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lisetteharting\Delft University of Technology\TLS One Stop Shop Project Team - Didactics content\Content for One Stop Shop Website\Assess\ready for import\test result analysis\"/>
    </mc:Choice>
  </mc:AlternateContent>
  <xr:revisionPtr revIDLastSave="0" documentId="13_ncr:1_{BBADCF95-6E3B-47DE-A8D8-849169DFE239}" xr6:coauthVersionLast="47" xr6:coauthVersionMax="47" xr10:uidLastSave="{00000000-0000-0000-0000-000000000000}"/>
  <bookViews>
    <workbookView xWindow="-110" yWindow="-110" windowWidth="19420" windowHeight="10560" firstSheet="1" activeTab="3" xr2:uid="{00000000-000D-0000-FFFF-FFFF00000000}"/>
  </bookViews>
  <sheets>
    <sheet name="Explanation" sheetId="7" r:id="rId1"/>
    <sheet name="1. Assignment characteristics" sheetId="14" r:id="rId2"/>
    <sheet name="2. Enter scores" sheetId="1" r:id="rId3"/>
    <sheet name="3. Test result analysis" sheetId="15" r:id="rId4"/>
    <sheet name="4. Histogram" sheetId="17" r:id="rId5"/>
    <sheet name="5. Boxplot prep" sheetId="18" r:id="rId6"/>
    <sheet name="6. Correlation" sheetId="13" r:id="rId7"/>
    <sheet name="0. RiR-calculation" sheetId="16" r:id="rId8"/>
    <sheet name="Sheet1" sheetId="10" state="hidden" r:id="rId9"/>
  </sheets>
  <definedNames>
    <definedName name="achieved_maximum_score">'3. Test result analysis'!$D$16</definedName>
    <definedName name="Assignment_project_name">'1. Assignment characteristics'!$B$6</definedName>
    <definedName name="Assignment_project_weight_in_course">'1. Assignment characteristics'!$B$8</definedName>
    <definedName name="Course">'2. Enter scores'!$G$5</definedName>
    <definedName name="Course_code">'1. Assignment characteristics'!$B$4</definedName>
    <definedName name="Course_EC">'1. Assignment characteristics'!$B$5</definedName>
    <definedName name="Course_name">'1. Assignment characteristics'!$B$3</definedName>
    <definedName name="Criteria_names">'2. Enter scores'!$G$14:$R$14</definedName>
    <definedName name="criterion1">'2. Enter scores'!$G$19:$G$1018</definedName>
    <definedName name="criterion10">'2. Enter scores'!$P$19:$P$1018</definedName>
    <definedName name="criterion11">'2. Enter scores'!$Q$19:$Q$1018</definedName>
    <definedName name="criterion12">'2. Enter scores'!$R$19:$R$1018</definedName>
    <definedName name="criterion13">'2. Enter scores'!$S$19:$S$1018</definedName>
    <definedName name="criterion14">'2. Enter scores'!$T$19:$T$1018</definedName>
    <definedName name="criterion15">'2. Enter scores'!$U$19:$U$1018</definedName>
    <definedName name="criterion16">'2. Enter scores'!$V$19:$V$1018</definedName>
    <definedName name="criterion17">'2. Enter scores'!$W$19:$W$1018</definedName>
    <definedName name="criterion18">'2. Enter scores'!$X$19:$X$1018</definedName>
    <definedName name="criterion19">'2. Enter scores'!$Y$19:$Y$1018</definedName>
    <definedName name="criterion2">'2. Enter scores'!$H$19:$H$1018</definedName>
    <definedName name="criterion20">'2. Enter scores'!$Z$19:$Z$1018</definedName>
    <definedName name="criterion21">'2. Enter scores'!$AA$19:$AA$1018</definedName>
    <definedName name="criterion22">'2. Enter scores'!$AB$19:$AB$1018</definedName>
    <definedName name="criterion23">'2. Enter scores'!$AC$19:$AC$1018</definedName>
    <definedName name="criterion24">'2. Enter scores'!$AD$19:$AD$1018</definedName>
    <definedName name="criterion25">'2. Enter scores'!$AE$19:$AE$1018</definedName>
    <definedName name="criterion3">'2. Enter scores'!$I$19:$I$1018</definedName>
    <definedName name="criterion4">'2. Enter scores'!$J$19:$J$1018</definedName>
    <definedName name="criterion5">'2. Enter scores'!$K$19:$K$1018</definedName>
    <definedName name="criterion6">'2. Enter scores'!$L$19:$L$1018</definedName>
    <definedName name="criterion7">'2. Enter scores'!$M$19:$M$1018</definedName>
    <definedName name="criterion8">'2. Enter scores'!$N$19:$N$1018</definedName>
    <definedName name="criterion9">'2. Enter scores'!$O$19:$O$1018</definedName>
    <definedName name="Cronbach_s_alpha">'3. Test result analysis'!$I$10</definedName>
    <definedName name="Cronbachs_alpha">'3. Test result analysis'!$I$10</definedName>
    <definedName name="Date">'2. Enter scores'!$G$7</definedName>
    <definedName name="Date_of_grade">'1. Assignment characteristics'!$B$7</definedName>
    <definedName name="difficulty__p">'3. Test result analysis'!$F$16</definedName>
    <definedName name="Faculty">'2. Enter scores'!$G$4</definedName>
    <definedName name="Grade">'2. Enter scores'!$F$19:$F$1018</definedName>
    <definedName name="grade___original">'4. Histogram'!$N$5:$N$1004</definedName>
    <definedName name="grade__ordered">'4. Histogram'!$S$5:$S$1004</definedName>
    <definedName name="item_rest_correlation__Rir">'3. Test result analysis'!$G$16</definedName>
    <definedName name="item_total_correlation__Rit">'3. Test result analysis'!$H$16</definedName>
    <definedName name="maximum_score">'2. Enter scores'!$G$15:$R$15</definedName>
    <definedName name="minimal_achieved_score">'3. Test result analysis'!$C$16</definedName>
    <definedName name="Number_of_criteria">'1. Assignment characteristics'!$B$10</definedName>
    <definedName name="Number_of_participants">'1. Assignment characteristics'!$B$9</definedName>
    <definedName name="OLD_number_of_criteria">'2. Enter scores'!$G$10</definedName>
    <definedName name="OLD_number_of_participants">'2. Enter scores'!$G$9</definedName>
    <definedName name="_xlnm.Print_Area" localSheetId="3">'3. Test result analysis'!$A$2:$I$1018</definedName>
    <definedName name="_xlnm.Print_Area" localSheetId="4">'4. Histogram'!$C$3:$K$32</definedName>
    <definedName name="_xlnm.Print_Area" localSheetId="6">'6. Correlation'!$C$11:$AD$40</definedName>
    <definedName name="_xlnm.Print_Area" localSheetId="0">Explanation!$A$1:$U$54</definedName>
    <definedName name="_xlnm.Print_Titles" localSheetId="2">'2. Enter scores'!$4:$5</definedName>
    <definedName name="rank__ordered">'4. Histogram'!$Q$5:$Q$1004</definedName>
    <definedName name="rank__original">'4. Histogram'!$O$5:$O$1004</definedName>
    <definedName name="Rest_scores">'0. RiR-calculation'!$H$15:$BO$1014</definedName>
    <definedName name="rounded_grade">'4. Histogram'!$T$5:$T$1004</definedName>
    <definedName name="Scores">'2. Enter scores'!$G$19:$R$1018</definedName>
    <definedName name="standard_deviation">'3. Test result analysis'!$K$16</definedName>
    <definedName name="student__ordered">'4. Histogram'!$R$5:$R$1004</definedName>
    <definedName name="student__original">'4. Histogram'!$M$5:$M$1004</definedName>
    <definedName name="Test">'2. Enter scores'!$G$6</definedName>
    <definedName name="Theoretical_maximum_item_score">'2. Enter scores'!$G$15:$AE$15</definedName>
    <definedName name="theoretical_maximum_score">'3. Test result analysis'!$E$16</definedName>
    <definedName name="total_excluding_grade">'2. Enter scores'!$B$19:$B$1018</definedName>
    <definedName name="Total_score">'2. Enter scores'!$B$19:$B$1018</definedName>
    <definedName name="total_standard_deviation">'3. Test result analysis'!$K$16</definedName>
    <definedName name="total_variance">'3. Test result analysis'!$J$16</definedName>
    <definedName name="variance">'3. Test result analysis'!$J$16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 l="1"/>
  <c r="P18" i="1" l="1"/>
  <c r="O18" i="1"/>
  <c r="N18" i="1"/>
  <c r="M18" i="1"/>
  <c r="L18" i="1"/>
  <c r="K18" i="1"/>
  <c r="J18" i="1"/>
  <c r="I18" i="1"/>
  <c r="H18" i="1"/>
  <c r="G18" i="1"/>
  <c r="R17" i="1"/>
  <c r="Q17" i="1"/>
  <c r="P17" i="1"/>
  <c r="O17" i="1"/>
  <c r="N17" i="1"/>
  <c r="M17" i="1"/>
  <c r="L17" i="1"/>
  <c r="K17" i="1"/>
  <c r="J17" i="1"/>
  <c r="I17" i="1"/>
  <c r="H17" i="1"/>
  <c r="G17" i="1"/>
  <c r="L9" i="18"/>
  <c r="M9" i="18"/>
  <c r="N9" i="18"/>
  <c r="O9" i="18"/>
  <c r="P9" i="18"/>
  <c r="Q9" i="18"/>
  <c r="R9" i="18"/>
  <c r="S9" i="18"/>
  <c r="T9" i="18"/>
  <c r="U9" i="18"/>
  <c r="V9" i="18"/>
  <c r="W9" i="18"/>
  <c r="X9" i="18"/>
  <c r="Y9" i="18"/>
  <c r="Z9" i="18"/>
  <c r="L10" i="18"/>
  <c r="M10" i="18"/>
  <c r="N10" i="18"/>
  <c r="O10" i="18"/>
  <c r="P10" i="18"/>
  <c r="Q10" i="18"/>
  <c r="R10" i="18"/>
  <c r="S10" i="18"/>
  <c r="T10" i="18"/>
  <c r="U10" i="18"/>
  <c r="V10" i="18"/>
  <c r="W10" i="18"/>
  <c r="X10" i="18"/>
  <c r="Y10" i="18"/>
  <c r="Z10" i="18"/>
  <c r="L11" i="18"/>
  <c r="M11" i="18"/>
  <c r="N11" i="18"/>
  <c r="O11" i="18"/>
  <c r="P11" i="18"/>
  <c r="Q11" i="18"/>
  <c r="R11" i="18"/>
  <c r="S11" i="18"/>
  <c r="T11" i="18"/>
  <c r="U11" i="18"/>
  <c r="V11" i="18"/>
  <c r="W11" i="18"/>
  <c r="X11" i="18"/>
  <c r="Y11" i="18"/>
  <c r="Z11" i="18"/>
  <c r="L12" i="18"/>
  <c r="M12" i="18"/>
  <c r="N12" i="18"/>
  <c r="O12" i="18"/>
  <c r="P12" i="18"/>
  <c r="Q12" i="18"/>
  <c r="R12" i="18"/>
  <c r="S12" i="18"/>
  <c r="T12" i="18"/>
  <c r="U12" i="18"/>
  <c r="V12" i="18"/>
  <c r="W12" i="18"/>
  <c r="X12" i="18"/>
  <c r="Y12" i="18"/>
  <c r="Z12" i="18"/>
  <c r="L13" i="18"/>
  <c r="M13" i="18"/>
  <c r="N13" i="18"/>
  <c r="O13" i="18"/>
  <c r="P13" i="18"/>
  <c r="Q13" i="18"/>
  <c r="R13" i="18"/>
  <c r="S13" i="18"/>
  <c r="T13" i="18"/>
  <c r="U13" i="18"/>
  <c r="V13" i="18"/>
  <c r="W13" i="18"/>
  <c r="X13" i="18"/>
  <c r="Y13" i="18"/>
  <c r="Z13" i="18"/>
  <c r="L14" i="18"/>
  <c r="M14" i="18"/>
  <c r="N14" i="18"/>
  <c r="O14" i="18"/>
  <c r="P14" i="18"/>
  <c r="Q14" i="18"/>
  <c r="R14" i="18"/>
  <c r="S14" i="18"/>
  <c r="T14" i="18"/>
  <c r="U14" i="18"/>
  <c r="V14" i="18"/>
  <c r="W14" i="18"/>
  <c r="X14" i="18"/>
  <c r="Y14" i="18"/>
  <c r="Z14" i="18"/>
  <c r="L15" i="18"/>
  <c r="M15" i="18"/>
  <c r="N15" i="18"/>
  <c r="O15" i="18"/>
  <c r="P15" i="18"/>
  <c r="Q15" i="18"/>
  <c r="R15" i="18"/>
  <c r="S15" i="18"/>
  <c r="T15" i="18"/>
  <c r="U15" i="18"/>
  <c r="V15" i="18"/>
  <c r="W15" i="18"/>
  <c r="X15" i="18"/>
  <c r="Y15" i="18"/>
  <c r="Z15" i="18"/>
  <c r="L16" i="18"/>
  <c r="M16" i="18"/>
  <c r="N16" i="18"/>
  <c r="O16" i="18"/>
  <c r="P16" i="18"/>
  <c r="Q16" i="18"/>
  <c r="R16" i="18"/>
  <c r="S16" i="18"/>
  <c r="T16" i="18"/>
  <c r="U16" i="18"/>
  <c r="V16" i="18"/>
  <c r="W16" i="18"/>
  <c r="X16" i="18"/>
  <c r="Y16" i="18"/>
  <c r="Z16" i="18"/>
  <c r="L17" i="18"/>
  <c r="M17" i="18"/>
  <c r="N17" i="18"/>
  <c r="O17" i="18"/>
  <c r="P17" i="18"/>
  <c r="Q17" i="18"/>
  <c r="R17" i="18"/>
  <c r="S17" i="18"/>
  <c r="T17" i="18"/>
  <c r="U17" i="18"/>
  <c r="V17" i="18"/>
  <c r="W17" i="18"/>
  <c r="X17" i="18"/>
  <c r="Y17" i="18"/>
  <c r="Z17" i="18"/>
  <c r="L18" i="18"/>
  <c r="M18" i="18"/>
  <c r="N18" i="18"/>
  <c r="O18" i="18"/>
  <c r="P18" i="18"/>
  <c r="Q18" i="18"/>
  <c r="R18" i="18"/>
  <c r="S18" i="18"/>
  <c r="T18" i="18"/>
  <c r="U18" i="18"/>
  <c r="V18" i="18"/>
  <c r="W18" i="18"/>
  <c r="X18" i="18"/>
  <c r="Y18" i="18"/>
  <c r="Z18" i="18"/>
  <c r="L19" i="18"/>
  <c r="M19" i="18"/>
  <c r="N19" i="18"/>
  <c r="O19" i="18"/>
  <c r="P19" i="18"/>
  <c r="Q19" i="18"/>
  <c r="R19" i="18"/>
  <c r="S19" i="18"/>
  <c r="T19" i="18"/>
  <c r="U19" i="18"/>
  <c r="V19" i="18"/>
  <c r="W19" i="18"/>
  <c r="X19" i="18"/>
  <c r="Y19" i="18"/>
  <c r="Z19" i="18"/>
  <c r="L20" i="18"/>
  <c r="M20" i="18"/>
  <c r="N20" i="18"/>
  <c r="O20" i="18"/>
  <c r="P20" i="18"/>
  <c r="Q20" i="18"/>
  <c r="R20" i="18"/>
  <c r="S20" i="18"/>
  <c r="T20" i="18"/>
  <c r="U20" i="18"/>
  <c r="V20" i="18"/>
  <c r="W20" i="18"/>
  <c r="X20" i="18"/>
  <c r="Y20" i="18"/>
  <c r="Z20" i="18"/>
  <c r="L21" i="18"/>
  <c r="M21" i="18"/>
  <c r="N21" i="18"/>
  <c r="O21" i="18"/>
  <c r="P21" i="18"/>
  <c r="Q21" i="18"/>
  <c r="R21" i="18"/>
  <c r="S21" i="18"/>
  <c r="T21" i="18"/>
  <c r="U21" i="18"/>
  <c r="V21" i="18"/>
  <c r="W21" i="18"/>
  <c r="X21" i="18"/>
  <c r="Y21" i="18"/>
  <c r="Z21" i="18"/>
  <c r="L22" i="18"/>
  <c r="M22" i="18"/>
  <c r="N22" i="18"/>
  <c r="O22" i="18"/>
  <c r="P22" i="18"/>
  <c r="Q22" i="18"/>
  <c r="R22" i="18"/>
  <c r="S22" i="18"/>
  <c r="T22" i="18"/>
  <c r="U22" i="18"/>
  <c r="V22" i="18"/>
  <c r="W22" i="18"/>
  <c r="X22" i="18"/>
  <c r="Y22" i="18"/>
  <c r="Z22" i="18"/>
  <c r="L23" i="18"/>
  <c r="M23" i="18"/>
  <c r="N23" i="18"/>
  <c r="O23" i="18"/>
  <c r="P23" i="18"/>
  <c r="Q23" i="18"/>
  <c r="R23" i="18"/>
  <c r="S23" i="18"/>
  <c r="T23" i="18"/>
  <c r="U23" i="18"/>
  <c r="V23" i="18"/>
  <c r="W23" i="18"/>
  <c r="X23" i="18"/>
  <c r="Y23" i="18"/>
  <c r="Z23" i="18"/>
  <c r="L24" i="18"/>
  <c r="M24" i="18"/>
  <c r="N24" i="18"/>
  <c r="O24" i="18"/>
  <c r="P24" i="18"/>
  <c r="Q24" i="18"/>
  <c r="R24" i="18"/>
  <c r="S24" i="18"/>
  <c r="T24" i="18"/>
  <c r="U24" i="18"/>
  <c r="V24" i="18"/>
  <c r="W24" i="18"/>
  <c r="X24" i="18"/>
  <c r="Y24" i="18"/>
  <c r="Z24" i="18"/>
  <c r="L25" i="18"/>
  <c r="M25" i="18"/>
  <c r="N25" i="18"/>
  <c r="O25" i="18"/>
  <c r="P25" i="18"/>
  <c r="Q25" i="18"/>
  <c r="R25" i="18"/>
  <c r="S25" i="18"/>
  <c r="T25" i="18"/>
  <c r="U25" i="18"/>
  <c r="V25" i="18"/>
  <c r="W25" i="18"/>
  <c r="X25" i="18"/>
  <c r="Y25" i="18"/>
  <c r="Z25" i="18"/>
  <c r="L26" i="18"/>
  <c r="M26" i="18"/>
  <c r="N26" i="18"/>
  <c r="O26" i="18"/>
  <c r="P26" i="18"/>
  <c r="Q26" i="18"/>
  <c r="R26" i="18"/>
  <c r="S26" i="18"/>
  <c r="T26" i="18"/>
  <c r="U26" i="18"/>
  <c r="V26" i="18"/>
  <c r="W26" i="18"/>
  <c r="X26" i="18"/>
  <c r="Y26" i="18"/>
  <c r="Z26" i="18"/>
  <c r="L27" i="18"/>
  <c r="M27" i="18"/>
  <c r="N27" i="18"/>
  <c r="O27" i="18"/>
  <c r="P27" i="18"/>
  <c r="Q27" i="18"/>
  <c r="R27" i="18"/>
  <c r="S27" i="18"/>
  <c r="T27" i="18"/>
  <c r="U27" i="18"/>
  <c r="V27" i="18"/>
  <c r="W27" i="18"/>
  <c r="X27" i="18"/>
  <c r="Y27" i="18"/>
  <c r="Z27" i="18"/>
  <c r="L28" i="18"/>
  <c r="M28" i="18"/>
  <c r="N28" i="18"/>
  <c r="O28" i="18"/>
  <c r="P28" i="18"/>
  <c r="Q28" i="18"/>
  <c r="R28" i="18"/>
  <c r="S28" i="18"/>
  <c r="T28" i="18"/>
  <c r="U28" i="18"/>
  <c r="V28" i="18"/>
  <c r="W28" i="18"/>
  <c r="X28" i="18"/>
  <c r="Y28" i="18"/>
  <c r="Z28" i="18"/>
  <c r="L29" i="18"/>
  <c r="M29" i="18"/>
  <c r="N29" i="18"/>
  <c r="O29" i="18"/>
  <c r="P29" i="18"/>
  <c r="Q29" i="18"/>
  <c r="R29" i="18"/>
  <c r="S29" i="18"/>
  <c r="T29" i="18"/>
  <c r="U29" i="18"/>
  <c r="V29" i="18"/>
  <c r="W29" i="18"/>
  <c r="X29" i="18"/>
  <c r="Y29" i="18"/>
  <c r="Z29" i="18"/>
  <c r="L30" i="18"/>
  <c r="M30" i="18"/>
  <c r="N30" i="18"/>
  <c r="O30" i="18"/>
  <c r="P30" i="18"/>
  <c r="Q30" i="18"/>
  <c r="R30" i="18"/>
  <c r="S30" i="18"/>
  <c r="T30" i="18"/>
  <c r="U30" i="18"/>
  <c r="V30" i="18"/>
  <c r="W30" i="18"/>
  <c r="X30" i="18"/>
  <c r="Y30" i="18"/>
  <c r="Z30" i="18"/>
  <c r="L31" i="18"/>
  <c r="M31" i="18"/>
  <c r="N31" i="18"/>
  <c r="O31" i="18"/>
  <c r="P31" i="18"/>
  <c r="Q31" i="18"/>
  <c r="R31" i="18"/>
  <c r="S31" i="18"/>
  <c r="T31" i="18"/>
  <c r="U31" i="18"/>
  <c r="V31" i="18"/>
  <c r="W31" i="18"/>
  <c r="X31" i="18"/>
  <c r="Y31" i="18"/>
  <c r="Z31" i="18"/>
  <c r="L32" i="18"/>
  <c r="M32" i="18"/>
  <c r="N32" i="18"/>
  <c r="O32" i="18"/>
  <c r="P32" i="18"/>
  <c r="Q32" i="18"/>
  <c r="R32" i="18"/>
  <c r="S32" i="18"/>
  <c r="T32" i="18"/>
  <c r="U32" i="18"/>
  <c r="V32" i="18"/>
  <c r="W32" i="18"/>
  <c r="X32" i="18"/>
  <c r="Y32" i="18"/>
  <c r="Z32" i="18"/>
  <c r="L33" i="18"/>
  <c r="M33" i="18"/>
  <c r="N33" i="18"/>
  <c r="O33" i="18"/>
  <c r="P33" i="18"/>
  <c r="Q33" i="18"/>
  <c r="R33" i="18"/>
  <c r="S33" i="18"/>
  <c r="T33" i="18"/>
  <c r="U33" i="18"/>
  <c r="V33" i="18"/>
  <c r="W33" i="18"/>
  <c r="X33" i="18"/>
  <c r="Y33" i="18"/>
  <c r="Z33" i="18"/>
  <c r="L34" i="18"/>
  <c r="M34" i="18"/>
  <c r="N34" i="18"/>
  <c r="O34" i="18"/>
  <c r="P34" i="18"/>
  <c r="Q34" i="18"/>
  <c r="R34" i="18"/>
  <c r="S34" i="18"/>
  <c r="T34" i="18"/>
  <c r="U34" i="18"/>
  <c r="V34" i="18"/>
  <c r="W34" i="18"/>
  <c r="X34" i="18"/>
  <c r="Y34" i="18"/>
  <c r="Z34" i="18"/>
  <c r="L35" i="18"/>
  <c r="M35" i="18"/>
  <c r="N35" i="18"/>
  <c r="O35" i="18"/>
  <c r="P35" i="18"/>
  <c r="Q35" i="18"/>
  <c r="R35" i="18"/>
  <c r="S35" i="18"/>
  <c r="T35" i="18"/>
  <c r="U35" i="18"/>
  <c r="V35" i="18"/>
  <c r="W35" i="18"/>
  <c r="X35" i="18"/>
  <c r="Y35" i="18"/>
  <c r="Z35" i="18"/>
  <c r="L36" i="18"/>
  <c r="M36" i="18"/>
  <c r="N36" i="18"/>
  <c r="O36" i="18"/>
  <c r="P36" i="18"/>
  <c r="Q36" i="18"/>
  <c r="R36" i="18"/>
  <c r="S36" i="18"/>
  <c r="T36" i="18"/>
  <c r="U36" i="18"/>
  <c r="V36" i="18"/>
  <c r="W36" i="18"/>
  <c r="X36" i="18"/>
  <c r="Y36" i="18"/>
  <c r="Z36" i="18"/>
  <c r="L37" i="18"/>
  <c r="M37" i="18"/>
  <c r="N37" i="18"/>
  <c r="O37" i="18"/>
  <c r="P37" i="18"/>
  <c r="Q37" i="18"/>
  <c r="R37" i="18"/>
  <c r="S37" i="18"/>
  <c r="T37" i="18"/>
  <c r="U37" i="18"/>
  <c r="V37" i="18"/>
  <c r="W37" i="18"/>
  <c r="X37" i="18"/>
  <c r="Y37" i="18"/>
  <c r="Z37" i="18"/>
  <c r="L38" i="18"/>
  <c r="M38" i="18"/>
  <c r="N38" i="18"/>
  <c r="O38" i="18"/>
  <c r="P38" i="18"/>
  <c r="Q38" i="18"/>
  <c r="R38" i="18"/>
  <c r="S38" i="18"/>
  <c r="T38" i="18"/>
  <c r="U38" i="18"/>
  <c r="V38" i="18"/>
  <c r="W38" i="18"/>
  <c r="X38" i="18"/>
  <c r="Y38" i="18"/>
  <c r="Z38" i="18"/>
  <c r="B39" i="18"/>
  <c r="C39" i="18"/>
  <c r="D39" i="18"/>
  <c r="E39" i="18"/>
  <c r="F39" i="18"/>
  <c r="G39" i="18"/>
  <c r="H39" i="18"/>
  <c r="I39" i="18"/>
  <c r="J39" i="18"/>
  <c r="K39" i="18"/>
  <c r="L39" i="18"/>
  <c r="M39" i="18"/>
  <c r="N39" i="18"/>
  <c r="O39" i="18"/>
  <c r="P39" i="18"/>
  <c r="Q39" i="18"/>
  <c r="R39" i="18"/>
  <c r="S39" i="18"/>
  <c r="T39" i="18"/>
  <c r="U39" i="18"/>
  <c r="V39" i="18"/>
  <c r="W39" i="18"/>
  <c r="X39" i="18"/>
  <c r="Y39" i="18"/>
  <c r="Z39" i="18"/>
  <c r="B40" i="18"/>
  <c r="C40" i="18"/>
  <c r="D40" i="18"/>
  <c r="E40" i="18"/>
  <c r="F40" i="18"/>
  <c r="G40" i="18"/>
  <c r="H40" i="18"/>
  <c r="I40" i="18"/>
  <c r="J40" i="18"/>
  <c r="K40" i="18"/>
  <c r="L40" i="18"/>
  <c r="M40" i="18"/>
  <c r="N40" i="18"/>
  <c r="O40" i="18"/>
  <c r="P40" i="18"/>
  <c r="Q40" i="18"/>
  <c r="R40" i="18"/>
  <c r="S40" i="18"/>
  <c r="T40" i="18"/>
  <c r="U40" i="18"/>
  <c r="V40" i="18"/>
  <c r="W40" i="18"/>
  <c r="X40" i="18"/>
  <c r="Y40" i="18"/>
  <c r="Z40" i="18"/>
  <c r="B41" i="18"/>
  <c r="C41" i="18"/>
  <c r="D41" i="18"/>
  <c r="E41" i="18"/>
  <c r="F41" i="18"/>
  <c r="G41" i="18"/>
  <c r="H41" i="18"/>
  <c r="I41" i="18"/>
  <c r="J41" i="18"/>
  <c r="K41" i="18"/>
  <c r="L41" i="18"/>
  <c r="M41" i="18"/>
  <c r="N41" i="18"/>
  <c r="O41" i="18"/>
  <c r="P41" i="18"/>
  <c r="Q41" i="18"/>
  <c r="R41" i="18"/>
  <c r="S41" i="18"/>
  <c r="T41" i="18"/>
  <c r="U41" i="18"/>
  <c r="V41" i="18"/>
  <c r="W41" i="18"/>
  <c r="X41" i="18"/>
  <c r="Y41" i="18"/>
  <c r="Z41" i="18"/>
  <c r="B42" i="18"/>
  <c r="C42" i="18"/>
  <c r="D42" i="18"/>
  <c r="E42" i="18"/>
  <c r="F42" i="18"/>
  <c r="G42" i="18"/>
  <c r="H42" i="18"/>
  <c r="I42" i="18"/>
  <c r="J42" i="18"/>
  <c r="K42" i="18"/>
  <c r="L42" i="18"/>
  <c r="M42" i="18"/>
  <c r="N42" i="18"/>
  <c r="O42" i="18"/>
  <c r="P42" i="18"/>
  <c r="Q42" i="18"/>
  <c r="R42" i="18"/>
  <c r="S42" i="18"/>
  <c r="T42" i="18"/>
  <c r="U42" i="18"/>
  <c r="V42" i="18"/>
  <c r="W42" i="18"/>
  <c r="X42" i="18"/>
  <c r="Y42" i="18"/>
  <c r="Z42" i="18"/>
  <c r="B43" i="18"/>
  <c r="C43" i="18"/>
  <c r="D43" i="18"/>
  <c r="E43" i="18"/>
  <c r="F43" i="18"/>
  <c r="G43" i="18"/>
  <c r="H43" i="18"/>
  <c r="I43" i="18"/>
  <c r="J43" i="18"/>
  <c r="K43" i="18"/>
  <c r="L43" i="18"/>
  <c r="M43" i="18"/>
  <c r="N43" i="18"/>
  <c r="O43" i="18"/>
  <c r="P43" i="18"/>
  <c r="Q43" i="18"/>
  <c r="R43" i="18"/>
  <c r="S43" i="18"/>
  <c r="T43" i="18"/>
  <c r="U43" i="18"/>
  <c r="V43" i="18"/>
  <c r="W43" i="18"/>
  <c r="X43" i="18"/>
  <c r="Y43" i="18"/>
  <c r="Z43" i="18"/>
  <c r="B44" i="18"/>
  <c r="C44" i="18"/>
  <c r="D44" i="18"/>
  <c r="E44" i="18"/>
  <c r="F44" i="18"/>
  <c r="G44" i="18"/>
  <c r="H44" i="18"/>
  <c r="I44" i="18"/>
  <c r="J44" i="18"/>
  <c r="K44" i="18"/>
  <c r="L44" i="18"/>
  <c r="M44" i="18"/>
  <c r="N44" i="18"/>
  <c r="O44" i="18"/>
  <c r="P44" i="18"/>
  <c r="Q44" i="18"/>
  <c r="R44" i="18"/>
  <c r="S44" i="18"/>
  <c r="T44" i="18"/>
  <c r="U44" i="18"/>
  <c r="V44" i="18"/>
  <c r="W44" i="18"/>
  <c r="X44" i="18"/>
  <c r="Y44" i="18"/>
  <c r="Z44" i="18"/>
  <c r="B45" i="18"/>
  <c r="C45" i="18"/>
  <c r="D45" i="18"/>
  <c r="E45" i="18"/>
  <c r="F45" i="18"/>
  <c r="G45" i="18"/>
  <c r="H45" i="18"/>
  <c r="I45" i="18"/>
  <c r="J45" i="18"/>
  <c r="K45" i="18"/>
  <c r="L45" i="18"/>
  <c r="M45" i="18"/>
  <c r="N45" i="18"/>
  <c r="O45" i="18"/>
  <c r="P45" i="18"/>
  <c r="Q45" i="18"/>
  <c r="R45" i="18"/>
  <c r="S45" i="18"/>
  <c r="T45" i="18"/>
  <c r="U45" i="18"/>
  <c r="V45" i="18"/>
  <c r="W45" i="18"/>
  <c r="X45" i="18"/>
  <c r="Y45" i="18"/>
  <c r="Z45" i="18"/>
  <c r="B46" i="18"/>
  <c r="C46" i="18"/>
  <c r="D46" i="18"/>
  <c r="E46" i="18"/>
  <c r="F46" i="18"/>
  <c r="G46" i="18"/>
  <c r="H46" i="18"/>
  <c r="I46" i="18"/>
  <c r="J46" i="18"/>
  <c r="K46" i="18"/>
  <c r="L46" i="18"/>
  <c r="M46" i="18"/>
  <c r="N46" i="18"/>
  <c r="O46" i="18"/>
  <c r="P46" i="18"/>
  <c r="Q46" i="18"/>
  <c r="R46" i="18"/>
  <c r="S46" i="18"/>
  <c r="T46" i="18"/>
  <c r="U46" i="18"/>
  <c r="V46" i="18"/>
  <c r="W46" i="18"/>
  <c r="X46" i="18"/>
  <c r="Y46" i="18"/>
  <c r="Z46" i="18"/>
  <c r="B47" i="18"/>
  <c r="C47" i="18"/>
  <c r="D47" i="18"/>
  <c r="E47" i="18"/>
  <c r="F47" i="18"/>
  <c r="G47" i="18"/>
  <c r="H47" i="18"/>
  <c r="I47" i="18"/>
  <c r="J47" i="18"/>
  <c r="K47" i="18"/>
  <c r="L47" i="18"/>
  <c r="M47" i="18"/>
  <c r="N47" i="18"/>
  <c r="O47" i="18"/>
  <c r="P47" i="18"/>
  <c r="Q47" i="18"/>
  <c r="R47" i="18"/>
  <c r="S47" i="18"/>
  <c r="T47" i="18"/>
  <c r="U47" i="18"/>
  <c r="V47" i="18"/>
  <c r="W47" i="18"/>
  <c r="X47" i="18"/>
  <c r="Y47" i="18"/>
  <c r="Z47" i="18"/>
  <c r="B48" i="18"/>
  <c r="C48" i="18"/>
  <c r="D48" i="18"/>
  <c r="E48" i="18"/>
  <c r="F48" i="18"/>
  <c r="G48" i="18"/>
  <c r="H48" i="18"/>
  <c r="I48" i="18"/>
  <c r="J48" i="18"/>
  <c r="K48" i="18"/>
  <c r="L48" i="18"/>
  <c r="M48" i="18"/>
  <c r="N48" i="18"/>
  <c r="O48" i="18"/>
  <c r="P48" i="18"/>
  <c r="Q48" i="18"/>
  <c r="R48" i="18"/>
  <c r="S48" i="18"/>
  <c r="T48" i="18"/>
  <c r="U48" i="18"/>
  <c r="V48" i="18"/>
  <c r="W48" i="18"/>
  <c r="X48" i="18"/>
  <c r="Y48" i="18"/>
  <c r="Z48" i="18"/>
  <c r="B49" i="18"/>
  <c r="C49" i="18"/>
  <c r="D49" i="18"/>
  <c r="E49" i="18"/>
  <c r="F49" i="18"/>
  <c r="G49" i="18"/>
  <c r="H49" i="18"/>
  <c r="I49" i="18"/>
  <c r="J49" i="18"/>
  <c r="K49" i="18"/>
  <c r="L49" i="18"/>
  <c r="M49" i="18"/>
  <c r="N49" i="18"/>
  <c r="O49" i="18"/>
  <c r="P49" i="18"/>
  <c r="Q49" i="18"/>
  <c r="R49" i="18"/>
  <c r="S49" i="18"/>
  <c r="T49" i="18"/>
  <c r="U49" i="18"/>
  <c r="V49" i="18"/>
  <c r="W49" i="18"/>
  <c r="X49" i="18"/>
  <c r="Y49" i="18"/>
  <c r="Z49" i="18"/>
  <c r="B50" i="18"/>
  <c r="C50" i="18"/>
  <c r="D50" i="18"/>
  <c r="E50" i="18"/>
  <c r="F50" i="18"/>
  <c r="G50" i="18"/>
  <c r="H50" i="18"/>
  <c r="I50" i="18"/>
  <c r="J50" i="18"/>
  <c r="K50" i="18"/>
  <c r="L50" i="18"/>
  <c r="M50" i="18"/>
  <c r="N50" i="18"/>
  <c r="O50" i="18"/>
  <c r="P50" i="18"/>
  <c r="Q50" i="18"/>
  <c r="R50" i="18"/>
  <c r="S50" i="18"/>
  <c r="T50" i="18"/>
  <c r="U50" i="18"/>
  <c r="V50" i="18"/>
  <c r="W50" i="18"/>
  <c r="X50" i="18"/>
  <c r="Y50" i="18"/>
  <c r="Z50" i="18"/>
  <c r="B51" i="18"/>
  <c r="C51" i="18"/>
  <c r="D51" i="18"/>
  <c r="E51" i="18"/>
  <c r="F51" i="18"/>
  <c r="G51" i="18"/>
  <c r="H51" i="18"/>
  <c r="I51" i="18"/>
  <c r="J51" i="18"/>
  <c r="K51" i="18"/>
  <c r="L51" i="18"/>
  <c r="M51" i="18"/>
  <c r="N51" i="18"/>
  <c r="O51" i="18"/>
  <c r="P51" i="18"/>
  <c r="Q51" i="18"/>
  <c r="R51" i="18"/>
  <c r="S51" i="18"/>
  <c r="T51" i="18"/>
  <c r="U51" i="18"/>
  <c r="V51" i="18"/>
  <c r="W51" i="18"/>
  <c r="X51" i="18"/>
  <c r="Y51" i="18"/>
  <c r="Z51" i="18"/>
  <c r="B52" i="18"/>
  <c r="C52" i="18"/>
  <c r="D52" i="18"/>
  <c r="E52" i="18"/>
  <c r="F52" i="18"/>
  <c r="G52" i="18"/>
  <c r="H52" i="18"/>
  <c r="I52" i="18"/>
  <c r="J52" i="18"/>
  <c r="K52" i="18"/>
  <c r="L52" i="18"/>
  <c r="M52" i="18"/>
  <c r="N52" i="18"/>
  <c r="O52" i="18"/>
  <c r="P52" i="18"/>
  <c r="Q52" i="18"/>
  <c r="R52" i="18"/>
  <c r="S52" i="18"/>
  <c r="T52" i="18"/>
  <c r="U52" i="18"/>
  <c r="V52" i="18"/>
  <c r="W52" i="18"/>
  <c r="X52" i="18"/>
  <c r="Y52" i="18"/>
  <c r="Z52" i="18"/>
  <c r="B53" i="18"/>
  <c r="C53" i="18"/>
  <c r="D53" i="18"/>
  <c r="E53" i="18"/>
  <c r="F53" i="18"/>
  <c r="G53" i="18"/>
  <c r="H53" i="18"/>
  <c r="I53" i="18"/>
  <c r="J53" i="18"/>
  <c r="K53" i="18"/>
  <c r="L53" i="18"/>
  <c r="M53" i="18"/>
  <c r="N53" i="18"/>
  <c r="O53" i="18"/>
  <c r="P53" i="18"/>
  <c r="Q53" i="18"/>
  <c r="R53" i="18"/>
  <c r="S53" i="18"/>
  <c r="T53" i="18"/>
  <c r="U53" i="18"/>
  <c r="V53" i="18"/>
  <c r="W53" i="18"/>
  <c r="X53" i="18"/>
  <c r="Y53" i="18"/>
  <c r="Z53" i="18"/>
  <c r="B54" i="18"/>
  <c r="C54" i="18"/>
  <c r="D54" i="18"/>
  <c r="E54" i="18"/>
  <c r="F54" i="18"/>
  <c r="G54" i="18"/>
  <c r="H54" i="18"/>
  <c r="I54" i="18"/>
  <c r="J54" i="18"/>
  <c r="K54" i="18"/>
  <c r="L54" i="18"/>
  <c r="M54" i="18"/>
  <c r="N54" i="18"/>
  <c r="O54" i="18"/>
  <c r="P54" i="18"/>
  <c r="Q54" i="18"/>
  <c r="R54" i="18"/>
  <c r="S54" i="18"/>
  <c r="T54" i="18"/>
  <c r="U54" i="18"/>
  <c r="V54" i="18"/>
  <c r="W54" i="18"/>
  <c r="X54" i="18"/>
  <c r="Y54" i="18"/>
  <c r="Z54" i="18"/>
  <c r="B55" i="18"/>
  <c r="C55" i="18"/>
  <c r="D55" i="18"/>
  <c r="E55" i="18"/>
  <c r="F55" i="18"/>
  <c r="G55" i="18"/>
  <c r="H55" i="18"/>
  <c r="I55" i="18"/>
  <c r="J55" i="18"/>
  <c r="K55" i="18"/>
  <c r="L55" i="18"/>
  <c r="M55" i="18"/>
  <c r="N55" i="18"/>
  <c r="O55" i="18"/>
  <c r="P55" i="18"/>
  <c r="Q55" i="18"/>
  <c r="R55" i="18"/>
  <c r="S55" i="18"/>
  <c r="T55" i="18"/>
  <c r="U55" i="18"/>
  <c r="V55" i="18"/>
  <c r="W55" i="18"/>
  <c r="X55" i="18"/>
  <c r="Y55" i="18"/>
  <c r="Z55" i="18"/>
  <c r="B56" i="18"/>
  <c r="C56" i="18"/>
  <c r="D56" i="18"/>
  <c r="E56" i="18"/>
  <c r="F56" i="18"/>
  <c r="G56" i="18"/>
  <c r="H56" i="18"/>
  <c r="I56" i="18"/>
  <c r="J56" i="18"/>
  <c r="K56" i="18"/>
  <c r="L56" i="18"/>
  <c r="M56" i="18"/>
  <c r="N56" i="18"/>
  <c r="O56" i="18"/>
  <c r="P56" i="18"/>
  <c r="Q56" i="18"/>
  <c r="R56" i="18"/>
  <c r="S56" i="18"/>
  <c r="T56" i="18"/>
  <c r="U56" i="18"/>
  <c r="V56" i="18"/>
  <c r="W56" i="18"/>
  <c r="X56" i="18"/>
  <c r="Y56" i="18"/>
  <c r="Z56" i="18"/>
  <c r="B57" i="18"/>
  <c r="C57" i="18"/>
  <c r="D57" i="18"/>
  <c r="E57" i="18"/>
  <c r="F57" i="18"/>
  <c r="G57" i="18"/>
  <c r="H57" i="18"/>
  <c r="I57" i="18"/>
  <c r="J57" i="18"/>
  <c r="K57" i="18"/>
  <c r="L57" i="18"/>
  <c r="M57" i="18"/>
  <c r="N57" i="18"/>
  <c r="O57" i="18"/>
  <c r="P57" i="18"/>
  <c r="Q57" i="18"/>
  <c r="R57" i="18"/>
  <c r="S57" i="18"/>
  <c r="T57" i="18"/>
  <c r="U57" i="18"/>
  <c r="V57" i="18"/>
  <c r="W57" i="18"/>
  <c r="X57" i="18"/>
  <c r="Y57" i="18"/>
  <c r="Z57" i="18"/>
  <c r="B58" i="18"/>
  <c r="C58" i="18"/>
  <c r="D58" i="18"/>
  <c r="E58" i="18"/>
  <c r="F58" i="18"/>
  <c r="G58" i="18"/>
  <c r="H58" i="18"/>
  <c r="I58" i="18"/>
  <c r="J58" i="18"/>
  <c r="K58" i="18"/>
  <c r="L58" i="18"/>
  <c r="M58" i="18"/>
  <c r="N58" i="18"/>
  <c r="O58" i="18"/>
  <c r="P58" i="18"/>
  <c r="Q58" i="18"/>
  <c r="R58" i="18"/>
  <c r="S58" i="18"/>
  <c r="T58" i="18"/>
  <c r="U58" i="18"/>
  <c r="V58" i="18"/>
  <c r="W58" i="18"/>
  <c r="X58" i="18"/>
  <c r="Y58" i="18"/>
  <c r="Z58" i="18"/>
  <c r="B59" i="18"/>
  <c r="C59" i="18"/>
  <c r="D59" i="18"/>
  <c r="E59" i="18"/>
  <c r="F59" i="18"/>
  <c r="G59" i="18"/>
  <c r="H59" i="18"/>
  <c r="I59" i="18"/>
  <c r="J59" i="18"/>
  <c r="K59" i="18"/>
  <c r="L59" i="18"/>
  <c r="M59" i="18"/>
  <c r="N59" i="18"/>
  <c r="O59" i="18"/>
  <c r="P59" i="18"/>
  <c r="Q59" i="18"/>
  <c r="R59" i="18"/>
  <c r="S59" i="18"/>
  <c r="T59" i="18"/>
  <c r="U59" i="18"/>
  <c r="V59" i="18"/>
  <c r="W59" i="18"/>
  <c r="X59" i="18"/>
  <c r="Y59" i="18"/>
  <c r="Z59" i="18"/>
  <c r="B60" i="18"/>
  <c r="C60" i="18"/>
  <c r="D60" i="18"/>
  <c r="E60" i="18"/>
  <c r="F60" i="18"/>
  <c r="G60" i="18"/>
  <c r="H60" i="18"/>
  <c r="I60" i="18"/>
  <c r="J60" i="18"/>
  <c r="K60" i="18"/>
  <c r="L60" i="18"/>
  <c r="M60" i="18"/>
  <c r="N60" i="18"/>
  <c r="O60" i="18"/>
  <c r="P60" i="18"/>
  <c r="Q60" i="18"/>
  <c r="R60" i="18"/>
  <c r="S60" i="18"/>
  <c r="T60" i="18"/>
  <c r="U60" i="18"/>
  <c r="V60" i="18"/>
  <c r="W60" i="18"/>
  <c r="X60" i="18"/>
  <c r="Y60" i="18"/>
  <c r="Z60"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B62" i="18"/>
  <c r="C62" i="18"/>
  <c r="D62" i="18"/>
  <c r="E62" i="18"/>
  <c r="F62" i="18"/>
  <c r="G62" i="18"/>
  <c r="H62" i="18"/>
  <c r="I62" i="18"/>
  <c r="J62" i="18"/>
  <c r="K62" i="18"/>
  <c r="L62" i="18"/>
  <c r="M62" i="18"/>
  <c r="N62" i="18"/>
  <c r="O62" i="18"/>
  <c r="P62" i="18"/>
  <c r="Q62" i="18"/>
  <c r="R62" i="18"/>
  <c r="S62" i="18"/>
  <c r="T62" i="18"/>
  <c r="U62" i="18"/>
  <c r="V62" i="18"/>
  <c r="W62" i="18"/>
  <c r="X62" i="18"/>
  <c r="Y62" i="18"/>
  <c r="Z62"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B68" i="18"/>
  <c r="C68" i="18"/>
  <c r="D68" i="18"/>
  <c r="E68" i="18"/>
  <c r="F68" i="18"/>
  <c r="G68" i="18"/>
  <c r="H68" i="18"/>
  <c r="I68" i="18"/>
  <c r="J68" i="18"/>
  <c r="K68" i="18"/>
  <c r="L68" i="18"/>
  <c r="M68" i="18"/>
  <c r="N68" i="18"/>
  <c r="O68" i="18"/>
  <c r="P68" i="18"/>
  <c r="Q68" i="18"/>
  <c r="R68" i="18"/>
  <c r="S68" i="18"/>
  <c r="T68" i="18"/>
  <c r="U68" i="18"/>
  <c r="V68" i="18"/>
  <c r="W68" i="18"/>
  <c r="X68" i="18"/>
  <c r="Y68" i="18"/>
  <c r="Z68" i="18"/>
  <c r="B69" i="18"/>
  <c r="C69" i="18"/>
  <c r="D69" i="18"/>
  <c r="E69" i="18"/>
  <c r="F69" i="18"/>
  <c r="G69" i="18"/>
  <c r="H69" i="18"/>
  <c r="I69" i="18"/>
  <c r="J69" i="18"/>
  <c r="K69" i="18"/>
  <c r="L69" i="18"/>
  <c r="M69" i="18"/>
  <c r="N69" i="18"/>
  <c r="O69" i="18"/>
  <c r="P69" i="18"/>
  <c r="Q69" i="18"/>
  <c r="R69" i="18"/>
  <c r="S69" i="18"/>
  <c r="T69" i="18"/>
  <c r="U69" i="18"/>
  <c r="V69" i="18"/>
  <c r="W69" i="18"/>
  <c r="X69" i="18"/>
  <c r="Y69" i="18"/>
  <c r="Z69" i="18"/>
  <c r="B70" i="18"/>
  <c r="C70" i="18"/>
  <c r="D70" i="18"/>
  <c r="E70" i="18"/>
  <c r="F70" i="18"/>
  <c r="G70" i="18"/>
  <c r="H70" i="18"/>
  <c r="I70" i="18"/>
  <c r="J70" i="18"/>
  <c r="K70" i="18"/>
  <c r="L70" i="18"/>
  <c r="M70" i="18"/>
  <c r="N70" i="18"/>
  <c r="O70" i="18"/>
  <c r="P70" i="18"/>
  <c r="Q70" i="18"/>
  <c r="R70" i="18"/>
  <c r="S70" i="18"/>
  <c r="T70" i="18"/>
  <c r="U70" i="18"/>
  <c r="V70" i="18"/>
  <c r="W70" i="18"/>
  <c r="X70" i="18"/>
  <c r="Y70" i="18"/>
  <c r="Z70" i="18"/>
  <c r="B71" i="18"/>
  <c r="C71" i="18"/>
  <c r="D71" i="18"/>
  <c r="E71" i="18"/>
  <c r="F71" i="18"/>
  <c r="G71" i="18"/>
  <c r="H71" i="18"/>
  <c r="I71" i="18"/>
  <c r="J71" i="18"/>
  <c r="K71" i="18"/>
  <c r="L71" i="18"/>
  <c r="M71" i="18"/>
  <c r="N71" i="18"/>
  <c r="O71" i="18"/>
  <c r="P71" i="18"/>
  <c r="Q71" i="18"/>
  <c r="R71" i="18"/>
  <c r="S71" i="18"/>
  <c r="T71" i="18"/>
  <c r="U71" i="18"/>
  <c r="V71" i="18"/>
  <c r="W71" i="18"/>
  <c r="X71" i="18"/>
  <c r="Y71" i="18"/>
  <c r="Z71" i="18"/>
  <c r="B72" i="18"/>
  <c r="C72" i="18"/>
  <c r="D72" i="18"/>
  <c r="E72" i="18"/>
  <c r="F72" i="18"/>
  <c r="G72" i="18"/>
  <c r="H72" i="18"/>
  <c r="I72" i="18"/>
  <c r="J72" i="18"/>
  <c r="K72" i="18"/>
  <c r="L72" i="18"/>
  <c r="M72" i="18"/>
  <c r="N72" i="18"/>
  <c r="O72" i="18"/>
  <c r="P72" i="18"/>
  <c r="Q72" i="18"/>
  <c r="R72" i="18"/>
  <c r="S72" i="18"/>
  <c r="T72" i="18"/>
  <c r="U72" i="18"/>
  <c r="V72" i="18"/>
  <c r="W72" i="18"/>
  <c r="X72" i="18"/>
  <c r="Y72" i="18"/>
  <c r="Z72" i="18"/>
  <c r="B73" i="18"/>
  <c r="C73" i="18"/>
  <c r="D73" i="18"/>
  <c r="E73" i="18"/>
  <c r="F73" i="18"/>
  <c r="G73" i="18"/>
  <c r="H73" i="18"/>
  <c r="I73" i="18"/>
  <c r="J73" i="18"/>
  <c r="K73" i="18"/>
  <c r="L73" i="18"/>
  <c r="M73" i="18"/>
  <c r="N73" i="18"/>
  <c r="O73" i="18"/>
  <c r="P73" i="18"/>
  <c r="Q73" i="18"/>
  <c r="R73" i="18"/>
  <c r="S73" i="18"/>
  <c r="T73" i="18"/>
  <c r="U73" i="18"/>
  <c r="V73" i="18"/>
  <c r="W73" i="18"/>
  <c r="X73" i="18"/>
  <c r="Y73" i="18"/>
  <c r="Z73" i="18"/>
  <c r="B74" i="18"/>
  <c r="C74" i="18"/>
  <c r="D74" i="18"/>
  <c r="E74" i="18"/>
  <c r="F74" i="18"/>
  <c r="G74" i="18"/>
  <c r="H74" i="18"/>
  <c r="I74" i="18"/>
  <c r="J74" i="18"/>
  <c r="K74" i="18"/>
  <c r="L74" i="18"/>
  <c r="M74" i="18"/>
  <c r="N74" i="18"/>
  <c r="O74" i="18"/>
  <c r="P74" i="18"/>
  <c r="Q74" i="18"/>
  <c r="R74" i="18"/>
  <c r="S74" i="18"/>
  <c r="T74" i="18"/>
  <c r="U74" i="18"/>
  <c r="V74" i="18"/>
  <c r="W74" i="18"/>
  <c r="X74" i="18"/>
  <c r="Y74" i="18"/>
  <c r="Z74" i="18"/>
  <c r="B75" i="18"/>
  <c r="C75" i="18"/>
  <c r="D75" i="18"/>
  <c r="E75" i="18"/>
  <c r="F75" i="18"/>
  <c r="G75" i="18"/>
  <c r="H75" i="18"/>
  <c r="I75" i="18"/>
  <c r="J75" i="18"/>
  <c r="K75" i="18"/>
  <c r="L75" i="18"/>
  <c r="M75" i="18"/>
  <c r="N75" i="18"/>
  <c r="O75" i="18"/>
  <c r="P75" i="18"/>
  <c r="Q75" i="18"/>
  <c r="R75" i="18"/>
  <c r="S75" i="18"/>
  <c r="T75" i="18"/>
  <c r="U75" i="18"/>
  <c r="V75" i="18"/>
  <c r="W75" i="18"/>
  <c r="X75" i="18"/>
  <c r="Y75" i="18"/>
  <c r="Z75" i="18"/>
  <c r="B76" i="18"/>
  <c r="C76" i="18"/>
  <c r="D76" i="18"/>
  <c r="E76" i="18"/>
  <c r="F76" i="18"/>
  <c r="G76" i="18"/>
  <c r="H76" i="18"/>
  <c r="I76" i="18"/>
  <c r="J76" i="18"/>
  <c r="K76" i="18"/>
  <c r="L76" i="18"/>
  <c r="M76" i="18"/>
  <c r="N76" i="18"/>
  <c r="O76" i="18"/>
  <c r="P76" i="18"/>
  <c r="Q76" i="18"/>
  <c r="R76" i="18"/>
  <c r="S76" i="18"/>
  <c r="T76" i="18"/>
  <c r="U76" i="18"/>
  <c r="V76" i="18"/>
  <c r="W76" i="18"/>
  <c r="X76" i="18"/>
  <c r="Y76" i="18"/>
  <c r="Z76" i="18"/>
  <c r="B77" i="18"/>
  <c r="C77" i="18"/>
  <c r="D77" i="18"/>
  <c r="E77" i="18"/>
  <c r="F77" i="18"/>
  <c r="G77" i="18"/>
  <c r="H77" i="18"/>
  <c r="I77" i="18"/>
  <c r="J77" i="18"/>
  <c r="K77" i="18"/>
  <c r="L77" i="18"/>
  <c r="M77" i="18"/>
  <c r="N77" i="18"/>
  <c r="O77" i="18"/>
  <c r="P77" i="18"/>
  <c r="Q77" i="18"/>
  <c r="R77" i="18"/>
  <c r="S77" i="18"/>
  <c r="T77" i="18"/>
  <c r="U77" i="18"/>
  <c r="V77" i="18"/>
  <c r="W77" i="18"/>
  <c r="X77" i="18"/>
  <c r="Y77" i="18"/>
  <c r="Z77" i="18"/>
  <c r="B78" i="18"/>
  <c r="C78" i="18"/>
  <c r="D78" i="18"/>
  <c r="E78" i="18"/>
  <c r="F78" i="18"/>
  <c r="G78" i="18"/>
  <c r="H78" i="18"/>
  <c r="I78" i="18"/>
  <c r="J78" i="18"/>
  <c r="K78" i="18"/>
  <c r="L78" i="18"/>
  <c r="M78" i="18"/>
  <c r="N78" i="18"/>
  <c r="O78" i="18"/>
  <c r="P78" i="18"/>
  <c r="Q78" i="18"/>
  <c r="R78" i="18"/>
  <c r="S78" i="18"/>
  <c r="T78" i="18"/>
  <c r="U78" i="18"/>
  <c r="V78" i="18"/>
  <c r="W78" i="18"/>
  <c r="X78" i="18"/>
  <c r="Y78" i="18"/>
  <c r="Z78" i="18"/>
  <c r="B79" i="18"/>
  <c r="C79" i="18"/>
  <c r="D79" i="18"/>
  <c r="E79" i="18"/>
  <c r="F79" i="18"/>
  <c r="G79" i="18"/>
  <c r="H79" i="18"/>
  <c r="I79" i="18"/>
  <c r="J79" i="18"/>
  <c r="K79" i="18"/>
  <c r="L79" i="18"/>
  <c r="M79" i="18"/>
  <c r="N79" i="18"/>
  <c r="O79" i="18"/>
  <c r="P79" i="18"/>
  <c r="Q79" i="18"/>
  <c r="R79" i="18"/>
  <c r="S79" i="18"/>
  <c r="T79" i="18"/>
  <c r="U79" i="18"/>
  <c r="V79" i="18"/>
  <c r="W79" i="18"/>
  <c r="X79" i="18"/>
  <c r="Y79" i="18"/>
  <c r="Z79" i="18"/>
  <c r="B80" i="18"/>
  <c r="C80" i="18"/>
  <c r="D80" i="18"/>
  <c r="E80" i="18"/>
  <c r="F80" i="18"/>
  <c r="G80" i="18"/>
  <c r="H80" i="18"/>
  <c r="I80" i="18"/>
  <c r="J80" i="18"/>
  <c r="K80" i="18"/>
  <c r="L80" i="18"/>
  <c r="M80" i="18"/>
  <c r="N80" i="18"/>
  <c r="O80" i="18"/>
  <c r="P80" i="18"/>
  <c r="Q80" i="18"/>
  <c r="R80" i="18"/>
  <c r="S80" i="18"/>
  <c r="T80" i="18"/>
  <c r="U80" i="18"/>
  <c r="V80" i="18"/>
  <c r="W80" i="18"/>
  <c r="X80" i="18"/>
  <c r="Y80" i="18"/>
  <c r="Z80" i="18"/>
  <c r="B81" i="18"/>
  <c r="C81" i="18"/>
  <c r="D81" i="18"/>
  <c r="E81" i="18"/>
  <c r="F81" i="18"/>
  <c r="G81" i="18"/>
  <c r="H81" i="18"/>
  <c r="I81" i="18"/>
  <c r="J81" i="18"/>
  <c r="K81" i="18"/>
  <c r="L81" i="18"/>
  <c r="M81" i="18"/>
  <c r="N81" i="18"/>
  <c r="O81" i="18"/>
  <c r="P81" i="18"/>
  <c r="Q81" i="18"/>
  <c r="R81" i="18"/>
  <c r="S81" i="18"/>
  <c r="T81" i="18"/>
  <c r="U81" i="18"/>
  <c r="V81" i="18"/>
  <c r="W81" i="18"/>
  <c r="X81" i="18"/>
  <c r="Y81" i="18"/>
  <c r="Z81" i="18"/>
  <c r="B82" i="18"/>
  <c r="C82" i="18"/>
  <c r="D82" i="18"/>
  <c r="E82" i="18"/>
  <c r="F82" i="18"/>
  <c r="G82" i="18"/>
  <c r="H82" i="18"/>
  <c r="I82" i="18"/>
  <c r="J82" i="18"/>
  <c r="K82" i="18"/>
  <c r="L82" i="18"/>
  <c r="M82" i="18"/>
  <c r="N82" i="18"/>
  <c r="O82" i="18"/>
  <c r="P82" i="18"/>
  <c r="Q82" i="18"/>
  <c r="R82" i="18"/>
  <c r="S82" i="18"/>
  <c r="T82" i="18"/>
  <c r="U82" i="18"/>
  <c r="V82" i="18"/>
  <c r="W82" i="18"/>
  <c r="X82" i="18"/>
  <c r="Y82" i="18"/>
  <c r="Z82" i="18"/>
  <c r="B83" i="18"/>
  <c r="C83" i="18"/>
  <c r="D83" i="18"/>
  <c r="E83" i="18"/>
  <c r="F83" i="18"/>
  <c r="G83" i="18"/>
  <c r="H83" i="18"/>
  <c r="I83" i="18"/>
  <c r="J83" i="18"/>
  <c r="K83" i="18"/>
  <c r="L83" i="18"/>
  <c r="M83" i="18"/>
  <c r="N83" i="18"/>
  <c r="O83" i="18"/>
  <c r="P83" i="18"/>
  <c r="Q83" i="18"/>
  <c r="R83" i="18"/>
  <c r="S83" i="18"/>
  <c r="T83" i="18"/>
  <c r="U83" i="18"/>
  <c r="V83" i="18"/>
  <c r="W83" i="18"/>
  <c r="X83" i="18"/>
  <c r="Y83" i="18"/>
  <c r="Z83" i="18"/>
  <c r="B84" i="18"/>
  <c r="C84" i="18"/>
  <c r="D84" i="18"/>
  <c r="E84" i="18"/>
  <c r="F84" i="18"/>
  <c r="G84" i="18"/>
  <c r="H84" i="18"/>
  <c r="I84" i="18"/>
  <c r="J84" i="18"/>
  <c r="K84" i="18"/>
  <c r="L84" i="18"/>
  <c r="M84" i="18"/>
  <c r="N84" i="18"/>
  <c r="O84" i="18"/>
  <c r="P84" i="18"/>
  <c r="Q84" i="18"/>
  <c r="R84" i="18"/>
  <c r="S84" i="18"/>
  <c r="T84" i="18"/>
  <c r="U84" i="18"/>
  <c r="V84" i="18"/>
  <c r="W84" i="18"/>
  <c r="X84" i="18"/>
  <c r="Y84" i="18"/>
  <c r="Z84" i="18"/>
  <c r="B85" i="18"/>
  <c r="C85" i="18"/>
  <c r="D85" i="18"/>
  <c r="E85" i="18"/>
  <c r="F85" i="18"/>
  <c r="G85" i="18"/>
  <c r="H85" i="18"/>
  <c r="I85" i="18"/>
  <c r="J85" i="18"/>
  <c r="K85" i="18"/>
  <c r="L85" i="18"/>
  <c r="M85" i="18"/>
  <c r="N85" i="18"/>
  <c r="O85" i="18"/>
  <c r="P85" i="18"/>
  <c r="Q85" i="18"/>
  <c r="R85" i="18"/>
  <c r="S85" i="18"/>
  <c r="T85" i="18"/>
  <c r="U85" i="18"/>
  <c r="V85" i="18"/>
  <c r="W85" i="18"/>
  <c r="X85" i="18"/>
  <c r="Y85" i="18"/>
  <c r="Z85" i="18"/>
  <c r="B86" i="18"/>
  <c r="C86" i="18"/>
  <c r="D86" i="18"/>
  <c r="E86" i="18"/>
  <c r="F86" i="18"/>
  <c r="G86" i="18"/>
  <c r="H86" i="18"/>
  <c r="I86" i="18"/>
  <c r="J86" i="18"/>
  <c r="K86" i="18"/>
  <c r="L86" i="18"/>
  <c r="M86" i="18"/>
  <c r="N86" i="18"/>
  <c r="O86" i="18"/>
  <c r="P86" i="18"/>
  <c r="Q86" i="18"/>
  <c r="R86" i="18"/>
  <c r="S86" i="18"/>
  <c r="T86" i="18"/>
  <c r="U86" i="18"/>
  <c r="V86" i="18"/>
  <c r="W86" i="18"/>
  <c r="X86" i="18"/>
  <c r="Y86" i="18"/>
  <c r="Z86" i="18"/>
  <c r="B87" i="18"/>
  <c r="C87" i="18"/>
  <c r="D87" i="18"/>
  <c r="E87" i="18"/>
  <c r="F87" i="18"/>
  <c r="G87" i="18"/>
  <c r="H87" i="18"/>
  <c r="I87" i="18"/>
  <c r="J87" i="18"/>
  <c r="K87" i="18"/>
  <c r="L87" i="18"/>
  <c r="M87" i="18"/>
  <c r="N87" i="18"/>
  <c r="O87" i="18"/>
  <c r="P87" i="18"/>
  <c r="Q87" i="18"/>
  <c r="R87" i="18"/>
  <c r="S87" i="18"/>
  <c r="T87" i="18"/>
  <c r="U87" i="18"/>
  <c r="V87" i="18"/>
  <c r="W87" i="18"/>
  <c r="X87" i="18"/>
  <c r="Y87" i="18"/>
  <c r="Z87" i="18"/>
  <c r="B88" i="18"/>
  <c r="C88" i="18"/>
  <c r="D88" i="18"/>
  <c r="E88" i="18"/>
  <c r="F88" i="18"/>
  <c r="G88" i="18"/>
  <c r="H88" i="18"/>
  <c r="I88" i="18"/>
  <c r="J88" i="18"/>
  <c r="K88" i="18"/>
  <c r="L88" i="18"/>
  <c r="M88" i="18"/>
  <c r="N88" i="18"/>
  <c r="O88" i="18"/>
  <c r="P88" i="18"/>
  <c r="Q88" i="18"/>
  <c r="R88" i="18"/>
  <c r="S88" i="18"/>
  <c r="T88" i="18"/>
  <c r="U88" i="18"/>
  <c r="V88" i="18"/>
  <c r="W88" i="18"/>
  <c r="X88" i="18"/>
  <c r="Y88" i="18"/>
  <c r="Z88" i="18"/>
  <c r="B89" i="18"/>
  <c r="C89" i="18"/>
  <c r="D89" i="18"/>
  <c r="E89" i="18"/>
  <c r="F89" i="18"/>
  <c r="G89" i="18"/>
  <c r="H89" i="18"/>
  <c r="I89" i="18"/>
  <c r="J89" i="18"/>
  <c r="K89" i="18"/>
  <c r="L89" i="18"/>
  <c r="M89" i="18"/>
  <c r="N89" i="18"/>
  <c r="O89" i="18"/>
  <c r="P89" i="18"/>
  <c r="Q89" i="18"/>
  <c r="R89" i="18"/>
  <c r="S89" i="18"/>
  <c r="T89" i="18"/>
  <c r="U89" i="18"/>
  <c r="V89" i="18"/>
  <c r="W89" i="18"/>
  <c r="X89" i="18"/>
  <c r="Y89" i="18"/>
  <c r="Z89" i="18"/>
  <c r="B90" i="18"/>
  <c r="C90" i="18"/>
  <c r="D90" i="18"/>
  <c r="E90" i="18"/>
  <c r="F90" i="18"/>
  <c r="G90" i="18"/>
  <c r="H90" i="18"/>
  <c r="I90" i="18"/>
  <c r="J90" i="18"/>
  <c r="K90" i="18"/>
  <c r="L90" i="18"/>
  <c r="M90" i="18"/>
  <c r="N90" i="18"/>
  <c r="O90" i="18"/>
  <c r="P90" i="18"/>
  <c r="Q90" i="18"/>
  <c r="R90" i="18"/>
  <c r="S90" i="18"/>
  <c r="T90" i="18"/>
  <c r="U90" i="18"/>
  <c r="V90" i="18"/>
  <c r="W90" i="18"/>
  <c r="X90" i="18"/>
  <c r="Y90" i="18"/>
  <c r="Z90" i="18"/>
  <c r="B91" i="18"/>
  <c r="C91" i="18"/>
  <c r="D91" i="18"/>
  <c r="E91" i="18"/>
  <c r="F91" i="18"/>
  <c r="G91" i="18"/>
  <c r="H91" i="18"/>
  <c r="I91" i="18"/>
  <c r="J91" i="18"/>
  <c r="K91" i="18"/>
  <c r="L91" i="18"/>
  <c r="M91" i="18"/>
  <c r="N91" i="18"/>
  <c r="O91" i="18"/>
  <c r="P91" i="18"/>
  <c r="Q91" i="18"/>
  <c r="R91" i="18"/>
  <c r="S91" i="18"/>
  <c r="T91" i="18"/>
  <c r="U91" i="18"/>
  <c r="V91" i="18"/>
  <c r="W91" i="18"/>
  <c r="X91" i="18"/>
  <c r="Y91" i="18"/>
  <c r="Z91" i="18"/>
  <c r="B92" i="18"/>
  <c r="C92" i="18"/>
  <c r="D92" i="18"/>
  <c r="E92" i="18"/>
  <c r="F92" i="18"/>
  <c r="G92" i="18"/>
  <c r="H92" i="18"/>
  <c r="I92" i="18"/>
  <c r="J92" i="18"/>
  <c r="K92" i="18"/>
  <c r="L92" i="18"/>
  <c r="M92" i="18"/>
  <c r="N92" i="18"/>
  <c r="O92" i="18"/>
  <c r="P92" i="18"/>
  <c r="Q92" i="18"/>
  <c r="R92" i="18"/>
  <c r="S92" i="18"/>
  <c r="T92" i="18"/>
  <c r="U92" i="18"/>
  <c r="V92" i="18"/>
  <c r="W92" i="18"/>
  <c r="X92" i="18"/>
  <c r="Y92" i="18"/>
  <c r="Z92" i="18"/>
  <c r="B93" i="18"/>
  <c r="C93" i="18"/>
  <c r="D93" i="18"/>
  <c r="E93" i="18"/>
  <c r="F93" i="18"/>
  <c r="G93" i="18"/>
  <c r="H93" i="18"/>
  <c r="I93" i="18"/>
  <c r="J93" i="18"/>
  <c r="K93" i="18"/>
  <c r="L93" i="18"/>
  <c r="M93" i="18"/>
  <c r="N93" i="18"/>
  <c r="O93" i="18"/>
  <c r="P93" i="18"/>
  <c r="Q93" i="18"/>
  <c r="R93" i="18"/>
  <c r="S93" i="18"/>
  <c r="T93" i="18"/>
  <c r="U93" i="18"/>
  <c r="V93" i="18"/>
  <c r="W93" i="18"/>
  <c r="X93" i="18"/>
  <c r="Y93" i="18"/>
  <c r="Z93" i="18"/>
  <c r="B94" i="18"/>
  <c r="C94" i="18"/>
  <c r="D94" i="18"/>
  <c r="E94" i="18"/>
  <c r="F94" i="18"/>
  <c r="G94" i="18"/>
  <c r="H94" i="18"/>
  <c r="I94" i="18"/>
  <c r="J94" i="18"/>
  <c r="K94" i="18"/>
  <c r="L94" i="18"/>
  <c r="M94" i="18"/>
  <c r="N94" i="18"/>
  <c r="O94" i="18"/>
  <c r="P94" i="18"/>
  <c r="Q94" i="18"/>
  <c r="R94" i="18"/>
  <c r="S94" i="18"/>
  <c r="T94" i="18"/>
  <c r="U94" i="18"/>
  <c r="V94" i="18"/>
  <c r="W94" i="18"/>
  <c r="X94" i="18"/>
  <c r="Y94" i="18"/>
  <c r="Z94" i="18"/>
  <c r="B95" i="18"/>
  <c r="C95" i="18"/>
  <c r="D95" i="18"/>
  <c r="E95" i="18"/>
  <c r="F95" i="18"/>
  <c r="G95" i="18"/>
  <c r="H95" i="18"/>
  <c r="I95" i="18"/>
  <c r="J95" i="18"/>
  <c r="K95" i="18"/>
  <c r="L95" i="18"/>
  <c r="M95" i="18"/>
  <c r="N95" i="18"/>
  <c r="O95" i="18"/>
  <c r="P95" i="18"/>
  <c r="Q95" i="18"/>
  <c r="R95" i="18"/>
  <c r="S95" i="18"/>
  <c r="T95" i="18"/>
  <c r="U95" i="18"/>
  <c r="V95" i="18"/>
  <c r="W95" i="18"/>
  <c r="X95" i="18"/>
  <c r="Y95" i="18"/>
  <c r="Z95" i="18"/>
  <c r="B96" i="18"/>
  <c r="C96" i="18"/>
  <c r="D96" i="18"/>
  <c r="E96" i="18"/>
  <c r="F96" i="18"/>
  <c r="G96" i="18"/>
  <c r="H96" i="18"/>
  <c r="I96" i="18"/>
  <c r="J96" i="18"/>
  <c r="K96" i="18"/>
  <c r="L96" i="18"/>
  <c r="M96" i="18"/>
  <c r="N96" i="18"/>
  <c r="O96" i="18"/>
  <c r="P96" i="18"/>
  <c r="Q96" i="18"/>
  <c r="R96" i="18"/>
  <c r="S96" i="18"/>
  <c r="T96" i="18"/>
  <c r="U96" i="18"/>
  <c r="V96" i="18"/>
  <c r="W96" i="18"/>
  <c r="X96" i="18"/>
  <c r="Y96" i="18"/>
  <c r="Z96" i="18"/>
  <c r="B97" i="18"/>
  <c r="C97" i="18"/>
  <c r="D97" i="18"/>
  <c r="E97" i="18"/>
  <c r="F97" i="18"/>
  <c r="G97" i="18"/>
  <c r="H97" i="18"/>
  <c r="I97" i="18"/>
  <c r="J97" i="18"/>
  <c r="K97" i="18"/>
  <c r="L97" i="18"/>
  <c r="M97" i="18"/>
  <c r="N97" i="18"/>
  <c r="O97" i="18"/>
  <c r="P97" i="18"/>
  <c r="Q97" i="18"/>
  <c r="R97" i="18"/>
  <c r="S97" i="18"/>
  <c r="T97" i="18"/>
  <c r="U97" i="18"/>
  <c r="V97" i="18"/>
  <c r="W97" i="18"/>
  <c r="X97" i="18"/>
  <c r="Y97" i="18"/>
  <c r="Z97" i="18"/>
  <c r="B98" i="18"/>
  <c r="C98" i="18"/>
  <c r="D98" i="18"/>
  <c r="E98" i="18"/>
  <c r="F98" i="18"/>
  <c r="G98" i="18"/>
  <c r="H98" i="18"/>
  <c r="I98" i="18"/>
  <c r="J98" i="18"/>
  <c r="K98" i="18"/>
  <c r="L98" i="18"/>
  <c r="M98" i="18"/>
  <c r="N98" i="18"/>
  <c r="O98" i="18"/>
  <c r="P98" i="18"/>
  <c r="Q98" i="18"/>
  <c r="R98" i="18"/>
  <c r="S98" i="18"/>
  <c r="T98" i="18"/>
  <c r="U98" i="18"/>
  <c r="V98" i="18"/>
  <c r="W98" i="18"/>
  <c r="X98" i="18"/>
  <c r="Y98" i="18"/>
  <c r="Z98" i="18"/>
  <c r="B99" i="18"/>
  <c r="C99" i="18"/>
  <c r="D99" i="18"/>
  <c r="E99" i="18"/>
  <c r="F99" i="18"/>
  <c r="G99" i="18"/>
  <c r="H99" i="18"/>
  <c r="I99" i="18"/>
  <c r="J99" i="18"/>
  <c r="K99" i="18"/>
  <c r="L99" i="18"/>
  <c r="M99" i="18"/>
  <c r="N99" i="18"/>
  <c r="O99" i="18"/>
  <c r="P99" i="18"/>
  <c r="Q99" i="18"/>
  <c r="R99" i="18"/>
  <c r="S99" i="18"/>
  <c r="T99" i="18"/>
  <c r="U99" i="18"/>
  <c r="V99" i="18"/>
  <c r="W99" i="18"/>
  <c r="X99" i="18"/>
  <c r="Y99" i="18"/>
  <c r="Z99" i="18"/>
  <c r="B100"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B101"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B102"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B103"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B104"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B105"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B106"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B107"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B108"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B109"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B110"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B111"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B112"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B113"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B114"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B115"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B116"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B117"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B118"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B119"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B120"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B121"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B122"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B123"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B124"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B125"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B126"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B127"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B128"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B129"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B130"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B131"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B132"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B133"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B134"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B135"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B136"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B137"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B138"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B139"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B140"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B141"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B142"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B143"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B144"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B145"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B146"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B147"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B148"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B149"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B150"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B151"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B152"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B153"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B154"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B155"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B156"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B157"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B158"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B159"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B160"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B161"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B162"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B163"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B164"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B165"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B166"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B167"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B168"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B169"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B170"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B171"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B172"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B173"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B174"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B175"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B176"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B177"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B178"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B179"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B180"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B181"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B182"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B183"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B184"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B185"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B186"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B187"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B188"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B189"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B190"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B191"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B192"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B193" i="18"/>
  <c r="C193" i="18"/>
  <c r="D193" i="18"/>
  <c r="E193" i="18"/>
  <c r="F193" i="18"/>
  <c r="G193" i="18"/>
  <c r="H193" i="18"/>
  <c r="I193" i="18"/>
  <c r="J193" i="18"/>
  <c r="K193" i="18"/>
  <c r="L193" i="18"/>
  <c r="M193" i="18"/>
  <c r="N193" i="18"/>
  <c r="O193" i="18"/>
  <c r="P193" i="18"/>
  <c r="Q193" i="18"/>
  <c r="R193" i="18"/>
  <c r="S193" i="18"/>
  <c r="T193" i="18"/>
  <c r="U193" i="18"/>
  <c r="V193" i="18"/>
  <c r="W193" i="18"/>
  <c r="X193" i="18"/>
  <c r="Y193" i="18"/>
  <c r="Z193" i="18"/>
  <c r="B194"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B195" i="18"/>
  <c r="C195" i="18"/>
  <c r="D195" i="18"/>
  <c r="E195" i="18"/>
  <c r="F195" i="18"/>
  <c r="G195" i="18"/>
  <c r="H195" i="18"/>
  <c r="I195" i="18"/>
  <c r="J195" i="18"/>
  <c r="K195" i="18"/>
  <c r="L195" i="18"/>
  <c r="M195" i="18"/>
  <c r="N195" i="18"/>
  <c r="O195" i="18"/>
  <c r="P195" i="18"/>
  <c r="Q195" i="18"/>
  <c r="R195" i="18"/>
  <c r="S195" i="18"/>
  <c r="T195" i="18"/>
  <c r="U195" i="18"/>
  <c r="V195" i="18"/>
  <c r="W195" i="18"/>
  <c r="X195" i="18"/>
  <c r="Y195" i="18"/>
  <c r="Z195" i="18"/>
  <c r="B196"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B197"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B198"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B199"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B200"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B201"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B202"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B203" i="18"/>
  <c r="C203" i="18"/>
  <c r="D203" i="18"/>
  <c r="E203" i="18"/>
  <c r="F203" i="18"/>
  <c r="G203" i="18"/>
  <c r="H203" i="18"/>
  <c r="I203" i="18"/>
  <c r="J203" i="18"/>
  <c r="K203" i="18"/>
  <c r="L203" i="18"/>
  <c r="M203" i="18"/>
  <c r="N203" i="18"/>
  <c r="O203" i="18"/>
  <c r="P203" i="18"/>
  <c r="Q203" i="18"/>
  <c r="R203" i="18"/>
  <c r="S203" i="18"/>
  <c r="T203" i="18"/>
  <c r="U203" i="18"/>
  <c r="V203" i="18"/>
  <c r="W203" i="18"/>
  <c r="X203" i="18"/>
  <c r="Y203" i="18"/>
  <c r="Z203" i="18"/>
  <c r="B204" i="18"/>
  <c r="C204" i="18"/>
  <c r="D204" i="18"/>
  <c r="E204" i="18"/>
  <c r="F204" i="18"/>
  <c r="G204" i="18"/>
  <c r="H204" i="18"/>
  <c r="I204" i="18"/>
  <c r="J204" i="18"/>
  <c r="K204" i="18"/>
  <c r="L204" i="18"/>
  <c r="M204" i="18"/>
  <c r="N204" i="18"/>
  <c r="O204" i="18"/>
  <c r="P204" i="18"/>
  <c r="Q204" i="18"/>
  <c r="R204" i="18"/>
  <c r="S204" i="18"/>
  <c r="T204" i="18"/>
  <c r="U204" i="18"/>
  <c r="V204" i="18"/>
  <c r="W204" i="18"/>
  <c r="X204" i="18"/>
  <c r="Y204" i="18"/>
  <c r="Z204" i="18"/>
  <c r="B205" i="18"/>
  <c r="C205" i="18"/>
  <c r="D205" i="18"/>
  <c r="E205" i="18"/>
  <c r="F205" i="18"/>
  <c r="G205" i="18"/>
  <c r="H205" i="18"/>
  <c r="I205" i="18"/>
  <c r="J205" i="18"/>
  <c r="K205" i="18"/>
  <c r="L205" i="18"/>
  <c r="M205" i="18"/>
  <c r="N205" i="18"/>
  <c r="O205" i="18"/>
  <c r="P205" i="18"/>
  <c r="Q205" i="18"/>
  <c r="R205" i="18"/>
  <c r="S205" i="18"/>
  <c r="T205" i="18"/>
  <c r="U205" i="18"/>
  <c r="V205" i="18"/>
  <c r="W205" i="18"/>
  <c r="X205" i="18"/>
  <c r="Y205" i="18"/>
  <c r="Z205" i="18"/>
  <c r="B206" i="18"/>
  <c r="C206" i="18"/>
  <c r="D206" i="18"/>
  <c r="E206" i="18"/>
  <c r="F206" i="18"/>
  <c r="G206" i="18"/>
  <c r="H206" i="18"/>
  <c r="I206" i="18"/>
  <c r="J206" i="18"/>
  <c r="K206" i="18"/>
  <c r="L206" i="18"/>
  <c r="M206" i="18"/>
  <c r="N206" i="18"/>
  <c r="O206" i="18"/>
  <c r="P206" i="18"/>
  <c r="Q206" i="18"/>
  <c r="R206" i="18"/>
  <c r="S206" i="18"/>
  <c r="T206" i="18"/>
  <c r="U206" i="18"/>
  <c r="V206" i="18"/>
  <c r="W206" i="18"/>
  <c r="X206" i="18"/>
  <c r="Y206" i="18"/>
  <c r="Z206" i="18"/>
  <c r="B207"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B208"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B209"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B210"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B211"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B212"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B213"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B214"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B215"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B216" i="18"/>
  <c r="C216"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B217" i="18"/>
  <c r="C217"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B218" i="18"/>
  <c r="C218"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B219" i="18"/>
  <c r="C219"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B220" i="18"/>
  <c r="C220"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B221"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B222" i="18"/>
  <c r="C222"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B223" i="18"/>
  <c r="C223"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B224" i="18"/>
  <c r="C224"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B225" i="18"/>
  <c r="C225"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B226" i="18"/>
  <c r="C226"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B227" i="18"/>
  <c r="C227"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B228" i="18"/>
  <c r="C228"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B229" i="18"/>
  <c r="C229"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B230" i="18"/>
  <c r="C230"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B231" i="18"/>
  <c r="C231"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B232" i="18"/>
  <c r="C232"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B233" i="18"/>
  <c r="C233"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B234" i="18"/>
  <c r="C234"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B235" i="18"/>
  <c r="C235"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B236" i="18"/>
  <c r="C236"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B237" i="18"/>
  <c r="C237"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B238" i="18"/>
  <c r="C238"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B239" i="18"/>
  <c r="C239"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B240"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B241"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B242" i="18"/>
  <c r="C242"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B243" i="18"/>
  <c r="C243"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B244" i="18"/>
  <c r="C244"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B245" i="18"/>
  <c r="C245"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B246" i="18"/>
  <c r="C246"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B247" i="18"/>
  <c r="C247"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B248" i="18"/>
  <c r="C248"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B249" i="18"/>
  <c r="C249" i="18"/>
  <c r="D249" i="18"/>
  <c r="E249" i="18"/>
  <c r="F249" i="18"/>
  <c r="G249" i="18"/>
  <c r="H249" i="18"/>
  <c r="I249" i="18"/>
  <c r="J249" i="18"/>
  <c r="K249" i="18"/>
  <c r="L249" i="18"/>
  <c r="M249" i="18"/>
  <c r="N249" i="18"/>
  <c r="O249" i="18"/>
  <c r="P249" i="18"/>
  <c r="Q249" i="18"/>
  <c r="R249" i="18"/>
  <c r="S249" i="18"/>
  <c r="T249" i="18"/>
  <c r="U249" i="18"/>
  <c r="V249" i="18"/>
  <c r="W249" i="18"/>
  <c r="X249" i="18"/>
  <c r="Y249" i="18"/>
  <c r="Z249" i="18"/>
  <c r="B250" i="18"/>
  <c r="C25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B251" i="18"/>
  <c r="C251" i="18"/>
  <c r="D251" i="18"/>
  <c r="E251" i="18"/>
  <c r="F251" i="18"/>
  <c r="G251" i="18"/>
  <c r="H251" i="18"/>
  <c r="I251" i="18"/>
  <c r="J251" i="18"/>
  <c r="K251" i="18"/>
  <c r="L251" i="18"/>
  <c r="M251" i="18"/>
  <c r="N251" i="18"/>
  <c r="O251" i="18"/>
  <c r="P251" i="18"/>
  <c r="Q251" i="18"/>
  <c r="R251" i="18"/>
  <c r="S251" i="18"/>
  <c r="T251" i="18"/>
  <c r="U251" i="18"/>
  <c r="V251" i="18"/>
  <c r="W251" i="18"/>
  <c r="X251" i="18"/>
  <c r="Y251" i="18"/>
  <c r="Z251" i="18"/>
  <c r="B252" i="18"/>
  <c r="C252"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B253" i="18"/>
  <c r="C253"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B254" i="18"/>
  <c r="C254"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B255" i="18"/>
  <c r="C255"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B256" i="18"/>
  <c r="C256"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B257" i="18"/>
  <c r="C257"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B258" i="18"/>
  <c r="C258"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B259" i="18"/>
  <c r="C259" i="18"/>
  <c r="D259" i="18"/>
  <c r="E259" i="18"/>
  <c r="F259" i="18"/>
  <c r="G259" i="18"/>
  <c r="H259" i="18"/>
  <c r="I259" i="18"/>
  <c r="J259" i="18"/>
  <c r="K259" i="18"/>
  <c r="L259" i="18"/>
  <c r="M259" i="18"/>
  <c r="N259" i="18"/>
  <c r="O259" i="18"/>
  <c r="P259" i="18"/>
  <c r="Q259" i="18"/>
  <c r="R259" i="18"/>
  <c r="S259" i="18"/>
  <c r="T259" i="18"/>
  <c r="U259" i="18"/>
  <c r="V259" i="18"/>
  <c r="W259" i="18"/>
  <c r="X259" i="18"/>
  <c r="Y259" i="18"/>
  <c r="Z259" i="18"/>
  <c r="B260" i="18"/>
  <c r="C260" i="18"/>
  <c r="D260" i="18"/>
  <c r="E260" i="18"/>
  <c r="F260" i="18"/>
  <c r="G260" i="18"/>
  <c r="H260" i="18"/>
  <c r="I260" i="18"/>
  <c r="J260" i="18"/>
  <c r="K260" i="18"/>
  <c r="L260" i="18"/>
  <c r="M260" i="18"/>
  <c r="N260" i="18"/>
  <c r="O260" i="18"/>
  <c r="P260" i="18"/>
  <c r="Q260" i="18"/>
  <c r="R260" i="18"/>
  <c r="S260" i="18"/>
  <c r="T260" i="18"/>
  <c r="U260" i="18"/>
  <c r="V260" i="18"/>
  <c r="W260" i="18"/>
  <c r="X260" i="18"/>
  <c r="Y260" i="18"/>
  <c r="Z260" i="18"/>
  <c r="B261" i="18"/>
  <c r="C261" i="18"/>
  <c r="D261" i="18"/>
  <c r="E261" i="18"/>
  <c r="F261" i="18"/>
  <c r="G261" i="18"/>
  <c r="H261" i="18"/>
  <c r="I261" i="18"/>
  <c r="J261" i="18"/>
  <c r="K261" i="18"/>
  <c r="L261" i="18"/>
  <c r="M261" i="18"/>
  <c r="N261" i="18"/>
  <c r="O261" i="18"/>
  <c r="P261" i="18"/>
  <c r="Q261" i="18"/>
  <c r="R261" i="18"/>
  <c r="S261" i="18"/>
  <c r="T261" i="18"/>
  <c r="U261" i="18"/>
  <c r="V261" i="18"/>
  <c r="W261" i="18"/>
  <c r="X261" i="18"/>
  <c r="Y261" i="18"/>
  <c r="Z261" i="18"/>
  <c r="B262" i="18"/>
  <c r="C262" i="18"/>
  <c r="D262" i="18"/>
  <c r="E262" i="18"/>
  <c r="F262" i="18"/>
  <c r="G262" i="18"/>
  <c r="H262" i="18"/>
  <c r="I262" i="18"/>
  <c r="J262" i="18"/>
  <c r="K262" i="18"/>
  <c r="L262" i="18"/>
  <c r="M262" i="18"/>
  <c r="N262" i="18"/>
  <c r="O262" i="18"/>
  <c r="P262" i="18"/>
  <c r="Q262" i="18"/>
  <c r="R262" i="18"/>
  <c r="S262" i="18"/>
  <c r="T262" i="18"/>
  <c r="U262" i="18"/>
  <c r="V262" i="18"/>
  <c r="W262" i="18"/>
  <c r="X262" i="18"/>
  <c r="Y262" i="18"/>
  <c r="Z262" i="18"/>
  <c r="B263" i="18"/>
  <c r="C263" i="18"/>
  <c r="D263" i="18"/>
  <c r="E263" i="18"/>
  <c r="F263" i="18"/>
  <c r="G263" i="18"/>
  <c r="H263" i="18"/>
  <c r="I263" i="18"/>
  <c r="J263" i="18"/>
  <c r="K263" i="18"/>
  <c r="L263" i="18"/>
  <c r="M263" i="18"/>
  <c r="N263" i="18"/>
  <c r="O263" i="18"/>
  <c r="P263" i="18"/>
  <c r="Q263" i="18"/>
  <c r="R263" i="18"/>
  <c r="S263" i="18"/>
  <c r="T263" i="18"/>
  <c r="U263" i="18"/>
  <c r="V263" i="18"/>
  <c r="W263" i="18"/>
  <c r="X263" i="18"/>
  <c r="Y263" i="18"/>
  <c r="Z263" i="18"/>
  <c r="B264" i="18"/>
  <c r="C264"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B265" i="18"/>
  <c r="C265" i="18"/>
  <c r="D265" i="18"/>
  <c r="E265" i="18"/>
  <c r="F265" i="18"/>
  <c r="G265" i="18"/>
  <c r="H265" i="18"/>
  <c r="I265" i="18"/>
  <c r="J265" i="18"/>
  <c r="K265" i="18"/>
  <c r="L265" i="18"/>
  <c r="M265" i="18"/>
  <c r="N265" i="18"/>
  <c r="O265" i="18"/>
  <c r="P265" i="18"/>
  <c r="Q265" i="18"/>
  <c r="R265" i="18"/>
  <c r="S265" i="18"/>
  <c r="T265" i="18"/>
  <c r="U265" i="18"/>
  <c r="V265" i="18"/>
  <c r="W265" i="18"/>
  <c r="X265" i="18"/>
  <c r="Y265" i="18"/>
  <c r="Z265" i="18"/>
  <c r="B266" i="18"/>
  <c r="C266" i="18"/>
  <c r="D266" i="18"/>
  <c r="E266" i="18"/>
  <c r="F266" i="18"/>
  <c r="G266" i="18"/>
  <c r="H266" i="18"/>
  <c r="I266" i="18"/>
  <c r="J266" i="18"/>
  <c r="K266" i="18"/>
  <c r="L266" i="18"/>
  <c r="M266" i="18"/>
  <c r="N266" i="18"/>
  <c r="O266" i="18"/>
  <c r="P266" i="18"/>
  <c r="Q266" i="18"/>
  <c r="R266" i="18"/>
  <c r="S266" i="18"/>
  <c r="T266" i="18"/>
  <c r="U266" i="18"/>
  <c r="V266" i="18"/>
  <c r="W266" i="18"/>
  <c r="X266" i="18"/>
  <c r="Y266" i="18"/>
  <c r="Z266" i="18"/>
  <c r="B267" i="18"/>
  <c r="C267" i="18"/>
  <c r="D267" i="18"/>
  <c r="E267" i="18"/>
  <c r="F267" i="18"/>
  <c r="G267" i="18"/>
  <c r="H267" i="18"/>
  <c r="I267" i="18"/>
  <c r="J267" i="18"/>
  <c r="K267" i="18"/>
  <c r="L267" i="18"/>
  <c r="M267" i="18"/>
  <c r="N267" i="18"/>
  <c r="O267" i="18"/>
  <c r="P267" i="18"/>
  <c r="Q267" i="18"/>
  <c r="R267" i="18"/>
  <c r="S267" i="18"/>
  <c r="T267" i="18"/>
  <c r="U267" i="18"/>
  <c r="V267" i="18"/>
  <c r="W267" i="18"/>
  <c r="X267" i="18"/>
  <c r="Y267" i="18"/>
  <c r="Z267" i="18"/>
  <c r="B268" i="18"/>
  <c r="C268" i="18"/>
  <c r="D268" i="18"/>
  <c r="E268" i="18"/>
  <c r="F268" i="18"/>
  <c r="G268" i="18"/>
  <c r="H268" i="18"/>
  <c r="I268" i="18"/>
  <c r="J268" i="18"/>
  <c r="K268" i="18"/>
  <c r="L268" i="18"/>
  <c r="M268" i="18"/>
  <c r="N268" i="18"/>
  <c r="O268" i="18"/>
  <c r="P268" i="18"/>
  <c r="Q268" i="18"/>
  <c r="R268" i="18"/>
  <c r="S268" i="18"/>
  <c r="T268" i="18"/>
  <c r="U268" i="18"/>
  <c r="V268" i="18"/>
  <c r="W268" i="18"/>
  <c r="X268" i="18"/>
  <c r="Y268" i="18"/>
  <c r="Z268" i="18"/>
  <c r="B269" i="18"/>
  <c r="C269" i="18"/>
  <c r="D269" i="18"/>
  <c r="E269" i="18"/>
  <c r="F269" i="18"/>
  <c r="G269" i="18"/>
  <c r="H269" i="18"/>
  <c r="I269" i="18"/>
  <c r="J269" i="18"/>
  <c r="K269" i="18"/>
  <c r="L269" i="18"/>
  <c r="M269" i="18"/>
  <c r="N269" i="18"/>
  <c r="O269" i="18"/>
  <c r="P269" i="18"/>
  <c r="Q269" i="18"/>
  <c r="R269" i="18"/>
  <c r="S269" i="18"/>
  <c r="T269" i="18"/>
  <c r="U269" i="18"/>
  <c r="V269" i="18"/>
  <c r="W269" i="18"/>
  <c r="X269" i="18"/>
  <c r="Y269" i="18"/>
  <c r="Z269" i="18"/>
  <c r="B270" i="18"/>
  <c r="C270"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B271" i="18"/>
  <c r="C271" i="18"/>
  <c r="D271" i="18"/>
  <c r="E271" i="18"/>
  <c r="F271" i="18"/>
  <c r="G271" i="18"/>
  <c r="H271" i="18"/>
  <c r="I271" i="18"/>
  <c r="J271" i="18"/>
  <c r="K271" i="18"/>
  <c r="L271" i="18"/>
  <c r="M271" i="18"/>
  <c r="N271" i="18"/>
  <c r="O271" i="18"/>
  <c r="P271" i="18"/>
  <c r="Q271" i="18"/>
  <c r="R271" i="18"/>
  <c r="S271" i="18"/>
  <c r="T271" i="18"/>
  <c r="U271" i="18"/>
  <c r="V271" i="18"/>
  <c r="W271" i="18"/>
  <c r="X271" i="18"/>
  <c r="Y271" i="18"/>
  <c r="Z271" i="18"/>
  <c r="B272" i="18"/>
  <c r="C272" i="18"/>
  <c r="D272" i="18"/>
  <c r="E272" i="18"/>
  <c r="F272" i="18"/>
  <c r="G272" i="18"/>
  <c r="H272" i="18"/>
  <c r="I272" i="18"/>
  <c r="J272" i="18"/>
  <c r="K272" i="18"/>
  <c r="L272" i="18"/>
  <c r="M272" i="18"/>
  <c r="N272" i="18"/>
  <c r="O272" i="18"/>
  <c r="P272" i="18"/>
  <c r="Q272" i="18"/>
  <c r="R272" i="18"/>
  <c r="S272" i="18"/>
  <c r="T272" i="18"/>
  <c r="U272" i="18"/>
  <c r="V272" i="18"/>
  <c r="W272" i="18"/>
  <c r="X272" i="18"/>
  <c r="Y272" i="18"/>
  <c r="Z272" i="18"/>
  <c r="B273" i="18"/>
  <c r="C273" i="18"/>
  <c r="D273" i="18"/>
  <c r="E273" i="18"/>
  <c r="F273" i="18"/>
  <c r="G273" i="18"/>
  <c r="H273" i="18"/>
  <c r="I273" i="18"/>
  <c r="J273" i="18"/>
  <c r="K273" i="18"/>
  <c r="L273" i="18"/>
  <c r="M273" i="18"/>
  <c r="N273" i="18"/>
  <c r="O273" i="18"/>
  <c r="P273" i="18"/>
  <c r="Q273" i="18"/>
  <c r="R273" i="18"/>
  <c r="S273" i="18"/>
  <c r="T273" i="18"/>
  <c r="U273" i="18"/>
  <c r="V273" i="18"/>
  <c r="W273" i="18"/>
  <c r="X273" i="18"/>
  <c r="Y273" i="18"/>
  <c r="Z273" i="18"/>
  <c r="B274" i="18"/>
  <c r="C274" i="18"/>
  <c r="D274" i="18"/>
  <c r="E274" i="18"/>
  <c r="F274" i="18"/>
  <c r="G274" i="18"/>
  <c r="H274" i="18"/>
  <c r="I274" i="18"/>
  <c r="J274" i="18"/>
  <c r="K274" i="18"/>
  <c r="L274" i="18"/>
  <c r="M274" i="18"/>
  <c r="N274" i="18"/>
  <c r="O274" i="18"/>
  <c r="P274" i="18"/>
  <c r="Q274" i="18"/>
  <c r="R274" i="18"/>
  <c r="S274" i="18"/>
  <c r="T274" i="18"/>
  <c r="U274" i="18"/>
  <c r="V274" i="18"/>
  <c r="W274" i="18"/>
  <c r="X274" i="18"/>
  <c r="Y274" i="18"/>
  <c r="Z274" i="18"/>
  <c r="B275" i="18"/>
  <c r="C275" i="18"/>
  <c r="D275" i="18"/>
  <c r="E275" i="18"/>
  <c r="F275" i="18"/>
  <c r="G275" i="18"/>
  <c r="H275" i="18"/>
  <c r="I275" i="18"/>
  <c r="J275" i="18"/>
  <c r="K275" i="18"/>
  <c r="L275" i="18"/>
  <c r="M275" i="18"/>
  <c r="N275" i="18"/>
  <c r="O275" i="18"/>
  <c r="P275" i="18"/>
  <c r="Q275" i="18"/>
  <c r="R275" i="18"/>
  <c r="S275" i="18"/>
  <c r="T275" i="18"/>
  <c r="U275" i="18"/>
  <c r="V275" i="18"/>
  <c r="W275" i="18"/>
  <c r="X275" i="18"/>
  <c r="Y275" i="18"/>
  <c r="Z275" i="18"/>
  <c r="B276" i="18"/>
  <c r="C276" i="18"/>
  <c r="D276" i="18"/>
  <c r="E276" i="18"/>
  <c r="F276" i="18"/>
  <c r="G276" i="18"/>
  <c r="H276" i="18"/>
  <c r="I276" i="18"/>
  <c r="J276" i="18"/>
  <c r="K276" i="18"/>
  <c r="L276" i="18"/>
  <c r="M276" i="18"/>
  <c r="N276" i="18"/>
  <c r="O276" i="18"/>
  <c r="P276" i="18"/>
  <c r="Q276" i="18"/>
  <c r="R276" i="18"/>
  <c r="S276" i="18"/>
  <c r="T276" i="18"/>
  <c r="U276" i="18"/>
  <c r="V276" i="18"/>
  <c r="W276" i="18"/>
  <c r="X276" i="18"/>
  <c r="Y276" i="18"/>
  <c r="Z276" i="18"/>
  <c r="B277" i="18"/>
  <c r="C277" i="18"/>
  <c r="D277" i="18"/>
  <c r="E277" i="18"/>
  <c r="F277" i="18"/>
  <c r="G277" i="18"/>
  <c r="H277" i="18"/>
  <c r="I277" i="18"/>
  <c r="J277" i="18"/>
  <c r="K277" i="18"/>
  <c r="L277" i="18"/>
  <c r="M277" i="18"/>
  <c r="N277" i="18"/>
  <c r="O277" i="18"/>
  <c r="P277" i="18"/>
  <c r="Q277" i="18"/>
  <c r="R277" i="18"/>
  <c r="S277" i="18"/>
  <c r="T277" i="18"/>
  <c r="U277" i="18"/>
  <c r="V277" i="18"/>
  <c r="W277" i="18"/>
  <c r="X277" i="18"/>
  <c r="Y277" i="18"/>
  <c r="Z277" i="18"/>
  <c r="B278" i="18"/>
  <c r="C278" i="18"/>
  <c r="D278" i="18"/>
  <c r="E278" i="18"/>
  <c r="F278" i="18"/>
  <c r="G278" i="18"/>
  <c r="H278" i="18"/>
  <c r="I278" i="18"/>
  <c r="J278" i="18"/>
  <c r="K278" i="18"/>
  <c r="L278" i="18"/>
  <c r="M278" i="18"/>
  <c r="N278" i="18"/>
  <c r="O278" i="18"/>
  <c r="P278" i="18"/>
  <c r="Q278" i="18"/>
  <c r="R278" i="18"/>
  <c r="S278" i="18"/>
  <c r="T278" i="18"/>
  <c r="U278" i="18"/>
  <c r="V278" i="18"/>
  <c r="W278" i="18"/>
  <c r="X278" i="18"/>
  <c r="Y278" i="18"/>
  <c r="Z278" i="18"/>
  <c r="B279" i="18"/>
  <c r="C279" i="18"/>
  <c r="D279" i="18"/>
  <c r="E279" i="18"/>
  <c r="F279" i="18"/>
  <c r="G279" i="18"/>
  <c r="H279" i="18"/>
  <c r="I279" i="18"/>
  <c r="J279" i="18"/>
  <c r="K279" i="18"/>
  <c r="L279" i="18"/>
  <c r="M279" i="18"/>
  <c r="N279" i="18"/>
  <c r="O279" i="18"/>
  <c r="P279" i="18"/>
  <c r="Q279" i="18"/>
  <c r="R279" i="18"/>
  <c r="S279" i="18"/>
  <c r="T279" i="18"/>
  <c r="U279" i="18"/>
  <c r="V279" i="18"/>
  <c r="W279" i="18"/>
  <c r="X279" i="18"/>
  <c r="Y279" i="18"/>
  <c r="Z279" i="18"/>
  <c r="B280" i="18"/>
  <c r="C280" i="18"/>
  <c r="D280" i="18"/>
  <c r="E280" i="18"/>
  <c r="F280" i="18"/>
  <c r="G280" i="18"/>
  <c r="H280" i="18"/>
  <c r="I280" i="18"/>
  <c r="J280" i="18"/>
  <c r="K280" i="18"/>
  <c r="L280" i="18"/>
  <c r="M280" i="18"/>
  <c r="N280" i="18"/>
  <c r="O280" i="18"/>
  <c r="P280" i="18"/>
  <c r="Q280" i="18"/>
  <c r="R280" i="18"/>
  <c r="S280" i="18"/>
  <c r="T280" i="18"/>
  <c r="U280" i="18"/>
  <c r="V280" i="18"/>
  <c r="W280" i="18"/>
  <c r="X280" i="18"/>
  <c r="Y280" i="18"/>
  <c r="Z280" i="18"/>
  <c r="B281" i="18"/>
  <c r="C281" i="18"/>
  <c r="D281" i="18"/>
  <c r="E281" i="18"/>
  <c r="F281" i="18"/>
  <c r="G281" i="18"/>
  <c r="H281" i="18"/>
  <c r="I281" i="18"/>
  <c r="J281" i="18"/>
  <c r="K281" i="18"/>
  <c r="L281" i="18"/>
  <c r="M281" i="18"/>
  <c r="N281" i="18"/>
  <c r="O281" i="18"/>
  <c r="P281" i="18"/>
  <c r="Q281" i="18"/>
  <c r="R281" i="18"/>
  <c r="S281" i="18"/>
  <c r="T281" i="18"/>
  <c r="U281" i="18"/>
  <c r="V281" i="18"/>
  <c r="W281" i="18"/>
  <c r="X281" i="18"/>
  <c r="Y281" i="18"/>
  <c r="Z281" i="18"/>
  <c r="B282" i="18"/>
  <c r="C282" i="18"/>
  <c r="D282" i="18"/>
  <c r="E282" i="18"/>
  <c r="F282" i="18"/>
  <c r="G282" i="18"/>
  <c r="H282" i="18"/>
  <c r="I282" i="18"/>
  <c r="J282" i="18"/>
  <c r="K282" i="18"/>
  <c r="L282" i="18"/>
  <c r="M282" i="18"/>
  <c r="N282" i="18"/>
  <c r="O282" i="18"/>
  <c r="P282" i="18"/>
  <c r="Q282" i="18"/>
  <c r="R282" i="18"/>
  <c r="S282" i="18"/>
  <c r="T282" i="18"/>
  <c r="U282" i="18"/>
  <c r="V282" i="18"/>
  <c r="W282" i="18"/>
  <c r="X282" i="18"/>
  <c r="Y282" i="18"/>
  <c r="Z282" i="18"/>
  <c r="B283" i="18"/>
  <c r="C283" i="18"/>
  <c r="D283" i="18"/>
  <c r="E283" i="18"/>
  <c r="F283" i="18"/>
  <c r="G283" i="18"/>
  <c r="H283" i="18"/>
  <c r="I283" i="18"/>
  <c r="J283" i="18"/>
  <c r="K283" i="18"/>
  <c r="L283" i="18"/>
  <c r="M283" i="18"/>
  <c r="N283" i="18"/>
  <c r="O283" i="18"/>
  <c r="P283" i="18"/>
  <c r="Q283" i="18"/>
  <c r="R283" i="18"/>
  <c r="S283" i="18"/>
  <c r="T283" i="18"/>
  <c r="U283" i="18"/>
  <c r="V283" i="18"/>
  <c r="W283" i="18"/>
  <c r="X283" i="18"/>
  <c r="Y283" i="18"/>
  <c r="Z283" i="18"/>
  <c r="B284" i="18"/>
  <c r="C284" i="18"/>
  <c r="D284" i="18"/>
  <c r="E284" i="18"/>
  <c r="F284" i="18"/>
  <c r="G284" i="18"/>
  <c r="H284" i="18"/>
  <c r="I284" i="18"/>
  <c r="J284" i="18"/>
  <c r="K284" i="18"/>
  <c r="L284" i="18"/>
  <c r="M284" i="18"/>
  <c r="N284" i="18"/>
  <c r="O284" i="18"/>
  <c r="P284" i="18"/>
  <c r="Q284" i="18"/>
  <c r="R284" i="18"/>
  <c r="S284" i="18"/>
  <c r="T284" i="18"/>
  <c r="U284" i="18"/>
  <c r="V284" i="18"/>
  <c r="W284" i="18"/>
  <c r="X284" i="18"/>
  <c r="Y284" i="18"/>
  <c r="Z284" i="18"/>
  <c r="B285" i="18"/>
  <c r="C285" i="18"/>
  <c r="D285" i="18"/>
  <c r="E285" i="18"/>
  <c r="F285" i="18"/>
  <c r="G285" i="18"/>
  <c r="H285" i="18"/>
  <c r="I285" i="18"/>
  <c r="J285" i="18"/>
  <c r="K285" i="18"/>
  <c r="L285" i="18"/>
  <c r="M285" i="18"/>
  <c r="N285" i="18"/>
  <c r="O285" i="18"/>
  <c r="P285" i="18"/>
  <c r="Q285" i="18"/>
  <c r="R285" i="18"/>
  <c r="S285" i="18"/>
  <c r="T285" i="18"/>
  <c r="U285" i="18"/>
  <c r="V285" i="18"/>
  <c r="W285" i="18"/>
  <c r="X285" i="18"/>
  <c r="Y285" i="18"/>
  <c r="Z285" i="18"/>
  <c r="B286" i="18"/>
  <c r="C286" i="18"/>
  <c r="D286" i="18"/>
  <c r="E286" i="18"/>
  <c r="F286" i="18"/>
  <c r="G286" i="18"/>
  <c r="H286" i="18"/>
  <c r="I286" i="18"/>
  <c r="J286" i="18"/>
  <c r="K286" i="18"/>
  <c r="L286" i="18"/>
  <c r="M286" i="18"/>
  <c r="N286" i="18"/>
  <c r="O286" i="18"/>
  <c r="P286" i="18"/>
  <c r="Q286" i="18"/>
  <c r="R286" i="18"/>
  <c r="S286" i="18"/>
  <c r="T286" i="18"/>
  <c r="U286" i="18"/>
  <c r="V286" i="18"/>
  <c r="W286" i="18"/>
  <c r="X286" i="18"/>
  <c r="Y286" i="18"/>
  <c r="Z286" i="18"/>
  <c r="B287" i="18"/>
  <c r="C287" i="18"/>
  <c r="D287" i="18"/>
  <c r="E287" i="18"/>
  <c r="F287" i="18"/>
  <c r="G287" i="18"/>
  <c r="H287" i="18"/>
  <c r="I287" i="18"/>
  <c r="J287" i="18"/>
  <c r="K287" i="18"/>
  <c r="L287" i="18"/>
  <c r="M287" i="18"/>
  <c r="N287" i="18"/>
  <c r="O287" i="18"/>
  <c r="P287" i="18"/>
  <c r="Q287" i="18"/>
  <c r="R287" i="18"/>
  <c r="S287" i="18"/>
  <c r="T287" i="18"/>
  <c r="U287" i="18"/>
  <c r="V287" i="18"/>
  <c r="W287" i="18"/>
  <c r="X287" i="18"/>
  <c r="Y287" i="18"/>
  <c r="Z287" i="18"/>
  <c r="B288" i="18"/>
  <c r="C288" i="18"/>
  <c r="D288" i="18"/>
  <c r="E288" i="18"/>
  <c r="F288" i="18"/>
  <c r="G288" i="18"/>
  <c r="H288" i="18"/>
  <c r="I288" i="18"/>
  <c r="J288" i="18"/>
  <c r="K288" i="18"/>
  <c r="L288" i="18"/>
  <c r="M288" i="18"/>
  <c r="N288" i="18"/>
  <c r="O288" i="18"/>
  <c r="P288" i="18"/>
  <c r="Q288" i="18"/>
  <c r="R288" i="18"/>
  <c r="S288" i="18"/>
  <c r="T288" i="18"/>
  <c r="U288" i="18"/>
  <c r="V288" i="18"/>
  <c r="W288" i="18"/>
  <c r="X288" i="18"/>
  <c r="Y288" i="18"/>
  <c r="Z288" i="18"/>
  <c r="B289" i="18"/>
  <c r="C289" i="18"/>
  <c r="D289" i="18"/>
  <c r="E289" i="18"/>
  <c r="F289" i="18"/>
  <c r="G289" i="18"/>
  <c r="H289" i="18"/>
  <c r="I289" i="18"/>
  <c r="J289" i="18"/>
  <c r="K289" i="18"/>
  <c r="L289" i="18"/>
  <c r="M289" i="18"/>
  <c r="N289" i="18"/>
  <c r="O289" i="18"/>
  <c r="P289" i="18"/>
  <c r="Q289" i="18"/>
  <c r="R289" i="18"/>
  <c r="S289" i="18"/>
  <c r="T289" i="18"/>
  <c r="U289" i="18"/>
  <c r="V289" i="18"/>
  <c r="W289" i="18"/>
  <c r="X289" i="18"/>
  <c r="Y289" i="18"/>
  <c r="Z289" i="18"/>
  <c r="B290" i="18"/>
  <c r="C290" i="18"/>
  <c r="D290" i="18"/>
  <c r="E290" i="18"/>
  <c r="F290" i="18"/>
  <c r="G290" i="18"/>
  <c r="H290" i="18"/>
  <c r="I290" i="18"/>
  <c r="J290" i="18"/>
  <c r="K290" i="18"/>
  <c r="L290" i="18"/>
  <c r="M290" i="18"/>
  <c r="N290" i="18"/>
  <c r="O290" i="18"/>
  <c r="P290" i="18"/>
  <c r="Q290" i="18"/>
  <c r="R290" i="18"/>
  <c r="S290" i="18"/>
  <c r="T290" i="18"/>
  <c r="U290" i="18"/>
  <c r="V290" i="18"/>
  <c r="W290" i="18"/>
  <c r="X290" i="18"/>
  <c r="Y290" i="18"/>
  <c r="Z290" i="18"/>
  <c r="B291" i="18"/>
  <c r="C291" i="18"/>
  <c r="D291" i="18"/>
  <c r="E291" i="18"/>
  <c r="F291" i="18"/>
  <c r="G291" i="18"/>
  <c r="H291" i="18"/>
  <c r="I291" i="18"/>
  <c r="J291" i="18"/>
  <c r="K291" i="18"/>
  <c r="L291" i="18"/>
  <c r="M291" i="18"/>
  <c r="N291" i="18"/>
  <c r="O291" i="18"/>
  <c r="P291" i="18"/>
  <c r="Q291" i="18"/>
  <c r="R291" i="18"/>
  <c r="S291" i="18"/>
  <c r="T291" i="18"/>
  <c r="U291" i="18"/>
  <c r="V291" i="18"/>
  <c r="W291" i="18"/>
  <c r="X291" i="18"/>
  <c r="Y291" i="18"/>
  <c r="Z291" i="18"/>
  <c r="B292" i="18"/>
  <c r="C292" i="18"/>
  <c r="D292" i="18"/>
  <c r="E292" i="18"/>
  <c r="F292" i="18"/>
  <c r="G292" i="18"/>
  <c r="H292" i="18"/>
  <c r="I292" i="18"/>
  <c r="J292" i="18"/>
  <c r="K292" i="18"/>
  <c r="L292" i="18"/>
  <c r="M292" i="18"/>
  <c r="N292" i="18"/>
  <c r="O292" i="18"/>
  <c r="P292" i="18"/>
  <c r="Q292" i="18"/>
  <c r="R292" i="18"/>
  <c r="S292" i="18"/>
  <c r="T292" i="18"/>
  <c r="U292" i="18"/>
  <c r="V292" i="18"/>
  <c r="W292" i="18"/>
  <c r="X292" i="18"/>
  <c r="Y292" i="18"/>
  <c r="Z292" i="18"/>
  <c r="B293" i="18"/>
  <c r="C293" i="18"/>
  <c r="D293" i="18"/>
  <c r="E293" i="18"/>
  <c r="F293" i="18"/>
  <c r="G293" i="18"/>
  <c r="H293" i="18"/>
  <c r="I293" i="18"/>
  <c r="J293" i="18"/>
  <c r="K293" i="18"/>
  <c r="L293" i="18"/>
  <c r="M293" i="18"/>
  <c r="N293" i="18"/>
  <c r="O293" i="18"/>
  <c r="P293" i="18"/>
  <c r="Q293" i="18"/>
  <c r="R293" i="18"/>
  <c r="S293" i="18"/>
  <c r="T293" i="18"/>
  <c r="U293" i="18"/>
  <c r="V293" i="18"/>
  <c r="W293" i="18"/>
  <c r="X293" i="18"/>
  <c r="Y293" i="18"/>
  <c r="Z293" i="18"/>
  <c r="B294" i="18"/>
  <c r="C294" i="18"/>
  <c r="D294" i="18"/>
  <c r="E294" i="18"/>
  <c r="F294" i="18"/>
  <c r="G294" i="18"/>
  <c r="H294" i="18"/>
  <c r="I294" i="18"/>
  <c r="J294" i="18"/>
  <c r="K294" i="18"/>
  <c r="L294" i="18"/>
  <c r="M294" i="18"/>
  <c r="N294" i="18"/>
  <c r="O294" i="18"/>
  <c r="P294" i="18"/>
  <c r="Q294" i="18"/>
  <c r="R294" i="18"/>
  <c r="S294" i="18"/>
  <c r="T294" i="18"/>
  <c r="U294" i="18"/>
  <c r="V294" i="18"/>
  <c r="W294" i="18"/>
  <c r="X294" i="18"/>
  <c r="Y294" i="18"/>
  <c r="Z294" i="18"/>
  <c r="B295" i="18"/>
  <c r="C295" i="18"/>
  <c r="D295" i="18"/>
  <c r="E295" i="18"/>
  <c r="F295" i="18"/>
  <c r="G295" i="18"/>
  <c r="H295" i="18"/>
  <c r="I295" i="18"/>
  <c r="J295" i="18"/>
  <c r="K295" i="18"/>
  <c r="L295" i="18"/>
  <c r="M295" i="18"/>
  <c r="N295" i="18"/>
  <c r="O295" i="18"/>
  <c r="P295" i="18"/>
  <c r="Q295" i="18"/>
  <c r="R295" i="18"/>
  <c r="S295" i="18"/>
  <c r="T295" i="18"/>
  <c r="U295" i="18"/>
  <c r="V295" i="18"/>
  <c r="W295" i="18"/>
  <c r="X295" i="18"/>
  <c r="Y295" i="18"/>
  <c r="Z295" i="18"/>
  <c r="B296" i="18"/>
  <c r="C296" i="18"/>
  <c r="D296" i="18"/>
  <c r="E296" i="18"/>
  <c r="F296" i="18"/>
  <c r="G296" i="18"/>
  <c r="H296" i="18"/>
  <c r="I296" i="18"/>
  <c r="J296" i="18"/>
  <c r="K296" i="18"/>
  <c r="L296" i="18"/>
  <c r="M296" i="18"/>
  <c r="N296" i="18"/>
  <c r="O296" i="18"/>
  <c r="P296" i="18"/>
  <c r="Q296" i="18"/>
  <c r="R296" i="18"/>
  <c r="S296" i="18"/>
  <c r="T296" i="18"/>
  <c r="U296" i="18"/>
  <c r="V296" i="18"/>
  <c r="W296" i="18"/>
  <c r="X296" i="18"/>
  <c r="Y296" i="18"/>
  <c r="Z296" i="18"/>
  <c r="B297" i="18"/>
  <c r="C297" i="18"/>
  <c r="D297" i="18"/>
  <c r="E297" i="18"/>
  <c r="F297" i="18"/>
  <c r="G297" i="18"/>
  <c r="H297" i="18"/>
  <c r="I297" i="18"/>
  <c r="J297" i="18"/>
  <c r="K297" i="18"/>
  <c r="L297" i="18"/>
  <c r="M297" i="18"/>
  <c r="N297" i="18"/>
  <c r="O297" i="18"/>
  <c r="P297" i="18"/>
  <c r="Q297" i="18"/>
  <c r="R297" i="18"/>
  <c r="S297" i="18"/>
  <c r="T297" i="18"/>
  <c r="U297" i="18"/>
  <c r="V297" i="18"/>
  <c r="W297" i="18"/>
  <c r="X297" i="18"/>
  <c r="Y297" i="18"/>
  <c r="Z297" i="18"/>
  <c r="B298" i="18"/>
  <c r="C298" i="18"/>
  <c r="D298" i="18"/>
  <c r="E298" i="18"/>
  <c r="F298" i="18"/>
  <c r="G298" i="18"/>
  <c r="H298" i="18"/>
  <c r="I298" i="18"/>
  <c r="J298" i="18"/>
  <c r="K298" i="18"/>
  <c r="L298" i="18"/>
  <c r="M298" i="18"/>
  <c r="N298" i="18"/>
  <c r="O298" i="18"/>
  <c r="P298" i="18"/>
  <c r="Q298" i="18"/>
  <c r="R298" i="18"/>
  <c r="S298" i="18"/>
  <c r="T298" i="18"/>
  <c r="U298" i="18"/>
  <c r="V298" i="18"/>
  <c r="W298" i="18"/>
  <c r="X298" i="18"/>
  <c r="Y298" i="18"/>
  <c r="Z298" i="18"/>
  <c r="B299" i="18"/>
  <c r="C299" i="18"/>
  <c r="D299" i="18"/>
  <c r="E299" i="18"/>
  <c r="F299" i="18"/>
  <c r="G299" i="18"/>
  <c r="H299" i="18"/>
  <c r="I299" i="18"/>
  <c r="J299" i="18"/>
  <c r="K299" i="18"/>
  <c r="L299" i="18"/>
  <c r="M299" i="18"/>
  <c r="N299" i="18"/>
  <c r="O299" i="18"/>
  <c r="P299" i="18"/>
  <c r="Q299" i="18"/>
  <c r="R299" i="18"/>
  <c r="S299" i="18"/>
  <c r="T299" i="18"/>
  <c r="U299" i="18"/>
  <c r="V299" i="18"/>
  <c r="W299" i="18"/>
  <c r="X299" i="18"/>
  <c r="Y299" i="18"/>
  <c r="Z299" i="18"/>
  <c r="B300" i="18"/>
  <c r="C300" i="18"/>
  <c r="D300" i="18"/>
  <c r="E300" i="18"/>
  <c r="F300" i="18"/>
  <c r="G300" i="18"/>
  <c r="H300" i="18"/>
  <c r="I300" i="18"/>
  <c r="J300" i="18"/>
  <c r="K300" i="18"/>
  <c r="L300" i="18"/>
  <c r="M300" i="18"/>
  <c r="N300" i="18"/>
  <c r="O300" i="18"/>
  <c r="P300" i="18"/>
  <c r="Q300" i="18"/>
  <c r="R300" i="18"/>
  <c r="S300" i="18"/>
  <c r="T300" i="18"/>
  <c r="U300" i="18"/>
  <c r="V300" i="18"/>
  <c r="W300" i="18"/>
  <c r="X300" i="18"/>
  <c r="Y300" i="18"/>
  <c r="Z300" i="18"/>
  <c r="B301" i="18"/>
  <c r="C301" i="18"/>
  <c r="D301" i="18"/>
  <c r="E301" i="18"/>
  <c r="F301" i="18"/>
  <c r="G301" i="18"/>
  <c r="H301" i="18"/>
  <c r="I301" i="18"/>
  <c r="J301" i="18"/>
  <c r="K301" i="18"/>
  <c r="L301" i="18"/>
  <c r="M301" i="18"/>
  <c r="N301" i="18"/>
  <c r="O301" i="18"/>
  <c r="P301" i="18"/>
  <c r="Q301" i="18"/>
  <c r="R301" i="18"/>
  <c r="S301" i="18"/>
  <c r="T301" i="18"/>
  <c r="U301" i="18"/>
  <c r="V301" i="18"/>
  <c r="W301" i="18"/>
  <c r="X301" i="18"/>
  <c r="Y301" i="18"/>
  <c r="Z301" i="18"/>
  <c r="B302" i="18"/>
  <c r="C302" i="18"/>
  <c r="D302" i="18"/>
  <c r="E302" i="18"/>
  <c r="F302" i="18"/>
  <c r="G302" i="18"/>
  <c r="H302" i="18"/>
  <c r="I302" i="18"/>
  <c r="J302" i="18"/>
  <c r="K302" i="18"/>
  <c r="L302" i="18"/>
  <c r="M302" i="18"/>
  <c r="N302" i="18"/>
  <c r="O302" i="18"/>
  <c r="P302" i="18"/>
  <c r="Q302" i="18"/>
  <c r="R302" i="18"/>
  <c r="S302" i="18"/>
  <c r="T302" i="18"/>
  <c r="U302" i="18"/>
  <c r="V302" i="18"/>
  <c r="W302" i="18"/>
  <c r="X302" i="18"/>
  <c r="Y302" i="18"/>
  <c r="Z302" i="18"/>
  <c r="B303" i="18"/>
  <c r="C303" i="18"/>
  <c r="D303" i="18"/>
  <c r="E303" i="18"/>
  <c r="F303" i="18"/>
  <c r="G303" i="18"/>
  <c r="H303" i="18"/>
  <c r="I303" i="18"/>
  <c r="J303" i="18"/>
  <c r="K303" i="18"/>
  <c r="L303" i="18"/>
  <c r="M303" i="18"/>
  <c r="N303" i="18"/>
  <c r="O303" i="18"/>
  <c r="P303" i="18"/>
  <c r="Q303" i="18"/>
  <c r="R303" i="18"/>
  <c r="S303" i="18"/>
  <c r="T303" i="18"/>
  <c r="U303" i="18"/>
  <c r="V303" i="18"/>
  <c r="W303" i="18"/>
  <c r="X303" i="18"/>
  <c r="Y303" i="18"/>
  <c r="Z303" i="18"/>
  <c r="B304" i="18"/>
  <c r="C304" i="18"/>
  <c r="D304" i="18"/>
  <c r="E304" i="18"/>
  <c r="F304" i="18"/>
  <c r="G304" i="18"/>
  <c r="H304" i="18"/>
  <c r="I304" i="18"/>
  <c r="J304" i="18"/>
  <c r="K304" i="18"/>
  <c r="L304" i="18"/>
  <c r="M304" i="18"/>
  <c r="N304" i="18"/>
  <c r="O304" i="18"/>
  <c r="P304" i="18"/>
  <c r="Q304" i="18"/>
  <c r="R304" i="18"/>
  <c r="S304" i="18"/>
  <c r="T304" i="18"/>
  <c r="U304" i="18"/>
  <c r="V304" i="18"/>
  <c r="W304" i="18"/>
  <c r="X304" i="18"/>
  <c r="Y304" i="18"/>
  <c r="Z304" i="18"/>
  <c r="B305" i="18"/>
  <c r="C305" i="18"/>
  <c r="D305" i="18"/>
  <c r="E305" i="18"/>
  <c r="F305" i="18"/>
  <c r="G305" i="18"/>
  <c r="H305" i="18"/>
  <c r="I305" i="18"/>
  <c r="J305" i="18"/>
  <c r="K305" i="18"/>
  <c r="L305" i="18"/>
  <c r="M305" i="18"/>
  <c r="N305" i="18"/>
  <c r="O305" i="18"/>
  <c r="P305" i="18"/>
  <c r="Q305" i="18"/>
  <c r="R305" i="18"/>
  <c r="S305" i="18"/>
  <c r="T305" i="18"/>
  <c r="U305" i="18"/>
  <c r="V305" i="18"/>
  <c r="W305" i="18"/>
  <c r="X305" i="18"/>
  <c r="Y305" i="18"/>
  <c r="Z305" i="18"/>
  <c r="B306" i="18"/>
  <c r="C306" i="18"/>
  <c r="D306" i="18"/>
  <c r="E306" i="18"/>
  <c r="F306" i="18"/>
  <c r="G306" i="18"/>
  <c r="H306" i="18"/>
  <c r="I306" i="18"/>
  <c r="J306" i="18"/>
  <c r="K306" i="18"/>
  <c r="L306" i="18"/>
  <c r="M306" i="18"/>
  <c r="N306" i="18"/>
  <c r="O306" i="18"/>
  <c r="P306" i="18"/>
  <c r="Q306" i="18"/>
  <c r="R306" i="18"/>
  <c r="S306" i="18"/>
  <c r="T306" i="18"/>
  <c r="U306" i="18"/>
  <c r="V306" i="18"/>
  <c r="W306" i="18"/>
  <c r="X306" i="18"/>
  <c r="Y306" i="18"/>
  <c r="Z306" i="18"/>
  <c r="B307" i="18"/>
  <c r="C307" i="18"/>
  <c r="D307" i="18"/>
  <c r="E307" i="18"/>
  <c r="F307" i="18"/>
  <c r="G307" i="18"/>
  <c r="H307" i="18"/>
  <c r="I307" i="18"/>
  <c r="J307" i="18"/>
  <c r="K307" i="18"/>
  <c r="L307" i="18"/>
  <c r="M307" i="18"/>
  <c r="N307" i="18"/>
  <c r="O307" i="18"/>
  <c r="P307" i="18"/>
  <c r="Q307" i="18"/>
  <c r="R307" i="18"/>
  <c r="S307" i="18"/>
  <c r="T307" i="18"/>
  <c r="U307" i="18"/>
  <c r="V307" i="18"/>
  <c r="W307" i="18"/>
  <c r="X307" i="18"/>
  <c r="Y307" i="18"/>
  <c r="Z307" i="18"/>
  <c r="B308" i="18"/>
  <c r="C308" i="18"/>
  <c r="D308" i="18"/>
  <c r="E308" i="18"/>
  <c r="F308" i="18"/>
  <c r="G308" i="18"/>
  <c r="H308" i="18"/>
  <c r="I308" i="18"/>
  <c r="J308" i="18"/>
  <c r="K308" i="18"/>
  <c r="L308" i="18"/>
  <c r="M308" i="18"/>
  <c r="N308" i="18"/>
  <c r="O308" i="18"/>
  <c r="P308" i="18"/>
  <c r="Q308" i="18"/>
  <c r="R308" i="18"/>
  <c r="S308" i="18"/>
  <c r="T308" i="18"/>
  <c r="U308" i="18"/>
  <c r="V308" i="18"/>
  <c r="W308" i="18"/>
  <c r="X308" i="18"/>
  <c r="Y308" i="18"/>
  <c r="Z308" i="18"/>
  <c r="B309" i="18"/>
  <c r="C309" i="18"/>
  <c r="D309" i="18"/>
  <c r="E309" i="18"/>
  <c r="F309" i="18"/>
  <c r="G309" i="18"/>
  <c r="H309" i="18"/>
  <c r="I309" i="18"/>
  <c r="J309" i="18"/>
  <c r="K309" i="18"/>
  <c r="L309" i="18"/>
  <c r="M309" i="18"/>
  <c r="N309" i="18"/>
  <c r="O309" i="18"/>
  <c r="P309" i="18"/>
  <c r="Q309" i="18"/>
  <c r="R309" i="18"/>
  <c r="S309" i="18"/>
  <c r="T309" i="18"/>
  <c r="U309" i="18"/>
  <c r="V309" i="18"/>
  <c r="W309" i="18"/>
  <c r="X309" i="18"/>
  <c r="Y309" i="18"/>
  <c r="Z309" i="18"/>
  <c r="B310" i="18"/>
  <c r="C310" i="18"/>
  <c r="D310" i="18"/>
  <c r="E310" i="18"/>
  <c r="F310" i="18"/>
  <c r="G310" i="18"/>
  <c r="H310" i="18"/>
  <c r="I310" i="18"/>
  <c r="J310" i="18"/>
  <c r="K310" i="18"/>
  <c r="L310" i="18"/>
  <c r="M310" i="18"/>
  <c r="N310" i="18"/>
  <c r="O310" i="18"/>
  <c r="P310" i="18"/>
  <c r="Q310" i="18"/>
  <c r="R310" i="18"/>
  <c r="S310" i="18"/>
  <c r="T310" i="18"/>
  <c r="U310" i="18"/>
  <c r="V310" i="18"/>
  <c r="W310" i="18"/>
  <c r="X310" i="18"/>
  <c r="Y310" i="18"/>
  <c r="Z310" i="18"/>
  <c r="B311" i="18"/>
  <c r="C311" i="18"/>
  <c r="D311" i="18"/>
  <c r="E311" i="18"/>
  <c r="F311" i="18"/>
  <c r="G311" i="18"/>
  <c r="H311" i="18"/>
  <c r="I311" i="18"/>
  <c r="J311" i="18"/>
  <c r="K311" i="18"/>
  <c r="L311" i="18"/>
  <c r="M311" i="18"/>
  <c r="N311" i="18"/>
  <c r="O311" i="18"/>
  <c r="P311" i="18"/>
  <c r="Q311" i="18"/>
  <c r="R311" i="18"/>
  <c r="S311" i="18"/>
  <c r="T311" i="18"/>
  <c r="U311" i="18"/>
  <c r="V311" i="18"/>
  <c r="W311" i="18"/>
  <c r="X311" i="18"/>
  <c r="Y311" i="18"/>
  <c r="Z311" i="18"/>
  <c r="B312" i="18"/>
  <c r="C312" i="18"/>
  <c r="D312" i="18"/>
  <c r="E312" i="18"/>
  <c r="F312" i="18"/>
  <c r="G312" i="18"/>
  <c r="H312" i="18"/>
  <c r="I312" i="18"/>
  <c r="J312" i="18"/>
  <c r="K312" i="18"/>
  <c r="L312" i="18"/>
  <c r="M312" i="18"/>
  <c r="N312" i="18"/>
  <c r="O312" i="18"/>
  <c r="P312" i="18"/>
  <c r="Q312" i="18"/>
  <c r="R312" i="18"/>
  <c r="S312" i="18"/>
  <c r="T312" i="18"/>
  <c r="U312" i="18"/>
  <c r="V312" i="18"/>
  <c r="W312" i="18"/>
  <c r="X312" i="18"/>
  <c r="Y312" i="18"/>
  <c r="Z312" i="18"/>
  <c r="B313" i="18"/>
  <c r="C313" i="18"/>
  <c r="D313" i="18"/>
  <c r="E313" i="18"/>
  <c r="F313" i="18"/>
  <c r="G313" i="18"/>
  <c r="H313" i="18"/>
  <c r="I313" i="18"/>
  <c r="J313" i="18"/>
  <c r="K313" i="18"/>
  <c r="L313" i="18"/>
  <c r="M313" i="18"/>
  <c r="N313" i="18"/>
  <c r="O313" i="18"/>
  <c r="P313" i="18"/>
  <c r="Q313" i="18"/>
  <c r="R313" i="18"/>
  <c r="S313" i="18"/>
  <c r="T313" i="18"/>
  <c r="U313" i="18"/>
  <c r="V313" i="18"/>
  <c r="W313" i="18"/>
  <c r="X313" i="18"/>
  <c r="Y313" i="18"/>
  <c r="Z313" i="18"/>
  <c r="B314" i="18"/>
  <c r="C314" i="18"/>
  <c r="D314" i="18"/>
  <c r="E314" i="18"/>
  <c r="F314" i="18"/>
  <c r="G314" i="18"/>
  <c r="H314" i="18"/>
  <c r="I314" i="18"/>
  <c r="J314" i="18"/>
  <c r="K314" i="18"/>
  <c r="L314" i="18"/>
  <c r="M314" i="18"/>
  <c r="N314" i="18"/>
  <c r="O314" i="18"/>
  <c r="P314" i="18"/>
  <c r="Q314" i="18"/>
  <c r="R314" i="18"/>
  <c r="S314" i="18"/>
  <c r="T314" i="18"/>
  <c r="U314" i="18"/>
  <c r="V314" i="18"/>
  <c r="W314" i="18"/>
  <c r="X314" i="18"/>
  <c r="Y314" i="18"/>
  <c r="Z314" i="18"/>
  <c r="B315" i="18"/>
  <c r="C315" i="18"/>
  <c r="D315" i="18"/>
  <c r="E315" i="18"/>
  <c r="F315" i="18"/>
  <c r="G315" i="18"/>
  <c r="H315" i="18"/>
  <c r="I315" i="18"/>
  <c r="J315" i="18"/>
  <c r="K315" i="18"/>
  <c r="L315" i="18"/>
  <c r="M315" i="18"/>
  <c r="N315" i="18"/>
  <c r="O315" i="18"/>
  <c r="P315" i="18"/>
  <c r="Q315" i="18"/>
  <c r="R315" i="18"/>
  <c r="S315" i="18"/>
  <c r="T315" i="18"/>
  <c r="U315" i="18"/>
  <c r="V315" i="18"/>
  <c r="W315" i="18"/>
  <c r="X315" i="18"/>
  <c r="Y315" i="18"/>
  <c r="Z315" i="18"/>
  <c r="B316" i="18"/>
  <c r="C316" i="18"/>
  <c r="D316" i="18"/>
  <c r="E316" i="18"/>
  <c r="F316" i="18"/>
  <c r="G316" i="18"/>
  <c r="H316" i="18"/>
  <c r="I316" i="18"/>
  <c r="J316" i="18"/>
  <c r="K316" i="18"/>
  <c r="L316" i="18"/>
  <c r="M316" i="18"/>
  <c r="N316" i="18"/>
  <c r="O316" i="18"/>
  <c r="P316" i="18"/>
  <c r="Q316" i="18"/>
  <c r="R316" i="18"/>
  <c r="S316" i="18"/>
  <c r="T316" i="18"/>
  <c r="U316" i="18"/>
  <c r="V316" i="18"/>
  <c r="W316" i="18"/>
  <c r="X316" i="18"/>
  <c r="Y316" i="18"/>
  <c r="Z316" i="18"/>
  <c r="B317" i="18"/>
  <c r="C317" i="18"/>
  <c r="D317" i="18"/>
  <c r="E317" i="18"/>
  <c r="F317" i="18"/>
  <c r="G317" i="18"/>
  <c r="H317" i="18"/>
  <c r="I317" i="18"/>
  <c r="J317" i="18"/>
  <c r="K317" i="18"/>
  <c r="L317" i="18"/>
  <c r="M317" i="18"/>
  <c r="N317" i="18"/>
  <c r="O317" i="18"/>
  <c r="P317" i="18"/>
  <c r="Q317" i="18"/>
  <c r="R317" i="18"/>
  <c r="S317" i="18"/>
  <c r="T317" i="18"/>
  <c r="U317" i="18"/>
  <c r="V317" i="18"/>
  <c r="W317" i="18"/>
  <c r="X317" i="18"/>
  <c r="Y317" i="18"/>
  <c r="Z317" i="18"/>
  <c r="B318" i="18"/>
  <c r="C318" i="18"/>
  <c r="D318" i="18"/>
  <c r="E318" i="18"/>
  <c r="F318" i="18"/>
  <c r="G318" i="18"/>
  <c r="H318" i="18"/>
  <c r="I318" i="18"/>
  <c r="J318" i="18"/>
  <c r="K318" i="18"/>
  <c r="L318" i="18"/>
  <c r="M318" i="18"/>
  <c r="N318" i="18"/>
  <c r="O318" i="18"/>
  <c r="P318" i="18"/>
  <c r="Q318" i="18"/>
  <c r="R318" i="18"/>
  <c r="S318" i="18"/>
  <c r="T318" i="18"/>
  <c r="U318" i="18"/>
  <c r="V318" i="18"/>
  <c r="W318" i="18"/>
  <c r="X318" i="18"/>
  <c r="Y318" i="18"/>
  <c r="Z318" i="18"/>
  <c r="B319" i="18"/>
  <c r="C319" i="18"/>
  <c r="D319" i="18"/>
  <c r="E319" i="18"/>
  <c r="F319" i="18"/>
  <c r="G319" i="18"/>
  <c r="H319" i="18"/>
  <c r="I319" i="18"/>
  <c r="J319" i="18"/>
  <c r="K319" i="18"/>
  <c r="L319" i="18"/>
  <c r="M319" i="18"/>
  <c r="N319" i="18"/>
  <c r="O319" i="18"/>
  <c r="P319" i="18"/>
  <c r="Q319" i="18"/>
  <c r="R319" i="18"/>
  <c r="S319" i="18"/>
  <c r="T319" i="18"/>
  <c r="U319" i="18"/>
  <c r="V319" i="18"/>
  <c r="W319" i="18"/>
  <c r="X319" i="18"/>
  <c r="Y319" i="18"/>
  <c r="Z319" i="18"/>
  <c r="B320" i="18"/>
  <c r="C320" i="18"/>
  <c r="D320" i="18"/>
  <c r="E320" i="18"/>
  <c r="F320" i="18"/>
  <c r="G320" i="18"/>
  <c r="H320" i="18"/>
  <c r="I320" i="18"/>
  <c r="J320" i="18"/>
  <c r="K320" i="18"/>
  <c r="L320" i="18"/>
  <c r="M320" i="18"/>
  <c r="N320" i="18"/>
  <c r="O320" i="18"/>
  <c r="P320" i="18"/>
  <c r="Q320" i="18"/>
  <c r="R320" i="18"/>
  <c r="S320" i="18"/>
  <c r="T320" i="18"/>
  <c r="U320" i="18"/>
  <c r="V320" i="18"/>
  <c r="W320" i="18"/>
  <c r="X320" i="18"/>
  <c r="Y320" i="18"/>
  <c r="Z320" i="18"/>
  <c r="B321" i="18"/>
  <c r="C321" i="18"/>
  <c r="D321" i="18"/>
  <c r="E321" i="18"/>
  <c r="F321" i="18"/>
  <c r="G321" i="18"/>
  <c r="H321" i="18"/>
  <c r="I321" i="18"/>
  <c r="J321" i="18"/>
  <c r="K321" i="18"/>
  <c r="L321" i="18"/>
  <c r="M321" i="18"/>
  <c r="N321" i="18"/>
  <c r="O321" i="18"/>
  <c r="P321" i="18"/>
  <c r="Q321" i="18"/>
  <c r="R321" i="18"/>
  <c r="S321" i="18"/>
  <c r="T321" i="18"/>
  <c r="U321" i="18"/>
  <c r="V321" i="18"/>
  <c r="W321" i="18"/>
  <c r="X321" i="18"/>
  <c r="Y321" i="18"/>
  <c r="Z321" i="18"/>
  <c r="B322" i="18"/>
  <c r="C322" i="18"/>
  <c r="D322" i="18"/>
  <c r="E322" i="18"/>
  <c r="F322" i="18"/>
  <c r="G322" i="18"/>
  <c r="H322" i="18"/>
  <c r="I322" i="18"/>
  <c r="J322" i="18"/>
  <c r="K322" i="18"/>
  <c r="L322" i="18"/>
  <c r="M322" i="18"/>
  <c r="N322" i="18"/>
  <c r="O322" i="18"/>
  <c r="P322" i="18"/>
  <c r="Q322" i="18"/>
  <c r="R322" i="18"/>
  <c r="S322" i="18"/>
  <c r="T322" i="18"/>
  <c r="U322" i="18"/>
  <c r="V322" i="18"/>
  <c r="W322" i="18"/>
  <c r="X322" i="18"/>
  <c r="Y322" i="18"/>
  <c r="Z322" i="18"/>
  <c r="B323" i="18"/>
  <c r="C323" i="18"/>
  <c r="D323" i="18"/>
  <c r="E323" i="18"/>
  <c r="F323" i="18"/>
  <c r="G323" i="18"/>
  <c r="H323" i="18"/>
  <c r="I323" i="18"/>
  <c r="J323" i="18"/>
  <c r="K323" i="18"/>
  <c r="L323" i="18"/>
  <c r="M323" i="18"/>
  <c r="N323" i="18"/>
  <c r="O323" i="18"/>
  <c r="P323" i="18"/>
  <c r="Q323" i="18"/>
  <c r="R323" i="18"/>
  <c r="S323" i="18"/>
  <c r="T323" i="18"/>
  <c r="U323" i="18"/>
  <c r="V323" i="18"/>
  <c r="W323" i="18"/>
  <c r="X323" i="18"/>
  <c r="Y323" i="18"/>
  <c r="Z323" i="18"/>
  <c r="B324" i="18"/>
  <c r="C324" i="18"/>
  <c r="D324" i="18"/>
  <c r="E324" i="18"/>
  <c r="F324" i="18"/>
  <c r="G324" i="18"/>
  <c r="H324" i="18"/>
  <c r="I324" i="18"/>
  <c r="J324" i="18"/>
  <c r="K324" i="18"/>
  <c r="L324" i="18"/>
  <c r="M324" i="18"/>
  <c r="N324" i="18"/>
  <c r="O324" i="18"/>
  <c r="P324" i="18"/>
  <c r="Q324" i="18"/>
  <c r="R324" i="18"/>
  <c r="S324" i="18"/>
  <c r="T324" i="18"/>
  <c r="U324" i="18"/>
  <c r="V324" i="18"/>
  <c r="W324" i="18"/>
  <c r="X324" i="18"/>
  <c r="Y324" i="18"/>
  <c r="Z324" i="18"/>
  <c r="B325" i="18"/>
  <c r="C325" i="18"/>
  <c r="D325" i="18"/>
  <c r="E325" i="18"/>
  <c r="F325" i="18"/>
  <c r="G325" i="18"/>
  <c r="H325" i="18"/>
  <c r="I325" i="18"/>
  <c r="J325" i="18"/>
  <c r="K325" i="18"/>
  <c r="L325" i="18"/>
  <c r="M325" i="18"/>
  <c r="N325" i="18"/>
  <c r="O325" i="18"/>
  <c r="P325" i="18"/>
  <c r="Q325" i="18"/>
  <c r="R325" i="18"/>
  <c r="S325" i="18"/>
  <c r="T325" i="18"/>
  <c r="U325" i="18"/>
  <c r="V325" i="18"/>
  <c r="W325" i="18"/>
  <c r="X325" i="18"/>
  <c r="Y325" i="18"/>
  <c r="Z325" i="18"/>
  <c r="B326" i="18"/>
  <c r="C326" i="18"/>
  <c r="D326" i="18"/>
  <c r="E326" i="18"/>
  <c r="F326" i="18"/>
  <c r="G326" i="18"/>
  <c r="H326" i="18"/>
  <c r="I326" i="18"/>
  <c r="J326" i="18"/>
  <c r="K326" i="18"/>
  <c r="L326" i="18"/>
  <c r="M326" i="18"/>
  <c r="N326" i="18"/>
  <c r="O326" i="18"/>
  <c r="P326" i="18"/>
  <c r="Q326" i="18"/>
  <c r="R326" i="18"/>
  <c r="S326" i="18"/>
  <c r="T326" i="18"/>
  <c r="U326" i="18"/>
  <c r="V326" i="18"/>
  <c r="W326" i="18"/>
  <c r="X326" i="18"/>
  <c r="Y326" i="18"/>
  <c r="Z326" i="18"/>
  <c r="B327" i="18"/>
  <c r="C327" i="18"/>
  <c r="D327" i="18"/>
  <c r="E327" i="18"/>
  <c r="F327" i="18"/>
  <c r="G327" i="18"/>
  <c r="H327" i="18"/>
  <c r="I327" i="18"/>
  <c r="J327" i="18"/>
  <c r="K327" i="18"/>
  <c r="L327" i="18"/>
  <c r="M327" i="18"/>
  <c r="N327" i="18"/>
  <c r="O327" i="18"/>
  <c r="P327" i="18"/>
  <c r="Q327" i="18"/>
  <c r="R327" i="18"/>
  <c r="S327" i="18"/>
  <c r="T327" i="18"/>
  <c r="U327" i="18"/>
  <c r="V327" i="18"/>
  <c r="W327" i="18"/>
  <c r="X327" i="18"/>
  <c r="Y327" i="18"/>
  <c r="Z327" i="18"/>
  <c r="L8" i="18"/>
  <c r="M8" i="18"/>
  <c r="N8" i="18"/>
  <c r="P8" i="18"/>
  <c r="Q8" i="18"/>
  <c r="R8" i="18"/>
  <c r="S8" i="18"/>
  <c r="T8" i="18"/>
  <c r="U8" i="18"/>
  <c r="V8" i="18"/>
  <c r="W8" i="18"/>
  <c r="X8" i="18"/>
  <c r="Y8" i="18"/>
  <c r="Z8" i="18"/>
  <c r="C7" i="18"/>
  <c r="D7" i="18"/>
  <c r="E7" i="18"/>
  <c r="F7" i="18"/>
  <c r="G7" i="18"/>
  <c r="H7" i="18"/>
  <c r="I7" i="18"/>
  <c r="J7" i="18"/>
  <c r="K7" i="18"/>
  <c r="L7" i="18"/>
  <c r="M7" i="18"/>
  <c r="O7" i="18"/>
  <c r="P7" i="18"/>
  <c r="Q7" i="18"/>
  <c r="R7" i="18"/>
  <c r="S7" i="18"/>
  <c r="T7" i="18"/>
  <c r="U7" i="18"/>
  <c r="V7" i="18"/>
  <c r="W7" i="18"/>
  <c r="X7" i="18"/>
  <c r="Y7" i="18"/>
  <c r="Z7" i="18"/>
  <c r="B7" i="18"/>
  <c r="Z6" i="18"/>
  <c r="Y6" i="18"/>
  <c r="X6" i="18"/>
  <c r="W6" i="18"/>
  <c r="V6" i="18"/>
  <c r="U6" i="18"/>
  <c r="T6" i="18"/>
  <c r="S6" i="18"/>
  <c r="R6" i="18"/>
  <c r="Q6" i="18"/>
  <c r="P6" i="18"/>
  <c r="O6" i="18"/>
  <c r="N6" i="18"/>
  <c r="M6" i="18"/>
  <c r="L6" i="18"/>
  <c r="K6" i="18"/>
  <c r="J6" i="18"/>
  <c r="I6" i="18"/>
  <c r="H6" i="18"/>
  <c r="G6" i="18"/>
  <c r="F6" i="18"/>
  <c r="E6" i="18"/>
  <c r="D6" i="18"/>
  <c r="C6" i="18"/>
  <c r="B6" i="18"/>
  <c r="E40" i="13"/>
  <c r="E39" i="13"/>
  <c r="E38" i="13"/>
  <c r="E37" i="13"/>
  <c r="E36" i="13"/>
  <c r="E35" i="13"/>
  <c r="E34" i="13"/>
  <c r="E33" i="13"/>
  <c r="E32" i="13"/>
  <c r="E31" i="13"/>
  <c r="E30" i="13"/>
  <c r="E29" i="13"/>
  <c r="E28" i="13"/>
  <c r="E27" i="13"/>
  <c r="E26" i="13"/>
  <c r="E25" i="13"/>
  <c r="E24" i="13"/>
  <c r="E23" i="13"/>
  <c r="E22" i="13"/>
  <c r="E21" i="13"/>
  <c r="E20" i="13"/>
  <c r="E19" i="13"/>
  <c r="E18" i="13"/>
  <c r="E17" i="13"/>
  <c r="E16" i="13"/>
  <c r="N5" i="17"/>
  <c r="Q6" i="17"/>
  <c r="Q7" i="17" s="1"/>
  <c r="M6" i="17"/>
  <c r="M7" i="17" s="1"/>
  <c r="N7" i="17" s="1"/>
  <c r="C5" i="17"/>
  <c r="C6" i="17" s="1"/>
  <c r="D4" i="17" l="1"/>
  <c r="D5" i="17"/>
  <c r="C7" i="17"/>
  <c r="D6" i="17"/>
  <c r="Q8" i="17"/>
  <c r="M8" i="17"/>
  <c r="N6" i="17"/>
  <c r="M9" i="17" l="1"/>
  <c r="N8" i="17"/>
  <c r="C8" i="17"/>
  <c r="D7" i="17"/>
  <c r="Q9" i="17"/>
  <c r="C9" i="17" l="1"/>
  <c r="D8" i="17" s="1"/>
  <c r="Q10" i="17"/>
  <c r="M10" i="17"/>
  <c r="N9" i="17"/>
  <c r="Q11" i="17" l="1"/>
  <c r="M11" i="17"/>
  <c r="N10" i="17"/>
  <c r="C10" i="17"/>
  <c r="C11" i="17" l="1"/>
  <c r="D10" i="17" s="1"/>
  <c r="D9" i="17"/>
  <c r="Q12" i="17"/>
  <c r="N11" i="17"/>
  <c r="M12" i="17"/>
  <c r="Q13" i="17" l="1"/>
  <c r="M13" i="17"/>
  <c r="N12" i="17"/>
  <c r="C12" i="17"/>
  <c r="D11" i="17" s="1"/>
  <c r="M14" i="17" l="1"/>
  <c r="N13" i="17"/>
  <c r="Q14" i="17"/>
  <c r="C13" i="17"/>
  <c r="D12" i="17" s="1"/>
  <c r="Q15" i="17" l="1"/>
  <c r="D13" i="17"/>
  <c r="C14" i="17"/>
  <c r="N14" i="17"/>
  <c r="M15" i="17"/>
  <c r="N15" i="17" l="1"/>
  <c r="M16" i="17"/>
  <c r="D14" i="17"/>
  <c r="Q16" i="17"/>
  <c r="N16" i="17" l="1"/>
  <c r="M17" i="17"/>
  <c r="Q17" i="17"/>
  <c r="N17" i="17" l="1"/>
  <c r="M18" i="17"/>
  <c r="Q18" i="17"/>
  <c r="M19" i="17" l="1"/>
  <c r="N18" i="17"/>
  <c r="Q19" i="17"/>
  <c r="Q20" i="17" l="1"/>
  <c r="M20" i="17"/>
  <c r="N19" i="17"/>
  <c r="N20" i="17" l="1"/>
  <c r="M21" i="17"/>
  <c r="Q21" i="17"/>
  <c r="Q22" i="17" l="1"/>
  <c r="N21" i="17"/>
  <c r="M22" i="17"/>
  <c r="N22" i="17" l="1"/>
  <c r="M23" i="17"/>
  <c r="Q23" i="17"/>
  <c r="Q24" i="17" l="1"/>
  <c r="N23" i="17"/>
  <c r="M24" i="17"/>
  <c r="Q25" i="17" l="1"/>
  <c r="N24" i="17"/>
  <c r="M25" i="17"/>
  <c r="Q26" i="17" l="1"/>
  <c r="N25" i="17"/>
  <c r="M26" i="17"/>
  <c r="Q27" i="17" l="1"/>
  <c r="M27" i="17"/>
  <c r="N26" i="17"/>
  <c r="M28" i="17" l="1"/>
  <c r="N27" i="17"/>
  <c r="Q28" i="17"/>
  <c r="Q29" i="17" l="1"/>
  <c r="N28" i="17"/>
  <c r="M29" i="17"/>
  <c r="Q30" i="17" l="1"/>
  <c r="N29" i="17"/>
  <c r="M30" i="17"/>
  <c r="Q31" i="17" l="1"/>
  <c r="N30" i="17"/>
  <c r="M31" i="17"/>
  <c r="N31" i="17" l="1"/>
  <c r="M32" i="17"/>
  <c r="Q32" i="17"/>
  <c r="N32" i="17" l="1"/>
  <c r="M33" i="17"/>
  <c r="Q33" i="17"/>
  <c r="Q34" i="17" l="1"/>
  <c r="N33" i="17"/>
  <c r="M34" i="17"/>
  <c r="Q35" i="17" l="1"/>
  <c r="M35" i="17"/>
  <c r="N34" i="17"/>
  <c r="Q36" i="17" l="1"/>
  <c r="M36" i="17"/>
  <c r="N35" i="17"/>
  <c r="N36" i="17" l="1"/>
  <c r="M37" i="17"/>
  <c r="O36" i="17"/>
  <c r="T36" i="17"/>
  <c r="S36" i="17"/>
  <c r="R36" i="17"/>
  <c r="Q37" i="17"/>
  <c r="Q38" i="17" l="1"/>
  <c r="R37" i="17"/>
  <c r="T37" i="17"/>
  <c r="S37" i="17"/>
  <c r="O37" i="17"/>
  <c r="N37" i="17"/>
  <c r="M38" i="17"/>
  <c r="O38" i="17" l="1"/>
  <c r="N38" i="17"/>
  <c r="M39" i="17"/>
  <c r="Q39" i="17"/>
  <c r="S38" i="17"/>
  <c r="T38" i="17"/>
  <c r="R38" i="17"/>
  <c r="R39" i="17" l="1"/>
  <c r="Q40" i="17"/>
  <c r="T39" i="17"/>
  <c r="S39" i="17"/>
  <c r="O39" i="17"/>
  <c r="N39" i="17"/>
  <c r="M40" i="17"/>
  <c r="M41" i="17" l="1"/>
  <c r="O40" i="17"/>
  <c r="N40" i="17"/>
  <c r="S40" i="17"/>
  <c r="R40" i="17"/>
  <c r="Q41" i="17"/>
  <c r="T40" i="17"/>
  <c r="T41" i="17" l="1"/>
  <c r="S41" i="17"/>
  <c r="R41" i="17"/>
  <c r="Q42" i="17"/>
  <c r="O41" i="17"/>
  <c r="N41" i="17"/>
  <c r="M42" i="17"/>
  <c r="M43" i="17" l="1"/>
  <c r="N42" i="17"/>
  <c r="O42" i="17"/>
  <c r="T42" i="17"/>
  <c r="S42" i="17"/>
  <c r="R42" i="17"/>
  <c r="Q43" i="17"/>
  <c r="T43" i="17" l="1"/>
  <c r="S43" i="17"/>
  <c r="R43" i="17"/>
  <c r="Q44" i="17"/>
  <c r="M44" i="17"/>
  <c r="O43" i="17"/>
  <c r="N43" i="17"/>
  <c r="N44" i="17" l="1"/>
  <c r="M45" i="17"/>
  <c r="O44" i="17"/>
  <c r="T44" i="17"/>
  <c r="S44" i="17"/>
  <c r="R44" i="17"/>
  <c r="Q45" i="17"/>
  <c r="Q46" i="17" l="1"/>
  <c r="T45" i="17"/>
  <c r="R45" i="17"/>
  <c r="S45" i="17"/>
  <c r="O45" i="17"/>
  <c r="N45" i="17"/>
  <c r="M46" i="17"/>
  <c r="O46" i="17" l="1"/>
  <c r="N46" i="17"/>
  <c r="M47" i="17"/>
  <c r="Q47" i="17"/>
  <c r="T46" i="17"/>
  <c r="S46" i="17"/>
  <c r="R46" i="17"/>
  <c r="O47" i="17" l="1"/>
  <c r="N47" i="17"/>
  <c r="M48" i="17"/>
  <c r="R47" i="17"/>
  <c r="Q48" i="17"/>
  <c r="T47" i="17"/>
  <c r="S47" i="17"/>
  <c r="O48" i="17" l="1"/>
  <c r="N48" i="17"/>
  <c r="M49" i="17"/>
  <c r="S48" i="17"/>
  <c r="R48" i="17"/>
  <c r="Q49" i="17"/>
  <c r="T48" i="17"/>
  <c r="T49" i="17" l="1"/>
  <c r="S49" i="17"/>
  <c r="R49" i="17"/>
  <c r="Q50" i="17"/>
  <c r="O49" i="17"/>
  <c r="N49" i="17"/>
  <c r="M50" i="17"/>
  <c r="T50" i="17" l="1"/>
  <c r="S50" i="17"/>
  <c r="R50" i="17"/>
  <c r="Q51" i="17"/>
  <c r="M51" i="17"/>
  <c r="N50" i="17"/>
  <c r="O50" i="17"/>
  <c r="M52" i="17" l="1"/>
  <c r="O51" i="17"/>
  <c r="N51" i="17"/>
  <c r="T51" i="17"/>
  <c r="S51" i="17"/>
  <c r="R51" i="17"/>
  <c r="Q52" i="17"/>
  <c r="T52" i="17" l="1"/>
  <c r="S52" i="17"/>
  <c r="R52" i="17"/>
  <c r="Q53" i="17"/>
  <c r="N52" i="17"/>
  <c r="M53" i="17"/>
  <c r="O52" i="17"/>
  <c r="Q54" i="17" l="1"/>
  <c r="T53" i="17"/>
  <c r="S53" i="17"/>
  <c r="R53" i="17"/>
  <c r="O53" i="17"/>
  <c r="N53" i="17"/>
  <c r="M54" i="17"/>
  <c r="O54" i="17" l="1"/>
  <c r="N54" i="17"/>
  <c r="M55" i="17"/>
  <c r="Q55" i="17"/>
  <c r="S54" i="17"/>
  <c r="T54" i="17"/>
  <c r="R54" i="17"/>
  <c r="R55" i="17" l="1"/>
  <c r="Q56" i="17"/>
  <c r="T55" i="17"/>
  <c r="S55" i="17"/>
  <c r="O55" i="17"/>
  <c r="N55" i="17"/>
  <c r="M56" i="17"/>
  <c r="M57" i="17" l="1"/>
  <c r="O56" i="17"/>
  <c r="N56" i="17"/>
  <c r="S56" i="17"/>
  <c r="R56" i="17"/>
  <c r="Q57" i="17"/>
  <c r="T56" i="17"/>
  <c r="T57" i="17" l="1"/>
  <c r="S57" i="17"/>
  <c r="R57" i="17"/>
  <c r="Q58" i="17"/>
  <c r="O57" i="17"/>
  <c r="N57" i="17"/>
  <c r="M58" i="17"/>
  <c r="M59" i="17" l="1"/>
  <c r="N58" i="17"/>
  <c r="O58" i="17"/>
  <c r="T58" i="17"/>
  <c r="S58" i="17"/>
  <c r="R58" i="17"/>
  <c r="Q59" i="17"/>
  <c r="T59" i="17" l="1"/>
  <c r="S59" i="17"/>
  <c r="R59" i="17"/>
  <c r="Q60" i="17"/>
  <c r="M60" i="17"/>
  <c r="O59" i="17"/>
  <c r="N59" i="17"/>
  <c r="N60" i="17" l="1"/>
  <c r="M61" i="17"/>
  <c r="O60" i="17"/>
  <c r="T60" i="17"/>
  <c r="S60" i="17"/>
  <c r="R60" i="17"/>
  <c r="Q61" i="17"/>
  <c r="Q62" i="17" l="1"/>
  <c r="R61" i="17"/>
  <c r="T61" i="17"/>
  <c r="S61" i="17"/>
  <c r="O61" i="17"/>
  <c r="N61" i="17"/>
  <c r="M62" i="17"/>
  <c r="O62" i="17" l="1"/>
  <c r="N62" i="17"/>
  <c r="M63" i="17"/>
  <c r="Q63" i="17"/>
  <c r="S62" i="17"/>
  <c r="T62" i="17"/>
  <c r="R62" i="17"/>
  <c r="O63" i="17" l="1"/>
  <c r="N63" i="17"/>
  <c r="M64" i="17"/>
  <c r="R63" i="17"/>
  <c r="Q64" i="17"/>
  <c r="T63" i="17"/>
  <c r="S63" i="17"/>
  <c r="S64" i="17" l="1"/>
  <c r="R64" i="17"/>
  <c r="Q65" i="17"/>
  <c r="T64" i="17"/>
  <c r="O64" i="17"/>
  <c r="N64" i="17"/>
  <c r="M65" i="17"/>
  <c r="T65" i="17" l="1"/>
  <c r="S65" i="17"/>
  <c r="R65" i="17"/>
  <c r="Q66" i="17"/>
  <c r="O65" i="17"/>
  <c r="N65" i="17"/>
  <c r="M66" i="17"/>
  <c r="M67" i="17" l="1"/>
  <c r="O66" i="17"/>
  <c r="N66" i="17"/>
  <c r="T66" i="17"/>
  <c r="S66" i="17"/>
  <c r="R66" i="17"/>
  <c r="Q67" i="17"/>
  <c r="T67" i="17" l="1"/>
  <c r="S67" i="17"/>
  <c r="R67" i="17"/>
  <c r="Q68" i="17"/>
  <c r="M68" i="17"/>
  <c r="O67" i="17"/>
  <c r="N67" i="17"/>
  <c r="T68" i="17" l="1"/>
  <c r="S68" i="17"/>
  <c r="R68" i="17"/>
  <c r="Q69" i="17"/>
  <c r="N68" i="17"/>
  <c r="M69" i="17"/>
  <c r="O68" i="17"/>
  <c r="O69" i="17" l="1"/>
  <c r="N69" i="17"/>
  <c r="M70" i="17"/>
  <c r="Q70" i="17"/>
  <c r="T69" i="17"/>
  <c r="R69" i="17"/>
  <c r="S69" i="17"/>
  <c r="O70" i="17" l="1"/>
  <c r="N70" i="17"/>
  <c r="M71" i="17"/>
  <c r="Q71" i="17"/>
  <c r="T70" i="17"/>
  <c r="S70" i="17"/>
  <c r="R70" i="17"/>
  <c r="R71" i="17" l="1"/>
  <c r="Q72" i="17"/>
  <c r="T71" i="17"/>
  <c r="S71" i="17"/>
  <c r="O71" i="17"/>
  <c r="N71" i="17"/>
  <c r="M72" i="17"/>
  <c r="O72" i="17" l="1"/>
  <c r="N72" i="17"/>
  <c r="M73" i="17"/>
  <c r="S72" i="17"/>
  <c r="R72" i="17"/>
  <c r="Q73" i="17"/>
  <c r="T72" i="17"/>
  <c r="O73" i="17" l="1"/>
  <c r="N73" i="17"/>
  <c r="M74" i="17"/>
  <c r="T73" i="17"/>
  <c r="S73" i="17"/>
  <c r="R73" i="17"/>
  <c r="Q74" i="17"/>
  <c r="T74" i="17" l="1"/>
  <c r="S74" i="17"/>
  <c r="R74" i="17"/>
  <c r="Q75" i="17"/>
  <c r="M75" i="17"/>
  <c r="N74" i="17"/>
  <c r="O74" i="17"/>
  <c r="M76" i="17" l="1"/>
  <c r="O75" i="17"/>
  <c r="N75" i="17"/>
  <c r="T75" i="17"/>
  <c r="S75" i="17"/>
  <c r="R75" i="17"/>
  <c r="Q76" i="17"/>
  <c r="T76" i="17" l="1"/>
  <c r="S76" i="17"/>
  <c r="R76" i="17"/>
  <c r="Q77" i="17"/>
  <c r="N76" i="17"/>
  <c r="M77" i="17"/>
  <c r="O76" i="17"/>
  <c r="O77" i="17" l="1"/>
  <c r="N77" i="17"/>
  <c r="M78" i="17"/>
  <c r="Q78" i="17"/>
  <c r="T77" i="17"/>
  <c r="S77" i="17"/>
  <c r="R77" i="17"/>
  <c r="Q79" i="17" l="1"/>
  <c r="S78" i="17"/>
  <c r="T78" i="17"/>
  <c r="R78" i="17"/>
  <c r="O78" i="17"/>
  <c r="N78" i="17"/>
  <c r="M79" i="17"/>
  <c r="O79" i="17" l="1"/>
  <c r="N79" i="17"/>
  <c r="M80" i="17"/>
  <c r="R79" i="17"/>
  <c r="Q80" i="17"/>
  <c r="T79" i="17"/>
  <c r="S79" i="17"/>
  <c r="S80" i="17" l="1"/>
  <c r="R80" i="17"/>
  <c r="Q81" i="17"/>
  <c r="T80" i="17"/>
  <c r="O80" i="17"/>
  <c r="N80" i="17"/>
  <c r="M81" i="17"/>
  <c r="T81" i="17" l="1"/>
  <c r="S81" i="17"/>
  <c r="R81" i="17"/>
  <c r="Q82" i="17"/>
  <c r="O81" i="17"/>
  <c r="N81" i="17"/>
  <c r="M82" i="17"/>
  <c r="M83" i="17" l="1"/>
  <c r="O82" i="17"/>
  <c r="N82" i="17"/>
  <c r="T82" i="17"/>
  <c r="S82" i="17"/>
  <c r="R82" i="17"/>
  <c r="Q83" i="17"/>
  <c r="T83" i="17" l="1"/>
  <c r="S83" i="17"/>
  <c r="R83" i="17"/>
  <c r="Q84" i="17"/>
  <c r="M84" i="17"/>
  <c r="O83" i="17"/>
  <c r="N83" i="17"/>
  <c r="N84" i="17" l="1"/>
  <c r="M85" i="17"/>
  <c r="O84" i="17"/>
  <c r="T84" i="17"/>
  <c r="S84" i="17"/>
  <c r="R84" i="17"/>
  <c r="Q85" i="17"/>
  <c r="Q86" i="17" l="1"/>
  <c r="T85" i="17"/>
  <c r="R85" i="17"/>
  <c r="S85" i="17"/>
  <c r="O85" i="17"/>
  <c r="N85" i="17"/>
  <c r="M86" i="17"/>
  <c r="O86" i="17" l="1"/>
  <c r="N86" i="17"/>
  <c r="M87" i="17"/>
  <c r="Q87" i="17"/>
  <c r="T86" i="17"/>
  <c r="S86" i="17"/>
  <c r="R86" i="17"/>
  <c r="O87" i="17" l="1"/>
  <c r="N87" i="17"/>
  <c r="M88" i="17"/>
  <c r="R87" i="17"/>
  <c r="Q88" i="17"/>
  <c r="T87" i="17"/>
  <c r="S87" i="17"/>
  <c r="O88" i="17" l="1"/>
  <c r="N88" i="17"/>
  <c r="M89" i="17"/>
  <c r="S88" i="17"/>
  <c r="R88" i="17"/>
  <c r="Q89" i="17"/>
  <c r="T88" i="17"/>
  <c r="T89" i="17" l="1"/>
  <c r="S89" i="17"/>
  <c r="R89" i="17"/>
  <c r="Q90" i="17"/>
  <c r="O89" i="17"/>
  <c r="N89" i="17"/>
  <c r="M90" i="17"/>
  <c r="M91" i="17" l="1"/>
  <c r="O90" i="17"/>
  <c r="N90" i="17"/>
  <c r="T90" i="17"/>
  <c r="S90" i="17"/>
  <c r="R90" i="17"/>
  <c r="Q91" i="17"/>
  <c r="T91" i="17" l="1"/>
  <c r="S91" i="17"/>
  <c r="R91" i="17"/>
  <c r="Q92" i="17"/>
  <c r="M92" i="17"/>
  <c r="O91" i="17"/>
  <c r="N91" i="17"/>
  <c r="T92" i="17" l="1"/>
  <c r="S92" i="17"/>
  <c r="R92" i="17"/>
  <c r="Q93" i="17"/>
  <c r="N92" i="17"/>
  <c r="M93" i="17"/>
  <c r="O92" i="17"/>
  <c r="O93" i="17" l="1"/>
  <c r="N93" i="17"/>
  <c r="M94" i="17"/>
  <c r="Q94" i="17"/>
  <c r="T93" i="17"/>
  <c r="R93" i="17"/>
  <c r="S93" i="17"/>
  <c r="O94" i="17" l="1"/>
  <c r="N94" i="17"/>
  <c r="M95" i="17"/>
  <c r="Q95" i="17"/>
  <c r="T94" i="17"/>
  <c r="S94" i="17"/>
  <c r="R94" i="17"/>
  <c r="R95" i="17" l="1"/>
  <c r="Q96" i="17"/>
  <c r="T95" i="17"/>
  <c r="S95" i="17"/>
  <c r="O95" i="17"/>
  <c r="N95" i="17"/>
  <c r="M96" i="17"/>
  <c r="S96" i="17" l="1"/>
  <c r="R96" i="17"/>
  <c r="Q97" i="17"/>
  <c r="T96" i="17"/>
  <c r="O96" i="17"/>
  <c r="N96" i="17"/>
  <c r="M97" i="17"/>
  <c r="O97" i="17" l="1"/>
  <c r="N97" i="17"/>
  <c r="M98" i="17"/>
  <c r="T97" i="17"/>
  <c r="S97" i="17"/>
  <c r="R97" i="17"/>
  <c r="Q98" i="17"/>
  <c r="M99" i="17" l="1"/>
  <c r="N98" i="17"/>
  <c r="O98" i="17"/>
  <c r="T98" i="17"/>
  <c r="S98" i="17"/>
  <c r="R98" i="17"/>
  <c r="Q99" i="17"/>
  <c r="T99" i="17" l="1"/>
  <c r="S99" i="17"/>
  <c r="R99" i="17"/>
  <c r="Q100" i="17"/>
  <c r="O99" i="17"/>
  <c r="M100" i="17"/>
  <c r="N99" i="17"/>
  <c r="N100" i="17" l="1"/>
  <c r="M101" i="17"/>
  <c r="O100" i="17"/>
  <c r="T100" i="17"/>
  <c r="S100" i="17"/>
  <c r="R100" i="17"/>
  <c r="Q101" i="17"/>
  <c r="O101" i="17" l="1"/>
  <c r="N101" i="17"/>
  <c r="M102" i="17"/>
  <c r="Q102" i="17"/>
  <c r="T101" i="17"/>
  <c r="R101" i="17"/>
  <c r="S101" i="17"/>
  <c r="Q103" i="17" l="1"/>
  <c r="T102" i="17"/>
  <c r="S102" i="17"/>
  <c r="R102" i="17"/>
  <c r="O102" i="17"/>
  <c r="N102" i="17"/>
  <c r="M103" i="17"/>
  <c r="O103" i="17" l="1"/>
  <c r="N103" i="17"/>
  <c r="M104" i="17"/>
  <c r="R103" i="17"/>
  <c r="Q104" i="17"/>
  <c r="T103" i="17"/>
  <c r="S103" i="17"/>
  <c r="S104" i="17" l="1"/>
  <c r="R104" i="17"/>
  <c r="Q105" i="17"/>
  <c r="T104" i="17"/>
  <c r="O104" i="17"/>
  <c r="N104" i="17"/>
  <c r="M105" i="17"/>
  <c r="O105" i="17" l="1"/>
  <c r="N105" i="17"/>
  <c r="M106" i="17"/>
  <c r="T105" i="17"/>
  <c r="S105" i="17"/>
  <c r="R105" i="17"/>
  <c r="Q106" i="17"/>
  <c r="T106" i="17" l="1"/>
  <c r="S106" i="17"/>
  <c r="R106" i="17"/>
  <c r="Q107" i="17"/>
  <c r="M107" i="17"/>
  <c r="N106" i="17"/>
  <c r="O106" i="17"/>
  <c r="T107" i="17" l="1"/>
  <c r="S107" i="17"/>
  <c r="R107" i="17"/>
  <c r="Q108" i="17"/>
  <c r="M108" i="17"/>
  <c r="O107" i="17"/>
  <c r="N107" i="17"/>
  <c r="T108" i="17" l="1"/>
  <c r="S108" i="17"/>
  <c r="R108" i="17"/>
  <c r="Q109" i="17"/>
  <c r="N108" i="17"/>
  <c r="M109" i="17"/>
  <c r="O108" i="17"/>
  <c r="O109" i="17" l="1"/>
  <c r="N109" i="17"/>
  <c r="M110" i="17"/>
  <c r="Q110" i="17"/>
  <c r="T109" i="17"/>
  <c r="S109" i="17"/>
  <c r="R109" i="17"/>
  <c r="O110" i="17" l="1"/>
  <c r="N110" i="17"/>
  <c r="M111" i="17"/>
  <c r="Q111" i="17"/>
  <c r="S110" i="17"/>
  <c r="T110" i="17"/>
  <c r="R110" i="17"/>
  <c r="O111" i="17" l="1"/>
  <c r="N111" i="17"/>
  <c r="M112" i="17"/>
  <c r="R111" i="17"/>
  <c r="Q112" i="17"/>
  <c r="T111" i="17"/>
  <c r="S111" i="17"/>
  <c r="S112" i="17" l="1"/>
  <c r="R112" i="17"/>
  <c r="Q113" i="17"/>
  <c r="T112" i="17"/>
  <c r="O112" i="17"/>
  <c r="N112" i="17"/>
  <c r="M113" i="17"/>
  <c r="O113" i="17" l="1"/>
  <c r="N113" i="17"/>
  <c r="M114" i="17"/>
  <c r="T113" i="17"/>
  <c r="S113" i="17"/>
  <c r="R113" i="17"/>
  <c r="Q114" i="17"/>
  <c r="M115" i="17" l="1"/>
  <c r="O114" i="17"/>
  <c r="N114" i="17"/>
  <c r="Q115" i="17"/>
  <c r="T114" i="17"/>
  <c r="R114" i="17"/>
  <c r="S114" i="17"/>
  <c r="Q116" i="17" l="1"/>
  <c r="T115" i="17"/>
  <c r="S115" i="17"/>
  <c r="R115" i="17"/>
  <c r="O115" i="17"/>
  <c r="M116" i="17"/>
  <c r="N115" i="17"/>
  <c r="O116" i="17" l="1"/>
  <c r="N116" i="17"/>
  <c r="M117" i="17"/>
  <c r="R116" i="17"/>
  <c r="Q117" i="17"/>
  <c r="T116" i="17"/>
  <c r="S116" i="17"/>
  <c r="O117" i="17" l="1"/>
  <c r="N117" i="17"/>
  <c r="M118" i="17"/>
  <c r="S117" i="17"/>
  <c r="R117" i="17"/>
  <c r="Q118" i="17"/>
  <c r="T117" i="17"/>
  <c r="T118" i="17" l="1"/>
  <c r="S118" i="17"/>
  <c r="R118" i="17"/>
  <c r="Q119" i="17"/>
  <c r="O118" i="17"/>
  <c r="N118" i="17"/>
  <c r="M119" i="17"/>
  <c r="M120" i="17" l="1"/>
  <c r="O119" i="17"/>
  <c r="N119" i="17"/>
  <c r="T119" i="17"/>
  <c r="S119" i="17"/>
  <c r="R119" i="17"/>
  <c r="Q120" i="17"/>
  <c r="T120" i="17" l="1"/>
  <c r="S120" i="17"/>
  <c r="R120" i="17"/>
  <c r="Q121" i="17"/>
  <c r="M121" i="17"/>
  <c r="O120" i="17"/>
  <c r="N120" i="17"/>
  <c r="N121" i="17" l="1"/>
  <c r="M122" i="17"/>
  <c r="O121" i="17"/>
  <c r="T121" i="17"/>
  <c r="S121" i="17"/>
  <c r="R121" i="17"/>
  <c r="Q122" i="17"/>
  <c r="Q123" i="17" l="1"/>
  <c r="T122" i="17"/>
  <c r="S122" i="17"/>
  <c r="R122" i="17"/>
  <c r="O122" i="17"/>
  <c r="N122" i="17"/>
  <c r="M123" i="17"/>
  <c r="O123" i="17" l="1"/>
  <c r="N123" i="17"/>
  <c r="M124" i="17"/>
  <c r="Q124" i="17"/>
  <c r="T123" i="17"/>
  <c r="S123" i="17"/>
  <c r="R123" i="17"/>
  <c r="O124" i="17" l="1"/>
  <c r="N124" i="17"/>
  <c r="M125" i="17"/>
  <c r="R124" i="17"/>
  <c r="Q125" i="17"/>
  <c r="T124" i="17"/>
  <c r="S124" i="17"/>
  <c r="S125" i="17" l="1"/>
  <c r="R125" i="17"/>
  <c r="Q126" i="17"/>
  <c r="T125" i="17"/>
  <c r="O125" i="17"/>
  <c r="N125" i="17"/>
  <c r="M126" i="17"/>
  <c r="O126" i="17" l="1"/>
  <c r="N126" i="17"/>
  <c r="M127" i="17"/>
  <c r="T126" i="17"/>
  <c r="S126" i="17"/>
  <c r="R126" i="17"/>
  <c r="Q127" i="17"/>
  <c r="M128" i="17" l="1"/>
  <c r="O127" i="17"/>
  <c r="N127" i="17"/>
  <c r="T127" i="17"/>
  <c r="S127" i="17"/>
  <c r="R127" i="17"/>
  <c r="Q128" i="17"/>
  <c r="T128" i="17" l="1"/>
  <c r="S128" i="17"/>
  <c r="R128" i="17"/>
  <c r="Q129" i="17"/>
  <c r="M129" i="17"/>
  <c r="O128" i="17"/>
  <c r="N128" i="17"/>
  <c r="T129" i="17" l="1"/>
  <c r="S129" i="17"/>
  <c r="R129" i="17"/>
  <c r="Q130" i="17"/>
  <c r="N129" i="17"/>
  <c r="M130" i="17"/>
  <c r="O129" i="17"/>
  <c r="O130" i="17" l="1"/>
  <c r="N130" i="17"/>
  <c r="M131" i="17"/>
  <c r="Q131" i="17"/>
  <c r="T130" i="17"/>
  <c r="S130" i="17"/>
  <c r="R130" i="17"/>
  <c r="Q132" i="17" l="1"/>
  <c r="T131" i="17"/>
  <c r="S131" i="17"/>
  <c r="R131" i="17"/>
  <c r="O131" i="17"/>
  <c r="N131" i="17"/>
  <c r="M132" i="17"/>
  <c r="O132" i="17" l="1"/>
  <c r="N132" i="17"/>
  <c r="M133" i="17"/>
  <c r="R132" i="17"/>
  <c r="Q133" i="17"/>
  <c r="T132" i="17"/>
  <c r="S132" i="17"/>
  <c r="S133" i="17" l="1"/>
  <c r="R133" i="17"/>
  <c r="Q134" i="17"/>
  <c r="T133" i="17"/>
  <c r="O133" i="17"/>
  <c r="N133" i="17"/>
  <c r="M134" i="17"/>
  <c r="O134" i="17" l="1"/>
  <c r="N134" i="17"/>
  <c r="M135" i="17"/>
  <c r="T134" i="17"/>
  <c r="S134" i="17"/>
  <c r="R134" i="17"/>
  <c r="Q135" i="17"/>
  <c r="M136" i="17" l="1"/>
  <c r="O135" i="17"/>
  <c r="N135" i="17"/>
  <c r="T135" i="17"/>
  <c r="S135" i="17"/>
  <c r="R135" i="17"/>
  <c r="Q136" i="17"/>
  <c r="T136" i="17" l="1"/>
  <c r="S136" i="17"/>
  <c r="R136" i="17"/>
  <c r="Q137" i="17"/>
  <c r="M137" i="17"/>
  <c r="O136" i="17"/>
  <c r="N136" i="17"/>
  <c r="N137" i="17" l="1"/>
  <c r="M138" i="17"/>
  <c r="O137" i="17"/>
  <c r="T137" i="17"/>
  <c r="S137" i="17"/>
  <c r="R137" i="17"/>
  <c r="Q138" i="17"/>
  <c r="Q139" i="17" l="1"/>
  <c r="T138" i="17"/>
  <c r="S138" i="17"/>
  <c r="R138" i="17"/>
  <c r="O138" i="17"/>
  <c r="N138" i="17"/>
  <c r="M139" i="17"/>
  <c r="O139" i="17" l="1"/>
  <c r="N139" i="17"/>
  <c r="M140" i="17"/>
  <c r="Q140" i="17"/>
  <c r="T139" i="17"/>
  <c r="S139" i="17"/>
  <c r="R139" i="17"/>
  <c r="R140" i="17" l="1"/>
  <c r="Q141" i="17"/>
  <c r="T140" i="17"/>
  <c r="S140" i="17"/>
  <c r="O140" i="17"/>
  <c r="N140" i="17"/>
  <c r="M141" i="17"/>
  <c r="S141" i="17" l="1"/>
  <c r="R141" i="17"/>
  <c r="Q142" i="17"/>
  <c r="T141" i="17"/>
  <c r="O141" i="17"/>
  <c r="N141" i="17"/>
  <c r="M142" i="17"/>
  <c r="T142" i="17" l="1"/>
  <c r="S142" i="17"/>
  <c r="R142" i="17"/>
  <c r="Q143" i="17"/>
  <c r="O142" i="17"/>
  <c r="N142" i="17"/>
  <c r="M143" i="17"/>
  <c r="M144" i="17" l="1"/>
  <c r="O143" i="17"/>
  <c r="N143" i="17"/>
  <c r="T143" i="17"/>
  <c r="S143" i="17"/>
  <c r="R143" i="17"/>
  <c r="Q144" i="17"/>
  <c r="T144" i="17" l="1"/>
  <c r="S144" i="17"/>
  <c r="R144" i="17"/>
  <c r="Q145" i="17"/>
  <c r="M145" i="17"/>
  <c r="O144" i="17"/>
  <c r="N144" i="17"/>
  <c r="N145" i="17" l="1"/>
  <c r="M146" i="17"/>
  <c r="O145" i="17"/>
  <c r="T145" i="17"/>
  <c r="S145" i="17"/>
  <c r="R145" i="17"/>
  <c r="Q146" i="17"/>
  <c r="Q147" i="17" l="1"/>
  <c r="T146" i="17"/>
  <c r="S146" i="17"/>
  <c r="R146" i="17"/>
  <c r="O146" i="17"/>
  <c r="N146" i="17"/>
  <c r="M147" i="17"/>
  <c r="O147" i="17" l="1"/>
  <c r="N147" i="17"/>
  <c r="M148" i="17"/>
  <c r="Q148" i="17"/>
  <c r="T147" i="17"/>
  <c r="S147" i="17"/>
  <c r="R147" i="17"/>
  <c r="O148" i="17" l="1"/>
  <c r="N148" i="17"/>
  <c r="M149" i="17"/>
  <c r="R148" i="17"/>
  <c r="Q149" i="17"/>
  <c r="T148" i="17"/>
  <c r="S148" i="17"/>
  <c r="O149" i="17" l="1"/>
  <c r="N149" i="17"/>
  <c r="M150" i="17"/>
  <c r="S149" i="17"/>
  <c r="R149" i="17"/>
  <c r="Q150" i="17"/>
  <c r="T149" i="17"/>
  <c r="T150" i="17" l="1"/>
  <c r="S150" i="17"/>
  <c r="R150" i="17"/>
  <c r="Q151" i="17"/>
  <c r="O150" i="17"/>
  <c r="N150" i="17"/>
  <c r="M151" i="17"/>
  <c r="M152" i="17" l="1"/>
  <c r="O151" i="17"/>
  <c r="N151" i="17"/>
  <c r="T151" i="17"/>
  <c r="S151" i="17"/>
  <c r="R151" i="17"/>
  <c r="Q152" i="17"/>
  <c r="T152" i="17" l="1"/>
  <c r="S152" i="17"/>
  <c r="R152" i="17"/>
  <c r="Q153" i="17"/>
  <c r="M153" i="17"/>
  <c r="O152" i="17"/>
  <c r="N152" i="17"/>
  <c r="T153" i="17" l="1"/>
  <c r="S153" i="17"/>
  <c r="R153" i="17"/>
  <c r="Q154" i="17"/>
  <c r="N153" i="17"/>
  <c r="M154" i="17"/>
  <c r="O153" i="17"/>
  <c r="Q155" i="17" l="1"/>
  <c r="T154" i="17"/>
  <c r="S154" i="17"/>
  <c r="R154" i="17"/>
  <c r="O154" i="17"/>
  <c r="N154" i="17"/>
  <c r="M155" i="17"/>
  <c r="O155" i="17" l="1"/>
  <c r="N155" i="17"/>
  <c r="M156" i="17"/>
  <c r="Q156" i="17"/>
  <c r="T155" i="17"/>
  <c r="S155" i="17"/>
  <c r="R155" i="17"/>
  <c r="R156" i="17" l="1"/>
  <c r="Q157" i="17"/>
  <c r="T156" i="17"/>
  <c r="S156" i="17"/>
  <c r="O156" i="17"/>
  <c r="N156" i="17"/>
  <c r="M157" i="17"/>
  <c r="S157" i="17" l="1"/>
  <c r="R157" i="17"/>
  <c r="Q158" i="17"/>
  <c r="T157" i="17"/>
  <c r="O157" i="17"/>
  <c r="N157" i="17"/>
  <c r="M158" i="17"/>
  <c r="T158" i="17" l="1"/>
  <c r="S158" i="17"/>
  <c r="R158" i="17"/>
  <c r="Q159" i="17"/>
  <c r="O158" i="17"/>
  <c r="N158" i="17"/>
  <c r="M159" i="17"/>
  <c r="M160" i="17" l="1"/>
  <c r="O159" i="17"/>
  <c r="N159" i="17"/>
  <c r="T159" i="17"/>
  <c r="S159" i="17"/>
  <c r="R159" i="17"/>
  <c r="Q160" i="17"/>
  <c r="T160" i="17" l="1"/>
  <c r="S160" i="17"/>
  <c r="R160" i="17"/>
  <c r="Q161" i="17"/>
  <c r="M161" i="17"/>
  <c r="O160" i="17"/>
  <c r="N160" i="17"/>
  <c r="N161" i="17" l="1"/>
  <c r="M162" i="17"/>
  <c r="O161" i="17"/>
  <c r="T161" i="17"/>
  <c r="S161" i="17"/>
  <c r="R161" i="17"/>
  <c r="Q162" i="17"/>
  <c r="Q163" i="17" l="1"/>
  <c r="T162" i="17"/>
  <c r="S162" i="17"/>
  <c r="R162" i="17"/>
  <c r="O162" i="17"/>
  <c r="N162" i="17"/>
  <c r="M163" i="17"/>
  <c r="O163" i="17" l="1"/>
  <c r="N163" i="17"/>
  <c r="M164" i="17"/>
  <c r="Q164" i="17"/>
  <c r="T163" i="17"/>
  <c r="S163" i="17"/>
  <c r="R163" i="17"/>
  <c r="O164" i="17" l="1"/>
  <c r="N164" i="17"/>
  <c r="M165" i="17"/>
  <c r="R164" i="17"/>
  <c r="Q165" i="17"/>
  <c r="T164" i="17"/>
  <c r="S164" i="17"/>
  <c r="O165" i="17" l="1"/>
  <c r="N165" i="17"/>
  <c r="M166" i="17"/>
  <c r="S165" i="17"/>
  <c r="R165" i="17"/>
  <c r="Q166" i="17"/>
  <c r="T165" i="17"/>
  <c r="O166" i="17" l="1"/>
  <c r="N166" i="17"/>
  <c r="M167" i="17"/>
  <c r="T166" i="17"/>
  <c r="S166" i="17"/>
  <c r="R166" i="17"/>
  <c r="Q167" i="17"/>
  <c r="T167" i="17" l="1"/>
  <c r="S167" i="17"/>
  <c r="R167" i="17"/>
  <c r="Q168" i="17"/>
  <c r="M168" i="17"/>
  <c r="O167" i="17"/>
  <c r="N167" i="17"/>
  <c r="T168" i="17" l="1"/>
  <c r="S168" i="17"/>
  <c r="R168" i="17"/>
  <c r="Q169" i="17"/>
  <c r="M169" i="17"/>
  <c r="O168" i="17"/>
  <c r="N168" i="17"/>
  <c r="T169" i="17" l="1"/>
  <c r="S169" i="17"/>
  <c r="R169" i="17"/>
  <c r="Q170" i="17"/>
  <c r="N169" i="17"/>
  <c r="M170" i="17"/>
  <c r="O169" i="17"/>
  <c r="Q171" i="17" l="1"/>
  <c r="T170" i="17"/>
  <c r="S170" i="17"/>
  <c r="R170" i="17"/>
  <c r="O170" i="17"/>
  <c r="N170" i="17"/>
  <c r="M171" i="17"/>
  <c r="O171" i="17" l="1"/>
  <c r="N171" i="17"/>
  <c r="M172" i="17"/>
  <c r="Q172" i="17"/>
  <c r="T171" i="17"/>
  <c r="S171" i="17"/>
  <c r="R171" i="17"/>
  <c r="R172" i="17" l="1"/>
  <c r="Q173" i="17"/>
  <c r="T172" i="17"/>
  <c r="S172" i="17"/>
  <c r="O172" i="17"/>
  <c r="N172" i="17"/>
  <c r="M173" i="17"/>
  <c r="O173" i="17" l="1"/>
  <c r="N173" i="17"/>
  <c r="M174" i="17"/>
  <c r="S173" i="17"/>
  <c r="R173" i="17"/>
  <c r="Q174" i="17"/>
  <c r="T173" i="17"/>
  <c r="O174" i="17" l="1"/>
  <c r="N174" i="17"/>
  <c r="M175" i="17"/>
  <c r="T174" i="17"/>
  <c r="S174" i="17"/>
  <c r="R174" i="17"/>
  <c r="Q175" i="17"/>
  <c r="T175" i="17" l="1"/>
  <c r="S175" i="17"/>
  <c r="R175" i="17"/>
  <c r="Q176" i="17"/>
  <c r="M176" i="17"/>
  <c r="O175" i="17"/>
  <c r="N175" i="17"/>
  <c r="T176" i="17" l="1"/>
  <c r="S176" i="17"/>
  <c r="R176" i="17"/>
  <c r="Q177" i="17"/>
  <c r="M177" i="17"/>
  <c r="O176" i="17"/>
  <c r="N176" i="17"/>
  <c r="T177" i="17" l="1"/>
  <c r="S177" i="17"/>
  <c r="R177" i="17"/>
  <c r="Q178" i="17"/>
  <c r="N177" i="17"/>
  <c r="M178" i="17"/>
  <c r="O177" i="17"/>
  <c r="Q179" i="17" l="1"/>
  <c r="T178" i="17"/>
  <c r="S178" i="17"/>
  <c r="R178" i="17"/>
  <c r="O178" i="17"/>
  <c r="N178" i="17"/>
  <c r="M179" i="17"/>
  <c r="O179" i="17" l="1"/>
  <c r="N179" i="17"/>
  <c r="M180" i="17"/>
  <c r="Q180" i="17"/>
  <c r="T179" i="17"/>
  <c r="S179" i="17"/>
  <c r="R179" i="17"/>
  <c r="R180" i="17" l="1"/>
  <c r="Q181" i="17"/>
  <c r="T180" i="17"/>
  <c r="S180" i="17"/>
  <c r="O180" i="17"/>
  <c r="N180" i="17"/>
  <c r="M181" i="17"/>
  <c r="S181" i="17" l="1"/>
  <c r="R181" i="17"/>
  <c r="Q182" i="17"/>
  <c r="T181" i="17"/>
  <c r="O181" i="17"/>
  <c r="N181" i="17"/>
  <c r="M182" i="17"/>
  <c r="T182" i="17" l="1"/>
  <c r="S182" i="17"/>
  <c r="R182" i="17"/>
  <c r="Q183" i="17"/>
  <c r="O182" i="17"/>
  <c r="N182" i="17"/>
  <c r="M183" i="17"/>
  <c r="M184" i="17" l="1"/>
  <c r="O183" i="17"/>
  <c r="N183" i="17"/>
  <c r="T183" i="17"/>
  <c r="S183" i="17"/>
  <c r="R183" i="17"/>
  <c r="Q184" i="17"/>
  <c r="T184" i="17" l="1"/>
  <c r="S184" i="17"/>
  <c r="R184" i="17"/>
  <c r="Q185" i="17"/>
  <c r="M185" i="17"/>
  <c r="O184" i="17"/>
  <c r="N184" i="17"/>
  <c r="N185" i="17" l="1"/>
  <c r="M186" i="17"/>
  <c r="O185" i="17"/>
  <c r="T185" i="17"/>
  <c r="S185" i="17"/>
  <c r="R185" i="17"/>
  <c r="Q186" i="17"/>
  <c r="O186" i="17" l="1"/>
  <c r="N186" i="17"/>
  <c r="M187" i="17"/>
  <c r="Q187" i="17"/>
  <c r="T186" i="17"/>
  <c r="S186" i="17"/>
  <c r="R186" i="17"/>
  <c r="O187" i="17" l="1"/>
  <c r="N187" i="17"/>
  <c r="M188" i="17"/>
  <c r="Q188" i="17"/>
  <c r="T187" i="17"/>
  <c r="S187" i="17"/>
  <c r="R187" i="17"/>
  <c r="O188" i="17" l="1"/>
  <c r="N188" i="17"/>
  <c r="M189" i="17"/>
  <c r="R188" i="17"/>
  <c r="Q189" i="17"/>
  <c r="T188" i="17"/>
  <c r="S188" i="17"/>
  <c r="S189" i="17" l="1"/>
  <c r="R189" i="17"/>
  <c r="Q190" i="17"/>
  <c r="T189" i="17"/>
  <c r="O189" i="17"/>
  <c r="N189" i="17"/>
  <c r="M190" i="17"/>
  <c r="O190" i="17" l="1"/>
  <c r="N190" i="17"/>
  <c r="M191" i="17"/>
  <c r="T190" i="17"/>
  <c r="S190" i="17"/>
  <c r="R190" i="17"/>
  <c r="Q191" i="17"/>
  <c r="T191" i="17" l="1"/>
  <c r="S191" i="17"/>
  <c r="R191" i="17"/>
  <c r="Q192" i="17"/>
  <c r="M192" i="17"/>
  <c r="O191" i="17"/>
  <c r="N191" i="17"/>
  <c r="M193" i="17" l="1"/>
  <c r="O192" i="17"/>
  <c r="N192" i="17"/>
  <c r="T192" i="17"/>
  <c r="S192" i="17"/>
  <c r="R192" i="17"/>
  <c r="Q193" i="17"/>
  <c r="T193" i="17" l="1"/>
  <c r="S193" i="17"/>
  <c r="R193" i="17"/>
  <c r="Q194" i="17"/>
  <c r="N193" i="17"/>
  <c r="M194" i="17"/>
  <c r="O193" i="17"/>
  <c r="O194" i="17" l="1"/>
  <c r="N194" i="17"/>
  <c r="M195" i="17"/>
  <c r="Q195" i="17"/>
  <c r="T194" i="17"/>
  <c r="S194" i="17"/>
  <c r="R194" i="17"/>
  <c r="O195" i="17" l="1"/>
  <c r="N195" i="17"/>
  <c r="M196" i="17"/>
  <c r="Q196" i="17"/>
  <c r="T195" i="17"/>
  <c r="S195" i="17"/>
  <c r="R195" i="17"/>
  <c r="O196" i="17" l="1"/>
  <c r="N196" i="17"/>
  <c r="M197" i="17"/>
  <c r="R196" i="17"/>
  <c r="Q197" i="17"/>
  <c r="T196" i="17"/>
  <c r="S196" i="17"/>
  <c r="S197" i="17" l="1"/>
  <c r="R197" i="17"/>
  <c r="Q198" i="17"/>
  <c r="T197" i="17"/>
  <c r="O197" i="17"/>
  <c r="N197" i="17"/>
  <c r="M198" i="17"/>
  <c r="O198" i="17" l="1"/>
  <c r="N198" i="17"/>
  <c r="M199" i="17"/>
  <c r="T198" i="17"/>
  <c r="S198" i="17"/>
  <c r="R198" i="17"/>
  <c r="Q199" i="17"/>
  <c r="M200" i="17" l="1"/>
  <c r="O199" i="17"/>
  <c r="N199" i="17"/>
  <c r="T199" i="17"/>
  <c r="S199" i="17"/>
  <c r="R199" i="17"/>
  <c r="Q200" i="17"/>
  <c r="T200" i="17" l="1"/>
  <c r="S200" i="17"/>
  <c r="R200" i="17"/>
  <c r="Q201" i="17"/>
  <c r="M201" i="17"/>
  <c r="O200" i="17"/>
  <c r="N200" i="17"/>
  <c r="N201" i="17" l="1"/>
  <c r="M202" i="17"/>
  <c r="O201" i="17"/>
  <c r="T201" i="17"/>
  <c r="S201" i="17"/>
  <c r="R201" i="17"/>
  <c r="Q202" i="17"/>
  <c r="O202" i="17" l="1"/>
  <c r="N202" i="17"/>
  <c r="M203" i="17"/>
  <c r="Q203" i="17"/>
  <c r="T202" i="17"/>
  <c r="S202" i="17"/>
  <c r="R202" i="17"/>
  <c r="O203" i="17" l="1"/>
  <c r="N203" i="17"/>
  <c r="M204" i="17"/>
  <c r="Q204" i="17"/>
  <c r="T203" i="17"/>
  <c r="S203" i="17"/>
  <c r="R203" i="17"/>
  <c r="R204" i="17" l="1"/>
  <c r="Q205" i="17"/>
  <c r="T204" i="17"/>
  <c r="S204" i="17"/>
  <c r="O204" i="17"/>
  <c r="N204" i="17"/>
  <c r="M205" i="17"/>
  <c r="S205" i="17" l="1"/>
  <c r="R205" i="17"/>
  <c r="Q206" i="17"/>
  <c r="T205" i="17"/>
  <c r="O205" i="17"/>
  <c r="N205" i="17"/>
  <c r="M206" i="17"/>
  <c r="O206" i="17" l="1"/>
  <c r="N206" i="17"/>
  <c r="M207" i="17"/>
  <c r="T206" i="17"/>
  <c r="S206" i="17"/>
  <c r="R206" i="17"/>
  <c r="Q207" i="17"/>
  <c r="T207" i="17" l="1"/>
  <c r="S207" i="17"/>
  <c r="R207" i="17"/>
  <c r="Q208" i="17"/>
  <c r="M208" i="17"/>
  <c r="O207" i="17"/>
  <c r="N207" i="17"/>
  <c r="T208" i="17" l="1"/>
  <c r="S208" i="17"/>
  <c r="R208" i="17"/>
  <c r="Q209" i="17"/>
  <c r="M209" i="17"/>
  <c r="O208" i="17"/>
  <c r="N208" i="17"/>
  <c r="T209" i="17" l="1"/>
  <c r="S209" i="17"/>
  <c r="R209" i="17"/>
  <c r="Q210" i="17"/>
  <c r="N209" i="17"/>
  <c r="M210" i="17"/>
  <c r="O209" i="17"/>
  <c r="O210" i="17" l="1"/>
  <c r="N210" i="17"/>
  <c r="M211" i="17"/>
  <c r="Q211" i="17"/>
  <c r="T210" i="17"/>
  <c r="S210" i="17"/>
  <c r="R210" i="17"/>
  <c r="O211" i="17" l="1"/>
  <c r="N211" i="17"/>
  <c r="M212" i="17"/>
  <c r="Q212" i="17"/>
  <c r="T211" i="17"/>
  <c r="S211" i="17"/>
  <c r="R211" i="17"/>
  <c r="O212" i="17" l="1"/>
  <c r="N212" i="17"/>
  <c r="M213" i="17"/>
  <c r="R212" i="17"/>
  <c r="Q213" i="17"/>
  <c r="T212" i="17"/>
  <c r="S212" i="17"/>
  <c r="S213" i="17" l="1"/>
  <c r="R213" i="17"/>
  <c r="Q214" i="17"/>
  <c r="T213" i="17"/>
  <c r="O213" i="17"/>
  <c r="N213" i="17"/>
  <c r="M214" i="17"/>
  <c r="O214" i="17" l="1"/>
  <c r="N214" i="17"/>
  <c r="M215" i="17"/>
  <c r="T214" i="17"/>
  <c r="S214" i="17"/>
  <c r="R214" i="17"/>
  <c r="Q215" i="17"/>
  <c r="T215" i="17" l="1"/>
  <c r="S215" i="17"/>
  <c r="R215" i="17"/>
  <c r="Q216" i="17"/>
  <c r="M216" i="17"/>
  <c r="O215" i="17"/>
  <c r="N215" i="17"/>
  <c r="M217" i="17" l="1"/>
  <c r="O216" i="17"/>
  <c r="N216" i="17"/>
  <c r="T216" i="17"/>
  <c r="S216" i="17"/>
  <c r="R216" i="17"/>
  <c r="Q217" i="17"/>
  <c r="T217" i="17" l="1"/>
  <c r="S217" i="17"/>
  <c r="R217" i="17"/>
  <c r="Q218" i="17"/>
  <c r="N217" i="17"/>
  <c r="M218" i="17"/>
  <c r="O217" i="17"/>
  <c r="Q219" i="17" l="1"/>
  <c r="T218" i="17"/>
  <c r="S218" i="17"/>
  <c r="R218" i="17"/>
  <c r="O218" i="17"/>
  <c r="N218" i="17"/>
  <c r="M219" i="17"/>
  <c r="O219" i="17" l="1"/>
  <c r="N219" i="17"/>
  <c r="M220" i="17"/>
  <c r="Q220" i="17"/>
  <c r="T219" i="17"/>
  <c r="S219" i="17"/>
  <c r="R219" i="17"/>
  <c r="O220" i="17" l="1"/>
  <c r="N220" i="17"/>
  <c r="M221" i="17"/>
  <c r="R220" i="17"/>
  <c r="Q221" i="17"/>
  <c r="T220" i="17"/>
  <c r="S220" i="17"/>
  <c r="S221" i="17" l="1"/>
  <c r="R221" i="17"/>
  <c r="Q222" i="17"/>
  <c r="T221" i="17"/>
  <c r="O221" i="17"/>
  <c r="N221" i="17"/>
  <c r="M222" i="17"/>
  <c r="O222" i="17" l="1"/>
  <c r="N222" i="17"/>
  <c r="M223" i="17"/>
  <c r="T222" i="17"/>
  <c r="S222" i="17"/>
  <c r="R222" i="17"/>
  <c r="Q223" i="17"/>
  <c r="T223" i="17" l="1"/>
  <c r="S223" i="17"/>
  <c r="R223" i="17"/>
  <c r="Q224" i="17"/>
  <c r="M224" i="17"/>
  <c r="O223" i="17"/>
  <c r="N223" i="17"/>
  <c r="M225" i="17" l="1"/>
  <c r="O224" i="17"/>
  <c r="N224" i="17"/>
  <c r="T224" i="17"/>
  <c r="S224" i="17"/>
  <c r="R224" i="17"/>
  <c r="Q225" i="17"/>
  <c r="T225" i="17" l="1"/>
  <c r="S225" i="17"/>
  <c r="R225" i="17"/>
  <c r="Q226" i="17"/>
  <c r="N225" i="17"/>
  <c r="M226" i="17"/>
  <c r="O225" i="17"/>
  <c r="O226" i="17" l="1"/>
  <c r="N226" i="17"/>
  <c r="M227" i="17"/>
  <c r="Q227" i="17"/>
  <c r="T226" i="17"/>
  <c r="S226" i="17"/>
  <c r="R226" i="17"/>
  <c r="O227" i="17" l="1"/>
  <c r="N227" i="17"/>
  <c r="M228" i="17"/>
  <c r="Q228" i="17"/>
  <c r="T227" i="17"/>
  <c r="S227" i="17"/>
  <c r="R227" i="17"/>
  <c r="R228" i="17" l="1"/>
  <c r="Q229" i="17"/>
  <c r="T228" i="17"/>
  <c r="S228" i="17"/>
  <c r="O228" i="17"/>
  <c r="N228" i="17"/>
  <c r="M229" i="17"/>
  <c r="O229" i="17" l="1"/>
  <c r="N229" i="17"/>
  <c r="M230" i="17"/>
  <c r="S229" i="17"/>
  <c r="R229" i="17"/>
  <c r="Q230" i="17"/>
  <c r="T229" i="17"/>
  <c r="T230" i="17" l="1"/>
  <c r="S230" i="17"/>
  <c r="R230" i="17"/>
  <c r="Q231" i="17"/>
  <c r="O230" i="17"/>
  <c r="N230" i="17"/>
  <c r="M231" i="17"/>
  <c r="M232" i="17" l="1"/>
  <c r="O231" i="17"/>
  <c r="N231" i="17"/>
  <c r="T231" i="17"/>
  <c r="S231" i="17"/>
  <c r="R231" i="17"/>
  <c r="Q232" i="17"/>
  <c r="T232" i="17" l="1"/>
  <c r="S232" i="17"/>
  <c r="R232" i="17"/>
  <c r="Q233" i="17"/>
  <c r="M233" i="17"/>
  <c r="O232" i="17"/>
  <c r="N232" i="17"/>
  <c r="N233" i="17" l="1"/>
  <c r="M234" i="17"/>
  <c r="O233" i="17"/>
  <c r="T233" i="17"/>
  <c r="S233" i="17"/>
  <c r="R233" i="17"/>
  <c r="Q234" i="17"/>
  <c r="O234" i="17" l="1"/>
  <c r="N234" i="17"/>
  <c r="M235" i="17"/>
  <c r="Q235" i="17"/>
  <c r="T234" i="17"/>
  <c r="S234" i="17"/>
  <c r="R234" i="17"/>
  <c r="O235" i="17" l="1"/>
  <c r="N235" i="17"/>
  <c r="M236" i="17"/>
  <c r="Q236" i="17"/>
  <c r="T235" i="17"/>
  <c r="S235" i="17"/>
  <c r="R235" i="17"/>
  <c r="O236" i="17" l="1"/>
  <c r="N236" i="17"/>
  <c r="M237" i="17"/>
  <c r="R236" i="17"/>
  <c r="Q237" i="17"/>
  <c r="T236" i="17"/>
  <c r="S236" i="17"/>
  <c r="O237" i="17" l="1"/>
  <c r="N237" i="17"/>
  <c r="M238" i="17"/>
  <c r="S237" i="17"/>
  <c r="R237" i="17"/>
  <c r="Q238" i="17"/>
  <c r="T237" i="17"/>
  <c r="T238" i="17" l="1"/>
  <c r="S238" i="17"/>
  <c r="R238" i="17"/>
  <c r="Q239" i="17"/>
  <c r="O238" i="17"/>
  <c r="N238" i="17"/>
  <c r="M239" i="17"/>
  <c r="M240" i="17" l="1"/>
  <c r="O239" i="17"/>
  <c r="N239" i="17"/>
  <c r="T239" i="17"/>
  <c r="S239" i="17"/>
  <c r="R239" i="17"/>
  <c r="Q240" i="17"/>
  <c r="T240" i="17" l="1"/>
  <c r="S240" i="17"/>
  <c r="R240" i="17"/>
  <c r="Q241" i="17"/>
  <c r="M241" i="17"/>
  <c r="O240" i="17"/>
  <c r="N240" i="17"/>
  <c r="N241" i="17" l="1"/>
  <c r="M242" i="17"/>
  <c r="O241" i="17"/>
  <c r="T241" i="17"/>
  <c r="S241" i="17"/>
  <c r="R241" i="17"/>
  <c r="Q242" i="17"/>
  <c r="Q243" i="17" l="1"/>
  <c r="T242" i="17"/>
  <c r="S242" i="17"/>
  <c r="R242" i="17"/>
  <c r="O242" i="17"/>
  <c r="N242" i="17"/>
  <c r="M243" i="17"/>
  <c r="O243" i="17" l="1"/>
  <c r="N243" i="17"/>
  <c r="M244" i="17"/>
  <c r="Q244" i="17"/>
  <c r="T243" i="17"/>
  <c r="S243" i="17"/>
  <c r="R243" i="17"/>
  <c r="O244" i="17" l="1"/>
  <c r="N244" i="17"/>
  <c r="M245" i="17"/>
  <c r="R244" i="17"/>
  <c r="Q245" i="17"/>
  <c r="T244" i="17"/>
  <c r="S244" i="17"/>
  <c r="O245" i="17" l="1"/>
  <c r="N245" i="17"/>
  <c r="M246" i="17"/>
  <c r="S245" i="17"/>
  <c r="R245" i="17"/>
  <c r="Q246" i="17"/>
  <c r="T245" i="17"/>
  <c r="O246" i="17" l="1"/>
  <c r="N246" i="17"/>
  <c r="M247" i="17"/>
  <c r="T246" i="17"/>
  <c r="S246" i="17"/>
  <c r="R246" i="17"/>
  <c r="Q247" i="17"/>
  <c r="T247" i="17" l="1"/>
  <c r="S247" i="17"/>
  <c r="R247" i="17"/>
  <c r="Q248" i="17"/>
  <c r="M248" i="17"/>
  <c r="O247" i="17"/>
  <c r="N247" i="17"/>
  <c r="M249" i="17" l="1"/>
  <c r="O248" i="17"/>
  <c r="N248" i="17"/>
  <c r="T248" i="17"/>
  <c r="S248" i="17"/>
  <c r="R248" i="17"/>
  <c r="Q249" i="17"/>
  <c r="T249" i="17" l="1"/>
  <c r="S249" i="17"/>
  <c r="R249" i="17"/>
  <c r="Q250" i="17"/>
  <c r="N249" i="17"/>
  <c r="M250" i="17"/>
  <c r="O249" i="17"/>
  <c r="O250" i="17" l="1"/>
  <c r="N250" i="17"/>
  <c r="M251" i="17"/>
  <c r="Q251" i="17"/>
  <c r="T250" i="17"/>
  <c r="S250" i="17"/>
  <c r="R250" i="17"/>
  <c r="O251" i="17" l="1"/>
  <c r="N251" i="17"/>
  <c r="M252" i="17"/>
  <c r="Q252" i="17"/>
  <c r="T251" i="17"/>
  <c r="S251" i="17"/>
  <c r="R251" i="17"/>
  <c r="R252" i="17" l="1"/>
  <c r="Q253" i="17"/>
  <c r="T252" i="17"/>
  <c r="S252" i="17"/>
  <c r="O252" i="17"/>
  <c r="N252" i="17"/>
  <c r="M253" i="17"/>
  <c r="S253" i="17" l="1"/>
  <c r="R253" i="17"/>
  <c r="Q254" i="17"/>
  <c r="T253" i="17"/>
  <c r="O253" i="17"/>
  <c r="N253" i="17"/>
  <c r="M254" i="17"/>
  <c r="O254" i="17" l="1"/>
  <c r="N254" i="17"/>
  <c r="M255" i="17"/>
  <c r="T254" i="17"/>
  <c r="S254" i="17"/>
  <c r="R254" i="17"/>
  <c r="Q255" i="17"/>
  <c r="T255" i="17" l="1"/>
  <c r="S255" i="17"/>
  <c r="R255" i="17"/>
  <c r="Q256" i="17"/>
  <c r="M256" i="17"/>
  <c r="O255" i="17"/>
  <c r="N255" i="17"/>
  <c r="M257" i="17" l="1"/>
  <c r="O256" i="17"/>
  <c r="N256" i="17"/>
  <c r="T256" i="17"/>
  <c r="S256" i="17"/>
  <c r="R256" i="17"/>
  <c r="Q257" i="17"/>
  <c r="T257" i="17" l="1"/>
  <c r="S257" i="17"/>
  <c r="R257" i="17"/>
  <c r="Q258" i="17"/>
  <c r="N257" i="17"/>
  <c r="M258" i="17"/>
  <c r="O257" i="17"/>
  <c r="Q259" i="17" l="1"/>
  <c r="T258" i="17"/>
  <c r="S258" i="17"/>
  <c r="R258" i="17"/>
  <c r="O258" i="17"/>
  <c r="N258" i="17"/>
  <c r="M259" i="17"/>
  <c r="O259" i="17" l="1"/>
  <c r="N259" i="17"/>
  <c r="M260" i="17"/>
  <c r="Q260" i="17"/>
  <c r="T259" i="17"/>
  <c r="S259" i="17"/>
  <c r="R259" i="17"/>
  <c r="R260" i="17" l="1"/>
  <c r="Q261" i="17"/>
  <c r="T260" i="17"/>
  <c r="S260" i="17"/>
  <c r="O260" i="17"/>
  <c r="N260" i="17"/>
  <c r="M261" i="17"/>
  <c r="O261" i="17" l="1"/>
  <c r="N261" i="17"/>
  <c r="M262" i="17"/>
  <c r="S261" i="17"/>
  <c r="R261" i="17"/>
  <c r="Q262" i="17"/>
  <c r="T261" i="17"/>
  <c r="O262" i="17" l="1"/>
  <c r="N262" i="17"/>
  <c r="M263" i="17"/>
  <c r="T262" i="17"/>
  <c r="S262" i="17"/>
  <c r="R262" i="17"/>
  <c r="Q263" i="17"/>
  <c r="T263" i="17" l="1"/>
  <c r="S263" i="17"/>
  <c r="R263" i="17"/>
  <c r="Q264" i="17"/>
  <c r="M264" i="17"/>
  <c r="O263" i="17"/>
  <c r="N263" i="17"/>
  <c r="T264" i="17" l="1"/>
  <c r="S264" i="17"/>
  <c r="R264" i="17"/>
  <c r="Q265" i="17"/>
  <c r="M265" i="17"/>
  <c r="O264" i="17"/>
  <c r="N264" i="17"/>
  <c r="T265" i="17" l="1"/>
  <c r="S265" i="17"/>
  <c r="R265" i="17"/>
  <c r="Q266" i="17"/>
  <c r="N265" i="17"/>
  <c r="M266" i="17"/>
  <c r="O265" i="17"/>
  <c r="Q267" i="17" l="1"/>
  <c r="T266" i="17"/>
  <c r="S266" i="17"/>
  <c r="R266" i="17"/>
  <c r="O266" i="17"/>
  <c r="N266" i="17"/>
  <c r="M267" i="17"/>
  <c r="O267" i="17" l="1"/>
  <c r="N267" i="17"/>
  <c r="M268" i="17"/>
  <c r="Q268" i="17"/>
  <c r="T267" i="17"/>
  <c r="S267" i="17"/>
  <c r="R267" i="17"/>
  <c r="O268" i="17" l="1"/>
  <c r="N268" i="17"/>
  <c r="M269" i="17"/>
  <c r="R268" i="17"/>
  <c r="Q269" i="17"/>
  <c r="T268" i="17"/>
  <c r="S268" i="17"/>
  <c r="O269" i="17" l="1"/>
  <c r="N269" i="17"/>
  <c r="M270" i="17"/>
  <c r="S269" i="17"/>
  <c r="R269" i="17"/>
  <c r="Q270" i="17"/>
  <c r="T269" i="17"/>
  <c r="O270" i="17" l="1"/>
  <c r="N270" i="17"/>
  <c r="M271" i="17"/>
  <c r="T270" i="17"/>
  <c r="S270" i="17"/>
  <c r="R270" i="17"/>
  <c r="Q271" i="17"/>
  <c r="T271" i="17" l="1"/>
  <c r="S271" i="17"/>
  <c r="R271" i="17"/>
  <c r="Q272" i="17"/>
  <c r="M272" i="17"/>
  <c r="O271" i="17"/>
  <c r="N271" i="17"/>
  <c r="T272" i="17" l="1"/>
  <c r="S272" i="17"/>
  <c r="R272" i="17"/>
  <c r="Q273" i="17"/>
  <c r="M273" i="17"/>
  <c r="O272" i="17"/>
  <c r="N272" i="17"/>
  <c r="T273" i="17" l="1"/>
  <c r="S273" i="17"/>
  <c r="R273" i="17"/>
  <c r="Q274" i="17"/>
  <c r="N273" i="17"/>
  <c r="M274" i="17"/>
  <c r="O273" i="17"/>
  <c r="O274" i="17" l="1"/>
  <c r="N274" i="17"/>
  <c r="M275" i="17"/>
  <c r="Q275" i="17"/>
  <c r="T274" i="17"/>
  <c r="S274" i="17"/>
  <c r="R274" i="17"/>
  <c r="O275" i="17" l="1"/>
  <c r="N275" i="17"/>
  <c r="M276" i="17"/>
  <c r="Q276" i="17"/>
  <c r="T275" i="17"/>
  <c r="S275" i="17"/>
  <c r="R275" i="17"/>
  <c r="O276" i="17" l="1"/>
  <c r="N276" i="17"/>
  <c r="M277" i="17"/>
  <c r="R276" i="17"/>
  <c r="Q277" i="17"/>
  <c r="T276" i="17"/>
  <c r="S276" i="17"/>
  <c r="O277" i="17" l="1"/>
  <c r="N277" i="17"/>
  <c r="M278" i="17"/>
  <c r="S277" i="17"/>
  <c r="R277" i="17"/>
  <c r="Q278" i="17"/>
  <c r="T277" i="17"/>
  <c r="O278" i="17" l="1"/>
  <c r="N278" i="17"/>
  <c r="M279" i="17"/>
  <c r="T278" i="17"/>
  <c r="S278" i="17"/>
  <c r="R278" i="17"/>
  <c r="Q279" i="17"/>
  <c r="M280" i="17" l="1"/>
  <c r="O279" i="17"/>
  <c r="N279" i="17"/>
  <c r="T279" i="17"/>
  <c r="S279" i="17"/>
  <c r="R279" i="17"/>
  <c r="Q280" i="17"/>
  <c r="T280" i="17" l="1"/>
  <c r="S280" i="17"/>
  <c r="R280" i="17"/>
  <c r="Q281" i="17"/>
  <c r="M281" i="17"/>
  <c r="O280" i="17"/>
  <c r="N280" i="17"/>
  <c r="N281" i="17" l="1"/>
  <c r="M282" i="17"/>
  <c r="O281" i="17"/>
  <c r="T281" i="17"/>
  <c r="S281" i="17"/>
  <c r="R281" i="17"/>
  <c r="Q282" i="17"/>
  <c r="O282" i="17" l="1"/>
  <c r="N282" i="17"/>
  <c r="M283" i="17"/>
  <c r="Q283" i="17"/>
  <c r="T282" i="17"/>
  <c r="S282" i="17"/>
  <c r="R282" i="17"/>
  <c r="O283" i="17" l="1"/>
  <c r="N283" i="17"/>
  <c r="M284" i="17"/>
  <c r="Q284" i="17"/>
  <c r="T283" i="17"/>
  <c r="S283" i="17"/>
  <c r="R283" i="17"/>
  <c r="M285" i="17" l="1"/>
  <c r="O284" i="17"/>
  <c r="N284" i="17"/>
  <c r="S284" i="17"/>
  <c r="R284" i="17"/>
  <c r="Q285" i="17"/>
  <c r="T284" i="17"/>
  <c r="T285" i="17" l="1"/>
  <c r="S285" i="17"/>
  <c r="R285" i="17"/>
  <c r="Q286" i="17"/>
  <c r="O285" i="17"/>
  <c r="N285" i="17"/>
  <c r="M286" i="17"/>
  <c r="T286" i="17" l="1"/>
  <c r="S286" i="17"/>
  <c r="Q287" i="17"/>
  <c r="R286" i="17"/>
  <c r="M287" i="17"/>
  <c r="O286" i="17"/>
  <c r="N286" i="17"/>
  <c r="M288" i="17" l="1"/>
  <c r="O287" i="17"/>
  <c r="N287" i="17"/>
  <c r="T287" i="17"/>
  <c r="S287" i="17"/>
  <c r="R287" i="17"/>
  <c r="Q288" i="17"/>
  <c r="T288" i="17" l="1"/>
  <c r="S288" i="17"/>
  <c r="R288" i="17"/>
  <c r="Q289" i="17"/>
  <c r="N288" i="17"/>
  <c r="M289" i="17"/>
  <c r="O288" i="17"/>
  <c r="Q290" i="17" l="1"/>
  <c r="T289" i="17"/>
  <c r="S289" i="17"/>
  <c r="R289" i="17"/>
  <c r="O289" i="17"/>
  <c r="N289" i="17"/>
  <c r="M290" i="17"/>
  <c r="O290" i="17" l="1"/>
  <c r="N290" i="17"/>
  <c r="M291" i="17"/>
  <c r="Q291" i="17"/>
  <c r="T290" i="17"/>
  <c r="S290" i="17"/>
  <c r="R290" i="17"/>
  <c r="R291" i="17" l="1"/>
  <c r="Q292" i="17"/>
  <c r="T291" i="17"/>
  <c r="S291" i="17"/>
  <c r="O291" i="17"/>
  <c r="N291" i="17"/>
  <c r="M292" i="17"/>
  <c r="S292" i="17" l="1"/>
  <c r="R292" i="17"/>
  <c r="Q293" i="17"/>
  <c r="T292" i="17"/>
  <c r="O292" i="17"/>
  <c r="N292" i="17"/>
  <c r="M293" i="17"/>
  <c r="O293" i="17" l="1"/>
  <c r="N293" i="17"/>
  <c r="M294" i="17"/>
  <c r="T293" i="17"/>
  <c r="S293" i="17"/>
  <c r="R293" i="17"/>
  <c r="Q294" i="17"/>
  <c r="T294" i="17" l="1"/>
  <c r="S294" i="17"/>
  <c r="R294" i="17"/>
  <c r="Q295" i="17"/>
  <c r="M295" i="17"/>
  <c r="O294" i="17"/>
  <c r="N294" i="17"/>
  <c r="M296" i="17" l="1"/>
  <c r="O295" i="17"/>
  <c r="N295" i="17"/>
  <c r="T295" i="17"/>
  <c r="S295" i="17"/>
  <c r="R295" i="17"/>
  <c r="Q296" i="17"/>
  <c r="T296" i="17" l="1"/>
  <c r="S296" i="17"/>
  <c r="R296" i="17"/>
  <c r="Q297" i="17"/>
  <c r="N296" i="17"/>
  <c r="M297" i="17"/>
  <c r="O296" i="17"/>
  <c r="Q298" i="17" l="1"/>
  <c r="T297" i="17"/>
  <c r="S297" i="17"/>
  <c r="R297" i="17"/>
  <c r="O297" i="17"/>
  <c r="N297" i="17"/>
  <c r="M298" i="17"/>
  <c r="O298" i="17" l="1"/>
  <c r="N298" i="17"/>
  <c r="M299" i="17"/>
  <c r="Q299" i="17"/>
  <c r="T298" i="17"/>
  <c r="S298" i="17"/>
  <c r="R298" i="17"/>
  <c r="R299" i="17" l="1"/>
  <c r="Q300" i="17"/>
  <c r="T299" i="17"/>
  <c r="S299" i="17"/>
  <c r="O299" i="17"/>
  <c r="N299" i="17"/>
  <c r="M300" i="17"/>
  <c r="O300" i="17" l="1"/>
  <c r="N300" i="17"/>
  <c r="M301" i="17"/>
  <c r="S300" i="17"/>
  <c r="R300" i="17"/>
  <c r="Q301" i="17"/>
  <c r="T300" i="17"/>
  <c r="O301" i="17" l="1"/>
  <c r="N301" i="17"/>
  <c r="M302" i="17"/>
  <c r="T301" i="17"/>
  <c r="S301" i="17"/>
  <c r="R301" i="17"/>
  <c r="Q302" i="17"/>
  <c r="T302" i="17" l="1"/>
  <c r="S302" i="17"/>
  <c r="R302" i="17"/>
  <c r="Q303" i="17"/>
  <c r="M303" i="17"/>
  <c r="O302" i="17"/>
  <c r="N302" i="17"/>
  <c r="M304" i="17" l="1"/>
  <c r="O303" i="17"/>
  <c r="N303" i="17"/>
  <c r="T303" i="17"/>
  <c r="S303" i="17"/>
  <c r="R303" i="17"/>
  <c r="Q304" i="17"/>
  <c r="T304" i="17" l="1"/>
  <c r="S304" i="17"/>
  <c r="R304" i="17"/>
  <c r="Q305" i="17"/>
  <c r="N304" i="17"/>
  <c r="M305" i="17"/>
  <c r="O304" i="17"/>
  <c r="O305" i="17" l="1"/>
  <c r="N305" i="17"/>
  <c r="M306" i="17"/>
  <c r="Q306" i="17"/>
  <c r="T305" i="17"/>
  <c r="S305" i="17"/>
  <c r="R305" i="17"/>
  <c r="O306" i="17" l="1"/>
  <c r="N306" i="17"/>
  <c r="M307" i="17"/>
  <c r="Q307" i="17"/>
  <c r="T306" i="17"/>
  <c r="S306" i="17"/>
  <c r="R306" i="17"/>
  <c r="R307" i="17" l="1"/>
  <c r="Q308" i="17"/>
  <c r="T307" i="17"/>
  <c r="S307" i="17"/>
  <c r="O307" i="17"/>
  <c r="N307" i="17"/>
  <c r="M308" i="17"/>
  <c r="S308" i="17" l="1"/>
  <c r="R308" i="17"/>
  <c r="Q309" i="17"/>
  <c r="T308" i="17"/>
  <c r="O308" i="17"/>
  <c r="N308" i="17"/>
  <c r="M309" i="17"/>
  <c r="T309" i="17" l="1"/>
  <c r="S309" i="17"/>
  <c r="R309" i="17"/>
  <c r="Q310" i="17"/>
  <c r="O309" i="17"/>
  <c r="N309" i="17"/>
  <c r="M310" i="17"/>
  <c r="M311" i="17" l="1"/>
  <c r="O310" i="17"/>
  <c r="N310" i="17"/>
  <c r="T310" i="17"/>
  <c r="S310" i="17"/>
  <c r="R310" i="17"/>
  <c r="Q311" i="17"/>
  <c r="T311" i="17" l="1"/>
  <c r="S311" i="17"/>
  <c r="R311" i="17"/>
  <c r="Q312" i="17"/>
  <c r="M312" i="17"/>
  <c r="O311" i="17"/>
  <c r="N311" i="17"/>
  <c r="N312" i="17" l="1"/>
  <c r="M313" i="17"/>
  <c r="O312" i="17"/>
  <c r="T312" i="17"/>
  <c r="S312" i="17"/>
  <c r="R312" i="17"/>
  <c r="Q313" i="17"/>
  <c r="Q314" i="17" l="1"/>
  <c r="T313" i="17"/>
  <c r="S313" i="17"/>
  <c r="R313" i="17"/>
  <c r="O313" i="17"/>
  <c r="N313" i="17"/>
  <c r="M314" i="17"/>
  <c r="O314" i="17" l="1"/>
  <c r="N314" i="17"/>
  <c r="M315" i="17"/>
  <c r="Q315" i="17"/>
  <c r="T314" i="17"/>
  <c r="S314" i="17"/>
  <c r="R314" i="17"/>
  <c r="R315" i="17" l="1"/>
  <c r="Q316" i="17"/>
  <c r="T315" i="17"/>
  <c r="S315" i="17"/>
  <c r="O315" i="17"/>
  <c r="N315" i="17"/>
  <c r="M316" i="17"/>
  <c r="O316" i="17" l="1"/>
  <c r="N316" i="17"/>
  <c r="M317" i="17"/>
  <c r="S316" i="17"/>
  <c r="R316" i="17"/>
  <c r="Q317" i="17"/>
  <c r="T316" i="17"/>
  <c r="T317" i="17" l="1"/>
  <c r="S317" i="17"/>
  <c r="R317" i="17"/>
  <c r="Q318" i="17"/>
  <c r="O317" i="17"/>
  <c r="N317" i="17"/>
  <c r="M318" i="17"/>
  <c r="M319" i="17" l="1"/>
  <c r="O318" i="17"/>
  <c r="N318" i="17"/>
  <c r="T318" i="17"/>
  <c r="S318" i="17"/>
  <c r="R318" i="17"/>
  <c r="Q319" i="17"/>
  <c r="T319" i="17" l="1"/>
  <c r="S319" i="17"/>
  <c r="R319" i="17"/>
  <c r="Q320" i="17"/>
  <c r="M320" i="17"/>
  <c r="O319" i="17"/>
  <c r="N319" i="17"/>
  <c r="T320" i="17" l="1"/>
  <c r="S320" i="17"/>
  <c r="R320" i="17"/>
  <c r="Q321" i="17"/>
  <c r="N320" i="17"/>
  <c r="M321" i="17"/>
  <c r="O320" i="17"/>
  <c r="Q322" i="17" l="1"/>
  <c r="T321" i="17"/>
  <c r="S321" i="17"/>
  <c r="R321" i="17"/>
  <c r="O321" i="17"/>
  <c r="N321" i="17"/>
  <c r="M322" i="17"/>
  <c r="O322" i="17" l="1"/>
  <c r="N322" i="17"/>
  <c r="M323" i="17"/>
  <c r="Q323" i="17"/>
  <c r="T322" i="17"/>
  <c r="S322" i="17"/>
  <c r="R322" i="17"/>
  <c r="R323" i="17" l="1"/>
  <c r="Q324" i="17"/>
  <c r="T323" i="17"/>
  <c r="S323" i="17"/>
  <c r="O323" i="17"/>
  <c r="N323" i="17"/>
  <c r="M324" i="17"/>
  <c r="O324" i="17" l="1"/>
  <c r="N324" i="17"/>
  <c r="M325" i="17"/>
  <c r="S324" i="17"/>
  <c r="R324" i="17"/>
  <c r="Q325" i="17"/>
  <c r="T324" i="17"/>
  <c r="O325" i="17" l="1"/>
  <c r="N325" i="17"/>
  <c r="M326" i="17"/>
  <c r="T325" i="17"/>
  <c r="S325" i="17"/>
  <c r="R325" i="17"/>
  <c r="Q326" i="17"/>
  <c r="T326" i="17" l="1"/>
  <c r="S326" i="17"/>
  <c r="R326" i="17"/>
  <c r="Q327" i="17"/>
  <c r="M327" i="17"/>
  <c r="O326" i="17"/>
  <c r="N326" i="17"/>
  <c r="M328" i="17" l="1"/>
  <c r="O327" i="17"/>
  <c r="N327" i="17"/>
  <c r="T327" i="17"/>
  <c r="S327" i="17"/>
  <c r="R327" i="17"/>
  <c r="Q328" i="17"/>
  <c r="T328" i="17" l="1"/>
  <c r="S328" i="17"/>
  <c r="R328" i="17"/>
  <c r="Q329" i="17"/>
  <c r="N328" i="17"/>
  <c r="M329" i="17"/>
  <c r="O328" i="17"/>
  <c r="O329" i="17" l="1"/>
  <c r="N329" i="17"/>
  <c r="M330" i="17"/>
  <c r="Q330" i="17"/>
  <c r="T329" i="17"/>
  <c r="S329" i="17"/>
  <c r="R329" i="17"/>
  <c r="O330" i="17" l="1"/>
  <c r="N330" i="17"/>
  <c r="M331" i="17"/>
  <c r="Q331" i="17"/>
  <c r="T330" i="17"/>
  <c r="S330" i="17"/>
  <c r="R330" i="17"/>
  <c r="R331" i="17" l="1"/>
  <c r="Q332" i="17"/>
  <c r="T331" i="17"/>
  <c r="S331" i="17"/>
  <c r="O331" i="17"/>
  <c r="N331" i="17"/>
  <c r="M332" i="17"/>
  <c r="O332" i="17" l="1"/>
  <c r="N332" i="17"/>
  <c r="M333" i="17"/>
  <c r="S332" i="17"/>
  <c r="R332" i="17"/>
  <c r="Q333" i="17"/>
  <c r="T332" i="17"/>
  <c r="O333" i="17" l="1"/>
  <c r="N333" i="17"/>
  <c r="M334" i="17"/>
  <c r="T333" i="17"/>
  <c r="S333" i="17"/>
  <c r="R333" i="17"/>
  <c r="Q334" i="17"/>
  <c r="T334" i="17" l="1"/>
  <c r="S334" i="17"/>
  <c r="R334" i="17"/>
  <c r="Q335" i="17"/>
  <c r="M335" i="17"/>
  <c r="O334" i="17"/>
  <c r="N334" i="17"/>
  <c r="M336" i="17" l="1"/>
  <c r="O335" i="17"/>
  <c r="N335" i="17"/>
  <c r="T335" i="17"/>
  <c r="S335" i="17"/>
  <c r="R335" i="17"/>
  <c r="Q336" i="17"/>
  <c r="T336" i="17" l="1"/>
  <c r="S336" i="17"/>
  <c r="R336" i="17"/>
  <c r="Q337" i="17"/>
  <c r="N336" i="17"/>
  <c r="M337" i="17"/>
  <c r="O336" i="17"/>
  <c r="O337" i="17" l="1"/>
  <c r="N337" i="17"/>
  <c r="M338" i="17"/>
  <c r="Q338" i="17"/>
  <c r="T337" i="17"/>
  <c r="S337" i="17"/>
  <c r="R337" i="17"/>
  <c r="O338" i="17" l="1"/>
  <c r="N338" i="17"/>
  <c r="M339" i="17"/>
  <c r="Q339" i="17"/>
  <c r="T338" i="17"/>
  <c r="S338" i="17"/>
  <c r="R338" i="17"/>
  <c r="R339" i="17" l="1"/>
  <c r="Q340" i="17"/>
  <c r="T339" i="17"/>
  <c r="S339" i="17"/>
  <c r="O339" i="17"/>
  <c r="N339" i="17"/>
  <c r="M340" i="17"/>
  <c r="O340" i="17" l="1"/>
  <c r="N340" i="17"/>
  <c r="M341" i="17"/>
  <c r="S340" i="17"/>
  <c r="R340" i="17"/>
  <c r="Q341" i="17"/>
  <c r="T340" i="17"/>
  <c r="T341" i="17" l="1"/>
  <c r="S341" i="17"/>
  <c r="R341" i="17"/>
  <c r="Q342" i="17"/>
  <c r="O341" i="17"/>
  <c r="N341" i="17"/>
  <c r="M342" i="17"/>
  <c r="M343" i="17" l="1"/>
  <c r="O342" i="17"/>
  <c r="N342" i="17"/>
  <c r="T342" i="17"/>
  <c r="S342" i="17"/>
  <c r="R342" i="17"/>
  <c r="Q343" i="17"/>
  <c r="T343" i="17" l="1"/>
  <c r="S343" i="17"/>
  <c r="R343" i="17"/>
  <c r="Q344" i="17"/>
  <c r="M344" i="17"/>
  <c r="O343" i="17"/>
  <c r="N343" i="17"/>
  <c r="T344" i="17" l="1"/>
  <c r="S344" i="17"/>
  <c r="R344" i="17"/>
  <c r="Q345" i="17"/>
  <c r="N344" i="17"/>
  <c r="M345" i="17"/>
  <c r="O344" i="17"/>
  <c r="O345" i="17" l="1"/>
  <c r="N345" i="17"/>
  <c r="M346" i="17"/>
  <c r="Q346" i="17"/>
  <c r="T345" i="17"/>
  <c r="S345" i="17"/>
  <c r="R345" i="17"/>
  <c r="O346" i="17" l="1"/>
  <c r="N346" i="17"/>
  <c r="M347" i="17"/>
  <c r="Q347" i="17"/>
  <c r="T346" i="17"/>
  <c r="S346" i="17"/>
  <c r="R346" i="17"/>
  <c r="O347" i="17" l="1"/>
  <c r="N347" i="17"/>
  <c r="M348" i="17"/>
  <c r="R347" i="17"/>
  <c r="Q348" i="17"/>
  <c r="T347" i="17"/>
  <c r="S347" i="17"/>
  <c r="S348" i="17" l="1"/>
  <c r="R348" i="17"/>
  <c r="Q349" i="17"/>
  <c r="T348" i="17"/>
  <c r="O348" i="17"/>
  <c r="N348" i="17"/>
  <c r="M349" i="17"/>
  <c r="O349" i="17" l="1"/>
  <c r="N349" i="17"/>
  <c r="M350" i="17"/>
  <c r="T349" i="17"/>
  <c r="S349" i="17"/>
  <c r="R349" i="17"/>
  <c r="Q350" i="17"/>
  <c r="T350" i="17" l="1"/>
  <c r="S350" i="17"/>
  <c r="R350" i="17"/>
  <c r="Q351" i="17"/>
  <c r="M351" i="17"/>
  <c r="O350" i="17"/>
  <c r="N350" i="17"/>
  <c r="M352" i="17" l="1"/>
  <c r="O351" i="17"/>
  <c r="N351" i="17"/>
  <c r="T351" i="17"/>
  <c r="S351" i="17"/>
  <c r="R351" i="17"/>
  <c r="Q352" i="17"/>
  <c r="T352" i="17" l="1"/>
  <c r="S352" i="17"/>
  <c r="R352" i="17"/>
  <c r="Q353" i="17"/>
  <c r="N352" i="17"/>
  <c r="M353" i="17"/>
  <c r="O352" i="17"/>
  <c r="O353" i="17" l="1"/>
  <c r="N353" i="17"/>
  <c r="M354" i="17"/>
  <c r="Q354" i="17"/>
  <c r="T353" i="17"/>
  <c r="S353" i="17"/>
  <c r="R353" i="17"/>
  <c r="Q355" i="17" l="1"/>
  <c r="T354" i="17"/>
  <c r="S354" i="17"/>
  <c r="R354" i="17"/>
  <c r="O354" i="17"/>
  <c r="N354" i="17"/>
  <c r="M355" i="17"/>
  <c r="O355" i="17" l="1"/>
  <c r="N355" i="17"/>
  <c r="M356" i="17"/>
  <c r="R355" i="17"/>
  <c r="Q356" i="17"/>
  <c r="T355" i="17"/>
  <c r="S355" i="17"/>
  <c r="O356" i="17" l="1"/>
  <c r="N356" i="17"/>
  <c r="M357" i="17"/>
  <c r="S356" i="17"/>
  <c r="R356" i="17"/>
  <c r="Q357" i="17"/>
  <c r="T356" i="17"/>
  <c r="O357" i="17" l="1"/>
  <c r="N357" i="17"/>
  <c r="M358" i="17"/>
  <c r="T357" i="17"/>
  <c r="S357" i="17"/>
  <c r="R357" i="17"/>
  <c r="Q358" i="17"/>
  <c r="T358" i="17" l="1"/>
  <c r="S358" i="17"/>
  <c r="R358" i="17"/>
  <c r="Q359" i="17"/>
  <c r="M359" i="17"/>
  <c r="O358" i="17"/>
  <c r="N358" i="17"/>
  <c r="M360" i="17" l="1"/>
  <c r="O359" i="17"/>
  <c r="N359" i="17"/>
  <c r="T359" i="17"/>
  <c r="S359" i="17"/>
  <c r="R359" i="17"/>
  <c r="Q360" i="17"/>
  <c r="T360" i="17" l="1"/>
  <c r="S360" i="17"/>
  <c r="R360" i="17"/>
  <c r="Q361" i="17"/>
  <c r="N360" i="17"/>
  <c r="M361" i="17"/>
  <c r="O360" i="17"/>
  <c r="Q362" i="17" l="1"/>
  <c r="T361" i="17"/>
  <c r="S361" i="17"/>
  <c r="R361" i="17"/>
  <c r="O361" i="17"/>
  <c r="N361" i="17"/>
  <c r="M362" i="17"/>
  <c r="O362" i="17" l="1"/>
  <c r="N362" i="17"/>
  <c r="M363" i="17"/>
  <c r="Q363" i="17"/>
  <c r="T362" i="17"/>
  <c r="S362" i="17"/>
  <c r="R362" i="17"/>
  <c r="O363" i="17" l="1"/>
  <c r="N363" i="17"/>
  <c r="M364" i="17"/>
  <c r="R363" i="17"/>
  <c r="Q364" i="17"/>
  <c r="T363" i="17"/>
  <c r="S363" i="17"/>
  <c r="S364" i="17" l="1"/>
  <c r="R364" i="17"/>
  <c r="Q365" i="17"/>
  <c r="T364" i="17"/>
  <c r="O364" i="17"/>
  <c r="N364" i="17"/>
  <c r="M365" i="17"/>
  <c r="O365" i="17" l="1"/>
  <c r="N365" i="17"/>
  <c r="M366" i="17"/>
  <c r="T365" i="17"/>
  <c r="S365" i="17"/>
  <c r="R365" i="17"/>
  <c r="Q366" i="17"/>
  <c r="T366" i="17" l="1"/>
  <c r="S366" i="17"/>
  <c r="R366" i="17"/>
  <c r="Q367" i="17"/>
  <c r="M367" i="17"/>
  <c r="O366" i="17"/>
  <c r="N366" i="17"/>
  <c r="T367" i="17" l="1"/>
  <c r="S367" i="17"/>
  <c r="R367" i="17"/>
  <c r="Q368" i="17"/>
  <c r="M368" i="17"/>
  <c r="O367" i="17"/>
  <c r="N367" i="17"/>
  <c r="T368" i="17" l="1"/>
  <c r="S368" i="17"/>
  <c r="R368" i="17"/>
  <c r="Q369" i="17"/>
  <c r="N368" i="17"/>
  <c r="M369" i="17"/>
  <c r="O368" i="17"/>
  <c r="Q370" i="17" l="1"/>
  <c r="T369" i="17"/>
  <c r="S369" i="17"/>
  <c r="R369" i="17"/>
  <c r="O369" i="17"/>
  <c r="N369" i="17"/>
  <c r="M370" i="17"/>
  <c r="O370" i="17" l="1"/>
  <c r="N370" i="17"/>
  <c r="M371" i="17"/>
  <c r="Q371" i="17"/>
  <c r="T370" i="17"/>
  <c r="S370" i="17"/>
  <c r="R370" i="17"/>
  <c r="O371" i="17" l="1"/>
  <c r="N371" i="17"/>
  <c r="M372" i="17"/>
  <c r="R371" i="17"/>
  <c r="Q372" i="17"/>
  <c r="T371" i="17"/>
  <c r="S371" i="17"/>
  <c r="S372" i="17" l="1"/>
  <c r="R372" i="17"/>
  <c r="Q373" i="17"/>
  <c r="T372" i="17"/>
  <c r="O372" i="17"/>
  <c r="N372" i="17"/>
  <c r="M373" i="17"/>
  <c r="O373" i="17" l="1"/>
  <c r="N373" i="17"/>
  <c r="M374" i="17"/>
  <c r="T373" i="17"/>
  <c r="S373" i="17"/>
  <c r="R373" i="17"/>
  <c r="Q374" i="17"/>
  <c r="T374" i="17" l="1"/>
  <c r="S374" i="17"/>
  <c r="R374" i="17"/>
  <c r="Q375" i="17"/>
  <c r="M375" i="17"/>
  <c r="O374" i="17"/>
  <c r="N374" i="17"/>
  <c r="M376" i="17" l="1"/>
  <c r="O375" i="17"/>
  <c r="N375" i="17"/>
  <c r="T375" i="17"/>
  <c r="S375" i="17"/>
  <c r="R375" i="17"/>
  <c r="Q376" i="17"/>
  <c r="T376" i="17" l="1"/>
  <c r="S376" i="17"/>
  <c r="R376" i="17"/>
  <c r="Q377" i="17"/>
  <c r="N376" i="17"/>
  <c r="M377" i="17"/>
  <c r="O376" i="17"/>
  <c r="Q378" i="17" l="1"/>
  <c r="T377" i="17"/>
  <c r="S377" i="17"/>
  <c r="R377" i="17"/>
  <c r="O377" i="17"/>
  <c r="N377" i="17"/>
  <c r="M378" i="17"/>
  <c r="O378" i="17" l="1"/>
  <c r="N378" i="17"/>
  <c r="M379" i="17"/>
  <c r="Q379" i="17"/>
  <c r="T378" i="17"/>
  <c r="S378" i="17"/>
  <c r="R378" i="17"/>
  <c r="O379" i="17" l="1"/>
  <c r="N379" i="17"/>
  <c r="M380" i="17"/>
  <c r="R379" i="17"/>
  <c r="Q380" i="17"/>
  <c r="T379" i="17"/>
  <c r="S379" i="17"/>
  <c r="O380" i="17" l="1"/>
  <c r="N380" i="17"/>
  <c r="M381" i="17"/>
  <c r="S380" i="17"/>
  <c r="R380" i="17"/>
  <c r="Q381" i="17"/>
  <c r="T380" i="17"/>
  <c r="O381" i="17" l="1"/>
  <c r="N381" i="17"/>
  <c r="M382" i="17"/>
  <c r="T381" i="17"/>
  <c r="S381" i="17"/>
  <c r="R381" i="17"/>
  <c r="Q382" i="17"/>
  <c r="T382" i="17" l="1"/>
  <c r="S382" i="17"/>
  <c r="R382" i="17"/>
  <c r="Q383" i="17"/>
  <c r="M383" i="17"/>
  <c r="O382" i="17"/>
  <c r="N382" i="17"/>
  <c r="T383" i="17" l="1"/>
  <c r="S383" i="17"/>
  <c r="R383" i="17"/>
  <c r="Q384" i="17"/>
  <c r="M384" i="17"/>
  <c r="O383" i="17"/>
  <c r="N383" i="17"/>
  <c r="T384" i="17" l="1"/>
  <c r="S384" i="17"/>
  <c r="R384" i="17"/>
  <c r="Q385" i="17"/>
  <c r="N384" i="17"/>
  <c r="M385" i="17"/>
  <c r="O384" i="17"/>
  <c r="O385" i="17" l="1"/>
  <c r="N385" i="17"/>
  <c r="M386" i="17"/>
  <c r="Q386" i="17"/>
  <c r="T385" i="17"/>
  <c r="S385" i="17"/>
  <c r="R385" i="17"/>
  <c r="O386" i="17" l="1"/>
  <c r="N386" i="17"/>
  <c r="M387" i="17"/>
  <c r="Q387" i="17"/>
  <c r="T386" i="17"/>
  <c r="S386" i="17"/>
  <c r="R386" i="17"/>
  <c r="R387" i="17" l="1"/>
  <c r="Q388" i="17"/>
  <c r="T387" i="17"/>
  <c r="S387" i="17"/>
  <c r="O387" i="17"/>
  <c r="N387" i="17"/>
  <c r="M388" i="17"/>
  <c r="S388" i="17" l="1"/>
  <c r="R388" i="17"/>
  <c r="Q389" i="17"/>
  <c r="T388" i="17"/>
  <c r="O388" i="17"/>
  <c r="N388" i="17"/>
  <c r="M389" i="17"/>
  <c r="O389" i="17" l="1"/>
  <c r="N389" i="17"/>
  <c r="M390" i="17"/>
  <c r="T389" i="17"/>
  <c r="S389" i="17"/>
  <c r="R389" i="17"/>
  <c r="Q390" i="17"/>
  <c r="T390" i="17" l="1"/>
  <c r="S390" i="17"/>
  <c r="R390" i="17"/>
  <c r="Q391" i="17"/>
  <c r="M391" i="17"/>
  <c r="O390" i="17"/>
  <c r="N390" i="17"/>
  <c r="M392" i="17" l="1"/>
  <c r="O391" i="17"/>
  <c r="N391" i="17"/>
  <c r="T391" i="17"/>
  <c r="S391" i="17"/>
  <c r="R391" i="17"/>
  <c r="Q392" i="17"/>
  <c r="T392" i="17" l="1"/>
  <c r="S392" i="17"/>
  <c r="R392" i="17"/>
  <c r="Q393" i="17"/>
  <c r="N392" i="17"/>
  <c r="M393" i="17"/>
  <c r="O392" i="17"/>
  <c r="Q394" i="17" l="1"/>
  <c r="T393" i="17"/>
  <c r="S393" i="17"/>
  <c r="R393" i="17"/>
  <c r="O393" i="17"/>
  <c r="N393" i="17"/>
  <c r="M394" i="17"/>
  <c r="O394" i="17" l="1"/>
  <c r="N394" i="17"/>
  <c r="M395" i="17"/>
  <c r="Q395" i="17"/>
  <c r="T394" i="17"/>
  <c r="S394" i="17"/>
  <c r="R394" i="17"/>
  <c r="R395" i="17" l="1"/>
  <c r="Q396" i="17"/>
  <c r="T395" i="17"/>
  <c r="S395" i="17"/>
  <c r="O395" i="17"/>
  <c r="N395" i="17"/>
  <c r="M396" i="17"/>
  <c r="O396" i="17" l="1"/>
  <c r="N396" i="17"/>
  <c r="M397" i="17"/>
  <c r="S396" i="17"/>
  <c r="R396" i="17"/>
  <c r="Q397" i="17"/>
  <c r="T396" i="17"/>
  <c r="O397" i="17" l="1"/>
  <c r="N397" i="17"/>
  <c r="M398" i="17"/>
  <c r="T397" i="17"/>
  <c r="S397" i="17"/>
  <c r="R397" i="17"/>
  <c r="Q398" i="17"/>
  <c r="T398" i="17" l="1"/>
  <c r="S398" i="17"/>
  <c r="R398" i="17"/>
  <c r="Q399" i="17"/>
  <c r="M399" i="17"/>
  <c r="O398" i="17"/>
  <c r="N398" i="17"/>
  <c r="T399" i="17" l="1"/>
  <c r="S399" i="17"/>
  <c r="R399" i="17"/>
  <c r="Q400" i="17"/>
  <c r="M400" i="17"/>
  <c r="O399" i="17"/>
  <c r="N399" i="17"/>
  <c r="N400" i="17" l="1"/>
  <c r="M401" i="17"/>
  <c r="O400" i="17"/>
  <c r="T400" i="17"/>
  <c r="S400" i="17"/>
  <c r="R400" i="17"/>
  <c r="Q401" i="17"/>
  <c r="O401" i="17" l="1"/>
  <c r="N401" i="17"/>
  <c r="M402" i="17"/>
  <c r="Q402" i="17"/>
  <c r="T401" i="17"/>
  <c r="S401" i="17"/>
  <c r="R401" i="17"/>
  <c r="O402" i="17" l="1"/>
  <c r="N402" i="17"/>
  <c r="M403" i="17"/>
  <c r="Q403" i="17"/>
  <c r="T402" i="17"/>
  <c r="S402" i="17"/>
  <c r="R402" i="17"/>
  <c r="R403" i="17" l="1"/>
  <c r="Q404" i="17"/>
  <c r="T403" i="17"/>
  <c r="S403" i="17"/>
  <c r="O403" i="17"/>
  <c r="N403" i="17"/>
  <c r="M404" i="17"/>
  <c r="O404" i="17" l="1"/>
  <c r="N404" i="17"/>
  <c r="M405" i="17"/>
  <c r="S404" i="17"/>
  <c r="R404" i="17"/>
  <c r="Q405" i="17"/>
  <c r="T404" i="17"/>
  <c r="O405" i="17" l="1"/>
  <c r="N405" i="17"/>
  <c r="M406" i="17"/>
  <c r="T405" i="17"/>
  <c r="S405" i="17"/>
  <c r="R405" i="17"/>
  <c r="Q406" i="17"/>
  <c r="T406" i="17" l="1"/>
  <c r="S406" i="17"/>
  <c r="R406" i="17"/>
  <c r="Q407" i="17"/>
  <c r="M407" i="17"/>
  <c r="O406" i="17"/>
  <c r="N406" i="17"/>
  <c r="M408" i="17" l="1"/>
  <c r="O407" i="17"/>
  <c r="N407" i="17"/>
  <c r="T407" i="17"/>
  <c r="S407" i="17"/>
  <c r="R407" i="17"/>
  <c r="Q408" i="17"/>
  <c r="T408" i="17" l="1"/>
  <c r="S408" i="17"/>
  <c r="R408" i="17"/>
  <c r="Q409" i="17"/>
  <c r="N408" i="17"/>
  <c r="M409" i="17"/>
  <c r="O408" i="17"/>
  <c r="O409" i="17" l="1"/>
  <c r="N409" i="17"/>
  <c r="M410" i="17"/>
  <c r="Q410" i="17"/>
  <c r="T409" i="17"/>
  <c r="S409" i="17"/>
  <c r="R409" i="17"/>
  <c r="O410" i="17" l="1"/>
  <c r="N410" i="17"/>
  <c r="M411" i="17"/>
  <c r="Q411" i="17"/>
  <c r="T410" i="17"/>
  <c r="S410" i="17"/>
  <c r="R410" i="17"/>
  <c r="R411" i="17" l="1"/>
  <c r="Q412" i="17"/>
  <c r="T411" i="17"/>
  <c r="S411" i="17"/>
  <c r="O411" i="17"/>
  <c r="N411" i="17"/>
  <c r="M412" i="17"/>
  <c r="O412" i="17" l="1"/>
  <c r="N412" i="17"/>
  <c r="M413" i="17"/>
  <c r="S412" i="17"/>
  <c r="R412" i="17"/>
  <c r="Q413" i="17"/>
  <c r="T412" i="17"/>
  <c r="T413" i="17" l="1"/>
  <c r="S413" i="17"/>
  <c r="R413" i="17"/>
  <c r="Q414" i="17"/>
  <c r="O413" i="17"/>
  <c r="N413" i="17"/>
  <c r="M414" i="17"/>
  <c r="M415" i="17" l="1"/>
  <c r="O414" i="17"/>
  <c r="N414" i="17"/>
  <c r="T414" i="17"/>
  <c r="S414" i="17"/>
  <c r="R414" i="17"/>
  <c r="Q415" i="17"/>
  <c r="T415" i="17" l="1"/>
  <c r="S415" i="17"/>
  <c r="R415" i="17"/>
  <c r="Q416" i="17"/>
  <c r="M416" i="17"/>
  <c r="O415" i="17"/>
  <c r="N415" i="17"/>
  <c r="T416" i="17" l="1"/>
  <c r="S416" i="17"/>
  <c r="R416" i="17"/>
  <c r="Q417" i="17"/>
  <c r="N416" i="17"/>
  <c r="M417" i="17"/>
  <c r="O416" i="17"/>
  <c r="Q418" i="17" l="1"/>
  <c r="T417" i="17"/>
  <c r="S417" i="17"/>
  <c r="R417" i="17"/>
  <c r="O417" i="17"/>
  <c r="N417" i="17"/>
  <c r="M418" i="17"/>
  <c r="O418" i="17" l="1"/>
  <c r="N418" i="17"/>
  <c r="M419" i="17"/>
  <c r="Q419" i="17"/>
  <c r="T418" i="17"/>
  <c r="S418" i="17"/>
  <c r="R418" i="17"/>
  <c r="R419" i="17" l="1"/>
  <c r="Q420" i="17"/>
  <c r="T419" i="17"/>
  <c r="S419" i="17"/>
  <c r="O419" i="17"/>
  <c r="N419" i="17"/>
  <c r="M420" i="17"/>
  <c r="O420" i="17" l="1"/>
  <c r="N420" i="17"/>
  <c r="M421" i="17"/>
  <c r="S420" i="17"/>
  <c r="R420" i="17"/>
  <c r="Q421" i="17"/>
  <c r="T420" i="17"/>
  <c r="O421" i="17" l="1"/>
  <c r="N421" i="17"/>
  <c r="M422" i="17"/>
  <c r="T421" i="17"/>
  <c r="S421" i="17"/>
  <c r="R421" i="17"/>
  <c r="Q422" i="17"/>
  <c r="T422" i="17" l="1"/>
  <c r="S422" i="17"/>
  <c r="R422" i="17"/>
  <c r="Q423" i="17"/>
  <c r="M423" i="17"/>
  <c r="O422" i="17"/>
  <c r="N422" i="17"/>
  <c r="T423" i="17" l="1"/>
  <c r="S423" i="17"/>
  <c r="R423" i="17"/>
  <c r="Q424" i="17"/>
  <c r="M424" i="17"/>
  <c r="O423" i="17"/>
  <c r="N423" i="17"/>
  <c r="T424" i="17" l="1"/>
  <c r="S424" i="17"/>
  <c r="R424" i="17"/>
  <c r="Q425" i="17"/>
  <c r="N424" i="17"/>
  <c r="M425" i="17"/>
  <c r="O424" i="17"/>
  <c r="O425" i="17" l="1"/>
  <c r="N425" i="17"/>
  <c r="M426" i="17"/>
  <c r="Q426" i="17"/>
  <c r="T425" i="17"/>
  <c r="S425" i="17"/>
  <c r="R425" i="17"/>
  <c r="O426" i="17" l="1"/>
  <c r="N426" i="17"/>
  <c r="M427" i="17"/>
  <c r="Q427" i="17"/>
  <c r="T426" i="17"/>
  <c r="S426" i="17"/>
  <c r="R426" i="17"/>
  <c r="R427" i="17" l="1"/>
  <c r="Q428" i="17"/>
  <c r="T427" i="17"/>
  <c r="S427" i="17"/>
  <c r="O427" i="17"/>
  <c r="N427" i="17"/>
  <c r="M428" i="17"/>
  <c r="O428" i="17" l="1"/>
  <c r="N428" i="17"/>
  <c r="M429" i="17"/>
  <c r="S428" i="17"/>
  <c r="R428" i="17"/>
  <c r="Q429" i="17"/>
  <c r="T428" i="17"/>
  <c r="O429" i="17" l="1"/>
  <c r="N429" i="17"/>
  <c r="M430" i="17"/>
  <c r="T429" i="17"/>
  <c r="S429" i="17"/>
  <c r="R429" i="17"/>
  <c r="Q430" i="17"/>
  <c r="T430" i="17" l="1"/>
  <c r="S430" i="17"/>
  <c r="R430" i="17"/>
  <c r="Q431" i="17"/>
  <c r="M431" i="17"/>
  <c r="O430" i="17"/>
  <c r="N430" i="17"/>
  <c r="M432" i="17" l="1"/>
  <c r="O431" i="17"/>
  <c r="N431" i="17"/>
  <c r="T431" i="17"/>
  <c r="S431" i="17"/>
  <c r="R431" i="17"/>
  <c r="Q432" i="17"/>
  <c r="T432" i="17" l="1"/>
  <c r="S432" i="17"/>
  <c r="R432" i="17"/>
  <c r="Q433" i="17"/>
  <c r="N432" i="17"/>
  <c r="M433" i="17"/>
  <c r="O432" i="17"/>
  <c r="O433" i="17" l="1"/>
  <c r="N433" i="17"/>
  <c r="M434" i="17"/>
  <c r="Q434" i="17"/>
  <c r="T433" i="17"/>
  <c r="S433" i="17"/>
  <c r="R433" i="17"/>
  <c r="O434" i="17" l="1"/>
  <c r="N434" i="17"/>
  <c r="M435" i="17"/>
  <c r="Q435" i="17"/>
  <c r="T434" i="17"/>
  <c r="S434" i="17"/>
  <c r="R434" i="17"/>
  <c r="R435" i="17" l="1"/>
  <c r="Q436" i="17"/>
  <c r="T435" i="17"/>
  <c r="S435" i="17"/>
  <c r="O435" i="17"/>
  <c r="N435" i="17"/>
  <c r="M436" i="17"/>
  <c r="O436" i="17" l="1"/>
  <c r="N436" i="17"/>
  <c r="M437" i="17"/>
  <c r="S436" i="17"/>
  <c r="R436" i="17"/>
  <c r="Q437" i="17"/>
  <c r="T436" i="17"/>
  <c r="T437" i="17" l="1"/>
  <c r="S437" i="17"/>
  <c r="R437" i="17"/>
  <c r="Q438" i="17"/>
  <c r="O437" i="17"/>
  <c r="N437" i="17"/>
  <c r="M438" i="17"/>
  <c r="M439" i="17" l="1"/>
  <c r="O438" i="17"/>
  <c r="N438" i="17"/>
  <c r="T438" i="17"/>
  <c r="S438" i="17"/>
  <c r="R438" i="17"/>
  <c r="Q439" i="17"/>
  <c r="T439" i="17" l="1"/>
  <c r="S439" i="17"/>
  <c r="R439" i="17"/>
  <c r="Q440" i="17"/>
  <c r="M440" i="17"/>
  <c r="O439" i="17"/>
  <c r="N439" i="17"/>
  <c r="T440" i="17" l="1"/>
  <c r="S440" i="17"/>
  <c r="R440" i="17"/>
  <c r="Q441" i="17"/>
  <c r="N440" i="17"/>
  <c r="M441" i="17"/>
  <c r="O440" i="17"/>
  <c r="O441" i="17" l="1"/>
  <c r="N441" i="17"/>
  <c r="M442" i="17"/>
  <c r="Q442" i="17"/>
  <c r="T441" i="17"/>
  <c r="S441" i="17"/>
  <c r="R441" i="17"/>
  <c r="O442" i="17" l="1"/>
  <c r="N442" i="17"/>
  <c r="M443" i="17"/>
  <c r="Q443" i="17"/>
  <c r="T442" i="17"/>
  <c r="S442" i="17"/>
  <c r="R442" i="17"/>
  <c r="R443" i="17" l="1"/>
  <c r="Q444" i="17"/>
  <c r="T443" i="17"/>
  <c r="S443" i="17"/>
  <c r="O443" i="17"/>
  <c r="N443" i="17"/>
  <c r="M444" i="17"/>
  <c r="Q445" i="17" l="1"/>
  <c r="S444" i="17"/>
  <c r="R444" i="17"/>
  <c r="T444" i="17"/>
  <c r="O444" i="17"/>
  <c r="N444" i="17"/>
  <c r="M445" i="17"/>
  <c r="M446" i="17" l="1"/>
  <c r="O445" i="17"/>
  <c r="N445" i="17"/>
  <c r="Q446" i="17"/>
  <c r="T445" i="17"/>
  <c r="S445" i="17"/>
  <c r="R445" i="17"/>
  <c r="R446" i="17" l="1"/>
  <c r="Q447" i="17"/>
  <c r="T446" i="17"/>
  <c r="S446" i="17"/>
  <c r="O446" i="17"/>
  <c r="M447" i="17"/>
  <c r="N446" i="17"/>
  <c r="M448" i="17" l="1"/>
  <c r="O447" i="17"/>
  <c r="N447" i="17"/>
  <c r="S447" i="17"/>
  <c r="R447" i="17"/>
  <c r="T447" i="17"/>
  <c r="Q448" i="17"/>
  <c r="T448" i="17" l="1"/>
  <c r="S448" i="17"/>
  <c r="R448" i="17"/>
  <c r="Q449" i="17"/>
  <c r="M449" i="17"/>
  <c r="O448" i="17"/>
  <c r="N448" i="17"/>
  <c r="M450" i="17" l="1"/>
  <c r="O449" i="17"/>
  <c r="N449" i="17"/>
  <c r="T449" i="17"/>
  <c r="S449" i="17"/>
  <c r="R449" i="17"/>
  <c r="Q450" i="17"/>
  <c r="T450" i="17" l="1"/>
  <c r="Q451" i="17"/>
  <c r="S450" i="17"/>
  <c r="R450" i="17"/>
  <c r="M451" i="17"/>
  <c r="O450" i="17"/>
  <c r="N450" i="17"/>
  <c r="R451" i="17" l="1"/>
  <c r="Q452" i="17"/>
  <c r="T451" i="17"/>
  <c r="S451" i="17"/>
  <c r="N451" i="17"/>
  <c r="M452" i="17"/>
  <c r="O451" i="17"/>
  <c r="Q453" i="17" l="1"/>
  <c r="T452" i="17"/>
  <c r="S452" i="17"/>
  <c r="R452" i="17"/>
  <c r="O452" i="17"/>
  <c r="N452" i="17"/>
  <c r="M453" i="17"/>
  <c r="O453" i="17" l="1"/>
  <c r="N453" i="17"/>
  <c r="M454" i="17"/>
  <c r="Q454" i="17"/>
  <c r="R453" i="17"/>
  <c r="T453" i="17"/>
  <c r="S453" i="17"/>
  <c r="R454" i="17" l="1"/>
  <c r="Q455" i="17"/>
  <c r="T454" i="17"/>
  <c r="S454" i="17"/>
  <c r="O454" i="17"/>
  <c r="M455" i="17"/>
  <c r="N454" i="17"/>
  <c r="N455" i="17" l="1"/>
  <c r="O455" i="17"/>
  <c r="M456" i="17"/>
  <c r="S455" i="17"/>
  <c r="R455" i="17"/>
  <c r="Q456" i="17"/>
  <c r="T455" i="17"/>
  <c r="O456" i="17" l="1"/>
  <c r="M457" i="17"/>
  <c r="N456" i="17"/>
  <c r="T456" i="17"/>
  <c r="S456" i="17"/>
  <c r="R456" i="17"/>
  <c r="Q457" i="17"/>
  <c r="T457" i="17" l="1"/>
  <c r="S457" i="17"/>
  <c r="R457" i="17"/>
  <c r="Q458" i="17"/>
  <c r="M458" i="17"/>
  <c r="O457" i="17"/>
  <c r="N457" i="17"/>
  <c r="M459" i="17" l="1"/>
  <c r="O458" i="17"/>
  <c r="N458" i="17"/>
  <c r="T458" i="17"/>
  <c r="R458" i="17"/>
  <c r="Q459" i="17"/>
  <c r="S458" i="17"/>
  <c r="S459" i="17" l="1"/>
  <c r="R459" i="17"/>
  <c r="Q460" i="17"/>
  <c r="T459" i="17"/>
  <c r="N459" i="17"/>
  <c r="M460" i="17"/>
  <c r="O459" i="17"/>
  <c r="Q461" i="17" l="1"/>
  <c r="T460" i="17"/>
  <c r="S460" i="17"/>
  <c r="R460" i="17"/>
  <c r="O460" i="17"/>
  <c r="N460" i="17"/>
  <c r="M461" i="17"/>
  <c r="O461" i="17" l="1"/>
  <c r="N461" i="17"/>
  <c r="M462" i="17"/>
  <c r="Q462" i="17"/>
  <c r="T461" i="17"/>
  <c r="S461" i="17"/>
  <c r="R461" i="17"/>
  <c r="R462" i="17" l="1"/>
  <c r="Q463" i="17"/>
  <c r="T462" i="17"/>
  <c r="S462" i="17"/>
  <c r="O462" i="17"/>
  <c r="N462" i="17"/>
  <c r="M463" i="17"/>
  <c r="O463" i="17" l="1"/>
  <c r="N463" i="17"/>
  <c r="M464" i="17"/>
  <c r="S463" i="17"/>
  <c r="R463" i="17"/>
  <c r="Q464" i="17"/>
  <c r="T463" i="17"/>
  <c r="O464" i="17" l="1"/>
  <c r="N464" i="17"/>
  <c r="M465" i="17"/>
  <c r="T464" i="17"/>
  <c r="S464" i="17"/>
  <c r="R464" i="17"/>
  <c r="Q465" i="17"/>
  <c r="T465" i="17" l="1"/>
  <c r="S465" i="17"/>
  <c r="R465" i="17"/>
  <c r="Q466" i="17"/>
  <c r="M466" i="17"/>
  <c r="O465" i="17"/>
  <c r="N465" i="17"/>
  <c r="T466" i="17" l="1"/>
  <c r="S466" i="17"/>
  <c r="R466" i="17"/>
  <c r="Q467" i="17"/>
  <c r="M467" i="17"/>
  <c r="O466" i="17"/>
  <c r="N466" i="17"/>
  <c r="T467" i="17" l="1"/>
  <c r="S467" i="17"/>
  <c r="R467" i="17"/>
  <c r="Q468" i="17"/>
  <c r="N467" i="17"/>
  <c r="M468" i="17"/>
  <c r="O467" i="17"/>
  <c r="O468" i="17" l="1"/>
  <c r="N468" i="17"/>
  <c r="M469" i="17"/>
  <c r="Q469" i="17"/>
  <c r="T468" i="17"/>
  <c r="S468" i="17"/>
  <c r="R468" i="17"/>
  <c r="O469" i="17" l="1"/>
  <c r="N469" i="17"/>
  <c r="M470" i="17"/>
  <c r="Q470" i="17"/>
  <c r="T469" i="17"/>
  <c r="S469" i="17"/>
  <c r="R469" i="17"/>
  <c r="R470" i="17" l="1"/>
  <c r="Q471" i="17"/>
  <c r="T470" i="17"/>
  <c r="S470" i="17"/>
  <c r="O470" i="17"/>
  <c r="N470" i="17"/>
  <c r="M471" i="17"/>
  <c r="O471" i="17" l="1"/>
  <c r="N471" i="17"/>
  <c r="M472" i="17"/>
  <c r="S471" i="17"/>
  <c r="R471" i="17"/>
  <c r="Q472" i="17"/>
  <c r="T471" i="17"/>
  <c r="O472" i="17" l="1"/>
  <c r="N472" i="17"/>
  <c r="M473" i="17"/>
  <c r="T472" i="17"/>
  <c r="S472" i="17"/>
  <c r="R472" i="17"/>
  <c r="Q473" i="17"/>
  <c r="M474" i="17" l="1"/>
  <c r="O473" i="17"/>
  <c r="N473" i="17"/>
  <c r="T473" i="17"/>
  <c r="S473" i="17"/>
  <c r="R473" i="17"/>
  <c r="Q474" i="17"/>
  <c r="T474" i="17" l="1"/>
  <c r="S474" i="17"/>
  <c r="R474" i="17"/>
  <c r="Q475" i="17"/>
  <c r="M475" i="17"/>
  <c r="O474" i="17"/>
  <c r="N474" i="17"/>
  <c r="T475" i="17" l="1"/>
  <c r="S475" i="17"/>
  <c r="R475" i="17"/>
  <c r="Q476" i="17"/>
  <c r="N475" i="17"/>
  <c r="M476" i="17"/>
  <c r="O475" i="17"/>
  <c r="O476" i="17" l="1"/>
  <c r="N476" i="17"/>
  <c r="M477" i="17"/>
  <c r="Q477" i="17"/>
  <c r="T476" i="17"/>
  <c r="S476" i="17"/>
  <c r="R476" i="17"/>
  <c r="O477" i="17" l="1"/>
  <c r="N477" i="17"/>
  <c r="M478" i="17"/>
  <c r="Q478" i="17"/>
  <c r="T477" i="17"/>
  <c r="S477" i="17"/>
  <c r="R477" i="17"/>
  <c r="R478" i="17" l="1"/>
  <c r="Q479" i="17"/>
  <c r="T478" i="17"/>
  <c r="S478" i="17"/>
  <c r="O478" i="17"/>
  <c r="N478" i="17"/>
  <c r="M479" i="17"/>
  <c r="O479" i="17" l="1"/>
  <c r="N479" i="17"/>
  <c r="M480" i="17"/>
  <c r="S479" i="17"/>
  <c r="R479" i="17"/>
  <c r="Q480" i="17"/>
  <c r="T479" i="17"/>
  <c r="T480" i="17" l="1"/>
  <c r="S480" i="17"/>
  <c r="R480" i="17"/>
  <c r="Q481" i="17"/>
  <c r="O480" i="17"/>
  <c r="N480" i="17"/>
  <c r="M481" i="17"/>
  <c r="M482" i="17" l="1"/>
  <c r="O481" i="17"/>
  <c r="N481" i="17"/>
  <c r="T481" i="17"/>
  <c r="S481" i="17"/>
  <c r="R481" i="17"/>
  <c r="Q482" i="17"/>
  <c r="T482" i="17" l="1"/>
  <c r="S482" i="17"/>
  <c r="R482" i="17"/>
  <c r="Q483" i="17"/>
  <c r="M483" i="17"/>
  <c r="O482" i="17"/>
  <c r="N482" i="17"/>
  <c r="N483" i="17" l="1"/>
  <c r="M484" i="17"/>
  <c r="O483" i="17"/>
  <c r="T483" i="17"/>
  <c r="S483" i="17"/>
  <c r="R483" i="17"/>
  <c r="Q484" i="17"/>
  <c r="Q485" i="17" l="1"/>
  <c r="T484" i="17"/>
  <c r="S484" i="17"/>
  <c r="R484" i="17"/>
  <c r="O484" i="17"/>
  <c r="N484" i="17"/>
  <c r="M485" i="17"/>
  <c r="O485" i="17" l="1"/>
  <c r="N485" i="17"/>
  <c r="M486" i="17"/>
  <c r="Q486" i="17"/>
  <c r="T485" i="17"/>
  <c r="S485" i="17"/>
  <c r="R485" i="17"/>
  <c r="R486" i="17" l="1"/>
  <c r="Q487" i="17"/>
  <c r="T486" i="17"/>
  <c r="S486" i="17"/>
  <c r="O486" i="17"/>
  <c r="N486" i="17"/>
  <c r="M487" i="17"/>
  <c r="O487" i="17" l="1"/>
  <c r="N487" i="17"/>
  <c r="M488" i="17"/>
  <c r="S487" i="17"/>
  <c r="R487" i="17"/>
  <c r="Q488" i="17"/>
  <c r="T487" i="17"/>
  <c r="T488" i="17" l="1"/>
  <c r="S488" i="17"/>
  <c r="R488" i="17"/>
  <c r="Q489" i="17"/>
  <c r="O488" i="17"/>
  <c r="N488" i="17"/>
  <c r="M489" i="17"/>
  <c r="T489" i="17" l="1"/>
  <c r="S489" i="17"/>
  <c r="R489" i="17"/>
  <c r="Q490" i="17"/>
  <c r="M490" i="17"/>
  <c r="O489" i="17"/>
  <c r="N489" i="17"/>
  <c r="M491" i="17" l="1"/>
  <c r="O490" i="17"/>
  <c r="N490" i="17"/>
  <c r="T490" i="17"/>
  <c r="S490" i="17"/>
  <c r="R490" i="17"/>
  <c r="Q491" i="17"/>
  <c r="T491" i="17" l="1"/>
  <c r="S491" i="17"/>
  <c r="R491" i="17"/>
  <c r="Q492" i="17"/>
  <c r="N491" i="17"/>
  <c r="M492" i="17"/>
  <c r="O491" i="17"/>
  <c r="O492" i="17" l="1"/>
  <c r="N492" i="17"/>
  <c r="M493" i="17"/>
  <c r="Q493" i="17"/>
  <c r="T492" i="17"/>
  <c r="S492" i="17"/>
  <c r="R492" i="17"/>
  <c r="Q494" i="17" l="1"/>
  <c r="T493" i="17"/>
  <c r="S493" i="17"/>
  <c r="R493" i="17"/>
  <c r="O493" i="17"/>
  <c r="N493" i="17"/>
  <c r="M494" i="17"/>
  <c r="O494" i="17" l="1"/>
  <c r="N494" i="17"/>
  <c r="M495" i="17"/>
  <c r="R494" i="17"/>
  <c r="Q495" i="17"/>
  <c r="T494" i="17"/>
  <c r="S494" i="17"/>
  <c r="S495" i="17" l="1"/>
  <c r="R495" i="17"/>
  <c r="Q496" i="17"/>
  <c r="T495" i="17"/>
  <c r="O495" i="17"/>
  <c r="N495" i="17"/>
  <c r="M496" i="17"/>
  <c r="O496" i="17" l="1"/>
  <c r="N496" i="17"/>
  <c r="M497" i="17"/>
  <c r="T496" i="17"/>
  <c r="S496" i="17"/>
  <c r="R496" i="17"/>
  <c r="Q497" i="17"/>
  <c r="T497" i="17" l="1"/>
  <c r="S497" i="17"/>
  <c r="R497" i="17"/>
  <c r="Q498" i="17"/>
  <c r="M498" i="17"/>
  <c r="O497" i="17"/>
  <c r="N497" i="17"/>
  <c r="M499" i="17" l="1"/>
  <c r="O498" i="17"/>
  <c r="N498" i="17"/>
  <c r="T498" i="17"/>
  <c r="S498" i="17"/>
  <c r="R498" i="17"/>
  <c r="Q499" i="17"/>
  <c r="T499" i="17" l="1"/>
  <c r="S499" i="17"/>
  <c r="R499" i="17"/>
  <c r="Q500" i="17"/>
  <c r="N499" i="17"/>
  <c r="M500" i="17"/>
  <c r="O499" i="17"/>
  <c r="O500" i="17" l="1"/>
  <c r="N500" i="17"/>
  <c r="M501" i="17"/>
  <c r="Q501" i="17"/>
  <c r="T500" i="17"/>
  <c r="S500" i="17"/>
  <c r="R500" i="17"/>
  <c r="O501" i="17" l="1"/>
  <c r="N501" i="17"/>
  <c r="M502" i="17"/>
  <c r="Q502" i="17"/>
  <c r="T501" i="17"/>
  <c r="S501" i="17"/>
  <c r="R501" i="17"/>
  <c r="O502" i="17" l="1"/>
  <c r="N502" i="17"/>
  <c r="M503" i="17"/>
  <c r="R502" i="17"/>
  <c r="Q503" i="17"/>
  <c r="T502" i="17"/>
  <c r="S502" i="17"/>
  <c r="S503" i="17" l="1"/>
  <c r="R503" i="17"/>
  <c r="Q504" i="17"/>
  <c r="T503" i="17"/>
  <c r="O503" i="17"/>
  <c r="N503" i="17"/>
  <c r="M504" i="17"/>
  <c r="O504" i="17" l="1"/>
  <c r="N504" i="17"/>
  <c r="M505" i="17"/>
  <c r="T504" i="17"/>
  <c r="S504" i="17"/>
  <c r="R504" i="17"/>
  <c r="Q505" i="17"/>
  <c r="T505" i="17" l="1"/>
  <c r="S505" i="17"/>
  <c r="R505" i="17"/>
  <c r="Q506" i="17"/>
  <c r="M506" i="17"/>
  <c r="O505" i="17"/>
  <c r="N505" i="17"/>
  <c r="M507" i="17" l="1"/>
  <c r="O506" i="17"/>
  <c r="N506" i="17"/>
  <c r="T506" i="17"/>
  <c r="S506" i="17"/>
  <c r="R506" i="17"/>
  <c r="Q507" i="17"/>
  <c r="T507" i="17" l="1"/>
  <c r="S507" i="17"/>
  <c r="R507" i="17"/>
  <c r="Q508" i="17"/>
  <c r="N507" i="17"/>
  <c r="M508" i="17"/>
  <c r="O507" i="17"/>
  <c r="O508" i="17" l="1"/>
  <c r="N508" i="17"/>
  <c r="M509" i="17"/>
  <c r="Q509" i="17"/>
  <c r="T508" i="17"/>
  <c r="S508" i="17"/>
  <c r="R508" i="17"/>
  <c r="O509" i="17" l="1"/>
  <c r="N509" i="17"/>
  <c r="M510" i="17"/>
  <c r="Q510" i="17"/>
  <c r="T509" i="17"/>
  <c r="S509" i="17"/>
  <c r="R509" i="17"/>
  <c r="O510" i="17" l="1"/>
  <c r="N510" i="17"/>
  <c r="M511" i="17"/>
  <c r="R510" i="17"/>
  <c r="Q511" i="17"/>
  <c r="T510" i="17"/>
  <c r="S510" i="17"/>
  <c r="S511" i="17" l="1"/>
  <c r="R511" i="17"/>
  <c r="Q512" i="17"/>
  <c r="T511" i="17"/>
  <c r="O511" i="17"/>
  <c r="N511" i="17"/>
  <c r="M512" i="17"/>
  <c r="O512" i="17" l="1"/>
  <c r="N512" i="17"/>
  <c r="M513" i="17"/>
  <c r="T512" i="17"/>
  <c r="S512" i="17"/>
  <c r="R512" i="17"/>
  <c r="Q513" i="17"/>
  <c r="T513" i="17" l="1"/>
  <c r="S513" i="17"/>
  <c r="R513" i="17"/>
  <c r="Q514" i="17"/>
  <c r="M514" i="17"/>
  <c r="O513" i="17"/>
  <c r="N513" i="17"/>
  <c r="M515" i="17" l="1"/>
  <c r="O514" i="17"/>
  <c r="N514" i="17"/>
  <c r="T514" i="17"/>
  <c r="S514" i="17"/>
  <c r="R514" i="17"/>
  <c r="Q515" i="17"/>
  <c r="T515" i="17" l="1"/>
  <c r="S515" i="17"/>
  <c r="R515" i="17"/>
  <c r="Q516" i="17"/>
  <c r="N515" i="17"/>
  <c r="M516" i="17"/>
  <c r="O515" i="17"/>
  <c r="O516" i="17" l="1"/>
  <c r="N516" i="17"/>
  <c r="M517" i="17"/>
  <c r="Q517" i="17"/>
  <c r="T516" i="17"/>
  <c r="S516" i="17"/>
  <c r="R516" i="17"/>
  <c r="O517" i="17" l="1"/>
  <c r="N517" i="17"/>
  <c r="M518" i="17"/>
  <c r="Q518" i="17"/>
  <c r="T517" i="17"/>
  <c r="S517" i="17"/>
  <c r="R517" i="17"/>
  <c r="R518" i="17" l="1"/>
  <c r="Q519" i="17"/>
  <c r="T518" i="17"/>
  <c r="S518" i="17"/>
  <c r="O518" i="17"/>
  <c r="N518" i="17"/>
  <c r="M519" i="17"/>
  <c r="S519" i="17" l="1"/>
  <c r="R519" i="17"/>
  <c r="Q520" i="17"/>
  <c r="T519" i="17"/>
  <c r="O519" i="17"/>
  <c r="N519" i="17"/>
  <c r="M520" i="17"/>
  <c r="O520" i="17" l="1"/>
  <c r="N520" i="17"/>
  <c r="M521" i="17"/>
  <c r="T520" i="17"/>
  <c r="S520" i="17"/>
  <c r="R520" i="17"/>
  <c r="Q521" i="17"/>
  <c r="T521" i="17" l="1"/>
  <c r="S521" i="17"/>
  <c r="R521" i="17"/>
  <c r="Q522" i="17"/>
  <c r="M522" i="17"/>
  <c r="O521" i="17"/>
  <c r="N521" i="17"/>
  <c r="T522" i="17" l="1"/>
  <c r="S522" i="17"/>
  <c r="R522" i="17"/>
  <c r="Q523" i="17"/>
  <c r="M523" i="17"/>
  <c r="O522" i="17"/>
  <c r="N522" i="17"/>
  <c r="N523" i="17" l="1"/>
  <c r="M524" i="17"/>
  <c r="O523" i="17"/>
  <c r="T523" i="17"/>
  <c r="S523" i="17"/>
  <c r="R523" i="17"/>
  <c r="Q524" i="17"/>
  <c r="Q525" i="17" l="1"/>
  <c r="T524" i="17"/>
  <c r="S524" i="17"/>
  <c r="R524" i="17"/>
  <c r="O524" i="17"/>
  <c r="N524" i="17"/>
  <c r="M525" i="17"/>
  <c r="O525" i="17" l="1"/>
  <c r="N525" i="17"/>
  <c r="M526" i="17"/>
  <c r="Q526" i="17"/>
  <c r="T525" i="17"/>
  <c r="S525" i="17"/>
  <c r="R525" i="17"/>
  <c r="R526" i="17" l="1"/>
  <c r="Q527" i="17"/>
  <c r="T526" i="17"/>
  <c r="S526" i="17"/>
  <c r="O526" i="17"/>
  <c r="N526" i="17"/>
  <c r="M527" i="17"/>
  <c r="O527" i="17" l="1"/>
  <c r="N527" i="17"/>
  <c r="M528" i="17"/>
  <c r="S527" i="17"/>
  <c r="R527" i="17"/>
  <c r="Q528" i="17"/>
  <c r="T527" i="17"/>
  <c r="T528" i="17" l="1"/>
  <c r="S528" i="17"/>
  <c r="R528" i="17"/>
  <c r="Q529" i="17"/>
  <c r="O528" i="17"/>
  <c r="N528" i="17"/>
  <c r="M529" i="17"/>
  <c r="M530" i="17" l="1"/>
  <c r="O529" i="17"/>
  <c r="N529" i="17"/>
  <c r="T529" i="17"/>
  <c r="S529" i="17"/>
  <c r="R529" i="17"/>
  <c r="Q530" i="17"/>
  <c r="T530" i="17" l="1"/>
  <c r="S530" i="17"/>
  <c r="R530" i="17"/>
  <c r="Q531" i="17"/>
  <c r="M531" i="17"/>
  <c r="O530" i="17"/>
  <c r="N530" i="17"/>
  <c r="N531" i="17" l="1"/>
  <c r="M532" i="17"/>
  <c r="O531" i="17"/>
  <c r="T531" i="17"/>
  <c r="S531" i="17"/>
  <c r="R531" i="17"/>
  <c r="Q532" i="17"/>
  <c r="Q533" i="17" l="1"/>
  <c r="T532" i="17"/>
  <c r="S532" i="17"/>
  <c r="R532" i="17"/>
  <c r="O532" i="17"/>
  <c r="N532" i="17"/>
  <c r="M533" i="17"/>
  <c r="O533" i="17" l="1"/>
  <c r="N533" i="17"/>
  <c r="M534" i="17"/>
  <c r="Q534" i="17"/>
  <c r="T533" i="17"/>
  <c r="S533" i="17"/>
  <c r="R533" i="17"/>
  <c r="O534" i="17" l="1"/>
  <c r="N534" i="17"/>
  <c r="M535" i="17"/>
  <c r="R534" i="17"/>
  <c r="Q535" i="17"/>
  <c r="T534" i="17"/>
  <c r="S534" i="17"/>
  <c r="O535" i="17" l="1"/>
  <c r="N535" i="17"/>
  <c r="M536" i="17"/>
  <c r="S535" i="17"/>
  <c r="R535" i="17"/>
  <c r="Q536" i="17"/>
  <c r="T535" i="17"/>
  <c r="T536" i="17" l="1"/>
  <c r="S536" i="17"/>
  <c r="R536" i="17"/>
  <c r="Q537" i="17"/>
  <c r="O536" i="17"/>
  <c r="N536" i="17"/>
  <c r="M537" i="17"/>
  <c r="M538" i="17" l="1"/>
  <c r="O537" i="17"/>
  <c r="N537" i="17"/>
  <c r="T537" i="17"/>
  <c r="S537" i="17"/>
  <c r="R537" i="17"/>
  <c r="Q538" i="17"/>
  <c r="T538" i="17" l="1"/>
  <c r="S538" i="17"/>
  <c r="R538" i="17"/>
  <c r="Q539" i="17"/>
  <c r="M539" i="17"/>
  <c r="O538" i="17"/>
  <c r="N538" i="17"/>
  <c r="N539" i="17" l="1"/>
  <c r="M540" i="17"/>
  <c r="O539" i="17"/>
  <c r="T539" i="17"/>
  <c r="S539" i="17"/>
  <c r="R539" i="17"/>
  <c r="Q540" i="17"/>
  <c r="Q541" i="17" l="1"/>
  <c r="T540" i="17"/>
  <c r="S540" i="17"/>
  <c r="R540" i="17"/>
  <c r="O540" i="17"/>
  <c r="N540" i="17"/>
  <c r="M541" i="17"/>
  <c r="O541" i="17" l="1"/>
  <c r="N541" i="17"/>
  <c r="M542" i="17"/>
  <c r="Q542" i="17"/>
  <c r="T541" i="17"/>
  <c r="S541" i="17"/>
  <c r="R541" i="17"/>
  <c r="R542" i="17" l="1"/>
  <c r="Q543" i="17"/>
  <c r="T542" i="17"/>
  <c r="S542" i="17"/>
  <c r="O542" i="17"/>
  <c r="N542" i="17"/>
  <c r="M543" i="17"/>
  <c r="M544" i="17" l="1"/>
  <c r="O543" i="17"/>
  <c r="N543" i="17"/>
  <c r="S543" i="17"/>
  <c r="T543" i="17"/>
  <c r="R543" i="17"/>
  <c r="Q544" i="17"/>
  <c r="T544" i="17" l="1"/>
  <c r="R544" i="17"/>
  <c r="Q545" i="17"/>
  <c r="S544" i="17"/>
  <c r="M545" i="17"/>
  <c r="O544" i="17"/>
  <c r="N544" i="17"/>
  <c r="N545" i="17" l="1"/>
  <c r="M546" i="17"/>
  <c r="O545" i="17"/>
  <c r="S545" i="17"/>
  <c r="R545" i="17"/>
  <c r="Q546" i="17"/>
  <c r="T545" i="17"/>
  <c r="O546" i="17" l="1"/>
  <c r="N546" i="17"/>
  <c r="M547" i="17"/>
  <c r="Q547" i="17"/>
  <c r="T546" i="17"/>
  <c r="S546" i="17"/>
  <c r="R546" i="17"/>
  <c r="Q548" i="17" l="1"/>
  <c r="T547" i="17"/>
  <c r="S547" i="17"/>
  <c r="R547" i="17"/>
  <c r="O547" i="17"/>
  <c r="N547" i="17"/>
  <c r="M548" i="17"/>
  <c r="O548" i="17" l="1"/>
  <c r="N548" i="17"/>
  <c r="M549" i="17"/>
  <c r="R548" i="17"/>
  <c r="Q549" i="17"/>
  <c r="T548" i="17"/>
  <c r="S548" i="17"/>
  <c r="S549" i="17" l="1"/>
  <c r="R549" i="17"/>
  <c r="Q550" i="17"/>
  <c r="T549" i="17"/>
  <c r="O549" i="17"/>
  <c r="N549" i="17"/>
  <c r="M550" i="17"/>
  <c r="O550" i="17" l="1"/>
  <c r="N550" i="17"/>
  <c r="M551" i="17"/>
  <c r="T550" i="17"/>
  <c r="S550" i="17"/>
  <c r="R550" i="17"/>
  <c r="Q551" i="17"/>
  <c r="M552" i="17" l="1"/>
  <c r="O551" i="17"/>
  <c r="N551" i="17"/>
  <c r="T551" i="17"/>
  <c r="S551" i="17"/>
  <c r="R551" i="17"/>
  <c r="Q552" i="17"/>
  <c r="T552" i="17" l="1"/>
  <c r="S552" i="17"/>
  <c r="R552" i="17"/>
  <c r="Q553" i="17"/>
  <c r="M553" i="17"/>
  <c r="O552" i="17"/>
  <c r="N552" i="17"/>
  <c r="T553" i="17" l="1"/>
  <c r="S553" i="17"/>
  <c r="R553" i="17"/>
  <c r="Q554" i="17"/>
  <c r="N553" i="17"/>
  <c r="M554" i="17"/>
  <c r="O553" i="17"/>
  <c r="O554" i="17" l="1"/>
  <c r="N554" i="17"/>
  <c r="M555" i="17"/>
  <c r="Q555" i="17"/>
  <c r="T554" i="17"/>
  <c r="S554" i="17"/>
  <c r="R554" i="17"/>
  <c r="Q556" i="17" l="1"/>
  <c r="T555" i="17"/>
  <c r="S555" i="17"/>
  <c r="R555" i="17"/>
  <c r="O555" i="17"/>
  <c r="N555" i="17"/>
  <c r="M556" i="17"/>
  <c r="O556" i="17" l="1"/>
  <c r="N556" i="17"/>
  <c r="M557" i="17"/>
  <c r="R556" i="17"/>
  <c r="Q557" i="17"/>
  <c r="T556" i="17"/>
  <c r="S556" i="17"/>
  <c r="O557" i="17" l="1"/>
  <c r="N557" i="17"/>
  <c r="M558" i="17"/>
  <c r="S557" i="17"/>
  <c r="R557" i="17"/>
  <c r="Q558" i="17"/>
  <c r="T557" i="17"/>
  <c r="T558" i="17" l="1"/>
  <c r="S558" i="17"/>
  <c r="R558" i="17"/>
  <c r="Q559" i="17"/>
  <c r="O558" i="17"/>
  <c r="N558" i="17"/>
  <c r="M559" i="17"/>
  <c r="M560" i="17" l="1"/>
  <c r="O559" i="17"/>
  <c r="N559" i="17"/>
  <c r="T559" i="17"/>
  <c r="S559" i="17"/>
  <c r="R559" i="17"/>
  <c r="Q560" i="17"/>
  <c r="T560" i="17" l="1"/>
  <c r="S560" i="17"/>
  <c r="R560" i="17"/>
  <c r="Q561" i="17"/>
  <c r="M561" i="17"/>
  <c r="O560" i="17"/>
  <c r="N560" i="17"/>
  <c r="N561" i="17" l="1"/>
  <c r="M562" i="17"/>
  <c r="O561" i="17"/>
  <c r="T561" i="17"/>
  <c r="S561" i="17"/>
  <c r="R561" i="17"/>
  <c r="Q562" i="17"/>
  <c r="Q563" i="17" l="1"/>
  <c r="T562" i="17"/>
  <c r="S562" i="17"/>
  <c r="R562" i="17"/>
  <c r="O562" i="17"/>
  <c r="N562" i="17"/>
  <c r="M563" i="17"/>
  <c r="O563" i="17" l="1"/>
  <c r="N563" i="17"/>
  <c r="M564" i="17"/>
  <c r="Q564" i="17"/>
  <c r="T563" i="17"/>
  <c r="S563" i="17"/>
  <c r="R563" i="17"/>
  <c r="O564" i="17" l="1"/>
  <c r="N564" i="17"/>
  <c r="M565" i="17"/>
  <c r="R564" i="17"/>
  <c r="Q565" i="17"/>
  <c r="T564" i="17"/>
  <c r="S564" i="17"/>
  <c r="O565" i="17" l="1"/>
  <c r="N565" i="17"/>
  <c r="M566" i="17"/>
  <c r="S565" i="17"/>
  <c r="R565" i="17"/>
  <c r="Q566" i="17"/>
  <c r="T565" i="17"/>
  <c r="O566" i="17" l="1"/>
  <c r="N566" i="17"/>
  <c r="M567" i="17"/>
  <c r="T566" i="17"/>
  <c r="S566" i="17"/>
  <c r="R566" i="17"/>
  <c r="Q567" i="17"/>
  <c r="T567" i="17" l="1"/>
  <c r="S567" i="17"/>
  <c r="R567" i="17"/>
  <c r="Q568" i="17"/>
  <c r="M568" i="17"/>
  <c r="O567" i="17"/>
  <c r="N567" i="17"/>
  <c r="M569" i="17" l="1"/>
  <c r="O568" i="17"/>
  <c r="N568" i="17"/>
  <c r="T568" i="17"/>
  <c r="S568" i="17"/>
  <c r="R568" i="17"/>
  <c r="Q569" i="17"/>
  <c r="T569" i="17" l="1"/>
  <c r="S569" i="17"/>
  <c r="R569" i="17"/>
  <c r="Q570" i="17"/>
  <c r="N569" i="17"/>
  <c r="M570" i="17"/>
  <c r="O569" i="17"/>
  <c r="O570" i="17" l="1"/>
  <c r="N570" i="17"/>
  <c r="M571" i="17"/>
  <c r="Q571" i="17"/>
  <c r="T570" i="17"/>
  <c r="S570" i="17"/>
  <c r="R570" i="17"/>
  <c r="O571" i="17" l="1"/>
  <c r="N571" i="17"/>
  <c r="M572" i="17"/>
  <c r="Q572" i="17"/>
  <c r="T571" i="17"/>
  <c r="S571" i="17"/>
  <c r="R571" i="17"/>
  <c r="O572" i="17" l="1"/>
  <c r="N572" i="17"/>
  <c r="M573" i="17"/>
  <c r="R572" i="17"/>
  <c r="Q573" i="17"/>
  <c r="T572" i="17"/>
  <c r="S572" i="17"/>
  <c r="O573" i="17" l="1"/>
  <c r="N573" i="17"/>
  <c r="M574" i="17"/>
  <c r="S573" i="17"/>
  <c r="R573" i="17"/>
  <c r="Q574" i="17"/>
  <c r="T573" i="17"/>
  <c r="T574" i="17" l="1"/>
  <c r="S574" i="17"/>
  <c r="R574" i="17"/>
  <c r="Q575" i="17"/>
  <c r="O574" i="17"/>
  <c r="N574" i="17"/>
  <c r="M575" i="17"/>
  <c r="M576" i="17" l="1"/>
  <c r="O575" i="17"/>
  <c r="N575" i="17"/>
  <c r="T575" i="17"/>
  <c r="S575" i="17"/>
  <c r="R575" i="17"/>
  <c r="Q576" i="17"/>
  <c r="T576" i="17" l="1"/>
  <c r="S576" i="17"/>
  <c r="R576" i="17"/>
  <c r="Q577" i="17"/>
  <c r="M577" i="17"/>
  <c r="O576" i="17"/>
  <c r="N576" i="17"/>
  <c r="N577" i="17" l="1"/>
  <c r="M578" i="17"/>
  <c r="O577" i="17"/>
  <c r="T577" i="17"/>
  <c r="S577" i="17"/>
  <c r="R577" i="17"/>
  <c r="Q578" i="17"/>
  <c r="Q579" i="17" l="1"/>
  <c r="T578" i="17"/>
  <c r="S578" i="17"/>
  <c r="R578" i="17"/>
  <c r="O578" i="17"/>
  <c r="N578" i="17"/>
  <c r="M579" i="17"/>
  <c r="O579" i="17" l="1"/>
  <c r="N579" i="17"/>
  <c r="M580" i="17"/>
  <c r="Q580" i="17"/>
  <c r="T579" i="17"/>
  <c r="S579" i="17"/>
  <c r="R579" i="17"/>
  <c r="O580" i="17" l="1"/>
  <c r="N580" i="17"/>
  <c r="M581" i="17"/>
  <c r="R580" i="17"/>
  <c r="Q581" i="17"/>
  <c r="T580" i="17"/>
  <c r="S580" i="17"/>
  <c r="O581" i="17" l="1"/>
  <c r="N581" i="17"/>
  <c r="M582" i="17"/>
  <c r="S581" i="17"/>
  <c r="R581" i="17"/>
  <c r="Q582" i="17"/>
  <c r="T581" i="17"/>
  <c r="T582" i="17" l="1"/>
  <c r="S582" i="17"/>
  <c r="R582" i="17"/>
  <c r="Q583" i="17"/>
  <c r="O582" i="17"/>
  <c r="N582" i="17"/>
  <c r="M583" i="17"/>
  <c r="T583" i="17" l="1"/>
  <c r="S583" i="17"/>
  <c r="R583" i="17"/>
  <c r="Q584" i="17"/>
  <c r="M584" i="17"/>
  <c r="O583" i="17"/>
  <c r="N583" i="17"/>
  <c r="M585" i="17" l="1"/>
  <c r="O584" i="17"/>
  <c r="N584" i="17"/>
  <c r="T584" i="17"/>
  <c r="S584" i="17"/>
  <c r="R584" i="17"/>
  <c r="Q585" i="17"/>
  <c r="T585" i="17" l="1"/>
  <c r="S585" i="17"/>
  <c r="R585" i="17"/>
  <c r="Q586" i="17"/>
  <c r="N585" i="17"/>
  <c r="M586" i="17"/>
  <c r="O585" i="17"/>
  <c r="O586" i="17" l="1"/>
  <c r="N586" i="17"/>
  <c r="M587" i="17"/>
  <c r="Q587" i="17"/>
  <c r="T586" i="17"/>
  <c r="S586" i="17"/>
  <c r="R586" i="17"/>
  <c r="O587" i="17" l="1"/>
  <c r="N587" i="17"/>
  <c r="M588" i="17"/>
  <c r="Q588" i="17"/>
  <c r="T587" i="17"/>
  <c r="S587" i="17"/>
  <c r="R587" i="17"/>
  <c r="R588" i="17" l="1"/>
  <c r="Q589" i="17"/>
  <c r="T588" i="17"/>
  <c r="S588" i="17"/>
  <c r="O588" i="17"/>
  <c r="N588" i="17"/>
  <c r="M589" i="17"/>
  <c r="S589" i="17" l="1"/>
  <c r="R589" i="17"/>
  <c r="Q590" i="17"/>
  <c r="T589" i="17"/>
  <c r="O589" i="17"/>
  <c r="N589" i="17"/>
  <c r="M590" i="17"/>
  <c r="O590" i="17" l="1"/>
  <c r="N590" i="17"/>
  <c r="M591" i="17"/>
  <c r="T590" i="17"/>
  <c r="S590" i="17"/>
  <c r="R590" i="17"/>
  <c r="Q591" i="17"/>
  <c r="T591" i="17" l="1"/>
  <c r="S591" i="17"/>
  <c r="R591" i="17"/>
  <c r="Q592" i="17"/>
  <c r="M592" i="17"/>
  <c r="O591" i="17"/>
  <c r="N591" i="17"/>
  <c r="M593" i="17" l="1"/>
  <c r="O592" i="17"/>
  <c r="N592" i="17"/>
  <c r="T592" i="17"/>
  <c r="S592" i="17"/>
  <c r="R592" i="17"/>
  <c r="Q593" i="17"/>
  <c r="T593" i="17" l="1"/>
  <c r="S593" i="17"/>
  <c r="R593" i="17"/>
  <c r="Q594" i="17"/>
  <c r="N593" i="17"/>
  <c r="M594" i="17"/>
  <c r="O593" i="17"/>
  <c r="O594" i="17" l="1"/>
  <c r="N594" i="17"/>
  <c r="M595" i="17"/>
  <c r="Q595" i="17"/>
  <c r="T594" i="17"/>
  <c r="S594" i="17"/>
  <c r="R594" i="17"/>
  <c r="O595" i="17" l="1"/>
  <c r="N595" i="17"/>
  <c r="M596" i="17"/>
  <c r="Q596" i="17"/>
  <c r="T595" i="17"/>
  <c r="S595" i="17"/>
  <c r="R595" i="17"/>
  <c r="O596" i="17" l="1"/>
  <c r="N596" i="17"/>
  <c r="M597" i="17"/>
  <c r="R596" i="17"/>
  <c r="Q597" i="17"/>
  <c r="T596" i="17"/>
  <c r="S596" i="17"/>
  <c r="O597" i="17" l="1"/>
  <c r="N597" i="17"/>
  <c r="M598" i="17"/>
  <c r="S597" i="17"/>
  <c r="R597" i="17"/>
  <c r="Q598" i="17"/>
  <c r="T597" i="17"/>
  <c r="O598" i="17" l="1"/>
  <c r="N598" i="17"/>
  <c r="M599" i="17"/>
  <c r="T598" i="17"/>
  <c r="S598" i="17"/>
  <c r="R598" i="17"/>
  <c r="Q599" i="17"/>
  <c r="T599" i="17" l="1"/>
  <c r="S599" i="17"/>
  <c r="R599" i="17"/>
  <c r="Q600" i="17"/>
  <c r="M600" i="17"/>
  <c r="O599" i="17"/>
  <c r="N599" i="17"/>
  <c r="M601" i="17" l="1"/>
  <c r="O600" i="17"/>
  <c r="N600" i="17"/>
  <c r="T600" i="17"/>
  <c r="S600" i="17"/>
  <c r="R600" i="17"/>
  <c r="Q601" i="17"/>
  <c r="T601" i="17" l="1"/>
  <c r="S601" i="17"/>
  <c r="R601" i="17"/>
  <c r="Q602" i="17"/>
  <c r="N601" i="17"/>
  <c r="M602" i="17"/>
  <c r="O601" i="17"/>
  <c r="O602" i="17" l="1"/>
  <c r="N602" i="17"/>
  <c r="M603" i="17"/>
  <c r="Q603" i="17"/>
  <c r="T602" i="17"/>
  <c r="S602" i="17"/>
  <c r="R602" i="17"/>
  <c r="O603" i="17" l="1"/>
  <c r="N603" i="17"/>
  <c r="M604" i="17"/>
  <c r="Q604" i="17"/>
  <c r="T603" i="17"/>
  <c r="S603" i="17"/>
  <c r="R603" i="17"/>
  <c r="O604" i="17" l="1"/>
  <c r="N604" i="17"/>
  <c r="M605" i="17"/>
  <c r="R604" i="17"/>
  <c r="Q605" i="17"/>
  <c r="T604" i="17"/>
  <c r="S604" i="17"/>
  <c r="O605" i="17" l="1"/>
  <c r="N605" i="17"/>
  <c r="M606" i="17"/>
  <c r="S605" i="17"/>
  <c r="R605" i="17"/>
  <c r="Q606" i="17"/>
  <c r="T605" i="17"/>
  <c r="T606" i="17" l="1"/>
  <c r="S606" i="17"/>
  <c r="R606" i="17"/>
  <c r="Q607" i="17"/>
  <c r="O606" i="17"/>
  <c r="N606" i="17"/>
  <c r="M607" i="17"/>
  <c r="M608" i="17" l="1"/>
  <c r="O607" i="17"/>
  <c r="N607" i="17"/>
  <c r="T607" i="17"/>
  <c r="S607" i="17"/>
  <c r="R607" i="17"/>
  <c r="Q608" i="17"/>
  <c r="T608" i="17" l="1"/>
  <c r="S608" i="17"/>
  <c r="R608" i="17"/>
  <c r="Q609" i="17"/>
  <c r="M609" i="17"/>
  <c r="O608" i="17"/>
  <c r="N608" i="17"/>
  <c r="N609" i="17" l="1"/>
  <c r="M610" i="17"/>
  <c r="O609" i="17"/>
  <c r="T609" i="17"/>
  <c r="S609" i="17"/>
  <c r="R609" i="17"/>
  <c r="Q610" i="17"/>
  <c r="Q611" i="17" l="1"/>
  <c r="T610" i="17"/>
  <c r="S610" i="17"/>
  <c r="R610" i="17"/>
  <c r="O610" i="17"/>
  <c r="N610" i="17"/>
  <c r="M611" i="17"/>
  <c r="O611" i="17" l="1"/>
  <c r="N611" i="17"/>
  <c r="M612" i="17"/>
  <c r="Q612" i="17"/>
  <c r="T611" i="17"/>
  <c r="S611" i="17"/>
  <c r="R611" i="17"/>
  <c r="O612" i="17" l="1"/>
  <c r="N612" i="17"/>
  <c r="M613" i="17"/>
  <c r="R612" i="17"/>
  <c r="Q613" i="17"/>
  <c r="T612" i="17"/>
  <c r="S612" i="17"/>
  <c r="O613" i="17" l="1"/>
  <c r="N613" i="17"/>
  <c r="M614" i="17"/>
  <c r="S613" i="17"/>
  <c r="R613" i="17"/>
  <c r="Q614" i="17"/>
  <c r="T613" i="17"/>
  <c r="O614" i="17" l="1"/>
  <c r="N614" i="17"/>
  <c r="M615" i="17"/>
  <c r="T614" i="17"/>
  <c r="S614" i="17"/>
  <c r="R614" i="17"/>
  <c r="Q615" i="17"/>
  <c r="T615" i="17" l="1"/>
  <c r="S615" i="17"/>
  <c r="R615" i="17"/>
  <c r="Q616" i="17"/>
  <c r="M616" i="17"/>
  <c r="O615" i="17"/>
  <c r="N615" i="17"/>
  <c r="M617" i="17" l="1"/>
  <c r="O616" i="17"/>
  <c r="N616" i="17"/>
  <c r="T616" i="17"/>
  <c r="S616" i="17"/>
  <c r="R616" i="17"/>
  <c r="Q617" i="17"/>
  <c r="T617" i="17" l="1"/>
  <c r="S617" i="17"/>
  <c r="R617" i="17"/>
  <c r="Q618" i="17"/>
  <c r="N617" i="17"/>
  <c r="M618" i="17"/>
  <c r="O617" i="17"/>
  <c r="O618" i="17" l="1"/>
  <c r="N618" i="17"/>
  <c r="M619" i="17"/>
  <c r="Q619" i="17"/>
  <c r="T618" i="17"/>
  <c r="S618" i="17"/>
  <c r="R618" i="17"/>
  <c r="Q620" i="17" l="1"/>
  <c r="T619" i="17"/>
  <c r="S619" i="17"/>
  <c r="R619" i="17"/>
  <c r="O619" i="17"/>
  <c r="N619" i="17"/>
  <c r="M620" i="17"/>
  <c r="O620" i="17" l="1"/>
  <c r="N620" i="17"/>
  <c r="M621" i="17"/>
  <c r="R620" i="17"/>
  <c r="Q621" i="17"/>
  <c r="T620" i="17"/>
  <c r="S620" i="17"/>
  <c r="O621" i="17" l="1"/>
  <c r="N621" i="17"/>
  <c r="M622" i="17"/>
  <c r="S621" i="17"/>
  <c r="R621" i="17"/>
  <c r="Q622" i="17"/>
  <c r="T621" i="17"/>
  <c r="T622" i="17" l="1"/>
  <c r="S622" i="17"/>
  <c r="R622" i="17"/>
  <c r="Q623" i="17"/>
  <c r="O622" i="17"/>
  <c r="N622" i="17"/>
  <c r="M623" i="17"/>
  <c r="T623" i="17" l="1"/>
  <c r="S623" i="17"/>
  <c r="R623" i="17"/>
  <c r="Q624" i="17"/>
  <c r="M624" i="17"/>
  <c r="O623" i="17"/>
  <c r="N623" i="17"/>
  <c r="M625" i="17" l="1"/>
  <c r="O624" i="17"/>
  <c r="N624" i="17"/>
  <c r="T624" i="17"/>
  <c r="S624" i="17"/>
  <c r="R624" i="17"/>
  <c r="Q625" i="17"/>
  <c r="Q626" i="17" l="1"/>
  <c r="T625" i="17"/>
  <c r="S625" i="17"/>
  <c r="R625" i="17"/>
  <c r="N625" i="17"/>
  <c r="M626" i="17"/>
  <c r="O625" i="17"/>
  <c r="O626" i="17" l="1"/>
  <c r="N626" i="17"/>
  <c r="M627" i="17"/>
  <c r="Q627" i="17"/>
  <c r="T626" i="17"/>
  <c r="S626" i="17"/>
  <c r="R626" i="17"/>
  <c r="S627" i="17" l="1"/>
  <c r="R627" i="17"/>
  <c r="Q628" i="17"/>
  <c r="T627" i="17"/>
  <c r="O627" i="17"/>
  <c r="N627" i="17"/>
  <c r="M628" i="17"/>
  <c r="R628" i="17" l="1"/>
  <c r="T628" i="17"/>
  <c r="S628" i="17"/>
  <c r="Q629" i="17"/>
  <c r="M629" i="17"/>
  <c r="O628" i="17"/>
  <c r="N628" i="17"/>
  <c r="N629" i="17" l="1"/>
  <c r="M630" i="17"/>
  <c r="O629" i="17"/>
  <c r="S629" i="17"/>
  <c r="Q630" i="17"/>
  <c r="T629" i="17"/>
  <c r="R629" i="17"/>
  <c r="Q631" i="17" l="1"/>
  <c r="T630" i="17"/>
  <c r="S630" i="17"/>
  <c r="R630" i="17"/>
  <c r="O630" i="17"/>
  <c r="N630" i="17"/>
  <c r="M631" i="17"/>
  <c r="O631" i="17" l="1"/>
  <c r="N631" i="17"/>
  <c r="M632" i="17"/>
  <c r="Q632" i="17"/>
  <c r="T631" i="17"/>
  <c r="R631" i="17"/>
  <c r="S631" i="17"/>
  <c r="O632" i="17" l="1"/>
  <c r="N632" i="17"/>
  <c r="M633" i="17"/>
  <c r="R632" i="17"/>
  <c r="Q633" i="17"/>
  <c r="T632" i="17"/>
  <c r="S632" i="17"/>
  <c r="O633" i="17" l="1"/>
  <c r="N633" i="17"/>
  <c r="M634" i="17"/>
  <c r="S633" i="17"/>
  <c r="R633" i="17"/>
  <c r="Q634" i="17"/>
  <c r="T633" i="17"/>
  <c r="O634" i="17" l="1"/>
  <c r="N634" i="17"/>
  <c r="M635" i="17"/>
  <c r="T634" i="17"/>
  <c r="S634" i="17"/>
  <c r="R634" i="17"/>
  <c r="Q635" i="17"/>
  <c r="T635" i="17" l="1"/>
  <c r="S635" i="17"/>
  <c r="R635" i="17"/>
  <c r="Q636" i="17"/>
  <c r="M636" i="17"/>
  <c r="O635" i="17"/>
  <c r="N635" i="17"/>
  <c r="T636" i="17" l="1"/>
  <c r="S636" i="17"/>
  <c r="R636" i="17"/>
  <c r="Q637" i="17"/>
  <c r="M637" i="17"/>
  <c r="O636" i="17"/>
  <c r="N636" i="17"/>
  <c r="N637" i="17" l="1"/>
  <c r="M638" i="17"/>
  <c r="O637" i="17"/>
  <c r="T637" i="17"/>
  <c r="S637" i="17"/>
  <c r="R637" i="17"/>
  <c r="Q638" i="17"/>
  <c r="Q639" i="17" l="1"/>
  <c r="T638" i="17"/>
  <c r="S638" i="17"/>
  <c r="R638" i="17"/>
  <c r="O638" i="17"/>
  <c r="N638" i="17"/>
  <c r="M639" i="17"/>
  <c r="O639" i="17" l="1"/>
  <c r="N639" i="17"/>
  <c r="M640" i="17"/>
  <c r="Q640" i="17"/>
  <c r="T639" i="17"/>
  <c r="S639" i="17"/>
  <c r="R639" i="17"/>
  <c r="O640" i="17" l="1"/>
  <c r="N640" i="17"/>
  <c r="M641" i="17"/>
  <c r="R640" i="17"/>
  <c r="Q641" i="17"/>
  <c r="T640" i="17"/>
  <c r="S640" i="17"/>
  <c r="O641" i="17" l="1"/>
  <c r="N641" i="17"/>
  <c r="M642" i="17"/>
  <c r="S641" i="17"/>
  <c r="R641" i="17"/>
  <c r="Q642" i="17"/>
  <c r="T641" i="17"/>
  <c r="O642" i="17" l="1"/>
  <c r="N642" i="17"/>
  <c r="M643" i="17"/>
  <c r="T642" i="17"/>
  <c r="S642" i="17"/>
  <c r="R642" i="17"/>
  <c r="Q643" i="17"/>
  <c r="T643" i="17" l="1"/>
  <c r="S643" i="17"/>
  <c r="R643" i="17"/>
  <c r="Q644" i="17"/>
  <c r="M644" i="17"/>
  <c r="O643" i="17"/>
  <c r="N643" i="17"/>
  <c r="T644" i="17" l="1"/>
  <c r="S644" i="17"/>
  <c r="R644" i="17"/>
  <c r="Q645" i="17"/>
  <c r="M645" i="17"/>
  <c r="O644" i="17"/>
  <c r="N644" i="17"/>
  <c r="N645" i="17" l="1"/>
  <c r="M646" i="17"/>
  <c r="O645" i="17"/>
  <c r="T645" i="17"/>
  <c r="S645" i="17"/>
  <c r="R645" i="17"/>
  <c r="Q646" i="17"/>
  <c r="O646" i="17" l="1"/>
  <c r="N646" i="17"/>
  <c r="M647" i="17"/>
  <c r="Q647" i="17"/>
  <c r="T646" i="17"/>
  <c r="S646" i="17"/>
  <c r="R646" i="17"/>
  <c r="O647" i="17" l="1"/>
  <c r="N647" i="17"/>
  <c r="M648" i="17"/>
  <c r="Q648" i="17"/>
  <c r="T647" i="17"/>
  <c r="S647" i="17"/>
  <c r="R647" i="17"/>
  <c r="O648" i="17" l="1"/>
  <c r="N648" i="17"/>
  <c r="M649" i="17"/>
  <c r="R648" i="17"/>
  <c r="Q649" i="17"/>
  <c r="T648" i="17"/>
  <c r="S648" i="17"/>
  <c r="O649" i="17" l="1"/>
  <c r="N649" i="17"/>
  <c r="M650" i="17"/>
  <c r="S649" i="17"/>
  <c r="R649" i="17"/>
  <c r="Q650" i="17"/>
  <c r="T649" i="17"/>
  <c r="O650" i="17" l="1"/>
  <c r="N650" i="17"/>
  <c r="M651" i="17"/>
  <c r="T650" i="17"/>
  <c r="S650" i="17"/>
  <c r="R650" i="17"/>
  <c r="Q651" i="17"/>
  <c r="T651" i="17" l="1"/>
  <c r="S651" i="17"/>
  <c r="R651" i="17"/>
  <c r="Q652" i="17"/>
  <c r="M652" i="17"/>
  <c r="O651" i="17"/>
  <c r="N651" i="17"/>
  <c r="M653" i="17" l="1"/>
  <c r="O652" i="17"/>
  <c r="N652" i="17"/>
  <c r="T652" i="17"/>
  <c r="S652" i="17"/>
  <c r="R652" i="17"/>
  <c r="Q653" i="17"/>
  <c r="T653" i="17" l="1"/>
  <c r="S653" i="17"/>
  <c r="R653" i="17"/>
  <c r="Q654" i="17"/>
  <c r="N653" i="17"/>
  <c r="M654" i="17"/>
  <c r="O653" i="17"/>
  <c r="O654" i="17" l="1"/>
  <c r="N654" i="17"/>
  <c r="M655" i="17"/>
  <c r="Q655" i="17"/>
  <c r="T654" i="17"/>
  <c r="S654" i="17"/>
  <c r="R654" i="17"/>
  <c r="O655" i="17" l="1"/>
  <c r="N655" i="17"/>
  <c r="M656" i="17"/>
  <c r="Q656" i="17"/>
  <c r="T655" i="17"/>
  <c r="S655" i="17"/>
  <c r="R655" i="17"/>
  <c r="O656" i="17" l="1"/>
  <c r="N656" i="17"/>
  <c r="M657" i="17"/>
  <c r="R656" i="17"/>
  <c r="Q657" i="17"/>
  <c r="T656" i="17"/>
  <c r="S656" i="17"/>
  <c r="O657" i="17" l="1"/>
  <c r="N657" i="17"/>
  <c r="M658" i="17"/>
  <c r="S657" i="17"/>
  <c r="R657" i="17"/>
  <c r="Q658" i="17"/>
  <c r="T657" i="17"/>
  <c r="O658" i="17" l="1"/>
  <c r="N658" i="17"/>
  <c r="M659" i="17"/>
  <c r="T658" i="17"/>
  <c r="S658" i="17"/>
  <c r="R658" i="17"/>
  <c r="Q659" i="17"/>
  <c r="T659" i="17" l="1"/>
  <c r="S659" i="17"/>
  <c r="R659" i="17"/>
  <c r="Q660" i="17"/>
  <c r="M660" i="17"/>
  <c r="O659" i="17"/>
  <c r="N659" i="17"/>
  <c r="M661" i="17" l="1"/>
  <c r="O660" i="17"/>
  <c r="N660" i="17"/>
  <c r="T660" i="17"/>
  <c r="S660" i="17"/>
  <c r="R660" i="17"/>
  <c r="Q661" i="17"/>
  <c r="T661" i="17" l="1"/>
  <c r="S661" i="17"/>
  <c r="R661" i="17"/>
  <c r="Q662" i="17"/>
  <c r="N661" i="17"/>
  <c r="M662" i="17"/>
  <c r="O661" i="17"/>
  <c r="O662" i="17" l="1"/>
  <c r="N662" i="17"/>
  <c r="M663" i="17"/>
  <c r="Q663" i="17"/>
  <c r="T662" i="17"/>
  <c r="S662" i="17"/>
  <c r="R662" i="17"/>
  <c r="O663" i="17" l="1"/>
  <c r="N663" i="17"/>
  <c r="M664" i="17"/>
  <c r="Q664" i="17"/>
  <c r="T663" i="17"/>
  <c r="S663" i="17"/>
  <c r="R663" i="17"/>
  <c r="O664" i="17" l="1"/>
  <c r="N664" i="17"/>
  <c r="M665" i="17"/>
  <c r="R664" i="17"/>
  <c r="Q665" i="17"/>
  <c r="T664" i="17"/>
  <c r="S664" i="17"/>
  <c r="O665" i="17" l="1"/>
  <c r="N665" i="17"/>
  <c r="M666" i="17"/>
  <c r="S665" i="17"/>
  <c r="R665" i="17"/>
  <c r="Q666" i="17"/>
  <c r="T665" i="17"/>
  <c r="T666" i="17" l="1"/>
  <c r="S666" i="17"/>
  <c r="R666" i="17"/>
  <c r="Q667" i="17"/>
  <c r="O666" i="17"/>
  <c r="N666" i="17"/>
  <c r="M667" i="17"/>
  <c r="M668" i="17" l="1"/>
  <c r="O667" i="17"/>
  <c r="N667" i="17"/>
  <c r="T667" i="17"/>
  <c r="S667" i="17"/>
  <c r="R667" i="17"/>
  <c r="Q668" i="17"/>
  <c r="T668" i="17" l="1"/>
  <c r="S668" i="17"/>
  <c r="R668" i="17"/>
  <c r="Q669" i="17"/>
  <c r="M669" i="17"/>
  <c r="O668" i="17"/>
  <c r="N668" i="17"/>
  <c r="N669" i="17" l="1"/>
  <c r="M670" i="17"/>
  <c r="O669" i="17"/>
  <c r="T669" i="17"/>
  <c r="S669" i="17"/>
  <c r="R669" i="17"/>
  <c r="Q670" i="17"/>
  <c r="O670" i="17" l="1"/>
  <c r="N670" i="17"/>
  <c r="M671" i="17"/>
  <c r="Q671" i="17"/>
  <c r="T670" i="17"/>
  <c r="S670" i="17"/>
  <c r="R670" i="17"/>
  <c r="O671" i="17" l="1"/>
  <c r="N671" i="17"/>
  <c r="M672" i="17"/>
  <c r="Q672" i="17"/>
  <c r="T671" i="17"/>
  <c r="S671" i="17"/>
  <c r="R671" i="17"/>
  <c r="R672" i="17" l="1"/>
  <c r="Q673" i="17"/>
  <c r="T672" i="17"/>
  <c r="S672" i="17"/>
  <c r="O672" i="17"/>
  <c r="N672" i="17"/>
  <c r="M673" i="17"/>
  <c r="O673" i="17" l="1"/>
  <c r="N673" i="17"/>
  <c r="M674" i="17"/>
  <c r="S673" i="17"/>
  <c r="R673" i="17"/>
  <c r="Q674" i="17"/>
  <c r="T673" i="17"/>
  <c r="T674" i="17" l="1"/>
  <c r="S674" i="17"/>
  <c r="R674" i="17"/>
  <c r="Q675" i="17"/>
  <c r="O674" i="17"/>
  <c r="N674" i="17"/>
  <c r="M675" i="17"/>
  <c r="M676" i="17" l="1"/>
  <c r="O675" i="17"/>
  <c r="N675" i="17"/>
  <c r="T675" i="17"/>
  <c r="S675" i="17"/>
  <c r="R675" i="17"/>
  <c r="Q676" i="17"/>
  <c r="T676" i="17" l="1"/>
  <c r="S676" i="17"/>
  <c r="R676" i="17"/>
  <c r="Q677" i="17"/>
  <c r="M677" i="17"/>
  <c r="O676" i="17"/>
  <c r="N676" i="17"/>
  <c r="N677" i="17" l="1"/>
  <c r="M678" i="17"/>
  <c r="O677" i="17"/>
  <c r="T677" i="17"/>
  <c r="S677" i="17"/>
  <c r="R677" i="17"/>
  <c r="Q678" i="17"/>
  <c r="Q679" i="17" l="1"/>
  <c r="T678" i="17"/>
  <c r="S678" i="17"/>
  <c r="R678" i="17"/>
  <c r="O678" i="17"/>
  <c r="N678" i="17"/>
  <c r="M679" i="17"/>
  <c r="O679" i="17" l="1"/>
  <c r="N679" i="17"/>
  <c r="M680" i="17"/>
  <c r="Q680" i="17"/>
  <c r="T679" i="17"/>
  <c r="S679" i="17"/>
  <c r="R679" i="17"/>
  <c r="R680" i="17" l="1"/>
  <c r="Q681" i="17"/>
  <c r="T680" i="17"/>
  <c r="S680" i="17"/>
  <c r="O680" i="17"/>
  <c r="N680" i="17"/>
  <c r="M681" i="17"/>
  <c r="O681" i="17" l="1"/>
  <c r="N681" i="17"/>
  <c r="M682" i="17"/>
  <c r="S681" i="17"/>
  <c r="R681" i="17"/>
  <c r="Q682" i="17"/>
  <c r="T681" i="17"/>
  <c r="O682" i="17" l="1"/>
  <c r="N682" i="17"/>
  <c r="M683" i="17"/>
  <c r="T682" i="17"/>
  <c r="S682" i="17"/>
  <c r="R682" i="17"/>
  <c r="Q683" i="17"/>
  <c r="T683" i="17" l="1"/>
  <c r="S683" i="17"/>
  <c r="R683" i="17"/>
  <c r="Q684" i="17"/>
  <c r="M684" i="17"/>
  <c r="O683" i="17"/>
  <c r="N683" i="17"/>
  <c r="M685" i="17" l="1"/>
  <c r="O684" i="17"/>
  <c r="N684" i="17"/>
  <c r="T684" i="17"/>
  <c r="S684" i="17"/>
  <c r="R684" i="17"/>
  <c r="Q685" i="17"/>
  <c r="T685" i="17" l="1"/>
  <c r="S685" i="17"/>
  <c r="R685" i="17"/>
  <c r="Q686" i="17"/>
  <c r="N685" i="17"/>
  <c r="M686" i="17"/>
  <c r="O685" i="17"/>
  <c r="Q687" i="17" l="1"/>
  <c r="T686" i="17"/>
  <c r="S686" i="17"/>
  <c r="R686" i="17"/>
  <c r="O686" i="17"/>
  <c r="N686" i="17"/>
  <c r="M687" i="17"/>
  <c r="O687" i="17" l="1"/>
  <c r="N687" i="17"/>
  <c r="M688" i="17"/>
  <c r="Q688" i="17"/>
  <c r="T687" i="17"/>
  <c r="S687" i="17"/>
  <c r="R687" i="17"/>
  <c r="O688" i="17" l="1"/>
  <c r="N688" i="17"/>
  <c r="M689" i="17"/>
  <c r="R688" i="17"/>
  <c r="Q689" i="17"/>
  <c r="T688" i="17"/>
  <c r="S688" i="17"/>
  <c r="S689" i="17" l="1"/>
  <c r="R689" i="17"/>
  <c r="Q690" i="17"/>
  <c r="T689" i="17"/>
  <c r="O689" i="17"/>
  <c r="N689" i="17"/>
  <c r="M690" i="17"/>
  <c r="T690" i="17" l="1"/>
  <c r="S690" i="17"/>
  <c r="R690" i="17"/>
  <c r="Q691" i="17"/>
  <c r="O690" i="17"/>
  <c r="N690" i="17"/>
  <c r="M691" i="17"/>
  <c r="M692" i="17" l="1"/>
  <c r="O691" i="17"/>
  <c r="N691" i="17"/>
  <c r="T691" i="17"/>
  <c r="S691" i="17"/>
  <c r="R691" i="17"/>
  <c r="Q692" i="17"/>
  <c r="T692" i="17" l="1"/>
  <c r="S692" i="17"/>
  <c r="R692" i="17"/>
  <c r="Q693" i="17"/>
  <c r="M693" i="17"/>
  <c r="O692" i="17"/>
  <c r="N692" i="17"/>
  <c r="M694" i="17" l="1"/>
  <c r="N693" i="17"/>
  <c r="O693" i="17"/>
  <c r="Q694" i="17"/>
  <c r="T693" i="17"/>
  <c r="S693" i="17"/>
  <c r="R693" i="17"/>
  <c r="Q695" i="17" l="1"/>
  <c r="S694" i="17"/>
  <c r="R694" i="17"/>
  <c r="T694" i="17"/>
  <c r="O694" i="17"/>
  <c r="N694" i="17"/>
  <c r="M695" i="17"/>
  <c r="O695" i="17" l="1"/>
  <c r="N695" i="17"/>
  <c r="M696" i="17"/>
  <c r="Q696" i="17"/>
  <c r="T695" i="17"/>
  <c r="S695" i="17"/>
  <c r="R695" i="17"/>
  <c r="O696" i="17" l="1"/>
  <c r="N696" i="17"/>
  <c r="M697" i="17"/>
  <c r="R696" i="17"/>
  <c r="Q697" i="17"/>
  <c r="S696" i="17"/>
  <c r="T696" i="17"/>
  <c r="M698" i="17" l="1"/>
  <c r="O697" i="17"/>
  <c r="N697" i="17"/>
  <c r="S697" i="17"/>
  <c r="R697" i="17"/>
  <c r="Q698" i="17"/>
  <c r="T697" i="17"/>
  <c r="T698" i="17" l="1"/>
  <c r="S698" i="17"/>
  <c r="R698" i="17"/>
  <c r="Q699" i="17"/>
  <c r="O698" i="17"/>
  <c r="N698" i="17"/>
  <c r="M699" i="17"/>
  <c r="M700" i="17" l="1"/>
  <c r="O699" i="17"/>
  <c r="N699" i="17"/>
  <c r="T699" i="17"/>
  <c r="S699" i="17"/>
  <c r="R699" i="17"/>
  <c r="Q700" i="17"/>
  <c r="T700" i="17" l="1"/>
  <c r="S700" i="17"/>
  <c r="R700" i="17"/>
  <c r="Q701" i="17"/>
  <c r="M701" i="17"/>
  <c r="O700" i="17"/>
  <c r="N700" i="17"/>
  <c r="N701" i="17" l="1"/>
  <c r="M702" i="17"/>
  <c r="O701" i="17"/>
  <c r="T701" i="17"/>
  <c r="Q702" i="17"/>
  <c r="S701" i="17"/>
  <c r="R701" i="17"/>
  <c r="Q703" i="17" l="1"/>
  <c r="T702" i="17"/>
  <c r="S702" i="17"/>
  <c r="R702" i="17"/>
  <c r="O702" i="17"/>
  <c r="N702" i="17"/>
  <c r="M703" i="17"/>
  <c r="O703" i="17" l="1"/>
  <c r="N703" i="17"/>
  <c r="M704" i="17"/>
  <c r="Q704" i="17"/>
  <c r="T703" i="17"/>
  <c r="S703" i="17"/>
  <c r="R703" i="17"/>
  <c r="R704" i="17" l="1"/>
  <c r="Q705" i="17"/>
  <c r="T704" i="17"/>
  <c r="S704" i="17"/>
  <c r="O704" i="17"/>
  <c r="N704" i="17"/>
  <c r="M705" i="17"/>
  <c r="O705" i="17" l="1"/>
  <c r="N705" i="17"/>
  <c r="M706" i="17"/>
  <c r="S705" i="17"/>
  <c r="R705" i="17"/>
  <c r="Q706" i="17"/>
  <c r="T705" i="17"/>
  <c r="O706" i="17" l="1"/>
  <c r="M707" i="17"/>
  <c r="N706" i="17"/>
  <c r="T706" i="17"/>
  <c r="S706" i="17"/>
  <c r="R706" i="17"/>
  <c r="Q707" i="17"/>
  <c r="T707" i="17" l="1"/>
  <c r="S707" i="17"/>
  <c r="R707" i="17"/>
  <c r="Q708" i="17"/>
  <c r="M708" i="17"/>
  <c r="O707" i="17"/>
  <c r="N707" i="17"/>
  <c r="T708" i="17" l="1"/>
  <c r="S708" i="17"/>
  <c r="R708" i="17"/>
  <c r="Q709" i="17"/>
  <c r="M709" i="17"/>
  <c r="O708" i="17"/>
  <c r="N708" i="17"/>
  <c r="N709" i="17" l="1"/>
  <c r="M710" i="17"/>
  <c r="O709" i="17"/>
  <c r="T709" i="17"/>
  <c r="S709" i="17"/>
  <c r="Q710" i="17"/>
  <c r="R709" i="17"/>
  <c r="Q711" i="17" l="1"/>
  <c r="T710" i="17"/>
  <c r="S710" i="17"/>
  <c r="R710" i="17"/>
  <c r="O710" i="17"/>
  <c r="N710" i="17"/>
  <c r="M711" i="17"/>
  <c r="O711" i="17" l="1"/>
  <c r="N711" i="17"/>
  <c r="M712" i="17"/>
  <c r="Q712" i="17"/>
  <c r="T711" i="17"/>
  <c r="S711" i="17"/>
  <c r="R711" i="17"/>
  <c r="O712" i="17" l="1"/>
  <c r="N712" i="17"/>
  <c r="M713" i="17"/>
  <c r="R712" i="17"/>
  <c r="Q713" i="17"/>
  <c r="T712" i="17"/>
  <c r="S712" i="17"/>
  <c r="S713" i="17" l="1"/>
  <c r="R713" i="17"/>
  <c r="Q714" i="17"/>
  <c r="T713" i="17"/>
  <c r="O713" i="17"/>
  <c r="N713" i="17"/>
  <c r="M714" i="17"/>
  <c r="O714" i="17" l="1"/>
  <c r="N714" i="17"/>
  <c r="M715" i="17"/>
  <c r="T714" i="17"/>
  <c r="S714" i="17"/>
  <c r="R714" i="17"/>
  <c r="Q715" i="17"/>
  <c r="T715" i="17" l="1"/>
  <c r="S715" i="17"/>
  <c r="R715" i="17"/>
  <c r="Q716" i="17"/>
  <c r="M716" i="17"/>
  <c r="O715" i="17"/>
  <c r="N715" i="17"/>
  <c r="M717" i="17" l="1"/>
  <c r="O716" i="17"/>
  <c r="N716" i="17"/>
  <c r="T716" i="17"/>
  <c r="S716" i="17"/>
  <c r="R716" i="17"/>
  <c r="Q717" i="17"/>
  <c r="T717" i="17" l="1"/>
  <c r="S717" i="17"/>
  <c r="R717" i="17"/>
  <c r="Q718" i="17"/>
  <c r="N717" i="17"/>
  <c r="M718" i="17"/>
  <c r="O717" i="17"/>
  <c r="O718" i="17" l="1"/>
  <c r="N718" i="17"/>
  <c r="M719" i="17"/>
  <c r="Q719" i="17"/>
  <c r="T718" i="17"/>
  <c r="S718" i="17"/>
  <c r="R718" i="17"/>
  <c r="Q720" i="17" l="1"/>
  <c r="T719" i="17"/>
  <c r="S719" i="17"/>
  <c r="R719" i="17"/>
  <c r="O719" i="17"/>
  <c r="N719" i="17"/>
  <c r="M720" i="17"/>
  <c r="O720" i="17" l="1"/>
  <c r="N720" i="17"/>
  <c r="M721" i="17"/>
  <c r="R720" i="17"/>
  <c r="Q721" i="17"/>
  <c r="T720" i="17"/>
  <c r="S720" i="17"/>
  <c r="S721" i="17" l="1"/>
  <c r="R721" i="17"/>
  <c r="Q722" i="17"/>
  <c r="T721" i="17"/>
  <c r="O721" i="17"/>
  <c r="N721" i="17"/>
  <c r="M722" i="17"/>
  <c r="O722" i="17" l="1"/>
  <c r="N722" i="17"/>
  <c r="M723" i="17"/>
  <c r="T722" i="17"/>
  <c r="S722" i="17"/>
  <c r="R722" i="17"/>
  <c r="Q723" i="17"/>
  <c r="T723" i="17" l="1"/>
  <c r="S723" i="17"/>
  <c r="R723" i="17"/>
  <c r="Q724" i="17"/>
  <c r="M724" i="17"/>
  <c r="O723" i="17"/>
  <c r="N723" i="17"/>
  <c r="M725" i="17" l="1"/>
  <c r="O724" i="17"/>
  <c r="N724" i="17"/>
  <c r="T724" i="17"/>
  <c r="S724" i="17"/>
  <c r="R724" i="17"/>
  <c r="Q725" i="17"/>
  <c r="T725" i="17" l="1"/>
  <c r="S725" i="17"/>
  <c r="R725" i="17"/>
  <c r="Q726" i="17"/>
  <c r="N725" i="17"/>
  <c r="M726" i="17"/>
  <c r="O725" i="17"/>
  <c r="Q727" i="17" l="1"/>
  <c r="T726" i="17"/>
  <c r="S726" i="17"/>
  <c r="R726" i="17"/>
  <c r="O726" i="17"/>
  <c r="N726" i="17"/>
  <c r="M727" i="17"/>
  <c r="O727" i="17" l="1"/>
  <c r="N727" i="17"/>
  <c r="M728" i="17"/>
  <c r="Q728" i="17"/>
  <c r="T727" i="17"/>
  <c r="S727" i="17"/>
  <c r="R727" i="17"/>
  <c r="R728" i="17" l="1"/>
  <c r="Q729" i="17"/>
  <c r="T728" i="17"/>
  <c r="S728" i="17"/>
  <c r="O728" i="17"/>
  <c r="N728" i="17"/>
  <c r="M729" i="17"/>
  <c r="O729" i="17" l="1"/>
  <c r="N729" i="17"/>
  <c r="M730" i="17"/>
  <c r="S729" i="17"/>
  <c r="R729" i="17"/>
  <c r="Q730" i="17"/>
  <c r="T729" i="17"/>
  <c r="T730" i="17" l="1"/>
  <c r="S730" i="17"/>
  <c r="R730" i="17"/>
  <c r="Q731" i="17"/>
  <c r="O730" i="17"/>
  <c r="N730" i="17"/>
  <c r="M731" i="17"/>
  <c r="M732" i="17" l="1"/>
  <c r="O731" i="17"/>
  <c r="N731" i="17"/>
  <c r="T731" i="17"/>
  <c r="S731" i="17"/>
  <c r="R731" i="17"/>
  <c r="Q732" i="17"/>
  <c r="T732" i="17" l="1"/>
  <c r="S732" i="17"/>
  <c r="R732" i="17"/>
  <c r="Q733" i="17"/>
  <c r="M733" i="17"/>
  <c r="O732" i="17"/>
  <c r="N732" i="17"/>
  <c r="N733" i="17" l="1"/>
  <c r="M734" i="17"/>
  <c r="O733" i="17"/>
  <c r="T733" i="17"/>
  <c r="S733" i="17"/>
  <c r="R733" i="17"/>
  <c r="Q734" i="17"/>
  <c r="Q735" i="17" l="1"/>
  <c r="T734" i="17"/>
  <c r="S734" i="17"/>
  <c r="R734" i="17"/>
  <c r="O734" i="17"/>
  <c r="N734" i="17"/>
  <c r="M735" i="17"/>
  <c r="O735" i="17" l="1"/>
  <c r="N735" i="17"/>
  <c r="M736" i="17"/>
  <c r="Q736" i="17"/>
  <c r="T735" i="17"/>
  <c r="S735" i="17"/>
  <c r="R735" i="17"/>
  <c r="O736" i="17" l="1"/>
  <c r="N736" i="17"/>
  <c r="M737" i="17"/>
  <c r="R736" i="17"/>
  <c r="Q737" i="17"/>
  <c r="T736" i="17"/>
  <c r="S736" i="17"/>
  <c r="O737" i="17" l="1"/>
  <c r="N737" i="17"/>
  <c r="M738" i="17"/>
  <c r="S737" i="17"/>
  <c r="R737" i="17"/>
  <c r="Q738" i="17"/>
  <c r="T737" i="17"/>
  <c r="T738" i="17" l="1"/>
  <c r="S738" i="17"/>
  <c r="R738" i="17"/>
  <c r="Q739" i="17"/>
  <c r="O738" i="17"/>
  <c r="N738" i="17"/>
  <c r="M739" i="17"/>
  <c r="M740" i="17" l="1"/>
  <c r="O739" i="17"/>
  <c r="N739" i="17"/>
  <c r="T739" i="17"/>
  <c r="S739" i="17"/>
  <c r="R739" i="17"/>
  <c r="Q740" i="17"/>
  <c r="T740" i="17" l="1"/>
  <c r="S740" i="17"/>
  <c r="R740" i="17"/>
  <c r="Q741" i="17"/>
  <c r="M741" i="17"/>
  <c r="O740" i="17"/>
  <c r="N740" i="17"/>
  <c r="T741" i="17" l="1"/>
  <c r="S741" i="17"/>
  <c r="R741" i="17"/>
  <c r="Q742" i="17"/>
  <c r="N741" i="17"/>
  <c r="M742" i="17"/>
  <c r="O741" i="17"/>
  <c r="Q743" i="17" l="1"/>
  <c r="T742" i="17"/>
  <c r="S742" i="17"/>
  <c r="R742" i="17"/>
  <c r="O742" i="17"/>
  <c r="N742" i="17"/>
  <c r="M743" i="17"/>
  <c r="O743" i="17" l="1"/>
  <c r="N743" i="17"/>
  <c r="M744" i="17"/>
  <c r="Q744" i="17"/>
  <c r="T743" i="17"/>
  <c r="S743" i="17"/>
  <c r="R743" i="17"/>
  <c r="R744" i="17" l="1"/>
  <c r="Q745" i="17"/>
  <c r="T744" i="17"/>
  <c r="S744" i="17"/>
  <c r="O744" i="17"/>
  <c r="N744" i="17"/>
  <c r="M745" i="17"/>
  <c r="O745" i="17" l="1"/>
  <c r="N745" i="17"/>
  <c r="M746" i="17"/>
  <c r="S745" i="17"/>
  <c r="R745" i="17"/>
  <c r="Q746" i="17"/>
  <c r="T745" i="17"/>
  <c r="T746" i="17" l="1"/>
  <c r="S746" i="17"/>
  <c r="R746" i="17"/>
  <c r="Q747" i="17"/>
  <c r="O746" i="17"/>
  <c r="N746" i="17"/>
  <c r="M747" i="17"/>
  <c r="M748" i="17" l="1"/>
  <c r="O747" i="17"/>
  <c r="N747" i="17"/>
  <c r="T747" i="17"/>
  <c r="S747" i="17"/>
  <c r="R747" i="17"/>
  <c r="Q748" i="17"/>
  <c r="T748" i="17" l="1"/>
  <c r="S748" i="17"/>
  <c r="R748" i="17"/>
  <c r="Q749" i="17"/>
  <c r="M749" i="17"/>
  <c r="O748" i="17"/>
  <c r="N748" i="17"/>
  <c r="T749" i="17" l="1"/>
  <c r="S749" i="17"/>
  <c r="R749" i="17"/>
  <c r="Q750" i="17"/>
  <c r="N749" i="17"/>
  <c r="M750" i="17"/>
  <c r="O749" i="17"/>
  <c r="O750" i="17" l="1"/>
  <c r="N750" i="17"/>
  <c r="M751" i="17"/>
  <c r="Q751" i="17"/>
  <c r="T750" i="17"/>
  <c r="S750" i="17"/>
  <c r="R750" i="17"/>
  <c r="Q752" i="17" l="1"/>
  <c r="T751" i="17"/>
  <c r="S751" i="17"/>
  <c r="R751" i="17"/>
  <c r="O751" i="17"/>
  <c r="N751" i="17"/>
  <c r="M752" i="17"/>
  <c r="O752" i="17" l="1"/>
  <c r="N752" i="17"/>
  <c r="M753" i="17"/>
  <c r="R752" i="17"/>
  <c r="Q753" i="17"/>
  <c r="T752" i="17"/>
  <c r="S752" i="17"/>
  <c r="S753" i="17" l="1"/>
  <c r="R753" i="17"/>
  <c r="Q754" i="17"/>
  <c r="T753" i="17"/>
  <c r="O753" i="17"/>
  <c r="N753" i="17"/>
  <c r="M754" i="17"/>
  <c r="O754" i="17" l="1"/>
  <c r="N754" i="17"/>
  <c r="M755" i="17"/>
  <c r="T754" i="17"/>
  <c r="S754" i="17"/>
  <c r="R754" i="17"/>
  <c r="Q755" i="17"/>
  <c r="M756" i="17" l="1"/>
  <c r="O755" i="17"/>
  <c r="N755" i="17"/>
  <c r="T755" i="17"/>
  <c r="S755" i="17"/>
  <c r="R755" i="17"/>
  <c r="Q756" i="17"/>
  <c r="T756" i="17" l="1"/>
  <c r="S756" i="17"/>
  <c r="R756" i="17"/>
  <c r="Q757" i="17"/>
  <c r="M757" i="17"/>
  <c r="O756" i="17"/>
  <c r="N756" i="17"/>
  <c r="N757" i="17" l="1"/>
  <c r="M758" i="17"/>
  <c r="O757" i="17"/>
  <c r="T757" i="17"/>
  <c r="S757" i="17"/>
  <c r="R757" i="17"/>
  <c r="Q758" i="17"/>
  <c r="Q759" i="17" l="1"/>
  <c r="T758" i="17"/>
  <c r="S758" i="17"/>
  <c r="R758" i="17"/>
  <c r="O758" i="17"/>
  <c r="N758" i="17"/>
  <c r="M759" i="17"/>
  <c r="Q760" i="17" l="1"/>
  <c r="T759" i="17"/>
  <c r="S759" i="17"/>
  <c r="R759" i="17"/>
  <c r="O759" i="17"/>
  <c r="N759" i="17"/>
  <c r="M760" i="17"/>
  <c r="O760" i="17" l="1"/>
  <c r="N760" i="17"/>
  <c r="M761" i="17"/>
  <c r="R760" i="17"/>
  <c r="Q761" i="17"/>
  <c r="T760" i="17"/>
  <c r="S760" i="17"/>
  <c r="S761" i="17" l="1"/>
  <c r="R761" i="17"/>
  <c r="Q762" i="17"/>
  <c r="T761" i="17"/>
  <c r="O761" i="17"/>
  <c r="N761" i="17"/>
  <c r="M762" i="17"/>
  <c r="O762" i="17" l="1"/>
  <c r="N762" i="17"/>
  <c r="M763" i="17"/>
  <c r="T762" i="17"/>
  <c r="S762" i="17"/>
  <c r="R762" i="17"/>
  <c r="Q763" i="17"/>
  <c r="T763" i="17" l="1"/>
  <c r="S763" i="17"/>
  <c r="R763" i="17"/>
  <c r="Q764" i="17"/>
  <c r="M764" i="17"/>
  <c r="O763" i="17"/>
  <c r="N763" i="17"/>
  <c r="M765" i="17" l="1"/>
  <c r="O764" i="17"/>
  <c r="N764" i="17"/>
  <c r="T764" i="17"/>
  <c r="S764" i="17"/>
  <c r="R764" i="17"/>
  <c r="Q765" i="17"/>
  <c r="Q766" i="17" l="1"/>
  <c r="T765" i="17"/>
  <c r="S765" i="17"/>
  <c r="R765" i="17"/>
  <c r="O765" i="17"/>
  <c r="N765" i="17"/>
  <c r="M766" i="17"/>
  <c r="Q767" i="17" l="1"/>
  <c r="S766" i="17"/>
  <c r="R766" i="17"/>
  <c r="T766" i="17"/>
  <c r="O766" i="17"/>
  <c r="N766" i="17"/>
  <c r="M767" i="17"/>
  <c r="R767" i="17" l="1"/>
  <c r="Q768" i="17"/>
  <c r="T767" i="17"/>
  <c r="S767" i="17"/>
  <c r="O767" i="17"/>
  <c r="M768" i="17"/>
  <c r="N767" i="17"/>
  <c r="O768" i="17" l="1"/>
  <c r="N768" i="17"/>
  <c r="M769" i="17"/>
  <c r="S768" i="17"/>
  <c r="R768" i="17"/>
  <c r="Q769" i="17"/>
  <c r="T768" i="17"/>
  <c r="T769" i="17" l="1"/>
  <c r="S769" i="17"/>
  <c r="R769" i="17"/>
  <c r="Q770" i="17"/>
  <c r="M770" i="17"/>
  <c r="O769" i="17"/>
  <c r="N769" i="17"/>
  <c r="M771" i="17" l="1"/>
  <c r="O770" i="17"/>
  <c r="N770" i="17"/>
  <c r="T770" i="17"/>
  <c r="S770" i="17"/>
  <c r="Q771" i="17"/>
  <c r="R770" i="17"/>
  <c r="M772" i="17" l="1"/>
  <c r="O771" i="17"/>
  <c r="N771" i="17"/>
  <c r="T771" i="17"/>
  <c r="S771" i="17"/>
  <c r="R771" i="17"/>
  <c r="Q772" i="17"/>
  <c r="Q773" i="17" l="1"/>
  <c r="T772" i="17"/>
  <c r="S772" i="17"/>
  <c r="R772" i="17"/>
  <c r="N772" i="17"/>
  <c r="M773" i="17"/>
  <c r="O772" i="17"/>
  <c r="O773" i="17" l="1"/>
  <c r="N773" i="17"/>
  <c r="M774" i="17"/>
  <c r="Q774" i="17"/>
  <c r="T773" i="17"/>
  <c r="S773" i="17"/>
  <c r="R773" i="17"/>
  <c r="Q775" i="17" l="1"/>
  <c r="T774" i="17"/>
  <c r="S774" i="17"/>
  <c r="R774" i="17"/>
  <c r="O774" i="17"/>
  <c r="N774" i="17"/>
  <c r="M775" i="17"/>
  <c r="O775" i="17" l="1"/>
  <c r="N775" i="17"/>
  <c r="M776" i="17"/>
  <c r="R775" i="17"/>
  <c r="Q776" i="17"/>
  <c r="T775" i="17"/>
  <c r="S775" i="17"/>
  <c r="M777" i="17" l="1"/>
  <c r="O776" i="17"/>
  <c r="N776" i="17"/>
  <c r="S776" i="17"/>
  <c r="R776" i="17"/>
  <c r="Q777" i="17"/>
  <c r="T776" i="17"/>
  <c r="T777" i="17" l="1"/>
  <c r="S777" i="17"/>
  <c r="R777" i="17"/>
  <c r="Q778" i="17"/>
  <c r="O777" i="17"/>
  <c r="N777" i="17"/>
  <c r="M778" i="17"/>
  <c r="M779" i="17" l="1"/>
  <c r="O778" i="17"/>
  <c r="N778" i="17"/>
  <c r="T778" i="17"/>
  <c r="S778" i="17"/>
  <c r="Q779" i="17"/>
  <c r="R778" i="17"/>
  <c r="T779" i="17" l="1"/>
  <c r="R779" i="17"/>
  <c r="S779" i="17"/>
  <c r="Q780" i="17"/>
  <c r="M780" i="17"/>
  <c r="O779" i="17"/>
  <c r="N779" i="17"/>
  <c r="N780" i="17" l="1"/>
  <c r="M781" i="17"/>
  <c r="O780" i="17"/>
  <c r="T780" i="17"/>
  <c r="S780" i="17"/>
  <c r="R780" i="17"/>
  <c r="Q781" i="17"/>
  <c r="O781" i="17" l="1"/>
  <c r="N781" i="17"/>
  <c r="M782" i="17"/>
  <c r="Q782" i="17"/>
  <c r="T781" i="17"/>
  <c r="S781" i="17"/>
  <c r="R781" i="17"/>
  <c r="O782" i="17" l="1"/>
  <c r="N782" i="17"/>
  <c r="M783" i="17"/>
  <c r="Q783" i="17"/>
  <c r="T782" i="17"/>
  <c r="S782" i="17"/>
  <c r="R782" i="17"/>
  <c r="O783" i="17" l="1"/>
  <c r="N783" i="17"/>
  <c r="M784" i="17"/>
  <c r="R783" i="17"/>
  <c r="Q784" i="17"/>
  <c r="T783" i="17"/>
  <c r="S783" i="17"/>
  <c r="S784" i="17" l="1"/>
  <c r="R784" i="17"/>
  <c r="Q785" i="17"/>
  <c r="T784" i="17"/>
  <c r="O784" i="17"/>
  <c r="N784" i="17"/>
  <c r="M785" i="17"/>
  <c r="T785" i="17" l="1"/>
  <c r="S785" i="17"/>
  <c r="R785" i="17"/>
  <c r="Q786" i="17"/>
  <c r="O785" i="17"/>
  <c r="N785" i="17"/>
  <c r="M786" i="17"/>
  <c r="T786" i="17" l="1"/>
  <c r="S786" i="17"/>
  <c r="R786" i="17"/>
  <c r="Q787" i="17"/>
  <c r="M787" i="17"/>
  <c r="O786" i="17"/>
  <c r="N786" i="17"/>
  <c r="T787" i="17" l="1"/>
  <c r="S787" i="17"/>
  <c r="R787" i="17"/>
  <c r="Q788" i="17"/>
  <c r="M788" i="17"/>
  <c r="O787" i="17"/>
  <c r="N787" i="17"/>
  <c r="T788" i="17" l="1"/>
  <c r="S788" i="17"/>
  <c r="R788" i="17"/>
  <c r="Q789" i="17"/>
  <c r="N788" i="17"/>
  <c r="M789" i="17"/>
  <c r="O788" i="17"/>
  <c r="Q790" i="17" l="1"/>
  <c r="T789" i="17"/>
  <c r="S789" i="17"/>
  <c r="R789" i="17"/>
  <c r="O789" i="17"/>
  <c r="N789" i="17"/>
  <c r="M790" i="17"/>
  <c r="O790" i="17" l="1"/>
  <c r="N790" i="17"/>
  <c r="M791" i="17"/>
  <c r="Q791" i="17"/>
  <c r="T790" i="17"/>
  <c r="S790" i="17"/>
  <c r="R790" i="17"/>
  <c r="R791" i="17" l="1"/>
  <c r="Q792" i="17"/>
  <c r="T791" i="17"/>
  <c r="S791" i="17"/>
  <c r="O791" i="17"/>
  <c r="N791" i="17"/>
  <c r="M792" i="17"/>
  <c r="O792" i="17" l="1"/>
  <c r="N792" i="17"/>
  <c r="M793" i="17"/>
  <c r="S792" i="17"/>
  <c r="R792" i="17"/>
  <c r="Q793" i="17"/>
  <c r="T792" i="17"/>
  <c r="O793" i="17" l="1"/>
  <c r="N793" i="17"/>
  <c r="M794" i="17"/>
  <c r="T793" i="17"/>
  <c r="S793" i="17"/>
  <c r="R793" i="17"/>
  <c r="Q794" i="17"/>
  <c r="T794" i="17" l="1"/>
  <c r="S794" i="17"/>
  <c r="R794" i="17"/>
  <c r="Q795" i="17"/>
  <c r="M795" i="17"/>
  <c r="O794" i="17"/>
  <c r="N794" i="17"/>
  <c r="T795" i="17" l="1"/>
  <c r="S795" i="17"/>
  <c r="R795" i="17"/>
  <c r="Q796" i="17"/>
  <c r="M796" i="17"/>
  <c r="O795" i="17"/>
  <c r="N795" i="17"/>
  <c r="T796" i="17" l="1"/>
  <c r="S796" i="17"/>
  <c r="R796" i="17"/>
  <c r="Q797" i="17"/>
  <c r="N796" i="17"/>
  <c r="M797" i="17"/>
  <c r="O796" i="17"/>
  <c r="Q798" i="17" l="1"/>
  <c r="T797" i="17"/>
  <c r="S797" i="17"/>
  <c r="R797" i="17"/>
  <c r="O797" i="17"/>
  <c r="N797" i="17"/>
  <c r="M798" i="17"/>
  <c r="O798" i="17" l="1"/>
  <c r="N798" i="17"/>
  <c r="M799" i="17"/>
  <c r="Q799" i="17"/>
  <c r="T798" i="17"/>
  <c r="S798" i="17"/>
  <c r="R798" i="17"/>
  <c r="R799" i="17" l="1"/>
  <c r="Q800" i="17"/>
  <c r="T799" i="17"/>
  <c r="S799" i="17"/>
  <c r="O799" i="17"/>
  <c r="N799" i="17"/>
  <c r="M800" i="17"/>
  <c r="S800" i="17" l="1"/>
  <c r="R800" i="17"/>
  <c r="Q801" i="17"/>
  <c r="T800" i="17"/>
  <c r="O800" i="17"/>
  <c r="N800" i="17"/>
  <c r="M801" i="17"/>
  <c r="T801" i="17" l="1"/>
  <c r="S801" i="17"/>
  <c r="R801" i="17"/>
  <c r="Q802" i="17"/>
  <c r="O801" i="17"/>
  <c r="N801" i="17"/>
  <c r="M802" i="17"/>
  <c r="T802" i="17" l="1"/>
  <c r="S802" i="17"/>
  <c r="R802" i="17"/>
  <c r="Q803" i="17"/>
  <c r="M803" i="17"/>
  <c r="O802" i="17"/>
  <c r="N802" i="17"/>
  <c r="T803" i="17" l="1"/>
  <c r="S803" i="17"/>
  <c r="R803" i="17"/>
  <c r="Q804" i="17"/>
  <c r="M804" i="17"/>
  <c r="O803" i="17"/>
  <c r="N803" i="17"/>
  <c r="T804" i="17" l="1"/>
  <c r="S804" i="17"/>
  <c r="R804" i="17"/>
  <c r="Q805" i="17"/>
  <c r="N804" i="17"/>
  <c r="M805" i="17"/>
  <c r="O804" i="17"/>
  <c r="O805" i="17" l="1"/>
  <c r="N805" i="17"/>
  <c r="M806" i="17"/>
  <c r="Q806" i="17"/>
  <c r="T805" i="17"/>
  <c r="S805" i="17"/>
  <c r="R805" i="17"/>
  <c r="Q807" i="17" l="1"/>
  <c r="T806" i="17"/>
  <c r="S806" i="17"/>
  <c r="R806" i="17"/>
  <c r="O806" i="17"/>
  <c r="N806" i="17"/>
  <c r="M807" i="17"/>
  <c r="O807" i="17" l="1"/>
  <c r="N807" i="17"/>
  <c r="M808" i="17"/>
  <c r="R807" i="17"/>
  <c r="Q808" i="17"/>
  <c r="T807" i="17"/>
  <c r="S807" i="17"/>
  <c r="O808" i="17" l="1"/>
  <c r="N808" i="17"/>
  <c r="M809" i="17"/>
  <c r="S808" i="17"/>
  <c r="R808" i="17"/>
  <c r="Q809" i="17"/>
  <c r="T808" i="17"/>
  <c r="T809" i="17" l="1"/>
  <c r="S809" i="17"/>
  <c r="R809" i="17"/>
  <c r="Q810" i="17"/>
  <c r="O809" i="17"/>
  <c r="N809" i="17"/>
  <c r="M810" i="17"/>
  <c r="T810" i="17" l="1"/>
  <c r="S810" i="17"/>
  <c r="R810" i="17"/>
  <c r="Q811" i="17"/>
  <c r="M811" i="17"/>
  <c r="O810" i="17"/>
  <c r="N810" i="17"/>
  <c r="M812" i="17" l="1"/>
  <c r="O811" i="17"/>
  <c r="N811" i="17"/>
  <c r="T811" i="17"/>
  <c r="S811" i="17"/>
  <c r="R811" i="17"/>
  <c r="Q812" i="17"/>
  <c r="T812" i="17" l="1"/>
  <c r="S812" i="17"/>
  <c r="R812" i="17"/>
  <c r="Q813" i="17"/>
  <c r="N812" i="17"/>
  <c r="M813" i="17"/>
  <c r="O812" i="17"/>
  <c r="Q814" i="17" l="1"/>
  <c r="T813" i="17"/>
  <c r="S813" i="17"/>
  <c r="R813" i="17"/>
  <c r="O813" i="17"/>
  <c r="N813" i="17"/>
  <c r="M814" i="17"/>
  <c r="O814" i="17" l="1"/>
  <c r="N814" i="17"/>
  <c r="M815" i="17"/>
  <c r="Q815" i="17"/>
  <c r="T814" i="17"/>
  <c r="S814" i="17"/>
  <c r="R814" i="17"/>
  <c r="R815" i="17" l="1"/>
  <c r="Q816" i="17"/>
  <c r="T815" i="17"/>
  <c r="S815" i="17"/>
  <c r="O815" i="17"/>
  <c r="N815" i="17"/>
  <c r="M816" i="17"/>
  <c r="O816" i="17" l="1"/>
  <c r="N816" i="17"/>
  <c r="M817" i="17"/>
  <c r="S816" i="17"/>
  <c r="R816" i="17"/>
  <c r="Q817" i="17"/>
  <c r="T816" i="17"/>
  <c r="T817" i="17" l="1"/>
  <c r="S817" i="17"/>
  <c r="R817" i="17"/>
  <c r="Q818" i="17"/>
  <c r="O817" i="17"/>
  <c r="N817" i="17"/>
  <c r="M818" i="17"/>
  <c r="M819" i="17" l="1"/>
  <c r="O818" i="17"/>
  <c r="N818" i="17"/>
  <c r="T818" i="17"/>
  <c r="S818" i="17"/>
  <c r="R818" i="17"/>
  <c r="Q819" i="17"/>
  <c r="T819" i="17" l="1"/>
  <c r="S819" i="17"/>
  <c r="R819" i="17"/>
  <c r="Q820" i="17"/>
  <c r="M820" i="17"/>
  <c r="O819" i="17"/>
  <c r="N819" i="17"/>
  <c r="N820" i="17" l="1"/>
  <c r="M821" i="17"/>
  <c r="O820" i="17"/>
  <c r="T820" i="17"/>
  <c r="S820" i="17"/>
  <c r="R820" i="17"/>
  <c r="Q821" i="17"/>
  <c r="O821" i="17" l="1"/>
  <c r="N821" i="17"/>
  <c r="M822" i="17"/>
  <c r="Q822" i="17"/>
  <c r="T821" i="17"/>
  <c r="S821" i="17"/>
  <c r="R821" i="17"/>
  <c r="O822" i="17" l="1"/>
  <c r="N822" i="17"/>
  <c r="M823" i="17"/>
  <c r="Q823" i="17"/>
  <c r="T822" i="17"/>
  <c r="S822" i="17"/>
  <c r="R822" i="17"/>
  <c r="R823" i="17" l="1"/>
  <c r="Q824" i="17"/>
  <c r="T823" i="17"/>
  <c r="S823" i="17"/>
  <c r="O823" i="17"/>
  <c r="N823" i="17"/>
  <c r="M824" i="17"/>
  <c r="O824" i="17" l="1"/>
  <c r="N824" i="17"/>
  <c r="M825" i="17"/>
  <c r="S824" i="17"/>
  <c r="R824" i="17"/>
  <c r="Q825" i="17"/>
  <c r="T824" i="17"/>
  <c r="T825" i="17" l="1"/>
  <c r="S825" i="17"/>
  <c r="R825" i="17"/>
  <c r="Q826" i="17"/>
  <c r="O825" i="17"/>
  <c r="N825" i="17"/>
  <c r="M826" i="17"/>
  <c r="T826" i="17" l="1"/>
  <c r="S826" i="17"/>
  <c r="R826" i="17"/>
  <c r="Q827" i="17"/>
  <c r="M827" i="17"/>
  <c r="O826" i="17"/>
  <c r="N826" i="17"/>
  <c r="T827" i="17" l="1"/>
  <c r="S827" i="17"/>
  <c r="R827" i="17"/>
  <c r="Q828" i="17"/>
  <c r="M828" i="17"/>
  <c r="O827" i="17"/>
  <c r="N827" i="17"/>
  <c r="N828" i="17" l="1"/>
  <c r="M829" i="17"/>
  <c r="O828" i="17"/>
  <c r="T828" i="17"/>
  <c r="S828" i="17"/>
  <c r="R828" i="17"/>
  <c r="Q829" i="17"/>
  <c r="Q830" i="17" l="1"/>
  <c r="T829" i="17"/>
  <c r="S829" i="17"/>
  <c r="R829" i="17"/>
  <c r="O829" i="17"/>
  <c r="N829" i="17"/>
  <c r="M830" i="17"/>
  <c r="O830" i="17" l="1"/>
  <c r="N830" i="17"/>
  <c r="M831" i="17"/>
  <c r="Q831" i="17"/>
  <c r="T830" i="17"/>
  <c r="S830" i="17"/>
  <c r="R830" i="17"/>
  <c r="R831" i="17" l="1"/>
  <c r="Q832" i="17"/>
  <c r="T831" i="17"/>
  <c r="S831" i="17"/>
  <c r="O831" i="17"/>
  <c r="N831" i="17"/>
  <c r="M832" i="17"/>
  <c r="S832" i="17" l="1"/>
  <c r="R832" i="17"/>
  <c r="Q833" i="17"/>
  <c r="T832" i="17"/>
  <c r="O832" i="17"/>
  <c r="N832" i="17"/>
  <c r="M833" i="17"/>
  <c r="T833" i="17" l="1"/>
  <c r="S833" i="17"/>
  <c r="R833" i="17"/>
  <c r="Q834" i="17"/>
  <c r="O833" i="17"/>
  <c r="N833" i="17"/>
  <c r="M834" i="17"/>
  <c r="T834" i="17" l="1"/>
  <c r="S834" i="17"/>
  <c r="R834" i="17"/>
  <c r="Q835" i="17"/>
  <c r="M835" i="17"/>
  <c r="O834" i="17"/>
  <c r="N834" i="17"/>
  <c r="M836" i="17" l="1"/>
  <c r="O835" i="17"/>
  <c r="N835" i="17"/>
  <c r="Q836" i="17"/>
  <c r="T835" i="17"/>
  <c r="S835" i="17"/>
  <c r="R835" i="17"/>
  <c r="Q837" i="17" l="1"/>
  <c r="S836" i="17"/>
  <c r="R836" i="17"/>
  <c r="T836" i="17"/>
  <c r="O836" i="17"/>
  <c r="N836" i="17"/>
  <c r="M837" i="17"/>
  <c r="O837" i="17" l="1"/>
  <c r="N837" i="17"/>
  <c r="M838" i="17"/>
  <c r="R837" i="17"/>
  <c r="Q838" i="17"/>
  <c r="T837" i="17"/>
  <c r="S837" i="17"/>
  <c r="S838" i="17" l="1"/>
  <c r="R838" i="17"/>
  <c r="Q839" i="17"/>
  <c r="T838" i="17"/>
  <c r="O838" i="17"/>
  <c r="M839" i="17"/>
  <c r="N838" i="17"/>
  <c r="M840" i="17" l="1"/>
  <c r="O839" i="17"/>
  <c r="N839" i="17"/>
  <c r="T839" i="17"/>
  <c r="S839" i="17"/>
  <c r="R839" i="17"/>
  <c r="Q840" i="17"/>
  <c r="T840" i="17" l="1"/>
  <c r="S840" i="17"/>
  <c r="R840" i="17"/>
  <c r="Q841" i="17"/>
  <c r="M841" i="17"/>
  <c r="O840" i="17"/>
  <c r="N840" i="17"/>
  <c r="T841" i="17" l="1"/>
  <c r="S841" i="17"/>
  <c r="Q842" i="17"/>
  <c r="R841" i="17"/>
  <c r="M842" i="17"/>
  <c r="O841" i="17"/>
  <c r="N841" i="17"/>
  <c r="N842" i="17" l="1"/>
  <c r="M843" i="17"/>
  <c r="O842" i="17"/>
  <c r="T842" i="17"/>
  <c r="S842" i="17"/>
  <c r="Q843" i="17"/>
  <c r="R842" i="17"/>
  <c r="Q844" i="17" l="1"/>
  <c r="T843" i="17"/>
  <c r="S843" i="17"/>
  <c r="R843" i="17"/>
  <c r="O843" i="17"/>
  <c r="N843" i="17"/>
  <c r="M844" i="17"/>
  <c r="O844" i="17" l="1"/>
  <c r="N844" i="17"/>
  <c r="M845" i="17"/>
  <c r="Q845" i="17"/>
  <c r="T844" i="17"/>
  <c r="S844" i="17"/>
  <c r="R844" i="17"/>
  <c r="R845" i="17" l="1"/>
  <c r="Q846" i="17"/>
  <c r="T845" i="17"/>
  <c r="S845" i="17"/>
  <c r="O845" i="17"/>
  <c r="N845" i="17"/>
  <c r="M846" i="17"/>
  <c r="O846" i="17" l="1"/>
  <c r="N846" i="17"/>
  <c r="M847" i="17"/>
  <c r="S846" i="17"/>
  <c r="R846" i="17"/>
  <c r="Q847" i="17"/>
  <c r="T846" i="17"/>
  <c r="T847" i="17" l="1"/>
  <c r="S847" i="17"/>
  <c r="R847" i="17"/>
  <c r="Q848" i="17"/>
  <c r="O847" i="17"/>
  <c r="M848" i="17"/>
  <c r="N847" i="17"/>
  <c r="T848" i="17" l="1"/>
  <c r="S848" i="17"/>
  <c r="R848" i="17"/>
  <c r="Q849" i="17"/>
  <c r="M849" i="17"/>
  <c r="O848" i="17"/>
  <c r="N848" i="17"/>
  <c r="T849" i="17" l="1"/>
  <c r="S849" i="17"/>
  <c r="R849" i="17"/>
  <c r="Q850" i="17"/>
  <c r="M850" i="17"/>
  <c r="O849" i="17"/>
  <c r="N849" i="17"/>
  <c r="T850" i="17" l="1"/>
  <c r="S850" i="17"/>
  <c r="Q851" i="17"/>
  <c r="R850" i="17"/>
  <c r="N850" i="17"/>
  <c r="M851" i="17"/>
  <c r="O850" i="17"/>
  <c r="O851" i="17" l="1"/>
  <c r="N851" i="17"/>
  <c r="M852" i="17"/>
  <c r="Q852" i="17"/>
  <c r="T851" i="17"/>
  <c r="S851" i="17"/>
  <c r="R851" i="17"/>
  <c r="Q853" i="17" l="1"/>
  <c r="T852" i="17"/>
  <c r="S852" i="17"/>
  <c r="R852" i="17"/>
  <c r="O852" i="17"/>
  <c r="N852" i="17"/>
  <c r="M853" i="17"/>
  <c r="O853" i="17" l="1"/>
  <c r="N853" i="17"/>
  <c r="M854" i="17"/>
  <c r="R853" i="17"/>
  <c r="Q854" i="17"/>
  <c r="T853" i="17"/>
  <c r="S853" i="17"/>
  <c r="O854" i="17" l="1"/>
  <c r="N854" i="17"/>
  <c r="M855" i="17"/>
  <c r="S854" i="17"/>
  <c r="R854" i="17"/>
  <c r="Q855" i="17"/>
  <c r="T854" i="17"/>
  <c r="T855" i="17" l="1"/>
  <c r="S855" i="17"/>
  <c r="R855" i="17"/>
  <c r="Q856" i="17"/>
  <c r="O855" i="17"/>
  <c r="N855" i="17"/>
  <c r="M856" i="17"/>
  <c r="T856" i="17" l="1"/>
  <c r="S856" i="17"/>
  <c r="R856" i="17"/>
  <c r="Q857" i="17"/>
  <c r="M857" i="17"/>
  <c r="O856" i="17"/>
  <c r="N856" i="17"/>
  <c r="T857" i="17" l="1"/>
  <c r="S857" i="17"/>
  <c r="R857" i="17"/>
  <c r="Q858" i="17"/>
  <c r="M858" i="17"/>
  <c r="O857" i="17"/>
  <c r="N857" i="17"/>
  <c r="N858" i="17" l="1"/>
  <c r="M859" i="17"/>
  <c r="O858" i="17"/>
  <c r="T858" i="17"/>
  <c r="S858" i="17"/>
  <c r="R858" i="17"/>
  <c r="Q859" i="17"/>
  <c r="Q860" i="17" l="1"/>
  <c r="T859" i="17"/>
  <c r="S859" i="17"/>
  <c r="R859" i="17"/>
  <c r="O859" i="17"/>
  <c r="N859" i="17"/>
  <c r="M860" i="17"/>
  <c r="O860" i="17" l="1"/>
  <c r="N860" i="17"/>
  <c r="M861" i="17"/>
  <c r="Q861" i="17"/>
  <c r="T860" i="17"/>
  <c r="S860" i="17"/>
  <c r="R860" i="17"/>
  <c r="R861" i="17" l="1"/>
  <c r="Q862" i="17"/>
  <c r="T861" i="17"/>
  <c r="S861" i="17"/>
  <c r="O861" i="17"/>
  <c r="N861" i="17"/>
  <c r="M862" i="17"/>
  <c r="S862" i="17" l="1"/>
  <c r="R862" i="17"/>
  <c r="Q863" i="17"/>
  <c r="T862" i="17"/>
  <c r="O862" i="17"/>
  <c r="N862" i="17"/>
  <c r="M863" i="17"/>
  <c r="O863" i="17" l="1"/>
  <c r="N863" i="17"/>
  <c r="M864" i="17"/>
  <c r="T863" i="17"/>
  <c r="S863" i="17"/>
  <c r="R863" i="17"/>
  <c r="Q864" i="17"/>
  <c r="M865" i="17" l="1"/>
  <c r="O864" i="17"/>
  <c r="N864" i="17"/>
  <c r="T864" i="17"/>
  <c r="S864" i="17"/>
  <c r="R864" i="17"/>
  <c r="Q865" i="17"/>
  <c r="T865" i="17" l="1"/>
  <c r="S865" i="17"/>
  <c r="R865" i="17"/>
  <c r="Q866" i="17"/>
  <c r="M866" i="17"/>
  <c r="O865" i="17"/>
  <c r="N865" i="17"/>
  <c r="N866" i="17" l="1"/>
  <c r="M867" i="17"/>
  <c r="O866" i="17"/>
  <c r="T866" i="17"/>
  <c r="S866" i="17"/>
  <c r="R866" i="17"/>
  <c r="Q867" i="17"/>
  <c r="Q868" i="17" l="1"/>
  <c r="T867" i="17"/>
  <c r="S867" i="17"/>
  <c r="R867" i="17"/>
  <c r="O867" i="17"/>
  <c r="N867" i="17"/>
  <c r="M868" i="17"/>
  <c r="O868" i="17" l="1"/>
  <c r="N868" i="17"/>
  <c r="M869" i="17"/>
  <c r="Q869" i="17"/>
  <c r="T868" i="17"/>
  <c r="S868" i="17"/>
  <c r="R868" i="17"/>
  <c r="O869" i="17" l="1"/>
  <c r="N869" i="17"/>
  <c r="M870" i="17"/>
  <c r="R869" i="17"/>
  <c r="Q870" i="17"/>
  <c r="T869" i="17"/>
  <c r="S869" i="17"/>
  <c r="S870" i="17" l="1"/>
  <c r="R870" i="17"/>
  <c r="Q871" i="17"/>
  <c r="T870" i="17"/>
  <c r="O870" i="17"/>
  <c r="N870" i="17"/>
  <c r="M871" i="17"/>
  <c r="T871" i="17" l="1"/>
  <c r="S871" i="17"/>
  <c r="R871" i="17"/>
  <c r="Q872" i="17"/>
  <c r="O871" i="17"/>
  <c r="N871" i="17"/>
  <c r="M872" i="17"/>
  <c r="T872" i="17" l="1"/>
  <c r="S872" i="17"/>
  <c r="R872" i="17"/>
  <c r="Q873" i="17"/>
  <c r="M873" i="17"/>
  <c r="O872" i="17"/>
  <c r="N872" i="17"/>
  <c r="M874" i="17" l="1"/>
  <c r="O873" i="17"/>
  <c r="N873" i="17"/>
  <c r="T873" i="17"/>
  <c r="S873" i="17"/>
  <c r="R873" i="17"/>
  <c r="Q874" i="17"/>
  <c r="T874" i="17" l="1"/>
  <c r="S874" i="17"/>
  <c r="R874" i="17"/>
  <c r="Q875" i="17"/>
  <c r="N874" i="17"/>
  <c r="M875" i="17"/>
  <c r="O874" i="17"/>
  <c r="O875" i="17" l="1"/>
  <c r="N875" i="17"/>
  <c r="M876" i="17"/>
  <c r="Q876" i="17"/>
  <c r="T875" i="17"/>
  <c r="S875" i="17"/>
  <c r="R875" i="17"/>
  <c r="Q877" i="17" l="1"/>
  <c r="T876" i="17"/>
  <c r="S876" i="17"/>
  <c r="R876" i="17"/>
  <c r="O876" i="17"/>
  <c r="N876" i="17"/>
  <c r="M877" i="17"/>
  <c r="O877" i="17" l="1"/>
  <c r="N877" i="17"/>
  <c r="M878" i="17"/>
  <c r="R877" i="17"/>
  <c r="Q878" i="17"/>
  <c r="T877" i="17"/>
  <c r="S877" i="17"/>
  <c r="O878" i="17" l="1"/>
  <c r="N878" i="17"/>
  <c r="M879" i="17"/>
  <c r="S878" i="17"/>
  <c r="R878" i="17"/>
  <c r="Q879" i="17"/>
  <c r="T878" i="17"/>
  <c r="T879" i="17" l="1"/>
  <c r="S879" i="17"/>
  <c r="R879" i="17"/>
  <c r="Q880" i="17"/>
  <c r="O879" i="17"/>
  <c r="N879" i="17"/>
  <c r="M880" i="17"/>
  <c r="T880" i="17" l="1"/>
  <c r="S880" i="17"/>
  <c r="R880" i="17"/>
  <c r="Q881" i="17"/>
  <c r="M881" i="17"/>
  <c r="O880" i="17"/>
  <c r="N880" i="17"/>
  <c r="T881" i="17" l="1"/>
  <c r="S881" i="17"/>
  <c r="R881" i="17"/>
  <c r="Q882" i="17"/>
  <c r="M882" i="17"/>
  <c r="O881" i="17"/>
  <c r="N881" i="17"/>
  <c r="N882" i="17" l="1"/>
  <c r="M883" i="17"/>
  <c r="O882" i="17"/>
  <c r="T882" i="17"/>
  <c r="S882" i="17"/>
  <c r="R882" i="17"/>
  <c r="Q883" i="17"/>
  <c r="Q884" i="17" l="1"/>
  <c r="T883" i="17"/>
  <c r="S883" i="17"/>
  <c r="R883" i="17"/>
  <c r="O883" i="17"/>
  <c r="N883" i="17"/>
  <c r="M884" i="17"/>
  <c r="O884" i="17" l="1"/>
  <c r="N884" i="17"/>
  <c r="M885" i="17"/>
  <c r="Q885" i="17"/>
  <c r="T884" i="17"/>
  <c r="S884" i="17"/>
  <c r="R884" i="17"/>
  <c r="R885" i="17" l="1"/>
  <c r="Q886" i="17"/>
  <c r="T885" i="17"/>
  <c r="S885" i="17"/>
  <c r="O885" i="17"/>
  <c r="N885" i="17"/>
  <c r="M886" i="17"/>
  <c r="O886" i="17" l="1"/>
  <c r="N886" i="17"/>
  <c r="M887" i="17"/>
  <c r="S886" i="17"/>
  <c r="R886" i="17"/>
  <c r="Q887" i="17"/>
  <c r="T886" i="17"/>
  <c r="O887" i="17" l="1"/>
  <c r="N887" i="17"/>
  <c r="M888" i="17"/>
  <c r="T887" i="17"/>
  <c r="S887" i="17"/>
  <c r="R887" i="17"/>
  <c r="Q888" i="17"/>
  <c r="T888" i="17" l="1"/>
  <c r="S888" i="17"/>
  <c r="R888" i="17"/>
  <c r="Q889" i="17"/>
  <c r="M889" i="17"/>
  <c r="O888" i="17"/>
  <c r="N888" i="17"/>
  <c r="T889" i="17" l="1"/>
  <c r="S889" i="17"/>
  <c r="R889" i="17"/>
  <c r="Q890" i="17"/>
  <c r="M890" i="17"/>
  <c r="O889" i="17"/>
  <c r="N889" i="17"/>
  <c r="N890" i="17" l="1"/>
  <c r="M891" i="17"/>
  <c r="O890" i="17"/>
  <c r="T890" i="17"/>
  <c r="S890" i="17"/>
  <c r="R890" i="17"/>
  <c r="Q891" i="17"/>
  <c r="O891" i="17" l="1"/>
  <c r="N891" i="17"/>
  <c r="M892" i="17"/>
  <c r="Q892" i="17"/>
  <c r="T891" i="17"/>
  <c r="S891" i="17"/>
  <c r="R891" i="17"/>
  <c r="Q893" i="17" l="1"/>
  <c r="T892" i="17"/>
  <c r="S892" i="17"/>
  <c r="R892" i="17"/>
  <c r="O892" i="17"/>
  <c r="N892" i="17"/>
  <c r="M893" i="17"/>
  <c r="O893" i="17" l="1"/>
  <c r="N893" i="17"/>
  <c r="M894" i="17"/>
  <c r="R893" i="17"/>
  <c r="Q894" i="17"/>
  <c r="T893" i="17"/>
  <c r="S893" i="17"/>
  <c r="O894" i="17" l="1"/>
  <c r="N894" i="17"/>
  <c r="M895" i="17"/>
  <c r="S894" i="17"/>
  <c r="R894" i="17"/>
  <c r="Q895" i="17"/>
  <c r="T894" i="17"/>
  <c r="O895" i="17" l="1"/>
  <c r="N895" i="17"/>
  <c r="M896" i="17"/>
  <c r="T895" i="17"/>
  <c r="S895" i="17"/>
  <c r="R895" i="17"/>
  <c r="Q896" i="17"/>
  <c r="M897" i="17" l="1"/>
  <c r="O896" i="17"/>
  <c r="N896" i="17"/>
  <c r="T896" i="17"/>
  <c r="S896" i="17"/>
  <c r="R896" i="17"/>
  <c r="Q897" i="17"/>
  <c r="T897" i="17" l="1"/>
  <c r="S897" i="17"/>
  <c r="R897" i="17"/>
  <c r="Q898" i="17"/>
  <c r="M898" i="17"/>
  <c r="O897" i="17"/>
  <c r="N897" i="17"/>
  <c r="N898" i="17" l="1"/>
  <c r="M899" i="17"/>
  <c r="O898" i="17"/>
  <c r="T898" i="17"/>
  <c r="S898" i="17"/>
  <c r="R898" i="17"/>
  <c r="Q899" i="17"/>
  <c r="O899" i="17" l="1"/>
  <c r="N899" i="17"/>
  <c r="M900" i="17"/>
  <c r="Q900" i="17"/>
  <c r="T899" i="17"/>
  <c r="S899" i="17"/>
  <c r="R899" i="17"/>
  <c r="Q901" i="17" l="1"/>
  <c r="T900" i="17"/>
  <c r="S900" i="17"/>
  <c r="R900" i="17"/>
  <c r="O900" i="17"/>
  <c r="N900" i="17"/>
  <c r="M901" i="17"/>
  <c r="O901" i="17" l="1"/>
  <c r="N901" i="17"/>
  <c r="M902" i="17"/>
  <c r="R901" i="17"/>
  <c r="Q902" i="17"/>
  <c r="T901" i="17"/>
  <c r="S901" i="17"/>
  <c r="O902" i="17" l="1"/>
  <c r="N902" i="17"/>
  <c r="M903" i="17"/>
  <c r="S902" i="17"/>
  <c r="R902" i="17"/>
  <c r="Q903" i="17"/>
  <c r="T902" i="17"/>
  <c r="O903" i="17" l="1"/>
  <c r="N903" i="17"/>
  <c r="M904" i="17"/>
  <c r="T903" i="17"/>
  <c r="S903" i="17"/>
  <c r="R903" i="17"/>
  <c r="Q904" i="17"/>
  <c r="T904" i="17" l="1"/>
  <c r="S904" i="17"/>
  <c r="R904" i="17"/>
  <c r="Q905" i="17"/>
  <c r="M905" i="17"/>
  <c r="O904" i="17"/>
  <c r="N904" i="17"/>
  <c r="M906" i="17" l="1"/>
  <c r="O905" i="17"/>
  <c r="N905" i="17"/>
  <c r="T905" i="17"/>
  <c r="S905" i="17"/>
  <c r="R905" i="17"/>
  <c r="Q906" i="17"/>
  <c r="T906" i="17" l="1"/>
  <c r="S906" i="17"/>
  <c r="R906" i="17"/>
  <c r="Q907" i="17"/>
  <c r="N906" i="17"/>
  <c r="M907" i="17"/>
  <c r="O906" i="17"/>
  <c r="M908" i="17" l="1"/>
  <c r="O907" i="17"/>
  <c r="N907" i="17"/>
  <c r="Q908" i="17"/>
  <c r="T907" i="17"/>
  <c r="S907" i="17"/>
  <c r="R907" i="17"/>
  <c r="T908" i="17" l="1"/>
  <c r="R908" i="17"/>
  <c r="Q909" i="17"/>
  <c r="S908" i="17"/>
  <c r="O908" i="17"/>
  <c r="M909" i="17"/>
  <c r="N908" i="17"/>
  <c r="M910" i="17" l="1"/>
  <c r="N909" i="17"/>
  <c r="O909" i="17"/>
  <c r="T909" i="17"/>
  <c r="S909" i="17"/>
  <c r="Q910" i="17"/>
  <c r="R909" i="17"/>
  <c r="T910" i="17" l="1"/>
  <c r="S910" i="17"/>
  <c r="R910" i="17"/>
  <c r="Q911" i="17"/>
  <c r="M911" i="17"/>
  <c r="O910" i="17"/>
  <c r="N910" i="17"/>
  <c r="N911" i="17" l="1"/>
  <c r="M912" i="17"/>
  <c r="O911" i="17"/>
  <c r="T911" i="17"/>
  <c r="S911" i="17"/>
  <c r="Q912" i="17"/>
  <c r="R911" i="17"/>
  <c r="Q913" i="17" l="1"/>
  <c r="T912" i="17"/>
  <c r="R912" i="17"/>
  <c r="S912" i="17"/>
  <c r="O912" i="17"/>
  <c r="N912" i="17"/>
  <c r="M913" i="17"/>
  <c r="O913" i="17" l="1"/>
  <c r="N913" i="17"/>
  <c r="M914" i="17"/>
  <c r="Q914" i="17"/>
  <c r="S913" i="17"/>
  <c r="T913" i="17"/>
  <c r="R913" i="17"/>
  <c r="R914" i="17" l="1"/>
  <c r="Q915" i="17"/>
  <c r="T914" i="17"/>
  <c r="S914" i="17"/>
  <c r="O914" i="17"/>
  <c r="N914" i="17"/>
  <c r="M915" i="17"/>
  <c r="O915" i="17" l="1"/>
  <c r="N915" i="17"/>
  <c r="M916" i="17"/>
  <c r="S915" i="17"/>
  <c r="R915" i="17"/>
  <c r="Q916" i="17"/>
  <c r="T915" i="17"/>
  <c r="T916" i="17" l="1"/>
  <c r="S916" i="17"/>
  <c r="R916" i="17"/>
  <c r="Q917" i="17"/>
  <c r="O916" i="17"/>
  <c r="M917" i="17"/>
  <c r="N916" i="17"/>
  <c r="T917" i="17" l="1"/>
  <c r="S917" i="17"/>
  <c r="R917" i="17"/>
  <c r="Q918" i="17"/>
  <c r="M918" i="17"/>
  <c r="N917" i="17"/>
  <c r="O917" i="17"/>
  <c r="M919" i="17" l="1"/>
  <c r="O918" i="17"/>
  <c r="N918" i="17"/>
  <c r="T918" i="17"/>
  <c r="S918" i="17"/>
  <c r="R918" i="17"/>
  <c r="Q919" i="17"/>
  <c r="T919" i="17" l="1"/>
  <c r="S919" i="17"/>
  <c r="Q920" i="17"/>
  <c r="R919" i="17"/>
  <c r="N919" i="17"/>
  <c r="M920" i="17"/>
  <c r="O919" i="17"/>
  <c r="O920" i="17" l="1"/>
  <c r="N920" i="17"/>
  <c r="M921" i="17"/>
  <c r="Q921" i="17"/>
  <c r="T920" i="17"/>
  <c r="R920" i="17"/>
  <c r="S920" i="17"/>
  <c r="Q922" i="17" l="1"/>
  <c r="S921" i="17"/>
  <c r="T921" i="17"/>
  <c r="R921" i="17"/>
  <c r="O921" i="17"/>
  <c r="N921" i="17"/>
  <c r="M922" i="17"/>
  <c r="O922" i="17" l="1"/>
  <c r="N922" i="17"/>
  <c r="M923" i="17"/>
  <c r="R922" i="17"/>
  <c r="Q923" i="17"/>
  <c r="T922" i="17"/>
  <c r="S922" i="17"/>
  <c r="O923" i="17" l="1"/>
  <c r="N923" i="17"/>
  <c r="M924" i="17"/>
  <c r="S923" i="17"/>
  <c r="R923" i="17"/>
  <c r="Q924" i="17"/>
  <c r="T923" i="17"/>
  <c r="O924" i="17" l="1"/>
  <c r="M925" i="17"/>
  <c r="N924" i="17"/>
  <c r="T924" i="17"/>
  <c r="S924" i="17"/>
  <c r="R924" i="17"/>
  <c r="Q925" i="17"/>
  <c r="T925" i="17" l="1"/>
  <c r="S925" i="17"/>
  <c r="R925" i="17"/>
  <c r="Q926" i="17"/>
  <c r="M926" i="17"/>
  <c r="N925" i="17"/>
  <c r="O925" i="17"/>
  <c r="M927" i="17" l="1"/>
  <c r="O926" i="17"/>
  <c r="N926" i="17"/>
  <c r="T926" i="17"/>
  <c r="S926" i="17"/>
  <c r="R926" i="17"/>
  <c r="Q927" i="17"/>
  <c r="T927" i="17" l="1"/>
  <c r="S927" i="17"/>
  <c r="Q928" i="17"/>
  <c r="R927" i="17"/>
  <c r="N927" i="17"/>
  <c r="M928" i="17"/>
  <c r="O927" i="17"/>
  <c r="Q929" i="17" l="1"/>
  <c r="T928" i="17"/>
  <c r="R928" i="17"/>
  <c r="S928" i="17"/>
  <c r="O928" i="17"/>
  <c r="N928" i="17"/>
  <c r="M929" i="17"/>
  <c r="O929" i="17" l="1"/>
  <c r="N929" i="17"/>
  <c r="M930" i="17"/>
  <c r="Q930" i="17"/>
  <c r="S929" i="17"/>
  <c r="T929" i="17"/>
  <c r="R929" i="17"/>
  <c r="O930" i="17" l="1"/>
  <c r="N930" i="17"/>
  <c r="M931" i="17"/>
  <c r="R930" i="17"/>
  <c r="Q931" i="17"/>
  <c r="T930" i="17"/>
  <c r="S930" i="17"/>
  <c r="O931" i="17" l="1"/>
  <c r="N931" i="17"/>
  <c r="M932" i="17"/>
  <c r="S931" i="17"/>
  <c r="R931" i="17"/>
  <c r="Q932" i="17"/>
  <c r="T931" i="17"/>
  <c r="O932" i="17" l="1"/>
  <c r="M933" i="17"/>
  <c r="N932" i="17"/>
  <c r="T932" i="17"/>
  <c r="S932" i="17"/>
  <c r="R932" i="17"/>
  <c r="Q933" i="17"/>
  <c r="T933" i="17" l="1"/>
  <c r="S933" i="17"/>
  <c r="R933" i="17"/>
  <c r="Q934" i="17"/>
  <c r="M934" i="17"/>
  <c r="N933" i="17"/>
  <c r="O933" i="17"/>
  <c r="T934" i="17" l="1"/>
  <c r="S934" i="17"/>
  <c r="R934" i="17"/>
  <c r="Q935" i="17"/>
  <c r="M935" i="17"/>
  <c r="O934" i="17"/>
  <c r="N934" i="17"/>
  <c r="N935" i="17" l="1"/>
  <c r="M936" i="17"/>
  <c r="O935" i="17"/>
  <c r="T935" i="17"/>
  <c r="S935" i="17"/>
  <c r="R935" i="17"/>
  <c r="Q936" i="17"/>
  <c r="Q937" i="17" l="1"/>
  <c r="T936" i="17"/>
  <c r="R936" i="17"/>
  <c r="S936" i="17"/>
  <c r="O936" i="17"/>
  <c r="N936" i="17"/>
  <c r="M937" i="17"/>
  <c r="O937" i="17" l="1"/>
  <c r="N937" i="17"/>
  <c r="M938" i="17"/>
  <c r="Q938" i="17"/>
  <c r="S937" i="17"/>
  <c r="T937" i="17"/>
  <c r="R937" i="17"/>
  <c r="O938" i="17" l="1"/>
  <c r="N938" i="17"/>
  <c r="M939" i="17"/>
  <c r="R938" i="17"/>
  <c r="Q939" i="17"/>
  <c r="T938" i="17"/>
  <c r="S938" i="17"/>
  <c r="O939" i="17" l="1"/>
  <c r="N939" i="17"/>
  <c r="M940" i="17"/>
  <c r="S939" i="17"/>
  <c r="R939" i="17"/>
  <c r="Q940" i="17"/>
  <c r="T939" i="17"/>
  <c r="O940" i="17" l="1"/>
  <c r="N940" i="17"/>
  <c r="M941" i="17"/>
  <c r="T940" i="17"/>
  <c r="S940" i="17"/>
  <c r="R940" i="17"/>
  <c r="Q941" i="17"/>
  <c r="T941" i="17" l="1"/>
  <c r="S941" i="17"/>
  <c r="R941" i="17"/>
  <c r="Q942" i="17"/>
  <c r="M942" i="17"/>
  <c r="N941" i="17"/>
  <c r="O941" i="17"/>
  <c r="M943" i="17" l="1"/>
  <c r="O942" i="17"/>
  <c r="N942" i="17"/>
  <c r="T942" i="17"/>
  <c r="S942" i="17"/>
  <c r="R942" i="17"/>
  <c r="Q943" i="17"/>
  <c r="T943" i="17" l="1"/>
  <c r="S943" i="17"/>
  <c r="Q944" i="17"/>
  <c r="R943" i="17"/>
  <c r="N943" i="17"/>
  <c r="M944" i="17"/>
  <c r="O943" i="17"/>
  <c r="O944" i="17" l="1"/>
  <c r="N944" i="17"/>
  <c r="M945" i="17"/>
  <c r="Q945" i="17"/>
  <c r="T944" i="17"/>
  <c r="R944" i="17"/>
  <c r="S944" i="17"/>
  <c r="O945" i="17" l="1"/>
  <c r="N945" i="17"/>
  <c r="M946" i="17"/>
  <c r="Q946" i="17"/>
  <c r="S945" i="17"/>
  <c r="T945" i="17"/>
  <c r="R945" i="17"/>
  <c r="O946" i="17" l="1"/>
  <c r="N946" i="17"/>
  <c r="M947" i="17"/>
  <c r="R946" i="17"/>
  <c r="Q947" i="17"/>
  <c r="T946" i="17"/>
  <c r="S946" i="17"/>
  <c r="O947" i="17" l="1"/>
  <c r="N947" i="17"/>
  <c r="M948" i="17"/>
  <c r="S947" i="17"/>
  <c r="R947" i="17"/>
  <c r="Q948" i="17"/>
  <c r="T947" i="17"/>
  <c r="T948" i="17" l="1"/>
  <c r="S948" i="17"/>
  <c r="R948" i="17"/>
  <c r="Q949" i="17"/>
  <c r="O948" i="17"/>
  <c r="M949" i="17"/>
  <c r="N948" i="17"/>
  <c r="M950" i="17" l="1"/>
  <c r="N949" i="17"/>
  <c r="O949" i="17"/>
  <c r="T949" i="17"/>
  <c r="S949" i="17"/>
  <c r="R949" i="17"/>
  <c r="Q950" i="17"/>
  <c r="T950" i="17" l="1"/>
  <c r="S950" i="17"/>
  <c r="R950" i="17"/>
  <c r="Q951" i="17"/>
  <c r="M951" i="17"/>
  <c r="O950" i="17"/>
  <c r="N950" i="17"/>
  <c r="T951" i="17" l="1"/>
  <c r="S951" i="17"/>
  <c r="Q952" i="17"/>
  <c r="R951" i="17"/>
  <c r="N951" i="17"/>
  <c r="M952" i="17"/>
  <c r="O951" i="17"/>
  <c r="O952" i="17" l="1"/>
  <c r="N952" i="17"/>
  <c r="M953" i="17"/>
  <c r="Q953" i="17"/>
  <c r="T952" i="17"/>
  <c r="R952" i="17"/>
  <c r="S952" i="17"/>
  <c r="Q954" i="17" l="1"/>
  <c r="S953" i="17"/>
  <c r="T953" i="17"/>
  <c r="R953" i="17"/>
  <c r="O953" i="17"/>
  <c r="N953" i="17"/>
  <c r="M954" i="17"/>
  <c r="O954" i="17" l="1"/>
  <c r="N954" i="17"/>
  <c r="M955" i="17"/>
  <c r="R954" i="17"/>
  <c r="Q955" i="17"/>
  <c r="T954" i="17"/>
  <c r="S954" i="17"/>
  <c r="O955" i="17" l="1"/>
  <c r="N955" i="17"/>
  <c r="M956" i="17"/>
  <c r="S955" i="17"/>
  <c r="R955" i="17"/>
  <c r="Q956" i="17"/>
  <c r="T955" i="17"/>
  <c r="T956" i="17" l="1"/>
  <c r="S956" i="17"/>
  <c r="R956" i="17"/>
  <c r="Q957" i="17"/>
  <c r="O956" i="17"/>
  <c r="M957" i="17"/>
  <c r="N956" i="17"/>
  <c r="T957" i="17" l="1"/>
  <c r="S957" i="17"/>
  <c r="R957" i="17"/>
  <c r="Q958" i="17"/>
  <c r="M958" i="17"/>
  <c r="N957" i="17"/>
  <c r="O957" i="17"/>
  <c r="M959" i="17" l="1"/>
  <c r="O958" i="17"/>
  <c r="N958" i="17"/>
  <c r="T958" i="17"/>
  <c r="S958" i="17"/>
  <c r="R958" i="17"/>
  <c r="Q959" i="17"/>
  <c r="T959" i="17" l="1"/>
  <c r="S959" i="17"/>
  <c r="Q960" i="17"/>
  <c r="R959" i="17"/>
  <c r="N959" i="17"/>
  <c r="M960" i="17"/>
  <c r="O959" i="17"/>
  <c r="Q961" i="17" l="1"/>
  <c r="T960" i="17"/>
  <c r="R960" i="17"/>
  <c r="S960" i="17"/>
  <c r="O960" i="17"/>
  <c r="N960" i="17"/>
  <c r="M961" i="17"/>
  <c r="O961" i="17" l="1"/>
  <c r="N961" i="17"/>
  <c r="M962" i="17"/>
  <c r="Q962" i="17"/>
  <c r="S961" i="17"/>
  <c r="T961" i="17"/>
  <c r="R961" i="17"/>
  <c r="R962" i="17" l="1"/>
  <c r="Q963" i="17"/>
  <c r="T962" i="17"/>
  <c r="S962" i="17"/>
  <c r="O962" i="17"/>
  <c r="N962" i="17"/>
  <c r="M963" i="17"/>
  <c r="O963" i="17" l="1"/>
  <c r="N963" i="17"/>
  <c r="M964" i="17"/>
  <c r="S963" i="17"/>
  <c r="R963" i="17"/>
  <c r="Q964" i="17"/>
  <c r="T963" i="17"/>
  <c r="O964" i="17" l="1"/>
  <c r="M965" i="17"/>
  <c r="N964" i="17"/>
  <c r="T964" i="17"/>
  <c r="S964" i="17"/>
  <c r="R964" i="17"/>
  <c r="Q965" i="17"/>
  <c r="M966" i="17" l="1"/>
  <c r="N965" i="17"/>
  <c r="O965" i="17"/>
  <c r="T965" i="17"/>
  <c r="S965" i="17"/>
  <c r="R965" i="17"/>
  <c r="Q966" i="17"/>
  <c r="T966" i="17" l="1"/>
  <c r="S966" i="17"/>
  <c r="R966" i="17"/>
  <c r="Q967" i="17"/>
  <c r="M967" i="17"/>
  <c r="O966" i="17"/>
  <c r="N966" i="17"/>
  <c r="N967" i="17" l="1"/>
  <c r="M968" i="17"/>
  <c r="O967" i="17"/>
  <c r="T967" i="17"/>
  <c r="S967" i="17"/>
  <c r="R967" i="17"/>
  <c r="Q968" i="17"/>
  <c r="O968" i="17" l="1"/>
  <c r="N968" i="17"/>
  <c r="M969" i="17"/>
  <c r="Q969" i="17"/>
  <c r="T968" i="17"/>
  <c r="R968" i="17"/>
  <c r="S968" i="17"/>
  <c r="O969" i="17" l="1"/>
  <c r="N969" i="17"/>
  <c r="M970" i="17"/>
  <c r="Q970" i="17"/>
  <c r="S969" i="17"/>
  <c r="T969" i="17"/>
  <c r="R969" i="17"/>
  <c r="O970" i="17" l="1"/>
  <c r="N970" i="17"/>
  <c r="M971" i="17"/>
  <c r="R970" i="17"/>
  <c r="Q971" i="17"/>
  <c r="T970" i="17"/>
  <c r="S970" i="17"/>
  <c r="O971" i="17" l="1"/>
  <c r="N971" i="17"/>
  <c r="M972" i="17"/>
  <c r="S971" i="17"/>
  <c r="R971" i="17"/>
  <c r="Q972" i="17"/>
  <c r="T971" i="17"/>
  <c r="T972" i="17" l="1"/>
  <c r="S972" i="17"/>
  <c r="R972" i="17"/>
  <c r="Q973" i="17"/>
  <c r="O972" i="17"/>
  <c r="N972" i="17"/>
  <c r="M973" i="17"/>
  <c r="M974" i="17" l="1"/>
  <c r="N973" i="17"/>
  <c r="O973" i="17"/>
  <c r="T973" i="17"/>
  <c r="S973" i="17"/>
  <c r="R973" i="17"/>
  <c r="Q974" i="17"/>
  <c r="T974" i="17" l="1"/>
  <c r="S974" i="17"/>
  <c r="R974" i="17"/>
  <c r="Q975" i="17"/>
  <c r="M975" i="17"/>
  <c r="O974" i="17"/>
  <c r="N974" i="17"/>
  <c r="N975" i="17" l="1"/>
  <c r="M976" i="17"/>
  <c r="O975" i="17"/>
  <c r="T975" i="17"/>
  <c r="S975" i="17"/>
  <c r="Q976" i="17"/>
  <c r="R975" i="17"/>
  <c r="Q977" i="17" l="1"/>
  <c r="T976" i="17"/>
  <c r="R976" i="17"/>
  <c r="S976" i="17"/>
  <c r="O976" i="17"/>
  <c r="N976" i="17"/>
  <c r="M977" i="17"/>
  <c r="O977" i="17" l="1"/>
  <c r="N977" i="17"/>
  <c r="M978" i="17"/>
  <c r="Q978" i="17"/>
  <c r="S977" i="17"/>
  <c r="T977" i="17"/>
  <c r="R977" i="17"/>
  <c r="O978" i="17" l="1"/>
  <c r="N978" i="17"/>
  <c r="M979" i="17"/>
  <c r="R978" i="17"/>
  <c r="Q979" i="17"/>
  <c r="T978" i="17"/>
  <c r="S978" i="17"/>
  <c r="S979" i="17" l="1"/>
  <c r="R979" i="17"/>
  <c r="Q980" i="17"/>
  <c r="T979" i="17"/>
  <c r="O979" i="17"/>
  <c r="N979" i="17"/>
  <c r="M980" i="17"/>
  <c r="O980" i="17" l="1"/>
  <c r="M981" i="17"/>
  <c r="N980" i="17"/>
  <c r="T980" i="17"/>
  <c r="S980" i="17"/>
  <c r="R980" i="17"/>
  <c r="Q981" i="17"/>
  <c r="M982" i="17" l="1"/>
  <c r="N981" i="17"/>
  <c r="O981" i="17"/>
  <c r="T981" i="17"/>
  <c r="S981" i="17"/>
  <c r="R981" i="17"/>
  <c r="Q982" i="17"/>
  <c r="T982" i="17" l="1"/>
  <c r="S982" i="17"/>
  <c r="R982" i="17"/>
  <c r="Q983" i="17"/>
  <c r="M983" i="17"/>
  <c r="O982" i="17"/>
  <c r="N982" i="17"/>
  <c r="N983" i="17" l="1"/>
  <c r="M984" i="17"/>
  <c r="O983" i="17"/>
  <c r="T983" i="17"/>
  <c r="S983" i="17"/>
  <c r="Q984" i="17"/>
  <c r="R983" i="17"/>
  <c r="O984" i="17" l="1"/>
  <c r="N984" i="17"/>
  <c r="M985" i="17"/>
  <c r="Q985" i="17"/>
  <c r="T984" i="17"/>
  <c r="R984" i="17"/>
  <c r="S984" i="17"/>
  <c r="Q986" i="17" l="1"/>
  <c r="S985" i="17"/>
  <c r="T985" i="17"/>
  <c r="R985" i="17"/>
  <c r="O985" i="17"/>
  <c r="N985" i="17"/>
  <c r="M986" i="17"/>
  <c r="O986" i="17" l="1"/>
  <c r="N986" i="17"/>
  <c r="M987" i="17"/>
  <c r="R986" i="17"/>
  <c r="Q987" i="17"/>
  <c r="T986" i="17"/>
  <c r="S986" i="17"/>
  <c r="O987" i="17" l="1"/>
  <c r="N987" i="17"/>
  <c r="M988" i="17"/>
  <c r="S987" i="17"/>
  <c r="R987" i="17"/>
  <c r="Q988" i="17"/>
  <c r="T987" i="17"/>
  <c r="T988" i="17" l="1"/>
  <c r="S988" i="17"/>
  <c r="R988" i="17"/>
  <c r="Q989" i="17"/>
  <c r="O988" i="17"/>
  <c r="M989" i="17"/>
  <c r="N988" i="17"/>
  <c r="T989" i="17" l="1"/>
  <c r="S989" i="17"/>
  <c r="R989" i="17"/>
  <c r="Q990" i="17"/>
  <c r="M990" i="17"/>
  <c r="N989" i="17"/>
  <c r="O989" i="17"/>
  <c r="M991" i="17" l="1"/>
  <c r="O990" i="17"/>
  <c r="N990" i="17"/>
  <c r="T990" i="17"/>
  <c r="S990" i="17"/>
  <c r="R990" i="17"/>
  <c r="Q991" i="17"/>
  <c r="T991" i="17" l="1"/>
  <c r="S991" i="17"/>
  <c r="Q992" i="17"/>
  <c r="R991" i="17"/>
  <c r="N991" i="17"/>
  <c r="M992" i="17"/>
  <c r="O991" i="17"/>
  <c r="Q993" i="17" l="1"/>
  <c r="T992" i="17"/>
  <c r="R992" i="17"/>
  <c r="S992" i="17"/>
  <c r="O992" i="17"/>
  <c r="N992" i="17"/>
  <c r="M993" i="17"/>
  <c r="O993" i="17" l="1"/>
  <c r="N993" i="17"/>
  <c r="M994" i="17"/>
  <c r="Q994" i="17"/>
  <c r="S993" i="17"/>
  <c r="T993" i="17"/>
  <c r="R993" i="17"/>
  <c r="R994" i="17" l="1"/>
  <c r="Q995" i="17"/>
  <c r="T994" i="17"/>
  <c r="S994" i="17"/>
  <c r="O994" i="17"/>
  <c r="N994" i="17"/>
  <c r="M995" i="17"/>
  <c r="O995" i="17" l="1"/>
  <c r="N995" i="17"/>
  <c r="M996" i="17"/>
  <c r="S995" i="17"/>
  <c r="R995" i="17"/>
  <c r="Q996" i="17"/>
  <c r="T995" i="17"/>
  <c r="T996" i="17" l="1"/>
  <c r="S996" i="17"/>
  <c r="R996" i="17"/>
  <c r="Q997" i="17"/>
  <c r="O996" i="17"/>
  <c r="M997" i="17"/>
  <c r="N996" i="17"/>
  <c r="M998" i="17" l="1"/>
  <c r="N997" i="17"/>
  <c r="O997" i="17"/>
  <c r="T997" i="17"/>
  <c r="S997" i="17"/>
  <c r="R997" i="17"/>
  <c r="Q998" i="17"/>
  <c r="T998" i="17" l="1"/>
  <c r="S998" i="17"/>
  <c r="R998" i="17"/>
  <c r="Q999" i="17"/>
  <c r="M999" i="17"/>
  <c r="O998" i="17"/>
  <c r="N998" i="17"/>
  <c r="N999" i="17" l="1"/>
  <c r="M1000" i="17"/>
  <c r="O999" i="17"/>
  <c r="T999" i="17"/>
  <c r="S999" i="17"/>
  <c r="R999" i="17"/>
  <c r="Q1000" i="17"/>
  <c r="O1000" i="17" l="1"/>
  <c r="N1000" i="17"/>
  <c r="M1001" i="17"/>
  <c r="Q1001" i="17"/>
  <c r="T1000" i="17"/>
  <c r="R1000" i="17"/>
  <c r="S1000" i="17"/>
  <c r="O1001" i="17" l="1"/>
  <c r="N1001" i="17"/>
  <c r="M1002" i="17"/>
  <c r="Q1002" i="17"/>
  <c r="S1001" i="17"/>
  <c r="T1001" i="17"/>
  <c r="R1001" i="17"/>
  <c r="O1002" i="17" l="1"/>
  <c r="N1002" i="17"/>
  <c r="M1003" i="17"/>
  <c r="R1002" i="17"/>
  <c r="Q1003" i="17"/>
  <c r="T1002" i="17"/>
  <c r="S1002" i="17"/>
  <c r="S1003" i="17" l="1"/>
  <c r="R1003" i="17"/>
  <c r="Q1004" i="17"/>
  <c r="T1003" i="17"/>
  <c r="O1003" i="17"/>
  <c r="N1003" i="17"/>
  <c r="M1004" i="17"/>
  <c r="T1004" i="17" l="1"/>
  <c r="S1004" i="17"/>
  <c r="R1004" i="17"/>
  <c r="O1004" i="17"/>
  <c r="N1004" i="17"/>
  <c r="O5" i="17" s="1"/>
  <c r="O28" i="17" l="1"/>
  <c r="O30" i="17"/>
  <c r="O29" i="17"/>
  <c r="O33" i="17"/>
  <c r="O31" i="17"/>
  <c r="O32" i="17"/>
  <c r="O35" i="17"/>
  <c r="O34" i="17"/>
  <c r="O7" i="17"/>
  <c r="O9" i="17"/>
  <c r="O6" i="17"/>
  <c r="O8" i="17"/>
  <c r="O10" i="17"/>
  <c r="O11" i="17"/>
  <c r="O14" i="17"/>
  <c r="O12" i="17"/>
  <c r="O13" i="17"/>
  <c r="O16" i="17"/>
  <c r="O17" i="17"/>
  <c r="O15" i="17"/>
  <c r="O18" i="17"/>
  <c r="O21" i="17"/>
  <c r="O19" i="17"/>
  <c r="O20" i="17"/>
  <c r="O24" i="17"/>
  <c r="O22" i="17"/>
  <c r="O23" i="17"/>
  <c r="O25" i="17"/>
  <c r="O26" i="17"/>
  <c r="O27" i="17"/>
  <c r="R28" i="17" l="1"/>
  <c r="S28" i="17" s="1"/>
  <c r="T28" i="17" s="1"/>
  <c r="R29" i="17"/>
  <c r="S29" i="17" s="1"/>
  <c r="T29" i="17" s="1"/>
  <c r="R30" i="17"/>
  <c r="S30" i="17" s="1"/>
  <c r="T30" i="17" s="1"/>
  <c r="R31" i="17"/>
  <c r="S31" i="17" s="1"/>
  <c r="T31" i="17" s="1"/>
  <c r="R32" i="17"/>
  <c r="S32" i="17" s="1"/>
  <c r="T32" i="17" s="1"/>
  <c r="R33" i="17"/>
  <c r="S33" i="17" s="1"/>
  <c r="T33" i="17" s="1"/>
  <c r="R34" i="17"/>
  <c r="S34" i="17" s="1"/>
  <c r="T34" i="17" s="1"/>
  <c r="R35" i="17"/>
  <c r="S35" i="17" s="1"/>
  <c r="T35" i="17" s="1"/>
  <c r="R5" i="17"/>
  <c r="S5" i="17" s="1"/>
  <c r="T5" i="17" s="1"/>
  <c r="R6" i="17"/>
  <c r="S6" i="17" s="1"/>
  <c r="T6" i="17" s="1"/>
  <c r="R7" i="17"/>
  <c r="S7" i="17" s="1"/>
  <c r="T7" i="17" s="1"/>
  <c r="R8" i="17"/>
  <c r="S8" i="17" s="1"/>
  <c r="T8" i="17" s="1"/>
  <c r="R9" i="17"/>
  <c r="S9" i="17" s="1"/>
  <c r="T9" i="17" s="1"/>
  <c r="R10" i="17"/>
  <c r="S10" i="17" s="1"/>
  <c r="T10" i="17" s="1"/>
  <c r="R11" i="17"/>
  <c r="S11" i="17" s="1"/>
  <c r="T11" i="17" s="1"/>
  <c r="R12" i="17"/>
  <c r="S12" i="17" s="1"/>
  <c r="T12" i="17" s="1"/>
  <c r="R13" i="17"/>
  <c r="S13" i="17" s="1"/>
  <c r="T13" i="17" s="1"/>
  <c r="R14" i="17"/>
  <c r="S14" i="17" s="1"/>
  <c r="T14" i="17" s="1"/>
  <c r="R15" i="17"/>
  <c r="S15" i="17" s="1"/>
  <c r="T15" i="17" s="1"/>
  <c r="R16" i="17"/>
  <c r="S16" i="17" s="1"/>
  <c r="T16" i="17" s="1"/>
  <c r="R17" i="17"/>
  <c r="S17" i="17" s="1"/>
  <c r="T17" i="17" s="1"/>
  <c r="R18" i="17"/>
  <c r="S18" i="17" s="1"/>
  <c r="T18" i="17" s="1"/>
  <c r="R19" i="17"/>
  <c r="S19" i="17" s="1"/>
  <c r="T19" i="17" s="1"/>
  <c r="R20" i="17"/>
  <c r="S20" i="17" s="1"/>
  <c r="T20" i="17" s="1"/>
  <c r="R21" i="17"/>
  <c r="S21" i="17" s="1"/>
  <c r="T21" i="17" s="1"/>
  <c r="R22" i="17"/>
  <c r="S22" i="17" s="1"/>
  <c r="T22" i="17" s="1"/>
  <c r="R23" i="17"/>
  <c r="S23" i="17" s="1"/>
  <c r="T23" i="17" s="1"/>
  <c r="R24" i="17"/>
  <c r="S24" i="17" s="1"/>
  <c r="T24" i="17" s="1"/>
  <c r="R25" i="17"/>
  <c r="S25" i="17" s="1"/>
  <c r="T25" i="17" s="1"/>
  <c r="R26" i="17"/>
  <c r="S26" i="17" s="1"/>
  <c r="T26" i="17" s="1"/>
  <c r="R27" i="17"/>
  <c r="S27" i="17" s="1"/>
  <c r="T27" i="17" s="1"/>
  <c r="E4" i="17" l="1"/>
  <c r="E5" i="17"/>
  <c r="E6" i="17"/>
  <c r="E7" i="17"/>
  <c r="E8" i="17"/>
  <c r="E9" i="17"/>
  <c r="E10" i="17"/>
  <c r="E11" i="17"/>
  <c r="E12" i="17"/>
  <c r="E13" i="17"/>
  <c r="E14" i="17"/>
  <c r="BO1014" i="16" l="1"/>
  <c r="BN1014" i="16"/>
  <c r="BM1014" i="16"/>
  <c r="BL1014" i="16"/>
  <c r="BK1014" i="16"/>
  <c r="BJ1014" i="16"/>
  <c r="BI1014" i="16"/>
  <c r="BH1014" i="16"/>
  <c r="BG1014" i="16"/>
  <c r="BF1014" i="16"/>
  <c r="BE1014" i="16"/>
  <c r="BD1014" i="16"/>
  <c r="BC1014" i="16"/>
  <c r="BB1014" i="16"/>
  <c r="BA1014" i="16"/>
  <c r="AZ1014" i="16"/>
  <c r="AY1014" i="16"/>
  <c r="AX1014" i="16"/>
  <c r="AW1014" i="16"/>
  <c r="AV1014" i="16"/>
  <c r="AU1014" i="16"/>
  <c r="AT1014" i="16"/>
  <c r="AS1014" i="16"/>
  <c r="AR1014" i="16"/>
  <c r="AQ1014" i="16"/>
  <c r="AP1014" i="16"/>
  <c r="AO1014" i="16"/>
  <c r="AN1014" i="16"/>
  <c r="AM1014" i="16"/>
  <c r="AL1014" i="16"/>
  <c r="AK1014" i="16"/>
  <c r="AJ1014" i="16"/>
  <c r="AI1014" i="16"/>
  <c r="AH1014" i="16"/>
  <c r="AG1014" i="16"/>
  <c r="AF1014" i="16"/>
  <c r="AE1014" i="16"/>
  <c r="AD1014" i="16"/>
  <c r="AC1014" i="16"/>
  <c r="AB1014" i="16"/>
  <c r="AA1014" i="16"/>
  <c r="Z1014" i="16"/>
  <c r="Y1014" i="16"/>
  <c r="X1014" i="16"/>
  <c r="W1014" i="16"/>
  <c r="V1014" i="16"/>
  <c r="U1014" i="16"/>
  <c r="T1014" i="16"/>
  <c r="S1014" i="16"/>
  <c r="R1014" i="16"/>
  <c r="Q1014" i="16"/>
  <c r="P1014" i="16"/>
  <c r="O1014" i="16"/>
  <c r="N1014" i="16"/>
  <c r="M1014" i="16"/>
  <c r="L1014" i="16"/>
  <c r="K1014" i="16"/>
  <c r="J1014" i="16"/>
  <c r="I1014" i="16"/>
  <c r="H1014" i="16"/>
  <c r="BO1013" i="16"/>
  <c r="BN1013" i="16"/>
  <c r="BM1013" i="16"/>
  <c r="BL1013" i="16"/>
  <c r="BK1013" i="16"/>
  <c r="BJ1013" i="16"/>
  <c r="BI1013" i="16"/>
  <c r="BH1013" i="16"/>
  <c r="BG1013" i="16"/>
  <c r="BF1013" i="16"/>
  <c r="BE1013" i="16"/>
  <c r="BD1013" i="16"/>
  <c r="BC1013" i="16"/>
  <c r="BB1013" i="16"/>
  <c r="BA1013" i="16"/>
  <c r="AZ1013" i="16"/>
  <c r="AY1013" i="16"/>
  <c r="AX1013" i="16"/>
  <c r="AW1013" i="16"/>
  <c r="AV1013" i="16"/>
  <c r="AU1013" i="16"/>
  <c r="AT1013" i="16"/>
  <c r="AS1013" i="16"/>
  <c r="AR1013" i="16"/>
  <c r="AQ1013" i="16"/>
  <c r="AP1013" i="16"/>
  <c r="AO1013" i="16"/>
  <c r="AN1013" i="16"/>
  <c r="AM1013" i="16"/>
  <c r="AL1013" i="16"/>
  <c r="AK1013" i="16"/>
  <c r="AJ1013" i="16"/>
  <c r="AI1013" i="16"/>
  <c r="AH1013" i="16"/>
  <c r="AG1013" i="16"/>
  <c r="AF1013" i="16"/>
  <c r="AE1013" i="16"/>
  <c r="AD1013" i="16"/>
  <c r="AC1013" i="16"/>
  <c r="AB1013" i="16"/>
  <c r="AA1013" i="16"/>
  <c r="Z1013" i="16"/>
  <c r="Y1013" i="16"/>
  <c r="X1013" i="16"/>
  <c r="W1013" i="16"/>
  <c r="V1013" i="16"/>
  <c r="U1013" i="16"/>
  <c r="T1013" i="16"/>
  <c r="S1013" i="16"/>
  <c r="R1013" i="16"/>
  <c r="Q1013" i="16"/>
  <c r="P1013" i="16"/>
  <c r="O1013" i="16"/>
  <c r="N1013" i="16"/>
  <c r="M1013" i="16"/>
  <c r="L1013" i="16"/>
  <c r="K1013" i="16"/>
  <c r="J1013" i="16"/>
  <c r="I1013" i="16"/>
  <c r="H1013" i="16"/>
  <c r="BO1012" i="16"/>
  <c r="BN1012" i="16"/>
  <c r="BM1012" i="16"/>
  <c r="BL1012" i="16"/>
  <c r="BK1012" i="16"/>
  <c r="BJ1012" i="16"/>
  <c r="BI1012" i="16"/>
  <c r="BH1012" i="16"/>
  <c r="BG1012" i="16"/>
  <c r="BF1012" i="16"/>
  <c r="BE1012" i="16"/>
  <c r="BD1012" i="16"/>
  <c r="BC1012" i="16"/>
  <c r="BB1012" i="16"/>
  <c r="BA1012" i="16"/>
  <c r="AZ1012" i="16"/>
  <c r="AY1012" i="16"/>
  <c r="AX1012" i="16"/>
  <c r="AW1012" i="16"/>
  <c r="AV1012" i="16"/>
  <c r="AU1012" i="16"/>
  <c r="AT1012" i="16"/>
  <c r="AS1012" i="16"/>
  <c r="AR1012" i="16"/>
  <c r="AQ1012" i="16"/>
  <c r="AP1012" i="16"/>
  <c r="AO1012" i="16"/>
  <c r="AN1012" i="16"/>
  <c r="AM1012" i="16"/>
  <c r="AL1012" i="16"/>
  <c r="AK1012" i="16"/>
  <c r="AJ1012" i="16"/>
  <c r="AI1012" i="16"/>
  <c r="AH1012" i="16"/>
  <c r="AG1012" i="16"/>
  <c r="AF1012" i="16"/>
  <c r="AE1012" i="16"/>
  <c r="AD1012" i="16"/>
  <c r="AC1012" i="16"/>
  <c r="AB1012" i="16"/>
  <c r="AA1012" i="16"/>
  <c r="Z1012" i="16"/>
  <c r="Y1012" i="16"/>
  <c r="X1012" i="16"/>
  <c r="W1012" i="16"/>
  <c r="V1012" i="16"/>
  <c r="U1012" i="16"/>
  <c r="T1012" i="16"/>
  <c r="S1012" i="16"/>
  <c r="R1012" i="16"/>
  <c r="Q1012" i="16"/>
  <c r="P1012" i="16"/>
  <c r="O1012" i="16"/>
  <c r="N1012" i="16"/>
  <c r="M1012" i="16"/>
  <c r="L1012" i="16"/>
  <c r="K1012" i="16"/>
  <c r="J1012" i="16"/>
  <c r="I1012" i="16"/>
  <c r="H1012" i="16"/>
  <c r="BO1011" i="16"/>
  <c r="BN1011" i="16"/>
  <c r="BM1011" i="16"/>
  <c r="BL1011" i="16"/>
  <c r="BK1011" i="16"/>
  <c r="BJ1011" i="16"/>
  <c r="BI1011" i="16"/>
  <c r="BH1011" i="16"/>
  <c r="BG1011" i="16"/>
  <c r="BF1011" i="16"/>
  <c r="BE1011" i="16"/>
  <c r="BD1011" i="16"/>
  <c r="BC1011" i="16"/>
  <c r="BB1011" i="16"/>
  <c r="BA1011" i="16"/>
  <c r="AZ1011" i="16"/>
  <c r="AY1011" i="16"/>
  <c r="AX1011" i="16"/>
  <c r="AW1011" i="16"/>
  <c r="AV1011" i="16"/>
  <c r="AU1011" i="16"/>
  <c r="AT1011" i="16"/>
  <c r="AS1011" i="16"/>
  <c r="AR1011" i="16"/>
  <c r="AQ1011" i="16"/>
  <c r="AP1011" i="16"/>
  <c r="AO1011" i="16"/>
  <c r="AN1011" i="16"/>
  <c r="AM1011" i="16"/>
  <c r="AL1011" i="16"/>
  <c r="AK1011" i="16"/>
  <c r="AJ1011" i="16"/>
  <c r="AI1011" i="16"/>
  <c r="AH1011" i="16"/>
  <c r="AG1011" i="16"/>
  <c r="AF1011" i="16"/>
  <c r="AE1011" i="16"/>
  <c r="AD1011" i="16"/>
  <c r="AC1011" i="16"/>
  <c r="AB1011" i="16"/>
  <c r="AA1011" i="16"/>
  <c r="Z1011" i="16"/>
  <c r="Y1011" i="16"/>
  <c r="X1011" i="16"/>
  <c r="W1011" i="16"/>
  <c r="V1011" i="16"/>
  <c r="U1011" i="16"/>
  <c r="T1011" i="16"/>
  <c r="S1011" i="16"/>
  <c r="R1011" i="16"/>
  <c r="Q1011" i="16"/>
  <c r="P1011" i="16"/>
  <c r="O1011" i="16"/>
  <c r="N1011" i="16"/>
  <c r="M1011" i="16"/>
  <c r="L1011" i="16"/>
  <c r="K1011" i="16"/>
  <c r="J1011" i="16"/>
  <c r="I1011" i="16"/>
  <c r="H1011" i="16"/>
  <c r="BO1010" i="16"/>
  <c r="BN1010" i="16"/>
  <c r="BM1010" i="16"/>
  <c r="BL1010" i="16"/>
  <c r="BK1010" i="16"/>
  <c r="BJ1010" i="16"/>
  <c r="BI1010" i="16"/>
  <c r="BH1010" i="16"/>
  <c r="BG1010" i="16"/>
  <c r="BF1010" i="16"/>
  <c r="BE1010" i="16"/>
  <c r="BD1010" i="16"/>
  <c r="BC1010" i="16"/>
  <c r="BB1010" i="16"/>
  <c r="BA1010" i="16"/>
  <c r="AZ1010" i="16"/>
  <c r="AY1010" i="16"/>
  <c r="AX1010" i="16"/>
  <c r="AW1010" i="16"/>
  <c r="AV1010" i="16"/>
  <c r="AU1010" i="16"/>
  <c r="AT1010" i="16"/>
  <c r="AS1010" i="16"/>
  <c r="AR1010" i="16"/>
  <c r="AQ1010" i="16"/>
  <c r="AP1010" i="16"/>
  <c r="AO1010" i="16"/>
  <c r="AN1010" i="16"/>
  <c r="AM1010" i="16"/>
  <c r="AL1010" i="16"/>
  <c r="AK1010" i="16"/>
  <c r="AJ1010" i="16"/>
  <c r="AI1010" i="16"/>
  <c r="AH1010" i="16"/>
  <c r="AG1010" i="16"/>
  <c r="AF1010" i="16"/>
  <c r="AE1010" i="16"/>
  <c r="AD1010" i="16"/>
  <c r="AC1010" i="16"/>
  <c r="AB1010" i="16"/>
  <c r="AA1010" i="16"/>
  <c r="Z1010" i="16"/>
  <c r="Y1010" i="16"/>
  <c r="X1010" i="16"/>
  <c r="W1010" i="16"/>
  <c r="V1010" i="16"/>
  <c r="U1010" i="16"/>
  <c r="T1010" i="16"/>
  <c r="S1010" i="16"/>
  <c r="R1010" i="16"/>
  <c r="Q1010" i="16"/>
  <c r="P1010" i="16"/>
  <c r="O1010" i="16"/>
  <c r="N1010" i="16"/>
  <c r="M1010" i="16"/>
  <c r="L1010" i="16"/>
  <c r="K1010" i="16"/>
  <c r="J1010" i="16"/>
  <c r="I1010" i="16"/>
  <c r="H1010" i="16"/>
  <c r="BO1009" i="16"/>
  <c r="BN1009" i="16"/>
  <c r="BM1009" i="16"/>
  <c r="BL1009" i="16"/>
  <c r="BK1009" i="16"/>
  <c r="BJ1009" i="16"/>
  <c r="BI1009" i="16"/>
  <c r="BH1009" i="16"/>
  <c r="BG1009" i="16"/>
  <c r="BF1009" i="16"/>
  <c r="BE1009" i="16"/>
  <c r="BD1009" i="16"/>
  <c r="BC1009" i="16"/>
  <c r="BB1009" i="16"/>
  <c r="BA1009" i="16"/>
  <c r="AZ1009" i="16"/>
  <c r="AY1009" i="16"/>
  <c r="AX1009" i="16"/>
  <c r="AW1009" i="16"/>
  <c r="AV1009" i="16"/>
  <c r="AU1009" i="16"/>
  <c r="AT1009" i="16"/>
  <c r="AS1009" i="16"/>
  <c r="AR1009" i="16"/>
  <c r="AQ1009" i="16"/>
  <c r="AP1009" i="16"/>
  <c r="AO1009" i="16"/>
  <c r="AN1009" i="16"/>
  <c r="AM1009" i="16"/>
  <c r="AL1009" i="16"/>
  <c r="AK1009" i="16"/>
  <c r="AJ1009" i="16"/>
  <c r="AI1009" i="16"/>
  <c r="AH1009" i="16"/>
  <c r="AG1009" i="16"/>
  <c r="AF1009" i="16"/>
  <c r="AE1009" i="16"/>
  <c r="AD1009" i="16"/>
  <c r="AC1009" i="16"/>
  <c r="AB1009" i="16"/>
  <c r="AA1009" i="16"/>
  <c r="Z1009" i="16"/>
  <c r="Y1009" i="16"/>
  <c r="X1009" i="16"/>
  <c r="W1009" i="16"/>
  <c r="V1009" i="16"/>
  <c r="U1009" i="16"/>
  <c r="T1009" i="16"/>
  <c r="S1009" i="16"/>
  <c r="R1009" i="16"/>
  <c r="Q1009" i="16"/>
  <c r="P1009" i="16"/>
  <c r="O1009" i="16"/>
  <c r="N1009" i="16"/>
  <c r="M1009" i="16"/>
  <c r="L1009" i="16"/>
  <c r="K1009" i="16"/>
  <c r="J1009" i="16"/>
  <c r="I1009" i="16"/>
  <c r="H1009" i="16"/>
  <c r="BO1008" i="16"/>
  <c r="BN1008" i="16"/>
  <c r="BM1008" i="16"/>
  <c r="BL1008" i="16"/>
  <c r="BK1008" i="16"/>
  <c r="BJ1008" i="16"/>
  <c r="BI1008" i="16"/>
  <c r="BH1008" i="16"/>
  <c r="BG1008" i="16"/>
  <c r="BF1008" i="16"/>
  <c r="BE1008" i="16"/>
  <c r="BD1008" i="16"/>
  <c r="BC1008" i="16"/>
  <c r="BB1008" i="16"/>
  <c r="BA1008" i="16"/>
  <c r="AZ1008" i="16"/>
  <c r="AY1008" i="16"/>
  <c r="AX1008" i="16"/>
  <c r="AW1008" i="16"/>
  <c r="AV1008" i="16"/>
  <c r="AU1008" i="16"/>
  <c r="AT1008" i="16"/>
  <c r="AS1008" i="16"/>
  <c r="AR1008" i="16"/>
  <c r="AQ1008" i="16"/>
  <c r="AP1008" i="16"/>
  <c r="AO1008" i="16"/>
  <c r="AN1008" i="16"/>
  <c r="AM1008" i="16"/>
  <c r="AL1008" i="16"/>
  <c r="AK1008" i="16"/>
  <c r="AJ1008" i="16"/>
  <c r="AI1008" i="16"/>
  <c r="AH1008" i="16"/>
  <c r="AG1008" i="16"/>
  <c r="AF1008" i="16"/>
  <c r="AE1008" i="16"/>
  <c r="AD1008" i="16"/>
  <c r="AC1008" i="16"/>
  <c r="AB1008" i="16"/>
  <c r="AA1008" i="16"/>
  <c r="Z1008" i="16"/>
  <c r="Y1008" i="16"/>
  <c r="X1008" i="16"/>
  <c r="W1008" i="16"/>
  <c r="V1008" i="16"/>
  <c r="U1008" i="16"/>
  <c r="T1008" i="16"/>
  <c r="S1008" i="16"/>
  <c r="R1008" i="16"/>
  <c r="Q1008" i="16"/>
  <c r="P1008" i="16"/>
  <c r="O1008" i="16"/>
  <c r="N1008" i="16"/>
  <c r="M1008" i="16"/>
  <c r="L1008" i="16"/>
  <c r="K1008" i="16"/>
  <c r="J1008" i="16"/>
  <c r="I1008" i="16"/>
  <c r="H1008" i="16"/>
  <c r="BO1007" i="16"/>
  <c r="BN1007" i="16"/>
  <c r="BM1007" i="16"/>
  <c r="BL1007" i="16"/>
  <c r="BK1007" i="16"/>
  <c r="BJ1007" i="16"/>
  <c r="BI1007" i="16"/>
  <c r="BH1007" i="16"/>
  <c r="BG1007" i="16"/>
  <c r="BF1007" i="16"/>
  <c r="BE1007" i="16"/>
  <c r="BD1007" i="16"/>
  <c r="BC1007" i="16"/>
  <c r="BB1007" i="16"/>
  <c r="BA1007" i="16"/>
  <c r="AZ1007" i="16"/>
  <c r="AY1007" i="16"/>
  <c r="AX1007" i="16"/>
  <c r="AW1007" i="16"/>
  <c r="AV1007" i="16"/>
  <c r="AU1007" i="16"/>
  <c r="AT1007" i="16"/>
  <c r="AS1007" i="16"/>
  <c r="AR1007" i="16"/>
  <c r="AQ1007" i="16"/>
  <c r="AP1007" i="16"/>
  <c r="AO1007" i="16"/>
  <c r="AN1007" i="16"/>
  <c r="AM1007" i="16"/>
  <c r="AL1007" i="16"/>
  <c r="AK1007" i="16"/>
  <c r="AJ1007" i="16"/>
  <c r="AI1007" i="16"/>
  <c r="AH1007" i="16"/>
  <c r="AG1007" i="16"/>
  <c r="AF1007" i="16"/>
  <c r="AE1007" i="16"/>
  <c r="AD1007" i="16"/>
  <c r="AC1007" i="16"/>
  <c r="AB1007" i="16"/>
  <c r="AA1007" i="16"/>
  <c r="Z1007" i="16"/>
  <c r="Y1007" i="16"/>
  <c r="X1007" i="16"/>
  <c r="W1007" i="16"/>
  <c r="V1007" i="16"/>
  <c r="U1007" i="16"/>
  <c r="T1007" i="16"/>
  <c r="S1007" i="16"/>
  <c r="R1007" i="16"/>
  <c r="Q1007" i="16"/>
  <c r="P1007" i="16"/>
  <c r="O1007" i="16"/>
  <c r="N1007" i="16"/>
  <c r="M1007" i="16"/>
  <c r="L1007" i="16"/>
  <c r="K1007" i="16"/>
  <c r="J1007" i="16"/>
  <c r="I1007" i="16"/>
  <c r="H1007" i="16"/>
  <c r="BO1006" i="16"/>
  <c r="BN1006" i="16"/>
  <c r="BM1006" i="16"/>
  <c r="BL1006" i="16"/>
  <c r="BK1006" i="16"/>
  <c r="BJ1006" i="16"/>
  <c r="BI1006" i="16"/>
  <c r="BH1006" i="16"/>
  <c r="BG1006" i="16"/>
  <c r="BF1006" i="16"/>
  <c r="BE1006" i="16"/>
  <c r="BD1006" i="16"/>
  <c r="BC1006" i="16"/>
  <c r="BB1006" i="16"/>
  <c r="BA1006" i="16"/>
  <c r="AZ1006" i="16"/>
  <c r="AY1006" i="16"/>
  <c r="AX1006" i="16"/>
  <c r="AW1006" i="16"/>
  <c r="AV1006" i="16"/>
  <c r="AU1006" i="16"/>
  <c r="AT1006" i="16"/>
  <c r="AS1006" i="16"/>
  <c r="AR1006" i="16"/>
  <c r="AQ1006" i="16"/>
  <c r="AP1006" i="16"/>
  <c r="AO1006" i="16"/>
  <c r="AN1006" i="16"/>
  <c r="AM1006" i="16"/>
  <c r="AL1006" i="16"/>
  <c r="AK1006" i="16"/>
  <c r="AJ1006" i="16"/>
  <c r="AI1006" i="16"/>
  <c r="AH1006" i="16"/>
  <c r="AG1006" i="16"/>
  <c r="AF1006" i="16"/>
  <c r="AE1006" i="16"/>
  <c r="AD1006" i="16"/>
  <c r="AC1006" i="16"/>
  <c r="AB1006" i="16"/>
  <c r="AA1006" i="16"/>
  <c r="Z1006" i="16"/>
  <c r="Y1006" i="16"/>
  <c r="X1006" i="16"/>
  <c r="W1006" i="16"/>
  <c r="V1006" i="16"/>
  <c r="U1006" i="16"/>
  <c r="T1006" i="16"/>
  <c r="S1006" i="16"/>
  <c r="R1006" i="16"/>
  <c r="Q1006" i="16"/>
  <c r="P1006" i="16"/>
  <c r="O1006" i="16"/>
  <c r="N1006" i="16"/>
  <c r="M1006" i="16"/>
  <c r="L1006" i="16"/>
  <c r="K1006" i="16"/>
  <c r="J1006" i="16"/>
  <c r="I1006" i="16"/>
  <c r="H1006" i="16"/>
  <c r="BO1005" i="16"/>
  <c r="BN1005" i="16"/>
  <c r="BM1005" i="16"/>
  <c r="BL1005" i="16"/>
  <c r="BK1005" i="16"/>
  <c r="BJ1005" i="16"/>
  <c r="BI1005" i="16"/>
  <c r="BH1005" i="16"/>
  <c r="BG1005" i="16"/>
  <c r="BF1005" i="16"/>
  <c r="BE1005" i="16"/>
  <c r="BD1005" i="16"/>
  <c r="BC1005" i="16"/>
  <c r="BB1005" i="16"/>
  <c r="BA1005" i="16"/>
  <c r="AZ1005" i="16"/>
  <c r="AY1005" i="16"/>
  <c r="AX1005" i="16"/>
  <c r="AW1005" i="16"/>
  <c r="AV1005" i="16"/>
  <c r="AU1005" i="16"/>
  <c r="AT1005" i="16"/>
  <c r="AS1005" i="16"/>
  <c r="AR1005" i="16"/>
  <c r="AQ1005" i="16"/>
  <c r="AP1005" i="16"/>
  <c r="AO1005" i="16"/>
  <c r="AN1005" i="16"/>
  <c r="AM1005" i="16"/>
  <c r="AL1005" i="16"/>
  <c r="AK1005" i="16"/>
  <c r="AJ1005" i="16"/>
  <c r="AI1005" i="16"/>
  <c r="AH1005" i="16"/>
  <c r="AG1005" i="16"/>
  <c r="AF1005" i="16"/>
  <c r="AE1005" i="16"/>
  <c r="AD1005" i="16"/>
  <c r="AC1005" i="16"/>
  <c r="AB1005" i="16"/>
  <c r="AA1005" i="16"/>
  <c r="Z1005" i="16"/>
  <c r="Y1005" i="16"/>
  <c r="X1005" i="16"/>
  <c r="W1005" i="16"/>
  <c r="V1005" i="16"/>
  <c r="U1005" i="16"/>
  <c r="T1005" i="16"/>
  <c r="S1005" i="16"/>
  <c r="R1005" i="16"/>
  <c r="Q1005" i="16"/>
  <c r="P1005" i="16"/>
  <c r="O1005" i="16"/>
  <c r="N1005" i="16"/>
  <c r="M1005" i="16"/>
  <c r="L1005" i="16"/>
  <c r="K1005" i="16"/>
  <c r="J1005" i="16"/>
  <c r="I1005" i="16"/>
  <c r="H1005" i="16"/>
  <c r="BO1004" i="16"/>
  <c r="BN1004" i="16"/>
  <c r="BM1004" i="16"/>
  <c r="BL1004" i="16"/>
  <c r="BK1004" i="16"/>
  <c r="BJ1004" i="16"/>
  <c r="BI1004" i="16"/>
  <c r="BH1004" i="16"/>
  <c r="BG1004" i="16"/>
  <c r="BF1004" i="16"/>
  <c r="BE1004" i="16"/>
  <c r="BD1004" i="16"/>
  <c r="BC1004" i="16"/>
  <c r="BB1004" i="16"/>
  <c r="BA1004" i="16"/>
  <c r="AZ1004" i="16"/>
  <c r="AY1004" i="16"/>
  <c r="AX1004" i="16"/>
  <c r="AW1004" i="16"/>
  <c r="AV1004" i="16"/>
  <c r="AU1004" i="16"/>
  <c r="AT1004" i="16"/>
  <c r="AS1004" i="16"/>
  <c r="AR1004" i="16"/>
  <c r="AQ1004" i="16"/>
  <c r="AP1004" i="16"/>
  <c r="AO1004" i="16"/>
  <c r="AN1004" i="16"/>
  <c r="AM1004" i="16"/>
  <c r="AL1004" i="16"/>
  <c r="AK1004" i="16"/>
  <c r="AJ1004" i="16"/>
  <c r="AI1004" i="16"/>
  <c r="AH1004" i="16"/>
  <c r="AG1004" i="16"/>
  <c r="AF1004" i="16"/>
  <c r="AE1004" i="16"/>
  <c r="AD1004" i="16"/>
  <c r="AC1004" i="16"/>
  <c r="AB1004" i="16"/>
  <c r="AA1004" i="16"/>
  <c r="Z1004" i="16"/>
  <c r="Y1004" i="16"/>
  <c r="X1004" i="16"/>
  <c r="W1004" i="16"/>
  <c r="V1004" i="16"/>
  <c r="U1004" i="16"/>
  <c r="T1004" i="16"/>
  <c r="S1004" i="16"/>
  <c r="R1004" i="16"/>
  <c r="Q1004" i="16"/>
  <c r="P1004" i="16"/>
  <c r="O1004" i="16"/>
  <c r="N1004" i="16"/>
  <c r="M1004" i="16"/>
  <c r="L1004" i="16"/>
  <c r="K1004" i="16"/>
  <c r="J1004" i="16"/>
  <c r="I1004" i="16"/>
  <c r="H1004" i="16"/>
  <c r="BO1003" i="16"/>
  <c r="BN1003" i="16"/>
  <c r="BM1003" i="16"/>
  <c r="BL1003" i="16"/>
  <c r="BK1003" i="16"/>
  <c r="BJ1003" i="16"/>
  <c r="BI1003" i="16"/>
  <c r="BH1003" i="16"/>
  <c r="BG1003" i="16"/>
  <c r="BF1003" i="16"/>
  <c r="BE1003" i="16"/>
  <c r="BD1003" i="16"/>
  <c r="BC1003" i="16"/>
  <c r="BB1003" i="16"/>
  <c r="BA1003" i="16"/>
  <c r="AZ1003" i="16"/>
  <c r="AY1003" i="16"/>
  <c r="AX1003" i="16"/>
  <c r="AW1003" i="16"/>
  <c r="AV1003" i="16"/>
  <c r="AU1003" i="16"/>
  <c r="AT1003" i="16"/>
  <c r="AS1003" i="16"/>
  <c r="AR1003" i="16"/>
  <c r="AQ1003" i="16"/>
  <c r="AP1003" i="16"/>
  <c r="AO1003" i="16"/>
  <c r="AN1003" i="16"/>
  <c r="AM1003" i="16"/>
  <c r="AL1003" i="16"/>
  <c r="AK1003" i="16"/>
  <c r="AJ1003" i="16"/>
  <c r="AI1003" i="16"/>
  <c r="AH1003" i="16"/>
  <c r="AG1003" i="16"/>
  <c r="AF1003" i="16"/>
  <c r="AE1003" i="16"/>
  <c r="AD1003" i="16"/>
  <c r="AC1003" i="16"/>
  <c r="AB1003" i="16"/>
  <c r="AA1003" i="16"/>
  <c r="Z1003" i="16"/>
  <c r="Y1003" i="16"/>
  <c r="X1003" i="16"/>
  <c r="W1003" i="16"/>
  <c r="V1003" i="16"/>
  <c r="U1003" i="16"/>
  <c r="T1003" i="16"/>
  <c r="S1003" i="16"/>
  <c r="R1003" i="16"/>
  <c r="Q1003" i="16"/>
  <c r="P1003" i="16"/>
  <c r="O1003" i="16"/>
  <c r="N1003" i="16"/>
  <c r="M1003" i="16"/>
  <c r="L1003" i="16"/>
  <c r="K1003" i="16"/>
  <c r="J1003" i="16"/>
  <c r="I1003" i="16"/>
  <c r="H1003" i="16"/>
  <c r="BO1002" i="16"/>
  <c r="BN1002" i="16"/>
  <c r="BM1002" i="16"/>
  <c r="BL1002" i="16"/>
  <c r="BK1002" i="16"/>
  <c r="BJ1002" i="16"/>
  <c r="BI1002" i="16"/>
  <c r="BH1002" i="16"/>
  <c r="BG1002" i="16"/>
  <c r="BF1002" i="16"/>
  <c r="BE1002" i="16"/>
  <c r="BD1002" i="16"/>
  <c r="BC1002" i="16"/>
  <c r="BB1002" i="16"/>
  <c r="BA1002" i="16"/>
  <c r="AZ1002" i="16"/>
  <c r="AY1002" i="16"/>
  <c r="AX1002" i="16"/>
  <c r="AW1002" i="16"/>
  <c r="AV1002" i="16"/>
  <c r="AU1002" i="16"/>
  <c r="AT1002" i="16"/>
  <c r="AS1002" i="16"/>
  <c r="AR1002" i="16"/>
  <c r="AQ1002" i="16"/>
  <c r="AP1002" i="16"/>
  <c r="AO1002" i="16"/>
  <c r="AN1002" i="16"/>
  <c r="AM1002" i="16"/>
  <c r="AL1002" i="16"/>
  <c r="AK1002" i="16"/>
  <c r="AJ1002" i="16"/>
  <c r="AI1002" i="16"/>
  <c r="AH1002" i="16"/>
  <c r="AG1002" i="16"/>
  <c r="AF1002" i="16"/>
  <c r="AE1002" i="16"/>
  <c r="AD1002" i="16"/>
  <c r="AC1002" i="16"/>
  <c r="AB1002" i="16"/>
  <c r="AA1002" i="16"/>
  <c r="Z1002" i="16"/>
  <c r="Y1002" i="16"/>
  <c r="X1002" i="16"/>
  <c r="W1002" i="16"/>
  <c r="V1002" i="16"/>
  <c r="U1002" i="16"/>
  <c r="T1002" i="16"/>
  <c r="S1002" i="16"/>
  <c r="R1002" i="16"/>
  <c r="Q1002" i="16"/>
  <c r="P1002" i="16"/>
  <c r="O1002" i="16"/>
  <c r="N1002" i="16"/>
  <c r="M1002" i="16"/>
  <c r="L1002" i="16"/>
  <c r="K1002" i="16"/>
  <c r="J1002" i="16"/>
  <c r="I1002" i="16"/>
  <c r="H1002" i="16"/>
  <c r="BO1001" i="16"/>
  <c r="BN1001" i="16"/>
  <c r="BM1001" i="16"/>
  <c r="BL1001" i="16"/>
  <c r="BK1001" i="16"/>
  <c r="BJ1001" i="16"/>
  <c r="BI1001" i="16"/>
  <c r="BH1001" i="16"/>
  <c r="BG1001" i="16"/>
  <c r="BF1001" i="16"/>
  <c r="BE1001" i="16"/>
  <c r="BD1001" i="16"/>
  <c r="BC1001" i="16"/>
  <c r="BB1001" i="16"/>
  <c r="BA1001" i="16"/>
  <c r="AZ1001" i="16"/>
  <c r="AY1001" i="16"/>
  <c r="AX1001" i="16"/>
  <c r="AW1001" i="16"/>
  <c r="AV1001" i="16"/>
  <c r="AU1001" i="16"/>
  <c r="AT1001" i="16"/>
  <c r="AS1001" i="16"/>
  <c r="AR1001" i="16"/>
  <c r="AQ1001" i="16"/>
  <c r="AP1001" i="16"/>
  <c r="AO1001" i="16"/>
  <c r="AN1001" i="16"/>
  <c r="AM1001" i="16"/>
  <c r="AL1001" i="16"/>
  <c r="AK1001" i="16"/>
  <c r="AJ1001" i="16"/>
  <c r="AI1001" i="16"/>
  <c r="AH1001" i="16"/>
  <c r="AG1001" i="16"/>
  <c r="AF1001" i="16"/>
  <c r="AE1001" i="16"/>
  <c r="AD1001" i="16"/>
  <c r="AC1001" i="16"/>
  <c r="AB1001" i="16"/>
  <c r="AA1001" i="16"/>
  <c r="Z1001" i="16"/>
  <c r="Y1001" i="16"/>
  <c r="X1001" i="16"/>
  <c r="W1001" i="16"/>
  <c r="V1001" i="16"/>
  <c r="U1001" i="16"/>
  <c r="T1001" i="16"/>
  <c r="S1001" i="16"/>
  <c r="R1001" i="16"/>
  <c r="Q1001" i="16"/>
  <c r="P1001" i="16"/>
  <c r="O1001" i="16"/>
  <c r="N1001" i="16"/>
  <c r="M1001" i="16"/>
  <c r="L1001" i="16"/>
  <c r="K1001" i="16"/>
  <c r="J1001" i="16"/>
  <c r="I1001" i="16"/>
  <c r="H1001" i="16"/>
  <c r="BO1000" i="16"/>
  <c r="BN1000" i="16"/>
  <c r="BM1000" i="16"/>
  <c r="BL1000" i="16"/>
  <c r="BK1000" i="16"/>
  <c r="BJ1000" i="16"/>
  <c r="BI1000" i="16"/>
  <c r="BH1000" i="16"/>
  <c r="BG1000" i="16"/>
  <c r="BF1000" i="16"/>
  <c r="BE1000" i="16"/>
  <c r="BD1000" i="16"/>
  <c r="BC1000" i="16"/>
  <c r="BB1000" i="16"/>
  <c r="BA1000" i="16"/>
  <c r="AZ1000" i="16"/>
  <c r="AY1000" i="16"/>
  <c r="AX1000" i="16"/>
  <c r="AW1000" i="16"/>
  <c r="AV1000" i="16"/>
  <c r="AU1000" i="16"/>
  <c r="AT1000" i="16"/>
  <c r="AS1000" i="16"/>
  <c r="AR1000" i="16"/>
  <c r="AQ1000" i="16"/>
  <c r="AP1000" i="16"/>
  <c r="AO1000" i="16"/>
  <c r="AN1000" i="16"/>
  <c r="AM1000" i="16"/>
  <c r="AL1000" i="16"/>
  <c r="AK1000" i="16"/>
  <c r="AJ1000" i="16"/>
  <c r="AI1000" i="16"/>
  <c r="AH1000" i="16"/>
  <c r="AG1000" i="16"/>
  <c r="AF1000" i="16"/>
  <c r="AE1000" i="16"/>
  <c r="AD1000" i="16"/>
  <c r="AC1000" i="16"/>
  <c r="AB1000" i="16"/>
  <c r="AA1000" i="16"/>
  <c r="Z1000" i="16"/>
  <c r="Y1000" i="16"/>
  <c r="X1000" i="16"/>
  <c r="W1000" i="16"/>
  <c r="V1000" i="16"/>
  <c r="U1000" i="16"/>
  <c r="T1000" i="16"/>
  <c r="S1000" i="16"/>
  <c r="R1000" i="16"/>
  <c r="Q1000" i="16"/>
  <c r="P1000" i="16"/>
  <c r="O1000" i="16"/>
  <c r="N1000" i="16"/>
  <c r="M1000" i="16"/>
  <c r="L1000" i="16"/>
  <c r="K1000" i="16"/>
  <c r="J1000" i="16"/>
  <c r="I1000" i="16"/>
  <c r="H1000" i="16"/>
  <c r="BO999" i="16"/>
  <c r="BN999" i="16"/>
  <c r="BM999" i="16"/>
  <c r="BL999" i="16"/>
  <c r="BK999" i="16"/>
  <c r="BJ999" i="16"/>
  <c r="BI999" i="16"/>
  <c r="BH999" i="16"/>
  <c r="BG999" i="16"/>
  <c r="BF999" i="16"/>
  <c r="BE999" i="16"/>
  <c r="BD999" i="16"/>
  <c r="BC999" i="16"/>
  <c r="BB999" i="16"/>
  <c r="BA999" i="16"/>
  <c r="AZ999" i="16"/>
  <c r="AY999" i="16"/>
  <c r="AX999" i="16"/>
  <c r="AW999" i="16"/>
  <c r="AV999" i="16"/>
  <c r="AU999" i="16"/>
  <c r="AT999" i="16"/>
  <c r="AS999" i="16"/>
  <c r="AR999" i="16"/>
  <c r="AQ999" i="16"/>
  <c r="AP999" i="16"/>
  <c r="AO999" i="16"/>
  <c r="AN999" i="16"/>
  <c r="AM999" i="16"/>
  <c r="AL999" i="16"/>
  <c r="AK999" i="16"/>
  <c r="AJ999" i="16"/>
  <c r="AI999" i="16"/>
  <c r="AH999" i="16"/>
  <c r="AG999" i="16"/>
  <c r="AF999" i="16"/>
  <c r="AE999" i="16"/>
  <c r="AD999" i="16"/>
  <c r="AC999" i="16"/>
  <c r="AB999" i="16"/>
  <c r="AA999" i="16"/>
  <c r="Z999" i="16"/>
  <c r="Y999" i="16"/>
  <c r="X999" i="16"/>
  <c r="W999" i="16"/>
  <c r="V999" i="16"/>
  <c r="U999" i="16"/>
  <c r="T999" i="16"/>
  <c r="S999" i="16"/>
  <c r="R999" i="16"/>
  <c r="Q999" i="16"/>
  <c r="P999" i="16"/>
  <c r="O999" i="16"/>
  <c r="N999" i="16"/>
  <c r="M999" i="16"/>
  <c r="L999" i="16"/>
  <c r="K999" i="16"/>
  <c r="J999" i="16"/>
  <c r="I999" i="16"/>
  <c r="H999" i="16"/>
  <c r="BO998" i="16"/>
  <c r="BN998" i="16"/>
  <c r="BM998" i="16"/>
  <c r="BL998" i="16"/>
  <c r="BK998" i="16"/>
  <c r="BJ998" i="16"/>
  <c r="BI998" i="16"/>
  <c r="BH998" i="16"/>
  <c r="BG998" i="16"/>
  <c r="BF998" i="16"/>
  <c r="BE998" i="16"/>
  <c r="BD998" i="16"/>
  <c r="BC998" i="16"/>
  <c r="BB998" i="16"/>
  <c r="BA998" i="16"/>
  <c r="AZ998" i="16"/>
  <c r="AY998" i="16"/>
  <c r="AX998" i="16"/>
  <c r="AW998" i="16"/>
  <c r="AV998" i="16"/>
  <c r="AU998" i="16"/>
  <c r="AT998" i="16"/>
  <c r="AS998" i="16"/>
  <c r="AR998" i="16"/>
  <c r="AQ998" i="16"/>
  <c r="AP998" i="16"/>
  <c r="AO998" i="16"/>
  <c r="AN998" i="16"/>
  <c r="AM998" i="16"/>
  <c r="AL998" i="16"/>
  <c r="AK998" i="16"/>
  <c r="AJ998" i="16"/>
  <c r="AI998" i="16"/>
  <c r="AH998" i="16"/>
  <c r="AG998" i="16"/>
  <c r="AF998" i="16"/>
  <c r="AE998" i="16"/>
  <c r="AD998" i="16"/>
  <c r="AC998" i="16"/>
  <c r="AB998" i="16"/>
  <c r="AA998" i="16"/>
  <c r="Z998" i="16"/>
  <c r="Y998" i="16"/>
  <c r="X998" i="16"/>
  <c r="W998" i="16"/>
  <c r="V998" i="16"/>
  <c r="U998" i="16"/>
  <c r="T998" i="16"/>
  <c r="S998" i="16"/>
  <c r="R998" i="16"/>
  <c r="Q998" i="16"/>
  <c r="P998" i="16"/>
  <c r="O998" i="16"/>
  <c r="N998" i="16"/>
  <c r="M998" i="16"/>
  <c r="L998" i="16"/>
  <c r="K998" i="16"/>
  <c r="J998" i="16"/>
  <c r="I998" i="16"/>
  <c r="H998" i="16"/>
  <c r="BO997" i="16"/>
  <c r="BN997" i="16"/>
  <c r="BM997" i="16"/>
  <c r="BL997" i="16"/>
  <c r="BK997" i="16"/>
  <c r="BJ997" i="16"/>
  <c r="BI997" i="16"/>
  <c r="BH997" i="16"/>
  <c r="BG997" i="16"/>
  <c r="BF997" i="16"/>
  <c r="BE997" i="16"/>
  <c r="BD997" i="16"/>
  <c r="BC997" i="16"/>
  <c r="BB997" i="16"/>
  <c r="BA997" i="16"/>
  <c r="AZ997" i="16"/>
  <c r="AY997" i="16"/>
  <c r="AX997" i="16"/>
  <c r="AW997" i="16"/>
  <c r="AV997" i="16"/>
  <c r="AU997" i="16"/>
  <c r="AT997" i="16"/>
  <c r="AS997" i="16"/>
  <c r="AR997" i="16"/>
  <c r="AQ997" i="16"/>
  <c r="AP997" i="16"/>
  <c r="AO997" i="16"/>
  <c r="AN997" i="16"/>
  <c r="AM997" i="16"/>
  <c r="AL997" i="16"/>
  <c r="AK997" i="16"/>
  <c r="AJ997" i="16"/>
  <c r="AI997" i="16"/>
  <c r="AH997" i="16"/>
  <c r="AG997" i="16"/>
  <c r="AF997" i="16"/>
  <c r="AE997" i="16"/>
  <c r="AD997" i="16"/>
  <c r="AC997" i="16"/>
  <c r="AB997" i="16"/>
  <c r="AA997" i="16"/>
  <c r="Z997" i="16"/>
  <c r="Y997" i="16"/>
  <c r="X997" i="16"/>
  <c r="W997" i="16"/>
  <c r="V997" i="16"/>
  <c r="U997" i="16"/>
  <c r="T997" i="16"/>
  <c r="S997" i="16"/>
  <c r="R997" i="16"/>
  <c r="Q997" i="16"/>
  <c r="P997" i="16"/>
  <c r="O997" i="16"/>
  <c r="N997" i="16"/>
  <c r="M997" i="16"/>
  <c r="L997" i="16"/>
  <c r="K997" i="16"/>
  <c r="J997" i="16"/>
  <c r="I997" i="16"/>
  <c r="H997" i="16"/>
  <c r="BO996" i="16"/>
  <c r="BN996" i="16"/>
  <c r="BM996" i="16"/>
  <c r="BL996" i="16"/>
  <c r="BK996" i="16"/>
  <c r="BJ996" i="16"/>
  <c r="BI996" i="16"/>
  <c r="BH996" i="16"/>
  <c r="BG996" i="16"/>
  <c r="BF996" i="16"/>
  <c r="BE996" i="16"/>
  <c r="BD996" i="16"/>
  <c r="BC996" i="16"/>
  <c r="BB996" i="16"/>
  <c r="BA996" i="16"/>
  <c r="AZ996" i="16"/>
  <c r="AY996" i="16"/>
  <c r="AX996" i="16"/>
  <c r="AW996" i="16"/>
  <c r="AV996" i="16"/>
  <c r="AU996" i="16"/>
  <c r="AT996" i="16"/>
  <c r="AS996" i="16"/>
  <c r="AR996" i="16"/>
  <c r="AQ996" i="16"/>
  <c r="AP996" i="16"/>
  <c r="AO996" i="16"/>
  <c r="AN996" i="16"/>
  <c r="AM996" i="16"/>
  <c r="AL996" i="16"/>
  <c r="AK996" i="16"/>
  <c r="AJ996" i="16"/>
  <c r="AI996" i="16"/>
  <c r="AH996" i="16"/>
  <c r="AG996" i="16"/>
  <c r="AF996" i="16"/>
  <c r="AE996" i="16"/>
  <c r="AD996" i="16"/>
  <c r="AC996" i="16"/>
  <c r="AB996" i="16"/>
  <c r="AA996" i="16"/>
  <c r="Z996" i="16"/>
  <c r="Y996" i="16"/>
  <c r="X996" i="16"/>
  <c r="W996" i="16"/>
  <c r="V996" i="16"/>
  <c r="U996" i="16"/>
  <c r="T996" i="16"/>
  <c r="S996" i="16"/>
  <c r="R996" i="16"/>
  <c r="Q996" i="16"/>
  <c r="P996" i="16"/>
  <c r="O996" i="16"/>
  <c r="N996" i="16"/>
  <c r="M996" i="16"/>
  <c r="L996" i="16"/>
  <c r="K996" i="16"/>
  <c r="J996" i="16"/>
  <c r="I996" i="16"/>
  <c r="H996" i="16"/>
  <c r="BO995" i="16"/>
  <c r="BN995" i="16"/>
  <c r="BM995" i="16"/>
  <c r="BL995" i="16"/>
  <c r="BK995" i="16"/>
  <c r="BJ995" i="16"/>
  <c r="BI995" i="16"/>
  <c r="BH995" i="16"/>
  <c r="BG995" i="16"/>
  <c r="BF995" i="16"/>
  <c r="BE995" i="16"/>
  <c r="BD995" i="16"/>
  <c r="BC995" i="16"/>
  <c r="BB995" i="16"/>
  <c r="BA995" i="16"/>
  <c r="AZ995" i="16"/>
  <c r="AY995" i="16"/>
  <c r="AX995" i="16"/>
  <c r="AW995" i="16"/>
  <c r="AV995" i="16"/>
  <c r="AU995" i="16"/>
  <c r="AT995" i="16"/>
  <c r="AS995" i="16"/>
  <c r="AR995" i="16"/>
  <c r="AQ995" i="16"/>
  <c r="AP995" i="16"/>
  <c r="AO995" i="16"/>
  <c r="AN995" i="16"/>
  <c r="AM995" i="16"/>
  <c r="AL995" i="16"/>
  <c r="AK995" i="16"/>
  <c r="AJ995" i="16"/>
  <c r="AI995" i="16"/>
  <c r="AH995" i="16"/>
  <c r="AG995" i="16"/>
  <c r="AF995" i="16"/>
  <c r="AE995" i="16"/>
  <c r="AD995" i="16"/>
  <c r="AC995" i="16"/>
  <c r="AB995" i="16"/>
  <c r="AA995" i="16"/>
  <c r="Z995" i="16"/>
  <c r="Y995" i="16"/>
  <c r="X995" i="16"/>
  <c r="W995" i="16"/>
  <c r="V995" i="16"/>
  <c r="U995" i="16"/>
  <c r="T995" i="16"/>
  <c r="S995" i="16"/>
  <c r="R995" i="16"/>
  <c r="Q995" i="16"/>
  <c r="P995" i="16"/>
  <c r="O995" i="16"/>
  <c r="N995" i="16"/>
  <c r="M995" i="16"/>
  <c r="L995" i="16"/>
  <c r="K995" i="16"/>
  <c r="J995" i="16"/>
  <c r="I995" i="16"/>
  <c r="H995" i="16"/>
  <c r="BO994" i="16"/>
  <c r="BN994" i="16"/>
  <c r="BM994" i="16"/>
  <c r="BL994" i="16"/>
  <c r="BK994" i="16"/>
  <c r="BJ994" i="16"/>
  <c r="BI994" i="16"/>
  <c r="BH994" i="16"/>
  <c r="BG994" i="16"/>
  <c r="BF994" i="16"/>
  <c r="BE994" i="16"/>
  <c r="BD994" i="16"/>
  <c r="BC994" i="16"/>
  <c r="BB994" i="16"/>
  <c r="BA994" i="16"/>
  <c r="AZ994" i="16"/>
  <c r="AY994" i="16"/>
  <c r="AX994" i="16"/>
  <c r="AW994" i="16"/>
  <c r="AV994" i="16"/>
  <c r="AU994" i="16"/>
  <c r="AT994" i="16"/>
  <c r="AS994" i="16"/>
  <c r="AR994" i="16"/>
  <c r="AQ994" i="16"/>
  <c r="AP994" i="16"/>
  <c r="AO994" i="16"/>
  <c r="AN994" i="16"/>
  <c r="AM994" i="16"/>
  <c r="AL994" i="16"/>
  <c r="AK994" i="16"/>
  <c r="AJ994" i="16"/>
  <c r="AI994" i="16"/>
  <c r="AH994" i="16"/>
  <c r="AG994" i="16"/>
  <c r="AF994" i="16"/>
  <c r="AE994" i="16"/>
  <c r="AD994" i="16"/>
  <c r="AC994" i="16"/>
  <c r="AB994" i="16"/>
  <c r="AA994" i="16"/>
  <c r="Z994" i="16"/>
  <c r="Y994" i="16"/>
  <c r="X994" i="16"/>
  <c r="W994" i="16"/>
  <c r="V994" i="16"/>
  <c r="U994" i="16"/>
  <c r="T994" i="16"/>
  <c r="S994" i="16"/>
  <c r="R994" i="16"/>
  <c r="Q994" i="16"/>
  <c r="P994" i="16"/>
  <c r="O994" i="16"/>
  <c r="N994" i="16"/>
  <c r="M994" i="16"/>
  <c r="L994" i="16"/>
  <c r="K994" i="16"/>
  <c r="J994" i="16"/>
  <c r="I994" i="16"/>
  <c r="H994" i="16"/>
  <c r="BO993" i="16"/>
  <c r="BN993" i="16"/>
  <c r="BM993" i="16"/>
  <c r="BL993" i="16"/>
  <c r="BK993" i="16"/>
  <c r="BJ993" i="16"/>
  <c r="BI993" i="16"/>
  <c r="BH993" i="16"/>
  <c r="BG993" i="16"/>
  <c r="BF993" i="16"/>
  <c r="BE993" i="16"/>
  <c r="BD993" i="16"/>
  <c r="BC993" i="16"/>
  <c r="BB993" i="16"/>
  <c r="BA993" i="16"/>
  <c r="AZ993" i="16"/>
  <c r="AY993" i="16"/>
  <c r="AX993" i="16"/>
  <c r="AW993" i="16"/>
  <c r="AV993" i="16"/>
  <c r="AU993" i="16"/>
  <c r="AT993" i="16"/>
  <c r="AS993" i="16"/>
  <c r="AR993" i="16"/>
  <c r="AQ993" i="16"/>
  <c r="AP993" i="16"/>
  <c r="AO993" i="16"/>
  <c r="AN993" i="16"/>
  <c r="AM993" i="16"/>
  <c r="AL993" i="16"/>
  <c r="AK993" i="16"/>
  <c r="AJ993" i="16"/>
  <c r="AI993" i="16"/>
  <c r="AH993" i="16"/>
  <c r="AG993" i="16"/>
  <c r="AF993" i="16"/>
  <c r="AE993" i="16"/>
  <c r="AD993" i="16"/>
  <c r="AC993" i="16"/>
  <c r="AB993" i="16"/>
  <c r="AA993" i="16"/>
  <c r="Z993" i="16"/>
  <c r="Y993" i="16"/>
  <c r="X993" i="16"/>
  <c r="W993" i="16"/>
  <c r="V993" i="16"/>
  <c r="U993" i="16"/>
  <c r="T993" i="16"/>
  <c r="S993" i="16"/>
  <c r="R993" i="16"/>
  <c r="Q993" i="16"/>
  <c r="P993" i="16"/>
  <c r="O993" i="16"/>
  <c r="N993" i="16"/>
  <c r="M993" i="16"/>
  <c r="L993" i="16"/>
  <c r="K993" i="16"/>
  <c r="J993" i="16"/>
  <c r="I993" i="16"/>
  <c r="H993" i="16"/>
  <c r="BO992" i="16"/>
  <c r="BN992" i="16"/>
  <c r="BM992" i="16"/>
  <c r="BL992" i="16"/>
  <c r="BK992" i="16"/>
  <c r="BJ992" i="16"/>
  <c r="BI992" i="16"/>
  <c r="BH992" i="16"/>
  <c r="BG992" i="16"/>
  <c r="BF992" i="16"/>
  <c r="BE992" i="16"/>
  <c r="BD992" i="16"/>
  <c r="BC992" i="16"/>
  <c r="BB992" i="16"/>
  <c r="BA992" i="16"/>
  <c r="AZ992" i="16"/>
  <c r="AY992" i="16"/>
  <c r="AX992" i="16"/>
  <c r="AW992" i="16"/>
  <c r="AV992" i="16"/>
  <c r="AU992" i="16"/>
  <c r="AT992" i="16"/>
  <c r="AS992" i="16"/>
  <c r="AR992" i="16"/>
  <c r="AQ992" i="16"/>
  <c r="AP992" i="16"/>
  <c r="AO992" i="16"/>
  <c r="AN992" i="16"/>
  <c r="AM992" i="16"/>
  <c r="AL992" i="16"/>
  <c r="AK992" i="16"/>
  <c r="AJ992" i="16"/>
  <c r="AI992" i="16"/>
  <c r="AH992" i="16"/>
  <c r="AG992" i="16"/>
  <c r="AF992" i="16"/>
  <c r="AE992" i="16"/>
  <c r="AD992" i="16"/>
  <c r="AC992" i="16"/>
  <c r="AB992" i="16"/>
  <c r="AA992" i="16"/>
  <c r="Z992" i="16"/>
  <c r="Y992" i="16"/>
  <c r="X992" i="16"/>
  <c r="W992" i="16"/>
  <c r="V992" i="16"/>
  <c r="U992" i="16"/>
  <c r="T992" i="16"/>
  <c r="S992" i="16"/>
  <c r="R992" i="16"/>
  <c r="Q992" i="16"/>
  <c r="P992" i="16"/>
  <c r="O992" i="16"/>
  <c r="N992" i="16"/>
  <c r="M992" i="16"/>
  <c r="L992" i="16"/>
  <c r="K992" i="16"/>
  <c r="J992" i="16"/>
  <c r="I992" i="16"/>
  <c r="H992" i="16"/>
  <c r="BO991" i="16"/>
  <c r="BN991" i="16"/>
  <c r="BM991" i="16"/>
  <c r="BL991" i="16"/>
  <c r="BK991" i="16"/>
  <c r="BJ991" i="16"/>
  <c r="BI991" i="16"/>
  <c r="BH991" i="16"/>
  <c r="BG991" i="16"/>
  <c r="BF991" i="16"/>
  <c r="BE991" i="16"/>
  <c r="BD991" i="16"/>
  <c r="BC991" i="16"/>
  <c r="BB991" i="16"/>
  <c r="BA991" i="16"/>
  <c r="AZ991" i="16"/>
  <c r="AY991" i="16"/>
  <c r="AX991" i="16"/>
  <c r="AW991" i="16"/>
  <c r="AV991" i="16"/>
  <c r="AU991" i="16"/>
  <c r="AT991" i="16"/>
  <c r="AS991" i="16"/>
  <c r="AR991" i="16"/>
  <c r="AQ991" i="16"/>
  <c r="AP991" i="16"/>
  <c r="AO991" i="16"/>
  <c r="AN991" i="16"/>
  <c r="AM991" i="16"/>
  <c r="AL991" i="16"/>
  <c r="AK991" i="16"/>
  <c r="AJ991" i="16"/>
  <c r="AI991" i="16"/>
  <c r="AH991" i="16"/>
  <c r="AG991" i="16"/>
  <c r="AF991" i="16"/>
  <c r="AE991" i="16"/>
  <c r="AD991" i="16"/>
  <c r="AC991" i="16"/>
  <c r="AB991" i="16"/>
  <c r="AA991" i="16"/>
  <c r="Z991" i="16"/>
  <c r="Y991" i="16"/>
  <c r="X991" i="16"/>
  <c r="W991" i="16"/>
  <c r="V991" i="16"/>
  <c r="U991" i="16"/>
  <c r="T991" i="16"/>
  <c r="S991" i="16"/>
  <c r="R991" i="16"/>
  <c r="Q991" i="16"/>
  <c r="P991" i="16"/>
  <c r="O991" i="16"/>
  <c r="N991" i="16"/>
  <c r="M991" i="16"/>
  <c r="L991" i="16"/>
  <c r="K991" i="16"/>
  <c r="J991" i="16"/>
  <c r="I991" i="16"/>
  <c r="H991" i="16"/>
  <c r="BO990" i="16"/>
  <c r="BN990" i="16"/>
  <c r="BM990" i="16"/>
  <c r="BL990" i="16"/>
  <c r="BK990" i="16"/>
  <c r="BJ990" i="16"/>
  <c r="BI990" i="16"/>
  <c r="BH990" i="16"/>
  <c r="BG990" i="16"/>
  <c r="BF990" i="16"/>
  <c r="BE990" i="16"/>
  <c r="BD990" i="16"/>
  <c r="BC990" i="16"/>
  <c r="BB990" i="16"/>
  <c r="BA990" i="16"/>
  <c r="AZ990" i="16"/>
  <c r="AY990" i="16"/>
  <c r="AX990" i="16"/>
  <c r="AW990" i="16"/>
  <c r="AV990" i="16"/>
  <c r="AU990" i="16"/>
  <c r="AT990" i="16"/>
  <c r="AS990" i="16"/>
  <c r="AR990" i="16"/>
  <c r="AQ990" i="16"/>
  <c r="AP990" i="16"/>
  <c r="AO990" i="16"/>
  <c r="AN990" i="16"/>
  <c r="AM990" i="16"/>
  <c r="AL990" i="16"/>
  <c r="AK990" i="16"/>
  <c r="AJ990" i="16"/>
  <c r="AI990" i="16"/>
  <c r="AH990" i="16"/>
  <c r="AG990" i="16"/>
  <c r="AF990" i="16"/>
  <c r="AE990" i="16"/>
  <c r="AD990" i="16"/>
  <c r="AC990" i="16"/>
  <c r="AB990" i="16"/>
  <c r="AA990" i="16"/>
  <c r="Z990" i="16"/>
  <c r="Y990" i="16"/>
  <c r="X990" i="16"/>
  <c r="W990" i="16"/>
  <c r="V990" i="16"/>
  <c r="U990" i="16"/>
  <c r="T990" i="16"/>
  <c r="S990" i="16"/>
  <c r="R990" i="16"/>
  <c r="Q990" i="16"/>
  <c r="P990" i="16"/>
  <c r="O990" i="16"/>
  <c r="N990" i="16"/>
  <c r="M990" i="16"/>
  <c r="L990" i="16"/>
  <c r="K990" i="16"/>
  <c r="J990" i="16"/>
  <c r="I990" i="16"/>
  <c r="H990" i="16"/>
  <c r="BO989" i="16"/>
  <c r="BN989" i="16"/>
  <c r="BM989" i="16"/>
  <c r="BL989" i="16"/>
  <c r="BK989" i="16"/>
  <c r="BJ989" i="16"/>
  <c r="BI989" i="16"/>
  <c r="BH989" i="16"/>
  <c r="BG989" i="16"/>
  <c r="BF989" i="16"/>
  <c r="BE989" i="16"/>
  <c r="BD989" i="16"/>
  <c r="BC989" i="16"/>
  <c r="BB989" i="16"/>
  <c r="BA989" i="16"/>
  <c r="AZ989" i="16"/>
  <c r="AY989" i="16"/>
  <c r="AX989" i="16"/>
  <c r="AW989" i="16"/>
  <c r="AV989" i="16"/>
  <c r="AU989" i="16"/>
  <c r="AT989" i="16"/>
  <c r="AS989" i="16"/>
  <c r="AR989" i="16"/>
  <c r="AQ989" i="16"/>
  <c r="AP989" i="16"/>
  <c r="AO989" i="16"/>
  <c r="AN989" i="16"/>
  <c r="AM989" i="16"/>
  <c r="AL989" i="16"/>
  <c r="AK989" i="16"/>
  <c r="AJ989" i="16"/>
  <c r="AI989" i="16"/>
  <c r="AH989" i="16"/>
  <c r="AG989" i="16"/>
  <c r="AF989" i="16"/>
  <c r="AE989" i="16"/>
  <c r="AD989" i="16"/>
  <c r="AC989" i="16"/>
  <c r="AB989" i="16"/>
  <c r="AA989" i="16"/>
  <c r="Z989" i="16"/>
  <c r="Y989" i="16"/>
  <c r="X989" i="16"/>
  <c r="W989" i="16"/>
  <c r="V989" i="16"/>
  <c r="U989" i="16"/>
  <c r="T989" i="16"/>
  <c r="S989" i="16"/>
  <c r="R989" i="16"/>
  <c r="Q989" i="16"/>
  <c r="P989" i="16"/>
  <c r="O989" i="16"/>
  <c r="N989" i="16"/>
  <c r="M989" i="16"/>
  <c r="L989" i="16"/>
  <c r="K989" i="16"/>
  <c r="J989" i="16"/>
  <c r="I989" i="16"/>
  <c r="H989" i="16"/>
  <c r="BO988" i="16"/>
  <c r="BN988" i="16"/>
  <c r="BM988" i="16"/>
  <c r="BL988" i="16"/>
  <c r="BK988" i="16"/>
  <c r="BJ988" i="16"/>
  <c r="BI988" i="16"/>
  <c r="BH988" i="16"/>
  <c r="BG988" i="16"/>
  <c r="BF988" i="16"/>
  <c r="BE988" i="16"/>
  <c r="BD988" i="16"/>
  <c r="BC988" i="16"/>
  <c r="BB988" i="16"/>
  <c r="BA988" i="16"/>
  <c r="AZ988" i="16"/>
  <c r="AY988" i="16"/>
  <c r="AX988" i="16"/>
  <c r="AW988" i="16"/>
  <c r="AV988" i="16"/>
  <c r="AU988" i="16"/>
  <c r="AT988" i="16"/>
  <c r="AS988" i="16"/>
  <c r="AR988" i="16"/>
  <c r="AQ988" i="16"/>
  <c r="AP988" i="16"/>
  <c r="AO988" i="16"/>
  <c r="AN988" i="16"/>
  <c r="AM988" i="16"/>
  <c r="AL988" i="16"/>
  <c r="AK988" i="16"/>
  <c r="AJ988" i="16"/>
  <c r="AI988" i="16"/>
  <c r="AH988" i="16"/>
  <c r="AG988" i="16"/>
  <c r="AF988" i="16"/>
  <c r="AE988" i="16"/>
  <c r="AD988" i="16"/>
  <c r="AC988" i="16"/>
  <c r="AB988" i="16"/>
  <c r="AA988" i="16"/>
  <c r="Z988" i="16"/>
  <c r="Y988" i="16"/>
  <c r="X988" i="16"/>
  <c r="W988" i="16"/>
  <c r="V988" i="16"/>
  <c r="U988" i="16"/>
  <c r="T988" i="16"/>
  <c r="S988" i="16"/>
  <c r="R988" i="16"/>
  <c r="Q988" i="16"/>
  <c r="P988" i="16"/>
  <c r="O988" i="16"/>
  <c r="N988" i="16"/>
  <c r="M988" i="16"/>
  <c r="L988" i="16"/>
  <c r="K988" i="16"/>
  <c r="J988" i="16"/>
  <c r="I988" i="16"/>
  <c r="H988" i="16"/>
  <c r="BO987" i="16"/>
  <c r="BN987" i="16"/>
  <c r="BM987" i="16"/>
  <c r="BL987" i="16"/>
  <c r="BK987" i="16"/>
  <c r="BJ987" i="16"/>
  <c r="BI987" i="16"/>
  <c r="BH987" i="16"/>
  <c r="BG987" i="16"/>
  <c r="BF987" i="16"/>
  <c r="BE987" i="16"/>
  <c r="BD987" i="16"/>
  <c r="BC987" i="16"/>
  <c r="BB987" i="16"/>
  <c r="BA987" i="16"/>
  <c r="AZ987" i="16"/>
  <c r="AY987" i="16"/>
  <c r="AX987" i="16"/>
  <c r="AW987" i="16"/>
  <c r="AV987" i="16"/>
  <c r="AU987" i="16"/>
  <c r="AT987" i="16"/>
  <c r="AS987" i="16"/>
  <c r="AR987" i="16"/>
  <c r="AQ987" i="16"/>
  <c r="AP987" i="16"/>
  <c r="AO987" i="16"/>
  <c r="AN987" i="16"/>
  <c r="AM987" i="16"/>
  <c r="AL987" i="16"/>
  <c r="AK987" i="16"/>
  <c r="AJ987" i="16"/>
  <c r="AI987" i="16"/>
  <c r="AH987" i="16"/>
  <c r="AG987" i="16"/>
  <c r="AF987" i="16"/>
  <c r="AE987" i="16"/>
  <c r="AD987" i="16"/>
  <c r="AC987" i="16"/>
  <c r="AB987" i="16"/>
  <c r="AA987" i="16"/>
  <c r="Z987" i="16"/>
  <c r="Y987" i="16"/>
  <c r="X987" i="16"/>
  <c r="W987" i="16"/>
  <c r="V987" i="16"/>
  <c r="U987" i="16"/>
  <c r="T987" i="16"/>
  <c r="S987" i="16"/>
  <c r="R987" i="16"/>
  <c r="Q987" i="16"/>
  <c r="P987" i="16"/>
  <c r="O987" i="16"/>
  <c r="N987" i="16"/>
  <c r="M987" i="16"/>
  <c r="L987" i="16"/>
  <c r="K987" i="16"/>
  <c r="J987" i="16"/>
  <c r="I987" i="16"/>
  <c r="H987" i="16"/>
  <c r="BO986" i="16"/>
  <c r="BN986" i="16"/>
  <c r="BM986" i="16"/>
  <c r="BL986" i="16"/>
  <c r="BK986" i="16"/>
  <c r="BJ986" i="16"/>
  <c r="BI986" i="16"/>
  <c r="BH986" i="16"/>
  <c r="BG986" i="16"/>
  <c r="BF986" i="16"/>
  <c r="BE986" i="16"/>
  <c r="BD986" i="16"/>
  <c r="BC986" i="16"/>
  <c r="BB986" i="16"/>
  <c r="BA986" i="16"/>
  <c r="AZ986" i="16"/>
  <c r="AY986" i="16"/>
  <c r="AX986" i="16"/>
  <c r="AW986" i="16"/>
  <c r="AV986" i="16"/>
  <c r="AU986" i="16"/>
  <c r="AT986" i="16"/>
  <c r="AS986" i="16"/>
  <c r="AR986" i="16"/>
  <c r="AQ986" i="16"/>
  <c r="AP986" i="16"/>
  <c r="AO986" i="16"/>
  <c r="AN986" i="16"/>
  <c r="AM986" i="16"/>
  <c r="AL986" i="16"/>
  <c r="AK986" i="16"/>
  <c r="AJ986" i="16"/>
  <c r="AI986" i="16"/>
  <c r="AH986" i="16"/>
  <c r="AG986" i="16"/>
  <c r="AF986" i="16"/>
  <c r="AE986" i="16"/>
  <c r="AD986" i="16"/>
  <c r="AC986" i="16"/>
  <c r="AB986" i="16"/>
  <c r="AA986" i="16"/>
  <c r="Z986" i="16"/>
  <c r="Y986" i="16"/>
  <c r="X986" i="16"/>
  <c r="W986" i="16"/>
  <c r="V986" i="16"/>
  <c r="U986" i="16"/>
  <c r="T986" i="16"/>
  <c r="S986" i="16"/>
  <c r="R986" i="16"/>
  <c r="Q986" i="16"/>
  <c r="P986" i="16"/>
  <c r="O986" i="16"/>
  <c r="N986" i="16"/>
  <c r="M986" i="16"/>
  <c r="L986" i="16"/>
  <c r="K986" i="16"/>
  <c r="J986" i="16"/>
  <c r="I986" i="16"/>
  <c r="H986" i="16"/>
  <c r="BO985" i="16"/>
  <c r="BN985" i="16"/>
  <c r="BM985" i="16"/>
  <c r="BL985" i="16"/>
  <c r="BK985" i="16"/>
  <c r="BJ985" i="16"/>
  <c r="BI985" i="16"/>
  <c r="BH985" i="16"/>
  <c r="BG985" i="16"/>
  <c r="BF985" i="16"/>
  <c r="BE985" i="16"/>
  <c r="BD985" i="16"/>
  <c r="BC985" i="16"/>
  <c r="BB985" i="16"/>
  <c r="BA985" i="16"/>
  <c r="AZ985" i="16"/>
  <c r="AY985" i="16"/>
  <c r="AX985" i="16"/>
  <c r="AW985" i="16"/>
  <c r="AV985" i="16"/>
  <c r="AU985" i="16"/>
  <c r="AT985" i="16"/>
  <c r="AS985" i="16"/>
  <c r="AR985" i="16"/>
  <c r="AQ985" i="16"/>
  <c r="AP985" i="16"/>
  <c r="AO985" i="16"/>
  <c r="AN985" i="16"/>
  <c r="AM985" i="16"/>
  <c r="AL985" i="16"/>
  <c r="AK985" i="16"/>
  <c r="AJ985" i="16"/>
  <c r="AI985" i="16"/>
  <c r="AH985" i="16"/>
  <c r="AG985" i="16"/>
  <c r="AF985" i="16"/>
  <c r="AE985" i="16"/>
  <c r="AD985" i="16"/>
  <c r="AC985" i="16"/>
  <c r="AB985" i="16"/>
  <c r="AA985" i="16"/>
  <c r="Z985" i="16"/>
  <c r="Y985" i="16"/>
  <c r="X985" i="16"/>
  <c r="W985" i="16"/>
  <c r="V985" i="16"/>
  <c r="U985" i="16"/>
  <c r="T985" i="16"/>
  <c r="S985" i="16"/>
  <c r="R985" i="16"/>
  <c r="Q985" i="16"/>
  <c r="P985" i="16"/>
  <c r="O985" i="16"/>
  <c r="N985" i="16"/>
  <c r="M985" i="16"/>
  <c r="L985" i="16"/>
  <c r="K985" i="16"/>
  <c r="J985" i="16"/>
  <c r="I985" i="16"/>
  <c r="H985" i="16"/>
  <c r="BO984" i="16"/>
  <c r="BN984" i="16"/>
  <c r="BM984" i="16"/>
  <c r="BL984" i="16"/>
  <c r="BK984" i="16"/>
  <c r="BJ984" i="16"/>
  <c r="BI984" i="16"/>
  <c r="BH984" i="16"/>
  <c r="BG984" i="16"/>
  <c r="BF984" i="16"/>
  <c r="BE984" i="16"/>
  <c r="BD984" i="16"/>
  <c r="BC984" i="16"/>
  <c r="BB984" i="16"/>
  <c r="BA984" i="16"/>
  <c r="AZ984" i="16"/>
  <c r="AY984" i="16"/>
  <c r="AX984" i="16"/>
  <c r="AW984" i="16"/>
  <c r="AV984" i="16"/>
  <c r="AU984" i="16"/>
  <c r="AT984" i="16"/>
  <c r="AS984" i="16"/>
  <c r="AR984" i="16"/>
  <c r="AQ984" i="16"/>
  <c r="AP984" i="16"/>
  <c r="AO984" i="16"/>
  <c r="AN984" i="16"/>
  <c r="AM984" i="16"/>
  <c r="AL984" i="16"/>
  <c r="AK984" i="16"/>
  <c r="AJ984" i="16"/>
  <c r="AI984" i="16"/>
  <c r="AH984" i="16"/>
  <c r="AG984" i="16"/>
  <c r="AF984" i="16"/>
  <c r="AE984" i="16"/>
  <c r="AD984" i="16"/>
  <c r="AC984" i="16"/>
  <c r="AB984" i="16"/>
  <c r="AA984" i="16"/>
  <c r="Z984" i="16"/>
  <c r="Y984" i="16"/>
  <c r="X984" i="16"/>
  <c r="W984" i="16"/>
  <c r="V984" i="16"/>
  <c r="U984" i="16"/>
  <c r="T984" i="16"/>
  <c r="S984" i="16"/>
  <c r="R984" i="16"/>
  <c r="Q984" i="16"/>
  <c r="P984" i="16"/>
  <c r="O984" i="16"/>
  <c r="N984" i="16"/>
  <c r="M984" i="16"/>
  <c r="L984" i="16"/>
  <c r="K984" i="16"/>
  <c r="J984" i="16"/>
  <c r="I984" i="16"/>
  <c r="H984" i="16"/>
  <c r="BO983" i="16"/>
  <c r="BN983" i="16"/>
  <c r="BM983" i="16"/>
  <c r="BL983" i="16"/>
  <c r="BK983" i="16"/>
  <c r="BJ983" i="16"/>
  <c r="BI983" i="16"/>
  <c r="BH983" i="16"/>
  <c r="BG983" i="16"/>
  <c r="BF983" i="16"/>
  <c r="BE983" i="16"/>
  <c r="BD983" i="16"/>
  <c r="BC983" i="16"/>
  <c r="BB983" i="16"/>
  <c r="BA983" i="16"/>
  <c r="AZ983" i="16"/>
  <c r="AY983" i="16"/>
  <c r="AX983" i="16"/>
  <c r="AW983" i="16"/>
  <c r="AV983" i="16"/>
  <c r="AU983" i="16"/>
  <c r="AT983" i="16"/>
  <c r="AS983" i="16"/>
  <c r="AR983" i="16"/>
  <c r="AQ983" i="16"/>
  <c r="AP983" i="16"/>
  <c r="AO983" i="16"/>
  <c r="AN983" i="16"/>
  <c r="AM983" i="16"/>
  <c r="AL983" i="16"/>
  <c r="AK983" i="16"/>
  <c r="AJ983" i="16"/>
  <c r="AI983" i="16"/>
  <c r="AH983" i="16"/>
  <c r="AG983" i="16"/>
  <c r="AF983" i="16"/>
  <c r="AE983" i="16"/>
  <c r="AD983" i="16"/>
  <c r="AC983" i="16"/>
  <c r="AB983" i="16"/>
  <c r="AA983" i="16"/>
  <c r="Z983" i="16"/>
  <c r="Y983" i="16"/>
  <c r="X983" i="16"/>
  <c r="W983" i="16"/>
  <c r="V983" i="16"/>
  <c r="U983" i="16"/>
  <c r="T983" i="16"/>
  <c r="S983" i="16"/>
  <c r="R983" i="16"/>
  <c r="Q983" i="16"/>
  <c r="P983" i="16"/>
  <c r="O983" i="16"/>
  <c r="N983" i="16"/>
  <c r="M983" i="16"/>
  <c r="L983" i="16"/>
  <c r="K983" i="16"/>
  <c r="J983" i="16"/>
  <c r="I983" i="16"/>
  <c r="H983" i="16"/>
  <c r="BO982" i="16"/>
  <c r="BN982" i="16"/>
  <c r="BM982" i="16"/>
  <c r="BL982" i="16"/>
  <c r="BK982" i="16"/>
  <c r="BJ982" i="16"/>
  <c r="BI982" i="16"/>
  <c r="BH982" i="16"/>
  <c r="BG982" i="16"/>
  <c r="BF982" i="16"/>
  <c r="BE982" i="16"/>
  <c r="BD982" i="16"/>
  <c r="BC982" i="16"/>
  <c r="BB982" i="16"/>
  <c r="BA982" i="16"/>
  <c r="AZ982" i="16"/>
  <c r="AY982" i="16"/>
  <c r="AX982" i="16"/>
  <c r="AW982" i="16"/>
  <c r="AV982" i="16"/>
  <c r="AU982" i="16"/>
  <c r="AT982" i="16"/>
  <c r="AS982" i="16"/>
  <c r="AR982" i="16"/>
  <c r="AQ982" i="16"/>
  <c r="AP982" i="16"/>
  <c r="AO982" i="16"/>
  <c r="AN982" i="16"/>
  <c r="AM982" i="16"/>
  <c r="AL982" i="16"/>
  <c r="AK982" i="16"/>
  <c r="AJ982" i="16"/>
  <c r="AI982" i="16"/>
  <c r="AH982" i="16"/>
  <c r="AG982" i="16"/>
  <c r="AF982" i="16"/>
  <c r="AE982" i="16"/>
  <c r="AD982" i="16"/>
  <c r="AC982" i="16"/>
  <c r="AB982" i="16"/>
  <c r="AA982" i="16"/>
  <c r="Z982" i="16"/>
  <c r="Y982" i="16"/>
  <c r="X982" i="16"/>
  <c r="W982" i="16"/>
  <c r="V982" i="16"/>
  <c r="U982" i="16"/>
  <c r="T982" i="16"/>
  <c r="S982" i="16"/>
  <c r="R982" i="16"/>
  <c r="Q982" i="16"/>
  <c r="P982" i="16"/>
  <c r="O982" i="16"/>
  <c r="N982" i="16"/>
  <c r="M982" i="16"/>
  <c r="L982" i="16"/>
  <c r="K982" i="16"/>
  <c r="J982" i="16"/>
  <c r="I982" i="16"/>
  <c r="H982" i="16"/>
  <c r="BO981" i="16"/>
  <c r="BN981" i="16"/>
  <c r="BM981" i="16"/>
  <c r="BL981" i="16"/>
  <c r="BK981" i="16"/>
  <c r="BJ981" i="16"/>
  <c r="BI981" i="16"/>
  <c r="BH981" i="16"/>
  <c r="BG981" i="16"/>
  <c r="BF981" i="16"/>
  <c r="BE981" i="16"/>
  <c r="BD981" i="16"/>
  <c r="BC981" i="16"/>
  <c r="BB981" i="16"/>
  <c r="BA981" i="16"/>
  <c r="AZ981" i="16"/>
  <c r="AY981" i="16"/>
  <c r="AX981" i="16"/>
  <c r="AW981" i="16"/>
  <c r="AV981" i="16"/>
  <c r="AU981" i="16"/>
  <c r="AT981" i="16"/>
  <c r="AS981" i="16"/>
  <c r="AR981" i="16"/>
  <c r="AQ981" i="16"/>
  <c r="AP981" i="16"/>
  <c r="AO981" i="16"/>
  <c r="AN981" i="16"/>
  <c r="AM981" i="16"/>
  <c r="AL981" i="16"/>
  <c r="AK981" i="16"/>
  <c r="AJ981" i="16"/>
  <c r="AI981" i="16"/>
  <c r="AH981" i="16"/>
  <c r="AG981" i="16"/>
  <c r="AF981" i="16"/>
  <c r="AE981" i="16"/>
  <c r="AD981" i="16"/>
  <c r="AC981" i="16"/>
  <c r="AB981" i="16"/>
  <c r="AA981" i="16"/>
  <c r="Z981" i="16"/>
  <c r="Y981" i="16"/>
  <c r="X981" i="16"/>
  <c r="W981" i="16"/>
  <c r="V981" i="16"/>
  <c r="U981" i="16"/>
  <c r="T981" i="16"/>
  <c r="S981" i="16"/>
  <c r="R981" i="16"/>
  <c r="Q981" i="16"/>
  <c r="P981" i="16"/>
  <c r="O981" i="16"/>
  <c r="N981" i="16"/>
  <c r="M981" i="16"/>
  <c r="L981" i="16"/>
  <c r="K981" i="16"/>
  <c r="J981" i="16"/>
  <c r="I981" i="16"/>
  <c r="H981" i="16"/>
  <c r="BO980" i="16"/>
  <c r="BN980" i="16"/>
  <c r="BM980" i="16"/>
  <c r="BL980" i="16"/>
  <c r="BK980" i="16"/>
  <c r="BJ980" i="16"/>
  <c r="BI980" i="16"/>
  <c r="BH980" i="16"/>
  <c r="BG980" i="16"/>
  <c r="BF980" i="16"/>
  <c r="BE980" i="16"/>
  <c r="BD980" i="16"/>
  <c r="BC980" i="16"/>
  <c r="BB980" i="16"/>
  <c r="BA980" i="16"/>
  <c r="AZ980" i="16"/>
  <c r="AY980" i="16"/>
  <c r="AX980" i="16"/>
  <c r="AW980" i="16"/>
  <c r="AV980" i="16"/>
  <c r="AU980" i="16"/>
  <c r="AT980" i="16"/>
  <c r="AS980" i="16"/>
  <c r="AR980" i="16"/>
  <c r="AQ980" i="16"/>
  <c r="AP980" i="16"/>
  <c r="AO980" i="16"/>
  <c r="AN980" i="16"/>
  <c r="AM980" i="16"/>
  <c r="AL980" i="16"/>
  <c r="AK980" i="16"/>
  <c r="AJ980" i="16"/>
  <c r="AI980" i="16"/>
  <c r="AH980" i="16"/>
  <c r="AG980" i="16"/>
  <c r="AF980" i="16"/>
  <c r="AE980" i="16"/>
  <c r="AD980" i="16"/>
  <c r="AC980" i="16"/>
  <c r="AB980" i="16"/>
  <c r="AA980" i="16"/>
  <c r="Z980" i="16"/>
  <c r="Y980" i="16"/>
  <c r="X980" i="16"/>
  <c r="W980" i="16"/>
  <c r="V980" i="16"/>
  <c r="U980" i="16"/>
  <c r="T980" i="16"/>
  <c r="S980" i="16"/>
  <c r="R980" i="16"/>
  <c r="Q980" i="16"/>
  <c r="P980" i="16"/>
  <c r="O980" i="16"/>
  <c r="N980" i="16"/>
  <c r="M980" i="16"/>
  <c r="L980" i="16"/>
  <c r="K980" i="16"/>
  <c r="J980" i="16"/>
  <c r="I980" i="16"/>
  <c r="H980" i="16"/>
  <c r="BO979" i="16"/>
  <c r="BN979" i="16"/>
  <c r="BM979" i="16"/>
  <c r="BL979" i="16"/>
  <c r="BK979" i="16"/>
  <c r="BJ979" i="16"/>
  <c r="BI979" i="16"/>
  <c r="BH979" i="16"/>
  <c r="BG979" i="16"/>
  <c r="BF979" i="16"/>
  <c r="BE979" i="16"/>
  <c r="BD979" i="16"/>
  <c r="BC979" i="16"/>
  <c r="BB979" i="16"/>
  <c r="BA979" i="16"/>
  <c r="AZ979" i="16"/>
  <c r="AY979" i="16"/>
  <c r="AX979" i="16"/>
  <c r="AW979" i="16"/>
  <c r="AV979" i="16"/>
  <c r="AU979" i="16"/>
  <c r="AT979" i="16"/>
  <c r="AS979" i="16"/>
  <c r="AR979" i="16"/>
  <c r="AQ979" i="16"/>
  <c r="AP979" i="16"/>
  <c r="AO979" i="16"/>
  <c r="AN979" i="16"/>
  <c r="AM979" i="16"/>
  <c r="AL979" i="16"/>
  <c r="AK979" i="16"/>
  <c r="AJ979" i="16"/>
  <c r="AI979" i="16"/>
  <c r="AH979" i="16"/>
  <c r="AG979" i="16"/>
  <c r="AF979" i="16"/>
  <c r="AE979" i="16"/>
  <c r="AD979" i="16"/>
  <c r="AC979" i="16"/>
  <c r="AB979" i="16"/>
  <c r="AA979" i="16"/>
  <c r="Z979" i="16"/>
  <c r="Y979" i="16"/>
  <c r="X979" i="16"/>
  <c r="W979" i="16"/>
  <c r="V979" i="16"/>
  <c r="U979" i="16"/>
  <c r="T979" i="16"/>
  <c r="S979" i="16"/>
  <c r="R979" i="16"/>
  <c r="Q979" i="16"/>
  <c r="P979" i="16"/>
  <c r="O979" i="16"/>
  <c r="N979" i="16"/>
  <c r="M979" i="16"/>
  <c r="L979" i="16"/>
  <c r="K979" i="16"/>
  <c r="J979" i="16"/>
  <c r="I979" i="16"/>
  <c r="H979" i="16"/>
  <c r="BO978" i="16"/>
  <c r="BN978" i="16"/>
  <c r="BM978" i="16"/>
  <c r="BL978" i="16"/>
  <c r="BK978" i="16"/>
  <c r="BJ978" i="16"/>
  <c r="BI978" i="16"/>
  <c r="BH978" i="16"/>
  <c r="BG978" i="16"/>
  <c r="BF978" i="16"/>
  <c r="BE978" i="16"/>
  <c r="BD978" i="16"/>
  <c r="BC978" i="16"/>
  <c r="BB978" i="16"/>
  <c r="BA978" i="16"/>
  <c r="AZ978" i="16"/>
  <c r="AY978" i="16"/>
  <c r="AX978" i="16"/>
  <c r="AW978" i="16"/>
  <c r="AV978" i="16"/>
  <c r="AU978" i="16"/>
  <c r="AT978" i="16"/>
  <c r="AS978" i="16"/>
  <c r="AR978" i="16"/>
  <c r="AQ978" i="16"/>
  <c r="AP978" i="16"/>
  <c r="AO978" i="16"/>
  <c r="AN978" i="16"/>
  <c r="AM978" i="16"/>
  <c r="AL978" i="16"/>
  <c r="AK978" i="16"/>
  <c r="AJ978" i="16"/>
  <c r="AI978" i="16"/>
  <c r="AH978" i="16"/>
  <c r="AG978" i="16"/>
  <c r="AF978" i="16"/>
  <c r="AE978" i="16"/>
  <c r="AD978" i="16"/>
  <c r="AC978" i="16"/>
  <c r="AB978" i="16"/>
  <c r="AA978" i="16"/>
  <c r="Z978" i="16"/>
  <c r="Y978" i="16"/>
  <c r="X978" i="16"/>
  <c r="W978" i="16"/>
  <c r="V978" i="16"/>
  <c r="U978" i="16"/>
  <c r="T978" i="16"/>
  <c r="S978" i="16"/>
  <c r="R978" i="16"/>
  <c r="Q978" i="16"/>
  <c r="P978" i="16"/>
  <c r="O978" i="16"/>
  <c r="N978" i="16"/>
  <c r="M978" i="16"/>
  <c r="L978" i="16"/>
  <c r="K978" i="16"/>
  <c r="J978" i="16"/>
  <c r="I978" i="16"/>
  <c r="H978" i="16"/>
  <c r="BO977" i="16"/>
  <c r="BN977" i="16"/>
  <c r="BM977" i="16"/>
  <c r="BL977" i="16"/>
  <c r="BK977" i="16"/>
  <c r="BJ977" i="16"/>
  <c r="BI977" i="16"/>
  <c r="BH977" i="16"/>
  <c r="BG977" i="16"/>
  <c r="BF977" i="16"/>
  <c r="BE977" i="16"/>
  <c r="BD977" i="16"/>
  <c r="BC977" i="16"/>
  <c r="BB977" i="16"/>
  <c r="BA977" i="16"/>
  <c r="AZ977" i="16"/>
  <c r="AY977" i="16"/>
  <c r="AX977" i="16"/>
  <c r="AW977" i="16"/>
  <c r="AV977" i="16"/>
  <c r="AU977" i="16"/>
  <c r="AT977" i="16"/>
  <c r="AS977" i="16"/>
  <c r="AR977" i="16"/>
  <c r="AQ977" i="16"/>
  <c r="AP977" i="16"/>
  <c r="AO977" i="16"/>
  <c r="AN977" i="16"/>
  <c r="AM977" i="16"/>
  <c r="AL977" i="16"/>
  <c r="AK977" i="16"/>
  <c r="AJ977" i="16"/>
  <c r="AI977" i="16"/>
  <c r="AH977" i="16"/>
  <c r="AG977" i="16"/>
  <c r="AF977" i="16"/>
  <c r="AE977" i="16"/>
  <c r="AD977" i="16"/>
  <c r="AC977" i="16"/>
  <c r="AB977" i="16"/>
  <c r="AA977" i="16"/>
  <c r="Z977" i="16"/>
  <c r="Y977" i="16"/>
  <c r="X977" i="16"/>
  <c r="W977" i="16"/>
  <c r="V977" i="16"/>
  <c r="U977" i="16"/>
  <c r="T977" i="16"/>
  <c r="S977" i="16"/>
  <c r="R977" i="16"/>
  <c r="Q977" i="16"/>
  <c r="P977" i="16"/>
  <c r="O977" i="16"/>
  <c r="N977" i="16"/>
  <c r="M977" i="16"/>
  <c r="L977" i="16"/>
  <c r="K977" i="16"/>
  <c r="J977" i="16"/>
  <c r="I977" i="16"/>
  <c r="H977" i="16"/>
  <c r="BO976" i="16"/>
  <c r="BN976" i="16"/>
  <c r="BM976" i="16"/>
  <c r="BL976" i="16"/>
  <c r="BK976" i="16"/>
  <c r="BJ976" i="16"/>
  <c r="BI976" i="16"/>
  <c r="BH976" i="16"/>
  <c r="BG976" i="16"/>
  <c r="BF976" i="16"/>
  <c r="BE976" i="16"/>
  <c r="BD976" i="16"/>
  <c r="BC976" i="16"/>
  <c r="BB976" i="16"/>
  <c r="BA976" i="16"/>
  <c r="AZ976" i="16"/>
  <c r="AY976" i="16"/>
  <c r="AX976" i="16"/>
  <c r="AW976" i="16"/>
  <c r="AV976" i="16"/>
  <c r="AU976" i="16"/>
  <c r="AT976" i="16"/>
  <c r="AS976" i="16"/>
  <c r="AR976" i="16"/>
  <c r="AQ976" i="16"/>
  <c r="AP976" i="16"/>
  <c r="AO976" i="16"/>
  <c r="AN976" i="16"/>
  <c r="AM976" i="16"/>
  <c r="AL976" i="16"/>
  <c r="AK976" i="16"/>
  <c r="AJ976" i="16"/>
  <c r="AI976" i="16"/>
  <c r="AH976" i="16"/>
  <c r="AG976" i="16"/>
  <c r="AF976" i="16"/>
  <c r="AE976" i="16"/>
  <c r="AD976" i="16"/>
  <c r="AC976" i="16"/>
  <c r="AB976" i="16"/>
  <c r="AA976" i="16"/>
  <c r="Z976" i="16"/>
  <c r="Y976" i="16"/>
  <c r="X976" i="16"/>
  <c r="W976" i="16"/>
  <c r="V976" i="16"/>
  <c r="U976" i="16"/>
  <c r="T976" i="16"/>
  <c r="S976" i="16"/>
  <c r="R976" i="16"/>
  <c r="Q976" i="16"/>
  <c r="P976" i="16"/>
  <c r="O976" i="16"/>
  <c r="N976" i="16"/>
  <c r="M976" i="16"/>
  <c r="L976" i="16"/>
  <c r="K976" i="16"/>
  <c r="J976" i="16"/>
  <c r="I976" i="16"/>
  <c r="H976" i="16"/>
  <c r="BO975" i="16"/>
  <c r="BN975" i="16"/>
  <c r="BM975" i="16"/>
  <c r="BL975" i="16"/>
  <c r="BK975" i="16"/>
  <c r="BJ975" i="16"/>
  <c r="BI975" i="16"/>
  <c r="BH975" i="16"/>
  <c r="BG975" i="16"/>
  <c r="BF975" i="16"/>
  <c r="BE975" i="16"/>
  <c r="BD975" i="16"/>
  <c r="BC975" i="16"/>
  <c r="BB975" i="16"/>
  <c r="BA975" i="16"/>
  <c r="AZ975" i="16"/>
  <c r="AY975" i="16"/>
  <c r="AX975" i="16"/>
  <c r="AW975" i="16"/>
  <c r="AV975" i="16"/>
  <c r="AU975" i="16"/>
  <c r="AT975" i="16"/>
  <c r="AS975" i="16"/>
  <c r="AR975" i="16"/>
  <c r="AQ975" i="16"/>
  <c r="AP975" i="16"/>
  <c r="AO975" i="16"/>
  <c r="AN975" i="16"/>
  <c r="AM975" i="16"/>
  <c r="AL975" i="16"/>
  <c r="AK975" i="16"/>
  <c r="AJ975" i="16"/>
  <c r="AI975" i="16"/>
  <c r="AH975" i="16"/>
  <c r="AG975" i="16"/>
  <c r="AF975" i="16"/>
  <c r="AE975" i="16"/>
  <c r="AD975" i="16"/>
  <c r="AC975" i="16"/>
  <c r="AB975" i="16"/>
  <c r="AA975" i="16"/>
  <c r="Z975" i="16"/>
  <c r="Y975" i="16"/>
  <c r="X975" i="16"/>
  <c r="W975" i="16"/>
  <c r="V975" i="16"/>
  <c r="U975" i="16"/>
  <c r="T975" i="16"/>
  <c r="S975" i="16"/>
  <c r="R975" i="16"/>
  <c r="Q975" i="16"/>
  <c r="P975" i="16"/>
  <c r="O975" i="16"/>
  <c r="N975" i="16"/>
  <c r="M975" i="16"/>
  <c r="L975" i="16"/>
  <c r="K975" i="16"/>
  <c r="J975" i="16"/>
  <c r="I975" i="16"/>
  <c r="H975" i="16"/>
  <c r="BO974" i="16"/>
  <c r="BN974" i="16"/>
  <c r="BM974" i="16"/>
  <c r="BL974" i="16"/>
  <c r="BK974" i="16"/>
  <c r="BJ974" i="16"/>
  <c r="BI974" i="16"/>
  <c r="BH974" i="16"/>
  <c r="BG974" i="16"/>
  <c r="BF974" i="16"/>
  <c r="BE974" i="16"/>
  <c r="BD974" i="16"/>
  <c r="BC974" i="16"/>
  <c r="BB974" i="16"/>
  <c r="BA974" i="16"/>
  <c r="AZ974" i="16"/>
  <c r="AY974" i="16"/>
  <c r="AX974" i="16"/>
  <c r="AW974" i="16"/>
  <c r="AV974" i="16"/>
  <c r="AU974" i="16"/>
  <c r="AT974" i="16"/>
  <c r="AS974" i="16"/>
  <c r="AR974" i="16"/>
  <c r="AQ974" i="16"/>
  <c r="AP974" i="16"/>
  <c r="AO974" i="16"/>
  <c r="AN974" i="16"/>
  <c r="AM974" i="16"/>
  <c r="AL974" i="16"/>
  <c r="AK974" i="16"/>
  <c r="AJ974" i="16"/>
  <c r="AI974" i="16"/>
  <c r="AH974" i="16"/>
  <c r="AG974" i="16"/>
  <c r="AF974" i="16"/>
  <c r="AE974" i="16"/>
  <c r="AD974" i="16"/>
  <c r="AC974" i="16"/>
  <c r="AB974" i="16"/>
  <c r="AA974" i="16"/>
  <c r="Z974" i="16"/>
  <c r="Y974" i="16"/>
  <c r="X974" i="16"/>
  <c r="W974" i="16"/>
  <c r="V974" i="16"/>
  <c r="U974" i="16"/>
  <c r="T974" i="16"/>
  <c r="S974" i="16"/>
  <c r="R974" i="16"/>
  <c r="Q974" i="16"/>
  <c r="P974" i="16"/>
  <c r="O974" i="16"/>
  <c r="N974" i="16"/>
  <c r="M974" i="16"/>
  <c r="L974" i="16"/>
  <c r="K974" i="16"/>
  <c r="J974" i="16"/>
  <c r="I974" i="16"/>
  <c r="H974" i="16"/>
  <c r="BO973" i="16"/>
  <c r="BN973" i="16"/>
  <c r="BM973" i="16"/>
  <c r="BL973" i="16"/>
  <c r="BK973" i="16"/>
  <c r="BJ973" i="16"/>
  <c r="BI973" i="16"/>
  <c r="BH973" i="16"/>
  <c r="BG973" i="16"/>
  <c r="BF973" i="16"/>
  <c r="BE973" i="16"/>
  <c r="BD973" i="16"/>
  <c r="BC973" i="16"/>
  <c r="BB973" i="16"/>
  <c r="BA973" i="16"/>
  <c r="AZ973" i="16"/>
  <c r="AY973" i="16"/>
  <c r="AX973" i="16"/>
  <c r="AW973" i="16"/>
  <c r="AV973" i="16"/>
  <c r="AU973" i="16"/>
  <c r="AT973" i="16"/>
  <c r="AS973" i="16"/>
  <c r="AR973" i="16"/>
  <c r="AQ973" i="16"/>
  <c r="AP973" i="16"/>
  <c r="AO973" i="16"/>
  <c r="AN973" i="16"/>
  <c r="AM973" i="16"/>
  <c r="AL973" i="16"/>
  <c r="AK973" i="16"/>
  <c r="AJ973" i="16"/>
  <c r="AI973" i="16"/>
  <c r="AH973" i="16"/>
  <c r="AG973" i="16"/>
  <c r="AF973" i="16"/>
  <c r="AE973" i="16"/>
  <c r="AD973" i="16"/>
  <c r="AC973" i="16"/>
  <c r="AB973" i="16"/>
  <c r="AA973" i="16"/>
  <c r="Z973" i="16"/>
  <c r="Y973" i="16"/>
  <c r="X973" i="16"/>
  <c r="W973" i="16"/>
  <c r="V973" i="16"/>
  <c r="U973" i="16"/>
  <c r="T973" i="16"/>
  <c r="S973" i="16"/>
  <c r="R973" i="16"/>
  <c r="Q973" i="16"/>
  <c r="P973" i="16"/>
  <c r="O973" i="16"/>
  <c r="N973" i="16"/>
  <c r="M973" i="16"/>
  <c r="L973" i="16"/>
  <c r="K973" i="16"/>
  <c r="J973" i="16"/>
  <c r="I973" i="16"/>
  <c r="H973" i="16"/>
  <c r="BO972" i="16"/>
  <c r="BN972" i="16"/>
  <c r="BM972" i="16"/>
  <c r="BL972" i="16"/>
  <c r="BK972" i="16"/>
  <c r="BJ972" i="16"/>
  <c r="BI972" i="16"/>
  <c r="BH972" i="16"/>
  <c r="BG972" i="16"/>
  <c r="BF972" i="16"/>
  <c r="BE972" i="16"/>
  <c r="BD972" i="16"/>
  <c r="BC972" i="16"/>
  <c r="BB972" i="16"/>
  <c r="BA972" i="16"/>
  <c r="AZ972" i="16"/>
  <c r="AY972" i="16"/>
  <c r="AX972" i="16"/>
  <c r="AW972" i="16"/>
  <c r="AV972" i="16"/>
  <c r="AU972" i="16"/>
  <c r="AT972" i="16"/>
  <c r="AS972" i="16"/>
  <c r="AR972" i="16"/>
  <c r="AQ972" i="16"/>
  <c r="AP972" i="16"/>
  <c r="AO972" i="16"/>
  <c r="AN972" i="16"/>
  <c r="AM972" i="16"/>
  <c r="AL972" i="16"/>
  <c r="AK972" i="16"/>
  <c r="AJ972" i="16"/>
  <c r="AI972" i="16"/>
  <c r="AH972" i="16"/>
  <c r="AG972" i="16"/>
  <c r="AF972" i="16"/>
  <c r="AE972" i="16"/>
  <c r="AD972" i="16"/>
  <c r="AC972" i="16"/>
  <c r="AB972" i="16"/>
  <c r="AA972" i="16"/>
  <c r="Z972" i="16"/>
  <c r="Y972" i="16"/>
  <c r="X972" i="16"/>
  <c r="W972" i="16"/>
  <c r="V972" i="16"/>
  <c r="U972" i="16"/>
  <c r="T972" i="16"/>
  <c r="S972" i="16"/>
  <c r="R972" i="16"/>
  <c r="Q972" i="16"/>
  <c r="P972" i="16"/>
  <c r="O972" i="16"/>
  <c r="N972" i="16"/>
  <c r="M972" i="16"/>
  <c r="L972" i="16"/>
  <c r="K972" i="16"/>
  <c r="J972" i="16"/>
  <c r="I972" i="16"/>
  <c r="H972" i="16"/>
  <c r="BO971" i="16"/>
  <c r="BN971" i="16"/>
  <c r="BM971" i="16"/>
  <c r="BL971" i="16"/>
  <c r="BK971" i="16"/>
  <c r="BJ971" i="16"/>
  <c r="BI971" i="16"/>
  <c r="BH971" i="16"/>
  <c r="BG971" i="16"/>
  <c r="BF971" i="16"/>
  <c r="BE971" i="16"/>
  <c r="BD971" i="16"/>
  <c r="BC971" i="16"/>
  <c r="BB971" i="16"/>
  <c r="BA971" i="16"/>
  <c r="AZ971" i="16"/>
  <c r="AY971" i="16"/>
  <c r="AX971" i="16"/>
  <c r="AW971" i="16"/>
  <c r="AV971" i="16"/>
  <c r="AU971" i="16"/>
  <c r="AT971" i="16"/>
  <c r="AS971" i="16"/>
  <c r="AR971" i="16"/>
  <c r="AQ971" i="16"/>
  <c r="AP971" i="16"/>
  <c r="AO971" i="16"/>
  <c r="AN971" i="16"/>
  <c r="AM971" i="16"/>
  <c r="AL971" i="16"/>
  <c r="AK971" i="16"/>
  <c r="AJ971" i="16"/>
  <c r="AI971" i="16"/>
  <c r="AH971" i="16"/>
  <c r="AG971" i="16"/>
  <c r="AF971" i="16"/>
  <c r="AE971" i="16"/>
  <c r="AD971" i="16"/>
  <c r="AC971" i="16"/>
  <c r="AB971" i="16"/>
  <c r="AA971" i="16"/>
  <c r="Z971" i="16"/>
  <c r="Y971" i="16"/>
  <c r="X971" i="16"/>
  <c r="W971" i="16"/>
  <c r="V971" i="16"/>
  <c r="U971" i="16"/>
  <c r="T971" i="16"/>
  <c r="S971" i="16"/>
  <c r="R971" i="16"/>
  <c r="Q971" i="16"/>
  <c r="P971" i="16"/>
  <c r="O971" i="16"/>
  <c r="N971" i="16"/>
  <c r="M971" i="16"/>
  <c r="L971" i="16"/>
  <c r="K971" i="16"/>
  <c r="J971" i="16"/>
  <c r="I971" i="16"/>
  <c r="H971" i="16"/>
  <c r="BO970" i="16"/>
  <c r="BN970" i="16"/>
  <c r="BM970" i="16"/>
  <c r="BL970" i="16"/>
  <c r="BK970" i="16"/>
  <c r="BJ970" i="16"/>
  <c r="BI970" i="16"/>
  <c r="BH970" i="16"/>
  <c r="BG970" i="16"/>
  <c r="BF970" i="16"/>
  <c r="BE970" i="16"/>
  <c r="BD970" i="16"/>
  <c r="BC970" i="16"/>
  <c r="BB970" i="16"/>
  <c r="BA970" i="16"/>
  <c r="AZ970" i="16"/>
  <c r="AY970" i="16"/>
  <c r="AX970" i="16"/>
  <c r="AW970" i="16"/>
  <c r="AV970" i="16"/>
  <c r="AU970" i="16"/>
  <c r="AT970" i="16"/>
  <c r="AS970" i="16"/>
  <c r="AR970" i="16"/>
  <c r="AQ970" i="16"/>
  <c r="AP970" i="16"/>
  <c r="AO970" i="16"/>
  <c r="AN970" i="16"/>
  <c r="AM970" i="16"/>
  <c r="AL970" i="16"/>
  <c r="AK970" i="16"/>
  <c r="AJ970" i="16"/>
  <c r="AI970" i="16"/>
  <c r="AH970" i="16"/>
  <c r="AG970" i="16"/>
  <c r="AF970" i="16"/>
  <c r="AE970" i="16"/>
  <c r="AD970" i="16"/>
  <c r="AC970" i="16"/>
  <c r="AB970" i="16"/>
  <c r="AA970" i="16"/>
  <c r="Z970" i="16"/>
  <c r="Y970" i="16"/>
  <c r="X970" i="16"/>
  <c r="W970" i="16"/>
  <c r="V970" i="16"/>
  <c r="U970" i="16"/>
  <c r="T970" i="16"/>
  <c r="S970" i="16"/>
  <c r="R970" i="16"/>
  <c r="Q970" i="16"/>
  <c r="P970" i="16"/>
  <c r="O970" i="16"/>
  <c r="N970" i="16"/>
  <c r="M970" i="16"/>
  <c r="L970" i="16"/>
  <c r="K970" i="16"/>
  <c r="J970" i="16"/>
  <c r="I970" i="16"/>
  <c r="H970" i="16"/>
  <c r="BO969" i="16"/>
  <c r="BN969" i="16"/>
  <c r="BM969" i="16"/>
  <c r="BL969" i="16"/>
  <c r="BK969" i="16"/>
  <c r="BJ969" i="16"/>
  <c r="BI969" i="16"/>
  <c r="BH969" i="16"/>
  <c r="BG969" i="16"/>
  <c r="BF969" i="16"/>
  <c r="BE969" i="16"/>
  <c r="BD969" i="16"/>
  <c r="BC969" i="16"/>
  <c r="BB969" i="16"/>
  <c r="BA969" i="16"/>
  <c r="AZ969" i="16"/>
  <c r="AY969" i="16"/>
  <c r="AX969" i="16"/>
  <c r="AW969" i="16"/>
  <c r="AV969" i="16"/>
  <c r="AU969" i="16"/>
  <c r="AT969" i="16"/>
  <c r="AS969" i="16"/>
  <c r="AR969" i="16"/>
  <c r="AQ969" i="16"/>
  <c r="AP969" i="16"/>
  <c r="AO969" i="16"/>
  <c r="AN969" i="16"/>
  <c r="AM969" i="16"/>
  <c r="AL969" i="16"/>
  <c r="AK969" i="16"/>
  <c r="AJ969" i="16"/>
  <c r="AI969" i="16"/>
  <c r="AH969" i="16"/>
  <c r="AG969" i="16"/>
  <c r="AF969" i="16"/>
  <c r="AE969" i="16"/>
  <c r="AD969" i="16"/>
  <c r="AC969" i="16"/>
  <c r="AB969" i="16"/>
  <c r="AA969" i="16"/>
  <c r="Z969" i="16"/>
  <c r="Y969" i="16"/>
  <c r="X969" i="16"/>
  <c r="W969" i="16"/>
  <c r="V969" i="16"/>
  <c r="U969" i="16"/>
  <c r="T969" i="16"/>
  <c r="S969" i="16"/>
  <c r="R969" i="16"/>
  <c r="Q969" i="16"/>
  <c r="P969" i="16"/>
  <c r="O969" i="16"/>
  <c r="N969" i="16"/>
  <c r="M969" i="16"/>
  <c r="L969" i="16"/>
  <c r="K969" i="16"/>
  <c r="J969" i="16"/>
  <c r="I969" i="16"/>
  <c r="H969" i="16"/>
  <c r="BO968" i="16"/>
  <c r="BN968" i="16"/>
  <c r="BM968" i="16"/>
  <c r="BL968" i="16"/>
  <c r="BK968" i="16"/>
  <c r="BJ968" i="16"/>
  <c r="BI968" i="16"/>
  <c r="BH968" i="16"/>
  <c r="BG968" i="16"/>
  <c r="BF968" i="16"/>
  <c r="BE968" i="16"/>
  <c r="BD968" i="16"/>
  <c r="BC968" i="16"/>
  <c r="BB968" i="16"/>
  <c r="BA968" i="16"/>
  <c r="AZ968" i="16"/>
  <c r="AY968" i="16"/>
  <c r="AX968" i="16"/>
  <c r="AW968" i="16"/>
  <c r="AV968" i="16"/>
  <c r="AU968" i="16"/>
  <c r="AT968" i="16"/>
  <c r="AS968" i="16"/>
  <c r="AR968" i="16"/>
  <c r="AQ968" i="16"/>
  <c r="AP968" i="16"/>
  <c r="AO968" i="16"/>
  <c r="AN968" i="16"/>
  <c r="AM968" i="16"/>
  <c r="AL968" i="16"/>
  <c r="AK968" i="16"/>
  <c r="AJ968" i="16"/>
  <c r="AI968" i="16"/>
  <c r="AH968" i="16"/>
  <c r="AG968" i="16"/>
  <c r="AF968" i="16"/>
  <c r="AE968" i="16"/>
  <c r="AD968" i="16"/>
  <c r="AC968" i="16"/>
  <c r="AB968" i="16"/>
  <c r="AA968" i="16"/>
  <c r="Z968" i="16"/>
  <c r="Y968" i="16"/>
  <c r="X968" i="16"/>
  <c r="W968" i="16"/>
  <c r="V968" i="16"/>
  <c r="U968" i="16"/>
  <c r="T968" i="16"/>
  <c r="S968" i="16"/>
  <c r="R968" i="16"/>
  <c r="Q968" i="16"/>
  <c r="P968" i="16"/>
  <c r="O968" i="16"/>
  <c r="N968" i="16"/>
  <c r="M968" i="16"/>
  <c r="L968" i="16"/>
  <c r="K968" i="16"/>
  <c r="J968" i="16"/>
  <c r="I968" i="16"/>
  <c r="H968" i="16"/>
  <c r="BO967" i="16"/>
  <c r="BN967" i="16"/>
  <c r="BM967" i="16"/>
  <c r="BL967" i="16"/>
  <c r="BK967" i="16"/>
  <c r="BJ967" i="16"/>
  <c r="BI967" i="16"/>
  <c r="BH967" i="16"/>
  <c r="BG967" i="16"/>
  <c r="BF967" i="16"/>
  <c r="BE967" i="16"/>
  <c r="BD967" i="16"/>
  <c r="BC967" i="16"/>
  <c r="BB967" i="16"/>
  <c r="BA967" i="16"/>
  <c r="AZ967" i="16"/>
  <c r="AY967" i="16"/>
  <c r="AX967" i="16"/>
  <c r="AW967" i="16"/>
  <c r="AV967" i="16"/>
  <c r="AU967" i="16"/>
  <c r="AT967" i="16"/>
  <c r="AS967" i="16"/>
  <c r="AR967" i="16"/>
  <c r="AQ967" i="16"/>
  <c r="AP967" i="16"/>
  <c r="AO967" i="16"/>
  <c r="AN967" i="16"/>
  <c r="AM967" i="16"/>
  <c r="AL967" i="16"/>
  <c r="AK967" i="16"/>
  <c r="AJ967" i="16"/>
  <c r="AI967" i="16"/>
  <c r="AH967" i="16"/>
  <c r="AG967" i="16"/>
  <c r="AF967" i="16"/>
  <c r="AE967" i="16"/>
  <c r="AD967" i="16"/>
  <c r="AC967" i="16"/>
  <c r="AB967" i="16"/>
  <c r="AA967" i="16"/>
  <c r="Z967" i="16"/>
  <c r="Y967" i="16"/>
  <c r="X967" i="16"/>
  <c r="W967" i="16"/>
  <c r="V967" i="16"/>
  <c r="U967" i="16"/>
  <c r="T967" i="16"/>
  <c r="S967" i="16"/>
  <c r="R967" i="16"/>
  <c r="Q967" i="16"/>
  <c r="P967" i="16"/>
  <c r="O967" i="16"/>
  <c r="N967" i="16"/>
  <c r="M967" i="16"/>
  <c r="L967" i="16"/>
  <c r="K967" i="16"/>
  <c r="J967" i="16"/>
  <c r="I967" i="16"/>
  <c r="H967" i="16"/>
  <c r="BO966" i="16"/>
  <c r="BN966" i="16"/>
  <c r="BM966" i="16"/>
  <c r="BL966" i="16"/>
  <c r="BK966" i="16"/>
  <c r="BJ966" i="16"/>
  <c r="BI966" i="16"/>
  <c r="BH966" i="16"/>
  <c r="BG966" i="16"/>
  <c r="BF966" i="16"/>
  <c r="BE966" i="16"/>
  <c r="BD966" i="16"/>
  <c r="BC966" i="16"/>
  <c r="BB966" i="16"/>
  <c r="BA966" i="16"/>
  <c r="AZ966" i="16"/>
  <c r="AY966" i="16"/>
  <c r="AX966" i="16"/>
  <c r="AW966" i="16"/>
  <c r="AV966" i="16"/>
  <c r="AU966" i="16"/>
  <c r="AT966" i="16"/>
  <c r="AS966" i="16"/>
  <c r="AR966" i="16"/>
  <c r="AQ966" i="16"/>
  <c r="AP966" i="16"/>
  <c r="AO966" i="16"/>
  <c r="AN966" i="16"/>
  <c r="AM966" i="16"/>
  <c r="AL966" i="16"/>
  <c r="AK966" i="16"/>
  <c r="AJ966" i="16"/>
  <c r="AI966" i="16"/>
  <c r="AH966" i="16"/>
  <c r="AG966" i="16"/>
  <c r="AF966" i="16"/>
  <c r="AE966" i="16"/>
  <c r="AD966" i="16"/>
  <c r="AC966" i="16"/>
  <c r="AB966" i="16"/>
  <c r="AA966" i="16"/>
  <c r="Z966" i="16"/>
  <c r="Y966" i="16"/>
  <c r="X966" i="16"/>
  <c r="W966" i="16"/>
  <c r="V966" i="16"/>
  <c r="U966" i="16"/>
  <c r="T966" i="16"/>
  <c r="S966" i="16"/>
  <c r="R966" i="16"/>
  <c r="Q966" i="16"/>
  <c r="P966" i="16"/>
  <c r="O966" i="16"/>
  <c r="N966" i="16"/>
  <c r="M966" i="16"/>
  <c r="L966" i="16"/>
  <c r="K966" i="16"/>
  <c r="J966" i="16"/>
  <c r="I966" i="16"/>
  <c r="H966" i="16"/>
  <c r="BO965" i="16"/>
  <c r="BN965" i="16"/>
  <c r="BM965" i="16"/>
  <c r="BL965" i="16"/>
  <c r="BK965" i="16"/>
  <c r="BJ965" i="16"/>
  <c r="BI965" i="16"/>
  <c r="BH965" i="16"/>
  <c r="BG965" i="16"/>
  <c r="BF965" i="16"/>
  <c r="BE965" i="16"/>
  <c r="BD965" i="16"/>
  <c r="BC965" i="16"/>
  <c r="BB965" i="16"/>
  <c r="BA965" i="16"/>
  <c r="AZ965" i="16"/>
  <c r="AY965" i="16"/>
  <c r="AX965" i="16"/>
  <c r="AW965" i="16"/>
  <c r="AV965" i="16"/>
  <c r="AU965" i="16"/>
  <c r="AT965" i="16"/>
  <c r="AS965" i="16"/>
  <c r="AR965" i="16"/>
  <c r="AQ965" i="16"/>
  <c r="AP965" i="16"/>
  <c r="AO965" i="16"/>
  <c r="AN965" i="16"/>
  <c r="AM965" i="16"/>
  <c r="AL965" i="16"/>
  <c r="AK965" i="16"/>
  <c r="AJ965" i="16"/>
  <c r="AI965" i="16"/>
  <c r="AH965" i="16"/>
  <c r="AG965" i="16"/>
  <c r="AF965" i="16"/>
  <c r="AE965" i="16"/>
  <c r="AD965" i="16"/>
  <c r="AC965" i="16"/>
  <c r="AB965" i="16"/>
  <c r="AA965" i="16"/>
  <c r="Z965" i="16"/>
  <c r="Y965" i="16"/>
  <c r="X965" i="16"/>
  <c r="W965" i="16"/>
  <c r="V965" i="16"/>
  <c r="U965" i="16"/>
  <c r="T965" i="16"/>
  <c r="S965" i="16"/>
  <c r="R965" i="16"/>
  <c r="Q965" i="16"/>
  <c r="P965" i="16"/>
  <c r="O965" i="16"/>
  <c r="N965" i="16"/>
  <c r="M965" i="16"/>
  <c r="L965" i="16"/>
  <c r="K965" i="16"/>
  <c r="J965" i="16"/>
  <c r="I965" i="16"/>
  <c r="H965" i="16"/>
  <c r="BO964" i="16"/>
  <c r="BN964" i="16"/>
  <c r="BM964" i="16"/>
  <c r="BL964" i="16"/>
  <c r="BK964" i="16"/>
  <c r="BJ964" i="16"/>
  <c r="BI964" i="16"/>
  <c r="BH964" i="16"/>
  <c r="BG964" i="16"/>
  <c r="BF964" i="16"/>
  <c r="BE964" i="16"/>
  <c r="BD964" i="16"/>
  <c r="BC964" i="16"/>
  <c r="BB964" i="16"/>
  <c r="BA964" i="16"/>
  <c r="AZ964" i="16"/>
  <c r="AY964" i="16"/>
  <c r="AX964" i="16"/>
  <c r="AW964" i="16"/>
  <c r="AV964" i="16"/>
  <c r="AU964" i="16"/>
  <c r="AT964" i="16"/>
  <c r="AS964" i="16"/>
  <c r="AR964" i="16"/>
  <c r="AQ964" i="16"/>
  <c r="AP964" i="16"/>
  <c r="AO964" i="16"/>
  <c r="AN964" i="16"/>
  <c r="AM964" i="16"/>
  <c r="AL964" i="16"/>
  <c r="AK964" i="16"/>
  <c r="AJ964" i="16"/>
  <c r="AI964" i="16"/>
  <c r="AH964" i="16"/>
  <c r="AG964" i="16"/>
  <c r="AF964" i="16"/>
  <c r="AE964" i="16"/>
  <c r="AD964" i="16"/>
  <c r="AC964" i="16"/>
  <c r="AB964" i="16"/>
  <c r="AA964" i="16"/>
  <c r="Z964" i="16"/>
  <c r="Y964" i="16"/>
  <c r="X964" i="16"/>
  <c r="W964" i="16"/>
  <c r="V964" i="16"/>
  <c r="U964" i="16"/>
  <c r="T964" i="16"/>
  <c r="S964" i="16"/>
  <c r="R964" i="16"/>
  <c r="Q964" i="16"/>
  <c r="P964" i="16"/>
  <c r="O964" i="16"/>
  <c r="N964" i="16"/>
  <c r="M964" i="16"/>
  <c r="L964" i="16"/>
  <c r="K964" i="16"/>
  <c r="J964" i="16"/>
  <c r="I964" i="16"/>
  <c r="H964" i="16"/>
  <c r="BO963" i="16"/>
  <c r="BN963" i="16"/>
  <c r="BM963" i="16"/>
  <c r="BL963" i="16"/>
  <c r="BK963" i="16"/>
  <c r="BJ963" i="16"/>
  <c r="BI963" i="16"/>
  <c r="BH963" i="16"/>
  <c r="BG963" i="16"/>
  <c r="BF963" i="16"/>
  <c r="BE963" i="16"/>
  <c r="BD963" i="16"/>
  <c r="BC963" i="16"/>
  <c r="BB963" i="16"/>
  <c r="BA963" i="16"/>
  <c r="AZ963" i="16"/>
  <c r="AY963" i="16"/>
  <c r="AX963" i="16"/>
  <c r="AW963" i="16"/>
  <c r="AV963" i="16"/>
  <c r="AU963" i="16"/>
  <c r="AT963" i="16"/>
  <c r="AS963" i="16"/>
  <c r="AR963" i="16"/>
  <c r="AQ963" i="16"/>
  <c r="AP963" i="16"/>
  <c r="AO963" i="16"/>
  <c r="AN963" i="16"/>
  <c r="AM963" i="16"/>
  <c r="AL963" i="16"/>
  <c r="AK963" i="16"/>
  <c r="AJ963" i="16"/>
  <c r="AI963" i="16"/>
  <c r="AH963" i="16"/>
  <c r="AG963" i="16"/>
  <c r="AF963" i="16"/>
  <c r="AE963" i="16"/>
  <c r="AD963" i="16"/>
  <c r="AC963" i="16"/>
  <c r="AB963" i="16"/>
  <c r="AA963" i="16"/>
  <c r="Z963" i="16"/>
  <c r="Y963" i="16"/>
  <c r="X963" i="16"/>
  <c r="W963" i="16"/>
  <c r="V963" i="16"/>
  <c r="U963" i="16"/>
  <c r="T963" i="16"/>
  <c r="S963" i="16"/>
  <c r="R963" i="16"/>
  <c r="Q963" i="16"/>
  <c r="P963" i="16"/>
  <c r="O963" i="16"/>
  <c r="N963" i="16"/>
  <c r="M963" i="16"/>
  <c r="L963" i="16"/>
  <c r="K963" i="16"/>
  <c r="J963" i="16"/>
  <c r="I963" i="16"/>
  <c r="H963" i="16"/>
  <c r="BO962" i="16"/>
  <c r="BN962" i="16"/>
  <c r="BM962" i="16"/>
  <c r="BL962" i="16"/>
  <c r="BK962" i="16"/>
  <c r="BJ962" i="16"/>
  <c r="BI962" i="16"/>
  <c r="BH962" i="16"/>
  <c r="BG962" i="16"/>
  <c r="BF962" i="16"/>
  <c r="BE962" i="16"/>
  <c r="BD962" i="16"/>
  <c r="BC962" i="16"/>
  <c r="BB962" i="16"/>
  <c r="BA962" i="16"/>
  <c r="AZ962" i="16"/>
  <c r="AY962" i="16"/>
  <c r="AX962" i="16"/>
  <c r="AW962" i="16"/>
  <c r="AV962" i="16"/>
  <c r="AU962" i="16"/>
  <c r="AT962" i="16"/>
  <c r="AS962" i="16"/>
  <c r="AR962" i="16"/>
  <c r="AQ962" i="16"/>
  <c r="AP962" i="16"/>
  <c r="AO962" i="16"/>
  <c r="AN962" i="16"/>
  <c r="AM962" i="16"/>
  <c r="AL962" i="16"/>
  <c r="AK962" i="16"/>
  <c r="AJ962" i="16"/>
  <c r="AI962" i="16"/>
  <c r="AH962" i="16"/>
  <c r="AG962" i="16"/>
  <c r="AF962" i="16"/>
  <c r="AE962" i="16"/>
  <c r="AD962" i="16"/>
  <c r="AC962" i="16"/>
  <c r="AB962" i="16"/>
  <c r="AA962" i="16"/>
  <c r="Z962" i="16"/>
  <c r="Y962" i="16"/>
  <c r="X962" i="16"/>
  <c r="W962" i="16"/>
  <c r="V962" i="16"/>
  <c r="U962" i="16"/>
  <c r="T962" i="16"/>
  <c r="S962" i="16"/>
  <c r="R962" i="16"/>
  <c r="Q962" i="16"/>
  <c r="P962" i="16"/>
  <c r="O962" i="16"/>
  <c r="N962" i="16"/>
  <c r="M962" i="16"/>
  <c r="L962" i="16"/>
  <c r="K962" i="16"/>
  <c r="J962" i="16"/>
  <c r="I962" i="16"/>
  <c r="H962" i="16"/>
  <c r="BO961" i="16"/>
  <c r="BN961" i="16"/>
  <c r="BM961" i="16"/>
  <c r="BL961" i="16"/>
  <c r="BK961" i="16"/>
  <c r="BJ961" i="16"/>
  <c r="BI961" i="16"/>
  <c r="BH961" i="16"/>
  <c r="BG961" i="16"/>
  <c r="BF961" i="16"/>
  <c r="BE961" i="16"/>
  <c r="BD961" i="16"/>
  <c r="BC961" i="16"/>
  <c r="BB961" i="16"/>
  <c r="BA961" i="16"/>
  <c r="AZ961" i="16"/>
  <c r="AY961" i="16"/>
  <c r="AX961" i="16"/>
  <c r="AW961" i="16"/>
  <c r="AV961" i="16"/>
  <c r="AU961" i="16"/>
  <c r="AT961" i="16"/>
  <c r="AS961" i="16"/>
  <c r="AR961" i="16"/>
  <c r="AQ961" i="16"/>
  <c r="AP961" i="16"/>
  <c r="AO961" i="16"/>
  <c r="AN961" i="16"/>
  <c r="AM961" i="16"/>
  <c r="AL961" i="16"/>
  <c r="AK961" i="16"/>
  <c r="AJ961" i="16"/>
  <c r="AI961" i="16"/>
  <c r="AH961" i="16"/>
  <c r="AG961" i="16"/>
  <c r="AF961" i="16"/>
  <c r="AE961" i="16"/>
  <c r="AD961" i="16"/>
  <c r="AC961" i="16"/>
  <c r="AB961" i="16"/>
  <c r="AA961" i="16"/>
  <c r="Z961" i="16"/>
  <c r="Y961" i="16"/>
  <c r="X961" i="16"/>
  <c r="W961" i="16"/>
  <c r="V961" i="16"/>
  <c r="U961" i="16"/>
  <c r="T961" i="16"/>
  <c r="S961" i="16"/>
  <c r="R961" i="16"/>
  <c r="Q961" i="16"/>
  <c r="P961" i="16"/>
  <c r="O961" i="16"/>
  <c r="N961" i="16"/>
  <c r="M961" i="16"/>
  <c r="L961" i="16"/>
  <c r="K961" i="16"/>
  <c r="J961" i="16"/>
  <c r="I961" i="16"/>
  <c r="H961" i="16"/>
  <c r="BO960" i="16"/>
  <c r="BN960" i="16"/>
  <c r="BM960" i="16"/>
  <c r="BL960" i="16"/>
  <c r="BK960" i="16"/>
  <c r="BJ960" i="16"/>
  <c r="BI960" i="16"/>
  <c r="BH960" i="16"/>
  <c r="BG960" i="16"/>
  <c r="BF960" i="16"/>
  <c r="BE960" i="16"/>
  <c r="BD960" i="16"/>
  <c r="BC960" i="16"/>
  <c r="BB960" i="16"/>
  <c r="BA960" i="16"/>
  <c r="AZ960" i="16"/>
  <c r="AY960" i="16"/>
  <c r="AX960" i="16"/>
  <c r="AW960" i="16"/>
  <c r="AV960" i="16"/>
  <c r="AU960" i="16"/>
  <c r="AT960" i="16"/>
  <c r="AS960" i="16"/>
  <c r="AR960" i="16"/>
  <c r="AQ960" i="16"/>
  <c r="AP960" i="16"/>
  <c r="AO960" i="16"/>
  <c r="AN960" i="16"/>
  <c r="AM960" i="16"/>
  <c r="AL960" i="16"/>
  <c r="AK960" i="16"/>
  <c r="AJ960" i="16"/>
  <c r="AI960" i="16"/>
  <c r="AH960" i="16"/>
  <c r="AG960" i="16"/>
  <c r="AF960" i="16"/>
  <c r="AE960" i="16"/>
  <c r="AD960" i="16"/>
  <c r="AC960" i="16"/>
  <c r="AB960" i="16"/>
  <c r="AA960" i="16"/>
  <c r="Z960" i="16"/>
  <c r="Y960" i="16"/>
  <c r="X960" i="16"/>
  <c r="W960" i="16"/>
  <c r="V960" i="16"/>
  <c r="U960" i="16"/>
  <c r="T960" i="16"/>
  <c r="S960" i="16"/>
  <c r="R960" i="16"/>
  <c r="Q960" i="16"/>
  <c r="P960" i="16"/>
  <c r="O960" i="16"/>
  <c r="N960" i="16"/>
  <c r="M960" i="16"/>
  <c r="L960" i="16"/>
  <c r="K960" i="16"/>
  <c r="J960" i="16"/>
  <c r="I960" i="16"/>
  <c r="H960" i="16"/>
  <c r="BO959" i="16"/>
  <c r="BN959" i="16"/>
  <c r="BM959" i="16"/>
  <c r="BL959" i="16"/>
  <c r="BK959" i="16"/>
  <c r="BJ959" i="16"/>
  <c r="BI959" i="16"/>
  <c r="BH959" i="16"/>
  <c r="BG959" i="16"/>
  <c r="BF959" i="16"/>
  <c r="BE959" i="16"/>
  <c r="BD959" i="16"/>
  <c r="BC959" i="16"/>
  <c r="BB959" i="16"/>
  <c r="BA959" i="16"/>
  <c r="AZ959" i="16"/>
  <c r="AY959" i="16"/>
  <c r="AX959" i="16"/>
  <c r="AW959" i="16"/>
  <c r="AV959" i="16"/>
  <c r="AU959" i="16"/>
  <c r="AT959" i="16"/>
  <c r="AS959" i="16"/>
  <c r="AR959" i="16"/>
  <c r="AQ959" i="16"/>
  <c r="AP959" i="16"/>
  <c r="AO959" i="16"/>
  <c r="AN959" i="16"/>
  <c r="AM959" i="16"/>
  <c r="AL959" i="16"/>
  <c r="AK959" i="16"/>
  <c r="AJ959" i="16"/>
  <c r="AI959" i="16"/>
  <c r="AH959" i="16"/>
  <c r="AG959" i="16"/>
  <c r="AF959" i="16"/>
  <c r="AE959" i="16"/>
  <c r="AD959" i="16"/>
  <c r="AC959" i="16"/>
  <c r="AB959" i="16"/>
  <c r="AA959" i="16"/>
  <c r="Z959" i="16"/>
  <c r="Y959" i="16"/>
  <c r="X959" i="16"/>
  <c r="W959" i="16"/>
  <c r="V959" i="16"/>
  <c r="U959" i="16"/>
  <c r="T959" i="16"/>
  <c r="S959" i="16"/>
  <c r="R959" i="16"/>
  <c r="Q959" i="16"/>
  <c r="P959" i="16"/>
  <c r="O959" i="16"/>
  <c r="N959" i="16"/>
  <c r="M959" i="16"/>
  <c r="L959" i="16"/>
  <c r="K959" i="16"/>
  <c r="J959" i="16"/>
  <c r="I959" i="16"/>
  <c r="H959" i="16"/>
  <c r="BO958" i="16"/>
  <c r="BN958" i="16"/>
  <c r="BM958" i="16"/>
  <c r="BL958" i="16"/>
  <c r="BK958" i="16"/>
  <c r="BJ958" i="16"/>
  <c r="BI958" i="16"/>
  <c r="BH958" i="16"/>
  <c r="BG958" i="16"/>
  <c r="BF958" i="16"/>
  <c r="BE958" i="16"/>
  <c r="BD958" i="16"/>
  <c r="BC958" i="16"/>
  <c r="BB958" i="16"/>
  <c r="BA958" i="16"/>
  <c r="AZ958" i="16"/>
  <c r="AY958" i="16"/>
  <c r="AX958" i="16"/>
  <c r="AW958" i="16"/>
  <c r="AV958" i="16"/>
  <c r="AU958" i="16"/>
  <c r="AT958" i="16"/>
  <c r="AS958" i="16"/>
  <c r="AR958" i="16"/>
  <c r="AQ958" i="16"/>
  <c r="AP958" i="16"/>
  <c r="AO958" i="16"/>
  <c r="AN958" i="16"/>
  <c r="AM958" i="16"/>
  <c r="AL958" i="16"/>
  <c r="AK958" i="16"/>
  <c r="AJ958" i="16"/>
  <c r="AI958" i="16"/>
  <c r="AH958" i="16"/>
  <c r="AG958" i="16"/>
  <c r="AF958" i="16"/>
  <c r="AE958" i="16"/>
  <c r="AD958" i="16"/>
  <c r="AC958" i="16"/>
  <c r="AB958" i="16"/>
  <c r="AA958" i="16"/>
  <c r="Z958" i="16"/>
  <c r="Y958" i="16"/>
  <c r="X958" i="16"/>
  <c r="W958" i="16"/>
  <c r="V958" i="16"/>
  <c r="U958" i="16"/>
  <c r="T958" i="16"/>
  <c r="S958" i="16"/>
  <c r="R958" i="16"/>
  <c r="Q958" i="16"/>
  <c r="P958" i="16"/>
  <c r="O958" i="16"/>
  <c r="N958" i="16"/>
  <c r="M958" i="16"/>
  <c r="L958" i="16"/>
  <c r="K958" i="16"/>
  <c r="J958" i="16"/>
  <c r="I958" i="16"/>
  <c r="H958" i="16"/>
  <c r="BO957" i="16"/>
  <c r="BN957" i="16"/>
  <c r="BM957" i="16"/>
  <c r="BL957" i="16"/>
  <c r="BK957" i="16"/>
  <c r="BJ957" i="16"/>
  <c r="BI957" i="16"/>
  <c r="BH957" i="16"/>
  <c r="BG957" i="16"/>
  <c r="BF957" i="16"/>
  <c r="BE957" i="16"/>
  <c r="BD957" i="16"/>
  <c r="BC957" i="16"/>
  <c r="BB957" i="16"/>
  <c r="BA957" i="16"/>
  <c r="AZ957" i="16"/>
  <c r="AY957" i="16"/>
  <c r="AX957" i="16"/>
  <c r="AW957" i="16"/>
  <c r="AV957" i="16"/>
  <c r="AU957" i="16"/>
  <c r="AT957" i="16"/>
  <c r="AS957" i="16"/>
  <c r="AR957" i="16"/>
  <c r="AQ957" i="16"/>
  <c r="AP957" i="16"/>
  <c r="AO957" i="16"/>
  <c r="AN957" i="16"/>
  <c r="AM957" i="16"/>
  <c r="AL957" i="16"/>
  <c r="AK957" i="16"/>
  <c r="AJ957" i="16"/>
  <c r="AI957" i="16"/>
  <c r="AH957" i="16"/>
  <c r="AG957" i="16"/>
  <c r="AF957" i="16"/>
  <c r="AE957" i="16"/>
  <c r="AD957" i="16"/>
  <c r="AC957" i="16"/>
  <c r="AB957" i="16"/>
  <c r="AA957" i="16"/>
  <c r="Z957" i="16"/>
  <c r="Y957" i="16"/>
  <c r="X957" i="16"/>
  <c r="W957" i="16"/>
  <c r="V957" i="16"/>
  <c r="U957" i="16"/>
  <c r="T957" i="16"/>
  <c r="S957" i="16"/>
  <c r="R957" i="16"/>
  <c r="Q957" i="16"/>
  <c r="P957" i="16"/>
  <c r="O957" i="16"/>
  <c r="N957" i="16"/>
  <c r="M957" i="16"/>
  <c r="L957" i="16"/>
  <c r="K957" i="16"/>
  <c r="J957" i="16"/>
  <c r="I957" i="16"/>
  <c r="H957" i="16"/>
  <c r="BO956" i="16"/>
  <c r="BN956" i="16"/>
  <c r="BM956" i="16"/>
  <c r="BL956" i="16"/>
  <c r="BK956" i="16"/>
  <c r="BJ956" i="16"/>
  <c r="BI956" i="16"/>
  <c r="BH956" i="16"/>
  <c r="BG956" i="16"/>
  <c r="BF956" i="16"/>
  <c r="BE956" i="16"/>
  <c r="BD956" i="16"/>
  <c r="BC956" i="16"/>
  <c r="BB956" i="16"/>
  <c r="BA956" i="16"/>
  <c r="AZ956" i="16"/>
  <c r="AY956" i="16"/>
  <c r="AX956" i="16"/>
  <c r="AW956" i="16"/>
  <c r="AV956" i="16"/>
  <c r="AU956" i="16"/>
  <c r="AT956" i="16"/>
  <c r="AS956" i="16"/>
  <c r="AR956" i="16"/>
  <c r="AQ956" i="16"/>
  <c r="AP956" i="16"/>
  <c r="AO956" i="16"/>
  <c r="AN956" i="16"/>
  <c r="AM956" i="16"/>
  <c r="AL956" i="16"/>
  <c r="AK956" i="16"/>
  <c r="AJ956" i="16"/>
  <c r="AI956" i="16"/>
  <c r="AH956" i="16"/>
  <c r="AG956" i="16"/>
  <c r="AF956" i="16"/>
  <c r="AE956" i="16"/>
  <c r="AD956" i="16"/>
  <c r="AC956" i="16"/>
  <c r="AB956" i="16"/>
  <c r="AA956" i="16"/>
  <c r="Z956" i="16"/>
  <c r="Y956" i="16"/>
  <c r="X956" i="16"/>
  <c r="W956" i="16"/>
  <c r="V956" i="16"/>
  <c r="U956" i="16"/>
  <c r="T956" i="16"/>
  <c r="S956" i="16"/>
  <c r="R956" i="16"/>
  <c r="Q956" i="16"/>
  <c r="P956" i="16"/>
  <c r="O956" i="16"/>
  <c r="N956" i="16"/>
  <c r="M956" i="16"/>
  <c r="L956" i="16"/>
  <c r="K956" i="16"/>
  <c r="J956" i="16"/>
  <c r="I956" i="16"/>
  <c r="H956" i="16"/>
  <c r="BO955" i="16"/>
  <c r="BN955" i="16"/>
  <c r="BM955" i="16"/>
  <c r="BL955" i="16"/>
  <c r="BK955" i="16"/>
  <c r="BJ955" i="16"/>
  <c r="BI955" i="16"/>
  <c r="BH955" i="16"/>
  <c r="BG955" i="16"/>
  <c r="BF955" i="16"/>
  <c r="BE955" i="16"/>
  <c r="BD955" i="16"/>
  <c r="BC955" i="16"/>
  <c r="BB955" i="16"/>
  <c r="BA955" i="16"/>
  <c r="AZ955" i="16"/>
  <c r="AY955" i="16"/>
  <c r="AX955" i="16"/>
  <c r="AW955" i="16"/>
  <c r="AV955" i="16"/>
  <c r="AU955" i="16"/>
  <c r="AT955" i="16"/>
  <c r="AS955" i="16"/>
  <c r="AR955" i="16"/>
  <c r="AQ955" i="16"/>
  <c r="AP955" i="16"/>
  <c r="AO955" i="16"/>
  <c r="AN955" i="16"/>
  <c r="AM955" i="16"/>
  <c r="AL955" i="16"/>
  <c r="AK955" i="16"/>
  <c r="AJ955" i="16"/>
  <c r="AI955" i="16"/>
  <c r="AH955" i="16"/>
  <c r="AG955" i="16"/>
  <c r="AF955" i="16"/>
  <c r="AE955" i="16"/>
  <c r="AD955" i="16"/>
  <c r="AC955" i="16"/>
  <c r="AB955" i="16"/>
  <c r="AA955" i="16"/>
  <c r="Z955" i="16"/>
  <c r="Y955" i="16"/>
  <c r="X955" i="16"/>
  <c r="W955" i="16"/>
  <c r="V955" i="16"/>
  <c r="U955" i="16"/>
  <c r="T955" i="16"/>
  <c r="S955" i="16"/>
  <c r="R955" i="16"/>
  <c r="Q955" i="16"/>
  <c r="P955" i="16"/>
  <c r="O955" i="16"/>
  <c r="N955" i="16"/>
  <c r="M955" i="16"/>
  <c r="L955" i="16"/>
  <c r="K955" i="16"/>
  <c r="J955" i="16"/>
  <c r="I955" i="16"/>
  <c r="H955" i="16"/>
  <c r="BO954" i="16"/>
  <c r="BN954" i="16"/>
  <c r="BM954" i="16"/>
  <c r="BL954" i="16"/>
  <c r="BK954" i="16"/>
  <c r="BJ954" i="16"/>
  <c r="BI954" i="16"/>
  <c r="BH954" i="16"/>
  <c r="BG954" i="16"/>
  <c r="BF954" i="16"/>
  <c r="BE954" i="16"/>
  <c r="BD954" i="16"/>
  <c r="BC954" i="16"/>
  <c r="BB954" i="16"/>
  <c r="BA954" i="16"/>
  <c r="AZ954" i="16"/>
  <c r="AY954" i="16"/>
  <c r="AX954" i="16"/>
  <c r="AW954" i="16"/>
  <c r="AV954" i="16"/>
  <c r="AU954" i="16"/>
  <c r="AT954" i="16"/>
  <c r="AS954" i="16"/>
  <c r="AR954" i="16"/>
  <c r="AQ954" i="16"/>
  <c r="AP954" i="16"/>
  <c r="AO954" i="16"/>
  <c r="AN954" i="16"/>
  <c r="AM954" i="16"/>
  <c r="AL954" i="16"/>
  <c r="AK954" i="16"/>
  <c r="AJ954" i="16"/>
  <c r="AI954" i="16"/>
  <c r="AH954" i="16"/>
  <c r="AG954" i="16"/>
  <c r="AF954" i="16"/>
  <c r="AE954" i="16"/>
  <c r="AD954" i="16"/>
  <c r="AC954" i="16"/>
  <c r="AB954" i="16"/>
  <c r="AA954" i="16"/>
  <c r="Z954" i="16"/>
  <c r="Y954" i="16"/>
  <c r="X954" i="16"/>
  <c r="W954" i="16"/>
  <c r="V954" i="16"/>
  <c r="U954" i="16"/>
  <c r="T954" i="16"/>
  <c r="S954" i="16"/>
  <c r="R954" i="16"/>
  <c r="Q954" i="16"/>
  <c r="P954" i="16"/>
  <c r="O954" i="16"/>
  <c r="N954" i="16"/>
  <c r="M954" i="16"/>
  <c r="L954" i="16"/>
  <c r="K954" i="16"/>
  <c r="J954" i="16"/>
  <c r="I954" i="16"/>
  <c r="H954" i="16"/>
  <c r="BO953" i="16"/>
  <c r="BN953" i="16"/>
  <c r="BM953" i="16"/>
  <c r="BL953" i="16"/>
  <c r="BK953" i="16"/>
  <c r="BJ953" i="16"/>
  <c r="BI953" i="16"/>
  <c r="BH953" i="16"/>
  <c r="BG953" i="16"/>
  <c r="BF953" i="16"/>
  <c r="BE953" i="16"/>
  <c r="BD953" i="16"/>
  <c r="BC953" i="16"/>
  <c r="BB953" i="16"/>
  <c r="BA953" i="16"/>
  <c r="AZ953" i="16"/>
  <c r="AY953" i="16"/>
  <c r="AX953" i="16"/>
  <c r="AW953" i="16"/>
  <c r="AV953" i="16"/>
  <c r="AU953" i="16"/>
  <c r="AT953" i="16"/>
  <c r="AS953" i="16"/>
  <c r="AR953" i="16"/>
  <c r="AQ953" i="16"/>
  <c r="AP953" i="16"/>
  <c r="AO953" i="16"/>
  <c r="AN953" i="16"/>
  <c r="AM953" i="16"/>
  <c r="AL953" i="16"/>
  <c r="AK953" i="16"/>
  <c r="AJ953" i="16"/>
  <c r="AI953" i="16"/>
  <c r="AH953" i="16"/>
  <c r="AG953" i="16"/>
  <c r="AF953" i="16"/>
  <c r="AE953" i="16"/>
  <c r="AD953" i="16"/>
  <c r="AC953" i="16"/>
  <c r="AB953" i="16"/>
  <c r="AA953" i="16"/>
  <c r="Z953" i="16"/>
  <c r="Y953" i="16"/>
  <c r="X953" i="16"/>
  <c r="W953" i="16"/>
  <c r="V953" i="16"/>
  <c r="U953" i="16"/>
  <c r="T953" i="16"/>
  <c r="S953" i="16"/>
  <c r="R953" i="16"/>
  <c r="Q953" i="16"/>
  <c r="P953" i="16"/>
  <c r="O953" i="16"/>
  <c r="N953" i="16"/>
  <c r="M953" i="16"/>
  <c r="L953" i="16"/>
  <c r="K953" i="16"/>
  <c r="J953" i="16"/>
  <c r="I953" i="16"/>
  <c r="H953" i="16"/>
  <c r="BO952" i="16"/>
  <c r="BN952" i="16"/>
  <c r="BM952" i="16"/>
  <c r="BL952" i="16"/>
  <c r="BK952" i="16"/>
  <c r="BJ952" i="16"/>
  <c r="BI952" i="16"/>
  <c r="BH952" i="16"/>
  <c r="BG952" i="16"/>
  <c r="BF952" i="16"/>
  <c r="BE952" i="16"/>
  <c r="BD952" i="16"/>
  <c r="BC952" i="16"/>
  <c r="BB952" i="16"/>
  <c r="BA952" i="16"/>
  <c r="AZ952" i="16"/>
  <c r="AY952" i="16"/>
  <c r="AX952" i="16"/>
  <c r="AW952" i="16"/>
  <c r="AV952" i="16"/>
  <c r="AU952" i="16"/>
  <c r="AT952" i="16"/>
  <c r="AS952" i="16"/>
  <c r="AR952" i="16"/>
  <c r="AQ952" i="16"/>
  <c r="AP952" i="16"/>
  <c r="AO952" i="16"/>
  <c r="AN952" i="16"/>
  <c r="AM952" i="16"/>
  <c r="AL952" i="16"/>
  <c r="AK952" i="16"/>
  <c r="AJ952" i="16"/>
  <c r="AI952" i="16"/>
  <c r="AH952" i="16"/>
  <c r="AG952" i="16"/>
  <c r="AF952" i="16"/>
  <c r="AE952" i="16"/>
  <c r="AD952" i="16"/>
  <c r="AC952" i="16"/>
  <c r="AB952" i="16"/>
  <c r="AA952" i="16"/>
  <c r="Z952" i="16"/>
  <c r="Y952" i="16"/>
  <c r="X952" i="16"/>
  <c r="W952" i="16"/>
  <c r="V952" i="16"/>
  <c r="U952" i="16"/>
  <c r="T952" i="16"/>
  <c r="S952" i="16"/>
  <c r="R952" i="16"/>
  <c r="Q952" i="16"/>
  <c r="P952" i="16"/>
  <c r="O952" i="16"/>
  <c r="N952" i="16"/>
  <c r="M952" i="16"/>
  <c r="L952" i="16"/>
  <c r="K952" i="16"/>
  <c r="J952" i="16"/>
  <c r="I952" i="16"/>
  <c r="H952" i="16"/>
  <c r="BO951" i="16"/>
  <c r="BN951" i="16"/>
  <c r="BM951" i="16"/>
  <c r="BL951" i="16"/>
  <c r="BK951" i="16"/>
  <c r="BJ951" i="16"/>
  <c r="BI951" i="16"/>
  <c r="BH951" i="16"/>
  <c r="BG951" i="16"/>
  <c r="BF951" i="16"/>
  <c r="BE951" i="16"/>
  <c r="BD951" i="16"/>
  <c r="BC951" i="16"/>
  <c r="BB951" i="16"/>
  <c r="BA951" i="16"/>
  <c r="AZ951" i="16"/>
  <c r="AY951" i="16"/>
  <c r="AX951" i="16"/>
  <c r="AW951" i="16"/>
  <c r="AV951" i="16"/>
  <c r="AU951" i="16"/>
  <c r="AT951" i="16"/>
  <c r="AS951" i="16"/>
  <c r="AR951" i="16"/>
  <c r="AQ951" i="16"/>
  <c r="AP951" i="16"/>
  <c r="AO951" i="16"/>
  <c r="AN951" i="16"/>
  <c r="AM951" i="16"/>
  <c r="AL951" i="16"/>
  <c r="AK951" i="16"/>
  <c r="AJ951" i="16"/>
  <c r="AI951" i="16"/>
  <c r="AH951" i="16"/>
  <c r="AG951" i="16"/>
  <c r="AF951" i="16"/>
  <c r="AE951" i="16"/>
  <c r="AD951" i="16"/>
  <c r="AC951" i="16"/>
  <c r="AB951" i="16"/>
  <c r="AA951" i="16"/>
  <c r="Z951" i="16"/>
  <c r="Y951" i="16"/>
  <c r="X951" i="16"/>
  <c r="W951" i="16"/>
  <c r="V951" i="16"/>
  <c r="U951" i="16"/>
  <c r="T951" i="16"/>
  <c r="S951" i="16"/>
  <c r="R951" i="16"/>
  <c r="Q951" i="16"/>
  <c r="P951" i="16"/>
  <c r="O951" i="16"/>
  <c r="N951" i="16"/>
  <c r="M951" i="16"/>
  <c r="L951" i="16"/>
  <c r="K951" i="16"/>
  <c r="J951" i="16"/>
  <c r="I951" i="16"/>
  <c r="H951" i="16"/>
  <c r="BO950" i="16"/>
  <c r="BN950" i="16"/>
  <c r="BM950" i="16"/>
  <c r="BL950" i="16"/>
  <c r="BK950" i="16"/>
  <c r="BJ950" i="16"/>
  <c r="BI950" i="16"/>
  <c r="BH950" i="16"/>
  <c r="BG950" i="16"/>
  <c r="BF950" i="16"/>
  <c r="BE950" i="16"/>
  <c r="BD950" i="16"/>
  <c r="BC950" i="16"/>
  <c r="BB950" i="16"/>
  <c r="BA950" i="16"/>
  <c r="AZ950" i="16"/>
  <c r="AY950" i="16"/>
  <c r="AX950" i="16"/>
  <c r="AW950" i="16"/>
  <c r="AV950" i="16"/>
  <c r="AU950" i="16"/>
  <c r="AT950" i="16"/>
  <c r="AS950" i="16"/>
  <c r="AR950" i="16"/>
  <c r="AQ950" i="16"/>
  <c r="AP950" i="16"/>
  <c r="AO950" i="16"/>
  <c r="AN950" i="16"/>
  <c r="AM950" i="16"/>
  <c r="AL950" i="16"/>
  <c r="AK950" i="16"/>
  <c r="AJ950" i="16"/>
  <c r="AI950" i="16"/>
  <c r="AH950" i="16"/>
  <c r="AG950" i="16"/>
  <c r="AF950" i="16"/>
  <c r="AE950" i="16"/>
  <c r="AD950" i="16"/>
  <c r="AC950" i="16"/>
  <c r="AB950" i="16"/>
  <c r="AA950" i="16"/>
  <c r="Z950" i="16"/>
  <c r="Y950" i="16"/>
  <c r="X950" i="16"/>
  <c r="W950" i="16"/>
  <c r="V950" i="16"/>
  <c r="U950" i="16"/>
  <c r="T950" i="16"/>
  <c r="S950" i="16"/>
  <c r="R950" i="16"/>
  <c r="Q950" i="16"/>
  <c r="P950" i="16"/>
  <c r="O950" i="16"/>
  <c r="N950" i="16"/>
  <c r="M950" i="16"/>
  <c r="L950" i="16"/>
  <c r="K950" i="16"/>
  <c r="J950" i="16"/>
  <c r="I950" i="16"/>
  <c r="H950" i="16"/>
  <c r="BO949" i="16"/>
  <c r="BN949" i="16"/>
  <c r="BM949" i="16"/>
  <c r="BL949" i="16"/>
  <c r="BK949" i="16"/>
  <c r="BJ949" i="16"/>
  <c r="BI949" i="16"/>
  <c r="BH949" i="16"/>
  <c r="BG949" i="16"/>
  <c r="BF949" i="16"/>
  <c r="BE949" i="16"/>
  <c r="BD949" i="16"/>
  <c r="BC949" i="16"/>
  <c r="BB949" i="16"/>
  <c r="BA949" i="16"/>
  <c r="AZ949" i="16"/>
  <c r="AY949" i="16"/>
  <c r="AX949" i="16"/>
  <c r="AW949" i="16"/>
  <c r="AV949" i="16"/>
  <c r="AU949" i="16"/>
  <c r="AT949" i="16"/>
  <c r="AS949" i="16"/>
  <c r="AR949" i="16"/>
  <c r="AQ949" i="16"/>
  <c r="AP949" i="16"/>
  <c r="AO949" i="16"/>
  <c r="AN949" i="16"/>
  <c r="AM949" i="16"/>
  <c r="AL949" i="16"/>
  <c r="AK949" i="16"/>
  <c r="AJ949" i="16"/>
  <c r="AI949" i="16"/>
  <c r="AH949" i="16"/>
  <c r="AG949" i="16"/>
  <c r="AF949" i="16"/>
  <c r="AE949" i="16"/>
  <c r="AD949" i="16"/>
  <c r="AC949" i="16"/>
  <c r="AB949" i="16"/>
  <c r="AA949" i="16"/>
  <c r="Z949" i="16"/>
  <c r="Y949" i="16"/>
  <c r="X949" i="16"/>
  <c r="W949" i="16"/>
  <c r="V949" i="16"/>
  <c r="U949" i="16"/>
  <c r="T949" i="16"/>
  <c r="S949" i="16"/>
  <c r="R949" i="16"/>
  <c r="Q949" i="16"/>
  <c r="P949" i="16"/>
  <c r="O949" i="16"/>
  <c r="N949" i="16"/>
  <c r="M949" i="16"/>
  <c r="L949" i="16"/>
  <c r="K949" i="16"/>
  <c r="J949" i="16"/>
  <c r="I949" i="16"/>
  <c r="H949" i="16"/>
  <c r="BO948" i="16"/>
  <c r="BN948" i="16"/>
  <c r="BM948" i="16"/>
  <c r="BL948" i="16"/>
  <c r="BK948" i="16"/>
  <c r="BJ948" i="16"/>
  <c r="BI948" i="16"/>
  <c r="BH948" i="16"/>
  <c r="BG948" i="16"/>
  <c r="BF948" i="16"/>
  <c r="BE948" i="16"/>
  <c r="BD948" i="16"/>
  <c r="BC948" i="16"/>
  <c r="BB948" i="16"/>
  <c r="BA948" i="16"/>
  <c r="AZ948" i="16"/>
  <c r="AY948" i="16"/>
  <c r="AX948" i="16"/>
  <c r="AW948" i="16"/>
  <c r="AV948" i="16"/>
  <c r="AU948" i="16"/>
  <c r="AT948" i="16"/>
  <c r="AS948" i="16"/>
  <c r="AR948" i="16"/>
  <c r="AQ948" i="16"/>
  <c r="AP948" i="16"/>
  <c r="AO948" i="16"/>
  <c r="AN948" i="16"/>
  <c r="AM948" i="16"/>
  <c r="AL948" i="16"/>
  <c r="AK948" i="16"/>
  <c r="AJ948" i="16"/>
  <c r="AI948" i="16"/>
  <c r="AH948" i="16"/>
  <c r="AG948" i="16"/>
  <c r="AF948" i="16"/>
  <c r="AE948" i="16"/>
  <c r="AD948" i="16"/>
  <c r="AC948" i="16"/>
  <c r="AB948" i="16"/>
  <c r="AA948" i="16"/>
  <c r="Z948" i="16"/>
  <c r="Y948" i="16"/>
  <c r="X948" i="16"/>
  <c r="W948" i="16"/>
  <c r="V948" i="16"/>
  <c r="U948" i="16"/>
  <c r="T948" i="16"/>
  <c r="S948" i="16"/>
  <c r="R948" i="16"/>
  <c r="Q948" i="16"/>
  <c r="P948" i="16"/>
  <c r="O948" i="16"/>
  <c r="N948" i="16"/>
  <c r="M948" i="16"/>
  <c r="L948" i="16"/>
  <c r="K948" i="16"/>
  <c r="J948" i="16"/>
  <c r="I948" i="16"/>
  <c r="H948" i="16"/>
  <c r="BO947" i="16"/>
  <c r="BN947" i="16"/>
  <c r="BM947" i="16"/>
  <c r="BL947" i="16"/>
  <c r="BK947" i="16"/>
  <c r="BJ947" i="16"/>
  <c r="BI947" i="16"/>
  <c r="BH947" i="16"/>
  <c r="BG947" i="16"/>
  <c r="BF947" i="16"/>
  <c r="BE947" i="16"/>
  <c r="BD947" i="16"/>
  <c r="BC947" i="16"/>
  <c r="BB947" i="16"/>
  <c r="BA947" i="16"/>
  <c r="AZ947" i="16"/>
  <c r="AY947" i="16"/>
  <c r="AX947" i="16"/>
  <c r="AW947" i="16"/>
  <c r="AV947" i="16"/>
  <c r="AU947" i="16"/>
  <c r="AT947" i="16"/>
  <c r="AS947" i="16"/>
  <c r="AR947" i="16"/>
  <c r="AQ947" i="16"/>
  <c r="AP947" i="16"/>
  <c r="AO947" i="16"/>
  <c r="AN947" i="16"/>
  <c r="AM947" i="16"/>
  <c r="AL947" i="16"/>
  <c r="AK947" i="16"/>
  <c r="AJ947" i="16"/>
  <c r="AI947" i="16"/>
  <c r="AH947" i="16"/>
  <c r="AG947" i="16"/>
  <c r="AF947" i="16"/>
  <c r="AE947" i="16"/>
  <c r="AD947" i="16"/>
  <c r="AC947" i="16"/>
  <c r="AB947" i="16"/>
  <c r="AA947" i="16"/>
  <c r="Z947" i="16"/>
  <c r="Y947" i="16"/>
  <c r="X947" i="16"/>
  <c r="W947" i="16"/>
  <c r="V947" i="16"/>
  <c r="U947" i="16"/>
  <c r="T947" i="16"/>
  <c r="S947" i="16"/>
  <c r="R947" i="16"/>
  <c r="Q947" i="16"/>
  <c r="P947" i="16"/>
  <c r="O947" i="16"/>
  <c r="N947" i="16"/>
  <c r="M947" i="16"/>
  <c r="L947" i="16"/>
  <c r="K947" i="16"/>
  <c r="J947" i="16"/>
  <c r="I947" i="16"/>
  <c r="H947" i="16"/>
  <c r="BO946" i="16"/>
  <c r="BN946" i="16"/>
  <c r="BM946" i="16"/>
  <c r="BL946" i="16"/>
  <c r="BK946" i="16"/>
  <c r="BJ946" i="16"/>
  <c r="BI946" i="16"/>
  <c r="BH946" i="16"/>
  <c r="BG946" i="16"/>
  <c r="BF946" i="16"/>
  <c r="BE946" i="16"/>
  <c r="BD946" i="16"/>
  <c r="BC946" i="16"/>
  <c r="BB946" i="16"/>
  <c r="BA946" i="16"/>
  <c r="AZ946" i="16"/>
  <c r="AY946" i="16"/>
  <c r="AX946" i="16"/>
  <c r="AW946" i="16"/>
  <c r="AV946" i="16"/>
  <c r="AU946" i="16"/>
  <c r="AT946" i="16"/>
  <c r="AS946" i="16"/>
  <c r="AR946" i="16"/>
  <c r="AQ946" i="16"/>
  <c r="AP946" i="16"/>
  <c r="AO946" i="16"/>
  <c r="AN946" i="16"/>
  <c r="AM946" i="16"/>
  <c r="AL946" i="16"/>
  <c r="AK946" i="16"/>
  <c r="AJ946" i="16"/>
  <c r="AI946" i="16"/>
  <c r="AH946" i="16"/>
  <c r="AG946" i="16"/>
  <c r="AF946" i="16"/>
  <c r="AE946" i="16"/>
  <c r="AD946" i="16"/>
  <c r="AC946" i="16"/>
  <c r="AB946" i="16"/>
  <c r="AA946" i="16"/>
  <c r="Z946" i="16"/>
  <c r="Y946" i="16"/>
  <c r="X946" i="16"/>
  <c r="W946" i="16"/>
  <c r="V946" i="16"/>
  <c r="U946" i="16"/>
  <c r="T946" i="16"/>
  <c r="S946" i="16"/>
  <c r="R946" i="16"/>
  <c r="Q946" i="16"/>
  <c r="P946" i="16"/>
  <c r="O946" i="16"/>
  <c r="N946" i="16"/>
  <c r="M946" i="16"/>
  <c r="L946" i="16"/>
  <c r="K946" i="16"/>
  <c r="J946" i="16"/>
  <c r="I946" i="16"/>
  <c r="H946" i="16"/>
  <c r="BO945" i="16"/>
  <c r="BN945" i="16"/>
  <c r="BM945" i="16"/>
  <c r="BL945" i="16"/>
  <c r="BK945" i="16"/>
  <c r="BJ945" i="16"/>
  <c r="BI945" i="16"/>
  <c r="BH945" i="16"/>
  <c r="BG945" i="16"/>
  <c r="BF945" i="16"/>
  <c r="BE945" i="16"/>
  <c r="BD945" i="16"/>
  <c r="BC945" i="16"/>
  <c r="BB945" i="16"/>
  <c r="BA945" i="16"/>
  <c r="AZ945" i="16"/>
  <c r="AY945" i="16"/>
  <c r="AX945" i="16"/>
  <c r="AW945" i="16"/>
  <c r="AV945" i="16"/>
  <c r="AU945" i="16"/>
  <c r="AT945" i="16"/>
  <c r="AS945" i="16"/>
  <c r="AR945" i="16"/>
  <c r="AQ945" i="16"/>
  <c r="AP945" i="16"/>
  <c r="AO945" i="16"/>
  <c r="AN945" i="16"/>
  <c r="AM945" i="16"/>
  <c r="AL945" i="16"/>
  <c r="AK945" i="16"/>
  <c r="AJ945" i="16"/>
  <c r="AI945" i="16"/>
  <c r="AH945" i="16"/>
  <c r="AG945" i="16"/>
  <c r="AF945" i="16"/>
  <c r="AE945" i="16"/>
  <c r="AD945" i="16"/>
  <c r="AC945" i="16"/>
  <c r="AB945" i="16"/>
  <c r="AA945" i="16"/>
  <c r="Z945" i="16"/>
  <c r="Y945" i="16"/>
  <c r="X945" i="16"/>
  <c r="W945" i="16"/>
  <c r="V945" i="16"/>
  <c r="U945" i="16"/>
  <c r="T945" i="16"/>
  <c r="S945" i="16"/>
  <c r="R945" i="16"/>
  <c r="Q945" i="16"/>
  <c r="P945" i="16"/>
  <c r="O945" i="16"/>
  <c r="N945" i="16"/>
  <c r="M945" i="16"/>
  <c r="L945" i="16"/>
  <c r="K945" i="16"/>
  <c r="J945" i="16"/>
  <c r="I945" i="16"/>
  <c r="H945" i="16"/>
  <c r="BO944" i="16"/>
  <c r="BN944" i="16"/>
  <c r="BM944" i="16"/>
  <c r="BL944" i="16"/>
  <c r="BK944" i="16"/>
  <c r="BJ944" i="16"/>
  <c r="BI944" i="16"/>
  <c r="BH944" i="16"/>
  <c r="BG944" i="16"/>
  <c r="BF944" i="16"/>
  <c r="BE944" i="16"/>
  <c r="BD944" i="16"/>
  <c r="BC944" i="16"/>
  <c r="BB944" i="16"/>
  <c r="BA944" i="16"/>
  <c r="AZ944" i="16"/>
  <c r="AY944" i="16"/>
  <c r="AX944" i="16"/>
  <c r="AW944" i="16"/>
  <c r="AV944" i="16"/>
  <c r="AU944" i="16"/>
  <c r="AT944" i="16"/>
  <c r="AS944" i="16"/>
  <c r="AR944" i="16"/>
  <c r="AQ944" i="16"/>
  <c r="AP944" i="16"/>
  <c r="AO944" i="16"/>
  <c r="AN944" i="16"/>
  <c r="AM944" i="16"/>
  <c r="AL944" i="16"/>
  <c r="AK944" i="16"/>
  <c r="AJ944" i="16"/>
  <c r="AI944" i="16"/>
  <c r="AH944" i="16"/>
  <c r="AG944" i="16"/>
  <c r="AF944" i="16"/>
  <c r="AE944" i="16"/>
  <c r="AD944" i="16"/>
  <c r="AC944" i="16"/>
  <c r="AB944" i="16"/>
  <c r="AA944" i="16"/>
  <c r="Z944" i="16"/>
  <c r="Y944" i="16"/>
  <c r="X944" i="16"/>
  <c r="W944" i="16"/>
  <c r="V944" i="16"/>
  <c r="U944" i="16"/>
  <c r="T944" i="16"/>
  <c r="S944" i="16"/>
  <c r="R944" i="16"/>
  <c r="Q944" i="16"/>
  <c r="P944" i="16"/>
  <c r="O944" i="16"/>
  <c r="N944" i="16"/>
  <c r="M944" i="16"/>
  <c r="L944" i="16"/>
  <c r="K944" i="16"/>
  <c r="J944" i="16"/>
  <c r="I944" i="16"/>
  <c r="H944" i="16"/>
  <c r="BO943" i="16"/>
  <c r="BN943" i="16"/>
  <c r="BM943" i="16"/>
  <c r="BL943" i="16"/>
  <c r="BK943" i="16"/>
  <c r="BJ943" i="16"/>
  <c r="BI943" i="16"/>
  <c r="BH943" i="16"/>
  <c r="BG943" i="16"/>
  <c r="BF943" i="16"/>
  <c r="BE943" i="16"/>
  <c r="BD943" i="16"/>
  <c r="BC943" i="16"/>
  <c r="BB943" i="16"/>
  <c r="BA943" i="16"/>
  <c r="AZ943" i="16"/>
  <c r="AY943" i="16"/>
  <c r="AX943" i="16"/>
  <c r="AW943" i="16"/>
  <c r="AV943" i="16"/>
  <c r="AU943" i="16"/>
  <c r="AT943" i="16"/>
  <c r="AS943" i="16"/>
  <c r="AR943" i="16"/>
  <c r="AQ943" i="16"/>
  <c r="AP943" i="16"/>
  <c r="AO943" i="16"/>
  <c r="AN943" i="16"/>
  <c r="AM943" i="16"/>
  <c r="AL943" i="16"/>
  <c r="AK943" i="16"/>
  <c r="AJ943" i="16"/>
  <c r="AI943" i="16"/>
  <c r="AH943" i="16"/>
  <c r="AG943" i="16"/>
  <c r="AF943" i="16"/>
  <c r="AE943" i="16"/>
  <c r="AD943" i="16"/>
  <c r="AC943" i="16"/>
  <c r="AB943" i="16"/>
  <c r="AA943" i="16"/>
  <c r="Z943" i="16"/>
  <c r="Y943" i="16"/>
  <c r="X943" i="16"/>
  <c r="W943" i="16"/>
  <c r="V943" i="16"/>
  <c r="U943" i="16"/>
  <c r="T943" i="16"/>
  <c r="S943" i="16"/>
  <c r="R943" i="16"/>
  <c r="Q943" i="16"/>
  <c r="P943" i="16"/>
  <c r="O943" i="16"/>
  <c r="N943" i="16"/>
  <c r="M943" i="16"/>
  <c r="L943" i="16"/>
  <c r="K943" i="16"/>
  <c r="J943" i="16"/>
  <c r="I943" i="16"/>
  <c r="H943" i="16"/>
  <c r="BO942" i="16"/>
  <c r="BN942" i="16"/>
  <c r="BM942" i="16"/>
  <c r="BL942" i="16"/>
  <c r="BK942" i="16"/>
  <c r="BJ942" i="16"/>
  <c r="BI942" i="16"/>
  <c r="BH942" i="16"/>
  <c r="BG942" i="16"/>
  <c r="BF942" i="16"/>
  <c r="BE942" i="16"/>
  <c r="BD942" i="16"/>
  <c r="BC942" i="16"/>
  <c r="BB942" i="16"/>
  <c r="BA942" i="16"/>
  <c r="AZ942" i="16"/>
  <c r="AY942" i="16"/>
  <c r="AX942" i="16"/>
  <c r="AW942" i="16"/>
  <c r="AV942" i="16"/>
  <c r="AU942" i="16"/>
  <c r="AT942" i="16"/>
  <c r="AS942" i="16"/>
  <c r="AR942" i="16"/>
  <c r="AQ942" i="16"/>
  <c r="AP942" i="16"/>
  <c r="AO942" i="16"/>
  <c r="AN942" i="16"/>
  <c r="AM942" i="16"/>
  <c r="AL942" i="16"/>
  <c r="AK942" i="16"/>
  <c r="AJ942" i="16"/>
  <c r="AI942" i="16"/>
  <c r="AH942" i="16"/>
  <c r="AG942" i="16"/>
  <c r="AF942" i="16"/>
  <c r="AE942" i="16"/>
  <c r="AD942" i="16"/>
  <c r="AC942" i="16"/>
  <c r="AB942" i="16"/>
  <c r="AA942" i="16"/>
  <c r="Z942" i="16"/>
  <c r="Y942" i="16"/>
  <c r="X942" i="16"/>
  <c r="W942" i="16"/>
  <c r="V942" i="16"/>
  <c r="U942" i="16"/>
  <c r="T942" i="16"/>
  <c r="S942" i="16"/>
  <c r="R942" i="16"/>
  <c r="Q942" i="16"/>
  <c r="P942" i="16"/>
  <c r="O942" i="16"/>
  <c r="N942" i="16"/>
  <c r="M942" i="16"/>
  <c r="L942" i="16"/>
  <c r="K942" i="16"/>
  <c r="J942" i="16"/>
  <c r="I942" i="16"/>
  <c r="H942" i="16"/>
  <c r="BO941" i="16"/>
  <c r="BN941" i="16"/>
  <c r="BM941" i="16"/>
  <c r="BL941" i="16"/>
  <c r="BK941" i="16"/>
  <c r="BJ941" i="16"/>
  <c r="BI941" i="16"/>
  <c r="BH941" i="16"/>
  <c r="BG941" i="16"/>
  <c r="BF941" i="16"/>
  <c r="BE941" i="16"/>
  <c r="BD941" i="16"/>
  <c r="BC941" i="16"/>
  <c r="BB941" i="16"/>
  <c r="BA941" i="16"/>
  <c r="AZ941" i="16"/>
  <c r="AY941" i="16"/>
  <c r="AX941" i="16"/>
  <c r="AW941" i="16"/>
  <c r="AV941" i="16"/>
  <c r="AU941" i="16"/>
  <c r="AT941" i="16"/>
  <c r="AS941" i="16"/>
  <c r="AR941" i="16"/>
  <c r="AQ941" i="16"/>
  <c r="AP941" i="16"/>
  <c r="AO941" i="16"/>
  <c r="AN941" i="16"/>
  <c r="AM941" i="16"/>
  <c r="AL941" i="16"/>
  <c r="AK941" i="16"/>
  <c r="AJ941" i="16"/>
  <c r="AI941" i="16"/>
  <c r="AH941" i="16"/>
  <c r="AG941" i="16"/>
  <c r="AF941" i="16"/>
  <c r="AE941" i="16"/>
  <c r="AD941" i="16"/>
  <c r="AC941" i="16"/>
  <c r="AB941" i="16"/>
  <c r="AA941" i="16"/>
  <c r="Z941" i="16"/>
  <c r="Y941" i="16"/>
  <c r="X941" i="16"/>
  <c r="W941" i="16"/>
  <c r="V941" i="16"/>
  <c r="U941" i="16"/>
  <c r="T941" i="16"/>
  <c r="S941" i="16"/>
  <c r="R941" i="16"/>
  <c r="Q941" i="16"/>
  <c r="P941" i="16"/>
  <c r="O941" i="16"/>
  <c r="N941" i="16"/>
  <c r="M941" i="16"/>
  <c r="L941" i="16"/>
  <c r="K941" i="16"/>
  <c r="J941" i="16"/>
  <c r="I941" i="16"/>
  <c r="H941" i="16"/>
  <c r="BO940" i="16"/>
  <c r="BN940" i="16"/>
  <c r="BM940" i="16"/>
  <c r="BL940" i="16"/>
  <c r="BK940" i="16"/>
  <c r="BJ940" i="16"/>
  <c r="BI940" i="16"/>
  <c r="BH940" i="16"/>
  <c r="BG940" i="16"/>
  <c r="BF940" i="16"/>
  <c r="BE940" i="16"/>
  <c r="BD940" i="16"/>
  <c r="BC940" i="16"/>
  <c r="BB940" i="16"/>
  <c r="BA940" i="16"/>
  <c r="AZ940" i="16"/>
  <c r="AY940" i="16"/>
  <c r="AX940" i="16"/>
  <c r="AW940" i="16"/>
  <c r="AV940" i="16"/>
  <c r="AU940" i="16"/>
  <c r="AT940" i="16"/>
  <c r="AS940" i="16"/>
  <c r="AR940" i="16"/>
  <c r="AQ940" i="16"/>
  <c r="AP940" i="16"/>
  <c r="AO940" i="16"/>
  <c r="AN940" i="16"/>
  <c r="AM940" i="16"/>
  <c r="AL940" i="16"/>
  <c r="AK940" i="16"/>
  <c r="AJ940" i="16"/>
  <c r="AI940" i="16"/>
  <c r="AH940" i="16"/>
  <c r="AG940" i="16"/>
  <c r="AF940" i="16"/>
  <c r="AE940" i="16"/>
  <c r="AD940" i="16"/>
  <c r="AC940" i="16"/>
  <c r="AB940" i="16"/>
  <c r="AA940" i="16"/>
  <c r="Z940" i="16"/>
  <c r="Y940" i="16"/>
  <c r="X940" i="16"/>
  <c r="W940" i="16"/>
  <c r="V940" i="16"/>
  <c r="U940" i="16"/>
  <c r="T940" i="16"/>
  <c r="S940" i="16"/>
  <c r="R940" i="16"/>
  <c r="Q940" i="16"/>
  <c r="P940" i="16"/>
  <c r="O940" i="16"/>
  <c r="N940" i="16"/>
  <c r="M940" i="16"/>
  <c r="L940" i="16"/>
  <c r="K940" i="16"/>
  <c r="J940" i="16"/>
  <c r="I940" i="16"/>
  <c r="H940" i="16"/>
  <c r="BO939" i="16"/>
  <c r="BN939" i="16"/>
  <c r="BM939" i="16"/>
  <c r="BL939" i="16"/>
  <c r="BK939" i="16"/>
  <c r="BJ939" i="16"/>
  <c r="BI939" i="16"/>
  <c r="BH939" i="16"/>
  <c r="BG939" i="16"/>
  <c r="BF939" i="16"/>
  <c r="BE939" i="16"/>
  <c r="BD939" i="16"/>
  <c r="BC939" i="16"/>
  <c r="BB939" i="16"/>
  <c r="BA939" i="16"/>
  <c r="AZ939" i="16"/>
  <c r="AY939" i="16"/>
  <c r="AX939" i="16"/>
  <c r="AW939" i="16"/>
  <c r="AV939" i="16"/>
  <c r="AU939" i="16"/>
  <c r="AT939" i="16"/>
  <c r="AS939" i="16"/>
  <c r="AR939" i="16"/>
  <c r="AQ939" i="16"/>
  <c r="AP939" i="16"/>
  <c r="AO939" i="16"/>
  <c r="AN939" i="16"/>
  <c r="AM939" i="16"/>
  <c r="AL939" i="16"/>
  <c r="AK939" i="16"/>
  <c r="AJ939" i="16"/>
  <c r="AI939" i="16"/>
  <c r="AH939" i="16"/>
  <c r="AG939" i="16"/>
  <c r="AF939" i="16"/>
  <c r="AE939" i="16"/>
  <c r="AD939" i="16"/>
  <c r="AC939" i="16"/>
  <c r="AB939" i="16"/>
  <c r="AA939" i="16"/>
  <c r="Z939" i="16"/>
  <c r="Y939" i="16"/>
  <c r="X939" i="16"/>
  <c r="W939" i="16"/>
  <c r="V939" i="16"/>
  <c r="U939" i="16"/>
  <c r="T939" i="16"/>
  <c r="S939" i="16"/>
  <c r="R939" i="16"/>
  <c r="Q939" i="16"/>
  <c r="P939" i="16"/>
  <c r="O939" i="16"/>
  <c r="N939" i="16"/>
  <c r="M939" i="16"/>
  <c r="L939" i="16"/>
  <c r="K939" i="16"/>
  <c r="J939" i="16"/>
  <c r="I939" i="16"/>
  <c r="H939" i="16"/>
  <c r="BO938" i="16"/>
  <c r="BN938" i="16"/>
  <c r="BM938" i="16"/>
  <c r="BL938" i="16"/>
  <c r="BK938" i="16"/>
  <c r="BJ938" i="16"/>
  <c r="BI938" i="16"/>
  <c r="BH938" i="16"/>
  <c r="BG938" i="16"/>
  <c r="BF938" i="16"/>
  <c r="BE938" i="16"/>
  <c r="BD938" i="16"/>
  <c r="BC938" i="16"/>
  <c r="BB938" i="16"/>
  <c r="BA938" i="16"/>
  <c r="AZ938" i="16"/>
  <c r="AY938" i="16"/>
  <c r="AX938" i="16"/>
  <c r="AW938" i="16"/>
  <c r="AV938" i="16"/>
  <c r="AU938" i="16"/>
  <c r="AT938" i="16"/>
  <c r="AS938" i="16"/>
  <c r="AR938" i="16"/>
  <c r="AQ938" i="16"/>
  <c r="AP938" i="16"/>
  <c r="AO938" i="16"/>
  <c r="AN938" i="16"/>
  <c r="AM938" i="16"/>
  <c r="AL938" i="16"/>
  <c r="AK938" i="16"/>
  <c r="AJ938" i="16"/>
  <c r="AI938" i="16"/>
  <c r="AH938" i="16"/>
  <c r="AG938" i="16"/>
  <c r="AF938" i="16"/>
  <c r="AE938" i="16"/>
  <c r="AD938" i="16"/>
  <c r="AC938" i="16"/>
  <c r="AB938" i="16"/>
  <c r="AA938" i="16"/>
  <c r="Z938" i="16"/>
  <c r="Y938" i="16"/>
  <c r="X938" i="16"/>
  <c r="W938" i="16"/>
  <c r="V938" i="16"/>
  <c r="U938" i="16"/>
  <c r="T938" i="16"/>
  <c r="S938" i="16"/>
  <c r="R938" i="16"/>
  <c r="Q938" i="16"/>
  <c r="P938" i="16"/>
  <c r="O938" i="16"/>
  <c r="N938" i="16"/>
  <c r="M938" i="16"/>
  <c r="L938" i="16"/>
  <c r="K938" i="16"/>
  <c r="J938" i="16"/>
  <c r="I938" i="16"/>
  <c r="H938" i="16"/>
  <c r="BO937" i="16"/>
  <c r="BN937" i="16"/>
  <c r="BM937" i="16"/>
  <c r="BL937" i="16"/>
  <c r="BK937" i="16"/>
  <c r="BJ937" i="16"/>
  <c r="BI937" i="16"/>
  <c r="BH937" i="16"/>
  <c r="BG937" i="16"/>
  <c r="BF937" i="16"/>
  <c r="BE937" i="16"/>
  <c r="BD937" i="16"/>
  <c r="BC937" i="16"/>
  <c r="BB937" i="16"/>
  <c r="BA937" i="16"/>
  <c r="AZ937" i="16"/>
  <c r="AY937" i="16"/>
  <c r="AX937" i="16"/>
  <c r="AW937" i="16"/>
  <c r="AV937" i="16"/>
  <c r="AU937" i="16"/>
  <c r="AT937" i="16"/>
  <c r="AS937" i="16"/>
  <c r="AR937" i="16"/>
  <c r="AQ937" i="16"/>
  <c r="AP937" i="16"/>
  <c r="AO937" i="16"/>
  <c r="AN937" i="16"/>
  <c r="AM937" i="16"/>
  <c r="AL937" i="16"/>
  <c r="AK937" i="16"/>
  <c r="AJ937" i="16"/>
  <c r="AI937" i="16"/>
  <c r="AH937" i="16"/>
  <c r="AG937" i="16"/>
  <c r="AF937" i="16"/>
  <c r="AE937" i="16"/>
  <c r="AD937" i="16"/>
  <c r="AC937" i="16"/>
  <c r="AB937" i="16"/>
  <c r="AA937" i="16"/>
  <c r="Z937" i="16"/>
  <c r="Y937" i="16"/>
  <c r="X937" i="16"/>
  <c r="W937" i="16"/>
  <c r="V937" i="16"/>
  <c r="U937" i="16"/>
  <c r="T937" i="16"/>
  <c r="S937" i="16"/>
  <c r="R937" i="16"/>
  <c r="Q937" i="16"/>
  <c r="P937" i="16"/>
  <c r="O937" i="16"/>
  <c r="N937" i="16"/>
  <c r="M937" i="16"/>
  <c r="L937" i="16"/>
  <c r="K937" i="16"/>
  <c r="J937" i="16"/>
  <c r="I937" i="16"/>
  <c r="H937" i="16"/>
  <c r="BO936" i="16"/>
  <c r="BN936" i="16"/>
  <c r="BM936" i="16"/>
  <c r="BL936" i="16"/>
  <c r="BK936" i="16"/>
  <c r="BJ936" i="16"/>
  <c r="BI936" i="16"/>
  <c r="BH936" i="16"/>
  <c r="BG936" i="16"/>
  <c r="BF936" i="16"/>
  <c r="BE936" i="16"/>
  <c r="BD936" i="16"/>
  <c r="BC936" i="16"/>
  <c r="BB936" i="16"/>
  <c r="BA936" i="16"/>
  <c r="AZ936" i="16"/>
  <c r="AY936" i="16"/>
  <c r="AX936" i="16"/>
  <c r="AW936" i="16"/>
  <c r="AV936" i="16"/>
  <c r="AU936" i="16"/>
  <c r="AT936" i="16"/>
  <c r="AS936" i="16"/>
  <c r="AR936" i="16"/>
  <c r="AQ936" i="16"/>
  <c r="AP936" i="16"/>
  <c r="AO936" i="16"/>
  <c r="AN936" i="16"/>
  <c r="AM936" i="16"/>
  <c r="AL936" i="16"/>
  <c r="AK936" i="16"/>
  <c r="AJ936" i="16"/>
  <c r="AI936" i="16"/>
  <c r="AH936" i="16"/>
  <c r="AG936" i="16"/>
  <c r="AF936" i="16"/>
  <c r="AE936" i="16"/>
  <c r="AD936" i="16"/>
  <c r="AC936" i="16"/>
  <c r="AB936" i="16"/>
  <c r="AA936" i="16"/>
  <c r="Z936" i="16"/>
  <c r="Y936" i="16"/>
  <c r="X936" i="16"/>
  <c r="W936" i="16"/>
  <c r="V936" i="16"/>
  <c r="U936" i="16"/>
  <c r="T936" i="16"/>
  <c r="S936" i="16"/>
  <c r="R936" i="16"/>
  <c r="Q936" i="16"/>
  <c r="P936" i="16"/>
  <c r="O936" i="16"/>
  <c r="N936" i="16"/>
  <c r="M936" i="16"/>
  <c r="L936" i="16"/>
  <c r="K936" i="16"/>
  <c r="J936" i="16"/>
  <c r="I936" i="16"/>
  <c r="H936" i="16"/>
  <c r="BO935" i="16"/>
  <c r="BN935" i="16"/>
  <c r="BM935" i="16"/>
  <c r="BL935" i="16"/>
  <c r="BK935" i="16"/>
  <c r="BJ935" i="16"/>
  <c r="BI935" i="16"/>
  <c r="BH935" i="16"/>
  <c r="BG935" i="16"/>
  <c r="BF935" i="16"/>
  <c r="BE935" i="16"/>
  <c r="BD935" i="16"/>
  <c r="BC935" i="16"/>
  <c r="BB935" i="16"/>
  <c r="BA935" i="16"/>
  <c r="AZ935" i="16"/>
  <c r="AY935" i="16"/>
  <c r="AX935" i="16"/>
  <c r="AW935" i="16"/>
  <c r="AV935" i="16"/>
  <c r="AU935" i="16"/>
  <c r="AT935" i="16"/>
  <c r="AS935" i="16"/>
  <c r="AR935" i="16"/>
  <c r="AQ935" i="16"/>
  <c r="AP935" i="16"/>
  <c r="AO935" i="16"/>
  <c r="AN935" i="16"/>
  <c r="AM935" i="16"/>
  <c r="AL935" i="16"/>
  <c r="AK935" i="16"/>
  <c r="AJ935" i="16"/>
  <c r="AI935" i="16"/>
  <c r="AH935" i="16"/>
  <c r="AG935" i="16"/>
  <c r="AF935" i="16"/>
  <c r="AE935" i="16"/>
  <c r="AD935" i="16"/>
  <c r="AC935" i="16"/>
  <c r="AB935" i="16"/>
  <c r="AA935" i="16"/>
  <c r="Z935" i="16"/>
  <c r="Y935" i="16"/>
  <c r="X935" i="16"/>
  <c r="W935" i="16"/>
  <c r="V935" i="16"/>
  <c r="U935" i="16"/>
  <c r="T935" i="16"/>
  <c r="S935" i="16"/>
  <c r="R935" i="16"/>
  <c r="Q935" i="16"/>
  <c r="P935" i="16"/>
  <c r="O935" i="16"/>
  <c r="N935" i="16"/>
  <c r="M935" i="16"/>
  <c r="L935" i="16"/>
  <c r="K935" i="16"/>
  <c r="J935" i="16"/>
  <c r="I935" i="16"/>
  <c r="H935" i="16"/>
  <c r="BO934" i="16"/>
  <c r="BN934" i="16"/>
  <c r="BM934" i="16"/>
  <c r="BL934" i="16"/>
  <c r="BK934" i="16"/>
  <c r="BJ934" i="16"/>
  <c r="BI934" i="16"/>
  <c r="BH934" i="16"/>
  <c r="BG934" i="16"/>
  <c r="BF934" i="16"/>
  <c r="BE934" i="16"/>
  <c r="BD934" i="16"/>
  <c r="BC934" i="16"/>
  <c r="BB934" i="16"/>
  <c r="BA934" i="16"/>
  <c r="AZ934" i="16"/>
  <c r="AY934" i="16"/>
  <c r="AX934" i="16"/>
  <c r="AW934" i="16"/>
  <c r="AV934" i="16"/>
  <c r="AU934" i="16"/>
  <c r="AT934" i="16"/>
  <c r="AS934" i="16"/>
  <c r="AR934" i="16"/>
  <c r="AQ934" i="16"/>
  <c r="AP934" i="16"/>
  <c r="AO934" i="16"/>
  <c r="AN934" i="16"/>
  <c r="AM934" i="16"/>
  <c r="AL934" i="16"/>
  <c r="AK934" i="16"/>
  <c r="AJ934" i="16"/>
  <c r="AI934" i="16"/>
  <c r="AH934" i="16"/>
  <c r="AG934" i="16"/>
  <c r="AF934" i="16"/>
  <c r="AE934" i="16"/>
  <c r="AD934" i="16"/>
  <c r="AC934" i="16"/>
  <c r="AB934" i="16"/>
  <c r="AA934" i="16"/>
  <c r="Z934" i="16"/>
  <c r="Y934" i="16"/>
  <c r="X934" i="16"/>
  <c r="W934" i="16"/>
  <c r="V934" i="16"/>
  <c r="U934" i="16"/>
  <c r="T934" i="16"/>
  <c r="S934" i="16"/>
  <c r="R934" i="16"/>
  <c r="Q934" i="16"/>
  <c r="P934" i="16"/>
  <c r="O934" i="16"/>
  <c r="N934" i="16"/>
  <c r="M934" i="16"/>
  <c r="L934" i="16"/>
  <c r="K934" i="16"/>
  <c r="J934" i="16"/>
  <c r="I934" i="16"/>
  <c r="H934" i="16"/>
  <c r="BO933" i="16"/>
  <c r="BN933" i="16"/>
  <c r="BM933" i="16"/>
  <c r="BL933" i="16"/>
  <c r="BK933" i="16"/>
  <c r="BJ933" i="16"/>
  <c r="BI933" i="16"/>
  <c r="BH933" i="16"/>
  <c r="BG933" i="16"/>
  <c r="BF933" i="16"/>
  <c r="BE933" i="16"/>
  <c r="BD933" i="16"/>
  <c r="BC933" i="16"/>
  <c r="BB933" i="16"/>
  <c r="BA933" i="16"/>
  <c r="AZ933" i="16"/>
  <c r="AY933" i="16"/>
  <c r="AX933" i="16"/>
  <c r="AW933" i="16"/>
  <c r="AV933" i="16"/>
  <c r="AU933" i="16"/>
  <c r="AT933" i="16"/>
  <c r="AS933" i="16"/>
  <c r="AR933" i="16"/>
  <c r="AQ933" i="16"/>
  <c r="AP933" i="16"/>
  <c r="AO933" i="16"/>
  <c r="AN933" i="16"/>
  <c r="AM933" i="16"/>
  <c r="AL933" i="16"/>
  <c r="AK933" i="16"/>
  <c r="AJ933" i="16"/>
  <c r="AI933" i="16"/>
  <c r="AH933" i="16"/>
  <c r="AG933" i="16"/>
  <c r="AF933" i="16"/>
  <c r="AE933" i="16"/>
  <c r="AD933" i="16"/>
  <c r="AC933" i="16"/>
  <c r="AB933" i="16"/>
  <c r="AA933" i="16"/>
  <c r="Z933" i="16"/>
  <c r="Y933" i="16"/>
  <c r="X933" i="16"/>
  <c r="W933" i="16"/>
  <c r="V933" i="16"/>
  <c r="U933" i="16"/>
  <c r="T933" i="16"/>
  <c r="S933" i="16"/>
  <c r="R933" i="16"/>
  <c r="Q933" i="16"/>
  <c r="P933" i="16"/>
  <c r="O933" i="16"/>
  <c r="N933" i="16"/>
  <c r="M933" i="16"/>
  <c r="L933" i="16"/>
  <c r="K933" i="16"/>
  <c r="J933" i="16"/>
  <c r="I933" i="16"/>
  <c r="H933" i="16"/>
  <c r="BO932" i="16"/>
  <c r="BN932" i="16"/>
  <c r="BM932" i="16"/>
  <c r="BL932" i="16"/>
  <c r="BK932" i="16"/>
  <c r="BJ932" i="16"/>
  <c r="BI932" i="16"/>
  <c r="BH932" i="16"/>
  <c r="BG932" i="16"/>
  <c r="BF932" i="16"/>
  <c r="BE932" i="16"/>
  <c r="BD932" i="16"/>
  <c r="BC932" i="16"/>
  <c r="BB932" i="16"/>
  <c r="BA932" i="16"/>
  <c r="AZ932" i="16"/>
  <c r="AY932" i="16"/>
  <c r="AX932" i="16"/>
  <c r="AW932" i="16"/>
  <c r="AV932" i="16"/>
  <c r="AU932" i="16"/>
  <c r="AT932" i="16"/>
  <c r="AS932" i="16"/>
  <c r="AR932" i="16"/>
  <c r="AQ932" i="16"/>
  <c r="AP932" i="16"/>
  <c r="AO932" i="16"/>
  <c r="AN932" i="16"/>
  <c r="AM932" i="16"/>
  <c r="AL932" i="16"/>
  <c r="AK932" i="16"/>
  <c r="AJ932" i="16"/>
  <c r="AI932" i="16"/>
  <c r="AH932" i="16"/>
  <c r="AG932" i="16"/>
  <c r="AF932" i="16"/>
  <c r="AE932" i="16"/>
  <c r="AD932" i="16"/>
  <c r="AC932" i="16"/>
  <c r="AB932" i="16"/>
  <c r="AA932" i="16"/>
  <c r="Z932" i="16"/>
  <c r="Y932" i="16"/>
  <c r="X932" i="16"/>
  <c r="W932" i="16"/>
  <c r="V932" i="16"/>
  <c r="U932" i="16"/>
  <c r="T932" i="16"/>
  <c r="S932" i="16"/>
  <c r="R932" i="16"/>
  <c r="Q932" i="16"/>
  <c r="P932" i="16"/>
  <c r="O932" i="16"/>
  <c r="N932" i="16"/>
  <c r="M932" i="16"/>
  <c r="L932" i="16"/>
  <c r="K932" i="16"/>
  <c r="J932" i="16"/>
  <c r="I932" i="16"/>
  <c r="H932" i="16"/>
  <c r="BO931" i="16"/>
  <c r="BN931" i="16"/>
  <c r="BM931" i="16"/>
  <c r="BL931" i="16"/>
  <c r="BK931" i="16"/>
  <c r="BJ931" i="16"/>
  <c r="BI931" i="16"/>
  <c r="BH931" i="16"/>
  <c r="BG931" i="16"/>
  <c r="BF931" i="16"/>
  <c r="BE931" i="16"/>
  <c r="BD931" i="16"/>
  <c r="BC931" i="16"/>
  <c r="BB931" i="16"/>
  <c r="BA931" i="16"/>
  <c r="AZ931" i="16"/>
  <c r="AY931" i="16"/>
  <c r="AX931" i="16"/>
  <c r="AW931" i="16"/>
  <c r="AV931" i="16"/>
  <c r="AU931" i="16"/>
  <c r="AT931" i="16"/>
  <c r="AS931" i="16"/>
  <c r="AR931" i="16"/>
  <c r="AQ931" i="16"/>
  <c r="AP931" i="16"/>
  <c r="AO931" i="16"/>
  <c r="AN931" i="16"/>
  <c r="AM931" i="16"/>
  <c r="AL931" i="16"/>
  <c r="AK931" i="16"/>
  <c r="AJ931" i="16"/>
  <c r="AI931" i="16"/>
  <c r="AH931" i="16"/>
  <c r="AG931" i="16"/>
  <c r="AF931" i="16"/>
  <c r="AE931" i="16"/>
  <c r="AD931" i="16"/>
  <c r="AC931" i="16"/>
  <c r="AB931" i="16"/>
  <c r="AA931" i="16"/>
  <c r="Z931" i="16"/>
  <c r="Y931" i="16"/>
  <c r="X931" i="16"/>
  <c r="W931" i="16"/>
  <c r="V931" i="16"/>
  <c r="U931" i="16"/>
  <c r="T931" i="16"/>
  <c r="S931" i="16"/>
  <c r="R931" i="16"/>
  <c r="Q931" i="16"/>
  <c r="P931" i="16"/>
  <c r="O931" i="16"/>
  <c r="N931" i="16"/>
  <c r="M931" i="16"/>
  <c r="L931" i="16"/>
  <c r="K931" i="16"/>
  <c r="J931" i="16"/>
  <c r="I931" i="16"/>
  <c r="H931" i="16"/>
  <c r="BO930" i="16"/>
  <c r="BN930" i="16"/>
  <c r="BM930" i="16"/>
  <c r="BL930" i="16"/>
  <c r="BK930" i="16"/>
  <c r="BJ930" i="16"/>
  <c r="BI930" i="16"/>
  <c r="BH930" i="16"/>
  <c r="BG930" i="16"/>
  <c r="BF930" i="16"/>
  <c r="BE930" i="16"/>
  <c r="BD930" i="16"/>
  <c r="BC930" i="16"/>
  <c r="BB930" i="16"/>
  <c r="BA930" i="16"/>
  <c r="AZ930" i="16"/>
  <c r="AY930" i="16"/>
  <c r="AX930" i="16"/>
  <c r="AW930" i="16"/>
  <c r="AV930" i="16"/>
  <c r="AU930" i="16"/>
  <c r="AT930" i="16"/>
  <c r="AS930" i="16"/>
  <c r="AR930" i="16"/>
  <c r="AQ930" i="16"/>
  <c r="AP930" i="16"/>
  <c r="AO930" i="16"/>
  <c r="AN930" i="16"/>
  <c r="AM930" i="16"/>
  <c r="AL930" i="16"/>
  <c r="AK930" i="16"/>
  <c r="AJ930" i="16"/>
  <c r="AI930" i="16"/>
  <c r="AH930" i="16"/>
  <c r="AG930" i="16"/>
  <c r="AF930" i="16"/>
  <c r="AE930" i="16"/>
  <c r="AD930" i="16"/>
  <c r="AC930" i="16"/>
  <c r="AB930" i="16"/>
  <c r="AA930" i="16"/>
  <c r="Z930" i="16"/>
  <c r="Y930" i="16"/>
  <c r="X930" i="16"/>
  <c r="W930" i="16"/>
  <c r="V930" i="16"/>
  <c r="U930" i="16"/>
  <c r="T930" i="16"/>
  <c r="S930" i="16"/>
  <c r="R930" i="16"/>
  <c r="Q930" i="16"/>
  <c r="P930" i="16"/>
  <c r="O930" i="16"/>
  <c r="N930" i="16"/>
  <c r="M930" i="16"/>
  <c r="L930" i="16"/>
  <c r="K930" i="16"/>
  <c r="J930" i="16"/>
  <c r="I930" i="16"/>
  <c r="H930" i="16"/>
  <c r="BO929" i="16"/>
  <c r="BN929" i="16"/>
  <c r="BM929" i="16"/>
  <c r="BL929" i="16"/>
  <c r="BK929" i="16"/>
  <c r="BJ929" i="16"/>
  <c r="BI929" i="16"/>
  <c r="BH929" i="16"/>
  <c r="BG929" i="16"/>
  <c r="BF929" i="16"/>
  <c r="BE929" i="16"/>
  <c r="BD929" i="16"/>
  <c r="BC929" i="16"/>
  <c r="BB929" i="16"/>
  <c r="BA929" i="16"/>
  <c r="AZ929" i="16"/>
  <c r="AY929" i="16"/>
  <c r="AX929" i="16"/>
  <c r="AW929" i="16"/>
  <c r="AV929" i="16"/>
  <c r="AU929" i="16"/>
  <c r="AT929" i="16"/>
  <c r="AS929" i="16"/>
  <c r="AR929" i="16"/>
  <c r="AQ929" i="16"/>
  <c r="AP929" i="16"/>
  <c r="AO929" i="16"/>
  <c r="AN929" i="16"/>
  <c r="AM929" i="16"/>
  <c r="AL929" i="16"/>
  <c r="AK929" i="16"/>
  <c r="AJ929" i="16"/>
  <c r="AI929" i="16"/>
  <c r="AH929" i="16"/>
  <c r="AG929" i="16"/>
  <c r="AF929" i="16"/>
  <c r="AE929" i="16"/>
  <c r="AD929" i="16"/>
  <c r="AC929" i="16"/>
  <c r="AB929" i="16"/>
  <c r="AA929" i="16"/>
  <c r="Z929" i="16"/>
  <c r="Y929" i="16"/>
  <c r="X929" i="16"/>
  <c r="W929" i="16"/>
  <c r="V929" i="16"/>
  <c r="U929" i="16"/>
  <c r="T929" i="16"/>
  <c r="S929" i="16"/>
  <c r="R929" i="16"/>
  <c r="Q929" i="16"/>
  <c r="P929" i="16"/>
  <c r="O929" i="16"/>
  <c r="N929" i="16"/>
  <c r="M929" i="16"/>
  <c r="L929" i="16"/>
  <c r="K929" i="16"/>
  <c r="J929" i="16"/>
  <c r="I929" i="16"/>
  <c r="H929" i="16"/>
  <c r="BO928" i="16"/>
  <c r="BN928" i="16"/>
  <c r="BM928" i="16"/>
  <c r="BL928" i="16"/>
  <c r="BK928" i="16"/>
  <c r="BJ928" i="16"/>
  <c r="BI928" i="16"/>
  <c r="BH928" i="16"/>
  <c r="BG928" i="16"/>
  <c r="BF928" i="16"/>
  <c r="BE928" i="16"/>
  <c r="BD928" i="16"/>
  <c r="BC928" i="16"/>
  <c r="BB928" i="16"/>
  <c r="BA928" i="16"/>
  <c r="AZ928" i="16"/>
  <c r="AY928" i="16"/>
  <c r="AX928" i="16"/>
  <c r="AW928" i="16"/>
  <c r="AV928" i="16"/>
  <c r="AU928" i="16"/>
  <c r="AT928" i="16"/>
  <c r="AS928" i="16"/>
  <c r="AR928" i="16"/>
  <c r="AQ928" i="16"/>
  <c r="AP928" i="16"/>
  <c r="AO928" i="16"/>
  <c r="AN928" i="16"/>
  <c r="AM928" i="16"/>
  <c r="AL928" i="16"/>
  <c r="AK928" i="16"/>
  <c r="AJ928" i="16"/>
  <c r="AI928" i="16"/>
  <c r="AH928" i="16"/>
  <c r="AG928" i="16"/>
  <c r="AF928" i="16"/>
  <c r="AE928" i="16"/>
  <c r="AD928" i="16"/>
  <c r="AC928" i="16"/>
  <c r="AB928" i="16"/>
  <c r="AA928" i="16"/>
  <c r="Z928" i="16"/>
  <c r="Y928" i="16"/>
  <c r="X928" i="16"/>
  <c r="W928" i="16"/>
  <c r="V928" i="16"/>
  <c r="U928" i="16"/>
  <c r="T928" i="16"/>
  <c r="S928" i="16"/>
  <c r="R928" i="16"/>
  <c r="Q928" i="16"/>
  <c r="P928" i="16"/>
  <c r="O928" i="16"/>
  <c r="N928" i="16"/>
  <c r="M928" i="16"/>
  <c r="L928" i="16"/>
  <c r="K928" i="16"/>
  <c r="J928" i="16"/>
  <c r="I928" i="16"/>
  <c r="H928" i="16"/>
  <c r="BO927" i="16"/>
  <c r="BN927" i="16"/>
  <c r="BM927" i="16"/>
  <c r="BL927" i="16"/>
  <c r="BK927" i="16"/>
  <c r="BJ927" i="16"/>
  <c r="BI927" i="16"/>
  <c r="BH927" i="16"/>
  <c r="BG927" i="16"/>
  <c r="BF927" i="16"/>
  <c r="BE927" i="16"/>
  <c r="BD927" i="16"/>
  <c r="BC927" i="16"/>
  <c r="BB927" i="16"/>
  <c r="BA927" i="16"/>
  <c r="AZ927" i="16"/>
  <c r="AY927" i="16"/>
  <c r="AX927" i="16"/>
  <c r="AW927" i="16"/>
  <c r="AV927" i="16"/>
  <c r="AU927" i="16"/>
  <c r="AT927" i="16"/>
  <c r="AS927" i="16"/>
  <c r="AR927" i="16"/>
  <c r="AQ927" i="16"/>
  <c r="AP927" i="16"/>
  <c r="AO927" i="16"/>
  <c r="AN927" i="16"/>
  <c r="AM927" i="16"/>
  <c r="AL927" i="16"/>
  <c r="AK927" i="16"/>
  <c r="AJ927" i="16"/>
  <c r="AI927" i="16"/>
  <c r="AH927" i="16"/>
  <c r="AG927" i="16"/>
  <c r="AF927" i="16"/>
  <c r="AE927" i="16"/>
  <c r="AD927" i="16"/>
  <c r="AC927" i="16"/>
  <c r="AB927" i="16"/>
  <c r="AA927" i="16"/>
  <c r="Z927" i="16"/>
  <c r="Y927" i="16"/>
  <c r="X927" i="16"/>
  <c r="W927" i="16"/>
  <c r="V927" i="16"/>
  <c r="U927" i="16"/>
  <c r="T927" i="16"/>
  <c r="S927" i="16"/>
  <c r="R927" i="16"/>
  <c r="Q927" i="16"/>
  <c r="P927" i="16"/>
  <c r="O927" i="16"/>
  <c r="N927" i="16"/>
  <c r="M927" i="16"/>
  <c r="L927" i="16"/>
  <c r="K927" i="16"/>
  <c r="J927" i="16"/>
  <c r="I927" i="16"/>
  <c r="H927" i="16"/>
  <c r="BO926" i="16"/>
  <c r="BN926" i="16"/>
  <c r="BM926" i="16"/>
  <c r="BL926" i="16"/>
  <c r="BK926" i="16"/>
  <c r="BJ926" i="16"/>
  <c r="BI926" i="16"/>
  <c r="BH926" i="16"/>
  <c r="BG926" i="16"/>
  <c r="BF926" i="16"/>
  <c r="BE926" i="16"/>
  <c r="BD926" i="16"/>
  <c r="BC926" i="16"/>
  <c r="BB926" i="16"/>
  <c r="BA926" i="16"/>
  <c r="AZ926" i="16"/>
  <c r="AY926" i="16"/>
  <c r="AX926" i="16"/>
  <c r="AW926" i="16"/>
  <c r="AV926" i="16"/>
  <c r="AU926" i="16"/>
  <c r="AT926" i="16"/>
  <c r="AS926" i="16"/>
  <c r="AR926" i="16"/>
  <c r="AQ926" i="16"/>
  <c r="AP926" i="16"/>
  <c r="AO926" i="16"/>
  <c r="AN926" i="16"/>
  <c r="AM926" i="16"/>
  <c r="AL926" i="16"/>
  <c r="AK926" i="16"/>
  <c r="AJ926" i="16"/>
  <c r="AI926" i="16"/>
  <c r="AH926" i="16"/>
  <c r="AG926" i="16"/>
  <c r="AF926" i="16"/>
  <c r="AE926" i="16"/>
  <c r="AD926" i="16"/>
  <c r="AC926" i="16"/>
  <c r="AB926" i="16"/>
  <c r="AA926" i="16"/>
  <c r="Z926" i="16"/>
  <c r="Y926" i="16"/>
  <c r="X926" i="16"/>
  <c r="W926" i="16"/>
  <c r="V926" i="16"/>
  <c r="U926" i="16"/>
  <c r="T926" i="16"/>
  <c r="S926" i="16"/>
  <c r="R926" i="16"/>
  <c r="Q926" i="16"/>
  <c r="P926" i="16"/>
  <c r="O926" i="16"/>
  <c r="N926" i="16"/>
  <c r="M926" i="16"/>
  <c r="L926" i="16"/>
  <c r="K926" i="16"/>
  <c r="J926" i="16"/>
  <c r="I926" i="16"/>
  <c r="H926" i="16"/>
  <c r="BO925" i="16"/>
  <c r="BN925" i="16"/>
  <c r="BM925" i="16"/>
  <c r="BL925" i="16"/>
  <c r="BK925" i="16"/>
  <c r="BJ925" i="16"/>
  <c r="BI925" i="16"/>
  <c r="BH925" i="16"/>
  <c r="BG925" i="16"/>
  <c r="BF925" i="16"/>
  <c r="BE925" i="16"/>
  <c r="BD925" i="16"/>
  <c r="BC925" i="16"/>
  <c r="BB925" i="16"/>
  <c r="BA925" i="16"/>
  <c r="AZ925" i="16"/>
  <c r="AY925" i="16"/>
  <c r="AX925" i="16"/>
  <c r="AW925" i="16"/>
  <c r="AV925" i="16"/>
  <c r="AU925" i="16"/>
  <c r="AT925" i="16"/>
  <c r="AS925" i="16"/>
  <c r="AR925" i="16"/>
  <c r="AQ925" i="16"/>
  <c r="AP925" i="16"/>
  <c r="AO925" i="16"/>
  <c r="AN925" i="16"/>
  <c r="AM925" i="16"/>
  <c r="AL925" i="16"/>
  <c r="AK925" i="16"/>
  <c r="AJ925" i="16"/>
  <c r="AI925" i="16"/>
  <c r="AH925" i="16"/>
  <c r="AG925" i="16"/>
  <c r="AF925" i="16"/>
  <c r="AE925" i="16"/>
  <c r="AD925" i="16"/>
  <c r="AC925" i="16"/>
  <c r="AB925" i="16"/>
  <c r="AA925" i="16"/>
  <c r="Z925" i="16"/>
  <c r="Y925" i="16"/>
  <c r="X925" i="16"/>
  <c r="W925" i="16"/>
  <c r="V925" i="16"/>
  <c r="U925" i="16"/>
  <c r="T925" i="16"/>
  <c r="S925" i="16"/>
  <c r="R925" i="16"/>
  <c r="Q925" i="16"/>
  <c r="P925" i="16"/>
  <c r="O925" i="16"/>
  <c r="N925" i="16"/>
  <c r="M925" i="16"/>
  <c r="L925" i="16"/>
  <c r="K925" i="16"/>
  <c r="J925" i="16"/>
  <c r="I925" i="16"/>
  <c r="H925" i="16"/>
  <c r="BO924" i="16"/>
  <c r="BN924" i="16"/>
  <c r="BM924" i="16"/>
  <c r="BL924" i="16"/>
  <c r="BK924" i="16"/>
  <c r="BJ924" i="16"/>
  <c r="BI924" i="16"/>
  <c r="BH924" i="16"/>
  <c r="BG924" i="16"/>
  <c r="BF924" i="16"/>
  <c r="BE924" i="16"/>
  <c r="BD924" i="16"/>
  <c r="BC924" i="16"/>
  <c r="BB924" i="16"/>
  <c r="BA924" i="16"/>
  <c r="AZ924" i="16"/>
  <c r="AY924" i="16"/>
  <c r="AX924" i="16"/>
  <c r="AW924" i="16"/>
  <c r="AV924" i="16"/>
  <c r="AU924" i="16"/>
  <c r="AT924" i="16"/>
  <c r="AS924" i="16"/>
  <c r="AR924" i="16"/>
  <c r="AQ924" i="16"/>
  <c r="AP924" i="16"/>
  <c r="AO924" i="16"/>
  <c r="AN924" i="16"/>
  <c r="AM924" i="16"/>
  <c r="AL924" i="16"/>
  <c r="AK924" i="16"/>
  <c r="AJ924" i="16"/>
  <c r="AI924" i="16"/>
  <c r="AH924" i="16"/>
  <c r="AG924" i="16"/>
  <c r="AF924" i="16"/>
  <c r="AE924" i="16"/>
  <c r="AD924" i="16"/>
  <c r="AC924" i="16"/>
  <c r="AB924" i="16"/>
  <c r="AA924" i="16"/>
  <c r="Z924" i="16"/>
  <c r="Y924" i="16"/>
  <c r="X924" i="16"/>
  <c r="W924" i="16"/>
  <c r="V924" i="16"/>
  <c r="U924" i="16"/>
  <c r="T924" i="16"/>
  <c r="S924" i="16"/>
  <c r="R924" i="16"/>
  <c r="Q924" i="16"/>
  <c r="P924" i="16"/>
  <c r="O924" i="16"/>
  <c r="N924" i="16"/>
  <c r="M924" i="16"/>
  <c r="L924" i="16"/>
  <c r="K924" i="16"/>
  <c r="J924" i="16"/>
  <c r="I924" i="16"/>
  <c r="H924" i="16"/>
  <c r="BO923" i="16"/>
  <c r="BN923" i="16"/>
  <c r="BM923" i="16"/>
  <c r="BL923" i="16"/>
  <c r="BK923" i="16"/>
  <c r="BJ923" i="16"/>
  <c r="BI923" i="16"/>
  <c r="BH923" i="16"/>
  <c r="BG923" i="16"/>
  <c r="BF923" i="16"/>
  <c r="BE923" i="16"/>
  <c r="BD923" i="16"/>
  <c r="BC923" i="16"/>
  <c r="BB923" i="16"/>
  <c r="BA923" i="16"/>
  <c r="AZ923" i="16"/>
  <c r="AY923" i="16"/>
  <c r="AX923" i="16"/>
  <c r="AW923" i="16"/>
  <c r="AV923" i="16"/>
  <c r="AU923" i="16"/>
  <c r="AT923" i="16"/>
  <c r="AS923" i="16"/>
  <c r="AR923" i="16"/>
  <c r="AQ923" i="16"/>
  <c r="AP923" i="16"/>
  <c r="AO923" i="16"/>
  <c r="AN923" i="16"/>
  <c r="AM923" i="16"/>
  <c r="AL923" i="16"/>
  <c r="AK923" i="16"/>
  <c r="AJ923" i="16"/>
  <c r="AI923" i="16"/>
  <c r="AH923" i="16"/>
  <c r="AG923" i="16"/>
  <c r="AF923" i="16"/>
  <c r="AE923" i="16"/>
  <c r="AD923" i="16"/>
  <c r="AC923" i="16"/>
  <c r="AB923" i="16"/>
  <c r="AA923" i="16"/>
  <c r="Z923" i="16"/>
  <c r="Y923" i="16"/>
  <c r="X923" i="16"/>
  <c r="W923" i="16"/>
  <c r="V923" i="16"/>
  <c r="U923" i="16"/>
  <c r="T923" i="16"/>
  <c r="S923" i="16"/>
  <c r="R923" i="16"/>
  <c r="Q923" i="16"/>
  <c r="P923" i="16"/>
  <c r="O923" i="16"/>
  <c r="N923" i="16"/>
  <c r="M923" i="16"/>
  <c r="L923" i="16"/>
  <c r="K923" i="16"/>
  <c r="J923" i="16"/>
  <c r="I923" i="16"/>
  <c r="H923" i="16"/>
  <c r="BO922" i="16"/>
  <c r="BN922" i="16"/>
  <c r="BM922" i="16"/>
  <c r="BL922" i="16"/>
  <c r="BK922" i="16"/>
  <c r="BJ922" i="16"/>
  <c r="BI922" i="16"/>
  <c r="BH922" i="16"/>
  <c r="BG922" i="16"/>
  <c r="BF922" i="16"/>
  <c r="BE922" i="16"/>
  <c r="BD922" i="16"/>
  <c r="BC922" i="16"/>
  <c r="BB922" i="16"/>
  <c r="BA922" i="16"/>
  <c r="AZ922" i="16"/>
  <c r="AY922" i="16"/>
  <c r="AX922" i="16"/>
  <c r="AW922" i="16"/>
  <c r="AV922" i="16"/>
  <c r="AU922" i="16"/>
  <c r="AT922" i="16"/>
  <c r="AS922" i="16"/>
  <c r="AR922" i="16"/>
  <c r="AQ922" i="16"/>
  <c r="AP922" i="16"/>
  <c r="AO922" i="16"/>
  <c r="AN922" i="16"/>
  <c r="AM922" i="16"/>
  <c r="AL922" i="16"/>
  <c r="AK922" i="16"/>
  <c r="AJ922" i="16"/>
  <c r="AI922" i="16"/>
  <c r="AH922" i="16"/>
  <c r="AG922" i="16"/>
  <c r="AF922" i="16"/>
  <c r="AE922" i="16"/>
  <c r="AD922" i="16"/>
  <c r="AC922" i="16"/>
  <c r="AB922" i="16"/>
  <c r="AA922" i="16"/>
  <c r="Z922" i="16"/>
  <c r="Y922" i="16"/>
  <c r="X922" i="16"/>
  <c r="W922" i="16"/>
  <c r="V922" i="16"/>
  <c r="U922" i="16"/>
  <c r="T922" i="16"/>
  <c r="S922" i="16"/>
  <c r="R922" i="16"/>
  <c r="Q922" i="16"/>
  <c r="P922" i="16"/>
  <c r="O922" i="16"/>
  <c r="N922" i="16"/>
  <c r="M922" i="16"/>
  <c r="L922" i="16"/>
  <c r="K922" i="16"/>
  <c r="J922" i="16"/>
  <c r="I922" i="16"/>
  <c r="H922" i="16"/>
  <c r="BO921" i="16"/>
  <c r="BN921" i="16"/>
  <c r="BM921" i="16"/>
  <c r="BL921" i="16"/>
  <c r="BK921" i="16"/>
  <c r="BJ921" i="16"/>
  <c r="BI921" i="16"/>
  <c r="BH921" i="16"/>
  <c r="BG921" i="16"/>
  <c r="BF921" i="16"/>
  <c r="BE921" i="16"/>
  <c r="BD921" i="16"/>
  <c r="BC921" i="16"/>
  <c r="BB921" i="16"/>
  <c r="BA921" i="16"/>
  <c r="AZ921" i="16"/>
  <c r="AY921" i="16"/>
  <c r="AX921" i="16"/>
  <c r="AW921" i="16"/>
  <c r="AV921" i="16"/>
  <c r="AU921" i="16"/>
  <c r="AT921" i="16"/>
  <c r="AS921" i="16"/>
  <c r="AR921" i="16"/>
  <c r="AQ921" i="16"/>
  <c r="AP921" i="16"/>
  <c r="AO921" i="16"/>
  <c r="AN921" i="16"/>
  <c r="AM921" i="16"/>
  <c r="AL921" i="16"/>
  <c r="AK921" i="16"/>
  <c r="AJ921" i="16"/>
  <c r="AI921" i="16"/>
  <c r="AH921" i="16"/>
  <c r="AG921" i="16"/>
  <c r="AF921" i="16"/>
  <c r="AE921" i="16"/>
  <c r="AD921" i="16"/>
  <c r="AC921" i="16"/>
  <c r="AB921" i="16"/>
  <c r="AA921" i="16"/>
  <c r="Z921" i="16"/>
  <c r="Y921" i="16"/>
  <c r="X921" i="16"/>
  <c r="W921" i="16"/>
  <c r="V921" i="16"/>
  <c r="U921" i="16"/>
  <c r="T921" i="16"/>
  <c r="S921" i="16"/>
  <c r="R921" i="16"/>
  <c r="Q921" i="16"/>
  <c r="P921" i="16"/>
  <c r="O921" i="16"/>
  <c r="N921" i="16"/>
  <c r="M921" i="16"/>
  <c r="L921" i="16"/>
  <c r="K921" i="16"/>
  <c r="J921" i="16"/>
  <c r="I921" i="16"/>
  <c r="H921" i="16"/>
  <c r="BO920" i="16"/>
  <c r="BN920" i="16"/>
  <c r="BM920" i="16"/>
  <c r="BL920" i="16"/>
  <c r="BK920" i="16"/>
  <c r="BJ920" i="16"/>
  <c r="BI920" i="16"/>
  <c r="BH920" i="16"/>
  <c r="BG920" i="16"/>
  <c r="BF920" i="16"/>
  <c r="BE920" i="16"/>
  <c r="BD920" i="16"/>
  <c r="BC920" i="16"/>
  <c r="BB920" i="16"/>
  <c r="BA920" i="16"/>
  <c r="AZ920" i="16"/>
  <c r="AY920" i="16"/>
  <c r="AX920" i="16"/>
  <c r="AW920" i="16"/>
  <c r="AV920" i="16"/>
  <c r="AU920" i="16"/>
  <c r="AT920" i="16"/>
  <c r="AS920" i="16"/>
  <c r="AR920" i="16"/>
  <c r="AQ920" i="16"/>
  <c r="AP920" i="16"/>
  <c r="AO920" i="16"/>
  <c r="AN920" i="16"/>
  <c r="AM920" i="16"/>
  <c r="AL920" i="16"/>
  <c r="AK920" i="16"/>
  <c r="AJ920" i="16"/>
  <c r="AI920" i="16"/>
  <c r="AH920" i="16"/>
  <c r="AG920" i="16"/>
  <c r="AF920" i="16"/>
  <c r="AE920" i="16"/>
  <c r="AD920" i="16"/>
  <c r="AC920" i="16"/>
  <c r="AB920" i="16"/>
  <c r="AA920" i="16"/>
  <c r="Z920" i="16"/>
  <c r="Y920" i="16"/>
  <c r="X920" i="16"/>
  <c r="W920" i="16"/>
  <c r="V920" i="16"/>
  <c r="U920" i="16"/>
  <c r="T920" i="16"/>
  <c r="S920" i="16"/>
  <c r="R920" i="16"/>
  <c r="Q920" i="16"/>
  <c r="P920" i="16"/>
  <c r="O920" i="16"/>
  <c r="N920" i="16"/>
  <c r="M920" i="16"/>
  <c r="L920" i="16"/>
  <c r="K920" i="16"/>
  <c r="J920" i="16"/>
  <c r="I920" i="16"/>
  <c r="H920" i="16"/>
  <c r="BO919" i="16"/>
  <c r="BN919" i="16"/>
  <c r="BM919" i="16"/>
  <c r="BL919" i="16"/>
  <c r="BK919" i="16"/>
  <c r="BJ919" i="16"/>
  <c r="BI919" i="16"/>
  <c r="BH919" i="16"/>
  <c r="BG919" i="16"/>
  <c r="BF919" i="16"/>
  <c r="BE919" i="16"/>
  <c r="BD919" i="16"/>
  <c r="BC919" i="16"/>
  <c r="BB919" i="16"/>
  <c r="BA919" i="16"/>
  <c r="AZ919" i="16"/>
  <c r="AY919" i="16"/>
  <c r="AX919" i="16"/>
  <c r="AW919" i="16"/>
  <c r="AV919" i="16"/>
  <c r="AU919" i="16"/>
  <c r="AT919" i="16"/>
  <c r="AS919" i="16"/>
  <c r="AR919" i="16"/>
  <c r="AQ919" i="16"/>
  <c r="AP919" i="16"/>
  <c r="AO919" i="16"/>
  <c r="AN919" i="16"/>
  <c r="AM919" i="16"/>
  <c r="AL919" i="16"/>
  <c r="AK919" i="16"/>
  <c r="AJ919" i="16"/>
  <c r="AI919" i="16"/>
  <c r="AH919" i="16"/>
  <c r="AG919" i="16"/>
  <c r="AF919" i="16"/>
  <c r="AE919" i="16"/>
  <c r="AD919" i="16"/>
  <c r="AC919" i="16"/>
  <c r="AB919" i="16"/>
  <c r="AA919" i="16"/>
  <c r="Z919" i="16"/>
  <c r="Y919" i="16"/>
  <c r="X919" i="16"/>
  <c r="W919" i="16"/>
  <c r="V919" i="16"/>
  <c r="U919" i="16"/>
  <c r="T919" i="16"/>
  <c r="S919" i="16"/>
  <c r="R919" i="16"/>
  <c r="Q919" i="16"/>
  <c r="P919" i="16"/>
  <c r="O919" i="16"/>
  <c r="N919" i="16"/>
  <c r="M919" i="16"/>
  <c r="L919" i="16"/>
  <c r="K919" i="16"/>
  <c r="J919" i="16"/>
  <c r="I919" i="16"/>
  <c r="H919" i="16"/>
  <c r="BO918" i="16"/>
  <c r="BN918" i="16"/>
  <c r="BM918" i="16"/>
  <c r="BL918" i="16"/>
  <c r="BK918" i="16"/>
  <c r="BJ918" i="16"/>
  <c r="BI918" i="16"/>
  <c r="BH918" i="16"/>
  <c r="BG918" i="16"/>
  <c r="BF918" i="16"/>
  <c r="BE918" i="16"/>
  <c r="BD918" i="16"/>
  <c r="BC918" i="16"/>
  <c r="BB918" i="16"/>
  <c r="BA918" i="16"/>
  <c r="AZ918" i="16"/>
  <c r="AY918" i="16"/>
  <c r="AX918" i="16"/>
  <c r="AW918" i="16"/>
  <c r="AV918" i="16"/>
  <c r="AU918" i="16"/>
  <c r="AT918" i="16"/>
  <c r="AS918" i="16"/>
  <c r="AR918" i="16"/>
  <c r="AQ918" i="16"/>
  <c r="AP918" i="16"/>
  <c r="AO918" i="16"/>
  <c r="AN918" i="16"/>
  <c r="AM918" i="16"/>
  <c r="AL918" i="16"/>
  <c r="AK918" i="16"/>
  <c r="AJ918" i="16"/>
  <c r="AI918" i="16"/>
  <c r="AH918" i="16"/>
  <c r="AG918" i="16"/>
  <c r="AF918" i="16"/>
  <c r="AE918" i="16"/>
  <c r="AD918" i="16"/>
  <c r="AC918" i="16"/>
  <c r="AB918" i="16"/>
  <c r="AA918" i="16"/>
  <c r="Z918" i="16"/>
  <c r="Y918" i="16"/>
  <c r="X918" i="16"/>
  <c r="W918" i="16"/>
  <c r="V918" i="16"/>
  <c r="U918" i="16"/>
  <c r="T918" i="16"/>
  <c r="S918" i="16"/>
  <c r="R918" i="16"/>
  <c r="Q918" i="16"/>
  <c r="P918" i="16"/>
  <c r="O918" i="16"/>
  <c r="N918" i="16"/>
  <c r="M918" i="16"/>
  <c r="L918" i="16"/>
  <c r="K918" i="16"/>
  <c r="J918" i="16"/>
  <c r="I918" i="16"/>
  <c r="H918" i="16"/>
  <c r="BO917" i="16"/>
  <c r="BN917" i="16"/>
  <c r="BM917" i="16"/>
  <c r="BL917" i="16"/>
  <c r="BK917" i="16"/>
  <c r="BJ917" i="16"/>
  <c r="BI917" i="16"/>
  <c r="BH917" i="16"/>
  <c r="BG917" i="16"/>
  <c r="BF917" i="16"/>
  <c r="BE917" i="16"/>
  <c r="BD917" i="16"/>
  <c r="BC917" i="16"/>
  <c r="BB917" i="16"/>
  <c r="BA917" i="16"/>
  <c r="AZ917" i="16"/>
  <c r="AY917" i="16"/>
  <c r="AX917" i="16"/>
  <c r="AW917" i="16"/>
  <c r="AV917" i="16"/>
  <c r="AU917" i="16"/>
  <c r="AT917" i="16"/>
  <c r="AS917" i="16"/>
  <c r="AR917" i="16"/>
  <c r="AQ917" i="16"/>
  <c r="AP917" i="16"/>
  <c r="AO917" i="16"/>
  <c r="AN917" i="16"/>
  <c r="AM917" i="16"/>
  <c r="AL917" i="16"/>
  <c r="AK917" i="16"/>
  <c r="AJ917" i="16"/>
  <c r="AI917" i="16"/>
  <c r="AH917" i="16"/>
  <c r="AG917" i="16"/>
  <c r="AF917" i="16"/>
  <c r="AE917" i="16"/>
  <c r="AD917" i="16"/>
  <c r="AC917" i="16"/>
  <c r="AB917" i="16"/>
  <c r="AA917" i="16"/>
  <c r="Z917" i="16"/>
  <c r="Y917" i="16"/>
  <c r="X917" i="16"/>
  <c r="W917" i="16"/>
  <c r="V917" i="16"/>
  <c r="U917" i="16"/>
  <c r="T917" i="16"/>
  <c r="S917" i="16"/>
  <c r="R917" i="16"/>
  <c r="Q917" i="16"/>
  <c r="P917" i="16"/>
  <c r="O917" i="16"/>
  <c r="N917" i="16"/>
  <c r="M917" i="16"/>
  <c r="L917" i="16"/>
  <c r="K917" i="16"/>
  <c r="J917" i="16"/>
  <c r="I917" i="16"/>
  <c r="H917" i="16"/>
  <c r="BO916" i="16"/>
  <c r="BN916" i="16"/>
  <c r="BM916" i="16"/>
  <c r="BL916" i="16"/>
  <c r="BK916" i="16"/>
  <c r="BJ916" i="16"/>
  <c r="BI916" i="16"/>
  <c r="BH916" i="16"/>
  <c r="BG916" i="16"/>
  <c r="BF916" i="16"/>
  <c r="BE916" i="16"/>
  <c r="BD916" i="16"/>
  <c r="BC916" i="16"/>
  <c r="BB916" i="16"/>
  <c r="BA916" i="16"/>
  <c r="AZ916" i="16"/>
  <c r="AY916" i="16"/>
  <c r="AX916" i="16"/>
  <c r="AW916" i="16"/>
  <c r="AV916" i="16"/>
  <c r="AU916" i="16"/>
  <c r="AT916" i="16"/>
  <c r="AS916" i="16"/>
  <c r="AR916" i="16"/>
  <c r="AQ916" i="16"/>
  <c r="AP916" i="16"/>
  <c r="AO916" i="16"/>
  <c r="AN916" i="16"/>
  <c r="AM916" i="16"/>
  <c r="AL916" i="16"/>
  <c r="AK916" i="16"/>
  <c r="AJ916" i="16"/>
  <c r="AI916" i="16"/>
  <c r="AH916" i="16"/>
  <c r="AG916" i="16"/>
  <c r="AF916" i="16"/>
  <c r="AE916" i="16"/>
  <c r="AD916" i="16"/>
  <c r="AC916" i="16"/>
  <c r="AB916" i="16"/>
  <c r="AA916" i="16"/>
  <c r="Z916" i="16"/>
  <c r="Y916" i="16"/>
  <c r="X916" i="16"/>
  <c r="W916" i="16"/>
  <c r="V916" i="16"/>
  <c r="U916" i="16"/>
  <c r="T916" i="16"/>
  <c r="S916" i="16"/>
  <c r="R916" i="16"/>
  <c r="Q916" i="16"/>
  <c r="P916" i="16"/>
  <c r="O916" i="16"/>
  <c r="N916" i="16"/>
  <c r="M916" i="16"/>
  <c r="L916" i="16"/>
  <c r="K916" i="16"/>
  <c r="J916" i="16"/>
  <c r="I916" i="16"/>
  <c r="H916" i="16"/>
  <c r="BO915" i="16"/>
  <c r="BN915" i="16"/>
  <c r="BM915" i="16"/>
  <c r="BL915" i="16"/>
  <c r="BK915" i="16"/>
  <c r="BJ915" i="16"/>
  <c r="BI915" i="16"/>
  <c r="BH915" i="16"/>
  <c r="BG915" i="16"/>
  <c r="BF915" i="16"/>
  <c r="BE915" i="16"/>
  <c r="BD915" i="16"/>
  <c r="BC915" i="16"/>
  <c r="BB915" i="16"/>
  <c r="BA915" i="16"/>
  <c r="AZ915" i="16"/>
  <c r="AY915" i="16"/>
  <c r="AX915" i="16"/>
  <c r="AW915" i="16"/>
  <c r="AV915" i="16"/>
  <c r="AU915" i="16"/>
  <c r="AT915" i="16"/>
  <c r="AS915" i="16"/>
  <c r="AR915" i="16"/>
  <c r="AQ915" i="16"/>
  <c r="AP915" i="16"/>
  <c r="AO915" i="16"/>
  <c r="AN915" i="16"/>
  <c r="AM915" i="16"/>
  <c r="AL915" i="16"/>
  <c r="AK915" i="16"/>
  <c r="AJ915" i="16"/>
  <c r="AI915" i="16"/>
  <c r="AH915" i="16"/>
  <c r="AG915" i="16"/>
  <c r="AF915" i="16"/>
  <c r="AE915" i="16"/>
  <c r="AD915" i="16"/>
  <c r="AC915" i="16"/>
  <c r="AB915" i="16"/>
  <c r="AA915" i="16"/>
  <c r="Z915" i="16"/>
  <c r="Y915" i="16"/>
  <c r="X915" i="16"/>
  <c r="W915" i="16"/>
  <c r="V915" i="16"/>
  <c r="U915" i="16"/>
  <c r="T915" i="16"/>
  <c r="S915" i="16"/>
  <c r="R915" i="16"/>
  <c r="Q915" i="16"/>
  <c r="P915" i="16"/>
  <c r="O915" i="16"/>
  <c r="N915" i="16"/>
  <c r="M915" i="16"/>
  <c r="L915" i="16"/>
  <c r="K915" i="16"/>
  <c r="J915" i="16"/>
  <c r="I915" i="16"/>
  <c r="H915" i="16"/>
  <c r="BO914" i="16"/>
  <c r="BN914" i="16"/>
  <c r="BM914" i="16"/>
  <c r="BL914" i="16"/>
  <c r="BK914" i="16"/>
  <c r="BJ914" i="16"/>
  <c r="BI914" i="16"/>
  <c r="BH914" i="16"/>
  <c r="BG914" i="16"/>
  <c r="BF914" i="16"/>
  <c r="BE914" i="16"/>
  <c r="BD914" i="16"/>
  <c r="BC914" i="16"/>
  <c r="BB914" i="16"/>
  <c r="BA914" i="16"/>
  <c r="AZ914" i="16"/>
  <c r="AY914" i="16"/>
  <c r="AX914" i="16"/>
  <c r="AW914" i="16"/>
  <c r="AV914" i="16"/>
  <c r="AU914" i="16"/>
  <c r="AT914" i="16"/>
  <c r="AS914" i="16"/>
  <c r="AR914" i="16"/>
  <c r="AQ914" i="16"/>
  <c r="AP914" i="16"/>
  <c r="AO914" i="16"/>
  <c r="AN914" i="16"/>
  <c r="AM914" i="16"/>
  <c r="AL914" i="16"/>
  <c r="AK914" i="16"/>
  <c r="AJ914" i="16"/>
  <c r="AI914" i="16"/>
  <c r="AH914" i="16"/>
  <c r="AG914" i="16"/>
  <c r="AF914" i="16"/>
  <c r="AE914" i="16"/>
  <c r="AD914" i="16"/>
  <c r="AC914" i="16"/>
  <c r="AB914" i="16"/>
  <c r="AA914" i="16"/>
  <c r="Z914" i="16"/>
  <c r="Y914" i="16"/>
  <c r="X914" i="16"/>
  <c r="W914" i="16"/>
  <c r="V914" i="16"/>
  <c r="U914" i="16"/>
  <c r="T914" i="16"/>
  <c r="S914" i="16"/>
  <c r="R914" i="16"/>
  <c r="Q914" i="16"/>
  <c r="P914" i="16"/>
  <c r="O914" i="16"/>
  <c r="N914" i="16"/>
  <c r="M914" i="16"/>
  <c r="L914" i="16"/>
  <c r="K914" i="16"/>
  <c r="J914" i="16"/>
  <c r="I914" i="16"/>
  <c r="H914" i="16"/>
  <c r="BO913" i="16"/>
  <c r="BN913" i="16"/>
  <c r="BM913" i="16"/>
  <c r="BL913" i="16"/>
  <c r="BK913" i="16"/>
  <c r="BJ913" i="16"/>
  <c r="BI913" i="16"/>
  <c r="BH913" i="16"/>
  <c r="BG913" i="16"/>
  <c r="BF913" i="16"/>
  <c r="BE913" i="16"/>
  <c r="BD913" i="16"/>
  <c r="BC913" i="16"/>
  <c r="BB913" i="16"/>
  <c r="BA913" i="16"/>
  <c r="AZ913" i="16"/>
  <c r="AY913" i="16"/>
  <c r="AX913" i="16"/>
  <c r="AW913" i="16"/>
  <c r="AV913" i="16"/>
  <c r="AU913" i="16"/>
  <c r="AT913" i="16"/>
  <c r="AS913" i="16"/>
  <c r="AR913" i="16"/>
  <c r="AQ913" i="16"/>
  <c r="AP913" i="16"/>
  <c r="AO913" i="16"/>
  <c r="AN913" i="16"/>
  <c r="AM913" i="16"/>
  <c r="AL913" i="16"/>
  <c r="AK913" i="16"/>
  <c r="AJ913" i="16"/>
  <c r="AI913" i="16"/>
  <c r="AH913" i="16"/>
  <c r="AG913" i="16"/>
  <c r="AF913" i="16"/>
  <c r="AE913" i="16"/>
  <c r="AD913" i="16"/>
  <c r="AC913" i="16"/>
  <c r="AB913" i="16"/>
  <c r="AA913" i="16"/>
  <c r="Z913" i="16"/>
  <c r="Y913" i="16"/>
  <c r="X913" i="16"/>
  <c r="W913" i="16"/>
  <c r="V913" i="16"/>
  <c r="U913" i="16"/>
  <c r="T913" i="16"/>
  <c r="S913" i="16"/>
  <c r="R913" i="16"/>
  <c r="Q913" i="16"/>
  <c r="P913" i="16"/>
  <c r="O913" i="16"/>
  <c r="N913" i="16"/>
  <c r="M913" i="16"/>
  <c r="L913" i="16"/>
  <c r="K913" i="16"/>
  <c r="J913" i="16"/>
  <c r="I913" i="16"/>
  <c r="H913" i="16"/>
  <c r="BO912" i="16"/>
  <c r="BN912" i="16"/>
  <c r="BM912" i="16"/>
  <c r="BL912" i="16"/>
  <c r="BK912" i="16"/>
  <c r="BJ912" i="16"/>
  <c r="BI912" i="16"/>
  <c r="BH912" i="16"/>
  <c r="BG912" i="16"/>
  <c r="BF912" i="16"/>
  <c r="BE912" i="16"/>
  <c r="BD912" i="16"/>
  <c r="BC912" i="16"/>
  <c r="BB912" i="16"/>
  <c r="BA912" i="16"/>
  <c r="AZ912" i="16"/>
  <c r="AY912" i="16"/>
  <c r="AX912" i="16"/>
  <c r="AW912" i="16"/>
  <c r="AV912" i="16"/>
  <c r="AU912" i="16"/>
  <c r="AT912" i="16"/>
  <c r="AS912" i="16"/>
  <c r="AR912" i="16"/>
  <c r="AQ912" i="16"/>
  <c r="AP912" i="16"/>
  <c r="AO912" i="16"/>
  <c r="AN912" i="16"/>
  <c r="AM912" i="16"/>
  <c r="AL912" i="16"/>
  <c r="AK912" i="16"/>
  <c r="AJ912" i="16"/>
  <c r="AI912" i="16"/>
  <c r="AH912" i="16"/>
  <c r="AG912" i="16"/>
  <c r="AF912" i="16"/>
  <c r="AE912" i="16"/>
  <c r="AD912" i="16"/>
  <c r="AC912" i="16"/>
  <c r="AB912" i="16"/>
  <c r="AA912" i="16"/>
  <c r="Z912" i="16"/>
  <c r="Y912" i="16"/>
  <c r="X912" i="16"/>
  <c r="W912" i="16"/>
  <c r="V912" i="16"/>
  <c r="U912" i="16"/>
  <c r="T912" i="16"/>
  <c r="S912" i="16"/>
  <c r="R912" i="16"/>
  <c r="Q912" i="16"/>
  <c r="P912" i="16"/>
  <c r="O912" i="16"/>
  <c r="N912" i="16"/>
  <c r="M912" i="16"/>
  <c r="L912" i="16"/>
  <c r="K912" i="16"/>
  <c r="J912" i="16"/>
  <c r="I912" i="16"/>
  <c r="H912" i="16"/>
  <c r="BO911" i="16"/>
  <c r="BN911" i="16"/>
  <c r="BM911" i="16"/>
  <c r="BL911" i="16"/>
  <c r="BK911" i="16"/>
  <c r="BJ911" i="16"/>
  <c r="BI911" i="16"/>
  <c r="BH911" i="16"/>
  <c r="BG911" i="16"/>
  <c r="BF911" i="16"/>
  <c r="BE911" i="16"/>
  <c r="BD911" i="16"/>
  <c r="BC911" i="16"/>
  <c r="BB911" i="16"/>
  <c r="BA911" i="16"/>
  <c r="AZ911" i="16"/>
  <c r="AY911" i="16"/>
  <c r="AX911" i="16"/>
  <c r="AW911" i="16"/>
  <c r="AV911" i="16"/>
  <c r="AU911" i="16"/>
  <c r="AT911" i="16"/>
  <c r="AS911" i="16"/>
  <c r="AR911" i="16"/>
  <c r="AQ911" i="16"/>
  <c r="AP911" i="16"/>
  <c r="AO911" i="16"/>
  <c r="AN911" i="16"/>
  <c r="AM911" i="16"/>
  <c r="AL911" i="16"/>
  <c r="AK911" i="16"/>
  <c r="AJ911" i="16"/>
  <c r="AI911" i="16"/>
  <c r="AH911" i="16"/>
  <c r="AG911" i="16"/>
  <c r="AF911" i="16"/>
  <c r="AE911" i="16"/>
  <c r="AD911" i="16"/>
  <c r="AC911" i="16"/>
  <c r="AB911" i="16"/>
  <c r="AA911" i="16"/>
  <c r="Z911" i="16"/>
  <c r="Y911" i="16"/>
  <c r="X911" i="16"/>
  <c r="W911" i="16"/>
  <c r="V911" i="16"/>
  <c r="U911" i="16"/>
  <c r="T911" i="16"/>
  <c r="S911" i="16"/>
  <c r="R911" i="16"/>
  <c r="Q911" i="16"/>
  <c r="P911" i="16"/>
  <c r="O911" i="16"/>
  <c r="N911" i="16"/>
  <c r="M911" i="16"/>
  <c r="L911" i="16"/>
  <c r="K911" i="16"/>
  <c r="J911" i="16"/>
  <c r="I911" i="16"/>
  <c r="H911" i="16"/>
  <c r="BO910" i="16"/>
  <c r="BN910" i="16"/>
  <c r="BM910" i="16"/>
  <c r="BL910" i="16"/>
  <c r="BK910" i="16"/>
  <c r="BJ910" i="16"/>
  <c r="BI910" i="16"/>
  <c r="BH910" i="16"/>
  <c r="BG910" i="16"/>
  <c r="BF910" i="16"/>
  <c r="BE910" i="16"/>
  <c r="BD910" i="16"/>
  <c r="BC910" i="16"/>
  <c r="BB910" i="16"/>
  <c r="BA910" i="16"/>
  <c r="AZ910" i="16"/>
  <c r="AY910" i="16"/>
  <c r="AX910" i="16"/>
  <c r="AW910" i="16"/>
  <c r="AV910" i="16"/>
  <c r="AU910" i="16"/>
  <c r="AT910" i="16"/>
  <c r="AS910" i="16"/>
  <c r="AR910" i="16"/>
  <c r="AQ910" i="16"/>
  <c r="AP910" i="16"/>
  <c r="AO910" i="16"/>
  <c r="AN910" i="16"/>
  <c r="AM910" i="16"/>
  <c r="AL910" i="16"/>
  <c r="AK910" i="16"/>
  <c r="AJ910" i="16"/>
  <c r="AI910" i="16"/>
  <c r="AH910" i="16"/>
  <c r="AG910" i="16"/>
  <c r="AF910" i="16"/>
  <c r="AE910" i="16"/>
  <c r="AD910" i="16"/>
  <c r="AC910" i="16"/>
  <c r="AB910" i="16"/>
  <c r="AA910" i="16"/>
  <c r="Z910" i="16"/>
  <c r="Y910" i="16"/>
  <c r="X910" i="16"/>
  <c r="W910" i="16"/>
  <c r="V910" i="16"/>
  <c r="U910" i="16"/>
  <c r="T910" i="16"/>
  <c r="S910" i="16"/>
  <c r="R910" i="16"/>
  <c r="Q910" i="16"/>
  <c r="P910" i="16"/>
  <c r="O910" i="16"/>
  <c r="N910" i="16"/>
  <c r="M910" i="16"/>
  <c r="L910" i="16"/>
  <c r="K910" i="16"/>
  <c r="J910" i="16"/>
  <c r="I910" i="16"/>
  <c r="H910" i="16"/>
  <c r="BO909" i="16"/>
  <c r="BN909" i="16"/>
  <c r="BM909" i="16"/>
  <c r="BL909" i="16"/>
  <c r="BK909" i="16"/>
  <c r="BJ909" i="16"/>
  <c r="BI909" i="16"/>
  <c r="BH909" i="16"/>
  <c r="BG909" i="16"/>
  <c r="BF909" i="16"/>
  <c r="BE909" i="16"/>
  <c r="BD909" i="16"/>
  <c r="BC909" i="16"/>
  <c r="BB909" i="16"/>
  <c r="BA909" i="16"/>
  <c r="AZ909" i="16"/>
  <c r="AY909" i="16"/>
  <c r="AX909" i="16"/>
  <c r="AW909" i="16"/>
  <c r="AV909" i="16"/>
  <c r="AU909" i="16"/>
  <c r="AT909" i="16"/>
  <c r="AS909" i="16"/>
  <c r="AR909" i="16"/>
  <c r="AQ909" i="16"/>
  <c r="AP909" i="16"/>
  <c r="AO909" i="16"/>
  <c r="AN909" i="16"/>
  <c r="AM909" i="16"/>
  <c r="AL909" i="16"/>
  <c r="AK909" i="16"/>
  <c r="AJ909" i="16"/>
  <c r="AI909" i="16"/>
  <c r="AH909" i="16"/>
  <c r="AG909" i="16"/>
  <c r="AF909" i="16"/>
  <c r="AE909" i="16"/>
  <c r="AD909" i="16"/>
  <c r="AC909" i="16"/>
  <c r="AB909" i="16"/>
  <c r="AA909" i="16"/>
  <c r="Z909" i="16"/>
  <c r="Y909" i="16"/>
  <c r="X909" i="16"/>
  <c r="W909" i="16"/>
  <c r="V909" i="16"/>
  <c r="U909" i="16"/>
  <c r="T909" i="16"/>
  <c r="S909" i="16"/>
  <c r="R909" i="16"/>
  <c r="Q909" i="16"/>
  <c r="P909" i="16"/>
  <c r="O909" i="16"/>
  <c r="N909" i="16"/>
  <c r="M909" i="16"/>
  <c r="L909" i="16"/>
  <c r="K909" i="16"/>
  <c r="J909" i="16"/>
  <c r="I909" i="16"/>
  <c r="H909" i="16"/>
  <c r="BO908" i="16"/>
  <c r="BN908" i="16"/>
  <c r="BM908" i="16"/>
  <c r="BL908" i="16"/>
  <c r="BK908" i="16"/>
  <c r="BJ908" i="16"/>
  <c r="BI908" i="16"/>
  <c r="BH908" i="16"/>
  <c r="BG908" i="16"/>
  <c r="BF908" i="16"/>
  <c r="BE908" i="16"/>
  <c r="BD908" i="16"/>
  <c r="BC908" i="16"/>
  <c r="BB908" i="16"/>
  <c r="BA908" i="16"/>
  <c r="AZ908" i="16"/>
  <c r="AY908" i="16"/>
  <c r="AX908" i="16"/>
  <c r="AW908" i="16"/>
  <c r="AV908" i="16"/>
  <c r="AU908" i="16"/>
  <c r="AT908" i="16"/>
  <c r="AS908" i="16"/>
  <c r="AR908" i="16"/>
  <c r="AQ908" i="16"/>
  <c r="AP908" i="16"/>
  <c r="AO908" i="16"/>
  <c r="AN908" i="16"/>
  <c r="AM908" i="16"/>
  <c r="AL908" i="16"/>
  <c r="AK908" i="16"/>
  <c r="AJ908" i="16"/>
  <c r="AI908" i="16"/>
  <c r="AH908" i="16"/>
  <c r="AG908" i="16"/>
  <c r="AF908" i="16"/>
  <c r="AE908" i="16"/>
  <c r="AD908" i="16"/>
  <c r="AC908" i="16"/>
  <c r="AB908" i="16"/>
  <c r="AA908" i="16"/>
  <c r="Z908" i="16"/>
  <c r="Y908" i="16"/>
  <c r="X908" i="16"/>
  <c r="W908" i="16"/>
  <c r="V908" i="16"/>
  <c r="U908" i="16"/>
  <c r="T908" i="16"/>
  <c r="S908" i="16"/>
  <c r="R908" i="16"/>
  <c r="Q908" i="16"/>
  <c r="P908" i="16"/>
  <c r="O908" i="16"/>
  <c r="N908" i="16"/>
  <c r="M908" i="16"/>
  <c r="L908" i="16"/>
  <c r="K908" i="16"/>
  <c r="J908" i="16"/>
  <c r="I908" i="16"/>
  <c r="H908" i="16"/>
  <c r="BO907" i="16"/>
  <c r="BN907" i="16"/>
  <c r="BM907" i="16"/>
  <c r="BL907" i="16"/>
  <c r="BK907" i="16"/>
  <c r="BJ907" i="16"/>
  <c r="BI907" i="16"/>
  <c r="BH907" i="16"/>
  <c r="BG907" i="16"/>
  <c r="BF907" i="16"/>
  <c r="BE907" i="16"/>
  <c r="BD907" i="16"/>
  <c r="BC907" i="16"/>
  <c r="BB907" i="16"/>
  <c r="BA907" i="16"/>
  <c r="AZ907" i="16"/>
  <c r="AY907" i="16"/>
  <c r="AX907" i="16"/>
  <c r="AW907" i="16"/>
  <c r="AV907" i="16"/>
  <c r="AU907" i="16"/>
  <c r="AT907" i="16"/>
  <c r="AS907" i="16"/>
  <c r="AR907" i="16"/>
  <c r="AQ907" i="16"/>
  <c r="AP907" i="16"/>
  <c r="AO907" i="16"/>
  <c r="AN907" i="16"/>
  <c r="AM907" i="16"/>
  <c r="AL907" i="16"/>
  <c r="AK907" i="16"/>
  <c r="AJ907" i="16"/>
  <c r="AI907" i="16"/>
  <c r="AH907" i="16"/>
  <c r="AG907" i="16"/>
  <c r="AF907" i="16"/>
  <c r="AE907" i="16"/>
  <c r="AD907" i="16"/>
  <c r="AC907" i="16"/>
  <c r="AB907" i="16"/>
  <c r="AA907" i="16"/>
  <c r="Z907" i="16"/>
  <c r="Y907" i="16"/>
  <c r="X907" i="16"/>
  <c r="W907" i="16"/>
  <c r="V907" i="16"/>
  <c r="U907" i="16"/>
  <c r="T907" i="16"/>
  <c r="S907" i="16"/>
  <c r="R907" i="16"/>
  <c r="Q907" i="16"/>
  <c r="P907" i="16"/>
  <c r="O907" i="16"/>
  <c r="N907" i="16"/>
  <c r="M907" i="16"/>
  <c r="L907" i="16"/>
  <c r="K907" i="16"/>
  <c r="J907" i="16"/>
  <c r="I907" i="16"/>
  <c r="H907" i="16"/>
  <c r="BO906" i="16"/>
  <c r="BN906" i="16"/>
  <c r="BM906" i="16"/>
  <c r="BL906" i="16"/>
  <c r="BK906" i="16"/>
  <c r="BJ906" i="16"/>
  <c r="BI906" i="16"/>
  <c r="BH906" i="16"/>
  <c r="BG906" i="16"/>
  <c r="BF906" i="16"/>
  <c r="BE906" i="16"/>
  <c r="BD906" i="16"/>
  <c r="BC906" i="16"/>
  <c r="BB906" i="16"/>
  <c r="BA906" i="16"/>
  <c r="AZ906" i="16"/>
  <c r="AY906" i="16"/>
  <c r="AX906" i="16"/>
  <c r="AW906" i="16"/>
  <c r="AV906" i="16"/>
  <c r="AU906" i="16"/>
  <c r="AT906" i="16"/>
  <c r="AS906" i="16"/>
  <c r="AR906" i="16"/>
  <c r="AQ906" i="16"/>
  <c r="AP906" i="16"/>
  <c r="AO906" i="16"/>
  <c r="AN906" i="16"/>
  <c r="AM906" i="16"/>
  <c r="AL906" i="16"/>
  <c r="AK906" i="16"/>
  <c r="AJ906" i="16"/>
  <c r="AI906" i="16"/>
  <c r="AH906" i="16"/>
  <c r="AG906" i="16"/>
  <c r="AF906" i="16"/>
  <c r="AE906" i="16"/>
  <c r="AD906" i="16"/>
  <c r="AC906" i="16"/>
  <c r="AB906" i="16"/>
  <c r="AA906" i="16"/>
  <c r="Z906" i="16"/>
  <c r="Y906" i="16"/>
  <c r="X906" i="16"/>
  <c r="W906" i="16"/>
  <c r="V906" i="16"/>
  <c r="U906" i="16"/>
  <c r="T906" i="16"/>
  <c r="S906" i="16"/>
  <c r="R906" i="16"/>
  <c r="Q906" i="16"/>
  <c r="P906" i="16"/>
  <c r="O906" i="16"/>
  <c r="N906" i="16"/>
  <c r="M906" i="16"/>
  <c r="L906" i="16"/>
  <c r="K906" i="16"/>
  <c r="J906" i="16"/>
  <c r="I906" i="16"/>
  <c r="H906" i="16"/>
  <c r="BO905" i="16"/>
  <c r="BN905" i="16"/>
  <c r="BM905" i="16"/>
  <c r="BL905" i="16"/>
  <c r="BK905" i="16"/>
  <c r="BJ905" i="16"/>
  <c r="BI905" i="16"/>
  <c r="BH905" i="16"/>
  <c r="BG905" i="16"/>
  <c r="BF905" i="16"/>
  <c r="BE905" i="16"/>
  <c r="BD905" i="16"/>
  <c r="BC905" i="16"/>
  <c r="BB905" i="16"/>
  <c r="BA905" i="16"/>
  <c r="AZ905" i="16"/>
  <c r="AY905" i="16"/>
  <c r="AX905" i="16"/>
  <c r="AW905" i="16"/>
  <c r="AV905" i="16"/>
  <c r="AU905" i="16"/>
  <c r="AT905" i="16"/>
  <c r="AS905" i="16"/>
  <c r="AR905" i="16"/>
  <c r="AQ905" i="16"/>
  <c r="AP905" i="16"/>
  <c r="AO905" i="16"/>
  <c r="AN905" i="16"/>
  <c r="AM905" i="16"/>
  <c r="AL905" i="16"/>
  <c r="AK905" i="16"/>
  <c r="AJ905" i="16"/>
  <c r="AI905" i="16"/>
  <c r="AH905" i="16"/>
  <c r="AG905" i="16"/>
  <c r="AF905" i="16"/>
  <c r="AE905" i="16"/>
  <c r="AD905" i="16"/>
  <c r="AC905" i="16"/>
  <c r="AB905" i="16"/>
  <c r="AA905" i="16"/>
  <c r="Z905" i="16"/>
  <c r="Y905" i="16"/>
  <c r="X905" i="16"/>
  <c r="W905" i="16"/>
  <c r="V905" i="16"/>
  <c r="U905" i="16"/>
  <c r="T905" i="16"/>
  <c r="S905" i="16"/>
  <c r="R905" i="16"/>
  <c r="Q905" i="16"/>
  <c r="P905" i="16"/>
  <c r="O905" i="16"/>
  <c r="N905" i="16"/>
  <c r="M905" i="16"/>
  <c r="L905" i="16"/>
  <c r="K905" i="16"/>
  <c r="J905" i="16"/>
  <c r="I905" i="16"/>
  <c r="H905" i="16"/>
  <c r="BO904" i="16"/>
  <c r="BN904" i="16"/>
  <c r="BM904" i="16"/>
  <c r="BL904" i="16"/>
  <c r="BK904" i="16"/>
  <c r="BJ904" i="16"/>
  <c r="BI904" i="16"/>
  <c r="BH904" i="16"/>
  <c r="BG904" i="16"/>
  <c r="BF904" i="16"/>
  <c r="BE904" i="16"/>
  <c r="BD904" i="16"/>
  <c r="BC904" i="16"/>
  <c r="BB904" i="16"/>
  <c r="BA904" i="16"/>
  <c r="AZ904" i="16"/>
  <c r="AY904" i="16"/>
  <c r="AX904" i="16"/>
  <c r="AW904" i="16"/>
  <c r="AV904" i="16"/>
  <c r="AU904" i="16"/>
  <c r="AT904" i="16"/>
  <c r="AS904" i="16"/>
  <c r="AR904" i="16"/>
  <c r="AQ904" i="16"/>
  <c r="AP904" i="16"/>
  <c r="AO904" i="16"/>
  <c r="AN904" i="16"/>
  <c r="AM904" i="16"/>
  <c r="AL904" i="16"/>
  <c r="AK904" i="16"/>
  <c r="AJ904" i="16"/>
  <c r="AI904" i="16"/>
  <c r="AH904" i="16"/>
  <c r="AG904" i="16"/>
  <c r="AF904" i="16"/>
  <c r="AE904" i="16"/>
  <c r="AD904" i="16"/>
  <c r="AC904" i="16"/>
  <c r="AB904" i="16"/>
  <c r="AA904" i="16"/>
  <c r="Z904" i="16"/>
  <c r="Y904" i="16"/>
  <c r="X904" i="16"/>
  <c r="W904" i="16"/>
  <c r="V904" i="16"/>
  <c r="U904" i="16"/>
  <c r="T904" i="16"/>
  <c r="S904" i="16"/>
  <c r="R904" i="16"/>
  <c r="Q904" i="16"/>
  <c r="P904" i="16"/>
  <c r="O904" i="16"/>
  <c r="N904" i="16"/>
  <c r="M904" i="16"/>
  <c r="L904" i="16"/>
  <c r="K904" i="16"/>
  <c r="J904" i="16"/>
  <c r="I904" i="16"/>
  <c r="H904" i="16"/>
  <c r="BO903" i="16"/>
  <c r="BN903" i="16"/>
  <c r="BM903" i="16"/>
  <c r="BL903" i="16"/>
  <c r="BK903" i="16"/>
  <c r="BJ903" i="16"/>
  <c r="BI903" i="16"/>
  <c r="BH903" i="16"/>
  <c r="BG903" i="16"/>
  <c r="BF903" i="16"/>
  <c r="BE903" i="16"/>
  <c r="BD903" i="16"/>
  <c r="BC903" i="16"/>
  <c r="BB903" i="16"/>
  <c r="BA903" i="16"/>
  <c r="AZ903" i="16"/>
  <c r="AY903" i="16"/>
  <c r="AX903" i="16"/>
  <c r="AW903" i="16"/>
  <c r="AV903" i="16"/>
  <c r="AU903" i="16"/>
  <c r="AT903" i="16"/>
  <c r="AS903" i="16"/>
  <c r="AR903" i="16"/>
  <c r="AQ903" i="16"/>
  <c r="AP903" i="16"/>
  <c r="AO903" i="16"/>
  <c r="AN903" i="16"/>
  <c r="AM903" i="16"/>
  <c r="AL903" i="16"/>
  <c r="AK903" i="16"/>
  <c r="AJ903" i="16"/>
  <c r="AI903" i="16"/>
  <c r="AH903" i="16"/>
  <c r="AG903" i="16"/>
  <c r="AF903" i="16"/>
  <c r="AE903" i="16"/>
  <c r="AD903" i="16"/>
  <c r="AC903" i="16"/>
  <c r="AB903" i="16"/>
  <c r="AA903" i="16"/>
  <c r="Z903" i="16"/>
  <c r="Y903" i="16"/>
  <c r="X903" i="16"/>
  <c r="W903" i="16"/>
  <c r="V903" i="16"/>
  <c r="U903" i="16"/>
  <c r="T903" i="16"/>
  <c r="S903" i="16"/>
  <c r="R903" i="16"/>
  <c r="Q903" i="16"/>
  <c r="P903" i="16"/>
  <c r="O903" i="16"/>
  <c r="N903" i="16"/>
  <c r="M903" i="16"/>
  <c r="L903" i="16"/>
  <c r="K903" i="16"/>
  <c r="J903" i="16"/>
  <c r="I903" i="16"/>
  <c r="H903" i="16"/>
  <c r="BO902" i="16"/>
  <c r="BN902" i="16"/>
  <c r="BM902" i="16"/>
  <c r="BL902" i="16"/>
  <c r="BK902" i="16"/>
  <c r="BJ902" i="16"/>
  <c r="BI902" i="16"/>
  <c r="BH902" i="16"/>
  <c r="BG902" i="16"/>
  <c r="BF902" i="16"/>
  <c r="BE902" i="16"/>
  <c r="BD902" i="16"/>
  <c r="BC902" i="16"/>
  <c r="BB902" i="16"/>
  <c r="BA902" i="16"/>
  <c r="AZ902" i="16"/>
  <c r="AY902" i="16"/>
  <c r="AX902" i="16"/>
  <c r="AW902" i="16"/>
  <c r="AV902" i="16"/>
  <c r="AU902" i="16"/>
  <c r="AT902" i="16"/>
  <c r="AS902" i="16"/>
  <c r="AR902" i="16"/>
  <c r="AQ902" i="16"/>
  <c r="AP902" i="16"/>
  <c r="AO902" i="16"/>
  <c r="AN902" i="16"/>
  <c r="AM902" i="16"/>
  <c r="AL902" i="16"/>
  <c r="AK902" i="16"/>
  <c r="AJ902" i="16"/>
  <c r="AI902" i="16"/>
  <c r="AH902" i="16"/>
  <c r="AG902" i="16"/>
  <c r="AF902" i="16"/>
  <c r="AE902" i="16"/>
  <c r="AD902" i="16"/>
  <c r="AC902" i="16"/>
  <c r="AB902" i="16"/>
  <c r="AA902" i="16"/>
  <c r="Z902" i="16"/>
  <c r="Y902" i="16"/>
  <c r="X902" i="16"/>
  <c r="W902" i="16"/>
  <c r="V902" i="16"/>
  <c r="U902" i="16"/>
  <c r="T902" i="16"/>
  <c r="S902" i="16"/>
  <c r="R902" i="16"/>
  <c r="Q902" i="16"/>
  <c r="P902" i="16"/>
  <c r="O902" i="16"/>
  <c r="N902" i="16"/>
  <c r="M902" i="16"/>
  <c r="L902" i="16"/>
  <c r="K902" i="16"/>
  <c r="J902" i="16"/>
  <c r="I902" i="16"/>
  <c r="H902" i="16"/>
  <c r="BO901" i="16"/>
  <c r="BN901" i="16"/>
  <c r="BM901" i="16"/>
  <c r="BL901" i="16"/>
  <c r="BK901" i="16"/>
  <c r="BJ901" i="16"/>
  <c r="BI901" i="16"/>
  <c r="BH901" i="16"/>
  <c r="BG901" i="16"/>
  <c r="BF901" i="16"/>
  <c r="BE901" i="16"/>
  <c r="BD901" i="16"/>
  <c r="BC901" i="16"/>
  <c r="BB901" i="16"/>
  <c r="BA901" i="16"/>
  <c r="AZ901" i="16"/>
  <c r="AY901" i="16"/>
  <c r="AX901" i="16"/>
  <c r="AW901" i="16"/>
  <c r="AV901" i="16"/>
  <c r="AU901" i="16"/>
  <c r="AT901" i="16"/>
  <c r="AS901" i="16"/>
  <c r="AR901" i="16"/>
  <c r="AQ901" i="16"/>
  <c r="AP901" i="16"/>
  <c r="AO901" i="16"/>
  <c r="AN901" i="16"/>
  <c r="AM901" i="16"/>
  <c r="AL901" i="16"/>
  <c r="AK901" i="16"/>
  <c r="AJ901" i="16"/>
  <c r="AI901" i="16"/>
  <c r="AH901" i="16"/>
  <c r="AG901" i="16"/>
  <c r="AF901" i="16"/>
  <c r="AE901" i="16"/>
  <c r="AD901" i="16"/>
  <c r="AC901" i="16"/>
  <c r="AB901" i="16"/>
  <c r="AA901" i="16"/>
  <c r="Z901" i="16"/>
  <c r="Y901" i="16"/>
  <c r="X901" i="16"/>
  <c r="W901" i="16"/>
  <c r="V901" i="16"/>
  <c r="U901" i="16"/>
  <c r="T901" i="16"/>
  <c r="S901" i="16"/>
  <c r="R901" i="16"/>
  <c r="Q901" i="16"/>
  <c r="P901" i="16"/>
  <c r="O901" i="16"/>
  <c r="N901" i="16"/>
  <c r="M901" i="16"/>
  <c r="L901" i="16"/>
  <c r="K901" i="16"/>
  <c r="J901" i="16"/>
  <c r="I901" i="16"/>
  <c r="H901" i="16"/>
  <c r="BO900" i="16"/>
  <c r="BN900" i="16"/>
  <c r="BM900" i="16"/>
  <c r="BL900" i="16"/>
  <c r="BK900" i="16"/>
  <c r="BJ900" i="16"/>
  <c r="BI900" i="16"/>
  <c r="BH900" i="16"/>
  <c r="BG900" i="16"/>
  <c r="BF900" i="16"/>
  <c r="BE900" i="16"/>
  <c r="BD900" i="16"/>
  <c r="BC900" i="16"/>
  <c r="BB900" i="16"/>
  <c r="BA900" i="16"/>
  <c r="AZ900" i="16"/>
  <c r="AY900" i="16"/>
  <c r="AX900" i="16"/>
  <c r="AW900" i="16"/>
  <c r="AV900" i="16"/>
  <c r="AU900" i="16"/>
  <c r="AT900" i="16"/>
  <c r="AS900" i="16"/>
  <c r="AR900" i="16"/>
  <c r="AQ900" i="16"/>
  <c r="AP900" i="16"/>
  <c r="AO900" i="16"/>
  <c r="AN900" i="16"/>
  <c r="AM900" i="16"/>
  <c r="AL900" i="16"/>
  <c r="AK900" i="16"/>
  <c r="AJ900" i="16"/>
  <c r="AI900" i="16"/>
  <c r="AH900" i="16"/>
  <c r="AG900" i="16"/>
  <c r="AF900" i="16"/>
  <c r="AE900" i="16"/>
  <c r="AD900" i="16"/>
  <c r="AC900" i="16"/>
  <c r="AB900" i="16"/>
  <c r="AA900" i="16"/>
  <c r="Z900" i="16"/>
  <c r="Y900" i="16"/>
  <c r="X900" i="16"/>
  <c r="W900" i="16"/>
  <c r="V900" i="16"/>
  <c r="U900" i="16"/>
  <c r="T900" i="16"/>
  <c r="S900" i="16"/>
  <c r="R900" i="16"/>
  <c r="Q900" i="16"/>
  <c r="P900" i="16"/>
  <c r="O900" i="16"/>
  <c r="N900" i="16"/>
  <c r="M900" i="16"/>
  <c r="L900" i="16"/>
  <c r="K900" i="16"/>
  <c r="J900" i="16"/>
  <c r="I900" i="16"/>
  <c r="H900" i="16"/>
  <c r="BO899" i="16"/>
  <c r="BN899" i="16"/>
  <c r="BM899" i="16"/>
  <c r="BL899" i="16"/>
  <c r="BK899" i="16"/>
  <c r="BJ899" i="16"/>
  <c r="BI899" i="16"/>
  <c r="BH899" i="16"/>
  <c r="BG899" i="16"/>
  <c r="BF899" i="16"/>
  <c r="BE899" i="16"/>
  <c r="BD899" i="16"/>
  <c r="BC899" i="16"/>
  <c r="BB899" i="16"/>
  <c r="BA899" i="16"/>
  <c r="AZ899" i="16"/>
  <c r="AY899" i="16"/>
  <c r="AX899" i="16"/>
  <c r="AW899" i="16"/>
  <c r="AV899" i="16"/>
  <c r="AU899" i="16"/>
  <c r="AT899" i="16"/>
  <c r="AS899" i="16"/>
  <c r="AR899" i="16"/>
  <c r="AQ899" i="16"/>
  <c r="AP899" i="16"/>
  <c r="AO899" i="16"/>
  <c r="AN899" i="16"/>
  <c r="AM899" i="16"/>
  <c r="AL899" i="16"/>
  <c r="AK899" i="16"/>
  <c r="AJ899" i="16"/>
  <c r="AI899" i="16"/>
  <c r="AH899" i="16"/>
  <c r="AG899" i="16"/>
  <c r="AF899" i="16"/>
  <c r="AE899" i="16"/>
  <c r="AD899" i="16"/>
  <c r="AC899" i="16"/>
  <c r="AB899" i="16"/>
  <c r="AA899" i="16"/>
  <c r="Z899" i="16"/>
  <c r="Y899" i="16"/>
  <c r="X899" i="16"/>
  <c r="W899" i="16"/>
  <c r="V899" i="16"/>
  <c r="U899" i="16"/>
  <c r="T899" i="16"/>
  <c r="S899" i="16"/>
  <c r="R899" i="16"/>
  <c r="Q899" i="16"/>
  <c r="P899" i="16"/>
  <c r="O899" i="16"/>
  <c r="N899" i="16"/>
  <c r="M899" i="16"/>
  <c r="L899" i="16"/>
  <c r="K899" i="16"/>
  <c r="J899" i="16"/>
  <c r="I899" i="16"/>
  <c r="H899" i="16"/>
  <c r="BO898" i="16"/>
  <c r="BN898" i="16"/>
  <c r="BM898" i="16"/>
  <c r="BL898" i="16"/>
  <c r="BK898" i="16"/>
  <c r="BJ898" i="16"/>
  <c r="BI898" i="16"/>
  <c r="BH898" i="16"/>
  <c r="BG898" i="16"/>
  <c r="BF898" i="16"/>
  <c r="BE898" i="16"/>
  <c r="BD898" i="16"/>
  <c r="BC898" i="16"/>
  <c r="BB898" i="16"/>
  <c r="BA898" i="16"/>
  <c r="AZ898" i="16"/>
  <c r="AY898" i="16"/>
  <c r="AX898" i="16"/>
  <c r="AW898" i="16"/>
  <c r="AV898" i="16"/>
  <c r="AU898" i="16"/>
  <c r="AT898" i="16"/>
  <c r="AS898" i="16"/>
  <c r="AR898" i="16"/>
  <c r="AQ898" i="16"/>
  <c r="AP898" i="16"/>
  <c r="AO898" i="16"/>
  <c r="AN898" i="16"/>
  <c r="AM898" i="16"/>
  <c r="AL898" i="16"/>
  <c r="AK898" i="16"/>
  <c r="AJ898" i="16"/>
  <c r="AI898" i="16"/>
  <c r="AH898" i="16"/>
  <c r="AG898" i="16"/>
  <c r="AF898" i="16"/>
  <c r="AE898" i="16"/>
  <c r="AD898" i="16"/>
  <c r="AC898" i="16"/>
  <c r="AB898" i="16"/>
  <c r="AA898" i="16"/>
  <c r="Z898" i="16"/>
  <c r="Y898" i="16"/>
  <c r="X898" i="16"/>
  <c r="W898" i="16"/>
  <c r="V898" i="16"/>
  <c r="U898" i="16"/>
  <c r="T898" i="16"/>
  <c r="S898" i="16"/>
  <c r="R898" i="16"/>
  <c r="Q898" i="16"/>
  <c r="P898" i="16"/>
  <c r="O898" i="16"/>
  <c r="N898" i="16"/>
  <c r="M898" i="16"/>
  <c r="L898" i="16"/>
  <c r="K898" i="16"/>
  <c r="J898" i="16"/>
  <c r="I898" i="16"/>
  <c r="H898" i="16"/>
  <c r="BO897" i="16"/>
  <c r="BN897" i="16"/>
  <c r="BM897" i="16"/>
  <c r="BL897" i="16"/>
  <c r="BK897" i="16"/>
  <c r="BJ897" i="16"/>
  <c r="BI897" i="16"/>
  <c r="BH897" i="16"/>
  <c r="BG897" i="16"/>
  <c r="BF897" i="16"/>
  <c r="BE897" i="16"/>
  <c r="BD897" i="16"/>
  <c r="BC897" i="16"/>
  <c r="BB897" i="16"/>
  <c r="BA897" i="16"/>
  <c r="AZ897" i="16"/>
  <c r="AY897" i="16"/>
  <c r="AX897" i="16"/>
  <c r="AW897" i="16"/>
  <c r="AV897" i="16"/>
  <c r="AU897" i="16"/>
  <c r="AT897" i="16"/>
  <c r="AS897" i="16"/>
  <c r="AR897" i="16"/>
  <c r="AQ897" i="16"/>
  <c r="AP897" i="16"/>
  <c r="AO897" i="16"/>
  <c r="AN897" i="16"/>
  <c r="AM897" i="16"/>
  <c r="AL897" i="16"/>
  <c r="AK897" i="16"/>
  <c r="AJ897" i="16"/>
  <c r="AI897" i="16"/>
  <c r="AH897" i="16"/>
  <c r="AG897" i="16"/>
  <c r="AF897" i="16"/>
  <c r="AE897" i="16"/>
  <c r="AD897" i="16"/>
  <c r="AC897" i="16"/>
  <c r="AB897" i="16"/>
  <c r="AA897" i="16"/>
  <c r="Z897" i="16"/>
  <c r="Y897" i="16"/>
  <c r="X897" i="16"/>
  <c r="W897" i="16"/>
  <c r="V897" i="16"/>
  <c r="U897" i="16"/>
  <c r="T897" i="16"/>
  <c r="S897" i="16"/>
  <c r="R897" i="16"/>
  <c r="Q897" i="16"/>
  <c r="P897" i="16"/>
  <c r="O897" i="16"/>
  <c r="N897" i="16"/>
  <c r="M897" i="16"/>
  <c r="L897" i="16"/>
  <c r="K897" i="16"/>
  <c r="J897" i="16"/>
  <c r="I897" i="16"/>
  <c r="H897" i="16"/>
  <c r="BO896" i="16"/>
  <c r="BN896" i="16"/>
  <c r="BM896" i="16"/>
  <c r="BL896" i="16"/>
  <c r="BK896" i="16"/>
  <c r="BJ896" i="16"/>
  <c r="BI896" i="16"/>
  <c r="BH896" i="16"/>
  <c r="BG896" i="16"/>
  <c r="BF896" i="16"/>
  <c r="BE896" i="16"/>
  <c r="BD896" i="16"/>
  <c r="BC896" i="16"/>
  <c r="BB896" i="16"/>
  <c r="BA896" i="16"/>
  <c r="AZ896" i="16"/>
  <c r="AY896" i="16"/>
  <c r="AX896" i="16"/>
  <c r="AW896" i="16"/>
  <c r="AV896" i="16"/>
  <c r="AU896" i="16"/>
  <c r="AT896" i="16"/>
  <c r="AS896" i="16"/>
  <c r="AR896" i="16"/>
  <c r="AQ896" i="16"/>
  <c r="AP896" i="16"/>
  <c r="AO896" i="16"/>
  <c r="AN896" i="16"/>
  <c r="AM896" i="16"/>
  <c r="AL896" i="16"/>
  <c r="AK896" i="16"/>
  <c r="AJ896" i="16"/>
  <c r="AI896" i="16"/>
  <c r="AH896" i="16"/>
  <c r="AG896" i="16"/>
  <c r="AF896" i="16"/>
  <c r="AE896" i="16"/>
  <c r="AD896" i="16"/>
  <c r="AC896" i="16"/>
  <c r="AB896" i="16"/>
  <c r="AA896" i="16"/>
  <c r="Z896" i="16"/>
  <c r="Y896" i="16"/>
  <c r="X896" i="16"/>
  <c r="W896" i="16"/>
  <c r="V896" i="16"/>
  <c r="U896" i="16"/>
  <c r="T896" i="16"/>
  <c r="S896" i="16"/>
  <c r="R896" i="16"/>
  <c r="Q896" i="16"/>
  <c r="P896" i="16"/>
  <c r="O896" i="16"/>
  <c r="N896" i="16"/>
  <c r="M896" i="16"/>
  <c r="L896" i="16"/>
  <c r="K896" i="16"/>
  <c r="J896" i="16"/>
  <c r="I896" i="16"/>
  <c r="H896" i="16"/>
  <c r="BO895" i="16"/>
  <c r="BN895" i="16"/>
  <c r="BM895" i="16"/>
  <c r="BL895" i="16"/>
  <c r="BK895" i="16"/>
  <c r="BJ895" i="16"/>
  <c r="BI895" i="16"/>
  <c r="BH895" i="16"/>
  <c r="BG895" i="16"/>
  <c r="BF895" i="16"/>
  <c r="BE895" i="16"/>
  <c r="BD895" i="16"/>
  <c r="BC895" i="16"/>
  <c r="BB895" i="16"/>
  <c r="BA895" i="16"/>
  <c r="AZ895" i="16"/>
  <c r="AY895" i="16"/>
  <c r="AX895" i="16"/>
  <c r="AW895" i="16"/>
  <c r="AV895" i="16"/>
  <c r="AU895" i="16"/>
  <c r="AT895" i="16"/>
  <c r="AS895" i="16"/>
  <c r="AR895" i="16"/>
  <c r="AQ895" i="16"/>
  <c r="AP895" i="16"/>
  <c r="AO895" i="16"/>
  <c r="AN895" i="16"/>
  <c r="AM895" i="16"/>
  <c r="AL895" i="16"/>
  <c r="AK895" i="16"/>
  <c r="AJ895" i="16"/>
  <c r="AI895" i="16"/>
  <c r="AH895" i="16"/>
  <c r="AG895" i="16"/>
  <c r="AF895" i="16"/>
  <c r="AE895" i="16"/>
  <c r="AD895" i="16"/>
  <c r="AC895" i="16"/>
  <c r="AB895" i="16"/>
  <c r="AA895" i="16"/>
  <c r="Z895" i="16"/>
  <c r="Y895" i="16"/>
  <c r="X895" i="16"/>
  <c r="W895" i="16"/>
  <c r="V895" i="16"/>
  <c r="U895" i="16"/>
  <c r="T895" i="16"/>
  <c r="S895" i="16"/>
  <c r="R895" i="16"/>
  <c r="Q895" i="16"/>
  <c r="P895" i="16"/>
  <c r="O895" i="16"/>
  <c r="N895" i="16"/>
  <c r="M895" i="16"/>
  <c r="L895" i="16"/>
  <c r="K895" i="16"/>
  <c r="J895" i="16"/>
  <c r="I895" i="16"/>
  <c r="H895" i="16"/>
  <c r="BO894" i="16"/>
  <c r="BN894" i="16"/>
  <c r="BM894" i="16"/>
  <c r="BL894" i="16"/>
  <c r="BK894" i="16"/>
  <c r="BJ894" i="16"/>
  <c r="BI894" i="16"/>
  <c r="BH894" i="16"/>
  <c r="BG894" i="16"/>
  <c r="BF894" i="16"/>
  <c r="BE894" i="16"/>
  <c r="BD894" i="16"/>
  <c r="BC894" i="16"/>
  <c r="BB894" i="16"/>
  <c r="BA894" i="16"/>
  <c r="AZ894" i="16"/>
  <c r="AY894" i="16"/>
  <c r="AX894" i="16"/>
  <c r="AW894" i="16"/>
  <c r="AV894" i="16"/>
  <c r="AU894" i="16"/>
  <c r="AT894" i="16"/>
  <c r="AS894" i="16"/>
  <c r="AR894" i="16"/>
  <c r="AQ894" i="16"/>
  <c r="AP894" i="16"/>
  <c r="AO894" i="16"/>
  <c r="AN894" i="16"/>
  <c r="AM894" i="16"/>
  <c r="AL894" i="16"/>
  <c r="AK894" i="16"/>
  <c r="AJ894" i="16"/>
  <c r="AI894" i="16"/>
  <c r="AH894" i="16"/>
  <c r="AG894" i="16"/>
  <c r="AF894" i="16"/>
  <c r="AE894" i="16"/>
  <c r="AD894" i="16"/>
  <c r="AC894" i="16"/>
  <c r="AB894" i="16"/>
  <c r="AA894" i="16"/>
  <c r="Z894" i="16"/>
  <c r="Y894" i="16"/>
  <c r="X894" i="16"/>
  <c r="W894" i="16"/>
  <c r="V894" i="16"/>
  <c r="U894" i="16"/>
  <c r="T894" i="16"/>
  <c r="S894" i="16"/>
  <c r="R894" i="16"/>
  <c r="Q894" i="16"/>
  <c r="P894" i="16"/>
  <c r="O894" i="16"/>
  <c r="N894" i="16"/>
  <c r="M894" i="16"/>
  <c r="L894" i="16"/>
  <c r="K894" i="16"/>
  <c r="J894" i="16"/>
  <c r="I894" i="16"/>
  <c r="H894" i="16"/>
  <c r="BO893" i="16"/>
  <c r="BN893" i="16"/>
  <c r="BM893" i="16"/>
  <c r="BL893" i="16"/>
  <c r="BK893" i="16"/>
  <c r="BJ893" i="16"/>
  <c r="BI893" i="16"/>
  <c r="BH893" i="16"/>
  <c r="BG893" i="16"/>
  <c r="BF893" i="16"/>
  <c r="BE893" i="16"/>
  <c r="BD893" i="16"/>
  <c r="BC893" i="16"/>
  <c r="BB893" i="16"/>
  <c r="BA893" i="16"/>
  <c r="AZ893" i="16"/>
  <c r="AY893" i="16"/>
  <c r="AX893" i="16"/>
  <c r="AW893" i="16"/>
  <c r="AV893" i="16"/>
  <c r="AU893" i="16"/>
  <c r="AT893" i="16"/>
  <c r="AS893" i="16"/>
  <c r="AR893" i="16"/>
  <c r="AQ893" i="16"/>
  <c r="AP893" i="16"/>
  <c r="AO893" i="16"/>
  <c r="AN893" i="16"/>
  <c r="AM893" i="16"/>
  <c r="AL893" i="16"/>
  <c r="AK893" i="16"/>
  <c r="AJ893" i="16"/>
  <c r="AI893" i="16"/>
  <c r="AH893" i="16"/>
  <c r="AG893" i="16"/>
  <c r="AF893" i="16"/>
  <c r="AE893" i="16"/>
  <c r="AD893" i="16"/>
  <c r="AC893" i="16"/>
  <c r="AB893" i="16"/>
  <c r="AA893" i="16"/>
  <c r="Z893" i="16"/>
  <c r="Y893" i="16"/>
  <c r="X893" i="16"/>
  <c r="W893" i="16"/>
  <c r="V893" i="16"/>
  <c r="U893" i="16"/>
  <c r="T893" i="16"/>
  <c r="S893" i="16"/>
  <c r="R893" i="16"/>
  <c r="Q893" i="16"/>
  <c r="P893" i="16"/>
  <c r="O893" i="16"/>
  <c r="N893" i="16"/>
  <c r="M893" i="16"/>
  <c r="L893" i="16"/>
  <c r="K893" i="16"/>
  <c r="J893" i="16"/>
  <c r="I893" i="16"/>
  <c r="H893" i="16"/>
  <c r="BO892" i="16"/>
  <c r="BN892" i="16"/>
  <c r="BM892" i="16"/>
  <c r="BL892" i="16"/>
  <c r="BK892" i="16"/>
  <c r="BJ892" i="16"/>
  <c r="BI892" i="16"/>
  <c r="BH892" i="16"/>
  <c r="BG892" i="16"/>
  <c r="BF892" i="16"/>
  <c r="BE892" i="16"/>
  <c r="BD892" i="16"/>
  <c r="BC892" i="16"/>
  <c r="BB892" i="16"/>
  <c r="BA892" i="16"/>
  <c r="AZ892" i="16"/>
  <c r="AY892" i="16"/>
  <c r="AX892" i="16"/>
  <c r="AW892" i="16"/>
  <c r="AV892" i="16"/>
  <c r="AU892" i="16"/>
  <c r="AT892" i="16"/>
  <c r="AS892" i="16"/>
  <c r="AR892" i="16"/>
  <c r="AQ892" i="16"/>
  <c r="AP892" i="16"/>
  <c r="AO892" i="16"/>
  <c r="AN892" i="16"/>
  <c r="AM892" i="16"/>
  <c r="AL892" i="16"/>
  <c r="AK892" i="16"/>
  <c r="AJ892" i="16"/>
  <c r="AI892" i="16"/>
  <c r="AH892" i="16"/>
  <c r="AG892" i="16"/>
  <c r="AF892" i="16"/>
  <c r="AE892" i="16"/>
  <c r="AD892" i="16"/>
  <c r="AC892" i="16"/>
  <c r="AB892" i="16"/>
  <c r="AA892" i="16"/>
  <c r="Z892" i="16"/>
  <c r="Y892" i="16"/>
  <c r="X892" i="16"/>
  <c r="W892" i="16"/>
  <c r="V892" i="16"/>
  <c r="U892" i="16"/>
  <c r="T892" i="16"/>
  <c r="S892" i="16"/>
  <c r="R892" i="16"/>
  <c r="Q892" i="16"/>
  <c r="P892" i="16"/>
  <c r="O892" i="16"/>
  <c r="N892" i="16"/>
  <c r="M892" i="16"/>
  <c r="L892" i="16"/>
  <c r="K892" i="16"/>
  <c r="J892" i="16"/>
  <c r="I892" i="16"/>
  <c r="H892" i="16"/>
  <c r="BO891" i="16"/>
  <c r="BN891" i="16"/>
  <c r="BM891" i="16"/>
  <c r="BL891" i="16"/>
  <c r="BK891" i="16"/>
  <c r="BJ891" i="16"/>
  <c r="BI891" i="16"/>
  <c r="BH891" i="16"/>
  <c r="BG891" i="16"/>
  <c r="BF891" i="16"/>
  <c r="BE891" i="16"/>
  <c r="BD891" i="16"/>
  <c r="BC891" i="16"/>
  <c r="BB891" i="16"/>
  <c r="BA891" i="16"/>
  <c r="AZ891" i="16"/>
  <c r="AY891" i="16"/>
  <c r="AX891" i="16"/>
  <c r="AW891" i="16"/>
  <c r="AV891" i="16"/>
  <c r="AU891" i="16"/>
  <c r="AT891" i="16"/>
  <c r="AS891" i="16"/>
  <c r="AR891" i="16"/>
  <c r="AQ891" i="16"/>
  <c r="AP891" i="16"/>
  <c r="AO891" i="16"/>
  <c r="AN891" i="16"/>
  <c r="AM891" i="16"/>
  <c r="AL891" i="16"/>
  <c r="AK891" i="16"/>
  <c r="AJ891" i="16"/>
  <c r="AI891" i="16"/>
  <c r="AH891" i="16"/>
  <c r="AG891" i="16"/>
  <c r="AF891" i="16"/>
  <c r="AE891" i="16"/>
  <c r="AD891" i="16"/>
  <c r="AC891" i="16"/>
  <c r="AB891" i="16"/>
  <c r="AA891" i="16"/>
  <c r="Z891" i="16"/>
  <c r="Y891" i="16"/>
  <c r="X891" i="16"/>
  <c r="W891" i="16"/>
  <c r="V891" i="16"/>
  <c r="U891" i="16"/>
  <c r="T891" i="16"/>
  <c r="S891" i="16"/>
  <c r="R891" i="16"/>
  <c r="Q891" i="16"/>
  <c r="P891" i="16"/>
  <c r="O891" i="16"/>
  <c r="N891" i="16"/>
  <c r="M891" i="16"/>
  <c r="L891" i="16"/>
  <c r="K891" i="16"/>
  <c r="J891" i="16"/>
  <c r="I891" i="16"/>
  <c r="H891" i="16"/>
  <c r="BO890" i="16"/>
  <c r="BN890" i="16"/>
  <c r="BM890" i="16"/>
  <c r="BL890" i="16"/>
  <c r="BK890" i="16"/>
  <c r="BJ890" i="16"/>
  <c r="BI890" i="16"/>
  <c r="BH890" i="16"/>
  <c r="BG890" i="16"/>
  <c r="BF890" i="16"/>
  <c r="BE890" i="16"/>
  <c r="BD890" i="16"/>
  <c r="BC890" i="16"/>
  <c r="BB890" i="16"/>
  <c r="BA890" i="16"/>
  <c r="AZ890" i="16"/>
  <c r="AY890" i="16"/>
  <c r="AX890" i="16"/>
  <c r="AW890" i="16"/>
  <c r="AV890" i="16"/>
  <c r="AU890" i="16"/>
  <c r="AT890" i="16"/>
  <c r="AS890" i="16"/>
  <c r="AR890" i="16"/>
  <c r="AQ890" i="16"/>
  <c r="AP890" i="16"/>
  <c r="AO890" i="16"/>
  <c r="AN890" i="16"/>
  <c r="AM890" i="16"/>
  <c r="AL890" i="16"/>
  <c r="AK890" i="16"/>
  <c r="AJ890" i="16"/>
  <c r="AI890" i="16"/>
  <c r="AH890" i="16"/>
  <c r="AG890" i="16"/>
  <c r="AF890" i="16"/>
  <c r="AE890" i="16"/>
  <c r="AD890" i="16"/>
  <c r="AC890" i="16"/>
  <c r="AB890" i="16"/>
  <c r="AA890" i="16"/>
  <c r="Z890" i="16"/>
  <c r="Y890" i="16"/>
  <c r="X890" i="16"/>
  <c r="W890" i="16"/>
  <c r="V890" i="16"/>
  <c r="U890" i="16"/>
  <c r="T890" i="16"/>
  <c r="S890" i="16"/>
  <c r="R890" i="16"/>
  <c r="Q890" i="16"/>
  <c r="P890" i="16"/>
  <c r="O890" i="16"/>
  <c r="N890" i="16"/>
  <c r="M890" i="16"/>
  <c r="L890" i="16"/>
  <c r="K890" i="16"/>
  <c r="J890" i="16"/>
  <c r="I890" i="16"/>
  <c r="H890" i="16"/>
  <c r="BO889" i="16"/>
  <c r="BN889" i="16"/>
  <c r="BM889" i="16"/>
  <c r="BL889" i="16"/>
  <c r="BK889" i="16"/>
  <c r="BJ889" i="16"/>
  <c r="BI889" i="16"/>
  <c r="BH889" i="16"/>
  <c r="BG889" i="16"/>
  <c r="BF889" i="16"/>
  <c r="BE889" i="16"/>
  <c r="BD889" i="16"/>
  <c r="BC889" i="16"/>
  <c r="BB889" i="16"/>
  <c r="BA889" i="16"/>
  <c r="AZ889" i="16"/>
  <c r="AY889" i="16"/>
  <c r="AX889" i="16"/>
  <c r="AW889" i="16"/>
  <c r="AV889" i="16"/>
  <c r="AU889" i="16"/>
  <c r="AT889" i="16"/>
  <c r="AS889" i="16"/>
  <c r="AR889" i="16"/>
  <c r="AQ889" i="16"/>
  <c r="AP889" i="16"/>
  <c r="AO889" i="16"/>
  <c r="AN889" i="16"/>
  <c r="AM889" i="16"/>
  <c r="AL889" i="16"/>
  <c r="AK889" i="16"/>
  <c r="AJ889" i="16"/>
  <c r="AI889" i="16"/>
  <c r="AH889" i="16"/>
  <c r="AG889" i="16"/>
  <c r="AF889" i="16"/>
  <c r="AE889" i="16"/>
  <c r="AD889" i="16"/>
  <c r="AC889" i="16"/>
  <c r="AB889" i="16"/>
  <c r="AA889" i="16"/>
  <c r="Z889" i="16"/>
  <c r="Y889" i="16"/>
  <c r="X889" i="16"/>
  <c r="W889" i="16"/>
  <c r="V889" i="16"/>
  <c r="U889" i="16"/>
  <c r="T889" i="16"/>
  <c r="S889" i="16"/>
  <c r="R889" i="16"/>
  <c r="Q889" i="16"/>
  <c r="P889" i="16"/>
  <c r="O889" i="16"/>
  <c r="N889" i="16"/>
  <c r="M889" i="16"/>
  <c r="L889" i="16"/>
  <c r="K889" i="16"/>
  <c r="J889" i="16"/>
  <c r="I889" i="16"/>
  <c r="H889" i="16"/>
  <c r="BO888" i="16"/>
  <c r="BN888" i="16"/>
  <c r="BM888" i="16"/>
  <c r="BL888" i="16"/>
  <c r="BK888" i="16"/>
  <c r="BJ888" i="16"/>
  <c r="BI888" i="16"/>
  <c r="BH888" i="16"/>
  <c r="BG888" i="16"/>
  <c r="BF888" i="16"/>
  <c r="BE888" i="16"/>
  <c r="BD888" i="16"/>
  <c r="BC888" i="16"/>
  <c r="BB888" i="16"/>
  <c r="BA888" i="16"/>
  <c r="AZ888" i="16"/>
  <c r="AY888" i="16"/>
  <c r="AX888" i="16"/>
  <c r="AW888" i="16"/>
  <c r="AV888" i="16"/>
  <c r="AU888" i="16"/>
  <c r="AT888" i="16"/>
  <c r="AS888" i="16"/>
  <c r="AR888" i="16"/>
  <c r="AQ888" i="16"/>
  <c r="AP888" i="16"/>
  <c r="AO888" i="16"/>
  <c r="AN888" i="16"/>
  <c r="AM888" i="16"/>
  <c r="AL888" i="16"/>
  <c r="AK888" i="16"/>
  <c r="AJ888" i="16"/>
  <c r="AI888" i="16"/>
  <c r="AH888" i="16"/>
  <c r="AG888" i="16"/>
  <c r="AF888" i="16"/>
  <c r="AE888" i="16"/>
  <c r="AD888" i="16"/>
  <c r="AC888" i="16"/>
  <c r="AB888" i="16"/>
  <c r="AA888" i="16"/>
  <c r="Z888" i="16"/>
  <c r="Y888" i="16"/>
  <c r="X888" i="16"/>
  <c r="W888" i="16"/>
  <c r="V888" i="16"/>
  <c r="U888" i="16"/>
  <c r="T888" i="16"/>
  <c r="S888" i="16"/>
  <c r="R888" i="16"/>
  <c r="Q888" i="16"/>
  <c r="P888" i="16"/>
  <c r="O888" i="16"/>
  <c r="N888" i="16"/>
  <c r="M888" i="16"/>
  <c r="L888" i="16"/>
  <c r="K888" i="16"/>
  <c r="J888" i="16"/>
  <c r="I888" i="16"/>
  <c r="H888" i="16"/>
  <c r="BO887" i="16"/>
  <c r="BN887" i="16"/>
  <c r="BM887" i="16"/>
  <c r="BL887" i="16"/>
  <c r="BK887" i="16"/>
  <c r="BJ887" i="16"/>
  <c r="BI887" i="16"/>
  <c r="BH887" i="16"/>
  <c r="BG887" i="16"/>
  <c r="BF887" i="16"/>
  <c r="BE887" i="16"/>
  <c r="BD887" i="16"/>
  <c r="BC887" i="16"/>
  <c r="BB887" i="16"/>
  <c r="BA887" i="16"/>
  <c r="AZ887" i="16"/>
  <c r="AY887" i="16"/>
  <c r="AX887" i="16"/>
  <c r="AW887" i="16"/>
  <c r="AV887" i="16"/>
  <c r="AU887" i="16"/>
  <c r="AT887" i="16"/>
  <c r="AS887" i="16"/>
  <c r="AR887" i="16"/>
  <c r="AQ887" i="16"/>
  <c r="AP887" i="16"/>
  <c r="AO887" i="16"/>
  <c r="AN887" i="16"/>
  <c r="AM887" i="16"/>
  <c r="AL887" i="16"/>
  <c r="AK887" i="16"/>
  <c r="AJ887" i="16"/>
  <c r="AI887" i="16"/>
  <c r="AH887" i="16"/>
  <c r="AG887" i="16"/>
  <c r="AF887" i="16"/>
  <c r="AE887" i="16"/>
  <c r="AD887" i="16"/>
  <c r="AC887" i="16"/>
  <c r="AB887" i="16"/>
  <c r="AA887" i="16"/>
  <c r="Z887" i="16"/>
  <c r="Y887" i="16"/>
  <c r="X887" i="16"/>
  <c r="W887" i="16"/>
  <c r="V887" i="16"/>
  <c r="U887" i="16"/>
  <c r="T887" i="16"/>
  <c r="S887" i="16"/>
  <c r="R887" i="16"/>
  <c r="Q887" i="16"/>
  <c r="P887" i="16"/>
  <c r="O887" i="16"/>
  <c r="N887" i="16"/>
  <c r="M887" i="16"/>
  <c r="L887" i="16"/>
  <c r="K887" i="16"/>
  <c r="J887" i="16"/>
  <c r="I887" i="16"/>
  <c r="H887" i="16"/>
  <c r="BO886" i="16"/>
  <c r="BN886" i="16"/>
  <c r="BM886" i="16"/>
  <c r="BL886" i="16"/>
  <c r="BK886" i="16"/>
  <c r="BJ886" i="16"/>
  <c r="BI886" i="16"/>
  <c r="BH886" i="16"/>
  <c r="BG886" i="16"/>
  <c r="BF886" i="16"/>
  <c r="BE886" i="16"/>
  <c r="BD886" i="16"/>
  <c r="BC886" i="16"/>
  <c r="BB886" i="16"/>
  <c r="BA886" i="16"/>
  <c r="AZ886" i="16"/>
  <c r="AY886" i="16"/>
  <c r="AX886" i="16"/>
  <c r="AW886" i="16"/>
  <c r="AV886" i="16"/>
  <c r="AU886" i="16"/>
  <c r="AT886" i="16"/>
  <c r="AS886" i="16"/>
  <c r="AR886" i="16"/>
  <c r="AQ886" i="16"/>
  <c r="AP886" i="16"/>
  <c r="AO886" i="16"/>
  <c r="AN886" i="16"/>
  <c r="AM886" i="16"/>
  <c r="AL886" i="16"/>
  <c r="AK886" i="16"/>
  <c r="AJ886" i="16"/>
  <c r="AI886" i="16"/>
  <c r="AH886" i="16"/>
  <c r="AG886" i="16"/>
  <c r="AF886" i="16"/>
  <c r="AE886" i="16"/>
  <c r="AD886" i="16"/>
  <c r="AC886" i="16"/>
  <c r="AB886" i="16"/>
  <c r="AA886" i="16"/>
  <c r="Z886" i="16"/>
  <c r="Y886" i="16"/>
  <c r="X886" i="16"/>
  <c r="W886" i="16"/>
  <c r="V886" i="16"/>
  <c r="U886" i="16"/>
  <c r="T886" i="16"/>
  <c r="S886" i="16"/>
  <c r="R886" i="16"/>
  <c r="Q886" i="16"/>
  <c r="P886" i="16"/>
  <c r="O886" i="16"/>
  <c r="N886" i="16"/>
  <c r="M886" i="16"/>
  <c r="L886" i="16"/>
  <c r="K886" i="16"/>
  <c r="J886" i="16"/>
  <c r="I886" i="16"/>
  <c r="H886" i="16"/>
  <c r="BO885" i="16"/>
  <c r="BN885" i="16"/>
  <c r="BM885" i="16"/>
  <c r="BL885" i="16"/>
  <c r="BK885" i="16"/>
  <c r="BJ885" i="16"/>
  <c r="BI885" i="16"/>
  <c r="BH885" i="16"/>
  <c r="BG885" i="16"/>
  <c r="BF885" i="16"/>
  <c r="BE885" i="16"/>
  <c r="BD885" i="16"/>
  <c r="BC885" i="16"/>
  <c r="BB885" i="16"/>
  <c r="BA885" i="16"/>
  <c r="AZ885" i="16"/>
  <c r="AY885" i="16"/>
  <c r="AX885" i="16"/>
  <c r="AW885" i="16"/>
  <c r="AV885" i="16"/>
  <c r="AU885" i="16"/>
  <c r="AT885" i="16"/>
  <c r="AS885" i="16"/>
  <c r="AR885" i="16"/>
  <c r="AQ885" i="16"/>
  <c r="AP885" i="16"/>
  <c r="AO885" i="16"/>
  <c r="AN885" i="16"/>
  <c r="AM885" i="16"/>
  <c r="AL885" i="16"/>
  <c r="AK885" i="16"/>
  <c r="AJ885" i="16"/>
  <c r="AI885" i="16"/>
  <c r="AH885" i="16"/>
  <c r="AG885" i="16"/>
  <c r="AF885" i="16"/>
  <c r="AE885" i="16"/>
  <c r="AD885" i="16"/>
  <c r="AC885" i="16"/>
  <c r="AB885" i="16"/>
  <c r="AA885" i="16"/>
  <c r="Z885" i="16"/>
  <c r="Y885" i="16"/>
  <c r="X885" i="16"/>
  <c r="W885" i="16"/>
  <c r="V885" i="16"/>
  <c r="U885" i="16"/>
  <c r="T885" i="16"/>
  <c r="S885" i="16"/>
  <c r="R885" i="16"/>
  <c r="Q885" i="16"/>
  <c r="P885" i="16"/>
  <c r="O885" i="16"/>
  <c r="N885" i="16"/>
  <c r="M885" i="16"/>
  <c r="L885" i="16"/>
  <c r="K885" i="16"/>
  <c r="J885" i="16"/>
  <c r="I885" i="16"/>
  <c r="H885" i="16"/>
  <c r="BO884" i="16"/>
  <c r="BN884" i="16"/>
  <c r="BM884" i="16"/>
  <c r="BL884" i="16"/>
  <c r="BK884" i="16"/>
  <c r="BJ884" i="16"/>
  <c r="BI884" i="16"/>
  <c r="BH884" i="16"/>
  <c r="BG884" i="16"/>
  <c r="BF884" i="16"/>
  <c r="BE884" i="16"/>
  <c r="BD884" i="16"/>
  <c r="BC884" i="16"/>
  <c r="BB884" i="16"/>
  <c r="BA884" i="16"/>
  <c r="AZ884" i="16"/>
  <c r="AY884" i="16"/>
  <c r="AX884" i="16"/>
  <c r="AW884" i="16"/>
  <c r="AV884" i="16"/>
  <c r="AU884" i="16"/>
  <c r="AT884" i="16"/>
  <c r="AS884" i="16"/>
  <c r="AR884" i="16"/>
  <c r="AQ884" i="16"/>
  <c r="AP884" i="16"/>
  <c r="AO884" i="16"/>
  <c r="AN884" i="16"/>
  <c r="AM884" i="16"/>
  <c r="AL884" i="16"/>
  <c r="AK884" i="16"/>
  <c r="AJ884" i="16"/>
  <c r="AI884" i="16"/>
  <c r="AH884" i="16"/>
  <c r="AG884" i="16"/>
  <c r="AF884" i="16"/>
  <c r="AE884" i="16"/>
  <c r="AD884" i="16"/>
  <c r="AC884" i="16"/>
  <c r="AB884" i="16"/>
  <c r="AA884" i="16"/>
  <c r="Z884" i="16"/>
  <c r="Y884" i="16"/>
  <c r="X884" i="16"/>
  <c r="W884" i="16"/>
  <c r="V884" i="16"/>
  <c r="U884" i="16"/>
  <c r="T884" i="16"/>
  <c r="S884" i="16"/>
  <c r="R884" i="16"/>
  <c r="Q884" i="16"/>
  <c r="P884" i="16"/>
  <c r="O884" i="16"/>
  <c r="N884" i="16"/>
  <c r="M884" i="16"/>
  <c r="L884" i="16"/>
  <c r="K884" i="16"/>
  <c r="J884" i="16"/>
  <c r="I884" i="16"/>
  <c r="H884" i="16"/>
  <c r="BO883" i="16"/>
  <c r="BN883" i="16"/>
  <c r="BM883" i="16"/>
  <c r="BL883" i="16"/>
  <c r="BK883" i="16"/>
  <c r="BJ883" i="16"/>
  <c r="BI883" i="16"/>
  <c r="BH883" i="16"/>
  <c r="BG883" i="16"/>
  <c r="BF883" i="16"/>
  <c r="BE883" i="16"/>
  <c r="BD883" i="16"/>
  <c r="BC883" i="16"/>
  <c r="BB883" i="16"/>
  <c r="BA883" i="16"/>
  <c r="AZ883" i="16"/>
  <c r="AY883" i="16"/>
  <c r="AX883" i="16"/>
  <c r="AW883" i="16"/>
  <c r="AV883" i="16"/>
  <c r="AU883" i="16"/>
  <c r="AT883" i="16"/>
  <c r="AS883" i="16"/>
  <c r="AR883" i="16"/>
  <c r="AQ883" i="16"/>
  <c r="AP883" i="16"/>
  <c r="AO883" i="16"/>
  <c r="AN883" i="16"/>
  <c r="AM883" i="16"/>
  <c r="AL883" i="16"/>
  <c r="AK883" i="16"/>
  <c r="AJ883" i="16"/>
  <c r="AI883" i="16"/>
  <c r="AH883" i="16"/>
  <c r="AG883" i="16"/>
  <c r="AF883" i="16"/>
  <c r="AE883" i="16"/>
  <c r="AD883" i="16"/>
  <c r="AC883" i="16"/>
  <c r="AB883" i="16"/>
  <c r="AA883" i="16"/>
  <c r="Z883" i="16"/>
  <c r="Y883" i="16"/>
  <c r="X883" i="16"/>
  <c r="W883" i="16"/>
  <c r="V883" i="16"/>
  <c r="U883" i="16"/>
  <c r="T883" i="16"/>
  <c r="S883" i="16"/>
  <c r="R883" i="16"/>
  <c r="Q883" i="16"/>
  <c r="P883" i="16"/>
  <c r="O883" i="16"/>
  <c r="N883" i="16"/>
  <c r="M883" i="16"/>
  <c r="L883" i="16"/>
  <c r="K883" i="16"/>
  <c r="J883" i="16"/>
  <c r="I883" i="16"/>
  <c r="H883" i="16"/>
  <c r="BO882" i="16"/>
  <c r="BN882" i="16"/>
  <c r="BM882" i="16"/>
  <c r="BL882" i="16"/>
  <c r="BK882" i="16"/>
  <c r="BJ882" i="16"/>
  <c r="BI882" i="16"/>
  <c r="BH882" i="16"/>
  <c r="BG882" i="16"/>
  <c r="BF882" i="16"/>
  <c r="BE882" i="16"/>
  <c r="BD882" i="16"/>
  <c r="BC882" i="16"/>
  <c r="BB882" i="16"/>
  <c r="BA882" i="16"/>
  <c r="AZ882" i="16"/>
  <c r="AY882" i="16"/>
  <c r="AX882" i="16"/>
  <c r="AW882" i="16"/>
  <c r="AV882" i="16"/>
  <c r="AU882" i="16"/>
  <c r="AT882" i="16"/>
  <c r="AS882" i="16"/>
  <c r="AR882" i="16"/>
  <c r="AQ882" i="16"/>
  <c r="AP882" i="16"/>
  <c r="AO882" i="16"/>
  <c r="AN882" i="16"/>
  <c r="AM882" i="16"/>
  <c r="AL882" i="16"/>
  <c r="AK882" i="16"/>
  <c r="AJ882" i="16"/>
  <c r="AI882" i="16"/>
  <c r="AH882" i="16"/>
  <c r="AG882" i="16"/>
  <c r="AF882" i="16"/>
  <c r="AE882" i="16"/>
  <c r="AD882" i="16"/>
  <c r="AC882" i="16"/>
  <c r="AB882" i="16"/>
  <c r="AA882" i="16"/>
  <c r="Z882" i="16"/>
  <c r="Y882" i="16"/>
  <c r="X882" i="16"/>
  <c r="W882" i="16"/>
  <c r="V882" i="16"/>
  <c r="U882" i="16"/>
  <c r="T882" i="16"/>
  <c r="S882" i="16"/>
  <c r="R882" i="16"/>
  <c r="Q882" i="16"/>
  <c r="P882" i="16"/>
  <c r="O882" i="16"/>
  <c r="N882" i="16"/>
  <c r="M882" i="16"/>
  <c r="L882" i="16"/>
  <c r="K882" i="16"/>
  <c r="J882" i="16"/>
  <c r="I882" i="16"/>
  <c r="H882" i="16"/>
  <c r="BO881" i="16"/>
  <c r="BN881" i="16"/>
  <c r="BM881" i="16"/>
  <c r="BL881" i="16"/>
  <c r="BK881" i="16"/>
  <c r="BJ881" i="16"/>
  <c r="BI881" i="16"/>
  <c r="BH881" i="16"/>
  <c r="BG881" i="16"/>
  <c r="BF881" i="16"/>
  <c r="BE881" i="16"/>
  <c r="BD881" i="16"/>
  <c r="BC881" i="16"/>
  <c r="BB881" i="16"/>
  <c r="BA881" i="16"/>
  <c r="AZ881" i="16"/>
  <c r="AY881" i="16"/>
  <c r="AX881" i="16"/>
  <c r="AW881" i="16"/>
  <c r="AV881" i="16"/>
  <c r="AU881" i="16"/>
  <c r="AT881" i="16"/>
  <c r="AS881" i="16"/>
  <c r="AR881" i="16"/>
  <c r="AQ881" i="16"/>
  <c r="AP881" i="16"/>
  <c r="AO881" i="16"/>
  <c r="AN881" i="16"/>
  <c r="AM881" i="16"/>
  <c r="AL881" i="16"/>
  <c r="AK881" i="16"/>
  <c r="AJ881" i="16"/>
  <c r="AI881" i="16"/>
  <c r="AH881" i="16"/>
  <c r="AG881" i="16"/>
  <c r="AF881" i="16"/>
  <c r="AE881" i="16"/>
  <c r="AD881" i="16"/>
  <c r="AC881" i="16"/>
  <c r="AB881" i="16"/>
  <c r="AA881" i="16"/>
  <c r="Z881" i="16"/>
  <c r="Y881" i="16"/>
  <c r="X881" i="16"/>
  <c r="W881" i="16"/>
  <c r="V881" i="16"/>
  <c r="U881" i="16"/>
  <c r="T881" i="16"/>
  <c r="S881" i="16"/>
  <c r="R881" i="16"/>
  <c r="Q881" i="16"/>
  <c r="P881" i="16"/>
  <c r="O881" i="16"/>
  <c r="N881" i="16"/>
  <c r="M881" i="16"/>
  <c r="L881" i="16"/>
  <c r="K881" i="16"/>
  <c r="J881" i="16"/>
  <c r="I881" i="16"/>
  <c r="H881" i="16"/>
  <c r="BO880" i="16"/>
  <c r="BN880" i="16"/>
  <c r="BM880" i="16"/>
  <c r="BL880" i="16"/>
  <c r="BK880" i="16"/>
  <c r="BJ880" i="16"/>
  <c r="BI880" i="16"/>
  <c r="BH880" i="16"/>
  <c r="BG880" i="16"/>
  <c r="BF880" i="16"/>
  <c r="BE880" i="16"/>
  <c r="BD880" i="16"/>
  <c r="BC880" i="16"/>
  <c r="BB880" i="16"/>
  <c r="BA880" i="16"/>
  <c r="AZ880" i="16"/>
  <c r="AY880" i="16"/>
  <c r="AX880" i="16"/>
  <c r="AW880" i="16"/>
  <c r="AV880" i="16"/>
  <c r="AU880" i="16"/>
  <c r="AT880" i="16"/>
  <c r="AS880" i="16"/>
  <c r="AR880" i="16"/>
  <c r="AQ880" i="16"/>
  <c r="AP880" i="16"/>
  <c r="AO880" i="16"/>
  <c r="AN880" i="16"/>
  <c r="AM880" i="16"/>
  <c r="AL880" i="16"/>
  <c r="AK880" i="16"/>
  <c r="AJ880" i="16"/>
  <c r="AI880" i="16"/>
  <c r="AH880" i="16"/>
  <c r="AG880" i="16"/>
  <c r="AF880" i="16"/>
  <c r="AE880" i="16"/>
  <c r="AD880" i="16"/>
  <c r="AC880" i="16"/>
  <c r="AB880" i="16"/>
  <c r="AA880" i="16"/>
  <c r="Z880" i="16"/>
  <c r="Y880" i="16"/>
  <c r="X880" i="16"/>
  <c r="W880" i="16"/>
  <c r="V880" i="16"/>
  <c r="U880" i="16"/>
  <c r="T880" i="16"/>
  <c r="S880" i="16"/>
  <c r="R880" i="16"/>
  <c r="Q880" i="16"/>
  <c r="P880" i="16"/>
  <c r="O880" i="16"/>
  <c r="N880" i="16"/>
  <c r="M880" i="16"/>
  <c r="L880" i="16"/>
  <c r="K880" i="16"/>
  <c r="J880" i="16"/>
  <c r="I880" i="16"/>
  <c r="H880" i="16"/>
  <c r="BO879" i="16"/>
  <c r="BN879" i="16"/>
  <c r="BM879" i="16"/>
  <c r="BL879" i="16"/>
  <c r="BK879" i="16"/>
  <c r="BJ879" i="16"/>
  <c r="BI879" i="16"/>
  <c r="BH879" i="16"/>
  <c r="BG879" i="16"/>
  <c r="BF879" i="16"/>
  <c r="BE879" i="16"/>
  <c r="BD879" i="16"/>
  <c r="BC879" i="16"/>
  <c r="BB879" i="16"/>
  <c r="BA879" i="16"/>
  <c r="AZ879" i="16"/>
  <c r="AY879" i="16"/>
  <c r="AX879" i="16"/>
  <c r="AW879" i="16"/>
  <c r="AV879" i="16"/>
  <c r="AU879" i="16"/>
  <c r="AT879" i="16"/>
  <c r="AS879" i="16"/>
  <c r="AR879" i="16"/>
  <c r="AQ879" i="16"/>
  <c r="AP879" i="16"/>
  <c r="AO879" i="16"/>
  <c r="AN879" i="16"/>
  <c r="AM879" i="16"/>
  <c r="AL879" i="16"/>
  <c r="AK879" i="16"/>
  <c r="AJ879" i="16"/>
  <c r="AI879" i="16"/>
  <c r="AH879" i="16"/>
  <c r="AG879" i="16"/>
  <c r="AF879" i="16"/>
  <c r="AE879" i="16"/>
  <c r="AD879" i="16"/>
  <c r="AC879" i="16"/>
  <c r="AB879" i="16"/>
  <c r="AA879" i="16"/>
  <c r="Z879" i="16"/>
  <c r="Y879" i="16"/>
  <c r="X879" i="16"/>
  <c r="W879" i="16"/>
  <c r="V879" i="16"/>
  <c r="U879" i="16"/>
  <c r="T879" i="16"/>
  <c r="S879" i="16"/>
  <c r="R879" i="16"/>
  <c r="Q879" i="16"/>
  <c r="P879" i="16"/>
  <c r="O879" i="16"/>
  <c r="N879" i="16"/>
  <c r="M879" i="16"/>
  <c r="L879" i="16"/>
  <c r="K879" i="16"/>
  <c r="J879" i="16"/>
  <c r="I879" i="16"/>
  <c r="H879" i="16"/>
  <c r="BO878" i="16"/>
  <c r="BN878" i="16"/>
  <c r="BM878" i="16"/>
  <c r="BL878" i="16"/>
  <c r="BK878" i="16"/>
  <c r="BJ878" i="16"/>
  <c r="BI878" i="16"/>
  <c r="BH878" i="16"/>
  <c r="BG878" i="16"/>
  <c r="BF878" i="16"/>
  <c r="BE878" i="16"/>
  <c r="BD878" i="16"/>
  <c r="BC878" i="16"/>
  <c r="BB878" i="16"/>
  <c r="BA878" i="16"/>
  <c r="AZ878" i="16"/>
  <c r="AY878" i="16"/>
  <c r="AX878" i="16"/>
  <c r="AW878" i="16"/>
  <c r="AV878" i="16"/>
  <c r="AU878" i="16"/>
  <c r="AT878" i="16"/>
  <c r="AS878" i="16"/>
  <c r="AR878" i="16"/>
  <c r="AQ878" i="16"/>
  <c r="AP878" i="16"/>
  <c r="AO878" i="16"/>
  <c r="AN878" i="16"/>
  <c r="AM878" i="16"/>
  <c r="AL878" i="16"/>
  <c r="AK878" i="16"/>
  <c r="AJ878" i="16"/>
  <c r="AI878" i="16"/>
  <c r="AH878" i="16"/>
  <c r="AG878" i="16"/>
  <c r="AF878" i="16"/>
  <c r="AE878" i="16"/>
  <c r="AD878" i="16"/>
  <c r="AC878" i="16"/>
  <c r="AB878" i="16"/>
  <c r="AA878" i="16"/>
  <c r="Z878" i="16"/>
  <c r="Y878" i="16"/>
  <c r="X878" i="16"/>
  <c r="W878" i="16"/>
  <c r="V878" i="16"/>
  <c r="U878" i="16"/>
  <c r="T878" i="16"/>
  <c r="S878" i="16"/>
  <c r="R878" i="16"/>
  <c r="Q878" i="16"/>
  <c r="P878" i="16"/>
  <c r="O878" i="16"/>
  <c r="N878" i="16"/>
  <c r="M878" i="16"/>
  <c r="L878" i="16"/>
  <c r="K878" i="16"/>
  <c r="J878" i="16"/>
  <c r="I878" i="16"/>
  <c r="H878" i="16"/>
  <c r="BO877" i="16"/>
  <c r="BN877" i="16"/>
  <c r="BM877" i="16"/>
  <c r="BL877" i="16"/>
  <c r="BK877" i="16"/>
  <c r="BJ877" i="16"/>
  <c r="BI877" i="16"/>
  <c r="BH877" i="16"/>
  <c r="BG877" i="16"/>
  <c r="BF877" i="16"/>
  <c r="BE877" i="16"/>
  <c r="BD877" i="16"/>
  <c r="BC877" i="16"/>
  <c r="BB877" i="16"/>
  <c r="BA877" i="16"/>
  <c r="AZ877" i="16"/>
  <c r="AY877" i="16"/>
  <c r="AX877" i="16"/>
  <c r="AW877" i="16"/>
  <c r="AV877" i="16"/>
  <c r="AU877" i="16"/>
  <c r="AT877" i="16"/>
  <c r="AS877" i="16"/>
  <c r="AR877" i="16"/>
  <c r="AQ877" i="16"/>
  <c r="AP877" i="16"/>
  <c r="AO877" i="16"/>
  <c r="AN877" i="16"/>
  <c r="AM877" i="16"/>
  <c r="AL877" i="16"/>
  <c r="AK877" i="16"/>
  <c r="AJ877" i="16"/>
  <c r="AI877" i="16"/>
  <c r="AH877" i="16"/>
  <c r="AG877" i="16"/>
  <c r="AF877" i="16"/>
  <c r="AE877" i="16"/>
  <c r="AD877" i="16"/>
  <c r="AC877" i="16"/>
  <c r="AB877" i="16"/>
  <c r="AA877" i="16"/>
  <c r="Z877" i="16"/>
  <c r="Y877" i="16"/>
  <c r="X877" i="16"/>
  <c r="W877" i="16"/>
  <c r="V877" i="16"/>
  <c r="U877" i="16"/>
  <c r="T877" i="16"/>
  <c r="S877" i="16"/>
  <c r="R877" i="16"/>
  <c r="Q877" i="16"/>
  <c r="P877" i="16"/>
  <c r="O877" i="16"/>
  <c r="N877" i="16"/>
  <c r="M877" i="16"/>
  <c r="L877" i="16"/>
  <c r="K877" i="16"/>
  <c r="J877" i="16"/>
  <c r="I877" i="16"/>
  <c r="H877" i="16"/>
  <c r="BO876" i="16"/>
  <c r="BN876" i="16"/>
  <c r="BM876" i="16"/>
  <c r="BL876" i="16"/>
  <c r="BK876" i="16"/>
  <c r="BJ876" i="16"/>
  <c r="BI876" i="16"/>
  <c r="BH876" i="16"/>
  <c r="BG876" i="16"/>
  <c r="BF876" i="16"/>
  <c r="BE876" i="16"/>
  <c r="BD876" i="16"/>
  <c r="BC876" i="16"/>
  <c r="BB876" i="16"/>
  <c r="BA876" i="16"/>
  <c r="AZ876" i="16"/>
  <c r="AY876" i="16"/>
  <c r="AX876" i="16"/>
  <c r="AW876" i="16"/>
  <c r="AV876" i="16"/>
  <c r="AU876" i="16"/>
  <c r="AT876" i="16"/>
  <c r="AS876" i="16"/>
  <c r="AR876" i="16"/>
  <c r="AQ876" i="16"/>
  <c r="AP876" i="16"/>
  <c r="AO876" i="16"/>
  <c r="AN876" i="16"/>
  <c r="AM876" i="16"/>
  <c r="AL876" i="16"/>
  <c r="AK876" i="16"/>
  <c r="AJ876" i="16"/>
  <c r="AI876" i="16"/>
  <c r="AH876" i="16"/>
  <c r="AG876" i="16"/>
  <c r="AF876" i="16"/>
  <c r="AE876" i="16"/>
  <c r="AD876" i="16"/>
  <c r="AC876" i="16"/>
  <c r="AB876" i="16"/>
  <c r="AA876" i="16"/>
  <c r="Z876" i="16"/>
  <c r="Y876" i="16"/>
  <c r="X876" i="16"/>
  <c r="W876" i="16"/>
  <c r="V876" i="16"/>
  <c r="U876" i="16"/>
  <c r="T876" i="16"/>
  <c r="S876" i="16"/>
  <c r="R876" i="16"/>
  <c r="Q876" i="16"/>
  <c r="P876" i="16"/>
  <c r="O876" i="16"/>
  <c r="N876" i="16"/>
  <c r="M876" i="16"/>
  <c r="L876" i="16"/>
  <c r="K876" i="16"/>
  <c r="J876" i="16"/>
  <c r="I876" i="16"/>
  <c r="H876" i="16"/>
  <c r="BO875" i="16"/>
  <c r="BN875" i="16"/>
  <c r="BM875" i="16"/>
  <c r="BL875" i="16"/>
  <c r="BK875" i="16"/>
  <c r="BJ875" i="16"/>
  <c r="BI875" i="16"/>
  <c r="BH875" i="16"/>
  <c r="BG875" i="16"/>
  <c r="BF875" i="16"/>
  <c r="BE875" i="16"/>
  <c r="BD875" i="16"/>
  <c r="BC875" i="16"/>
  <c r="BB875" i="16"/>
  <c r="BA875" i="16"/>
  <c r="AZ875" i="16"/>
  <c r="AY875" i="16"/>
  <c r="AX875" i="16"/>
  <c r="AW875" i="16"/>
  <c r="AV875" i="16"/>
  <c r="AU875" i="16"/>
  <c r="AT875" i="16"/>
  <c r="AS875" i="16"/>
  <c r="AR875" i="16"/>
  <c r="AQ875" i="16"/>
  <c r="AP875" i="16"/>
  <c r="AO875" i="16"/>
  <c r="AN875" i="16"/>
  <c r="AM875" i="16"/>
  <c r="AL875" i="16"/>
  <c r="AK875" i="16"/>
  <c r="AJ875" i="16"/>
  <c r="AI875" i="16"/>
  <c r="AH875" i="16"/>
  <c r="AG875" i="16"/>
  <c r="AF875" i="16"/>
  <c r="AE875" i="16"/>
  <c r="AD875" i="16"/>
  <c r="AC875" i="16"/>
  <c r="AB875" i="16"/>
  <c r="AA875" i="16"/>
  <c r="Z875" i="16"/>
  <c r="Y875" i="16"/>
  <c r="X875" i="16"/>
  <c r="W875" i="16"/>
  <c r="V875" i="16"/>
  <c r="U875" i="16"/>
  <c r="T875" i="16"/>
  <c r="S875" i="16"/>
  <c r="R875" i="16"/>
  <c r="Q875" i="16"/>
  <c r="P875" i="16"/>
  <c r="O875" i="16"/>
  <c r="N875" i="16"/>
  <c r="M875" i="16"/>
  <c r="L875" i="16"/>
  <c r="K875" i="16"/>
  <c r="J875" i="16"/>
  <c r="I875" i="16"/>
  <c r="H875" i="16"/>
  <c r="BO874" i="16"/>
  <c r="BN874" i="16"/>
  <c r="BM874" i="16"/>
  <c r="BL874" i="16"/>
  <c r="BK874" i="16"/>
  <c r="BJ874" i="16"/>
  <c r="BI874" i="16"/>
  <c r="BH874" i="16"/>
  <c r="BG874" i="16"/>
  <c r="BF874" i="16"/>
  <c r="BE874" i="16"/>
  <c r="BD874" i="16"/>
  <c r="BC874" i="16"/>
  <c r="BB874" i="16"/>
  <c r="BA874" i="16"/>
  <c r="AZ874" i="16"/>
  <c r="AY874" i="16"/>
  <c r="AX874" i="16"/>
  <c r="AW874" i="16"/>
  <c r="AV874" i="16"/>
  <c r="AU874" i="16"/>
  <c r="AT874" i="16"/>
  <c r="AS874" i="16"/>
  <c r="AR874" i="16"/>
  <c r="AQ874" i="16"/>
  <c r="AP874" i="16"/>
  <c r="AO874" i="16"/>
  <c r="AN874" i="16"/>
  <c r="AM874" i="16"/>
  <c r="AL874" i="16"/>
  <c r="AK874" i="16"/>
  <c r="AJ874" i="16"/>
  <c r="AI874" i="16"/>
  <c r="AH874" i="16"/>
  <c r="AG874" i="16"/>
  <c r="AF874" i="16"/>
  <c r="AE874" i="16"/>
  <c r="AD874" i="16"/>
  <c r="AC874" i="16"/>
  <c r="AB874" i="16"/>
  <c r="AA874" i="16"/>
  <c r="Z874" i="16"/>
  <c r="Y874" i="16"/>
  <c r="X874" i="16"/>
  <c r="W874" i="16"/>
  <c r="V874" i="16"/>
  <c r="U874" i="16"/>
  <c r="T874" i="16"/>
  <c r="S874" i="16"/>
  <c r="R874" i="16"/>
  <c r="Q874" i="16"/>
  <c r="P874" i="16"/>
  <c r="O874" i="16"/>
  <c r="N874" i="16"/>
  <c r="M874" i="16"/>
  <c r="L874" i="16"/>
  <c r="K874" i="16"/>
  <c r="J874" i="16"/>
  <c r="I874" i="16"/>
  <c r="H874" i="16"/>
  <c r="BO873" i="16"/>
  <c r="BN873" i="16"/>
  <c r="BM873" i="16"/>
  <c r="BL873" i="16"/>
  <c r="BK873" i="16"/>
  <c r="BJ873" i="16"/>
  <c r="BI873" i="16"/>
  <c r="BH873" i="16"/>
  <c r="BG873" i="16"/>
  <c r="BF873" i="16"/>
  <c r="BE873" i="16"/>
  <c r="BD873" i="16"/>
  <c r="BC873" i="16"/>
  <c r="BB873" i="16"/>
  <c r="BA873" i="16"/>
  <c r="AZ873" i="16"/>
  <c r="AY873" i="16"/>
  <c r="AX873" i="16"/>
  <c r="AW873" i="16"/>
  <c r="AV873" i="16"/>
  <c r="AU873" i="16"/>
  <c r="AT873" i="16"/>
  <c r="AS873" i="16"/>
  <c r="AR873" i="16"/>
  <c r="AQ873" i="16"/>
  <c r="AP873" i="16"/>
  <c r="AO873" i="16"/>
  <c r="AN873" i="16"/>
  <c r="AM873" i="16"/>
  <c r="AL873" i="16"/>
  <c r="AK873" i="16"/>
  <c r="AJ873" i="16"/>
  <c r="AI873" i="16"/>
  <c r="AH873" i="16"/>
  <c r="AG873" i="16"/>
  <c r="AF873" i="16"/>
  <c r="AE873" i="16"/>
  <c r="AD873" i="16"/>
  <c r="AC873" i="16"/>
  <c r="AB873" i="16"/>
  <c r="AA873" i="16"/>
  <c r="Z873" i="16"/>
  <c r="Y873" i="16"/>
  <c r="X873" i="16"/>
  <c r="W873" i="16"/>
  <c r="V873" i="16"/>
  <c r="U873" i="16"/>
  <c r="T873" i="16"/>
  <c r="S873" i="16"/>
  <c r="R873" i="16"/>
  <c r="Q873" i="16"/>
  <c r="P873" i="16"/>
  <c r="O873" i="16"/>
  <c r="N873" i="16"/>
  <c r="M873" i="16"/>
  <c r="L873" i="16"/>
  <c r="K873" i="16"/>
  <c r="J873" i="16"/>
  <c r="I873" i="16"/>
  <c r="H873" i="16"/>
  <c r="BO872" i="16"/>
  <c r="BN872" i="16"/>
  <c r="BM872" i="16"/>
  <c r="BL872" i="16"/>
  <c r="BK872" i="16"/>
  <c r="BJ872" i="16"/>
  <c r="BI872" i="16"/>
  <c r="BH872" i="16"/>
  <c r="BG872" i="16"/>
  <c r="BF872" i="16"/>
  <c r="BE872" i="16"/>
  <c r="BD872" i="16"/>
  <c r="BC872" i="16"/>
  <c r="BB872" i="16"/>
  <c r="BA872" i="16"/>
  <c r="AZ872" i="16"/>
  <c r="AY872" i="16"/>
  <c r="AX872" i="16"/>
  <c r="AW872" i="16"/>
  <c r="AV872" i="16"/>
  <c r="AU872" i="16"/>
  <c r="AT872" i="16"/>
  <c r="AS872" i="16"/>
  <c r="AR872" i="16"/>
  <c r="AQ872" i="16"/>
  <c r="AP872" i="16"/>
  <c r="AO872" i="16"/>
  <c r="AN872" i="16"/>
  <c r="AM872" i="16"/>
  <c r="AL872" i="16"/>
  <c r="AK872" i="16"/>
  <c r="AJ872" i="16"/>
  <c r="AI872" i="16"/>
  <c r="AH872" i="16"/>
  <c r="AG872" i="16"/>
  <c r="AF872" i="16"/>
  <c r="AE872" i="16"/>
  <c r="AD872" i="16"/>
  <c r="AC872" i="16"/>
  <c r="AB872" i="16"/>
  <c r="AA872" i="16"/>
  <c r="Z872" i="16"/>
  <c r="Y872" i="16"/>
  <c r="X872" i="16"/>
  <c r="W872" i="16"/>
  <c r="V872" i="16"/>
  <c r="U872" i="16"/>
  <c r="T872" i="16"/>
  <c r="S872" i="16"/>
  <c r="R872" i="16"/>
  <c r="Q872" i="16"/>
  <c r="P872" i="16"/>
  <c r="O872" i="16"/>
  <c r="N872" i="16"/>
  <c r="M872" i="16"/>
  <c r="L872" i="16"/>
  <c r="K872" i="16"/>
  <c r="J872" i="16"/>
  <c r="I872" i="16"/>
  <c r="H872" i="16"/>
  <c r="BO871" i="16"/>
  <c r="BN871" i="16"/>
  <c r="BM871" i="16"/>
  <c r="BL871" i="16"/>
  <c r="BK871" i="16"/>
  <c r="BJ871" i="16"/>
  <c r="BI871" i="16"/>
  <c r="BH871" i="16"/>
  <c r="BG871" i="16"/>
  <c r="BF871" i="16"/>
  <c r="BE871" i="16"/>
  <c r="BD871" i="16"/>
  <c r="BC871" i="16"/>
  <c r="BB871" i="16"/>
  <c r="BA871" i="16"/>
  <c r="AZ871" i="16"/>
  <c r="AY871" i="16"/>
  <c r="AX871" i="16"/>
  <c r="AW871" i="16"/>
  <c r="AV871" i="16"/>
  <c r="AU871" i="16"/>
  <c r="AT871" i="16"/>
  <c r="AS871" i="16"/>
  <c r="AR871" i="16"/>
  <c r="AQ871" i="16"/>
  <c r="AP871" i="16"/>
  <c r="AO871" i="16"/>
  <c r="AN871" i="16"/>
  <c r="AM871" i="16"/>
  <c r="AL871" i="16"/>
  <c r="AK871" i="16"/>
  <c r="AJ871" i="16"/>
  <c r="AI871" i="16"/>
  <c r="AH871" i="16"/>
  <c r="AG871" i="16"/>
  <c r="AF871" i="16"/>
  <c r="AE871" i="16"/>
  <c r="AD871" i="16"/>
  <c r="AC871" i="16"/>
  <c r="AB871" i="16"/>
  <c r="AA871" i="16"/>
  <c r="Z871" i="16"/>
  <c r="Y871" i="16"/>
  <c r="X871" i="16"/>
  <c r="W871" i="16"/>
  <c r="V871" i="16"/>
  <c r="U871" i="16"/>
  <c r="T871" i="16"/>
  <c r="S871" i="16"/>
  <c r="R871" i="16"/>
  <c r="Q871" i="16"/>
  <c r="P871" i="16"/>
  <c r="O871" i="16"/>
  <c r="N871" i="16"/>
  <c r="M871" i="16"/>
  <c r="L871" i="16"/>
  <c r="K871" i="16"/>
  <c r="J871" i="16"/>
  <c r="I871" i="16"/>
  <c r="H871" i="16"/>
  <c r="BO870" i="16"/>
  <c r="BN870" i="16"/>
  <c r="BM870" i="16"/>
  <c r="BL870" i="16"/>
  <c r="BK870" i="16"/>
  <c r="BJ870" i="16"/>
  <c r="BI870" i="16"/>
  <c r="BH870" i="16"/>
  <c r="BG870" i="16"/>
  <c r="BF870" i="16"/>
  <c r="BE870" i="16"/>
  <c r="BD870" i="16"/>
  <c r="BC870" i="16"/>
  <c r="BB870" i="16"/>
  <c r="BA870" i="16"/>
  <c r="AZ870" i="16"/>
  <c r="AY870" i="16"/>
  <c r="AX870" i="16"/>
  <c r="AW870" i="16"/>
  <c r="AV870" i="16"/>
  <c r="AU870" i="16"/>
  <c r="AT870" i="16"/>
  <c r="AS870" i="16"/>
  <c r="AR870" i="16"/>
  <c r="AQ870" i="16"/>
  <c r="AP870" i="16"/>
  <c r="AO870" i="16"/>
  <c r="AN870" i="16"/>
  <c r="AM870" i="16"/>
  <c r="AL870" i="16"/>
  <c r="AK870" i="16"/>
  <c r="AJ870" i="16"/>
  <c r="AI870" i="16"/>
  <c r="AH870" i="16"/>
  <c r="AG870" i="16"/>
  <c r="AF870" i="16"/>
  <c r="AE870" i="16"/>
  <c r="AD870" i="16"/>
  <c r="AC870" i="16"/>
  <c r="AB870" i="16"/>
  <c r="AA870" i="16"/>
  <c r="Z870" i="16"/>
  <c r="Y870" i="16"/>
  <c r="X870" i="16"/>
  <c r="W870" i="16"/>
  <c r="V870" i="16"/>
  <c r="U870" i="16"/>
  <c r="T870" i="16"/>
  <c r="S870" i="16"/>
  <c r="R870" i="16"/>
  <c r="Q870" i="16"/>
  <c r="P870" i="16"/>
  <c r="O870" i="16"/>
  <c r="N870" i="16"/>
  <c r="M870" i="16"/>
  <c r="L870" i="16"/>
  <c r="K870" i="16"/>
  <c r="J870" i="16"/>
  <c r="I870" i="16"/>
  <c r="H870" i="16"/>
  <c r="BO869" i="16"/>
  <c r="BN869" i="16"/>
  <c r="BM869" i="16"/>
  <c r="BL869" i="16"/>
  <c r="BK869" i="16"/>
  <c r="BJ869" i="16"/>
  <c r="BI869" i="16"/>
  <c r="BH869" i="16"/>
  <c r="BG869" i="16"/>
  <c r="BF869" i="16"/>
  <c r="BE869" i="16"/>
  <c r="BD869" i="16"/>
  <c r="BC869" i="16"/>
  <c r="BB869" i="16"/>
  <c r="BA869" i="16"/>
  <c r="AZ869" i="16"/>
  <c r="AY869" i="16"/>
  <c r="AX869" i="16"/>
  <c r="AW869" i="16"/>
  <c r="AV869" i="16"/>
  <c r="AU869" i="16"/>
  <c r="AT869" i="16"/>
  <c r="AS869" i="16"/>
  <c r="AR869" i="16"/>
  <c r="AQ869" i="16"/>
  <c r="AP869" i="16"/>
  <c r="AO869" i="16"/>
  <c r="AN869" i="16"/>
  <c r="AM869" i="16"/>
  <c r="AL869" i="16"/>
  <c r="AK869" i="16"/>
  <c r="AJ869" i="16"/>
  <c r="AI869" i="16"/>
  <c r="AH869" i="16"/>
  <c r="AG869" i="16"/>
  <c r="AF869" i="16"/>
  <c r="AE869" i="16"/>
  <c r="AD869" i="16"/>
  <c r="AC869" i="16"/>
  <c r="AB869" i="16"/>
  <c r="AA869" i="16"/>
  <c r="Z869" i="16"/>
  <c r="Y869" i="16"/>
  <c r="X869" i="16"/>
  <c r="W869" i="16"/>
  <c r="V869" i="16"/>
  <c r="U869" i="16"/>
  <c r="T869" i="16"/>
  <c r="S869" i="16"/>
  <c r="R869" i="16"/>
  <c r="Q869" i="16"/>
  <c r="P869" i="16"/>
  <c r="O869" i="16"/>
  <c r="N869" i="16"/>
  <c r="M869" i="16"/>
  <c r="L869" i="16"/>
  <c r="K869" i="16"/>
  <c r="J869" i="16"/>
  <c r="I869" i="16"/>
  <c r="H869" i="16"/>
  <c r="BO868" i="16"/>
  <c r="BN868" i="16"/>
  <c r="BM868" i="16"/>
  <c r="BL868" i="16"/>
  <c r="BK868" i="16"/>
  <c r="BJ868" i="16"/>
  <c r="BI868" i="16"/>
  <c r="BH868" i="16"/>
  <c r="BG868" i="16"/>
  <c r="BF868" i="16"/>
  <c r="BE868" i="16"/>
  <c r="BD868" i="16"/>
  <c r="BC868" i="16"/>
  <c r="BB868" i="16"/>
  <c r="BA868" i="16"/>
  <c r="AZ868" i="16"/>
  <c r="AY868" i="16"/>
  <c r="AX868" i="16"/>
  <c r="AW868" i="16"/>
  <c r="AV868" i="16"/>
  <c r="AU868" i="16"/>
  <c r="AT868" i="16"/>
  <c r="AS868" i="16"/>
  <c r="AR868" i="16"/>
  <c r="AQ868" i="16"/>
  <c r="AP868" i="16"/>
  <c r="AO868" i="16"/>
  <c r="AN868" i="16"/>
  <c r="AM868" i="16"/>
  <c r="AL868" i="16"/>
  <c r="AK868" i="16"/>
  <c r="AJ868" i="16"/>
  <c r="AI868" i="16"/>
  <c r="AH868" i="16"/>
  <c r="AG868" i="16"/>
  <c r="AF868" i="16"/>
  <c r="AE868" i="16"/>
  <c r="AD868" i="16"/>
  <c r="AC868" i="16"/>
  <c r="AB868" i="16"/>
  <c r="AA868" i="16"/>
  <c r="Z868" i="16"/>
  <c r="Y868" i="16"/>
  <c r="X868" i="16"/>
  <c r="W868" i="16"/>
  <c r="V868" i="16"/>
  <c r="U868" i="16"/>
  <c r="T868" i="16"/>
  <c r="S868" i="16"/>
  <c r="R868" i="16"/>
  <c r="Q868" i="16"/>
  <c r="P868" i="16"/>
  <c r="O868" i="16"/>
  <c r="N868" i="16"/>
  <c r="M868" i="16"/>
  <c r="L868" i="16"/>
  <c r="K868" i="16"/>
  <c r="J868" i="16"/>
  <c r="I868" i="16"/>
  <c r="H868" i="16"/>
  <c r="BO867" i="16"/>
  <c r="BN867" i="16"/>
  <c r="BM867" i="16"/>
  <c r="BL867" i="16"/>
  <c r="BK867" i="16"/>
  <c r="BJ867" i="16"/>
  <c r="BI867" i="16"/>
  <c r="BH867" i="16"/>
  <c r="BG867" i="16"/>
  <c r="BF867" i="16"/>
  <c r="BE867" i="16"/>
  <c r="BD867" i="16"/>
  <c r="BC867" i="16"/>
  <c r="BB867" i="16"/>
  <c r="BA867" i="16"/>
  <c r="AZ867" i="16"/>
  <c r="AY867" i="16"/>
  <c r="AX867" i="16"/>
  <c r="AW867" i="16"/>
  <c r="AV867" i="16"/>
  <c r="AU867" i="16"/>
  <c r="AT867" i="16"/>
  <c r="AS867" i="16"/>
  <c r="AR867" i="16"/>
  <c r="AQ867" i="16"/>
  <c r="AP867" i="16"/>
  <c r="AO867" i="16"/>
  <c r="AN867" i="16"/>
  <c r="AM867" i="16"/>
  <c r="AL867" i="16"/>
  <c r="AK867" i="16"/>
  <c r="AJ867" i="16"/>
  <c r="AI867" i="16"/>
  <c r="AH867" i="16"/>
  <c r="AG867" i="16"/>
  <c r="AF867" i="16"/>
  <c r="AE867" i="16"/>
  <c r="AD867" i="16"/>
  <c r="AC867" i="16"/>
  <c r="AB867" i="16"/>
  <c r="AA867" i="16"/>
  <c r="Z867" i="16"/>
  <c r="Y867" i="16"/>
  <c r="X867" i="16"/>
  <c r="W867" i="16"/>
  <c r="V867" i="16"/>
  <c r="U867" i="16"/>
  <c r="T867" i="16"/>
  <c r="S867" i="16"/>
  <c r="R867" i="16"/>
  <c r="Q867" i="16"/>
  <c r="P867" i="16"/>
  <c r="O867" i="16"/>
  <c r="N867" i="16"/>
  <c r="M867" i="16"/>
  <c r="L867" i="16"/>
  <c r="K867" i="16"/>
  <c r="J867" i="16"/>
  <c r="I867" i="16"/>
  <c r="H867" i="16"/>
  <c r="BO866" i="16"/>
  <c r="BN866" i="16"/>
  <c r="BM866" i="16"/>
  <c r="BL866" i="16"/>
  <c r="BK866" i="16"/>
  <c r="BJ866" i="16"/>
  <c r="BI866" i="16"/>
  <c r="BH866" i="16"/>
  <c r="BG866" i="16"/>
  <c r="BF866" i="16"/>
  <c r="BE866" i="16"/>
  <c r="BD866" i="16"/>
  <c r="BC866" i="16"/>
  <c r="BB866" i="16"/>
  <c r="BA866" i="16"/>
  <c r="AZ866" i="16"/>
  <c r="AY866" i="16"/>
  <c r="AX866" i="16"/>
  <c r="AW866" i="16"/>
  <c r="AV866" i="16"/>
  <c r="AU866" i="16"/>
  <c r="AT866" i="16"/>
  <c r="AS866" i="16"/>
  <c r="AR866" i="16"/>
  <c r="AQ866" i="16"/>
  <c r="AP866" i="16"/>
  <c r="AO866" i="16"/>
  <c r="AN866" i="16"/>
  <c r="AM866" i="16"/>
  <c r="AL866" i="16"/>
  <c r="AK866" i="16"/>
  <c r="AJ866" i="16"/>
  <c r="AI866" i="16"/>
  <c r="AH866" i="16"/>
  <c r="AG866" i="16"/>
  <c r="AF866" i="16"/>
  <c r="AE866" i="16"/>
  <c r="AD866" i="16"/>
  <c r="AC866" i="16"/>
  <c r="AB866" i="16"/>
  <c r="AA866" i="16"/>
  <c r="Z866" i="16"/>
  <c r="Y866" i="16"/>
  <c r="X866" i="16"/>
  <c r="W866" i="16"/>
  <c r="V866" i="16"/>
  <c r="U866" i="16"/>
  <c r="T866" i="16"/>
  <c r="S866" i="16"/>
  <c r="R866" i="16"/>
  <c r="Q866" i="16"/>
  <c r="P866" i="16"/>
  <c r="O866" i="16"/>
  <c r="N866" i="16"/>
  <c r="M866" i="16"/>
  <c r="L866" i="16"/>
  <c r="K866" i="16"/>
  <c r="J866" i="16"/>
  <c r="I866" i="16"/>
  <c r="H866" i="16"/>
  <c r="BO865" i="16"/>
  <c r="BN865" i="16"/>
  <c r="BM865" i="16"/>
  <c r="BL865" i="16"/>
  <c r="BK865" i="16"/>
  <c r="BJ865" i="16"/>
  <c r="BI865" i="16"/>
  <c r="BH865" i="16"/>
  <c r="BG865" i="16"/>
  <c r="BF865" i="16"/>
  <c r="BE865" i="16"/>
  <c r="BD865" i="16"/>
  <c r="BC865" i="16"/>
  <c r="BB865" i="16"/>
  <c r="BA865" i="16"/>
  <c r="AZ865" i="16"/>
  <c r="AY865" i="16"/>
  <c r="AX865" i="16"/>
  <c r="AW865" i="16"/>
  <c r="AV865" i="16"/>
  <c r="AU865" i="16"/>
  <c r="AT865" i="16"/>
  <c r="AS865" i="16"/>
  <c r="AR865" i="16"/>
  <c r="AQ865" i="16"/>
  <c r="AP865" i="16"/>
  <c r="AO865" i="16"/>
  <c r="AN865" i="16"/>
  <c r="AM865" i="16"/>
  <c r="AL865" i="16"/>
  <c r="AK865" i="16"/>
  <c r="AJ865" i="16"/>
  <c r="AI865" i="16"/>
  <c r="AH865" i="16"/>
  <c r="AG865" i="16"/>
  <c r="AF865" i="16"/>
  <c r="AE865" i="16"/>
  <c r="AD865" i="16"/>
  <c r="AC865" i="16"/>
  <c r="AB865" i="16"/>
  <c r="AA865" i="16"/>
  <c r="Z865" i="16"/>
  <c r="Y865" i="16"/>
  <c r="X865" i="16"/>
  <c r="W865" i="16"/>
  <c r="V865" i="16"/>
  <c r="U865" i="16"/>
  <c r="T865" i="16"/>
  <c r="S865" i="16"/>
  <c r="R865" i="16"/>
  <c r="Q865" i="16"/>
  <c r="P865" i="16"/>
  <c r="O865" i="16"/>
  <c r="N865" i="16"/>
  <c r="M865" i="16"/>
  <c r="L865" i="16"/>
  <c r="K865" i="16"/>
  <c r="J865" i="16"/>
  <c r="I865" i="16"/>
  <c r="H865" i="16"/>
  <c r="BO864" i="16"/>
  <c r="BN864" i="16"/>
  <c r="BM864" i="16"/>
  <c r="BL864" i="16"/>
  <c r="BK864" i="16"/>
  <c r="BJ864" i="16"/>
  <c r="BI864" i="16"/>
  <c r="BH864" i="16"/>
  <c r="BG864" i="16"/>
  <c r="BF864" i="16"/>
  <c r="BE864" i="16"/>
  <c r="BD864" i="16"/>
  <c r="BC864" i="16"/>
  <c r="BB864" i="16"/>
  <c r="BA864" i="16"/>
  <c r="AZ864" i="16"/>
  <c r="AY864" i="16"/>
  <c r="AX864" i="16"/>
  <c r="AW864" i="16"/>
  <c r="AV864" i="16"/>
  <c r="AU864" i="16"/>
  <c r="AT864" i="16"/>
  <c r="AS864" i="16"/>
  <c r="AR864" i="16"/>
  <c r="AQ864" i="16"/>
  <c r="AP864" i="16"/>
  <c r="AO864" i="16"/>
  <c r="AN864" i="16"/>
  <c r="AM864" i="16"/>
  <c r="AL864" i="16"/>
  <c r="AK864" i="16"/>
  <c r="AJ864" i="16"/>
  <c r="AI864" i="16"/>
  <c r="AH864" i="16"/>
  <c r="AG864" i="16"/>
  <c r="AF864" i="16"/>
  <c r="AE864" i="16"/>
  <c r="AD864" i="16"/>
  <c r="AC864" i="16"/>
  <c r="AB864" i="16"/>
  <c r="AA864" i="16"/>
  <c r="Z864" i="16"/>
  <c r="Y864" i="16"/>
  <c r="X864" i="16"/>
  <c r="W864" i="16"/>
  <c r="V864" i="16"/>
  <c r="U864" i="16"/>
  <c r="T864" i="16"/>
  <c r="S864" i="16"/>
  <c r="R864" i="16"/>
  <c r="Q864" i="16"/>
  <c r="P864" i="16"/>
  <c r="O864" i="16"/>
  <c r="N864" i="16"/>
  <c r="M864" i="16"/>
  <c r="L864" i="16"/>
  <c r="K864" i="16"/>
  <c r="J864" i="16"/>
  <c r="I864" i="16"/>
  <c r="H864" i="16"/>
  <c r="BO863" i="16"/>
  <c r="BN863" i="16"/>
  <c r="BM863" i="16"/>
  <c r="BL863" i="16"/>
  <c r="BK863" i="16"/>
  <c r="BJ863" i="16"/>
  <c r="BI863" i="16"/>
  <c r="BH863" i="16"/>
  <c r="BG863" i="16"/>
  <c r="BF863" i="16"/>
  <c r="BE863" i="16"/>
  <c r="BD863" i="16"/>
  <c r="BC863" i="16"/>
  <c r="BB863" i="16"/>
  <c r="BA863" i="16"/>
  <c r="AZ863" i="16"/>
  <c r="AY863" i="16"/>
  <c r="AX863" i="16"/>
  <c r="AW863" i="16"/>
  <c r="AV863" i="16"/>
  <c r="AU863" i="16"/>
  <c r="AT863" i="16"/>
  <c r="AS863" i="16"/>
  <c r="AR863" i="16"/>
  <c r="AQ863" i="16"/>
  <c r="AP863" i="16"/>
  <c r="AO863" i="16"/>
  <c r="AN863" i="16"/>
  <c r="AM863" i="16"/>
  <c r="AL863" i="16"/>
  <c r="AK863" i="16"/>
  <c r="AJ863" i="16"/>
  <c r="AI863" i="16"/>
  <c r="AH863" i="16"/>
  <c r="AG863" i="16"/>
  <c r="AF863" i="16"/>
  <c r="AE863" i="16"/>
  <c r="AD863" i="16"/>
  <c r="AC863" i="16"/>
  <c r="AB863" i="16"/>
  <c r="AA863" i="16"/>
  <c r="Z863" i="16"/>
  <c r="Y863" i="16"/>
  <c r="X863" i="16"/>
  <c r="W863" i="16"/>
  <c r="V863" i="16"/>
  <c r="U863" i="16"/>
  <c r="T863" i="16"/>
  <c r="S863" i="16"/>
  <c r="R863" i="16"/>
  <c r="Q863" i="16"/>
  <c r="P863" i="16"/>
  <c r="O863" i="16"/>
  <c r="N863" i="16"/>
  <c r="M863" i="16"/>
  <c r="L863" i="16"/>
  <c r="K863" i="16"/>
  <c r="J863" i="16"/>
  <c r="I863" i="16"/>
  <c r="H863" i="16"/>
  <c r="BO862" i="16"/>
  <c r="BN862" i="16"/>
  <c r="BM862" i="16"/>
  <c r="BL862" i="16"/>
  <c r="BK862" i="16"/>
  <c r="BJ862" i="16"/>
  <c r="BI862" i="16"/>
  <c r="BH862" i="16"/>
  <c r="BG862" i="16"/>
  <c r="BF862" i="16"/>
  <c r="BE862" i="16"/>
  <c r="BD862" i="16"/>
  <c r="BC862" i="16"/>
  <c r="BB862" i="16"/>
  <c r="BA862" i="16"/>
  <c r="AZ862" i="16"/>
  <c r="AY862" i="16"/>
  <c r="AX862" i="16"/>
  <c r="AW862" i="16"/>
  <c r="AV862" i="16"/>
  <c r="AU862" i="16"/>
  <c r="AT862" i="16"/>
  <c r="AS862" i="16"/>
  <c r="AR862" i="16"/>
  <c r="AQ862" i="16"/>
  <c r="AP862" i="16"/>
  <c r="AO862" i="16"/>
  <c r="AN862" i="16"/>
  <c r="AM862" i="16"/>
  <c r="AL862" i="16"/>
  <c r="AK862" i="16"/>
  <c r="AJ862" i="16"/>
  <c r="AI862" i="16"/>
  <c r="AH862" i="16"/>
  <c r="AG862" i="16"/>
  <c r="AF862" i="16"/>
  <c r="AE862" i="16"/>
  <c r="AD862" i="16"/>
  <c r="AC862" i="16"/>
  <c r="AB862" i="16"/>
  <c r="AA862" i="16"/>
  <c r="Z862" i="16"/>
  <c r="Y862" i="16"/>
  <c r="X862" i="16"/>
  <c r="W862" i="16"/>
  <c r="V862" i="16"/>
  <c r="U862" i="16"/>
  <c r="T862" i="16"/>
  <c r="S862" i="16"/>
  <c r="R862" i="16"/>
  <c r="Q862" i="16"/>
  <c r="P862" i="16"/>
  <c r="O862" i="16"/>
  <c r="N862" i="16"/>
  <c r="M862" i="16"/>
  <c r="L862" i="16"/>
  <c r="K862" i="16"/>
  <c r="J862" i="16"/>
  <c r="I862" i="16"/>
  <c r="H862" i="16"/>
  <c r="BO861" i="16"/>
  <c r="BN861" i="16"/>
  <c r="BM861" i="16"/>
  <c r="BL861" i="16"/>
  <c r="BK861" i="16"/>
  <c r="BJ861" i="16"/>
  <c r="BI861" i="16"/>
  <c r="BH861" i="16"/>
  <c r="BG861" i="16"/>
  <c r="BF861" i="16"/>
  <c r="BE861" i="16"/>
  <c r="BD861" i="16"/>
  <c r="BC861" i="16"/>
  <c r="BB861" i="16"/>
  <c r="BA861" i="16"/>
  <c r="AZ861" i="16"/>
  <c r="AY861" i="16"/>
  <c r="AX861" i="16"/>
  <c r="AW861" i="16"/>
  <c r="AV861" i="16"/>
  <c r="AU861" i="16"/>
  <c r="AT861" i="16"/>
  <c r="AS861" i="16"/>
  <c r="AR861" i="16"/>
  <c r="AQ861" i="16"/>
  <c r="AP861" i="16"/>
  <c r="AO861" i="16"/>
  <c r="AN861" i="16"/>
  <c r="AM861" i="16"/>
  <c r="AL861" i="16"/>
  <c r="AK861" i="16"/>
  <c r="AJ861" i="16"/>
  <c r="AI861" i="16"/>
  <c r="AH861" i="16"/>
  <c r="AG861" i="16"/>
  <c r="AF861" i="16"/>
  <c r="AE861" i="16"/>
  <c r="AD861" i="16"/>
  <c r="AC861" i="16"/>
  <c r="AB861" i="16"/>
  <c r="AA861" i="16"/>
  <c r="Z861" i="16"/>
  <c r="Y861" i="16"/>
  <c r="X861" i="16"/>
  <c r="W861" i="16"/>
  <c r="V861" i="16"/>
  <c r="U861" i="16"/>
  <c r="T861" i="16"/>
  <c r="S861" i="16"/>
  <c r="R861" i="16"/>
  <c r="Q861" i="16"/>
  <c r="P861" i="16"/>
  <c r="O861" i="16"/>
  <c r="N861" i="16"/>
  <c r="M861" i="16"/>
  <c r="L861" i="16"/>
  <c r="K861" i="16"/>
  <c r="J861" i="16"/>
  <c r="I861" i="16"/>
  <c r="H861" i="16"/>
  <c r="BO860" i="16"/>
  <c r="BN860" i="16"/>
  <c r="BM860" i="16"/>
  <c r="BL860" i="16"/>
  <c r="BK860" i="16"/>
  <c r="BJ860" i="16"/>
  <c r="BI860" i="16"/>
  <c r="BH860" i="16"/>
  <c r="BG860" i="16"/>
  <c r="BF860" i="16"/>
  <c r="BE860" i="16"/>
  <c r="BD860" i="16"/>
  <c r="BC860" i="16"/>
  <c r="BB860" i="16"/>
  <c r="BA860" i="16"/>
  <c r="AZ860" i="16"/>
  <c r="AY860" i="16"/>
  <c r="AX860" i="16"/>
  <c r="AW860" i="16"/>
  <c r="AV860" i="16"/>
  <c r="AU860" i="16"/>
  <c r="AT860" i="16"/>
  <c r="AS860" i="16"/>
  <c r="AR860" i="16"/>
  <c r="AQ860" i="16"/>
  <c r="AP860" i="16"/>
  <c r="AO860" i="16"/>
  <c r="AN860" i="16"/>
  <c r="AM860" i="16"/>
  <c r="AL860" i="16"/>
  <c r="AK860" i="16"/>
  <c r="AJ860" i="16"/>
  <c r="AI860" i="16"/>
  <c r="AH860" i="16"/>
  <c r="AG860" i="16"/>
  <c r="AF860" i="16"/>
  <c r="AE860" i="16"/>
  <c r="AD860" i="16"/>
  <c r="AC860" i="16"/>
  <c r="AB860" i="16"/>
  <c r="AA860" i="16"/>
  <c r="Z860" i="16"/>
  <c r="Y860" i="16"/>
  <c r="X860" i="16"/>
  <c r="W860" i="16"/>
  <c r="V860" i="16"/>
  <c r="U860" i="16"/>
  <c r="T860" i="16"/>
  <c r="S860" i="16"/>
  <c r="R860" i="16"/>
  <c r="Q860" i="16"/>
  <c r="P860" i="16"/>
  <c r="O860" i="16"/>
  <c r="N860" i="16"/>
  <c r="M860" i="16"/>
  <c r="L860" i="16"/>
  <c r="K860" i="16"/>
  <c r="J860" i="16"/>
  <c r="I860" i="16"/>
  <c r="H860" i="16"/>
  <c r="BO859" i="16"/>
  <c r="BN859" i="16"/>
  <c r="BM859" i="16"/>
  <c r="BL859" i="16"/>
  <c r="BK859" i="16"/>
  <c r="BJ859" i="16"/>
  <c r="BI859" i="16"/>
  <c r="BH859" i="16"/>
  <c r="BG859" i="16"/>
  <c r="BF859" i="16"/>
  <c r="BE859" i="16"/>
  <c r="BD859" i="16"/>
  <c r="BC859" i="16"/>
  <c r="BB859" i="16"/>
  <c r="BA859" i="16"/>
  <c r="AZ859" i="16"/>
  <c r="AY859" i="16"/>
  <c r="AX859" i="16"/>
  <c r="AW859" i="16"/>
  <c r="AV859" i="16"/>
  <c r="AU859" i="16"/>
  <c r="AT859" i="16"/>
  <c r="AS859" i="16"/>
  <c r="AR859" i="16"/>
  <c r="AQ859" i="16"/>
  <c r="AP859" i="16"/>
  <c r="AO859" i="16"/>
  <c r="AN859" i="16"/>
  <c r="AM859" i="16"/>
  <c r="AL859" i="16"/>
  <c r="AK859" i="16"/>
  <c r="AJ859" i="16"/>
  <c r="AI859" i="16"/>
  <c r="AH859" i="16"/>
  <c r="AG859" i="16"/>
  <c r="AF859" i="16"/>
  <c r="AE859" i="16"/>
  <c r="AD859" i="16"/>
  <c r="AC859" i="16"/>
  <c r="AB859" i="16"/>
  <c r="AA859" i="16"/>
  <c r="Z859" i="16"/>
  <c r="Y859" i="16"/>
  <c r="X859" i="16"/>
  <c r="W859" i="16"/>
  <c r="V859" i="16"/>
  <c r="U859" i="16"/>
  <c r="T859" i="16"/>
  <c r="S859" i="16"/>
  <c r="R859" i="16"/>
  <c r="Q859" i="16"/>
  <c r="P859" i="16"/>
  <c r="O859" i="16"/>
  <c r="N859" i="16"/>
  <c r="M859" i="16"/>
  <c r="L859" i="16"/>
  <c r="K859" i="16"/>
  <c r="J859" i="16"/>
  <c r="I859" i="16"/>
  <c r="H859" i="16"/>
  <c r="BO858" i="16"/>
  <c r="BN858" i="16"/>
  <c r="BM858" i="16"/>
  <c r="BL858" i="16"/>
  <c r="BK858" i="16"/>
  <c r="BJ858" i="16"/>
  <c r="BI858" i="16"/>
  <c r="BH858" i="16"/>
  <c r="BG858" i="16"/>
  <c r="BF858" i="16"/>
  <c r="BE858" i="16"/>
  <c r="BD858" i="16"/>
  <c r="BC858" i="16"/>
  <c r="BB858" i="16"/>
  <c r="BA858" i="16"/>
  <c r="AZ858" i="16"/>
  <c r="AY858" i="16"/>
  <c r="AX858" i="16"/>
  <c r="AW858" i="16"/>
  <c r="AV858" i="16"/>
  <c r="AU858" i="16"/>
  <c r="AT858" i="16"/>
  <c r="AS858" i="16"/>
  <c r="AR858" i="16"/>
  <c r="AQ858" i="16"/>
  <c r="AP858" i="16"/>
  <c r="AO858" i="16"/>
  <c r="AN858" i="16"/>
  <c r="AM858" i="16"/>
  <c r="AL858" i="16"/>
  <c r="AK858" i="16"/>
  <c r="AJ858" i="16"/>
  <c r="AI858" i="16"/>
  <c r="AH858" i="16"/>
  <c r="AG858" i="16"/>
  <c r="AF858" i="16"/>
  <c r="AE858" i="16"/>
  <c r="AD858" i="16"/>
  <c r="AC858" i="16"/>
  <c r="AB858" i="16"/>
  <c r="AA858" i="16"/>
  <c r="Z858" i="16"/>
  <c r="Y858" i="16"/>
  <c r="X858" i="16"/>
  <c r="W858" i="16"/>
  <c r="V858" i="16"/>
  <c r="U858" i="16"/>
  <c r="T858" i="16"/>
  <c r="S858" i="16"/>
  <c r="R858" i="16"/>
  <c r="Q858" i="16"/>
  <c r="P858" i="16"/>
  <c r="O858" i="16"/>
  <c r="N858" i="16"/>
  <c r="M858" i="16"/>
  <c r="L858" i="16"/>
  <c r="K858" i="16"/>
  <c r="J858" i="16"/>
  <c r="I858" i="16"/>
  <c r="H858" i="16"/>
  <c r="BO857" i="16"/>
  <c r="BN857" i="16"/>
  <c r="BM857" i="16"/>
  <c r="BL857" i="16"/>
  <c r="BK857" i="16"/>
  <c r="BJ857" i="16"/>
  <c r="BI857" i="16"/>
  <c r="BH857" i="16"/>
  <c r="BG857" i="16"/>
  <c r="BF857" i="16"/>
  <c r="BE857" i="16"/>
  <c r="BD857" i="16"/>
  <c r="BC857" i="16"/>
  <c r="BB857" i="16"/>
  <c r="BA857" i="16"/>
  <c r="AZ857" i="16"/>
  <c r="AY857" i="16"/>
  <c r="AX857" i="16"/>
  <c r="AW857" i="16"/>
  <c r="AV857" i="16"/>
  <c r="AU857" i="16"/>
  <c r="AT857" i="16"/>
  <c r="AS857" i="16"/>
  <c r="AR857" i="16"/>
  <c r="AQ857" i="16"/>
  <c r="AP857" i="16"/>
  <c r="AO857" i="16"/>
  <c r="AN857" i="16"/>
  <c r="AM857" i="16"/>
  <c r="AL857" i="16"/>
  <c r="AK857" i="16"/>
  <c r="AJ857" i="16"/>
  <c r="AI857" i="16"/>
  <c r="AH857" i="16"/>
  <c r="AG857" i="16"/>
  <c r="AF857" i="16"/>
  <c r="AE857" i="16"/>
  <c r="AD857" i="16"/>
  <c r="AC857" i="16"/>
  <c r="AB857" i="16"/>
  <c r="AA857" i="16"/>
  <c r="Z857" i="16"/>
  <c r="Y857" i="16"/>
  <c r="X857" i="16"/>
  <c r="W857" i="16"/>
  <c r="V857" i="16"/>
  <c r="U857" i="16"/>
  <c r="T857" i="16"/>
  <c r="S857" i="16"/>
  <c r="R857" i="16"/>
  <c r="Q857" i="16"/>
  <c r="P857" i="16"/>
  <c r="O857" i="16"/>
  <c r="N857" i="16"/>
  <c r="M857" i="16"/>
  <c r="L857" i="16"/>
  <c r="K857" i="16"/>
  <c r="J857" i="16"/>
  <c r="I857" i="16"/>
  <c r="H857" i="16"/>
  <c r="BO856" i="16"/>
  <c r="BN856" i="16"/>
  <c r="BM856" i="16"/>
  <c r="BL856" i="16"/>
  <c r="BK856" i="16"/>
  <c r="BJ856" i="16"/>
  <c r="BI856" i="16"/>
  <c r="BH856" i="16"/>
  <c r="BG856" i="16"/>
  <c r="BF856" i="16"/>
  <c r="BE856" i="16"/>
  <c r="BD856" i="16"/>
  <c r="BC856" i="16"/>
  <c r="BB856" i="16"/>
  <c r="BA856" i="16"/>
  <c r="AZ856" i="16"/>
  <c r="AY856" i="16"/>
  <c r="AX856" i="16"/>
  <c r="AW856" i="16"/>
  <c r="AV856" i="16"/>
  <c r="AU856" i="16"/>
  <c r="AT856" i="16"/>
  <c r="AS856" i="16"/>
  <c r="AR856" i="16"/>
  <c r="AQ856" i="16"/>
  <c r="AP856" i="16"/>
  <c r="AO856" i="16"/>
  <c r="AN856" i="16"/>
  <c r="AM856" i="16"/>
  <c r="AL856" i="16"/>
  <c r="AK856" i="16"/>
  <c r="AJ856" i="16"/>
  <c r="AI856" i="16"/>
  <c r="AH856" i="16"/>
  <c r="AG856" i="16"/>
  <c r="AF856" i="16"/>
  <c r="AE856" i="16"/>
  <c r="AD856" i="16"/>
  <c r="AC856" i="16"/>
  <c r="AB856" i="16"/>
  <c r="AA856" i="16"/>
  <c r="Z856" i="16"/>
  <c r="Y856" i="16"/>
  <c r="X856" i="16"/>
  <c r="W856" i="16"/>
  <c r="V856" i="16"/>
  <c r="U856" i="16"/>
  <c r="T856" i="16"/>
  <c r="S856" i="16"/>
  <c r="R856" i="16"/>
  <c r="Q856" i="16"/>
  <c r="P856" i="16"/>
  <c r="O856" i="16"/>
  <c r="N856" i="16"/>
  <c r="M856" i="16"/>
  <c r="L856" i="16"/>
  <c r="K856" i="16"/>
  <c r="J856" i="16"/>
  <c r="I856" i="16"/>
  <c r="H856" i="16"/>
  <c r="BO855" i="16"/>
  <c r="BN855" i="16"/>
  <c r="BM855" i="16"/>
  <c r="BL855" i="16"/>
  <c r="BK855" i="16"/>
  <c r="BJ855" i="16"/>
  <c r="BI855" i="16"/>
  <c r="BH855" i="16"/>
  <c r="BG855" i="16"/>
  <c r="BF855" i="16"/>
  <c r="BE855" i="16"/>
  <c r="BD855" i="16"/>
  <c r="BC855" i="16"/>
  <c r="BB855" i="16"/>
  <c r="BA855" i="16"/>
  <c r="AZ855" i="16"/>
  <c r="AY855" i="16"/>
  <c r="AX855" i="16"/>
  <c r="AW855" i="16"/>
  <c r="AV855" i="16"/>
  <c r="AU855" i="16"/>
  <c r="AT855" i="16"/>
  <c r="AS855" i="16"/>
  <c r="AR855" i="16"/>
  <c r="AQ855" i="16"/>
  <c r="AP855" i="16"/>
  <c r="AO855" i="16"/>
  <c r="AN855" i="16"/>
  <c r="AM855" i="16"/>
  <c r="AL855" i="16"/>
  <c r="AK855" i="16"/>
  <c r="AJ855" i="16"/>
  <c r="AI855" i="16"/>
  <c r="AH855" i="16"/>
  <c r="AG855" i="16"/>
  <c r="AF855" i="16"/>
  <c r="AE855" i="16"/>
  <c r="AD855" i="16"/>
  <c r="AC855" i="16"/>
  <c r="AB855" i="16"/>
  <c r="AA855" i="16"/>
  <c r="Z855" i="16"/>
  <c r="Y855" i="16"/>
  <c r="X855" i="16"/>
  <c r="W855" i="16"/>
  <c r="V855" i="16"/>
  <c r="U855" i="16"/>
  <c r="T855" i="16"/>
  <c r="S855" i="16"/>
  <c r="R855" i="16"/>
  <c r="Q855" i="16"/>
  <c r="P855" i="16"/>
  <c r="O855" i="16"/>
  <c r="N855" i="16"/>
  <c r="M855" i="16"/>
  <c r="L855" i="16"/>
  <c r="K855" i="16"/>
  <c r="J855" i="16"/>
  <c r="I855" i="16"/>
  <c r="H855" i="16"/>
  <c r="BO854" i="16"/>
  <c r="BN854" i="16"/>
  <c r="BM854" i="16"/>
  <c r="BL854" i="16"/>
  <c r="BK854" i="16"/>
  <c r="BJ854" i="16"/>
  <c r="BI854" i="16"/>
  <c r="BH854" i="16"/>
  <c r="BG854" i="16"/>
  <c r="BF854" i="16"/>
  <c r="BE854" i="16"/>
  <c r="BD854" i="16"/>
  <c r="BC854" i="16"/>
  <c r="BB854" i="16"/>
  <c r="BA854" i="16"/>
  <c r="AZ854" i="16"/>
  <c r="AY854" i="16"/>
  <c r="AX854" i="16"/>
  <c r="AW854" i="16"/>
  <c r="AV854" i="16"/>
  <c r="AU854" i="16"/>
  <c r="AT854" i="16"/>
  <c r="AS854" i="16"/>
  <c r="AR854" i="16"/>
  <c r="AQ854" i="16"/>
  <c r="AP854" i="16"/>
  <c r="AO854" i="16"/>
  <c r="AN854" i="16"/>
  <c r="AM854" i="16"/>
  <c r="AL854" i="16"/>
  <c r="AK854" i="16"/>
  <c r="AJ854" i="16"/>
  <c r="AI854" i="16"/>
  <c r="AH854" i="16"/>
  <c r="AG854" i="16"/>
  <c r="AF854" i="16"/>
  <c r="AE854" i="16"/>
  <c r="AD854" i="16"/>
  <c r="AC854" i="16"/>
  <c r="AB854" i="16"/>
  <c r="AA854" i="16"/>
  <c r="Z854" i="16"/>
  <c r="Y854" i="16"/>
  <c r="X854" i="16"/>
  <c r="W854" i="16"/>
  <c r="V854" i="16"/>
  <c r="U854" i="16"/>
  <c r="T854" i="16"/>
  <c r="S854" i="16"/>
  <c r="R854" i="16"/>
  <c r="Q854" i="16"/>
  <c r="P854" i="16"/>
  <c r="O854" i="16"/>
  <c r="N854" i="16"/>
  <c r="M854" i="16"/>
  <c r="L854" i="16"/>
  <c r="K854" i="16"/>
  <c r="J854" i="16"/>
  <c r="I854" i="16"/>
  <c r="H854" i="16"/>
  <c r="BO853" i="16"/>
  <c r="BN853" i="16"/>
  <c r="BM853" i="16"/>
  <c r="BL853" i="16"/>
  <c r="BK853" i="16"/>
  <c r="BJ853" i="16"/>
  <c r="BI853" i="16"/>
  <c r="BH853" i="16"/>
  <c r="BG853" i="16"/>
  <c r="BF853" i="16"/>
  <c r="BE853" i="16"/>
  <c r="BD853" i="16"/>
  <c r="BC853" i="16"/>
  <c r="BB853" i="16"/>
  <c r="BA853" i="16"/>
  <c r="AZ853" i="16"/>
  <c r="AY853" i="16"/>
  <c r="AX853" i="16"/>
  <c r="AW853" i="16"/>
  <c r="AV853" i="16"/>
  <c r="AU853" i="16"/>
  <c r="AT853" i="16"/>
  <c r="AS853" i="16"/>
  <c r="AR853" i="16"/>
  <c r="AQ853" i="16"/>
  <c r="AP853" i="16"/>
  <c r="AO853" i="16"/>
  <c r="AN853" i="16"/>
  <c r="AM853" i="16"/>
  <c r="AL853" i="16"/>
  <c r="AK853" i="16"/>
  <c r="AJ853" i="16"/>
  <c r="AI853" i="16"/>
  <c r="AH853" i="16"/>
  <c r="AG853" i="16"/>
  <c r="AF853" i="16"/>
  <c r="AE853" i="16"/>
  <c r="AD853" i="16"/>
  <c r="AC853" i="16"/>
  <c r="AB853" i="16"/>
  <c r="AA853" i="16"/>
  <c r="Z853" i="16"/>
  <c r="Y853" i="16"/>
  <c r="X853" i="16"/>
  <c r="W853" i="16"/>
  <c r="V853" i="16"/>
  <c r="U853" i="16"/>
  <c r="T853" i="16"/>
  <c r="S853" i="16"/>
  <c r="R853" i="16"/>
  <c r="Q853" i="16"/>
  <c r="P853" i="16"/>
  <c r="O853" i="16"/>
  <c r="N853" i="16"/>
  <c r="M853" i="16"/>
  <c r="L853" i="16"/>
  <c r="K853" i="16"/>
  <c r="J853" i="16"/>
  <c r="I853" i="16"/>
  <c r="H853" i="16"/>
  <c r="BO852" i="16"/>
  <c r="BN852" i="16"/>
  <c r="BM852" i="16"/>
  <c r="BL852" i="16"/>
  <c r="BK852" i="16"/>
  <c r="BJ852" i="16"/>
  <c r="BI852" i="16"/>
  <c r="BH852" i="16"/>
  <c r="BG852" i="16"/>
  <c r="BF852" i="16"/>
  <c r="BE852" i="16"/>
  <c r="BD852" i="16"/>
  <c r="BC852" i="16"/>
  <c r="BB852" i="16"/>
  <c r="BA852" i="16"/>
  <c r="AZ852" i="16"/>
  <c r="AY852" i="16"/>
  <c r="AX852" i="16"/>
  <c r="AW852" i="16"/>
  <c r="AV852" i="16"/>
  <c r="AU852" i="16"/>
  <c r="AT852" i="16"/>
  <c r="AS852" i="16"/>
  <c r="AR852" i="16"/>
  <c r="AQ852" i="16"/>
  <c r="AP852" i="16"/>
  <c r="AO852" i="16"/>
  <c r="AN852" i="16"/>
  <c r="AM852" i="16"/>
  <c r="AL852" i="16"/>
  <c r="AK852" i="16"/>
  <c r="AJ852" i="16"/>
  <c r="AI852" i="16"/>
  <c r="AH852" i="16"/>
  <c r="AG852" i="16"/>
  <c r="AF852" i="16"/>
  <c r="AE852" i="16"/>
  <c r="AD852" i="16"/>
  <c r="AC852" i="16"/>
  <c r="AB852" i="16"/>
  <c r="AA852" i="16"/>
  <c r="Z852" i="16"/>
  <c r="Y852" i="16"/>
  <c r="X852" i="16"/>
  <c r="W852" i="16"/>
  <c r="V852" i="16"/>
  <c r="U852" i="16"/>
  <c r="T852" i="16"/>
  <c r="S852" i="16"/>
  <c r="R852" i="16"/>
  <c r="Q852" i="16"/>
  <c r="P852" i="16"/>
  <c r="O852" i="16"/>
  <c r="N852" i="16"/>
  <c r="M852" i="16"/>
  <c r="L852" i="16"/>
  <c r="K852" i="16"/>
  <c r="J852" i="16"/>
  <c r="I852" i="16"/>
  <c r="H852" i="16"/>
  <c r="BO851" i="16"/>
  <c r="BN851" i="16"/>
  <c r="BM851" i="16"/>
  <c r="BL851" i="16"/>
  <c r="BK851" i="16"/>
  <c r="BJ851" i="16"/>
  <c r="BI851" i="16"/>
  <c r="BH851" i="16"/>
  <c r="BG851" i="16"/>
  <c r="BF851" i="16"/>
  <c r="BE851" i="16"/>
  <c r="BD851" i="16"/>
  <c r="BC851" i="16"/>
  <c r="BB851" i="16"/>
  <c r="BA851" i="16"/>
  <c r="AZ851" i="16"/>
  <c r="AY851" i="16"/>
  <c r="AX851" i="16"/>
  <c r="AW851" i="16"/>
  <c r="AV851" i="16"/>
  <c r="AU851" i="16"/>
  <c r="AT851" i="16"/>
  <c r="AS851" i="16"/>
  <c r="AR851" i="16"/>
  <c r="AQ851" i="16"/>
  <c r="AP851" i="16"/>
  <c r="AO851" i="16"/>
  <c r="AN851" i="16"/>
  <c r="AM851" i="16"/>
  <c r="AL851" i="16"/>
  <c r="AK851" i="16"/>
  <c r="AJ851" i="16"/>
  <c r="AI851" i="16"/>
  <c r="AH851" i="16"/>
  <c r="AG851" i="16"/>
  <c r="AF851" i="16"/>
  <c r="AE851" i="16"/>
  <c r="AD851" i="16"/>
  <c r="AC851" i="16"/>
  <c r="AB851" i="16"/>
  <c r="AA851" i="16"/>
  <c r="Z851" i="16"/>
  <c r="Y851" i="16"/>
  <c r="X851" i="16"/>
  <c r="W851" i="16"/>
  <c r="V851" i="16"/>
  <c r="U851" i="16"/>
  <c r="T851" i="16"/>
  <c r="S851" i="16"/>
  <c r="R851" i="16"/>
  <c r="Q851" i="16"/>
  <c r="P851" i="16"/>
  <c r="O851" i="16"/>
  <c r="N851" i="16"/>
  <c r="M851" i="16"/>
  <c r="L851" i="16"/>
  <c r="K851" i="16"/>
  <c r="J851" i="16"/>
  <c r="I851" i="16"/>
  <c r="H851" i="16"/>
  <c r="BO850" i="16"/>
  <c r="BN850" i="16"/>
  <c r="BM850" i="16"/>
  <c r="BL850" i="16"/>
  <c r="BK850" i="16"/>
  <c r="BJ850" i="16"/>
  <c r="BI850" i="16"/>
  <c r="BH850" i="16"/>
  <c r="BG850" i="16"/>
  <c r="BF850" i="16"/>
  <c r="BE850" i="16"/>
  <c r="BD850" i="16"/>
  <c r="BC850" i="16"/>
  <c r="BB850" i="16"/>
  <c r="BA850" i="16"/>
  <c r="AZ850" i="16"/>
  <c r="AY850" i="16"/>
  <c r="AX850" i="16"/>
  <c r="AW850" i="16"/>
  <c r="AV850" i="16"/>
  <c r="AU850" i="16"/>
  <c r="AT850" i="16"/>
  <c r="AS850" i="16"/>
  <c r="AR850" i="16"/>
  <c r="AQ850" i="16"/>
  <c r="AP850" i="16"/>
  <c r="AO850" i="16"/>
  <c r="AN850" i="16"/>
  <c r="AM850" i="16"/>
  <c r="AL850" i="16"/>
  <c r="AK850" i="16"/>
  <c r="AJ850" i="16"/>
  <c r="AI850" i="16"/>
  <c r="AH850" i="16"/>
  <c r="AG850" i="16"/>
  <c r="AF850" i="16"/>
  <c r="AE850" i="16"/>
  <c r="AD850" i="16"/>
  <c r="AC850" i="16"/>
  <c r="AB850" i="16"/>
  <c r="AA850" i="16"/>
  <c r="Z850" i="16"/>
  <c r="Y850" i="16"/>
  <c r="X850" i="16"/>
  <c r="W850" i="16"/>
  <c r="V850" i="16"/>
  <c r="U850" i="16"/>
  <c r="T850" i="16"/>
  <c r="S850" i="16"/>
  <c r="R850" i="16"/>
  <c r="Q850" i="16"/>
  <c r="P850" i="16"/>
  <c r="O850" i="16"/>
  <c r="N850" i="16"/>
  <c r="M850" i="16"/>
  <c r="L850" i="16"/>
  <c r="K850" i="16"/>
  <c r="J850" i="16"/>
  <c r="I850" i="16"/>
  <c r="H850" i="16"/>
  <c r="BO849" i="16"/>
  <c r="BN849" i="16"/>
  <c r="BM849" i="16"/>
  <c r="BL849" i="16"/>
  <c r="BK849" i="16"/>
  <c r="BJ849" i="16"/>
  <c r="BI849" i="16"/>
  <c r="BH849" i="16"/>
  <c r="BG849" i="16"/>
  <c r="BF849" i="16"/>
  <c r="BE849" i="16"/>
  <c r="BD849" i="16"/>
  <c r="BC849" i="16"/>
  <c r="BB849" i="16"/>
  <c r="BA849" i="16"/>
  <c r="AZ849" i="16"/>
  <c r="AY849" i="16"/>
  <c r="AX849" i="16"/>
  <c r="AW849" i="16"/>
  <c r="AV849" i="16"/>
  <c r="AU849" i="16"/>
  <c r="AT849" i="16"/>
  <c r="AS849" i="16"/>
  <c r="AR849" i="16"/>
  <c r="AQ849" i="16"/>
  <c r="AP849" i="16"/>
  <c r="AO849" i="16"/>
  <c r="AN849" i="16"/>
  <c r="AM849" i="16"/>
  <c r="AL849" i="16"/>
  <c r="AK849" i="16"/>
  <c r="AJ849" i="16"/>
  <c r="AI849" i="16"/>
  <c r="AH849" i="16"/>
  <c r="AG849" i="16"/>
  <c r="AF849" i="16"/>
  <c r="AE849" i="16"/>
  <c r="AD849" i="16"/>
  <c r="AC849" i="16"/>
  <c r="AB849" i="16"/>
  <c r="AA849" i="16"/>
  <c r="Z849" i="16"/>
  <c r="Y849" i="16"/>
  <c r="X849" i="16"/>
  <c r="W849" i="16"/>
  <c r="V849" i="16"/>
  <c r="U849" i="16"/>
  <c r="T849" i="16"/>
  <c r="S849" i="16"/>
  <c r="R849" i="16"/>
  <c r="Q849" i="16"/>
  <c r="P849" i="16"/>
  <c r="O849" i="16"/>
  <c r="N849" i="16"/>
  <c r="M849" i="16"/>
  <c r="L849" i="16"/>
  <c r="K849" i="16"/>
  <c r="J849" i="16"/>
  <c r="I849" i="16"/>
  <c r="H849" i="16"/>
  <c r="BO848" i="16"/>
  <c r="BN848" i="16"/>
  <c r="BM848" i="16"/>
  <c r="BL848" i="16"/>
  <c r="BK848" i="16"/>
  <c r="BJ848" i="16"/>
  <c r="BI848" i="16"/>
  <c r="BH848" i="16"/>
  <c r="BG848" i="16"/>
  <c r="BF848" i="16"/>
  <c r="BE848" i="16"/>
  <c r="BD848" i="16"/>
  <c r="BC848" i="16"/>
  <c r="BB848" i="16"/>
  <c r="BA848" i="16"/>
  <c r="AZ848" i="16"/>
  <c r="AY848" i="16"/>
  <c r="AX848" i="16"/>
  <c r="AW848" i="16"/>
  <c r="AV848" i="16"/>
  <c r="AU848" i="16"/>
  <c r="AT848" i="16"/>
  <c r="AS848" i="16"/>
  <c r="AR848" i="16"/>
  <c r="AQ848" i="16"/>
  <c r="AP848" i="16"/>
  <c r="AO848" i="16"/>
  <c r="AN848" i="16"/>
  <c r="AM848" i="16"/>
  <c r="AL848" i="16"/>
  <c r="AK848" i="16"/>
  <c r="AJ848" i="16"/>
  <c r="AI848" i="16"/>
  <c r="AH848" i="16"/>
  <c r="AG848" i="16"/>
  <c r="AF848" i="16"/>
  <c r="AE848" i="16"/>
  <c r="AD848" i="16"/>
  <c r="AC848" i="16"/>
  <c r="AB848" i="16"/>
  <c r="AA848" i="16"/>
  <c r="Z848" i="16"/>
  <c r="Y848" i="16"/>
  <c r="X848" i="16"/>
  <c r="W848" i="16"/>
  <c r="V848" i="16"/>
  <c r="U848" i="16"/>
  <c r="T848" i="16"/>
  <c r="S848" i="16"/>
  <c r="R848" i="16"/>
  <c r="Q848" i="16"/>
  <c r="P848" i="16"/>
  <c r="O848" i="16"/>
  <c r="N848" i="16"/>
  <c r="M848" i="16"/>
  <c r="L848" i="16"/>
  <c r="K848" i="16"/>
  <c r="J848" i="16"/>
  <c r="I848" i="16"/>
  <c r="H848" i="16"/>
  <c r="BO847" i="16"/>
  <c r="BN847" i="16"/>
  <c r="BM847" i="16"/>
  <c r="BL847" i="16"/>
  <c r="BK847" i="16"/>
  <c r="BJ847" i="16"/>
  <c r="BI847" i="16"/>
  <c r="BH847" i="16"/>
  <c r="BG847" i="16"/>
  <c r="BF847" i="16"/>
  <c r="BE847" i="16"/>
  <c r="BD847" i="16"/>
  <c r="BC847" i="16"/>
  <c r="BB847" i="16"/>
  <c r="BA847" i="16"/>
  <c r="AZ847" i="16"/>
  <c r="AY847" i="16"/>
  <c r="AX847" i="16"/>
  <c r="AW847" i="16"/>
  <c r="AV847" i="16"/>
  <c r="AU847" i="16"/>
  <c r="AT847" i="16"/>
  <c r="AS847" i="16"/>
  <c r="AR847" i="16"/>
  <c r="AQ847" i="16"/>
  <c r="AP847" i="16"/>
  <c r="AO847" i="16"/>
  <c r="AN847" i="16"/>
  <c r="AM847" i="16"/>
  <c r="AL847" i="16"/>
  <c r="AK847" i="16"/>
  <c r="AJ847" i="16"/>
  <c r="AI847" i="16"/>
  <c r="AH847" i="16"/>
  <c r="AG847" i="16"/>
  <c r="AF847" i="16"/>
  <c r="AE847" i="16"/>
  <c r="AD847" i="16"/>
  <c r="AC847" i="16"/>
  <c r="AB847" i="16"/>
  <c r="AA847" i="16"/>
  <c r="Z847" i="16"/>
  <c r="Y847" i="16"/>
  <c r="X847" i="16"/>
  <c r="W847" i="16"/>
  <c r="V847" i="16"/>
  <c r="U847" i="16"/>
  <c r="T847" i="16"/>
  <c r="S847" i="16"/>
  <c r="R847" i="16"/>
  <c r="Q847" i="16"/>
  <c r="P847" i="16"/>
  <c r="O847" i="16"/>
  <c r="N847" i="16"/>
  <c r="M847" i="16"/>
  <c r="L847" i="16"/>
  <c r="K847" i="16"/>
  <c r="J847" i="16"/>
  <c r="I847" i="16"/>
  <c r="H847" i="16"/>
  <c r="BO846" i="16"/>
  <c r="BN846" i="16"/>
  <c r="BM846" i="16"/>
  <c r="BL846" i="16"/>
  <c r="BK846" i="16"/>
  <c r="BJ846" i="16"/>
  <c r="BI846" i="16"/>
  <c r="BH846" i="16"/>
  <c r="BG846" i="16"/>
  <c r="BF846" i="16"/>
  <c r="BE846" i="16"/>
  <c r="BD846" i="16"/>
  <c r="BC846" i="16"/>
  <c r="BB846" i="16"/>
  <c r="BA846" i="16"/>
  <c r="AZ846" i="16"/>
  <c r="AY846" i="16"/>
  <c r="AX846" i="16"/>
  <c r="AW846" i="16"/>
  <c r="AV846" i="16"/>
  <c r="AU846" i="16"/>
  <c r="AT846" i="16"/>
  <c r="AS846" i="16"/>
  <c r="AR846" i="16"/>
  <c r="AQ846" i="16"/>
  <c r="AP846" i="16"/>
  <c r="AO846" i="16"/>
  <c r="AN846" i="16"/>
  <c r="AM846" i="16"/>
  <c r="AL846" i="16"/>
  <c r="AK846" i="16"/>
  <c r="AJ846" i="16"/>
  <c r="AI846" i="16"/>
  <c r="AH846" i="16"/>
  <c r="AG846" i="16"/>
  <c r="AF846" i="16"/>
  <c r="AE846" i="16"/>
  <c r="AD846" i="16"/>
  <c r="AC846" i="16"/>
  <c r="AB846" i="16"/>
  <c r="AA846" i="16"/>
  <c r="Z846" i="16"/>
  <c r="Y846" i="16"/>
  <c r="X846" i="16"/>
  <c r="W846" i="16"/>
  <c r="V846" i="16"/>
  <c r="U846" i="16"/>
  <c r="T846" i="16"/>
  <c r="S846" i="16"/>
  <c r="R846" i="16"/>
  <c r="Q846" i="16"/>
  <c r="P846" i="16"/>
  <c r="O846" i="16"/>
  <c r="N846" i="16"/>
  <c r="M846" i="16"/>
  <c r="L846" i="16"/>
  <c r="K846" i="16"/>
  <c r="J846" i="16"/>
  <c r="I846" i="16"/>
  <c r="H846" i="16"/>
  <c r="BO845" i="16"/>
  <c r="BN845" i="16"/>
  <c r="BM845" i="16"/>
  <c r="BL845" i="16"/>
  <c r="BK845" i="16"/>
  <c r="BJ845" i="16"/>
  <c r="BI845" i="16"/>
  <c r="BH845" i="16"/>
  <c r="BG845" i="16"/>
  <c r="BF845" i="16"/>
  <c r="BE845" i="16"/>
  <c r="BD845" i="16"/>
  <c r="BC845" i="16"/>
  <c r="BB845" i="16"/>
  <c r="BA845" i="16"/>
  <c r="AZ845" i="16"/>
  <c r="AY845" i="16"/>
  <c r="AX845" i="16"/>
  <c r="AW845" i="16"/>
  <c r="AV845" i="16"/>
  <c r="AU845" i="16"/>
  <c r="AT845" i="16"/>
  <c r="AS845" i="16"/>
  <c r="AR845" i="16"/>
  <c r="AQ845" i="16"/>
  <c r="AP845" i="16"/>
  <c r="AO845" i="16"/>
  <c r="AN845" i="16"/>
  <c r="AM845" i="16"/>
  <c r="AL845" i="16"/>
  <c r="AK845" i="16"/>
  <c r="AJ845" i="16"/>
  <c r="AI845" i="16"/>
  <c r="AH845" i="16"/>
  <c r="AG845" i="16"/>
  <c r="AF845" i="16"/>
  <c r="AE845" i="16"/>
  <c r="AD845" i="16"/>
  <c r="AC845" i="16"/>
  <c r="AB845" i="16"/>
  <c r="AA845" i="16"/>
  <c r="Z845" i="16"/>
  <c r="Y845" i="16"/>
  <c r="X845" i="16"/>
  <c r="W845" i="16"/>
  <c r="V845" i="16"/>
  <c r="U845" i="16"/>
  <c r="T845" i="16"/>
  <c r="S845" i="16"/>
  <c r="R845" i="16"/>
  <c r="Q845" i="16"/>
  <c r="P845" i="16"/>
  <c r="O845" i="16"/>
  <c r="N845" i="16"/>
  <c r="M845" i="16"/>
  <c r="L845" i="16"/>
  <c r="K845" i="16"/>
  <c r="J845" i="16"/>
  <c r="I845" i="16"/>
  <c r="H845" i="16"/>
  <c r="BO844" i="16"/>
  <c r="BN844" i="16"/>
  <c r="BM844" i="16"/>
  <c r="BL844" i="16"/>
  <c r="BK844" i="16"/>
  <c r="BJ844" i="16"/>
  <c r="BI844" i="16"/>
  <c r="BH844" i="16"/>
  <c r="BG844" i="16"/>
  <c r="BF844" i="16"/>
  <c r="BE844" i="16"/>
  <c r="BD844" i="16"/>
  <c r="BC844" i="16"/>
  <c r="BB844" i="16"/>
  <c r="BA844" i="16"/>
  <c r="AZ844" i="16"/>
  <c r="AY844" i="16"/>
  <c r="AX844" i="16"/>
  <c r="AW844" i="16"/>
  <c r="AV844" i="16"/>
  <c r="AU844" i="16"/>
  <c r="AT844" i="16"/>
  <c r="AS844" i="16"/>
  <c r="AR844" i="16"/>
  <c r="AQ844" i="16"/>
  <c r="AP844" i="16"/>
  <c r="AO844" i="16"/>
  <c r="AN844" i="16"/>
  <c r="AM844" i="16"/>
  <c r="AL844" i="16"/>
  <c r="AK844" i="16"/>
  <c r="AJ844" i="16"/>
  <c r="AI844" i="16"/>
  <c r="AH844" i="16"/>
  <c r="AG844" i="16"/>
  <c r="AF844" i="16"/>
  <c r="AE844" i="16"/>
  <c r="AD844" i="16"/>
  <c r="AC844" i="16"/>
  <c r="AB844" i="16"/>
  <c r="AA844" i="16"/>
  <c r="Z844" i="16"/>
  <c r="Y844" i="16"/>
  <c r="X844" i="16"/>
  <c r="W844" i="16"/>
  <c r="V844" i="16"/>
  <c r="U844" i="16"/>
  <c r="T844" i="16"/>
  <c r="S844" i="16"/>
  <c r="R844" i="16"/>
  <c r="Q844" i="16"/>
  <c r="P844" i="16"/>
  <c r="O844" i="16"/>
  <c r="N844" i="16"/>
  <c r="M844" i="16"/>
  <c r="L844" i="16"/>
  <c r="K844" i="16"/>
  <c r="J844" i="16"/>
  <c r="I844" i="16"/>
  <c r="H844" i="16"/>
  <c r="BO843" i="16"/>
  <c r="BN843" i="16"/>
  <c r="BM843" i="16"/>
  <c r="BL843" i="16"/>
  <c r="BK843" i="16"/>
  <c r="BJ843" i="16"/>
  <c r="BI843" i="16"/>
  <c r="BH843" i="16"/>
  <c r="BG843" i="16"/>
  <c r="BF843" i="16"/>
  <c r="BE843" i="16"/>
  <c r="BD843" i="16"/>
  <c r="BC843" i="16"/>
  <c r="BB843" i="16"/>
  <c r="BA843" i="16"/>
  <c r="AZ843" i="16"/>
  <c r="AY843" i="16"/>
  <c r="AX843" i="16"/>
  <c r="AW843" i="16"/>
  <c r="AV843" i="16"/>
  <c r="AU843" i="16"/>
  <c r="AT843" i="16"/>
  <c r="AS843" i="16"/>
  <c r="AR843" i="16"/>
  <c r="AQ843" i="16"/>
  <c r="AP843" i="16"/>
  <c r="AO843" i="16"/>
  <c r="AN843" i="16"/>
  <c r="AM843" i="16"/>
  <c r="AL843" i="16"/>
  <c r="AK843" i="16"/>
  <c r="AJ843" i="16"/>
  <c r="AI843" i="16"/>
  <c r="AH843" i="16"/>
  <c r="AG843" i="16"/>
  <c r="AF843" i="16"/>
  <c r="AE843" i="16"/>
  <c r="AD843" i="16"/>
  <c r="AC843" i="16"/>
  <c r="AB843" i="16"/>
  <c r="AA843" i="16"/>
  <c r="Z843" i="16"/>
  <c r="Y843" i="16"/>
  <c r="X843" i="16"/>
  <c r="W843" i="16"/>
  <c r="V843" i="16"/>
  <c r="U843" i="16"/>
  <c r="T843" i="16"/>
  <c r="S843" i="16"/>
  <c r="R843" i="16"/>
  <c r="Q843" i="16"/>
  <c r="P843" i="16"/>
  <c r="O843" i="16"/>
  <c r="N843" i="16"/>
  <c r="M843" i="16"/>
  <c r="L843" i="16"/>
  <c r="K843" i="16"/>
  <c r="J843" i="16"/>
  <c r="I843" i="16"/>
  <c r="H843" i="16"/>
  <c r="BO842" i="16"/>
  <c r="BN842" i="16"/>
  <c r="BM842" i="16"/>
  <c r="BL842" i="16"/>
  <c r="BK842" i="16"/>
  <c r="BJ842" i="16"/>
  <c r="BI842" i="16"/>
  <c r="BH842" i="16"/>
  <c r="BG842" i="16"/>
  <c r="BF842" i="16"/>
  <c r="BE842" i="16"/>
  <c r="BD842" i="16"/>
  <c r="BC842" i="16"/>
  <c r="BB842" i="16"/>
  <c r="BA842" i="16"/>
  <c r="AZ842" i="16"/>
  <c r="AY842" i="16"/>
  <c r="AX842" i="16"/>
  <c r="AW842" i="16"/>
  <c r="AV842" i="16"/>
  <c r="AU842" i="16"/>
  <c r="AT842" i="16"/>
  <c r="AS842" i="16"/>
  <c r="AR842" i="16"/>
  <c r="AQ842" i="16"/>
  <c r="AP842" i="16"/>
  <c r="AO842" i="16"/>
  <c r="AN842" i="16"/>
  <c r="AM842" i="16"/>
  <c r="AL842" i="16"/>
  <c r="AK842" i="16"/>
  <c r="AJ842" i="16"/>
  <c r="AI842" i="16"/>
  <c r="AH842" i="16"/>
  <c r="AG842" i="16"/>
  <c r="AF842" i="16"/>
  <c r="AE842" i="16"/>
  <c r="AD842" i="16"/>
  <c r="AC842" i="16"/>
  <c r="AB842" i="16"/>
  <c r="AA842" i="16"/>
  <c r="Z842" i="16"/>
  <c r="Y842" i="16"/>
  <c r="X842" i="16"/>
  <c r="W842" i="16"/>
  <c r="V842" i="16"/>
  <c r="U842" i="16"/>
  <c r="T842" i="16"/>
  <c r="S842" i="16"/>
  <c r="R842" i="16"/>
  <c r="Q842" i="16"/>
  <c r="P842" i="16"/>
  <c r="O842" i="16"/>
  <c r="N842" i="16"/>
  <c r="M842" i="16"/>
  <c r="L842" i="16"/>
  <c r="K842" i="16"/>
  <c r="J842" i="16"/>
  <c r="I842" i="16"/>
  <c r="H842" i="16"/>
  <c r="BO841" i="16"/>
  <c r="BN841" i="16"/>
  <c r="BM841" i="16"/>
  <c r="BL841" i="16"/>
  <c r="BK841" i="16"/>
  <c r="BJ841" i="16"/>
  <c r="BI841" i="16"/>
  <c r="BH841" i="16"/>
  <c r="BG841" i="16"/>
  <c r="BF841" i="16"/>
  <c r="BE841" i="16"/>
  <c r="BD841" i="16"/>
  <c r="BC841" i="16"/>
  <c r="BB841" i="16"/>
  <c r="BA841" i="16"/>
  <c r="AZ841" i="16"/>
  <c r="AY841" i="16"/>
  <c r="AX841" i="16"/>
  <c r="AW841" i="16"/>
  <c r="AV841" i="16"/>
  <c r="AU841" i="16"/>
  <c r="AT841" i="16"/>
  <c r="AS841" i="16"/>
  <c r="AR841" i="16"/>
  <c r="AQ841" i="16"/>
  <c r="AP841" i="16"/>
  <c r="AO841" i="16"/>
  <c r="AN841" i="16"/>
  <c r="AM841" i="16"/>
  <c r="AL841" i="16"/>
  <c r="AK841" i="16"/>
  <c r="AJ841" i="16"/>
  <c r="AI841" i="16"/>
  <c r="AH841" i="16"/>
  <c r="AG841" i="16"/>
  <c r="AF841" i="16"/>
  <c r="AE841" i="16"/>
  <c r="AD841" i="16"/>
  <c r="AC841" i="16"/>
  <c r="AB841" i="16"/>
  <c r="AA841" i="16"/>
  <c r="Z841" i="16"/>
  <c r="Y841" i="16"/>
  <c r="X841" i="16"/>
  <c r="W841" i="16"/>
  <c r="V841" i="16"/>
  <c r="U841" i="16"/>
  <c r="T841" i="16"/>
  <c r="S841" i="16"/>
  <c r="R841" i="16"/>
  <c r="Q841" i="16"/>
  <c r="P841" i="16"/>
  <c r="O841" i="16"/>
  <c r="N841" i="16"/>
  <c r="M841" i="16"/>
  <c r="L841" i="16"/>
  <c r="K841" i="16"/>
  <c r="J841" i="16"/>
  <c r="I841" i="16"/>
  <c r="H841" i="16"/>
  <c r="BO840" i="16"/>
  <c r="BN840" i="16"/>
  <c r="BM840" i="16"/>
  <c r="BL840" i="16"/>
  <c r="BK840" i="16"/>
  <c r="BJ840" i="16"/>
  <c r="BI840" i="16"/>
  <c r="BH840" i="16"/>
  <c r="BG840" i="16"/>
  <c r="BF840" i="16"/>
  <c r="BE840" i="16"/>
  <c r="BD840" i="16"/>
  <c r="BC840" i="16"/>
  <c r="BB840" i="16"/>
  <c r="BA840" i="16"/>
  <c r="AZ840" i="16"/>
  <c r="AY840" i="16"/>
  <c r="AX840" i="16"/>
  <c r="AW840" i="16"/>
  <c r="AV840" i="16"/>
  <c r="AU840" i="16"/>
  <c r="AT840" i="16"/>
  <c r="AS840" i="16"/>
  <c r="AR840" i="16"/>
  <c r="AQ840" i="16"/>
  <c r="AP840" i="16"/>
  <c r="AO840" i="16"/>
  <c r="AN840" i="16"/>
  <c r="AM840" i="16"/>
  <c r="AL840" i="16"/>
  <c r="AK840" i="16"/>
  <c r="AJ840" i="16"/>
  <c r="AI840" i="16"/>
  <c r="AH840" i="16"/>
  <c r="AG840" i="16"/>
  <c r="AF840" i="16"/>
  <c r="AE840" i="16"/>
  <c r="AD840" i="16"/>
  <c r="AC840" i="16"/>
  <c r="AB840" i="16"/>
  <c r="AA840" i="16"/>
  <c r="Z840" i="16"/>
  <c r="Y840" i="16"/>
  <c r="X840" i="16"/>
  <c r="W840" i="16"/>
  <c r="V840" i="16"/>
  <c r="U840" i="16"/>
  <c r="T840" i="16"/>
  <c r="S840" i="16"/>
  <c r="R840" i="16"/>
  <c r="Q840" i="16"/>
  <c r="P840" i="16"/>
  <c r="O840" i="16"/>
  <c r="N840" i="16"/>
  <c r="M840" i="16"/>
  <c r="L840" i="16"/>
  <c r="K840" i="16"/>
  <c r="J840" i="16"/>
  <c r="I840" i="16"/>
  <c r="H840" i="16"/>
  <c r="BO839" i="16"/>
  <c r="BN839" i="16"/>
  <c r="BM839" i="16"/>
  <c r="BL839" i="16"/>
  <c r="BK839" i="16"/>
  <c r="BJ839" i="16"/>
  <c r="BI839" i="16"/>
  <c r="BH839" i="16"/>
  <c r="BG839" i="16"/>
  <c r="BF839" i="16"/>
  <c r="BE839" i="16"/>
  <c r="BD839" i="16"/>
  <c r="BC839" i="16"/>
  <c r="BB839" i="16"/>
  <c r="BA839" i="16"/>
  <c r="AZ839" i="16"/>
  <c r="AY839" i="16"/>
  <c r="AX839" i="16"/>
  <c r="AW839" i="16"/>
  <c r="AV839" i="16"/>
  <c r="AU839" i="16"/>
  <c r="AT839" i="16"/>
  <c r="AS839" i="16"/>
  <c r="AR839" i="16"/>
  <c r="AQ839" i="16"/>
  <c r="AP839" i="16"/>
  <c r="AO839" i="16"/>
  <c r="AN839" i="16"/>
  <c r="AM839" i="16"/>
  <c r="AL839" i="16"/>
  <c r="AK839" i="16"/>
  <c r="AJ839" i="16"/>
  <c r="AI839" i="16"/>
  <c r="AH839" i="16"/>
  <c r="AG839" i="16"/>
  <c r="AF839" i="16"/>
  <c r="AE839" i="16"/>
  <c r="AD839" i="16"/>
  <c r="AC839" i="16"/>
  <c r="AB839" i="16"/>
  <c r="AA839" i="16"/>
  <c r="Z839" i="16"/>
  <c r="Y839" i="16"/>
  <c r="X839" i="16"/>
  <c r="W839" i="16"/>
  <c r="V839" i="16"/>
  <c r="U839" i="16"/>
  <c r="T839" i="16"/>
  <c r="S839" i="16"/>
  <c r="R839" i="16"/>
  <c r="Q839" i="16"/>
  <c r="P839" i="16"/>
  <c r="O839" i="16"/>
  <c r="N839" i="16"/>
  <c r="M839" i="16"/>
  <c r="L839" i="16"/>
  <c r="K839" i="16"/>
  <c r="J839" i="16"/>
  <c r="I839" i="16"/>
  <c r="H839" i="16"/>
  <c r="BO838" i="16"/>
  <c r="BN838" i="16"/>
  <c r="BM838" i="16"/>
  <c r="BL838" i="16"/>
  <c r="BK838" i="16"/>
  <c r="BJ838" i="16"/>
  <c r="BI838" i="16"/>
  <c r="BH838" i="16"/>
  <c r="BG838" i="16"/>
  <c r="BF838" i="16"/>
  <c r="BE838" i="16"/>
  <c r="BD838" i="16"/>
  <c r="BC838" i="16"/>
  <c r="BB838" i="16"/>
  <c r="BA838" i="16"/>
  <c r="AZ838" i="16"/>
  <c r="AY838" i="16"/>
  <c r="AX838" i="16"/>
  <c r="AW838" i="16"/>
  <c r="AV838" i="16"/>
  <c r="AU838" i="16"/>
  <c r="AT838" i="16"/>
  <c r="AS838" i="16"/>
  <c r="AR838" i="16"/>
  <c r="AQ838" i="16"/>
  <c r="AP838" i="16"/>
  <c r="AO838" i="16"/>
  <c r="AN838" i="16"/>
  <c r="AM838" i="16"/>
  <c r="AL838" i="16"/>
  <c r="AK838" i="16"/>
  <c r="AJ838" i="16"/>
  <c r="AI838" i="16"/>
  <c r="AH838" i="16"/>
  <c r="AG838" i="16"/>
  <c r="AF838" i="16"/>
  <c r="AE838" i="16"/>
  <c r="AD838" i="16"/>
  <c r="AC838" i="16"/>
  <c r="AB838" i="16"/>
  <c r="AA838" i="16"/>
  <c r="Z838" i="16"/>
  <c r="Y838" i="16"/>
  <c r="X838" i="16"/>
  <c r="W838" i="16"/>
  <c r="V838" i="16"/>
  <c r="U838" i="16"/>
  <c r="T838" i="16"/>
  <c r="S838" i="16"/>
  <c r="R838" i="16"/>
  <c r="Q838" i="16"/>
  <c r="P838" i="16"/>
  <c r="O838" i="16"/>
  <c r="N838" i="16"/>
  <c r="M838" i="16"/>
  <c r="L838" i="16"/>
  <c r="K838" i="16"/>
  <c r="J838" i="16"/>
  <c r="I838" i="16"/>
  <c r="H838" i="16"/>
  <c r="BO837" i="16"/>
  <c r="BN837" i="16"/>
  <c r="BM837" i="16"/>
  <c r="BL837" i="16"/>
  <c r="BK837" i="16"/>
  <c r="BJ837" i="16"/>
  <c r="BI837" i="16"/>
  <c r="BH837" i="16"/>
  <c r="BG837" i="16"/>
  <c r="BF837" i="16"/>
  <c r="BE837" i="16"/>
  <c r="BD837" i="16"/>
  <c r="BC837" i="16"/>
  <c r="BB837" i="16"/>
  <c r="BA837" i="16"/>
  <c r="AZ837" i="16"/>
  <c r="AY837" i="16"/>
  <c r="AX837" i="16"/>
  <c r="AW837" i="16"/>
  <c r="AV837" i="16"/>
  <c r="AU837" i="16"/>
  <c r="AT837" i="16"/>
  <c r="AS837" i="16"/>
  <c r="AR837" i="16"/>
  <c r="AQ837" i="16"/>
  <c r="AP837" i="16"/>
  <c r="AO837" i="16"/>
  <c r="AN837" i="16"/>
  <c r="AM837" i="16"/>
  <c r="AL837" i="16"/>
  <c r="AK837" i="16"/>
  <c r="AJ837" i="16"/>
  <c r="AI837" i="16"/>
  <c r="AH837" i="16"/>
  <c r="AG837" i="16"/>
  <c r="AF837" i="16"/>
  <c r="AE837" i="16"/>
  <c r="AD837" i="16"/>
  <c r="AC837" i="16"/>
  <c r="AB837" i="16"/>
  <c r="AA837" i="16"/>
  <c r="Z837" i="16"/>
  <c r="Y837" i="16"/>
  <c r="X837" i="16"/>
  <c r="W837" i="16"/>
  <c r="V837" i="16"/>
  <c r="U837" i="16"/>
  <c r="T837" i="16"/>
  <c r="S837" i="16"/>
  <c r="R837" i="16"/>
  <c r="Q837" i="16"/>
  <c r="P837" i="16"/>
  <c r="O837" i="16"/>
  <c r="N837" i="16"/>
  <c r="M837" i="16"/>
  <c r="L837" i="16"/>
  <c r="K837" i="16"/>
  <c r="J837" i="16"/>
  <c r="I837" i="16"/>
  <c r="H837" i="16"/>
  <c r="BO836" i="16"/>
  <c r="BN836" i="16"/>
  <c r="BM836" i="16"/>
  <c r="BL836" i="16"/>
  <c r="BK836" i="16"/>
  <c r="BJ836" i="16"/>
  <c r="BI836" i="16"/>
  <c r="BH836" i="16"/>
  <c r="BG836" i="16"/>
  <c r="BF836" i="16"/>
  <c r="BE836" i="16"/>
  <c r="BD836" i="16"/>
  <c r="BC836" i="16"/>
  <c r="BB836" i="16"/>
  <c r="BA836" i="16"/>
  <c r="AZ836" i="16"/>
  <c r="AY836" i="16"/>
  <c r="AX836" i="16"/>
  <c r="AW836" i="16"/>
  <c r="AV836" i="16"/>
  <c r="AU836" i="16"/>
  <c r="AT836" i="16"/>
  <c r="AS836" i="16"/>
  <c r="AR836" i="16"/>
  <c r="AQ836" i="16"/>
  <c r="AP836" i="16"/>
  <c r="AO836" i="16"/>
  <c r="AN836" i="16"/>
  <c r="AM836" i="16"/>
  <c r="AL836" i="16"/>
  <c r="AK836" i="16"/>
  <c r="AJ836" i="16"/>
  <c r="AI836" i="16"/>
  <c r="AH836" i="16"/>
  <c r="AG836" i="16"/>
  <c r="AF836" i="16"/>
  <c r="AE836" i="16"/>
  <c r="AD836" i="16"/>
  <c r="AC836" i="16"/>
  <c r="AB836" i="16"/>
  <c r="AA836" i="16"/>
  <c r="Z836" i="16"/>
  <c r="Y836" i="16"/>
  <c r="X836" i="16"/>
  <c r="W836" i="16"/>
  <c r="V836" i="16"/>
  <c r="U836" i="16"/>
  <c r="T836" i="16"/>
  <c r="S836" i="16"/>
  <c r="R836" i="16"/>
  <c r="Q836" i="16"/>
  <c r="P836" i="16"/>
  <c r="O836" i="16"/>
  <c r="N836" i="16"/>
  <c r="M836" i="16"/>
  <c r="L836" i="16"/>
  <c r="K836" i="16"/>
  <c r="J836" i="16"/>
  <c r="I836" i="16"/>
  <c r="H836" i="16"/>
  <c r="BO835" i="16"/>
  <c r="BN835" i="16"/>
  <c r="BM835" i="16"/>
  <c r="BL835" i="16"/>
  <c r="BK835" i="16"/>
  <c r="BJ835" i="16"/>
  <c r="BI835" i="16"/>
  <c r="BH835" i="16"/>
  <c r="BG835" i="16"/>
  <c r="BF835" i="16"/>
  <c r="BE835" i="16"/>
  <c r="BD835" i="16"/>
  <c r="BC835" i="16"/>
  <c r="BB835" i="16"/>
  <c r="BA835" i="16"/>
  <c r="AZ835" i="16"/>
  <c r="AY835" i="16"/>
  <c r="AX835" i="16"/>
  <c r="AW835" i="16"/>
  <c r="AV835" i="16"/>
  <c r="AU835" i="16"/>
  <c r="AT835" i="16"/>
  <c r="AS835" i="16"/>
  <c r="AR835" i="16"/>
  <c r="AQ835" i="16"/>
  <c r="AP835" i="16"/>
  <c r="AO835" i="16"/>
  <c r="AN835" i="16"/>
  <c r="AM835" i="16"/>
  <c r="AL835" i="16"/>
  <c r="AK835" i="16"/>
  <c r="AJ835" i="16"/>
  <c r="AI835" i="16"/>
  <c r="AH835" i="16"/>
  <c r="AG835" i="16"/>
  <c r="AF835" i="16"/>
  <c r="AE835" i="16"/>
  <c r="AD835" i="16"/>
  <c r="AC835" i="16"/>
  <c r="AB835" i="16"/>
  <c r="AA835" i="16"/>
  <c r="Z835" i="16"/>
  <c r="Y835" i="16"/>
  <c r="X835" i="16"/>
  <c r="W835" i="16"/>
  <c r="V835" i="16"/>
  <c r="U835" i="16"/>
  <c r="T835" i="16"/>
  <c r="S835" i="16"/>
  <c r="R835" i="16"/>
  <c r="Q835" i="16"/>
  <c r="P835" i="16"/>
  <c r="O835" i="16"/>
  <c r="N835" i="16"/>
  <c r="M835" i="16"/>
  <c r="L835" i="16"/>
  <c r="K835" i="16"/>
  <c r="J835" i="16"/>
  <c r="I835" i="16"/>
  <c r="H835" i="16"/>
  <c r="BO834" i="16"/>
  <c r="BN834" i="16"/>
  <c r="BM834" i="16"/>
  <c r="BL834" i="16"/>
  <c r="BK834" i="16"/>
  <c r="BJ834" i="16"/>
  <c r="BI834" i="16"/>
  <c r="BH834" i="16"/>
  <c r="BG834" i="16"/>
  <c r="BF834" i="16"/>
  <c r="BE834" i="16"/>
  <c r="BD834" i="16"/>
  <c r="BC834" i="16"/>
  <c r="BB834" i="16"/>
  <c r="BA834" i="16"/>
  <c r="AZ834" i="16"/>
  <c r="AY834" i="16"/>
  <c r="AX834" i="16"/>
  <c r="AW834" i="16"/>
  <c r="AV834" i="16"/>
  <c r="AU834" i="16"/>
  <c r="AT834" i="16"/>
  <c r="AS834" i="16"/>
  <c r="AR834" i="16"/>
  <c r="AQ834" i="16"/>
  <c r="AP834" i="16"/>
  <c r="AO834" i="16"/>
  <c r="AN834" i="16"/>
  <c r="AM834" i="16"/>
  <c r="AL834" i="16"/>
  <c r="AK834" i="16"/>
  <c r="AJ834" i="16"/>
  <c r="AI834" i="16"/>
  <c r="AH834" i="16"/>
  <c r="AG834" i="16"/>
  <c r="AF834" i="16"/>
  <c r="AE834" i="16"/>
  <c r="AD834" i="16"/>
  <c r="AC834" i="16"/>
  <c r="AB834" i="16"/>
  <c r="AA834" i="16"/>
  <c r="Z834" i="16"/>
  <c r="Y834" i="16"/>
  <c r="X834" i="16"/>
  <c r="W834" i="16"/>
  <c r="V834" i="16"/>
  <c r="U834" i="16"/>
  <c r="T834" i="16"/>
  <c r="S834" i="16"/>
  <c r="R834" i="16"/>
  <c r="Q834" i="16"/>
  <c r="P834" i="16"/>
  <c r="O834" i="16"/>
  <c r="N834" i="16"/>
  <c r="M834" i="16"/>
  <c r="L834" i="16"/>
  <c r="K834" i="16"/>
  <c r="J834" i="16"/>
  <c r="I834" i="16"/>
  <c r="H834" i="16"/>
  <c r="BO833" i="16"/>
  <c r="BN833" i="16"/>
  <c r="BM833" i="16"/>
  <c r="BL833" i="16"/>
  <c r="BK833" i="16"/>
  <c r="BJ833" i="16"/>
  <c r="BI833" i="16"/>
  <c r="BH833" i="16"/>
  <c r="BG833" i="16"/>
  <c r="BF833" i="16"/>
  <c r="BE833" i="16"/>
  <c r="BD833" i="16"/>
  <c r="BC833" i="16"/>
  <c r="BB833" i="16"/>
  <c r="BA833" i="16"/>
  <c r="AZ833" i="16"/>
  <c r="AY833" i="16"/>
  <c r="AX833" i="16"/>
  <c r="AW833" i="16"/>
  <c r="AV833" i="16"/>
  <c r="AU833" i="16"/>
  <c r="AT833" i="16"/>
  <c r="AS833" i="16"/>
  <c r="AR833" i="16"/>
  <c r="AQ833" i="16"/>
  <c r="AP833" i="16"/>
  <c r="AO833" i="16"/>
  <c r="AN833" i="16"/>
  <c r="AM833" i="16"/>
  <c r="AL833" i="16"/>
  <c r="AK833" i="16"/>
  <c r="AJ833" i="16"/>
  <c r="AI833" i="16"/>
  <c r="AH833" i="16"/>
  <c r="AG833" i="16"/>
  <c r="AF833" i="16"/>
  <c r="AE833" i="16"/>
  <c r="AD833" i="16"/>
  <c r="AC833" i="16"/>
  <c r="AB833" i="16"/>
  <c r="AA833" i="16"/>
  <c r="Z833" i="16"/>
  <c r="Y833" i="16"/>
  <c r="X833" i="16"/>
  <c r="W833" i="16"/>
  <c r="V833" i="16"/>
  <c r="U833" i="16"/>
  <c r="T833" i="16"/>
  <c r="S833" i="16"/>
  <c r="R833" i="16"/>
  <c r="Q833" i="16"/>
  <c r="P833" i="16"/>
  <c r="O833" i="16"/>
  <c r="N833" i="16"/>
  <c r="M833" i="16"/>
  <c r="L833" i="16"/>
  <c r="K833" i="16"/>
  <c r="J833" i="16"/>
  <c r="I833" i="16"/>
  <c r="H833" i="16"/>
  <c r="BO832" i="16"/>
  <c r="BN832" i="16"/>
  <c r="BM832" i="16"/>
  <c r="BL832" i="16"/>
  <c r="BK832" i="16"/>
  <c r="BJ832" i="16"/>
  <c r="BI832" i="16"/>
  <c r="BH832" i="16"/>
  <c r="BG832" i="16"/>
  <c r="BF832" i="16"/>
  <c r="BE832" i="16"/>
  <c r="BD832" i="16"/>
  <c r="BC832" i="16"/>
  <c r="BB832" i="16"/>
  <c r="BA832" i="16"/>
  <c r="AZ832" i="16"/>
  <c r="AY832" i="16"/>
  <c r="AX832" i="16"/>
  <c r="AW832" i="16"/>
  <c r="AV832" i="16"/>
  <c r="AU832" i="16"/>
  <c r="AT832" i="16"/>
  <c r="AS832" i="16"/>
  <c r="AR832" i="16"/>
  <c r="AQ832" i="16"/>
  <c r="AP832" i="16"/>
  <c r="AO832" i="16"/>
  <c r="AN832" i="16"/>
  <c r="AM832" i="16"/>
  <c r="AL832" i="16"/>
  <c r="AK832" i="16"/>
  <c r="AJ832" i="16"/>
  <c r="AI832" i="16"/>
  <c r="AH832" i="16"/>
  <c r="AG832" i="16"/>
  <c r="AF832" i="16"/>
  <c r="AE832" i="16"/>
  <c r="AD832" i="16"/>
  <c r="AC832" i="16"/>
  <c r="AB832" i="16"/>
  <c r="AA832" i="16"/>
  <c r="Z832" i="16"/>
  <c r="Y832" i="16"/>
  <c r="X832" i="16"/>
  <c r="W832" i="16"/>
  <c r="V832" i="16"/>
  <c r="U832" i="16"/>
  <c r="T832" i="16"/>
  <c r="S832" i="16"/>
  <c r="R832" i="16"/>
  <c r="Q832" i="16"/>
  <c r="P832" i="16"/>
  <c r="O832" i="16"/>
  <c r="N832" i="16"/>
  <c r="M832" i="16"/>
  <c r="L832" i="16"/>
  <c r="K832" i="16"/>
  <c r="J832" i="16"/>
  <c r="I832" i="16"/>
  <c r="H832" i="16"/>
  <c r="BO831" i="16"/>
  <c r="BN831" i="16"/>
  <c r="BM831" i="16"/>
  <c r="BL831" i="16"/>
  <c r="BK831" i="16"/>
  <c r="BJ831" i="16"/>
  <c r="BI831" i="16"/>
  <c r="BH831" i="16"/>
  <c r="BG831" i="16"/>
  <c r="BF831" i="16"/>
  <c r="BE831" i="16"/>
  <c r="BD831" i="16"/>
  <c r="BC831" i="16"/>
  <c r="BB831" i="16"/>
  <c r="BA831" i="16"/>
  <c r="AZ831" i="16"/>
  <c r="AY831" i="16"/>
  <c r="AX831" i="16"/>
  <c r="AW831" i="16"/>
  <c r="AV831" i="16"/>
  <c r="AU831" i="16"/>
  <c r="AT831" i="16"/>
  <c r="AS831" i="16"/>
  <c r="AR831" i="16"/>
  <c r="AQ831" i="16"/>
  <c r="AP831" i="16"/>
  <c r="AO831" i="16"/>
  <c r="AN831" i="16"/>
  <c r="AM831" i="16"/>
  <c r="AL831" i="16"/>
  <c r="AK831" i="16"/>
  <c r="AJ831" i="16"/>
  <c r="AI831" i="16"/>
  <c r="AH831" i="16"/>
  <c r="AG831" i="16"/>
  <c r="AF831" i="16"/>
  <c r="AE831" i="16"/>
  <c r="AD831" i="16"/>
  <c r="AC831" i="16"/>
  <c r="AB831" i="16"/>
  <c r="AA831" i="16"/>
  <c r="Z831" i="16"/>
  <c r="Y831" i="16"/>
  <c r="X831" i="16"/>
  <c r="W831" i="16"/>
  <c r="V831" i="16"/>
  <c r="U831" i="16"/>
  <c r="T831" i="16"/>
  <c r="S831" i="16"/>
  <c r="R831" i="16"/>
  <c r="Q831" i="16"/>
  <c r="P831" i="16"/>
  <c r="O831" i="16"/>
  <c r="N831" i="16"/>
  <c r="M831" i="16"/>
  <c r="L831" i="16"/>
  <c r="K831" i="16"/>
  <c r="J831" i="16"/>
  <c r="I831" i="16"/>
  <c r="H831" i="16"/>
  <c r="BO830" i="16"/>
  <c r="BN830" i="16"/>
  <c r="BM830" i="16"/>
  <c r="BL830" i="16"/>
  <c r="BK830" i="16"/>
  <c r="BJ830" i="16"/>
  <c r="BI830" i="16"/>
  <c r="BH830" i="16"/>
  <c r="BG830" i="16"/>
  <c r="BF830" i="16"/>
  <c r="BE830" i="16"/>
  <c r="BD830" i="16"/>
  <c r="BC830" i="16"/>
  <c r="BB830" i="16"/>
  <c r="BA830" i="16"/>
  <c r="AZ830" i="16"/>
  <c r="AY830" i="16"/>
  <c r="AX830" i="16"/>
  <c r="AW830" i="16"/>
  <c r="AV830" i="16"/>
  <c r="AU830" i="16"/>
  <c r="AT830" i="16"/>
  <c r="AS830" i="16"/>
  <c r="AR830" i="16"/>
  <c r="AQ830" i="16"/>
  <c r="AP830" i="16"/>
  <c r="AO830" i="16"/>
  <c r="AN830" i="16"/>
  <c r="AM830" i="16"/>
  <c r="AL830" i="16"/>
  <c r="AK830" i="16"/>
  <c r="AJ830" i="16"/>
  <c r="AI830" i="16"/>
  <c r="AH830" i="16"/>
  <c r="AG830" i="16"/>
  <c r="AF830" i="16"/>
  <c r="AE830" i="16"/>
  <c r="AD830" i="16"/>
  <c r="AC830" i="16"/>
  <c r="AB830" i="16"/>
  <c r="AA830" i="16"/>
  <c r="Z830" i="16"/>
  <c r="Y830" i="16"/>
  <c r="X830" i="16"/>
  <c r="W830" i="16"/>
  <c r="V830" i="16"/>
  <c r="U830" i="16"/>
  <c r="T830" i="16"/>
  <c r="S830" i="16"/>
  <c r="R830" i="16"/>
  <c r="Q830" i="16"/>
  <c r="P830" i="16"/>
  <c r="O830" i="16"/>
  <c r="N830" i="16"/>
  <c r="M830" i="16"/>
  <c r="L830" i="16"/>
  <c r="K830" i="16"/>
  <c r="J830" i="16"/>
  <c r="I830" i="16"/>
  <c r="H830" i="16"/>
  <c r="BO829" i="16"/>
  <c r="BN829" i="16"/>
  <c r="BM829" i="16"/>
  <c r="BL829" i="16"/>
  <c r="BK829" i="16"/>
  <c r="BJ829" i="16"/>
  <c r="BI829" i="16"/>
  <c r="BH829" i="16"/>
  <c r="BG829" i="16"/>
  <c r="BF829" i="16"/>
  <c r="BE829" i="16"/>
  <c r="BD829" i="16"/>
  <c r="BC829" i="16"/>
  <c r="BB829" i="16"/>
  <c r="BA829" i="16"/>
  <c r="AZ829" i="16"/>
  <c r="AY829" i="16"/>
  <c r="AX829" i="16"/>
  <c r="AW829" i="16"/>
  <c r="AV829" i="16"/>
  <c r="AU829" i="16"/>
  <c r="AT829" i="16"/>
  <c r="AS829" i="16"/>
  <c r="AR829" i="16"/>
  <c r="AQ829" i="16"/>
  <c r="AP829" i="16"/>
  <c r="AO829" i="16"/>
  <c r="AN829" i="16"/>
  <c r="AM829" i="16"/>
  <c r="AL829" i="16"/>
  <c r="AK829" i="16"/>
  <c r="AJ829" i="16"/>
  <c r="AI829" i="16"/>
  <c r="AH829" i="16"/>
  <c r="AG829" i="16"/>
  <c r="AF829" i="16"/>
  <c r="AE829" i="16"/>
  <c r="AD829" i="16"/>
  <c r="AC829" i="16"/>
  <c r="AB829" i="16"/>
  <c r="AA829" i="16"/>
  <c r="Z829" i="16"/>
  <c r="Y829" i="16"/>
  <c r="X829" i="16"/>
  <c r="W829" i="16"/>
  <c r="V829" i="16"/>
  <c r="U829" i="16"/>
  <c r="T829" i="16"/>
  <c r="S829" i="16"/>
  <c r="R829" i="16"/>
  <c r="Q829" i="16"/>
  <c r="P829" i="16"/>
  <c r="O829" i="16"/>
  <c r="N829" i="16"/>
  <c r="M829" i="16"/>
  <c r="L829" i="16"/>
  <c r="K829" i="16"/>
  <c r="J829" i="16"/>
  <c r="I829" i="16"/>
  <c r="H829" i="16"/>
  <c r="BO828" i="16"/>
  <c r="BN828" i="16"/>
  <c r="BM828" i="16"/>
  <c r="BL828" i="16"/>
  <c r="BK828" i="16"/>
  <c r="BJ828" i="16"/>
  <c r="BI828" i="16"/>
  <c r="BH828" i="16"/>
  <c r="BG828" i="16"/>
  <c r="BF828" i="16"/>
  <c r="BE828" i="16"/>
  <c r="BD828" i="16"/>
  <c r="BC828" i="16"/>
  <c r="BB828" i="16"/>
  <c r="BA828" i="16"/>
  <c r="AZ828" i="16"/>
  <c r="AY828" i="16"/>
  <c r="AX828" i="16"/>
  <c r="AW828" i="16"/>
  <c r="AV828" i="16"/>
  <c r="AU828" i="16"/>
  <c r="AT828" i="16"/>
  <c r="AS828" i="16"/>
  <c r="AR828" i="16"/>
  <c r="AQ828" i="16"/>
  <c r="AP828" i="16"/>
  <c r="AO828" i="16"/>
  <c r="AN828" i="16"/>
  <c r="AM828" i="16"/>
  <c r="AL828" i="16"/>
  <c r="AK828" i="16"/>
  <c r="AJ828" i="16"/>
  <c r="AI828" i="16"/>
  <c r="AH828" i="16"/>
  <c r="AG828" i="16"/>
  <c r="AF828" i="16"/>
  <c r="AE828" i="16"/>
  <c r="AD828" i="16"/>
  <c r="AC828" i="16"/>
  <c r="AB828" i="16"/>
  <c r="AA828" i="16"/>
  <c r="Z828" i="16"/>
  <c r="Y828" i="16"/>
  <c r="X828" i="16"/>
  <c r="W828" i="16"/>
  <c r="V828" i="16"/>
  <c r="U828" i="16"/>
  <c r="T828" i="16"/>
  <c r="S828" i="16"/>
  <c r="R828" i="16"/>
  <c r="Q828" i="16"/>
  <c r="P828" i="16"/>
  <c r="O828" i="16"/>
  <c r="N828" i="16"/>
  <c r="M828" i="16"/>
  <c r="L828" i="16"/>
  <c r="K828" i="16"/>
  <c r="J828" i="16"/>
  <c r="I828" i="16"/>
  <c r="H828" i="16"/>
  <c r="BO827" i="16"/>
  <c r="BN827" i="16"/>
  <c r="BM827" i="16"/>
  <c r="BL827" i="16"/>
  <c r="BK827" i="16"/>
  <c r="BJ827" i="16"/>
  <c r="BI827" i="16"/>
  <c r="BH827" i="16"/>
  <c r="BG827" i="16"/>
  <c r="BF827" i="16"/>
  <c r="BE827" i="16"/>
  <c r="BD827" i="16"/>
  <c r="BC827" i="16"/>
  <c r="BB827" i="16"/>
  <c r="BA827" i="16"/>
  <c r="AZ827" i="16"/>
  <c r="AY827" i="16"/>
  <c r="AX827" i="16"/>
  <c r="AW827" i="16"/>
  <c r="AV827" i="16"/>
  <c r="AU827" i="16"/>
  <c r="AT827" i="16"/>
  <c r="AS827" i="16"/>
  <c r="AR827" i="16"/>
  <c r="AQ827" i="16"/>
  <c r="AP827" i="16"/>
  <c r="AO827" i="16"/>
  <c r="AN827" i="16"/>
  <c r="AM827" i="16"/>
  <c r="AL827" i="16"/>
  <c r="AK827" i="16"/>
  <c r="AJ827" i="16"/>
  <c r="AI827" i="16"/>
  <c r="AH827" i="16"/>
  <c r="AG827" i="16"/>
  <c r="AF827" i="16"/>
  <c r="AE827" i="16"/>
  <c r="AD827" i="16"/>
  <c r="AC827" i="16"/>
  <c r="AB827" i="16"/>
  <c r="AA827" i="16"/>
  <c r="Z827" i="16"/>
  <c r="Y827" i="16"/>
  <c r="X827" i="16"/>
  <c r="W827" i="16"/>
  <c r="V827" i="16"/>
  <c r="U827" i="16"/>
  <c r="T827" i="16"/>
  <c r="S827" i="16"/>
  <c r="R827" i="16"/>
  <c r="Q827" i="16"/>
  <c r="P827" i="16"/>
  <c r="O827" i="16"/>
  <c r="N827" i="16"/>
  <c r="M827" i="16"/>
  <c r="L827" i="16"/>
  <c r="K827" i="16"/>
  <c r="J827" i="16"/>
  <c r="I827" i="16"/>
  <c r="H827" i="16"/>
  <c r="BO826" i="16"/>
  <c r="BN826" i="16"/>
  <c r="BM826" i="16"/>
  <c r="BL826" i="16"/>
  <c r="BK826" i="16"/>
  <c r="BJ826" i="16"/>
  <c r="BI826" i="16"/>
  <c r="BH826" i="16"/>
  <c r="BG826" i="16"/>
  <c r="BF826" i="16"/>
  <c r="BE826" i="16"/>
  <c r="BD826" i="16"/>
  <c r="BC826" i="16"/>
  <c r="BB826" i="16"/>
  <c r="BA826" i="16"/>
  <c r="AZ826" i="16"/>
  <c r="AY826" i="16"/>
  <c r="AX826" i="16"/>
  <c r="AW826" i="16"/>
  <c r="AV826" i="16"/>
  <c r="AU826" i="16"/>
  <c r="AT826" i="16"/>
  <c r="AS826" i="16"/>
  <c r="AR826" i="16"/>
  <c r="AQ826" i="16"/>
  <c r="AP826" i="16"/>
  <c r="AO826" i="16"/>
  <c r="AN826" i="16"/>
  <c r="AM826" i="16"/>
  <c r="AL826" i="16"/>
  <c r="AK826" i="16"/>
  <c r="AJ826" i="16"/>
  <c r="AI826" i="16"/>
  <c r="AH826" i="16"/>
  <c r="AG826" i="16"/>
  <c r="AF826" i="16"/>
  <c r="AE826" i="16"/>
  <c r="AD826" i="16"/>
  <c r="AC826" i="16"/>
  <c r="AB826" i="16"/>
  <c r="AA826" i="16"/>
  <c r="Z826" i="16"/>
  <c r="Y826" i="16"/>
  <c r="X826" i="16"/>
  <c r="W826" i="16"/>
  <c r="V826" i="16"/>
  <c r="U826" i="16"/>
  <c r="T826" i="16"/>
  <c r="S826" i="16"/>
  <c r="R826" i="16"/>
  <c r="Q826" i="16"/>
  <c r="P826" i="16"/>
  <c r="O826" i="16"/>
  <c r="N826" i="16"/>
  <c r="M826" i="16"/>
  <c r="L826" i="16"/>
  <c r="K826" i="16"/>
  <c r="J826" i="16"/>
  <c r="I826" i="16"/>
  <c r="H826" i="16"/>
  <c r="BO825" i="16"/>
  <c r="BN825" i="16"/>
  <c r="BM825" i="16"/>
  <c r="BL825" i="16"/>
  <c r="BK825" i="16"/>
  <c r="BJ825" i="16"/>
  <c r="BI825" i="16"/>
  <c r="BH825" i="16"/>
  <c r="BG825" i="16"/>
  <c r="BF825" i="16"/>
  <c r="BE825" i="16"/>
  <c r="BD825" i="16"/>
  <c r="BC825" i="16"/>
  <c r="BB825" i="16"/>
  <c r="BA825" i="16"/>
  <c r="AZ825" i="16"/>
  <c r="AY825" i="16"/>
  <c r="AX825" i="16"/>
  <c r="AW825" i="16"/>
  <c r="AV825" i="16"/>
  <c r="AU825" i="16"/>
  <c r="AT825" i="16"/>
  <c r="AS825" i="16"/>
  <c r="AR825" i="16"/>
  <c r="AQ825" i="16"/>
  <c r="AP825" i="16"/>
  <c r="AO825" i="16"/>
  <c r="AN825" i="16"/>
  <c r="AM825" i="16"/>
  <c r="AL825" i="16"/>
  <c r="AK825" i="16"/>
  <c r="AJ825" i="16"/>
  <c r="AI825" i="16"/>
  <c r="AH825" i="16"/>
  <c r="AG825" i="16"/>
  <c r="AF825" i="16"/>
  <c r="AE825" i="16"/>
  <c r="AD825" i="16"/>
  <c r="AC825" i="16"/>
  <c r="AB825" i="16"/>
  <c r="AA825" i="16"/>
  <c r="Z825" i="16"/>
  <c r="Y825" i="16"/>
  <c r="X825" i="16"/>
  <c r="W825" i="16"/>
  <c r="V825" i="16"/>
  <c r="U825" i="16"/>
  <c r="T825" i="16"/>
  <c r="S825" i="16"/>
  <c r="R825" i="16"/>
  <c r="Q825" i="16"/>
  <c r="P825" i="16"/>
  <c r="O825" i="16"/>
  <c r="N825" i="16"/>
  <c r="M825" i="16"/>
  <c r="L825" i="16"/>
  <c r="K825" i="16"/>
  <c r="J825" i="16"/>
  <c r="I825" i="16"/>
  <c r="H825" i="16"/>
  <c r="BO824" i="16"/>
  <c r="BN824" i="16"/>
  <c r="BM824" i="16"/>
  <c r="BL824" i="16"/>
  <c r="BK824" i="16"/>
  <c r="BJ824" i="16"/>
  <c r="BI824" i="16"/>
  <c r="BH824" i="16"/>
  <c r="BG824" i="16"/>
  <c r="BF824" i="16"/>
  <c r="BE824" i="16"/>
  <c r="BD824" i="16"/>
  <c r="BC824" i="16"/>
  <c r="BB824" i="16"/>
  <c r="BA824" i="16"/>
  <c r="AZ824" i="16"/>
  <c r="AY824" i="16"/>
  <c r="AX824" i="16"/>
  <c r="AW824" i="16"/>
  <c r="AV824" i="16"/>
  <c r="AU824" i="16"/>
  <c r="AT824" i="16"/>
  <c r="AS824" i="16"/>
  <c r="AR824" i="16"/>
  <c r="AQ824" i="16"/>
  <c r="AP824" i="16"/>
  <c r="AO824" i="16"/>
  <c r="AN824" i="16"/>
  <c r="AM824" i="16"/>
  <c r="AL824" i="16"/>
  <c r="AK824" i="16"/>
  <c r="AJ824" i="16"/>
  <c r="AI824" i="16"/>
  <c r="AH824" i="16"/>
  <c r="AG824" i="16"/>
  <c r="AF824" i="16"/>
  <c r="AE824" i="16"/>
  <c r="AD824" i="16"/>
  <c r="AC824" i="16"/>
  <c r="AB824" i="16"/>
  <c r="AA824" i="16"/>
  <c r="Z824" i="16"/>
  <c r="Y824" i="16"/>
  <c r="X824" i="16"/>
  <c r="W824" i="16"/>
  <c r="V824" i="16"/>
  <c r="U824" i="16"/>
  <c r="T824" i="16"/>
  <c r="S824" i="16"/>
  <c r="R824" i="16"/>
  <c r="Q824" i="16"/>
  <c r="P824" i="16"/>
  <c r="O824" i="16"/>
  <c r="N824" i="16"/>
  <c r="M824" i="16"/>
  <c r="L824" i="16"/>
  <c r="K824" i="16"/>
  <c r="J824" i="16"/>
  <c r="I824" i="16"/>
  <c r="H824" i="16"/>
  <c r="BO823" i="16"/>
  <c r="BN823" i="16"/>
  <c r="BM823" i="16"/>
  <c r="BL823" i="16"/>
  <c r="BK823" i="16"/>
  <c r="BJ823" i="16"/>
  <c r="BI823" i="16"/>
  <c r="BH823" i="16"/>
  <c r="BG823" i="16"/>
  <c r="BF823" i="16"/>
  <c r="BE823" i="16"/>
  <c r="BD823" i="16"/>
  <c r="BC823" i="16"/>
  <c r="BB823" i="16"/>
  <c r="BA823" i="16"/>
  <c r="AZ823" i="16"/>
  <c r="AY823" i="16"/>
  <c r="AX823" i="16"/>
  <c r="AW823" i="16"/>
  <c r="AV823" i="16"/>
  <c r="AU823" i="16"/>
  <c r="AT823" i="16"/>
  <c r="AS823" i="16"/>
  <c r="AR823" i="16"/>
  <c r="AQ823" i="16"/>
  <c r="AP823" i="16"/>
  <c r="AO823" i="16"/>
  <c r="AN823" i="16"/>
  <c r="AM823" i="16"/>
  <c r="AL823" i="16"/>
  <c r="AK823" i="16"/>
  <c r="AJ823" i="16"/>
  <c r="AI823" i="16"/>
  <c r="AH823" i="16"/>
  <c r="AG823" i="16"/>
  <c r="AF823" i="16"/>
  <c r="AE823" i="16"/>
  <c r="AD823" i="16"/>
  <c r="AC823" i="16"/>
  <c r="AB823" i="16"/>
  <c r="AA823" i="16"/>
  <c r="Z823" i="16"/>
  <c r="Y823" i="16"/>
  <c r="X823" i="16"/>
  <c r="W823" i="16"/>
  <c r="V823" i="16"/>
  <c r="U823" i="16"/>
  <c r="T823" i="16"/>
  <c r="S823" i="16"/>
  <c r="R823" i="16"/>
  <c r="Q823" i="16"/>
  <c r="P823" i="16"/>
  <c r="O823" i="16"/>
  <c r="N823" i="16"/>
  <c r="M823" i="16"/>
  <c r="L823" i="16"/>
  <c r="K823" i="16"/>
  <c r="J823" i="16"/>
  <c r="I823" i="16"/>
  <c r="H823" i="16"/>
  <c r="BO822" i="16"/>
  <c r="BN822" i="16"/>
  <c r="BM822" i="16"/>
  <c r="BL822" i="16"/>
  <c r="BK822" i="16"/>
  <c r="BJ822" i="16"/>
  <c r="BI822" i="16"/>
  <c r="BH822" i="16"/>
  <c r="BG822" i="16"/>
  <c r="BF822" i="16"/>
  <c r="BE822" i="16"/>
  <c r="BD822" i="16"/>
  <c r="BC822" i="16"/>
  <c r="BB822" i="16"/>
  <c r="BA822" i="16"/>
  <c r="AZ822" i="16"/>
  <c r="AY822" i="16"/>
  <c r="AX822" i="16"/>
  <c r="AW822" i="16"/>
  <c r="AV822" i="16"/>
  <c r="AU822" i="16"/>
  <c r="AT822" i="16"/>
  <c r="AS822" i="16"/>
  <c r="AR822" i="16"/>
  <c r="AQ822" i="16"/>
  <c r="AP822" i="16"/>
  <c r="AO822" i="16"/>
  <c r="AN822" i="16"/>
  <c r="AM822" i="16"/>
  <c r="AL822" i="16"/>
  <c r="AK822" i="16"/>
  <c r="AJ822" i="16"/>
  <c r="AI822" i="16"/>
  <c r="AH822" i="16"/>
  <c r="AG822" i="16"/>
  <c r="AF822" i="16"/>
  <c r="AE822" i="16"/>
  <c r="AD822" i="16"/>
  <c r="AC822" i="16"/>
  <c r="AB822" i="16"/>
  <c r="AA822" i="16"/>
  <c r="Z822" i="16"/>
  <c r="Y822" i="16"/>
  <c r="X822" i="16"/>
  <c r="W822" i="16"/>
  <c r="V822" i="16"/>
  <c r="U822" i="16"/>
  <c r="T822" i="16"/>
  <c r="S822" i="16"/>
  <c r="R822" i="16"/>
  <c r="Q822" i="16"/>
  <c r="P822" i="16"/>
  <c r="O822" i="16"/>
  <c r="N822" i="16"/>
  <c r="M822" i="16"/>
  <c r="L822" i="16"/>
  <c r="K822" i="16"/>
  <c r="J822" i="16"/>
  <c r="I822" i="16"/>
  <c r="H822" i="16"/>
  <c r="BO821" i="16"/>
  <c r="BN821" i="16"/>
  <c r="BM821" i="16"/>
  <c r="BL821" i="16"/>
  <c r="BK821" i="16"/>
  <c r="BJ821" i="16"/>
  <c r="BI821" i="16"/>
  <c r="BH821" i="16"/>
  <c r="BG821" i="16"/>
  <c r="BF821" i="16"/>
  <c r="BE821" i="16"/>
  <c r="BD821" i="16"/>
  <c r="BC821" i="16"/>
  <c r="BB821" i="16"/>
  <c r="BA821" i="16"/>
  <c r="AZ821" i="16"/>
  <c r="AY821" i="16"/>
  <c r="AX821" i="16"/>
  <c r="AW821" i="16"/>
  <c r="AV821" i="16"/>
  <c r="AU821" i="16"/>
  <c r="AT821" i="16"/>
  <c r="AS821" i="16"/>
  <c r="AR821" i="16"/>
  <c r="AQ821" i="16"/>
  <c r="AP821" i="16"/>
  <c r="AO821" i="16"/>
  <c r="AN821" i="16"/>
  <c r="AM821" i="16"/>
  <c r="AL821" i="16"/>
  <c r="AK821" i="16"/>
  <c r="AJ821" i="16"/>
  <c r="AI821" i="16"/>
  <c r="AH821" i="16"/>
  <c r="AG821" i="16"/>
  <c r="AF821" i="16"/>
  <c r="AE821" i="16"/>
  <c r="AD821" i="16"/>
  <c r="AC821" i="16"/>
  <c r="AB821" i="16"/>
  <c r="AA821" i="16"/>
  <c r="Z821" i="16"/>
  <c r="Y821" i="16"/>
  <c r="X821" i="16"/>
  <c r="W821" i="16"/>
  <c r="V821" i="16"/>
  <c r="U821" i="16"/>
  <c r="T821" i="16"/>
  <c r="S821" i="16"/>
  <c r="R821" i="16"/>
  <c r="Q821" i="16"/>
  <c r="P821" i="16"/>
  <c r="O821" i="16"/>
  <c r="N821" i="16"/>
  <c r="M821" i="16"/>
  <c r="L821" i="16"/>
  <c r="K821" i="16"/>
  <c r="J821" i="16"/>
  <c r="I821" i="16"/>
  <c r="H821" i="16"/>
  <c r="BO820" i="16"/>
  <c r="BN820" i="16"/>
  <c r="BM820" i="16"/>
  <c r="BL820" i="16"/>
  <c r="BK820" i="16"/>
  <c r="BJ820" i="16"/>
  <c r="BI820" i="16"/>
  <c r="BH820" i="16"/>
  <c r="BG820" i="16"/>
  <c r="BF820" i="16"/>
  <c r="BE820" i="16"/>
  <c r="BD820" i="16"/>
  <c r="BC820" i="16"/>
  <c r="BB820" i="16"/>
  <c r="BA820" i="16"/>
  <c r="AZ820" i="16"/>
  <c r="AY820" i="16"/>
  <c r="AX820" i="16"/>
  <c r="AW820" i="16"/>
  <c r="AV820" i="16"/>
  <c r="AU820" i="16"/>
  <c r="AT820" i="16"/>
  <c r="AS820" i="16"/>
  <c r="AR820" i="16"/>
  <c r="AQ820" i="16"/>
  <c r="AP820" i="16"/>
  <c r="AO820" i="16"/>
  <c r="AN820" i="16"/>
  <c r="AM820" i="16"/>
  <c r="AL820" i="16"/>
  <c r="AK820" i="16"/>
  <c r="AJ820" i="16"/>
  <c r="AI820" i="16"/>
  <c r="AH820" i="16"/>
  <c r="AG820" i="16"/>
  <c r="AF820" i="16"/>
  <c r="AE820" i="16"/>
  <c r="AD820" i="16"/>
  <c r="AC820" i="16"/>
  <c r="AB820" i="16"/>
  <c r="AA820" i="16"/>
  <c r="Z820" i="16"/>
  <c r="Y820" i="16"/>
  <c r="X820" i="16"/>
  <c r="W820" i="16"/>
  <c r="V820" i="16"/>
  <c r="U820" i="16"/>
  <c r="T820" i="16"/>
  <c r="S820" i="16"/>
  <c r="R820" i="16"/>
  <c r="Q820" i="16"/>
  <c r="P820" i="16"/>
  <c r="O820" i="16"/>
  <c r="N820" i="16"/>
  <c r="M820" i="16"/>
  <c r="L820" i="16"/>
  <c r="K820" i="16"/>
  <c r="J820" i="16"/>
  <c r="I820" i="16"/>
  <c r="H820" i="16"/>
  <c r="BO819" i="16"/>
  <c r="BN819" i="16"/>
  <c r="BM819" i="16"/>
  <c r="BL819" i="16"/>
  <c r="BK819" i="16"/>
  <c r="BJ819" i="16"/>
  <c r="BI819" i="16"/>
  <c r="BH819" i="16"/>
  <c r="BG819" i="16"/>
  <c r="BF819" i="16"/>
  <c r="BE819" i="16"/>
  <c r="BD819" i="16"/>
  <c r="BC819" i="16"/>
  <c r="BB819" i="16"/>
  <c r="BA819" i="16"/>
  <c r="AZ819" i="16"/>
  <c r="AY819" i="16"/>
  <c r="AX819" i="16"/>
  <c r="AW819" i="16"/>
  <c r="AV819" i="16"/>
  <c r="AU819" i="16"/>
  <c r="AT819" i="16"/>
  <c r="AS819" i="16"/>
  <c r="AR819" i="16"/>
  <c r="AQ819" i="16"/>
  <c r="AP819" i="16"/>
  <c r="AO819" i="16"/>
  <c r="AN819" i="16"/>
  <c r="AM819" i="16"/>
  <c r="AL819" i="16"/>
  <c r="AK819" i="16"/>
  <c r="AJ819" i="16"/>
  <c r="AI819" i="16"/>
  <c r="AH819" i="16"/>
  <c r="AG819" i="16"/>
  <c r="AF819" i="16"/>
  <c r="AE819" i="16"/>
  <c r="AD819" i="16"/>
  <c r="AC819" i="16"/>
  <c r="AB819" i="16"/>
  <c r="AA819" i="16"/>
  <c r="Z819" i="16"/>
  <c r="Y819" i="16"/>
  <c r="X819" i="16"/>
  <c r="W819" i="16"/>
  <c r="V819" i="16"/>
  <c r="U819" i="16"/>
  <c r="T819" i="16"/>
  <c r="S819" i="16"/>
  <c r="R819" i="16"/>
  <c r="Q819" i="16"/>
  <c r="P819" i="16"/>
  <c r="O819" i="16"/>
  <c r="N819" i="16"/>
  <c r="M819" i="16"/>
  <c r="L819" i="16"/>
  <c r="K819" i="16"/>
  <c r="J819" i="16"/>
  <c r="I819" i="16"/>
  <c r="H819" i="16"/>
  <c r="BO818" i="16"/>
  <c r="BN818" i="16"/>
  <c r="BM818" i="16"/>
  <c r="BL818" i="16"/>
  <c r="BK818" i="16"/>
  <c r="BJ818" i="16"/>
  <c r="BI818" i="16"/>
  <c r="BH818" i="16"/>
  <c r="BG818" i="16"/>
  <c r="BF818" i="16"/>
  <c r="BE818" i="16"/>
  <c r="BD818" i="16"/>
  <c r="BC818" i="16"/>
  <c r="BB818" i="16"/>
  <c r="BA818" i="16"/>
  <c r="AZ818" i="16"/>
  <c r="AY818" i="16"/>
  <c r="AX818" i="16"/>
  <c r="AW818" i="16"/>
  <c r="AV818" i="16"/>
  <c r="AU818" i="16"/>
  <c r="AT818" i="16"/>
  <c r="AS818" i="16"/>
  <c r="AR818" i="16"/>
  <c r="AQ818" i="16"/>
  <c r="AP818" i="16"/>
  <c r="AO818" i="16"/>
  <c r="AN818" i="16"/>
  <c r="AM818" i="16"/>
  <c r="AL818" i="16"/>
  <c r="AK818" i="16"/>
  <c r="AJ818" i="16"/>
  <c r="AI818" i="16"/>
  <c r="AH818" i="16"/>
  <c r="AG818" i="16"/>
  <c r="AF818" i="16"/>
  <c r="AE818" i="16"/>
  <c r="AD818" i="16"/>
  <c r="AC818" i="16"/>
  <c r="AB818" i="16"/>
  <c r="AA818" i="16"/>
  <c r="Z818" i="16"/>
  <c r="Y818" i="16"/>
  <c r="X818" i="16"/>
  <c r="W818" i="16"/>
  <c r="V818" i="16"/>
  <c r="U818" i="16"/>
  <c r="T818" i="16"/>
  <c r="S818" i="16"/>
  <c r="R818" i="16"/>
  <c r="Q818" i="16"/>
  <c r="P818" i="16"/>
  <c r="O818" i="16"/>
  <c r="N818" i="16"/>
  <c r="M818" i="16"/>
  <c r="L818" i="16"/>
  <c r="K818" i="16"/>
  <c r="J818" i="16"/>
  <c r="I818" i="16"/>
  <c r="H818" i="16"/>
  <c r="BO817" i="16"/>
  <c r="BN817" i="16"/>
  <c r="BM817" i="16"/>
  <c r="BL817" i="16"/>
  <c r="BK817" i="16"/>
  <c r="BJ817" i="16"/>
  <c r="BI817" i="16"/>
  <c r="BH817" i="16"/>
  <c r="BG817" i="16"/>
  <c r="BF817" i="16"/>
  <c r="BE817" i="16"/>
  <c r="BD817" i="16"/>
  <c r="BC817" i="16"/>
  <c r="BB817" i="16"/>
  <c r="BA817" i="16"/>
  <c r="AZ817" i="16"/>
  <c r="AY817" i="16"/>
  <c r="AX817" i="16"/>
  <c r="AW817" i="16"/>
  <c r="AV817" i="16"/>
  <c r="AU817" i="16"/>
  <c r="AT817" i="16"/>
  <c r="AS817" i="16"/>
  <c r="AR817" i="16"/>
  <c r="AQ817" i="16"/>
  <c r="AP817" i="16"/>
  <c r="AO817" i="16"/>
  <c r="AN817" i="16"/>
  <c r="AM817" i="16"/>
  <c r="AL817" i="16"/>
  <c r="AK817" i="16"/>
  <c r="AJ817" i="16"/>
  <c r="AI817" i="16"/>
  <c r="AH817" i="16"/>
  <c r="AG817" i="16"/>
  <c r="AF817" i="16"/>
  <c r="AE817" i="16"/>
  <c r="AD817" i="16"/>
  <c r="AC817" i="16"/>
  <c r="AB817" i="16"/>
  <c r="AA817" i="16"/>
  <c r="Z817" i="16"/>
  <c r="Y817" i="16"/>
  <c r="X817" i="16"/>
  <c r="W817" i="16"/>
  <c r="V817" i="16"/>
  <c r="U817" i="16"/>
  <c r="T817" i="16"/>
  <c r="S817" i="16"/>
  <c r="R817" i="16"/>
  <c r="Q817" i="16"/>
  <c r="P817" i="16"/>
  <c r="O817" i="16"/>
  <c r="N817" i="16"/>
  <c r="M817" i="16"/>
  <c r="L817" i="16"/>
  <c r="K817" i="16"/>
  <c r="J817" i="16"/>
  <c r="I817" i="16"/>
  <c r="H817" i="16"/>
  <c r="BO816" i="16"/>
  <c r="BN816" i="16"/>
  <c r="BM816" i="16"/>
  <c r="BL816" i="16"/>
  <c r="BK816" i="16"/>
  <c r="BJ816" i="16"/>
  <c r="BI816" i="16"/>
  <c r="BH816" i="16"/>
  <c r="BG816" i="16"/>
  <c r="BF816" i="16"/>
  <c r="BE816" i="16"/>
  <c r="BD816" i="16"/>
  <c r="BC816" i="16"/>
  <c r="BB816" i="16"/>
  <c r="BA816" i="16"/>
  <c r="AZ816" i="16"/>
  <c r="AY816" i="16"/>
  <c r="AX816" i="16"/>
  <c r="AW816" i="16"/>
  <c r="AV816" i="16"/>
  <c r="AU816" i="16"/>
  <c r="AT816" i="16"/>
  <c r="AS816" i="16"/>
  <c r="AR816" i="16"/>
  <c r="AQ816" i="16"/>
  <c r="AP816" i="16"/>
  <c r="AO816" i="16"/>
  <c r="AN816" i="16"/>
  <c r="AM816" i="16"/>
  <c r="AL816" i="16"/>
  <c r="AK816" i="16"/>
  <c r="AJ816" i="16"/>
  <c r="AI816" i="16"/>
  <c r="AH816" i="16"/>
  <c r="AG816" i="16"/>
  <c r="AF816" i="16"/>
  <c r="AE816" i="16"/>
  <c r="AD816" i="16"/>
  <c r="AC816" i="16"/>
  <c r="AB816" i="16"/>
  <c r="AA816" i="16"/>
  <c r="Z816" i="16"/>
  <c r="Y816" i="16"/>
  <c r="X816" i="16"/>
  <c r="W816" i="16"/>
  <c r="V816" i="16"/>
  <c r="U816" i="16"/>
  <c r="T816" i="16"/>
  <c r="S816" i="16"/>
  <c r="R816" i="16"/>
  <c r="Q816" i="16"/>
  <c r="P816" i="16"/>
  <c r="O816" i="16"/>
  <c r="N816" i="16"/>
  <c r="M816" i="16"/>
  <c r="L816" i="16"/>
  <c r="K816" i="16"/>
  <c r="J816" i="16"/>
  <c r="I816" i="16"/>
  <c r="H816" i="16"/>
  <c r="BO815" i="16"/>
  <c r="BN815" i="16"/>
  <c r="BM815" i="16"/>
  <c r="BL815" i="16"/>
  <c r="BK815" i="16"/>
  <c r="BJ815" i="16"/>
  <c r="BI815" i="16"/>
  <c r="BH815" i="16"/>
  <c r="BG815" i="16"/>
  <c r="BF815" i="16"/>
  <c r="BE815" i="16"/>
  <c r="BD815" i="16"/>
  <c r="BC815" i="16"/>
  <c r="BB815" i="16"/>
  <c r="BA815" i="16"/>
  <c r="AZ815" i="16"/>
  <c r="AY815" i="16"/>
  <c r="AX815" i="16"/>
  <c r="AW815" i="16"/>
  <c r="AV815" i="16"/>
  <c r="AU815" i="16"/>
  <c r="AT815" i="16"/>
  <c r="AS815" i="16"/>
  <c r="AR815" i="16"/>
  <c r="AQ815" i="16"/>
  <c r="AP815" i="16"/>
  <c r="AO815" i="16"/>
  <c r="AN815" i="16"/>
  <c r="AM815" i="16"/>
  <c r="AL815" i="16"/>
  <c r="AK815" i="16"/>
  <c r="AJ815" i="16"/>
  <c r="AI815" i="16"/>
  <c r="AH815" i="16"/>
  <c r="AG815" i="16"/>
  <c r="AF815" i="16"/>
  <c r="AE815" i="16"/>
  <c r="AD815" i="16"/>
  <c r="AC815" i="16"/>
  <c r="AB815" i="16"/>
  <c r="AA815" i="16"/>
  <c r="Z815" i="16"/>
  <c r="Y815" i="16"/>
  <c r="X815" i="16"/>
  <c r="W815" i="16"/>
  <c r="V815" i="16"/>
  <c r="U815" i="16"/>
  <c r="T815" i="16"/>
  <c r="S815" i="16"/>
  <c r="R815" i="16"/>
  <c r="Q815" i="16"/>
  <c r="P815" i="16"/>
  <c r="O815" i="16"/>
  <c r="N815" i="16"/>
  <c r="M815" i="16"/>
  <c r="L815" i="16"/>
  <c r="K815" i="16"/>
  <c r="J815" i="16"/>
  <c r="I815" i="16"/>
  <c r="H815" i="16"/>
  <c r="BO814" i="16"/>
  <c r="BN814" i="16"/>
  <c r="BM814" i="16"/>
  <c r="BL814" i="16"/>
  <c r="BK814" i="16"/>
  <c r="BJ814" i="16"/>
  <c r="BI814" i="16"/>
  <c r="BH814" i="16"/>
  <c r="BG814" i="16"/>
  <c r="BF814" i="16"/>
  <c r="BE814" i="16"/>
  <c r="BD814" i="16"/>
  <c r="BC814" i="16"/>
  <c r="BB814" i="16"/>
  <c r="BA814" i="16"/>
  <c r="AZ814" i="16"/>
  <c r="AY814" i="16"/>
  <c r="AX814" i="16"/>
  <c r="AW814" i="16"/>
  <c r="AV814" i="16"/>
  <c r="AU814" i="16"/>
  <c r="AT814" i="16"/>
  <c r="AS814" i="16"/>
  <c r="AR814" i="16"/>
  <c r="AQ814" i="16"/>
  <c r="AP814" i="16"/>
  <c r="AO814" i="16"/>
  <c r="AN814" i="16"/>
  <c r="AM814" i="16"/>
  <c r="AL814" i="16"/>
  <c r="AK814" i="16"/>
  <c r="AJ814" i="16"/>
  <c r="AI814" i="16"/>
  <c r="AH814" i="16"/>
  <c r="AG814" i="16"/>
  <c r="AF814" i="16"/>
  <c r="AE814" i="16"/>
  <c r="AD814" i="16"/>
  <c r="AC814" i="16"/>
  <c r="AB814" i="16"/>
  <c r="AA814" i="16"/>
  <c r="Z814" i="16"/>
  <c r="Y814" i="16"/>
  <c r="X814" i="16"/>
  <c r="W814" i="16"/>
  <c r="V814" i="16"/>
  <c r="U814" i="16"/>
  <c r="T814" i="16"/>
  <c r="S814" i="16"/>
  <c r="R814" i="16"/>
  <c r="Q814" i="16"/>
  <c r="P814" i="16"/>
  <c r="O814" i="16"/>
  <c r="N814" i="16"/>
  <c r="M814" i="16"/>
  <c r="L814" i="16"/>
  <c r="K814" i="16"/>
  <c r="J814" i="16"/>
  <c r="I814" i="16"/>
  <c r="H814" i="16"/>
  <c r="BO813" i="16"/>
  <c r="BN813" i="16"/>
  <c r="BM813" i="16"/>
  <c r="BL813" i="16"/>
  <c r="BK813" i="16"/>
  <c r="BJ813" i="16"/>
  <c r="BI813" i="16"/>
  <c r="BH813" i="16"/>
  <c r="BG813" i="16"/>
  <c r="BF813" i="16"/>
  <c r="BE813" i="16"/>
  <c r="BD813" i="16"/>
  <c r="BC813" i="16"/>
  <c r="BB813" i="16"/>
  <c r="BA813" i="16"/>
  <c r="AZ813" i="16"/>
  <c r="AY813" i="16"/>
  <c r="AX813" i="16"/>
  <c r="AW813" i="16"/>
  <c r="AV813" i="16"/>
  <c r="AU813" i="16"/>
  <c r="AT813" i="16"/>
  <c r="AS813" i="16"/>
  <c r="AR813" i="16"/>
  <c r="AQ813" i="16"/>
  <c r="AP813" i="16"/>
  <c r="AO813" i="16"/>
  <c r="AN813" i="16"/>
  <c r="AM813" i="16"/>
  <c r="AL813" i="16"/>
  <c r="AK813" i="16"/>
  <c r="AJ813" i="16"/>
  <c r="AI813" i="16"/>
  <c r="AH813" i="16"/>
  <c r="AG813" i="16"/>
  <c r="AF813" i="16"/>
  <c r="AE813" i="16"/>
  <c r="AD813" i="16"/>
  <c r="AC813" i="16"/>
  <c r="AB813" i="16"/>
  <c r="AA813" i="16"/>
  <c r="Z813" i="16"/>
  <c r="Y813" i="16"/>
  <c r="X813" i="16"/>
  <c r="W813" i="16"/>
  <c r="V813" i="16"/>
  <c r="U813" i="16"/>
  <c r="T813" i="16"/>
  <c r="S813" i="16"/>
  <c r="R813" i="16"/>
  <c r="Q813" i="16"/>
  <c r="P813" i="16"/>
  <c r="O813" i="16"/>
  <c r="N813" i="16"/>
  <c r="M813" i="16"/>
  <c r="L813" i="16"/>
  <c r="K813" i="16"/>
  <c r="J813" i="16"/>
  <c r="I813" i="16"/>
  <c r="H813" i="16"/>
  <c r="BO812" i="16"/>
  <c r="BN812" i="16"/>
  <c r="BM812" i="16"/>
  <c r="BL812" i="16"/>
  <c r="BK812" i="16"/>
  <c r="BJ812" i="16"/>
  <c r="BI812" i="16"/>
  <c r="BH812" i="16"/>
  <c r="BG812" i="16"/>
  <c r="BF812" i="16"/>
  <c r="BE812" i="16"/>
  <c r="BD812" i="16"/>
  <c r="BC812" i="16"/>
  <c r="BB812" i="16"/>
  <c r="BA812" i="16"/>
  <c r="AZ812" i="16"/>
  <c r="AY812" i="16"/>
  <c r="AX812" i="16"/>
  <c r="AW812" i="16"/>
  <c r="AV812" i="16"/>
  <c r="AU812" i="16"/>
  <c r="AT812" i="16"/>
  <c r="AS812" i="16"/>
  <c r="AR812" i="16"/>
  <c r="AQ812" i="16"/>
  <c r="AP812" i="16"/>
  <c r="AO812" i="16"/>
  <c r="AN812" i="16"/>
  <c r="AM812" i="16"/>
  <c r="AL812" i="16"/>
  <c r="AK812" i="16"/>
  <c r="AJ812" i="16"/>
  <c r="AI812" i="16"/>
  <c r="AH812" i="16"/>
  <c r="AG812" i="16"/>
  <c r="AF812" i="16"/>
  <c r="AE812" i="16"/>
  <c r="AD812" i="16"/>
  <c r="AC812" i="16"/>
  <c r="AB812" i="16"/>
  <c r="AA812" i="16"/>
  <c r="Z812" i="16"/>
  <c r="Y812" i="16"/>
  <c r="X812" i="16"/>
  <c r="W812" i="16"/>
  <c r="V812" i="16"/>
  <c r="U812" i="16"/>
  <c r="T812" i="16"/>
  <c r="S812" i="16"/>
  <c r="R812" i="16"/>
  <c r="Q812" i="16"/>
  <c r="P812" i="16"/>
  <c r="O812" i="16"/>
  <c r="N812" i="16"/>
  <c r="M812" i="16"/>
  <c r="L812" i="16"/>
  <c r="K812" i="16"/>
  <c r="J812" i="16"/>
  <c r="I812" i="16"/>
  <c r="H812" i="16"/>
  <c r="BO811" i="16"/>
  <c r="BN811" i="16"/>
  <c r="BM811" i="16"/>
  <c r="BL811" i="16"/>
  <c r="BK811" i="16"/>
  <c r="BJ811" i="16"/>
  <c r="BI811" i="16"/>
  <c r="BH811" i="16"/>
  <c r="BG811" i="16"/>
  <c r="BF811" i="16"/>
  <c r="BE811" i="16"/>
  <c r="BD811" i="16"/>
  <c r="BC811" i="16"/>
  <c r="BB811" i="16"/>
  <c r="BA811" i="16"/>
  <c r="AZ811" i="16"/>
  <c r="AY811" i="16"/>
  <c r="AX811" i="16"/>
  <c r="AW811" i="16"/>
  <c r="AV811" i="16"/>
  <c r="AU811" i="16"/>
  <c r="AT811" i="16"/>
  <c r="AS811" i="16"/>
  <c r="AR811" i="16"/>
  <c r="AQ811" i="16"/>
  <c r="AP811" i="16"/>
  <c r="AO811" i="16"/>
  <c r="AN811" i="16"/>
  <c r="AM811" i="16"/>
  <c r="AL811" i="16"/>
  <c r="AK811" i="16"/>
  <c r="AJ811" i="16"/>
  <c r="AI811" i="16"/>
  <c r="AH811" i="16"/>
  <c r="AG811" i="16"/>
  <c r="AF811" i="16"/>
  <c r="AE811" i="16"/>
  <c r="AD811" i="16"/>
  <c r="AC811" i="16"/>
  <c r="AB811" i="16"/>
  <c r="AA811" i="16"/>
  <c r="Z811" i="16"/>
  <c r="Y811" i="16"/>
  <c r="X811" i="16"/>
  <c r="W811" i="16"/>
  <c r="V811" i="16"/>
  <c r="U811" i="16"/>
  <c r="T811" i="16"/>
  <c r="S811" i="16"/>
  <c r="R811" i="16"/>
  <c r="Q811" i="16"/>
  <c r="P811" i="16"/>
  <c r="O811" i="16"/>
  <c r="N811" i="16"/>
  <c r="M811" i="16"/>
  <c r="L811" i="16"/>
  <c r="K811" i="16"/>
  <c r="J811" i="16"/>
  <c r="I811" i="16"/>
  <c r="H811" i="16"/>
  <c r="BO810" i="16"/>
  <c r="BN810" i="16"/>
  <c r="BM810" i="16"/>
  <c r="BL810" i="16"/>
  <c r="BK810" i="16"/>
  <c r="BJ810" i="16"/>
  <c r="BI810" i="16"/>
  <c r="BH810" i="16"/>
  <c r="BG810" i="16"/>
  <c r="BF810" i="16"/>
  <c r="BE810" i="16"/>
  <c r="BD810" i="16"/>
  <c r="BC810" i="16"/>
  <c r="BB810" i="16"/>
  <c r="BA810" i="16"/>
  <c r="AZ810" i="16"/>
  <c r="AY810" i="16"/>
  <c r="AX810" i="16"/>
  <c r="AW810" i="16"/>
  <c r="AV810" i="16"/>
  <c r="AU810" i="16"/>
  <c r="AT810" i="16"/>
  <c r="AS810" i="16"/>
  <c r="AR810" i="16"/>
  <c r="AQ810" i="16"/>
  <c r="AP810" i="16"/>
  <c r="AO810" i="16"/>
  <c r="AN810" i="16"/>
  <c r="AM810" i="16"/>
  <c r="AL810" i="16"/>
  <c r="AK810" i="16"/>
  <c r="AJ810" i="16"/>
  <c r="AI810" i="16"/>
  <c r="AH810" i="16"/>
  <c r="AG810" i="16"/>
  <c r="AF810" i="16"/>
  <c r="AE810" i="16"/>
  <c r="AD810" i="16"/>
  <c r="AC810" i="16"/>
  <c r="AB810" i="16"/>
  <c r="AA810" i="16"/>
  <c r="Z810" i="16"/>
  <c r="Y810" i="16"/>
  <c r="X810" i="16"/>
  <c r="W810" i="16"/>
  <c r="V810" i="16"/>
  <c r="U810" i="16"/>
  <c r="T810" i="16"/>
  <c r="S810" i="16"/>
  <c r="R810" i="16"/>
  <c r="Q810" i="16"/>
  <c r="P810" i="16"/>
  <c r="O810" i="16"/>
  <c r="N810" i="16"/>
  <c r="M810" i="16"/>
  <c r="L810" i="16"/>
  <c r="K810" i="16"/>
  <c r="J810" i="16"/>
  <c r="I810" i="16"/>
  <c r="H810" i="16"/>
  <c r="BO809" i="16"/>
  <c r="BN809" i="16"/>
  <c r="BM809" i="16"/>
  <c r="BL809" i="16"/>
  <c r="BK809" i="16"/>
  <c r="BJ809" i="16"/>
  <c r="BI809" i="16"/>
  <c r="BH809" i="16"/>
  <c r="BG809" i="16"/>
  <c r="BF809" i="16"/>
  <c r="BE809" i="16"/>
  <c r="BD809" i="16"/>
  <c r="BC809" i="16"/>
  <c r="BB809" i="16"/>
  <c r="BA809" i="16"/>
  <c r="AZ809" i="16"/>
  <c r="AY809" i="16"/>
  <c r="AX809" i="16"/>
  <c r="AW809" i="16"/>
  <c r="AV809" i="16"/>
  <c r="AU809" i="16"/>
  <c r="AT809" i="16"/>
  <c r="AS809" i="16"/>
  <c r="AR809" i="16"/>
  <c r="AQ809" i="16"/>
  <c r="AP809" i="16"/>
  <c r="AO809" i="16"/>
  <c r="AN809" i="16"/>
  <c r="AM809" i="16"/>
  <c r="AL809" i="16"/>
  <c r="AK809" i="16"/>
  <c r="AJ809" i="16"/>
  <c r="AI809" i="16"/>
  <c r="AH809" i="16"/>
  <c r="AG809" i="16"/>
  <c r="AF809" i="16"/>
  <c r="AE809" i="16"/>
  <c r="AD809" i="16"/>
  <c r="AC809" i="16"/>
  <c r="AB809" i="16"/>
  <c r="AA809" i="16"/>
  <c r="Z809" i="16"/>
  <c r="Y809" i="16"/>
  <c r="X809" i="16"/>
  <c r="W809" i="16"/>
  <c r="V809" i="16"/>
  <c r="U809" i="16"/>
  <c r="T809" i="16"/>
  <c r="S809" i="16"/>
  <c r="R809" i="16"/>
  <c r="Q809" i="16"/>
  <c r="P809" i="16"/>
  <c r="O809" i="16"/>
  <c r="N809" i="16"/>
  <c r="M809" i="16"/>
  <c r="L809" i="16"/>
  <c r="K809" i="16"/>
  <c r="J809" i="16"/>
  <c r="I809" i="16"/>
  <c r="H809" i="16"/>
  <c r="BO808" i="16"/>
  <c r="BN808" i="16"/>
  <c r="BM808" i="16"/>
  <c r="BL808" i="16"/>
  <c r="BK808" i="16"/>
  <c r="BJ808" i="16"/>
  <c r="BI808" i="16"/>
  <c r="BH808" i="16"/>
  <c r="BG808" i="16"/>
  <c r="BF808" i="16"/>
  <c r="BE808" i="16"/>
  <c r="BD808" i="16"/>
  <c r="BC808" i="16"/>
  <c r="BB808" i="16"/>
  <c r="BA808" i="16"/>
  <c r="AZ808" i="16"/>
  <c r="AY808" i="16"/>
  <c r="AX808" i="16"/>
  <c r="AW808" i="16"/>
  <c r="AV808" i="16"/>
  <c r="AU808" i="16"/>
  <c r="AT808" i="16"/>
  <c r="AS808" i="16"/>
  <c r="AR808" i="16"/>
  <c r="AQ808" i="16"/>
  <c r="AP808" i="16"/>
  <c r="AO808" i="16"/>
  <c r="AN808" i="16"/>
  <c r="AM808" i="16"/>
  <c r="AL808" i="16"/>
  <c r="AK808" i="16"/>
  <c r="AJ808" i="16"/>
  <c r="AI808" i="16"/>
  <c r="AH808" i="16"/>
  <c r="AG808" i="16"/>
  <c r="AF808" i="16"/>
  <c r="AE808" i="16"/>
  <c r="AD808" i="16"/>
  <c r="AC808" i="16"/>
  <c r="AB808" i="16"/>
  <c r="AA808" i="16"/>
  <c r="Z808" i="16"/>
  <c r="Y808" i="16"/>
  <c r="X808" i="16"/>
  <c r="W808" i="16"/>
  <c r="V808" i="16"/>
  <c r="U808" i="16"/>
  <c r="T808" i="16"/>
  <c r="S808" i="16"/>
  <c r="R808" i="16"/>
  <c r="Q808" i="16"/>
  <c r="P808" i="16"/>
  <c r="O808" i="16"/>
  <c r="N808" i="16"/>
  <c r="M808" i="16"/>
  <c r="L808" i="16"/>
  <c r="K808" i="16"/>
  <c r="J808" i="16"/>
  <c r="I808" i="16"/>
  <c r="H808" i="16"/>
  <c r="BO807" i="16"/>
  <c r="BN807" i="16"/>
  <c r="BM807" i="16"/>
  <c r="BL807" i="16"/>
  <c r="BK807" i="16"/>
  <c r="BJ807" i="16"/>
  <c r="BI807" i="16"/>
  <c r="BH807" i="16"/>
  <c r="BG807" i="16"/>
  <c r="BF807" i="16"/>
  <c r="BE807" i="16"/>
  <c r="BD807" i="16"/>
  <c r="BC807" i="16"/>
  <c r="BB807" i="16"/>
  <c r="BA807" i="16"/>
  <c r="AZ807" i="16"/>
  <c r="AY807" i="16"/>
  <c r="AX807" i="16"/>
  <c r="AW807" i="16"/>
  <c r="AV807" i="16"/>
  <c r="AU807" i="16"/>
  <c r="AT807" i="16"/>
  <c r="AS807" i="16"/>
  <c r="AR807" i="16"/>
  <c r="AQ807" i="16"/>
  <c r="AP807" i="16"/>
  <c r="AO807" i="16"/>
  <c r="AN807" i="16"/>
  <c r="AM807" i="16"/>
  <c r="AL807" i="16"/>
  <c r="AK807" i="16"/>
  <c r="AJ807" i="16"/>
  <c r="AI807" i="16"/>
  <c r="AH807" i="16"/>
  <c r="AG807" i="16"/>
  <c r="AF807" i="16"/>
  <c r="AE807" i="16"/>
  <c r="AD807" i="16"/>
  <c r="AC807" i="16"/>
  <c r="AB807" i="16"/>
  <c r="AA807" i="16"/>
  <c r="Z807" i="16"/>
  <c r="Y807" i="16"/>
  <c r="X807" i="16"/>
  <c r="W807" i="16"/>
  <c r="V807" i="16"/>
  <c r="U807" i="16"/>
  <c r="T807" i="16"/>
  <c r="S807" i="16"/>
  <c r="R807" i="16"/>
  <c r="Q807" i="16"/>
  <c r="P807" i="16"/>
  <c r="O807" i="16"/>
  <c r="N807" i="16"/>
  <c r="M807" i="16"/>
  <c r="L807" i="16"/>
  <c r="K807" i="16"/>
  <c r="J807" i="16"/>
  <c r="I807" i="16"/>
  <c r="H807" i="16"/>
  <c r="BO806" i="16"/>
  <c r="BN806" i="16"/>
  <c r="BM806" i="16"/>
  <c r="BL806" i="16"/>
  <c r="BK806" i="16"/>
  <c r="BJ806" i="16"/>
  <c r="BI806" i="16"/>
  <c r="BH806" i="16"/>
  <c r="BG806" i="16"/>
  <c r="BF806" i="16"/>
  <c r="BE806" i="16"/>
  <c r="BD806" i="16"/>
  <c r="BC806" i="16"/>
  <c r="BB806" i="16"/>
  <c r="BA806" i="16"/>
  <c r="AZ806" i="16"/>
  <c r="AY806" i="16"/>
  <c r="AX806" i="16"/>
  <c r="AW806" i="16"/>
  <c r="AV806" i="16"/>
  <c r="AU806" i="16"/>
  <c r="AT806" i="16"/>
  <c r="AS806" i="16"/>
  <c r="AR806" i="16"/>
  <c r="AQ806" i="16"/>
  <c r="AP806" i="16"/>
  <c r="AO806" i="16"/>
  <c r="AN806" i="16"/>
  <c r="AM806" i="16"/>
  <c r="AL806" i="16"/>
  <c r="AK806" i="16"/>
  <c r="AJ806" i="16"/>
  <c r="AI806" i="16"/>
  <c r="AH806" i="16"/>
  <c r="AG806" i="16"/>
  <c r="AF806" i="16"/>
  <c r="AE806" i="16"/>
  <c r="AD806" i="16"/>
  <c r="AC806" i="16"/>
  <c r="AB806" i="16"/>
  <c r="AA806" i="16"/>
  <c r="Z806" i="16"/>
  <c r="Y806" i="16"/>
  <c r="X806" i="16"/>
  <c r="W806" i="16"/>
  <c r="V806" i="16"/>
  <c r="U806" i="16"/>
  <c r="T806" i="16"/>
  <c r="S806" i="16"/>
  <c r="R806" i="16"/>
  <c r="Q806" i="16"/>
  <c r="P806" i="16"/>
  <c r="O806" i="16"/>
  <c r="N806" i="16"/>
  <c r="M806" i="16"/>
  <c r="L806" i="16"/>
  <c r="K806" i="16"/>
  <c r="J806" i="16"/>
  <c r="I806" i="16"/>
  <c r="H806" i="16"/>
  <c r="BO805" i="16"/>
  <c r="BN805" i="16"/>
  <c r="BM805" i="16"/>
  <c r="BL805" i="16"/>
  <c r="BK805" i="16"/>
  <c r="BJ805" i="16"/>
  <c r="BI805" i="16"/>
  <c r="BH805" i="16"/>
  <c r="BG805" i="16"/>
  <c r="BF805" i="16"/>
  <c r="BE805" i="16"/>
  <c r="BD805" i="16"/>
  <c r="BC805" i="16"/>
  <c r="BB805" i="16"/>
  <c r="BA805" i="16"/>
  <c r="AZ805" i="16"/>
  <c r="AY805" i="16"/>
  <c r="AX805" i="16"/>
  <c r="AW805" i="16"/>
  <c r="AV805" i="16"/>
  <c r="AU805" i="16"/>
  <c r="AT805" i="16"/>
  <c r="AS805" i="16"/>
  <c r="AR805" i="16"/>
  <c r="AQ805" i="16"/>
  <c r="AP805" i="16"/>
  <c r="AO805" i="16"/>
  <c r="AN805" i="16"/>
  <c r="AM805" i="16"/>
  <c r="AL805" i="16"/>
  <c r="AK805" i="16"/>
  <c r="AJ805" i="16"/>
  <c r="AI805" i="16"/>
  <c r="AH805" i="16"/>
  <c r="AG805" i="16"/>
  <c r="AF805" i="16"/>
  <c r="AE805" i="16"/>
  <c r="AD805" i="16"/>
  <c r="AC805" i="16"/>
  <c r="AB805" i="16"/>
  <c r="AA805" i="16"/>
  <c r="Z805" i="16"/>
  <c r="Y805" i="16"/>
  <c r="X805" i="16"/>
  <c r="W805" i="16"/>
  <c r="V805" i="16"/>
  <c r="U805" i="16"/>
  <c r="T805" i="16"/>
  <c r="S805" i="16"/>
  <c r="R805" i="16"/>
  <c r="Q805" i="16"/>
  <c r="P805" i="16"/>
  <c r="O805" i="16"/>
  <c r="N805" i="16"/>
  <c r="M805" i="16"/>
  <c r="L805" i="16"/>
  <c r="K805" i="16"/>
  <c r="J805" i="16"/>
  <c r="I805" i="16"/>
  <c r="H805" i="16"/>
  <c r="BO804" i="16"/>
  <c r="BN804" i="16"/>
  <c r="BM804" i="16"/>
  <c r="BL804" i="16"/>
  <c r="BK804" i="16"/>
  <c r="BJ804" i="16"/>
  <c r="BI804" i="16"/>
  <c r="BH804" i="16"/>
  <c r="BG804" i="16"/>
  <c r="BF804" i="16"/>
  <c r="BE804" i="16"/>
  <c r="BD804" i="16"/>
  <c r="BC804" i="16"/>
  <c r="BB804" i="16"/>
  <c r="BA804" i="16"/>
  <c r="AZ804" i="16"/>
  <c r="AY804" i="16"/>
  <c r="AX804" i="16"/>
  <c r="AW804" i="16"/>
  <c r="AV804" i="16"/>
  <c r="AU804" i="16"/>
  <c r="AT804" i="16"/>
  <c r="AS804" i="16"/>
  <c r="AR804" i="16"/>
  <c r="AQ804" i="16"/>
  <c r="AP804" i="16"/>
  <c r="AO804" i="16"/>
  <c r="AN804" i="16"/>
  <c r="AM804" i="16"/>
  <c r="AL804" i="16"/>
  <c r="AK804" i="16"/>
  <c r="AJ804" i="16"/>
  <c r="AI804" i="16"/>
  <c r="AH804" i="16"/>
  <c r="AG804" i="16"/>
  <c r="AF804" i="16"/>
  <c r="AE804" i="16"/>
  <c r="AD804" i="16"/>
  <c r="AC804" i="16"/>
  <c r="AB804" i="16"/>
  <c r="AA804" i="16"/>
  <c r="Z804" i="16"/>
  <c r="Y804" i="16"/>
  <c r="X804" i="16"/>
  <c r="W804" i="16"/>
  <c r="V804" i="16"/>
  <c r="U804" i="16"/>
  <c r="T804" i="16"/>
  <c r="S804" i="16"/>
  <c r="R804" i="16"/>
  <c r="Q804" i="16"/>
  <c r="P804" i="16"/>
  <c r="O804" i="16"/>
  <c r="N804" i="16"/>
  <c r="M804" i="16"/>
  <c r="L804" i="16"/>
  <c r="K804" i="16"/>
  <c r="J804" i="16"/>
  <c r="I804" i="16"/>
  <c r="H804" i="16"/>
  <c r="BO803" i="16"/>
  <c r="BN803" i="16"/>
  <c r="BM803" i="16"/>
  <c r="BL803" i="16"/>
  <c r="BK803" i="16"/>
  <c r="BJ803" i="16"/>
  <c r="BI803" i="16"/>
  <c r="BH803" i="16"/>
  <c r="BG803" i="16"/>
  <c r="BF803" i="16"/>
  <c r="BE803" i="16"/>
  <c r="BD803" i="16"/>
  <c r="BC803" i="16"/>
  <c r="BB803" i="16"/>
  <c r="BA803" i="16"/>
  <c r="AZ803" i="16"/>
  <c r="AY803" i="16"/>
  <c r="AX803" i="16"/>
  <c r="AW803" i="16"/>
  <c r="AV803" i="16"/>
  <c r="AU803" i="16"/>
  <c r="AT803" i="16"/>
  <c r="AS803" i="16"/>
  <c r="AR803" i="16"/>
  <c r="AQ803" i="16"/>
  <c r="AP803" i="16"/>
  <c r="AO803" i="16"/>
  <c r="AN803" i="16"/>
  <c r="AM803" i="16"/>
  <c r="AL803" i="16"/>
  <c r="AK803" i="16"/>
  <c r="AJ803" i="16"/>
  <c r="AI803" i="16"/>
  <c r="AH803" i="16"/>
  <c r="AG803" i="16"/>
  <c r="AF803" i="16"/>
  <c r="AE803" i="16"/>
  <c r="AD803" i="16"/>
  <c r="AC803" i="16"/>
  <c r="AB803" i="16"/>
  <c r="AA803" i="16"/>
  <c r="Z803" i="16"/>
  <c r="Y803" i="16"/>
  <c r="X803" i="16"/>
  <c r="W803" i="16"/>
  <c r="V803" i="16"/>
  <c r="U803" i="16"/>
  <c r="T803" i="16"/>
  <c r="S803" i="16"/>
  <c r="R803" i="16"/>
  <c r="Q803" i="16"/>
  <c r="P803" i="16"/>
  <c r="O803" i="16"/>
  <c r="N803" i="16"/>
  <c r="M803" i="16"/>
  <c r="L803" i="16"/>
  <c r="K803" i="16"/>
  <c r="J803" i="16"/>
  <c r="I803" i="16"/>
  <c r="H803" i="16"/>
  <c r="BO802" i="16"/>
  <c r="BN802" i="16"/>
  <c r="BM802" i="16"/>
  <c r="BL802" i="16"/>
  <c r="BK802" i="16"/>
  <c r="BJ802" i="16"/>
  <c r="BI802" i="16"/>
  <c r="BH802" i="16"/>
  <c r="BG802" i="16"/>
  <c r="BF802" i="16"/>
  <c r="BE802" i="16"/>
  <c r="BD802" i="16"/>
  <c r="BC802" i="16"/>
  <c r="BB802" i="16"/>
  <c r="BA802" i="16"/>
  <c r="AZ802" i="16"/>
  <c r="AY802" i="16"/>
  <c r="AX802" i="16"/>
  <c r="AW802" i="16"/>
  <c r="AV802" i="16"/>
  <c r="AU802" i="16"/>
  <c r="AT802" i="16"/>
  <c r="AS802" i="16"/>
  <c r="AR802" i="16"/>
  <c r="AQ802" i="16"/>
  <c r="AP802" i="16"/>
  <c r="AO802" i="16"/>
  <c r="AN802" i="16"/>
  <c r="AM802" i="16"/>
  <c r="AL802" i="16"/>
  <c r="AK802" i="16"/>
  <c r="AJ802" i="16"/>
  <c r="AI802" i="16"/>
  <c r="AH802" i="16"/>
  <c r="AG802" i="16"/>
  <c r="AF802" i="16"/>
  <c r="AE802" i="16"/>
  <c r="AD802" i="16"/>
  <c r="AC802" i="16"/>
  <c r="AB802" i="16"/>
  <c r="AA802" i="16"/>
  <c r="Z802" i="16"/>
  <c r="Y802" i="16"/>
  <c r="X802" i="16"/>
  <c r="W802" i="16"/>
  <c r="V802" i="16"/>
  <c r="U802" i="16"/>
  <c r="T802" i="16"/>
  <c r="S802" i="16"/>
  <c r="R802" i="16"/>
  <c r="Q802" i="16"/>
  <c r="P802" i="16"/>
  <c r="O802" i="16"/>
  <c r="N802" i="16"/>
  <c r="M802" i="16"/>
  <c r="L802" i="16"/>
  <c r="K802" i="16"/>
  <c r="J802" i="16"/>
  <c r="I802" i="16"/>
  <c r="H802" i="16"/>
  <c r="BO801" i="16"/>
  <c r="BN801" i="16"/>
  <c r="BM801" i="16"/>
  <c r="BL801" i="16"/>
  <c r="BK801" i="16"/>
  <c r="BJ801" i="16"/>
  <c r="BI801" i="16"/>
  <c r="BH801" i="16"/>
  <c r="BG801" i="16"/>
  <c r="BF801" i="16"/>
  <c r="BE801" i="16"/>
  <c r="BD801" i="16"/>
  <c r="BC801" i="16"/>
  <c r="BB801" i="16"/>
  <c r="BA801" i="16"/>
  <c r="AZ801" i="16"/>
  <c r="AY801" i="16"/>
  <c r="AX801" i="16"/>
  <c r="AW801" i="16"/>
  <c r="AV801" i="16"/>
  <c r="AU801" i="16"/>
  <c r="AT801" i="16"/>
  <c r="AS801" i="16"/>
  <c r="AR801" i="16"/>
  <c r="AQ801" i="16"/>
  <c r="AP801" i="16"/>
  <c r="AO801" i="16"/>
  <c r="AN801" i="16"/>
  <c r="AM801" i="16"/>
  <c r="AL801" i="16"/>
  <c r="AK801" i="16"/>
  <c r="AJ801" i="16"/>
  <c r="AI801" i="16"/>
  <c r="AH801" i="16"/>
  <c r="AG801" i="16"/>
  <c r="AF801" i="16"/>
  <c r="AE801" i="16"/>
  <c r="AD801" i="16"/>
  <c r="AC801" i="16"/>
  <c r="AB801" i="16"/>
  <c r="AA801" i="16"/>
  <c r="Z801" i="16"/>
  <c r="Y801" i="16"/>
  <c r="X801" i="16"/>
  <c r="W801" i="16"/>
  <c r="V801" i="16"/>
  <c r="U801" i="16"/>
  <c r="T801" i="16"/>
  <c r="S801" i="16"/>
  <c r="R801" i="16"/>
  <c r="Q801" i="16"/>
  <c r="P801" i="16"/>
  <c r="O801" i="16"/>
  <c r="N801" i="16"/>
  <c r="M801" i="16"/>
  <c r="L801" i="16"/>
  <c r="K801" i="16"/>
  <c r="J801" i="16"/>
  <c r="I801" i="16"/>
  <c r="H801" i="16"/>
  <c r="BO800" i="16"/>
  <c r="BN800" i="16"/>
  <c r="BM800" i="16"/>
  <c r="BL800" i="16"/>
  <c r="BK800" i="16"/>
  <c r="BJ800" i="16"/>
  <c r="BI800" i="16"/>
  <c r="BH800" i="16"/>
  <c r="BG800" i="16"/>
  <c r="BF800" i="16"/>
  <c r="BE800" i="16"/>
  <c r="BD800" i="16"/>
  <c r="BC800" i="16"/>
  <c r="BB800" i="16"/>
  <c r="BA800" i="16"/>
  <c r="AZ800" i="16"/>
  <c r="AY800" i="16"/>
  <c r="AX800" i="16"/>
  <c r="AW800" i="16"/>
  <c r="AV800" i="16"/>
  <c r="AU800" i="16"/>
  <c r="AT800" i="16"/>
  <c r="AS800" i="16"/>
  <c r="AR800" i="16"/>
  <c r="AQ800" i="16"/>
  <c r="AP800" i="16"/>
  <c r="AO800" i="16"/>
  <c r="AN800" i="16"/>
  <c r="AM800" i="16"/>
  <c r="AL800" i="16"/>
  <c r="AK800" i="16"/>
  <c r="AJ800" i="16"/>
  <c r="AI800" i="16"/>
  <c r="AH800" i="16"/>
  <c r="AG800" i="16"/>
  <c r="AF800" i="16"/>
  <c r="AE800" i="16"/>
  <c r="AD800" i="16"/>
  <c r="AC800" i="16"/>
  <c r="AB800" i="16"/>
  <c r="AA800" i="16"/>
  <c r="Z800" i="16"/>
  <c r="Y800" i="16"/>
  <c r="X800" i="16"/>
  <c r="W800" i="16"/>
  <c r="V800" i="16"/>
  <c r="U800" i="16"/>
  <c r="T800" i="16"/>
  <c r="S800" i="16"/>
  <c r="R800" i="16"/>
  <c r="Q800" i="16"/>
  <c r="P800" i="16"/>
  <c r="O800" i="16"/>
  <c r="N800" i="16"/>
  <c r="M800" i="16"/>
  <c r="L800" i="16"/>
  <c r="K800" i="16"/>
  <c r="J800" i="16"/>
  <c r="I800" i="16"/>
  <c r="H800" i="16"/>
  <c r="BO799" i="16"/>
  <c r="BN799" i="16"/>
  <c r="BM799" i="16"/>
  <c r="BL799" i="16"/>
  <c r="BK799" i="16"/>
  <c r="BJ799" i="16"/>
  <c r="BI799" i="16"/>
  <c r="BH799" i="16"/>
  <c r="BG799" i="16"/>
  <c r="BF799" i="16"/>
  <c r="BE799" i="16"/>
  <c r="BD799" i="16"/>
  <c r="BC799" i="16"/>
  <c r="BB799" i="16"/>
  <c r="BA799" i="16"/>
  <c r="AZ799" i="16"/>
  <c r="AY799" i="16"/>
  <c r="AX799" i="16"/>
  <c r="AW799" i="16"/>
  <c r="AV799" i="16"/>
  <c r="AU799" i="16"/>
  <c r="AT799" i="16"/>
  <c r="AS799" i="16"/>
  <c r="AR799" i="16"/>
  <c r="AQ799" i="16"/>
  <c r="AP799" i="16"/>
  <c r="AO799" i="16"/>
  <c r="AN799" i="16"/>
  <c r="AM799" i="16"/>
  <c r="AL799" i="16"/>
  <c r="AK799" i="16"/>
  <c r="AJ799" i="16"/>
  <c r="AI799" i="16"/>
  <c r="AH799" i="16"/>
  <c r="AG799" i="16"/>
  <c r="AF799" i="16"/>
  <c r="AE799" i="16"/>
  <c r="AD799" i="16"/>
  <c r="AC799" i="16"/>
  <c r="AB799" i="16"/>
  <c r="AA799" i="16"/>
  <c r="Z799" i="16"/>
  <c r="Y799" i="16"/>
  <c r="X799" i="16"/>
  <c r="W799" i="16"/>
  <c r="V799" i="16"/>
  <c r="U799" i="16"/>
  <c r="T799" i="16"/>
  <c r="S799" i="16"/>
  <c r="R799" i="16"/>
  <c r="Q799" i="16"/>
  <c r="P799" i="16"/>
  <c r="O799" i="16"/>
  <c r="N799" i="16"/>
  <c r="M799" i="16"/>
  <c r="L799" i="16"/>
  <c r="K799" i="16"/>
  <c r="J799" i="16"/>
  <c r="I799" i="16"/>
  <c r="H799" i="16"/>
  <c r="BO798" i="16"/>
  <c r="BN798" i="16"/>
  <c r="BM798" i="16"/>
  <c r="BL798" i="16"/>
  <c r="BK798" i="16"/>
  <c r="BJ798" i="16"/>
  <c r="BI798" i="16"/>
  <c r="BH798" i="16"/>
  <c r="BG798" i="16"/>
  <c r="BF798" i="16"/>
  <c r="BE798" i="16"/>
  <c r="BD798" i="16"/>
  <c r="BC798" i="16"/>
  <c r="BB798" i="16"/>
  <c r="BA798" i="16"/>
  <c r="AZ798" i="16"/>
  <c r="AY798" i="16"/>
  <c r="AX798" i="16"/>
  <c r="AW798" i="16"/>
  <c r="AV798" i="16"/>
  <c r="AU798" i="16"/>
  <c r="AT798" i="16"/>
  <c r="AS798" i="16"/>
  <c r="AR798" i="16"/>
  <c r="AQ798" i="16"/>
  <c r="AP798" i="16"/>
  <c r="AO798" i="16"/>
  <c r="AN798" i="16"/>
  <c r="AM798" i="16"/>
  <c r="AL798" i="16"/>
  <c r="AK798" i="16"/>
  <c r="AJ798" i="16"/>
  <c r="AI798" i="16"/>
  <c r="AH798" i="16"/>
  <c r="AG798" i="16"/>
  <c r="AF798" i="16"/>
  <c r="AE798" i="16"/>
  <c r="AD798" i="16"/>
  <c r="AC798" i="16"/>
  <c r="AB798" i="16"/>
  <c r="AA798" i="16"/>
  <c r="Z798" i="16"/>
  <c r="Y798" i="16"/>
  <c r="X798" i="16"/>
  <c r="W798" i="16"/>
  <c r="V798" i="16"/>
  <c r="U798" i="16"/>
  <c r="T798" i="16"/>
  <c r="S798" i="16"/>
  <c r="R798" i="16"/>
  <c r="Q798" i="16"/>
  <c r="P798" i="16"/>
  <c r="O798" i="16"/>
  <c r="N798" i="16"/>
  <c r="M798" i="16"/>
  <c r="L798" i="16"/>
  <c r="K798" i="16"/>
  <c r="J798" i="16"/>
  <c r="I798" i="16"/>
  <c r="H798" i="16"/>
  <c r="BO797" i="16"/>
  <c r="BN797" i="16"/>
  <c r="BM797" i="16"/>
  <c r="BL797" i="16"/>
  <c r="BK797" i="16"/>
  <c r="BJ797" i="16"/>
  <c r="BI797" i="16"/>
  <c r="BH797" i="16"/>
  <c r="BG797" i="16"/>
  <c r="BF797" i="16"/>
  <c r="BE797" i="16"/>
  <c r="BD797" i="16"/>
  <c r="BC797" i="16"/>
  <c r="BB797" i="16"/>
  <c r="BA797" i="16"/>
  <c r="AZ797" i="16"/>
  <c r="AY797" i="16"/>
  <c r="AX797" i="16"/>
  <c r="AW797" i="16"/>
  <c r="AV797" i="16"/>
  <c r="AU797" i="16"/>
  <c r="AT797" i="16"/>
  <c r="AS797" i="16"/>
  <c r="AR797" i="16"/>
  <c r="AQ797" i="16"/>
  <c r="AP797" i="16"/>
  <c r="AO797" i="16"/>
  <c r="AN797" i="16"/>
  <c r="AM797" i="16"/>
  <c r="AL797" i="16"/>
  <c r="AK797" i="16"/>
  <c r="AJ797" i="16"/>
  <c r="AI797" i="16"/>
  <c r="AH797" i="16"/>
  <c r="AG797" i="16"/>
  <c r="AF797" i="16"/>
  <c r="AE797" i="16"/>
  <c r="AD797" i="16"/>
  <c r="AC797" i="16"/>
  <c r="AB797" i="16"/>
  <c r="AA797" i="16"/>
  <c r="Z797" i="16"/>
  <c r="Y797" i="16"/>
  <c r="X797" i="16"/>
  <c r="W797" i="16"/>
  <c r="V797" i="16"/>
  <c r="U797" i="16"/>
  <c r="T797" i="16"/>
  <c r="S797" i="16"/>
  <c r="R797" i="16"/>
  <c r="Q797" i="16"/>
  <c r="P797" i="16"/>
  <c r="O797" i="16"/>
  <c r="N797" i="16"/>
  <c r="M797" i="16"/>
  <c r="L797" i="16"/>
  <c r="K797" i="16"/>
  <c r="J797" i="16"/>
  <c r="I797" i="16"/>
  <c r="H797" i="16"/>
  <c r="BO796" i="16"/>
  <c r="BN796" i="16"/>
  <c r="BM796" i="16"/>
  <c r="BL796" i="16"/>
  <c r="BK796" i="16"/>
  <c r="BJ796" i="16"/>
  <c r="BI796" i="16"/>
  <c r="BH796" i="16"/>
  <c r="BG796" i="16"/>
  <c r="BF796" i="16"/>
  <c r="BE796" i="16"/>
  <c r="BD796" i="16"/>
  <c r="BC796" i="16"/>
  <c r="BB796" i="16"/>
  <c r="BA796" i="16"/>
  <c r="AZ796" i="16"/>
  <c r="AY796" i="16"/>
  <c r="AX796" i="16"/>
  <c r="AW796" i="16"/>
  <c r="AV796" i="16"/>
  <c r="AU796" i="16"/>
  <c r="AT796" i="16"/>
  <c r="AS796" i="16"/>
  <c r="AR796" i="16"/>
  <c r="AQ796" i="16"/>
  <c r="AP796" i="16"/>
  <c r="AO796" i="16"/>
  <c r="AN796" i="16"/>
  <c r="AM796" i="16"/>
  <c r="AL796" i="16"/>
  <c r="AK796" i="16"/>
  <c r="AJ796" i="16"/>
  <c r="AI796" i="16"/>
  <c r="AH796" i="16"/>
  <c r="AG796" i="16"/>
  <c r="AF796" i="16"/>
  <c r="AE796" i="16"/>
  <c r="AD796" i="16"/>
  <c r="AC796" i="16"/>
  <c r="AB796" i="16"/>
  <c r="AA796" i="16"/>
  <c r="Z796" i="16"/>
  <c r="Y796" i="16"/>
  <c r="X796" i="16"/>
  <c r="W796" i="16"/>
  <c r="V796" i="16"/>
  <c r="U796" i="16"/>
  <c r="T796" i="16"/>
  <c r="S796" i="16"/>
  <c r="R796" i="16"/>
  <c r="Q796" i="16"/>
  <c r="P796" i="16"/>
  <c r="O796" i="16"/>
  <c r="N796" i="16"/>
  <c r="M796" i="16"/>
  <c r="L796" i="16"/>
  <c r="K796" i="16"/>
  <c r="J796" i="16"/>
  <c r="I796" i="16"/>
  <c r="H796" i="16"/>
  <c r="BO795" i="16"/>
  <c r="BN795" i="16"/>
  <c r="BM795" i="16"/>
  <c r="BL795" i="16"/>
  <c r="BK795" i="16"/>
  <c r="BJ795" i="16"/>
  <c r="BI795" i="16"/>
  <c r="BH795" i="16"/>
  <c r="BG795" i="16"/>
  <c r="BF795" i="16"/>
  <c r="BE795" i="16"/>
  <c r="BD795" i="16"/>
  <c r="BC795" i="16"/>
  <c r="BB795" i="16"/>
  <c r="BA795" i="16"/>
  <c r="AZ795" i="16"/>
  <c r="AY795" i="16"/>
  <c r="AX795" i="16"/>
  <c r="AW795" i="16"/>
  <c r="AV795" i="16"/>
  <c r="AU795" i="16"/>
  <c r="AT795" i="16"/>
  <c r="AS795" i="16"/>
  <c r="AR795" i="16"/>
  <c r="AQ795" i="16"/>
  <c r="AP795" i="16"/>
  <c r="AO795" i="16"/>
  <c r="AN795" i="16"/>
  <c r="AM795" i="16"/>
  <c r="AL795" i="16"/>
  <c r="AK795" i="16"/>
  <c r="AJ795" i="16"/>
  <c r="AI795" i="16"/>
  <c r="AH795" i="16"/>
  <c r="AG795" i="16"/>
  <c r="AF795" i="16"/>
  <c r="AE795" i="16"/>
  <c r="AD795" i="16"/>
  <c r="AC795" i="16"/>
  <c r="AB795" i="16"/>
  <c r="AA795" i="16"/>
  <c r="Z795" i="16"/>
  <c r="Y795" i="16"/>
  <c r="X795" i="16"/>
  <c r="W795" i="16"/>
  <c r="V795" i="16"/>
  <c r="U795" i="16"/>
  <c r="T795" i="16"/>
  <c r="S795" i="16"/>
  <c r="R795" i="16"/>
  <c r="Q795" i="16"/>
  <c r="P795" i="16"/>
  <c r="O795" i="16"/>
  <c r="N795" i="16"/>
  <c r="M795" i="16"/>
  <c r="L795" i="16"/>
  <c r="K795" i="16"/>
  <c r="J795" i="16"/>
  <c r="I795" i="16"/>
  <c r="H795" i="16"/>
  <c r="BO794" i="16"/>
  <c r="BN794" i="16"/>
  <c r="BM794" i="16"/>
  <c r="BL794" i="16"/>
  <c r="BK794" i="16"/>
  <c r="BJ794" i="16"/>
  <c r="BI794" i="16"/>
  <c r="BH794" i="16"/>
  <c r="BG794" i="16"/>
  <c r="BF794" i="16"/>
  <c r="BE794" i="16"/>
  <c r="BD794" i="16"/>
  <c r="BC794" i="16"/>
  <c r="BB794" i="16"/>
  <c r="BA794" i="16"/>
  <c r="AZ794" i="16"/>
  <c r="AY794" i="16"/>
  <c r="AX794" i="16"/>
  <c r="AW794" i="16"/>
  <c r="AV794" i="16"/>
  <c r="AU794" i="16"/>
  <c r="AT794" i="16"/>
  <c r="AS794" i="16"/>
  <c r="AR794" i="16"/>
  <c r="AQ794" i="16"/>
  <c r="AP794" i="16"/>
  <c r="AO794" i="16"/>
  <c r="AN794" i="16"/>
  <c r="AM794" i="16"/>
  <c r="AL794" i="16"/>
  <c r="AK794" i="16"/>
  <c r="AJ794" i="16"/>
  <c r="AI794" i="16"/>
  <c r="AH794" i="16"/>
  <c r="AG794" i="16"/>
  <c r="AF794" i="16"/>
  <c r="AE794" i="16"/>
  <c r="AD794" i="16"/>
  <c r="AC794" i="16"/>
  <c r="AB794" i="16"/>
  <c r="AA794" i="16"/>
  <c r="Z794" i="16"/>
  <c r="Y794" i="16"/>
  <c r="X794" i="16"/>
  <c r="W794" i="16"/>
  <c r="V794" i="16"/>
  <c r="U794" i="16"/>
  <c r="T794" i="16"/>
  <c r="S794" i="16"/>
  <c r="R794" i="16"/>
  <c r="Q794" i="16"/>
  <c r="P794" i="16"/>
  <c r="O794" i="16"/>
  <c r="N794" i="16"/>
  <c r="M794" i="16"/>
  <c r="L794" i="16"/>
  <c r="K794" i="16"/>
  <c r="J794" i="16"/>
  <c r="I794" i="16"/>
  <c r="H794" i="16"/>
  <c r="BO793" i="16"/>
  <c r="BN793" i="16"/>
  <c r="BM793" i="16"/>
  <c r="BL793" i="16"/>
  <c r="BK793" i="16"/>
  <c r="BJ793" i="16"/>
  <c r="BI793" i="16"/>
  <c r="BH793" i="16"/>
  <c r="BG793" i="16"/>
  <c r="BF793" i="16"/>
  <c r="BE793" i="16"/>
  <c r="BD793" i="16"/>
  <c r="BC793" i="16"/>
  <c r="BB793" i="16"/>
  <c r="BA793" i="16"/>
  <c r="AZ793" i="16"/>
  <c r="AY793" i="16"/>
  <c r="AX793" i="16"/>
  <c r="AW793" i="16"/>
  <c r="AV793" i="16"/>
  <c r="AU793" i="16"/>
  <c r="AT793" i="16"/>
  <c r="AS793" i="16"/>
  <c r="AR793" i="16"/>
  <c r="AQ793" i="16"/>
  <c r="AP793" i="16"/>
  <c r="AO793" i="16"/>
  <c r="AN793" i="16"/>
  <c r="AM793" i="16"/>
  <c r="AL793" i="16"/>
  <c r="AK793" i="16"/>
  <c r="AJ793" i="16"/>
  <c r="AI793" i="16"/>
  <c r="AH793" i="16"/>
  <c r="AG793" i="16"/>
  <c r="AF793" i="16"/>
  <c r="AE793" i="16"/>
  <c r="AD793" i="16"/>
  <c r="AC793" i="16"/>
  <c r="AB793" i="16"/>
  <c r="AA793" i="16"/>
  <c r="Z793" i="16"/>
  <c r="Y793" i="16"/>
  <c r="X793" i="16"/>
  <c r="W793" i="16"/>
  <c r="V793" i="16"/>
  <c r="U793" i="16"/>
  <c r="T793" i="16"/>
  <c r="S793" i="16"/>
  <c r="R793" i="16"/>
  <c r="Q793" i="16"/>
  <c r="P793" i="16"/>
  <c r="O793" i="16"/>
  <c r="N793" i="16"/>
  <c r="M793" i="16"/>
  <c r="L793" i="16"/>
  <c r="K793" i="16"/>
  <c r="J793" i="16"/>
  <c r="I793" i="16"/>
  <c r="H793" i="16"/>
  <c r="BO792" i="16"/>
  <c r="BN792" i="16"/>
  <c r="BM792" i="16"/>
  <c r="BL792" i="16"/>
  <c r="BK792" i="16"/>
  <c r="BJ792" i="16"/>
  <c r="BI792" i="16"/>
  <c r="BH792" i="16"/>
  <c r="BG792" i="16"/>
  <c r="BF792" i="16"/>
  <c r="BE792" i="16"/>
  <c r="BD792" i="16"/>
  <c r="BC792" i="16"/>
  <c r="BB792" i="16"/>
  <c r="BA792" i="16"/>
  <c r="AZ792" i="16"/>
  <c r="AY792" i="16"/>
  <c r="AX792" i="16"/>
  <c r="AW792" i="16"/>
  <c r="AV792" i="16"/>
  <c r="AU792" i="16"/>
  <c r="AT792" i="16"/>
  <c r="AS792" i="16"/>
  <c r="AR792" i="16"/>
  <c r="AQ792" i="16"/>
  <c r="AP792" i="16"/>
  <c r="AO792" i="16"/>
  <c r="AN792" i="16"/>
  <c r="AM792" i="16"/>
  <c r="AL792" i="16"/>
  <c r="AK792" i="16"/>
  <c r="AJ792" i="16"/>
  <c r="AI792" i="16"/>
  <c r="AH792" i="16"/>
  <c r="AG792" i="16"/>
  <c r="AF792" i="16"/>
  <c r="AE792" i="16"/>
  <c r="AD792" i="16"/>
  <c r="AC792" i="16"/>
  <c r="AB792" i="16"/>
  <c r="AA792" i="16"/>
  <c r="Z792" i="16"/>
  <c r="Y792" i="16"/>
  <c r="X792" i="16"/>
  <c r="W792" i="16"/>
  <c r="V792" i="16"/>
  <c r="U792" i="16"/>
  <c r="T792" i="16"/>
  <c r="S792" i="16"/>
  <c r="R792" i="16"/>
  <c r="Q792" i="16"/>
  <c r="P792" i="16"/>
  <c r="O792" i="16"/>
  <c r="N792" i="16"/>
  <c r="M792" i="16"/>
  <c r="L792" i="16"/>
  <c r="K792" i="16"/>
  <c r="J792" i="16"/>
  <c r="I792" i="16"/>
  <c r="H792" i="16"/>
  <c r="BO791" i="16"/>
  <c r="BN791" i="16"/>
  <c r="BM791" i="16"/>
  <c r="BL791" i="16"/>
  <c r="BK791" i="16"/>
  <c r="BJ791" i="16"/>
  <c r="BI791" i="16"/>
  <c r="BH791" i="16"/>
  <c r="BG791" i="16"/>
  <c r="BF791" i="16"/>
  <c r="BE791" i="16"/>
  <c r="BD791" i="16"/>
  <c r="BC791" i="16"/>
  <c r="BB791" i="16"/>
  <c r="BA791" i="16"/>
  <c r="AZ791" i="16"/>
  <c r="AY791" i="16"/>
  <c r="AX791" i="16"/>
  <c r="AW791" i="16"/>
  <c r="AV791" i="16"/>
  <c r="AU791" i="16"/>
  <c r="AT791" i="16"/>
  <c r="AS791" i="16"/>
  <c r="AR791" i="16"/>
  <c r="AQ791" i="16"/>
  <c r="AP791" i="16"/>
  <c r="AO791" i="16"/>
  <c r="AN791" i="16"/>
  <c r="AM791" i="16"/>
  <c r="AL791" i="16"/>
  <c r="AK791" i="16"/>
  <c r="AJ791" i="16"/>
  <c r="AI791" i="16"/>
  <c r="AH791" i="16"/>
  <c r="AG791" i="16"/>
  <c r="AF791" i="16"/>
  <c r="AE791" i="16"/>
  <c r="AD791" i="16"/>
  <c r="AC791" i="16"/>
  <c r="AB791" i="16"/>
  <c r="AA791" i="16"/>
  <c r="Z791" i="16"/>
  <c r="Y791" i="16"/>
  <c r="X791" i="16"/>
  <c r="W791" i="16"/>
  <c r="V791" i="16"/>
  <c r="U791" i="16"/>
  <c r="T791" i="16"/>
  <c r="S791" i="16"/>
  <c r="R791" i="16"/>
  <c r="Q791" i="16"/>
  <c r="P791" i="16"/>
  <c r="O791" i="16"/>
  <c r="N791" i="16"/>
  <c r="M791" i="16"/>
  <c r="L791" i="16"/>
  <c r="K791" i="16"/>
  <c r="J791" i="16"/>
  <c r="I791" i="16"/>
  <c r="H791" i="16"/>
  <c r="BO790" i="16"/>
  <c r="BN790" i="16"/>
  <c r="BM790" i="16"/>
  <c r="BL790" i="16"/>
  <c r="BK790" i="16"/>
  <c r="BJ790" i="16"/>
  <c r="BI790" i="16"/>
  <c r="BH790" i="16"/>
  <c r="BG790" i="16"/>
  <c r="BF790" i="16"/>
  <c r="BE790" i="16"/>
  <c r="BD790" i="16"/>
  <c r="BC790" i="16"/>
  <c r="BB790" i="16"/>
  <c r="BA790" i="16"/>
  <c r="AZ790" i="16"/>
  <c r="AY790" i="16"/>
  <c r="AX790" i="16"/>
  <c r="AW790" i="16"/>
  <c r="AV790" i="16"/>
  <c r="AU790" i="16"/>
  <c r="AT790" i="16"/>
  <c r="AS790" i="16"/>
  <c r="AR790" i="16"/>
  <c r="AQ790" i="16"/>
  <c r="AP790" i="16"/>
  <c r="AO790" i="16"/>
  <c r="AN790" i="16"/>
  <c r="AM790" i="16"/>
  <c r="AL790" i="16"/>
  <c r="AK790" i="16"/>
  <c r="AJ790" i="16"/>
  <c r="AI790" i="16"/>
  <c r="AH790" i="16"/>
  <c r="AG790" i="16"/>
  <c r="AF790" i="16"/>
  <c r="AE790" i="16"/>
  <c r="AD790" i="16"/>
  <c r="AC790" i="16"/>
  <c r="AB790" i="16"/>
  <c r="AA790" i="16"/>
  <c r="Z790" i="16"/>
  <c r="Y790" i="16"/>
  <c r="X790" i="16"/>
  <c r="W790" i="16"/>
  <c r="V790" i="16"/>
  <c r="U790" i="16"/>
  <c r="T790" i="16"/>
  <c r="S790" i="16"/>
  <c r="R790" i="16"/>
  <c r="Q790" i="16"/>
  <c r="P790" i="16"/>
  <c r="O790" i="16"/>
  <c r="N790" i="16"/>
  <c r="M790" i="16"/>
  <c r="L790" i="16"/>
  <c r="K790" i="16"/>
  <c r="J790" i="16"/>
  <c r="I790" i="16"/>
  <c r="H790" i="16"/>
  <c r="BO789" i="16"/>
  <c r="BN789" i="16"/>
  <c r="BM789" i="16"/>
  <c r="BL789" i="16"/>
  <c r="BK789" i="16"/>
  <c r="BJ789" i="16"/>
  <c r="BI789" i="16"/>
  <c r="BH789" i="16"/>
  <c r="BG789" i="16"/>
  <c r="BF789" i="16"/>
  <c r="BE789" i="16"/>
  <c r="BD789" i="16"/>
  <c r="BC789" i="16"/>
  <c r="BB789" i="16"/>
  <c r="BA789" i="16"/>
  <c r="AZ789" i="16"/>
  <c r="AY789" i="16"/>
  <c r="AX789" i="16"/>
  <c r="AW789" i="16"/>
  <c r="AV789" i="16"/>
  <c r="AU789" i="16"/>
  <c r="AT789" i="16"/>
  <c r="AS789" i="16"/>
  <c r="AR789" i="16"/>
  <c r="AQ789" i="16"/>
  <c r="AP789" i="16"/>
  <c r="AO789" i="16"/>
  <c r="AN789" i="16"/>
  <c r="AM789" i="16"/>
  <c r="AL789" i="16"/>
  <c r="AK789" i="16"/>
  <c r="AJ789" i="16"/>
  <c r="AI789" i="16"/>
  <c r="AH789" i="16"/>
  <c r="AG789" i="16"/>
  <c r="AF789" i="16"/>
  <c r="AE789" i="16"/>
  <c r="AD789" i="16"/>
  <c r="AC789" i="16"/>
  <c r="AB789" i="16"/>
  <c r="AA789" i="16"/>
  <c r="Z789" i="16"/>
  <c r="Y789" i="16"/>
  <c r="X789" i="16"/>
  <c r="W789" i="16"/>
  <c r="V789" i="16"/>
  <c r="U789" i="16"/>
  <c r="T789" i="16"/>
  <c r="S789" i="16"/>
  <c r="R789" i="16"/>
  <c r="Q789" i="16"/>
  <c r="P789" i="16"/>
  <c r="O789" i="16"/>
  <c r="N789" i="16"/>
  <c r="M789" i="16"/>
  <c r="L789" i="16"/>
  <c r="K789" i="16"/>
  <c r="J789" i="16"/>
  <c r="I789" i="16"/>
  <c r="H789" i="16"/>
  <c r="BO788" i="16"/>
  <c r="BN788" i="16"/>
  <c r="BM788" i="16"/>
  <c r="BL788" i="16"/>
  <c r="BK788" i="16"/>
  <c r="BJ788" i="16"/>
  <c r="BI788" i="16"/>
  <c r="BH788" i="16"/>
  <c r="BG788" i="16"/>
  <c r="BF788" i="16"/>
  <c r="BE788" i="16"/>
  <c r="BD788" i="16"/>
  <c r="BC788" i="16"/>
  <c r="BB788" i="16"/>
  <c r="BA788" i="16"/>
  <c r="AZ788" i="16"/>
  <c r="AY788" i="16"/>
  <c r="AX788" i="16"/>
  <c r="AW788" i="16"/>
  <c r="AV788" i="16"/>
  <c r="AU788" i="16"/>
  <c r="AT788" i="16"/>
  <c r="AS788" i="16"/>
  <c r="AR788" i="16"/>
  <c r="AQ788" i="16"/>
  <c r="AP788" i="16"/>
  <c r="AO788" i="16"/>
  <c r="AN788" i="16"/>
  <c r="AM788" i="16"/>
  <c r="AL788" i="16"/>
  <c r="AK788" i="16"/>
  <c r="AJ788" i="16"/>
  <c r="AI788" i="16"/>
  <c r="AH788" i="16"/>
  <c r="AG788" i="16"/>
  <c r="AF788" i="16"/>
  <c r="AE788" i="16"/>
  <c r="AD788" i="16"/>
  <c r="AC788" i="16"/>
  <c r="AB788" i="16"/>
  <c r="AA788" i="16"/>
  <c r="Z788" i="16"/>
  <c r="Y788" i="16"/>
  <c r="X788" i="16"/>
  <c r="W788" i="16"/>
  <c r="V788" i="16"/>
  <c r="U788" i="16"/>
  <c r="T788" i="16"/>
  <c r="S788" i="16"/>
  <c r="R788" i="16"/>
  <c r="Q788" i="16"/>
  <c r="P788" i="16"/>
  <c r="O788" i="16"/>
  <c r="N788" i="16"/>
  <c r="M788" i="16"/>
  <c r="L788" i="16"/>
  <c r="K788" i="16"/>
  <c r="J788" i="16"/>
  <c r="I788" i="16"/>
  <c r="H788" i="16"/>
  <c r="BO787" i="16"/>
  <c r="BN787" i="16"/>
  <c r="BM787" i="16"/>
  <c r="BL787" i="16"/>
  <c r="BK787" i="16"/>
  <c r="BJ787" i="16"/>
  <c r="BI787" i="16"/>
  <c r="BH787" i="16"/>
  <c r="BG787" i="16"/>
  <c r="BF787" i="16"/>
  <c r="BE787" i="16"/>
  <c r="BD787" i="16"/>
  <c r="BC787" i="16"/>
  <c r="BB787" i="16"/>
  <c r="BA787" i="16"/>
  <c r="AZ787" i="16"/>
  <c r="AY787" i="16"/>
  <c r="AX787" i="16"/>
  <c r="AW787" i="16"/>
  <c r="AV787" i="16"/>
  <c r="AU787" i="16"/>
  <c r="AT787" i="16"/>
  <c r="AS787" i="16"/>
  <c r="AR787" i="16"/>
  <c r="AQ787" i="16"/>
  <c r="AP787" i="16"/>
  <c r="AO787" i="16"/>
  <c r="AN787" i="16"/>
  <c r="AM787" i="16"/>
  <c r="AL787" i="16"/>
  <c r="AK787" i="16"/>
  <c r="AJ787" i="16"/>
  <c r="AI787" i="16"/>
  <c r="AH787" i="16"/>
  <c r="AG787" i="16"/>
  <c r="AF787" i="16"/>
  <c r="AE787" i="16"/>
  <c r="AD787" i="16"/>
  <c r="AC787" i="16"/>
  <c r="AB787" i="16"/>
  <c r="AA787" i="16"/>
  <c r="Z787" i="16"/>
  <c r="Y787" i="16"/>
  <c r="X787" i="16"/>
  <c r="W787" i="16"/>
  <c r="V787" i="16"/>
  <c r="U787" i="16"/>
  <c r="T787" i="16"/>
  <c r="S787" i="16"/>
  <c r="R787" i="16"/>
  <c r="Q787" i="16"/>
  <c r="P787" i="16"/>
  <c r="O787" i="16"/>
  <c r="N787" i="16"/>
  <c r="M787" i="16"/>
  <c r="L787" i="16"/>
  <c r="K787" i="16"/>
  <c r="J787" i="16"/>
  <c r="I787" i="16"/>
  <c r="H787" i="16"/>
  <c r="BO786" i="16"/>
  <c r="BN786" i="16"/>
  <c r="BM786" i="16"/>
  <c r="BL786" i="16"/>
  <c r="BK786" i="16"/>
  <c r="BJ786" i="16"/>
  <c r="BI786" i="16"/>
  <c r="BH786" i="16"/>
  <c r="BG786" i="16"/>
  <c r="BF786" i="16"/>
  <c r="BE786" i="16"/>
  <c r="BD786" i="16"/>
  <c r="BC786" i="16"/>
  <c r="BB786" i="16"/>
  <c r="BA786" i="16"/>
  <c r="AZ786" i="16"/>
  <c r="AY786" i="16"/>
  <c r="AX786" i="16"/>
  <c r="AW786" i="16"/>
  <c r="AV786" i="16"/>
  <c r="AU786" i="16"/>
  <c r="AT786" i="16"/>
  <c r="AS786" i="16"/>
  <c r="AR786" i="16"/>
  <c r="AQ786" i="16"/>
  <c r="AP786" i="16"/>
  <c r="AO786" i="16"/>
  <c r="AN786" i="16"/>
  <c r="AM786" i="16"/>
  <c r="AL786" i="16"/>
  <c r="AK786" i="16"/>
  <c r="AJ786" i="16"/>
  <c r="AI786" i="16"/>
  <c r="AH786" i="16"/>
  <c r="AG786" i="16"/>
  <c r="AF786" i="16"/>
  <c r="AE786" i="16"/>
  <c r="AD786" i="16"/>
  <c r="AC786" i="16"/>
  <c r="AB786" i="16"/>
  <c r="AA786" i="16"/>
  <c r="Z786" i="16"/>
  <c r="Y786" i="16"/>
  <c r="X786" i="16"/>
  <c r="W786" i="16"/>
  <c r="V786" i="16"/>
  <c r="U786" i="16"/>
  <c r="T786" i="16"/>
  <c r="S786" i="16"/>
  <c r="R786" i="16"/>
  <c r="Q786" i="16"/>
  <c r="P786" i="16"/>
  <c r="O786" i="16"/>
  <c r="N786" i="16"/>
  <c r="M786" i="16"/>
  <c r="L786" i="16"/>
  <c r="K786" i="16"/>
  <c r="J786" i="16"/>
  <c r="I786" i="16"/>
  <c r="H786" i="16"/>
  <c r="BO785" i="16"/>
  <c r="BN785" i="16"/>
  <c r="BM785" i="16"/>
  <c r="BL785" i="16"/>
  <c r="BK785" i="16"/>
  <c r="BJ785" i="16"/>
  <c r="BI785" i="16"/>
  <c r="BH785" i="16"/>
  <c r="BG785" i="16"/>
  <c r="BF785" i="16"/>
  <c r="BE785" i="16"/>
  <c r="BD785" i="16"/>
  <c r="BC785" i="16"/>
  <c r="BB785" i="16"/>
  <c r="BA785" i="16"/>
  <c r="AZ785" i="16"/>
  <c r="AY785" i="16"/>
  <c r="AX785" i="16"/>
  <c r="AW785" i="16"/>
  <c r="AV785" i="16"/>
  <c r="AU785" i="16"/>
  <c r="AT785" i="16"/>
  <c r="AS785" i="16"/>
  <c r="AR785" i="16"/>
  <c r="AQ785" i="16"/>
  <c r="AP785" i="16"/>
  <c r="AO785" i="16"/>
  <c r="AN785" i="16"/>
  <c r="AM785" i="16"/>
  <c r="AL785" i="16"/>
  <c r="AK785" i="16"/>
  <c r="AJ785" i="16"/>
  <c r="AI785" i="16"/>
  <c r="AH785" i="16"/>
  <c r="AG785" i="16"/>
  <c r="AF785" i="16"/>
  <c r="AE785" i="16"/>
  <c r="AD785" i="16"/>
  <c r="AC785" i="16"/>
  <c r="AB785" i="16"/>
  <c r="AA785" i="16"/>
  <c r="Z785" i="16"/>
  <c r="Y785" i="16"/>
  <c r="X785" i="16"/>
  <c r="W785" i="16"/>
  <c r="V785" i="16"/>
  <c r="U785" i="16"/>
  <c r="T785" i="16"/>
  <c r="S785" i="16"/>
  <c r="R785" i="16"/>
  <c r="Q785" i="16"/>
  <c r="P785" i="16"/>
  <c r="O785" i="16"/>
  <c r="N785" i="16"/>
  <c r="M785" i="16"/>
  <c r="L785" i="16"/>
  <c r="K785" i="16"/>
  <c r="J785" i="16"/>
  <c r="I785" i="16"/>
  <c r="H785" i="16"/>
  <c r="BO784" i="16"/>
  <c r="BN784" i="16"/>
  <c r="BM784" i="16"/>
  <c r="BL784" i="16"/>
  <c r="BK784" i="16"/>
  <c r="BJ784" i="16"/>
  <c r="BI784" i="16"/>
  <c r="BH784" i="16"/>
  <c r="BG784" i="16"/>
  <c r="BF784" i="16"/>
  <c r="BE784" i="16"/>
  <c r="BD784" i="16"/>
  <c r="BC784" i="16"/>
  <c r="BB784" i="16"/>
  <c r="BA784" i="16"/>
  <c r="AZ784" i="16"/>
  <c r="AY784" i="16"/>
  <c r="AX784" i="16"/>
  <c r="AW784" i="16"/>
  <c r="AV784" i="16"/>
  <c r="AU784" i="16"/>
  <c r="AT784" i="16"/>
  <c r="AS784" i="16"/>
  <c r="AR784" i="16"/>
  <c r="AQ784" i="16"/>
  <c r="AP784" i="16"/>
  <c r="AO784" i="16"/>
  <c r="AN784" i="16"/>
  <c r="AM784" i="16"/>
  <c r="AL784" i="16"/>
  <c r="AK784" i="16"/>
  <c r="AJ784" i="16"/>
  <c r="AI784" i="16"/>
  <c r="AH784" i="16"/>
  <c r="AG784" i="16"/>
  <c r="AF784" i="16"/>
  <c r="AE784" i="16"/>
  <c r="AD784" i="16"/>
  <c r="AC784" i="16"/>
  <c r="AB784" i="16"/>
  <c r="AA784" i="16"/>
  <c r="Z784" i="16"/>
  <c r="Y784" i="16"/>
  <c r="X784" i="16"/>
  <c r="W784" i="16"/>
  <c r="V784" i="16"/>
  <c r="U784" i="16"/>
  <c r="T784" i="16"/>
  <c r="S784" i="16"/>
  <c r="R784" i="16"/>
  <c r="Q784" i="16"/>
  <c r="P784" i="16"/>
  <c r="O784" i="16"/>
  <c r="N784" i="16"/>
  <c r="M784" i="16"/>
  <c r="L784" i="16"/>
  <c r="K784" i="16"/>
  <c r="J784" i="16"/>
  <c r="I784" i="16"/>
  <c r="H784" i="16"/>
  <c r="BO783" i="16"/>
  <c r="BN783" i="16"/>
  <c r="BM783" i="16"/>
  <c r="BL783" i="16"/>
  <c r="BK783" i="16"/>
  <c r="BJ783" i="16"/>
  <c r="BI783" i="16"/>
  <c r="BH783" i="16"/>
  <c r="BG783" i="16"/>
  <c r="BF783" i="16"/>
  <c r="BE783" i="16"/>
  <c r="BD783" i="16"/>
  <c r="BC783" i="16"/>
  <c r="BB783" i="16"/>
  <c r="BA783" i="16"/>
  <c r="AZ783" i="16"/>
  <c r="AY783" i="16"/>
  <c r="AX783" i="16"/>
  <c r="AW783" i="16"/>
  <c r="AV783" i="16"/>
  <c r="AU783" i="16"/>
  <c r="AT783" i="16"/>
  <c r="AS783" i="16"/>
  <c r="AR783" i="16"/>
  <c r="AQ783" i="16"/>
  <c r="AP783" i="16"/>
  <c r="AO783" i="16"/>
  <c r="AN783" i="16"/>
  <c r="AM783" i="16"/>
  <c r="AL783" i="16"/>
  <c r="AK783" i="16"/>
  <c r="AJ783" i="16"/>
  <c r="AI783" i="16"/>
  <c r="AH783" i="16"/>
  <c r="AG783" i="16"/>
  <c r="AF783" i="16"/>
  <c r="AE783" i="16"/>
  <c r="AD783" i="16"/>
  <c r="AC783" i="16"/>
  <c r="AB783" i="16"/>
  <c r="AA783" i="16"/>
  <c r="Z783" i="16"/>
  <c r="Y783" i="16"/>
  <c r="X783" i="16"/>
  <c r="W783" i="16"/>
  <c r="V783" i="16"/>
  <c r="U783" i="16"/>
  <c r="T783" i="16"/>
  <c r="S783" i="16"/>
  <c r="R783" i="16"/>
  <c r="Q783" i="16"/>
  <c r="P783" i="16"/>
  <c r="O783" i="16"/>
  <c r="N783" i="16"/>
  <c r="M783" i="16"/>
  <c r="L783" i="16"/>
  <c r="K783" i="16"/>
  <c r="J783" i="16"/>
  <c r="I783" i="16"/>
  <c r="H783" i="16"/>
  <c r="BO782" i="16"/>
  <c r="BN782" i="16"/>
  <c r="BM782" i="16"/>
  <c r="BL782" i="16"/>
  <c r="BK782" i="16"/>
  <c r="BJ782" i="16"/>
  <c r="BI782" i="16"/>
  <c r="BH782" i="16"/>
  <c r="BG782" i="16"/>
  <c r="BF782" i="16"/>
  <c r="BE782" i="16"/>
  <c r="BD782" i="16"/>
  <c r="BC782" i="16"/>
  <c r="BB782" i="16"/>
  <c r="BA782" i="16"/>
  <c r="AZ782" i="16"/>
  <c r="AY782" i="16"/>
  <c r="AX782" i="16"/>
  <c r="AW782" i="16"/>
  <c r="AV782" i="16"/>
  <c r="AU782" i="16"/>
  <c r="AT782" i="16"/>
  <c r="AS782" i="16"/>
  <c r="AR782" i="16"/>
  <c r="AQ782" i="16"/>
  <c r="AP782" i="16"/>
  <c r="AO782" i="16"/>
  <c r="AN782" i="16"/>
  <c r="AM782" i="16"/>
  <c r="AL782" i="16"/>
  <c r="AK782" i="16"/>
  <c r="AJ782" i="16"/>
  <c r="AI782" i="16"/>
  <c r="AH782" i="16"/>
  <c r="AG782" i="16"/>
  <c r="AF782" i="16"/>
  <c r="AE782" i="16"/>
  <c r="AD782" i="16"/>
  <c r="AC782" i="16"/>
  <c r="AB782" i="16"/>
  <c r="AA782" i="16"/>
  <c r="Z782" i="16"/>
  <c r="Y782" i="16"/>
  <c r="X782" i="16"/>
  <c r="W782" i="16"/>
  <c r="V782" i="16"/>
  <c r="U782" i="16"/>
  <c r="T782" i="16"/>
  <c r="S782" i="16"/>
  <c r="R782" i="16"/>
  <c r="Q782" i="16"/>
  <c r="P782" i="16"/>
  <c r="O782" i="16"/>
  <c r="N782" i="16"/>
  <c r="M782" i="16"/>
  <c r="L782" i="16"/>
  <c r="K782" i="16"/>
  <c r="J782" i="16"/>
  <c r="I782" i="16"/>
  <c r="H782" i="16"/>
  <c r="BO781" i="16"/>
  <c r="BN781" i="16"/>
  <c r="BM781" i="16"/>
  <c r="BL781" i="16"/>
  <c r="BK781" i="16"/>
  <c r="BJ781" i="16"/>
  <c r="BI781" i="16"/>
  <c r="BH781" i="16"/>
  <c r="BG781" i="16"/>
  <c r="BF781" i="16"/>
  <c r="BE781" i="16"/>
  <c r="BD781" i="16"/>
  <c r="BC781" i="16"/>
  <c r="BB781" i="16"/>
  <c r="BA781" i="16"/>
  <c r="AZ781" i="16"/>
  <c r="AY781" i="16"/>
  <c r="AX781" i="16"/>
  <c r="AW781" i="16"/>
  <c r="AV781" i="16"/>
  <c r="AU781" i="16"/>
  <c r="AT781" i="16"/>
  <c r="AS781" i="16"/>
  <c r="AR781" i="16"/>
  <c r="AQ781" i="16"/>
  <c r="AP781" i="16"/>
  <c r="AO781" i="16"/>
  <c r="AN781" i="16"/>
  <c r="AM781" i="16"/>
  <c r="AL781" i="16"/>
  <c r="AK781" i="16"/>
  <c r="AJ781" i="16"/>
  <c r="AI781" i="16"/>
  <c r="AH781" i="16"/>
  <c r="AG781" i="16"/>
  <c r="AF781" i="16"/>
  <c r="AE781" i="16"/>
  <c r="AD781" i="16"/>
  <c r="AC781" i="16"/>
  <c r="AB781" i="16"/>
  <c r="AA781" i="16"/>
  <c r="Z781" i="16"/>
  <c r="Y781" i="16"/>
  <c r="X781" i="16"/>
  <c r="W781" i="16"/>
  <c r="V781" i="16"/>
  <c r="U781" i="16"/>
  <c r="T781" i="16"/>
  <c r="S781" i="16"/>
  <c r="R781" i="16"/>
  <c r="Q781" i="16"/>
  <c r="P781" i="16"/>
  <c r="O781" i="16"/>
  <c r="N781" i="16"/>
  <c r="M781" i="16"/>
  <c r="L781" i="16"/>
  <c r="K781" i="16"/>
  <c r="J781" i="16"/>
  <c r="I781" i="16"/>
  <c r="H781" i="16"/>
  <c r="BO780" i="16"/>
  <c r="BN780" i="16"/>
  <c r="BM780" i="16"/>
  <c r="BL780" i="16"/>
  <c r="BK780" i="16"/>
  <c r="BJ780" i="16"/>
  <c r="BI780" i="16"/>
  <c r="BH780" i="16"/>
  <c r="BG780" i="16"/>
  <c r="BF780" i="16"/>
  <c r="BE780" i="16"/>
  <c r="BD780" i="16"/>
  <c r="BC780" i="16"/>
  <c r="BB780" i="16"/>
  <c r="BA780" i="16"/>
  <c r="AZ780" i="16"/>
  <c r="AY780" i="16"/>
  <c r="AX780" i="16"/>
  <c r="AW780" i="16"/>
  <c r="AV780" i="16"/>
  <c r="AU780" i="16"/>
  <c r="AT780" i="16"/>
  <c r="AS780" i="16"/>
  <c r="AR780" i="16"/>
  <c r="AQ780" i="16"/>
  <c r="AP780" i="16"/>
  <c r="AO780" i="16"/>
  <c r="AN780" i="16"/>
  <c r="AM780" i="16"/>
  <c r="AL780" i="16"/>
  <c r="AK780" i="16"/>
  <c r="AJ780" i="16"/>
  <c r="AI780" i="16"/>
  <c r="AH780" i="16"/>
  <c r="AG780" i="16"/>
  <c r="AF780" i="16"/>
  <c r="AE780" i="16"/>
  <c r="AD780" i="16"/>
  <c r="AC780" i="16"/>
  <c r="AB780" i="16"/>
  <c r="AA780" i="16"/>
  <c r="Z780" i="16"/>
  <c r="Y780" i="16"/>
  <c r="X780" i="16"/>
  <c r="W780" i="16"/>
  <c r="V780" i="16"/>
  <c r="U780" i="16"/>
  <c r="T780" i="16"/>
  <c r="S780" i="16"/>
  <c r="R780" i="16"/>
  <c r="Q780" i="16"/>
  <c r="P780" i="16"/>
  <c r="O780" i="16"/>
  <c r="N780" i="16"/>
  <c r="M780" i="16"/>
  <c r="L780" i="16"/>
  <c r="K780" i="16"/>
  <c r="J780" i="16"/>
  <c r="I780" i="16"/>
  <c r="H780" i="16"/>
  <c r="BO779" i="16"/>
  <c r="BN779" i="16"/>
  <c r="BM779" i="16"/>
  <c r="BL779" i="16"/>
  <c r="BK779" i="16"/>
  <c r="BJ779" i="16"/>
  <c r="BI779" i="16"/>
  <c r="BH779" i="16"/>
  <c r="BG779" i="16"/>
  <c r="BF779" i="16"/>
  <c r="BE779" i="16"/>
  <c r="BD779" i="16"/>
  <c r="BC779" i="16"/>
  <c r="BB779" i="16"/>
  <c r="BA779" i="16"/>
  <c r="AZ779" i="16"/>
  <c r="AY779" i="16"/>
  <c r="AX779" i="16"/>
  <c r="AW779" i="16"/>
  <c r="AV779" i="16"/>
  <c r="AU779" i="16"/>
  <c r="AT779" i="16"/>
  <c r="AS779" i="16"/>
  <c r="AR779" i="16"/>
  <c r="AQ779" i="16"/>
  <c r="AP779" i="16"/>
  <c r="AO779" i="16"/>
  <c r="AN779" i="16"/>
  <c r="AM779" i="16"/>
  <c r="AL779" i="16"/>
  <c r="AK779" i="16"/>
  <c r="AJ779" i="16"/>
  <c r="AI779" i="16"/>
  <c r="AH779" i="16"/>
  <c r="AG779" i="16"/>
  <c r="AF779" i="16"/>
  <c r="AE779" i="16"/>
  <c r="AD779" i="16"/>
  <c r="AC779" i="16"/>
  <c r="AB779" i="16"/>
  <c r="AA779" i="16"/>
  <c r="Z779" i="16"/>
  <c r="Y779" i="16"/>
  <c r="X779" i="16"/>
  <c r="W779" i="16"/>
  <c r="V779" i="16"/>
  <c r="U779" i="16"/>
  <c r="T779" i="16"/>
  <c r="S779" i="16"/>
  <c r="R779" i="16"/>
  <c r="Q779" i="16"/>
  <c r="P779" i="16"/>
  <c r="O779" i="16"/>
  <c r="N779" i="16"/>
  <c r="M779" i="16"/>
  <c r="L779" i="16"/>
  <c r="K779" i="16"/>
  <c r="J779" i="16"/>
  <c r="I779" i="16"/>
  <c r="H779" i="16"/>
  <c r="BO778" i="16"/>
  <c r="BN778" i="16"/>
  <c r="BM778" i="16"/>
  <c r="BL778" i="16"/>
  <c r="BK778" i="16"/>
  <c r="BJ778" i="16"/>
  <c r="BI778" i="16"/>
  <c r="BH778" i="16"/>
  <c r="BG778" i="16"/>
  <c r="BF778" i="16"/>
  <c r="BE778" i="16"/>
  <c r="BD778" i="16"/>
  <c r="BC778" i="16"/>
  <c r="BB778" i="16"/>
  <c r="BA778" i="16"/>
  <c r="AZ778" i="16"/>
  <c r="AY778" i="16"/>
  <c r="AX778" i="16"/>
  <c r="AW778" i="16"/>
  <c r="AV778" i="16"/>
  <c r="AU778" i="16"/>
  <c r="AT778" i="16"/>
  <c r="AS778" i="16"/>
  <c r="AR778" i="16"/>
  <c r="AQ778" i="16"/>
  <c r="AP778" i="16"/>
  <c r="AO778" i="16"/>
  <c r="AN778" i="16"/>
  <c r="AM778" i="16"/>
  <c r="AL778" i="16"/>
  <c r="AK778" i="16"/>
  <c r="AJ778" i="16"/>
  <c r="AI778" i="16"/>
  <c r="AH778" i="16"/>
  <c r="AG778" i="16"/>
  <c r="AF778" i="16"/>
  <c r="AE778" i="16"/>
  <c r="AD778" i="16"/>
  <c r="AC778" i="16"/>
  <c r="AB778" i="16"/>
  <c r="AA778" i="16"/>
  <c r="Z778" i="16"/>
  <c r="Y778" i="16"/>
  <c r="X778" i="16"/>
  <c r="W778" i="16"/>
  <c r="V778" i="16"/>
  <c r="U778" i="16"/>
  <c r="T778" i="16"/>
  <c r="S778" i="16"/>
  <c r="R778" i="16"/>
  <c r="Q778" i="16"/>
  <c r="P778" i="16"/>
  <c r="O778" i="16"/>
  <c r="N778" i="16"/>
  <c r="M778" i="16"/>
  <c r="L778" i="16"/>
  <c r="K778" i="16"/>
  <c r="J778" i="16"/>
  <c r="I778" i="16"/>
  <c r="H778" i="16"/>
  <c r="BO777" i="16"/>
  <c r="BN777" i="16"/>
  <c r="BM777" i="16"/>
  <c r="BL777" i="16"/>
  <c r="BK777" i="16"/>
  <c r="BJ777" i="16"/>
  <c r="BI777" i="16"/>
  <c r="BH777" i="16"/>
  <c r="BG777" i="16"/>
  <c r="BF777" i="16"/>
  <c r="BE777" i="16"/>
  <c r="BD777" i="16"/>
  <c r="BC777" i="16"/>
  <c r="BB777" i="16"/>
  <c r="BA777" i="16"/>
  <c r="AZ777" i="16"/>
  <c r="AY777" i="16"/>
  <c r="AX777" i="16"/>
  <c r="AW777" i="16"/>
  <c r="AV777" i="16"/>
  <c r="AU777" i="16"/>
  <c r="AT777" i="16"/>
  <c r="AS777" i="16"/>
  <c r="AR777" i="16"/>
  <c r="AQ777" i="16"/>
  <c r="AP777" i="16"/>
  <c r="AO777" i="16"/>
  <c r="AN777" i="16"/>
  <c r="AM777" i="16"/>
  <c r="AL777" i="16"/>
  <c r="AK777" i="16"/>
  <c r="AJ777" i="16"/>
  <c r="AI777" i="16"/>
  <c r="AH777" i="16"/>
  <c r="AG777" i="16"/>
  <c r="AF777" i="16"/>
  <c r="AE777" i="16"/>
  <c r="AD777" i="16"/>
  <c r="AC777" i="16"/>
  <c r="AB777" i="16"/>
  <c r="AA777" i="16"/>
  <c r="Z777" i="16"/>
  <c r="Y777" i="16"/>
  <c r="X777" i="16"/>
  <c r="W777" i="16"/>
  <c r="V777" i="16"/>
  <c r="U777" i="16"/>
  <c r="T777" i="16"/>
  <c r="S777" i="16"/>
  <c r="R777" i="16"/>
  <c r="Q777" i="16"/>
  <c r="P777" i="16"/>
  <c r="O777" i="16"/>
  <c r="N777" i="16"/>
  <c r="M777" i="16"/>
  <c r="L777" i="16"/>
  <c r="K777" i="16"/>
  <c r="J777" i="16"/>
  <c r="I777" i="16"/>
  <c r="H777" i="16"/>
  <c r="BO776" i="16"/>
  <c r="BN776" i="16"/>
  <c r="BM776" i="16"/>
  <c r="BL776" i="16"/>
  <c r="BK776" i="16"/>
  <c r="BJ776" i="16"/>
  <c r="BI776" i="16"/>
  <c r="BH776" i="16"/>
  <c r="BG776" i="16"/>
  <c r="BF776" i="16"/>
  <c r="BE776" i="16"/>
  <c r="BD776" i="16"/>
  <c r="BC776" i="16"/>
  <c r="BB776" i="16"/>
  <c r="BA776" i="16"/>
  <c r="AZ776" i="16"/>
  <c r="AY776" i="16"/>
  <c r="AX776" i="16"/>
  <c r="AW776" i="16"/>
  <c r="AV776" i="16"/>
  <c r="AU776" i="16"/>
  <c r="AT776" i="16"/>
  <c r="AS776" i="16"/>
  <c r="AR776" i="16"/>
  <c r="AQ776" i="16"/>
  <c r="AP776" i="16"/>
  <c r="AO776" i="16"/>
  <c r="AN776" i="16"/>
  <c r="AM776" i="16"/>
  <c r="AL776" i="16"/>
  <c r="AK776" i="16"/>
  <c r="AJ776" i="16"/>
  <c r="AI776" i="16"/>
  <c r="AH776" i="16"/>
  <c r="AG776" i="16"/>
  <c r="AF776" i="16"/>
  <c r="AE776" i="16"/>
  <c r="AD776" i="16"/>
  <c r="AC776" i="16"/>
  <c r="AB776" i="16"/>
  <c r="AA776" i="16"/>
  <c r="Z776" i="16"/>
  <c r="Y776" i="16"/>
  <c r="X776" i="16"/>
  <c r="W776" i="16"/>
  <c r="V776" i="16"/>
  <c r="U776" i="16"/>
  <c r="T776" i="16"/>
  <c r="S776" i="16"/>
  <c r="R776" i="16"/>
  <c r="Q776" i="16"/>
  <c r="P776" i="16"/>
  <c r="O776" i="16"/>
  <c r="N776" i="16"/>
  <c r="M776" i="16"/>
  <c r="L776" i="16"/>
  <c r="K776" i="16"/>
  <c r="J776" i="16"/>
  <c r="I776" i="16"/>
  <c r="H776" i="16"/>
  <c r="BO775" i="16"/>
  <c r="BN775" i="16"/>
  <c r="BM775" i="16"/>
  <c r="BL775" i="16"/>
  <c r="BK775" i="16"/>
  <c r="BJ775" i="16"/>
  <c r="BI775" i="16"/>
  <c r="BH775" i="16"/>
  <c r="BG775" i="16"/>
  <c r="BF775" i="16"/>
  <c r="BE775" i="16"/>
  <c r="BD775" i="16"/>
  <c r="BC775" i="16"/>
  <c r="BB775" i="16"/>
  <c r="BA775" i="16"/>
  <c r="AZ775" i="16"/>
  <c r="AY775" i="16"/>
  <c r="AX775" i="16"/>
  <c r="AW775" i="16"/>
  <c r="AV775" i="16"/>
  <c r="AU775" i="16"/>
  <c r="AT775" i="16"/>
  <c r="AS775" i="16"/>
  <c r="AR775" i="16"/>
  <c r="AQ775" i="16"/>
  <c r="AP775" i="16"/>
  <c r="AO775" i="16"/>
  <c r="AN775" i="16"/>
  <c r="AM775" i="16"/>
  <c r="AL775" i="16"/>
  <c r="AK775" i="16"/>
  <c r="AJ775" i="16"/>
  <c r="AI775" i="16"/>
  <c r="AH775" i="16"/>
  <c r="AG775" i="16"/>
  <c r="AF775" i="16"/>
  <c r="AE775" i="16"/>
  <c r="AD775" i="16"/>
  <c r="AC775" i="16"/>
  <c r="AB775" i="16"/>
  <c r="AA775" i="16"/>
  <c r="Z775" i="16"/>
  <c r="Y775" i="16"/>
  <c r="X775" i="16"/>
  <c r="W775" i="16"/>
  <c r="V775" i="16"/>
  <c r="U775" i="16"/>
  <c r="T775" i="16"/>
  <c r="S775" i="16"/>
  <c r="R775" i="16"/>
  <c r="Q775" i="16"/>
  <c r="P775" i="16"/>
  <c r="O775" i="16"/>
  <c r="N775" i="16"/>
  <c r="M775" i="16"/>
  <c r="L775" i="16"/>
  <c r="K775" i="16"/>
  <c r="J775" i="16"/>
  <c r="I775" i="16"/>
  <c r="H775" i="16"/>
  <c r="BO774" i="16"/>
  <c r="BN774" i="16"/>
  <c r="BM774" i="16"/>
  <c r="BL774" i="16"/>
  <c r="BK774" i="16"/>
  <c r="BJ774" i="16"/>
  <c r="BI774" i="16"/>
  <c r="BH774" i="16"/>
  <c r="BG774" i="16"/>
  <c r="BF774" i="16"/>
  <c r="BE774" i="16"/>
  <c r="BD774" i="16"/>
  <c r="BC774" i="16"/>
  <c r="BB774" i="16"/>
  <c r="BA774" i="16"/>
  <c r="AZ774" i="16"/>
  <c r="AY774" i="16"/>
  <c r="AX774" i="16"/>
  <c r="AW774" i="16"/>
  <c r="AV774" i="16"/>
  <c r="AU774" i="16"/>
  <c r="AT774" i="16"/>
  <c r="AS774" i="16"/>
  <c r="AR774" i="16"/>
  <c r="AQ774" i="16"/>
  <c r="AP774" i="16"/>
  <c r="AO774" i="16"/>
  <c r="AN774" i="16"/>
  <c r="AM774" i="16"/>
  <c r="AL774" i="16"/>
  <c r="AK774" i="16"/>
  <c r="AJ774" i="16"/>
  <c r="AI774" i="16"/>
  <c r="AH774" i="16"/>
  <c r="AG774" i="16"/>
  <c r="AF774" i="16"/>
  <c r="AE774" i="16"/>
  <c r="AD774" i="16"/>
  <c r="AC774" i="16"/>
  <c r="AB774" i="16"/>
  <c r="AA774" i="16"/>
  <c r="Z774" i="16"/>
  <c r="Y774" i="16"/>
  <c r="X774" i="16"/>
  <c r="W774" i="16"/>
  <c r="V774" i="16"/>
  <c r="U774" i="16"/>
  <c r="T774" i="16"/>
  <c r="S774" i="16"/>
  <c r="R774" i="16"/>
  <c r="Q774" i="16"/>
  <c r="P774" i="16"/>
  <c r="O774" i="16"/>
  <c r="N774" i="16"/>
  <c r="M774" i="16"/>
  <c r="L774" i="16"/>
  <c r="K774" i="16"/>
  <c r="J774" i="16"/>
  <c r="I774" i="16"/>
  <c r="H774" i="16"/>
  <c r="BO773" i="16"/>
  <c r="BN773" i="16"/>
  <c r="BM773" i="16"/>
  <c r="BL773" i="16"/>
  <c r="BK773" i="16"/>
  <c r="BJ773" i="16"/>
  <c r="BI773" i="16"/>
  <c r="BH773" i="16"/>
  <c r="BG773" i="16"/>
  <c r="BF773" i="16"/>
  <c r="BE773" i="16"/>
  <c r="BD773" i="16"/>
  <c r="BC773" i="16"/>
  <c r="BB773" i="16"/>
  <c r="BA773" i="16"/>
  <c r="AZ773" i="16"/>
  <c r="AY773" i="16"/>
  <c r="AX773" i="16"/>
  <c r="AW773" i="16"/>
  <c r="AV773" i="16"/>
  <c r="AU773" i="16"/>
  <c r="AT773" i="16"/>
  <c r="AS773" i="16"/>
  <c r="AR773" i="16"/>
  <c r="AQ773" i="16"/>
  <c r="AP773" i="16"/>
  <c r="AO773" i="16"/>
  <c r="AN773" i="16"/>
  <c r="AM773" i="16"/>
  <c r="AL773" i="16"/>
  <c r="AK773" i="16"/>
  <c r="AJ773" i="16"/>
  <c r="AI773" i="16"/>
  <c r="AH773" i="16"/>
  <c r="AG773" i="16"/>
  <c r="AF773" i="16"/>
  <c r="AE773" i="16"/>
  <c r="AD773" i="16"/>
  <c r="AC773" i="16"/>
  <c r="AB773" i="16"/>
  <c r="AA773" i="16"/>
  <c r="Z773" i="16"/>
  <c r="Y773" i="16"/>
  <c r="X773" i="16"/>
  <c r="W773" i="16"/>
  <c r="V773" i="16"/>
  <c r="U773" i="16"/>
  <c r="T773" i="16"/>
  <c r="S773" i="16"/>
  <c r="R773" i="16"/>
  <c r="Q773" i="16"/>
  <c r="P773" i="16"/>
  <c r="O773" i="16"/>
  <c r="N773" i="16"/>
  <c r="M773" i="16"/>
  <c r="L773" i="16"/>
  <c r="K773" i="16"/>
  <c r="J773" i="16"/>
  <c r="I773" i="16"/>
  <c r="H773" i="16"/>
  <c r="BO772" i="16"/>
  <c r="BN772" i="16"/>
  <c r="BM772" i="16"/>
  <c r="BL772" i="16"/>
  <c r="BK772" i="16"/>
  <c r="BJ772" i="16"/>
  <c r="BI772" i="16"/>
  <c r="BH772" i="16"/>
  <c r="BG772" i="16"/>
  <c r="BF772" i="16"/>
  <c r="BE772" i="16"/>
  <c r="BD772" i="16"/>
  <c r="BC772" i="16"/>
  <c r="BB772" i="16"/>
  <c r="BA772" i="16"/>
  <c r="AZ772" i="16"/>
  <c r="AY772" i="16"/>
  <c r="AX772" i="16"/>
  <c r="AW772" i="16"/>
  <c r="AV772" i="16"/>
  <c r="AU772" i="16"/>
  <c r="AT772" i="16"/>
  <c r="AS772" i="16"/>
  <c r="AR772" i="16"/>
  <c r="AQ772" i="16"/>
  <c r="AP772" i="16"/>
  <c r="AO772" i="16"/>
  <c r="AN772" i="16"/>
  <c r="AM772" i="16"/>
  <c r="AL772" i="16"/>
  <c r="AK772" i="16"/>
  <c r="AJ772" i="16"/>
  <c r="AI772" i="16"/>
  <c r="AH772" i="16"/>
  <c r="AG772" i="16"/>
  <c r="AF772" i="16"/>
  <c r="AE772" i="16"/>
  <c r="AD772" i="16"/>
  <c r="AC772" i="16"/>
  <c r="AB772" i="16"/>
  <c r="AA772" i="16"/>
  <c r="Z772" i="16"/>
  <c r="Y772" i="16"/>
  <c r="X772" i="16"/>
  <c r="W772" i="16"/>
  <c r="V772" i="16"/>
  <c r="U772" i="16"/>
  <c r="T772" i="16"/>
  <c r="S772" i="16"/>
  <c r="R772" i="16"/>
  <c r="Q772" i="16"/>
  <c r="P772" i="16"/>
  <c r="O772" i="16"/>
  <c r="N772" i="16"/>
  <c r="M772" i="16"/>
  <c r="L772" i="16"/>
  <c r="K772" i="16"/>
  <c r="J772" i="16"/>
  <c r="I772" i="16"/>
  <c r="H772" i="16"/>
  <c r="BO771" i="16"/>
  <c r="BN771" i="16"/>
  <c r="BM771" i="16"/>
  <c r="BL771" i="16"/>
  <c r="BK771" i="16"/>
  <c r="BJ771" i="16"/>
  <c r="BI771" i="16"/>
  <c r="BH771" i="16"/>
  <c r="BG771" i="16"/>
  <c r="BF771" i="16"/>
  <c r="BE771" i="16"/>
  <c r="BD771" i="16"/>
  <c r="BC771" i="16"/>
  <c r="BB771" i="16"/>
  <c r="BA771" i="16"/>
  <c r="AZ771" i="16"/>
  <c r="AY771" i="16"/>
  <c r="AX771" i="16"/>
  <c r="AW771" i="16"/>
  <c r="AV771" i="16"/>
  <c r="AU771" i="16"/>
  <c r="AT771" i="16"/>
  <c r="AS771" i="16"/>
  <c r="AR771" i="16"/>
  <c r="AQ771" i="16"/>
  <c r="AP771" i="16"/>
  <c r="AO771" i="16"/>
  <c r="AN771" i="16"/>
  <c r="AM771" i="16"/>
  <c r="AL771" i="16"/>
  <c r="AK771" i="16"/>
  <c r="AJ771" i="16"/>
  <c r="AI771" i="16"/>
  <c r="AH771" i="16"/>
  <c r="AG771" i="16"/>
  <c r="AF771" i="16"/>
  <c r="AE771" i="16"/>
  <c r="AD771" i="16"/>
  <c r="AC771" i="16"/>
  <c r="AB771" i="16"/>
  <c r="AA771" i="16"/>
  <c r="Z771" i="16"/>
  <c r="Y771" i="16"/>
  <c r="X771" i="16"/>
  <c r="W771" i="16"/>
  <c r="V771" i="16"/>
  <c r="U771" i="16"/>
  <c r="T771" i="16"/>
  <c r="S771" i="16"/>
  <c r="R771" i="16"/>
  <c r="Q771" i="16"/>
  <c r="P771" i="16"/>
  <c r="O771" i="16"/>
  <c r="N771" i="16"/>
  <c r="M771" i="16"/>
  <c r="L771" i="16"/>
  <c r="K771" i="16"/>
  <c r="J771" i="16"/>
  <c r="I771" i="16"/>
  <c r="H771" i="16"/>
  <c r="BO770" i="16"/>
  <c r="BN770" i="16"/>
  <c r="BM770" i="16"/>
  <c r="BL770" i="16"/>
  <c r="BK770" i="16"/>
  <c r="BJ770" i="16"/>
  <c r="BI770" i="16"/>
  <c r="BH770" i="16"/>
  <c r="BG770" i="16"/>
  <c r="BF770" i="16"/>
  <c r="BE770" i="16"/>
  <c r="BD770" i="16"/>
  <c r="BC770" i="16"/>
  <c r="BB770" i="16"/>
  <c r="BA770" i="16"/>
  <c r="AZ770" i="16"/>
  <c r="AY770" i="16"/>
  <c r="AX770" i="16"/>
  <c r="AW770" i="16"/>
  <c r="AV770" i="16"/>
  <c r="AU770" i="16"/>
  <c r="AT770" i="16"/>
  <c r="AS770" i="16"/>
  <c r="AR770" i="16"/>
  <c r="AQ770" i="16"/>
  <c r="AP770" i="16"/>
  <c r="AO770" i="16"/>
  <c r="AN770" i="16"/>
  <c r="AM770" i="16"/>
  <c r="AL770" i="16"/>
  <c r="AK770" i="16"/>
  <c r="AJ770" i="16"/>
  <c r="AI770" i="16"/>
  <c r="AH770" i="16"/>
  <c r="AG770" i="16"/>
  <c r="AF770" i="16"/>
  <c r="AE770" i="16"/>
  <c r="AD770" i="16"/>
  <c r="AC770" i="16"/>
  <c r="AB770" i="16"/>
  <c r="AA770" i="16"/>
  <c r="Z770" i="16"/>
  <c r="Y770" i="16"/>
  <c r="X770" i="16"/>
  <c r="W770" i="16"/>
  <c r="V770" i="16"/>
  <c r="U770" i="16"/>
  <c r="T770" i="16"/>
  <c r="S770" i="16"/>
  <c r="R770" i="16"/>
  <c r="Q770" i="16"/>
  <c r="P770" i="16"/>
  <c r="O770" i="16"/>
  <c r="N770" i="16"/>
  <c r="M770" i="16"/>
  <c r="L770" i="16"/>
  <c r="K770" i="16"/>
  <c r="J770" i="16"/>
  <c r="I770" i="16"/>
  <c r="H770" i="16"/>
  <c r="BO769" i="16"/>
  <c r="BN769" i="16"/>
  <c r="BM769" i="16"/>
  <c r="BL769" i="16"/>
  <c r="BK769" i="16"/>
  <c r="BJ769" i="16"/>
  <c r="BI769" i="16"/>
  <c r="BH769" i="16"/>
  <c r="BG769" i="16"/>
  <c r="BF769" i="16"/>
  <c r="BE769" i="16"/>
  <c r="BD769" i="16"/>
  <c r="BC769" i="16"/>
  <c r="BB769" i="16"/>
  <c r="BA769" i="16"/>
  <c r="AZ769" i="16"/>
  <c r="AY769" i="16"/>
  <c r="AX769" i="16"/>
  <c r="AW769" i="16"/>
  <c r="AV769" i="16"/>
  <c r="AU769" i="16"/>
  <c r="AT769" i="16"/>
  <c r="AS769" i="16"/>
  <c r="AR769" i="16"/>
  <c r="AQ769" i="16"/>
  <c r="AP769" i="16"/>
  <c r="AO769" i="16"/>
  <c r="AN769" i="16"/>
  <c r="AM769" i="16"/>
  <c r="AL769" i="16"/>
  <c r="AK769" i="16"/>
  <c r="AJ769" i="16"/>
  <c r="AI769" i="16"/>
  <c r="AH769" i="16"/>
  <c r="AG769" i="16"/>
  <c r="AF769" i="16"/>
  <c r="AE769" i="16"/>
  <c r="AD769" i="16"/>
  <c r="AC769" i="16"/>
  <c r="AB769" i="16"/>
  <c r="AA769" i="16"/>
  <c r="Z769" i="16"/>
  <c r="Y769" i="16"/>
  <c r="X769" i="16"/>
  <c r="W769" i="16"/>
  <c r="V769" i="16"/>
  <c r="U769" i="16"/>
  <c r="T769" i="16"/>
  <c r="S769" i="16"/>
  <c r="R769" i="16"/>
  <c r="Q769" i="16"/>
  <c r="P769" i="16"/>
  <c r="O769" i="16"/>
  <c r="N769" i="16"/>
  <c r="M769" i="16"/>
  <c r="L769" i="16"/>
  <c r="K769" i="16"/>
  <c r="J769" i="16"/>
  <c r="I769" i="16"/>
  <c r="H769" i="16"/>
  <c r="BO768" i="16"/>
  <c r="BN768" i="16"/>
  <c r="BM768" i="16"/>
  <c r="BL768" i="16"/>
  <c r="BK768" i="16"/>
  <c r="BJ768" i="16"/>
  <c r="BI768" i="16"/>
  <c r="BH768" i="16"/>
  <c r="BG768" i="16"/>
  <c r="BF768" i="16"/>
  <c r="BE768" i="16"/>
  <c r="BD768" i="16"/>
  <c r="BC768" i="16"/>
  <c r="BB768" i="16"/>
  <c r="BA768" i="16"/>
  <c r="AZ768" i="16"/>
  <c r="AY768" i="16"/>
  <c r="AX768" i="16"/>
  <c r="AW768" i="16"/>
  <c r="AV768" i="16"/>
  <c r="AU768" i="16"/>
  <c r="AT768" i="16"/>
  <c r="AS768" i="16"/>
  <c r="AR768" i="16"/>
  <c r="AQ768" i="16"/>
  <c r="AP768" i="16"/>
  <c r="AO768" i="16"/>
  <c r="AN768" i="16"/>
  <c r="AM768" i="16"/>
  <c r="AL768" i="16"/>
  <c r="AK768" i="16"/>
  <c r="AJ768" i="16"/>
  <c r="AI768" i="16"/>
  <c r="AH768" i="16"/>
  <c r="AG768" i="16"/>
  <c r="AF768" i="16"/>
  <c r="AE768" i="16"/>
  <c r="AD768" i="16"/>
  <c r="AC768" i="16"/>
  <c r="AB768" i="16"/>
  <c r="AA768" i="16"/>
  <c r="Z768" i="16"/>
  <c r="Y768" i="16"/>
  <c r="X768" i="16"/>
  <c r="W768" i="16"/>
  <c r="V768" i="16"/>
  <c r="U768" i="16"/>
  <c r="T768" i="16"/>
  <c r="S768" i="16"/>
  <c r="R768" i="16"/>
  <c r="Q768" i="16"/>
  <c r="P768" i="16"/>
  <c r="O768" i="16"/>
  <c r="N768" i="16"/>
  <c r="M768" i="16"/>
  <c r="L768" i="16"/>
  <c r="K768" i="16"/>
  <c r="J768" i="16"/>
  <c r="I768" i="16"/>
  <c r="H768" i="16"/>
  <c r="BO767" i="16"/>
  <c r="BN767" i="16"/>
  <c r="BM767" i="16"/>
  <c r="BL767" i="16"/>
  <c r="BK767" i="16"/>
  <c r="BJ767" i="16"/>
  <c r="BI767" i="16"/>
  <c r="BH767" i="16"/>
  <c r="BG767" i="16"/>
  <c r="BF767" i="16"/>
  <c r="BE767" i="16"/>
  <c r="BD767" i="16"/>
  <c r="BC767" i="16"/>
  <c r="BB767" i="16"/>
  <c r="BA767" i="16"/>
  <c r="AZ767" i="16"/>
  <c r="AY767" i="16"/>
  <c r="AX767" i="16"/>
  <c r="AW767" i="16"/>
  <c r="AV767" i="16"/>
  <c r="AU767" i="16"/>
  <c r="AT767" i="16"/>
  <c r="AS767" i="16"/>
  <c r="AR767" i="16"/>
  <c r="AQ767" i="16"/>
  <c r="AP767" i="16"/>
  <c r="AO767" i="16"/>
  <c r="AN767" i="16"/>
  <c r="AM767" i="16"/>
  <c r="AL767" i="16"/>
  <c r="AK767" i="16"/>
  <c r="AJ767" i="16"/>
  <c r="AI767" i="16"/>
  <c r="AH767" i="16"/>
  <c r="AG767" i="16"/>
  <c r="AF767" i="16"/>
  <c r="AE767" i="16"/>
  <c r="AD767" i="16"/>
  <c r="AC767" i="16"/>
  <c r="AB767" i="16"/>
  <c r="AA767" i="16"/>
  <c r="Z767" i="16"/>
  <c r="Y767" i="16"/>
  <c r="X767" i="16"/>
  <c r="W767" i="16"/>
  <c r="V767" i="16"/>
  <c r="U767" i="16"/>
  <c r="T767" i="16"/>
  <c r="S767" i="16"/>
  <c r="R767" i="16"/>
  <c r="Q767" i="16"/>
  <c r="P767" i="16"/>
  <c r="O767" i="16"/>
  <c r="N767" i="16"/>
  <c r="M767" i="16"/>
  <c r="L767" i="16"/>
  <c r="K767" i="16"/>
  <c r="J767" i="16"/>
  <c r="I767" i="16"/>
  <c r="H767" i="16"/>
  <c r="BO766" i="16"/>
  <c r="BN766" i="16"/>
  <c r="BM766" i="16"/>
  <c r="BL766" i="16"/>
  <c r="BK766" i="16"/>
  <c r="BJ766" i="16"/>
  <c r="BI766" i="16"/>
  <c r="BH766" i="16"/>
  <c r="BG766" i="16"/>
  <c r="BF766" i="16"/>
  <c r="BE766" i="16"/>
  <c r="BD766" i="16"/>
  <c r="BC766" i="16"/>
  <c r="BB766" i="16"/>
  <c r="BA766" i="16"/>
  <c r="AZ766" i="16"/>
  <c r="AY766" i="16"/>
  <c r="AX766" i="16"/>
  <c r="AW766" i="16"/>
  <c r="AV766" i="16"/>
  <c r="AU766" i="16"/>
  <c r="AT766" i="16"/>
  <c r="AS766" i="16"/>
  <c r="AR766" i="16"/>
  <c r="AQ766" i="16"/>
  <c r="AP766" i="16"/>
  <c r="AO766" i="16"/>
  <c r="AN766" i="16"/>
  <c r="AM766" i="16"/>
  <c r="AL766" i="16"/>
  <c r="AK766" i="16"/>
  <c r="AJ766" i="16"/>
  <c r="AI766" i="16"/>
  <c r="AH766" i="16"/>
  <c r="AG766" i="16"/>
  <c r="AF766" i="16"/>
  <c r="AE766" i="16"/>
  <c r="AD766" i="16"/>
  <c r="AC766" i="16"/>
  <c r="AB766" i="16"/>
  <c r="AA766" i="16"/>
  <c r="Z766" i="16"/>
  <c r="Y766" i="16"/>
  <c r="X766" i="16"/>
  <c r="W766" i="16"/>
  <c r="V766" i="16"/>
  <c r="U766" i="16"/>
  <c r="T766" i="16"/>
  <c r="S766" i="16"/>
  <c r="R766" i="16"/>
  <c r="Q766" i="16"/>
  <c r="P766" i="16"/>
  <c r="O766" i="16"/>
  <c r="N766" i="16"/>
  <c r="M766" i="16"/>
  <c r="L766" i="16"/>
  <c r="K766" i="16"/>
  <c r="J766" i="16"/>
  <c r="I766" i="16"/>
  <c r="H766" i="16"/>
  <c r="BO765" i="16"/>
  <c r="BN765" i="16"/>
  <c r="BM765" i="16"/>
  <c r="BL765" i="16"/>
  <c r="BK765" i="16"/>
  <c r="BJ765" i="16"/>
  <c r="BI765" i="16"/>
  <c r="BH765" i="16"/>
  <c r="BG765" i="16"/>
  <c r="BF765" i="16"/>
  <c r="BE765" i="16"/>
  <c r="BD765" i="16"/>
  <c r="BC765" i="16"/>
  <c r="BB765" i="16"/>
  <c r="BA765" i="16"/>
  <c r="AZ765" i="16"/>
  <c r="AY765" i="16"/>
  <c r="AX765" i="16"/>
  <c r="AW765" i="16"/>
  <c r="AV765" i="16"/>
  <c r="AU765" i="16"/>
  <c r="AT765" i="16"/>
  <c r="AS765" i="16"/>
  <c r="AR765" i="16"/>
  <c r="AQ765" i="16"/>
  <c r="AP765" i="16"/>
  <c r="AO765" i="16"/>
  <c r="AN765" i="16"/>
  <c r="AM765" i="16"/>
  <c r="AL765" i="16"/>
  <c r="AK765" i="16"/>
  <c r="AJ765" i="16"/>
  <c r="AI765" i="16"/>
  <c r="AH765" i="16"/>
  <c r="AG765" i="16"/>
  <c r="AF765" i="16"/>
  <c r="AE765" i="16"/>
  <c r="AD765" i="16"/>
  <c r="AC765" i="16"/>
  <c r="AB765" i="16"/>
  <c r="AA765" i="16"/>
  <c r="Z765" i="16"/>
  <c r="Y765" i="16"/>
  <c r="X765" i="16"/>
  <c r="W765" i="16"/>
  <c r="V765" i="16"/>
  <c r="U765" i="16"/>
  <c r="T765" i="16"/>
  <c r="S765" i="16"/>
  <c r="R765" i="16"/>
  <c r="Q765" i="16"/>
  <c r="P765" i="16"/>
  <c r="O765" i="16"/>
  <c r="N765" i="16"/>
  <c r="M765" i="16"/>
  <c r="L765" i="16"/>
  <c r="K765" i="16"/>
  <c r="J765" i="16"/>
  <c r="I765" i="16"/>
  <c r="H765" i="16"/>
  <c r="BO764" i="16"/>
  <c r="BN764" i="16"/>
  <c r="BM764" i="16"/>
  <c r="BL764" i="16"/>
  <c r="BK764" i="16"/>
  <c r="BJ764" i="16"/>
  <c r="BI764" i="16"/>
  <c r="BH764" i="16"/>
  <c r="BG764" i="16"/>
  <c r="BF764" i="16"/>
  <c r="BE764" i="16"/>
  <c r="BD764" i="16"/>
  <c r="BC764" i="16"/>
  <c r="BB764" i="16"/>
  <c r="BA764" i="16"/>
  <c r="AZ764" i="16"/>
  <c r="AY764" i="16"/>
  <c r="AX764" i="16"/>
  <c r="AW764" i="16"/>
  <c r="AV764" i="16"/>
  <c r="AU764" i="16"/>
  <c r="AT764" i="16"/>
  <c r="AS764" i="16"/>
  <c r="AR764" i="16"/>
  <c r="AQ764" i="16"/>
  <c r="AP764" i="16"/>
  <c r="AO764" i="16"/>
  <c r="AN764" i="16"/>
  <c r="AM764" i="16"/>
  <c r="AL764" i="16"/>
  <c r="AK764" i="16"/>
  <c r="AJ764" i="16"/>
  <c r="AI764" i="16"/>
  <c r="AH764" i="16"/>
  <c r="AG764" i="16"/>
  <c r="AF764" i="16"/>
  <c r="AE764" i="16"/>
  <c r="AD764" i="16"/>
  <c r="AC764" i="16"/>
  <c r="AB764" i="16"/>
  <c r="AA764" i="16"/>
  <c r="Z764" i="16"/>
  <c r="Y764" i="16"/>
  <c r="X764" i="16"/>
  <c r="W764" i="16"/>
  <c r="V764" i="16"/>
  <c r="U764" i="16"/>
  <c r="T764" i="16"/>
  <c r="S764" i="16"/>
  <c r="R764" i="16"/>
  <c r="Q764" i="16"/>
  <c r="P764" i="16"/>
  <c r="O764" i="16"/>
  <c r="N764" i="16"/>
  <c r="M764" i="16"/>
  <c r="L764" i="16"/>
  <c r="K764" i="16"/>
  <c r="J764" i="16"/>
  <c r="I764" i="16"/>
  <c r="H764" i="16"/>
  <c r="BO763" i="16"/>
  <c r="BN763" i="16"/>
  <c r="BM763" i="16"/>
  <c r="BL763" i="16"/>
  <c r="BK763" i="16"/>
  <c r="BJ763" i="16"/>
  <c r="BI763" i="16"/>
  <c r="BH763" i="16"/>
  <c r="BG763" i="16"/>
  <c r="BF763" i="16"/>
  <c r="BE763" i="16"/>
  <c r="BD763" i="16"/>
  <c r="BC763" i="16"/>
  <c r="BB763" i="16"/>
  <c r="BA763" i="16"/>
  <c r="AZ763" i="16"/>
  <c r="AY763" i="16"/>
  <c r="AX763" i="16"/>
  <c r="AW763" i="16"/>
  <c r="AV763" i="16"/>
  <c r="AU763" i="16"/>
  <c r="AT763" i="16"/>
  <c r="AS763" i="16"/>
  <c r="AR763" i="16"/>
  <c r="AQ763" i="16"/>
  <c r="AP763" i="16"/>
  <c r="AO763" i="16"/>
  <c r="AN763" i="16"/>
  <c r="AM763" i="16"/>
  <c r="AL763" i="16"/>
  <c r="AK763" i="16"/>
  <c r="AJ763" i="16"/>
  <c r="AI763" i="16"/>
  <c r="AH763" i="16"/>
  <c r="AG763" i="16"/>
  <c r="AF763" i="16"/>
  <c r="AE763" i="16"/>
  <c r="AD763" i="16"/>
  <c r="AC763" i="16"/>
  <c r="AB763" i="16"/>
  <c r="AA763" i="16"/>
  <c r="Z763" i="16"/>
  <c r="Y763" i="16"/>
  <c r="X763" i="16"/>
  <c r="W763" i="16"/>
  <c r="V763" i="16"/>
  <c r="U763" i="16"/>
  <c r="T763" i="16"/>
  <c r="S763" i="16"/>
  <c r="R763" i="16"/>
  <c r="Q763" i="16"/>
  <c r="P763" i="16"/>
  <c r="O763" i="16"/>
  <c r="N763" i="16"/>
  <c r="M763" i="16"/>
  <c r="L763" i="16"/>
  <c r="K763" i="16"/>
  <c r="J763" i="16"/>
  <c r="I763" i="16"/>
  <c r="H763" i="16"/>
  <c r="BO762" i="16"/>
  <c r="BN762" i="16"/>
  <c r="BM762" i="16"/>
  <c r="BL762" i="16"/>
  <c r="BK762" i="16"/>
  <c r="BJ762" i="16"/>
  <c r="BI762" i="16"/>
  <c r="BH762" i="16"/>
  <c r="BG762" i="16"/>
  <c r="BF762" i="16"/>
  <c r="BE762" i="16"/>
  <c r="BD762" i="16"/>
  <c r="BC762" i="16"/>
  <c r="BB762" i="16"/>
  <c r="BA762" i="16"/>
  <c r="AZ762" i="16"/>
  <c r="AY762" i="16"/>
  <c r="AX762" i="16"/>
  <c r="AW762" i="16"/>
  <c r="AV762" i="16"/>
  <c r="AU762" i="16"/>
  <c r="AT762" i="16"/>
  <c r="AS762" i="16"/>
  <c r="AR762" i="16"/>
  <c r="AQ762" i="16"/>
  <c r="AP762" i="16"/>
  <c r="AO762" i="16"/>
  <c r="AN762" i="16"/>
  <c r="AM762" i="16"/>
  <c r="AL762" i="16"/>
  <c r="AK762" i="16"/>
  <c r="AJ762" i="16"/>
  <c r="AI762" i="16"/>
  <c r="AH762" i="16"/>
  <c r="AG762" i="16"/>
  <c r="AF762" i="16"/>
  <c r="AE762" i="16"/>
  <c r="AD762" i="16"/>
  <c r="AC762" i="16"/>
  <c r="AB762" i="16"/>
  <c r="AA762" i="16"/>
  <c r="Z762" i="16"/>
  <c r="Y762" i="16"/>
  <c r="X762" i="16"/>
  <c r="W762" i="16"/>
  <c r="V762" i="16"/>
  <c r="U762" i="16"/>
  <c r="T762" i="16"/>
  <c r="S762" i="16"/>
  <c r="R762" i="16"/>
  <c r="Q762" i="16"/>
  <c r="P762" i="16"/>
  <c r="O762" i="16"/>
  <c r="N762" i="16"/>
  <c r="M762" i="16"/>
  <c r="L762" i="16"/>
  <c r="K762" i="16"/>
  <c r="J762" i="16"/>
  <c r="I762" i="16"/>
  <c r="H762" i="16"/>
  <c r="BO761" i="16"/>
  <c r="BN761" i="16"/>
  <c r="BM761" i="16"/>
  <c r="BL761" i="16"/>
  <c r="BK761" i="16"/>
  <c r="BJ761" i="16"/>
  <c r="BI761" i="16"/>
  <c r="BH761" i="16"/>
  <c r="BG761" i="16"/>
  <c r="BF761" i="16"/>
  <c r="BE761" i="16"/>
  <c r="BD761" i="16"/>
  <c r="BC761" i="16"/>
  <c r="BB761" i="16"/>
  <c r="BA761" i="16"/>
  <c r="AZ761" i="16"/>
  <c r="AY761" i="16"/>
  <c r="AX761" i="16"/>
  <c r="AW761" i="16"/>
  <c r="AV761" i="16"/>
  <c r="AU761" i="16"/>
  <c r="AT761" i="16"/>
  <c r="AS761" i="16"/>
  <c r="AR761" i="16"/>
  <c r="AQ761" i="16"/>
  <c r="AP761" i="16"/>
  <c r="AO761" i="16"/>
  <c r="AN761" i="16"/>
  <c r="AM761" i="16"/>
  <c r="AL761" i="16"/>
  <c r="AK761" i="16"/>
  <c r="AJ761" i="16"/>
  <c r="AI761" i="16"/>
  <c r="AH761" i="16"/>
  <c r="AG761" i="16"/>
  <c r="AF761" i="16"/>
  <c r="AE761" i="16"/>
  <c r="AD761" i="16"/>
  <c r="AC761" i="16"/>
  <c r="AB761" i="16"/>
  <c r="AA761" i="16"/>
  <c r="Z761" i="16"/>
  <c r="Y761" i="16"/>
  <c r="X761" i="16"/>
  <c r="W761" i="16"/>
  <c r="V761" i="16"/>
  <c r="U761" i="16"/>
  <c r="T761" i="16"/>
  <c r="S761" i="16"/>
  <c r="R761" i="16"/>
  <c r="Q761" i="16"/>
  <c r="P761" i="16"/>
  <c r="O761" i="16"/>
  <c r="N761" i="16"/>
  <c r="M761" i="16"/>
  <c r="L761" i="16"/>
  <c r="K761" i="16"/>
  <c r="J761" i="16"/>
  <c r="I761" i="16"/>
  <c r="H761" i="16"/>
  <c r="BO760" i="16"/>
  <c r="BN760" i="16"/>
  <c r="BM760" i="16"/>
  <c r="BL760" i="16"/>
  <c r="BK760" i="16"/>
  <c r="BJ760" i="16"/>
  <c r="BI760" i="16"/>
  <c r="BH760" i="16"/>
  <c r="BG760" i="16"/>
  <c r="BF760" i="16"/>
  <c r="BE760" i="16"/>
  <c r="BD760" i="16"/>
  <c r="BC760" i="16"/>
  <c r="BB760" i="16"/>
  <c r="BA760" i="16"/>
  <c r="AZ760" i="16"/>
  <c r="AY760" i="16"/>
  <c r="AX760" i="16"/>
  <c r="AW760" i="16"/>
  <c r="AV760" i="16"/>
  <c r="AU760" i="16"/>
  <c r="AT760" i="16"/>
  <c r="AS760" i="16"/>
  <c r="AR760" i="16"/>
  <c r="AQ760" i="16"/>
  <c r="AP760" i="16"/>
  <c r="AO760" i="16"/>
  <c r="AN760" i="16"/>
  <c r="AM760" i="16"/>
  <c r="AL760" i="16"/>
  <c r="AK760" i="16"/>
  <c r="AJ760" i="16"/>
  <c r="AI760" i="16"/>
  <c r="AH760" i="16"/>
  <c r="AG760" i="16"/>
  <c r="AF760" i="16"/>
  <c r="AE760" i="16"/>
  <c r="AD760" i="16"/>
  <c r="AC760" i="16"/>
  <c r="AB760" i="16"/>
  <c r="AA760" i="16"/>
  <c r="Z760" i="16"/>
  <c r="Y760" i="16"/>
  <c r="X760" i="16"/>
  <c r="W760" i="16"/>
  <c r="V760" i="16"/>
  <c r="U760" i="16"/>
  <c r="T760" i="16"/>
  <c r="S760" i="16"/>
  <c r="R760" i="16"/>
  <c r="Q760" i="16"/>
  <c r="P760" i="16"/>
  <c r="O760" i="16"/>
  <c r="N760" i="16"/>
  <c r="M760" i="16"/>
  <c r="L760" i="16"/>
  <c r="K760" i="16"/>
  <c r="J760" i="16"/>
  <c r="I760" i="16"/>
  <c r="H760" i="16"/>
  <c r="BO759" i="16"/>
  <c r="BN759" i="16"/>
  <c r="BM759" i="16"/>
  <c r="BL759" i="16"/>
  <c r="BK759" i="16"/>
  <c r="BJ759" i="16"/>
  <c r="BI759" i="16"/>
  <c r="BH759" i="16"/>
  <c r="BG759" i="16"/>
  <c r="BF759" i="16"/>
  <c r="BE759" i="16"/>
  <c r="BD759" i="16"/>
  <c r="BC759" i="16"/>
  <c r="BB759" i="16"/>
  <c r="BA759" i="16"/>
  <c r="AZ759" i="16"/>
  <c r="AY759" i="16"/>
  <c r="AX759" i="16"/>
  <c r="AW759" i="16"/>
  <c r="AV759" i="16"/>
  <c r="AU759" i="16"/>
  <c r="AT759" i="16"/>
  <c r="AS759" i="16"/>
  <c r="AR759" i="16"/>
  <c r="AQ759" i="16"/>
  <c r="AP759" i="16"/>
  <c r="AO759" i="16"/>
  <c r="AN759" i="16"/>
  <c r="AM759" i="16"/>
  <c r="AL759" i="16"/>
  <c r="AK759" i="16"/>
  <c r="AJ759" i="16"/>
  <c r="AI759" i="16"/>
  <c r="AH759" i="16"/>
  <c r="AG759" i="16"/>
  <c r="AF759" i="16"/>
  <c r="AE759" i="16"/>
  <c r="AD759" i="16"/>
  <c r="AC759" i="16"/>
  <c r="AB759" i="16"/>
  <c r="AA759" i="16"/>
  <c r="Z759" i="16"/>
  <c r="Y759" i="16"/>
  <c r="X759" i="16"/>
  <c r="W759" i="16"/>
  <c r="V759" i="16"/>
  <c r="U759" i="16"/>
  <c r="T759" i="16"/>
  <c r="S759" i="16"/>
  <c r="R759" i="16"/>
  <c r="Q759" i="16"/>
  <c r="P759" i="16"/>
  <c r="O759" i="16"/>
  <c r="N759" i="16"/>
  <c r="M759" i="16"/>
  <c r="L759" i="16"/>
  <c r="K759" i="16"/>
  <c r="J759" i="16"/>
  <c r="I759" i="16"/>
  <c r="H759" i="16"/>
  <c r="BO758" i="16"/>
  <c r="BN758" i="16"/>
  <c r="BM758" i="16"/>
  <c r="BL758" i="16"/>
  <c r="BK758" i="16"/>
  <c r="BJ758" i="16"/>
  <c r="BI758" i="16"/>
  <c r="BH758" i="16"/>
  <c r="BG758" i="16"/>
  <c r="BF758" i="16"/>
  <c r="BE758" i="16"/>
  <c r="BD758" i="16"/>
  <c r="BC758" i="16"/>
  <c r="BB758" i="16"/>
  <c r="BA758" i="16"/>
  <c r="AZ758" i="16"/>
  <c r="AY758" i="16"/>
  <c r="AX758" i="16"/>
  <c r="AW758" i="16"/>
  <c r="AV758" i="16"/>
  <c r="AU758" i="16"/>
  <c r="AT758" i="16"/>
  <c r="AS758" i="16"/>
  <c r="AR758" i="16"/>
  <c r="AQ758" i="16"/>
  <c r="AP758" i="16"/>
  <c r="AO758" i="16"/>
  <c r="AN758" i="16"/>
  <c r="AM758" i="16"/>
  <c r="AL758" i="16"/>
  <c r="AK758" i="16"/>
  <c r="AJ758" i="16"/>
  <c r="AI758" i="16"/>
  <c r="AH758" i="16"/>
  <c r="AG758" i="16"/>
  <c r="AF758" i="16"/>
  <c r="AE758" i="16"/>
  <c r="AD758" i="16"/>
  <c r="AC758" i="16"/>
  <c r="AB758" i="16"/>
  <c r="AA758" i="16"/>
  <c r="Z758" i="16"/>
  <c r="Y758" i="16"/>
  <c r="X758" i="16"/>
  <c r="W758" i="16"/>
  <c r="V758" i="16"/>
  <c r="U758" i="16"/>
  <c r="T758" i="16"/>
  <c r="S758" i="16"/>
  <c r="R758" i="16"/>
  <c r="Q758" i="16"/>
  <c r="P758" i="16"/>
  <c r="O758" i="16"/>
  <c r="N758" i="16"/>
  <c r="M758" i="16"/>
  <c r="L758" i="16"/>
  <c r="K758" i="16"/>
  <c r="J758" i="16"/>
  <c r="I758" i="16"/>
  <c r="H758" i="16"/>
  <c r="BO757" i="16"/>
  <c r="BN757" i="16"/>
  <c r="BM757" i="16"/>
  <c r="BL757" i="16"/>
  <c r="BK757" i="16"/>
  <c r="BJ757" i="16"/>
  <c r="BI757" i="16"/>
  <c r="BH757" i="16"/>
  <c r="BG757" i="16"/>
  <c r="BF757" i="16"/>
  <c r="BE757" i="16"/>
  <c r="BD757" i="16"/>
  <c r="BC757" i="16"/>
  <c r="BB757" i="16"/>
  <c r="BA757" i="16"/>
  <c r="AZ757" i="16"/>
  <c r="AY757" i="16"/>
  <c r="AX757" i="16"/>
  <c r="AW757" i="16"/>
  <c r="AV757" i="16"/>
  <c r="AU757" i="16"/>
  <c r="AT757" i="16"/>
  <c r="AS757" i="16"/>
  <c r="AR757" i="16"/>
  <c r="AQ757" i="16"/>
  <c r="AP757" i="16"/>
  <c r="AO757" i="16"/>
  <c r="AN757" i="16"/>
  <c r="AM757" i="16"/>
  <c r="AL757" i="16"/>
  <c r="AK757" i="16"/>
  <c r="AJ757" i="16"/>
  <c r="AI757" i="16"/>
  <c r="AH757" i="16"/>
  <c r="AG757" i="16"/>
  <c r="AF757" i="16"/>
  <c r="AE757" i="16"/>
  <c r="AD757" i="16"/>
  <c r="AC757" i="16"/>
  <c r="AB757" i="16"/>
  <c r="AA757" i="16"/>
  <c r="Z757" i="16"/>
  <c r="Y757" i="16"/>
  <c r="X757" i="16"/>
  <c r="W757" i="16"/>
  <c r="V757" i="16"/>
  <c r="U757" i="16"/>
  <c r="T757" i="16"/>
  <c r="S757" i="16"/>
  <c r="R757" i="16"/>
  <c r="Q757" i="16"/>
  <c r="P757" i="16"/>
  <c r="O757" i="16"/>
  <c r="N757" i="16"/>
  <c r="M757" i="16"/>
  <c r="L757" i="16"/>
  <c r="K757" i="16"/>
  <c r="J757" i="16"/>
  <c r="I757" i="16"/>
  <c r="H757" i="16"/>
  <c r="BO756" i="16"/>
  <c r="BN756" i="16"/>
  <c r="BM756" i="16"/>
  <c r="BL756" i="16"/>
  <c r="BK756" i="16"/>
  <c r="BJ756" i="16"/>
  <c r="BI756" i="16"/>
  <c r="BH756" i="16"/>
  <c r="BG756" i="16"/>
  <c r="BF756" i="16"/>
  <c r="BE756" i="16"/>
  <c r="BD756" i="16"/>
  <c r="BC756" i="16"/>
  <c r="BB756" i="16"/>
  <c r="BA756" i="16"/>
  <c r="AZ756" i="16"/>
  <c r="AY756" i="16"/>
  <c r="AX756" i="16"/>
  <c r="AW756" i="16"/>
  <c r="AV756" i="16"/>
  <c r="AU756" i="16"/>
  <c r="AT756" i="16"/>
  <c r="AS756" i="16"/>
  <c r="AR756" i="16"/>
  <c r="AQ756" i="16"/>
  <c r="AP756" i="16"/>
  <c r="AO756" i="16"/>
  <c r="AN756" i="16"/>
  <c r="AM756" i="16"/>
  <c r="AL756" i="16"/>
  <c r="AK756" i="16"/>
  <c r="AJ756" i="16"/>
  <c r="AI756" i="16"/>
  <c r="AH756" i="16"/>
  <c r="AG756" i="16"/>
  <c r="AF756" i="16"/>
  <c r="AE756" i="16"/>
  <c r="AD756" i="16"/>
  <c r="AC756" i="16"/>
  <c r="AB756" i="16"/>
  <c r="AA756" i="16"/>
  <c r="Z756" i="16"/>
  <c r="Y756" i="16"/>
  <c r="X756" i="16"/>
  <c r="W756" i="16"/>
  <c r="V756" i="16"/>
  <c r="U756" i="16"/>
  <c r="T756" i="16"/>
  <c r="S756" i="16"/>
  <c r="R756" i="16"/>
  <c r="Q756" i="16"/>
  <c r="P756" i="16"/>
  <c r="O756" i="16"/>
  <c r="N756" i="16"/>
  <c r="M756" i="16"/>
  <c r="L756" i="16"/>
  <c r="K756" i="16"/>
  <c r="J756" i="16"/>
  <c r="I756" i="16"/>
  <c r="H756" i="16"/>
  <c r="BO755" i="16"/>
  <c r="BN755" i="16"/>
  <c r="BM755" i="16"/>
  <c r="BL755" i="16"/>
  <c r="BK755" i="16"/>
  <c r="BJ755" i="16"/>
  <c r="BI755" i="16"/>
  <c r="BH755" i="16"/>
  <c r="BG755" i="16"/>
  <c r="BF755" i="16"/>
  <c r="BE755" i="16"/>
  <c r="BD755" i="16"/>
  <c r="BC755" i="16"/>
  <c r="BB755" i="16"/>
  <c r="BA755" i="16"/>
  <c r="AZ755" i="16"/>
  <c r="AY755" i="16"/>
  <c r="AX755" i="16"/>
  <c r="AW755" i="16"/>
  <c r="AV755" i="16"/>
  <c r="AU755" i="16"/>
  <c r="AT755" i="16"/>
  <c r="AS755" i="16"/>
  <c r="AR755" i="16"/>
  <c r="AQ755" i="16"/>
  <c r="AP755" i="16"/>
  <c r="AO755" i="16"/>
  <c r="AN755" i="16"/>
  <c r="AM755" i="16"/>
  <c r="AL755" i="16"/>
  <c r="AK755" i="16"/>
  <c r="AJ755" i="16"/>
  <c r="AI755" i="16"/>
  <c r="AH755" i="16"/>
  <c r="AG755" i="16"/>
  <c r="AF755" i="16"/>
  <c r="AE755" i="16"/>
  <c r="AD755" i="16"/>
  <c r="AC755" i="16"/>
  <c r="AB755" i="16"/>
  <c r="AA755" i="16"/>
  <c r="Z755" i="16"/>
  <c r="Y755" i="16"/>
  <c r="X755" i="16"/>
  <c r="W755" i="16"/>
  <c r="V755" i="16"/>
  <c r="U755" i="16"/>
  <c r="T755" i="16"/>
  <c r="S755" i="16"/>
  <c r="R755" i="16"/>
  <c r="Q755" i="16"/>
  <c r="P755" i="16"/>
  <c r="O755" i="16"/>
  <c r="N755" i="16"/>
  <c r="M755" i="16"/>
  <c r="L755" i="16"/>
  <c r="K755" i="16"/>
  <c r="J755" i="16"/>
  <c r="I755" i="16"/>
  <c r="H755" i="16"/>
  <c r="BO754" i="16"/>
  <c r="BN754" i="16"/>
  <c r="BM754" i="16"/>
  <c r="BL754" i="16"/>
  <c r="BK754" i="16"/>
  <c r="BJ754" i="16"/>
  <c r="BI754" i="16"/>
  <c r="BH754" i="16"/>
  <c r="BG754" i="16"/>
  <c r="BF754" i="16"/>
  <c r="BE754" i="16"/>
  <c r="BD754" i="16"/>
  <c r="BC754" i="16"/>
  <c r="BB754" i="16"/>
  <c r="BA754" i="16"/>
  <c r="AZ754" i="16"/>
  <c r="AY754" i="16"/>
  <c r="AX754" i="16"/>
  <c r="AW754" i="16"/>
  <c r="AV754" i="16"/>
  <c r="AU754" i="16"/>
  <c r="AT754" i="16"/>
  <c r="AS754" i="16"/>
  <c r="AR754" i="16"/>
  <c r="AQ754" i="16"/>
  <c r="AP754" i="16"/>
  <c r="AO754" i="16"/>
  <c r="AN754" i="16"/>
  <c r="AM754" i="16"/>
  <c r="AL754" i="16"/>
  <c r="AK754" i="16"/>
  <c r="AJ754" i="16"/>
  <c r="AI754" i="16"/>
  <c r="AH754" i="16"/>
  <c r="AG754" i="16"/>
  <c r="AF754" i="16"/>
  <c r="AE754" i="16"/>
  <c r="AD754" i="16"/>
  <c r="AC754" i="16"/>
  <c r="AB754" i="16"/>
  <c r="AA754" i="16"/>
  <c r="Z754" i="16"/>
  <c r="Y754" i="16"/>
  <c r="X754" i="16"/>
  <c r="W754" i="16"/>
  <c r="V754" i="16"/>
  <c r="U754" i="16"/>
  <c r="T754" i="16"/>
  <c r="S754" i="16"/>
  <c r="R754" i="16"/>
  <c r="Q754" i="16"/>
  <c r="P754" i="16"/>
  <c r="O754" i="16"/>
  <c r="N754" i="16"/>
  <c r="M754" i="16"/>
  <c r="L754" i="16"/>
  <c r="K754" i="16"/>
  <c r="J754" i="16"/>
  <c r="I754" i="16"/>
  <c r="H754" i="16"/>
  <c r="BO753" i="16"/>
  <c r="BN753" i="16"/>
  <c r="BM753" i="16"/>
  <c r="BL753" i="16"/>
  <c r="BK753" i="16"/>
  <c r="BJ753" i="16"/>
  <c r="BI753" i="16"/>
  <c r="BH753" i="16"/>
  <c r="BG753" i="16"/>
  <c r="BF753" i="16"/>
  <c r="BE753" i="16"/>
  <c r="BD753" i="16"/>
  <c r="BC753" i="16"/>
  <c r="BB753" i="16"/>
  <c r="BA753" i="16"/>
  <c r="AZ753" i="16"/>
  <c r="AY753" i="16"/>
  <c r="AX753" i="16"/>
  <c r="AW753" i="16"/>
  <c r="AV753" i="16"/>
  <c r="AU753" i="16"/>
  <c r="AT753" i="16"/>
  <c r="AS753" i="16"/>
  <c r="AR753" i="16"/>
  <c r="AQ753" i="16"/>
  <c r="AP753" i="16"/>
  <c r="AO753" i="16"/>
  <c r="AN753" i="16"/>
  <c r="AM753" i="16"/>
  <c r="AL753" i="16"/>
  <c r="AK753" i="16"/>
  <c r="AJ753" i="16"/>
  <c r="AI753" i="16"/>
  <c r="AH753" i="16"/>
  <c r="AG753" i="16"/>
  <c r="AF753" i="16"/>
  <c r="AE753" i="16"/>
  <c r="AD753" i="16"/>
  <c r="AC753" i="16"/>
  <c r="AB753" i="16"/>
  <c r="AA753" i="16"/>
  <c r="Z753" i="16"/>
  <c r="Y753" i="16"/>
  <c r="X753" i="16"/>
  <c r="W753" i="16"/>
  <c r="V753" i="16"/>
  <c r="U753" i="16"/>
  <c r="T753" i="16"/>
  <c r="S753" i="16"/>
  <c r="R753" i="16"/>
  <c r="Q753" i="16"/>
  <c r="P753" i="16"/>
  <c r="O753" i="16"/>
  <c r="N753" i="16"/>
  <c r="M753" i="16"/>
  <c r="L753" i="16"/>
  <c r="K753" i="16"/>
  <c r="J753" i="16"/>
  <c r="I753" i="16"/>
  <c r="H753" i="16"/>
  <c r="BO752" i="16"/>
  <c r="BN752" i="16"/>
  <c r="BM752" i="16"/>
  <c r="BL752" i="16"/>
  <c r="BK752" i="16"/>
  <c r="BJ752" i="16"/>
  <c r="BI752" i="16"/>
  <c r="BH752" i="16"/>
  <c r="BG752" i="16"/>
  <c r="BF752" i="16"/>
  <c r="BE752" i="16"/>
  <c r="BD752" i="16"/>
  <c r="BC752" i="16"/>
  <c r="BB752" i="16"/>
  <c r="BA752" i="16"/>
  <c r="AZ752" i="16"/>
  <c r="AY752" i="16"/>
  <c r="AX752" i="16"/>
  <c r="AW752" i="16"/>
  <c r="AV752" i="16"/>
  <c r="AU752" i="16"/>
  <c r="AT752" i="16"/>
  <c r="AS752" i="16"/>
  <c r="AR752" i="16"/>
  <c r="AQ752" i="16"/>
  <c r="AP752" i="16"/>
  <c r="AO752" i="16"/>
  <c r="AN752" i="16"/>
  <c r="AM752" i="16"/>
  <c r="AL752" i="16"/>
  <c r="AK752" i="16"/>
  <c r="AJ752" i="16"/>
  <c r="AI752" i="16"/>
  <c r="AH752" i="16"/>
  <c r="AG752" i="16"/>
  <c r="AF752" i="16"/>
  <c r="AE752" i="16"/>
  <c r="AD752" i="16"/>
  <c r="AC752" i="16"/>
  <c r="AB752" i="16"/>
  <c r="AA752" i="16"/>
  <c r="Z752" i="16"/>
  <c r="Y752" i="16"/>
  <c r="X752" i="16"/>
  <c r="W752" i="16"/>
  <c r="V752" i="16"/>
  <c r="U752" i="16"/>
  <c r="T752" i="16"/>
  <c r="S752" i="16"/>
  <c r="R752" i="16"/>
  <c r="Q752" i="16"/>
  <c r="P752" i="16"/>
  <c r="O752" i="16"/>
  <c r="N752" i="16"/>
  <c r="M752" i="16"/>
  <c r="L752" i="16"/>
  <c r="K752" i="16"/>
  <c r="J752" i="16"/>
  <c r="I752" i="16"/>
  <c r="H752" i="16"/>
  <c r="BO751" i="16"/>
  <c r="BN751" i="16"/>
  <c r="BM751" i="16"/>
  <c r="BL751" i="16"/>
  <c r="BK751" i="16"/>
  <c r="BJ751" i="16"/>
  <c r="BI751" i="16"/>
  <c r="BH751" i="16"/>
  <c r="BG751" i="16"/>
  <c r="BF751" i="16"/>
  <c r="BE751" i="16"/>
  <c r="BD751" i="16"/>
  <c r="BC751" i="16"/>
  <c r="BB751" i="16"/>
  <c r="BA751" i="16"/>
  <c r="AZ751" i="16"/>
  <c r="AY751" i="16"/>
  <c r="AX751" i="16"/>
  <c r="AW751" i="16"/>
  <c r="AV751" i="16"/>
  <c r="AU751" i="16"/>
  <c r="AT751" i="16"/>
  <c r="AS751" i="16"/>
  <c r="AR751" i="16"/>
  <c r="AQ751" i="16"/>
  <c r="AP751" i="16"/>
  <c r="AO751" i="16"/>
  <c r="AN751" i="16"/>
  <c r="AM751" i="16"/>
  <c r="AL751" i="16"/>
  <c r="AK751" i="16"/>
  <c r="AJ751" i="16"/>
  <c r="AI751" i="16"/>
  <c r="AH751" i="16"/>
  <c r="AG751" i="16"/>
  <c r="AF751" i="16"/>
  <c r="AE751" i="16"/>
  <c r="AD751" i="16"/>
  <c r="AC751" i="16"/>
  <c r="AB751" i="16"/>
  <c r="AA751" i="16"/>
  <c r="Z751" i="16"/>
  <c r="Y751" i="16"/>
  <c r="X751" i="16"/>
  <c r="W751" i="16"/>
  <c r="V751" i="16"/>
  <c r="U751" i="16"/>
  <c r="T751" i="16"/>
  <c r="S751" i="16"/>
  <c r="R751" i="16"/>
  <c r="Q751" i="16"/>
  <c r="P751" i="16"/>
  <c r="O751" i="16"/>
  <c r="N751" i="16"/>
  <c r="M751" i="16"/>
  <c r="L751" i="16"/>
  <c r="K751" i="16"/>
  <c r="J751" i="16"/>
  <c r="I751" i="16"/>
  <c r="H751" i="16"/>
  <c r="BO750" i="16"/>
  <c r="BN750" i="16"/>
  <c r="BM750" i="16"/>
  <c r="BL750" i="16"/>
  <c r="BK750" i="16"/>
  <c r="BJ750" i="16"/>
  <c r="BI750" i="16"/>
  <c r="BH750" i="16"/>
  <c r="BG750" i="16"/>
  <c r="BF750" i="16"/>
  <c r="BE750" i="16"/>
  <c r="BD750" i="16"/>
  <c r="BC750" i="16"/>
  <c r="BB750" i="16"/>
  <c r="BA750" i="16"/>
  <c r="AZ750" i="16"/>
  <c r="AY750" i="16"/>
  <c r="AX750" i="16"/>
  <c r="AW750" i="16"/>
  <c r="AV750" i="16"/>
  <c r="AU750" i="16"/>
  <c r="AT750" i="16"/>
  <c r="AS750" i="16"/>
  <c r="AR750" i="16"/>
  <c r="AQ750" i="16"/>
  <c r="AP750" i="16"/>
  <c r="AO750" i="16"/>
  <c r="AN750" i="16"/>
  <c r="AM750" i="16"/>
  <c r="AL750" i="16"/>
  <c r="AK750" i="16"/>
  <c r="AJ750" i="16"/>
  <c r="AI750" i="16"/>
  <c r="AH750" i="16"/>
  <c r="AG750" i="16"/>
  <c r="AF750" i="16"/>
  <c r="AE750" i="16"/>
  <c r="AD750" i="16"/>
  <c r="AC750" i="16"/>
  <c r="AB750" i="16"/>
  <c r="AA750" i="16"/>
  <c r="Z750" i="16"/>
  <c r="Y750" i="16"/>
  <c r="X750" i="16"/>
  <c r="W750" i="16"/>
  <c r="V750" i="16"/>
  <c r="U750" i="16"/>
  <c r="T750" i="16"/>
  <c r="S750" i="16"/>
  <c r="R750" i="16"/>
  <c r="Q750" i="16"/>
  <c r="P750" i="16"/>
  <c r="O750" i="16"/>
  <c r="N750" i="16"/>
  <c r="M750" i="16"/>
  <c r="L750" i="16"/>
  <c r="K750" i="16"/>
  <c r="J750" i="16"/>
  <c r="I750" i="16"/>
  <c r="H750" i="16"/>
  <c r="BO749" i="16"/>
  <c r="BN749" i="16"/>
  <c r="BM749" i="16"/>
  <c r="BL749" i="16"/>
  <c r="BK749" i="16"/>
  <c r="BJ749" i="16"/>
  <c r="BI749" i="16"/>
  <c r="BH749" i="16"/>
  <c r="BG749" i="16"/>
  <c r="BF749" i="16"/>
  <c r="BE749" i="16"/>
  <c r="BD749" i="16"/>
  <c r="BC749" i="16"/>
  <c r="BB749" i="16"/>
  <c r="BA749" i="16"/>
  <c r="AZ749" i="16"/>
  <c r="AY749" i="16"/>
  <c r="AX749" i="16"/>
  <c r="AW749" i="16"/>
  <c r="AV749" i="16"/>
  <c r="AU749" i="16"/>
  <c r="AT749" i="16"/>
  <c r="AS749" i="16"/>
  <c r="AR749" i="16"/>
  <c r="AQ749" i="16"/>
  <c r="AP749" i="16"/>
  <c r="AO749" i="16"/>
  <c r="AN749" i="16"/>
  <c r="AM749" i="16"/>
  <c r="AL749" i="16"/>
  <c r="AK749" i="16"/>
  <c r="AJ749" i="16"/>
  <c r="AI749" i="16"/>
  <c r="AH749" i="16"/>
  <c r="AG749" i="16"/>
  <c r="AF749" i="16"/>
  <c r="AE749" i="16"/>
  <c r="AD749" i="16"/>
  <c r="AC749" i="16"/>
  <c r="AB749" i="16"/>
  <c r="AA749" i="16"/>
  <c r="Z749" i="16"/>
  <c r="Y749" i="16"/>
  <c r="X749" i="16"/>
  <c r="W749" i="16"/>
  <c r="V749" i="16"/>
  <c r="U749" i="16"/>
  <c r="T749" i="16"/>
  <c r="S749" i="16"/>
  <c r="R749" i="16"/>
  <c r="Q749" i="16"/>
  <c r="P749" i="16"/>
  <c r="O749" i="16"/>
  <c r="N749" i="16"/>
  <c r="M749" i="16"/>
  <c r="L749" i="16"/>
  <c r="K749" i="16"/>
  <c r="J749" i="16"/>
  <c r="I749" i="16"/>
  <c r="H749" i="16"/>
  <c r="BO748" i="16"/>
  <c r="BN748" i="16"/>
  <c r="BM748" i="16"/>
  <c r="BL748" i="16"/>
  <c r="BK748" i="16"/>
  <c r="BJ748" i="16"/>
  <c r="BI748" i="16"/>
  <c r="BH748" i="16"/>
  <c r="BG748" i="16"/>
  <c r="BF748" i="16"/>
  <c r="BE748" i="16"/>
  <c r="BD748" i="16"/>
  <c r="BC748" i="16"/>
  <c r="BB748" i="16"/>
  <c r="BA748" i="16"/>
  <c r="AZ748" i="16"/>
  <c r="AY748" i="16"/>
  <c r="AX748" i="16"/>
  <c r="AW748" i="16"/>
  <c r="AV748" i="16"/>
  <c r="AU748" i="16"/>
  <c r="AT748" i="16"/>
  <c r="AS748" i="16"/>
  <c r="AR748" i="16"/>
  <c r="AQ748" i="16"/>
  <c r="AP748" i="16"/>
  <c r="AO748" i="16"/>
  <c r="AN748" i="16"/>
  <c r="AM748" i="16"/>
  <c r="AL748" i="16"/>
  <c r="AK748" i="16"/>
  <c r="AJ748" i="16"/>
  <c r="AI748" i="16"/>
  <c r="AH748" i="16"/>
  <c r="AG748" i="16"/>
  <c r="AF748" i="16"/>
  <c r="AE748" i="16"/>
  <c r="AD748" i="16"/>
  <c r="AC748" i="16"/>
  <c r="AB748" i="16"/>
  <c r="AA748" i="16"/>
  <c r="Z748" i="16"/>
  <c r="Y748" i="16"/>
  <c r="X748" i="16"/>
  <c r="W748" i="16"/>
  <c r="V748" i="16"/>
  <c r="U748" i="16"/>
  <c r="T748" i="16"/>
  <c r="S748" i="16"/>
  <c r="R748" i="16"/>
  <c r="Q748" i="16"/>
  <c r="P748" i="16"/>
  <c r="O748" i="16"/>
  <c r="N748" i="16"/>
  <c r="M748" i="16"/>
  <c r="L748" i="16"/>
  <c r="K748" i="16"/>
  <c r="J748" i="16"/>
  <c r="I748" i="16"/>
  <c r="H748" i="16"/>
  <c r="BO747" i="16"/>
  <c r="BN747" i="16"/>
  <c r="BM747" i="16"/>
  <c r="BL747" i="16"/>
  <c r="BK747" i="16"/>
  <c r="BJ747" i="16"/>
  <c r="BI747" i="16"/>
  <c r="BH747" i="16"/>
  <c r="BG747" i="16"/>
  <c r="BF747" i="16"/>
  <c r="BE747" i="16"/>
  <c r="BD747" i="16"/>
  <c r="BC747" i="16"/>
  <c r="BB747" i="16"/>
  <c r="BA747" i="16"/>
  <c r="AZ747" i="16"/>
  <c r="AY747" i="16"/>
  <c r="AX747" i="16"/>
  <c r="AW747" i="16"/>
  <c r="AV747" i="16"/>
  <c r="AU747" i="16"/>
  <c r="AT747" i="16"/>
  <c r="AS747" i="16"/>
  <c r="AR747" i="16"/>
  <c r="AQ747" i="16"/>
  <c r="AP747" i="16"/>
  <c r="AO747" i="16"/>
  <c r="AN747" i="16"/>
  <c r="AM747" i="16"/>
  <c r="AL747" i="16"/>
  <c r="AK747" i="16"/>
  <c r="AJ747" i="16"/>
  <c r="AI747" i="16"/>
  <c r="AH747" i="16"/>
  <c r="AG747" i="16"/>
  <c r="AF747" i="16"/>
  <c r="AE747" i="16"/>
  <c r="AD747" i="16"/>
  <c r="AC747" i="16"/>
  <c r="AB747" i="16"/>
  <c r="AA747" i="16"/>
  <c r="Z747" i="16"/>
  <c r="Y747" i="16"/>
  <c r="X747" i="16"/>
  <c r="W747" i="16"/>
  <c r="V747" i="16"/>
  <c r="U747" i="16"/>
  <c r="T747" i="16"/>
  <c r="S747" i="16"/>
  <c r="R747" i="16"/>
  <c r="Q747" i="16"/>
  <c r="P747" i="16"/>
  <c r="O747" i="16"/>
  <c r="N747" i="16"/>
  <c r="M747" i="16"/>
  <c r="L747" i="16"/>
  <c r="K747" i="16"/>
  <c r="J747" i="16"/>
  <c r="I747" i="16"/>
  <c r="H747" i="16"/>
  <c r="BO746" i="16"/>
  <c r="BN746" i="16"/>
  <c r="BM746" i="16"/>
  <c r="BL746" i="16"/>
  <c r="BK746" i="16"/>
  <c r="BJ746" i="16"/>
  <c r="BI746" i="16"/>
  <c r="BH746" i="16"/>
  <c r="BG746" i="16"/>
  <c r="BF746" i="16"/>
  <c r="BE746" i="16"/>
  <c r="BD746" i="16"/>
  <c r="BC746" i="16"/>
  <c r="BB746" i="16"/>
  <c r="BA746" i="16"/>
  <c r="AZ746" i="16"/>
  <c r="AY746" i="16"/>
  <c r="AX746" i="16"/>
  <c r="AW746" i="16"/>
  <c r="AV746" i="16"/>
  <c r="AU746" i="16"/>
  <c r="AT746" i="16"/>
  <c r="AS746" i="16"/>
  <c r="AR746" i="16"/>
  <c r="AQ746" i="16"/>
  <c r="AP746" i="16"/>
  <c r="AO746" i="16"/>
  <c r="AN746" i="16"/>
  <c r="AM746" i="16"/>
  <c r="AL746" i="16"/>
  <c r="AK746" i="16"/>
  <c r="AJ746" i="16"/>
  <c r="AI746" i="16"/>
  <c r="AH746" i="16"/>
  <c r="AG746" i="16"/>
  <c r="AF746" i="16"/>
  <c r="AE746" i="16"/>
  <c r="AD746" i="16"/>
  <c r="AC746" i="16"/>
  <c r="AB746" i="16"/>
  <c r="AA746" i="16"/>
  <c r="Z746" i="16"/>
  <c r="Y746" i="16"/>
  <c r="X746" i="16"/>
  <c r="W746" i="16"/>
  <c r="V746" i="16"/>
  <c r="U746" i="16"/>
  <c r="T746" i="16"/>
  <c r="S746" i="16"/>
  <c r="R746" i="16"/>
  <c r="Q746" i="16"/>
  <c r="P746" i="16"/>
  <c r="O746" i="16"/>
  <c r="N746" i="16"/>
  <c r="M746" i="16"/>
  <c r="L746" i="16"/>
  <c r="K746" i="16"/>
  <c r="J746" i="16"/>
  <c r="I746" i="16"/>
  <c r="H746" i="16"/>
  <c r="BO745" i="16"/>
  <c r="BN745" i="16"/>
  <c r="BM745" i="16"/>
  <c r="BL745" i="16"/>
  <c r="BK745" i="16"/>
  <c r="BJ745" i="16"/>
  <c r="BI745" i="16"/>
  <c r="BH745" i="16"/>
  <c r="BG745" i="16"/>
  <c r="BF745" i="16"/>
  <c r="BE745" i="16"/>
  <c r="BD745" i="16"/>
  <c r="BC745" i="16"/>
  <c r="BB745" i="16"/>
  <c r="BA745" i="16"/>
  <c r="AZ745" i="16"/>
  <c r="AY745" i="16"/>
  <c r="AX745" i="16"/>
  <c r="AW745" i="16"/>
  <c r="AV745" i="16"/>
  <c r="AU745" i="16"/>
  <c r="AT745" i="16"/>
  <c r="AS745" i="16"/>
  <c r="AR745" i="16"/>
  <c r="AQ745" i="16"/>
  <c r="AP745" i="16"/>
  <c r="AO745" i="16"/>
  <c r="AN745" i="16"/>
  <c r="AM745" i="16"/>
  <c r="AL745" i="16"/>
  <c r="AK745" i="16"/>
  <c r="AJ745" i="16"/>
  <c r="AI745" i="16"/>
  <c r="AH745" i="16"/>
  <c r="AG745" i="16"/>
  <c r="AF745" i="16"/>
  <c r="AE745" i="16"/>
  <c r="AD745" i="16"/>
  <c r="AC745" i="16"/>
  <c r="AB745" i="16"/>
  <c r="AA745" i="16"/>
  <c r="Z745" i="16"/>
  <c r="Y745" i="16"/>
  <c r="X745" i="16"/>
  <c r="W745" i="16"/>
  <c r="V745" i="16"/>
  <c r="U745" i="16"/>
  <c r="T745" i="16"/>
  <c r="S745" i="16"/>
  <c r="R745" i="16"/>
  <c r="Q745" i="16"/>
  <c r="P745" i="16"/>
  <c r="O745" i="16"/>
  <c r="N745" i="16"/>
  <c r="M745" i="16"/>
  <c r="L745" i="16"/>
  <c r="K745" i="16"/>
  <c r="J745" i="16"/>
  <c r="I745" i="16"/>
  <c r="H745" i="16"/>
  <c r="BO744" i="16"/>
  <c r="BN744" i="16"/>
  <c r="BM744" i="16"/>
  <c r="BL744" i="16"/>
  <c r="BK744" i="16"/>
  <c r="BJ744" i="16"/>
  <c r="BI744" i="16"/>
  <c r="BH744" i="16"/>
  <c r="BG744" i="16"/>
  <c r="BF744" i="16"/>
  <c r="BE744" i="16"/>
  <c r="BD744" i="16"/>
  <c r="BC744" i="16"/>
  <c r="BB744" i="16"/>
  <c r="BA744" i="16"/>
  <c r="AZ744" i="16"/>
  <c r="AY744" i="16"/>
  <c r="AX744" i="16"/>
  <c r="AW744" i="16"/>
  <c r="AV744" i="16"/>
  <c r="AU744" i="16"/>
  <c r="AT744" i="16"/>
  <c r="AS744" i="16"/>
  <c r="AR744" i="16"/>
  <c r="AQ744" i="16"/>
  <c r="AP744" i="16"/>
  <c r="AO744" i="16"/>
  <c r="AN744" i="16"/>
  <c r="AM744" i="16"/>
  <c r="AL744" i="16"/>
  <c r="AK744" i="16"/>
  <c r="AJ744" i="16"/>
  <c r="AI744" i="16"/>
  <c r="AH744" i="16"/>
  <c r="AG744" i="16"/>
  <c r="AF744" i="16"/>
  <c r="AE744" i="16"/>
  <c r="AD744" i="16"/>
  <c r="AC744" i="16"/>
  <c r="AB744" i="16"/>
  <c r="AA744" i="16"/>
  <c r="Z744" i="16"/>
  <c r="Y744" i="16"/>
  <c r="X744" i="16"/>
  <c r="W744" i="16"/>
  <c r="V744" i="16"/>
  <c r="U744" i="16"/>
  <c r="T744" i="16"/>
  <c r="S744" i="16"/>
  <c r="R744" i="16"/>
  <c r="Q744" i="16"/>
  <c r="P744" i="16"/>
  <c r="O744" i="16"/>
  <c r="N744" i="16"/>
  <c r="M744" i="16"/>
  <c r="L744" i="16"/>
  <c r="K744" i="16"/>
  <c r="J744" i="16"/>
  <c r="I744" i="16"/>
  <c r="H744" i="16"/>
  <c r="BO743" i="16"/>
  <c r="BN743" i="16"/>
  <c r="BM743" i="16"/>
  <c r="BL743" i="16"/>
  <c r="BK743" i="16"/>
  <c r="BJ743" i="16"/>
  <c r="BI743" i="16"/>
  <c r="BH743" i="16"/>
  <c r="BG743" i="16"/>
  <c r="BF743" i="16"/>
  <c r="BE743" i="16"/>
  <c r="BD743" i="16"/>
  <c r="BC743" i="16"/>
  <c r="BB743" i="16"/>
  <c r="BA743" i="16"/>
  <c r="AZ743" i="16"/>
  <c r="AY743" i="16"/>
  <c r="AX743" i="16"/>
  <c r="AW743" i="16"/>
  <c r="AV743" i="16"/>
  <c r="AU743" i="16"/>
  <c r="AT743" i="16"/>
  <c r="AS743" i="16"/>
  <c r="AR743" i="16"/>
  <c r="AQ743" i="16"/>
  <c r="AP743" i="16"/>
  <c r="AO743" i="16"/>
  <c r="AN743" i="16"/>
  <c r="AM743" i="16"/>
  <c r="AL743" i="16"/>
  <c r="AK743" i="16"/>
  <c r="AJ743" i="16"/>
  <c r="AI743" i="16"/>
  <c r="AH743" i="16"/>
  <c r="AG743" i="16"/>
  <c r="AF743" i="16"/>
  <c r="AE743" i="16"/>
  <c r="AD743" i="16"/>
  <c r="AC743" i="16"/>
  <c r="AB743" i="16"/>
  <c r="AA743" i="16"/>
  <c r="Z743" i="16"/>
  <c r="Y743" i="16"/>
  <c r="X743" i="16"/>
  <c r="W743" i="16"/>
  <c r="V743" i="16"/>
  <c r="U743" i="16"/>
  <c r="T743" i="16"/>
  <c r="S743" i="16"/>
  <c r="R743" i="16"/>
  <c r="Q743" i="16"/>
  <c r="P743" i="16"/>
  <c r="O743" i="16"/>
  <c r="N743" i="16"/>
  <c r="M743" i="16"/>
  <c r="L743" i="16"/>
  <c r="K743" i="16"/>
  <c r="J743" i="16"/>
  <c r="I743" i="16"/>
  <c r="H743" i="16"/>
  <c r="BO742" i="16"/>
  <c r="BN742" i="16"/>
  <c r="BM742" i="16"/>
  <c r="BL742" i="16"/>
  <c r="BK742" i="16"/>
  <c r="BJ742" i="16"/>
  <c r="BI742" i="16"/>
  <c r="BH742" i="16"/>
  <c r="BG742" i="16"/>
  <c r="BF742" i="16"/>
  <c r="BE742" i="16"/>
  <c r="BD742" i="16"/>
  <c r="BC742" i="16"/>
  <c r="BB742" i="16"/>
  <c r="BA742" i="16"/>
  <c r="AZ742" i="16"/>
  <c r="AY742" i="16"/>
  <c r="AX742" i="16"/>
  <c r="AW742" i="16"/>
  <c r="AV742" i="16"/>
  <c r="AU742" i="16"/>
  <c r="AT742" i="16"/>
  <c r="AS742" i="16"/>
  <c r="AR742" i="16"/>
  <c r="AQ742" i="16"/>
  <c r="AP742" i="16"/>
  <c r="AO742" i="16"/>
  <c r="AN742" i="16"/>
  <c r="AM742" i="16"/>
  <c r="AL742" i="16"/>
  <c r="AK742" i="16"/>
  <c r="AJ742" i="16"/>
  <c r="AI742" i="16"/>
  <c r="AH742" i="16"/>
  <c r="AG742" i="16"/>
  <c r="AF742" i="16"/>
  <c r="AE742" i="16"/>
  <c r="AD742" i="16"/>
  <c r="AC742" i="16"/>
  <c r="AB742" i="16"/>
  <c r="AA742" i="16"/>
  <c r="Z742" i="16"/>
  <c r="Y742" i="16"/>
  <c r="X742" i="16"/>
  <c r="W742" i="16"/>
  <c r="V742" i="16"/>
  <c r="U742" i="16"/>
  <c r="T742" i="16"/>
  <c r="S742" i="16"/>
  <c r="R742" i="16"/>
  <c r="Q742" i="16"/>
  <c r="P742" i="16"/>
  <c r="O742" i="16"/>
  <c r="N742" i="16"/>
  <c r="M742" i="16"/>
  <c r="L742" i="16"/>
  <c r="K742" i="16"/>
  <c r="J742" i="16"/>
  <c r="I742" i="16"/>
  <c r="H742" i="16"/>
  <c r="BO741" i="16"/>
  <c r="BN741" i="16"/>
  <c r="BM741" i="16"/>
  <c r="BL741" i="16"/>
  <c r="BK741" i="16"/>
  <c r="BJ741" i="16"/>
  <c r="BI741" i="16"/>
  <c r="BH741" i="16"/>
  <c r="BG741" i="16"/>
  <c r="BF741" i="16"/>
  <c r="BE741" i="16"/>
  <c r="BD741" i="16"/>
  <c r="BC741" i="16"/>
  <c r="BB741" i="16"/>
  <c r="BA741" i="16"/>
  <c r="AZ741" i="16"/>
  <c r="AY741" i="16"/>
  <c r="AX741" i="16"/>
  <c r="AW741" i="16"/>
  <c r="AV741" i="16"/>
  <c r="AU741" i="16"/>
  <c r="AT741" i="16"/>
  <c r="AS741" i="16"/>
  <c r="AR741" i="16"/>
  <c r="AQ741" i="16"/>
  <c r="AP741" i="16"/>
  <c r="AO741" i="16"/>
  <c r="AN741" i="16"/>
  <c r="AM741" i="16"/>
  <c r="AL741" i="16"/>
  <c r="AK741" i="16"/>
  <c r="AJ741" i="16"/>
  <c r="AI741" i="16"/>
  <c r="AH741" i="16"/>
  <c r="AG741" i="16"/>
  <c r="AF741" i="16"/>
  <c r="AE741" i="16"/>
  <c r="AD741" i="16"/>
  <c r="AC741" i="16"/>
  <c r="AB741" i="16"/>
  <c r="AA741" i="16"/>
  <c r="Z741" i="16"/>
  <c r="Y741" i="16"/>
  <c r="X741" i="16"/>
  <c r="W741" i="16"/>
  <c r="V741" i="16"/>
  <c r="U741" i="16"/>
  <c r="T741" i="16"/>
  <c r="S741" i="16"/>
  <c r="R741" i="16"/>
  <c r="Q741" i="16"/>
  <c r="P741" i="16"/>
  <c r="O741" i="16"/>
  <c r="N741" i="16"/>
  <c r="M741" i="16"/>
  <c r="L741" i="16"/>
  <c r="K741" i="16"/>
  <c r="J741" i="16"/>
  <c r="I741" i="16"/>
  <c r="H741" i="16"/>
  <c r="BO740" i="16"/>
  <c r="BN740" i="16"/>
  <c r="BM740" i="16"/>
  <c r="BL740" i="16"/>
  <c r="BK740" i="16"/>
  <c r="BJ740" i="16"/>
  <c r="BI740" i="16"/>
  <c r="BH740" i="16"/>
  <c r="BG740" i="16"/>
  <c r="BF740" i="16"/>
  <c r="BE740" i="16"/>
  <c r="BD740" i="16"/>
  <c r="BC740" i="16"/>
  <c r="BB740" i="16"/>
  <c r="BA740" i="16"/>
  <c r="AZ740" i="16"/>
  <c r="AY740" i="16"/>
  <c r="AX740" i="16"/>
  <c r="AW740" i="16"/>
  <c r="AV740" i="16"/>
  <c r="AU740" i="16"/>
  <c r="AT740" i="16"/>
  <c r="AS740" i="16"/>
  <c r="AR740" i="16"/>
  <c r="AQ740" i="16"/>
  <c r="AP740" i="16"/>
  <c r="AO740" i="16"/>
  <c r="AN740" i="16"/>
  <c r="AM740" i="16"/>
  <c r="AL740" i="16"/>
  <c r="AK740" i="16"/>
  <c r="AJ740" i="16"/>
  <c r="AI740" i="16"/>
  <c r="AH740" i="16"/>
  <c r="AG740" i="16"/>
  <c r="AF740" i="16"/>
  <c r="AE740" i="16"/>
  <c r="AD740" i="16"/>
  <c r="AC740" i="16"/>
  <c r="AB740" i="16"/>
  <c r="AA740" i="16"/>
  <c r="Z740" i="16"/>
  <c r="Y740" i="16"/>
  <c r="X740" i="16"/>
  <c r="W740" i="16"/>
  <c r="V740" i="16"/>
  <c r="U740" i="16"/>
  <c r="T740" i="16"/>
  <c r="S740" i="16"/>
  <c r="R740" i="16"/>
  <c r="Q740" i="16"/>
  <c r="P740" i="16"/>
  <c r="O740" i="16"/>
  <c r="N740" i="16"/>
  <c r="M740" i="16"/>
  <c r="L740" i="16"/>
  <c r="K740" i="16"/>
  <c r="J740" i="16"/>
  <c r="I740" i="16"/>
  <c r="H740" i="16"/>
  <c r="BO739" i="16"/>
  <c r="BN739" i="16"/>
  <c r="BM739" i="16"/>
  <c r="BL739" i="16"/>
  <c r="BK739" i="16"/>
  <c r="BJ739" i="16"/>
  <c r="BI739" i="16"/>
  <c r="BH739" i="16"/>
  <c r="BG739" i="16"/>
  <c r="BF739" i="16"/>
  <c r="BE739" i="16"/>
  <c r="BD739" i="16"/>
  <c r="BC739" i="16"/>
  <c r="BB739" i="16"/>
  <c r="BA739" i="16"/>
  <c r="AZ739" i="16"/>
  <c r="AY739" i="16"/>
  <c r="AX739" i="16"/>
  <c r="AW739" i="16"/>
  <c r="AV739" i="16"/>
  <c r="AU739" i="16"/>
  <c r="AT739" i="16"/>
  <c r="AS739" i="16"/>
  <c r="AR739" i="16"/>
  <c r="AQ739" i="16"/>
  <c r="AP739" i="16"/>
  <c r="AO739" i="16"/>
  <c r="AN739" i="16"/>
  <c r="AM739" i="16"/>
  <c r="AL739" i="16"/>
  <c r="AK739" i="16"/>
  <c r="AJ739" i="16"/>
  <c r="AI739" i="16"/>
  <c r="AH739" i="16"/>
  <c r="AG739" i="16"/>
  <c r="AF739" i="16"/>
  <c r="AE739" i="16"/>
  <c r="AD739" i="16"/>
  <c r="AC739" i="16"/>
  <c r="AB739" i="16"/>
  <c r="AA739" i="16"/>
  <c r="Z739" i="16"/>
  <c r="Y739" i="16"/>
  <c r="X739" i="16"/>
  <c r="W739" i="16"/>
  <c r="V739" i="16"/>
  <c r="U739" i="16"/>
  <c r="T739" i="16"/>
  <c r="S739" i="16"/>
  <c r="R739" i="16"/>
  <c r="Q739" i="16"/>
  <c r="P739" i="16"/>
  <c r="O739" i="16"/>
  <c r="N739" i="16"/>
  <c r="M739" i="16"/>
  <c r="L739" i="16"/>
  <c r="K739" i="16"/>
  <c r="J739" i="16"/>
  <c r="I739" i="16"/>
  <c r="H739" i="16"/>
  <c r="BO738" i="16"/>
  <c r="BN738" i="16"/>
  <c r="BM738" i="16"/>
  <c r="BL738" i="16"/>
  <c r="BK738" i="16"/>
  <c r="BJ738" i="16"/>
  <c r="BI738" i="16"/>
  <c r="BH738" i="16"/>
  <c r="BG738" i="16"/>
  <c r="BF738" i="16"/>
  <c r="BE738" i="16"/>
  <c r="BD738" i="16"/>
  <c r="BC738" i="16"/>
  <c r="BB738" i="16"/>
  <c r="BA738" i="16"/>
  <c r="AZ738" i="16"/>
  <c r="AY738" i="16"/>
  <c r="AX738" i="16"/>
  <c r="AW738" i="16"/>
  <c r="AV738" i="16"/>
  <c r="AU738" i="16"/>
  <c r="AT738" i="16"/>
  <c r="AS738" i="16"/>
  <c r="AR738" i="16"/>
  <c r="AQ738" i="16"/>
  <c r="AP738" i="16"/>
  <c r="AO738" i="16"/>
  <c r="AN738" i="16"/>
  <c r="AM738" i="16"/>
  <c r="AL738" i="16"/>
  <c r="AK738" i="16"/>
  <c r="AJ738" i="16"/>
  <c r="AI738" i="16"/>
  <c r="AH738" i="16"/>
  <c r="AG738" i="16"/>
  <c r="AF738" i="16"/>
  <c r="AE738" i="16"/>
  <c r="AD738" i="16"/>
  <c r="AC738" i="16"/>
  <c r="AB738" i="16"/>
  <c r="AA738" i="16"/>
  <c r="Z738" i="16"/>
  <c r="Y738" i="16"/>
  <c r="X738" i="16"/>
  <c r="W738" i="16"/>
  <c r="V738" i="16"/>
  <c r="U738" i="16"/>
  <c r="T738" i="16"/>
  <c r="S738" i="16"/>
  <c r="R738" i="16"/>
  <c r="Q738" i="16"/>
  <c r="P738" i="16"/>
  <c r="O738" i="16"/>
  <c r="N738" i="16"/>
  <c r="M738" i="16"/>
  <c r="L738" i="16"/>
  <c r="K738" i="16"/>
  <c r="J738" i="16"/>
  <c r="I738" i="16"/>
  <c r="H738" i="16"/>
  <c r="BO737" i="16"/>
  <c r="BN737" i="16"/>
  <c r="BM737" i="16"/>
  <c r="BL737" i="16"/>
  <c r="BK737" i="16"/>
  <c r="BJ737" i="16"/>
  <c r="BI737" i="16"/>
  <c r="BH737" i="16"/>
  <c r="BG737" i="16"/>
  <c r="BF737" i="16"/>
  <c r="BE737" i="16"/>
  <c r="BD737" i="16"/>
  <c r="BC737" i="16"/>
  <c r="BB737" i="16"/>
  <c r="BA737" i="16"/>
  <c r="AZ737" i="16"/>
  <c r="AY737" i="16"/>
  <c r="AX737" i="16"/>
  <c r="AW737" i="16"/>
  <c r="AV737" i="16"/>
  <c r="AU737" i="16"/>
  <c r="AT737" i="16"/>
  <c r="AS737" i="16"/>
  <c r="AR737" i="16"/>
  <c r="AQ737" i="16"/>
  <c r="AP737" i="16"/>
  <c r="AO737" i="16"/>
  <c r="AN737" i="16"/>
  <c r="AM737" i="16"/>
  <c r="AL737" i="16"/>
  <c r="AK737" i="16"/>
  <c r="AJ737" i="16"/>
  <c r="AI737" i="16"/>
  <c r="AH737" i="16"/>
  <c r="AG737" i="16"/>
  <c r="AF737" i="16"/>
  <c r="AE737" i="16"/>
  <c r="AD737" i="16"/>
  <c r="AC737" i="16"/>
  <c r="AB737" i="16"/>
  <c r="AA737" i="16"/>
  <c r="Z737" i="16"/>
  <c r="Y737" i="16"/>
  <c r="X737" i="16"/>
  <c r="W737" i="16"/>
  <c r="V737" i="16"/>
  <c r="U737" i="16"/>
  <c r="T737" i="16"/>
  <c r="S737" i="16"/>
  <c r="R737" i="16"/>
  <c r="Q737" i="16"/>
  <c r="P737" i="16"/>
  <c r="O737" i="16"/>
  <c r="N737" i="16"/>
  <c r="M737" i="16"/>
  <c r="L737" i="16"/>
  <c r="K737" i="16"/>
  <c r="J737" i="16"/>
  <c r="I737" i="16"/>
  <c r="H737" i="16"/>
  <c r="BO736" i="16"/>
  <c r="BN736" i="16"/>
  <c r="BM736" i="16"/>
  <c r="BL736" i="16"/>
  <c r="BK736" i="16"/>
  <c r="BJ736" i="16"/>
  <c r="BI736" i="16"/>
  <c r="BH736" i="16"/>
  <c r="BG736" i="16"/>
  <c r="BF736" i="16"/>
  <c r="BE736" i="16"/>
  <c r="BD736" i="16"/>
  <c r="BC736" i="16"/>
  <c r="BB736" i="16"/>
  <c r="BA736" i="16"/>
  <c r="AZ736" i="16"/>
  <c r="AY736" i="16"/>
  <c r="AX736" i="16"/>
  <c r="AW736" i="16"/>
  <c r="AV736" i="16"/>
  <c r="AU736" i="16"/>
  <c r="AT736" i="16"/>
  <c r="AS736" i="16"/>
  <c r="AR736" i="16"/>
  <c r="AQ736" i="16"/>
  <c r="AP736" i="16"/>
  <c r="AO736" i="16"/>
  <c r="AN736" i="16"/>
  <c r="AM736" i="16"/>
  <c r="AL736" i="16"/>
  <c r="AK736" i="16"/>
  <c r="AJ736" i="16"/>
  <c r="AI736" i="16"/>
  <c r="AH736" i="16"/>
  <c r="AG736" i="16"/>
  <c r="AF736" i="16"/>
  <c r="AE736" i="16"/>
  <c r="AD736" i="16"/>
  <c r="AC736" i="16"/>
  <c r="AB736" i="16"/>
  <c r="AA736" i="16"/>
  <c r="Z736" i="16"/>
  <c r="Y736" i="16"/>
  <c r="X736" i="16"/>
  <c r="W736" i="16"/>
  <c r="V736" i="16"/>
  <c r="U736" i="16"/>
  <c r="T736" i="16"/>
  <c r="S736" i="16"/>
  <c r="R736" i="16"/>
  <c r="Q736" i="16"/>
  <c r="P736" i="16"/>
  <c r="O736" i="16"/>
  <c r="N736" i="16"/>
  <c r="M736" i="16"/>
  <c r="L736" i="16"/>
  <c r="K736" i="16"/>
  <c r="J736" i="16"/>
  <c r="I736" i="16"/>
  <c r="H736" i="16"/>
  <c r="BO735" i="16"/>
  <c r="BN735" i="16"/>
  <c r="BM735" i="16"/>
  <c r="BL735" i="16"/>
  <c r="BK735" i="16"/>
  <c r="BJ735" i="16"/>
  <c r="BI735" i="16"/>
  <c r="BH735" i="16"/>
  <c r="BG735" i="16"/>
  <c r="BF735" i="16"/>
  <c r="BE735" i="16"/>
  <c r="BD735" i="16"/>
  <c r="BC735" i="16"/>
  <c r="BB735" i="16"/>
  <c r="BA735" i="16"/>
  <c r="AZ735" i="16"/>
  <c r="AY735" i="16"/>
  <c r="AX735" i="16"/>
  <c r="AW735" i="16"/>
  <c r="AV735" i="16"/>
  <c r="AU735" i="16"/>
  <c r="AT735" i="16"/>
  <c r="AS735" i="16"/>
  <c r="AR735" i="16"/>
  <c r="AQ735" i="16"/>
  <c r="AP735" i="16"/>
  <c r="AO735" i="16"/>
  <c r="AN735" i="16"/>
  <c r="AM735" i="16"/>
  <c r="AL735" i="16"/>
  <c r="AK735" i="16"/>
  <c r="AJ735" i="16"/>
  <c r="AI735" i="16"/>
  <c r="AH735" i="16"/>
  <c r="AG735" i="16"/>
  <c r="AF735" i="16"/>
  <c r="AE735" i="16"/>
  <c r="AD735" i="16"/>
  <c r="AC735" i="16"/>
  <c r="AB735" i="16"/>
  <c r="AA735" i="16"/>
  <c r="Z735" i="16"/>
  <c r="Y735" i="16"/>
  <c r="X735" i="16"/>
  <c r="W735" i="16"/>
  <c r="V735" i="16"/>
  <c r="U735" i="16"/>
  <c r="T735" i="16"/>
  <c r="S735" i="16"/>
  <c r="R735" i="16"/>
  <c r="Q735" i="16"/>
  <c r="P735" i="16"/>
  <c r="O735" i="16"/>
  <c r="N735" i="16"/>
  <c r="M735" i="16"/>
  <c r="L735" i="16"/>
  <c r="K735" i="16"/>
  <c r="J735" i="16"/>
  <c r="I735" i="16"/>
  <c r="H735" i="16"/>
  <c r="BO734" i="16"/>
  <c r="BN734" i="16"/>
  <c r="BM734" i="16"/>
  <c r="BL734" i="16"/>
  <c r="BK734" i="16"/>
  <c r="BJ734" i="16"/>
  <c r="BI734" i="16"/>
  <c r="BH734" i="16"/>
  <c r="BG734" i="16"/>
  <c r="BF734" i="16"/>
  <c r="BE734" i="16"/>
  <c r="BD734" i="16"/>
  <c r="BC734" i="16"/>
  <c r="BB734" i="16"/>
  <c r="BA734" i="16"/>
  <c r="AZ734" i="16"/>
  <c r="AY734" i="16"/>
  <c r="AX734" i="16"/>
  <c r="AW734" i="16"/>
  <c r="AV734" i="16"/>
  <c r="AU734" i="16"/>
  <c r="AT734" i="16"/>
  <c r="AS734" i="16"/>
  <c r="AR734" i="16"/>
  <c r="AQ734" i="16"/>
  <c r="AP734" i="16"/>
  <c r="AO734" i="16"/>
  <c r="AN734" i="16"/>
  <c r="AM734" i="16"/>
  <c r="AL734" i="16"/>
  <c r="AK734" i="16"/>
  <c r="AJ734" i="16"/>
  <c r="AI734" i="16"/>
  <c r="AH734" i="16"/>
  <c r="AG734" i="16"/>
  <c r="AF734" i="16"/>
  <c r="AE734" i="16"/>
  <c r="AD734" i="16"/>
  <c r="AC734" i="16"/>
  <c r="AB734" i="16"/>
  <c r="AA734" i="16"/>
  <c r="Z734" i="16"/>
  <c r="Y734" i="16"/>
  <c r="X734" i="16"/>
  <c r="W734" i="16"/>
  <c r="V734" i="16"/>
  <c r="U734" i="16"/>
  <c r="T734" i="16"/>
  <c r="S734" i="16"/>
  <c r="R734" i="16"/>
  <c r="Q734" i="16"/>
  <c r="P734" i="16"/>
  <c r="O734" i="16"/>
  <c r="N734" i="16"/>
  <c r="M734" i="16"/>
  <c r="L734" i="16"/>
  <c r="K734" i="16"/>
  <c r="J734" i="16"/>
  <c r="I734" i="16"/>
  <c r="H734" i="16"/>
  <c r="BO733" i="16"/>
  <c r="BN733" i="16"/>
  <c r="BM733" i="16"/>
  <c r="BL733" i="16"/>
  <c r="BK733" i="16"/>
  <c r="BJ733" i="16"/>
  <c r="BI733" i="16"/>
  <c r="BH733" i="16"/>
  <c r="BG733" i="16"/>
  <c r="BF733" i="16"/>
  <c r="BE733" i="16"/>
  <c r="BD733" i="16"/>
  <c r="BC733" i="16"/>
  <c r="BB733" i="16"/>
  <c r="BA733" i="16"/>
  <c r="AZ733" i="16"/>
  <c r="AY733" i="16"/>
  <c r="AX733" i="16"/>
  <c r="AW733" i="16"/>
  <c r="AV733" i="16"/>
  <c r="AU733" i="16"/>
  <c r="AT733" i="16"/>
  <c r="AS733" i="16"/>
  <c r="AR733" i="16"/>
  <c r="AQ733" i="16"/>
  <c r="AP733" i="16"/>
  <c r="AO733" i="16"/>
  <c r="AN733" i="16"/>
  <c r="AM733" i="16"/>
  <c r="AL733" i="16"/>
  <c r="AK733" i="16"/>
  <c r="AJ733" i="16"/>
  <c r="AI733" i="16"/>
  <c r="AH733" i="16"/>
  <c r="AG733" i="16"/>
  <c r="AF733" i="16"/>
  <c r="AE733" i="16"/>
  <c r="AD733" i="16"/>
  <c r="AC733" i="16"/>
  <c r="AB733" i="16"/>
  <c r="AA733" i="16"/>
  <c r="Z733" i="16"/>
  <c r="Y733" i="16"/>
  <c r="X733" i="16"/>
  <c r="W733" i="16"/>
  <c r="V733" i="16"/>
  <c r="U733" i="16"/>
  <c r="T733" i="16"/>
  <c r="S733" i="16"/>
  <c r="R733" i="16"/>
  <c r="Q733" i="16"/>
  <c r="P733" i="16"/>
  <c r="O733" i="16"/>
  <c r="N733" i="16"/>
  <c r="M733" i="16"/>
  <c r="L733" i="16"/>
  <c r="K733" i="16"/>
  <c r="J733" i="16"/>
  <c r="I733" i="16"/>
  <c r="H733" i="16"/>
  <c r="BO732" i="16"/>
  <c r="BN732" i="16"/>
  <c r="BM732" i="16"/>
  <c r="BL732" i="16"/>
  <c r="BK732" i="16"/>
  <c r="BJ732" i="16"/>
  <c r="BI732" i="16"/>
  <c r="BH732" i="16"/>
  <c r="BG732" i="16"/>
  <c r="BF732" i="16"/>
  <c r="BE732" i="16"/>
  <c r="BD732" i="16"/>
  <c r="BC732" i="16"/>
  <c r="BB732" i="16"/>
  <c r="BA732" i="16"/>
  <c r="AZ732" i="16"/>
  <c r="AY732" i="16"/>
  <c r="AX732" i="16"/>
  <c r="AW732" i="16"/>
  <c r="AV732" i="16"/>
  <c r="AU732" i="16"/>
  <c r="AT732" i="16"/>
  <c r="AS732" i="16"/>
  <c r="AR732" i="16"/>
  <c r="AQ732" i="16"/>
  <c r="AP732" i="16"/>
  <c r="AO732" i="16"/>
  <c r="AN732" i="16"/>
  <c r="AM732" i="16"/>
  <c r="AL732" i="16"/>
  <c r="AK732" i="16"/>
  <c r="AJ732" i="16"/>
  <c r="AI732" i="16"/>
  <c r="AH732" i="16"/>
  <c r="AG732" i="16"/>
  <c r="AF732" i="16"/>
  <c r="AE732" i="16"/>
  <c r="AD732" i="16"/>
  <c r="AC732" i="16"/>
  <c r="AB732" i="16"/>
  <c r="AA732" i="16"/>
  <c r="Z732" i="16"/>
  <c r="Y732" i="16"/>
  <c r="X732" i="16"/>
  <c r="W732" i="16"/>
  <c r="V732" i="16"/>
  <c r="U732" i="16"/>
  <c r="T732" i="16"/>
  <c r="S732" i="16"/>
  <c r="R732" i="16"/>
  <c r="Q732" i="16"/>
  <c r="P732" i="16"/>
  <c r="O732" i="16"/>
  <c r="N732" i="16"/>
  <c r="M732" i="16"/>
  <c r="L732" i="16"/>
  <c r="K732" i="16"/>
  <c r="J732" i="16"/>
  <c r="I732" i="16"/>
  <c r="H732" i="16"/>
  <c r="BO731" i="16"/>
  <c r="BN731" i="16"/>
  <c r="BM731" i="16"/>
  <c r="BL731" i="16"/>
  <c r="BK731" i="16"/>
  <c r="BJ731" i="16"/>
  <c r="BI731" i="16"/>
  <c r="BH731" i="16"/>
  <c r="BG731" i="16"/>
  <c r="BF731" i="16"/>
  <c r="BE731" i="16"/>
  <c r="BD731" i="16"/>
  <c r="BC731" i="16"/>
  <c r="BB731" i="16"/>
  <c r="BA731" i="16"/>
  <c r="AZ731" i="16"/>
  <c r="AY731" i="16"/>
  <c r="AX731" i="16"/>
  <c r="AW731" i="16"/>
  <c r="AV731" i="16"/>
  <c r="AU731" i="16"/>
  <c r="AT731" i="16"/>
  <c r="AS731" i="16"/>
  <c r="AR731" i="16"/>
  <c r="AQ731" i="16"/>
  <c r="AP731" i="16"/>
  <c r="AO731" i="16"/>
  <c r="AN731" i="16"/>
  <c r="AM731" i="16"/>
  <c r="AL731" i="16"/>
  <c r="AK731" i="16"/>
  <c r="AJ731" i="16"/>
  <c r="AI731" i="16"/>
  <c r="AH731" i="16"/>
  <c r="AG731" i="16"/>
  <c r="AF731" i="16"/>
  <c r="AE731" i="16"/>
  <c r="AD731" i="16"/>
  <c r="AC731" i="16"/>
  <c r="AB731" i="16"/>
  <c r="AA731" i="16"/>
  <c r="Z731" i="16"/>
  <c r="Y731" i="16"/>
  <c r="X731" i="16"/>
  <c r="W731" i="16"/>
  <c r="V731" i="16"/>
  <c r="U731" i="16"/>
  <c r="T731" i="16"/>
  <c r="S731" i="16"/>
  <c r="R731" i="16"/>
  <c r="Q731" i="16"/>
  <c r="P731" i="16"/>
  <c r="O731" i="16"/>
  <c r="N731" i="16"/>
  <c r="M731" i="16"/>
  <c r="L731" i="16"/>
  <c r="K731" i="16"/>
  <c r="J731" i="16"/>
  <c r="I731" i="16"/>
  <c r="H731"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K730" i="16"/>
  <c r="J730" i="16"/>
  <c r="I730" i="16"/>
  <c r="H730"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9" i="16"/>
  <c r="J729" i="16"/>
  <c r="I729" i="16"/>
  <c r="H729" i="16"/>
  <c r="BO728" i="16"/>
  <c r="BN728" i="16"/>
  <c r="BM728" i="16"/>
  <c r="BL728" i="16"/>
  <c r="BK728" i="16"/>
  <c r="BJ728" i="16"/>
  <c r="BI728" i="16"/>
  <c r="BH728" i="16"/>
  <c r="BG728" i="16"/>
  <c r="BF728" i="16"/>
  <c r="BE728" i="16"/>
  <c r="BD728" i="16"/>
  <c r="BC728" i="16"/>
  <c r="BB728" i="16"/>
  <c r="BA728" i="16"/>
  <c r="AZ728" i="16"/>
  <c r="AY728" i="16"/>
  <c r="AX728" i="16"/>
  <c r="AW728" i="16"/>
  <c r="AV728" i="16"/>
  <c r="AU728" i="16"/>
  <c r="AT728" i="16"/>
  <c r="AS728" i="16"/>
  <c r="AR728" i="16"/>
  <c r="AQ728" i="16"/>
  <c r="AP728" i="16"/>
  <c r="AO728" i="16"/>
  <c r="AN728" i="16"/>
  <c r="AM728" i="16"/>
  <c r="AL728" i="16"/>
  <c r="AK728" i="16"/>
  <c r="AJ728" i="16"/>
  <c r="AI728" i="16"/>
  <c r="AH728" i="16"/>
  <c r="AG728" i="16"/>
  <c r="AF728" i="16"/>
  <c r="AE728" i="16"/>
  <c r="AD728" i="16"/>
  <c r="AC728" i="16"/>
  <c r="AB728" i="16"/>
  <c r="AA728" i="16"/>
  <c r="Z728" i="16"/>
  <c r="Y728" i="16"/>
  <c r="X728" i="16"/>
  <c r="W728" i="16"/>
  <c r="V728" i="16"/>
  <c r="U728" i="16"/>
  <c r="T728" i="16"/>
  <c r="S728" i="16"/>
  <c r="R728" i="16"/>
  <c r="Q728" i="16"/>
  <c r="P728" i="16"/>
  <c r="O728" i="16"/>
  <c r="N728" i="16"/>
  <c r="M728" i="16"/>
  <c r="L728" i="16"/>
  <c r="K728" i="16"/>
  <c r="J728" i="16"/>
  <c r="I728" i="16"/>
  <c r="H728" i="16"/>
  <c r="BO727" i="16"/>
  <c r="BN727" i="16"/>
  <c r="BM727" i="16"/>
  <c r="BL727" i="16"/>
  <c r="BK727" i="16"/>
  <c r="BJ727" i="16"/>
  <c r="BI727" i="16"/>
  <c r="BH727" i="16"/>
  <c r="BG727" i="16"/>
  <c r="BF727" i="16"/>
  <c r="BE727" i="16"/>
  <c r="BD727" i="16"/>
  <c r="BC727" i="16"/>
  <c r="BB727" i="16"/>
  <c r="BA727" i="16"/>
  <c r="AZ727" i="16"/>
  <c r="AY727" i="16"/>
  <c r="AX727" i="16"/>
  <c r="AW727" i="16"/>
  <c r="AV727" i="16"/>
  <c r="AU727" i="16"/>
  <c r="AT727" i="16"/>
  <c r="AS727" i="16"/>
  <c r="AR727" i="16"/>
  <c r="AQ727" i="16"/>
  <c r="AP727" i="16"/>
  <c r="AO727" i="16"/>
  <c r="AN727" i="16"/>
  <c r="AM727" i="16"/>
  <c r="AL727" i="16"/>
  <c r="AK727" i="16"/>
  <c r="AJ727" i="16"/>
  <c r="AI727" i="16"/>
  <c r="AH727" i="16"/>
  <c r="AG727" i="16"/>
  <c r="AF727" i="16"/>
  <c r="AE727" i="16"/>
  <c r="AD727" i="16"/>
  <c r="AC727" i="16"/>
  <c r="AB727" i="16"/>
  <c r="AA727" i="16"/>
  <c r="Z727" i="16"/>
  <c r="Y727" i="16"/>
  <c r="X727" i="16"/>
  <c r="W727" i="16"/>
  <c r="V727" i="16"/>
  <c r="U727" i="16"/>
  <c r="T727" i="16"/>
  <c r="S727" i="16"/>
  <c r="R727" i="16"/>
  <c r="Q727" i="16"/>
  <c r="P727" i="16"/>
  <c r="O727" i="16"/>
  <c r="N727" i="16"/>
  <c r="M727" i="16"/>
  <c r="L727" i="16"/>
  <c r="K727" i="16"/>
  <c r="J727" i="16"/>
  <c r="I727" i="16"/>
  <c r="H727" i="16"/>
  <c r="BO726" i="16"/>
  <c r="BN726" i="16"/>
  <c r="BM726" i="16"/>
  <c r="BL726" i="16"/>
  <c r="BK726" i="16"/>
  <c r="BJ726" i="16"/>
  <c r="BI726" i="16"/>
  <c r="BH726" i="16"/>
  <c r="BG726" i="16"/>
  <c r="BF726" i="16"/>
  <c r="BE726" i="16"/>
  <c r="BD726" i="16"/>
  <c r="BC726" i="16"/>
  <c r="BB726" i="16"/>
  <c r="BA726" i="16"/>
  <c r="AZ726" i="16"/>
  <c r="AY726" i="16"/>
  <c r="AX726" i="16"/>
  <c r="AW726" i="16"/>
  <c r="AV726" i="16"/>
  <c r="AU726" i="16"/>
  <c r="AT726" i="16"/>
  <c r="AS726" i="16"/>
  <c r="AR726" i="16"/>
  <c r="AQ726" i="16"/>
  <c r="AP726" i="16"/>
  <c r="AO726" i="16"/>
  <c r="AN726" i="16"/>
  <c r="AM726" i="16"/>
  <c r="AL726" i="16"/>
  <c r="AK726" i="16"/>
  <c r="AJ726" i="16"/>
  <c r="AI726" i="16"/>
  <c r="AH726" i="16"/>
  <c r="AG726" i="16"/>
  <c r="AF726" i="16"/>
  <c r="AE726" i="16"/>
  <c r="AD726" i="16"/>
  <c r="AC726" i="16"/>
  <c r="AB726" i="16"/>
  <c r="AA726" i="16"/>
  <c r="Z726" i="16"/>
  <c r="Y726" i="16"/>
  <c r="X726" i="16"/>
  <c r="W726" i="16"/>
  <c r="V726" i="16"/>
  <c r="U726" i="16"/>
  <c r="T726" i="16"/>
  <c r="S726" i="16"/>
  <c r="R726" i="16"/>
  <c r="Q726" i="16"/>
  <c r="P726" i="16"/>
  <c r="O726" i="16"/>
  <c r="N726" i="16"/>
  <c r="M726" i="16"/>
  <c r="L726" i="16"/>
  <c r="K726" i="16"/>
  <c r="J726" i="16"/>
  <c r="I726" i="16"/>
  <c r="H726" i="16"/>
  <c r="BO725" i="16"/>
  <c r="BN725" i="16"/>
  <c r="BM725" i="16"/>
  <c r="BL725" i="16"/>
  <c r="BK725" i="16"/>
  <c r="BJ725" i="16"/>
  <c r="BI725" i="16"/>
  <c r="BH725" i="16"/>
  <c r="BG725" i="16"/>
  <c r="BF725" i="16"/>
  <c r="BE725" i="16"/>
  <c r="BD725" i="16"/>
  <c r="BC725" i="16"/>
  <c r="BB725" i="16"/>
  <c r="BA725" i="16"/>
  <c r="AZ725" i="16"/>
  <c r="AY725" i="16"/>
  <c r="AX725" i="16"/>
  <c r="AW725" i="16"/>
  <c r="AV725" i="16"/>
  <c r="AU725" i="16"/>
  <c r="AT725" i="16"/>
  <c r="AS725" i="16"/>
  <c r="AR725" i="16"/>
  <c r="AQ725" i="16"/>
  <c r="AP725" i="16"/>
  <c r="AO725" i="16"/>
  <c r="AN725" i="16"/>
  <c r="AM725" i="16"/>
  <c r="AL725" i="16"/>
  <c r="AK725" i="16"/>
  <c r="AJ725" i="16"/>
  <c r="AI725" i="16"/>
  <c r="AH725" i="16"/>
  <c r="AG725" i="16"/>
  <c r="AF725" i="16"/>
  <c r="AE725" i="16"/>
  <c r="AD725" i="16"/>
  <c r="AC725" i="16"/>
  <c r="AB725" i="16"/>
  <c r="AA725" i="16"/>
  <c r="Z725" i="16"/>
  <c r="Y725" i="16"/>
  <c r="X725" i="16"/>
  <c r="W725" i="16"/>
  <c r="V725" i="16"/>
  <c r="U725" i="16"/>
  <c r="T725" i="16"/>
  <c r="S725" i="16"/>
  <c r="R725" i="16"/>
  <c r="Q725" i="16"/>
  <c r="P725" i="16"/>
  <c r="O725" i="16"/>
  <c r="N725" i="16"/>
  <c r="M725" i="16"/>
  <c r="L725" i="16"/>
  <c r="K725" i="16"/>
  <c r="J725" i="16"/>
  <c r="I725" i="16"/>
  <c r="H725" i="16"/>
  <c r="BO724" i="16"/>
  <c r="BN724" i="16"/>
  <c r="BM724" i="16"/>
  <c r="BL724" i="16"/>
  <c r="BK724" i="16"/>
  <c r="BJ724" i="16"/>
  <c r="BI724" i="16"/>
  <c r="BH724" i="16"/>
  <c r="BG724" i="16"/>
  <c r="BF724" i="16"/>
  <c r="BE724" i="16"/>
  <c r="BD724" i="16"/>
  <c r="BC724" i="16"/>
  <c r="BB724" i="16"/>
  <c r="BA724" i="16"/>
  <c r="AZ724" i="16"/>
  <c r="AY724" i="16"/>
  <c r="AX724" i="16"/>
  <c r="AW724" i="16"/>
  <c r="AV724" i="16"/>
  <c r="AU724" i="16"/>
  <c r="AT724" i="16"/>
  <c r="AS724" i="16"/>
  <c r="AR724" i="16"/>
  <c r="AQ724" i="16"/>
  <c r="AP724" i="16"/>
  <c r="AO724" i="16"/>
  <c r="AN724" i="16"/>
  <c r="AM724" i="16"/>
  <c r="AL724" i="16"/>
  <c r="AK724" i="16"/>
  <c r="AJ724" i="16"/>
  <c r="AI724" i="16"/>
  <c r="AH724" i="16"/>
  <c r="AG724" i="16"/>
  <c r="AF724" i="16"/>
  <c r="AE724" i="16"/>
  <c r="AD724" i="16"/>
  <c r="AC724" i="16"/>
  <c r="AB724" i="16"/>
  <c r="AA724" i="16"/>
  <c r="Z724" i="16"/>
  <c r="Y724" i="16"/>
  <c r="X724" i="16"/>
  <c r="W724" i="16"/>
  <c r="V724" i="16"/>
  <c r="U724" i="16"/>
  <c r="T724" i="16"/>
  <c r="S724" i="16"/>
  <c r="R724" i="16"/>
  <c r="Q724" i="16"/>
  <c r="P724" i="16"/>
  <c r="O724" i="16"/>
  <c r="N724" i="16"/>
  <c r="M724" i="16"/>
  <c r="L724" i="16"/>
  <c r="K724" i="16"/>
  <c r="J724" i="16"/>
  <c r="I724" i="16"/>
  <c r="H724" i="16"/>
  <c r="BO723" i="16"/>
  <c r="BN723" i="16"/>
  <c r="BM723" i="16"/>
  <c r="BL723" i="16"/>
  <c r="BK723" i="16"/>
  <c r="BJ723" i="16"/>
  <c r="BI723" i="16"/>
  <c r="BH723" i="16"/>
  <c r="BG723" i="16"/>
  <c r="BF723" i="16"/>
  <c r="BE723" i="16"/>
  <c r="BD723" i="16"/>
  <c r="BC723" i="16"/>
  <c r="BB723" i="16"/>
  <c r="BA723" i="16"/>
  <c r="AZ723" i="16"/>
  <c r="AY723" i="16"/>
  <c r="AX723" i="16"/>
  <c r="AW723" i="16"/>
  <c r="AV723" i="16"/>
  <c r="AU723" i="16"/>
  <c r="AT723" i="16"/>
  <c r="AS723" i="16"/>
  <c r="AR723" i="16"/>
  <c r="AQ723" i="16"/>
  <c r="AP723" i="16"/>
  <c r="AO723" i="16"/>
  <c r="AN723" i="16"/>
  <c r="AM723" i="16"/>
  <c r="AL723" i="16"/>
  <c r="AK723" i="16"/>
  <c r="AJ723" i="16"/>
  <c r="AI723" i="16"/>
  <c r="AH723" i="16"/>
  <c r="AG723" i="16"/>
  <c r="AF723" i="16"/>
  <c r="AE723" i="16"/>
  <c r="AD723" i="16"/>
  <c r="AC723" i="16"/>
  <c r="AB723" i="16"/>
  <c r="AA723" i="16"/>
  <c r="Z723" i="16"/>
  <c r="Y723" i="16"/>
  <c r="X723" i="16"/>
  <c r="W723" i="16"/>
  <c r="V723" i="16"/>
  <c r="U723" i="16"/>
  <c r="T723" i="16"/>
  <c r="S723" i="16"/>
  <c r="R723" i="16"/>
  <c r="Q723" i="16"/>
  <c r="P723" i="16"/>
  <c r="O723" i="16"/>
  <c r="N723" i="16"/>
  <c r="M723" i="16"/>
  <c r="L723" i="16"/>
  <c r="K723" i="16"/>
  <c r="J723" i="16"/>
  <c r="I723" i="16"/>
  <c r="H723" i="16"/>
  <c r="BO722" i="16"/>
  <c r="BN722" i="16"/>
  <c r="BM722" i="16"/>
  <c r="BL722" i="16"/>
  <c r="BK722" i="16"/>
  <c r="BJ722" i="16"/>
  <c r="BI722" i="16"/>
  <c r="BH722" i="16"/>
  <c r="BG722" i="16"/>
  <c r="BF722" i="16"/>
  <c r="BE722" i="16"/>
  <c r="BD722" i="16"/>
  <c r="BC722" i="16"/>
  <c r="BB722" i="16"/>
  <c r="BA722" i="16"/>
  <c r="AZ722" i="16"/>
  <c r="AY722" i="16"/>
  <c r="AX722" i="16"/>
  <c r="AW722" i="16"/>
  <c r="AV722" i="16"/>
  <c r="AU722" i="16"/>
  <c r="AT722" i="16"/>
  <c r="AS722" i="16"/>
  <c r="AR722" i="16"/>
  <c r="AQ722" i="16"/>
  <c r="AP722" i="16"/>
  <c r="AO722" i="16"/>
  <c r="AN722" i="16"/>
  <c r="AM722" i="16"/>
  <c r="AL722" i="16"/>
  <c r="AK722" i="16"/>
  <c r="AJ722" i="16"/>
  <c r="AI722" i="16"/>
  <c r="AH722" i="16"/>
  <c r="AG722" i="16"/>
  <c r="AF722" i="16"/>
  <c r="AE722" i="16"/>
  <c r="AD722" i="16"/>
  <c r="AC722" i="16"/>
  <c r="AB722" i="16"/>
  <c r="AA722" i="16"/>
  <c r="Z722" i="16"/>
  <c r="Y722" i="16"/>
  <c r="X722" i="16"/>
  <c r="W722" i="16"/>
  <c r="V722" i="16"/>
  <c r="U722" i="16"/>
  <c r="T722" i="16"/>
  <c r="S722" i="16"/>
  <c r="R722" i="16"/>
  <c r="Q722" i="16"/>
  <c r="P722" i="16"/>
  <c r="O722" i="16"/>
  <c r="N722" i="16"/>
  <c r="M722" i="16"/>
  <c r="L722" i="16"/>
  <c r="K722" i="16"/>
  <c r="J722" i="16"/>
  <c r="I722" i="16"/>
  <c r="H722" i="16"/>
  <c r="BO721" i="16"/>
  <c r="BN721" i="16"/>
  <c r="BM721" i="16"/>
  <c r="BL721" i="16"/>
  <c r="BK721" i="16"/>
  <c r="BJ721" i="16"/>
  <c r="BI721" i="16"/>
  <c r="BH721" i="16"/>
  <c r="BG721" i="16"/>
  <c r="BF721" i="16"/>
  <c r="BE721" i="16"/>
  <c r="BD721" i="16"/>
  <c r="BC721" i="16"/>
  <c r="BB721" i="16"/>
  <c r="BA721" i="16"/>
  <c r="AZ721" i="16"/>
  <c r="AY721" i="16"/>
  <c r="AX721" i="16"/>
  <c r="AW721" i="16"/>
  <c r="AV721" i="16"/>
  <c r="AU721" i="16"/>
  <c r="AT721" i="16"/>
  <c r="AS721" i="16"/>
  <c r="AR721" i="16"/>
  <c r="AQ721" i="16"/>
  <c r="AP721" i="16"/>
  <c r="AO721" i="16"/>
  <c r="AN721" i="16"/>
  <c r="AM721" i="16"/>
  <c r="AL721" i="16"/>
  <c r="AK721" i="16"/>
  <c r="AJ721" i="16"/>
  <c r="AI721" i="16"/>
  <c r="AH721" i="16"/>
  <c r="AG721" i="16"/>
  <c r="AF721" i="16"/>
  <c r="AE721" i="16"/>
  <c r="AD721" i="16"/>
  <c r="AC721" i="16"/>
  <c r="AB721" i="16"/>
  <c r="AA721" i="16"/>
  <c r="Z721" i="16"/>
  <c r="Y721" i="16"/>
  <c r="X721" i="16"/>
  <c r="W721" i="16"/>
  <c r="V721" i="16"/>
  <c r="U721" i="16"/>
  <c r="T721" i="16"/>
  <c r="S721" i="16"/>
  <c r="R721" i="16"/>
  <c r="Q721" i="16"/>
  <c r="P721" i="16"/>
  <c r="O721" i="16"/>
  <c r="N721" i="16"/>
  <c r="M721" i="16"/>
  <c r="L721" i="16"/>
  <c r="K721" i="16"/>
  <c r="J721" i="16"/>
  <c r="I721" i="16"/>
  <c r="H721" i="16"/>
  <c r="BO720" i="16"/>
  <c r="BN720" i="16"/>
  <c r="BM720" i="16"/>
  <c r="BL720" i="16"/>
  <c r="BK720" i="16"/>
  <c r="BJ720" i="16"/>
  <c r="BI720" i="16"/>
  <c r="BH720" i="16"/>
  <c r="BG720" i="16"/>
  <c r="BF720" i="16"/>
  <c r="BE720" i="16"/>
  <c r="BD720" i="16"/>
  <c r="BC720" i="16"/>
  <c r="BB720" i="16"/>
  <c r="BA720" i="16"/>
  <c r="AZ720" i="16"/>
  <c r="AY720" i="16"/>
  <c r="AX720" i="16"/>
  <c r="AW720" i="16"/>
  <c r="AV720" i="16"/>
  <c r="AU720" i="16"/>
  <c r="AT720" i="16"/>
  <c r="AS720" i="16"/>
  <c r="AR720" i="16"/>
  <c r="AQ720" i="16"/>
  <c r="AP720" i="16"/>
  <c r="AO720" i="16"/>
  <c r="AN720" i="16"/>
  <c r="AM720" i="16"/>
  <c r="AL720" i="16"/>
  <c r="AK720" i="16"/>
  <c r="AJ720" i="16"/>
  <c r="AI720" i="16"/>
  <c r="AH720" i="16"/>
  <c r="AG720" i="16"/>
  <c r="AF720" i="16"/>
  <c r="AE720" i="16"/>
  <c r="AD720" i="16"/>
  <c r="AC720" i="16"/>
  <c r="AB720" i="16"/>
  <c r="AA720" i="16"/>
  <c r="Z720" i="16"/>
  <c r="Y720" i="16"/>
  <c r="X720" i="16"/>
  <c r="W720" i="16"/>
  <c r="V720" i="16"/>
  <c r="U720" i="16"/>
  <c r="T720" i="16"/>
  <c r="S720" i="16"/>
  <c r="R720" i="16"/>
  <c r="Q720" i="16"/>
  <c r="P720" i="16"/>
  <c r="O720" i="16"/>
  <c r="N720" i="16"/>
  <c r="M720" i="16"/>
  <c r="L720" i="16"/>
  <c r="K720" i="16"/>
  <c r="J720" i="16"/>
  <c r="I720" i="16"/>
  <c r="H720" i="16"/>
  <c r="BO719" i="16"/>
  <c r="BN719" i="16"/>
  <c r="BM719" i="16"/>
  <c r="BL719" i="16"/>
  <c r="BK719" i="16"/>
  <c r="BJ719" i="16"/>
  <c r="BI719" i="16"/>
  <c r="BH719" i="16"/>
  <c r="BG719" i="16"/>
  <c r="BF719" i="16"/>
  <c r="BE719" i="16"/>
  <c r="BD719" i="16"/>
  <c r="BC719" i="16"/>
  <c r="BB719" i="16"/>
  <c r="BA719" i="16"/>
  <c r="AZ719" i="16"/>
  <c r="AY719" i="16"/>
  <c r="AX719" i="16"/>
  <c r="AW719" i="16"/>
  <c r="AV719" i="16"/>
  <c r="AU719" i="16"/>
  <c r="AT719" i="16"/>
  <c r="AS719" i="16"/>
  <c r="AR719" i="16"/>
  <c r="AQ719" i="16"/>
  <c r="AP719" i="16"/>
  <c r="AO719" i="16"/>
  <c r="AN719" i="16"/>
  <c r="AM719" i="16"/>
  <c r="AL719" i="16"/>
  <c r="AK719" i="16"/>
  <c r="AJ719" i="16"/>
  <c r="AI719" i="16"/>
  <c r="AH719" i="16"/>
  <c r="AG719" i="16"/>
  <c r="AF719" i="16"/>
  <c r="AE719" i="16"/>
  <c r="AD719" i="16"/>
  <c r="AC719" i="16"/>
  <c r="AB719" i="16"/>
  <c r="AA719" i="16"/>
  <c r="Z719" i="16"/>
  <c r="Y719" i="16"/>
  <c r="X719" i="16"/>
  <c r="W719" i="16"/>
  <c r="V719" i="16"/>
  <c r="U719" i="16"/>
  <c r="T719" i="16"/>
  <c r="S719" i="16"/>
  <c r="R719" i="16"/>
  <c r="Q719" i="16"/>
  <c r="P719" i="16"/>
  <c r="O719" i="16"/>
  <c r="N719" i="16"/>
  <c r="M719" i="16"/>
  <c r="L719" i="16"/>
  <c r="K719" i="16"/>
  <c r="J719" i="16"/>
  <c r="I719" i="16"/>
  <c r="H719"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K718" i="16"/>
  <c r="J718" i="16"/>
  <c r="I718" i="16"/>
  <c r="H718"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7" i="16"/>
  <c r="J717" i="16"/>
  <c r="I717" i="16"/>
  <c r="H717" i="16"/>
  <c r="BO716" i="16"/>
  <c r="BN716" i="16"/>
  <c r="BM716" i="16"/>
  <c r="BL716" i="16"/>
  <c r="BK716" i="16"/>
  <c r="BJ716" i="16"/>
  <c r="BI716" i="16"/>
  <c r="BH716" i="16"/>
  <c r="BG716" i="16"/>
  <c r="BF716" i="16"/>
  <c r="BE716" i="16"/>
  <c r="BD716" i="16"/>
  <c r="BC716" i="16"/>
  <c r="BB716" i="16"/>
  <c r="BA716" i="16"/>
  <c r="AZ716" i="16"/>
  <c r="AY716" i="16"/>
  <c r="AX716" i="16"/>
  <c r="AW716" i="16"/>
  <c r="AV716" i="16"/>
  <c r="AU716" i="16"/>
  <c r="AT716" i="16"/>
  <c r="AS716" i="16"/>
  <c r="AR716" i="16"/>
  <c r="AQ716" i="16"/>
  <c r="AP716" i="16"/>
  <c r="AO716" i="16"/>
  <c r="AN716" i="16"/>
  <c r="AM716" i="16"/>
  <c r="AL716" i="16"/>
  <c r="AK716" i="16"/>
  <c r="AJ716" i="16"/>
  <c r="AI716" i="16"/>
  <c r="AH716" i="16"/>
  <c r="AG716" i="16"/>
  <c r="AF716" i="16"/>
  <c r="AE716" i="16"/>
  <c r="AD716" i="16"/>
  <c r="AC716" i="16"/>
  <c r="AB716" i="16"/>
  <c r="AA716" i="16"/>
  <c r="Z716" i="16"/>
  <c r="Y716" i="16"/>
  <c r="X716" i="16"/>
  <c r="W716" i="16"/>
  <c r="V716" i="16"/>
  <c r="U716" i="16"/>
  <c r="T716" i="16"/>
  <c r="S716" i="16"/>
  <c r="R716" i="16"/>
  <c r="Q716" i="16"/>
  <c r="P716" i="16"/>
  <c r="O716" i="16"/>
  <c r="N716" i="16"/>
  <c r="M716" i="16"/>
  <c r="L716" i="16"/>
  <c r="K716" i="16"/>
  <c r="J716" i="16"/>
  <c r="I716" i="16"/>
  <c r="H716" i="16"/>
  <c r="BO715" i="16"/>
  <c r="BN715" i="16"/>
  <c r="BM715" i="16"/>
  <c r="BL715" i="16"/>
  <c r="BK715" i="16"/>
  <c r="BJ715" i="16"/>
  <c r="BI715" i="16"/>
  <c r="BH715" i="16"/>
  <c r="BG715" i="16"/>
  <c r="BF715" i="16"/>
  <c r="BE715" i="16"/>
  <c r="BD715" i="16"/>
  <c r="BC715" i="16"/>
  <c r="BB715" i="16"/>
  <c r="BA715" i="16"/>
  <c r="AZ715" i="16"/>
  <c r="AY715" i="16"/>
  <c r="AX715" i="16"/>
  <c r="AW715" i="16"/>
  <c r="AV715" i="16"/>
  <c r="AU715" i="16"/>
  <c r="AT715" i="16"/>
  <c r="AS715" i="16"/>
  <c r="AR715" i="16"/>
  <c r="AQ715" i="16"/>
  <c r="AP715" i="16"/>
  <c r="AO715" i="16"/>
  <c r="AN715" i="16"/>
  <c r="AM715" i="16"/>
  <c r="AL715" i="16"/>
  <c r="AK715" i="16"/>
  <c r="AJ715" i="16"/>
  <c r="AI715" i="16"/>
  <c r="AH715" i="16"/>
  <c r="AG715" i="16"/>
  <c r="AF715" i="16"/>
  <c r="AE715" i="16"/>
  <c r="AD715" i="16"/>
  <c r="AC715" i="16"/>
  <c r="AB715" i="16"/>
  <c r="AA715" i="16"/>
  <c r="Z715" i="16"/>
  <c r="Y715" i="16"/>
  <c r="X715" i="16"/>
  <c r="W715" i="16"/>
  <c r="V715" i="16"/>
  <c r="U715" i="16"/>
  <c r="T715" i="16"/>
  <c r="S715" i="16"/>
  <c r="R715" i="16"/>
  <c r="Q715" i="16"/>
  <c r="P715" i="16"/>
  <c r="O715" i="16"/>
  <c r="N715" i="16"/>
  <c r="M715" i="16"/>
  <c r="L715" i="16"/>
  <c r="K715" i="16"/>
  <c r="J715" i="16"/>
  <c r="I715" i="16"/>
  <c r="H715" i="16"/>
  <c r="BO714" i="16"/>
  <c r="BN714" i="16"/>
  <c r="BM714" i="16"/>
  <c r="BL714" i="16"/>
  <c r="BK714" i="16"/>
  <c r="BJ714" i="16"/>
  <c r="BI714" i="16"/>
  <c r="BH714" i="16"/>
  <c r="BG714" i="16"/>
  <c r="BF714" i="16"/>
  <c r="BE714" i="16"/>
  <c r="BD714" i="16"/>
  <c r="BC714" i="16"/>
  <c r="BB714" i="16"/>
  <c r="BA714" i="16"/>
  <c r="AZ714" i="16"/>
  <c r="AY714" i="16"/>
  <c r="AX714" i="16"/>
  <c r="AW714" i="16"/>
  <c r="AV714" i="16"/>
  <c r="AU714" i="16"/>
  <c r="AT714" i="16"/>
  <c r="AS714" i="16"/>
  <c r="AR714" i="16"/>
  <c r="AQ714" i="16"/>
  <c r="AP714" i="16"/>
  <c r="AO714" i="16"/>
  <c r="AN714" i="16"/>
  <c r="AM714" i="16"/>
  <c r="AL714" i="16"/>
  <c r="AK714" i="16"/>
  <c r="AJ714" i="16"/>
  <c r="AI714" i="16"/>
  <c r="AH714" i="16"/>
  <c r="AG714" i="16"/>
  <c r="AF714" i="16"/>
  <c r="AE714" i="16"/>
  <c r="AD714" i="16"/>
  <c r="AC714" i="16"/>
  <c r="AB714" i="16"/>
  <c r="AA714" i="16"/>
  <c r="Z714" i="16"/>
  <c r="Y714" i="16"/>
  <c r="X714" i="16"/>
  <c r="W714" i="16"/>
  <c r="V714" i="16"/>
  <c r="U714" i="16"/>
  <c r="T714" i="16"/>
  <c r="S714" i="16"/>
  <c r="R714" i="16"/>
  <c r="Q714" i="16"/>
  <c r="P714" i="16"/>
  <c r="O714" i="16"/>
  <c r="N714" i="16"/>
  <c r="M714" i="16"/>
  <c r="L714" i="16"/>
  <c r="K714" i="16"/>
  <c r="J714" i="16"/>
  <c r="I714" i="16"/>
  <c r="H714" i="16"/>
  <c r="BO713" i="16"/>
  <c r="BN713" i="16"/>
  <c r="BM713" i="16"/>
  <c r="BL713" i="16"/>
  <c r="BK713" i="16"/>
  <c r="BJ713" i="16"/>
  <c r="BI713" i="16"/>
  <c r="BH713" i="16"/>
  <c r="BG713" i="16"/>
  <c r="BF713" i="16"/>
  <c r="BE713" i="16"/>
  <c r="BD713" i="16"/>
  <c r="BC713" i="16"/>
  <c r="BB713" i="16"/>
  <c r="BA713" i="16"/>
  <c r="AZ713" i="16"/>
  <c r="AY713" i="16"/>
  <c r="AX713" i="16"/>
  <c r="AW713" i="16"/>
  <c r="AV713" i="16"/>
  <c r="AU713" i="16"/>
  <c r="AT713" i="16"/>
  <c r="AS713" i="16"/>
  <c r="AR713" i="16"/>
  <c r="AQ713" i="16"/>
  <c r="AP713" i="16"/>
  <c r="AO713" i="16"/>
  <c r="AN713" i="16"/>
  <c r="AM713" i="16"/>
  <c r="AL713" i="16"/>
  <c r="AK713" i="16"/>
  <c r="AJ713" i="16"/>
  <c r="AI713" i="16"/>
  <c r="AH713" i="16"/>
  <c r="AG713" i="16"/>
  <c r="AF713" i="16"/>
  <c r="AE713" i="16"/>
  <c r="AD713" i="16"/>
  <c r="AC713" i="16"/>
  <c r="AB713" i="16"/>
  <c r="AA713" i="16"/>
  <c r="Z713" i="16"/>
  <c r="Y713" i="16"/>
  <c r="X713" i="16"/>
  <c r="W713" i="16"/>
  <c r="V713" i="16"/>
  <c r="U713" i="16"/>
  <c r="T713" i="16"/>
  <c r="S713" i="16"/>
  <c r="R713" i="16"/>
  <c r="Q713" i="16"/>
  <c r="P713" i="16"/>
  <c r="O713" i="16"/>
  <c r="N713" i="16"/>
  <c r="M713" i="16"/>
  <c r="L713" i="16"/>
  <c r="K713" i="16"/>
  <c r="J713" i="16"/>
  <c r="I713" i="16"/>
  <c r="H713" i="16"/>
  <c r="BO712" i="16"/>
  <c r="BN712" i="16"/>
  <c r="BM712" i="16"/>
  <c r="BL712" i="16"/>
  <c r="BK712" i="16"/>
  <c r="BJ712" i="16"/>
  <c r="BI712" i="16"/>
  <c r="BH712" i="16"/>
  <c r="BG712" i="16"/>
  <c r="BF712" i="16"/>
  <c r="BE712" i="16"/>
  <c r="BD712" i="16"/>
  <c r="BC712" i="16"/>
  <c r="BB712" i="16"/>
  <c r="BA712" i="16"/>
  <c r="AZ712" i="16"/>
  <c r="AY712" i="16"/>
  <c r="AX712" i="16"/>
  <c r="AW712" i="16"/>
  <c r="AV712" i="16"/>
  <c r="AU712" i="16"/>
  <c r="AT712" i="16"/>
  <c r="AS712" i="16"/>
  <c r="AR712" i="16"/>
  <c r="AQ712" i="16"/>
  <c r="AP712" i="16"/>
  <c r="AO712" i="16"/>
  <c r="AN712" i="16"/>
  <c r="AM712" i="16"/>
  <c r="AL712" i="16"/>
  <c r="AK712" i="16"/>
  <c r="AJ712" i="16"/>
  <c r="AI712" i="16"/>
  <c r="AH712" i="16"/>
  <c r="AG712" i="16"/>
  <c r="AF712" i="16"/>
  <c r="AE712" i="16"/>
  <c r="AD712" i="16"/>
  <c r="AC712" i="16"/>
  <c r="AB712" i="16"/>
  <c r="AA712" i="16"/>
  <c r="Z712" i="16"/>
  <c r="Y712" i="16"/>
  <c r="X712" i="16"/>
  <c r="W712" i="16"/>
  <c r="V712" i="16"/>
  <c r="U712" i="16"/>
  <c r="T712" i="16"/>
  <c r="S712" i="16"/>
  <c r="R712" i="16"/>
  <c r="Q712" i="16"/>
  <c r="P712" i="16"/>
  <c r="O712" i="16"/>
  <c r="N712" i="16"/>
  <c r="M712" i="16"/>
  <c r="L712" i="16"/>
  <c r="K712" i="16"/>
  <c r="J712" i="16"/>
  <c r="I712" i="16"/>
  <c r="H712" i="16"/>
  <c r="BO711" i="16"/>
  <c r="BN711" i="16"/>
  <c r="BM711" i="16"/>
  <c r="BL711" i="16"/>
  <c r="BK711" i="16"/>
  <c r="BJ711" i="16"/>
  <c r="BI711" i="16"/>
  <c r="BH711" i="16"/>
  <c r="BG711" i="16"/>
  <c r="BF711" i="16"/>
  <c r="BE711" i="16"/>
  <c r="BD711" i="16"/>
  <c r="BC711" i="16"/>
  <c r="BB711" i="16"/>
  <c r="BA711" i="16"/>
  <c r="AZ711" i="16"/>
  <c r="AY711" i="16"/>
  <c r="AX711" i="16"/>
  <c r="AW711" i="16"/>
  <c r="AV711" i="16"/>
  <c r="AU711" i="16"/>
  <c r="AT711" i="16"/>
  <c r="AS711" i="16"/>
  <c r="AR711" i="16"/>
  <c r="AQ711" i="16"/>
  <c r="AP711" i="16"/>
  <c r="AO711" i="16"/>
  <c r="AN711" i="16"/>
  <c r="AM711" i="16"/>
  <c r="AL711" i="16"/>
  <c r="AK711" i="16"/>
  <c r="AJ711" i="16"/>
  <c r="AI711" i="16"/>
  <c r="AH711" i="16"/>
  <c r="AG711" i="16"/>
  <c r="AF711" i="16"/>
  <c r="AE711" i="16"/>
  <c r="AD711" i="16"/>
  <c r="AC711" i="16"/>
  <c r="AB711" i="16"/>
  <c r="AA711" i="16"/>
  <c r="Z711" i="16"/>
  <c r="Y711" i="16"/>
  <c r="X711" i="16"/>
  <c r="W711" i="16"/>
  <c r="V711" i="16"/>
  <c r="U711" i="16"/>
  <c r="T711" i="16"/>
  <c r="S711" i="16"/>
  <c r="R711" i="16"/>
  <c r="Q711" i="16"/>
  <c r="P711" i="16"/>
  <c r="O711" i="16"/>
  <c r="N711" i="16"/>
  <c r="M711" i="16"/>
  <c r="L711" i="16"/>
  <c r="K711" i="16"/>
  <c r="J711" i="16"/>
  <c r="I711" i="16"/>
  <c r="H711" i="16"/>
  <c r="BO710" i="16"/>
  <c r="BN710" i="16"/>
  <c r="BM710" i="16"/>
  <c r="BL710" i="16"/>
  <c r="BK710" i="16"/>
  <c r="BJ710" i="16"/>
  <c r="BI710" i="16"/>
  <c r="BH710" i="16"/>
  <c r="BG710" i="16"/>
  <c r="BF710" i="16"/>
  <c r="BE710" i="16"/>
  <c r="BD710" i="16"/>
  <c r="BC710" i="16"/>
  <c r="BB710" i="16"/>
  <c r="BA710" i="16"/>
  <c r="AZ710" i="16"/>
  <c r="AY710" i="16"/>
  <c r="AX710" i="16"/>
  <c r="AW710" i="16"/>
  <c r="AV710" i="16"/>
  <c r="AU710" i="16"/>
  <c r="AT710" i="16"/>
  <c r="AS710" i="16"/>
  <c r="AR710" i="16"/>
  <c r="AQ710" i="16"/>
  <c r="AP710" i="16"/>
  <c r="AO710" i="16"/>
  <c r="AN710" i="16"/>
  <c r="AM710" i="16"/>
  <c r="AL710" i="16"/>
  <c r="AK710" i="16"/>
  <c r="AJ710" i="16"/>
  <c r="AI710" i="16"/>
  <c r="AH710" i="16"/>
  <c r="AG710" i="16"/>
  <c r="AF710" i="16"/>
  <c r="AE710" i="16"/>
  <c r="AD710" i="16"/>
  <c r="AC710" i="16"/>
  <c r="AB710" i="16"/>
  <c r="AA710" i="16"/>
  <c r="Z710" i="16"/>
  <c r="Y710" i="16"/>
  <c r="X710" i="16"/>
  <c r="W710" i="16"/>
  <c r="V710" i="16"/>
  <c r="U710" i="16"/>
  <c r="T710" i="16"/>
  <c r="S710" i="16"/>
  <c r="R710" i="16"/>
  <c r="Q710" i="16"/>
  <c r="P710" i="16"/>
  <c r="O710" i="16"/>
  <c r="N710" i="16"/>
  <c r="M710" i="16"/>
  <c r="L710" i="16"/>
  <c r="K710" i="16"/>
  <c r="J710" i="16"/>
  <c r="I710" i="16"/>
  <c r="H710" i="16"/>
  <c r="BO709" i="16"/>
  <c r="BN709" i="16"/>
  <c r="BM709" i="16"/>
  <c r="BL709" i="16"/>
  <c r="BK709" i="16"/>
  <c r="BJ709" i="16"/>
  <c r="BI709" i="16"/>
  <c r="BH709" i="16"/>
  <c r="BG709" i="16"/>
  <c r="BF709" i="16"/>
  <c r="BE709" i="16"/>
  <c r="BD709" i="16"/>
  <c r="BC709" i="16"/>
  <c r="BB709" i="16"/>
  <c r="BA709" i="16"/>
  <c r="AZ709" i="16"/>
  <c r="AY709" i="16"/>
  <c r="AX709" i="16"/>
  <c r="AW709" i="16"/>
  <c r="AV709" i="16"/>
  <c r="AU709" i="16"/>
  <c r="AT709" i="16"/>
  <c r="AS709" i="16"/>
  <c r="AR709" i="16"/>
  <c r="AQ709" i="16"/>
  <c r="AP709" i="16"/>
  <c r="AO709" i="16"/>
  <c r="AN709" i="16"/>
  <c r="AM709" i="16"/>
  <c r="AL709" i="16"/>
  <c r="AK709" i="16"/>
  <c r="AJ709" i="16"/>
  <c r="AI709" i="16"/>
  <c r="AH709" i="16"/>
  <c r="AG709" i="16"/>
  <c r="AF709" i="16"/>
  <c r="AE709" i="16"/>
  <c r="AD709" i="16"/>
  <c r="AC709" i="16"/>
  <c r="AB709" i="16"/>
  <c r="AA709" i="16"/>
  <c r="Z709" i="16"/>
  <c r="Y709" i="16"/>
  <c r="X709" i="16"/>
  <c r="W709" i="16"/>
  <c r="V709" i="16"/>
  <c r="U709" i="16"/>
  <c r="T709" i="16"/>
  <c r="S709" i="16"/>
  <c r="R709" i="16"/>
  <c r="Q709" i="16"/>
  <c r="P709" i="16"/>
  <c r="O709" i="16"/>
  <c r="N709" i="16"/>
  <c r="M709" i="16"/>
  <c r="L709" i="16"/>
  <c r="K709" i="16"/>
  <c r="J709" i="16"/>
  <c r="I709" i="16"/>
  <c r="H709"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K708" i="16"/>
  <c r="J708" i="16"/>
  <c r="I708" i="16"/>
  <c r="H708"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K707" i="16"/>
  <c r="J707" i="16"/>
  <c r="I707" i="16"/>
  <c r="H707" i="16"/>
  <c r="BO706" i="16"/>
  <c r="BN706" i="16"/>
  <c r="BM706" i="16"/>
  <c r="BL706" i="16"/>
  <c r="BK706" i="16"/>
  <c r="BJ706" i="16"/>
  <c r="BI706" i="16"/>
  <c r="BH706" i="16"/>
  <c r="BG706" i="16"/>
  <c r="BF706" i="16"/>
  <c r="BE706" i="16"/>
  <c r="BD706" i="16"/>
  <c r="BC706" i="16"/>
  <c r="BB706" i="16"/>
  <c r="BA706" i="16"/>
  <c r="AZ706" i="16"/>
  <c r="AY706" i="16"/>
  <c r="AX706" i="16"/>
  <c r="AW706" i="16"/>
  <c r="AV706" i="16"/>
  <c r="AU706" i="16"/>
  <c r="AT706" i="16"/>
  <c r="AS706" i="16"/>
  <c r="AR706" i="16"/>
  <c r="AQ706" i="16"/>
  <c r="AP706" i="16"/>
  <c r="AO706" i="16"/>
  <c r="AN706" i="16"/>
  <c r="AM706" i="16"/>
  <c r="AL706" i="16"/>
  <c r="AK706" i="16"/>
  <c r="AJ706" i="16"/>
  <c r="AI706" i="16"/>
  <c r="AH706" i="16"/>
  <c r="AG706" i="16"/>
  <c r="AF706" i="16"/>
  <c r="AE706" i="16"/>
  <c r="AD706" i="16"/>
  <c r="AC706" i="16"/>
  <c r="AB706" i="16"/>
  <c r="AA706" i="16"/>
  <c r="Z706" i="16"/>
  <c r="Y706" i="16"/>
  <c r="X706" i="16"/>
  <c r="W706" i="16"/>
  <c r="V706" i="16"/>
  <c r="U706" i="16"/>
  <c r="T706" i="16"/>
  <c r="S706" i="16"/>
  <c r="R706" i="16"/>
  <c r="Q706" i="16"/>
  <c r="P706" i="16"/>
  <c r="O706" i="16"/>
  <c r="N706" i="16"/>
  <c r="M706" i="16"/>
  <c r="L706" i="16"/>
  <c r="K706" i="16"/>
  <c r="J706" i="16"/>
  <c r="I706" i="16"/>
  <c r="H706" i="16"/>
  <c r="BO705" i="16"/>
  <c r="BN705" i="16"/>
  <c r="BM705" i="16"/>
  <c r="BL705" i="16"/>
  <c r="BK705" i="16"/>
  <c r="BJ705" i="16"/>
  <c r="BI705" i="16"/>
  <c r="BH705" i="16"/>
  <c r="BG705" i="16"/>
  <c r="BF705" i="16"/>
  <c r="BE705" i="16"/>
  <c r="BD705" i="16"/>
  <c r="BC705" i="16"/>
  <c r="BB705" i="16"/>
  <c r="BA705" i="16"/>
  <c r="AZ705" i="16"/>
  <c r="AY705" i="16"/>
  <c r="AX705" i="16"/>
  <c r="AW705" i="16"/>
  <c r="AV705" i="16"/>
  <c r="AU705" i="16"/>
  <c r="AT705" i="16"/>
  <c r="AS705" i="16"/>
  <c r="AR705" i="16"/>
  <c r="AQ705" i="16"/>
  <c r="AP705" i="16"/>
  <c r="AO705" i="16"/>
  <c r="AN705" i="16"/>
  <c r="AM705" i="16"/>
  <c r="AL705" i="16"/>
  <c r="AK705" i="16"/>
  <c r="AJ705" i="16"/>
  <c r="AI705" i="16"/>
  <c r="AH705" i="16"/>
  <c r="AG705" i="16"/>
  <c r="AF705" i="16"/>
  <c r="AE705" i="16"/>
  <c r="AD705" i="16"/>
  <c r="AC705" i="16"/>
  <c r="AB705" i="16"/>
  <c r="AA705" i="16"/>
  <c r="Z705" i="16"/>
  <c r="Y705" i="16"/>
  <c r="X705" i="16"/>
  <c r="W705" i="16"/>
  <c r="V705" i="16"/>
  <c r="U705" i="16"/>
  <c r="T705" i="16"/>
  <c r="S705" i="16"/>
  <c r="R705" i="16"/>
  <c r="Q705" i="16"/>
  <c r="P705" i="16"/>
  <c r="O705" i="16"/>
  <c r="N705" i="16"/>
  <c r="M705" i="16"/>
  <c r="L705" i="16"/>
  <c r="K705" i="16"/>
  <c r="J705" i="16"/>
  <c r="I705" i="16"/>
  <c r="H705" i="16"/>
  <c r="BO704" i="16"/>
  <c r="BN704" i="16"/>
  <c r="BM704" i="16"/>
  <c r="BL704" i="16"/>
  <c r="BK704" i="16"/>
  <c r="BJ704" i="16"/>
  <c r="BI704" i="16"/>
  <c r="BH704" i="16"/>
  <c r="BG704" i="16"/>
  <c r="BF704" i="16"/>
  <c r="BE704" i="16"/>
  <c r="BD704" i="16"/>
  <c r="BC704" i="16"/>
  <c r="BB704" i="16"/>
  <c r="BA704" i="16"/>
  <c r="AZ704" i="16"/>
  <c r="AY704" i="16"/>
  <c r="AX704" i="16"/>
  <c r="AW704" i="16"/>
  <c r="AV704" i="16"/>
  <c r="AU704" i="16"/>
  <c r="AT704" i="16"/>
  <c r="AS704" i="16"/>
  <c r="AR704" i="16"/>
  <c r="AQ704" i="16"/>
  <c r="AP704" i="16"/>
  <c r="AO704" i="16"/>
  <c r="AN704" i="16"/>
  <c r="AM704" i="16"/>
  <c r="AL704" i="16"/>
  <c r="AK704" i="16"/>
  <c r="AJ704" i="16"/>
  <c r="AI704" i="16"/>
  <c r="AH704" i="16"/>
  <c r="AG704" i="16"/>
  <c r="AF704" i="16"/>
  <c r="AE704" i="16"/>
  <c r="AD704" i="16"/>
  <c r="AC704" i="16"/>
  <c r="AB704" i="16"/>
  <c r="AA704" i="16"/>
  <c r="Z704" i="16"/>
  <c r="Y704" i="16"/>
  <c r="X704" i="16"/>
  <c r="W704" i="16"/>
  <c r="V704" i="16"/>
  <c r="U704" i="16"/>
  <c r="T704" i="16"/>
  <c r="S704" i="16"/>
  <c r="R704" i="16"/>
  <c r="Q704" i="16"/>
  <c r="P704" i="16"/>
  <c r="O704" i="16"/>
  <c r="N704" i="16"/>
  <c r="M704" i="16"/>
  <c r="L704" i="16"/>
  <c r="K704" i="16"/>
  <c r="J704" i="16"/>
  <c r="I704" i="16"/>
  <c r="H704" i="16"/>
  <c r="BO703" i="16"/>
  <c r="BN703" i="16"/>
  <c r="BM703" i="16"/>
  <c r="BL703" i="16"/>
  <c r="BK703" i="16"/>
  <c r="BJ703" i="16"/>
  <c r="BI703" i="16"/>
  <c r="BH703" i="16"/>
  <c r="BG703" i="16"/>
  <c r="BF703" i="16"/>
  <c r="BE703" i="16"/>
  <c r="BD703" i="16"/>
  <c r="BC703" i="16"/>
  <c r="BB703" i="16"/>
  <c r="BA703" i="16"/>
  <c r="AZ703" i="16"/>
  <c r="AY703" i="16"/>
  <c r="AX703" i="16"/>
  <c r="AW703" i="16"/>
  <c r="AV703" i="16"/>
  <c r="AU703" i="16"/>
  <c r="AT703" i="16"/>
  <c r="AS703" i="16"/>
  <c r="AR703" i="16"/>
  <c r="AQ703" i="16"/>
  <c r="AP703" i="16"/>
  <c r="AO703" i="16"/>
  <c r="AN703" i="16"/>
  <c r="AM703" i="16"/>
  <c r="AL703" i="16"/>
  <c r="AK703" i="16"/>
  <c r="AJ703" i="16"/>
  <c r="AI703" i="16"/>
  <c r="AH703" i="16"/>
  <c r="AG703" i="16"/>
  <c r="AF703" i="16"/>
  <c r="AE703" i="16"/>
  <c r="AD703" i="16"/>
  <c r="AC703" i="16"/>
  <c r="AB703" i="16"/>
  <c r="AA703" i="16"/>
  <c r="Z703" i="16"/>
  <c r="Y703" i="16"/>
  <c r="X703" i="16"/>
  <c r="W703" i="16"/>
  <c r="V703" i="16"/>
  <c r="U703" i="16"/>
  <c r="T703" i="16"/>
  <c r="S703" i="16"/>
  <c r="R703" i="16"/>
  <c r="Q703" i="16"/>
  <c r="P703" i="16"/>
  <c r="O703" i="16"/>
  <c r="N703" i="16"/>
  <c r="M703" i="16"/>
  <c r="L703" i="16"/>
  <c r="K703" i="16"/>
  <c r="J703" i="16"/>
  <c r="I703" i="16"/>
  <c r="H703" i="16"/>
  <c r="BO702" i="16"/>
  <c r="BN702" i="16"/>
  <c r="BM702" i="16"/>
  <c r="BL702" i="16"/>
  <c r="BK702" i="16"/>
  <c r="BJ702" i="16"/>
  <c r="BI702" i="16"/>
  <c r="BH702" i="16"/>
  <c r="BG702" i="16"/>
  <c r="BF702" i="16"/>
  <c r="BE702" i="16"/>
  <c r="BD702" i="16"/>
  <c r="BC702" i="16"/>
  <c r="BB702" i="16"/>
  <c r="BA702" i="16"/>
  <c r="AZ702" i="16"/>
  <c r="AY702" i="16"/>
  <c r="AX702" i="16"/>
  <c r="AW702" i="16"/>
  <c r="AV702" i="16"/>
  <c r="AU702" i="16"/>
  <c r="AT702" i="16"/>
  <c r="AS702" i="16"/>
  <c r="AR702" i="16"/>
  <c r="AQ702" i="16"/>
  <c r="AP702" i="16"/>
  <c r="AO702" i="16"/>
  <c r="AN702" i="16"/>
  <c r="AM702" i="16"/>
  <c r="AL702" i="16"/>
  <c r="AK702" i="16"/>
  <c r="AJ702" i="16"/>
  <c r="AI702" i="16"/>
  <c r="AH702" i="16"/>
  <c r="AG702" i="16"/>
  <c r="AF702" i="16"/>
  <c r="AE702" i="16"/>
  <c r="AD702" i="16"/>
  <c r="AC702" i="16"/>
  <c r="AB702" i="16"/>
  <c r="AA702" i="16"/>
  <c r="Z702" i="16"/>
  <c r="Y702" i="16"/>
  <c r="X702" i="16"/>
  <c r="W702" i="16"/>
  <c r="V702" i="16"/>
  <c r="U702" i="16"/>
  <c r="T702" i="16"/>
  <c r="S702" i="16"/>
  <c r="R702" i="16"/>
  <c r="Q702" i="16"/>
  <c r="P702" i="16"/>
  <c r="O702" i="16"/>
  <c r="N702" i="16"/>
  <c r="M702" i="16"/>
  <c r="L702" i="16"/>
  <c r="K702" i="16"/>
  <c r="J702" i="16"/>
  <c r="I702" i="16"/>
  <c r="H702" i="16"/>
  <c r="BO701" i="16"/>
  <c r="BN701" i="16"/>
  <c r="BM701" i="16"/>
  <c r="BL701" i="16"/>
  <c r="BK701" i="16"/>
  <c r="BJ701" i="16"/>
  <c r="BI701" i="16"/>
  <c r="BH701" i="16"/>
  <c r="BG701" i="16"/>
  <c r="BF701" i="16"/>
  <c r="BE701" i="16"/>
  <c r="BD701" i="16"/>
  <c r="BC701" i="16"/>
  <c r="BB701" i="16"/>
  <c r="BA701" i="16"/>
  <c r="AZ701" i="16"/>
  <c r="AY701" i="16"/>
  <c r="AX701" i="16"/>
  <c r="AW701" i="16"/>
  <c r="AV701" i="16"/>
  <c r="AU701" i="16"/>
  <c r="AT701" i="16"/>
  <c r="AS701" i="16"/>
  <c r="AR701" i="16"/>
  <c r="AQ701" i="16"/>
  <c r="AP701" i="16"/>
  <c r="AO701" i="16"/>
  <c r="AN701" i="16"/>
  <c r="AM701" i="16"/>
  <c r="AL701" i="16"/>
  <c r="AK701" i="16"/>
  <c r="AJ701" i="16"/>
  <c r="AI701" i="16"/>
  <c r="AH701" i="16"/>
  <c r="AG701" i="16"/>
  <c r="AF701" i="16"/>
  <c r="AE701" i="16"/>
  <c r="AD701" i="16"/>
  <c r="AC701" i="16"/>
  <c r="AB701" i="16"/>
  <c r="AA701" i="16"/>
  <c r="Z701" i="16"/>
  <c r="Y701" i="16"/>
  <c r="X701" i="16"/>
  <c r="W701" i="16"/>
  <c r="V701" i="16"/>
  <c r="U701" i="16"/>
  <c r="T701" i="16"/>
  <c r="S701" i="16"/>
  <c r="R701" i="16"/>
  <c r="Q701" i="16"/>
  <c r="P701" i="16"/>
  <c r="O701" i="16"/>
  <c r="N701" i="16"/>
  <c r="M701" i="16"/>
  <c r="L701" i="16"/>
  <c r="K701" i="16"/>
  <c r="J701" i="16"/>
  <c r="I701" i="16"/>
  <c r="H701" i="16"/>
  <c r="BO700" i="16"/>
  <c r="BN700" i="16"/>
  <c r="BM700" i="16"/>
  <c r="BL700" i="16"/>
  <c r="BK700" i="16"/>
  <c r="BJ700" i="16"/>
  <c r="BI700" i="16"/>
  <c r="BH700" i="16"/>
  <c r="BG700" i="16"/>
  <c r="BF700" i="16"/>
  <c r="BE700" i="16"/>
  <c r="BD700" i="16"/>
  <c r="BC700" i="16"/>
  <c r="BB700" i="16"/>
  <c r="BA700" i="16"/>
  <c r="AZ700" i="16"/>
  <c r="AY700" i="16"/>
  <c r="AX700" i="16"/>
  <c r="AW700" i="16"/>
  <c r="AV700" i="16"/>
  <c r="AU700" i="16"/>
  <c r="AT700" i="16"/>
  <c r="AS700" i="16"/>
  <c r="AR700" i="16"/>
  <c r="AQ700" i="16"/>
  <c r="AP700" i="16"/>
  <c r="AO700" i="16"/>
  <c r="AN700" i="16"/>
  <c r="AM700" i="16"/>
  <c r="AL700" i="16"/>
  <c r="AK700" i="16"/>
  <c r="AJ700" i="16"/>
  <c r="AI700" i="16"/>
  <c r="AH700" i="16"/>
  <c r="AG700" i="16"/>
  <c r="AF700" i="16"/>
  <c r="AE700" i="16"/>
  <c r="AD700" i="16"/>
  <c r="AC700" i="16"/>
  <c r="AB700" i="16"/>
  <c r="AA700" i="16"/>
  <c r="Z700" i="16"/>
  <c r="Y700" i="16"/>
  <c r="X700" i="16"/>
  <c r="W700" i="16"/>
  <c r="V700" i="16"/>
  <c r="U700" i="16"/>
  <c r="T700" i="16"/>
  <c r="S700" i="16"/>
  <c r="R700" i="16"/>
  <c r="Q700" i="16"/>
  <c r="P700" i="16"/>
  <c r="O700" i="16"/>
  <c r="N700" i="16"/>
  <c r="M700" i="16"/>
  <c r="L700" i="16"/>
  <c r="K700" i="16"/>
  <c r="J700" i="16"/>
  <c r="I700" i="16"/>
  <c r="H700" i="16"/>
  <c r="BO699" i="16"/>
  <c r="BN699" i="16"/>
  <c r="BM699" i="16"/>
  <c r="BL699" i="16"/>
  <c r="BK699" i="16"/>
  <c r="BJ699" i="16"/>
  <c r="BI699" i="16"/>
  <c r="BH699" i="16"/>
  <c r="BG699" i="16"/>
  <c r="BF699" i="16"/>
  <c r="BE699" i="16"/>
  <c r="BD699" i="16"/>
  <c r="BC699" i="16"/>
  <c r="BB699" i="16"/>
  <c r="BA699" i="16"/>
  <c r="AZ699" i="16"/>
  <c r="AY699" i="16"/>
  <c r="AX699" i="16"/>
  <c r="AW699" i="16"/>
  <c r="AV699" i="16"/>
  <c r="AU699" i="16"/>
  <c r="AT699" i="16"/>
  <c r="AS699" i="16"/>
  <c r="AR699" i="16"/>
  <c r="AQ699" i="16"/>
  <c r="AP699" i="16"/>
  <c r="AO699" i="16"/>
  <c r="AN699" i="16"/>
  <c r="AM699" i="16"/>
  <c r="AL699" i="16"/>
  <c r="AK699" i="16"/>
  <c r="AJ699" i="16"/>
  <c r="AI699" i="16"/>
  <c r="AH699" i="16"/>
  <c r="AG699" i="16"/>
  <c r="AF699" i="16"/>
  <c r="AE699" i="16"/>
  <c r="AD699" i="16"/>
  <c r="AC699" i="16"/>
  <c r="AB699" i="16"/>
  <c r="AA699" i="16"/>
  <c r="Z699" i="16"/>
  <c r="Y699" i="16"/>
  <c r="X699" i="16"/>
  <c r="W699" i="16"/>
  <c r="V699" i="16"/>
  <c r="U699" i="16"/>
  <c r="T699" i="16"/>
  <c r="S699" i="16"/>
  <c r="R699" i="16"/>
  <c r="Q699" i="16"/>
  <c r="P699" i="16"/>
  <c r="O699" i="16"/>
  <c r="N699" i="16"/>
  <c r="M699" i="16"/>
  <c r="L699" i="16"/>
  <c r="K699" i="16"/>
  <c r="J699" i="16"/>
  <c r="I699" i="16"/>
  <c r="H699" i="16"/>
  <c r="BO698" i="16"/>
  <c r="BN698" i="16"/>
  <c r="BM698" i="16"/>
  <c r="BL698" i="16"/>
  <c r="BK698" i="16"/>
  <c r="BJ698" i="16"/>
  <c r="BI698" i="16"/>
  <c r="BH698" i="16"/>
  <c r="BG698" i="16"/>
  <c r="BF698" i="16"/>
  <c r="BE698" i="16"/>
  <c r="BD698" i="16"/>
  <c r="BC698" i="16"/>
  <c r="BB698" i="16"/>
  <c r="BA698" i="16"/>
  <c r="AZ698" i="16"/>
  <c r="AY698" i="16"/>
  <c r="AX698" i="16"/>
  <c r="AW698" i="16"/>
  <c r="AV698" i="16"/>
  <c r="AU698" i="16"/>
  <c r="AT698" i="16"/>
  <c r="AS698" i="16"/>
  <c r="AR698" i="16"/>
  <c r="AQ698" i="16"/>
  <c r="AP698" i="16"/>
  <c r="AO698" i="16"/>
  <c r="AN698" i="16"/>
  <c r="AM698" i="16"/>
  <c r="AL698" i="16"/>
  <c r="AK698" i="16"/>
  <c r="AJ698" i="16"/>
  <c r="AI698" i="16"/>
  <c r="AH698" i="16"/>
  <c r="AG698" i="16"/>
  <c r="AF698" i="16"/>
  <c r="AE698" i="16"/>
  <c r="AD698" i="16"/>
  <c r="AC698" i="16"/>
  <c r="AB698" i="16"/>
  <c r="AA698" i="16"/>
  <c r="Z698" i="16"/>
  <c r="Y698" i="16"/>
  <c r="X698" i="16"/>
  <c r="W698" i="16"/>
  <c r="V698" i="16"/>
  <c r="U698" i="16"/>
  <c r="T698" i="16"/>
  <c r="S698" i="16"/>
  <c r="R698" i="16"/>
  <c r="Q698" i="16"/>
  <c r="P698" i="16"/>
  <c r="O698" i="16"/>
  <c r="N698" i="16"/>
  <c r="M698" i="16"/>
  <c r="L698" i="16"/>
  <c r="K698" i="16"/>
  <c r="J698" i="16"/>
  <c r="I698" i="16"/>
  <c r="H698" i="16"/>
  <c r="BO697" i="16"/>
  <c r="BN697" i="16"/>
  <c r="BM697" i="16"/>
  <c r="BL697" i="16"/>
  <c r="BK697" i="16"/>
  <c r="BJ697" i="16"/>
  <c r="BI697" i="16"/>
  <c r="BH697" i="16"/>
  <c r="BG697" i="16"/>
  <c r="BF697" i="16"/>
  <c r="BE697" i="16"/>
  <c r="BD697" i="16"/>
  <c r="BC697" i="16"/>
  <c r="BB697" i="16"/>
  <c r="BA697" i="16"/>
  <c r="AZ697" i="16"/>
  <c r="AY697" i="16"/>
  <c r="AX697" i="16"/>
  <c r="AW697" i="16"/>
  <c r="AV697" i="16"/>
  <c r="AU697" i="16"/>
  <c r="AT697" i="16"/>
  <c r="AS697" i="16"/>
  <c r="AR697" i="16"/>
  <c r="AQ697" i="16"/>
  <c r="AP697" i="16"/>
  <c r="AO697" i="16"/>
  <c r="AN697" i="16"/>
  <c r="AM697" i="16"/>
  <c r="AL697" i="16"/>
  <c r="AK697" i="16"/>
  <c r="AJ697" i="16"/>
  <c r="AI697" i="16"/>
  <c r="AH697" i="16"/>
  <c r="AG697" i="16"/>
  <c r="AF697" i="16"/>
  <c r="AE697" i="16"/>
  <c r="AD697" i="16"/>
  <c r="AC697" i="16"/>
  <c r="AB697" i="16"/>
  <c r="AA697" i="16"/>
  <c r="Z697" i="16"/>
  <c r="Y697" i="16"/>
  <c r="X697" i="16"/>
  <c r="W697" i="16"/>
  <c r="V697" i="16"/>
  <c r="U697" i="16"/>
  <c r="T697" i="16"/>
  <c r="S697" i="16"/>
  <c r="R697" i="16"/>
  <c r="Q697" i="16"/>
  <c r="P697" i="16"/>
  <c r="O697" i="16"/>
  <c r="N697" i="16"/>
  <c r="M697" i="16"/>
  <c r="L697" i="16"/>
  <c r="K697" i="16"/>
  <c r="J697" i="16"/>
  <c r="I697" i="16"/>
  <c r="H697" i="16"/>
  <c r="BO696" i="16"/>
  <c r="BN696" i="16"/>
  <c r="BM696" i="16"/>
  <c r="BL696" i="16"/>
  <c r="BK696" i="16"/>
  <c r="BJ696" i="16"/>
  <c r="BI696" i="16"/>
  <c r="BH696" i="16"/>
  <c r="BG696" i="16"/>
  <c r="BF696" i="16"/>
  <c r="BE696" i="16"/>
  <c r="BD696" i="16"/>
  <c r="BC696" i="16"/>
  <c r="BB696" i="16"/>
  <c r="BA696" i="16"/>
  <c r="AZ696" i="16"/>
  <c r="AY696" i="16"/>
  <c r="AX696" i="16"/>
  <c r="AW696" i="16"/>
  <c r="AV696" i="16"/>
  <c r="AU696" i="16"/>
  <c r="AT696" i="16"/>
  <c r="AS696" i="16"/>
  <c r="AR696" i="16"/>
  <c r="AQ696" i="16"/>
  <c r="AP696" i="16"/>
  <c r="AO696" i="16"/>
  <c r="AN696" i="16"/>
  <c r="AM696" i="16"/>
  <c r="AL696" i="16"/>
  <c r="AK696" i="16"/>
  <c r="AJ696" i="16"/>
  <c r="AI696" i="16"/>
  <c r="AH696" i="16"/>
  <c r="AG696" i="16"/>
  <c r="AF696" i="16"/>
  <c r="AE696" i="16"/>
  <c r="AD696" i="16"/>
  <c r="AC696" i="16"/>
  <c r="AB696" i="16"/>
  <c r="AA696" i="16"/>
  <c r="Z696" i="16"/>
  <c r="Y696" i="16"/>
  <c r="X696" i="16"/>
  <c r="W696" i="16"/>
  <c r="V696" i="16"/>
  <c r="U696" i="16"/>
  <c r="T696" i="16"/>
  <c r="S696" i="16"/>
  <c r="R696" i="16"/>
  <c r="Q696" i="16"/>
  <c r="P696" i="16"/>
  <c r="O696" i="16"/>
  <c r="N696" i="16"/>
  <c r="M696" i="16"/>
  <c r="L696" i="16"/>
  <c r="K696" i="16"/>
  <c r="J696" i="16"/>
  <c r="I696" i="16"/>
  <c r="H696" i="16"/>
  <c r="BO695" i="16"/>
  <c r="BN695" i="16"/>
  <c r="BM695" i="16"/>
  <c r="BL695" i="16"/>
  <c r="BK695" i="16"/>
  <c r="BJ695" i="16"/>
  <c r="BI695" i="16"/>
  <c r="BH695" i="16"/>
  <c r="BG695" i="16"/>
  <c r="BF695" i="16"/>
  <c r="BE695" i="16"/>
  <c r="BD695" i="16"/>
  <c r="BC695" i="16"/>
  <c r="BB695" i="16"/>
  <c r="BA695" i="16"/>
  <c r="AZ695" i="16"/>
  <c r="AY695" i="16"/>
  <c r="AX695" i="16"/>
  <c r="AW695" i="16"/>
  <c r="AV695" i="16"/>
  <c r="AU695" i="16"/>
  <c r="AT695" i="16"/>
  <c r="AS695" i="16"/>
  <c r="AR695" i="16"/>
  <c r="AQ695" i="16"/>
  <c r="AP695" i="16"/>
  <c r="AO695" i="16"/>
  <c r="AN695" i="16"/>
  <c r="AM695" i="16"/>
  <c r="AL695" i="16"/>
  <c r="AK695" i="16"/>
  <c r="AJ695" i="16"/>
  <c r="AI695" i="16"/>
  <c r="AH695" i="16"/>
  <c r="AG695" i="16"/>
  <c r="AF695" i="16"/>
  <c r="AE695" i="16"/>
  <c r="AD695" i="16"/>
  <c r="AC695" i="16"/>
  <c r="AB695" i="16"/>
  <c r="AA695" i="16"/>
  <c r="Z695" i="16"/>
  <c r="Y695" i="16"/>
  <c r="X695" i="16"/>
  <c r="W695" i="16"/>
  <c r="V695" i="16"/>
  <c r="U695" i="16"/>
  <c r="T695" i="16"/>
  <c r="S695" i="16"/>
  <c r="R695" i="16"/>
  <c r="Q695" i="16"/>
  <c r="P695" i="16"/>
  <c r="O695" i="16"/>
  <c r="N695" i="16"/>
  <c r="M695" i="16"/>
  <c r="L695" i="16"/>
  <c r="K695" i="16"/>
  <c r="J695" i="16"/>
  <c r="I695" i="16"/>
  <c r="H695" i="16"/>
  <c r="BO694" i="16"/>
  <c r="BN694" i="16"/>
  <c r="BM694" i="16"/>
  <c r="BL694" i="16"/>
  <c r="BK694" i="16"/>
  <c r="BJ694" i="16"/>
  <c r="BI694" i="16"/>
  <c r="BH694" i="16"/>
  <c r="BG694" i="16"/>
  <c r="BF694" i="16"/>
  <c r="BE694" i="16"/>
  <c r="BD694" i="16"/>
  <c r="BC694" i="16"/>
  <c r="BB694" i="16"/>
  <c r="BA694" i="16"/>
  <c r="AZ694" i="16"/>
  <c r="AY694" i="16"/>
  <c r="AX694" i="16"/>
  <c r="AW694" i="16"/>
  <c r="AV694" i="16"/>
  <c r="AU694" i="16"/>
  <c r="AT694" i="16"/>
  <c r="AS694" i="16"/>
  <c r="AR694" i="16"/>
  <c r="AQ694" i="16"/>
  <c r="AP694" i="16"/>
  <c r="AO694" i="16"/>
  <c r="AN694" i="16"/>
  <c r="AM694" i="16"/>
  <c r="AL694" i="16"/>
  <c r="AK694" i="16"/>
  <c r="AJ694" i="16"/>
  <c r="AI694" i="16"/>
  <c r="AH694" i="16"/>
  <c r="AG694" i="16"/>
  <c r="AF694" i="16"/>
  <c r="AE694" i="16"/>
  <c r="AD694" i="16"/>
  <c r="AC694" i="16"/>
  <c r="AB694" i="16"/>
  <c r="AA694" i="16"/>
  <c r="Z694" i="16"/>
  <c r="Y694" i="16"/>
  <c r="X694" i="16"/>
  <c r="W694" i="16"/>
  <c r="V694" i="16"/>
  <c r="U694" i="16"/>
  <c r="T694" i="16"/>
  <c r="S694" i="16"/>
  <c r="R694" i="16"/>
  <c r="Q694" i="16"/>
  <c r="P694" i="16"/>
  <c r="O694" i="16"/>
  <c r="N694" i="16"/>
  <c r="M694" i="16"/>
  <c r="L694" i="16"/>
  <c r="K694" i="16"/>
  <c r="J694" i="16"/>
  <c r="I694" i="16"/>
  <c r="H694" i="16"/>
  <c r="BO693" i="16"/>
  <c r="BN693" i="16"/>
  <c r="BM693" i="16"/>
  <c r="BL693" i="16"/>
  <c r="BK693" i="16"/>
  <c r="BJ693" i="16"/>
  <c r="BI693" i="16"/>
  <c r="BH693" i="16"/>
  <c r="BG693" i="16"/>
  <c r="BF693" i="16"/>
  <c r="BE693" i="16"/>
  <c r="BD693" i="16"/>
  <c r="BC693" i="16"/>
  <c r="BB693" i="16"/>
  <c r="BA693" i="16"/>
  <c r="AZ693" i="16"/>
  <c r="AY693" i="16"/>
  <c r="AX693" i="16"/>
  <c r="AW693" i="16"/>
  <c r="AV693" i="16"/>
  <c r="AU693" i="16"/>
  <c r="AT693" i="16"/>
  <c r="AS693" i="16"/>
  <c r="AR693" i="16"/>
  <c r="AQ693" i="16"/>
  <c r="AP693" i="16"/>
  <c r="AO693" i="16"/>
  <c r="AN693" i="16"/>
  <c r="AM693" i="16"/>
  <c r="AL693" i="16"/>
  <c r="AK693" i="16"/>
  <c r="AJ693" i="16"/>
  <c r="AI693" i="16"/>
  <c r="AH693" i="16"/>
  <c r="AG693" i="16"/>
  <c r="AF693" i="16"/>
  <c r="AE693" i="16"/>
  <c r="AD693" i="16"/>
  <c r="AC693" i="16"/>
  <c r="AB693" i="16"/>
  <c r="AA693" i="16"/>
  <c r="Z693" i="16"/>
  <c r="Y693" i="16"/>
  <c r="X693" i="16"/>
  <c r="W693" i="16"/>
  <c r="V693" i="16"/>
  <c r="U693" i="16"/>
  <c r="T693" i="16"/>
  <c r="S693" i="16"/>
  <c r="R693" i="16"/>
  <c r="Q693" i="16"/>
  <c r="P693" i="16"/>
  <c r="O693" i="16"/>
  <c r="N693" i="16"/>
  <c r="M693" i="16"/>
  <c r="L693" i="16"/>
  <c r="K693" i="16"/>
  <c r="J693" i="16"/>
  <c r="I693" i="16"/>
  <c r="H693" i="16"/>
  <c r="BO692" i="16"/>
  <c r="BN692" i="16"/>
  <c r="BM692" i="16"/>
  <c r="BL692" i="16"/>
  <c r="BK692" i="16"/>
  <c r="BJ692" i="16"/>
  <c r="BI692" i="16"/>
  <c r="BH692" i="16"/>
  <c r="BG692" i="16"/>
  <c r="BF692" i="16"/>
  <c r="BE692" i="16"/>
  <c r="BD692" i="16"/>
  <c r="BC692" i="16"/>
  <c r="BB692" i="16"/>
  <c r="BA692" i="16"/>
  <c r="AZ692" i="16"/>
  <c r="AY692" i="16"/>
  <c r="AX692" i="16"/>
  <c r="AW692" i="16"/>
  <c r="AV692" i="16"/>
  <c r="AU692" i="16"/>
  <c r="AT692" i="16"/>
  <c r="AS692" i="16"/>
  <c r="AR692" i="16"/>
  <c r="AQ692" i="16"/>
  <c r="AP692" i="16"/>
  <c r="AO692" i="16"/>
  <c r="AN692" i="16"/>
  <c r="AM692" i="16"/>
  <c r="AL692" i="16"/>
  <c r="AK692" i="16"/>
  <c r="AJ692" i="16"/>
  <c r="AI692" i="16"/>
  <c r="AH692" i="16"/>
  <c r="AG692" i="16"/>
  <c r="AF692" i="16"/>
  <c r="AE692" i="16"/>
  <c r="AD692" i="16"/>
  <c r="AC692" i="16"/>
  <c r="AB692" i="16"/>
  <c r="AA692" i="16"/>
  <c r="Z692" i="16"/>
  <c r="Y692" i="16"/>
  <c r="X692" i="16"/>
  <c r="W692" i="16"/>
  <c r="V692" i="16"/>
  <c r="U692" i="16"/>
  <c r="T692" i="16"/>
  <c r="S692" i="16"/>
  <c r="R692" i="16"/>
  <c r="Q692" i="16"/>
  <c r="P692" i="16"/>
  <c r="O692" i="16"/>
  <c r="N692" i="16"/>
  <c r="M692" i="16"/>
  <c r="L692" i="16"/>
  <c r="K692" i="16"/>
  <c r="J692" i="16"/>
  <c r="I692" i="16"/>
  <c r="H692" i="16"/>
  <c r="BO691" i="16"/>
  <c r="BN691" i="16"/>
  <c r="BM691" i="16"/>
  <c r="BL691" i="16"/>
  <c r="BK691" i="16"/>
  <c r="BJ691" i="16"/>
  <c r="BI691" i="16"/>
  <c r="BH691" i="16"/>
  <c r="BG691" i="16"/>
  <c r="BF691" i="16"/>
  <c r="BE691" i="16"/>
  <c r="BD691" i="16"/>
  <c r="BC691" i="16"/>
  <c r="BB691" i="16"/>
  <c r="BA691" i="16"/>
  <c r="AZ691" i="16"/>
  <c r="AY691" i="16"/>
  <c r="AX691" i="16"/>
  <c r="AW691" i="16"/>
  <c r="AV691" i="16"/>
  <c r="AU691" i="16"/>
  <c r="AT691" i="16"/>
  <c r="AS691" i="16"/>
  <c r="AR691" i="16"/>
  <c r="AQ691" i="16"/>
  <c r="AP691" i="16"/>
  <c r="AO691" i="16"/>
  <c r="AN691" i="16"/>
  <c r="AM691" i="16"/>
  <c r="AL691" i="16"/>
  <c r="AK691" i="16"/>
  <c r="AJ691" i="16"/>
  <c r="AI691" i="16"/>
  <c r="AH691" i="16"/>
  <c r="AG691" i="16"/>
  <c r="AF691" i="16"/>
  <c r="AE691" i="16"/>
  <c r="AD691" i="16"/>
  <c r="AC691" i="16"/>
  <c r="AB691" i="16"/>
  <c r="AA691" i="16"/>
  <c r="Z691" i="16"/>
  <c r="Y691" i="16"/>
  <c r="X691" i="16"/>
  <c r="W691" i="16"/>
  <c r="V691" i="16"/>
  <c r="U691" i="16"/>
  <c r="T691" i="16"/>
  <c r="S691" i="16"/>
  <c r="R691" i="16"/>
  <c r="Q691" i="16"/>
  <c r="P691" i="16"/>
  <c r="O691" i="16"/>
  <c r="N691" i="16"/>
  <c r="M691" i="16"/>
  <c r="L691" i="16"/>
  <c r="K691" i="16"/>
  <c r="J691" i="16"/>
  <c r="I691" i="16"/>
  <c r="H691" i="16"/>
  <c r="BO690" i="16"/>
  <c r="BN690" i="16"/>
  <c r="BM690" i="16"/>
  <c r="BL690" i="16"/>
  <c r="BK690" i="16"/>
  <c r="BJ690" i="16"/>
  <c r="BI690" i="16"/>
  <c r="BH690" i="16"/>
  <c r="BG690" i="16"/>
  <c r="BF690" i="16"/>
  <c r="BE690" i="16"/>
  <c r="BD690" i="16"/>
  <c r="BC690" i="16"/>
  <c r="BB690" i="16"/>
  <c r="BA690" i="16"/>
  <c r="AZ690" i="16"/>
  <c r="AY690" i="16"/>
  <c r="AX690" i="16"/>
  <c r="AW690" i="16"/>
  <c r="AV690" i="16"/>
  <c r="AU690" i="16"/>
  <c r="AT690" i="16"/>
  <c r="AS690" i="16"/>
  <c r="AR690" i="16"/>
  <c r="AQ690" i="16"/>
  <c r="AP690" i="16"/>
  <c r="AO690" i="16"/>
  <c r="AN690" i="16"/>
  <c r="AM690" i="16"/>
  <c r="AL690" i="16"/>
  <c r="AK690" i="16"/>
  <c r="AJ690" i="16"/>
  <c r="AI690" i="16"/>
  <c r="AH690" i="16"/>
  <c r="AG690" i="16"/>
  <c r="AF690" i="16"/>
  <c r="AE690" i="16"/>
  <c r="AD690" i="16"/>
  <c r="AC690" i="16"/>
  <c r="AB690" i="16"/>
  <c r="AA690" i="16"/>
  <c r="Z690" i="16"/>
  <c r="Y690" i="16"/>
  <c r="X690" i="16"/>
  <c r="W690" i="16"/>
  <c r="V690" i="16"/>
  <c r="U690" i="16"/>
  <c r="T690" i="16"/>
  <c r="S690" i="16"/>
  <c r="R690" i="16"/>
  <c r="Q690" i="16"/>
  <c r="P690" i="16"/>
  <c r="O690" i="16"/>
  <c r="N690" i="16"/>
  <c r="M690" i="16"/>
  <c r="L690" i="16"/>
  <c r="K690" i="16"/>
  <c r="J690" i="16"/>
  <c r="I690" i="16"/>
  <c r="H690" i="16"/>
  <c r="BO689" i="16"/>
  <c r="BN689" i="16"/>
  <c r="BM689" i="16"/>
  <c r="BL689" i="16"/>
  <c r="BK689" i="16"/>
  <c r="BJ689" i="16"/>
  <c r="BI689" i="16"/>
  <c r="BH689" i="16"/>
  <c r="BG689" i="16"/>
  <c r="BF689" i="16"/>
  <c r="BE689" i="16"/>
  <c r="BD689" i="16"/>
  <c r="BC689" i="16"/>
  <c r="BB689" i="16"/>
  <c r="BA689" i="16"/>
  <c r="AZ689" i="16"/>
  <c r="AY689" i="16"/>
  <c r="AX689" i="16"/>
  <c r="AW689" i="16"/>
  <c r="AV689" i="16"/>
  <c r="AU689" i="16"/>
  <c r="AT689" i="16"/>
  <c r="AS689" i="16"/>
  <c r="AR689" i="16"/>
  <c r="AQ689" i="16"/>
  <c r="AP689" i="16"/>
  <c r="AO689" i="16"/>
  <c r="AN689" i="16"/>
  <c r="AM689" i="16"/>
  <c r="AL689" i="16"/>
  <c r="AK689" i="16"/>
  <c r="AJ689" i="16"/>
  <c r="AI689" i="16"/>
  <c r="AH689" i="16"/>
  <c r="AG689" i="16"/>
  <c r="AF689" i="16"/>
  <c r="AE689" i="16"/>
  <c r="AD689" i="16"/>
  <c r="AC689" i="16"/>
  <c r="AB689" i="16"/>
  <c r="AA689" i="16"/>
  <c r="Z689" i="16"/>
  <c r="Y689" i="16"/>
  <c r="X689" i="16"/>
  <c r="W689" i="16"/>
  <c r="V689" i="16"/>
  <c r="U689" i="16"/>
  <c r="T689" i="16"/>
  <c r="S689" i="16"/>
  <c r="R689" i="16"/>
  <c r="Q689" i="16"/>
  <c r="P689" i="16"/>
  <c r="O689" i="16"/>
  <c r="N689" i="16"/>
  <c r="M689" i="16"/>
  <c r="L689" i="16"/>
  <c r="K689" i="16"/>
  <c r="J689" i="16"/>
  <c r="I689" i="16"/>
  <c r="H689" i="16"/>
  <c r="BO688" i="16"/>
  <c r="BN688" i="16"/>
  <c r="BM688" i="16"/>
  <c r="BL688" i="16"/>
  <c r="BK688" i="16"/>
  <c r="BJ688" i="16"/>
  <c r="BI688" i="16"/>
  <c r="BH688" i="16"/>
  <c r="BG688" i="16"/>
  <c r="BF688" i="16"/>
  <c r="BE688" i="16"/>
  <c r="BD688" i="16"/>
  <c r="BC688" i="16"/>
  <c r="BB688" i="16"/>
  <c r="BA688" i="16"/>
  <c r="AZ688" i="16"/>
  <c r="AY688" i="16"/>
  <c r="AX688" i="16"/>
  <c r="AW688" i="16"/>
  <c r="AV688" i="16"/>
  <c r="AU688" i="16"/>
  <c r="AT688" i="16"/>
  <c r="AS688" i="16"/>
  <c r="AR688" i="16"/>
  <c r="AQ688" i="16"/>
  <c r="AP688" i="16"/>
  <c r="AO688" i="16"/>
  <c r="AN688" i="16"/>
  <c r="AM688" i="16"/>
  <c r="AL688" i="16"/>
  <c r="AK688" i="16"/>
  <c r="AJ688" i="16"/>
  <c r="AI688" i="16"/>
  <c r="AH688" i="16"/>
  <c r="AG688" i="16"/>
  <c r="AF688" i="16"/>
  <c r="AE688" i="16"/>
  <c r="AD688" i="16"/>
  <c r="AC688" i="16"/>
  <c r="AB688" i="16"/>
  <c r="AA688" i="16"/>
  <c r="Z688" i="16"/>
  <c r="Y688" i="16"/>
  <c r="X688" i="16"/>
  <c r="W688" i="16"/>
  <c r="V688" i="16"/>
  <c r="U688" i="16"/>
  <c r="T688" i="16"/>
  <c r="S688" i="16"/>
  <c r="R688" i="16"/>
  <c r="Q688" i="16"/>
  <c r="P688" i="16"/>
  <c r="O688" i="16"/>
  <c r="N688" i="16"/>
  <c r="M688" i="16"/>
  <c r="L688" i="16"/>
  <c r="K688" i="16"/>
  <c r="J688" i="16"/>
  <c r="I688" i="16"/>
  <c r="H688" i="16"/>
  <c r="BO687" i="16"/>
  <c r="BN687" i="16"/>
  <c r="BM687" i="16"/>
  <c r="BL687" i="16"/>
  <c r="BK687" i="16"/>
  <c r="BJ687" i="16"/>
  <c r="BI687" i="16"/>
  <c r="BH687" i="16"/>
  <c r="BG687" i="16"/>
  <c r="BF687" i="16"/>
  <c r="BE687" i="16"/>
  <c r="BD687" i="16"/>
  <c r="BC687" i="16"/>
  <c r="BB687" i="16"/>
  <c r="BA687" i="16"/>
  <c r="AZ687" i="16"/>
  <c r="AY687" i="16"/>
  <c r="AX687" i="16"/>
  <c r="AW687" i="16"/>
  <c r="AV687" i="16"/>
  <c r="AU687" i="16"/>
  <c r="AT687" i="16"/>
  <c r="AS687" i="16"/>
  <c r="AR687" i="16"/>
  <c r="AQ687" i="16"/>
  <c r="AP687" i="16"/>
  <c r="AO687" i="16"/>
  <c r="AN687" i="16"/>
  <c r="AM687" i="16"/>
  <c r="AL687" i="16"/>
  <c r="AK687" i="16"/>
  <c r="AJ687" i="16"/>
  <c r="AI687" i="16"/>
  <c r="AH687" i="16"/>
  <c r="AG687" i="16"/>
  <c r="AF687" i="16"/>
  <c r="AE687" i="16"/>
  <c r="AD687" i="16"/>
  <c r="AC687" i="16"/>
  <c r="AB687" i="16"/>
  <c r="AA687" i="16"/>
  <c r="Z687" i="16"/>
  <c r="Y687" i="16"/>
  <c r="X687" i="16"/>
  <c r="W687" i="16"/>
  <c r="V687" i="16"/>
  <c r="U687" i="16"/>
  <c r="T687" i="16"/>
  <c r="S687" i="16"/>
  <c r="R687" i="16"/>
  <c r="Q687" i="16"/>
  <c r="P687" i="16"/>
  <c r="O687" i="16"/>
  <c r="N687" i="16"/>
  <c r="M687" i="16"/>
  <c r="L687" i="16"/>
  <c r="K687" i="16"/>
  <c r="J687" i="16"/>
  <c r="I687" i="16"/>
  <c r="H687" i="16"/>
  <c r="BO686" i="16"/>
  <c r="BN686" i="16"/>
  <c r="BM686" i="16"/>
  <c r="BL686" i="16"/>
  <c r="BK686" i="16"/>
  <c r="BJ686" i="16"/>
  <c r="BI686" i="16"/>
  <c r="BH686" i="16"/>
  <c r="BG686" i="16"/>
  <c r="BF686" i="16"/>
  <c r="BE686" i="16"/>
  <c r="BD686" i="16"/>
  <c r="BC686" i="16"/>
  <c r="BB686" i="16"/>
  <c r="BA686" i="16"/>
  <c r="AZ686" i="16"/>
  <c r="AY686" i="16"/>
  <c r="AX686" i="16"/>
  <c r="AW686" i="16"/>
  <c r="AV686" i="16"/>
  <c r="AU686" i="16"/>
  <c r="AT686" i="16"/>
  <c r="AS686" i="16"/>
  <c r="AR686" i="16"/>
  <c r="AQ686" i="16"/>
  <c r="AP686" i="16"/>
  <c r="AO686" i="16"/>
  <c r="AN686" i="16"/>
  <c r="AM686" i="16"/>
  <c r="AL686" i="16"/>
  <c r="AK686" i="16"/>
  <c r="AJ686" i="16"/>
  <c r="AI686" i="16"/>
  <c r="AH686" i="16"/>
  <c r="AG686" i="16"/>
  <c r="AF686" i="16"/>
  <c r="AE686" i="16"/>
  <c r="AD686" i="16"/>
  <c r="AC686" i="16"/>
  <c r="AB686" i="16"/>
  <c r="AA686" i="16"/>
  <c r="Z686" i="16"/>
  <c r="Y686" i="16"/>
  <c r="X686" i="16"/>
  <c r="W686" i="16"/>
  <c r="V686" i="16"/>
  <c r="U686" i="16"/>
  <c r="T686" i="16"/>
  <c r="S686" i="16"/>
  <c r="R686" i="16"/>
  <c r="Q686" i="16"/>
  <c r="P686" i="16"/>
  <c r="O686" i="16"/>
  <c r="N686" i="16"/>
  <c r="M686" i="16"/>
  <c r="L686" i="16"/>
  <c r="K686" i="16"/>
  <c r="J686" i="16"/>
  <c r="I686" i="16"/>
  <c r="H686" i="16"/>
  <c r="BO685" i="16"/>
  <c r="BN685" i="16"/>
  <c r="BM685" i="16"/>
  <c r="BL685" i="16"/>
  <c r="BK685" i="16"/>
  <c r="BJ685" i="16"/>
  <c r="BI685" i="16"/>
  <c r="BH685" i="16"/>
  <c r="BG685" i="16"/>
  <c r="BF685" i="16"/>
  <c r="BE685" i="16"/>
  <c r="BD685" i="16"/>
  <c r="BC685" i="16"/>
  <c r="BB685" i="16"/>
  <c r="BA685" i="16"/>
  <c r="AZ685" i="16"/>
  <c r="AY685" i="16"/>
  <c r="AX685" i="16"/>
  <c r="AW685" i="16"/>
  <c r="AV685" i="16"/>
  <c r="AU685" i="16"/>
  <c r="AT685" i="16"/>
  <c r="AS685" i="16"/>
  <c r="AR685" i="16"/>
  <c r="AQ685" i="16"/>
  <c r="AP685" i="16"/>
  <c r="AO685" i="16"/>
  <c r="AN685" i="16"/>
  <c r="AM685" i="16"/>
  <c r="AL685" i="16"/>
  <c r="AK685" i="16"/>
  <c r="AJ685" i="16"/>
  <c r="AI685" i="16"/>
  <c r="AH685" i="16"/>
  <c r="AG685" i="16"/>
  <c r="AF685" i="16"/>
  <c r="AE685" i="16"/>
  <c r="AD685" i="16"/>
  <c r="AC685" i="16"/>
  <c r="AB685" i="16"/>
  <c r="AA685" i="16"/>
  <c r="Z685" i="16"/>
  <c r="Y685" i="16"/>
  <c r="X685" i="16"/>
  <c r="W685" i="16"/>
  <c r="V685" i="16"/>
  <c r="U685" i="16"/>
  <c r="T685" i="16"/>
  <c r="S685" i="16"/>
  <c r="R685" i="16"/>
  <c r="Q685" i="16"/>
  <c r="P685" i="16"/>
  <c r="O685" i="16"/>
  <c r="N685" i="16"/>
  <c r="M685" i="16"/>
  <c r="L685" i="16"/>
  <c r="K685" i="16"/>
  <c r="J685" i="16"/>
  <c r="I685" i="16"/>
  <c r="H685" i="16"/>
  <c r="BO684" i="16"/>
  <c r="BN684" i="16"/>
  <c r="BM684" i="16"/>
  <c r="BL684" i="16"/>
  <c r="BK684" i="16"/>
  <c r="BJ684" i="16"/>
  <c r="BI684" i="16"/>
  <c r="BH684" i="16"/>
  <c r="BG684" i="16"/>
  <c r="BF684" i="16"/>
  <c r="BE684" i="16"/>
  <c r="BD684" i="16"/>
  <c r="BC684" i="16"/>
  <c r="BB684" i="16"/>
  <c r="BA684" i="16"/>
  <c r="AZ684" i="16"/>
  <c r="AY684" i="16"/>
  <c r="AX684" i="16"/>
  <c r="AW684" i="16"/>
  <c r="AV684" i="16"/>
  <c r="AU684" i="16"/>
  <c r="AT684" i="16"/>
  <c r="AS684" i="16"/>
  <c r="AR684" i="16"/>
  <c r="AQ684" i="16"/>
  <c r="AP684" i="16"/>
  <c r="AO684" i="16"/>
  <c r="AN684" i="16"/>
  <c r="AM684" i="16"/>
  <c r="AL684" i="16"/>
  <c r="AK684" i="16"/>
  <c r="AJ684" i="16"/>
  <c r="AI684" i="16"/>
  <c r="AH684" i="16"/>
  <c r="AG684" i="16"/>
  <c r="AF684" i="16"/>
  <c r="AE684" i="16"/>
  <c r="AD684" i="16"/>
  <c r="AC684" i="16"/>
  <c r="AB684" i="16"/>
  <c r="AA684" i="16"/>
  <c r="Z684" i="16"/>
  <c r="Y684" i="16"/>
  <c r="X684" i="16"/>
  <c r="W684" i="16"/>
  <c r="V684" i="16"/>
  <c r="U684" i="16"/>
  <c r="T684" i="16"/>
  <c r="S684" i="16"/>
  <c r="R684" i="16"/>
  <c r="Q684" i="16"/>
  <c r="P684" i="16"/>
  <c r="O684" i="16"/>
  <c r="N684" i="16"/>
  <c r="M684" i="16"/>
  <c r="L684" i="16"/>
  <c r="K684" i="16"/>
  <c r="J684" i="16"/>
  <c r="I684" i="16"/>
  <c r="H684" i="16"/>
  <c r="BO683" i="16"/>
  <c r="BN683" i="16"/>
  <c r="BM683" i="16"/>
  <c r="BL683" i="16"/>
  <c r="BK683" i="16"/>
  <c r="BJ683" i="16"/>
  <c r="BI683" i="16"/>
  <c r="BH683" i="16"/>
  <c r="BG683" i="16"/>
  <c r="BF683" i="16"/>
  <c r="BE683" i="16"/>
  <c r="BD683" i="16"/>
  <c r="BC683" i="16"/>
  <c r="BB683" i="16"/>
  <c r="BA683" i="16"/>
  <c r="AZ683" i="16"/>
  <c r="AY683" i="16"/>
  <c r="AX683" i="16"/>
  <c r="AW683" i="16"/>
  <c r="AV683" i="16"/>
  <c r="AU683" i="16"/>
  <c r="AT683" i="16"/>
  <c r="AS683" i="16"/>
  <c r="AR683" i="16"/>
  <c r="AQ683" i="16"/>
  <c r="AP683" i="16"/>
  <c r="AO683" i="16"/>
  <c r="AN683" i="16"/>
  <c r="AM683" i="16"/>
  <c r="AL683" i="16"/>
  <c r="AK683" i="16"/>
  <c r="AJ683" i="16"/>
  <c r="AI683" i="16"/>
  <c r="AH683" i="16"/>
  <c r="AG683" i="16"/>
  <c r="AF683" i="16"/>
  <c r="AE683" i="16"/>
  <c r="AD683" i="16"/>
  <c r="AC683" i="16"/>
  <c r="AB683" i="16"/>
  <c r="AA683" i="16"/>
  <c r="Z683" i="16"/>
  <c r="Y683" i="16"/>
  <c r="X683" i="16"/>
  <c r="W683" i="16"/>
  <c r="V683" i="16"/>
  <c r="U683" i="16"/>
  <c r="T683" i="16"/>
  <c r="S683" i="16"/>
  <c r="R683" i="16"/>
  <c r="Q683" i="16"/>
  <c r="P683" i="16"/>
  <c r="O683" i="16"/>
  <c r="N683" i="16"/>
  <c r="M683" i="16"/>
  <c r="L683" i="16"/>
  <c r="K683" i="16"/>
  <c r="J683" i="16"/>
  <c r="I683" i="16"/>
  <c r="H683"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K682" i="16"/>
  <c r="J682" i="16"/>
  <c r="I682" i="16"/>
  <c r="H682"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81" i="16"/>
  <c r="J681" i="16"/>
  <c r="I681" i="16"/>
  <c r="H681" i="16"/>
  <c r="BO680" i="16"/>
  <c r="BN680" i="16"/>
  <c r="BM680" i="16"/>
  <c r="BL680" i="16"/>
  <c r="BK680" i="16"/>
  <c r="BJ680" i="16"/>
  <c r="BI680" i="16"/>
  <c r="BH680" i="16"/>
  <c r="BG680" i="16"/>
  <c r="BF680" i="16"/>
  <c r="BE680" i="16"/>
  <c r="BD680" i="16"/>
  <c r="BC680" i="16"/>
  <c r="BB680" i="16"/>
  <c r="BA680" i="16"/>
  <c r="AZ680" i="16"/>
  <c r="AY680" i="16"/>
  <c r="AX680" i="16"/>
  <c r="AW680" i="16"/>
  <c r="AV680" i="16"/>
  <c r="AU680" i="16"/>
  <c r="AT680" i="16"/>
  <c r="AS680" i="16"/>
  <c r="AR680" i="16"/>
  <c r="AQ680" i="16"/>
  <c r="AP680" i="16"/>
  <c r="AO680" i="16"/>
  <c r="AN680" i="16"/>
  <c r="AM680" i="16"/>
  <c r="AL680" i="16"/>
  <c r="AK680" i="16"/>
  <c r="AJ680" i="16"/>
  <c r="AI680" i="16"/>
  <c r="AH680" i="16"/>
  <c r="AG680" i="16"/>
  <c r="AF680" i="16"/>
  <c r="AE680" i="16"/>
  <c r="AD680" i="16"/>
  <c r="AC680" i="16"/>
  <c r="AB680" i="16"/>
  <c r="AA680" i="16"/>
  <c r="Z680" i="16"/>
  <c r="Y680" i="16"/>
  <c r="X680" i="16"/>
  <c r="W680" i="16"/>
  <c r="V680" i="16"/>
  <c r="U680" i="16"/>
  <c r="T680" i="16"/>
  <c r="S680" i="16"/>
  <c r="R680" i="16"/>
  <c r="Q680" i="16"/>
  <c r="P680" i="16"/>
  <c r="O680" i="16"/>
  <c r="N680" i="16"/>
  <c r="M680" i="16"/>
  <c r="L680" i="16"/>
  <c r="K680" i="16"/>
  <c r="J680" i="16"/>
  <c r="I680" i="16"/>
  <c r="H680" i="16"/>
  <c r="BO679" i="16"/>
  <c r="BN679" i="16"/>
  <c r="BM679" i="16"/>
  <c r="BL679" i="16"/>
  <c r="BK679" i="16"/>
  <c r="BJ679" i="16"/>
  <c r="BI679" i="16"/>
  <c r="BH679" i="16"/>
  <c r="BG679" i="16"/>
  <c r="BF679" i="16"/>
  <c r="BE679" i="16"/>
  <c r="BD679" i="16"/>
  <c r="BC679" i="16"/>
  <c r="BB679" i="16"/>
  <c r="BA679" i="16"/>
  <c r="AZ679" i="16"/>
  <c r="AY679" i="16"/>
  <c r="AX679" i="16"/>
  <c r="AW679" i="16"/>
  <c r="AV679" i="16"/>
  <c r="AU679" i="16"/>
  <c r="AT679" i="16"/>
  <c r="AS679" i="16"/>
  <c r="AR679" i="16"/>
  <c r="AQ679" i="16"/>
  <c r="AP679" i="16"/>
  <c r="AO679" i="16"/>
  <c r="AN679" i="16"/>
  <c r="AM679" i="16"/>
  <c r="AL679" i="16"/>
  <c r="AK679" i="16"/>
  <c r="AJ679" i="16"/>
  <c r="AI679" i="16"/>
  <c r="AH679" i="16"/>
  <c r="AG679" i="16"/>
  <c r="AF679" i="16"/>
  <c r="AE679" i="16"/>
  <c r="AD679" i="16"/>
  <c r="AC679" i="16"/>
  <c r="AB679" i="16"/>
  <c r="AA679" i="16"/>
  <c r="Z679" i="16"/>
  <c r="Y679" i="16"/>
  <c r="X679" i="16"/>
  <c r="W679" i="16"/>
  <c r="V679" i="16"/>
  <c r="U679" i="16"/>
  <c r="T679" i="16"/>
  <c r="S679" i="16"/>
  <c r="R679" i="16"/>
  <c r="Q679" i="16"/>
  <c r="P679" i="16"/>
  <c r="O679" i="16"/>
  <c r="N679" i="16"/>
  <c r="M679" i="16"/>
  <c r="L679" i="16"/>
  <c r="K679" i="16"/>
  <c r="J679" i="16"/>
  <c r="I679" i="16"/>
  <c r="H679" i="16"/>
  <c r="BO678" i="16"/>
  <c r="BN678" i="16"/>
  <c r="BM678" i="16"/>
  <c r="BL678" i="16"/>
  <c r="BK678" i="16"/>
  <c r="BJ678" i="16"/>
  <c r="BI678" i="16"/>
  <c r="BH678" i="16"/>
  <c r="BG678" i="16"/>
  <c r="BF678" i="16"/>
  <c r="BE678" i="16"/>
  <c r="BD678" i="16"/>
  <c r="BC678" i="16"/>
  <c r="BB678" i="16"/>
  <c r="BA678" i="16"/>
  <c r="AZ678" i="16"/>
  <c r="AY678" i="16"/>
  <c r="AX678" i="16"/>
  <c r="AW678" i="16"/>
  <c r="AV678" i="16"/>
  <c r="AU678" i="16"/>
  <c r="AT678" i="16"/>
  <c r="AS678" i="16"/>
  <c r="AR678" i="16"/>
  <c r="AQ678" i="16"/>
  <c r="AP678" i="16"/>
  <c r="AO678" i="16"/>
  <c r="AN678" i="16"/>
  <c r="AM678" i="16"/>
  <c r="AL678" i="16"/>
  <c r="AK678" i="16"/>
  <c r="AJ678" i="16"/>
  <c r="AI678" i="16"/>
  <c r="AH678" i="16"/>
  <c r="AG678" i="16"/>
  <c r="AF678" i="16"/>
  <c r="AE678" i="16"/>
  <c r="AD678" i="16"/>
  <c r="AC678" i="16"/>
  <c r="AB678" i="16"/>
  <c r="AA678" i="16"/>
  <c r="Z678" i="16"/>
  <c r="Y678" i="16"/>
  <c r="X678" i="16"/>
  <c r="W678" i="16"/>
  <c r="V678" i="16"/>
  <c r="U678" i="16"/>
  <c r="T678" i="16"/>
  <c r="S678" i="16"/>
  <c r="R678" i="16"/>
  <c r="Q678" i="16"/>
  <c r="P678" i="16"/>
  <c r="O678" i="16"/>
  <c r="N678" i="16"/>
  <c r="M678" i="16"/>
  <c r="L678" i="16"/>
  <c r="K678" i="16"/>
  <c r="J678" i="16"/>
  <c r="I678" i="16"/>
  <c r="H678" i="16"/>
  <c r="BO677" i="16"/>
  <c r="BN677" i="16"/>
  <c r="BM677" i="16"/>
  <c r="BL677" i="16"/>
  <c r="BK677" i="16"/>
  <c r="BJ677" i="16"/>
  <c r="BI677" i="16"/>
  <c r="BH677" i="16"/>
  <c r="BG677" i="16"/>
  <c r="BF677" i="16"/>
  <c r="BE677" i="16"/>
  <c r="BD677" i="16"/>
  <c r="BC677" i="16"/>
  <c r="BB677" i="16"/>
  <c r="BA677" i="16"/>
  <c r="AZ677" i="16"/>
  <c r="AY677" i="16"/>
  <c r="AX677" i="16"/>
  <c r="AW677" i="16"/>
  <c r="AV677" i="16"/>
  <c r="AU677" i="16"/>
  <c r="AT677" i="16"/>
  <c r="AS677" i="16"/>
  <c r="AR677" i="16"/>
  <c r="AQ677" i="16"/>
  <c r="AP677" i="16"/>
  <c r="AO677" i="16"/>
  <c r="AN677" i="16"/>
  <c r="AM677" i="16"/>
  <c r="AL677" i="16"/>
  <c r="AK677" i="16"/>
  <c r="AJ677" i="16"/>
  <c r="AI677" i="16"/>
  <c r="AH677" i="16"/>
  <c r="AG677" i="16"/>
  <c r="AF677" i="16"/>
  <c r="AE677" i="16"/>
  <c r="AD677" i="16"/>
  <c r="AC677" i="16"/>
  <c r="AB677" i="16"/>
  <c r="AA677" i="16"/>
  <c r="Z677" i="16"/>
  <c r="Y677" i="16"/>
  <c r="X677" i="16"/>
  <c r="W677" i="16"/>
  <c r="V677" i="16"/>
  <c r="U677" i="16"/>
  <c r="T677" i="16"/>
  <c r="S677" i="16"/>
  <c r="R677" i="16"/>
  <c r="Q677" i="16"/>
  <c r="P677" i="16"/>
  <c r="O677" i="16"/>
  <c r="N677" i="16"/>
  <c r="M677" i="16"/>
  <c r="L677" i="16"/>
  <c r="K677" i="16"/>
  <c r="J677" i="16"/>
  <c r="I677" i="16"/>
  <c r="H677" i="16"/>
  <c r="BO676" i="16"/>
  <c r="BN676" i="16"/>
  <c r="BM676" i="16"/>
  <c r="BL676" i="16"/>
  <c r="BK676" i="16"/>
  <c r="BJ676" i="16"/>
  <c r="BI676" i="16"/>
  <c r="BH676" i="16"/>
  <c r="BG676" i="16"/>
  <c r="BF676" i="16"/>
  <c r="BE676" i="16"/>
  <c r="BD676" i="16"/>
  <c r="BC676" i="16"/>
  <c r="BB676" i="16"/>
  <c r="BA676" i="16"/>
  <c r="AZ676" i="16"/>
  <c r="AY676" i="16"/>
  <c r="AX676" i="16"/>
  <c r="AW676" i="16"/>
  <c r="AV676" i="16"/>
  <c r="AU676" i="16"/>
  <c r="AT676" i="16"/>
  <c r="AS676" i="16"/>
  <c r="AR676" i="16"/>
  <c r="AQ676" i="16"/>
  <c r="AP676" i="16"/>
  <c r="AO676" i="16"/>
  <c r="AN676" i="16"/>
  <c r="AM676" i="16"/>
  <c r="AL676" i="16"/>
  <c r="AK676" i="16"/>
  <c r="AJ676" i="16"/>
  <c r="AI676" i="16"/>
  <c r="AH676" i="16"/>
  <c r="AG676" i="16"/>
  <c r="AF676" i="16"/>
  <c r="AE676" i="16"/>
  <c r="AD676" i="16"/>
  <c r="AC676" i="16"/>
  <c r="AB676" i="16"/>
  <c r="AA676" i="16"/>
  <c r="Z676" i="16"/>
  <c r="Y676" i="16"/>
  <c r="X676" i="16"/>
  <c r="W676" i="16"/>
  <c r="V676" i="16"/>
  <c r="U676" i="16"/>
  <c r="T676" i="16"/>
  <c r="S676" i="16"/>
  <c r="R676" i="16"/>
  <c r="Q676" i="16"/>
  <c r="P676" i="16"/>
  <c r="O676" i="16"/>
  <c r="N676" i="16"/>
  <c r="M676" i="16"/>
  <c r="L676" i="16"/>
  <c r="K676" i="16"/>
  <c r="J676" i="16"/>
  <c r="I676" i="16"/>
  <c r="H676" i="16"/>
  <c r="BO675" i="16"/>
  <c r="BN675" i="16"/>
  <c r="BM675" i="16"/>
  <c r="BL675" i="16"/>
  <c r="BK675" i="16"/>
  <c r="BJ675" i="16"/>
  <c r="BI675" i="16"/>
  <c r="BH675" i="16"/>
  <c r="BG675" i="16"/>
  <c r="BF675" i="16"/>
  <c r="BE675" i="16"/>
  <c r="BD675" i="16"/>
  <c r="BC675" i="16"/>
  <c r="BB675" i="16"/>
  <c r="BA675" i="16"/>
  <c r="AZ675" i="16"/>
  <c r="AY675" i="16"/>
  <c r="AX675" i="16"/>
  <c r="AW675" i="16"/>
  <c r="AV675" i="16"/>
  <c r="AU675" i="16"/>
  <c r="AT675" i="16"/>
  <c r="AS675" i="16"/>
  <c r="AR675" i="16"/>
  <c r="AQ675" i="16"/>
  <c r="AP675" i="16"/>
  <c r="AO675" i="16"/>
  <c r="AN675" i="16"/>
  <c r="AM675" i="16"/>
  <c r="AL675" i="16"/>
  <c r="AK675" i="16"/>
  <c r="AJ675" i="16"/>
  <c r="AI675" i="16"/>
  <c r="AH675" i="16"/>
  <c r="AG675" i="16"/>
  <c r="AF675" i="16"/>
  <c r="AE675" i="16"/>
  <c r="AD675" i="16"/>
  <c r="AC675" i="16"/>
  <c r="AB675" i="16"/>
  <c r="AA675" i="16"/>
  <c r="Z675" i="16"/>
  <c r="Y675" i="16"/>
  <c r="X675" i="16"/>
  <c r="W675" i="16"/>
  <c r="V675" i="16"/>
  <c r="U675" i="16"/>
  <c r="T675" i="16"/>
  <c r="S675" i="16"/>
  <c r="R675" i="16"/>
  <c r="Q675" i="16"/>
  <c r="P675" i="16"/>
  <c r="O675" i="16"/>
  <c r="N675" i="16"/>
  <c r="M675" i="16"/>
  <c r="L675" i="16"/>
  <c r="K675" i="16"/>
  <c r="J675" i="16"/>
  <c r="I675" i="16"/>
  <c r="H675" i="16"/>
  <c r="BO674" i="16"/>
  <c r="BN674" i="16"/>
  <c r="BM674" i="16"/>
  <c r="BL674" i="16"/>
  <c r="BK674" i="16"/>
  <c r="BJ674" i="16"/>
  <c r="BI674" i="16"/>
  <c r="BH674" i="16"/>
  <c r="BG674" i="16"/>
  <c r="BF674" i="16"/>
  <c r="BE674" i="16"/>
  <c r="BD674" i="16"/>
  <c r="BC674" i="16"/>
  <c r="BB674" i="16"/>
  <c r="BA674" i="16"/>
  <c r="AZ674" i="16"/>
  <c r="AY674" i="16"/>
  <c r="AX674" i="16"/>
  <c r="AW674" i="16"/>
  <c r="AV674" i="16"/>
  <c r="AU674" i="16"/>
  <c r="AT674" i="16"/>
  <c r="AS674" i="16"/>
  <c r="AR674" i="16"/>
  <c r="AQ674" i="16"/>
  <c r="AP674" i="16"/>
  <c r="AO674" i="16"/>
  <c r="AN674" i="16"/>
  <c r="AM674" i="16"/>
  <c r="AL674" i="16"/>
  <c r="AK674" i="16"/>
  <c r="AJ674" i="16"/>
  <c r="AI674" i="16"/>
  <c r="AH674" i="16"/>
  <c r="AG674" i="16"/>
  <c r="AF674" i="16"/>
  <c r="AE674" i="16"/>
  <c r="AD674" i="16"/>
  <c r="AC674" i="16"/>
  <c r="AB674" i="16"/>
  <c r="AA674" i="16"/>
  <c r="Z674" i="16"/>
  <c r="Y674" i="16"/>
  <c r="X674" i="16"/>
  <c r="W674" i="16"/>
  <c r="V674" i="16"/>
  <c r="U674" i="16"/>
  <c r="T674" i="16"/>
  <c r="S674" i="16"/>
  <c r="R674" i="16"/>
  <c r="Q674" i="16"/>
  <c r="P674" i="16"/>
  <c r="O674" i="16"/>
  <c r="N674" i="16"/>
  <c r="M674" i="16"/>
  <c r="L674" i="16"/>
  <c r="K674" i="16"/>
  <c r="J674" i="16"/>
  <c r="I674" i="16"/>
  <c r="H674" i="16"/>
  <c r="BO673" i="16"/>
  <c r="BN673" i="16"/>
  <c r="BM673" i="16"/>
  <c r="BL673" i="16"/>
  <c r="BK673" i="16"/>
  <c r="BJ673" i="16"/>
  <c r="BI673" i="16"/>
  <c r="BH673" i="16"/>
  <c r="BG673" i="16"/>
  <c r="BF673" i="16"/>
  <c r="BE673" i="16"/>
  <c r="BD673" i="16"/>
  <c r="BC673" i="16"/>
  <c r="BB673" i="16"/>
  <c r="BA673" i="16"/>
  <c r="AZ673" i="16"/>
  <c r="AY673" i="16"/>
  <c r="AX673" i="16"/>
  <c r="AW673" i="16"/>
  <c r="AV673" i="16"/>
  <c r="AU673" i="16"/>
  <c r="AT673" i="16"/>
  <c r="AS673" i="16"/>
  <c r="AR673" i="16"/>
  <c r="AQ673" i="16"/>
  <c r="AP673" i="16"/>
  <c r="AO673" i="16"/>
  <c r="AN673" i="16"/>
  <c r="AM673" i="16"/>
  <c r="AL673" i="16"/>
  <c r="AK673" i="16"/>
  <c r="AJ673" i="16"/>
  <c r="AI673" i="16"/>
  <c r="AH673" i="16"/>
  <c r="AG673" i="16"/>
  <c r="AF673" i="16"/>
  <c r="AE673" i="16"/>
  <c r="AD673" i="16"/>
  <c r="AC673" i="16"/>
  <c r="AB673" i="16"/>
  <c r="AA673" i="16"/>
  <c r="Z673" i="16"/>
  <c r="Y673" i="16"/>
  <c r="X673" i="16"/>
  <c r="W673" i="16"/>
  <c r="V673" i="16"/>
  <c r="U673" i="16"/>
  <c r="T673" i="16"/>
  <c r="S673" i="16"/>
  <c r="R673" i="16"/>
  <c r="Q673" i="16"/>
  <c r="P673" i="16"/>
  <c r="O673" i="16"/>
  <c r="N673" i="16"/>
  <c r="M673" i="16"/>
  <c r="L673" i="16"/>
  <c r="K673" i="16"/>
  <c r="J673" i="16"/>
  <c r="I673" i="16"/>
  <c r="H673" i="16"/>
  <c r="BO672" i="16"/>
  <c r="BN672" i="16"/>
  <c r="BM672" i="16"/>
  <c r="BL672" i="16"/>
  <c r="BK672" i="16"/>
  <c r="BJ672" i="16"/>
  <c r="BI672" i="16"/>
  <c r="BH672" i="16"/>
  <c r="BG672" i="16"/>
  <c r="BF672" i="16"/>
  <c r="BE672" i="16"/>
  <c r="BD672" i="16"/>
  <c r="BC672" i="16"/>
  <c r="BB672" i="16"/>
  <c r="BA672" i="16"/>
  <c r="AZ672" i="16"/>
  <c r="AY672" i="16"/>
  <c r="AX672" i="16"/>
  <c r="AW672" i="16"/>
  <c r="AV672" i="16"/>
  <c r="AU672" i="16"/>
  <c r="AT672" i="16"/>
  <c r="AS672" i="16"/>
  <c r="AR672" i="16"/>
  <c r="AQ672" i="16"/>
  <c r="AP672" i="16"/>
  <c r="AO672" i="16"/>
  <c r="AN672" i="16"/>
  <c r="AM672" i="16"/>
  <c r="AL672" i="16"/>
  <c r="AK672" i="16"/>
  <c r="AJ672" i="16"/>
  <c r="AI672" i="16"/>
  <c r="AH672" i="16"/>
  <c r="AG672" i="16"/>
  <c r="AF672" i="16"/>
  <c r="AE672" i="16"/>
  <c r="AD672" i="16"/>
  <c r="AC672" i="16"/>
  <c r="AB672" i="16"/>
  <c r="AA672" i="16"/>
  <c r="Z672" i="16"/>
  <c r="Y672" i="16"/>
  <c r="X672" i="16"/>
  <c r="W672" i="16"/>
  <c r="V672" i="16"/>
  <c r="U672" i="16"/>
  <c r="T672" i="16"/>
  <c r="S672" i="16"/>
  <c r="R672" i="16"/>
  <c r="Q672" i="16"/>
  <c r="P672" i="16"/>
  <c r="O672" i="16"/>
  <c r="N672" i="16"/>
  <c r="M672" i="16"/>
  <c r="L672" i="16"/>
  <c r="K672" i="16"/>
  <c r="J672" i="16"/>
  <c r="I672" i="16"/>
  <c r="H672" i="16"/>
  <c r="BO671" i="16"/>
  <c r="BN671" i="16"/>
  <c r="BM671" i="16"/>
  <c r="BL671" i="16"/>
  <c r="BK671" i="16"/>
  <c r="BJ671" i="16"/>
  <c r="BI671" i="16"/>
  <c r="BH671" i="16"/>
  <c r="BG671" i="16"/>
  <c r="BF671" i="16"/>
  <c r="BE671" i="16"/>
  <c r="BD671" i="16"/>
  <c r="BC671" i="16"/>
  <c r="BB671" i="16"/>
  <c r="BA671" i="16"/>
  <c r="AZ671" i="16"/>
  <c r="AY671" i="16"/>
  <c r="AX671" i="16"/>
  <c r="AW671" i="16"/>
  <c r="AV671" i="16"/>
  <c r="AU671" i="16"/>
  <c r="AT671" i="16"/>
  <c r="AS671" i="16"/>
  <c r="AR671" i="16"/>
  <c r="AQ671" i="16"/>
  <c r="AP671" i="16"/>
  <c r="AO671" i="16"/>
  <c r="AN671" i="16"/>
  <c r="AM671" i="16"/>
  <c r="AL671" i="16"/>
  <c r="AK671" i="16"/>
  <c r="AJ671" i="16"/>
  <c r="AI671" i="16"/>
  <c r="AH671" i="16"/>
  <c r="AG671" i="16"/>
  <c r="AF671" i="16"/>
  <c r="AE671" i="16"/>
  <c r="AD671" i="16"/>
  <c r="AC671" i="16"/>
  <c r="AB671" i="16"/>
  <c r="AA671" i="16"/>
  <c r="Z671" i="16"/>
  <c r="Y671" i="16"/>
  <c r="X671" i="16"/>
  <c r="W671" i="16"/>
  <c r="V671" i="16"/>
  <c r="U671" i="16"/>
  <c r="T671" i="16"/>
  <c r="S671" i="16"/>
  <c r="R671" i="16"/>
  <c r="Q671" i="16"/>
  <c r="P671" i="16"/>
  <c r="O671" i="16"/>
  <c r="N671" i="16"/>
  <c r="M671" i="16"/>
  <c r="L671" i="16"/>
  <c r="K671" i="16"/>
  <c r="J671" i="16"/>
  <c r="I671" i="16"/>
  <c r="H671" i="16"/>
  <c r="BO670" i="16"/>
  <c r="BN670" i="16"/>
  <c r="BM670" i="16"/>
  <c r="BL670" i="16"/>
  <c r="BK670" i="16"/>
  <c r="BJ670" i="16"/>
  <c r="BI670" i="16"/>
  <c r="BH670" i="16"/>
  <c r="BG670" i="16"/>
  <c r="BF670" i="16"/>
  <c r="BE670" i="16"/>
  <c r="BD670" i="16"/>
  <c r="BC670" i="16"/>
  <c r="BB670" i="16"/>
  <c r="BA670" i="16"/>
  <c r="AZ670" i="16"/>
  <c r="AY670" i="16"/>
  <c r="AX670" i="16"/>
  <c r="AW670" i="16"/>
  <c r="AV670" i="16"/>
  <c r="AU670" i="16"/>
  <c r="AT670" i="16"/>
  <c r="AS670" i="16"/>
  <c r="AR670" i="16"/>
  <c r="AQ670" i="16"/>
  <c r="AP670" i="16"/>
  <c r="AO670" i="16"/>
  <c r="AN670" i="16"/>
  <c r="AM670" i="16"/>
  <c r="AL670" i="16"/>
  <c r="AK670" i="16"/>
  <c r="AJ670" i="16"/>
  <c r="AI670" i="16"/>
  <c r="AH670" i="16"/>
  <c r="AG670" i="16"/>
  <c r="AF670" i="16"/>
  <c r="AE670" i="16"/>
  <c r="AD670" i="16"/>
  <c r="AC670" i="16"/>
  <c r="AB670" i="16"/>
  <c r="AA670" i="16"/>
  <c r="Z670" i="16"/>
  <c r="Y670" i="16"/>
  <c r="X670" i="16"/>
  <c r="W670" i="16"/>
  <c r="V670" i="16"/>
  <c r="U670" i="16"/>
  <c r="T670" i="16"/>
  <c r="S670" i="16"/>
  <c r="R670" i="16"/>
  <c r="Q670" i="16"/>
  <c r="P670" i="16"/>
  <c r="O670" i="16"/>
  <c r="N670" i="16"/>
  <c r="M670" i="16"/>
  <c r="L670" i="16"/>
  <c r="K670" i="16"/>
  <c r="J670" i="16"/>
  <c r="I670" i="16"/>
  <c r="H670" i="16"/>
  <c r="BO669" i="16"/>
  <c r="BN669" i="16"/>
  <c r="BM669" i="16"/>
  <c r="BL669" i="16"/>
  <c r="BK669" i="16"/>
  <c r="BJ669" i="16"/>
  <c r="BI669" i="16"/>
  <c r="BH669" i="16"/>
  <c r="BG669" i="16"/>
  <c r="BF669" i="16"/>
  <c r="BE669" i="16"/>
  <c r="BD669" i="16"/>
  <c r="BC669" i="16"/>
  <c r="BB669" i="16"/>
  <c r="BA669" i="16"/>
  <c r="AZ669" i="16"/>
  <c r="AY669" i="16"/>
  <c r="AX669" i="16"/>
  <c r="AW669" i="16"/>
  <c r="AV669" i="16"/>
  <c r="AU669" i="16"/>
  <c r="AT669" i="16"/>
  <c r="AS669" i="16"/>
  <c r="AR669" i="16"/>
  <c r="AQ669" i="16"/>
  <c r="AP669" i="16"/>
  <c r="AO669" i="16"/>
  <c r="AN669" i="16"/>
  <c r="AM669" i="16"/>
  <c r="AL669" i="16"/>
  <c r="AK669" i="16"/>
  <c r="AJ669" i="16"/>
  <c r="AI669" i="16"/>
  <c r="AH669" i="16"/>
  <c r="AG669" i="16"/>
  <c r="AF669" i="16"/>
  <c r="AE669" i="16"/>
  <c r="AD669" i="16"/>
  <c r="AC669" i="16"/>
  <c r="AB669" i="16"/>
  <c r="AA669" i="16"/>
  <c r="Z669" i="16"/>
  <c r="Y669" i="16"/>
  <c r="X669" i="16"/>
  <c r="W669" i="16"/>
  <c r="V669" i="16"/>
  <c r="U669" i="16"/>
  <c r="T669" i="16"/>
  <c r="S669" i="16"/>
  <c r="R669" i="16"/>
  <c r="Q669" i="16"/>
  <c r="P669" i="16"/>
  <c r="O669" i="16"/>
  <c r="N669" i="16"/>
  <c r="M669" i="16"/>
  <c r="L669" i="16"/>
  <c r="K669" i="16"/>
  <c r="J669" i="16"/>
  <c r="I669" i="16"/>
  <c r="H669" i="16"/>
  <c r="BO668" i="16"/>
  <c r="BN668" i="16"/>
  <c r="BM668" i="16"/>
  <c r="BL668" i="16"/>
  <c r="BK668" i="16"/>
  <c r="BJ668" i="16"/>
  <c r="BI668" i="16"/>
  <c r="BH668" i="16"/>
  <c r="BG668" i="16"/>
  <c r="BF668" i="16"/>
  <c r="BE668" i="16"/>
  <c r="BD668" i="16"/>
  <c r="BC668" i="16"/>
  <c r="BB668" i="16"/>
  <c r="BA668" i="16"/>
  <c r="AZ668" i="16"/>
  <c r="AY668" i="16"/>
  <c r="AX668" i="16"/>
  <c r="AW668" i="16"/>
  <c r="AV668" i="16"/>
  <c r="AU668" i="16"/>
  <c r="AT668" i="16"/>
  <c r="AS668" i="16"/>
  <c r="AR668" i="16"/>
  <c r="AQ668" i="16"/>
  <c r="AP668" i="16"/>
  <c r="AO668" i="16"/>
  <c r="AN668" i="16"/>
  <c r="AM668" i="16"/>
  <c r="AL668" i="16"/>
  <c r="AK668" i="16"/>
  <c r="AJ668" i="16"/>
  <c r="AI668" i="16"/>
  <c r="AH668" i="16"/>
  <c r="AG668" i="16"/>
  <c r="AF668" i="16"/>
  <c r="AE668" i="16"/>
  <c r="AD668" i="16"/>
  <c r="AC668" i="16"/>
  <c r="AB668" i="16"/>
  <c r="AA668" i="16"/>
  <c r="Z668" i="16"/>
  <c r="Y668" i="16"/>
  <c r="X668" i="16"/>
  <c r="W668" i="16"/>
  <c r="V668" i="16"/>
  <c r="U668" i="16"/>
  <c r="T668" i="16"/>
  <c r="S668" i="16"/>
  <c r="R668" i="16"/>
  <c r="Q668" i="16"/>
  <c r="P668" i="16"/>
  <c r="O668" i="16"/>
  <c r="N668" i="16"/>
  <c r="M668" i="16"/>
  <c r="L668" i="16"/>
  <c r="K668" i="16"/>
  <c r="J668" i="16"/>
  <c r="I668" i="16"/>
  <c r="H668" i="16"/>
  <c r="BO667" i="16"/>
  <c r="BN667" i="16"/>
  <c r="BM667" i="16"/>
  <c r="BL667" i="16"/>
  <c r="BK667" i="16"/>
  <c r="BJ667" i="16"/>
  <c r="BI667" i="16"/>
  <c r="BH667" i="16"/>
  <c r="BG667" i="16"/>
  <c r="BF667" i="16"/>
  <c r="BE667" i="16"/>
  <c r="BD667" i="16"/>
  <c r="BC667" i="16"/>
  <c r="BB667" i="16"/>
  <c r="BA667" i="16"/>
  <c r="AZ667" i="16"/>
  <c r="AY667" i="16"/>
  <c r="AX667" i="16"/>
  <c r="AW667" i="16"/>
  <c r="AV667" i="16"/>
  <c r="AU667" i="16"/>
  <c r="AT667" i="16"/>
  <c r="AS667" i="16"/>
  <c r="AR667" i="16"/>
  <c r="AQ667" i="16"/>
  <c r="AP667" i="16"/>
  <c r="AO667" i="16"/>
  <c r="AN667" i="16"/>
  <c r="AM667" i="16"/>
  <c r="AL667" i="16"/>
  <c r="AK667" i="16"/>
  <c r="AJ667" i="16"/>
  <c r="AI667" i="16"/>
  <c r="AH667" i="16"/>
  <c r="AG667" i="16"/>
  <c r="AF667" i="16"/>
  <c r="AE667" i="16"/>
  <c r="AD667" i="16"/>
  <c r="AC667" i="16"/>
  <c r="AB667" i="16"/>
  <c r="AA667" i="16"/>
  <c r="Z667" i="16"/>
  <c r="Y667" i="16"/>
  <c r="X667" i="16"/>
  <c r="W667" i="16"/>
  <c r="V667" i="16"/>
  <c r="U667" i="16"/>
  <c r="T667" i="16"/>
  <c r="S667" i="16"/>
  <c r="R667" i="16"/>
  <c r="Q667" i="16"/>
  <c r="P667" i="16"/>
  <c r="O667" i="16"/>
  <c r="N667" i="16"/>
  <c r="M667" i="16"/>
  <c r="L667" i="16"/>
  <c r="K667" i="16"/>
  <c r="J667" i="16"/>
  <c r="I667" i="16"/>
  <c r="H667" i="16"/>
  <c r="BO666" i="16"/>
  <c r="BN666" i="16"/>
  <c r="BM666" i="16"/>
  <c r="BL666" i="16"/>
  <c r="BK666" i="16"/>
  <c r="BJ666" i="16"/>
  <c r="BI666" i="16"/>
  <c r="BH666" i="16"/>
  <c r="BG666" i="16"/>
  <c r="BF666" i="16"/>
  <c r="BE666" i="16"/>
  <c r="BD666" i="16"/>
  <c r="BC666" i="16"/>
  <c r="BB666" i="16"/>
  <c r="BA666" i="16"/>
  <c r="AZ666" i="16"/>
  <c r="AY666" i="16"/>
  <c r="AX666" i="16"/>
  <c r="AW666" i="16"/>
  <c r="AV666" i="16"/>
  <c r="AU666" i="16"/>
  <c r="AT666" i="16"/>
  <c r="AS666" i="16"/>
  <c r="AR666" i="16"/>
  <c r="AQ666" i="16"/>
  <c r="AP666" i="16"/>
  <c r="AO666" i="16"/>
  <c r="AN666" i="16"/>
  <c r="AM666" i="16"/>
  <c r="AL666" i="16"/>
  <c r="AK666" i="16"/>
  <c r="AJ666" i="16"/>
  <c r="AI666" i="16"/>
  <c r="AH666" i="16"/>
  <c r="AG666" i="16"/>
  <c r="AF666" i="16"/>
  <c r="AE666" i="16"/>
  <c r="AD666" i="16"/>
  <c r="AC666" i="16"/>
  <c r="AB666" i="16"/>
  <c r="AA666" i="16"/>
  <c r="Z666" i="16"/>
  <c r="Y666" i="16"/>
  <c r="X666" i="16"/>
  <c r="W666" i="16"/>
  <c r="V666" i="16"/>
  <c r="U666" i="16"/>
  <c r="T666" i="16"/>
  <c r="S666" i="16"/>
  <c r="R666" i="16"/>
  <c r="Q666" i="16"/>
  <c r="P666" i="16"/>
  <c r="O666" i="16"/>
  <c r="N666" i="16"/>
  <c r="M666" i="16"/>
  <c r="L666" i="16"/>
  <c r="K666" i="16"/>
  <c r="J666" i="16"/>
  <c r="I666" i="16"/>
  <c r="H666" i="16"/>
  <c r="BO665" i="16"/>
  <c r="BN665" i="16"/>
  <c r="BM665" i="16"/>
  <c r="BL665" i="16"/>
  <c r="BK665" i="16"/>
  <c r="BJ665" i="16"/>
  <c r="BI665" i="16"/>
  <c r="BH665" i="16"/>
  <c r="BG665" i="16"/>
  <c r="BF665" i="16"/>
  <c r="BE665" i="16"/>
  <c r="BD665" i="16"/>
  <c r="BC665" i="16"/>
  <c r="BB665" i="16"/>
  <c r="BA665" i="16"/>
  <c r="AZ665" i="16"/>
  <c r="AY665" i="16"/>
  <c r="AX665" i="16"/>
  <c r="AW665" i="16"/>
  <c r="AV665" i="16"/>
  <c r="AU665" i="16"/>
  <c r="AT665" i="16"/>
  <c r="AS665" i="16"/>
  <c r="AR665" i="16"/>
  <c r="AQ665" i="16"/>
  <c r="AP665" i="16"/>
  <c r="AO665" i="16"/>
  <c r="AN665" i="16"/>
  <c r="AM665" i="16"/>
  <c r="AL665" i="16"/>
  <c r="AK665" i="16"/>
  <c r="AJ665" i="16"/>
  <c r="AI665" i="16"/>
  <c r="AH665" i="16"/>
  <c r="AG665" i="16"/>
  <c r="AF665" i="16"/>
  <c r="AE665" i="16"/>
  <c r="AD665" i="16"/>
  <c r="AC665" i="16"/>
  <c r="AB665" i="16"/>
  <c r="AA665" i="16"/>
  <c r="Z665" i="16"/>
  <c r="Y665" i="16"/>
  <c r="X665" i="16"/>
  <c r="W665" i="16"/>
  <c r="V665" i="16"/>
  <c r="U665" i="16"/>
  <c r="T665" i="16"/>
  <c r="S665" i="16"/>
  <c r="R665" i="16"/>
  <c r="Q665" i="16"/>
  <c r="P665" i="16"/>
  <c r="O665" i="16"/>
  <c r="N665" i="16"/>
  <c r="M665" i="16"/>
  <c r="L665" i="16"/>
  <c r="K665" i="16"/>
  <c r="J665" i="16"/>
  <c r="I665" i="16"/>
  <c r="H665" i="16"/>
  <c r="BO664" i="16"/>
  <c r="BN664" i="16"/>
  <c r="BM664" i="16"/>
  <c r="BL664" i="16"/>
  <c r="BK664" i="16"/>
  <c r="BJ664" i="16"/>
  <c r="BI664" i="16"/>
  <c r="BH664" i="16"/>
  <c r="BG664" i="16"/>
  <c r="BF664" i="16"/>
  <c r="BE664" i="16"/>
  <c r="BD664" i="16"/>
  <c r="BC664" i="16"/>
  <c r="BB664" i="16"/>
  <c r="BA664" i="16"/>
  <c r="AZ664" i="16"/>
  <c r="AY664" i="16"/>
  <c r="AX664" i="16"/>
  <c r="AW664" i="16"/>
  <c r="AV664" i="16"/>
  <c r="AU664" i="16"/>
  <c r="AT664" i="16"/>
  <c r="AS664" i="16"/>
  <c r="AR664" i="16"/>
  <c r="AQ664" i="16"/>
  <c r="AP664" i="16"/>
  <c r="AO664" i="16"/>
  <c r="AN664" i="16"/>
  <c r="AM664" i="16"/>
  <c r="AL664" i="16"/>
  <c r="AK664" i="16"/>
  <c r="AJ664" i="16"/>
  <c r="AI664" i="16"/>
  <c r="AH664" i="16"/>
  <c r="AG664" i="16"/>
  <c r="AF664" i="16"/>
  <c r="AE664" i="16"/>
  <c r="AD664" i="16"/>
  <c r="AC664" i="16"/>
  <c r="AB664" i="16"/>
  <c r="AA664" i="16"/>
  <c r="Z664" i="16"/>
  <c r="Y664" i="16"/>
  <c r="X664" i="16"/>
  <c r="W664" i="16"/>
  <c r="V664" i="16"/>
  <c r="U664" i="16"/>
  <c r="T664" i="16"/>
  <c r="S664" i="16"/>
  <c r="R664" i="16"/>
  <c r="Q664" i="16"/>
  <c r="P664" i="16"/>
  <c r="O664" i="16"/>
  <c r="N664" i="16"/>
  <c r="M664" i="16"/>
  <c r="L664" i="16"/>
  <c r="K664" i="16"/>
  <c r="J664" i="16"/>
  <c r="I664" i="16"/>
  <c r="H664" i="16"/>
  <c r="BO663" i="16"/>
  <c r="BN663" i="16"/>
  <c r="BM663" i="16"/>
  <c r="BL663" i="16"/>
  <c r="BK663" i="16"/>
  <c r="BJ663" i="16"/>
  <c r="BI663" i="16"/>
  <c r="BH663" i="16"/>
  <c r="BG663" i="16"/>
  <c r="BF663" i="16"/>
  <c r="BE663" i="16"/>
  <c r="BD663" i="16"/>
  <c r="BC663" i="16"/>
  <c r="BB663" i="16"/>
  <c r="BA663" i="16"/>
  <c r="AZ663" i="16"/>
  <c r="AY663" i="16"/>
  <c r="AX663" i="16"/>
  <c r="AW663" i="16"/>
  <c r="AV663" i="16"/>
  <c r="AU663" i="16"/>
  <c r="AT663" i="16"/>
  <c r="AS663" i="16"/>
  <c r="AR663" i="16"/>
  <c r="AQ663" i="16"/>
  <c r="AP663" i="16"/>
  <c r="AO663" i="16"/>
  <c r="AN663" i="16"/>
  <c r="AM663" i="16"/>
  <c r="AL663" i="16"/>
  <c r="AK663" i="16"/>
  <c r="AJ663" i="16"/>
  <c r="AI663" i="16"/>
  <c r="AH663" i="16"/>
  <c r="AG663" i="16"/>
  <c r="AF663" i="16"/>
  <c r="AE663" i="16"/>
  <c r="AD663" i="16"/>
  <c r="AC663" i="16"/>
  <c r="AB663" i="16"/>
  <c r="AA663" i="16"/>
  <c r="Z663" i="16"/>
  <c r="Y663" i="16"/>
  <c r="X663" i="16"/>
  <c r="W663" i="16"/>
  <c r="V663" i="16"/>
  <c r="U663" i="16"/>
  <c r="T663" i="16"/>
  <c r="S663" i="16"/>
  <c r="R663" i="16"/>
  <c r="Q663" i="16"/>
  <c r="P663" i="16"/>
  <c r="O663" i="16"/>
  <c r="N663" i="16"/>
  <c r="M663" i="16"/>
  <c r="L663" i="16"/>
  <c r="K663" i="16"/>
  <c r="J663" i="16"/>
  <c r="I663" i="16"/>
  <c r="H663" i="16"/>
  <c r="BO662" i="16"/>
  <c r="BN662" i="16"/>
  <c r="BM662" i="16"/>
  <c r="BL662" i="16"/>
  <c r="BK662" i="16"/>
  <c r="BJ662" i="16"/>
  <c r="BI662" i="16"/>
  <c r="BH662" i="16"/>
  <c r="BG662" i="16"/>
  <c r="BF662" i="16"/>
  <c r="BE662" i="16"/>
  <c r="BD662" i="16"/>
  <c r="BC662" i="16"/>
  <c r="BB662" i="16"/>
  <c r="BA662" i="16"/>
  <c r="AZ662" i="16"/>
  <c r="AY662" i="16"/>
  <c r="AX662" i="16"/>
  <c r="AW662" i="16"/>
  <c r="AV662" i="16"/>
  <c r="AU662" i="16"/>
  <c r="AT662" i="16"/>
  <c r="AS662" i="16"/>
  <c r="AR662" i="16"/>
  <c r="AQ662" i="16"/>
  <c r="AP662" i="16"/>
  <c r="AO662" i="16"/>
  <c r="AN662" i="16"/>
  <c r="AM662" i="16"/>
  <c r="AL662" i="16"/>
  <c r="AK662" i="16"/>
  <c r="AJ662" i="16"/>
  <c r="AI662" i="16"/>
  <c r="AH662" i="16"/>
  <c r="AG662" i="16"/>
  <c r="AF662" i="16"/>
  <c r="AE662" i="16"/>
  <c r="AD662" i="16"/>
  <c r="AC662" i="16"/>
  <c r="AB662" i="16"/>
  <c r="AA662" i="16"/>
  <c r="Z662" i="16"/>
  <c r="Y662" i="16"/>
  <c r="X662" i="16"/>
  <c r="W662" i="16"/>
  <c r="V662" i="16"/>
  <c r="U662" i="16"/>
  <c r="T662" i="16"/>
  <c r="S662" i="16"/>
  <c r="R662" i="16"/>
  <c r="Q662" i="16"/>
  <c r="P662" i="16"/>
  <c r="O662" i="16"/>
  <c r="N662" i="16"/>
  <c r="M662" i="16"/>
  <c r="L662" i="16"/>
  <c r="K662" i="16"/>
  <c r="J662" i="16"/>
  <c r="I662" i="16"/>
  <c r="H662"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K661" i="16"/>
  <c r="J661" i="16"/>
  <c r="I661" i="16"/>
  <c r="H661"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60" i="16"/>
  <c r="J660" i="16"/>
  <c r="I660" i="16"/>
  <c r="H660" i="16"/>
  <c r="BO659" i="16"/>
  <c r="BN659" i="16"/>
  <c r="BM659" i="16"/>
  <c r="BL659" i="16"/>
  <c r="BK659" i="16"/>
  <c r="BJ659" i="16"/>
  <c r="BI659" i="16"/>
  <c r="BH659" i="16"/>
  <c r="BG659" i="16"/>
  <c r="BF659" i="16"/>
  <c r="BE659" i="16"/>
  <c r="BD659" i="16"/>
  <c r="BC659" i="16"/>
  <c r="BB659" i="16"/>
  <c r="BA659" i="16"/>
  <c r="AZ659" i="16"/>
  <c r="AY659" i="16"/>
  <c r="AX659" i="16"/>
  <c r="AW659" i="16"/>
  <c r="AV659" i="16"/>
  <c r="AU659" i="16"/>
  <c r="AT659" i="16"/>
  <c r="AS659" i="16"/>
  <c r="AR659" i="16"/>
  <c r="AQ659" i="16"/>
  <c r="AP659" i="16"/>
  <c r="AO659" i="16"/>
  <c r="AN659" i="16"/>
  <c r="AM659" i="16"/>
  <c r="AL659" i="16"/>
  <c r="AK659" i="16"/>
  <c r="AJ659" i="16"/>
  <c r="AI659" i="16"/>
  <c r="AH659" i="16"/>
  <c r="AG659" i="16"/>
  <c r="AF659" i="16"/>
  <c r="AE659" i="16"/>
  <c r="AD659" i="16"/>
  <c r="AC659" i="16"/>
  <c r="AB659" i="16"/>
  <c r="AA659" i="16"/>
  <c r="Z659" i="16"/>
  <c r="Y659" i="16"/>
  <c r="X659" i="16"/>
  <c r="W659" i="16"/>
  <c r="V659" i="16"/>
  <c r="U659" i="16"/>
  <c r="T659" i="16"/>
  <c r="S659" i="16"/>
  <c r="R659" i="16"/>
  <c r="Q659" i="16"/>
  <c r="P659" i="16"/>
  <c r="O659" i="16"/>
  <c r="N659" i="16"/>
  <c r="M659" i="16"/>
  <c r="L659" i="16"/>
  <c r="K659" i="16"/>
  <c r="J659" i="16"/>
  <c r="I659" i="16"/>
  <c r="H659" i="16"/>
  <c r="BO658" i="16"/>
  <c r="BN658" i="16"/>
  <c r="BM658" i="16"/>
  <c r="BL658" i="16"/>
  <c r="BK658" i="16"/>
  <c r="BJ658" i="16"/>
  <c r="BI658" i="16"/>
  <c r="BH658" i="16"/>
  <c r="BG658" i="16"/>
  <c r="BF658" i="16"/>
  <c r="BE658" i="16"/>
  <c r="BD658" i="16"/>
  <c r="BC658" i="16"/>
  <c r="BB658" i="16"/>
  <c r="BA658" i="16"/>
  <c r="AZ658" i="16"/>
  <c r="AY658" i="16"/>
  <c r="AX658" i="16"/>
  <c r="AW658" i="16"/>
  <c r="AV658" i="16"/>
  <c r="AU658" i="16"/>
  <c r="AT658" i="16"/>
  <c r="AS658" i="16"/>
  <c r="AR658" i="16"/>
  <c r="AQ658" i="16"/>
  <c r="AP658" i="16"/>
  <c r="AO658" i="16"/>
  <c r="AN658" i="16"/>
  <c r="AM658" i="16"/>
  <c r="AL658" i="16"/>
  <c r="AK658" i="16"/>
  <c r="AJ658" i="16"/>
  <c r="AI658" i="16"/>
  <c r="AH658" i="16"/>
  <c r="AG658" i="16"/>
  <c r="AF658" i="16"/>
  <c r="AE658" i="16"/>
  <c r="AD658" i="16"/>
  <c r="AC658" i="16"/>
  <c r="AB658" i="16"/>
  <c r="AA658" i="16"/>
  <c r="Z658" i="16"/>
  <c r="Y658" i="16"/>
  <c r="X658" i="16"/>
  <c r="W658" i="16"/>
  <c r="V658" i="16"/>
  <c r="U658" i="16"/>
  <c r="T658" i="16"/>
  <c r="S658" i="16"/>
  <c r="R658" i="16"/>
  <c r="Q658" i="16"/>
  <c r="P658" i="16"/>
  <c r="O658" i="16"/>
  <c r="N658" i="16"/>
  <c r="M658" i="16"/>
  <c r="L658" i="16"/>
  <c r="K658" i="16"/>
  <c r="J658" i="16"/>
  <c r="I658" i="16"/>
  <c r="H658" i="16"/>
  <c r="BO657" i="16"/>
  <c r="BN657" i="16"/>
  <c r="BM657" i="16"/>
  <c r="BL657" i="16"/>
  <c r="BK657" i="16"/>
  <c r="BJ657" i="16"/>
  <c r="BI657" i="16"/>
  <c r="BH657" i="16"/>
  <c r="BG657" i="16"/>
  <c r="BF657" i="16"/>
  <c r="BE657" i="16"/>
  <c r="BD657" i="16"/>
  <c r="BC657" i="16"/>
  <c r="BB657" i="16"/>
  <c r="BA657" i="16"/>
  <c r="AZ657" i="16"/>
  <c r="AY657" i="16"/>
  <c r="AX657" i="16"/>
  <c r="AW657" i="16"/>
  <c r="AV657" i="16"/>
  <c r="AU657" i="16"/>
  <c r="AT657" i="16"/>
  <c r="AS657" i="16"/>
  <c r="AR657" i="16"/>
  <c r="AQ657" i="16"/>
  <c r="AP657" i="16"/>
  <c r="AO657" i="16"/>
  <c r="AN657" i="16"/>
  <c r="AM657" i="16"/>
  <c r="AL657" i="16"/>
  <c r="AK657" i="16"/>
  <c r="AJ657" i="16"/>
  <c r="AI657" i="16"/>
  <c r="AH657" i="16"/>
  <c r="AG657" i="16"/>
  <c r="AF657" i="16"/>
  <c r="AE657" i="16"/>
  <c r="AD657" i="16"/>
  <c r="AC657" i="16"/>
  <c r="AB657" i="16"/>
  <c r="AA657" i="16"/>
  <c r="Z657" i="16"/>
  <c r="Y657" i="16"/>
  <c r="X657" i="16"/>
  <c r="W657" i="16"/>
  <c r="V657" i="16"/>
  <c r="U657" i="16"/>
  <c r="T657" i="16"/>
  <c r="S657" i="16"/>
  <c r="R657" i="16"/>
  <c r="Q657" i="16"/>
  <c r="P657" i="16"/>
  <c r="O657" i="16"/>
  <c r="N657" i="16"/>
  <c r="M657" i="16"/>
  <c r="L657" i="16"/>
  <c r="K657" i="16"/>
  <c r="J657" i="16"/>
  <c r="I657" i="16"/>
  <c r="H657" i="16"/>
  <c r="BO656" i="16"/>
  <c r="BN656" i="16"/>
  <c r="BM656" i="16"/>
  <c r="BL656" i="16"/>
  <c r="BK656" i="16"/>
  <c r="BJ656" i="16"/>
  <c r="BI656" i="16"/>
  <c r="BH656" i="16"/>
  <c r="BG656" i="16"/>
  <c r="BF656" i="16"/>
  <c r="BE656" i="16"/>
  <c r="BD656" i="16"/>
  <c r="BC656" i="16"/>
  <c r="BB656" i="16"/>
  <c r="BA656" i="16"/>
  <c r="AZ656" i="16"/>
  <c r="AY656" i="16"/>
  <c r="AX656" i="16"/>
  <c r="AW656" i="16"/>
  <c r="AV656" i="16"/>
  <c r="AU656" i="16"/>
  <c r="AT656" i="16"/>
  <c r="AS656" i="16"/>
  <c r="AR656" i="16"/>
  <c r="AQ656" i="16"/>
  <c r="AP656" i="16"/>
  <c r="AO656" i="16"/>
  <c r="AN656" i="16"/>
  <c r="AM656" i="16"/>
  <c r="AL656" i="16"/>
  <c r="AK656" i="16"/>
  <c r="AJ656" i="16"/>
  <c r="AI656" i="16"/>
  <c r="AH656" i="16"/>
  <c r="AG656" i="16"/>
  <c r="AF656" i="16"/>
  <c r="AE656" i="16"/>
  <c r="AD656" i="16"/>
  <c r="AC656" i="16"/>
  <c r="AB656" i="16"/>
  <c r="AA656" i="16"/>
  <c r="Z656" i="16"/>
  <c r="Y656" i="16"/>
  <c r="X656" i="16"/>
  <c r="W656" i="16"/>
  <c r="V656" i="16"/>
  <c r="U656" i="16"/>
  <c r="T656" i="16"/>
  <c r="S656" i="16"/>
  <c r="R656" i="16"/>
  <c r="Q656" i="16"/>
  <c r="P656" i="16"/>
  <c r="O656" i="16"/>
  <c r="N656" i="16"/>
  <c r="M656" i="16"/>
  <c r="L656" i="16"/>
  <c r="K656" i="16"/>
  <c r="J656" i="16"/>
  <c r="I656" i="16"/>
  <c r="H656" i="16"/>
  <c r="BO655" i="16"/>
  <c r="BN655" i="16"/>
  <c r="BM655" i="16"/>
  <c r="BL655" i="16"/>
  <c r="BK655" i="16"/>
  <c r="BJ655" i="16"/>
  <c r="BI655" i="16"/>
  <c r="BH655" i="16"/>
  <c r="BG655" i="16"/>
  <c r="BF655" i="16"/>
  <c r="BE655" i="16"/>
  <c r="BD655" i="16"/>
  <c r="BC655" i="16"/>
  <c r="BB655" i="16"/>
  <c r="BA655" i="16"/>
  <c r="AZ655" i="16"/>
  <c r="AY655" i="16"/>
  <c r="AX655" i="16"/>
  <c r="AW655" i="16"/>
  <c r="AV655" i="16"/>
  <c r="AU655" i="16"/>
  <c r="AT655" i="16"/>
  <c r="AS655" i="16"/>
  <c r="AR655" i="16"/>
  <c r="AQ655" i="16"/>
  <c r="AP655" i="16"/>
  <c r="AO655" i="16"/>
  <c r="AN655" i="16"/>
  <c r="AM655" i="16"/>
  <c r="AL655" i="16"/>
  <c r="AK655" i="16"/>
  <c r="AJ655" i="16"/>
  <c r="AI655" i="16"/>
  <c r="AH655" i="16"/>
  <c r="AG655" i="16"/>
  <c r="AF655" i="16"/>
  <c r="AE655" i="16"/>
  <c r="AD655" i="16"/>
  <c r="AC655" i="16"/>
  <c r="AB655" i="16"/>
  <c r="AA655" i="16"/>
  <c r="Z655" i="16"/>
  <c r="Y655" i="16"/>
  <c r="X655" i="16"/>
  <c r="W655" i="16"/>
  <c r="V655" i="16"/>
  <c r="U655" i="16"/>
  <c r="T655" i="16"/>
  <c r="S655" i="16"/>
  <c r="R655" i="16"/>
  <c r="Q655" i="16"/>
  <c r="P655" i="16"/>
  <c r="O655" i="16"/>
  <c r="N655" i="16"/>
  <c r="M655" i="16"/>
  <c r="L655" i="16"/>
  <c r="K655" i="16"/>
  <c r="J655" i="16"/>
  <c r="I655" i="16"/>
  <c r="H655" i="16"/>
  <c r="BO654" i="16"/>
  <c r="BN654" i="16"/>
  <c r="BM654" i="16"/>
  <c r="BL654" i="16"/>
  <c r="BK654" i="16"/>
  <c r="BJ654" i="16"/>
  <c r="BI654" i="16"/>
  <c r="BH654" i="16"/>
  <c r="BG654" i="16"/>
  <c r="BF654" i="16"/>
  <c r="BE654" i="16"/>
  <c r="BD654" i="16"/>
  <c r="BC654" i="16"/>
  <c r="BB654" i="16"/>
  <c r="BA654" i="16"/>
  <c r="AZ654" i="16"/>
  <c r="AY654" i="16"/>
  <c r="AX654" i="16"/>
  <c r="AW654" i="16"/>
  <c r="AV654" i="16"/>
  <c r="AU654" i="16"/>
  <c r="AT654" i="16"/>
  <c r="AS654" i="16"/>
  <c r="AR654" i="16"/>
  <c r="AQ654" i="16"/>
  <c r="AP654" i="16"/>
  <c r="AO654" i="16"/>
  <c r="AN654" i="16"/>
  <c r="AM654" i="16"/>
  <c r="AL654" i="16"/>
  <c r="AK654" i="16"/>
  <c r="AJ654" i="16"/>
  <c r="AI654" i="16"/>
  <c r="AH654" i="16"/>
  <c r="AG654" i="16"/>
  <c r="AF654" i="16"/>
  <c r="AE654" i="16"/>
  <c r="AD654" i="16"/>
  <c r="AC654" i="16"/>
  <c r="AB654" i="16"/>
  <c r="AA654" i="16"/>
  <c r="Z654" i="16"/>
  <c r="Y654" i="16"/>
  <c r="X654" i="16"/>
  <c r="W654" i="16"/>
  <c r="V654" i="16"/>
  <c r="U654" i="16"/>
  <c r="T654" i="16"/>
  <c r="S654" i="16"/>
  <c r="R654" i="16"/>
  <c r="Q654" i="16"/>
  <c r="P654" i="16"/>
  <c r="O654" i="16"/>
  <c r="N654" i="16"/>
  <c r="M654" i="16"/>
  <c r="L654" i="16"/>
  <c r="K654" i="16"/>
  <c r="J654" i="16"/>
  <c r="I654" i="16"/>
  <c r="H654" i="16"/>
  <c r="BO653" i="16"/>
  <c r="BN653" i="16"/>
  <c r="BM653" i="16"/>
  <c r="BL653" i="16"/>
  <c r="BK653" i="16"/>
  <c r="BJ653" i="16"/>
  <c r="BI653" i="16"/>
  <c r="BH653" i="16"/>
  <c r="BG653" i="16"/>
  <c r="BF653" i="16"/>
  <c r="BE653" i="16"/>
  <c r="BD653" i="16"/>
  <c r="BC653" i="16"/>
  <c r="BB653" i="16"/>
  <c r="BA653" i="16"/>
  <c r="AZ653" i="16"/>
  <c r="AY653" i="16"/>
  <c r="AX653" i="16"/>
  <c r="AW653" i="16"/>
  <c r="AV653" i="16"/>
  <c r="AU653" i="16"/>
  <c r="AT653" i="16"/>
  <c r="AS653" i="16"/>
  <c r="AR653" i="16"/>
  <c r="AQ653" i="16"/>
  <c r="AP653" i="16"/>
  <c r="AO653" i="16"/>
  <c r="AN653" i="16"/>
  <c r="AM653" i="16"/>
  <c r="AL653" i="16"/>
  <c r="AK653" i="16"/>
  <c r="AJ653" i="16"/>
  <c r="AI653" i="16"/>
  <c r="AH653" i="16"/>
  <c r="AG653" i="16"/>
  <c r="AF653" i="16"/>
  <c r="AE653" i="16"/>
  <c r="AD653" i="16"/>
  <c r="AC653" i="16"/>
  <c r="AB653" i="16"/>
  <c r="AA653" i="16"/>
  <c r="Z653" i="16"/>
  <c r="Y653" i="16"/>
  <c r="X653" i="16"/>
  <c r="W653" i="16"/>
  <c r="V653" i="16"/>
  <c r="U653" i="16"/>
  <c r="T653" i="16"/>
  <c r="S653" i="16"/>
  <c r="R653" i="16"/>
  <c r="Q653" i="16"/>
  <c r="P653" i="16"/>
  <c r="O653" i="16"/>
  <c r="N653" i="16"/>
  <c r="M653" i="16"/>
  <c r="L653" i="16"/>
  <c r="K653" i="16"/>
  <c r="J653" i="16"/>
  <c r="I653" i="16"/>
  <c r="H653" i="16"/>
  <c r="BO652" i="16"/>
  <c r="BN652" i="16"/>
  <c r="BM652" i="16"/>
  <c r="BL652" i="16"/>
  <c r="BK652" i="16"/>
  <c r="BJ652" i="16"/>
  <c r="BI652" i="16"/>
  <c r="BH652" i="16"/>
  <c r="BG652" i="16"/>
  <c r="BF652" i="16"/>
  <c r="BE652" i="16"/>
  <c r="BD652" i="16"/>
  <c r="BC652" i="16"/>
  <c r="BB652" i="16"/>
  <c r="BA652" i="16"/>
  <c r="AZ652" i="16"/>
  <c r="AY652" i="16"/>
  <c r="AX652" i="16"/>
  <c r="AW652" i="16"/>
  <c r="AV652" i="16"/>
  <c r="AU652" i="16"/>
  <c r="AT652" i="16"/>
  <c r="AS652" i="16"/>
  <c r="AR652" i="16"/>
  <c r="AQ652" i="16"/>
  <c r="AP652" i="16"/>
  <c r="AO652" i="16"/>
  <c r="AN652" i="16"/>
  <c r="AM652" i="16"/>
  <c r="AL652" i="16"/>
  <c r="AK652" i="16"/>
  <c r="AJ652" i="16"/>
  <c r="AI652" i="16"/>
  <c r="AH652" i="16"/>
  <c r="AG652" i="16"/>
  <c r="AF652" i="16"/>
  <c r="AE652" i="16"/>
  <c r="AD652" i="16"/>
  <c r="AC652" i="16"/>
  <c r="AB652" i="16"/>
  <c r="AA652" i="16"/>
  <c r="Z652" i="16"/>
  <c r="Y652" i="16"/>
  <c r="X652" i="16"/>
  <c r="W652" i="16"/>
  <c r="V652" i="16"/>
  <c r="U652" i="16"/>
  <c r="T652" i="16"/>
  <c r="S652" i="16"/>
  <c r="R652" i="16"/>
  <c r="Q652" i="16"/>
  <c r="P652" i="16"/>
  <c r="O652" i="16"/>
  <c r="N652" i="16"/>
  <c r="M652" i="16"/>
  <c r="L652" i="16"/>
  <c r="K652" i="16"/>
  <c r="J652" i="16"/>
  <c r="I652" i="16"/>
  <c r="H652" i="16"/>
  <c r="BO651" i="16"/>
  <c r="BN651" i="16"/>
  <c r="BM651" i="16"/>
  <c r="BL651" i="16"/>
  <c r="BK651" i="16"/>
  <c r="BJ651" i="16"/>
  <c r="BI651" i="16"/>
  <c r="BH651" i="16"/>
  <c r="BG651" i="16"/>
  <c r="BF651" i="16"/>
  <c r="BE651" i="16"/>
  <c r="BD651" i="16"/>
  <c r="BC651" i="16"/>
  <c r="BB651" i="16"/>
  <c r="BA651" i="16"/>
  <c r="AZ651" i="16"/>
  <c r="AY651" i="16"/>
  <c r="AX651" i="16"/>
  <c r="AW651" i="16"/>
  <c r="AV651" i="16"/>
  <c r="AU651" i="16"/>
  <c r="AT651" i="16"/>
  <c r="AS651" i="16"/>
  <c r="AR651" i="16"/>
  <c r="AQ651" i="16"/>
  <c r="AP651" i="16"/>
  <c r="AO651" i="16"/>
  <c r="AN651" i="16"/>
  <c r="AM651" i="16"/>
  <c r="AL651" i="16"/>
  <c r="AK651" i="16"/>
  <c r="AJ651" i="16"/>
  <c r="AI651" i="16"/>
  <c r="AH651" i="16"/>
  <c r="AG651" i="16"/>
  <c r="AF651" i="16"/>
  <c r="AE651" i="16"/>
  <c r="AD651" i="16"/>
  <c r="AC651" i="16"/>
  <c r="AB651" i="16"/>
  <c r="AA651" i="16"/>
  <c r="Z651" i="16"/>
  <c r="Y651" i="16"/>
  <c r="X651" i="16"/>
  <c r="W651" i="16"/>
  <c r="V651" i="16"/>
  <c r="U651" i="16"/>
  <c r="T651" i="16"/>
  <c r="S651" i="16"/>
  <c r="R651" i="16"/>
  <c r="Q651" i="16"/>
  <c r="P651" i="16"/>
  <c r="O651" i="16"/>
  <c r="N651" i="16"/>
  <c r="M651" i="16"/>
  <c r="L651" i="16"/>
  <c r="K651" i="16"/>
  <c r="J651" i="16"/>
  <c r="I651" i="16"/>
  <c r="H651" i="16"/>
  <c r="BO650" i="16"/>
  <c r="BN650" i="16"/>
  <c r="BM650" i="16"/>
  <c r="BL650" i="16"/>
  <c r="BK650" i="16"/>
  <c r="BJ650" i="16"/>
  <c r="BI650" i="16"/>
  <c r="BH650" i="16"/>
  <c r="BG650" i="16"/>
  <c r="BF650" i="16"/>
  <c r="BE650" i="16"/>
  <c r="BD650" i="16"/>
  <c r="BC650" i="16"/>
  <c r="BB650" i="16"/>
  <c r="BA650" i="16"/>
  <c r="AZ650" i="16"/>
  <c r="AY650" i="16"/>
  <c r="AX650" i="16"/>
  <c r="AW650" i="16"/>
  <c r="AV650" i="16"/>
  <c r="AU650" i="16"/>
  <c r="AT650" i="16"/>
  <c r="AS650" i="16"/>
  <c r="AR650" i="16"/>
  <c r="AQ650" i="16"/>
  <c r="AP650" i="16"/>
  <c r="AO650" i="16"/>
  <c r="AN650" i="16"/>
  <c r="AM650" i="16"/>
  <c r="AL650" i="16"/>
  <c r="AK650" i="16"/>
  <c r="AJ650" i="16"/>
  <c r="AI650" i="16"/>
  <c r="AH650" i="16"/>
  <c r="AG650" i="16"/>
  <c r="AF650" i="16"/>
  <c r="AE650" i="16"/>
  <c r="AD650" i="16"/>
  <c r="AC650" i="16"/>
  <c r="AB650" i="16"/>
  <c r="AA650" i="16"/>
  <c r="Z650" i="16"/>
  <c r="Y650" i="16"/>
  <c r="X650" i="16"/>
  <c r="W650" i="16"/>
  <c r="V650" i="16"/>
  <c r="U650" i="16"/>
  <c r="T650" i="16"/>
  <c r="S650" i="16"/>
  <c r="R650" i="16"/>
  <c r="Q650" i="16"/>
  <c r="P650" i="16"/>
  <c r="O650" i="16"/>
  <c r="N650" i="16"/>
  <c r="M650" i="16"/>
  <c r="L650" i="16"/>
  <c r="K650" i="16"/>
  <c r="J650" i="16"/>
  <c r="I650" i="16"/>
  <c r="H650" i="16"/>
  <c r="BO649" i="16"/>
  <c r="BN649" i="16"/>
  <c r="BM649" i="16"/>
  <c r="BL649" i="16"/>
  <c r="BK649" i="16"/>
  <c r="BJ649" i="16"/>
  <c r="BI649" i="16"/>
  <c r="BH649" i="16"/>
  <c r="BG649" i="16"/>
  <c r="BF649" i="16"/>
  <c r="BE649" i="16"/>
  <c r="BD649" i="16"/>
  <c r="BC649" i="16"/>
  <c r="BB649" i="16"/>
  <c r="BA649" i="16"/>
  <c r="AZ649" i="16"/>
  <c r="AY649" i="16"/>
  <c r="AX649" i="16"/>
  <c r="AW649" i="16"/>
  <c r="AV649" i="16"/>
  <c r="AU649" i="16"/>
  <c r="AT649" i="16"/>
  <c r="AS649" i="16"/>
  <c r="AR649" i="16"/>
  <c r="AQ649" i="16"/>
  <c r="AP649" i="16"/>
  <c r="AO649" i="16"/>
  <c r="AN649" i="16"/>
  <c r="AM649" i="16"/>
  <c r="AL649" i="16"/>
  <c r="AK649" i="16"/>
  <c r="AJ649" i="16"/>
  <c r="AI649" i="16"/>
  <c r="AH649" i="16"/>
  <c r="AG649" i="16"/>
  <c r="AF649" i="16"/>
  <c r="AE649" i="16"/>
  <c r="AD649" i="16"/>
  <c r="AC649" i="16"/>
  <c r="AB649" i="16"/>
  <c r="AA649" i="16"/>
  <c r="Z649" i="16"/>
  <c r="Y649" i="16"/>
  <c r="X649" i="16"/>
  <c r="W649" i="16"/>
  <c r="V649" i="16"/>
  <c r="U649" i="16"/>
  <c r="T649" i="16"/>
  <c r="S649" i="16"/>
  <c r="R649" i="16"/>
  <c r="Q649" i="16"/>
  <c r="P649" i="16"/>
  <c r="O649" i="16"/>
  <c r="N649" i="16"/>
  <c r="M649" i="16"/>
  <c r="L649" i="16"/>
  <c r="K649" i="16"/>
  <c r="J649" i="16"/>
  <c r="I649" i="16"/>
  <c r="H649" i="16"/>
  <c r="BO648" i="16"/>
  <c r="BN648" i="16"/>
  <c r="BM648" i="16"/>
  <c r="BL648" i="16"/>
  <c r="BK648" i="16"/>
  <c r="BJ648" i="16"/>
  <c r="BI648" i="16"/>
  <c r="BH648" i="16"/>
  <c r="BG648" i="16"/>
  <c r="BF648" i="16"/>
  <c r="BE648" i="16"/>
  <c r="BD648" i="16"/>
  <c r="BC648" i="16"/>
  <c r="BB648" i="16"/>
  <c r="BA648" i="16"/>
  <c r="AZ648" i="16"/>
  <c r="AY648" i="16"/>
  <c r="AX648" i="16"/>
  <c r="AW648" i="16"/>
  <c r="AV648" i="16"/>
  <c r="AU648" i="16"/>
  <c r="AT648" i="16"/>
  <c r="AS648" i="16"/>
  <c r="AR648" i="16"/>
  <c r="AQ648" i="16"/>
  <c r="AP648" i="16"/>
  <c r="AO648" i="16"/>
  <c r="AN648" i="16"/>
  <c r="AM648" i="16"/>
  <c r="AL648" i="16"/>
  <c r="AK648" i="16"/>
  <c r="AJ648" i="16"/>
  <c r="AI648" i="16"/>
  <c r="AH648" i="16"/>
  <c r="AG648" i="16"/>
  <c r="AF648" i="16"/>
  <c r="AE648" i="16"/>
  <c r="AD648" i="16"/>
  <c r="AC648" i="16"/>
  <c r="AB648" i="16"/>
  <c r="AA648" i="16"/>
  <c r="Z648" i="16"/>
  <c r="Y648" i="16"/>
  <c r="X648" i="16"/>
  <c r="W648" i="16"/>
  <c r="V648" i="16"/>
  <c r="U648" i="16"/>
  <c r="T648" i="16"/>
  <c r="S648" i="16"/>
  <c r="R648" i="16"/>
  <c r="Q648" i="16"/>
  <c r="P648" i="16"/>
  <c r="O648" i="16"/>
  <c r="N648" i="16"/>
  <c r="M648" i="16"/>
  <c r="L648" i="16"/>
  <c r="K648" i="16"/>
  <c r="J648" i="16"/>
  <c r="I648" i="16"/>
  <c r="H648" i="16"/>
  <c r="BO647" i="16"/>
  <c r="BN647" i="16"/>
  <c r="BM647" i="16"/>
  <c r="BL647" i="16"/>
  <c r="BK647" i="16"/>
  <c r="BJ647" i="16"/>
  <c r="BI647" i="16"/>
  <c r="BH647" i="16"/>
  <c r="BG647" i="16"/>
  <c r="BF647" i="16"/>
  <c r="BE647" i="16"/>
  <c r="BD647" i="16"/>
  <c r="BC647" i="16"/>
  <c r="BB647" i="16"/>
  <c r="BA647" i="16"/>
  <c r="AZ647" i="16"/>
  <c r="AY647" i="16"/>
  <c r="AX647" i="16"/>
  <c r="AW647" i="16"/>
  <c r="AV647" i="16"/>
  <c r="AU647" i="16"/>
  <c r="AT647" i="16"/>
  <c r="AS647" i="16"/>
  <c r="AR647" i="16"/>
  <c r="AQ647" i="16"/>
  <c r="AP647" i="16"/>
  <c r="AO647" i="16"/>
  <c r="AN647" i="16"/>
  <c r="AM647" i="16"/>
  <c r="AL647" i="16"/>
  <c r="AK647" i="16"/>
  <c r="AJ647" i="16"/>
  <c r="AI647" i="16"/>
  <c r="AH647" i="16"/>
  <c r="AG647" i="16"/>
  <c r="AF647" i="16"/>
  <c r="AE647" i="16"/>
  <c r="AD647" i="16"/>
  <c r="AC647" i="16"/>
  <c r="AB647" i="16"/>
  <c r="AA647" i="16"/>
  <c r="Z647" i="16"/>
  <c r="Y647" i="16"/>
  <c r="X647" i="16"/>
  <c r="W647" i="16"/>
  <c r="V647" i="16"/>
  <c r="U647" i="16"/>
  <c r="T647" i="16"/>
  <c r="S647" i="16"/>
  <c r="R647" i="16"/>
  <c r="Q647" i="16"/>
  <c r="P647" i="16"/>
  <c r="O647" i="16"/>
  <c r="N647" i="16"/>
  <c r="M647" i="16"/>
  <c r="L647" i="16"/>
  <c r="K647" i="16"/>
  <c r="J647" i="16"/>
  <c r="I647" i="16"/>
  <c r="H647"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K646" i="16"/>
  <c r="J646" i="16"/>
  <c r="I646" i="16"/>
  <c r="H646"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45" i="16"/>
  <c r="J645" i="16"/>
  <c r="I645" i="16"/>
  <c r="H645" i="16"/>
  <c r="BO644" i="16"/>
  <c r="BN644" i="16"/>
  <c r="BM644" i="16"/>
  <c r="BL644" i="16"/>
  <c r="BK644" i="16"/>
  <c r="BJ644" i="16"/>
  <c r="BI644" i="16"/>
  <c r="BH644" i="16"/>
  <c r="BG644" i="16"/>
  <c r="BF644" i="16"/>
  <c r="BE644" i="16"/>
  <c r="BD644" i="16"/>
  <c r="BC644" i="16"/>
  <c r="BB644" i="16"/>
  <c r="BA644" i="16"/>
  <c r="AZ644" i="16"/>
  <c r="AY644" i="16"/>
  <c r="AX644" i="16"/>
  <c r="AW644" i="16"/>
  <c r="AV644" i="16"/>
  <c r="AU644" i="16"/>
  <c r="AT644" i="16"/>
  <c r="AS644" i="16"/>
  <c r="AR644" i="16"/>
  <c r="AQ644" i="16"/>
  <c r="AP644" i="16"/>
  <c r="AO644" i="16"/>
  <c r="AN644" i="16"/>
  <c r="AM644" i="16"/>
  <c r="AL644" i="16"/>
  <c r="AK644" i="16"/>
  <c r="AJ644" i="16"/>
  <c r="AI644" i="16"/>
  <c r="AH644" i="16"/>
  <c r="AG644" i="16"/>
  <c r="AF644" i="16"/>
  <c r="AE644" i="16"/>
  <c r="AD644" i="16"/>
  <c r="AC644" i="16"/>
  <c r="AB644" i="16"/>
  <c r="AA644" i="16"/>
  <c r="Z644" i="16"/>
  <c r="Y644" i="16"/>
  <c r="X644" i="16"/>
  <c r="W644" i="16"/>
  <c r="V644" i="16"/>
  <c r="U644" i="16"/>
  <c r="T644" i="16"/>
  <c r="S644" i="16"/>
  <c r="R644" i="16"/>
  <c r="Q644" i="16"/>
  <c r="P644" i="16"/>
  <c r="O644" i="16"/>
  <c r="N644" i="16"/>
  <c r="M644" i="16"/>
  <c r="L644" i="16"/>
  <c r="K644" i="16"/>
  <c r="J644" i="16"/>
  <c r="I644" i="16"/>
  <c r="H644" i="16"/>
  <c r="BO643" i="16"/>
  <c r="BN643" i="16"/>
  <c r="BM643" i="16"/>
  <c r="BL643" i="16"/>
  <c r="BK643" i="16"/>
  <c r="BJ643" i="16"/>
  <c r="BI643" i="16"/>
  <c r="BH643" i="16"/>
  <c r="BG643" i="16"/>
  <c r="BF643" i="16"/>
  <c r="BE643" i="16"/>
  <c r="BD643" i="16"/>
  <c r="BC643" i="16"/>
  <c r="BB643" i="16"/>
  <c r="BA643" i="16"/>
  <c r="AZ643" i="16"/>
  <c r="AY643" i="16"/>
  <c r="AX643" i="16"/>
  <c r="AW643" i="16"/>
  <c r="AV643" i="16"/>
  <c r="AU643" i="16"/>
  <c r="AT643" i="16"/>
  <c r="AS643" i="16"/>
  <c r="AR643" i="16"/>
  <c r="AQ643" i="16"/>
  <c r="AP643" i="16"/>
  <c r="AO643" i="16"/>
  <c r="AN643" i="16"/>
  <c r="AM643" i="16"/>
  <c r="AL643" i="16"/>
  <c r="AK643" i="16"/>
  <c r="AJ643" i="16"/>
  <c r="AI643" i="16"/>
  <c r="AH643" i="16"/>
  <c r="AG643" i="16"/>
  <c r="AF643" i="16"/>
  <c r="AE643" i="16"/>
  <c r="AD643" i="16"/>
  <c r="AC643" i="16"/>
  <c r="AB643" i="16"/>
  <c r="AA643" i="16"/>
  <c r="Z643" i="16"/>
  <c r="Y643" i="16"/>
  <c r="X643" i="16"/>
  <c r="W643" i="16"/>
  <c r="V643" i="16"/>
  <c r="U643" i="16"/>
  <c r="T643" i="16"/>
  <c r="S643" i="16"/>
  <c r="R643" i="16"/>
  <c r="Q643" i="16"/>
  <c r="P643" i="16"/>
  <c r="O643" i="16"/>
  <c r="N643" i="16"/>
  <c r="M643" i="16"/>
  <c r="L643" i="16"/>
  <c r="K643" i="16"/>
  <c r="J643" i="16"/>
  <c r="I643" i="16"/>
  <c r="H643" i="16"/>
  <c r="BO642" i="16"/>
  <c r="BN642" i="16"/>
  <c r="BM642" i="16"/>
  <c r="BL642" i="16"/>
  <c r="BK642" i="16"/>
  <c r="BJ642" i="16"/>
  <c r="BI642" i="16"/>
  <c r="BH642" i="16"/>
  <c r="BG642" i="16"/>
  <c r="BF642" i="16"/>
  <c r="BE642" i="16"/>
  <c r="BD642" i="16"/>
  <c r="BC642" i="16"/>
  <c r="BB642" i="16"/>
  <c r="BA642" i="16"/>
  <c r="AZ642" i="16"/>
  <c r="AY642" i="16"/>
  <c r="AX642" i="16"/>
  <c r="AW642" i="16"/>
  <c r="AV642" i="16"/>
  <c r="AU642" i="16"/>
  <c r="AT642" i="16"/>
  <c r="AS642" i="16"/>
  <c r="AR642" i="16"/>
  <c r="AQ642" i="16"/>
  <c r="AP642" i="16"/>
  <c r="AO642" i="16"/>
  <c r="AN642" i="16"/>
  <c r="AM642" i="16"/>
  <c r="AL642" i="16"/>
  <c r="AK642" i="16"/>
  <c r="AJ642" i="16"/>
  <c r="AI642" i="16"/>
  <c r="AH642" i="16"/>
  <c r="AG642" i="16"/>
  <c r="AF642" i="16"/>
  <c r="AE642" i="16"/>
  <c r="AD642" i="16"/>
  <c r="AC642" i="16"/>
  <c r="AB642" i="16"/>
  <c r="AA642" i="16"/>
  <c r="Z642" i="16"/>
  <c r="Y642" i="16"/>
  <c r="X642" i="16"/>
  <c r="W642" i="16"/>
  <c r="V642" i="16"/>
  <c r="U642" i="16"/>
  <c r="T642" i="16"/>
  <c r="S642" i="16"/>
  <c r="R642" i="16"/>
  <c r="Q642" i="16"/>
  <c r="P642" i="16"/>
  <c r="O642" i="16"/>
  <c r="N642" i="16"/>
  <c r="M642" i="16"/>
  <c r="L642" i="16"/>
  <c r="K642" i="16"/>
  <c r="J642" i="16"/>
  <c r="I642" i="16"/>
  <c r="H642" i="16"/>
  <c r="BO641" i="16"/>
  <c r="BN641" i="16"/>
  <c r="BM641" i="16"/>
  <c r="BL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BO640" i="16"/>
  <c r="BN640" i="16"/>
  <c r="BM640" i="16"/>
  <c r="BL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BO639" i="16"/>
  <c r="BN639" i="16"/>
  <c r="BM639" i="16"/>
  <c r="BL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BO638" i="16"/>
  <c r="BN638" i="16"/>
  <c r="BM638" i="16"/>
  <c r="BL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BO637" i="16"/>
  <c r="BN637" i="16"/>
  <c r="BM637" i="16"/>
  <c r="BL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BO636" i="16"/>
  <c r="BN636" i="16"/>
  <c r="BM636" i="16"/>
  <c r="BL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BO635" i="16"/>
  <c r="BN635" i="16"/>
  <c r="BM635" i="16"/>
  <c r="BL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BO634" i="16"/>
  <c r="BN634" i="16"/>
  <c r="BM634" i="16"/>
  <c r="BL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BO633" i="16"/>
  <c r="BN633" i="16"/>
  <c r="BM633" i="16"/>
  <c r="BL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BO632" i="16"/>
  <c r="BN632" i="16"/>
  <c r="BM632" i="16"/>
  <c r="BL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BO631" i="16"/>
  <c r="BN631" i="16"/>
  <c r="BM631" i="16"/>
  <c r="BL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BO630" i="16"/>
  <c r="BN630" i="16"/>
  <c r="BM630" i="16"/>
  <c r="BL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BO629" i="16"/>
  <c r="BN629" i="16"/>
  <c r="BM629" i="16"/>
  <c r="BL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BO628" i="16"/>
  <c r="BN628" i="16"/>
  <c r="BM628" i="16"/>
  <c r="BL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BO627" i="16"/>
  <c r="BN627" i="16"/>
  <c r="BM627" i="16"/>
  <c r="BL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BO624" i="16"/>
  <c r="BN624" i="16"/>
  <c r="BM624" i="16"/>
  <c r="BL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BO623" i="16"/>
  <c r="BN623" i="16"/>
  <c r="BM623" i="16"/>
  <c r="BL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BO622" i="16"/>
  <c r="BN622" i="16"/>
  <c r="BM622" i="16"/>
  <c r="BL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BO621" i="16"/>
  <c r="BN621" i="16"/>
  <c r="BM621" i="16"/>
  <c r="BL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BO620" i="16"/>
  <c r="BN620" i="16"/>
  <c r="BM620" i="16"/>
  <c r="BL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BO619" i="16"/>
  <c r="BN619" i="16"/>
  <c r="BM619" i="16"/>
  <c r="BL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BO618" i="16"/>
  <c r="BN618" i="16"/>
  <c r="BM618" i="16"/>
  <c r="BL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BO617" i="16"/>
  <c r="BN617" i="16"/>
  <c r="BM617" i="16"/>
  <c r="BL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BO616" i="16"/>
  <c r="BN616" i="16"/>
  <c r="BM616" i="16"/>
  <c r="BL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BO615" i="16"/>
  <c r="BN615" i="16"/>
  <c r="BM615" i="16"/>
  <c r="BL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BO614" i="16"/>
  <c r="BN614" i="16"/>
  <c r="BM614" i="16"/>
  <c r="BL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BO613" i="16"/>
  <c r="BN613" i="16"/>
  <c r="BM613" i="16"/>
  <c r="BL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BO612" i="16"/>
  <c r="BN612" i="16"/>
  <c r="BM612" i="16"/>
  <c r="BL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BO611" i="16"/>
  <c r="BN611" i="16"/>
  <c r="BM611" i="16"/>
  <c r="BL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BO610" i="16"/>
  <c r="BN610" i="16"/>
  <c r="BM610" i="16"/>
  <c r="BL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BO609" i="16"/>
  <c r="BN609" i="16"/>
  <c r="BM609" i="16"/>
  <c r="BL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BO608" i="16"/>
  <c r="BN608" i="16"/>
  <c r="BM608" i="16"/>
  <c r="BL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BO607" i="16"/>
  <c r="BN607" i="16"/>
  <c r="BM607" i="16"/>
  <c r="BL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BO606" i="16"/>
  <c r="BN606" i="16"/>
  <c r="BM606" i="16"/>
  <c r="BL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BO605" i="16"/>
  <c r="BN605" i="16"/>
  <c r="BM605" i="16"/>
  <c r="BL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BO604" i="16"/>
  <c r="BN604" i="16"/>
  <c r="BM604" i="16"/>
  <c r="BL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BO603" i="16"/>
  <c r="BN603" i="16"/>
  <c r="BM603" i="16"/>
  <c r="BL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BO602" i="16"/>
  <c r="BN602" i="16"/>
  <c r="BM602" i="16"/>
  <c r="BL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BO601" i="16"/>
  <c r="BN601" i="16"/>
  <c r="BM601" i="16"/>
  <c r="BL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BO600" i="16"/>
  <c r="BN600" i="16"/>
  <c r="BM600" i="16"/>
  <c r="BL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BO599" i="16"/>
  <c r="BN599" i="16"/>
  <c r="BM599" i="16"/>
  <c r="BL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BO598" i="16"/>
  <c r="BN598" i="16"/>
  <c r="BM598" i="16"/>
  <c r="BL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BO597" i="16"/>
  <c r="BN597" i="16"/>
  <c r="BM597" i="16"/>
  <c r="BL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BO596" i="16"/>
  <c r="BN596" i="16"/>
  <c r="BM596" i="16"/>
  <c r="BL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BO593" i="16"/>
  <c r="BN593" i="16"/>
  <c r="BM593" i="16"/>
  <c r="BL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BO592" i="16"/>
  <c r="BN592" i="16"/>
  <c r="BM592" i="16"/>
  <c r="BL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BO591" i="16"/>
  <c r="BN591" i="16"/>
  <c r="BM591" i="16"/>
  <c r="BL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BO590" i="16"/>
  <c r="BN590" i="16"/>
  <c r="BM590" i="16"/>
  <c r="BL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BO589" i="16"/>
  <c r="BN589" i="16"/>
  <c r="BM589" i="16"/>
  <c r="BL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BO588" i="16"/>
  <c r="BN588" i="16"/>
  <c r="BM588" i="16"/>
  <c r="BL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BO587" i="16"/>
  <c r="BN587" i="16"/>
  <c r="BM587" i="16"/>
  <c r="BL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BO586" i="16"/>
  <c r="BN586" i="16"/>
  <c r="BM586" i="16"/>
  <c r="BL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BO585" i="16"/>
  <c r="BN585" i="16"/>
  <c r="BM585" i="16"/>
  <c r="BL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BO584" i="16"/>
  <c r="BN584" i="16"/>
  <c r="BM584" i="16"/>
  <c r="BL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BO583" i="16"/>
  <c r="BN583" i="16"/>
  <c r="BM583" i="16"/>
  <c r="BL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BO582" i="16"/>
  <c r="BN582" i="16"/>
  <c r="BM582" i="16"/>
  <c r="BL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BO581" i="16"/>
  <c r="BN581" i="16"/>
  <c r="BM581" i="16"/>
  <c r="BL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BO580" i="16"/>
  <c r="BN580" i="16"/>
  <c r="BM580" i="16"/>
  <c r="BL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BO579" i="16"/>
  <c r="BN579" i="16"/>
  <c r="BM579" i="16"/>
  <c r="BL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BO578" i="16"/>
  <c r="BN578" i="16"/>
  <c r="BM578" i="16"/>
  <c r="BL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BO577" i="16"/>
  <c r="BN577" i="16"/>
  <c r="BM577" i="16"/>
  <c r="BL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BO576" i="16"/>
  <c r="BN576" i="16"/>
  <c r="BM576" i="16"/>
  <c r="BL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BO575" i="16"/>
  <c r="BN575" i="16"/>
  <c r="BM575" i="16"/>
  <c r="BL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BO574" i="16"/>
  <c r="BN574" i="16"/>
  <c r="BM574" i="16"/>
  <c r="BL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BO573" i="16"/>
  <c r="BN573" i="16"/>
  <c r="BM573" i="16"/>
  <c r="BL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BO572" i="16"/>
  <c r="BN572" i="16"/>
  <c r="BM572" i="16"/>
  <c r="BL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BO571" i="16"/>
  <c r="BN571" i="16"/>
  <c r="BM571" i="16"/>
  <c r="BL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BO570" i="16"/>
  <c r="BN570" i="16"/>
  <c r="BM570" i="16"/>
  <c r="BL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BO569" i="16"/>
  <c r="BN569" i="16"/>
  <c r="BM569" i="16"/>
  <c r="BL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BO568" i="16"/>
  <c r="BN568" i="16"/>
  <c r="BM568" i="16"/>
  <c r="BL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BO567" i="16"/>
  <c r="BN567" i="16"/>
  <c r="BM567" i="16"/>
  <c r="BL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BO564" i="16"/>
  <c r="BN564" i="16"/>
  <c r="BM564" i="16"/>
  <c r="BL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BO563" i="16"/>
  <c r="BN563" i="16"/>
  <c r="BM563" i="16"/>
  <c r="BL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BO562" i="16"/>
  <c r="BN562" i="16"/>
  <c r="BM562" i="16"/>
  <c r="BL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BO561" i="16"/>
  <c r="BN561" i="16"/>
  <c r="BM561" i="16"/>
  <c r="BL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BO560" i="16"/>
  <c r="BN560" i="16"/>
  <c r="BM560" i="16"/>
  <c r="BL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BO559" i="16"/>
  <c r="BN559" i="16"/>
  <c r="BM559" i="16"/>
  <c r="BL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BO558" i="16"/>
  <c r="BN558" i="16"/>
  <c r="BM558" i="16"/>
  <c r="BL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BO557" i="16"/>
  <c r="BN557" i="16"/>
  <c r="BM557" i="16"/>
  <c r="BL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BO556" i="16"/>
  <c r="BN556" i="16"/>
  <c r="BM556" i="16"/>
  <c r="BL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BO555" i="16"/>
  <c r="BN555" i="16"/>
  <c r="BM555" i="16"/>
  <c r="BL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BO554" i="16"/>
  <c r="BN554" i="16"/>
  <c r="BM554" i="16"/>
  <c r="BL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BO553" i="16"/>
  <c r="BN553" i="16"/>
  <c r="BM553" i="16"/>
  <c r="BL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BO552" i="16"/>
  <c r="BN552" i="16"/>
  <c r="BM552" i="16"/>
  <c r="BL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BO551" i="16"/>
  <c r="BN551" i="16"/>
  <c r="BM551" i="16"/>
  <c r="BL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BO550" i="16"/>
  <c r="BN550" i="16"/>
  <c r="BM550" i="16"/>
  <c r="BL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BO547" i="16"/>
  <c r="BN547" i="16"/>
  <c r="BM547" i="16"/>
  <c r="BL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BO546" i="16"/>
  <c r="BN546" i="16"/>
  <c r="BM546" i="16"/>
  <c r="BL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BO545" i="16"/>
  <c r="BN545" i="16"/>
  <c r="BM545" i="16"/>
  <c r="BL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BO544" i="16"/>
  <c r="BN544" i="16"/>
  <c r="BM544" i="16"/>
  <c r="BL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BO543" i="16"/>
  <c r="BN543" i="16"/>
  <c r="BM543" i="16"/>
  <c r="BL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BO542" i="16"/>
  <c r="BN542" i="16"/>
  <c r="BM542" i="16"/>
  <c r="BL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BO541" i="16"/>
  <c r="BN541" i="16"/>
  <c r="BM541" i="16"/>
  <c r="BL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BO540" i="16"/>
  <c r="BN540" i="16"/>
  <c r="BM540" i="16"/>
  <c r="BL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BO539" i="16"/>
  <c r="BN539" i="16"/>
  <c r="BM539" i="16"/>
  <c r="BL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BO538" i="16"/>
  <c r="BN538" i="16"/>
  <c r="BM538" i="16"/>
  <c r="BL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BO537" i="16"/>
  <c r="BN537" i="16"/>
  <c r="BM537" i="16"/>
  <c r="BL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BO536" i="16"/>
  <c r="BN536" i="16"/>
  <c r="BM536" i="16"/>
  <c r="BL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BO533" i="16"/>
  <c r="BN533" i="16"/>
  <c r="BM533" i="16"/>
  <c r="BL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BO532" i="16"/>
  <c r="BN532" i="16"/>
  <c r="BM532" i="16"/>
  <c r="BL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BO531" i="16"/>
  <c r="BN531" i="16"/>
  <c r="BM531" i="16"/>
  <c r="BL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BO528" i="16"/>
  <c r="BN528" i="16"/>
  <c r="BM528" i="16"/>
  <c r="BL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BO527" i="16"/>
  <c r="BN527" i="16"/>
  <c r="BM527" i="16"/>
  <c r="BL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BO526" i="16"/>
  <c r="BN526" i="16"/>
  <c r="BM526" i="16"/>
  <c r="BL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BO523" i="16"/>
  <c r="BN523" i="16"/>
  <c r="BM523" i="16"/>
  <c r="BL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BO522" i="16"/>
  <c r="BN522" i="16"/>
  <c r="BM522" i="16"/>
  <c r="BL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BO521" i="16"/>
  <c r="BN521" i="16"/>
  <c r="BM521" i="16"/>
  <c r="BL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BO520" i="16"/>
  <c r="BN520" i="16"/>
  <c r="BM520" i="16"/>
  <c r="BL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BO519" i="16"/>
  <c r="BN519" i="16"/>
  <c r="BM519" i="16"/>
  <c r="BL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BO516" i="16"/>
  <c r="BN516" i="16"/>
  <c r="BM516" i="16"/>
  <c r="BL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BO515" i="16"/>
  <c r="BN515" i="16"/>
  <c r="BM515" i="16"/>
  <c r="BL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BO514" i="16"/>
  <c r="BN514" i="16"/>
  <c r="BM514" i="16"/>
  <c r="BL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BO513" i="16"/>
  <c r="BN513" i="16"/>
  <c r="BM513" i="16"/>
  <c r="BL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BO512" i="16"/>
  <c r="BN512" i="16"/>
  <c r="BM512" i="16"/>
  <c r="BL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BO511" i="16"/>
  <c r="BN511" i="16"/>
  <c r="BM511" i="16"/>
  <c r="BL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BO510" i="16"/>
  <c r="BN510" i="16"/>
  <c r="BM510" i="16"/>
  <c r="BL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BO509" i="16"/>
  <c r="BN509" i="16"/>
  <c r="BM509" i="16"/>
  <c r="BL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BO508" i="16"/>
  <c r="BN508" i="16"/>
  <c r="BM508" i="16"/>
  <c r="BL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BO507" i="16"/>
  <c r="BN507" i="16"/>
  <c r="BM507" i="16"/>
  <c r="BL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BO504" i="16"/>
  <c r="BN504" i="16"/>
  <c r="BM504" i="16"/>
  <c r="BL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BO503" i="16"/>
  <c r="BN503" i="16"/>
  <c r="BM503" i="16"/>
  <c r="BL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BO502" i="16"/>
  <c r="BN502" i="16"/>
  <c r="BM502" i="16"/>
  <c r="BL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BO501" i="16"/>
  <c r="BN501" i="16"/>
  <c r="BM501" i="16"/>
  <c r="BL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BO500" i="16"/>
  <c r="BN500" i="16"/>
  <c r="BM500" i="16"/>
  <c r="BL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BO499" i="16"/>
  <c r="BN499" i="16"/>
  <c r="BM499" i="16"/>
  <c r="BL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BO498" i="16"/>
  <c r="BN498" i="16"/>
  <c r="BM498" i="16"/>
  <c r="BL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BO497" i="16"/>
  <c r="BN497" i="16"/>
  <c r="BM497" i="16"/>
  <c r="BL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BO496" i="16"/>
  <c r="BN496" i="16"/>
  <c r="BM496" i="16"/>
  <c r="BL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BO495" i="16"/>
  <c r="BN495" i="16"/>
  <c r="BM495" i="16"/>
  <c r="BL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BO494" i="16"/>
  <c r="BN494" i="16"/>
  <c r="BM494" i="16"/>
  <c r="BL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BO493" i="16"/>
  <c r="BN493" i="16"/>
  <c r="BM493" i="16"/>
  <c r="BL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BO492" i="16"/>
  <c r="BN492" i="16"/>
  <c r="BM492" i="16"/>
  <c r="BL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BO491" i="16"/>
  <c r="BN491" i="16"/>
  <c r="BM491" i="16"/>
  <c r="BL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BO490" i="16"/>
  <c r="BN490" i="16"/>
  <c r="BM490" i="16"/>
  <c r="BL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BO489" i="16"/>
  <c r="BN489" i="16"/>
  <c r="BM489" i="16"/>
  <c r="BL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BO488" i="16"/>
  <c r="BN488" i="16"/>
  <c r="BM488" i="16"/>
  <c r="BL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BO487" i="16"/>
  <c r="BN487" i="16"/>
  <c r="BM487" i="16"/>
  <c r="BL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BO486" i="16"/>
  <c r="BN486" i="16"/>
  <c r="BM486" i="16"/>
  <c r="BL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BO485" i="16"/>
  <c r="BN485" i="16"/>
  <c r="BM485" i="16"/>
  <c r="BL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BO484" i="16"/>
  <c r="BN484" i="16"/>
  <c r="BM484" i="16"/>
  <c r="BL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BO483" i="16"/>
  <c r="BN483" i="16"/>
  <c r="BM483" i="16"/>
  <c r="BL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BO482" i="16"/>
  <c r="BN482" i="16"/>
  <c r="BM482" i="16"/>
  <c r="BL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BO481" i="16"/>
  <c r="BN481" i="16"/>
  <c r="BM481" i="16"/>
  <c r="BL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BO480" i="16"/>
  <c r="BN480" i="16"/>
  <c r="BM480" i="16"/>
  <c r="BL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BO479" i="16"/>
  <c r="BN479" i="16"/>
  <c r="BM479" i="16"/>
  <c r="BL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BO478" i="16"/>
  <c r="BN478" i="16"/>
  <c r="BM478" i="16"/>
  <c r="BL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BO477" i="16"/>
  <c r="BN477" i="16"/>
  <c r="BM477" i="16"/>
  <c r="BL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BO476" i="16"/>
  <c r="BN476" i="16"/>
  <c r="BM476" i="16"/>
  <c r="BL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BO475" i="16"/>
  <c r="BN475" i="16"/>
  <c r="BM475" i="16"/>
  <c r="BL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BO474" i="16"/>
  <c r="BN474" i="16"/>
  <c r="BM474" i="16"/>
  <c r="BL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BO473" i="16"/>
  <c r="BN473" i="16"/>
  <c r="BM473" i="16"/>
  <c r="BL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BO472" i="16"/>
  <c r="BN472" i="16"/>
  <c r="BM472" i="16"/>
  <c r="BL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BO471" i="16"/>
  <c r="BN471" i="16"/>
  <c r="BM471" i="16"/>
  <c r="BL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BO468" i="16"/>
  <c r="BN468" i="16"/>
  <c r="BM468" i="16"/>
  <c r="BL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BO467" i="16"/>
  <c r="BN467" i="16"/>
  <c r="BM467" i="16"/>
  <c r="BL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BO466" i="16"/>
  <c r="BN466" i="16"/>
  <c r="BM466" i="16"/>
  <c r="BL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BO465" i="16"/>
  <c r="BN465" i="16"/>
  <c r="BM465" i="16"/>
  <c r="BL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BO464" i="16"/>
  <c r="BN464" i="16"/>
  <c r="BM464" i="16"/>
  <c r="BL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BO463" i="16"/>
  <c r="BN463" i="16"/>
  <c r="BM463" i="16"/>
  <c r="BL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BO462" i="16"/>
  <c r="BN462" i="16"/>
  <c r="BM462" i="16"/>
  <c r="BL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BO461" i="16"/>
  <c r="BN461" i="16"/>
  <c r="BM461" i="16"/>
  <c r="BL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BO460" i="16"/>
  <c r="BN460" i="16"/>
  <c r="BM460" i="16"/>
  <c r="BL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BO459" i="16"/>
  <c r="BN459" i="16"/>
  <c r="BM459" i="16"/>
  <c r="BL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BO458" i="16"/>
  <c r="BN458" i="16"/>
  <c r="BM458" i="16"/>
  <c r="BL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BO457" i="16"/>
  <c r="BN457" i="16"/>
  <c r="BM457" i="16"/>
  <c r="BL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BO456" i="16"/>
  <c r="BN456" i="16"/>
  <c r="BM456" i="16"/>
  <c r="BL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BO455" i="16"/>
  <c r="BN455" i="16"/>
  <c r="BM455" i="16"/>
  <c r="BL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BO454" i="16"/>
  <c r="BN454" i="16"/>
  <c r="BM454" i="16"/>
  <c r="BL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BO453" i="16"/>
  <c r="BN453" i="16"/>
  <c r="BM453" i="16"/>
  <c r="BL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BO452" i="16"/>
  <c r="BN452" i="16"/>
  <c r="BM452" i="16"/>
  <c r="BL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BO451" i="16"/>
  <c r="BN451" i="16"/>
  <c r="BM451" i="16"/>
  <c r="BL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BO450" i="16"/>
  <c r="BN450" i="16"/>
  <c r="BM450" i="16"/>
  <c r="BL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BO449" i="16"/>
  <c r="BN449" i="16"/>
  <c r="BM449" i="16"/>
  <c r="BL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BO448" i="16"/>
  <c r="BN448" i="16"/>
  <c r="BM448" i="16"/>
  <c r="BL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BO447" i="16"/>
  <c r="BN447" i="16"/>
  <c r="BM447" i="16"/>
  <c r="BL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BO446" i="16"/>
  <c r="BN446" i="16"/>
  <c r="BM446" i="16"/>
  <c r="BL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BO445" i="16"/>
  <c r="BN445" i="16"/>
  <c r="BM445" i="16"/>
  <c r="BL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BO444" i="16"/>
  <c r="BN444" i="16"/>
  <c r="BM444" i="16"/>
  <c r="BL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BO443" i="16"/>
  <c r="BN443" i="16"/>
  <c r="BM443" i="16"/>
  <c r="BL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BO442" i="16"/>
  <c r="BN442" i="16"/>
  <c r="BM442" i="16"/>
  <c r="BL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BO441" i="16"/>
  <c r="BN441" i="16"/>
  <c r="BM441" i="16"/>
  <c r="BL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BO440" i="16"/>
  <c r="BN440" i="16"/>
  <c r="BM440" i="16"/>
  <c r="BL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BO439" i="16"/>
  <c r="BN439" i="16"/>
  <c r="BM439" i="16"/>
  <c r="BL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BO438" i="16"/>
  <c r="BN438" i="16"/>
  <c r="BM438" i="16"/>
  <c r="BL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BO437" i="16"/>
  <c r="BN437" i="16"/>
  <c r="BM437" i="16"/>
  <c r="BL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BO436" i="16"/>
  <c r="BN436" i="16"/>
  <c r="BM436" i="16"/>
  <c r="BL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BO435" i="16"/>
  <c r="BN435" i="16"/>
  <c r="BM435" i="16"/>
  <c r="BL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BO434" i="16"/>
  <c r="BN434" i="16"/>
  <c r="BM434" i="16"/>
  <c r="BL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BO433" i="16"/>
  <c r="BN433" i="16"/>
  <c r="BM433" i="16"/>
  <c r="BL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BO432" i="16"/>
  <c r="BN432" i="16"/>
  <c r="BM432" i="16"/>
  <c r="BL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BO431" i="16"/>
  <c r="BN431" i="16"/>
  <c r="BM431" i="16"/>
  <c r="BL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BO430" i="16"/>
  <c r="BN430" i="16"/>
  <c r="BM430" i="16"/>
  <c r="BL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BO429" i="16"/>
  <c r="BN429" i="16"/>
  <c r="BM429" i="16"/>
  <c r="BL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BO428" i="16"/>
  <c r="BN428" i="16"/>
  <c r="BM428" i="16"/>
  <c r="BL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BO427" i="16"/>
  <c r="BN427" i="16"/>
  <c r="BM427" i="16"/>
  <c r="BL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BO426" i="16"/>
  <c r="BN426" i="16"/>
  <c r="BM426" i="16"/>
  <c r="BL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BO425" i="16"/>
  <c r="BN425" i="16"/>
  <c r="BM425" i="16"/>
  <c r="BL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BO424" i="16"/>
  <c r="BN424" i="16"/>
  <c r="BM424" i="16"/>
  <c r="BL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BO423" i="16"/>
  <c r="BN423" i="16"/>
  <c r="BM423" i="16"/>
  <c r="BL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BO422" i="16"/>
  <c r="BN422" i="16"/>
  <c r="BM422" i="16"/>
  <c r="BL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BO421" i="16"/>
  <c r="BN421" i="16"/>
  <c r="BM421" i="16"/>
  <c r="BL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BO420" i="16"/>
  <c r="BN420" i="16"/>
  <c r="BM420" i="16"/>
  <c r="BL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BO419" i="16"/>
  <c r="BN419" i="16"/>
  <c r="BM419" i="16"/>
  <c r="BL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BO418" i="16"/>
  <c r="BN418" i="16"/>
  <c r="BM418" i="16"/>
  <c r="BL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BO417" i="16"/>
  <c r="BN417" i="16"/>
  <c r="BM417" i="16"/>
  <c r="BL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BO416" i="16"/>
  <c r="BN416" i="16"/>
  <c r="BM416" i="16"/>
  <c r="BL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BO415" i="16"/>
  <c r="BN415" i="16"/>
  <c r="BM415" i="16"/>
  <c r="BL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BO414" i="16"/>
  <c r="BN414" i="16"/>
  <c r="BM414" i="16"/>
  <c r="BL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BO413" i="16"/>
  <c r="BN413" i="16"/>
  <c r="BM413" i="16"/>
  <c r="BL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BO412" i="16"/>
  <c r="BN412" i="16"/>
  <c r="BM412" i="16"/>
  <c r="BL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BO411" i="16"/>
  <c r="BN411" i="16"/>
  <c r="BM411" i="16"/>
  <c r="BL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BO410" i="16"/>
  <c r="BN410" i="16"/>
  <c r="BM410" i="16"/>
  <c r="BL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BO409" i="16"/>
  <c r="BN409" i="16"/>
  <c r="BM409" i="16"/>
  <c r="BL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BO408" i="16"/>
  <c r="BN408" i="16"/>
  <c r="BM408" i="16"/>
  <c r="BL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BO407" i="16"/>
  <c r="BN407" i="16"/>
  <c r="BM407" i="16"/>
  <c r="BL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BO406" i="16"/>
  <c r="BN406" i="16"/>
  <c r="BM406" i="16"/>
  <c r="BL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BO405" i="16"/>
  <c r="BN405" i="16"/>
  <c r="BM405" i="16"/>
  <c r="BL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BO404" i="16"/>
  <c r="BN404" i="16"/>
  <c r="BM404" i="16"/>
  <c r="BL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BO403" i="16"/>
  <c r="BN403" i="16"/>
  <c r="BM403" i="16"/>
  <c r="BL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BO402" i="16"/>
  <c r="BN402" i="16"/>
  <c r="BM402" i="16"/>
  <c r="BL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BO401" i="16"/>
  <c r="BN401" i="16"/>
  <c r="BM401" i="16"/>
  <c r="BL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BO400" i="16"/>
  <c r="BN400" i="16"/>
  <c r="BM400" i="16"/>
  <c r="BL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BO399" i="16"/>
  <c r="BN399" i="16"/>
  <c r="BM399" i="16"/>
  <c r="BL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BO398" i="16"/>
  <c r="BN398" i="16"/>
  <c r="BM398" i="16"/>
  <c r="BL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BO397" i="16"/>
  <c r="BN397" i="16"/>
  <c r="BM397" i="16"/>
  <c r="BL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BO396" i="16"/>
  <c r="BN396" i="16"/>
  <c r="BM396" i="16"/>
  <c r="BL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BO395" i="16"/>
  <c r="BN395" i="16"/>
  <c r="BM395" i="16"/>
  <c r="BL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BO394" i="16"/>
  <c r="BN394" i="16"/>
  <c r="BM394" i="16"/>
  <c r="BL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BO393" i="16"/>
  <c r="BN393" i="16"/>
  <c r="BM393" i="16"/>
  <c r="BL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BO392" i="16"/>
  <c r="BN392" i="16"/>
  <c r="BM392" i="16"/>
  <c r="BL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BO391" i="16"/>
  <c r="BN391" i="16"/>
  <c r="BM391" i="16"/>
  <c r="BL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BO390" i="16"/>
  <c r="BN390" i="16"/>
  <c r="BM390" i="16"/>
  <c r="BL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BO389" i="16"/>
  <c r="BN389" i="16"/>
  <c r="BM389" i="16"/>
  <c r="BL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BO388" i="16"/>
  <c r="BN388" i="16"/>
  <c r="BM388" i="16"/>
  <c r="BL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BO387" i="16"/>
  <c r="BN387" i="16"/>
  <c r="BM387" i="16"/>
  <c r="BL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BO386" i="16"/>
  <c r="BN386" i="16"/>
  <c r="BM386" i="16"/>
  <c r="BL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BO385" i="16"/>
  <c r="BN385" i="16"/>
  <c r="BM385" i="16"/>
  <c r="BL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BO384" i="16"/>
  <c r="BN384" i="16"/>
  <c r="BM384" i="16"/>
  <c r="BL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BO383" i="16"/>
  <c r="BN383" i="16"/>
  <c r="BM383" i="16"/>
  <c r="BL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BO382" i="16"/>
  <c r="BN382" i="16"/>
  <c r="BM382" i="16"/>
  <c r="BL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BO381" i="16"/>
  <c r="BN381" i="16"/>
  <c r="BM381" i="16"/>
  <c r="BL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BO380" i="16"/>
  <c r="BN380" i="16"/>
  <c r="BM380" i="16"/>
  <c r="BL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BO379" i="16"/>
  <c r="BN379" i="16"/>
  <c r="BM379" i="16"/>
  <c r="BL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BO378" i="16"/>
  <c r="BN378" i="16"/>
  <c r="BM378" i="16"/>
  <c r="BL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BO377" i="16"/>
  <c r="BN377" i="16"/>
  <c r="BM377" i="16"/>
  <c r="BL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BO376" i="16"/>
  <c r="BN376" i="16"/>
  <c r="BM376" i="16"/>
  <c r="BL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BO375" i="16"/>
  <c r="BN375" i="16"/>
  <c r="BM375" i="16"/>
  <c r="BL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BO374" i="16"/>
  <c r="BN374" i="16"/>
  <c r="BM374" i="16"/>
  <c r="BL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BO372" i="16"/>
  <c r="BN372" i="16"/>
  <c r="BM372" i="16"/>
  <c r="BL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BO371" i="16"/>
  <c r="BN371" i="16"/>
  <c r="BM371" i="16"/>
  <c r="BL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BO370" i="16"/>
  <c r="BN370" i="16"/>
  <c r="BM370" i="16"/>
  <c r="BL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BO369" i="16"/>
  <c r="BN369" i="16"/>
  <c r="BM369" i="16"/>
  <c r="BL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BO368" i="16"/>
  <c r="BN368" i="16"/>
  <c r="BM368" i="16"/>
  <c r="BL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BO367" i="16"/>
  <c r="BN367" i="16"/>
  <c r="BM367" i="16"/>
  <c r="BL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BO366" i="16"/>
  <c r="BN366" i="16"/>
  <c r="BM366" i="16"/>
  <c r="BL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BO365" i="16"/>
  <c r="BN365" i="16"/>
  <c r="BM365" i="16"/>
  <c r="BL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BO362" i="16"/>
  <c r="BN362" i="16"/>
  <c r="BM362" i="16"/>
  <c r="BL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BO361" i="16"/>
  <c r="BN361" i="16"/>
  <c r="BM361" i="16"/>
  <c r="BL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BO360" i="16"/>
  <c r="BN360" i="16"/>
  <c r="BM360" i="16"/>
  <c r="BL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BO359" i="16"/>
  <c r="BN359" i="16"/>
  <c r="BM359" i="16"/>
  <c r="BL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BO358" i="16"/>
  <c r="BN358" i="16"/>
  <c r="BM358" i="16"/>
  <c r="BL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BO357" i="16"/>
  <c r="BN357" i="16"/>
  <c r="BM357" i="16"/>
  <c r="BL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BO356" i="16"/>
  <c r="BN356" i="16"/>
  <c r="BM356" i="16"/>
  <c r="BL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BO355" i="16"/>
  <c r="BN355" i="16"/>
  <c r="BM355" i="16"/>
  <c r="BL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BO354" i="16"/>
  <c r="BN354" i="16"/>
  <c r="BM354" i="16"/>
  <c r="BL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BO353" i="16"/>
  <c r="BN353" i="16"/>
  <c r="BM353" i="16"/>
  <c r="BL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BO352" i="16"/>
  <c r="BN352" i="16"/>
  <c r="BM352" i="16"/>
  <c r="BL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BO349" i="16"/>
  <c r="BN349" i="16"/>
  <c r="BM349" i="16"/>
  <c r="BL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BO348" i="16"/>
  <c r="BN348" i="16"/>
  <c r="BM348" i="16"/>
  <c r="BL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BO347" i="16"/>
  <c r="BN347" i="16"/>
  <c r="BM347" i="16"/>
  <c r="BL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BO346" i="16"/>
  <c r="BN346" i="16"/>
  <c r="BM346" i="16"/>
  <c r="BL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BO345" i="16"/>
  <c r="BN345" i="16"/>
  <c r="BM345" i="16"/>
  <c r="BL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BO344" i="16"/>
  <c r="BN344" i="16"/>
  <c r="BM344" i="16"/>
  <c r="BL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BO343" i="16"/>
  <c r="BN343" i="16"/>
  <c r="BM343" i="16"/>
  <c r="BL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BO342" i="16"/>
  <c r="BN342" i="16"/>
  <c r="BM342" i="16"/>
  <c r="BL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BO341" i="16"/>
  <c r="BN341" i="16"/>
  <c r="BM341" i="16"/>
  <c r="BL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BO340" i="16"/>
  <c r="BN340" i="16"/>
  <c r="BM340" i="16"/>
  <c r="BL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BO338" i="16"/>
  <c r="BN338" i="16"/>
  <c r="BM338" i="16"/>
  <c r="BL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BO337" i="16"/>
  <c r="BN337" i="16"/>
  <c r="BM337" i="16"/>
  <c r="BL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BO336" i="16"/>
  <c r="BN336" i="16"/>
  <c r="BM336" i="16"/>
  <c r="BL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BO335" i="16"/>
  <c r="BN335" i="16"/>
  <c r="BM335" i="16"/>
  <c r="BL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BO334" i="16"/>
  <c r="BN334" i="16"/>
  <c r="BM334" i="16"/>
  <c r="BL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BO333" i="16"/>
  <c r="BN333" i="16"/>
  <c r="BM333" i="16"/>
  <c r="BL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BO332" i="16"/>
  <c r="BN332" i="16"/>
  <c r="BM332" i="16"/>
  <c r="BL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BO331" i="16"/>
  <c r="BN331" i="16"/>
  <c r="BM331" i="16"/>
  <c r="BL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BO330" i="16"/>
  <c r="BN330" i="16"/>
  <c r="BM330" i="16"/>
  <c r="BL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BO329" i="16"/>
  <c r="BN329" i="16"/>
  <c r="BM329" i="16"/>
  <c r="BL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BO328" i="16"/>
  <c r="BN328" i="16"/>
  <c r="BM328" i="16"/>
  <c r="BL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BO327" i="16"/>
  <c r="BN327" i="16"/>
  <c r="BM327" i="16"/>
  <c r="BL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BO324" i="16"/>
  <c r="BN324" i="16"/>
  <c r="BM324" i="16"/>
  <c r="BL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BO323" i="16"/>
  <c r="BN323" i="16"/>
  <c r="BM323" i="16"/>
  <c r="BL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BO322" i="16"/>
  <c r="BN322" i="16"/>
  <c r="BM322" i="16"/>
  <c r="BL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BO321" i="16"/>
  <c r="BN321" i="16"/>
  <c r="BM321" i="16"/>
  <c r="BL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BO320" i="16"/>
  <c r="BN320" i="16"/>
  <c r="BM320" i="16"/>
  <c r="BL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BO319" i="16"/>
  <c r="BN319" i="16"/>
  <c r="BM319" i="16"/>
  <c r="BL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BO318" i="16"/>
  <c r="BN318" i="16"/>
  <c r="BM318" i="16"/>
  <c r="BL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BO317" i="16"/>
  <c r="BN317" i="16"/>
  <c r="BM317" i="16"/>
  <c r="BL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BO316" i="16"/>
  <c r="BN316" i="16"/>
  <c r="BM316" i="16"/>
  <c r="BL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BO315" i="16"/>
  <c r="BN315" i="16"/>
  <c r="BM315" i="16"/>
  <c r="BL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BO314" i="16"/>
  <c r="BN314" i="16"/>
  <c r="BM314" i="16"/>
  <c r="BL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BO311" i="16"/>
  <c r="BN311" i="16"/>
  <c r="BM311" i="16"/>
  <c r="BL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BO310" i="16"/>
  <c r="BN310" i="16"/>
  <c r="BM310" i="16"/>
  <c r="BL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BO309" i="16"/>
  <c r="BN309" i="16"/>
  <c r="BM309" i="16"/>
  <c r="BL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BO308" i="16"/>
  <c r="BN308" i="16"/>
  <c r="BM308" i="16"/>
  <c r="BL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BO307" i="16"/>
  <c r="BN307" i="16"/>
  <c r="BM307" i="16"/>
  <c r="BL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BO306" i="16"/>
  <c r="BN306" i="16"/>
  <c r="BM306" i="16"/>
  <c r="BL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BO305" i="16"/>
  <c r="BN305" i="16"/>
  <c r="BM305" i="16"/>
  <c r="BL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BO303" i="16"/>
  <c r="BN303" i="16"/>
  <c r="BM303" i="16"/>
  <c r="BL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BO302" i="16"/>
  <c r="BN302" i="16"/>
  <c r="BM302" i="16"/>
  <c r="BL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BO301" i="16"/>
  <c r="BN301" i="16"/>
  <c r="BM301" i="16"/>
  <c r="BL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BO300" i="16"/>
  <c r="BN300" i="16"/>
  <c r="BM300" i="16"/>
  <c r="BL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BO299" i="16"/>
  <c r="BN299" i="16"/>
  <c r="BM299" i="16"/>
  <c r="BL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BO298" i="16"/>
  <c r="BN298" i="16"/>
  <c r="BM298" i="16"/>
  <c r="BL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BO297" i="16"/>
  <c r="BN297" i="16"/>
  <c r="BM297" i="16"/>
  <c r="BL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BO296" i="16"/>
  <c r="BN296" i="16"/>
  <c r="BM296" i="16"/>
  <c r="BL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BO295" i="16"/>
  <c r="BN295" i="16"/>
  <c r="BM295" i="16"/>
  <c r="BL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BO294" i="16"/>
  <c r="BN294" i="16"/>
  <c r="BM294" i="16"/>
  <c r="BL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BO292" i="16"/>
  <c r="BN292" i="16"/>
  <c r="BM292" i="16"/>
  <c r="BL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BO291" i="16"/>
  <c r="BN291" i="16"/>
  <c r="BM291" i="16"/>
  <c r="BL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BO288" i="16"/>
  <c r="BN288" i="16"/>
  <c r="BM288" i="16"/>
  <c r="BL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BO287" i="16"/>
  <c r="BN287" i="16"/>
  <c r="BM287" i="16"/>
  <c r="BL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BO286" i="16"/>
  <c r="BN286" i="16"/>
  <c r="BM286" i="16"/>
  <c r="BL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BO285" i="16"/>
  <c r="BN285" i="16"/>
  <c r="BM285" i="16"/>
  <c r="BL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BO284" i="16"/>
  <c r="BN284" i="16"/>
  <c r="BM284" i="16"/>
  <c r="BL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BO283" i="16"/>
  <c r="BN283" i="16"/>
  <c r="BM283" i="16"/>
  <c r="BL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BO282" i="16"/>
  <c r="BN282" i="16"/>
  <c r="BM282" i="16"/>
  <c r="BL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BO281" i="16"/>
  <c r="BN281" i="16"/>
  <c r="BM281" i="16"/>
  <c r="BL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BO279" i="16"/>
  <c r="BN279" i="16"/>
  <c r="BM279" i="16"/>
  <c r="BL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BO278" i="16"/>
  <c r="BN278" i="16"/>
  <c r="BM278" i="16"/>
  <c r="BL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BO277" i="16"/>
  <c r="BN277" i="16"/>
  <c r="BM277" i="16"/>
  <c r="BL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BO276" i="16"/>
  <c r="BN276" i="16"/>
  <c r="BM276" i="16"/>
  <c r="BL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BO275" i="16"/>
  <c r="BN275" i="16"/>
  <c r="BM275" i="16"/>
  <c r="BL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BO274" i="16"/>
  <c r="BN274" i="16"/>
  <c r="BM274" i="16"/>
  <c r="BL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BO273" i="16"/>
  <c r="BN273" i="16"/>
  <c r="BM273" i="16"/>
  <c r="BL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BO272" i="16"/>
  <c r="BN272" i="16"/>
  <c r="BM272" i="16"/>
  <c r="BL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BO271" i="16"/>
  <c r="BN271" i="16"/>
  <c r="BM271" i="16"/>
  <c r="BL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BO270" i="16"/>
  <c r="BN270" i="16"/>
  <c r="BM270" i="16"/>
  <c r="BL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BO269" i="16"/>
  <c r="BN269" i="16"/>
  <c r="BM269" i="16"/>
  <c r="BL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BO268" i="16"/>
  <c r="BN268" i="16"/>
  <c r="BM268" i="16"/>
  <c r="BL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BO267" i="16"/>
  <c r="BN267" i="16"/>
  <c r="BM267" i="16"/>
  <c r="BL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BO266" i="16"/>
  <c r="BN266" i="16"/>
  <c r="BM266" i="16"/>
  <c r="BL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BO265" i="16"/>
  <c r="BN265" i="16"/>
  <c r="BM265" i="16"/>
  <c r="BL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BO261" i="16"/>
  <c r="BN261" i="16"/>
  <c r="BM261" i="16"/>
  <c r="BL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BO260" i="16"/>
  <c r="BN260" i="16"/>
  <c r="BM260" i="16"/>
  <c r="BL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BO259" i="16"/>
  <c r="BN259" i="16"/>
  <c r="BM259" i="16"/>
  <c r="BL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BO258" i="16"/>
  <c r="BN258" i="16"/>
  <c r="BM258" i="16"/>
  <c r="BL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BO257" i="16"/>
  <c r="BN257" i="16"/>
  <c r="BM257" i="16"/>
  <c r="BL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BO256" i="16"/>
  <c r="BN256" i="16"/>
  <c r="BM256" i="16"/>
  <c r="BL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BO255" i="16"/>
  <c r="BN255" i="16"/>
  <c r="BM255" i="16"/>
  <c r="BL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BO254" i="16"/>
  <c r="BN254" i="16"/>
  <c r="BM254" i="16"/>
  <c r="BL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BO253" i="16"/>
  <c r="BN253" i="16"/>
  <c r="BM253" i="16"/>
  <c r="BL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BO252" i="16"/>
  <c r="BN252" i="16"/>
  <c r="BM252" i="16"/>
  <c r="BL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BO251" i="16"/>
  <c r="BN251" i="16"/>
  <c r="BM251" i="16"/>
  <c r="BL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BO250" i="16"/>
  <c r="BN250" i="16"/>
  <c r="BM250" i="16"/>
  <c r="BL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BO249" i="16"/>
  <c r="BN249" i="16"/>
  <c r="BM249" i="16"/>
  <c r="BL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BO247" i="16"/>
  <c r="BN247" i="16"/>
  <c r="BM247" i="16"/>
  <c r="BL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BO246" i="16"/>
  <c r="BN246" i="16"/>
  <c r="BM246" i="16"/>
  <c r="BL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BO245" i="16"/>
  <c r="BN245" i="16"/>
  <c r="BM245" i="16"/>
  <c r="BL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BO242" i="16"/>
  <c r="BN242" i="16"/>
  <c r="BM242" i="16"/>
  <c r="BL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BO241" i="16"/>
  <c r="BN241" i="16"/>
  <c r="BM241" i="16"/>
  <c r="BL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BO240" i="16"/>
  <c r="BN240" i="16"/>
  <c r="BM240" i="16"/>
  <c r="BL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BO239" i="16"/>
  <c r="BN239" i="16"/>
  <c r="BM239" i="16"/>
  <c r="BL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BO238" i="16"/>
  <c r="BN238" i="16"/>
  <c r="BM238" i="16"/>
  <c r="BL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BO237" i="16"/>
  <c r="BN237" i="16"/>
  <c r="BM237" i="16"/>
  <c r="BL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BO236" i="16"/>
  <c r="BN236" i="16"/>
  <c r="BM236" i="16"/>
  <c r="BL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BO235" i="16"/>
  <c r="BN235" i="16"/>
  <c r="BM235" i="16"/>
  <c r="BL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BO234" i="16"/>
  <c r="BN234" i="16"/>
  <c r="BM234" i="16"/>
  <c r="BL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BO233" i="16"/>
  <c r="BN233" i="16"/>
  <c r="BM233" i="16"/>
  <c r="BL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BO232" i="16"/>
  <c r="BN232" i="16"/>
  <c r="BM232" i="16"/>
  <c r="BL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BO231" i="16"/>
  <c r="BN231" i="16"/>
  <c r="BM231" i="16"/>
  <c r="BL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BO230" i="16"/>
  <c r="BN230" i="16"/>
  <c r="BM230" i="16"/>
  <c r="BL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BO229" i="16"/>
  <c r="BN229" i="16"/>
  <c r="BM229" i="16"/>
  <c r="BL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BO227" i="16"/>
  <c r="BN227" i="16"/>
  <c r="BM227" i="16"/>
  <c r="BL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BO226" i="16"/>
  <c r="BN226" i="16"/>
  <c r="BM226" i="16"/>
  <c r="BL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BO225" i="16"/>
  <c r="BN225" i="16"/>
  <c r="BM225" i="16"/>
  <c r="BL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BO224" i="16"/>
  <c r="BN224" i="16"/>
  <c r="BM224" i="16"/>
  <c r="BL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BO223" i="16"/>
  <c r="BN223" i="16"/>
  <c r="BM223" i="16"/>
  <c r="BL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BO222" i="16"/>
  <c r="BN222" i="16"/>
  <c r="BM222" i="16"/>
  <c r="BL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BO221" i="16"/>
  <c r="BN221" i="16"/>
  <c r="BM221" i="16"/>
  <c r="BL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BO220" i="16"/>
  <c r="BN220" i="16"/>
  <c r="BM220" i="16"/>
  <c r="BL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BO219" i="16"/>
  <c r="BN219" i="16"/>
  <c r="BM219" i="16"/>
  <c r="BL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BO218" i="16"/>
  <c r="BN218" i="16"/>
  <c r="BM218" i="16"/>
  <c r="BL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BO217" i="16"/>
  <c r="BN217" i="16"/>
  <c r="BM217" i="16"/>
  <c r="BL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T15" i="16"/>
  <c r="S15" i="16"/>
  <c r="R15" i="16"/>
  <c r="B15"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B19" i="15"/>
  <c r="A20" i="15"/>
  <c r="A21" i="15" s="1"/>
  <c r="D10" i="15"/>
  <c r="D9" i="15"/>
  <c r="G10" i="1"/>
  <c r="G9" i="1"/>
  <c r="G7" i="1"/>
  <c r="G6" i="1"/>
  <c r="G5" i="1"/>
  <c r="G4" i="1"/>
  <c r="E16" i="15" l="1"/>
  <c r="E17" i="15"/>
  <c r="I19" i="15"/>
  <c r="B20" i="15"/>
  <c r="I20" i="15" s="1"/>
  <c r="C19" i="15"/>
  <c r="J19" i="15"/>
  <c r="A22" i="15"/>
  <c r="B21" i="15"/>
  <c r="I21" i="15" s="1"/>
  <c r="E19" i="15"/>
  <c r="F19" i="15" s="1"/>
  <c r="K19" i="15"/>
  <c r="D19" i="15"/>
  <c r="A23" i="15" l="1"/>
  <c r="B22" i="15"/>
  <c r="I22" i="15" s="1"/>
  <c r="C20" i="15"/>
  <c r="K20" i="15"/>
  <c r="J20" i="15"/>
  <c r="E20" i="15"/>
  <c r="F20" i="15" s="1"/>
  <c r="D20" i="15"/>
  <c r="K21" i="15"/>
  <c r="J21" i="15"/>
  <c r="E21" i="15"/>
  <c r="F21" i="15" s="1"/>
  <c r="D21" i="15"/>
  <c r="C21" i="15"/>
  <c r="A24" i="15" l="1"/>
  <c r="B23" i="15"/>
  <c r="I23" i="15" s="1"/>
  <c r="E22" i="15"/>
  <c r="F22" i="15" s="1"/>
  <c r="D22" i="15"/>
  <c r="C22" i="15"/>
  <c r="K22" i="15"/>
  <c r="J22" i="15"/>
  <c r="A25" i="15" l="1"/>
  <c r="B24" i="15"/>
  <c r="I24" i="15" s="1"/>
  <c r="E23" i="15"/>
  <c r="D23" i="15"/>
  <c r="C23" i="15"/>
  <c r="K23" i="15"/>
  <c r="J23" i="15"/>
  <c r="F23" i="15"/>
  <c r="A26" i="15" l="1"/>
  <c r="B25" i="15"/>
  <c r="I25" i="15" s="1"/>
  <c r="C24" i="15"/>
  <c r="K24" i="15"/>
  <c r="J24" i="15"/>
  <c r="E24" i="15"/>
  <c r="F24" i="15" s="1"/>
  <c r="D24" i="15"/>
  <c r="A27" i="15" l="1"/>
  <c r="B26" i="15"/>
  <c r="I26" i="15" s="1"/>
  <c r="K25" i="15"/>
  <c r="J25" i="15"/>
  <c r="E25" i="15"/>
  <c r="F25" i="15" s="1"/>
  <c r="C25" i="15"/>
  <c r="D25" i="15"/>
  <c r="A28" i="15" l="1"/>
  <c r="B27" i="15"/>
  <c r="I27" i="15" s="1"/>
  <c r="F26" i="15"/>
  <c r="E26" i="15"/>
  <c r="D26" i="15"/>
  <c r="C26" i="15"/>
  <c r="K26" i="15"/>
  <c r="J26" i="15"/>
  <c r="A29" i="15" l="1"/>
  <c r="B28" i="15"/>
  <c r="I28" i="15" s="1"/>
  <c r="E27" i="15"/>
  <c r="F27" i="15" s="1"/>
  <c r="D27" i="15"/>
  <c r="C27" i="15"/>
  <c r="J27" i="15"/>
  <c r="K27" i="15"/>
  <c r="A30" i="15" l="1"/>
  <c r="B29" i="15"/>
  <c r="I29" i="15" s="1"/>
  <c r="C28" i="15"/>
  <c r="K28" i="15"/>
  <c r="J28" i="15"/>
  <c r="E28" i="15"/>
  <c r="F28" i="15" s="1"/>
  <c r="D28" i="15"/>
  <c r="A31" i="15" l="1"/>
  <c r="B30" i="15"/>
  <c r="I30" i="15" s="1"/>
  <c r="K29" i="15"/>
  <c r="D29" i="15"/>
  <c r="J29" i="15"/>
  <c r="G29" i="15"/>
  <c r="E29" i="15"/>
  <c r="F29" i="15" s="1"/>
  <c r="C29" i="15"/>
  <c r="A32" i="15" l="1"/>
  <c r="B31" i="15"/>
  <c r="G30" i="15"/>
  <c r="F30" i="15"/>
  <c r="E30" i="15"/>
  <c r="D30" i="15"/>
  <c r="C30" i="15"/>
  <c r="K30" i="15"/>
  <c r="J30" i="15"/>
  <c r="C31" i="15" l="1"/>
  <c r="I31" i="15"/>
  <c r="A33" i="15"/>
  <c r="B32" i="15"/>
  <c r="I32" i="15" s="1"/>
  <c r="E31" i="15"/>
  <c r="F31" i="15" s="1"/>
  <c r="D31" i="15"/>
  <c r="J31" i="15"/>
  <c r="H31" i="15"/>
  <c r="K31" i="15"/>
  <c r="G31" i="15"/>
  <c r="A34" i="15" l="1"/>
  <c r="B33" i="15"/>
  <c r="I33" i="15" s="1"/>
  <c r="C32" i="15"/>
  <c r="H32" i="15"/>
  <c r="K32" i="15"/>
  <c r="J32" i="15"/>
  <c r="G32" i="15"/>
  <c r="E32" i="15"/>
  <c r="F32" i="15" s="1"/>
  <c r="D32" i="15"/>
  <c r="A35" i="15" l="1"/>
  <c r="B34" i="15"/>
  <c r="I34" i="15" s="1"/>
  <c r="K33" i="15"/>
  <c r="D33" i="15"/>
  <c r="J33" i="15"/>
  <c r="G33" i="15"/>
  <c r="F33" i="15"/>
  <c r="E33" i="15"/>
  <c r="C33" i="15"/>
  <c r="H33" i="15"/>
  <c r="A36" i="15" l="1"/>
  <c r="B35" i="15"/>
  <c r="I35" i="15" s="1"/>
  <c r="G34" i="15"/>
  <c r="E34" i="15"/>
  <c r="F34" i="15" s="1"/>
  <c r="H34" i="15"/>
  <c r="D34" i="15"/>
  <c r="C34" i="15"/>
  <c r="K34" i="15"/>
  <c r="J34" i="15"/>
  <c r="A37" i="15" l="1"/>
  <c r="B36" i="15"/>
  <c r="I36" i="15" s="1"/>
  <c r="E35" i="15"/>
  <c r="F35" i="15" s="1"/>
  <c r="D35" i="15"/>
  <c r="C35" i="15"/>
  <c r="H35" i="15"/>
  <c r="J35" i="15"/>
  <c r="K35" i="15"/>
  <c r="G35" i="15"/>
  <c r="A38" i="15" l="1"/>
  <c r="B37" i="15"/>
  <c r="I37" i="15" s="1"/>
  <c r="C36" i="15"/>
  <c r="H36" i="15"/>
  <c r="K36" i="15"/>
  <c r="J36" i="15"/>
  <c r="G36" i="15"/>
  <c r="F36" i="15"/>
  <c r="E36" i="15"/>
  <c r="D36" i="15"/>
  <c r="A39" i="15" l="1"/>
  <c r="B38" i="15"/>
  <c r="I38" i="15" s="1"/>
  <c r="K37" i="15"/>
  <c r="J37" i="15"/>
  <c r="G37" i="15"/>
  <c r="D37" i="15"/>
  <c r="E37" i="15"/>
  <c r="F37" i="15" s="1"/>
  <c r="C37" i="15"/>
  <c r="H37" i="15"/>
  <c r="A40" i="15" l="1"/>
  <c r="B39" i="15"/>
  <c r="I39" i="15" s="1"/>
  <c r="G38" i="15"/>
  <c r="E38" i="15"/>
  <c r="F38" i="15" s="1"/>
  <c r="D38" i="15"/>
  <c r="C38" i="15"/>
  <c r="K38" i="15"/>
  <c r="J38" i="15"/>
  <c r="H38" i="15"/>
  <c r="A41" i="15" l="1"/>
  <c r="B40" i="15"/>
  <c r="I40" i="15" s="1"/>
  <c r="E39" i="15"/>
  <c r="F39" i="15" s="1"/>
  <c r="D39" i="15"/>
  <c r="C39" i="15"/>
  <c r="H39" i="15"/>
  <c r="K39" i="15"/>
  <c r="J39" i="15"/>
  <c r="G39" i="15"/>
  <c r="A42" i="15" l="1"/>
  <c r="B41" i="15"/>
  <c r="I41" i="15" s="1"/>
  <c r="C40" i="15"/>
  <c r="H40" i="15"/>
  <c r="K40" i="15"/>
  <c r="F40" i="15"/>
  <c r="J40" i="15"/>
  <c r="G40" i="15"/>
  <c r="E40" i="15"/>
  <c r="D40" i="15"/>
  <c r="A43" i="15" l="1"/>
  <c r="B42" i="15"/>
  <c r="I42" i="15" s="1"/>
  <c r="K41" i="15"/>
  <c r="D41" i="15"/>
  <c r="J41" i="15"/>
  <c r="G41" i="15"/>
  <c r="E41" i="15"/>
  <c r="F41" i="15" s="1"/>
  <c r="C41" i="15"/>
  <c r="H41" i="15"/>
  <c r="A44" i="15" l="1"/>
  <c r="B43" i="15"/>
  <c r="I43" i="15" s="1"/>
  <c r="G42" i="15"/>
  <c r="E42" i="15"/>
  <c r="F42" i="15" s="1"/>
  <c r="D42" i="15"/>
  <c r="C42" i="15"/>
  <c r="H42" i="15"/>
  <c r="K42" i="15"/>
  <c r="J42" i="15"/>
  <c r="A45" i="15" l="1"/>
  <c r="B44" i="15"/>
  <c r="I44" i="15" s="1"/>
  <c r="E43" i="15"/>
  <c r="F43" i="15" s="1"/>
  <c r="D43" i="15"/>
  <c r="C43" i="15"/>
  <c r="J43" i="15"/>
  <c r="H43" i="15"/>
  <c r="K43" i="15"/>
  <c r="G43" i="15"/>
  <c r="A46" i="15" l="1"/>
  <c r="B45" i="15"/>
  <c r="I45" i="15" s="1"/>
  <c r="C44" i="15"/>
  <c r="H44" i="15"/>
  <c r="K44" i="15"/>
  <c r="J44" i="15"/>
  <c r="F44" i="15"/>
  <c r="G44" i="15"/>
  <c r="E44" i="15"/>
  <c r="D44" i="15"/>
  <c r="A47" i="15" l="1"/>
  <c r="B46" i="15"/>
  <c r="I46" i="15" s="1"/>
  <c r="K45" i="15"/>
  <c r="J45" i="15"/>
  <c r="D45" i="15"/>
  <c r="G45" i="15"/>
  <c r="F45" i="15"/>
  <c r="E45" i="15"/>
  <c r="C45" i="15"/>
  <c r="H45" i="15"/>
  <c r="A48" i="15" l="1"/>
  <c r="B47" i="15"/>
  <c r="I47" i="15" s="1"/>
  <c r="G46" i="15"/>
  <c r="H46" i="15"/>
  <c r="F46" i="15"/>
  <c r="E46" i="15"/>
  <c r="D46" i="15"/>
  <c r="C46" i="15"/>
  <c r="K46" i="15"/>
  <c r="J46" i="15"/>
  <c r="A49" i="15" l="1"/>
  <c r="B48" i="15"/>
  <c r="I48" i="15" s="1"/>
  <c r="E47" i="15"/>
  <c r="D47" i="15"/>
  <c r="C47" i="15"/>
  <c r="H47" i="15"/>
  <c r="K47" i="15"/>
  <c r="G47" i="15"/>
  <c r="F47" i="15"/>
  <c r="J47" i="15"/>
  <c r="A50" i="15" l="1"/>
  <c r="B49" i="15"/>
  <c r="I49" i="15" s="1"/>
  <c r="C48" i="15"/>
  <c r="H48" i="15"/>
  <c r="K48" i="15"/>
  <c r="J48" i="15"/>
  <c r="G48" i="15"/>
  <c r="F48" i="15"/>
  <c r="E48" i="15"/>
  <c r="D48" i="15"/>
  <c r="A51" i="15" l="1"/>
  <c r="B50" i="15"/>
  <c r="I50" i="15" s="1"/>
  <c r="K49" i="15"/>
  <c r="J49" i="15"/>
  <c r="G49" i="15"/>
  <c r="D49" i="15"/>
  <c r="F49" i="15"/>
  <c r="E49" i="15"/>
  <c r="C49" i="15"/>
  <c r="H49" i="15"/>
  <c r="A52" i="15" l="1"/>
  <c r="B51" i="15"/>
  <c r="I51" i="15" s="1"/>
  <c r="G50" i="15"/>
  <c r="H50" i="15"/>
  <c r="F50" i="15"/>
  <c r="E50" i="15"/>
  <c r="D50" i="15"/>
  <c r="C50" i="15"/>
  <c r="K50" i="15"/>
  <c r="J50" i="15"/>
  <c r="A53" i="15" l="1"/>
  <c r="B52" i="15"/>
  <c r="I52" i="15" s="1"/>
  <c r="E51" i="15"/>
  <c r="D51" i="15"/>
  <c r="C51" i="15"/>
  <c r="H51" i="15"/>
  <c r="K51" i="15"/>
  <c r="J51" i="15"/>
  <c r="G51" i="15"/>
  <c r="F51" i="15"/>
  <c r="A54" i="15" l="1"/>
  <c r="B53" i="15"/>
  <c r="I53" i="15" s="1"/>
  <c r="C52" i="15"/>
  <c r="H52" i="15"/>
  <c r="K52" i="15"/>
  <c r="J52" i="15"/>
  <c r="G52" i="15"/>
  <c r="E52" i="15"/>
  <c r="D52" i="15"/>
  <c r="F52" i="15"/>
  <c r="A55" i="15" l="1"/>
  <c r="B54" i="15"/>
  <c r="I54" i="15" s="1"/>
  <c r="K53" i="15"/>
  <c r="J53" i="15"/>
  <c r="G53" i="15"/>
  <c r="D53" i="15"/>
  <c r="F53" i="15"/>
  <c r="E53" i="15"/>
  <c r="C53" i="15"/>
  <c r="H53" i="15"/>
  <c r="A56" i="15" l="1"/>
  <c r="B55" i="15"/>
  <c r="I55" i="15" s="1"/>
  <c r="G54" i="15"/>
  <c r="H54" i="15"/>
  <c r="F54" i="15"/>
  <c r="E54" i="15"/>
  <c r="D54" i="15"/>
  <c r="C54" i="15"/>
  <c r="K54" i="15"/>
  <c r="J54" i="15"/>
  <c r="A57" i="15" l="1"/>
  <c r="B56" i="15"/>
  <c r="I56" i="15" s="1"/>
  <c r="E55" i="15"/>
  <c r="D55" i="15"/>
  <c r="C55" i="15"/>
  <c r="H55" i="15"/>
  <c r="K55" i="15"/>
  <c r="J55" i="15"/>
  <c r="G55" i="15"/>
  <c r="F55" i="15"/>
  <c r="A58" i="15" l="1"/>
  <c r="B57" i="15"/>
  <c r="I57" i="15" s="1"/>
  <c r="C56" i="15"/>
  <c r="H56" i="15"/>
  <c r="F56" i="15"/>
  <c r="K56" i="15"/>
  <c r="J56" i="15"/>
  <c r="G56" i="15"/>
  <c r="E56" i="15"/>
  <c r="D56" i="15"/>
  <c r="A59" i="15" l="1"/>
  <c r="B58" i="15"/>
  <c r="I58" i="15" s="1"/>
  <c r="K57" i="15"/>
  <c r="J57" i="15"/>
  <c r="G57" i="15"/>
  <c r="D57" i="15"/>
  <c r="F57" i="15"/>
  <c r="E57" i="15"/>
  <c r="C57" i="15"/>
  <c r="H57" i="15"/>
  <c r="A60" i="15" l="1"/>
  <c r="B59" i="15"/>
  <c r="I59" i="15" s="1"/>
  <c r="G58" i="15"/>
  <c r="H58" i="15"/>
  <c r="F58" i="15"/>
  <c r="E58" i="15"/>
  <c r="D58" i="15"/>
  <c r="C58" i="15"/>
  <c r="K58" i="15"/>
  <c r="J58" i="15"/>
  <c r="A61" i="15" l="1"/>
  <c r="B60" i="15"/>
  <c r="I60" i="15" s="1"/>
  <c r="E59" i="15"/>
  <c r="D59" i="15"/>
  <c r="C59" i="15"/>
  <c r="H59" i="15"/>
  <c r="K59" i="15"/>
  <c r="J59" i="15"/>
  <c r="G59" i="15"/>
  <c r="F59" i="15"/>
  <c r="A62" i="15" l="1"/>
  <c r="B61" i="15"/>
  <c r="I61" i="15" s="1"/>
  <c r="C60" i="15"/>
  <c r="H60" i="15"/>
  <c r="F60" i="15"/>
  <c r="K60" i="15"/>
  <c r="J60" i="15"/>
  <c r="G60" i="15"/>
  <c r="E60" i="15"/>
  <c r="D60" i="15"/>
  <c r="A63" i="15" l="1"/>
  <c r="B62" i="15"/>
  <c r="I62" i="15" s="1"/>
  <c r="K61" i="15"/>
  <c r="D61" i="15"/>
  <c r="J61" i="15"/>
  <c r="G61" i="15"/>
  <c r="F61" i="15"/>
  <c r="E61" i="15"/>
  <c r="C61" i="15"/>
  <c r="H61" i="15"/>
  <c r="A64" i="15" l="1"/>
  <c r="B63" i="15"/>
  <c r="I63" i="15" s="1"/>
  <c r="G62" i="15"/>
  <c r="F62" i="15"/>
  <c r="E62" i="15"/>
  <c r="D62" i="15"/>
  <c r="C62" i="15"/>
  <c r="K62" i="15"/>
  <c r="J62" i="15"/>
  <c r="H62" i="15"/>
  <c r="A65" i="15" l="1"/>
  <c r="B64" i="15"/>
  <c r="I64" i="15" s="1"/>
  <c r="E63" i="15"/>
  <c r="D63" i="15"/>
  <c r="C63" i="15"/>
  <c r="H63" i="15"/>
  <c r="K63" i="15"/>
  <c r="J63" i="15"/>
  <c r="G63" i="15"/>
  <c r="F63" i="15"/>
  <c r="A66" i="15" l="1"/>
  <c r="B65" i="15"/>
  <c r="I65" i="15" s="1"/>
  <c r="C64" i="15"/>
  <c r="F64" i="15"/>
  <c r="H64" i="15"/>
  <c r="K64" i="15"/>
  <c r="J64" i="15"/>
  <c r="G64" i="15"/>
  <c r="E64" i="15"/>
  <c r="D64" i="15"/>
  <c r="A67" i="15" l="1"/>
  <c r="B66" i="15"/>
  <c r="I66" i="15" s="1"/>
  <c r="K65" i="15"/>
  <c r="J65" i="15"/>
  <c r="G65" i="15"/>
  <c r="D65" i="15"/>
  <c r="F65" i="15"/>
  <c r="E65" i="15"/>
  <c r="C65" i="15"/>
  <c r="H65" i="15"/>
  <c r="A68" i="15" l="1"/>
  <c r="B67" i="15"/>
  <c r="I67" i="15" s="1"/>
  <c r="G66" i="15"/>
  <c r="F66" i="15"/>
  <c r="E66" i="15"/>
  <c r="D66" i="15"/>
  <c r="C66" i="15"/>
  <c r="H66" i="15"/>
  <c r="K66" i="15"/>
  <c r="J66" i="15"/>
  <c r="A69" i="15" l="1"/>
  <c r="B68" i="15"/>
  <c r="I68" i="15" s="1"/>
  <c r="E67" i="15"/>
  <c r="D67" i="15"/>
  <c r="C67" i="15"/>
  <c r="H67" i="15"/>
  <c r="J67" i="15"/>
  <c r="K67" i="15"/>
  <c r="G67" i="15"/>
  <c r="F67" i="15"/>
  <c r="A70" i="15" l="1"/>
  <c r="B69" i="15"/>
  <c r="I69" i="15" s="1"/>
  <c r="C68" i="15"/>
  <c r="H68" i="15"/>
  <c r="K68" i="15"/>
  <c r="J68" i="15"/>
  <c r="G68" i="15"/>
  <c r="E68" i="15"/>
  <c r="D68" i="15"/>
  <c r="F68" i="15"/>
  <c r="A71" i="15" l="1"/>
  <c r="B70" i="15"/>
  <c r="I70" i="15" s="1"/>
  <c r="K69" i="15"/>
  <c r="D69" i="15"/>
  <c r="J69" i="15"/>
  <c r="G69" i="15"/>
  <c r="F69" i="15"/>
  <c r="E69" i="15"/>
  <c r="C69" i="15"/>
  <c r="H69" i="15"/>
  <c r="A72" i="15" l="1"/>
  <c r="B71" i="15"/>
  <c r="I71" i="15" s="1"/>
  <c r="G70" i="15"/>
  <c r="F70" i="15"/>
  <c r="H70" i="15"/>
  <c r="E70" i="15"/>
  <c r="D70" i="15"/>
  <c r="C70" i="15"/>
  <c r="K70" i="15"/>
  <c r="J70" i="15"/>
  <c r="A73" i="15" l="1"/>
  <c r="B72" i="15"/>
  <c r="I72" i="15" s="1"/>
  <c r="E71" i="15"/>
  <c r="J71" i="15"/>
  <c r="D71" i="15"/>
  <c r="C71" i="15"/>
  <c r="H71" i="15"/>
  <c r="K71" i="15"/>
  <c r="G71" i="15"/>
  <c r="F71" i="15"/>
  <c r="A74" i="15" l="1"/>
  <c r="B73" i="15"/>
  <c r="I73" i="15" s="1"/>
  <c r="C72" i="15"/>
  <c r="H72" i="15"/>
  <c r="K72" i="15"/>
  <c r="F72" i="15"/>
  <c r="J72" i="15"/>
  <c r="G72" i="15"/>
  <c r="E72" i="15"/>
  <c r="D72" i="15"/>
  <c r="A75" i="15" l="1"/>
  <c r="B74" i="15"/>
  <c r="I74" i="15" s="1"/>
  <c r="K73" i="15"/>
  <c r="D73" i="15"/>
  <c r="J73" i="15"/>
  <c r="G73" i="15"/>
  <c r="F73" i="15"/>
  <c r="E73" i="15"/>
  <c r="C73" i="15"/>
  <c r="H73" i="15"/>
  <c r="A76" i="15" l="1"/>
  <c r="B75" i="15"/>
  <c r="I75" i="15" s="1"/>
  <c r="E74" i="15"/>
  <c r="K74" i="15"/>
  <c r="J74" i="15"/>
  <c r="G74" i="15"/>
  <c r="F74" i="15"/>
  <c r="D74" i="15"/>
  <c r="C74" i="15"/>
  <c r="H74" i="15"/>
  <c r="A77" i="15" l="1"/>
  <c r="B76" i="15"/>
  <c r="I76" i="15" s="1"/>
  <c r="F75" i="15"/>
  <c r="E75" i="15"/>
  <c r="C75" i="15"/>
  <c r="H75" i="15"/>
  <c r="G75" i="15"/>
  <c r="K75" i="15"/>
  <c r="J75" i="15"/>
  <c r="D75" i="15"/>
  <c r="A78" i="15" l="1"/>
  <c r="B77" i="15"/>
  <c r="I77" i="15" s="1"/>
  <c r="D76" i="15"/>
  <c r="C76" i="15"/>
  <c r="K76" i="15"/>
  <c r="J76" i="15"/>
  <c r="E76" i="15"/>
  <c r="F76" i="15"/>
  <c r="H76" i="15"/>
  <c r="G76" i="15"/>
  <c r="A79" i="15" l="1"/>
  <c r="B78" i="15"/>
  <c r="I78" i="15" s="1"/>
  <c r="H77" i="15"/>
  <c r="K77" i="15"/>
  <c r="G77" i="15"/>
  <c r="F77" i="15"/>
  <c r="C77" i="15"/>
  <c r="D77" i="15"/>
  <c r="J77" i="15"/>
  <c r="E77" i="15"/>
  <c r="A80" i="15" l="1"/>
  <c r="B79" i="15"/>
  <c r="I79" i="15" s="1"/>
  <c r="J78" i="15"/>
  <c r="G78" i="15"/>
  <c r="E78" i="15"/>
  <c r="D78" i="15"/>
  <c r="K78" i="15"/>
  <c r="F78" i="15"/>
  <c r="C78" i="15"/>
  <c r="H78" i="15"/>
  <c r="A81" i="15" l="1"/>
  <c r="B80" i="15"/>
  <c r="I80" i="15" s="1"/>
  <c r="F79" i="15"/>
  <c r="E79" i="15"/>
  <c r="C79" i="15"/>
  <c r="H79" i="15"/>
  <c r="G79" i="15"/>
  <c r="D79" i="15"/>
  <c r="K79" i="15"/>
  <c r="J79" i="15"/>
  <c r="A82" i="15" l="1"/>
  <c r="B81" i="15"/>
  <c r="I81" i="15" s="1"/>
  <c r="D80" i="15"/>
  <c r="C80" i="15"/>
  <c r="K80" i="15"/>
  <c r="J80" i="15"/>
  <c r="E80" i="15"/>
  <c r="G80" i="15"/>
  <c r="F80" i="15"/>
  <c r="H80" i="15"/>
  <c r="A83" i="15" l="1"/>
  <c r="B82" i="15"/>
  <c r="I82" i="15" s="1"/>
  <c r="H81" i="15"/>
  <c r="K81" i="15"/>
  <c r="G81" i="15"/>
  <c r="F81" i="15"/>
  <c r="C81" i="15"/>
  <c r="E81" i="15"/>
  <c r="J81" i="15"/>
  <c r="D81" i="15"/>
  <c r="A84" i="15" l="1"/>
  <c r="B83" i="15"/>
  <c r="I83" i="15" s="1"/>
  <c r="J82" i="15"/>
  <c r="G82" i="15"/>
  <c r="E82" i="15"/>
  <c r="D82" i="15"/>
  <c r="K82" i="15"/>
  <c r="H82" i="15"/>
  <c r="F82" i="15"/>
  <c r="C82" i="15"/>
  <c r="A85" i="15" l="1"/>
  <c r="B84" i="15"/>
  <c r="I84" i="15" s="1"/>
  <c r="F83" i="15"/>
  <c r="E83" i="15"/>
  <c r="C83" i="15"/>
  <c r="H83" i="15"/>
  <c r="G83" i="15"/>
  <c r="K83" i="15"/>
  <c r="J83" i="15"/>
  <c r="D83" i="15"/>
  <c r="A86" i="15" l="1"/>
  <c r="B85" i="15"/>
  <c r="I85" i="15" s="1"/>
  <c r="D84" i="15"/>
  <c r="C84" i="15"/>
  <c r="K84" i="15"/>
  <c r="J84" i="15"/>
  <c r="E84" i="15"/>
  <c r="H84" i="15"/>
  <c r="G84" i="15"/>
  <c r="F84" i="15"/>
  <c r="A87" i="15" l="1"/>
  <c r="B86" i="15"/>
  <c r="I86" i="15" s="1"/>
  <c r="H85" i="15"/>
  <c r="K85" i="15"/>
  <c r="G85" i="15"/>
  <c r="F85" i="15"/>
  <c r="C85" i="15"/>
  <c r="E85" i="15"/>
  <c r="D85" i="15"/>
  <c r="J85" i="15"/>
  <c r="A88" i="15" l="1"/>
  <c r="B87" i="15"/>
  <c r="I87" i="15" s="1"/>
  <c r="J86" i="15"/>
  <c r="G86" i="15"/>
  <c r="E86" i="15"/>
  <c r="D86" i="15"/>
  <c r="K86" i="15"/>
  <c r="H86" i="15"/>
  <c r="F86" i="15"/>
  <c r="C86" i="15"/>
  <c r="A89" i="15" l="1"/>
  <c r="B88" i="15"/>
  <c r="I88" i="15" s="1"/>
  <c r="F87" i="15"/>
  <c r="E87" i="15"/>
  <c r="C87" i="15"/>
  <c r="H87" i="15"/>
  <c r="G87" i="15"/>
  <c r="K87" i="15"/>
  <c r="J87" i="15"/>
  <c r="D87" i="15"/>
  <c r="A90" i="15" l="1"/>
  <c r="B89" i="15"/>
  <c r="I89" i="15" s="1"/>
  <c r="D88" i="15"/>
  <c r="C88" i="15"/>
  <c r="K88" i="15"/>
  <c r="J88" i="15"/>
  <c r="E88" i="15"/>
  <c r="H88" i="15"/>
  <c r="G88" i="15"/>
  <c r="F88" i="15"/>
  <c r="A91" i="15" l="1"/>
  <c r="B90" i="15"/>
  <c r="I90" i="15" s="1"/>
  <c r="H89" i="15"/>
  <c r="K89" i="15"/>
  <c r="G89" i="15"/>
  <c r="F89" i="15"/>
  <c r="C89" i="15"/>
  <c r="D89" i="15"/>
  <c r="J89" i="15"/>
  <c r="E89" i="15"/>
  <c r="A92" i="15" l="1"/>
  <c r="B91" i="15"/>
  <c r="I91" i="15" s="1"/>
  <c r="J90" i="15"/>
  <c r="G90" i="15"/>
  <c r="E90" i="15"/>
  <c r="D90" i="15"/>
  <c r="K90" i="15"/>
  <c r="H90" i="15"/>
  <c r="F90" i="15"/>
  <c r="C90" i="15"/>
  <c r="A93" i="15" l="1"/>
  <c r="B92" i="15"/>
  <c r="I92" i="15" s="1"/>
  <c r="F91" i="15"/>
  <c r="E91" i="15"/>
  <c r="C91" i="15"/>
  <c r="H91" i="15"/>
  <c r="G91" i="15"/>
  <c r="D91" i="15"/>
  <c r="K91" i="15"/>
  <c r="J91" i="15"/>
  <c r="A94" i="15" l="1"/>
  <c r="B93" i="15"/>
  <c r="I93" i="15" s="1"/>
  <c r="D92" i="15"/>
  <c r="C92" i="15"/>
  <c r="K92" i="15"/>
  <c r="J92" i="15"/>
  <c r="E92" i="15"/>
  <c r="H92" i="15"/>
  <c r="G92" i="15"/>
  <c r="F92" i="15"/>
  <c r="A95" i="15" l="1"/>
  <c r="B94" i="15"/>
  <c r="I94" i="15" s="1"/>
  <c r="H93" i="15"/>
  <c r="K93" i="15"/>
  <c r="G93" i="15"/>
  <c r="F93" i="15"/>
  <c r="C93" i="15"/>
  <c r="E93" i="15"/>
  <c r="D93" i="15"/>
  <c r="J93" i="15"/>
  <c r="A96" i="15" l="1"/>
  <c r="B95" i="15"/>
  <c r="I95" i="15" s="1"/>
  <c r="J94" i="15"/>
  <c r="G94" i="15"/>
  <c r="E94" i="15"/>
  <c r="D94" i="15"/>
  <c r="K94" i="15"/>
  <c r="C94" i="15"/>
  <c r="H94" i="15"/>
  <c r="F94" i="15"/>
  <c r="A97" i="15" l="1"/>
  <c r="B96" i="15"/>
  <c r="I96" i="15" s="1"/>
  <c r="F95" i="15"/>
  <c r="E95" i="15"/>
  <c r="C95" i="15"/>
  <c r="H95" i="15"/>
  <c r="G95" i="15"/>
  <c r="J95" i="15"/>
  <c r="D95" i="15"/>
  <c r="K95" i="15"/>
  <c r="A98" i="15" l="1"/>
  <c r="B97" i="15"/>
  <c r="I97" i="15" s="1"/>
  <c r="D96" i="15"/>
  <c r="C96" i="15"/>
  <c r="K96" i="15"/>
  <c r="J96" i="15"/>
  <c r="E96" i="15"/>
  <c r="H96" i="15"/>
  <c r="G96" i="15"/>
  <c r="F96" i="15"/>
  <c r="A99" i="15" l="1"/>
  <c r="B98" i="15"/>
  <c r="I98" i="15" s="1"/>
  <c r="H97" i="15"/>
  <c r="K97" i="15"/>
  <c r="G97" i="15"/>
  <c r="F97" i="15"/>
  <c r="C97" i="15"/>
  <c r="J97" i="15"/>
  <c r="E97" i="15"/>
  <c r="D97" i="15"/>
  <c r="A100" i="15" l="1"/>
  <c r="B99" i="15"/>
  <c r="I99" i="15" s="1"/>
  <c r="J98" i="15"/>
  <c r="G98" i="15"/>
  <c r="E98" i="15"/>
  <c r="D98" i="15"/>
  <c r="K98" i="15"/>
  <c r="F98" i="15"/>
  <c r="H98" i="15"/>
  <c r="C98" i="15"/>
  <c r="A101" i="15" l="1"/>
  <c r="B100" i="15"/>
  <c r="I100" i="15" s="1"/>
  <c r="F99" i="15"/>
  <c r="E99" i="15"/>
  <c r="C99" i="15"/>
  <c r="H99" i="15"/>
  <c r="G99" i="15"/>
  <c r="K99" i="15"/>
  <c r="J99" i="15"/>
  <c r="D99" i="15"/>
  <c r="A102" i="15" l="1"/>
  <c r="B101" i="15"/>
  <c r="I101" i="15" s="1"/>
  <c r="D100" i="15"/>
  <c r="C100" i="15"/>
  <c r="K100" i="15"/>
  <c r="J100" i="15"/>
  <c r="E100" i="15"/>
  <c r="H100" i="15"/>
  <c r="F100" i="15"/>
  <c r="G100" i="15"/>
  <c r="A103" i="15" l="1"/>
  <c r="B102" i="15"/>
  <c r="I102" i="15" s="1"/>
  <c r="H101" i="15"/>
  <c r="K101" i="15"/>
  <c r="G101" i="15"/>
  <c r="F101" i="15"/>
  <c r="C101" i="15"/>
  <c r="J101" i="15"/>
  <c r="E101" i="15"/>
  <c r="D101" i="15"/>
  <c r="A104" i="15" l="1"/>
  <c r="B103" i="15"/>
  <c r="I103" i="15" s="1"/>
  <c r="J102" i="15"/>
  <c r="G102" i="15"/>
  <c r="E102" i="15"/>
  <c r="D102" i="15"/>
  <c r="K102" i="15"/>
  <c r="H102" i="15"/>
  <c r="F102" i="15"/>
  <c r="C102" i="15"/>
  <c r="A105" i="15" l="1"/>
  <c r="B104" i="15"/>
  <c r="I104" i="15" s="1"/>
  <c r="F103" i="15"/>
  <c r="E103" i="15"/>
  <c r="C103" i="15"/>
  <c r="H103" i="15"/>
  <c r="G103" i="15"/>
  <c r="K103" i="15"/>
  <c r="J103" i="15"/>
  <c r="D103" i="15"/>
  <c r="A106" i="15" l="1"/>
  <c r="B105" i="15"/>
  <c r="I105" i="15" s="1"/>
  <c r="D104" i="15"/>
  <c r="C104" i="15"/>
  <c r="K104" i="15"/>
  <c r="J104" i="15"/>
  <c r="E104" i="15"/>
  <c r="H104" i="15"/>
  <c r="G104" i="15"/>
  <c r="F104" i="15"/>
  <c r="A107" i="15" l="1"/>
  <c r="B106" i="15"/>
  <c r="I106" i="15" s="1"/>
  <c r="H105" i="15"/>
  <c r="K105" i="15"/>
  <c r="G105" i="15"/>
  <c r="F105" i="15"/>
  <c r="C105" i="15"/>
  <c r="J105" i="15"/>
  <c r="E105" i="15"/>
  <c r="D105" i="15"/>
  <c r="A108" i="15" l="1"/>
  <c r="B107" i="15"/>
  <c r="I107" i="15" s="1"/>
  <c r="J106" i="15"/>
  <c r="G106" i="15"/>
  <c r="E106" i="15"/>
  <c r="D106" i="15"/>
  <c r="K106" i="15"/>
  <c r="C106" i="15"/>
  <c r="H106" i="15"/>
  <c r="F106" i="15"/>
  <c r="A109" i="15" l="1"/>
  <c r="B108" i="15"/>
  <c r="I108" i="15" s="1"/>
  <c r="F107" i="15"/>
  <c r="E107" i="15"/>
  <c r="C107" i="15"/>
  <c r="H107" i="15"/>
  <c r="G107" i="15"/>
  <c r="K107" i="15"/>
  <c r="J107" i="15"/>
  <c r="D107" i="15"/>
  <c r="A110" i="15" l="1"/>
  <c r="B109" i="15"/>
  <c r="I109" i="15" s="1"/>
  <c r="D108" i="15"/>
  <c r="C108" i="15"/>
  <c r="K108" i="15"/>
  <c r="J108" i="15"/>
  <c r="E108" i="15"/>
  <c r="F108" i="15"/>
  <c r="H108" i="15"/>
  <c r="G108" i="15"/>
  <c r="A111" i="15" l="1"/>
  <c r="B110" i="15"/>
  <c r="I110" i="15" s="1"/>
  <c r="H109" i="15"/>
  <c r="K109" i="15"/>
  <c r="G109" i="15"/>
  <c r="F109" i="15"/>
  <c r="C109" i="15"/>
  <c r="D109" i="15"/>
  <c r="J109" i="15"/>
  <c r="E109" i="15"/>
  <c r="A112" i="15" l="1"/>
  <c r="B111" i="15"/>
  <c r="I111" i="15" s="1"/>
  <c r="J110" i="15"/>
  <c r="G110" i="15"/>
  <c r="E110" i="15"/>
  <c r="D110" i="15"/>
  <c r="K110" i="15"/>
  <c r="F110" i="15"/>
  <c r="C110" i="15"/>
  <c r="H110" i="15"/>
  <c r="A113" i="15" l="1"/>
  <c r="B112" i="15"/>
  <c r="I112" i="15" s="1"/>
  <c r="F111" i="15"/>
  <c r="E111" i="15"/>
  <c r="C111" i="15"/>
  <c r="H111" i="15"/>
  <c r="G111" i="15"/>
  <c r="D111" i="15"/>
  <c r="K111" i="15"/>
  <c r="J111" i="15"/>
  <c r="A114" i="15" l="1"/>
  <c r="B113" i="15"/>
  <c r="I113" i="15" s="1"/>
  <c r="D112" i="15"/>
  <c r="C112" i="15"/>
  <c r="K112" i="15"/>
  <c r="J112" i="15"/>
  <c r="E112" i="15"/>
  <c r="G112" i="15"/>
  <c r="F112" i="15"/>
  <c r="H112" i="15"/>
  <c r="A115" i="15" l="1"/>
  <c r="B114" i="15"/>
  <c r="I114" i="15" s="1"/>
  <c r="H113" i="15"/>
  <c r="K113" i="15"/>
  <c r="G113" i="15"/>
  <c r="F113" i="15"/>
  <c r="C113" i="15"/>
  <c r="E113" i="15"/>
  <c r="J113" i="15"/>
  <c r="D113" i="15"/>
  <c r="A116" i="15" l="1"/>
  <c r="B115" i="15"/>
  <c r="I115" i="15" s="1"/>
  <c r="J114" i="15"/>
  <c r="G114" i="15"/>
  <c r="E114" i="15"/>
  <c r="D114" i="15"/>
  <c r="K114" i="15"/>
  <c r="H114" i="15"/>
  <c r="F114" i="15"/>
  <c r="C114" i="15"/>
  <c r="A117" i="15" l="1"/>
  <c r="B116" i="15"/>
  <c r="I116" i="15" s="1"/>
  <c r="F115" i="15"/>
  <c r="E115" i="15"/>
  <c r="C115" i="15"/>
  <c r="H115" i="15"/>
  <c r="G115" i="15"/>
  <c r="J115" i="15"/>
  <c r="K115" i="15"/>
  <c r="D115" i="15"/>
  <c r="A118" i="15" l="1"/>
  <c r="B117" i="15"/>
  <c r="I117" i="15" s="1"/>
  <c r="D116" i="15"/>
  <c r="C116" i="15"/>
  <c r="H116" i="15"/>
  <c r="K116" i="15"/>
  <c r="J116" i="15"/>
  <c r="E116" i="15"/>
  <c r="G116" i="15"/>
  <c r="F116" i="15"/>
  <c r="A119" i="15" l="1"/>
  <c r="B118" i="15"/>
  <c r="I118" i="15" s="1"/>
  <c r="H117" i="15"/>
  <c r="K117" i="15"/>
  <c r="J117" i="15"/>
  <c r="G117" i="15"/>
  <c r="F117" i="15"/>
  <c r="C117" i="15"/>
  <c r="D117" i="15"/>
  <c r="E117" i="15"/>
  <c r="A120" i="15" l="1"/>
  <c r="B119" i="15"/>
  <c r="I119" i="15" s="1"/>
  <c r="J118" i="15"/>
  <c r="G118" i="15"/>
  <c r="F118" i="15"/>
  <c r="E118" i="15"/>
  <c r="D118" i="15"/>
  <c r="K118" i="15"/>
  <c r="H118" i="15"/>
  <c r="C118" i="15"/>
  <c r="A121" i="15" l="1"/>
  <c r="B120" i="15"/>
  <c r="I120" i="15" s="1"/>
  <c r="F119" i="15"/>
  <c r="E119" i="15"/>
  <c r="D119" i="15"/>
  <c r="C119" i="15"/>
  <c r="H119" i="15"/>
  <c r="G119" i="15"/>
  <c r="K119" i="15"/>
  <c r="J119" i="15"/>
  <c r="A122" i="15" l="1"/>
  <c r="B121" i="15"/>
  <c r="I121" i="15" s="1"/>
  <c r="D120" i="15"/>
  <c r="C120" i="15"/>
  <c r="H120" i="15"/>
  <c r="K120" i="15"/>
  <c r="J120" i="15"/>
  <c r="E120" i="15"/>
  <c r="F120" i="15"/>
  <c r="G120" i="15"/>
  <c r="A123" i="15" l="1"/>
  <c r="B122" i="15"/>
  <c r="I122" i="15" s="1"/>
  <c r="H121" i="15"/>
  <c r="K121" i="15"/>
  <c r="J121" i="15"/>
  <c r="G121" i="15"/>
  <c r="F121" i="15"/>
  <c r="C121" i="15"/>
  <c r="E121" i="15"/>
  <c r="D121" i="15"/>
  <c r="A124" i="15" l="1"/>
  <c r="B123" i="15"/>
  <c r="I123" i="15" s="1"/>
  <c r="J122" i="15"/>
  <c r="G122" i="15"/>
  <c r="F122" i="15"/>
  <c r="E122" i="15"/>
  <c r="D122" i="15"/>
  <c r="K122" i="15"/>
  <c r="H122" i="15"/>
  <c r="C122" i="15"/>
  <c r="A125" i="15" l="1"/>
  <c r="B124" i="15"/>
  <c r="I124" i="15" s="1"/>
  <c r="F123" i="15"/>
  <c r="E123" i="15"/>
  <c r="D123" i="15"/>
  <c r="C123" i="15"/>
  <c r="H123" i="15"/>
  <c r="G123" i="15"/>
  <c r="J123" i="15"/>
  <c r="K123" i="15"/>
  <c r="A126" i="15" l="1"/>
  <c r="B125" i="15"/>
  <c r="I125" i="15" s="1"/>
  <c r="D124" i="15"/>
  <c r="C124" i="15"/>
  <c r="H124" i="15"/>
  <c r="K124" i="15"/>
  <c r="J124" i="15"/>
  <c r="E124" i="15"/>
  <c r="G124" i="15"/>
  <c r="F124" i="15"/>
  <c r="A127" i="15" l="1"/>
  <c r="B126" i="15"/>
  <c r="I126" i="15" s="1"/>
  <c r="H125" i="15"/>
  <c r="K125" i="15"/>
  <c r="J125" i="15"/>
  <c r="G125" i="15"/>
  <c r="F125" i="15"/>
  <c r="C125" i="15"/>
  <c r="E125" i="15"/>
  <c r="D125" i="15"/>
  <c r="A128" i="15" l="1"/>
  <c r="B127" i="15"/>
  <c r="I127" i="15" s="1"/>
  <c r="J126" i="15"/>
  <c r="G126" i="15"/>
  <c r="F126" i="15"/>
  <c r="E126" i="15"/>
  <c r="D126" i="15"/>
  <c r="K126" i="15"/>
  <c r="H126" i="15"/>
  <c r="C126" i="15"/>
  <c r="A129" i="15" l="1"/>
  <c r="B128" i="15"/>
  <c r="I128" i="15" s="1"/>
  <c r="F127" i="15"/>
  <c r="E127" i="15"/>
  <c r="D127" i="15"/>
  <c r="C127" i="15"/>
  <c r="H127" i="15"/>
  <c r="G127" i="15"/>
  <c r="K127" i="15"/>
  <c r="J127" i="15"/>
  <c r="A130" i="15" l="1"/>
  <c r="B129" i="15"/>
  <c r="I129" i="15" s="1"/>
  <c r="D128" i="15"/>
  <c r="C128" i="15"/>
  <c r="H128" i="15"/>
  <c r="K128" i="15"/>
  <c r="J128" i="15"/>
  <c r="E128" i="15"/>
  <c r="G128" i="15"/>
  <c r="F128" i="15"/>
  <c r="A131" i="15" l="1"/>
  <c r="B130" i="15"/>
  <c r="I130" i="15" s="1"/>
  <c r="H129" i="15"/>
  <c r="K129" i="15"/>
  <c r="J129" i="15"/>
  <c r="G129" i="15"/>
  <c r="F129" i="15"/>
  <c r="C129" i="15"/>
  <c r="E129" i="15"/>
  <c r="D129" i="15"/>
  <c r="A132" i="15" l="1"/>
  <c r="B131" i="15"/>
  <c r="I131" i="15" s="1"/>
  <c r="J130" i="15"/>
  <c r="G130" i="15"/>
  <c r="F130" i="15"/>
  <c r="E130" i="15"/>
  <c r="D130" i="15"/>
  <c r="K130" i="15"/>
  <c r="H130" i="15"/>
  <c r="C130" i="15"/>
  <c r="A133" i="15" l="1"/>
  <c r="B132" i="15"/>
  <c r="I132" i="15" s="1"/>
  <c r="F131" i="15"/>
  <c r="E131" i="15"/>
  <c r="D131" i="15"/>
  <c r="C131" i="15"/>
  <c r="H131" i="15"/>
  <c r="G131" i="15"/>
  <c r="K131" i="15"/>
  <c r="J131" i="15"/>
  <c r="A134" i="15" l="1"/>
  <c r="B133" i="15"/>
  <c r="I133" i="15" s="1"/>
  <c r="D132" i="15"/>
  <c r="C132" i="15"/>
  <c r="H132" i="15"/>
  <c r="K132" i="15"/>
  <c r="J132" i="15"/>
  <c r="E132" i="15"/>
  <c r="G132" i="15"/>
  <c r="F132" i="15"/>
  <c r="A135" i="15" l="1"/>
  <c r="B134" i="15"/>
  <c r="I134" i="15" s="1"/>
  <c r="H133" i="15"/>
  <c r="K133" i="15"/>
  <c r="J133" i="15"/>
  <c r="G133" i="15"/>
  <c r="F133" i="15"/>
  <c r="C133" i="15"/>
  <c r="D133" i="15"/>
  <c r="E133" i="15"/>
  <c r="A136" i="15" l="1"/>
  <c r="B135" i="15"/>
  <c r="I135" i="15" s="1"/>
  <c r="J134" i="15"/>
  <c r="G134" i="15"/>
  <c r="F134" i="15"/>
  <c r="E134" i="15"/>
  <c r="D134" i="15"/>
  <c r="K134" i="15"/>
  <c r="H134" i="15"/>
  <c r="C134" i="15"/>
  <c r="A137" i="15" l="1"/>
  <c r="B136" i="15"/>
  <c r="I136" i="15" s="1"/>
  <c r="F135" i="15"/>
  <c r="E135" i="15"/>
  <c r="D135" i="15"/>
  <c r="C135" i="15"/>
  <c r="H135" i="15"/>
  <c r="G135" i="15"/>
  <c r="K135" i="15"/>
  <c r="J135" i="15"/>
  <c r="A138" i="15" l="1"/>
  <c r="B137" i="15"/>
  <c r="I137" i="15" s="1"/>
  <c r="D136" i="15"/>
  <c r="C136" i="15"/>
  <c r="H136" i="15"/>
  <c r="K136" i="15"/>
  <c r="J136" i="15"/>
  <c r="E136" i="15"/>
  <c r="F136" i="15"/>
  <c r="G136" i="15"/>
  <c r="A139" i="15" l="1"/>
  <c r="B138" i="15"/>
  <c r="I138" i="15" s="1"/>
  <c r="H137" i="15"/>
  <c r="K137" i="15"/>
  <c r="J137" i="15"/>
  <c r="G137" i="15"/>
  <c r="F137" i="15"/>
  <c r="C137" i="15"/>
  <c r="E137" i="15"/>
  <c r="D137" i="15"/>
  <c r="A140" i="15" l="1"/>
  <c r="B139" i="15"/>
  <c r="I139" i="15" s="1"/>
  <c r="J138" i="15"/>
  <c r="G138" i="15"/>
  <c r="F138" i="15"/>
  <c r="E138" i="15"/>
  <c r="D138" i="15"/>
  <c r="K138" i="15"/>
  <c r="H138" i="15"/>
  <c r="C138" i="15"/>
  <c r="A141" i="15" l="1"/>
  <c r="B140" i="15"/>
  <c r="I140" i="15" s="1"/>
  <c r="F139" i="15"/>
  <c r="E139" i="15"/>
  <c r="D139" i="15"/>
  <c r="C139" i="15"/>
  <c r="H139" i="15"/>
  <c r="G139" i="15"/>
  <c r="J139" i="15"/>
  <c r="K139" i="15"/>
  <c r="A142" i="15" l="1"/>
  <c r="B141" i="15"/>
  <c r="I141" i="15" s="1"/>
  <c r="D140" i="15"/>
  <c r="C140" i="15"/>
  <c r="H140" i="15"/>
  <c r="K140" i="15"/>
  <c r="J140" i="15"/>
  <c r="E140" i="15"/>
  <c r="G140" i="15"/>
  <c r="F140" i="15"/>
  <c r="A143" i="15" l="1"/>
  <c r="B142" i="15"/>
  <c r="I142" i="15" s="1"/>
  <c r="H141" i="15"/>
  <c r="K141" i="15"/>
  <c r="J141" i="15"/>
  <c r="G141" i="15"/>
  <c r="F141" i="15"/>
  <c r="C141" i="15"/>
  <c r="E141" i="15"/>
  <c r="D141" i="15"/>
  <c r="A144" i="15" l="1"/>
  <c r="B143" i="15"/>
  <c r="I143" i="15" s="1"/>
  <c r="J142" i="15"/>
  <c r="G142" i="15"/>
  <c r="F142" i="15"/>
  <c r="E142" i="15"/>
  <c r="D142" i="15"/>
  <c r="K142" i="15"/>
  <c r="H142" i="15"/>
  <c r="C142" i="15"/>
  <c r="A145" i="15" l="1"/>
  <c r="B144" i="15"/>
  <c r="I144" i="15" s="1"/>
  <c r="F143" i="15"/>
  <c r="E143" i="15"/>
  <c r="D143" i="15"/>
  <c r="C143" i="15"/>
  <c r="H143" i="15"/>
  <c r="G143" i="15"/>
  <c r="K143" i="15"/>
  <c r="J143" i="15"/>
  <c r="A146" i="15" l="1"/>
  <c r="B145" i="15"/>
  <c r="I145" i="15" s="1"/>
  <c r="D144" i="15"/>
  <c r="C144" i="15"/>
  <c r="H144" i="15"/>
  <c r="K144" i="15"/>
  <c r="J144" i="15"/>
  <c r="E144" i="15"/>
  <c r="G144" i="15"/>
  <c r="F144" i="15"/>
  <c r="A147" i="15" l="1"/>
  <c r="B146" i="15"/>
  <c r="I146" i="15" s="1"/>
  <c r="H145" i="15"/>
  <c r="K145" i="15"/>
  <c r="J145" i="15"/>
  <c r="G145" i="15"/>
  <c r="F145" i="15"/>
  <c r="C145" i="15"/>
  <c r="E145" i="15"/>
  <c r="D145" i="15"/>
  <c r="A148" i="15" l="1"/>
  <c r="B147" i="15"/>
  <c r="I147" i="15" s="1"/>
  <c r="J146" i="15"/>
  <c r="G146" i="15"/>
  <c r="F146" i="15"/>
  <c r="E146" i="15"/>
  <c r="D146" i="15"/>
  <c r="K146" i="15"/>
  <c r="H146" i="15"/>
  <c r="C146" i="15"/>
  <c r="A149" i="15" l="1"/>
  <c r="B148" i="15"/>
  <c r="I148" i="15" s="1"/>
  <c r="F147" i="15"/>
  <c r="E147" i="15"/>
  <c r="D147" i="15"/>
  <c r="C147" i="15"/>
  <c r="H147" i="15"/>
  <c r="G147" i="15"/>
  <c r="K147" i="15"/>
  <c r="J147" i="15"/>
  <c r="A150" i="15" l="1"/>
  <c r="B149" i="15"/>
  <c r="I149" i="15" s="1"/>
  <c r="D148" i="15"/>
  <c r="C148" i="15"/>
  <c r="H148" i="15"/>
  <c r="K148" i="15"/>
  <c r="J148" i="15"/>
  <c r="E148" i="15"/>
  <c r="G148" i="15"/>
  <c r="F148" i="15"/>
  <c r="A151" i="15" l="1"/>
  <c r="B150" i="15"/>
  <c r="I150" i="15" s="1"/>
  <c r="H149" i="15"/>
  <c r="K149" i="15"/>
  <c r="J149" i="15"/>
  <c r="G149" i="15"/>
  <c r="F149" i="15"/>
  <c r="C149" i="15"/>
  <c r="D149" i="15"/>
  <c r="E149" i="15"/>
  <c r="A152" i="15" l="1"/>
  <c r="B151" i="15"/>
  <c r="I151" i="15" s="1"/>
  <c r="J150" i="15"/>
  <c r="G150" i="15"/>
  <c r="F150" i="15"/>
  <c r="E150" i="15"/>
  <c r="D150" i="15"/>
  <c r="K150" i="15"/>
  <c r="C150" i="15"/>
  <c r="H150" i="15"/>
  <c r="A153" i="15" l="1"/>
  <c r="B152" i="15"/>
  <c r="I152" i="15" s="1"/>
  <c r="F151" i="15"/>
  <c r="E151" i="15"/>
  <c r="D151" i="15"/>
  <c r="C151" i="15"/>
  <c r="H151" i="15"/>
  <c r="G151" i="15"/>
  <c r="K151" i="15"/>
  <c r="J151" i="15"/>
  <c r="A154" i="15" l="1"/>
  <c r="B153" i="15"/>
  <c r="I153" i="15" s="1"/>
  <c r="D152" i="15"/>
  <c r="C152" i="15"/>
  <c r="H152" i="15"/>
  <c r="K152" i="15"/>
  <c r="J152" i="15"/>
  <c r="E152" i="15"/>
  <c r="F152" i="15"/>
  <c r="G152" i="15"/>
  <c r="A155" i="15" l="1"/>
  <c r="B154" i="15"/>
  <c r="I154" i="15" s="1"/>
  <c r="H153" i="15"/>
  <c r="K153" i="15"/>
  <c r="J153" i="15"/>
  <c r="G153" i="15"/>
  <c r="F153" i="15"/>
  <c r="C153" i="15"/>
  <c r="D153" i="15"/>
  <c r="E153" i="15"/>
  <c r="A156" i="15" l="1"/>
  <c r="B155" i="15"/>
  <c r="I155" i="15" s="1"/>
  <c r="J154" i="15"/>
  <c r="G154" i="15"/>
  <c r="F154" i="15"/>
  <c r="E154" i="15"/>
  <c r="D154" i="15"/>
  <c r="K154" i="15"/>
  <c r="H154" i="15"/>
  <c r="C154" i="15"/>
  <c r="A157" i="15" l="1"/>
  <c r="B156" i="15"/>
  <c r="I156" i="15" s="1"/>
  <c r="F155" i="15"/>
  <c r="E155" i="15"/>
  <c r="D155" i="15"/>
  <c r="C155" i="15"/>
  <c r="H155" i="15"/>
  <c r="G155" i="15"/>
  <c r="J155" i="15"/>
  <c r="K155" i="15"/>
  <c r="A158" i="15" l="1"/>
  <c r="B157" i="15"/>
  <c r="I157" i="15" s="1"/>
  <c r="D156" i="15"/>
  <c r="C156" i="15"/>
  <c r="H156" i="15"/>
  <c r="K156" i="15"/>
  <c r="J156" i="15"/>
  <c r="E156" i="15"/>
  <c r="G156" i="15"/>
  <c r="F156" i="15"/>
  <c r="A159" i="15" l="1"/>
  <c r="B158" i="15"/>
  <c r="I158" i="15" s="1"/>
  <c r="H157" i="15"/>
  <c r="K157" i="15"/>
  <c r="J157" i="15"/>
  <c r="G157" i="15"/>
  <c r="F157" i="15"/>
  <c r="C157" i="15"/>
  <c r="E157" i="15"/>
  <c r="D157" i="15"/>
  <c r="A160" i="15" l="1"/>
  <c r="B159" i="15"/>
  <c r="I159" i="15" s="1"/>
  <c r="J158" i="15"/>
  <c r="G158" i="15"/>
  <c r="F158" i="15"/>
  <c r="E158" i="15"/>
  <c r="D158" i="15"/>
  <c r="K158" i="15"/>
  <c r="H158" i="15"/>
  <c r="C158" i="15"/>
  <c r="A161" i="15" l="1"/>
  <c r="B160" i="15"/>
  <c r="I160" i="15" s="1"/>
  <c r="F159" i="15"/>
  <c r="E159" i="15"/>
  <c r="D159" i="15"/>
  <c r="C159" i="15"/>
  <c r="H159" i="15"/>
  <c r="G159" i="15"/>
  <c r="K159" i="15"/>
  <c r="J159" i="15"/>
  <c r="A162" i="15" l="1"/>
  <c r="B161" i="15"/>
  <c r="I161" i="15" s="1"/>
  <c r="D160" i="15"/>
  <c r="C160" i="15"/>
  <c r="H160" i="15"/>
  <c r="K160" i="15"/>
  <c r="J160" i="15"/>
  <c r="E160" i="15"/>
  <c r="G160" i="15"/>
  <c r="F160" i="15"/>
  <c r="A163" i="15" l="1"/>
  <c r="B162" i="15"/>
  <c r="I162" i="15" s="1"/>
  <c r="H161" i="15"/>
  <c r="K161" i="15"/>
  <c r="J161" i="15"/>
  <c r="G161" i="15"/>
  <c r="F161" i="15"/>
  <c r="C161" i="15"/>
  <c r="E161" i="15"/>
  <c r="D161" i="15"/>
  <c r="A164" i="15" l="1"/>
  <c r="B163" i="15"/>
  <c r="I163" i="15" s="1"/>
  <c r="J162" i="15"/>
  <c r="G162" i="15"/>
  <c r="F162" i="15"/>
  <c r="E162" i="15"/>
  <c r="D162" i="15"/>
  <c r="K162" i="15"/>
  <c r="H162" i="15"/>
  <c r="C162" i="15"/>
  <c r="A165" i="15" l="1"/>
  <c r="B164" i="15"/>
  <c r="I164" i="15" s="1"/>
  <c r="F163" i="15"/>
  <c r="E163" i="15"/>
  <c r="D163" i="15"/>
  <c r="C163" i="15"/>
  <c r="H163" i="15"/>
  <c r="G163" i="15"/>
  <c r="K163" i="15"/>
  <c r="J163" i="15"/>
  <c r="A166" i="15" l="1"/>
  <c r="B165" i="15"/>
  <c r="I165" i="15" s="1"/>
  <c r="D164" i="15"/>
  <c r="C164" i="15"/>
  <c r="H164" i="15"/>
  <c r="K164" i="15"/>
  <c r="J164" i="15"/>
  <c r="E164" i="15"/>
  <c r="G164" i="15"/>
  <c r="F164" i="15"/>
  <c r="A167" i="15" l="1"/>
  <c r="B166" i="15"/>
  <c r="I166" i="15" s="1"/>
  <c r="K165" i="15"/>
  <c r="H165" i="15"/>
  <c r="J165" i="15"/>
  <c r="G165" i="15"/>
  <c r="F165" i="15"/>
  <c r="C165" i="15"/>
  <c r="D165" i="15"/>
  <c r="E165" i="15"/>
  <c r="A168" i="15" l="1"/>
  <c r="B167" i="15"/>
  <c r="I167" i="15" s="1"/>
  <c r="G166" i="15"/>
  <c r="H166" i="15"/>
  <c r="K166" i="15"/>
  <c r="J166" i="15"/>
  <c r="F166" i="15"/>
  <c r="E166" i="15"/>
  <c r="D166" i="15"/>
  <c r="C166" i="15"/>
  <c r="A169" i="15" l="1"/>
  <c r="B168" i="15"/>
  <c r="I168" i="15" s="1"/>
  <c r="E167" i="15"/>
  <c r="K167" i="15"/>
  <c r="J167" i="15"/>
  <c r="G167" i="15"/>
  <c r="F167" i="15"/>
  <c r="D167" i="15"/>
  <c r="H167" i="15"/>
  <c r="C167" i="15"/>
  <c r="A170" i="15" l="1"/>
  <c r="B169" i="15"/>
  <c r="I169" i="15" s="1"/>
  <c r="C168" i="15"/>
  <c r="J168" i="15"/>
  <c r="G168" i="15"/>
  <c r="F168" i="15"/>
  <c r="E168" i="15"/>
  <c r="D168" i="15"/>
  <c r="K168" i="15"/>
  <c r="H168" i="15"/>
  <c r="A171" i="15" l="1"/>
  <c r="B170" i="15"/>
  <c r="I170" i="15" s="1"/>
  <c r="K169" i="15"/>
  <c r="G169" i="15"/>
  <c r="F169" i="15"/>
  <c r="E169" i="15"/>
  <c r="D169" i="15"/>
  <c r="C169" i="15"/>
  <c r="J169" i="15"/>
  <c r="H169" i="15"/>
  <c r="A172" i="15" l="1"/>
  <c r="B171" i="15"/>
  <c r="I171" i="15" s="1"/>
  <c r="G170" i="15"/>
  <c r="F170" i="15"/>
  <c r="E170" i="15"/>
  <c r="D170" i="15"/>
  <c r="C170" i="15"/>
  <c r="J170" i="15"/>
  <c r="H170" i="15"/>
  <c r="K170" i="15"/>
  <c r="A173" i="15" l="1"/>
  <c r="B172" i="15"/>
  <c r="I172" i="15" s="1"/>
  <c r="E171" i="15"/>
  <c r="F171" i="15"/>
  <c r="D171" i="15"/>
  <c r="C171" i="15"/>
  <c r="H171" i="15"/>
  <c r="J171" i="15"/>
  <c r="G171" i="15"/>
  <c r="K171" i="15"/>
  <c r="A174" i="15" l="1"/>
  <c r="B173" i="15"/>
  <c r="I173" i="15" s="1"/>
  <c r="C172" i="15"/>
  <c r="E172" i="15"/>
  <c r="D172" i="15"/>
  <c r="H172" i="15"/>
  <c r="K172" i="15"/>
  <c r="G172" i="15"/>
  <c r="F172" i="15"/>
  <c r="J172" i="15"/>
  <c r="A175" i="15" l="1"/>
  <c r="B174" i="15"/>
  <c r="I174" i="15" s="1"/>
  <c r="K173" i="15"/>
  <c r="D173" i="15"/>
  <c r="C173" i="15"/>
  <c r="H173" i="15"/>
  <c r="J173" i="15"/>
  <c r="F173" i="15"/>
  <c r="E173" i="15"/>
  <c r="G173" i="15"/>
  <c r="A176" i="15" l="1"/>
  <c r="B175" i="15"/>
  <c r="I175" i="15" s="1"/>
  <c r="G174" i="15"/>
  <c r="C174" i="15"/>
  <c r="H174" i="15"/>
  <c r="K174" i="15"/>
  <c r="J174" i="15"/>
  <c r="E174" i="15"/>
  <c r="D174" i="15"/>
  <c r="F174" i="15"/>
  <c r="A177" i="15" l="1"/>
  <c r="B176" i="15"/>
  <c r="I176" i="15" s="1"/>
  <c r="E175" i="15"/>
  <c r="H175" i="15"/>
  <c r="K175" i="15"/>
  <c r="J175" i="15"/>
  <c r="G175" i="15"/>
  <c r="D175" i="15"/>
  <c r="C175" i="15"/>
  <c r="F175" i="15"/>
  <c r="A178" i="15" l="1"/>
  <c r="B177" i="15"/>
  <c r="I177" i="15" s="1"/>
  <c r="C176" i="15"/>
  <c r="H176" i="15"/>
  <c r="K176" i="15"/>
  <c r="J176" i="15"/>
  <c r="G176" i="15"/>
  <c r="F176" i="15"/>
  <c r="D176" i="15"/>
  <c r="E176" i="15"/>
  <c r="A179" i="15" l="1"/>
  <c r="B178" i="15"/>
  <c r="I178" i="15" s="1"/>
  <c r="K177" i="15"/>
  <c r="H177" i="15"/>
  <c r="J177" i="15"/>
  <c r="G177" i="15"/>
  <c r="F177" i="15"/>
  <c r="E177" i="15"/>
  <c r="C177" i="15"/>
  <c r="D177" i="15"/>
  <c r="A180" i="15" l="1"/>
  <c r="B179" i="15"/>
  <c r="I179" i="15" s="1"/>
  <c r="G178" i="15"/>
  <c r="K178" i="15"/>
  <c r="J178" i="15"/>
  <c r="F178" i="15"/>
  <c r="E178" i="15"/>
  <c r="D178" i="15"/>
  <c r="H178" i="15"/>
  <c r="C178" i="15"/>
  <c r="A181" i="15" l="1"/>
  <c r="B180" i="15"/>
  <c r="I180" i="15" s="1"/>
  <c r="E179" i="15"/>
  <c r="J179" i="15"/>
  <c r="G179" i="15"/>
  <c r="F179" i="15"/>
  <c r="D179" i="15"/>
  <c r="C179" i="15"/>
  <c r="H179" i="15"/>
  <c r="K179" i="15"/>
  <c r="A182" i="15" l="1"/>
  <c r="B181" i="15"/>
  <c r="I181" i="15" s="1"/>
  <c r="C180" i="15"/>
  <c r="G180" i="15"/>
  <c r="F180" i="15"/>
  <c r="E180" i="15"/>
  <c r="D180" i="15"/>
  <c r="K180" i="15"/>
  <c r="J180" i="15"/>
  <c r="H180" i="15"/>
  <c r="A183" i="15" l="1"/>
  <c r="B182" i="15"/>
  <c r="I182" i="15" s="1"/>
  <c r="K181" i="15"/>
  <c r="F181" i="15"/>
  <c r="E181" i="15"/>
  <c r="D181" i="15"/>
  <c r="C181" i="15"/>
  <c r="J181" i="15"/>
  <c r="G181" i="15"/>
  <c r="H181" i="15"/>
  <c r="A184" i="15" l="1"/>
  <c r="B183" i="15"/>
  <c r="I183" i="15" s="1"/>
  <c r="G182" i="15"/>
  <c r="E182" i="15"/>
  <c r="D182" i="15"/>
  <c r="C182" i="15"/>
  <c r="H182" i="15"/>
  <c r="J182" i="15"/>
  <c r="F182" i="15"/>
  <c r="K182" i="15"/>
  <c r="A185" i="15" l="1"/>
  <c r="B184" i="15"/>
  <c r="I184" i="15" s="1"/>
  <c r="E183" i="15"/>
  <c r="D183" i="15"/>
  <c r="C183" i="15"/>
  <c r="H183" i="15"/>
  <c r="K183" i="15"/>
  <c r="G183" i="15"/>
  <c r="F183" i="15"/>
  <c r="J183" i="15"/>
  <c r="A186" i="15" l="1"/>
  <c r="B185" i="15"/>
  <c r="I185" i="15" s="1"/>
  <c r="C184" i="15"/>
  <c r="D184" i="15"/>
  <c r="H184" i="15"/>
  <c r="K184" i="15"/>
  <c r="J184" i="15"/>
  <c r="F184" i="15"/>
  <c r="E184" i="15"/>
  <c r="G184" i="15"/>
  <c r="A187" i="15" l="1"/>
  <c r="B186" i="15"/>
  <c r="I186" i="15" s="1"/>
  <c r="K185" i="15"/>
  <c r="C185" i="15"/>
  <c r="H185" i="15"/>
  <c r="J185" i="15"/>
  <c r="G185" i="15"/>
  <c r="E185" i="15"/>
  <c r="D185" i="15"/>
  <c r="F185" i="15"/>
  <c r="A188" i="15" l="1"/>
  <c r="B187" i="15"/>
  <c r="I187" i="15" s="1"/>
  <c r="G186" i="15"/>
  <c r="H186" i="15"/>
  <c r="K186" i="15"/>
  <c r="J186" i="15"/>
  <c r="F186" i="15"/>
  <c r="D186" i="15"/>
  <c r="C186" i="15"/>
  <c r="E186" i="15"/>
  <c r="A189" i="15" l="1"/>
  <c r="B188" i="15"/>
  <c r="I188" i="15" s="1"/>
  <c r="E187" i="15"/>
  <c r="H187" i="15"/>
  <c r="K187" i="15"/>
  <c r="J187" i="15"/>
  <c r="G187" i="15"/>
  <c r="F187" i="15"/>
  <c r="C187" i="15"/>
  <c r="D187" i="15"/>
  <c r="A190" i="15" l="1"/>
  <c r="B189" i="15"/>
  <c r="I189" i="15" s="1"/>
  <c r="C188" i="15"/>
  <c r="K188" i="15"/>
  <c r="J188" i="15"/>
  <c r="G188" i="15"/>
  <c r="F188" i="15"/>
  <c r="E188" i="15"/>
  <c r="H188" i="15"/>
  <c r="D188" i="15"/>
  <c r="A191" i="15" l="1"/>
  <c r="B190" i="15"/>
  <c r="I190" i="15" s="1"/>
  <c r="K189" i="15"/>
  <c r="J189" i="15"/>
  <c r="G189" i="15"/>
  <c r="F189" i="15"/>
  <c r="E189" i="15"/>
  <c r="D189" i="15"/>
  <c r="H189" i="15"/>
  <c r="C189" i="15"/>
  <c r="A192" i="15" l="1"/>
  <c r="B191" i="15"/>
  <c r="I191" i="15" s="1"/>
  <c r="G190" i="15"/>
  <c r="J190" i="15"/>
  <c r="F190" i="15"/>
  <c r="E190" i="15"/>
  <c r="D190" i="15"/>
  <c r="C190" i="15"/>
  <c r="H190" i="15"/>
  <c r="K190" i="15"/>
  <c r="A193" i="15" l="1"/>
  <c r="B192" i="15"/>
  <c r="I192" i="15" s="1"/>
  <c r="E191" i="15"/>
  <c r="G191" i="15"/>
  <c r="F191" i="15"/>
  <c r="D191" i="15"/>
  <c r="C191" i="15"/>
  <c r="K191" i="15"/>
  <c r="J191" i="15"/>
  <c r="H191" i="15"/>
  <c r="A194" i="15" l="1"/>
  <c r="B193" i="15"/>
  <c r="I193" i="15" s="1"/>
  <c r="C192" i="15"/>
  <c r="F192" i="15"/>
  <c r="E192" i="15"/>
  <c r="D192" i="15"/>
  <c r="H192" i="15"/>
  <c r="J192" i="15"/>
  <c r="G192" i="15"/>
  <c r="K192" i="15"/>
  <c r="A195" i="15" l="1"/>
  <c r="B194" i="15"/>
  <c r="I194" i="15" s="1"/>
  <c r="K193" i="15"/>
  <c r="E193" i="15"/>
  <c r="D193" i="15"/>
  <c r="C193" i="15"/>
  <c r="H193" i="15"/>
  <c r="G193" i="15"/>
  <c r="F193" i="15"/>
  <c r="J193" i="15"/>
  <c r="A196" i="15" l="1"/>
  <c r="B195" i="15"/>
  <c r="I195" i="15" s="1"/>
  <c r="G194" i="15"/>
  <c r="D194" i="15"/>
  <c r="C194" i="15"/>
  <c r="H194" i="15"/>
  <c r="K194" i="15"/>
  <c r="F194" i="15"/>
  <c r="E194" i="15"/>
  <c r="J194" i="15"/>
  <c r="A197" i="15" l="1"/>
  <c r="B196" i="15"/>
  <c r="I196" i="15" s="1"/>
  <c r="E195" i="15"/>
  <c r="C195" i="15"/>
  <c r="H195" i="15"/>
  <c r="K195" i="15"/>
  <c r="J195" i="15"/>
  <c r="F195" i="15"/>
  <c r="D195" i="15"/>
  <c r="G195" i="15"/>
  <c r="A198" i="15" l="1"/>
  <c r="B197" i="15"/>
  <c r="I197" i="15" s="1"/>
  <c r="C196" i="15"/>
  <c r="H196" i="15"/>
  <c r="K196" i="15"/>
  <c r="J196" i="15"/>
  <c r="G196" i="15"/>
  <c r="E196" i="15"/>
  <c r="D196" i="15"/>
  <c r="F196" i="15"/>
  <c r="A199" i="15" l="1"/>
  <c r="B198" i="15"/>
  <c r="I198" i="15" s="1"/>
  <c r="K197" i="15"/>
  <c r="C197" i="15"/>
  <c r="H197" i="15"/>
  <c r="J197" i="15"/>
  <c r="G197" i="15"/>
  <c r="E197" i="15"/>
  <c r="D197" i="15"/>
  <c r="F197" i="15"/>
  <c r="A200" i="15" l="1"/>
  <c r="B199" i="15"/>
  <c r="I199" i="15" s="1"/>
  <c r="G198" i="15"/>
  <c r="K198" i="15"/>
  <c r="C198" i="15"/>
  <c r="H198" i="15"/>
  <c r="J198" i="15"/>
  <c r="E198" i="15"/>
  <c r="D198" i="15"/>
  <c r="F198" i="15"/>
  <c r="A201" i="15" l="1"/>
  <c r="B200" i="15"/>
  <c r="I200" i="15" s="1"/>
  <c r="F199" i="15"/>
  <c r="E199" i="15"/>
  <c r="H199" i="15"/>
  <c r="J199" i="15"/>
  <c r="G199" i="15"/>
  <c r="C199" i="15"/>
  <c r="K199" i="15"/>
  <c r="D199" i="15"/>
  <c r="A202" i="15" l="1"/>
  <c r="B201" i="15"/>
  <c r="I201" i="15" s="1"/>
  <c r="D200" i="15"/>
  <c r="C200" i="15"/>
  <c r="H200" i="15"/>
  <c r="K200" i="15"/>
  <c r="J200" i="15"/>
  <c r="F200" i="15"/>
  <c r="E200" i="15"/>
  <c r="G200" i="15"/>
  <c r="A203" i="15" l="1"/>
  <c r="B202" i="15"/>
  <c r="I202" i="15" s="1"/>
  <c r="H201" i="15"/>
  <c r="K201" i="15"/>
  <c r="J201" i="15"/>
  <c r="G201" i="15"/>
  <c r="F201" i="15"/>
  <c r="D201" i="15"/>
  <c r="C201" i="15"/>
  <c r="E201" i="15"/>
  <c r="A204" i="15" l="1"/>
  <c r="B203" i="15"/>
  <c r="I203" i="15" s="1"/>
  <c r="J202" i="15"/>
  <c r="G202" i="15"/>
  <c r="F202" i="15"/>
  <c r="E202" i="15"/>
  <c r="D202" i="15"/>
  <c r="H202" i="15"/>
  <c r="K202" i="15"/>
  <c r="C202" i="15"/>
  <c r="A205" i="15" l="1"/>
  <c r="B204" i="15"/>
  <c r="I204" i="15" s="1"/>
  <c r="F203" i="15"/>
  <c r="E203" i="15"/>
  <c r="D203" i="15"/>
  <c r="C203" i="15"/>
  <c r="H203" i="15"/>
  <c r="J203" i="15"/>
  <c r="G203" i="15"/>
  <c r="K203" i="15"/>
  <c r="A206" i="15" l="1"/>
  <c r="B205" i="15"/>
  <c r="I205" i="15" s="1"/>
  <c r="D204" i="15"/>
  <c r="C204" i="15"/>
  <c r="H204" i="15"/>
  <c r="K204" i="15"/>
  <c r="J204" i="15"/>
  <c r="F204" i="15"/>
  <c r="E204" i="15"/>
  <c r="G204" i="15"/>
  <c r="A207" i="15" l="1"/>
  <c r="B206" i="15"/>
  <c r="I206" i="15" s="1"/>
  <c r="H205" i="15"/>
  <c r="K205" i="15"/>
  <c r="J205" i="15"/>
  <c r="G205" i="15"/>
  <c r="F205" i="15"/>
  <c r="D205" i="15"/>
  <c r="C205" i="15"/>
  <c r="E205" i="15"/>
  <c r="A208" i="15" l="1"/>
  <c r="B207" i="15"/>
  <c r="I207" i="15" s="1"/>
  <c r="J206" i="15"/>
  <c r="G206" i="15"/>
  <c r="F206" i="15"/>
  <c r="E206" i="15"/>
  <c r="D206" i="15"/>
  <c r="H206" i="15"/>
  <c r="K206" i="15"/>
  <c r="C206" i="15"/>
  <c r="A209" i="15" l="1"/>
  <c r="B208" i="15"/>
  <c r="I208" i="15" s="1"/>
  <c r="F207" i="15"/>
  <c r="E207" i="15"/>
  <c r="D207" i="15"/>
  <c r="C207" i="15"/>
  <c r="H207" i="15"/>
  <c r="J207" i="15"/>
  <c r="G207" i="15"/>
  <c r="K207" i="15"/>
  <c r="A210" i="15" l="1"/>
  <c r="B209" i="15"/>
  <c r="I209" i="15" s="1"/>
  <c r="D208" i="15"/>
  <c r="C208" i="15"/>
  <c r="H208" i="15"/>
  <c r="K208" i="15"/>
  <c r="J208" i="15"/>
  <c r="F208" i="15"/>
  <c r="E208" i="15"/>
  <c r="G208" i="15"/>
  <c r="A211" i="15" l="1"/>
  <c r="B210" i="15"/>
  <c r="I210" i="15" s="1"/>
  <c r="H209" i="15"/>
  <c r="K209" i="15"/>
  <c r="J209" i="15"/>
  <c r="G209" i="15"/>
  <c r="F209" i="15"/>
  <c r="D209" i="15"/>
  <c r="C209" i="15"/>
  <c r="E209" i="15"/>
  <c r="A212" i="15" l="1"/>
  <c r="B211" i="15"/>
  <c r="I211" i="15" s="1"/>
  <c r="J210" i="15"/>
  <c r="G210" i="15"/>
  <c r="F210" i="15"/>
  <c r="E210" i="15"/>
  <c r="D210" i="15"/>
  <c r="H210" i="15"/>
  <c r="K210" i="15"/>
  <c r="C210" i="15"/>
  <c r="A213" i="15" l="1"/>
  <c r="B212" i="15"/>
  <c r="I212" i="15" s="1"/>
  <c r="F211" i="15"/>
  <c r="E211" i="15"/>
  <c r="D211" i="15"/>
  <c r="C211" i="15"/>
  <c r="H211" i="15"/>
  <c r="J211" i="15"/>
  <c r="G211" i="15"/>
  <c r="K211" i="15"/>
  <c r="A214" i="15" l="1"/>
  <c r="B213" i="15"/>
  <c r="I213" i="15" s="1"/>
  <c r="D212" i="15"/>
  <c r="C212" i="15"/>
  <c r="H212" i="15"/>
  <c r="K212" i="15"/>
  <c r="J212" i="15"/>
  <c r="F212" i="15"/>
  <c r="E212" i="15"/>
  <c r="G212" i="15"/>
  <c r="A215" i="15" l="1"/>
  <c r="B214" i="15"/>
  <c r="I214" i="15" s="1"/>
  <c r="H213" i="15"/>
  <c r="K213" i="15"/>
  <c r="J213" i="15"/>
  <c r="G213" i="15"/>
  <c r="F213" i="15"/>
  <c r="D213" i="15"/>
  <c r="C213" i="15"/>
  <c r="E213" i="15"/>
  <c r="A216" i="15" l="1"/>
  <c r="B215" i="15"/>
  <c r="I215" i="15" s="1"/>
  <c r="J214" i="15"/>
  <c r="G214" i="15"/>
  <c r="F214" i="15"/>
  <c r="E214" i="15"/>
  <c r="D214" i="15"/>
  <c r="H214" i="15"/>
  <c r="K214" i="15"/>
  <c r="C214" i="15"/>
  <c r="A217" i="15" l="1"/>
  <c r="B216" i="15"/>
  <c r="I216" i="15" s="1"/>
  <c r="F215" i="15"/>
  <c r="E215" i="15"/>
  <c r="D215" i="15"/>
  <c r="C215" i="15"/>
  <c r="H215" i="15"/>
  <c r="J215" i="15"/>
  <c r="G215" i="15"/>
  <c r="K215" i="15"/>
  <c r="A218" i="15" l="1"/>
  <c r="B217" i="15"/>
  <c r="I217" i="15" s="1"/>
  <c r="D216" i="15"/>
  <c r="C216" i="15"/>
  <c r="H216" i="15"/>
  <c r="K216" i="15"/>
  <c r="J216" i="15"/>
  <c r="F216" i="15"/>
  <c r="E216" i="15"/>
  <c r="G216" i="15"/>
  <c r="A219" i="15" l="1"/>
  <c r="B218" i="15"/>
  <c r="I218" i="15" s="1"/>
  <c r="H217" i="15"/>
  <c r="K217" i="15"/>
  <c r="J217" i="15"/>
  <c r="G217" i="15"/>
  <c r="F217" i="15"/>
  <c r="D217" i="15"/>
  <c r="C217" i="15"/>
  <c r="E217" i="15"/>
  <c r="A220" i="15" l="1"/>
  <c r="B219" i="15"/>
  <c r="I219" i="15" s="1"/>
  <c r="J218" i="15"/>
  <c r="G218" i="15"/>
  <c r="F218" i="15"/>
  <c r="E218" i="15"/>
  <c r="D218" i="15"/>
  <c r="H218" i="15"/>
  <c r="K218" i="15"/>
  <c r="C218" i="15"/>
  <c r="A221" i="15" l="1"/>
  <c r="B220" i="15"/>
  <c r="I220" i="15" s="1"/>
  <c r="F219" i="15"/>
  <c r="E219" i="15"/>
  <c r="D219" i="15"/>
  <c r="C219" i="15"/>
  <c r="H219" i="15"/>
  <c r="J219" i="15"/>
  <c r="G219" i="15"/>
  <c r="K219" i="15"/>
  <c r="A222" i="15" l="1"/>
  <c r="B221" i="15"/>
  <c r="I221" i="15" s="1"/>
  <c r="D220" i="15"/>
  <c r="C220" i="15"/>
  <c r="H220" i="15"/>
  <c r="K220" i="15"/>
  <c r="J220" i="15"/>
  <c r="F220" i="15"/>
  <c r="E220" i="15"/>
  <c r="G220" i="15"/>
  <c r="A223" i="15" l="1"/>
  <c r="B222" i="15"/>
  <c r="I222" i="15" s="1"/>
  <c r="H221" i="15"/>
  <c r="K221" i="15"/>
  <c r="J221" i="15"/>
  <c r="G221" i="15"/>
  <c r="F221" i="15"/>
  <c r="D221" i="15"/>
  <c r="C221" i="15"/>
  <c r="E221" i="15"/>
  <c r="A224" i="15" l="1"/>
  <c r="B223" i="15"/>
  <c r="I223" i="15" s="1"/>
  <c r="J222" i="15"/>
  <c r="G222" i="15"/>
  <c r="F222" i="15"/>
  <c r="E222" i="15"/>
  <c r="D222" i="15"/>
  <c r="H222" i="15"/>
  <c r="K222" i="15"/>
  <c r="C222" i="15"/>
  <c r="A225" i="15" l="1"/>
  <c r="B224" i="15"/>
  <c r="I224" i="15" s="1"/>
  <c r="F223" i="15"/>
  <c r="E223" i="15"/>
  <c r="D223" i="15"/>
  <c r="C223" i="15"/>
  <c r="H223" i="15"/>
  <c r="J223" i="15"/>
  <c r="G223" i="15"/>
  <c r="K223" i="15"/>
  <c r="A226" i="15" l="1"/>
  <c r="B225" i="15"/>
  <c r="I225" i="15" s="1"/>
  <c r="D224" i="15"/>
  <c r="C224" i="15"/>
  <c r="H224" i="15"/>
  <c r="K224" i="15"/>
  <c r="J224" i="15"/>
  <c r="F224" i="15"/>
  <c r="E224" i="15"/>
  <c r="G224" i="15"/>
  <c r="A227" i="15" l="1"/>
  <c r="B226" i="15"/>
  <c r="I226" i="15" s="1"/>
  <c r="H225" i="15"/>
  <c r="K225" i="15"/>
  <c r="J225" i="15"/>
  <c r="G225" i="15"/>
  <c r="F225" i="15"/>
  <c r="D225" i="15"/>
  <c r="C225" i="15"/>
  <c r="E225" i="15"/>
  <c r="A228" i="15" l="1"/>
  <c r="B227" i="15"/>
  <c r="I227" i="15" s="1"/>
  <c r="J226" i="15"/>
  <c r="G226" i="15"/>
  <c r="F226" i="15"/>
  <c r="E226" i="15"/>
  <c r="D226" i="15"/>
  <c r="H226" i="15"/>
  <c r="K226" i="15"/>
  <c r="C226" i="15"/>
  <c r="A229" i="15" l="1"/>
  <c r="B228" i="15"/>
  <c r="I228" i="15" s="1"/>
  <c r="F227" i="15"/>
  <c r="E227" i="15"/>
  <c r="D227" i="15"/>
  <c r="C227" i="15"/>
  <c r="H227" i="15"/>
  <c r="J227" i="15"/>
  <c r="G227" i="15"/>
  <c r="K227" i="15"/>
  <c r="A230" i="15" l="1"/>
  <c r="B229" i="15"/>
  <c r="I229" i="15" s="1"/>
  <c r="D228" i="15"/>
  <c r="C228" i="15"/>
  <c r="H228" i="15"/>
  <c r="K228" i="15"/>
  <c r="J228" i="15"/>
  <c r="F228" i="15"/>
  <c r="E228" i="15"/>
  <c r="G228" i="15"/>
  <c r="A231" i="15" l="1"/>
  <c r="B230" i="15"/>
  <c r="I230" i="15" s="1"/>
  <c r="H229" i="15"/>
  <c r="K229" i="15"/>
  <c r="J229" i="15"/>
  <c r="G229" i="15"/>
  <c r="F229" i="15"/>
  <c r="D229" i="15"/>
  <c r="C229" i="15"/>
  <c r="E229" i="15"/>
  <c r="A232" i="15" l="1"/>
  <c r="B231" i="15"/>
  <c r="I231" i="15" s="1"/>
  <c r="J230" i="15"/>
  <c r="G230" i="15"/>
  <c r="F230" i="15"/>
  <c r="E230" i="15"/>
  <c r="D230" i="15"/>
  <c r="H230" i="15"/>
  <c r="K230" i="15"/>
  <c r="C230" i="15"/>
  <c r="A233" i="15" l="1"/>
  <c r="B232" i="15"/>
  <c r="I232" i="15" s="1"/>
  <c r="F231" i="15"/>
  <c r="E231" i="15"/>
  <c r="D231" i="15"/>
  <c r="C231" i="15"/>
  <c r="H231" i="15"/>
  <c r="J231" i="15"/>
  <c r="G231" i="15"/>
  <c r="K231" i="15"/>
  <c r="A234" i="15" l="1"/>
  <c r="B233" i="15"/>
  <c r="I233" i="15" s="1"/>
  <c r="D232" i="15"/>
  <c r="C232" i="15"/>
  <c r="H232" i="15"/>
  <c r="K232" i="15"/>
  <c r="J232" i="15"/>
  <c r="F232" i="15"/>
  <c r="E232" i="15"/>
  <c r="G232" i="15"/>
  <c r="A235" i="15" l="1"/>
  <c r="B234" i="15"/>
  <c r="I234" i="15" s="1"/>
  <c r="H233" i="15"/>
  <c r="K233" i="15"/>
  <c r="J233" i="15"/>
  <c r="G233" i="15"/>
  <c r="F233" i="15"/>
  <c r="D233" i="15"/>
  <c r="C233" i="15"/>
  <c r="E233" i="15"/>
  <c r="A236" i="15" l="1"/>
  <c r="B235" i="15"/>
  <c r="I235" i="15" s="1"/>
  <c r="J234" i="15"/>
  <c r="G234" i="15"/>
  <c r="F234" i="15"/>
  <c r="E234" i="15"/>
  <c r="D234" i="15"/>
  <c r="H234" i="15"/>
  <c r="K234" i="15"/>
  <c r="C234" i="15"/>
  <c r="A237" i="15" l="1"/>
  <c r="B236" i="15"/>
  <c r="I236" i="15" s="1"/>
  <c r="F235" i="15"/>
  <c r="E235" i="15"/>
  <c r="D235" i="15"/>
  <c r="C235" i="15"/>
  <c r="H235" i="15"/>
  <c r="J235" i="15"/>
  <c r="G235" i="15"/>
  <c r="K235" i="15"/>
  <c r="A238" i="15" l="1"/>
  <c r="B237" i="15"/>
  <c r="I237" i="15" s="1"/>
  <c r="D236" i="15"/>
  <c r="C236" i="15"/>
  <c r="H236" i="15"/>
  <c r="K236" i="15"/>
  <c r="J236" i="15"/>
  <c r="F236" i="15"/>
  <c r="E236" i="15"/>
  <c r="G236" i="15"/>
  <c r="A239" i="15" l="1"/>
  <c r="B238" i="15"/>
  <c r="I238" i="15" s="1"/>
  <c r="H237" i="15"/>
  <c r="K237" i="15"/>
  <c r="J237" i="15"/>
  <c r="G237" i="15"/>
  <c r="F237" i="15"/>
  <c r="D237" i="15"/>
  <c r="C237" i="15"/>
  <c r="E237" i="15"/>
  <c r="A240" i="15" l="1"/>
  <c r="B239" i="15"/>
  <c r="I239" i="15" s="1"/>
  <c r="J238" i="15"/>
  <c r="G238" i="15"/>
  <c r="F238" i="15"/>
  <c r="E238" i="15"/>
  <c r="D238" i="15"/>
  <c r="H238" i="15"/>
  <c r="K238" i="15"/>
  <c r="C238" i="15"/>
  <c r="A241" i="15" l="1"/>
  <c r="B240" i="15"/>
  <c r="I240" i="15" s="1"/>
  <c r="F239" i="15"/>
  <c r="E239" i="15"/>
  <c r="D239" i="15"/>
  <c r="C239" i="15"/>
  <c r="H239" i="15"/>
  <c r="J239" i="15"/>
  <c r="G239" i="15"/>
  <c r="K239" i="15"/>
  <c r="A242" i="15" l="1"/>
  <c r="B241" i="15"/>
  <c r="I241" i="15" s="1"/>
  <c r="D240" i="15"/>
  <c r="C240" i="15"/>
  <c r="H240" i="15"/>
  <c r="K240" i="15"/>
  <c r="J240" i="15"/>
  <c r="F240" i="15"/>
  <c r="E240" i="15"/>
  <c r="G240" i="15"/>
  <c r="A243" i="15" l="1"/>
  <c r="B242" i="15"/>
  <c r="I242" i="15" s="1"/>
  <c r="H241" i="15"/>
  <c r="K241" i="15"/>
  <c r="J241" i="15"/>
  <c r="G241" i="15"/>
  <c r="F241" i="15"/>
  <c r="D241" i="15"/>
  <c r="C241" i="15"/>
  <c r="E241" i="15"/>
  <c r="A244" i="15" l="1"/>
  <c r="B243" i="15"/>
  <c r="I243" i="15" s="1"/>
  <c r="J242" i="15"/>
  <c r="G242" i="15"/>
  <c r="F242" i="15"/>
  <c r="E242" i="15"/>
  <c r="D242" i="15"/>
  <c r="H242" i="15"/>
  <c r="K242" i="15"/>
  <c r="C242" i="15"/>
  <c r="A245" i="15" l="1"/>
  <c r="B244" i="15"/>
  <c r="I244" i="15" s="1"/>
  <c r="F243" i="15"/>
  <c r="E243" i="15"/>
  <c r="D243" i="15"/>
  <c r="C243" i="15"/>
  <c r="H243" i="15"/>
  <c r="J243" i="15"/>
  <c r="G243" i="15"/>
  <c r="K243" i="15"/>
  <c r="A246" i="15" l="1"/>
  <c r="B245" i="15"/>
  <c r="I245" i="15" s="1"/>
  <c r="D244" i="15"/>
  <c r="C244" i="15"/>
  <c r="H244" i="15"/>
  <c r="K244" i="15"/>
  <c r="J244" i="15"/>
  <c r="F244" i="15"/>
  <c r="E244" i="15"/>
  <c r="G244" i="15"/>
  <c r="A247" i="15" l="1"/>
  <c r="B246" i="15"/>
  <c r="I246" i="15" s="1"/>
  <c r="H245" i="15"/>
  <c r="K245" i="15"/>
  <c r="J245" i="15"/>
  <c r="G245" i="15"/>
  <c r="F245" i="15"/>
  <c r="D245" i="15"/>
  <c r="C245" i="15"/>
  <c r="E245" i="15"/>
  <c r="A248" i="15" l="1"/>
  <c r="B247" i="15"/>
  <c r="I247" i="15" s="1"/>
  <c r="J246" i="15"/>
  <c r="G246" i="15"/>
  <c r="F246" i="15"/>
  <c r="E246" i="15"/>
  <c r="D246" i="15"/>
  <c r="H246" i="15"/>
  <c r="K246" i="15"/>
  <c r="C246" i="15"/>
  <c r="A249" i="15" l="1"/>
  <c r="B248" i="15"/>
  <c r="I248" i="15" s="1"/>
  <c r="F247" i="15"/>
  <c r="E247" i="15"/>
  <c r="D247" i="15"/>
  <c r="C247" i="15"/>
  <c r="H247" i="15"/>
  <c r="J247" i="15"/>
  <c r="G247" i="15"/>
  <c r="K247" i="15"/>
  <c r="A250" i="15" l="1"/>
  <c r="B249" i="15"/>
  <c r="I249" i="15" s="1"/>
  <c r="D248" i="15"/>
  <c r="C248" i="15"/>
  <c r="H248" i="15"/>
  <c r="K248" i="15"/>
  <c r="J248" i="15"/>
  <c r="F248" i="15"/>
  <c r="E248" i="15"/>
  <c r="G248" i="15"/>
  <c r="A251" i="15" l="1"/>
  <c r="B250" i="15"/>
  <c r="I250" i="15" s="1"/>
  <c r="H249" i="15"/>
  <c r="K249" i="15"/>
  <c r="J249" i="15"/>
  <c r="G249" i="15"/>
  <c r="F249" i="15"/>
  <c r="D249" i="15"/>
  <c r="C249" i="15"/>
  <c r="E249" i="15"/>
  <c r="A252" i="15" l="1"/>
  <c r="B251" i="15"/>
  <c r="I251" i="15" s="1"/>
  <c r="J250" i="15"/>
  <c r="G250" i="15"/>
  <c r="F250" i="15"/>
  <c r="E250" i="15"/>
  <c r="D250" i="15"/>
  <c r="H250" i="15"/>
  <c r="K250" i="15"/>
  <c r="C250" i="15"/>
  <c r="A253" i="15" l="1"/>
  <c r="B252" i="15"/>
  <c r="I252" i="15" s="1"/>
  <c r="F251" i="15"/>
  <c r="E251" i="15"/>
  <c r="D251" i="15"/>
  <c r="C251" i="15"/>
  <c r="H251" i="15"/>
  <c r="J251" i="15"/>
  <c r="G251" i="15"/>
  <c r="K251" i="15"/>
  <c r="A254" i="15" l="1"/>
  <c r="B253" i="15"/>
  <c r="I253" i="15" s="1"/>
  <c r="D252" i="15"/>
  <c r="C252" i="15"/>
  <c r="H252" i="15"/>
  <c r="K252" i="15"/>
  <c r="J252" i="15"/>
  <c r="F252" i="15"/>
  <c r="E252" i="15"/>
  <c r="G252" i="15"/>
  <c r="A255" i="15" l="1"/>
  <c r="B254" i="15"/>
  <c r="I254" i="15" s="1"/>
  <c r="H253" i="15"/>
  <c r="K253" i="15"/>
  <c r="J253" i="15"/>
  <c r="G253" i="15"/>
  <c r="F253" i="15"/>
  <c r="D253" i="15"/>
  <c r="C253" i="15"/>
  <c r="E253" i="15"/>
  <c r="A256" i="15" l="1"/>
  <c r="B255" i="15"/>
  <c r="I255" i="15" s="1"/>
  <c r="J254" i="15"/>
  <c r="G254" i="15"/>
  <c r="F254" i="15"/>
  <c r="E254" i="15"/>
  <c r="D254" i="15"/>
  <c r="H254" i="15"/>
  <c r="K254" i="15"/>
  <c r="C254" i="15"/>
  <c r="A257" i="15" l="1"/>
  <c r="B256" i="15"/>
  <c r="I256" i="15" s="1"/>
  <c r="F255" i="15"/>
  <c r="E255" i="15"/>
  <c r="D255" i="15"/>
  <c r="C255" i="15"/>
  <c r="H255" i="15"/>
  <c r="J255" i="15"/>
  <c r="G255" i="15"/>
  <c r="K255" i="15"/>
  <c r="A258" i="15" l="1"/>
  <c r="B257" i="15"/>
  <c r="I257" i="15" s="1"/>
  <c r="D256" i="15"/>
  <c r="C256" i="15"/>
  <c r="H256" i="15"/>
  <c r="K256" i="15"/>
  <c r="J256" i="15"/>
  <c r="F256" i="15"/>
  <c r="E256" i="15"/>
  <c r="G256" i="15"/>
  <c r="A259" i="15" l="1"/>
  <c r="B258" i="15"/>
  <c r="I258" i="15" s="1"/>
  <c r="H257" i="15"/>
  <c r="K257" i="15"/>
  <c r="J257" i="15"/>
  <c r="G257" i="15"/>
  <c r="F257" i="15"/>
  <c r="D257" i="15"/>
  <c r="C257" i="15"/>
  <c r="E257" i="15"/>
  <c r="A260" i="15" l="1"/>
  <c r="B259" i="15"/>
  <c r="I259" i="15" s="1"/>
  <c r="J258" i="15"/>
  <c r="G258" i="15"/>
  <c r="F258" i="15"/>
  <c r="E258" i="15"/>
  <c r="D258" i="15"/>
  <c r="H258" i="15"/>
  <c r="K258" i="15"/>
  <c r="C258" i="15"/>
  <c r="A261" i="15" l="1"/>
  <c r="B260" i="15"/>
  <c r="I260" i="15" s="1"/>
  <c r="F259" i="15"/>
  <c r="E259" i="15"/>
  <c r="D259" i="15"/>
  <c r="C259" i="15"/>
  <c r="H259" i="15"/>
  <c r="J259" i="15"/>
  <c r="G259" i="15"/>
  <c r="K259" i="15"/>
  <c r="A262" i="15" l="1"/>
  <c r="B261" i="15"/>
  <c r="I261" i="15" s="1"/>
  <c r="D260" i="15"/>
  <c r="C260" i="15"/>
  <c r="H260" i="15"/>
  <c r="K260" i="15"/>
  <c r="J260" i="15"/>
  <c r="F260" i="15"/>
  <c r="E260" i="15"/>
  <c r="G260" i="15"/>
  <c r="A263" i="15" l="1"/>
  <c r="B262" i="15"/>
  <c r="I262" i="15" s="1"/>
  <c r="H261" i="15"/>
  <c r="K261" i="15"/>
  <c r="J261" i="15"/>
  <c r="G261" i="15"/>
  <c r="F261" i="15"/>
  <c r="D261" i="15"/>
  <c r="C261" i="15"/>
  <c r="E261" i="15"/>
  <c r="A264" i="15" l="1"/>
  <c r="B263" i="15"/>
  <c r="I263" i="15" s="1"/>
  <c r="J262" i="15"/>
  <c r="G262" i="15"/>
  <c r="F262" i="15"/>
  <c r="E262" i="15"/>
  <c r="D262" i="15"/>
  <c r="H262" i="15"/>
  <c r="K262" i="15"/>
  <c r="C262" i="15"/>
  <c r="A265" i="15" l="1"/>
  <c r="B264" i="15"/>
  <c r="I264" i="15" s="1"/>
  <c r="F263" i="15"/>
  <c r="E263" i="15"/>
  <c r="D263" i="15"/>
  <c r="C263" i="15"/>
  <c r="H263" i="15"/>
  <c r="J263" i="15"/>
  <c r="G263" i="15"/>
  <c r="K263" i="15"/>
  <c r="A266" i="15" l="1"/>
  <c r="B265" i="15"/>
  <c r="I265" i="15" s="1"/>
  <c r="D264" i="15"/>
  <c r="C264" i="15"/>
  <c r="H264" i="15"/>
  <c r="K264" i="15"/>
  <c r="J264" i="15"/>
  <c r="F264" i="15"/>
  <c r="E264" i="15"/>
  <c r="G264" i="15"/>
  <c r="A267" i="15" l="1"/>
  <c r="B266" i="15"/>
  <c r="I266" i="15" s="1"/>
  <c r="H265" i="15"/>
  <c r="K265" i="15"/>
  <c r="J265" i="15"/>
  <c r="G265" i="15"/>
  <c r="F265" i="15"/>
  <c r="D265" i="15"/>
  <c r="C265" i="15"/>
  <c r="E265" i="15"/>
  <c r="A268" i="15" l="1"/>
  <c r="B267" i="15"/>
  <c r="I267" i="15" s="1"/>
  <c r="J266" i="15"/>
  <c r="G266" i="15"/>
  <c r="F266" i="15"/>
  <c r="E266" i="15"/>
  <c r="D266" i="15"/>
  <c r="H266" i="15"/>
  <c r="K266" i="15"/>
  <c r="C266" i="15"/>
  <c r="A269" i="15" l="1"/>
  <c r="B268" i="15"/>
  <c r="I268" i="15" s="1"/>
  <c r="F267" i="15"/>
  <c r="E267" i="15"/>
  <c r="D267" i="15"/>
  <c r="C267" i="15"/>
  <c r="H267" i="15"/>
  <c r="J267" i="15"/>
  <c r="G267" i="15"/>
  <c r="K267" i="15"/>
  <c r="A270" i="15" l="1"/>
  <c r="B269" i="15"/>
  <c r="I269" i="15" s="1"/>
  <c r="D268" i="15"/>
  <c r="C268" i="15"/>
  <c r="H268" i="15"/>
  <c r="K268" i="15"/>
  <c r="J268" i="15"/>
  <c r="F268" i="15"/>
  <c r="E268" i="15"/>
  <c r="G268" i="15"/>
  <c r="A271" i="15" l="1"/>
  <c r="B270" i="15"/>
  <c r="I270" i="15" s="1"/>
  <c r="H269" i="15"/>
  <c r="K269" i="15"/>
  <c r="J269" i="15"/>
  <c r="G269" i="15"/>
  <c r="F269" i="15"/>
  <c r="D269" i="15"/>
  <c r="C269" i="15"/>
  <c r="E269" i="15"/>
  <c r="A272" i="15" l="1"/>
  <c r="B271" i="15"/>
  <c r="I271" i="15" s="1"/>
  <c r="J270" i="15"/>
  <c r="G270" i="15"/>
  <c r="F270" i="15"/>
  <c r="E270" i="15"/>
  <c r="D270" i="15"/>
  <c r="H270" i="15"/>
  <c r="K270" i="15"/>
  <c r="C270" i="15"/>
  <c r="A273" i="15" l="1"/>
  <c r="B272" i="15"/>
  <c r="I272" i="15" s="1"/>
  <c r="F271" i="15"/>
  <c r="E271" i="15"/>
  <c r="D271" i="15"/>
  <c r="C271" i="15"/>
  <c r="H271" i="15"/>
  <c r="J271" i="15"/>
  <c r="G271" i="15"/>
  <c r="K271" i="15"/>
  <c r="A274" i="15" l="1"/>
  <c r="B273" i="15"/>
  <c r="I273" i="15" s="1"/>
  <c r="F272" i="15"/>
  <c r="D272" i="15"/>
  <c r="C272" i="15"/>
  <c r="H272" i="15"/>
  <c r="K272" i="15"/>
  <c r="G272" i="15"/>
  <c r="E272" i="15"/>
  <c r="J272" i="15"/>
  <c r="A275" i="15" l="1"/>
  <c r="B274" i="15"/>
  <c r="I274" i="15" s="1"/>
  <c r="D273" i="15"/>
  <c r="K273" i="15"/>
  <c r="E273" i="15"/>
  <c r="C273" i="15"/>
  <c r="H273" i="15"/>
  <c r="G273" i="15"/>
  <c r="F273" i="15"/>
  <c r="J273" i="15"/>
  <c r="A276" i="15" l="1"/>
  <c r="B275" i="15"/>
  <c r="I275" i="15" s="1"/>
  <c r="H274" i="15"/>
  <c r="G274" i="15"/>
  <c r="E274" i="15"/>
  <c r="D274" i="15"/>
  <c r="C274" i="15"/>
  <c r="J274" i="15"/>
  <c r="F274" i="15"/>
  <c r="K274" i="15"/>
  <c r="A277" i="15" l="1"/>
  <c r="B276" i="15"/>
  <c r="I276" i="15" s="1"/>
  <c r="J275" i="15"/>
  <c r="E275" i="15"/>
  <c r="F275" i="15"/>
  <c r="D275" i="15"/>
  <c r="C275" i="15"/>
  <c r="K275" i="15"/>
  <c r="G275" i="15"/>
  <c r="H275" i="15"/>
  <c r="A278" i="15" l="1"/>
  <c r="B277" i="15"/>
  <c r="I277" i="15" s="1"/>
  <c r="F276" i="15"/>
  <c r="C276" i="15"/>
  <c r="G276" i="15"/>
  <c r="E276" i="15"/>
  <c r="D276" i="15"/>
  <c r="K276" i="15"/>
  <c r="J276" i="15"/>
  <c r="H276" i="15"/>
  <c r="A279" i="15" l="1"/>
  <c r="B278" i="15"/>
  <c r="I278" i="15" s="1"/>
  <c r="D277" i="15"/>
  <c r="K277" i="15"/>
  <c r="G277" i="15"/>
  <c r="F277" i="15"/>
  <c r="E277" i="15"/>
  <c r="C277" i="15"/>
  <c r="H277" i="15"/>
  <c r="J277" i="15"/>
  <c r="A280" i="15" l="1"/>
  <c r="B279" i="15"/>
  <c r="I279" i="15" s="1"/>
  <c r="H278" i="15"/>
  <c r="G278" i="15"/>
  <c r="J278" i="15"/>
  <c r="F278" i="15"/>
  <c r="E278" i="15"/>
  <c r="D278" i="15"/>
  <c r="C278" i="15"/>
  <c r="K278" i="15"/>
  <c r="A281" i="15" l="1"/>
  <c r="B280" i="15"/>
  <c r="I280" i="15" s="1"/>
  <c r="J279" i="15"/>
  <c r="E279" i="15"/>
  <c r="K279" i="15"/>
  <c r="G279" i="15"/>
  <c r="F279" i="15"/>
  <c r="D279" i="15"/>
  <c r="C279" i="15"/>
  <c r="H279" i="15"/>
  <c r="A282" i="15" l="1"/>
  <c r="B281" i="15"/>
  <c r="I281" i="15" s="1"/>
  <c r="F280" i="15"/>
  <c r="C280" i="15"/>
  <c r="K280" i="15"/>
  <c r="J280" i="15"/>
  <c r="G280" i="15"/>
  <c r="E280" i="15"/>
  <c r="D280" i="15"/>
  <c r="H280" i="15"/>
  <c r="A283" i="15" l="1"/>
  <c r="B282" i="15"/>
  <c r="I282" i="15" s="1"/>
  <c r="D281" i="15"/>
  <c r="K281" i="15"/>
  <c r="F281" i="15"/>
  <c r="H281" i="15"/>
  <c r="J281" i="15"/>
  <c r="G281" i="15"/>
  <c r="E281" i="15"/>
  <c r="C281" i="15"/>
  <c r="A284" i="15" l="1"/>
  <c r="B283" i="15"/>
  <c r="I283" i="15" s="1"/>
  <c r="H282" i="15"/>
  <c r="K282" i="15"/>
  <c r="G282" i="15"/>
  <c r="D282" i="15"/>
  <c r="C282" i="15"/>
  <c r="F282" i="15"/>
  <c r="E282" i="15"/>
  <c r="J282" i="15"/>
  <c r="A285" i="15" l="1"/>
  <c r="B284" i="15"/>
  <c r="I284" i="15" s="1"/>
  <c r="J283" i="15"/>
  <c r="G283" i="15"/>
  <c r="E283" i="15"/>
  <c r="H283" i="15"/>
  <c r="K283" i="15"/>
  <c r="F283" i="15"/>
  <c r="D283" i="15"/>
  <c r="C283" i="15"/>
  <c r="A286" i="15" l="1"/>
  <c r="B285" i="15"/>
  <c r="I285" i="15" s="1"/>
  <c r="F284" i="15"/>
  <c r="E284" i="15"/>
  <c r="C284" i="15"/>
  <c r="J284" i="15"/>
  <c r="H284" i="15"/>
  <c r="K284" i="15"/>
  <c r="G284" i="15"/>
  <c r="D284" i="15"/>
  <c r="A287" i="15" l="1"/>
  <c r="B286" i="15"/>
  <c r="I286" i="15" s="1"/>
  <c r="D285" i="15"/>
  <c r="C285" i="15"/>
  <c r="K285" i="15"/>
  <c r="F285" i="15"/>
  <c r="E285" i="15"/>
  <c r="J285" i="15"/>
  <c r="G285" i="15"/>
  <c r="H285" i="15"/>
  <c r="A288" i="15" l="1"/>
  <c r="B287" i="15"/>
  <c r="I287" i="15" s="1"/>
  <c r="H286" i="15"/>
  <c r="K286" i="15"/>
  <c r="G286" i="15"/>
  <c r="D286" i="15"/>
  <c r="J286" i="15"/>
  <c r="F286" i="15"/>
  <c r="E286" i="15"/>
  <c r="C286" i="15"/>
  <c r="A289" i="15" l="1"/>
  <c r="B288" i="15"/>
  <c r="I288" i="15" s="1"/>
  <c r="J287" i="15"/>
  <c r="G287" i="15"/>
  <c r="E287" i="15"/>
  <c r="H287" i="15"/>
  <c r="K287" i="15"/>
  <c r="D287" i="15"/>
  <c r="C287" i="15"/>
  <c r="F287" i="15"/>
  <c r="A290" i="15" l="1"/>
  <c r="B289" i="15"/>
  <c r="I289" i="15" s="1"/>
  <c r="F288" i="15"/>
  <c r="E288" i="15"/>
  <c r="C288" i="15"/>
  <c r="J288" i="15"/>
  <c r="G288" i="15"/>
  <c r="D288" i="15"/>
  <c r="H288" i="15"/>
  <c r="K288" i="15"/>
  <c r="A291" i="15" l="1"/>
  <c r="B290" i="15"/>
  <c r="I290" i="15" s="1"/>
  <c r="D289" i="15"/>
  <c r="C289" i="15"/>
  <c r="K289" i="15"/>
  <c r="F289" i="15"/>
  <c r="H289" i="15"/>
  <c r="J289" i="15"/>
  <c r="G289" i="15"/>
  <c r="E289" i="15"/>
  <c r="A292" i="15" l="1"/>
  <c r="B291" i="15"/>
  <c r="I291" i="15" s="1"/>
  <c r="H290" i="15"/>
  <c r="K290" i="15"/>
  <c r="G290" i="15"/>
  <c r="D290" i="15"/>
  <c r="C290" i="15"/>
  <c r="F290" i="15"/>
  <c r="E290" i="15"/>
  <c r="J290" i="15"/>
  <c r="A293" i="15" l="1"/>
  <c r="B292" i="15"/>
  <c r="I292" i="15" s="1"/>
  <c r="J291" i="15"/>
  <c r="G291" i="15"/>
  <c r="E291" i="15"/>
  <c r="H291" i="15"/>
  <c r="K291" i="15"/>
  <c r="F291" i="15"/>
  <c r="D291" i="15"/>
  <c r="C291" i="15"/>
  <c r="A294" i="15" l="1"/>
  <c r="B293" i="15"/>
  <c r="I293" i="15" s="1"/>
  <c r="F292" i="15"/>
  <c r="E292" i="15"/>
  <c r="C292" i="15"/>
  <c r="J292" i="15"/>
  <c r="H292" i="15"/>
  <c r="K292" i="15"/>
  <c r="G292" i="15"/>
  <c r="D292" i="15"/>
  <c r="A295" i="15" l="1"/>
  <c r="B294" i="15"/>
  <c r="I294" i="15" s="1"/>
  <c r="D293" i="15"/>
  <c r="C293" i="15"/>
  <c r="K293" i="15"/>
  <c r="F293" i="15"/>
  <c r="E293" i="15"/>
  <c r="J293" i="15"/>
  <c r="G293" i="15"/>
  <c r="H293" i="15"/>
  <c r="A296" i="15" l="1"/>
  <c r="B295" i="15"/>
  <c r="I295" i="15" s="1"/>
  <c r="H294" i="15"/>
  <c r="K294" i="15"/>
  <c r="G294" i="15"/>
  <c r="D294" i="15"/>
  <c r="J294" i="15"/>
  <c r="F294" i="15"/>
  <c r="E294" i="15"/>
  <c r="C294" i="15"/>
  <c r="A297" i="15" l="1"/>
  <c r="B296" i="15"/>
  <c r="I296" i="15" s="1"/>
  <c r="J295" i="15"/>
  <c r="G295" i="15"/>
  <c r="E295" i="15"/>
  <c r="H295" i="15"/>
  <c r="K295" i="15"/>
  <c r="D295" i="15"/>
  <c r="C295" i="15"/>
  <c r="F295" i="15"/>
  <c r="A298" i="15" l="1"/>
  <c r="B297" i="15"/>
  <c r="I297" i="15" s="1"/>
  <c r="F296" i="15"/>
  <c r="E296" i="15"/>
  <c r="C296" i="15"/>
  <c r="J296" i="15"/>
  <c r="G296" i="15"/>
  <c r="D296" i="15"/>
  <c r="H296" i="15"/>
  <c r="K296" i="15"/>
  <c r="A299" i="15" l="1"/>
  <c r="B298" i="15"/>
  <c r="I298" i="15" s="1"/>
  <c r="D297" i="15"/>
  <c r="C297" i="15"/>
  <c r="K297" i="15"/>
  <c r="F297" i="15"/>
  <c r="H297" i="15"/>
  <c r="J297" i="15"/>
  <c r="G297" i="15"/>
  <c r="E297" i="15"/>
  <c r="A300" i="15" l="1"/>
  <c r="B299" i="15"/>
  <c r="I299" i="15" s="1"/>
  <c r="H298" i="15"/>
  <c r="K298" i="15"/>
  <c r="G298" i="15"/>
  <c r="D298" i="15"/>
  <c r="C298" i="15"/>
  <c r="F298" i="15"/>
  <c r="E298" i="15"/>
  <c r="J298" i="15"/>
  <c r="A301" i="15" l="1"/>
  <c r="B300" i="15"/>
  <c r="I300" i="15" s="1"/>
  <c r="J299" i="15"/>
  <c r="G299" i="15"/>
  <c r="E299" i="15"/>
  <c r="H299" i="15"/>
  <c r="K299" i="15"/>
  <c r="F299" i="15"/>
  <c r="D299" i="15"/>
  <c r="C299" i="15"/>
  <c r="A302" i="15" l="1"/>
  <c r="B301" i="15"/>
  <c r="I301" i="15" s="1"/>
  <c r="F300" i="15"/>
  <c r="E300" i="15"/>
  <c r="C300" i="15"/>
  <c r="J300" i="15"/>
  <c r="H300" i="15"/>
  <c r="K300" i="15"/>
  <c r="G300" i="15"/>
  <c r="D300" i="15"/>
  <c r="A303" i="15" l="1"/>
  <c r="B302" i="15"/>
  <c r="I302" i="15" s="1"/>
  <c r="D301" i="15"/>
  <c r="C301" i="15"/>
  <c r="K301" i="15"/>
  <c r="F301" i="15"/>
  <c r="E301" i="15"/>
  <c r="J301" i="15"/>
  <c r="G301" i="15"/>
  <c r="H301" i="15"/>
  <c r="A304" i="15" l="1"/>
  <c r="B303" i="15"/>
  <c r="I303" i="15" s="1"/>
  <c r="H302" i="15"/>
  <c r="K302" i="15"/>
  <c r="G302" i="15"/>
  <c r="D302" i="15"/>
  <c r="J302" i="15"/>
  <c r="F302" i="15"/>
  <c r="E302" i="15"/>
  <c r="C302" i="15"/>
  <c r="A305" i="15" l="1"/>
  <c r="B304" i="15"/>
  <c r="I304" i="15" s="1"/>
  <c r="J303" i="15"/>
  <c r="G303" i="15"/>
  <c r="E303" i="15"/>
  <c r="H303" i="15"/>
  <c r="K303" i="15"/>
  <c r="D303" i="15"/>
  <c r="C303" i="15"/>
  <c r="F303" i="15"/>
  <c r="A306" i="15" l="1"/>
  <c r="B305" i="15"/>
  <c r="I305" i="15" s="1"/>
  <c r="F304" i="15"/>
  <c r="E304" i="15"/>
  <c r="C304" i="15"/>
  <c r="J304" i="15"/>
  <c r="G304" i="15"/>
  <c r="D304" i="15"/>
  <c r="H304" i="15"/>
  <c r="K304" i="15"/>
  <c r="A307" i="15" l="1"/>
  <c r="B306" i="15"/>
  <c r="I306" i="15" s="1"/>
  <c r="D305" i="15"/>
  <c r="C305" i="15"/>
  <c r="K305" i="15"/>
  <c r="F305" i="15"/>
  <c r="H305" i="15"/>
  <c r="J305" i="15"/>
  <c r="G305" i="15"/>
  <c r="E305" i="15"/>
  <c r="A308" i="15" l="1"/>
  <c r="B307" i="15"/>
  <c r="I307" i="15" s="1"/>
  <c r="H306" i="15"/>
  <c r="K306" i="15"/>
  <c r="J306" i="15"/>
  <c r="G306" i="15"/>
  <c r="D306" i="15"/>
  <c r="C306" i="15"/>
  <c r="F306" i="15"/>
  <c r="E306" i="15"/>
  <c r="A309" i="15" l="1"/>
  <c r="B308" i="15"/>
  <c r="I308" i="15" s="1"/>
  <c r="J307" i="15"/>
  <c r="G307" i="15"/>
  <c r="F307" i="15"/>
  <c r="E307" i="15"/>
  <c r="H307" i="15"/>
  <c r="K307" i="15"/>
  <c r="D307" i="15"/>
  <c r="C307" i="15"/>
  <c r="A310" i="15" l="1"/>
  <c r="B309" i="15"/>
  <c r="I309" i="15" s="1"/>
  <c r="F308" i="15"/>
  <c r="E308" i="15"/>
  <c r="D308" i="15"/>
  <c r="C308" i="15"/>
  <c r="J308" i="15"/>
  <c r="K308" i="15"/>
  <c r="G308" i="15"/>
  <c r="H308" i="15"/>
  <c r="A311" i="15" l="1"/>
  <c r="B310" i="15"/>
  <c r="I310" i="15" s="1"/>
  <c r="D309" i="15"/>
  <c r="C309" i="15"/>
  <c r="H309" i="15"/>
  <c r="K309" i="15"/>
  <c r="F309" i="15"/>
  <c r="J309" i="15"/>
  <c r="G309" i="15"/>
  <c r="E309" i="15"/>
  <c r="A312" i="15" l="1"/>
  <c r="B311" i="15"/>
  <c r="I311" i="15" s="1"/>
  <c r="H310" i="15"/>
  <c r="K310" i="15"/>
  <c r="J310" i="15"/>
  <c r="G310" i="15"/>
  <c r="D310" i="15"/>
  <c r="E310" i="15"/>
  <c r="C310" i="15"/>
  <c r="F310" i="15"/>
  <c r="A313" i="15" l="1"/>
  <c r="B312" i="15"/>
  <c r="I312" i="15" s="1"/>
  <c r="J311" i="15"/>
  <c r="G311" i="15"/>
  <c r="F311" i="15"/>
  <c r="E311" i="15"/>
  <c r="H311" i="15"/>
  <c r="K311" i="15"/>
  <c r="D311" i="15"/>
  <c r="C311" i="15"/>
  <c r="A314" i="15" l="1"/>
  <c r="B313" i="15"/>
  <c r="I313" i="15" s="1"/>
  <c r="F312" i="15"/>
  <c r="E312" i="15"/>
  <c r="D312" i="15"/>
  <c r="C312" i="15"/>
  <c r="J312" i="15"/>
  <c r="G312" i="15"/>
  <c r="H312" i="15"/>
  <c r="K312" i="15"/>
  <c r="A315" i="15" l="1"/>
  <c r="B314" i="15"/>
  <c r="I314" i="15" s="1"/>
  <c r="D313" i="15"/>
  <c r="C313" i="15"/>
  <c r="H313" i="15"/>
  <c r="K313" i="15"/>
  <c r="F313" i="15"/>
  <c r="J313" i="15"/>
  <c r="G313" i="15"/>
  <c r="E313" i="15"/>
  <c r="A316" i="15" l="1"/>
  <c r="B315" i="15"/>
  <c r="I315" i="15" s="1"/>
  <c r="H314" i="15"/>
  <c r="K314" i="15"/>
  <c r="J314" i="15"/>
  <c r="G314" i="15"/>
  <c r="D314" i="15"/>
  <c r="F314" i="15"/>
  <c r="E314" i="15"/>
  <c r="C314" i="15"/>
  <c r="A317" i="15" l="1"/>
  <c r="B316" i="15"/>
  <c r="I316" i="15" s="1"/>
  <c r="J315" i="15"/>
  <c r="G315" i="15"/>
  <c r="F315" i="15"/>
  <c r="E315" i="15"/>
  <c r="H315" i="15"/>
  <c r="K315" i="15"/>
  <c r="C315" i="15"/>
  <c r="D315" i="15"/>
  <c r="A318" i="15" l="1"/>
  <c r="B317" i="15"/>
  <c r="I317" i="15" s="1"/>
  <c r="F316" i="15"/>
  <c r="E316" i="15"/>
  <c r="D316" i="15"/>
  <c r="C316" i="15"/>
  <c r="J316" i="15"/>
  <c r="K316" i="15"/>
  <c r="G316" i="15"/>
  <c r="H316" i="15"/>
  <c r="A319" i="15" l="1"/>
  <c r="B318" i="15"/>
  <c r="I318" i="15" s="1"/>
  <c r="D317" i="15"/>
  <c r="C317" i="15"/>
  <c r="H317" i="15"/>
  <c r="K317" i="15"/>
  <c r="F317" i="15"/>
  <c r="J317" i="15"/>
  <c r="E317" i="15"/>
  <c r="G317" i="15"/>
  <c r="A320" i="15" l="1"/>
  <c r="B319" i="15"/>
  <c r="I319" i="15" s="1"/>
  <c r="H318" i="15"/>
  <c r="K318" i="15"/>
  <c r="J318" i="15"/>
  <c r="G318" i="15"/>
  <c r="D318" i="15"/>
  <c r="F318" i="15"/>
  <c r="E318" i="15"/>
  <c r="C318" i="15"/>
  <c r="A321" i="15" l="1"/>
  <c r="B320" i="15"/>
  <c r="I320" i="15" s="1"/>
  <c r="J319" i="15"/>
  <c r="G319" i="15"/>
  <c r="F319" i="15"/>
  <c r="E319" i="15"/>
  <c r="H319" i="15"/>
  <c r="D319" i="15"/>
  <c r="C319" i="15"/>
  <c r="K319" i="15"/>
  <c r="A322" i="15" l="1"/>
  <c r="B321" i="15"/>
  <c r="I321" i="15" s="1"/>
  <c r="F320" i="15"/>
  <c r="E320" i="15"/>
  <c r="D320" i="15"/>
  <c r="C320" i="15"/>
  <c r="J320" i="15"/>
  <c r="H320" i="15"/>
  <c r="K320" i="15"/>
  <c r="G320" i="15"/>
  <c r="A323" i="15" l="1"/>
  <c r="B322" i="15"/>
  <c r="I322" i="15" s="1"/>
  <c r="D321" i="15"/>
  <c r="C321" i="15"/>
  <c r="H321" i="15"/>
  <c r="K321" i="15"/>
  <c r="F321" i="15"/>
  <c r="G321" i="15"/>
  <c r="E321" i="15"/>
  <c r="J321" i="15"/>
  <c r="A324" i="15" l="1"/>
  <c r="B323" i="15"/>
  <c r="I323" i="15" s="1"/>
  <c r="H322" i="15"/>
  <c r="K322" i="15"/>
  <c r="J322" i="15"/>
  <c r="G322" i="15"/>
  <c r="D322" i="15"/>
  <c r="F322" i="15"/>
  <c r="E322" i="15"/>
  <c r="C322" i="15"/>
  <c r="A325" i="15" l="1"/>
  <c r="B324" i="15"/>
  <c r="I324" i="15" s="1"/>
  <c r="J323" i="15"/>
  <c r="G323" i="15"/>
  <c r="F323" i="15"/>
  <c r="E323" i="15"/>
  <c r="H323" i="15"/>
  <c r="C323" i="15"/>
  <c r="K323" i="15"/>
  <c r="D323" i="15"/>
  <c r="A326" i="15" l="1"/>
  <c r="B325" i="15"/>
  <c r="I325" i="15" s="1"/>
  <c r="F324" i="15"/>
  <c r="E324" i="15"/>
  <c r="D324" i="15"/>
  <c r="C324" i="15"/>
  <c r="J324" i="15"/>
  <c r="H324" i="15"/>
  <c r="K324" i="15"/>
  <c r="G324" i="15"/>
  <c r="A327" i="15" l="1"/>
  <c r="B326" i="15"/>
  <c r="I326" i="15" s="1"/>
  <c r="D325" i="15"/>
  <c r="C325" i="15"/>
  <c r="H325" i="15"/>
  <c r="K325" i="15"/>
  <c r="F325" i="15"/>
  <c r="E325" i="15"/>
  <c r="J325" i="15"/>
  <c r="G325" i="15"/>
  <c r="A328" i="15" l="1"/>
  <c r="B327" i="15"/>
  <c r="I327" i="15" s="1"/>
  <c r="H326" i="15"/>
  <c r="K326" i="15"/>
  <c r="J326" i="15"/>
  <c r="G326" i="15"/>
  <c r="D326" i="15"/>
  <c r="F326" i="15"/>
  <c r="E326" i="15"/>
  <c r="C326" i="15"/>
  <c r="A329" i="15" l="1"/>
  <c r="B328" i="15"/>
  <c r="I328" i="15" s="1"/>
  <c r="J327" i="15"/>
  <c r="G327" i="15"/>
  <c r="F327" i="15"/>
  <c r="E327" i="15"/>
  <c r="H327" i="15"/>
  <c r="D327" i="15"/>
  <c r="C327" i="15"/>
  <c r="K327" i="15"/>
  <c r="A330" i="15" l="1"/>
  <c r="B329" i="15"/>
  <c r="I329" i="15" s="1"/>
  <c r="F328" i="15"/>
  <c r="E328" i="15"/>
  <c r="D328" i="15"/>
  <c r="C328" i="15"/>
  <c r="J328" i="15"/>
  <c r="H328" i="15"/>
  <c r="K328" i="15"/>
  <c r="G328" i="15"/>
  <c r="A331" i="15" l="1"/>
  <c r="B330" i="15"/>
  <c r="I330" i="15" s="1"/>
  <c r="D329" i="15"/>
  <c r="C329" i="15"/>
  <c r="H329" i="15"/>
  <c r="K329" i="15"/>
  <c r="F329" i="15"/>
  <c r="G329" i="15"/>
  <c r="E329" i="15"/>
  <c r="J329" i="15"/>
  <c r="A332" i="15" l="1"/>
  <c r="B331" i="15"/>
  <c r="I331" i="15" s="1"/>
  <c r="H330" i="15"/>
  <c r="K330" i="15"/>
  <c r="J330" i="15"/>
  <c r="G330" i="15"/>
  <c r="D330" i="15"/>
  <c r="F330" i="15"/>
  <c r="C330" i="15"/>
  <c r="E330" i="15"/>
  <c r="A333" i="15" l="1"/>
  <c r="B332" i="15"/>
  <c r="I332" i="15" s="1"/>
  <c r="J331" i="15"/>
  <c r="G331" i="15"/>
  <c r="F331" i="15"/>
  <c r="E331" i="15"/>
  <c r="H331" i="15"/>
  <c r="K331" i="15"/>
  <c r="D331" i="15"/>
  <c r="C331" i="15"/>
  <c r="A334" i="15" l="1"/>
  <c r="B333" i="15"/>
  <c r="I333" i="15" s="1"/>
  <c r="F332" i="15"/>
  <c r="E332" i="15"/>
  <c r="D332" i="15"/>
  <c r="C332" i="15"/>
  <c r="J332" i="15"/>
  <c r="H332" i="15"/>
  <c r="K332" i="15"/>
  <c r="G332" i="15"/>
  <c r="A335" i="15" l="1"/>
  <c r="B334" i="15"/>
  <c r="I334" i="15" s="1"/>
  <c r="D333" i="15"/>
  <c r="C333" i="15"/>
  <c r="H333" i="15"/>
  <c r="K333" i="15"/>
  <c r="F333" i="15"/>
  <c r="J333" i="15"/>
  <c r="G333" i="15"/>
  <c r="E333" i="15"/>
  <c r="A336" i="15" l="1"/>
  <c r="B335" i="15"/>
  <c r="I335" i="15" s="1"/>
  <c r="H334" i="15"/>
  <c r="K334" i="15"/>
  <c r="J334" i="15"/>
  <c r="G334" i="15"/>
  <c r="D334" i="15"/>
  <c r="E334" i="15"/>
  <c r="C334" i="15"/>
  <c r="F334" i="15"/>
  <c r="A337" i="15" l="1"/>
  <c r="B336" i="15"/>
  <c r="I336" i="15" s="1"/>
  <c r="J335" i="15"/>
  <c r="G335" i="15"/>
  <c r="F335" i="15"/>
  <c r="E335" i="15"/>
  <c r="H335" i="15"/>
  <c r="K335" i="15"/>
  <c r="D335" i="15"/>
  <c r="C335" i="15"/>
  <c r="A338" i="15" l="1"/>
  <c r="B337" i="15"/>
  <c r="I337" i="15" s="1"/>
  <c r="F336" i="15"/>
  <c r="E336" i="15"/>
  <c r="D336" i="15"/>
  <c r="C336" i="15"/>
  <c r="J336" i="15"/>
  <c r="H336" i="15"/>
  <c r="G336" i="15"/>
  <c r="K336" i="15"/>
  <c r="A339" i="15" l="1"/>
  <c r="B338" i="15"/>
  <c r="I338" i="15" s="1"/>
  <c r="D337" i="15"/>
  <c r="C337" i="15"/>
  <c r="H337" i="15"/>
  <c r="K337" i="15"/>
  <c r="F337" i="15"/>
  <c r="J337" i="15"/>
  <c r="G337" i="15"/>
  <c r="E337" i="15"/>
  <c r="A340" i="15" l="1"/>
  <c r="B339" i="15"/>
  <c r="I339" i="15" s="1"/>
  <c r="H338" i="15"/>
  <c r="K338" i="15"/>
  <c r="J338" i="15"/>
  <c r="G338" i="15"/>
  <c r="D338" i="15"/>
  <c r="C338" i="15"/>
  <c r="F338" i="15"/>
  <c r="E338" i="15"/>
  <c r="A341" i="15" l="1"/>
  <c r="B340" i="15"/>
  <c r="I340" i="15" s="1"/>
  <c r="J339" i="15"/>
  <c r="G339" i="15"/>
  <c r="F339" i="15"/>
  <c r="E339" i="15"/>
  <c r="H339" i="15"/>
  <c r="K339" i="15"/>
  <c r="D339" i="15"/>
  <c r="C339" i="15"/>
  <c r="A342" i="15" l="1"/>
  <c r="B341" i="15"/>
  <c r="I341" i="15" s="1"/>
  <c r="F340" i="15"/>
  <c r="E340" i="15"/>
  <c r="D340" i="15"/>
  <c r="C340" i="15"/>
  <c r="J340" i="15"/>
  <c r="K340" i="15"/>
  <c r="G340" i="15"/>
  <c r="H340" i="15"/>
  <c r="A343" i="15" l="1"/>
  <c r="B342" i="15"/>
  <c r="I342" i="15" s="1"/>
  <c r="D341" i="15"/>
  <c r="C341" i="15"/>
  <c r="H341" i="15"/>
  <c r="K341" i="15"/>
  <c r="F341" i="15"/>
  <c r="J341" i="15"/>
  <c r="G341" i="15"/>
  <c r="E341" i="15"/>
  <c r="A344" i="15" l="1"/>
  <c r="B343" i="15"/>
  <c r="I343" i="15" s="1"/>
  <c r="H342" i="15"/>
  <c r="K342" i="15"/>
  <c r="J342" i="15"/>
  <c r="G342" i="15"/>
  <c r="D342" i="15"/>
  <c r="E342" i="15"/>
  <c r="C342" i="15"/>
  <c r="F342" i="15"/>
  <c r="A345" i="15" l="1"/>
  <c r="B344" i="15"/>
  <c r="I344" i="15" s="1"/>
  <c r="J343" i="15"/>
  <c r="G343" i="15"/>
  <c r="F343" i="15"/>
  <c r="E343" i="15"/>
  <c r="H343" i="15"/>
  <c r="K343" i="15"/>
  <c r="D343" i="15"/>
  <c r="C343" i="15"/>
  <c r="A346" i="15" l="1"/>
  <c r="B345" i="15"/>
  <c r="I345" i="15" s="1"/>
  <c r="F344" i="15"/>
  <c r="E344" i="15"/>
  <c r="D344" i="15"/>
  <c r="C344" i="15"/>
  <c r="J344" i="15"/>
  <c r="G344" i="15"/>
  <c r="H344" i="15"/>
  <c r="K344" i="15"/>
  <c r="A347" i="15" l="1"/>
  <c r="B346" i="15"/>
  <c r="I346" i="15" s="1"/>
  <c r="D345" i="15"/>
  <c r="C345" i="15"/>
  <c r="H345" i="15"/>
  <c r="K345" i="15"/>
  <c r="F345" i="15"/>
  <c r="J345" i="15"/>
  <c r="G345" i="15"/>
  <c r="E345" i="15"/>
  <c r="A348" i="15" l="1"/>
  <c r="B347" i="15"/>
  <c r="I347" i="15" s="1"/>
  <c r="H346" i="15"/>
  <c r="K346" i="15"/>
  <c r="J346" i="15"/>
  <c r="G346" i="15"/>
  <c r="D346" i="15"/>
  <c r="F346" i="15"/>
  <c r="E346" i="15"/>
  <c r="C346" i="15"/>
  <c r="A349" i="15" l="1"/>
  <c r="B348" i="15"/>
  <c r="I348" i="15" s="1"/>
  <c r="J347" i="15"/>
  <c r="G347" i="15"/>
  <c r="F347" i="15"/>
  <c r="E347" i="15"/>
  <c r="H347" i="15"/>
  <c r="K347" i="15"/>
  <c r="C347" i="15"/>
  <c r="D347" i="15"/>
  <c r="A350" i="15" l="1"/>
  <c r="B349" i="15"/>
  <c r="I349" i="15" s="1"/>
  <c r="F348" i="15"/>
  <c r="E348" i="15"/>
  <c r="D348" i="15"/>
  <c r="C348" i="15"/>
  <c r="J348" i="15"/>
  <c r="K348" i="15"/>
  <c r="G348" i="15"/>
  <c r="H348" i="15"/>
  <c r="A351" i="15" l="1"/>
  <c r="B350" i="15"/>
  <c r="I350" i="15" s="1"/>
  <c r="D349" i="15"/>
  <c r="C349" i="15"/>
  <c r="H349" i="15"/>
  <c r="K349" i="15"/>
  <c r="F349" i="15"/>
  <c r="J349" i="15"/>
  <c r="E349" i="15"/>
  <c r="G349" i="15"/>
  <c r="A352" i="15" l="1"/>
  <c r="B351" i="15"/>
  <c r="I351" i="15" s="1"/>
  <c r="H350" i="15"/>
  <c r="K350" i="15"/>
  <c r="J350" i="15"/>
  <c r="G350" i="15"/>
  <c r="D350" i="15"/>
  <c r="F350" i="15"/>
  <c r="E350" i="15"/>
  <c r="C350" i="15"/>
  <c r="A353" i="15" l="1"/>
  <c r="B352" i="15"/>
  <c r="I352" i="15" s="1"/>
  <c r="J351" i="15"/>
  <c r="G351" i="15"/>
  <c r="F351" i="15"/>
  <c r="E351" i="15"/>
  <c r="H351" i="15"/>
  <c r="D351" i="15"/>
  <c r="C351" i="15"/>
  <c r="K351" i="15"/>
  <c r="A354" i="15" l="1"/>
  <c r="B353" i="15"/>
  <c r="I353" i="15" s="1"/>
  <c r="F352" i="15"/>
  <c r="E352" i="15"/>
  <c r="D352" i="15"/>
  <c r="C352" i="15"/>
  <c r="J352" i="15"/>
  <c r="H352" i="15"/>
  <c r="K352" i="15"/>
  <c r="G352" i="15"/>
  <c r="A355" i="15" l="1"/>
  <c r="B354" i="15"/>
  <c r="I354" i="15" s="1"/>
  <c r="D353" i="15"/>
  <c r="C353" i="15"/>
  <c r="H353" i="15"/>
  <c r="K353" i="15"/>
  <c r="F353" i="15"/>
  <c r="G353" i="15"/>
  <c r="E353" i="15"/>
  <c r="J353" i="15"/>
  <c r="A356" i="15" l="1"/>
  <c r="B355" i="15"/>
  <c r="I355" i="15" s="1"/>
  <c r="H354" i="15"/>
  <c r="K354" i="15"/>
  <c r="J354" i="15"/>
  <c r="G354" i="15"/>
  <c r="D354" i="15"/>
  <c r="F354" i="15"/>
  <c r="E354" i="15"/>
  <c r="C354" i="15"/>
  <c r="A357" i="15" l="1"/>
  <c r="B356" i="15"/>
  <c r="I356" i="15" s="1"/>
  <c r="J355" i="15"/>
  <c r="G355" i="15"/>
  <c r="F355" i="15"/>
  <c r="E355" i="15"/>
  <c r="H355" i="15"/>
  <c r="C355" i="15"/>
  <c r="K355" i="15"/>
  <c r="D355" i="15"/>
  <c r="A358" i="15" l="1"/>
  <c r="B357" i="15"/>
  <c r="I357" i="15" s="1"/>
  <c r="F356" i="15"/>
  <c r="E356" i="15"/>
  <c r="D356" i="15"/>
  <c r="C356" i="15"/>
  <c r="J356" i="15"/>
  <c r="H356" i="15"/>
  <c r="K356" i="15"/>
  <c r="G356" i="15"/>
  <c r="A359" i="15" l="1"/>
  <c r="B358" i="15"/>
  <c r="I358" i="15" s="1"/>
  <c r="D357" i="15"/>
  <c r="C357" i="15"/>
  <c r="H357" i="15"/>
  <c r="K357" i="15"/>
  <c r="F357" i="15"/>
  <c r="E357" i="15"/>
  <c r="J357" i="15"/>
  <c r="G357" i="15"/>
  <c r="A360" i="15" l="1"/>
  <c r="B359" i="15"/>
  <c r="I359" i="15" s="1"/>
  <c r="H358" i="15"/>
  <c r="K358" i="15"/>
  <c r="J358" i="15"/>
  <c r="G358" i="15"/>
  <c r="D358" i="15"/>
  <c r="F358" i="15"/>
  <c r="E358" i="15"/>
  <c r="C358" i="15"/>
  <c r="A361" i="15" l="1"/>
  <c r="B360" i="15"/>
  <c r="I360" i="15" s="1"/>
  <c r="J359" i="15"/>
  <c r="G359" i="15"/>
  <c r="F359" i="15"/>
  <c r="E359" i="15"/>
  <c r="H359" i="15"/>
  <c r="D359" i="15"/>
  <c r="C359" i="15"/>
  <c r="K359" i="15"/>
  <c r="A362" i="15" l="1"/>
  <c r="B361" i="15"/>
  <c r="I361" i="15" s="1"/>
  <c r="F360" i="15"/>
  <c r="E360" i="15"/>
  <c r="D360" i="15"/>
  <c r="C360" i="15"/>
  <c r="J360" i="15"/>
  <c r="H360" i="15"/>
  <c r="K360" i="15"/>
  <c r="G360" i="15"/>
  <c r="A363" i="15" l="1"/>
  <c r="B362" i="15"/>
  <c r="I362" i="15" s="1"/>
  <c r="D361" i="15"/>
  <c r="C361" i="15"/>
  <c r="H361" i="15"/>
  <c r="K361" i="15"/>
  <c r="F361" i="15"/>
  <c r="G361" i="15"/>
  <c r="E361" i="15"/>
  <c r="J361" i="15"/>
  <c r="A364" i="15" l="1"/>
  <c r="B363" i="15"/>
  <c r="I363" i="15" s="1"/>
  <c r="H362" i="15"/>
  <c r="K362" i="15"/>
  <c r="J362" i="15"/>
  <c r="G362" i="15"/>
  <c r="D362" i="15"/>
  <c r="F362" i="15"/>
  <c r="C362" i="15"/>
  <c r="E362" i="15"/>
  <c r="A365" i="15" l="1"/>
  <c r="B364" i="15"/>
  <c r="I364" i="15" s="1"/>
  <c r="J363" i="15"/>
  <c r="G363" i="15"/>
  <c r="F363" i="15"/>
  <c r="E363" i="15"/>
  <c r="H363" i="15"/>
  <c r="K363" i="15"/>
  <c r="D363" i="15"/>
  <c r="C363" i="15"/>
  <c r="A366" i="15" l="1"/>
  <c r="B365" i="15"/>
  <c r="I365" i="15" s="1"/>
  <c r="F364" i="15"/>
  <c r="E364" i="15"/>
  <c r="D364" i="15"/>
  <c r="C364" i="15"/>
  <c r="J364" i="15"/>
  <c r="H364" i="15"/>
  <c r="K364" i="15"/>
  <c r="G364" i="15"/>
  <c r="A367" i="15" l="1"/>
  <c r="B366" i="15"/>
  <c r="I366" i="15" s="1"/>
  <c r="D365" i="15"/>
  <c r="C365" i="15"/>
  <c r="H365" i="15"/>
  <c r="K365" i="15"/>
  <c r="F365" i="15"/>
  <c r="J365" i="15"/>
  <c r="G365" i="15"/>
  <c r="E365" i="15"/>
  <c r="A368" i="15" l="1"/>
  <c r="B367" i="15"/>
  <c r="I367" i="15" s="1"/>
  <c r="H366" i="15"/>
  <c r="K366" i="15"/>
  <c r="J366" i="15"/>
  <c r="G366" i="15"/>
  <c r="D366" i="15"/>
  <c r="E366" i="15"/>
  <c r="C366" i="15"/>
  <c r="F366" i="15"/>
  <c r="A369" i="15" l="1"/>
  <c r="B368" i="15"/>
  <c r="I368" i="15" s="1"/>
  <c r="J367" i="15"/>
  <c r="G367" i="15"/>
  <c r="F367" i="15"/>
  <c r="E367" i="15"/>
  <c r="H367" i="15"/>
  <c r="K367" i="15"/>
  <c r="D367" i="15"/>
  <c r="C367" i="15"/>
  <c r="A370" i="15" l="1"/>
  <c r="B369" i="15"/>
  <c r="I369" i="15" s="1"/>
  <c r="F368" i="15"/>
  <c r="E368" i="15"/>
  <c r="D368" i="15"/>
  <c r="C368" i="15"/>
  <c r="J368" i="15"/>
  <c r="H368" i="15"/>
  <c r="G368" i="15"/>
  <c r="K368" i="15"/>
  <c r="A371" i="15" l="1"/>
  <c r="B370" i="15"/>
  <c r="I370" i="15" s="1"/>
  <c r="D369" i="15"/>
  <c r="C369" i="15"/>
  <c r="H369" i="15"/>
  <c r="K369" i="15"/>
  <c r="F369" i="15"/>
  <c r="J369" i="15"/>
  <c r="G369" i="15"/>
  <c r="E369" i="15"/>
  <c r="A372" i="15" l="1"/>
  <c r="B371" i="15"/>
  <c r="I371" i="15" s="1"/>
  <c r="H370" i="15"/>
  <c r="K370" i="15"/>
  <c r="J370" i="15"/>
  <c r="G370" i="15"/>
  <c r="D370" i="15"/>
  <c r="C370" i="15"/>
  <c r="F370" i="15"/>
  <c r="E370" i="15"/>
  <c r="A373" i="15" l="1"/>
  <c r="B372" i="15"/>
  <c r="I372" i="15" s="1"/>
  <c r="J371" i="15"/>
  <c r="G371" i="15"/>
  <c r="F371" i="15"/>
  <c r="E371" i="15"/>
  <c r="H371" i="15"/>
  <c r="K371" i="15"/>
  <c r="D371" i="15"/>
  <c r="C371" i="15"/>
  <c r="A374" i="15" l="1"/>
  <c r="B373" i="15"/>
  <c r="I373" i="15" s="1"/>
  <c r="F372" i="15"/>
  <c r="E372" i="15"/>
  <c r="D372" i="15"/>
  <c r="C372" i="15"/>
  <c r="J372" i="15"/>
  <c r="K372" i="15"/>
  <c r="G372" i="15"/>
  <c r="H372" i="15"/>
  <c r="A375" i="15" l="1"/>
  <c r="B374" i="15"/>
  <c r="I374" i="15" s="1"/>
  <c r="D373" i="15"/>
  <c r="C373" i="15"/>
  <c r="H373" i="15"/>
  <c r="K373" i="15"/>
  <c r="F373" i="15"/>
  <c r="J373" i="15"/>
  <c r="G373" i="15"/>
  <c r="E373" i="15"/>
  <c r="A376" i="15" l="1"/>
  <c r="B375" i="15"/>
  <c r="I375" i="15" s="1"/>
  <c r="H374" i="15"/>
  <c r="K374" i="15"/>
  <c r="J374" i="15"/>
  <c r="G374" i="15"/>
  <c r="D374" i="15"/>
  <c r="E374" i="15"/>
  <c r="C374" i="15"/>
  <c r="F374" i="15"/>
  <c r="A377" i="15" l="1"/>
  <c r="B376" i="15"/>
  <c r="I376" i="15" s="1"/>
  <c r="J375" i="15"/>
  <c r="G375" i="15"/>
  <c r="F375" i="15"/>
  <c r="E375" i="15"/>
  <c r="H375" i="15"/>
  <c r="K375" i="15"/>
  <c r="D375" i="15"/>
  <c r="C375" i="15"/>
  <c r="A378" i="15" l="1"/>
  <c r="B377" i="15"/>
  <c r="I377" i="15" s="1"/>
  <c r="F376" i="15"/>
  <c r="E376" i="15"/>
  <c r="D376" i="15"/>
  <c r="C376" i="15"/>
  <c r="J376" i="15"/>
  <c r="G376" i="15"/>
  <c r="H376" i="15"/>
  <c r="K376" i="15"/>
  <c r="A379" i="15" l="1"/>
  <c r="B378" i="15"/>
  <c r="I378" i="15" s="1"/>
  <c r="D377" i="15"/>
  <c r="C377" i="15"/>
  <c r="H377" i="15"/>
  <c r="K377" i="15"/>
  <c r="F377" i="15"/>
  <c r="J377" i="15"/>
  <c r="G377" i="15"/>
  <c r="E377" i="15"/>
  <c r="A380" i="15" l="1"/>
  <c r="B379" i="15"/>
  <c r="I379" i="15" s="1"/>
  <c r="H378" i="15"/>
  <c r="K378" i="15"/>
  <c r="J378" i="15"/>
  <c r="G378" i="15"/>
  <c r="D378" i="15"/>
  <c r="F378" i="15"/>
  <c r="E378" i="15"/>
  <c r="C378" i="15"/>
  <c r="A381" i="15" l="1"/>
  <c r="B380" i="15"/>
  <c r="I380" i="15" s="1"/>
  <c r="J379" i="15"/>
  <c r="G379" i="15"/>
  <c r="F379" i="15"/>
  <c r="E379" i="15"/>
  <c r="H379" i="15"/>
  <c r="K379" i="15"/>
  <c r="C379" i="15"/>
  <c r="D379" i="15"/>
  <c r="A382" i="15" l="1"/>
  <c r="B381" i="15"/>
  <c r="I381" i="15" s="1"/>
  <c r="F380" i="15"/>
  <c r="E380" i="15"/>
  <c r="D380" i="15"/>
  <c r="C380" i="15"/>
  <c r="J380" i="15"/>
  <c r="K380" i="15"/>
  <c r="G380" i="15"/>
  <c r="H380" i="15"/>
  <c r="A383" i="15" l="1"/>
  <c r="B382" i="15"/>
  <c r="I382" i="15" s="1"/>
  <c r="D381" i="15"/>
  <c r="C381" i="15"/>
  <c r="H381" i="15"/>
  <c r="K381" i="15"/>
  <c r="F381" i="15"/>
  <c r="J381" i="15"/>
  <c r="E381" i="15"/>
  <c r="G381" i="15"/>
  <c r="A384" i="15" l="1"/>
  <c r="B383" i="15"/>
  <c r="I383" i="15" s="1"/>
  <c r="H382" i="15"/>
  <c r="K382" i="15"/>
  <c r="J382" i="15"/>
  <c r="G382" i="15"/>
  <c r="D382" i="15"/>
  <c r="F382" i="15"/>
  <c r="E382" i="15"/>
  <c r="C382" i="15"/>
  <c r="A385" i="15" l="1"/>
  <c r="B384" i="15"/>
  <c r="I384" i="15" s="1"/>
  <c r="J383" i="15"/>
  <c r="G383" i="15"/>
  <c r="F383" i="15"/>
  <c r="E383" i="15"/>
  <c r="H383" i="15"/>
  <c r="D383" i="15"/>
  <c r="C383" i="15"/>
  <c r="K383" i="15"/>
  <c r="A386" i="15" l="1"/>
  <c r="B385" i="15"/>
  <c r="I385" i="15" s="1"/>
  <c r="F384" i="15"/>
  <c r="E384" i="15"/>
  <c r="D384" i="15"/>
  <c r="C384" i="15"/>
  <c r="J384" i="15"/>
  <c r="H384" i="15"/>
  <c r="K384" i="15"/>
  <c r="G384" i="15"/>
  <c r="A387" i="15" l="1"/>
  <c r="B386" i="15"/>
  <c r="I386" i="15" s="1"/>
  <c r="D385" i="15"/>
  <c r="C385" i="15"/>
  <c r="H385" i="15"/>
  <c r="K385" i="15"/>
  <c r="F385" i="15"/>
  <c r="G385" i="15"/>
  <c r="E385" i="15"/>
  <c r="J385" i="15"/>
  <c r="A388" i="15" l="1"/>
  <c r="B387" i="15"/>
  <c r="I387" i="15" s="1"/>
  <c r="H386" i="15"/>
  <c r="K386" i="15"/>
  <c r="J386" i="15"/>
  <c r="G386" i="15"/>
  <c r="D386" i="15"/>
  <c r="F386" i="15"/>
  <c r="E386" i="15"/>
  <c r="C386" i="15"/>
  <c r="A389" i="15" l="1"/>
  <c r="B388" i="15"/>
  <c r="I388" i="15" s="1"/>
  <c r="D387" i="15"/>
  <c r="K387" i="15"/>
  <c r="J387" i="15"/>
  <c r="G387" i="15"/>
  <c r="F387" i="15"/>
  <c r="C387" i="15"/>
  <c r="H387" i="15"/>
  <c r="E387" i="15"/>
  <c r="A390" i="15" l="1"/>
  <c r="B389" i="15"/>
  <c r="I389" i="15" s="1"/>
  <c r="H388" i="15"/>
  <c r="K388" i="15"/>
  <c r="J388" i="15"/>
  <c r="G388" i="15"/>
  <c r="F388" i="15"/>
  <c r="E388" i="15"/>
  <c r="D388" i="15"/>
  <c r="C388" i="15"/>
  <c r="A391" i="15" l="1"/>
  <c r="B390" i="15"/>
  <c r="I390" i="15" s="1"/>
  <c r="J389" i="15"/>
  <c r="G389" i="15"/>
  <c r="H389" i="15"/>
  <c r="K389" i="15"/>
  <c r="F389" i="15"/>
  <c r="E389" i="15"/>
  <c r="D389" i="15"/>
  <c r="C389" i="15"/>
  <c r="A392" i="15" l="1"/>
  <c r="B391" i="15"/>
  <c r="I391" i="15" s="1"/>
  <c r="F390" i="15"/>
  <c r="E390" i="15"/>
  <c r="H390" i="15"/>
  <c r="K390" i="15"/>
  <c r="J390" i="15"/>
  <c r="G390" i="15"/>
  <c r="D390" i="15"/>
  <c r="C390" i="15"/>
  <c r="A393" i="15" l="1"/>
  <c r="B392" i="15"/>
  <c r="I392" i="15" s="1"/>
  <c r="D391" i="15"/>
  <c r="C391" i="15"/>
  <c r="H391" i="15"/>
  <c r="K391" i="15"/>
  <c r="J391" i="15"/>
  <c r="G391" i="15"/>
  <c r="F391" i="15"/>
  <c r="E391" i="15"/>
  <c r="A394" i="15" l="1"/>
  <c r="B393" i="15"/>
  <c r="I393" i="15" s="1"/>
  <c r="H392" i="15"/>
  <c r="K392" i="15"/>
  <c r="G392" i="15"/>
  <c r="J392" i="15"/>
  <c r="D392" i="15"/>
  <c r="F392" i="15"/>
  <c r="E392" i="15"/>
  <c r="C392" i="15"/>
  <c r="A395" i="15" l="1"/>
  <c r="B394" i="15"/>
  <c r="I394" i="15" s="1"/>
  <c r="J393" i="15"/>
  <c r="G393" i="15"/>
  <c r="E393" i="15"/>
  <c r="C393" i="15"/>
  <c r="F393" i="15"/>
  <c r="K393" i="15"/>
  <c r="D393" i="15"/>
  <c r="H393" i="15"/>
  <c r="A396" i="15" l="1"/>
  <c r="B395" i="15"/>
  <c r="I395" i="15" s="1"/>
  <c r="F394" i="15"/>
  <c r="E394" i="15"/>
  <c r="C394" i="15"/>
  <c r="G394" i="15"/>
  <c r="D394" i="15"/>
  <c r="K394" i="15"/>
  <c r="H394" i="15"/>
  <c r="J394" i="15"/>
  <c r="A397" i="15" l="1"/>
  <c r="B396" i="15"/>
  <c r="I396" i="15" s="1"/>
  <c r="D395" i="15"/>
  <c r="C395" i="15"/>
  <c r="K395" i="15"/>
  <c r="J395" i="15"/>
  <c r="G395" i="15"/>
  <c r="F395" i="15"/>
  <c r="E395" i="15"/>
  <c r="H395" i="15"/>
  <c r="A398" i="15" l="1"/>
  <c r="B397" i="15"/>
  <c r="I397" i="15" s="1"/>
  <c r="H396" i="15"/>
  <c r="K396" i="15"/>
  <c r="G396" i="15"/>
  <c r="D396" i="15"/>
  <c r="J396" i="15"/>
  <c r="C396" i="15"/>
  <c r="E396" i="15"/>
  <c r="F396" i="15"/>
  <c r="A399" i="15" l="1"/>
  <c r="B398" i="15"/>
  <c r="I398" i="15" s="1"/>
  <c r="J397" i="15"/>
  <c r="G397" i="15"/>
  <c r="E397" i="15"/>
  <c r="H397" i="15"/>
  <c r="D397" i="15"/>
  <c r="C397" i="15"/>
  <c r="K397" i="15"/>
  <c r="F397" i="15"/>
  <c r="A400" i="15" l="1"/>
  <c r="B399" i="15"/>
  <c r="I399" i="15" s="1"/>
  <c r="F398" i="15"/>
  <c r="E398" i="15"/>
  <c r="C398" i="15"/>
  <c r="J398" i="15"/>
  <c r="H398" i="15"/>
  <c r="K398" i="15"/>
  <c r="G398" i="15"/>
  <c r="D398" i="15"/>
  <c r="A401" i="15" l="1"/>
  <c r="B400" i="15"/>
  <c r="I400" i="15" s="1"/>
  <c r="D399" i="15"/>
  <c r="C399" i="15"/>
  <c r="K399" i="15"/>
  <c r="F399" i="15"/>
  <c r="H399" i="15"/>
  <c r="E399" i="15"/>
  <c r="J399" i="15"/>
  <c r="G399" i="15"/>
  <c r="A402" i="15" l="1"/>
  <c r="B401" i="15"/>
  <c r="I401" i="15" s="1"/>
  <c r="H400" i="15"/>
  <c r="K400" i="15"/>
  <c r="G400" i="15"/>
  <c r="D400" i="15"/>
  <c r="F400" i="15"/>
  <c r="E400" i="15"/>
  <c r="C400" i="15"/>
  <c r="J400" i="15"/>
  <c r="A403" i="15" l="1"/>
  <c r="B402" i="15"/>
  <c r="I402" i="15" s="1"/>
  <c r="J401" i="15"/>
  <c r="G401" i="15"/>
  <c r="E401" i="15"/>
  <c r="H401" i="15"/>
  <c r="K401" i="15"/>
  <c r="F401" i="15"/>
  <c r="D401" i="15"/>
  <c r="C401" i="15"/>
  <c r="A404" i="15" l="1"/>
  <c r="B403" i="15"/>
  <c r="I403" i="15" s="1"/>
  <c r="F402" i="15"/>
  <c r="E402" i="15"/>
  <c r="C402" i="15"/>
  <c r="J402" i="15"/>
  <c r="G402" i="15"/>
  <c r="H402" i="15"/>
  <c r="K402" i="15"/>
  <c r="D402" i="15"/>
  <c r="A405" i="15" l="1"/>
  <c r="B404" i="15"/>
  <c r="I404" i="15" s="1"/>
  <c r="D403" i="15"/>
  <c r="C403" i="15"/>
  <c r="K403" i="15"/>
  <c r="F403" i="15"/>
  <c r="J403" i="15"/>
  <c r="G403" i="15"/>
  <c r="E403" i="15"/>
  <c r="H403" i="15"/>
  <c r="A406" i="15" l="1"/>
  <c r="B405" i="15"/>
  <c r="I405" i="15" s="1"/>
  <c r="H404" i="15"/>
  <c r="K404" i="15"/>
  <c r="G404" i="15"/>
  <c r="D404" i="15"/>
  <c r="J404" i="15"/>
  <c r="C404" i="15"/>
  <c r="F404" i="15"/>
  <c r="E404" i="15"/>
  <c r="A407" i="15" l="1"/>
  <c r="B406" i="15"/>
  <c r="I406" i="15" s="1"/>
  <c r="J405" i="15"/>
  <c r="G405" i="15"/>
  <c r="E405" i="15"/>
  <c r="H405" i="15"/>
  <c r="D405" i="15"/>
  <c r="C405" i="15"/>
  <c r="K405" i="15"/>
  <c r="F405" i="15"/>
  <c r="A408" i="15" l="1"/>
  <c r="B407" i="15"/>
  <c r="I407" i="15" s="1"/>
  <c r="F406" i="15"/>
  <c r="E406" i="15"/>
  <c r="C406" i="15"/>
  <c r="J406" i="15"/>
  <c r="G406" i="15"/>
  <c r="H406" i="15"/>
  <c r="K406" i="15"/>
  <c r="D406" i="15"/>
  <c r="A409" i="15" l="1"/>
  <c r="B408" i="15"/>
  <c r="I408" i="15" s="1"/>
  <c r="D407" i="15"/>
  <c r="C407" i="15"/>
  <c r="K407" i="15"/>
  <c r="F407" i="15"/>
  <c r="E407" i="15"/>
  <c r="J407" i="15"/>
  <c r="H407" i="15"/>
  <c r="G407" i="15"/>
  <c r="A410" i="15" l="1"/>
  <c r="B409" i="15"/>
  <c r="I409" i="15" s="1"/>
  <c r="H408" i="15"/>
  <c r="K408" i="15"/>
  <c r="G408" i="15"/>
  <c r="D408" i="15"/>
  <c r="C408" i="15"/>
  <c r="J408" i="15"/>
  <c r="F408" i="15"/>
  <c r="E408" i="15"/>
  <c r="A411" i="15" l="1"/>
  <c r="B410" i="15"/>
  <c r="I410" i="15" s="1"/>
  <c r="J409" i="15"/>
  <c r="G409" i="15"/>
  <c r="E409" i="15"/>
  <c r="H409" i="15"/>
  <c r="K409" i="15"/>
  <c r="D409" i="15"/>
  <c r="C409" i="15"/>
  <c r="F409" i="15"/>
  <c r="A412" i="15" l="1"/>
  <c r="B411" i="15"/>
  <c r="I411" i="15" s="1"/>
  <c r="F410" i="15"/>
  <c r="E410" i="15"/>
  <c r="C410" i="15"/>
  <c r="J410" i="15"/>
  <c r="G410" i="15"/>
  <c r="H410" i="15"/>
  <c r="K410" i="15"/>
  <c r="D410" i="15"/>
  <c r="A413" i="15" l="1"/>
  <c r="B412" i="15"/>
  <c r="I412" i="15" s="1"/>
  <c r="D411" i="15"/>
  <c r="C411" i="15"/>
  <c r="K411" i="15"/>
  <c r="F411" i="15"/>
  <c r="E411" i="15"/>
  <c r="G411" i="15"/>
  <c r="H411" i="15"/>
  <c r="J411" i="15"/>
  <c r="A414" i="15" l="1"/>
  <c r="B413" i="15"/>
  <c r="I413" i="15" s="1"/>
  <c r="H412" i="15"/>
  <c r="K412" i="15"/>
  <c r="G412" i="15"/>
  <c r="D412" i="15"/>
  <c r="C412" i="15"/>
  <c r="J412" i="15"/>
  <c r="F412" i="15"/>
  <c r="E412" i="15"/>
  <c r="A415" i="15" l="1"/>
  <c r="B414" i="15"/>
  <c r="I414" i="15" s="1"/>
  <c r="J413" i="15"/>
  <c r="G413" i="15"/>
  <c r="E413" i="15"/>
  <c r="H413" i="15"/>
  <c r="K413" i="15"/>
  <c r="F413" i="15"/>
  <c r="D413" i="15"/>
  <c r="C413" i="15"/>
  <c r="A416" i="15" l="1"/>
  <c r="B415" i="15"/>
  <c r="I415" i="15" s="1"/>
  <c r="F414" i="15"/>
  <c r="E414" i="15"/>
  <c r="C414" i="15"/>
  <c r="J414" i="15"/>
  <c r="G414" i="15"/>
  <c r="H414" i="15"/>
  <c r="K414" i="15"/>
  <c r="D414" i="15"/>
  <c r="A417" i="15" l="1"/>
  <c r="B416" i="15"/>
  <c r="I416" i="15" s="1"/>
  <c r="D415" i="15"/>
  <c r="C415" i="15"/>
  <c r="K415" i="15"/>
  <c r="F415" i="15"/>
  <c r="E415" i="15"/>
  <c r="J415" i="15"/>
  <c r="G415" i="15"/>
  <c r="H415" i="15"/>
  <c r="A418" i="15" l="1"/>
  <c r="B417" i="15"/>
  <c r="I417" i="15" s="1"/>
  <c r="H416" i="15"/>
  <c r="K416" i="15"/>
  <c r="G416" i="15"/>
  <c r="D416" i="15"/>
  <c r="C416" i="15"/>
  <c r="E416" i="15"/>
  <c r="J416" i="15"/>
  <c r="F416" i="15"/>
  <c r="A419" i="15" l="1"/>
  <c r="B418" i="15"/>
  <c r="I418" i="15" s="1"/>
  <c r="J417" i="15"/>
  <c r="G417" i="15"/>
  <c r="E417" i="15"/>
  <c r="H417" i="15"/>
  <c r="K417" i="15"/>
  <c r="F417" i="15"/>
  <c r="D417" i="15"/>
  <c r="C417" i="15"/>
  <c r="A420" i="15" l="1"/>
  <c r="B419" i="15"/>
  <c r="I419" i="15" s="1"/>
  <c r="F418" i="15"/>
  <c r="E418" i="15"/>
  <c r="C418" i="15"/>
  <c r="J418" i="15"/>
  <c r="G418" i="15"/>
  <c r="D418" i="15"/>
  <c r="H418" i="15"/>
  <c r="K418" i="15"/>
  <c r="A421" i="15" l="1"/>
  <c r="B420" i="15"/>
  <c r="I420" i="15" s="1"/>
  <c r="D419" i="15"/>
  <c r="C419" i="15"/>
  <c r="K419" i="15"/>
  <c r="F419" i="15"/>
  <c r="E419" i="15"/>
  <c r="H419" i="15"/>
  <c r="J419" i="15"/>
  <c r="G419" i="15"/>
  <c r="A422" i="15" l="1"/>
  <c r="B421" i="15"/>
  <c r="I421" i="15" s="1"/>
  <c r="H420" i="15"/>
  <c r="K420" i="15"/>
  <c r="J420" i="15"/>
  <c r="G420" i="15"/>
  <c r="D420" i="15"/>
  <c r="C420" i="15"/>
  <c r="F420" i="15"/>
  <c r="E420" i="15"/>
  <c r="A423" i="15" l="1"/>
  <c r="B422" i="15"/>
  <c r="I422" i="15" s="1"/>
  <c r="J421" i="15"/>
  <c r="G421" i="15"/>
  <c r="F421" i="15"/>
  <c r="E421" i="15"/>
  <c r="H421" i="15"/>
  <c r="K421" i="15"/>
  <c r="D421" i="15"/>
  <c r="C421" i="15"/>
  <c r="A424" i="15" l="1"/>
  <c r="B423" i="15"/>
  <c r="I423" i="15" s="1"/>
  <c r="F422" i="15"/>
  <c r="E422" i="15"/>
  <c r="D422" i="15"/>
  <c r="C422" i="15"/>
  <c r="J422" i="15"/>
  <c r="G422" i="15"/>
  <c r="H422" i="15"/>
  <c r="K422" i="15"/>
  <c r="A425" i="15" l="1"/>
  <c r="B424" i="15"/>
  <c r="I424" i="15" s="1"/>
  <c r="D423" i="15"/>
  <c r="C423" i="15"/>
  <c r="H423" i="15"/>
  <c r="K423" i="15"/>
  <c r="F423" i="15"/>
  <c r="E423" i="15"/>
  <c r="J423" i="15"/>
  <c r="G423" i="15"/>
  <c r="A426" i="15" l="1"/>
  <c r="B425" i="15"/>
  <c r="I425" i="15" s="1"/>
  <c r="H424" i="15"/>
  <c r="K424" i="15"/>
  <c r="J424" i="15"/>
  <c r="G424" i="15"/>
  <c r="D424" i="15"/>
  <c r="C424" i="15"/>
  <c r="E424" i="15"/>
  <c r="F424" i="15"/>
  <c r="A427" i="15" l="1"/>
  <c r="B426" i="15"/>
  <c r="I426" i="15" s="1"/>
  <c r="J425" i="15"/>
  <c r="G425" i="15"/>
  <c r="F425" i="15"/>
  <c r="E425" i="15"/>
  <c r="H425" i="15"/>
  <c r="K425" i="15"/>
  <c r="D425" i="15"/>
  <c r="C425" i="15"/>
  <c r="A428" i="15" l="1"/>
  <c r="B427" i="15"/>
  <c r="I427" i="15" s="1"/>
  <c r="F426" i="15"/>
  <c r="E426" i="15"/>
  <c r="D426" i="15"/>
  <c r="C426" i="15"/>
  <c r="J426" i="15"/>
  <c r="G426" i="15"/>
  <c r="H426" i="15"/>
  <c r="K426" i="15"/>
  <c r="A429" i="15" l="1"/>
  <c r="B428" i="15"/>
  <c r="I428" i="15" s="1"/>
  <c r="D427" i="15"/>
  <c r="C427" i="15"/>
  <c r="H427" i="15"/>
  <c r="K427" i="15"/>
  <c r="F427" i="15"/>
  <c r="E427" i="15"/>
  <c r="J427" i="15"/>
  <c r="G427" i="15"/>
  <c r="A430" i="15" l="1"/>
  <c r="B429" i="15"/>
  <c r="I429" i="15" s="1"/>
  <c r="H428" i="15"/>
  <c r="K428" i="15"/>
  <c r="J428" i="15"/>
  <c r="G428" i="15"/>
  <c r="D428" i="15"/>
  <c r="C428" i="15"/>
  <c r="F428" i="15"/>
  <c r="E428" i="15"/>
  <c r="A431" i="15" l="1"/>
  <c r="B430" i="15"/>
  <c r="I430" i="15" s="1"/>
  <c r="J429" i="15"/>
  <c r="G429" i="15"/>
  <c r="F429" i="15"/>
  <c r="E429" i="15"/>
  <c r="H429" i="15"/>
  <c r="K429" i="15"/>
  <c r="D429" i="15"/>
  <c r="C429" i="15"/>
  <c r="A432" i="15" l="1"/>
  <c r="B431" i="15"/>
  <c r="I431" i="15" s="1"/>
  <c r="F430" i="15"/>
  <c r="E430" i="15"/>
  <c r="D430" i="15"/>
  <c r="C430" i="15"/>
  <c r="J430" i="15"/>
  <c r="G430" i="15"/>
  <c r="K430" i="15"/>
  <c r="H430" i="15"/>
  <c r="A433" i="15" l="1"/>
  <c r="B432" i="15"/>
  <c r="I432" i="15" s="1"/>
  <c r="D431" i="15"/>
  <c r="C431" i="15"/>
  <c r="H431" i="15"/>
  <c r="K431" i="15"/>
  <c r="F431" i="15"/>
  <c r="E431" i="15"/>
  <c r="J431" i="15"/>
  <c r="G431" i="15"/>
  <c r="A434" i="15" l="1"/>
  <c r="B433" i="15"/>
  <c r="I433" i="15" s="1"/>
  <c r="H432" i="15"/>
  <c r="K432" i="15"/>
  <c r="J432" i="15"/>
  <c r="G432" i="15"/>
  <c r="D432" i="15"/>
  <c r="C432" i="15"/>
  <c r="F432" i="15"/>
  <c r="E432" i="15"/>
  <c r="A435" i="15" l="1"/>
  <c r="B434" i="15"/>
  <c r="I434" i="15" s="1"/>
  <c r="J433" i="15"/>
  <c r="G433" i="15"/>
  <c r="F433" i="15"/>
  <c r="E433" i="15"/>
  <c r="H433" i="15"/>
  <c r="K433" i="15"/>
  <c r="D433" i="15"/>
  <c r="C433" i="15"/>
  <c r="A436" i="15" l="1"/>
  <c r="B435" i="15"/>
  <c r="I435" i="15" s="1"/>
  <c r="F434" i="15"/>
  <c r="E434" i="15"/>
  <c r="D434" i="15"/>
  <c r="C434" i="15"/>
  <c r="J434" i="15"/>
  <c r="G434" i="15"/>
  <c r="H434" i="15"/>
  <c r="K434" i="15"/>
  <c r="A437" i="15" l="1"/>
  <c r="B436" i="15"/>
  <c r="I436" i="15" s="1"/>
  <c r="D435" i="15"/>
  <c r="C435" i="15"/>
  <c r="H435" i="15"/>
  <c r="K435" i="15"/>
  <c r="F435" i="15"/>
  <c r="E435" i="15"/>
  <c r="J435" i="15"/>
  <c r="G435" i="15"/>
  <c r="A438" i="15" l="1"/>
  <c r="B437" i="15"/>
  <c r="I437" i="15" s="1"/>
  <c r="H436" i="15"/>
  <c r="K436" i="15"/>
  <c r="J436" i="15"/>
  <c r="G436" i="15"/>
  <c r="D436" i="15"/>
  <c r="C436" i="15"/>
  <c r="F436" i="15"/>
  <c r="E436" i="15"/>
  <c r="A439" i="15" l="1"/>
  <c r="B438" i="15"/>
  <c r="I438" i="15" s="1"/>
  <c r="J437" i="15"/>
  <c r="G437" i="15"/>
  <c r="F437" i="15"/>
  <c r="E437" i="15"/>
  <c r="H437" i="15"/>
  <c r="K437" i="15"/>
  <c r="D437" i="15"/>
  <c r="C437" i="15"/>
  <c r="A440" i="15" l="1"/>
  <c r="B439" i="15"/>
  <c r="I439" i="15" s="1"/>
  <c r="F438" i="15"/>
  <c r="E438" i="15"/>
  <c r="D438" i="15"/>
  <c r="C438" i="15"/>
  <c r="J438" i="15"/>
  <c r="G438" i="15"/>
  <c r="H438" i="15"/>
  <c r="K438" i="15"/>
  <c r="A441" i="15" l="1"/>
  <c r="B440" i="15"/>
  <c r="I440" i="15" s="1"/>
  <c r="D439" i="15"/>
  <c r="C439" i="15"/>
  <c r="H439" i="15"/>
  <c r="K439" i="15"/>
  <c r="F439" i="15"/>
  <c r="E439" i="15"/>
  <c r="J439" i="15"/>
  <c r="G439" i="15"/>
  <c r="A442" i="15" l="1"/>
  <c r="B441" i="15"/>
  <c r="I441" i="15" s="1"/>
  <c r="H440" i="15"/>
  <c r="K440" i="15"/>
  <c r="J440" i="15"/>
  <c r="G440" i="15"/>
  <c r="D440" i="15"/>
  <c r="C440" i="15"/>
  <c r="F440" i="15"/>
  <c r="E440" i="15"/>
  <c r="A443" i="15" l="1"/>
  <c r="B442" i="15"/>
  <c r="I442" i="15" s="1"/>
  <c r="J441" i="15"/>
  <c r="G441" i="15"/>
  <c r="F441" i="15"/>
  <c r="E441" i="15"/>
  <c r="H441" i="15"/>
  <c r="K441" i="15"/>
  <c r="D441" i="15"/>
  <c r="C441" i="15"/>
  <c r="A444" i="15" l="1"/>
  <c r="B443" i="15"/>
  <c r="I443" i="15" s="1"/>
  <c r="F442" i="15"/>
  <c r="E442" i="15"/>
  <c r="D442" i="15"/>
  <c r="C442" i="15"/>
  <c r="J442" i="15"/>
  <c r="G442" i="15"/>
  <c r="H442" i="15"/>
  <c r="K442" i="15"/>
  <c r="A445" i="15" l="1"/>
  <c r="B444" i="15"/>
  <c r="I444" i="15" s="1"/>
  <c r="D443" i="15"/>
  <c r="C443" i="15"/>
  <c r="H443" i="15"/>
  <c r="K443" i="15"/>
  <c r="F443" i="15"/>
  <c r="E443" i="15"/>
  <c r="J443" i="15"/>
  <c r="G443" i="15"/>
  <c r="A446" i="15" l="1"/>
  <c r="B445" i="15"/>
  <c r="I445" i="15" s="1"/>
  <c r="H444" i="15"/>
  <c r="K444" i="15"/>
  <c r="J444" i="15"/>
  <c r="G444" i="15"/>
  <c r="D444" i="15"/>
  <c r="C444" i="15"/>
  <c r="F444" i="15"/>
  <c r="E444" i="15"/>
  <c r="A447" i="15" l="1"/>
  <c r="B446" i="15"/>
  <c r="I446" i="15" s="1"/>
  <c r="J445" i="15"/>
  <c r="G445" i="15"/>
  <c r="F445" i="15"/>
  <c r="E445" i="15"/>
  <c r="H445" i="15"/>
  <c r="K445" i="15"/>
  <c r="D445" i="15"/>
  <c r="C445" i="15"/>
  <c r="A448" i="15" l="1"/>
  <c r="B447" i="15"/>
  <c r="I447" i="15" s="1"/>
  <c r="F446" i="15"/>
  <c r="E446" i="15"/>
  <c r="D446" i="15"/>
  <c r="C446" i="15"/>
  <c r="J446" i="15"/>
  <c r="G446" i="15"/>
  <c r="H446" i="15"/>
  <c r="K446" i="15"/>
  <c r="A449" i="15" l="1"/>
  <c r="B448" i="15"/>
  <c r="I448" i="15" s="1"/>
  <c r="D447" i="15"/>
  <c r="C447" i="15"/>
  <c r="H447" i="15"/>
  <c r="K447" i="15"/>
  <c r="F447" i="15"/>
  <c r="E447" i="15"/>
  <c r="J447" i="15"/>
  <c r="G447" i="15"/>
  <c r="A450" i="15" l="1"/>
  <c r="B449" i="15"/>
  <c r="I449" i="15" s="1"/>
  <c r="H448" i="15"/>
  <c r="K448" i="15"/>
  <c r="J448" i="15"/>
  <c r="G448" i="15"/>
  <c r="D448" i="15"/>
  <c r="C448" i="15"/>
  <c r="F448" i="15"/>
  <c r="E448" i="15"/>
  <c r="A451" i="15" l="1"/>
  <c r="B450" i="15"/>
  <c r="I450" i="15" s="1"/>
  <c r="J449" i="15"/>
  <c r="G449" i="15"/>
  <c r="F449" i="15"/>
  <c r="E449" i="15"/>
  <c r="H449" i="15"/>
  <c r="K449" i="15"/>
  <c r="D449" i="15"/>
  <c r="C449" i="15"/>
  <c r="A452" i="15" l="1"/>
  <c r="B451" i="15"/>
  <c r="I451" i="15" s="1"/>
  <c r="F450" i="15"/>
  <c r="E450" i="15"/>
  <c r="D450" i="15"/>
  <c r="C450" i="15"/>
  <c r="J450" i="15"/>
  <c r="G450" i="15"/>
  <c r="H450" i="15"/>
  <c r="K450" i="15"/>
  <c r="A453" i="15" l="1"/>
  <c r="B452" i="15"/>
  <c r="I452" i="15" s="1"/>
  <c r="D451" i="15"/>
  <c r="C451" i="15"/>
  <c r="H451" i="15"/>
  <c r="K451" i="15"/>
  <c r="F451" i="15"/>
  <c r="E451" i="15"/>
  <c r="J451" i="15"/>
  <c r="G451" i="15"/>
  <c r="A454" i="15" l="1"/>
  <c r="B453" i="15"/>
  <c r="I453" i="15" s="1"/>
  <c r="H452" i="15"/>
  <c r="K452" i="15"/>
  <c r="J452" i="15"/>
  <c r="G452" i="15"/>
  <c r="D452" i="15"/>
  <c r="C452" i="15"/>
  <c r="F452" i="15"/>
  <c r="E452" i="15"/>
  <c r="A455" i="15" l="1"/>
  <c r="B454" i="15"/>
  <c r="I454" i="15" s="1"/>
  <c r="J453" i="15"/>
  <c r="G453" i="15"/>
  <c r="F453" i="15"/>
  <c r="E453" i="15"/>
  <c r="H453" i="15"/>
  <c r="K453" i="15"/>
  <c r="D453" i="15"/>
  <c r="C453" i="15"/>
  <c r="A456" i="15" l="1"/>
  <c r="B455" i="15"/>
  <c r="I455" i="15" s="1"/>
  <c r="F454" i="15"/>
  <c r="E454" i="15"/>
  <c r="D454" i="15"/>
  <c r="C454" i="15"/>
  <c r="J454" i="15"/>
  <c r="G454" i="15"/>
  <c r="H454" i="15"/>
  <c r="K454" i="15"/>
  <c r="A457" i="15" l="1"/>
  <c r="B456" i="15"/>
  <c r="I456" i="15" s="1"/>
  <c r="D455" i="15"/>
  <c r="C455" i="15"/>
  <c r="H455" i="15"/>
  <c r="K455" i="15"/>
  <c r="F455" i="15"/>
  <c r="E455" i="15"/>
  <c r="J455" i="15"/>
  <c r="G455" i="15"/>
  <c r="A458" i="15" l="1"/>
  <c r="B457" i="15"/>
  <c r="I457" i="15" s="1"/>
  <c r="H456" i="15"/>
  <c r="K456" i="15"/>
  <c r="J456" i="15"/>
  <c r="G456" i="15"/>
  <c r="D456" i="15"/>
  <c r="C456" i="15"/>
  <c r="E456" i="15"/>
  <c r="F456" i="15"/>
  <c r="A459" i="15" l="1"/>
  <c r="B458" i="15"/>
  <c r="I458" i="15" s="1"/>
  <c r="H457" i="15"/>
  <c r="J457" i="15"/>
  <c r="G457" i="15"/>
  <c r="K457" i="15"/>
  <c r="F457" i="15"/>
  <c r="C457" i="15"/>
  <c r="E457" i="15"/>
  <c r="D457" i="15"/>
  <c r="A460" i="15" l="1"/>
  <c r="B459" i="15"/>
  <c r="I459" i="15" s="1"/>
  <c r="C458" i="15"/>
  <c r="H458" i="15"/>
  <c r="K458" i="15"/>
  <c r="J458" i="15"/>
  <c r="G458" i="15"/>
  <c r="F458" i="15"/>
  <c r="E458" i="15"/>
  <c r="D458" i="15"/>
  <c r="A461" i="15" l="1"/>
  <c r="B460" i="15"/>
  <c r="I460" i="15" s="1"/>
  <c r="K459" i="15"/>
  <c r="J459" i="15"/>
  <c r="G459" i="15"/>
  <c r="F459" i="15"/>
  <c r="E459" i="15"/>
  <c r="D459" i="15"/>
  <c r="C459" i="15"/>
  <c r="H459" i="15"/>
  <c r="A462" i="15" l="1"/>
  <c r="B461" i="15"/>
  <c r="I461" i="15" s="1"/>
  <c r="G460" i="15"/>
  <c r="F460" i="15"/>
  <c r="E460" i="15"/>
  <c r="D460" i="15"/>
  <c r="C460" i="15"/>
  <c r="H460" i="15"/>
  <c r="K460" i="15"/>
  <c r="J460" i="15"/>
  <c r="A463" i="15" l="1"/>
  <c r="B462" i="15"/>
  <c r="I462" i="15" s="1"/>
  <c r="E461" i="15"/>
  <c r="D461" i="15"/>
  <c r="C461" i="15"/>
  <c r="H461" i="15"/>
  <c r="K461" i="15"/>
  <c r="J461" i="15"/>
  <c r="G461" i="15"/>
  <c r="F461" i="15"/>
  <c r="A464" i="15" l="1"/>
  <c r="B463" i="15"/>
  <c r="I463" i="15" s="1"/>
  <c r="C462" i="15"/>
  <c r="H462" i="15"/>
  <c r="K462" i="15"/>
  <c r="J462" i="15"/>
  <c r="G462" i="15"/>
  <c r="F462" i="15"/>
  <c r="E462" i="15"/>
  <c r="D462" i="15"/>
  <c r="A465" i="15" l="1"/>
  <c r="B464" i="15"/>
  <c r="I464" i="15" s="1"/>
  <c r="K463" i="15"/>
  <c r="J463" i="15"/>
  <c r="G463" i="15"/>
  <c r="F463" i="15"/>
  <c r="E463" i="15"/>
  <c r="D463" i="15"/>
  <c r="C463" i="15"/>
  <c r="H463" i="15"/>
  <c r="A466" i="15" l="1"/>
  <c r="B465" i="15"/>
  <c r="I465" i="15" s="1"/>
  <c r="G464" i="15"/>
  <c r="F464" i="15"/>
  <c r="E464" i="15"/>
  <c r="D464" i="15"/>
  <c r="C464" i="15"/>
  <c r="H464" i="15"/>
  <c r="K464" i="15"/>
  <c r="J464" i="15"/>
  <c r="A467" i="15" l="1"/>
  <c r="B466" i="15"/>
  <c r="I466" i="15" s="1"/>
  <c r="E465" i="15"/>
  <c r="D465" i="15"/>
  <c r="C465" i="15"/>
  <c r="H465" i="15"/>
  <c r="K465" i="15"/>
  <c r="J465" i="15"/>
  <c r="G465" i="15"/>
  <c r="F465" i="15"/>
  <c r="A468" i="15" l="1"/>
  <c r="B467" i="15"/>
  <c r="I467" i="15" s="1"/>
  <c r="C466" i="15"/>
  <c r="H466" i="15"/>
  <c r="K466" i="15"/>
  <c r="J466" i="15"/>
  <c r="G466" i="15"/>
  <c r="F466" i="15"/>
  <c r="E466" i="15"/>
  <c r="D466" i="15"/>
  <c r="A469" i="15" l="1"/>
  <c r="B468" i="15"/>
  <c r="I468" i="15" s="1"/>
  <c r="K467" i="15"/>
  <c r="J467" i="15"/>
  <c r="G467" i="15"/>
  <c r="F467" i="15"/>
  <c r="E467" i="15"/>
  <c r="D467" i="15"/>
  <c r="C467" i="15"/>
  <c r="H467" i="15"/>
  <c r="A470" i="15" l="1"/>
  <c r="B469" i="15"/>
  <c r="I469" i="15" s="1"/>
  <c r="G468" i="15"/>
  <c r="F468" i="15"/>
  <c r="E468" i="15"/>
  <c r="D468" i="15"/>
  <c r="C468" i="15"/>
  <c r="H468" i="15"/>
  <c r="K468" i="15"/>
  <c r="J468" i="15"/>
  <c r="A471" i="15" l="1"/>
  <c r="B470" i="15"/>
  <c r="I470" i="15" s="1"/>
  <c r="E469" i="15"/>
  <c r="D469" i="15"/>
  <c r="C469" i="15"/>
  <c r="H469" i="15"/>
  <c r="K469" i="15"/>
  <c r="J469" i="15"/>
  <c r="G469" i="15"/>
  <c r="F469" i="15"/>
  <c r="A472" i="15" l="1"/>
  <c r="B471" i="15"/>
  <c r="I471" i="15" s="1"/>
  <c r="C470" i="15"/>
  <c r="H470" i="15"/>
  <c r="K470" i="15"/>
  <c r="J470" i="15"/>
  <c r="G470" i="15"/>
  <c r="F470" i="15"/>
  <c r="E470" i="15"/>
  <c r="D470" i="15"/>
  <c r="A473" i="15" l="1"/>
  <c r="B472" i="15"/>
  <c r="I472" i="15" s="1"/>
  <c r="K471" i="15"/>
  <c r="J471" i="15"/>
  <c r="G471" i="15"/>
  <c r="F471" i="15"/>
  <c r="E471" i="15"/>
  <c r="D471" i="15"/>
  <c r="C471" i="15"/>
  <c r="H471" i="15"/>
  <c r="A474" i="15" l="1"/>
  <c r="B473" i="15"/>
  <c r="I473" i="15" s="1"/>
  <c r="G472" i="15"/>
  <c r="F472" i="15"/>
  <c r="E472" i="15"/>
  <c r="D472" i="15"/>
  <c r="C472" i="15"/>
  <c r="H472" i="15"/>
  <c r="K472" i="15"/>
  <c r="J472" i="15"/>
  <c r="A475" i="15" l="1"/>
  <c r="B474" i="15"/>
  <c r="I474" i="15" s="1"/>
  <c r="E473" i="15"/>
  <c r="D473" i="15"/>
  <c r="C473" i="15"/>
  <c r="H473" i="15"/>
  <c r="K473" i="15"/>
  <c r="J473" i="15"/>
  <c r="G473" i="15"/>
  <c r="F473" i="15"/>
  <c r="A476" i="15" l="1"/>
  <c r="B475" i="15"/>
  <c r="I475" i="15" s="1"/>
  <c r="C474" i="15"/>
  <c r="H474" i="15"/>
  <c r="K474" i="15"/>
  <c r="J474" i="15"/>
  <c r="G474" i="15"/>
  <c r="F474" i="15"/>
  <c r="E474" i="15"/>
  <c r="D474" i="15"/>
  <c r="A477" i="15" l="1"/>
  <c r="B476" i="15"/>
  <c r="I476" i="15" s="1"/>
  <c r="K475" i="15"/>
  <c r="J475" i="15"/>
  <c r="G475" i="15"/>
  <c r="F475" i="15"/>
  <c r="E475" i="15"/>
  <c r="D475" i="15"/>
  <c r="C475" i="15"/>
  <c r="H475" i="15"/>
  <c r="A478" i="15" l="1"/>
  <c r="B477" i="15"/>
  <c r="I477" i="15" s="1"/>
  <c r="G476" i="15"/>
  <c r="F476" i="15"/>
  <c r="E476" i="15"/>
  <c r="D476" i="15"/>
  <c r="C476" i="15"/>
  <c r="H476" i="15"/>
  <c r="K476" i="15"/>
  <c r="J476" i="15"/>
  <c r="A479" i="15" l="1"/>
  <c r="B478" i="15"/>
  <c r="I478" i="15" s="1"/>
  <c r="E477" i="15"/>
  <c r="D477" i="15"/>
  <c r="C477" i="15"/>
  <c r="H477" i="15"/>
  <c r="K477" i="15"/>
  <c r="J477" i="15"/>
  <c r="G477" i="15"/>
  <c r="F477" i="15"/>
  <c r="A480" i="15" l="1"/>
  <c r="B479" i="15"/>
  <c r="I479" i="15" s="1"/>
  <c r="C478" i="15"/>
  <c r="H478" i="15"/>
  <c r="K478" i="15"/>
  <c r="J478" i="15"/>
  <c r="G478" i="15"/>
  <c r="F478" i="15"/>
  <c r="E478" i="15"/>
  <c r="D478" i="15"/>
  <c r="A481" i="15" l="1"/>
  <c r="B480" i="15"/>
  <c r="I480" i="15" s="1"/>
  <c r="K479" i="15"/>
  <c r="J479" i="15"/>
  <c r="G479" i="15"/>
  <c r="F479" i="15"/>
  <c r="E479" i="15"/>
  <c r="D479" i="15"/>
  <c r="C479" i="15"/>
  <c r="H479" i="15"/>
  <c r="A482" i="15" l="1"/>
  <c r="B481" i="15"/>
  <c r="I481" i="15" s="1"/>
  <c r="G480" i="15"/>
  <c r="F480" i="15"/>
  <c r="E480" i="15"/>
  <c r="D480" i="15"/>
  <c r="C480" i="15"/>
  <c r="H480" i="15"/>
  <c r="K480" i="15"/>
  <c r="J480" i="15"/>
  <c r="A483" i="15" l="1"/>
  <c r="B482" i="15"/>
  <c r="I482" i="15" s="1"/>
  <c r="E481" i="15"/>
  <c r="D481" i="15"/>
  <c r="C481" i="15"/>
  <c r="H481" i="15"/>
  <c r="K481" i="15"/>
  <c r="J481" i="15"/>
  <c r="G481" i="15"/>
  <c r="F481" i="15"/>
  <c r="A484" i="15" l="1"/>
  <c r="B483" i="15"/>
  <c r="I483" i="15" s="1"/>
  <c r="C482" i="15"/>
  <c r="H482" i="15"/>
  <c r="K482" i="15"/>
  <c r="J482" i="15"/>
  <c r="G482" i="15"/>
  <c r="F482" i="15"/>
  <c r="E482" i="15"/>
  <c r="D482" i="15"/>
  <c r="A485" i="15" l="1"/>
  <c r="B484" i="15"/>
  <c r="I484" i="15" s="1"/>
  <c r="K483" i="15"/>
  <c r="J483" i="15"/>
  <c r="G483" i="15"/>
  <c r="F483" i="15"/>
  <c r="E483" i="15"/>
  <c r="D483" i="15"/>
  <c r="C483" i="15"/>
  <c r="H483" i="15"/>
  <c r="A486" i="15" l="1"/>
  <c r="B485" i="15"/>
  <c r="I485" i="15" s="1"/>
  <c r="G484" i="15"/>
  <c r="F484" i="15"/>
  <c r="E484" i="15"/>
  <c r="D484" i="15"/>
  <c r="C484" i="15"/>
  <c r="H484" i="15"/>
  <c r="K484" i="15"/>
  <c r="J484" i="15"/>
  <c r="A487" i="15" l="1"/>
  <c r="B486" i="15"/>
  <c r="I486" i="15" s="1"/>
  <c r="E485" i="15"/>
  <c r="D485" i="15"/>
  <c r="C485" i="15"/>
  <c r="H485" i="15"/>
  <c r="K485" i="15"/>
  <c r="J485" i="15"/>
  <c r="G485" i="15"/>
  <c r="F485" i="15"/>
  <c r="A488" i="15" l="1"/>
  <c r="B487" i="15"/>
  <c r="I487" i="15" s="1"/>
  <c r="C486" i="15"/>
  <c r="H486" i="15"/>
  <c r="K486" i="15"/>
  <c r="J486" i="15"/>
  <c r="G486" i="15"/>
  <c r="F486" i="15"/>
  <c r="E486" i="15"/>
  <c r="D486" i="15"/>
  <c r="A489" i="15" l="1"/>
  <c r="B488" i="15"/>
  <c r="I488" i="15" s="1"/>
  <c r="K487" i="15"/>
  <c r="J487" i="15"/>
  <c r="G487" i="15"/>
  <c r="F487" i="15"/>
  <c r="E487" i="15"/>
  <c r="D487" i="15"/>
  <c r="C487" i="15"/>
  <c r="H487" i="15"/>
  <c r="A490" i="15" l="1"/>
  <c r="B489" i="15"/>
  <c r="I489" i="15" s="1"/>
  <c r="G488" i="15"/>
  <c r="F488" i="15"/>
  <c r="E488" i="15"/>
  <c r="D488" i="15"/>
  <c r="C488" i="15"/>
  <c r="H488" i="15"/>
  <c r="K488" i="15"/>
  <c r="J488" i="15"/>
  <c r="A491" i="15" l="1"/>
  <c r="B490" i="15"/>
  <c r="I490" i="15" s="1"/>
  <c r="E489" i="15"/>
  <c r="D489" i="15"/>
  <c r="C489" i="15"/>
  <c r="H489" i="15"/>
  <c r="K489" i="15"/>
  <c r="J489" i="15"/>
  <c r="G489" i="15"/>
  <c r="F489" i="15"/>
  <c r="A492" i="15" l="1"/>
  <c r="B491" i="15"/>
  <c r="I491" i="15" s="1"/>
  <c r="C490" i="15"/>
  <c r="H490" i="15"/>
  <c r="K490" i="15"/>
  <c r="J490" i="15"/>
  <c r="G490" i="15"/>
  <c r="F490" i="15"/>
  <c r="E490" i="15"/>
  <c r="D490" i="15"/>
  <c r="A493" i="15" l="1"/>
  <c r="B492" i="15"/>
  <c r="I492" i="15" s="1"/>
  <c r="K491" i="15"/>
  <c r="J491" i="15"/>
  <c r="G491" i="15"/>
  <c r="F491" i="15"/>
  <c r="E491" i="15"/>
  <c r="D491" i="15"/>
  <c r="C491" i="15"/>
  <c r="H491" i="15"/>
  <c r="A494" i="15" l="1"/>
  <c r="B493" i="15"/>
  <c r="I493" i="15" s="1"/>
  <c r="G492" i="15"/>
  <c r="F492" i="15"/>
  <c r="E492" i="15"/>
  <c r="D492" i="15"/>
  <c r="C492" i="15"/>
  <c r="H492" i="15"/>
  <c r="K492" i="15"/>
  <c r="J492" i="15"/>
  <c r="A495" i="15" l="1"/>
  <c r="B494" i="15"/>
  <c r="I494" i="15" s="1"/>
  <c r="E493" i="15"/>
  <c r="D493" i="15"/>
  <c r="C493" i="15"/>
  <c r="H493" i="15"/>
  <c r="K493" i="15"/>
  <c r="J493" i="15"/>
  <c r="G493" i="15"/>
  <c r="F493" i="15"/>
  <c r="A496" i="15" l="1"/>
  <c r="B495" i="15"/>
  <c r="I495" i="15" s="1"/>
  <c r="C494" i="15"/>
  <c r="H494" i="15"/>
  <c r="K494" i="15"/>
  <c r="J494" i="15"/>
  <c r="G494" i="15"/>
  <c r="F494" i="15"/>
  <c r="E494" i="15"/>
  <c r="D494" i="15"/>
  <c r="A497" i="15" l="1"/>
  <c r="B496" i="15"/>
  <c r="I496" i="15" s="1"/>
  <c r="K495" i="15"/>
  <c r="J495" i="15"/>
  <c r="G495" i="15"/>
  <c r="F495" i="15"/>
  <c r="E495" i="15"/>
  <c r="D495" i="15"/>
  <c r="C495" i="15"/>
  <c r="H495" i="15"/>
  <c r="A498" i="15" l="1"/>
  <c r="B497" i="15"/>
  <c r="I497" i="15" s="1"/>
  <c r="G496" i="15"/>
  <c r="F496" i="15"/>
  <c r="E496" i="15"/>
  <c r="D496" i="15"/>
  <c r="C496" i="15"/>
  <c r="H496" i="15"/>
  <c r="K496" i="15"/>
  <c r="J496" i="15"/>
  <c r="A499" i="15" l="1"/>
  <c r="B498" i="15"/>
  <c r="I498" i="15" s="1"/>
  <c r="E497" i="15"/>
  <c r="D497" i="15"/>
  <c r="C497" i="15"/>
  <c r="H497" i="15"/>
  <c r="K497" i="15"/>
  <c r="J497" i="15"/>
  <c r="G497" i="15"/>
  <c r="F497" i="15"/>
  <c r="A500" i="15" l="1"/>
  <c r="B499" i="15"/>
  <c r="I499" i="15" s="1"/>
  <c r="C498" i="15"/>
  <c r="H498" i="15"/>
  <c r="K498" i="15"/>
  <c r="J498" i="15"/>
  <c r="G498" i="15"/>
  <c r="F498" i="15"/>
  <c r="E498" i="15"/>
  <c r="D498" i="15"/>
  <c r="A501" i="15" l="1"/>
  <c r="B500" i="15"/>
  <c r="I500" i="15" s="1"/>
  <c r="K499" i="15"/>
  <c r="J499" i="15"/>
  <c r="G499" i="15"/>
  <c r="F499" i="15"/>
  <c r="E499" i="15"/>
  <c r="D499" i="15"/>
  <c r="C499" i="15"/>
  <c r="H499" i="15"/>
  <c r="A502" i="15" l="1"/>
  <c r="B501" i="15"/>
  <c r="I501" i="15" s="1"/>
  <c r="G500" i="15"/>
  <c r="F500" i="15"/>
  <c r="E500" i="15"/>
  <c r="D500" i="15"/>
  <c r="C500" i="15"/>
  <c r="H500" i="15"/>
  <c r="K500" i="15"/>
  <c r="J500" i="15"/>
  <c r="A503" i="15" l="1"/>
  <c r="B502" i="15"/>
  <c r="I502" i="15" s="1"/>
  <c r="E501" i="15"/>
  <c r="D501" i="15"/>
  <c r="C501" i="15"/>
  <c r="H501" i="15"/>
  <c r="K501" i="15"/>
  <c r="J501" i="15"/>
  <c r="G501" i="15"/>
  <c r="F501" i="15"/>
  <c r="A504" i="15" l="1"/>
  <c r="B503" i="15"/>
  <c r="I503" i="15" s="1"/>
  <c r="C502" i="15"/>
  <c r="H502" i="15"/>
  <c r="K502" i="15"/>
  <c r="J502" i="15"/>
  <c r="G502" i="15"/>
  <c r="F502" i="15"/>
  <c r="E502" i="15"/>
  <c r="D502" i="15"/>
  <c r="A505" i="15" l="1"/>
  <c r="B504" i="15"/>
  <c r="I504" i="15" s="1"/>
  <c r="K503" i="15"/>
  <c r="J503" i="15"/>
  <c r="G503" i="15"/>
  <c r="F503" i="15"/>
  <c r="E503" i="15"/>
  <c r="D503" i="15"/>
  <c r="C503" i="15"/>
  <c r="H503" i="15"/>
  <c r="A506" i="15" l="1"/>
  <c r="B505" i="15"/>
  <c r="I505" i="15" s="1"/>
  <c r="G504" i="15"/>
  <c r="F504" i="15"/>
  <c r="E504" i="15"/>
  <c r="D504" i="15"/>
  <c r="C504" i="15"/>
  <c r="H504" i="15"/>
  <c r="K504" i="15"/>
  <c r="J504" i="15"/>
  <c r="A507" i="15" l="1"/>
  <c r="B506" i="15"/>
  <c r="I506" i="15" s="1"/>
  <c r="E505" i="15"/>
  <c r="D505" i="15"/>
  <c r="C505" i="15"/>
  <c r="H505" i="15"/>
  <c r="K505" i="15"/>
  <c r="J505" i="15"/>
  <c r="G505" i="15"/>
  <c r="F505" i="15"/>
  <c r="A508" i="15" l="1"/>
  <c r="B507" i="15"/>
  <c r="I507" i="15" s="1"/>
  <c r="C506" i="15"/>
  <c r="H506" i="15"/>
  <c r="K506" i="15"/>
  <c r="J506" i="15"/>
  <c r="G506" i="15"/>
  <c r="F506" i="15"/>
  <c r="E506" i="15"/>
  <c r="D506" i="15"/>
  <c r="A509" i="15" l="1"/>
  <c r="B508" i="15"/>
  <c r="I508" i="15" s="1"/>
  <c r="K507" i="15"/>
  <c r="J507" i="15"/>
  <c r="G507" i="15"/>
  <c r="F507" i="15"/>
  <c r="E507" i="15"/>
  <c r="D507" i="15"/>
  <c r="C507" i="15"/>
  <c r="H507" i="15"/>
  <c r="A510" i="15" l="1"/>
  <c r="B509" i="15"/>
  <c r="I509" i="15" s="1"/>
  <c r="G508" i="15"/>
  <c r="F508" i="15"/>
  <c r="E508" i="15"/>
  <c r="D508" i="15"/>
  <c r="C508" i="15"/>
  <c r="H508" i="15"/>
  <c r="K508" i="15"/>
  <c r="J508" i="15"/>
  <c r="A511" i="15" l="1"/>
  <c r="B510" i="15"/>
  <c r="I510" i="15" s="1"/>
  <c r="E509" i="15"/>
  <c r="D509" i="15"/>
  <c r="C509" i="15"/>
  <c r="H509" i="15"/>
  <c r="K509" i="15"/>
  <c r="J509" i="15"/>
  <c r="G509" i="15"/>
  <c r="F509" i="15"/>
  <c r="A512" i="15" l="1"/>
  <c r="B511" i="15"/>
  <c r="I511" i="15" s="1"/>
  <c r="C510" i="15"/>
  <c r="H510" i="15"/>
  <c r="K510" i="15"/>
  <c r="J510" i="15"/>
  <c r="G510" i="15"/>
  <c r="F510" i="15"/>
  <c r="E510" i="15"/>
  <c r="D510" i="15"/>
  <c r="A513" i="15" l="1"/>
  <c r="B512" i="15"/>
  <c r="I512" i="15" s="1"/>
  <c r="K511" i="15"/>
  <c r="J511" i="15"/>
  <c r="G511" i="15"/>
  <c r="F511" i="15"/>
  <c r="E511" i="15"/>
  <c r="D511" i="15"/>
  <c r="C511" i="15"/>
  <c r="H511" i="15"/>
  <c r="A514" i="15" l="1"/>
  <c r="B513" i="15"/>
  <c r="I513" i="15" s="1"/>
  <c r="G512" i="15"/>
  <c r="F512" i="15"/>
  <c r="E512" i="15"/>
  <c r="D512" i="15"/>
  <c r="C512" i="15"/>
  <c r="H512" i="15"/>
  <c r="K512" i="15"/>
  <c r="J512" i="15"/>
  <c r="A515" i="15" l="1"/>
  <c r="B514" i="15"/>
  <c r="I514" i="15" s="1"/>
  <c r="E513" i="15"/>
  <c r="D513" i="15"/>
  <c r="C513" i="15"/>
  <c r="H513" i="15"/>
  <c r="K513" i="15"/>
  <c r="J513" i="15"/>
  <c r="G513" i="15"/>
  <c r="F513" i="15"/>
  <c r="A516" i="15" l="1"/>
  <c r="B515" i="15"/>
  <c r="I515" i="15" s="1"/>
  <c r="C514" i="15"/>
  <c r="H514" i="15"/>
  <c r="K514" i="15"/>
  <c r="J514" i="15"/>
  <c r="G514" i="15"/>
  <c r="F514" i="15"/>
  <c r="E514" i="15"/>
  <c r="D514" i="15"/>
  <c r="A517" i="15" l="1"/>
  <c r="B516" i="15"/>
  <c r="I516" i="15" s="1"/>
  <c r="K515" i="15"/>
  <c r="J515" i="15"/>
  <c r="G515" i="15"/>
  <c r="F515" i="15"/>
  <c r="E515" i="15"/>
  <c r="D515" i="15"/>
  <c r="C515" i="15"/>
  <c r="H515" i="15"/>
  <c r="A518" i="15" l="1"/>
  <c r="B517" i="15"/>
  <c r="I517" i="15" s="1"/>
  <c r="G516" i="15"/>
  <c r="F516" i="15"/>
  <c r="E516" i="15"/>
  <c r="D516" i="15"/>
  <c r="C516" i="15"/>
  <c r="H516" i="15"/>
  <c r="K516" i="15"/>
  <c r="J516" i="15"/>
  <c r="A519" i="15" l="1"/>
  <c r="B518" i="15"/>
  <c r="I518" i="15" s="1"/>
  <c r="E517" i="15"/>
  <c r="D517" i="15"/>
  <c r="C517" i="15"/>
  <c r="H517" i="15"/>
  <c r="K517" i="15"/>
  <c r="J517" i="15"/>
  <c r="G517" i="15"/>
  <c r="F517" i="15"/>
  <c r="A520" i="15" l="1"/>
  <c r="B519" i="15"/>
  <c r="I519" i="15" s="1"/>
  <c r="C518" i="15"/>
  <c r="H518" i="15"/>
  <c r="K518" i="15"/>
  <c r="J518" i="15"/>
  <c r="G518" i="15"/>
  <c r="F518" i="15"/>
  <c r="E518" i="15"/>
  <c r="D518" i="15"/>
  <c r="A521" i="15" l="1"/>
  <c r="B520" i="15"/>
  <c r="I520" i="15" s="1"/>
  <c r="K519" i="15"/>
  <c r="J519" i="15"/>
  <c r="G519" i="15"/>
  <c r="F519" i="15"/>
  <c r="E519" i="15"/>
  <c r="D519" i="15"/>
  <c r="C519" i="15"/>
  <c r="H519" i="15"/>
  <c r="A522" i="15" l="1"/>
  <c r="B521" i="15"/>
  <c r="I521" i="15" s="1"/>
  <c r="G520" i="15"/>
  <c r="F520" i="15"/>
  <c r="E520" i="15"/>
  <c r="D520" i="15"/>
  <c r="C520" i="15"/>
  <c r="H520" i="15"/>
  <c r="K520" i="15"/>
  <c r="J520" i="15"/>
  <c r="A523" i="15" l="1"/>
  <c r="B522" i="15"/>
  <c r="I522" i="15" s="1"/>
  <c r="E521" i="15"/>
  <c r="D521" i="15"/>
  <c r="C521" i="15"/>
  <c r="H521" i="15"/>
  <c r="K521" i="15"/>
  <c r="J521" i="15"/>
  <c r="G521" i="15"/>
  <c r="F521" i="15"/>
  <c r="A524" i="15" l="1"/>
  <c r="B523" i="15"/>
  <c r="I523" i="15" s="1"/>
  <c r="C522" i="15"/>
  <c r="H522" i="15"/>
  <c r="K522" i="15"/>
  <c r="J522" i="15"/>
  <c r="G522" i="15"/>
  <c r="F522" i="15"/>
  <c r="E522" i="15"/>
  <c r="D522" i="15"/>
  <c r="A525" i="15" l="1"/>
  <c r="B524" i="15"/>
  <c r="I524" i="15" s="1"/>
  <c r="K523" i="15"/>
  <c r="J523" i="15"/>
  <c r="G523" i="15"/>
  <c r="F523" i="15"/>
  <c r="E523" i="15"/>
  <c r="D523" i="15"/>
  <c r="C523" i="15"/>
  <c r="H523" i="15"/>
  <c r="A526" i="15" l="1"/>
  <c r="B525" i="15"/>
  <c r="I525" i="15" s="1"/>
  <c r="G524" i="15"/>
  <c r="F524" i="15"/>
  <c r="E524" i="15"/>
  <c r="D524" i="15"/>
  <c r="C524" i="15"/>
  <c r="H524" i="15"/>
  <c r="K524" i="15"/>
  <c r="J524" i="15"/>
  <c r="A527" i="15" l="1"/>
  <c r="B526" i="15"/>
  <c r="I526" i="15" s="1"/>
  <c r="E525" i="15"/>
  <c r="D525" i="15"/>
  <c r="C525" i="15"/>
  <c r="H525" i="15"/>
  <c r="K525" i="15"/>
  <c r="J525" i="15"/>
  <c r="G525" i="15"/>
  <c r="F525" i="15"/>
  <c r="A528" i="15" l="1"/>
  <c r="B527" i="15"/>
  <c r="I527" i="15" s="1"/>
  <c r="C526" i="15"/>
  <c r="H526" i="15"/>
  <c r="K526" i="15"/>
  <c r="J526" i="15"/>
  <c r="G526" i="15"/>
  <c r="F526" i="15"/>
  <c r="E526" i="15"/>
  <c r="D526" i="15"/>
  <c r="A529" i="15" l="1"/>
  <c r="B528" i="15"/>
  <c r="I528" i="15" s="1"/>
  <c r="K527" i="15"/>
  <c r="J527" i="15"/>
  <c r="G527" i="15"/>
  <c r="F527" i="15"/>
  <c r="E527" i="15"/>
  <c r="D527" i="15"/>
  <c r="C527" i="15"/>
  <c r="H527" i="15"/>
  <c r="A530" i="15" l="1"/>
  <c r="B529" i="15"/>
  <c r="I529" i="15" s="1"/>
  <c r="G528" i="15"/>
  <c r="F528" i="15"/>
  <c r="E528" i="15"/>
  <c r="D528" i="15"/>
  <c r="C528" i="15"/>
  <c r="H528" i="15"/>
  <c r="K528" i="15"/>
  <c r="J528" i="15"/>
  <c r="A531" i="15" l="1"/>
  <c r="B530" i="15"/>
  <c r="I530" i="15" s="1"/>
  <c r="E529" i="15"/>
  <c r="D529" i="15"/>
  <c r="C529" i="15"/>
  <c r="H529" i="15"/>
  <c r="K529" i="15"/>
  <c r="J529" i="15"/>
  <c r="G529" i="15"/>
  <c r="F529" i="15"/>
  <c r="A532" i="15" l="1"/>
  <c r="B531" i="15"/>
  <c r="I531" i="15" s="1"/>
  <c r="C530" i="15"/>
  <c r="H530" i="15"/>
  <c r="K530" i="15"/>
  <c r="J530" i="15"/>
  <c r="G530" i="15"/>
  <c r="F530" i="15"/>
  <c r="E530" i="15"/>
  <c r="D530" i="15"/>
  <c r="A533" i="15" l="1"/>
  <c r="B532" i="15"/>
  <c r="I532" i="15" s="1"/>
  <c r="K531" i="15"/>
  <c r="J531" i="15"/>
  <c r="G531" i="15"/>
  <c r="F531" i="15"/>
  <c r="E531" i="15"/>
  <c r="D531" i="15"/>
  <c r="C531" i="15"/>
  <c r="H531" i="15"/>
  <c r="A534" i="15" l="1"/>
  <c r="B533" i="15"/>
  <c r="I533" i="15" s="1"/>
  <c r="G532" i="15"/>
  <c r="F532" i="15"/>
  <c r="E532" i="15"/>
  <c r="D532" i="15"/>
  <c r="C532" i="15"/>
  <c r="H532" i="15"/>
  <c r="K532" i="15"/>
  <c r="J532" i="15"/>
  <c r="A535" i="15" l="1"/>
  <c r="B534" i="15"/>
  <c r="I534" i="15" s="1"/>
  <c r="E533" i="15"/>
  <c r="D533" i="15"/>
  <c r="C533" i="15"/>
  <c r="H533" i="15"/>
  <c r="K533" i="15"/>
  <c r="J533" i="15"/>
  <c r="G533" i="15"/>
  <c r="F533" i="15"/>
  <c r="A536" i="15" l="1"/>
  <c r="B535" i="15"/>
  <c r="I535" i="15" s="1"/>
  <c r="C534" i="15"/>
  <c r="H534" i="15"/>
  <c r="K534" i="15"/>
  <c r="J534" i="15"/>
  <c r="G534" i="15"/>
  <c r="F534" i="15"/>
  <c r="E534" i="15"/>
  <c r="D534" i="15"/>
  <c r="A537" i="15" l="1"/>
  <c r="B536" i="15"/>
  <c r="I536" i="15" s="1"/>
  <c r="K535" i="15"/>
  <c r="J535" i="15"/>
  <c r="G535" i="15"/>
  <c r="F535" i="15"/>
  <c r="E535" i="15"/>
  <c r="D535" i="15"/>
  <c r="C535" i="15"/>
  <c r="H535" i="15"/>
  <c r="A538" i="15" l="1"/>
  <c r="B537" i="15"/>
  <c r="I537" i="15" s="1"/>
  <c r="G536" i="15"/>
  <c r="F536" i="15"/>
  <c r="E536" i="15"/>
  <c r="D536" i="15"/>
  <c r="C536" i="15"/>
  <c r="H536" i="15"/>
  <c r="K536" i="15"/>
  <c r="J536" i="15"/>
  <c r="A539" i="15" l="1"/>
  <c r="B538" i="15"/>
  <c r="I538" i="15" s="1"/>
  <c r="E537" i="15"/>
  <c r="D537" i="15"/>
  <c r="C537" i="15"/>
  <c r="H537" i="15"/>
  <c r="K537" i="15"/>
  <c r="J537" i="15"/>
  <c r="G537" i="15"/>
  <c r="F537" i="15"/>
  <c r="A540" i="15" l="1"/>
  <c r="B539" i="15"/>
  <c r="I539" i="15" s="1"/>
  <c r="C538" i="15"/>
  <c r="H538" i="15"/>
  <c r="K538" i="15"/>
  <c r="J538" i="15"/>
  <c r="G538" i="15"/>
  <c r="F538" i="15"/>
  <c r="E538" i="15"/>
  <c r="D538" i="15"/>
  <c r="A541" i="15" l="1"/>
  <c r="B540" i="15"/>
  <c r="I540" i="15" s="1"/>
  <c r="K539" i="15"/>
  <c r="J539" i="15"/>
  <c r="G539" i="15"/>
  <c r="F539" i="15"/>
  <c r="E539" i="15"/>
  <c r="D539" i="15"/>
  <c r="C539" i="15"/>
  <c r="H539" i="15"/>
  <c r="A542" i="15" l="1"/>
  <c r="B541" i="15"/>
  <c r="I541" i="15" s="1"/>
  <c r="G540" i="15"/>
  <c r="F540" i="15"/>
  <c r="E540" i="15"/>
  <c r="D540" i="15"/>
  <c r="C540" i="15"/>
  <c r="H540" i="15"/>
  <c r="K540" i="15"/>
  <c r="J540" i="15"/>
  <c r="A543" i="15" l="1"/>
  <c r="B542" i="15"/>
  <c r="I542" i="15" s="1"/>
  <c r="E541" i="15"/>
  <c r="D541" i="15"/>
  <c r="C541" i="15"/>
  <c r="H541" i="15"/>
  <c r="K541" i="15"/>
  <c r="J541" i="15"/>
  <c r="G541" i="15"/>
  <c r="F541" i="15"/>
  <c r="A544" i="15" l="1"/>
  <c r="B543" i="15"/>
  <c r="I543" i="15" s="1"/>
  <c r="C542" i="15"/>
  <c r="H542" i="15"/>
  <c r="K542" i="15"/>
  <c r="J542" i="15"/>
  <c r="G542" i="15"/>
  <c r="F542" i="15"/>
  <c r="E542" i="15"/>
  <c r="D542" i="15"/>
  <c r="A545" i="15" l="1"/>
  <c r="B544" i="15"/>
  <c r="I544" i="15" s="1"/>
  <c r="K543" i="15"/>
  <c r="J543" i="15"/>
  <c r="G543" i="15"/>
  <c r="F543" i="15"/>
  <c r="E543" i="15"/>
  <c r="D543" i="15"/>
  <c r="C543" i="15"/>
  <c r="H543" i="15"/>
  <c r="A546" i="15" l="1"/>
  <c r="B545" i="15"/>
  <c r="I545" i="15" s="1"/>
  <c r="G544" i="15"/>
  <c r="F544" i="15"/>
  <c r="E544" i="15"/>
  <c r="D544" i="15"/>
  <c r="C544" i="15"/>
  <c r="H544" i="15"/>
  <c r="K544" i="15"/>
  <c r="J544" i="15"/>
  <c r="A547" i="15" l="1"/>
  <c r="B546" i="15"/>
  <c r="I546" i="15" s="1"/>
  <c r="E545" i="15"/>
  <c r="D545" i="15"/>
  <c r="C545" i="15"/>
  <c r="H545" i="15"/>
  <c r="K545" i="15"/>
  <c r="J545" i="15"/>
  <c r="G545" i="15"/>
  <c r="F545" i="15"/>
  <c r="A548" i="15" l="1"/>
  <c r="B547" i="15"/>
  <c r="I547" i="15" s="1"/>
  <c r="C546" i="15"/>
  <c r="H546" i="15"/>
  <c r="K546" i="15"/>
  <c r="J546" i="15"/>
  <c r="G546" i="15"/>
  <c r="F546" i="15"/>
  <c r="E546" i="15"/>
  <c r="D546" i="15"/>
  <c r="A549" i="15" l="1"/>
  <c r="B548" i="15"/>
  <c r="I548" i="15" s="1"/>
  <c r="K547" i="15"/>
  <c r="J547" i="15"/>
  <c r="G547" i="15"/>
  <c r="F547" i="15"/>
  <c r="E547" i="15"/>
  <c r="D547" i="15"/>
  <c r="C547" i="15"/>
  <c r="H547" i="15"/>
  <c r="A550" i="15" l="1"/>
  <c r="B549" i="15"/>
  <c r="I549" i="15" s="1"/>
  <c r="G548" i="15"/>
  <c r="F548" i="15"/>
  <c r="E548" i="15"/>
  <c r="D548" i="15"/>
  <c r="C548" i="15"/>
  <c r="H548" i="15"/>
  <c r="K548" i="15"/>
  <c r="J548" i="15"/>
  <c r="A551" i="15" l="1"/>
  <c r="B550" i="15"/>
  <c r="I550" i="15" s="1"/>
  <c r="E549" i="15"/>
  <c r="D549" i="15"/>
  <c r="C549" i="15"/>
  <c r="H549" i="15"/>
  <c r="K549" i="15"/>
  <c r="J549" i="15"/>
  <c r="G549" i="15"/>
  <c r="F549" i="15"/>
  <c r="A552" i="15" l="1"/>
  <c r="B551" i="15"/>
  <c r="I551" i="15" s="1"/>
  <c r="C550" i="15"/>
  <c r="H550" i="15"/>
  <c r="K550" i="15"/>
  <c r="J550" i="15"/>
  <c r="G550" i="15"/>
  <c r="F550" i="15"/>
  <c r="E550" i="15"/>
  <c r="D550" i="15"/>
  <c r="A553" i="15" l="1"/>
  <c r="B552" i="15"/>
  <c r="I552" i="15" s="1"/>
  <c r="K551" i="15"/>
  <c r="J551" i="15"/>
  <c r="G551" i="15"/>
  <c r="F551" i="15"/>
  <c r="E551" i="15"/>
  <c r="D551" i="15"/>
  <c r="C551" i="15"/>
  <c r="H551" i="15"/>
  <c r="A554" i="15" l="1"/>
  <c r="B553" i="15"/>
  <c r="I553" i="15" s="1"/>
  <c r="G552" i="15"/>
  <c r="F552" i="15"/>
  <c r="E552" i="15"/>
  <c r="D552" i="15"/>
  <c r="C552" i="15"/>
  <c r="H552" i="15"/>
  <c r="K552" i="15"/>
  <c r="J552" i="15"/>
  <c r="A555" i="15" l="1"/>
  <c r="B554" i="15"/>
  <c r="I554" i="15" s="1"/>
  <c r="E553" i="15"/>
  <c r="D553" i="15"/>
  <c r="C553" i="15"/>
  <c r="H553" i="15"/>
  <c r="K553" i="15"/>
  <c r="J553" i="15"/>
  <c r="G553" i="15"/>
  <c r="F553" i="15"/>
  <c r="A556" i="15" l="1"/>
  <c r="B555" i="15"/>
  <c r="I555" i="15" s="1"/>
  <c r="C554" i="15"/>
  <c r="H554" i="15"/>
  <c r="K554" i="15"/>
  <c r="J554" i="15"/>
  <c r="G554" i="15"/>
  <c r="F554" i="15"/>
  <c r="E554" i="15"/>
  <c r="D554" i="15"/>
  <c r="A557" i="15" l="1"/>
  <c r="B556" i="15"/>
  <c r="I556" i="15" s="1"/>
  <c r="K555" i="15"/>
  <c r="J555" i="15"/>
  <c r="G555" i="15"/>
  <c r="F555" i="15"/>
  <c r="E555" i="15"/>
  <c r="D555" i="15"/>
  <c r="C555" i="15"/>
  <c r="H555" i="15"/>
  <c r="A558" i="15" l="1"/>
  <c r="B557" i="15"/>
  <c r="I557" i="15" s="1"/>
  <c r="G556" i="15"/>
  <c r="F556" i="15"/>
  <c r="E556" i="15"/>
  <c r="D556" i="15"/>
  <c r="C556" i="15"/>
  <c r="H556" i="15"/>
  <c r="K556" i="15"/>
  <c r="J556" i="15"/>
  <c r="A559" i="15" l="1"/>
  <c r="B558" i="15"/>
  <c r="I558" i="15" s="1"/>
  <c r="E557" i="15"/>
  <c r="D557" i="15"/>
  <c r="C557" i="15"/>
  <c r="H557" i="15"/>
  <c r="K557" i="15"/>
  <c r="J557" i="15"/>
  <c r="G557" i="15"/>
  <c r="F557" i="15"/>
  <c r="A560" i="15" l="1"/>
  <c r="B559" i="15"/>
  <c r="I559" i="15" s="1"/>
  <c r="C558" i="15"/>
  <c r="H558" i="15"/>
  <c r="K558" i="15"/>
  <c r="J558" i="15"/>
  <c r="G558" i="15"/>
  <c r="F558" i="15"/>
  <c r="E558" i="15"/>
  <c r="D558" i="15"/>
  <c r="A561" i="15" l="1"/>
  <c r="B560" i="15"/>
  <c r="I560" i="15" s="1"/>
  <c r="K559" i="15"/>
  <c r="J559" i="15"/>
  <c r="G559" i="15"/>
  <c r="F559" i="15"/>
  <c r="E559" i="15"/>
  <c r="D559" i="15"/>
  <c r="C559" i="15"/>
  <c r="H559" i="15"/>
  <c r="A562" i="15" l="1"/>
  <c r="B561" i="15"/>
  <c r="I561" i="15" s="1"/>
  <c r="G560" i="15"/>
  <c r="F560" i="15"/>
  <c r="E560" i="15"/>
  <c r="D560" i="15"/>
  <c r="C560" i="15"/>
  <c r="H560" i="15"/>
  <c r="K560" i="15"/>
  <c r="J560" i="15"/>
  <c r="A563" i="15" l="1"/>
  <c r="B562" i="15"/>
  <c r="I562" i="15" s="1"/>
  <c r="E561" i="15"/>
  <c r="D561" i="15"/>
  <c r="C561" i="15"/>
  <c r="H561" i="15"/>
  <c r="K561" i="15"/>
  <c r="J561" i="15"/>
  <c r="G561" i="15"/>
  <c r="F561" i="15"/>
  <c r="A564" i="15" l="1"/>
  <c r="B563" i="15"/>
  <c r="I563" i="15" s="1"/>
  <c r="K562" i="15"/>
  <c r="G562" i="15"/>
  <c r="C562" i="15"/>
  <c r="H562" i="15"/>
  <c r="J562" i="15"/>
  <c r="F562" i="15"/>
  <c r="E562" i="15"/>
  <c r="D562" i="15"/>
  <c r="A565" i="15" l="1"/>
  <c r="B564" i="15"/>
  <c r="I564" i="15" s="1"/>
  <c r="G563" i="15"/>
  <c r="E563" i="15"/>
  <c r="C563" i="15"/>
  <c r="H563" i="15"/>
  <c r="K563" i="15"/>
  <c r="J563" i="15"/>
  <c r="F563" i="15"/>
  <c r="D563" i="15"/>
  <c r="A566" i="15" l="1"/>
  <c r="B565" i="15"/>
  <c r="I565" i="15" s="1"/>
  <c r="E564" i="15"/>
  <c r="C564" i="15"/>
  <c r="D564" i="15"/>
  <c r="H564" i="15"/>
  <c r="K564" i="15"/>
  <c r="J564" i="15"/>
  <c r="G564" i="15"/>
  <c r="F564" i="15"/>
  <c r="A567" i="15" l="1"/>
  <c r="B566" i="15"/>
  <c r="I566" i="15" s="1"/>
  <c r="C565" i="15"/>
  <c r="K565" i="15"/>
  <c r="E565" i="15"/>
  <c r="D565" i="15"/>
  <c r="H565" i="15"/>
  <c r="J565" i="15"/>
  <c r="G565" i="15"/>
  <c r="F565" i="15"/>
  <c r="A568" i="15" l="1"/>
  <c r="B567" i="15"/>
  <c r="I567" i="15" s="1"/>
  <c r="K566" i="15"/>
  <c r="G566" i="15"/>
  <c r="E566" i="15"/>
  <c r="D566" i="15"/>
  <c r="C566" i="15"/>
  <c r="H566" i="15"/>
  <c r="J566" i="15"/>
  <c r="F566" i="15"/>
  <c r="A569" i="15" l="1"/>
  <c r="B568" i="15"/>
  <c r="I568" i="15" s="1"/>
  <c r="G567" i="15"/>
  <c r="E567" i="15"/>
  <c r="F567" i="15"/>
  <c r="D567" i="15"/>
  <c r="C567" i="15"/>
  <c r="H567" i="15"/>
  <c r="K567" i="15"/>
  <c r="J567" i="15"/>
  <c r="A570" i="15" l="1"/>
  <c r="B569" i="15"/>
  <c r="I569" i="15" s="1"/>
  <c r="E568" i="15"/>
  <c r="C568" i="15"/>
  <c r="G568" i="15"/>
  <c r="F568" i="15"/>
  <c r="D568" i="15"/>
  <c r="H568" i="15"/>
  <c r="K568" i="15"/>
  <c r="J568" i="15"/>
  <c r="A571" i="15" l="1"/>
  <c r="B570" i="15"/>
  <c r="I570" i="15" s="1"/>
  <c r="C569" i="15"/>
  <c r="K569" i="15"/>
  <c r="G569" i="15"/>
  <c r="F569" i="15"/>
  <c r="E569" i="15"/>
  <c r="D569" i="15"/>
  <c r="H569" i="15"/>
  <c r="J569" i="15"/>
  <c r="A572" i="15" l="1"/>
  <c r="B571" i="15"/>
  <c r="I571" i="15" s="1"/>
  <c r="K570" i="15"/>
  <c r="G570" i="15"/>
  <c r="J570" i="15"/>
  <c r="F570" i="15"/>
  <c r="E570" i="15"/>
  <c r="D570" i="15"/>
  <c r="C570" i="15"/>
  <c r="H570" i="15"/>
  <c r="A573" i="15" l="1"/>
  <c r="B572" i="15"/>
  <c r="I572" i="15" s="1"/>
  <c r="G571" i="15"/>
  <c r="E571" i="15"/>
  <c r="K571" i="15"/>
  <c r="J571" i="15"/>
  <c r="F571" i="15"/>
  <c r="D571" i="15"/>
  <c r="C571" i="15"/>
  <c r="H571" i="15"/>
  <c r="A574" i="15" l="1"/>
  <c r="B573" i="15"/>
  <c r="I573" i="15" s="1"/>
  <c r="E572" i="15"/>
  <c r="C572" i="15"/>
  <c r="K572" i="15"/>
  <c r="J572" i="15"/>
  <c r="G572" i="15"/>
  <c r="F572" i="15"/>
  <c r="D572" i="15"/>
  <c r="H572" i="15"/>
  <c r="A575" i="15" l="1"/>
  <c r="B574" i="15"/>
  <c r="I574" i="15" s="1"/>
  <c r="C573" i="15"/>
  <c r="K573" i="15"/>
  <c r="H573" i="15"/>
  <c r="J573" i="15"/>
  <c r="G573" i="15"/>
  <c r="F573" i="15"/>
  <c r="E573" i="15"/>
  <c r="D573" i="15"/>
  <c r="A576" i="15" l="1"/>
  <c r="B575" i="15"/>
  <c r="I575" i="15" s="1"/>
  <c r="K574" i="15"/>
  <c r="G574" i="15"/>
  <c r="H574" i="15"/>
  <c r="J574" i="15"/>
  <c r="F574" i="15"/>
  <c r="E574" i="15"/>
  <c r="D574" i="15"/>
  <c r="C574" i="15"/>
  <c r="A577" i="15" l="1"/>
  <c r="B576" i="15"/>
  <c r="I576" i="15" s="1"/>
  <c r="G575" i="15"/>
  <c r="E575" i="15"/>
  <c r="H575" i="15"/>
  <c r="K575" i="15"/>
  <c r="J575" i="15"/>
  <c r="F575" i="15"/>
  <c r="D575" i="15"/>
  <c r="C575" i="15"/>
  <c r="A578" i="15" l="1"/>
  <c r="B577" i="15"/>
  <c r="I577" i="15" s="1"/>
  <c r="E576" i="15"/>
  <c r="C576" i="15"/>
  <c r="H576" i="15"/>
  <c r="K576" i="15"/>
  <c r="J576" i="15"/>
  <c r="G576" i="15"/>
  <c r="F576" i="15"/>
  <c r="D576" i="15"/>
  <c r="A579" i="15" l="1"/>
  <c r="B578" i="15"/>
  <c r="I578" i="15" s="1"/>
  <c r="C577" i="15"/>
  <c r="H577" i="15"/>
  <c r="K577" i="15"/>
  <c r="J577" i="15"/>
  <c r="D577" i="15"/>
  <c r="G577" i="15"/>
  <c r="F577" i="15"/>
  <c r="E577" i="15"/>
  <c r="A580" i="15" l="1"/>
  <c r="B579" i="15"/>
  <c r="I579" i="15" s="1"/>
  <c r="K578" i="15"/>
  <c r="J578" i="15"/>
  <c r="G578" i="15"/>
  <c r="F578" i="15"/>
  <c r="H578" i="15"/>
  <c r="E578" i="15"/>
  <c r="D578" i="15"/>
  <c r="C578" i="15"/>
  <c r="A581" i="15" l="1"/>
  <c r="B580" i="15"/>
  <c r="I580" i="15" s="1"/>
  <c r="G579" i="15"/>
  <c r="F579" i="15"/>
  <c r="E579" i="15"/>
  <c r="D579" i="15"/>
  <c r="H579" i="15"/>
  <c r="K579" i="15"/>
  <c r="J579" i="15"/>
  <c r="C579" i="15"/>
  <c r="A582" i="15" l="1"/>
  <c r="B581" i="15"/>
  <c r="I581" i="15" s="1"/>
  <c r="E580" i="15"/>
  <c r="D580" i="15"/>
  <c r="C580" i="15"/>
  <c r="H580" i="15"/>
  <c r="F580" i="15"/>
  <c r="K580" i="15"/>
  <c r="J580" i="15"/>
  <c r="G580" i="15"/>
  <c r="A583" i="15" l="1"/>
  <c r="B582" i="15"/>
  <c r="I582" i="15" s="1"/>
  <c r="C581" i="15"/>
  <c r="H581" i="15"/>
  <c r="K581" i="15"/>
  <c r="J581" i="15"/>
  <c r="G581" i="15"/>
  <c r="F581" i="15"/>
  <c r="E581" i="15"/>
  <c r="D581" i="15"/>
  <c r="A584" i="15" l="1"/>
  <c r="B583" i="15"/>
  <c r="I583" i="15" s="1"/>
  <c r="K582" i="15"/>
  <c r="J582" i="15"/>
  <c r="G582" i="15"/>
  <c r="F582" i="15"/>
  <c r="H582" i="15"/>
  <c r="E582" i="15"/>
  <c r="D582" i="15"/>
  <c r="C582" i="15"/>
  <c r="A585" i="15" l="1"/>
  <c r="B584" i="15"/>
  <c r="I584" i="15" s="1"/>
  <c r="G583" i="15"/>
  <c r="F583" i="15"/>
  <c r="E583" i="15"/>
  <c r="D583" i="15"/>
  <c r="J583" i="15"/>
  <c r="C583" i="15"/>
  <c r="H583" i="15"/>
  <c r="K583" i="15"/>
  <c r="A586" i="15" l="1"/>
  <c r="B585" i="15"/>
  <c r="I585" i="15" s="1"/>
  <c r="E584" i="15"/>
  <c r="D584" i="15"/>
  <c r="C584" i="15"/>
  <c r="H584" i="15"/>
  <c r="K584" i="15"/>
  <c r="J584" i="15"/>
  <c r="G584" i="15"/>
  <c r="F584" i="15"/>
  <c r="A587" i="15" l="1"/>
  <c r="B586" i="15"/>
  <c r="I586" i="15" s="1"/>
  <c r="C585" i="15"/>
  <c r="H585" i="15"/>
  <c r="K585" i="15"/>
  <c r="J585" i="15"/>
  <c r="G585" i="15"/>
  <c r="F585" i="15"/>
  <c r="E585" i="15"/>
  <c r="D585" i="15"/>
  <c r="A588" i="15" l="1"/>
  <c r="B587" i="15"/>
  <c r="I587" i="15" s="1"/>
  <c r="K586" i="15"/>
  <c r="J586" i="15"/>
  <c r="G586" i="15"/>
  <c r="F586" i="15"/>
  <c r="E586" i="15"/>
  <c r="D586" i="15"/>
  <c r="H586" i="15"/>
  <c r="C586" i="15"/>
  <c r="A589" i="15" l="1"/>
  <c r="B588" i="15"/>
  <c r="I588" i="15" s="1"/>
  <c r="G587" i="15"/>
  <c r="F587" i="15"/>
  <c r="E587" i="15"/>
  <c r="D587" i="15"/>
  <c r="C587" i="15"/>
  <c r="H587" i="15"/>
  <c r="K587" i="15"/>
  <c r="J587" i="15"/>
  <c r="A590" i="15" l="1"/>
  <c r="B589" i="15"/>
  <c r="I589" i="15" s="1"/>
  <c r="E588" i="15"/>
  <c r="D588" i="15"/>
  <c r="C588" i="15"/>
  <c r="H588" i="15"/>
  <c r="K588" i="15"/>
  <c r="J588" i="15"/>
  <c r="G588" i="15"/>
  <c r="F588" i="15"/>
  <c r="A591" i="15" l="1"/>
  <c r="B590" i="15"/>
  <c r="I590" i="15" s="1"/>
  <c r="C589" i="15"/>
  <c r="H589" i="15"/>
  <c r="K589" i="15"/>
  <c r="J589" i="15"/>
  <c r="G589" i="15"/>
  <c r="F589" i="15"/>
  <c r="D589" i="15"/>
  <c r="E589" i="15"/>
  <c r="A592" i="15" l="1"/>
  <c r="B591" i="15"/>
  <c r="I591" i="15" s="1"/>
  <c r="K590" i="15"/>
  <c r="J590" i="15"/>
  <c r="G590" i="15"/>
  <c r="F590" i="15"/>
  <c r="E590" i="15"/>
  <c r="D590" i="15"/>
  <c r="H590" i="15"/>
  <c r="C590" i="15"/>
  <c r="A593" i="15" l="1"/>
  <c r="B592" i="15"/>
  <c r="I592" i="15" s="1"/>
  <c r="G591" i="15"/>
  <c r="F591" i="15"/>
  <c r="E591" i="15"/>
  <c r="D591" i="15"/>
  <c r="C591" i="15"/>
  <c r="H591" i="15"/>
  <c r="K591" i="15"/>
  <c r="J591" i="15"/>
  <c r="A594" i="15" l="1"/>
  <c r="B593" i="15"/>
  <c r="I593" i="15" s="1"/>
  <c r="E592" i="15"/>
  <c r="D592" i="15"/>
  <c r="C592" i="15"/>
  <c r="H592" i="15"/>
  <c r="K592" i="15"/>
  <c r="J592" i="15"/>
  <c r="F592" i="15"/>
  <c r="G592" i="15"/>
  <c r="A595" i="15" l="1"/>
  <c r="B594" i="15"/>
  <c r="I594" i="15" s="1"/>
  <c r="C593" i="15"/>
  <c r="H593" i="15"/>
  <c r="K593" i="15"/>
  <c r="J593" i="15"/>
  <c r="G593" i="15"/>
  <c r="F593" i="15"/>
  <c r="E593" i="15"/>
  <c r="D593" i="15"/>
  <c r="A596" i="15" l="1"/>
  <c r="B595" i="15"/>
  <c r="I595" i="15" s="1"/>
  <c r="K594" i="15"/>
  <c r="J594" i="15"/>
  <c r="G594" i="15"/>
  <c r="F594" i="15"/>
  <c r="E594" i="15"/>
  <c r="D594" i="15"/>
  <c r="H594" i="15"/>
  <c r="C594" i="15"/>
  <c r="A597" i="15" l="1"/>
  <c r="B596" i="15"/>
  <c r="I596" i="15" s="1"/>
  <c r="G595" i="15"/>
  <c r="F595" i="15"/>
  <c r="E595" i="15"/>
  <c r="D595" i="15"/>
  <c r="C595" i="15"/>
  <c r="H595" i="15"/>
  <c r="J595" i="15"/>
  <c r="K595" i="15"/>
  <c r="A598" i="15" l="1"/>
  <c r="B597" i="15"/>
  <c r="I597" i="15" s="1"/>
  <c r="E596" i="15"/>
  <c r="D596" i="15"/>
  <c r="C596" i="15"/>
  <c r="H596" i="15"/>
  <c r="K596" i="15"/>
  <c r="J596" i="15"/>
  <c r="G596" i="15"/>
  <c r="F596" i="15"/>
  <c r="A599" i="15" l="1"/>
  <c r="B598" i="15"/>
  <c r="I598" i="15" s="1"/>
  <c r="C597" i="15"/>
  <c r="H597" i="15"/>
  <c r="K597" i="15"/>
  <c r="J597" i="15"/>
  <c r="G597" i="15"/>
  <c r="F597" i="15"/>
  <c r="E597" i="15"/>
  <c r="D597" i="15"/>
  <c r="A600" i="15" l="1"/>
  <c r="B599" i="15"/>
  <c r="I599" i="15" s="1"/>
  <c r="K598" i="15"/>
  <c r="J598" i="15"/>
  <c r="G598" i="15"/>
  <c r="F598" i="15"/>
  <c r="E598" i="15"/>
  <c r="D598" i="15"/>
  <c r="H598" i="15"/>
  <c r="C598" i="15"/>
  <c r="A601" i="15" l="1"/>
  <c r="B600" i="15"/>
  <c r="I600" i="15" s="1"/>
  <c r="G599" i="15"/>
  <c r="F599" i="15"/>
  <c r="E599" i="15"/>
  <c r="D599" i="15"/>
  <c r="C599" i="15"/>
  <c r="H599" i="15"/>
  <c r="K599" i="15"/>
  <c r="J599" i="15"/>
  <c r="A602" i="15" l="1"/>
  <c r="B601" i="15"/>
  <c r="I601" i="15" s="1"/>
  <c r="E600" i="15"/>
  <c r="D600" i="15"/>
  <c r="C600" i="15"/>
  <c r="H600" i="15"/>
  <c r="K600" i="15"/>
  <c r="J600" i="15"/>
  <c r="G600" i="15"/>
  <c r="F600" i="15"/>
  <c r="A603" i="15" l="1"/>
  <c r="B602" i="15"/>
  <c r="I602" i="15" s="1"/>
  <c r="C601" i="15"/>
  <c r="H601" i="15"/>
  <c r="K601" i="15"/>
  <c r="J601" i="15"/>
  <c r="G601" i="15"/>
  <c r="F601" i="15"/>
  <c r="E601" i="15"/>
  <c r="D601" i="15"/>
  <c r="A604" i="15" l="1"/>
  <c r="B603" i="15"/>
  <c r="I603" i="15" s="1"/>
  <c r="K602" i="15"/>
  <c r="J602" i="15"/>
  <c r="G602" i="15"/>
  <c r="F602" i="15"/>
  <c r="E602" i="15"/>
  <c r="D602" i="15"/>
  <c r="H602" i="15"/>
  <c r="C602" i="15"/>
  <c r="A605" i="15" l="1"/>
  <c r="B604" i="15"/>
  <c r="I604" i="15" s="1"/>
  <c r="G603" i="15"/>
  <c r="F603" i="15"/>
  <c r="E603" i="15"/>
  <c r="D603" i="15"/>
  <c r="C603" i="15"/>
  <c r="H603" i="15"/>
  <c r="K603" i="15"/>
  <c r="J603" i="15"/>
  <c r="A606" i="15" l="1"/>
  <c r="B605" i="15"/>
  <c r="I605" i="15" s="1"/>
  <c r="E604" i="15"/>
  <c r="D604" i="15"/>
  <c r="C604" i="15"/>
  <c r="H604" i="15"/>
  <c r="K604" i="15"/>
  <c r="J604" i="15"/>
  <c r="G604" i="15"/>
  <c r="F604" i="15"/>
  <c r="A607" i="15" l="1"/>
  <c r="B606" i="15"/>
  <c r="I606" i="15" s="1"/>
  <c r="C605" i="15"/>
  <c r="H605" i="15"/>
  <c r="K605" i="15"/>
  <c r="J605" i="15"/>
  <c r="G605" i="15"/>
  <c r="F605" i="15"/>
  <c r="D605" i="15"/>
  <c r="E605" i="15"/>
  <c r="A608" i="15" l="1"/>
  <c r="B607" i="15"/>
  <c r="I607" i="15" s="1"/>
  <c r="K606" i="15"/>
  <c r="J606" i="15"/>
  <c r="G606" i="15"/>
  <c r="F606" i="15"/>
  <c r="E606" i="15"/>
  <c r="D606" i="15"/>
  <c r="H606" i="15"/>
  <c r="C606" i="15"/>
  <c r="A609" i="15" l="1"/>
  <c r="B608" i="15"/>
  <c r="I608" i="15" s="1"/>
  <c r="G607" i="15"/>
  <c r="F607" i="15"/>
  <c r="E607" i="15"/>
  <c r="D607" i="15"/>
  <c r="C607" i="15"/>
  <c r="H607" i="15"/>
  <c r="K607" i="15"/>
  <c r="J607" i="15"/>
  <c r="A610" i="15" l="1"/>
  <c r="B609" i="15"/>
  <c r="I609" i="15" s="1"/>
  <c r="E608" i="15"/>
  <c r="D608" i="15"/>
  <c r="C608" i="15"/>
  <c r="H608" i="15"/>
  <c r="K608" i="15"/>
  <c r="J608" i="15"/>
  <c r="F608" i="15"/>
  <c r="G608" i="15"/>
  <c r="A611" i="15" l="1"/>
  <c r="B610" i="15"/>
  <c r="I610" i="15" s="1"/>
  <c r="C609" i="15"/>
  <c r="H609" i="15"/>
  <c r="K609" i="15"/>
  <c r="J609" i="15"/>
  <c r="G609" i="15"/>
  <c r="F609" i="15"/>
  <c r="E609" i="15"/>
  <c r="D609" i="15"/>
  <c r="A612" i="15" l="1"/>
  <c r="B611" i="15"/>
  <c r="I611" i="15" s="1"/>
  <c r="K610" i="15"/>
  <c r="J610" i="15"/>
  <c r="G610" i="15"/>
  <c r="F610" i="15"/>
  <c r="E610" i="15"/>
  <c r="D610" i="15"/>
  <c r="H610" i="15"/>
  <c r="C610" i="15"/>
  <c r="A613" i="15" l="1"/>
  <c r="B612" i="15"/>
  <c r="I612" i="15" s="1"/>
  <c r="G611" i="15"/>
  <c r="F611" i="15"/>
  <c r="E611" i="15"/>
  <c r="D611" i="15"/>
  <c r="C611" i="15"/>
  <c r="H611" i="15"/>
  <c r="J611" i="15"/>
  <c r="K611" i="15"/>
  <c r="A614" i="15" l="1"/>
  <c r="B613" i="15"/>
  <c r="I613" i="15" s="1"/>
  <c r="E612" i="15"/>
  <c r="D612" i="15"/>
  <c r="C612" i="15"/>
  <c r="H612" i="15"/>
  <c r="K612" i="15"/>
  <c r="J612" i="15"/>
  <c r="G612" i="15"/>
  <c r="F612" i="15"/>
  <c r="A615" i="15" l="1"/>
  <c r="B614" i="15"/>
  <c r="I614" i="15" s="1"/>
  <c r="C613" i="15"/>
  <c r="H613" i="15"/>
  <c r="K613" i="15"/>
  <c r="J613" i="15"/>
  <c r="G613" i="15"/>
  <c r="F613" i="15"/>
  <c r="E613" i="15"/>
  <c r="D613" i="15"/>
  <c r="A616" i="15" l="1"/>
  <c r="B615" i="15"/>
  <c r="I615" i="15" s="1"/>
  <c r="K614" i="15"/>
  <c r="J614" i="15"/>
  <c r="G614" i="15"/>
  <c r="F614" i="15"/>
  <c r="E614" i="15"/>
  <c r="D614" i="15"/>
  <c r="H614" i="15"/>
  <c r="C614" i="15"/>
  <c r="A617" i="15" l="1"/>
  <c r="B616" i="15"/>
  <c r="I616" i="15" s="1"/>
  <c r="G615" i="15"/>
  <c r="F615" i="15"/>
  <c r="E615" i="15"/>
  <c r="D615" i="15"/>
  <c r="C615" i="15"/>
  <c r="H615" i="15"/>
  <c r="K615" i="15"/>
  <c r="J615" i="15"/>
  <c r="A618" i="15" l="1"/>
  <c r="B617" i="15"/>
  <c r="I617" i="15" s="1"/>
  <c r="E616" i="15"/>
  <c r="D616" i="15"/>
  <c r="C616" i="15"/>
  <c r="H616" i="15"/>
  <c r="K616" i="15"/>
  <c r="J616" i="15"/>
  <c r="G616" i="15"/>
  <c r="F616" i="15"/>
  <c r="A619" i="15" l="1"/>
  <c r="B618" i="15"/>
  <c r="I618" i="15" s="1"/>
  <c r="C617" i="15"/>
  <c r="H617" i="15"/>
  <c r="K617" i="15"/>
  <c r="J617" i="15"/>
  <c r="G617" i="15"/>
  <c r="F617" i="15"/>
  <c r="E617" i="15"/>
  <c r="D617" i="15"/>
  <c r="A620" i="15" l="1"/>
  <c r="B619" i="15"/>
  <c r="I619" i="15" s="1"/>
  <c r="K618" i="15"/>
  <c r="J618" i="15"/>
  <c r="G618" i="15"/>
  <c r="F618" i="15"/>
  <c r="E618" i="15"/>
  <c r="D618" i="15"/>
  <c r="H618" i="15"/>
  <c r="C618" i="15"/>
  <c r="A621" i="15" l="1"/>
  <c r="B620" i="15"/>
  <c r="I620" i="15" s="1"/>
  <c r="G619" i="15"/>
  <c r="F619" i="15"/>
  <c r="E619" i="15"/>
  <c r="D619" i="15"/>
  <c r="C619" i="15"/>
  <c r="H619" i="15"/>
  <c r="K619" i="15"/>
  <c r="J619" i="15"/>
  <c r="A622" i="15" l="1"/>
  <c r="B621" i="15"/>
  <c r="I621" i="15" s="1"/>
  <c r="E620" i="15"/>
  <c r="D620" i="15"/>
  <c r="C620" i="15"/>
  <c r="H620" i="15"/>
  <c r="K620" i="15"/>
  <c r="J620" i="15"/>
  <c r="G620" i="15"/>
  <c r="F620" i="15"/>
  <c r="A623" i="15" l="1"/>
  <c r="B622" i="15"/>
  <c r="I622" i="15" s="1"/>
  <c r="C621" i="15"/>
  <c r="H621" i="15"/>
  <c r="K621" i="15"/>
  <c r="J621" i="15"/>
  <c r="G621" i="15"/>
  <c r="F621" i="15"/>
  <c r="D621" i="15"/>
  <c r="E621" i="15"/>
  <c r="A624" i="15" l="1"/>
  <c r="B623" i="15"/>
  <c r="I623" i="15" s="1"/>
  <c r="K622" i="15"/>
  <c r="J622" i="15"/>
  <c r="G622" i="15"/>
  <c r="F622" i="15"/>
  <c r="E622" i="15"/>
  <c r="D622" i="15"/>
  <c r="H622" i="15"/>
  <c r="C622" i="15"/>
  <c r="A625" i="15" l="1"/>
  <c r="B624" i="15"/>
  <c r="I624" i="15" s="1"/>
  <c r="G623" i="15"/>
  <c r="F623" i="15"/>
  <c r="E623" i="15"/>
  <c r="D623" i="15"/>
  <c r="C623" i="15"/>
  <c r="H623" i="15"/>
  <c r="K623" i="15"/>
  <c r="J623" i="15"/>
  <c r="A626" i="15" l="1"/>
  <c r="B625" i="15"/>
  <c r="I625" i="15" s="1"/>
  <c r="E624" i="15"/>
  <c r="D624" i="15"/>
  <c r="C624" i="15"/>
  <c r="H624" i="15"/>
  <c r="K624" i="15"/>
  <c r="J624" i="15"/>
  <c r="F624" i="15"/>
  <c r="G624" i="15"/>
  <c r="A627" i="15" l="1"/>
  <c r="B626" i="15"/>
  <c r="I626" i="15" s="1"/>
  <c r="C625" i="15"/>
  <c r="H625" i="15"/>
  <c r="K625" i="15"/>
  <c r="J625" i="15"/>
  <c r="G625" i="15"/>
  <c r="F625" i="15"/>
  <c r="E625" i="15"/>
  <c r="D625" i="15"/>
  <c r="A628" i="15" l="1"/>
  <c r="B627" i="15"/>
  <c r="I627" i="15" s="1"/>
  <c r="K626" i="15"/>
  <c r="J626" i="15"/>
  <c r="G626" i="15"/>
  <c r="F626" i="15"/>
  <c r="E626" i="15"/>
  <c r="D626" i="15"/>
  <c r="H626" i="15"/>
  <c r="C626" i="15"/>
  <c r="A629" i="15" l="1"/>
  <c r="B628" i="15"/>
  <c r="I628" i="15" s="1"/>
  <c r="G627" i="15"/>
  <c r="F627" i="15"/>
  <c r="E627" i="15"/>
  <c r="D627" i="15"/>
  <c r="C627" i="15"/>
  <c r="H627" i="15"/>
  <c r="J627" i="15"/>
  <c r="K627" i="15"/>
  <c r="A630" i="15" l="1"/>
  <c r="B629" i="15"/>
  <c r="I629" i="15" s="1"/>
  <c r="E628" i="15"/>
  <c r="D628" i="15"/>
  <c r="C628" i="15"/>
  <c r="H628" i="15"/>
  <c r="K628" i="15"/>
  <c r="J628" i="15"/>
  <c r="G628" i="15"/>
  <c r="F628" i="15"/>
  <c r="A631" i="15" l="1"/>
  <c r="B630" i="15"/>
  <c r="I630" i="15" s="1"/>
  <c r="C629" i="15"/>
  <c r="H629" i="15"/>
  <c r="K629" i="15"/>
  <c r="J629" i="15"/>
  <c r="G629" i="15"/>
  <c r="F629" i="15"/>
  <c r="E629" i="15"/>
  <c r="D629" i="15"/>
  <c r="A632" i="15" l="1"/>
  <c r="B631" i="15"/>
  <c r="I631" i="15" s="1"/>
  <c r="K630" i="15"/>
  <c r="J630" i="15"/>
  <c r="G630" i="15"/>
  <c r="F630" i="15"/>
  <c r="E630" i="15"/>
  <c r="D630" i="15"/>
  <c r="H630" i="15"/>
  <c r="C630" i="15"/>
  <c r="A633" i="15" l="1"/>
  <c r="B632" i="15"/>
  <c r="I632" i="15" s="1"/>
  <c r="E631" i="15"/>
  <c r="J631" i="15"/>
  <c r="G631" i="15"/>
  <c r="F631" i="15"/>
  <c r="D631" i="15"/>
  <c r="C631" i="15"/>
  <c r="H631" i="15"/>
  <c r="K631" i="15"/>
  <c r="A634" i="15" l="1"/>
  <c r="B633" i="15"/>
  <c r="I633" i="15" s="1"/>
  <c r="C632" i="15"/>
  <c r="K632" i="15"/>
  <c r="J632" i="15"/>
  <c r="G632" i="15"/>
  <c r="F632" i="15"/>
  <c r="E632" i="15"/>
  <c r="D632" i="15"/>
  <c r="H632" i="15"/>
  <c r="A635" i="15" l="1"/>
  <c r="B634" i="15"/>
  <c r="I634" i="15" s="1"/>
  <c r="K633" i="15"/>
  <c r="G633" i="15"/>
  <c r="H633" i="15"/>
  <c r="J633" i="15"/>
  <c r="F633" i="15"/>
  <c r="E633" i="15"/>
  <c r="D633" i="15"/>
  <c r="C633" i="15"/>
  <c r="A636" i="15" l="1"/>
  <c r="B635" i="15"/>
  <c r="I635" i="15" s="1"/>
  <c r="G634" i="15"/>
  <c r="E634" i="15"/>
  <c r="H634" i="15"/>
  <c r="K634" i="15"/>
  <c r="J634" i="15"/>
  <c r="F634" i="15"/>
  <c r="D634" i="15"/>
  <c r="C634" i="15"/>
  <c r="A637" i="15" l="1"/>
  <c r="B636" i="15"/>
  <c r="I636" i="15" s="1"/>
  <c r="E635" i="15"/>
  <c r="C635" i="15"/>
  <c r="H635" i="15"/>
  <c r="K635" i="15"/>
  <c r="J635" i="15"/>
  <c r="G635" i="15"/>
  <c r="F635" i="15"/>
  <c r="D635" i="15"/>
  <c r="A638" i="15" l="1"/>
  <c r="B637" i="15"/>
  <c r="I637" i="15" s="1"/>
  <c r="C636" i="15"/>
  <c r="K636" i="15"/>
  <c r="G636" i="15"/>
  <c r="F636" i="15"/>
  <c r="H636" i="15"/>
  <c r="J636" i="15"/>
  <c r="E636" i="15"/>
  <c r="D636" i="15"/>
  <c r="A639" i="15" l="1"/>
  <c r="B638" i="15"/>
  <c r="I638" i="15" s="1"/>
  <c r="H637" i="15"/>
  <c r="K637" i="15"/>
  <c r="G637" i="15"/>
  <c r="E637" i="15"/>
  <c r="D637" i="15"/>
  <c r="J637" i="15"/>
  <c r="F637" i="15"/>
  <c r="C637" i="15"/>
  <c r="A640" i="15" l="1"/>
  <c r="B639" i="15"/>
  <c r="I639" i="15" s="1"/>
  <c r="J638" i="15"/>
  <c r="G638" i="15"/>
  <c r="E638" i="15"/>
  <c r="C638" i="15"/>
  <c r="H638" i="15"/>
  <c r="K638" i="15"/>
  <c r="F638" i="15"/>
  <c r="D638" i="15"/>
  <c r="A641" i="15" l="1"/>
  <c r="B640" i="15"/>
  <c r="I640" i="15" s="1"/>
  <c r="F639" i="15"/>
  <c r="E639" i="15"/>
  <c r="C639" i="15"/>
  <c r="H639" i="15"/>
  <c r="K639" i="15"/>
  <c r="J639" i="15"/>
  <c r="G639" i="15"/>
  <c r="D639" i="15"/>
  <c r="A642" i="15" l="1"/>
  <c r="B641" i="15"/>
  <c r="I641" i="15" s="1"/>
  <c r="D640" i="15"/>
  <c r="C640" i="15"/>
  <c r="K640" i="15"/>
  <c r="J640" i="15"/>
  <c r="G640" i="15"/>
  <c r="F640" i="15"/>
  <c r="H640" i="15"/>
  <c r="E640" i="15"/>
  <c r="A643" i="15" l="1"/>
  <c r="B642" i="15"/>
  <c r="I642" i="15" s="1"/>
  <c r="H641" i="15"/>
  <c r="K641" i="15"/>
  <c r="G641" i="15"/>
  <c r="F641" i="15"/>
  <c r="E641" i="15"/>
  <c r="D641" i="15"/>
  <c r="J641" i="15"/>
  <c r="C641" i="15"/>
  <c r="A644" i="15" l="1"/>
  <c r="B643" i="15"/>
  <c r="I643" i="15" s="1"/>
  <c r="J642" i="15"/>
  <c r="G642" i="15"/>
  <c r="E642" i="15"/>
  <c r="D642" i="15"/>
  <c r="C642" i="15"/>
  <c r="H642" i="15"/>
  <c r="K642" i="15"/>
  <c r="F642" i="15"/>
  <c r="A645" i="15" l="1"/>
  <c r="B644" i="15"/>
  <c r="I644" i="15" s="1"/>
  <c r="F643" i="15"/>
  <c r="E643" i="15"/>
  <c r="C643" i="15"/>
  <c r="H643" i="15"/>
  <c r="K643" i="15"/>
  <c r="J643" i="15"/>
  <c r="D643" i="15"/>
  <c r="G643" i="15"/>
  <c r="A646" i="15" l="1"/>
  <c r="B645" i="15"/>
  <c r="I645" i="15" s="1"/>
  <c r="D644" i="15"/>
  <c r="C644" i="15"/>
  <c r="K644" i="15"/>
  <c r="J644" i="15"/>
  <c r="G644" i="15"/>
  <c r="F644" i="15"/>
  <c r="H644" i="15"/>
  <c r="E644" i="15"/>
  <c r="A647" i="15" l="1"/>
  <c r="B646" i="15"/>
  <c r="I646" i="15" s="1"/>
  <c r="H645" i="15"/>
  <c r="K645" i="15"/>
  <c r="G645" i="15"/>
  <c r="F645" i="15"/>
  <c r="E645" i="15"/>
  <c r="D645" i="15"/>
  <c r="J645" i="15"/>
  <c r="C645" i="15"/>
  <c r="A648" i="15" l="1"/>
  <c r="B647" i="15"/>
  <c r="I647" i="15" s="1"/>
  <c r="J646" i="15"/>
  <c r="G646" i="15"/>
  <c r="E646" i="15"/>
  <c r="D646" i="15"/>
  <c r="C646" i="15"/>
  <c r="H646" i="15"/>
  <c r="F646" i="15"/>
  <c r="K646" i="15"/>
  <c r="A649" i="15" l="1"/>
  <c r="B648" i="15"/>
  <c r="I648" i="15" s="1"/>
  <c r="F647" i="15"/>
  <c r="E647" i="15"/>
  <c r="C647" i="15"/>
  <c r="H647" i="15"/>
  <c r="K647" i="15"/>
  <c r="J647" i="15"/>
  <c r="G647" i="15"/>
  <c r="D647" i="15"/>
  <c r="A650" i="15" l="1"/>
  <c r="B649" i="15"/>
  <c r="I649" i="15" s="1"/>
  <c r="D648" i="15"/>
  <c r="C648" i="15"/>
  <c r="K648" i="15"/>
  <c r="J648" i="15"/>
  <c r="G648" i="15"/>
  <c r="F648" i="15"/>
  <c r="H648" i="15"/>
  <c r="E648" i="15"/>
  <c r="A651" i="15" l="1"/>
  <c r="B650" i="15"/>
  <c r="I650" i="15" s="1"/>
  <c r="H649" i="15"/>
  <c r="K649" i="15"/>
  <c r="G649" i="15"/>
  <c r="F649" i="15"/>
  <c r="E649" i="15"/>
  <c r="D649" i="15"/>
  <c r="J649" i="15"/>
  <c r="C649" i="15"/>
  <c r="A652" i="15" l="1"/>
  <c r="B651" i="15"/>
  <c r="I651" i="15" s="1"/>
  <c r="J650" i="15"/>
  <c r="G650" i="15"/>
  <c r="E650" i="15"/>
  <c r="D650" i="15"/>
  <c r="C650" i="15"/>
  <c r="H650" i="15"/>
  <c r="K650" i="15"/>
  <c r="F650" i="15"/>
  <c r="A653" i="15" l="1"/>
  <c r="B652" i="15"/>
  <c r="I652" i="15" s="1"/>
  <c r="F651" i="15"/>
  <c r="E651" i="15"/>
  <c r="C651" i="15"/>
  <c r="H651" i="15"/>
  <c r="K651" i="15"/>
  <c r="J651" i="15"/>
  <c r="G651" i="15"/>
  <c r="D651" i="15"/>
  <c r="A654" i="15" l="1"/>
  <c r="B653" i="15"/>
  <c r="I653" i="15" s="1"/>
  <c r="D652" i="15"/>
  <c r="C652" i="15"/>
  <c r="K652" i="15"/>
  <c r="J652" i="15"/>
  <c r="G652" i="15"/>
  <c r="F652" i="15"/>
  <c r="H652" i="15"/>
  <c r="E652" i="15"/>
  <c r="A655" i="15" l="1"/>
  <c r="B654" i="15"/>
  <c r="I654" i="15" s="1"/>
  <c r="H653" i="15"/>
  <c r="K653" i="15"/>
  <c r="G653" i="15"/>
  <c r="F653" i="15"/>
  <c r="E653" i="15"/>
  <c r="D653" i="15"/>
  <c r="J653" i="15"/>
  <c r="C653" i="15"/>
  <c r="A656" i="15" l="1"/>
  <c r="B655" i="15"/>
  <c r="I655" i="15" s="1"/>
  <c r="J654" i="15"/>
  <c r="G654" i="15"/>
  <c r="E654" i="15"/>
  <c r="D654" i="15"/>
  <c r="C654" i="15"/>
  <c r="H654" i="15"/>
  <c r="K654" i="15"/>
  <c r="F654" i="15"/>
  <c r="A657" i="15" l="1"/>
  <c r="B656" i="15"/>
  <c r="I656" i="15" s="1"/>
  <c r="F655" i="15"/>
  <c r="E655" i="15"/>
  <c r="C655" i="15"/>
  <c r="H655" i="15"/>
  <c r="K655" i="15"/>
  <c r="J655" i="15"/>
  <c r="G655" i="15"/>
  <c r="D655" i="15"/>
  <c r="A658" i="15" l="1"/>
  <c r="B657" i="15"/>
  <c r="I657" i="15" s="1"/>
  <c r="D656" i="15"/>
  <c r="C656" i="15"/>
  <c r="K656" i="15"/>
  <c r="J656" i="15"/>
  <c r="G656" i="15"/>
  <c r="F656" i="15"/>
  <c r="E656" i="15"/>
  <c r="H656" i="15"/>
  <c r="A659" i="15" l="1"/>
  <c r="B658" i="15"/>
  <c r="I658" i="15" s="1"/>
  <c r="H657" i="15"/>
  <c r="K657" i="15"/>
  <c r="G657" i="15"/>
  <c r="F657" i="15"/>
  <c r="E657" i="15"/>
  <c r="D657" i="15"/>
  <c r="J657" i="15"/>
  <c r="C657" i="15"/>
  <c r="A660" i="15" l="1"/>
  <c r="B659" i="15"/>
  <c r="I659" i="15" s="1"/>
  <c r="J658" i="15"/>
  <c r="G658" i="15"/>
  <c r="E658" i="15"/>
  <c r="D658" i="15"/>
  <c r="C658" i="15"/>
  <c r="H658" i="15"/>
  <c r="K658" i="15"/>
  <c r="F658" i="15"/>
  <c r="A661" i="15" l="1"/>
  <c r="B660" i="15"/>
  <c r="I660" i="15" s="1"/>
  <c r="F659" i="15"/>
  <c r="E659" i="15"/>
  <c r="C659" i="15"/>
  <c r="H659" i="15"/>
  <c r="K659" i="15"/>
  <c r="J659" i="15"/>
  <c r="D659" i="15"/>
  <c r="G659" i="15"/>
  <c r="A662" i="15" l="1"/>
  <c r="B661" i="15"/>
  <c r="I661" i="15" s="1"/>
  <c r="D660" i="15"/>
  <c r="C660" i="15"/>
  <c r="K660" i="15"/>
  <c r="J660" i="15"/>
  <c r="G660" i="15"/>
  <c r="F660" i="15"/>
  <c r="H660" i="15"/>
  <c r="E660" i="15"/>
  <c r="A663" i="15" l="1"/>
  <c r="B662" i="15"/>
  <c r="I662" i="15" s="1"/>
  <c r="H661" i="15"/>
  <c r="K661" i="15"/>
  <c r="G661" i="15"/>
  <c r="F661" i="15"/>
  <c r="E661" i="15"/>
  <c r="D661" i="15"/>
  <c r="J661" i="15"/>
  <c r="C661" i="15"/>
  <c r="A664" i="15" l="1"/>
  <c r="B663" i="15"/>
  <c r="I663" i="15" s="1"/>
  <c r="J662" i="15"/>
  <c r="G662" i="15"/>
  <c r="E662" i="15"/>
  <c r="D662" i="15"/>
  <c r="C662" i="15"/>
  <c r="H662" i="15"/>
  <c r="F662" i="15"/>
  <c r="K662" i="15"/>
  <c r="A665" i="15" l="1"/>
  <c r="B664" i="15"/>
  <c r="I664" i="15" s="1"/>
  <c r="F663" i="15"/>
  <c r="E663" i="15"/>
  <c r="C663" i="15"/>
  <c r="H663" i="15"/>
  <c r="K663" i="15"/>
  <c r="J663" i="15"/>
  <c r="G663" i="15"/>
  <c r="D663" i="15"/>
  <c r="A666" i="15" l="1"/>
  <c r="B665" i="15"/>
  <c r="I665" i="15" s="1"/>
  <c r="D664" i="15"/>
  <c r="C664" i="15"/>
  <c r="K664" i="15"/>
  <c r="J664" i="15"/>
  <c r="G664" i="15"/>
  <c r="F664" i="15"/>
  <c r="H664" i="15"/>
  <c r="E664" i="15"/>
  <c r="A667" i="15" l="1"/>
  <c r="B666" i="15"/>
  <c r="I666" i="15" s="1"/>
  <c r="H665" i="15"/>
  <c r="K665" i="15"/>
  <c r="G665" i="15"/>
  <c r="F665" i="15"/>
  <c r="E665" i="15"/>
  <c r="D665" i="15"/>
  <c r="J665" i="15"/>
  <c r="C665" i="15"/>
  <c r="A668" i="15" l="1"/>
  <c r="B667" i="15"/>
  <c r="I667" i="15" s="1"/>
  <c r="J666" i="15"/>
  <c r="G666" i="15"/>
  <c r="E666" i="15"/>
  <c r="D666" i="15"/>
  <c r="C666" i="15"/>
  <c r="H666" i="15"/>
  <c r="K666" i="15"/>
  <c r="F666" i="15"/>
  <c r="A669" i="15" l="1"/>
  <c r="B668" i="15"/>
  <c r="I668" i="15" s="1"/>
  <c r="F667" i="15"/>
  <c r="E667" i="15"/>
  <c r="C667" i="15"/>
  <c r="H667" i="15"/>
  <c r="K667" i="15"/>
  <c r="J667" i="15"/>
  <c r="G667" i="15"/>
  <c r="D667" i="15"/>
  <c r="A670" i="15" l="1"/>
  <c r="B669" i="15"/>
  <c r="I669" i="15" s="1"/>
  <c r="D668" i="15"/>
  <c r="C668" i="15"/>
  <c r="K668" i="15"/>
  <c r="J668" i="15"/>
  <c r="G668" i="15"/>
  <c r="F668" i="15"/>
  <c r="H668" i="15"/>
  <c r="E668" i="15"/>
  <c r="A671" i="15" l="1"/>
  <c r="B670" i="15"/>
  <c r="I670" i="15" s="1"/>
  <c r="H669" i="15"/>
  <c r="K669" i="15"/>
  <c r="G669" i="15"/>
  <c r="F669" i="15"/>
  <c r="E669" i="15"/>
  <c r="D669" i="15"/>
  <c r="C669" i="15"/>
  <c r="J669" i="15"/>
  <c r="A672" i="15" l="1"/>
  <c r="B671" i="15"/>
  <c r="I671" i="15" s="1"/>
  <c r="J670" i="15"/>
  <c r="G670" i="15"/>
  <c r="E670" i="15"/>
  <c r="D670" i="15"/>
  <c r="C670" i="15"/>
  <c r="H670" i="15"/>
  <c r="K670" i="15"/>
  <c r="F670" i="15"/>
  <c r="A673" i="15" l="1"/>
  <c r="B672" i="15"/>
  <c r="I672" i="15" s="1"/>
  <c r="F671" i="15"/>
  <c r="E671" i="15"/>
  <c r="C671" i="15"/>
  <c r="H671" i="15"/>
  <c r="K671" i="15"/>
  <c r="J671" i="15"/>
  <c r="G671" i="15"/>
  <c r="D671" i="15"/>
  <c r="A674" i="15" l="1"/>
  <c r="B673" i="15"/>
  <c r="I673" i="15" s="1"/>
  <c r="D672" i="15"/>
  <c r="C672" i="15"/>
  <c r="K672" i="15"/>
  <c r="J672" i="15"/>
  <c r="G672" i="15"/>
  <c r="F672" i="15"/>
  <c r="H672" i="15"/>
  <c r="E672" i="15"/>
  <c r="A675" i="15" l="1"/>
  <c r="B674" i="15"/>
  <c r="I674" i="15" s="1"/>
  <c r="H673" i="15"/>
  <c r="K673" i="15"/>
  <c r="G673" i="15"/>
  <c r="F673" i="15"/>
  <c r="E673" i="15"/>
  <c r="D673" i="15"/>
  <c r="J673" i="15"/>
  <c r="C673" i="15"/>
  <c r="A676" i="15" l="1"/>
  <c r="B675" i="15"/>
  <c r="I675" i="15" s="1"/>
  <c r="J674" i="15"/>
  <c r="G674" i="15"/>
  <c r="E674" i="15"/>
  <c r="D674" i="15"/>
  <c r="C674" i="15"/>
  <c r="H674" i="15"/>
  <c r="K674" i="15"/>
  <c r="F674" i="15"/>
  <c r="A677" i="15" l="1"/>
  <c r="B676" i="15"/>
  <c r="I676" i="15" s="1"/>
  <c r="F675" i="15"/>
  <c r="E675" i="15"/>
  <c r="C675" i="15"/>
  <c r="H675" i="15"/>
  <c r="K675" i="15"/>
  <c r="J675" i="15"/>
  <c r="D675" i="15"/>
  <c r="G675" i="15"/>
  <c r="A678" i="15" l="1"/>
  <c r="B677" i="15"/>
  <c r="I677" i="15" s="1"/>
  <c r="D676" i="15"/>
  <c r="C676" i="15"/>
  <c r="K676" i="15"/>
  <c r="J676" i="15"/>
  <c r="G676" i="15"/>
  <c r="F676" i="15"/>
  <c r="H676" i="15"/>
  <c r="E676" i="15"/>
  <c r="A679" i="15" l="1"/>
  <c r="B678" i="15"/>
  <c r="I678" i="15" s="1"/>
  <c r="H677" i="15"/>
  <c r="K677" i="15"/>
  <c r="G677" i="15"/>
  <c r="F677" i="15"/>
  <c r="E677" i="15"/>
  <c r="D677" i="15"/>
  <c r="J677" i="15"/>
  <c r="C677" i="15"/>
  <c r="A680" i="15" l="1"/>
  <c r="B679" i="15"/>
  <c r="I679" i="15" s="1"/>
  <c r="J678" i="15"/>
  <c r="G678" i="15"/>
  <c r="E678" i="15"/>
  <c r="D678" i="15"/>
  <c r="C678" i="15"/>
  <c r="H678" i="15"/>
  <c r="F678" i="15"/>
  <c r="K678" i="15"/>
  <c r="A681" i="15" l="1"/>
  <c r="B680" i="15"/>
  <c r="I680" i="15" s="1"/>
  <c r="F679" i="15"/>
  <c r="E679" i="15"/>
  <c r="C679" i="15"/>
  <c r="H679" i="15"/>
  <c r="K679" i="15"/>
  <c r="J679" i="15"/>
  <c r="G679" i="15"/>
  <c r="D679" i="15"/>
  <c r="A682" i="15" l="1"/>
  <c r="B681" i="15"/>
  <c r="I681" i="15" s="1"/>
  <c r="D680" i="15"/>
  <c r="C680" i="15"/>
  <c r="K680" i="15"/>
  <c r="J680" i="15"/>
  <c r="G680" i="15"/>
  <c r="F680" i="15"/>
  <c r="H680" i="15"/>
  <c r="E680" i="15"/>
  <c r="A683" i="15" l="1"/>
  <c r="B682" i="15"/>
  <c r="I682" i="15" s="1"/>
  <c r="H681" i="15"/>
  <c r="K681" i="15"/>
  <c r="G681" i="15"/>
  <c r="F681" i="15"/>
  <c r="E681" i="15"/>
  <c r="D681" i="15"/>
  <c r="J681" i="15"/>
  <c r="C681" i="15"/>
  <c r="A684" i="15" l="1"/>
  <c r="B683" i="15"/>
  <c r="I683" i="15" s="1"/>
  <c r="J682" i="15"/>
  <c r="G682" i="15"/>
  <c r="E682" i="15"/>
  <c r="D682" i="15"/>
  <c r="C682" i="15"/>
  <c r="H682" i="15"/>
  <c r="K682" i="15"/>
  <c r="F682" i="15"/>
  <c r="A685" i="15" l="1"/>
  <c r="B684" i="15"/>
  <c r="I684" i="15" s="1"/>
  <c r="F683" i="15"/>
  <c r="E683" i="15"/>
  <c r="C683" i="15"/>
  <c r="H683" i="15"/>
  <c r="K683" i="15"/>
  <c r="J683" i="15"/>
  <c r="G683" i="15"/>
  <c r="D683" i="15"/>
  <c r="A686" i="15" l="1"/>
  <c r="B685" i="15"/>
  <c r="I685" i="15" s="1"/>
  <c r="D684" i="15"/>
  <c r="C684" i="15"/>
  <c r="K684" i="15"/>
  <c r="J684" i="15"/>
  <c r="G684" i="15"/>
  <c r="F684" i="15"/>
  <c r="H684" i="15"/>
  <c r="E684" i="15"/>
  <c r="A687" i="15" l="1"/>
  <c r="B686" i="15"/>
  <c r="I686" i="15" s="1"/>
  <c r="H685" i="15"/>
  <c r="K685" i="15"/>
  <c r="G685" i="15"/>
  <c r="F685" i="15"/>
  <c r="E685" i="15"/>
  <c r="D685" i="15"/>
  <c r="J685" i="15"/>
  <c r="C685" i="15"/>
  <c r="A688" i="15" l="1"/>
  <c r="B687" i="15"/>
  <c r="I687" i="15" s="1"/>
  <c r="J686" i="15"/>
  <c r="G686" i="15"/>
  <c r="E686" i="15"/>
  <c r="D686" i="15"/>
  <c r="C686" i="15"/>
  <c r="H686" i="15"/>
  <c r="K686" i="15"/>
  <c r="F686" i="15"/>
  <c r="A689" i="15" l="1"/>
  <c r="B688" i="15"/>
  <c r="I688" i="15" s="1"/>
  <c r="F687" i="15"/>
  <c r="E687" i="15"/>
  <c r="C687" i="15"/>
  <c r="H687" i="15"/>
  <c r="K687" i="15"/>
  <c r="J687" i="15"/>
  <c r="G687" i="15"/>
  <c r="D687" i="15"/>
  <c r="A690" i="15" l="1"/>
  <c r="B689" i="15"/>
  <c r="I689" i="15" s="1"/>
  <c r="D688" i="15"/>
  <c r="C688" i="15"/>
  <c r="K688" i="15"/>
  <c r="J688" i="15"/>
  <c r="G688" i="15"/>
  <c r="F688" i="15"/>
  <c r="H688" i="15"/>
  <c r="E688" i="15"/>
  <c r="A691" i="15" l="1"/>
  <c r="B690" i="15"/>
  <c r="I690" i="15" s="1"/>
  <c r="H689" i="15"/>
  <c r="K689" i="15"/>
  <c r="G689" i="15"/>
  <c r="F689" i="15"/>
  <c r="E689" i="15"/>
  <c r="D689" i="15"/>
  <c r="J689" i="15"/>
  <c r="C689" i="15"/>
  <c r="A692" i="15" l="1"/>
  <c r="B691" i="15"/>
  <c r="I691" i="15" s="1"/>
  <c r="J690" i="15"/>
  <c r="G690" i="15"/>
  <c r="E690" i="15"/>
  <c r="D690" i="15"/>
  <c r="C690" i="15"/>
  <c r="H690" i="15"/>
  <c r="K690" i="15"/>
  <c r="F690" i="15"/>
  <c r="A693" i="15" l="1"/>
  <c r="B692" i="15"/>
  <c r="I692" i="15" s="1"/>
  <c r="F691" i="15"/>
  <c r="E691" i="15"/>
  <c r="C691" i="15"/>
  <c r="H691" i="15"/>
  <c r="K691" i="15"/>
  <c r="J691" i="15"/>
  <c r="D691" i="15"/>
  <c r="G691" i="15"/>
  <c r="A694" i="15" l="1"/>
  <c r="B693" i="15"/>
  <c r="I693" i="15" s="1"/>
  <c r="D692" i="15"/>
  <c r="C692" i="15"/>
  <c r="K692" i="15"/>
  <c r="J692" i="15"/>
  <c r="G692" i="15"/>
  <c r="F692" i="15"/>
  <c r="H692" i="15"/>
  <c r="E692" i="15"/>
  <c r="A695" i="15" l="1"/>
  <c r="B694" i="15"/>
  <c r="I694" i="15" s="1"/>
  <c r="H693" i="15"/>
  <c r="K693" i="15"/>
  <c r="G693" i="15"/>
  <c r="F693" i="15"/>
  <c r="E693" i="15"/>
  <c r="D693" i="15"/>
  <c r="J693" i="15"/>
  <c r="C693" i="15"/>
  <c r="A696" i="15" l="1"/>
  <c r="B695" i="15"/>
  <c r="I695" i="15" s="1"/>
  <c r="J694" i="15"/>
  <c r="G694" i="15"/>
  <c r="E694" i="15"/>
  <c r="D694" i="15"/>
  <c r="C694" i="15"/>
  <c r="H694" i="15"/>
  <c r="F694" i="15"/>
  <c r="K694" i="15"/>
  <c r="A697" i="15" l="1"/>
  <c r="B696" i="15"/>
  <c r="I696" i="15" s="1"/>
  <c r="H695" i="15"/>
  <c r="K695" i="15"/>
  <c r="J695" i="15"/>
  <c r="F695" i="15"/>
  <c r="E695" i="15"/>
  <c r="C695" i="15"/>
  <c r="G695" i="15"/>
  <c r="D695" i="15"/>
  <c r="A698" i="15" l="1"/>
  <c r="B697" i="15"/>
  <c r="I697" i="15" s="1"/>
  <c r="J696" i="15"/>
  <c r="G696" i="15"/>
  <c r="F696" i="15"/>
  <c r="E696" i="15"/>
  <c r="C696" i="15"/>
  <c r="H696" i="15"/>
  <c r="K696" i="15"/>
  <c r="D696" i="15"/>
  <c r="A699" i="15" l="1"/>
  <c r="B698" i="15"/>
  <c r="I698" i="15" s="1"/>
  <c r="F697" i="15"/>
  <c r="E697" i="15"/>
  <c r="D697" i="15"/>
  <c r="C697" i="15"/>
  <c r="H697" i="15"/>
  <c r="K697" i="15"/>
  <c r="J697" i="15"/>
  <c r="G697" i="15"/>
  <c r="A700" i="15" l="1"/>
  <c r="B699" i="15"/>
  <c r="I699" i="15" s="1"/>
  <c r="D698" i="15"/>
  <c r="C698" i="15"/>
  <c r="H698" i="15"/>
  <c r="K698" i="15"/>
  <c r="J698" i="15"/>
  <c r="G698" i="15"/>
  <c r="F698" i="15"/>
  <c r="E698" i="15"/>
  <c r="A701" i="15" l="1"/>
  <c r="B700" i="15"/>
  <c r="I700" i="15" s="1"/>
  <c r="H699" i="15"/>
  <c r="K699" i="15"/>
  <c r="J699" i="15"/>
  <c r="G699" i="15"/>
  <c r="F699" i="15"/>
  <c r="E699" i="15"/>
  <c r="D699" i="15"/>
  <c r="C699" i="15"/>
  <c r="A702" i="15" l="1"/>
  <c r="B701" i="15"/>
  <c r="I701" i="15" s="1"/>
  <c r="J700" i="15"/>
  <c r="G700" i="15"/>
  <c r="F700" i="15"/>
  <c r="E700" i="15"/>
  <c r="D700" i="15"/>
  <c r="C700" i="15"/>
  <c r="H700" i="15"/>
  <c r="K700" i="15"/>
  <c r="A703" i="15" l="1"/>
  <c r="B702" i="15"/>
  <c r="I702" i="15" s="1"/>
  <c r="F701" i="15"/>
  <c r="E701" i="15"/>
  <c r="D701" i="15"/>
  <c r="C701" i="15"/>
  <c r="H701" i="15"/>
  <c r="K701" i="15"/>
  <c r="J701" i="15"/>
  <c r="G701" i="15"/>
  <c r="A704" i="15" l="1"/>
  <c r="B703" i="15"/>
  <c r="I703" i="15" s="1"/>
  <c r="D702" i="15"/>
  <c r="C702" i="15"/>
  <c r="H702" i="15"/>
  <c r="K702" i="15"/>
  <c r="J702" i="15"/>
  <c r="G702" i="15"/>
  <c r="F702" i="15"/>
  <c r="E702" i="15"/>
  <c r="A705" i="15" l="1"/>
  <c r="B704" i="15"/>
  <c r="I704" i="15" s="1"/>
  <c r="H703" i="15"/>
  <c r="K703" i="15"/>
  <c r="J703" i="15"/>
  <c r="G703" i="15"/>
  <c r="F703" i="15"/>
  <c r="E703" i="15"/>
  <c r="D703" i="15"/>
  <c r="C703" i="15"/>
  <c r="A706" i="15" l="1"/>
  <c r="B705" i="15"/>
  <c r="I705" i="15" s="1"/>
  <c r="J704" i="15"/>
  <c r="G704" i="15"/>
  <c r="F704" i="15"/>
  <c r="E704" i="15"/>
  <c r="D704" i="15"/>
  <c r="C704" i="15"/>
  <c r="H704" i="15"/>
  <c r="K704" i="15"/>
  <c r="A707" i="15" l="1"/>
  <c r="B706" i="15"/>
  <c r="I706" i="15" s="1"/>
  <c r="F705" i="15"/>
  <c r="E705" i="15"/>
  <c r="D705" i="15"/>
  <c r="C705" i="15"/>
  <c r="H705" i="15"/>
  <c r="K705" i="15"/>
  <c r="J705" i="15"/>
  <c r="G705" i="15"/>
  <c r="A708" i="15" l="1"/>
  <c r="B707" i="15"/>
  <c r="I707" i="15" s="1"/>
  <c r="D706" i="15"/>
  <c r="C706" i="15"/>
  <c r="H706" i="15"/>
  <c r="K706" i="15"/>
  <c r="J706" i="15"/>
  <c r="G706" i="15"/>
  <c r="F706" i="15"/>
  <c r="E706" i="15"/>
  <c r="A709" i="15" l="1"/>
  <c r="B708" i="15"/>
  <c r="I708" i="15" s="1"/>
  <c r="H707" i="15"/>
  <c r="K707" i="15"/>
  <c r="J707" i="15"/>
  <c r="G707" i="15"/>
  <c r="F707" i="15"/>
  <c r="E707" i="15"/>
  <c r="D707" i="15"/>
  <c r="C707" i="15"/>
  <c r="A710" i="15" l="1"/>
  <c r="B709" i="15"/>
  <c r="I709" i="15" s="1"/>
  <c r="J708" i="15"/>
  <c r="G708" i="15"/>
  <c r="F708" i="15"/>
  <c r="E708" i="15"/>
  <c r="D708" i="15"/>
  <c r="C708" i="15"/>
  <c r="H708" i="15"/>
  <c r="K708" i="15"/>
  <c r="A711" i="15" l="1"/>
  <c r="B710" i="15"/>
  <c r="I710" i="15" s="1"/>
  <c r="F709" i="15"/>
  <c r="E709" i="15"/>
  <c r="D709" i="15"/>
  <c r="C709" i="15"/>
  <c r="H709" i="15"/>
  <c r="K709" i="15"/>
  <c r="J709" i="15"/>
  <c r="G709" i="15"/>
  <c r="A712" i="15" l="1"/>
  <c r="B711" i="15"/>
  <c r="I711" i="15" s="1"/>
  <c r="D710" i="15"/>
  <c r="C710" i="15"/>
  <c r="H710" i="15"/>
  <c r="K710" i="15"/>
  <c r="J710" i="15"/>
  <c r="G710" i="15"/>
  <c r="F710" i="15"/>
  <c r="E710" i="15"/>
  <c r="A713" i="15" l="1"/>
  <c r="B712" i="15"/>
  <c r="I712" i="15" s="1"/>
  <c r="H711" i="15"/>
  <c r="K711" i="15"/>
  <c r="J711" i="15"/>
  <c r="G711" i="15"/>
  <c r="F711" i="15"/>
  <c r="E711" i="15"/>
  <c r="D711" i="15"/>
  <c r="C711" i="15"/>
  <c r="A714" i="15" l="1"/>
  <c r="B713" i="15"/>
  <c r="I713" i="15" s="1"/>
  <c r="J712" i="15"/>
  <c r="G712" i="15"/>
  <c r="F712" i="15"/>
  <c r="E712" i="15"/>
  <c r="D712" i="15"/>
  <c r="C712" i="15"/>
  <c r="H712" i="15"/>
  <c r="K712" i="15"/>
  <c r="A715" i="15" l="1"/>
  <c r="B714" i="15"/>
  <c r="I714" i="15" s="1"/>
  <c r="F713" i="15"/>
  <c r="E713" i="15"/>
  <c r="D713" i="15"/>
  <c r="C713" i="15"/>
  <c r="H713" i="15"/>
  <c r="K713" i="15"/>
  <c r="J713" i="15"/>
  <c r="G713" i="15"/>
  <c r="A716" i="15" l="1"/>
  <c r="B715" i="15"/>
  <c r="I715" i="15" s="1"/>
  <c r="D714" i="15"/>
  <c r="C714" i="15"/>
  <c r="H714" i="15"/>
  <c r="K714" i="15"/>
  <c r="J714" i="15"/>
  <c r="G714" i="15"/>
  <c r="F714" i="15"/>
  <c r="E714" i="15"/>
  <c r="A717" i="15" l="1"/>
  <c r="B716" i="15"/>
  <c r="I716" i="15" s="1"/>
  <c r="H715" i="15"/>
  <c r="K715" i="15"/>
  <c r="J715" i="15"/>
  <c r="G715" i="15"/>
  <c r="F715" i="15"/>
  <c r="E715" i="15"/>
  <c r="D715" i="15"/>
  <c r="C715" i="15"/>
  <c r="A718" i="15" l="1"/>
  <c r="B717" i="15"/>
  <c r="I717" i="15" s="1"/>
  <c r="J716" i="15"/>
  <c r="G716" i="15"/>
  <c r="F716" i="15"/>
  <c r="E716" i="15"/>
  <c r="D716" i="15"/>
  <c r="C716" i="15"/>
  <c r="H716" i="15"/>
  <c r="K716" i="15"/>
  <c r="A719" i="15" l="1"/>
  <c r="B718" i="15"/>
  <c r="I718" i="15" s="1"/>
  <c r="F717" i="15"/>
  <c r="E717" i="15"/>
  <c r="D717" i="15"/>
  <c r="C717" i="15"/>
  <c r="H717" i="15"/>
  <c r="K717" i="15"/>
  <c r="J717" i="15"/>
  <c r="G717" i="15"/>
  <c r="A720" i="15" l="1"/>
  <c r="B719" i="15"/>
  <c r="I719" i="15" s="1"/>
  <c r="D718" i="15"/>
  <c r="C718" i="15"/>
  <c r="H718" i="15"/>
  <c r="K718" i="15"/>
  <c r="J718" i="15"/>
  <c r="G718" i="15"/>
  <c r="F718" i="15"/>
  <c r="E718" i="15"/>
  <c r="A721" i="15" l="1"/>
  <c r="B720" i="15"/>
  <c r="I720" i="15" s="1"/>
  <c r="H719" i="15"/>
  <c r="K719" i="15"/>
  <c r="J719" i="15"/>
  <c r="G719" i="15"/>
  <c r="F719" i="15"/>
  <c r="E719" i="15"/>
  <c r="D719" i="15"/>
  <c r="C719" i="15"/>
  <c r="A722" i="15" l="1"/>
  <c r="B721" i="15"/>
  <c r="I721" i="15" s="1"/>
  <c r="J720" i="15"/>
  <c r="G720" i="15"/>
  <c r="F720" i="15"/>
  <c r="E720" i="15"/>
  <c r="D720" i="15"/>
  <c r="C720" i="15"/>
  <c r="H720" i="15"/>
  <c r="K720" i="15"/>
  <c r="A723" i="15" l="1"/>
  <c r="B722" i="15"/>
  <c r="I722" i="15" s="1"/>
  <c r="F721" i="15"/>
  <c r="E721" i="15"/>
  <c r="D721" i="15"/>
  <c r="C721" i="15"/>
  <c r="H721" i="15"/>
  <c r="K721" i="15"/>
  <c r="J721" i="15"/>
  <c r="G721" i="15"/>
  <c r="A724" i="15" l="1"/>
  <c r="B723" i="15"/>
  <c r="I723" i="15" s="1"/>
  <c r="D722" i="15"/>
  <c r="C722" i="15"/>
  <c r="H722" i="15"/>
  <c r="K722" i="15"/>
  <c r="J722" i="15"/>
  <c r="G722" i="15"/>
  <c r="F722" i="15"/>
  <c r="E722" i="15"/>
  <c r="A725" i="15" l="1"/>
  <c r="B724" i="15"/>
  <c r="I724" i="15" s="1"/>
  <c r="H723" i="15"/>
  <c r="K723" i="15"/>
  <c r="J723" i="15"/>
  <c r="G723" i="15"/>
  <c r="F723" i="15"/>
  <c r="E723" i="15"/>
  <c r="D723" i="15"/>
  <c r="C723" i="15"/>
  <c r="A726" i="15" l="1"/>
  <c r="B725" i="15"/>
  <c r="I725" i="15" s="1"/>
  <c r="J724" i="15"/>
  <c r="G724" i="15"/>
  <c r="F724" i="15"/>
  <c r="E724" i="15"/>
  <c r="D724" i="15"/>
  <c r="C724" i="15"/>
  <c r="H724" i="15"/>
  <c r="K724" i="15"/>
  <c r="A727" i="15" l="1"/>
  <c r="B726" i="15"/>
  <c r="I726" i="15" s="1"/>
  <c r="F725" i="15"/>
  <c r="E725" i="15"/>
  <c r="D725" i="15"/>
  <c r="C725" i="15"/>
  <c r="H725" i="15"/>
  <c r="K725" i="15"/>
  <c r="J725" i="15"/>
  <c r="G725" i="15"/>
  <c r="A728" i="15" l="1"/>
  <c r="B727" i="15"/>
  <c r="I727" i="15" s="1"/>
  <c r="D726" i="15"/>
  <c r="C726" i="15"/>
  <c r="H726" i="15"/>
  <c r="K726" i="15"/>
  <c r="J726" i="15"/>
  <c r="G726" i="15"/>
  <c r="F726" i="15"/>
  <c r="E726" i="15"/>
  <c r="A729" i="15" l="1"/>
  <c r="B728" i="15"/>
  <c r="I728" i="15" s="1"/>
  <c r="H727" i="15"/>
  <c r="K727" i="15"/>
  <c r="J727" i="15"/>
  <c r="G727" i="15"/>
  <c r="F727" i="15"/>
  <c r="E727" i="15"/>
  <c r="D727" i="15"/>
  <c r="C727" i="15"/>
  <c r="A730" i="15" l="1"/>
  <c r="B729" i="15"/>
  <c r="I729" i="15" s="1"/>
  <c r="J728" i="15"/>
  <c r="G728" i="15"/>
  <c r="F728" i="15"/>
  <c r="E728" i="15"/>
  <c r="D728" i="15"/>
  <c r="C728" i="15"/>
  <c r="H728" i="15"/>
  <c r="K728" i="15"/>
  <c r="A731" i="15" l="1"/>
  <c r="B730" i="15"/>
  <c r="I730" i="15" s="1"/>
  <c r="F729" i="15"/>
  <c r="E729" i="15"/>
  <c r="D729" i="15"/>
  <c r="C729" i="15"/>
  <c r="H729" i="15"/>
  <c r="K729" i="15"/>
  <c r="J729" i="15"/>
  <c r="G729" i="15"/>
  <c r="A732" i="15" l="1"/>
  <c r="B731" i="15"/>
  <c r="I731" i="15" s="1"/>
  <c r="D730" i="15"/>
  <c r="C730" i="15"/>
  <c r="H730" i="15"/>
  <c r="K730" i="15"/>
  <c r="J730" i="15"/>
  <c r="G730" i="15"/>
  <c r="F730" i="15"/>
  <c r="E730" i="15"/>
  <c r="A733" i="15" l="1"/>
  <c r="B732" i="15"/>
  <c r="I732" i="15" s="1"/>
  <c r="H731" i="15"/>
  <c r="K731" i="15"/>
  <c r="J731" i="15"/>
  <c r="G731" i="15"/>
  <c r="F731" i="15"/>
  <c r="E731" i="15"/>
  <c r="D731" i="15"/>
  <c r="C731" i="15"/>
  <c r="A734" i="15" l="1"/>
  <c r="B733" i="15"/>
  <c r="I733" i="15" s="1"/>
  <c r="J732" i="15"/>
  <c r="G732" i="15"/>
  <c r="F732" i="15"/>
  <c r="E732" i="15"/>
  <c r="D732" i="15"/>
  <c r="C732" i="15"/>
  <c r="H732" i="15"/>
  <c r="K732" i="15"/>
  <c r="A735" i="15" l="1"/>
  <c r="B734" i="15"/>
  <c r="I734" i="15" s="1"/>
  <c r="F733" i="15"/>
  <c r="E733" i="15"/>
  <c r="D733" i="15"/>
  <c r="C733" i="15"/>
  <c r="H733" i="15"/>
  <c r="K733" i="15"/>
  <c r="J733" i="15"/>
  <c r="G733" i="15"/>
  <c r="A736" i="15" l="1"/>
  <c r="B735" i="15"/>
  <c r="I735" i="15" s="1"/>
  <c r="D734" i="15"/>
  <c r="C734" i="15"/>
  <c r="H734" i="15"/>
  <c r="K734" i="15"/>
  <c r="J734" i="15"/>
  <c r="G734" i="15"/>
  <c r="F734" i="15"/>
  <c r="E734" i="15"/>
  <c r="A737" i="15" l="1"/>
  <c r="B736" i="15"/>
  <c r="I736" i="15" s="1"/>
  <c r="H735" i="15"/>
  <c r="K735" i="15"/>
  <c r="J735" i="15"/>
  <c r="G735" i="15"/>
  <c r="F735" i="15"/>
  <c r="E735" i="15"/>
  <c r="D735" i="15"/>
  <c r="C735" i="15"/>
  <c r="A738" i="15" l="1"/>
  <c r="B737" i="15"/>
  <c r="I737" i="15" s="1"/>
  <c r="J736" i="15"/>
  <c r="G736" i="15"/>
  <c r="F736" i="15"/>
  <c r="E736" i="15"/>
  <c r="D736" i="15"/>
  <c r="C736" i="15"/>
  <c r="H736" i="15"/>
  <c r="K736" i="15"/>
  <c r="A739" i="15" l="1"/>
  <c r="B738" i="15"/>
  <c r="I738" i="15" s="1"/>
  <c r="F737" i="15"/>
  <c r="E737" i="15"/>
  <c r="D737" i="15"/>
  <c r="C737" i="15"/>
  <c r="H737" i="15"/>
  <c r="K737" i="15"/>
  <c r="J737" i="15"/>
  <c r="G737" i="15"/>
  <c r="A740" i="15" l="1"/>
  <c r="B739" i="15"/>
  <c r="I739" i="15" s="1"/>
  <c r="G738" i="15"/>
  <c r="F738" i="15"/>
  <c r="D738" i="15"/>
  <c r="C738" i="15"/>
  <c r="H738" i="15"/>
  <c r="K738" i="15"/>
  <c r="J738" i="15"/>
  <c r="E738" i="15"/>
  <c r="A741" i="15" l="1"/>
  <c r="B740" i="15"/>
  <c r="I740" i="15" s="1"/>
  <c r="E739" i="15"/>
  <c r="D739" i="15"/>
  <c r="F739" i="15"/>
  <c r="C739" i="15"/>
  <c r="H739" i="15"/>
  <c r="K739" i="15"/>
  <c r="J739" i="15"/>
  <c r="G739" i="15"/>
  <c r="A742" i="15" l="1"/>
  <c r="B741" i="15"/>
  <c r="I741" i="15" s="1"/>
  <c r="E740" i="15"/>
  <c r="C740" i="15"/>
  <c r="H740" i="15"/>
  <c r="G740" i="15"/>
  <c r="F740" i="15"/>
  <c r="D740" i="15"/>
  <c r="K740" i="15"/>
  <c r="J740" i="15"/>
  <c r="A743" i="15" l="1"/>
  <c r="B742" i="15"/>
  <c r="I742" i="15" s="1"/>
  <c r="C741" i="15"/>
  <c r="K741" i="15"/>
  <c r="J741" i="15"/>
  <c r="H741" i="15"/>
  <c r="G741" i="15"/>
  <c r="F741" i="15"/>
  <c r="E741" i="15"/>
  <c r="D741" i="15"/>
  <c r="A744" i="15" l="1"/>
  <c r="B743" i="15"/>
  <c r="I743" i="15" s="1"/>
  <c r="K742" i="15"/>
  <c r="G742" i="15"/>
  <c r="F742" i="15"/>
  <c r="H742" i="15"/>
  <c r="J742" i="15"/>
  <c r="E742" i="15"/>
  <c r="D742" i="15"/>
  <c r="C742" i="15"/>
  <c r="A745" i="15" l="1"/>
  <c r="B744" i="15"/>
  <c r="I744" i="15" s="1"/>
  <c r="G743" i="15"/>
  <c r="E743" i="15"/>
  <c r="D743" i="15"/>
  <c r="H743" i="15"/>
  <c r="K743" i="15"/>
  <c r="J743" i="15"/>
  <c r="F743" i="15"/>
  <c r="C743" i="15"/>
  <c r="A746" i="15" l="1"/>
  <c r="B745" i="15"/>
  <c r="I745" i="15" s="1"/>
  <c r="E744" i="15"/>
  <c r="C744" i="15"/>
  <c r="H744" i="15"/>
  <c r="F744" i="15"/>
  <c r="D744" i="15"/>
  <c r="K744" i="15"/>
  <c r="J744" i="15"/>
  <c r="G744" i="15"/>
  <c r="A747" i="15" l="1"/>
  <c r="B746" i="15"/>
  <c r="I746" i="15" s="1"/>
  <c r="C745" i="15"/>
  <c r="K745" i="15"/>
  <c r="J745" i="15"/>
  <c r="G745" i="15"/>
  <c r="F745" i="15"/>
  <c r="E745" i="15"/>
  <c r="D745" i="15"/>
  <c r="H745" i="15"/>
  <c r="A748" i="15" l="1"/>
  <c r="B747" i="15"/>
  <c r="I747" i="15" s="1"/>
  <c r="K746" i="15"/>
  <c r="G746" i="15"/>
  <c r="F746" i="15"/>
  <c r="H746" i="15"/>
  <c r="J746" i="15"/>
  <c r="E746" i="15"/>
  <c r="D746" i="15"/>
  <c r="C746" i="15"/>
  <c r="A749" i="15" l="1"/>
  <c r="B748" i="15"/>
  <c r="I748" i="15" s="1"/>
  <c r="G747" i="15"/>
  <c r="E747" i="15"/>
  <c r="D747" i="15"/>
  <c r="H747" i="15"/>
  <c r="K747" i="15"/>
  <c r="J747" i="15"/>
  <c r="F747" i="15"/>
  <c r="C747" i="15"/>
  <c r="A750" i="15" l="1"/>
  <c r="B749" i="15"/>
  <c r="I749" i="15" s="1"/>
  <c r="E748" i="15"/>
  <c r="C748" i="15"/>
  <c r="H748" i="15"/>
  <c r="D748" i="15"/>
  <c r="K748" i="15"/>
  <c r="J748" i="15"/>
  <c r="G748" i="15"/>
  <c r="F748" i="15"/>
  <c r="A751" i="15" l="1"/>
  <c r="B750" i="15"/>
  <c r="I750" i="15" s="1"/>
  <c r="C749" i="15"/>
  <c r="K749" i="15"/>
  <c r="J749" i="15"/>
  <c r="F749" i="15"/>
  <c r="E749" i="15"/>
  <c r="D749" i="15"/>
  <c r="H749" i="15"/>
  <c r="G749" i="15"/>
  <c r="A752" i="15" l="1"/>
  <c r="B751" i="15"/>
  <c r="I751" i="15" s="1"/>
  <c r="K750" i="15"/>
  <c r="G750" i="15"/>
  <c r="F750" i="15"/>
  <c r="H750" i="15"/>
  <c r="J750" i="15"/>
  <c r="E750" i="15"/>
  <c r="D750" i="15"/>
  <c r="C750" i="15"/>
  <c r="A753" i="15" l="1"/>
  <c r="B752" i="15"/>
  <c r="I752" i="15" s="1"/>
  <c r="G751" i="15"/>
  <c r="E751" i="15"/>
  <c r="D751" i="15"/>
  <c r="J751" i="15"/>
  <c r="H751" i="15"/>
  <c r="K751" i="15"/>
  <c r="F751" i="15"/>
  <c r="C751" i="15"/>
  <c r="A754" i="15" l="1"/>
  <c r="B753" i="15"/>
  <c r="I753" i="15" s="1"/>
  <c r="E752" i="15"/>
  <c r="C752" i="15"/>
  <c r="H752" i="15"/>
  <c r="K752" i="15"/>
  <c r="F752" i="15"/>
  <c r="D752" i="15"/>
  <c r="J752" i="15"/>
  <c r="G752" i="15"/>
  <c r="A755" i="15" l="1"/>
  <c r="B754" i="15"/>
  <c r="I754" i="15" s="1"/>
  <c r="C753" i="15"/>
  <c r="K753" i="15"/>
  <c r="J753" i="15"/>
  <c r="E753" i="15"/>
  <c r="H753" i="15"/>
  <c r="G753" i="15"/>
  <c r="F753" i="15"/>
  <c r="D753" i="15"/>
  <c r="A756" i="15" l="1"/>
  <c r="B755" i="15"/>
  <c r="I755" i="15" s="1"/>
  <c r="K754" i="15"/>
  <c r="G754" i="15"/>
  <c r="F754" i="15"/>
  <c r="J754" i="15"/>
  <c r="D754" i="15"/>
  <c r="C754" i="15"/>
  <c r="H754" i="15"/>
  <c r="E754" i="15"/>
  <c r="A757" i="15" l="1"/>
  <c r="B756" i="15"/>
  <c r="I756" i="15" s="1"/>
  <c r="G755" i="15"/>
  <c r="E755" i="15"/>
  <c r="D755" i="15"/>
  <c r="H755" i="15"/>
  <c r="J755" i="15"/>
  <c r="F755" i="15"/>
  <c r="K755" i="15"/>
  <c r="C755" i="15"/>
  <c r="A758" i="15" l="1"/>
  <c r="B757" i="15"/>
  <c r="I757" i="15" s="1"/>
  <c r="E756" i="15"/>
  <c r="C756" i="15"/>
  <c r="H756" i="15"/>
  <c r="K756" i="15"/>
  <c r="J756" i="15"/>
  <c r="F756" i="15"/>
  <c r="G756" i="15"/>
  <c r="D756" i="15"/>
  <c r="A759" i="15" l="1"/>
  <c r="B758" i="15"/>
  <c r="I758" i="15" s="1"/>
  <c r="C757" i="15"/>
  <c r="K757" i="15"/>
  <c r="J757" i="15"/>
  <c r="D757" i="15"/>
  <c r="G757" i="15"/>
  <c r="H757" i="15"/>
  <c r="F757" i="15"/>
  <c r="E757" i="15"/>
  <c r="A760" i="15" l="1"/>
  <c r="B759" i="15"/>
  <c r="I759" i="15" s="1"/>
  <c r="K758" i="15"/>
  <c r="G758" i="15"/>
  <c r="F758" i="15"/>
  <c r="E758" i="15"/>
  <c r="C758" i="15"/>
  <c r="H758" i="15"/>
  <c r="J758" i="15"/>
  <c r="D758" i="15"/>
  <c r="A761" i="15" l="1"/>
  <c r="B760" i="15"/>
  <c r="I760" i="15" s="1"/>
  <c r="G759" i="15"/>
  <c r="E759" i="15"/>
  <c r="D759" i="15"/>
  <c r="K759" i="15"/>
  <c r="F759" i="15"/>
  <c r="C759" i="15"/>
  <c r="H759" i="15"/>
  <c r="J759" i="15"/>
  <c r="A762" i="15" l="1"/>
  <c r="B761" i="15"/>
  <c r="I761" i="15" s="1"/>
  <c r="E760" i="15"/>
  <c r="C760" i="15"/>
  <c r="H760" i="15"/>
  <c r="J760" i="15"/>
  <c r="G760" i="15"/>
  <c r="D760" i="15"/>
  <c r="K760" i="15"/>
  <c r="F760" i="15"/>
  <c r="A763" i="15" l="1"/>
  <c r="B762" i="15"/>
  <c r="I762" i="15" s="1"/>
  <c r="C761" i="15"/>
  <c r="K761" i="15"/>
  <c r="J761" i="15"/>
  <c r="H761" i="15"/>
  <c r="F761" i="15"/>
  <c r="G761" i="15"/>
  <c r="E761" i="15"/>
  <c r="D761" i="15"/>
  <c r="A764" i="15" l="1"/>
  <c r="B763" i="15"/>
  <c r="I763" i="15" s="1"/>
  <c r="K762" i="15"/>
  <c r="G762" i="15"/>
  <c r="F762" i="15"/>
  <c r="D762" i="15"/>
  <c r="H762" i="15"/>
  <c r="J762" i="15"/>
  <c r="E762" i="15"/>
  <c r="C762" i="15"/>
  <c r="A765" i="15" l="1"/>
  <c r="B764" i="15"/>
  <c r="I764" i="15" s="1"/>
  <c r="G763" i="15"/>
  <c r="E763" i="15"/>
  <c r="D763" i="15"/>
  <c r="J763" i="15"/>
  <c r="C763" i="15"/>
  <c r="H763" i="15"/>
  <c r="K763" i="15"/>
  <c r="F763" i="15"/>
  <c r="A766" i="15" l="1"/>
  <c r="B765" i="15"/>
  <c r="I765" i="15" s="1"/>
  <c r="E764" i="15"/>
  <c r="C764" i="15"/>
  <c r="H764" i="15"/>
  <c r="K764" i="15"/>
  <c r="G764" i="15"/>
  <c r="F764" i="15"/>
  <c r="D764" i="15"/>
  <c r="J764" i="15"/>
  <c r="A767" i="15" l="1"/>
  <c r="B766" i="15"/>
  <c r="I766" i="15" s="1"/>
  <c r="C765" i="15"/>
  <c r="K765" i="15"/>
  <c r="J765" i="15"/>
  <c r="H765" i="15"/>
  <c r="G765" i="15"/>
  <c r="E765" i="15"/>
  <c r="F765" i="15"/>
  <c r="D765" i="15"/>
  <c r="A768" i="15" l="1"/>
  <c r="B767" i="15"/>
  <c r="I767" i="15" s="1"/>
  <c r="K766" i="15"/>
  <c r="G766" i="15"/>
  <c r="F766" i="15"/>
  <c r="C766" i="15"/>
  <c r="J766" i="15"/>
  <c r="H766" i="15"/>
  <c r="E766" i="15"/>
  <c r="D766" i="15"/>
  <c r="A769" i="15" l="1"/>
  <c r="B768" i="15"/>
  <c r="I768" i="15" s="1"/>
  <c r="G767" i="15"/>
  <c r="E767" i="15"/>
  <c r="D767" i="15"/>
  <c r="J767" i="15"/>
  <c r="F767" i="15"/>
  <c r="H767" i="15"/>
  <c r="K767" i="15"/>
  <c r="C767" i="15"/>
  <c r="A770" i="15" l="1"/>
  <c r="B769" i="15"/>
  <c r="I769" i="15" s="1"/>
  <c r="E768" i="15"/>
  <c r="C768" i="15"/>
  <c r="H768" i="15"/>
  <c r="K768" i="15"/>
  <c r="J768" i="15"/>
  <c r="G768" i="15"/>
  <c r="F768" i="15"/>
  <c r="D768" i="15"/>
  <c r="A771" i="15" l="1"/>
  <c r="B770" i="15"/>
  <c r="I770" i="15" s="1"/>
  <c r="C769" i="15"/>
  <c r="K769" i="15"/>
  <c r="J769" i="15"/>
  <c r="H769" i="15"/>
  <c r="G769" i="15"/>
  <c r="F769" i="15"/>
  <c r="D769" i="15"/>
  <c r="E769" i="15"/>
  <c r="A772" i="15" l="1"/>
  <c r="B771" i="15"/>
  <c r="I771" i="15" s="1"/>
  <c r="K770" i="15"/>
  <c r="G770" i="15"/>
  <c r="F770" i="15"/>
  <c r="C770" i="15"/>
  <c r="H770" i="15"/>
  <c r="E770" i="15"/>
  <c r="J770" i="15"/>
  <c r="D770" i="15"/>
  <c r="A773" i="15" l="1"/>
  <c r="B772" i="15"/>
  <c r="I772" i="15" s="1"/>
  <c r="G771" i="15"/>
  <c r="E771" i="15"/>
  <c r="D771" i="15"/>
  <c r="F771" i="15"/>
  <c r="C771" i="15"/>
  <c r="K771" i="15"/>
  <c r="J771" i="15"/>
  <c r="H771" i="15"/>
  <c r="A774" i="15" l="1"/>
  <c r="B773" i="15"/>
  <c r="I773" i="15" s="1"/>
  <c r="E772" i="15"/>
  <c r="C772" i="15"/>
  <c r="H772" i="15"/>
  <c r="J772" i="15"/>
  <c r="G772" i="15"/>
  <c r="F772" i="15"/>
  <c r="D772" i="15"/>
  <c r="K772" i="15"/>
  <c r="A775" i="15" l="1"/>
  <c r="B774" i="15"/>
  <c r="I774" i="15" s="1"/>
  <c r="C773" i="15"/>
  <c r="K773" i="15"/>
  <c r="J773" i="15"/>
  <c r="H773" i="15"/>
  <c r="G773" i="15"/>
  <c r="F773" i="15"/>
  <c r="E773" i="15"/>
  <c r="D773" i="15"/>
  <c r="A776" i="15" l="1"/>
  <c r="B775" i="15"/>
  <c r="I775" i="15" s="1"/>
  <c r="K774" i="15"/>
  <c r="G774" i="15"/>
  <c r="F774" i="15"/>
  <c r="H774" i="15"/>
  <c r="J774" i="15"/>
  <c r="D774" i="15"/>
  <c r="E774" i="15"/>
  <c r="C774" i="15"/>
  <c r="A777" i="15" l="1"/>
  <c r="B776" i="15"/>
  <c r="I776" i="15" s="1"/>
  <c r="G775" i="15"/>
  <c r="E775" i="15"/>
  <c r="D775" i="15"/>
  <c r="C775" i="15"/>
  <c r="H775" i="15"/>
  <c r="J775" i="15"/>
  <c r="K775" i="15"/>
  <c r="F775" i="15"/>
  <c r="A778" i="15" l="1"/>
  <c r="B777" i="15"/>
  <c r="I777" i="15" s="1"/>
  <c r="E776" i="15"/>
  <c r="C776" i="15"/>
  <c r="H776" i="15"/>
  <c r="G776" i="15"/>
  <c r="F776" i="15"/>
  <c r="D776" i="15"/>
  <c r="K776" i="15"/>
  <c r="J776" i="15"/>
  <c r="A779" i="15" l="1"/>
  <c r="B778" i="15"/>
  <c r="I778" i="15" s="1"/>
  <c r="C777" i="15"/>
  <c r="K777" i="15"/>
  <c r="J777" i="15"/>
  <c r="H777" i="15"/>
  <c r="G777" i="15"/>
  <c r="F777" i="15"/>
  <c r="E777" i="15"/>
  <c r="D777" i="15"/>
  <c r="A780" i="15" l="1"/>
  <c r="B779" i="15"/>
  <c r="I779" i="15" s="1"/>
  <c r="K778" i="15"/>
  <c r="G778" i="15"/>
  <c r="F778" i="15"/>
  <c r="H778" i="15"/>
  <c r="J778" i="15"/>
  <c r="E778" i="15"/>
  <c r="C778" i="15"/>
  <c r="D778" i="15"/>
  <c r="A781" i="15" l="1"/>
  <c r="B780" i="15"/>
  <c r="I780" i="15" s="1"/>
  <c r="G779" i="15"/>
  <c r="E779" i="15"/>
  <c r="D779" i="15"/>
  <c r="H779" i="15"/>
  <c r="K779" i="15"/>
  <c r="F779" i="15"/>
  <c r="J779" i="15"/>
  <c r="C779" i="15"/>
  <c r="A782" i="15" l="1"/>
  <c r="B781" i="15"/>
  <c r="I781" i="15" s="1"/>
  <c r="E780" i="15"/>
  <c r="C780" i="15"/>
  <c r="H780" i="15"/>
  <c r="F780" i="15"/>
  <c r="D780" i="15"/>
  <c r="J780" i="15"/>
  <c r="K780" i="15"/>
  <c r="G780" i="15"/>
  <c r="A783" i="15" l="1"/>
  <c r="B782" i="15"/>
  <c r="I782" i="15" s="1"/>
  <c r="C781" i="15"/>
  <c r="K781" i="15"/>
  <c r="J781" i="15"/>
  <c r="G781" i="15"/>
  <c r="F781" i="15"/>
  <c r="E781" i="15"/>
  <c r="D781" i="15"/>
  <c r="H781" i="15"/>
  <c r="A784" i="15" l="1"/>
  <c r="B783" i="15"/>
  <c r="I783" i="15" s="1"/>
  <c r="K782" i="15"/>
  <c r="G782" i="15"/>
  <c r="F782" i="15"/>
  <c r="H782" i="15"/>
  <c r="J782" i="15"/>
  <c r="E782" i="15"/>
  <c r="D782" i="15"/>
  <c r="C782" i="15"/>
  <c r="A785" i="15" l="1"/>
  <c r="B784" i="15"/>
  <c r="I784" i="15" s="1"/>
  <c r="G783" i="15"/>
  <c r="E783" i="15"/>
  <c r="D783" i="15"/>
  <c r="H783" i="15"/>
  <c r="K783" i="15"/>
  <c r="J783" i="15"/>
  <c r="C783" i="15"/>
  <c r="F783" i="15"/>
  <c r="A786" i="15" l="1"/>
  <c r="B785" i="15"/>
  <c r="I785" i="15" s="1"/>
  <c r="E784" i="15"/>
  <c r="C784" i="15"/>
  <c r="H784" i="15"/>
  <c r="D784" i="15"/>
  <c r="K784" i="15"/>
  <c r="G784" i="15"/>
  <c r="J784" i="15"/>
  <c r="F784" i="15"/>
  <c r="A787" i="15" l="1"/>
  <c r="B786" i="15"/>
  <c r="I786" i="15" s="1"/>
  <c r="C785" i="15"/>
  <c r="K785" i="15"/>
  <c r="J785" i="15"/>
  <c r="F785" i="15"/>
  <c r="E785" i="15"/>
  <c r="D785" i="15"/>
  <c r="H785" i="15"/>
  <c r="G785" i="15"/>
  <c r="A788" i="15" l="1"/>
  <c r="B787" i="15"/>
  <c r="I787" i="15" s="1"/>
  <c r="K786" i="15"/>
  <c r="G786" i="15"/>
  <c r="F786" i="15"/>
  <c r="H786" i="15"/>
  <c r="J786" i="15"/>
  <c r="E786" i="15"/>
  <c r="D786" i="15"/>
  <c r="C786" i="15"/>
  <c r="A789" i="15" l="1"/>
  <c r="B788" i="15"/>
  <c r="I788" i="15" s="1"/>
  <c r="G787" i="15"/>
  <c r="E787" i="15"/>
  <c r="D787" i="15"/>
  <c r="H787" i="15"/>
  <c r="K787" i="15"/>
  <c r="J787" i="15"/>
  <c r="F787" i="15"/>
  <c r="C787" i="15"/>
  <c r="A790" i="15" l="1"/>
  <c r="B789" i="15"/>
  <c r="I789" i="15" s="1"/>
  <c r="E788" i="15"/>
  <c r="C788" i="15"/>
  <c r="H788" i="15"/>
  <c r="K788" i="15"/>
  <c r="J788" i="15"/>
  <c r="F788" i="15"/>
  <c r="G788" i="15"/>
  <c r="D788" i="15"/>
  <c r="A791" i="15" l="1"/>
  <c r="B790" i="15"/>
  <c r="I790" i="15" s="1"/>
  <c r="C789" i="15"/>
  <c r="K789" i="15"/>
  <c r="J789" i="15"/>
  <c r="E789" i="15"/>
  <c r="D789" i="15"/>
  <c r="G789" i="15"/>
  <c r="H789" i="15"/>
  <c r="F789" i="15"/>
  <c r="A792" i="15" l="1"/>
  <c r="B791" i="15"/>
  <c r="I791" i="15" s="1"/>
  <c r="K790" i="15"/>
  <c r="G790" i="15"/>
  <c r="F790" i="15"/>
  <c r="J790" i="15"/>
  <c r="E790" i="15"/>
  <c r="D790" i="15"/>
  <c r="C790" i="15"/>
  <c r="H790" i="15"/>
  <c r="A793" i="15" l="1"/>
  <c r="B792" i="15"/>
  <c r="I792" i="15" s="1"/>
  <c r="G791" i="15"/>
  <c r="E791" i="15"/>
  <c r="D791" i="15"/>
  <c r="H791" i="15"/>
  <c r="K791" i="15"/>
  <c r="J791" i="15"/>
  <c r="F791" i="15"/>
  <c r="C791" i="15"/>
  <c r="A794" i="15" l="1"/>
  <c r="B793" i="15"/>
  <c r="I793" i="15" s="1"/>
  <c r="E792" i="15"/>
  <c r="C792" i="15"/>
  <c r="H792" i="15"/>
  <c r="K792" i="15"/>
  <c r="J792" i="15"/>
  <c r="G792" i="15"/>
  <c r="D792" i="15"/>
  <c r="F792" i="15"/>
  <c r="A795" i="15" l="1"/>
  <c r="B794" i="15"/>
  <c r="I794" i="15" s="1"/>
  <c r="C793" i="15"/>
  <c r="K793" i="15"/>
  <c r="J793" i="15"/>
  <c r="D793" i="15"/>
  <c r="H793" i="15"/>
  <c r="F793" i="15"/>
  <c r="G793" i="15"/>
  <c r="E793" i="15"/>
  <c r="A796" i="15" l="1"/>
  <c r="B795" i="15"/>
  <c r="I795" i="15" s="1"/>
  <c r="K794" i="15"/>
  <c r="G794" i="15"/>
  <c r="F794" i="15"/>
  <c r="E794" i="15"/>
  <c r="D794" i="15"/>
  <c r="C794" i="15"/>
  <c r="H794" i="15"/>
  <c r="J794" i="15"/>
  <c r="A797" i="15" l="1"/>
  <c r="B796" i="15"/>
  <c r="I796" i="15" s="1"/>
  <c r="G795" i="15"/>
  <c r="E795" i="15"/>
  <c r="D795" i="15"/>
  <c r="K795" i="15"/>
  <c r="J795" i="15"/>
  <c r="F795" i="15"/>
  <c r="C795" i="15"/>
  <c r="H795" i="15"/>
  <c r="A798" i="15" l="1"/>
  <c r="B797" i="15"/>
  <c r="I797" i="15" s="1"/>
  <c r="E796" i="15"/>
  <c r="C796" i="15"/>
  <c r="H796" i="15"/>
  <c r="K796" i="15"/>
  <c r="J796" i="15"/>
  <c r="G796" i="15"/>
  <c r="F796" i="15"/>
  <c r="D796" i="15"/>
  <c r="A799" i="15" l="1"/>
  <c r="B798" i="15"/>
  <c r="I798" i="15" s="1"/>
  <c r="C797" i="15"/>
  <c r="K797" i="15"/>
  <c r="J797" i="15"/>
  <c r="H797" i="15"/>
  <c r="G797" i="15"/>
  <c r="E797" i="15"/>
  <c r="D797" i="15"/>
  <c r="F797" i="15"/>
  <c r="A800" i="15" l="1"/>
  <c r="B799" i="15"/>
  <c r="I799" i="15" s="1"/>
  <c r="K798" i="15"/>
  <c r="G798" i="15"/>
  <c r="F798" i="15"/>
  <c r="D798" i="15"/>
  <c r="C798" i="15"/>
  <c r="J798" i="15"/>
  <c r="H798" i="15"/>
  <c r="E798" i="15"/>
  <c r="A801" i="15" l="1"/>
  <c r="B800" i="15"/>
  <c r="I800" i="15" s="1"/>
  <c r="G799" i="15"/>
  <c r="E799" i="15"/>
  <c r="D799" i="15"/>
  <c r="J799" i="15"/>
  <c r="F799" i="15"/>
  <c r="C799" i="15"/>
  <c r="H799" i="15"/>
  <c r="K799" i="15"/>
  <c r="A802" i="15" l="1"/>
  <c r="B801" i="15"/>
  <c r="I801" i="15" s="1"/>
  <c r="E800" i="15"/>
  <c r="C800" i="15"/>
  <c r="H800" i="15"/>
  <c r="K800" i="15"/>
  <c r="J800" i="15"/>
  <c r="G800" i="15"/>
  <c r="F800" i="15"/>
  <c r="D800" i="15"/>
  <c r="A803" i="15" l="1"/>
  <c r="B802" i="15"/>
  <c r="I802" i="15" s="1"/>
  <c r="C801" i="15"/>
  <c r="K801" i="15"/>
  <c r="J801" i="15"/>
  <c r="H801" i="15"/>
  <c r="G801" i="15"/>
  <c r="F801" i="15"/>
  <c r="D801" i="15"/>
  <c r="E801" i="15"/>
  <c r="A804" i="15" l="1"/>
  <c r="B803" i="15"/>
  <c r="I803" i="15" s="1"/>
  <c r="K802" i="15"/>
  <c r="G802" i="15"/>
  <c r="F802" i="15"/>
  <c r="C802" i="15"/>
  <c r="H802" i="15"/>
  <c r="E802" i="15"/>
  <c r="D802" i="15"/>
  <c r="J802" i="15"/>
  <c r="A805" i="15" l="1"/>
  <c r="B804" i="15"/>
  <c r="I804" i="15" s="1"/>
  <c r="G803" i="15"/>
  <c r="E803" i="15"/>
  <c r="D803" i="15"/>
  <c r="F803" i="15"/>
  <c r="C803" i="15"/>
  <c r="K803" i="15"/>
  <c r="H803" i="15"/>
  <c r="J803" i="15"/>
  <c r="A806" i="15" l="1"/>
  <c r="B805" i="15"/>
  <c r="I805" i="15" s="1"/>
  <c r="E804" i="15"/>
  <c r="C804" i="15"/>
  <c r="H804" i="15"/>
  <c r="J804" i="15"/>
  <c r="G804" i="15"/>
  <c r="F804" i="15"/>
  <c r="D804" i="15"/>
  <c r="K804" i="15"/>
  <c r="A807" i="15" l="1"/>
  <c r="B806" i="15"/>
  <c r="I806" i="15" s="1"/>
  <c r="C805" i="15"/>
  <c r="K805" i="15"/>
  <c r="J805" i="15"/>
  <c r="H805" i="15"/>
  <c r="G805" i="15"/>
  <c r="F805" i="15"/>
  <c r="E805" i="15"/>
  <c r="D805" i="15"/>
  <c r="A808" i="15" l="1"/>
  <c r="B807" i="15"/>
  <c r="I807" i="15" s="1"/>
  <c r="K806" i="15"/>
  <c r="G806" i="15"/>
  <c r="F806" i="15"/>
  <c r="H806" i="15"/>
  <c r="J806" i="15"/>
  <c r="D806" i="15"/>
  <c r="E806" i="15"/>
  <c r="C806" i="15"/>
  <c r="A809" i="15" l="1"/>
  <c r="B808" i="15"/>
  <c r="I808" i="15" s="1"/>
  <c r="G807" i="15"/>
  <c r="E807" i="15"/>
  <c r="D807" i="15"/>
  <c r="C807" i="15"/>
  <c r="H807" i="15"/>
  <c r="J807" i="15"/>
  <c r="F807" i="15"/>
  <c r="K807" i="15"/>
  <c r="A810" i="15" l="1"/>
  <c r="B809" i="15"/>
  <c r="I809" i="15" s="1"/>
  <c r="E808" i="15"/>
  <c r="C808" i="15"/>
  <c r="H808" i="15"/>
  <c r="G808" i="15"/>
  <c r="F808" i="15"/>
  <c r="D808" i="15"/>
  <c r="K808" i="15"/>
  <c r="J808" i="15"/>
  <c r="A811" i="15" l="1"/>
  <c r="B810" i="15"/>
  <c r="I810" i="15" s="1"/>
  <c r="C809" i="15"/>
  <c r="K809" i="15"/>
  <c r="J809" i="15"/>
  <c r="H809" i="15"/>
  <c r="G809" i="15"/>
  <c r="F809" i="15"/>
  <c r="E809" i="15"/>
  <c r="D809" i="15"/>
  <c r="A812" i="15" l="1"/>
  <c r="B811" i="15"/>
  <c r="I811" i="15" s="1"/>
  <c r="K810" i="15"/>
  <c r="G810" i="15"/>
  <c r="F810" i="15"/>
  <c r="H810" i="15"/>
  <c r="J810" i="15"/>
  <c r="E810" i="15"/>
  <c r="C810" i="15"/>
  <c r="D810" i="15"/>
  <c r="A813" i="15" l="1"/>
  <c r="B812" i="15"/>
  <c r="I812" i="15" s="1"/>
  <c r="G811" i="15"/>
  <c r="E811" i="15"/>
  <c r="D811" i="15"/>
  <c r="H811" i="15"/>
  <c r="K811" i="15"/>
  <c r="F811" i="15"/>
  <c r="J811" i="15"/>
  <c r="C811" i="15"/>
  <c r="A814" i="15" l="1"/>
  <c r="B813" i="15"/>
  <c r="I813" i="15" s="1"/>
  <c r="E812" i="15"/>
  <c r="C812" i="15"/>
  <c r="H812" i="15"/>
  <c r="F812" i="15"/>
  <c r="D812" i="15"/>
  <c r="J812" i="15"/>
  <c r="G812" i="15"/>
  <c r="K812" i="15"/>
  <c r="A815" i="15" l="1"/>
  <c r="B814" i="15"/>
  <c r="I814" i="15" s="1"/>
  <c r="C813" i="15"/>
  <c r="K813" i="15"/>
  <c r="J813" i="15"/>
  <c r="G813" i="15"/>
  <c r="F813" i="15"/>
  <c r="E813" i="15"/>
  <c r="D813" i="15"/>
  <c r="H813" i="15"/>
  <c r="A816" i="15" l="1"/>
  <c r="B815" i="15"/>
  <c r="I815" i="15" s="1"/>
  <c r="K814" i="15"/>
  <c r="G814" i="15"/>
  <c r="F814" i="15"/>
  <c r="H814" i="15"/>
  <c r="J814" i="15"/>
  <c r="E814" i="15"/>
  <c r="D814" i="15"/>
  <c r="C814" i="15"/>
  <c r="A817" i="15" l="1"/>
  <c r="B816" i="15"/>
  <c r="I816" i="15" s="1"/>
  <c r="G815" i="15"/>
  <c r="E815" i="15"/>
  <c r="D815" i="15"/>
  <c r="H815" i="15"/>
  <c r="K815" i="15"/>
  <c r="J815" i="15"/>
  <c r="C815" i="15"/>
  <c r="F815" i="15"/>
  <c r="A818" i="15" l="1"/>
  <c r="B817" i="15"/>
  <c r="I817" i="15" s="1"/>
  <c r="E816" i="15"/>
  <c r="C816" i="15"/>
  <c r="H816" i="15"/>
  <c r="D816" i="15"/>
  <c r="K816" i="15"/>
  <c r="G816" i="15"/>
  <c r="J816" i="15"/>
  <c r="F816" i="15"/>
  <c r="A819" i="15" l="1"/>
  <c r="B818" i="15"/>
  <c r="I818" i="15" s="1"/>
  <c r="C817" i="15"/>
  <c r="K817" i="15"/>
  <c r="J817" i="15"/>
  <c r="F817" i="15"/>
  <c r="E817" i="15"/>
  <c r="D817" i="15"/>
  <c r="H817" i="15"/>
  <c r="G817" i="15"/>
  <c r="A820" i="15" l="1"/>
  <c r="B819" i="15"/>
  <c r="I819" i="15" s="1"/>
  <c r="K818" i="15"/>
  <c r="G818" i="15"/>
  <c r="F818" i="15"/>
  <c r="H818" i="15"/>
  <c r="J818" i="15"/>
  <c r="E818" i="15"/>
  <c r="D818" i="15"/>
  <c r="C818" i="15"/>
  <c r="A821" i="15" l="1"/>
  <c r="B820" i="15"/>
  <c r="I820" i="15" s="1"/>
  <c r="G819" i="15"/>
  <c r="E819" i="15"/>
  <c r="D819" i="15"/>
  <c r="H819" i="15"/>
  <c r="K819" i="15"/>
  <c r="J819" i="15"/>
  <c r="F819" i="15"/>
  <c r="C819" i="15"/>
  <c r="A822" i="15" l="1"/>
  <c r="B821" i="15"/>
  <c r="I821" i="15" s="1"/>
  <c r="E820" i="15"/>
  <c r="C820" i="15"/>
  <c r="H820" i="15"/>
  <c r="K820" i="15"/>
  <c r="J820" i="15"/>
  <c r="F820" i="15"/>
  <c r="G820" i="15"/>
  <c r="D820" i="15"/>
  <c r="A823" i="15" l="1"/>
  <c r="B822" i="15"/>
  <c r="I822" i="15" s="1"/>
  <c r="C821" i="15"/>
  <c r="K821" i="15"/>
  <c r="J821" i="15"/>
  <c r="E821" i="15"/>
  <c r="D821" i="15"/>
  <c r="G821" i="15"/>
  <c r="H821" i="15"/>
  <c r="F821" i="15"/>
  <c r="A824" i="15" l="1"/>
  <c r="B823" i="15"/>
  <c r="I823" i="15" s="1"/>
  <c r="K822" i="15"/>
  <c r="G822" i="15"/>
  <c r="F822" i="15"/>
  <c r="J822" i="15"/>
  <c r="E822" i="15"/>
  <c r="D822" i="15"/>
  <c r="C822" i="15"/>
  <c r="H822" i="15"/>
  <c r="A825" i="15" l="1"/>
  <c r="B824" i="15"/>
  <c r="I824" i="15" s="1"/>
  <c r="G823" i="15"/>
  <c r="E823" i="15"/>
  <c r="D823" i="15"/>
  <c r="H823" i="15"/>
  <c r="K823" i="15"/>
  <c r="J823" i="15"/>
  <c r="F823" i="15"/>
  <c r="C823" i="15"/>
  <c r="A826" i="15" l="1"/>
  <c r="B825" i="15"/>
  <c r="I825" i="15" s="1"/>
  <c r="E824" i="15"/>
  <c r="C824" i="15"/>
  <c r="H824" i="15"/>
  <c r="K824" i="15"/>
  <c r="J824" i="15"/>
  <c r="G824" i="15"/>
  <c r="D824" i="15"/>
  <c r="F824" i="15"/>
  <c r="A827" i="15" l="1"/>
  <c r="B826" i="15"/>
  <c r="I826" i="15" s="1"/>
  <c r="C825" i="15"/>
  <c r="K825" i="15"/>
  <c r="J825" i="15"/>
  <c r="D825" i="15"/>
  <c r="H825" i="15"/>
  <c r="F825" i="15"/>
  <c r="G825" i="15"/>
  <c r="E825" i="15"/>
  <c r="A828" i="15" l="1"/>
  <c r="B827" i="15"/>
  <c r="I827" i="15" s="1"/>
  <c r="K826" i="15"/>
  <c r="G826" i="15"/>
  <c r="F826" i="15"/>
  <c r="E826" i="15"/>
  <c r="D826" i="15"/>
  <c r="C826" i="15"/>
  <c r="H826" i="15"/>
  <c r="J826" i="15"/>
  <c r="A829" i="15" l="1"/>
  <c r="B828" i="15"/>
  <c r="I828" i="15" s="1"/>
  <c r="G827" i="15"/>
  <c r="E827" i="15"/>
  <c r="D827" i="15"/>
  <c r="K827" i="15"/>
  <c r="J827" i="15"/>
  <c r="F827" i="15"/>
  <c r="C827" i="15"/>
  <c r="H827" i="15"/>
  <c r="A830" i="15" l="1"/>
  <c r="B829" i="15"/>
  <c r="I829" i="15" s="1"/>
  <c r="E828" i="15"/>
  <c r="C828" i="15"/>
  <c r="H828" i="15"/>
  <c r="K828" i="15"/>
  <c r="J828" i="15"/>
  <c r="G828" i="15"/>
  <c r="F828" i="15"/>
  <c r="D828" i="15"/>
  <c r="A831" i="15" l="1"/>
  <c r="B830" i="15"/>
  <c r="I830" i="15" s="1"/>
  <c r="C829" i="15"/>
  <c r="K829" i="15"/>
  <c r="J829" i="15"/>
  <c r="H829" i="15"/>
  <c r="G829" i="15"/>
  <c r="E829" i="15"/>
  <c r="D829" i="15"/>
  <c r="F829" i="15"/>
  <c r="A832" i="15" l="1"/>
  <c r="B831" i="15"/>
  <c r="I831" i="15" s="1"/>
  <c r="K830" i="15"/>
  <c r="G830" i="15"/>
  <c r="F830" i="15"/>
  <c r="D830" i="15"/>
  <c r="C830" i="15"/>
  <c r="J830" i="15"/>
  <c r="E830" i="15"/>
  <c r="H830" i="15"/>
  <c r="A833" i="15" l="1"/>
  <c r="B832" i="15"/>
  <c r="I832" i="15" s="1"/>
  <c r="G831" i="15"/>
  <c r="E831" i="15"/>
  <c r="D831" i="15"/>
  <c r="J831" i="15"/>
  <c r="F831" i="15"/>
  <c r="C831" i="15"/>
  <c r="H831" i="15"/>
  <c r="K831" i="15"/>
  <c r="A834" i="15" l="1"/>
  <c r="B833" i="15"/>
  <c r="I833" i="15" s="1"/>
  <c r="E832" i="15"/>
  <c r="C832" i="15"/>
  <c r="H832" i="15"/>
  <c r="K832" i="15"/>
  <c r="J832" i="15"/>
  <c r="G832" i="15"/>
  <c r="F832" i="15"/>
  <c r="D832" i="15"/>
  <c r="A835" i="15" l="1"/>
  <c r="B834" i="15"/>
  <c r="I834" i="15" s="1"/>
  <c r="C833" i="15"/>
  <c r="H833" i="15"/>
  <c r="K833" i="15"/>
  <c r="J833" i="15"/>
  <c r="G833" i="15"/>
  <c r="E833" i="15"/>
  <c r="D833" i="15"/>
  <c r="F833" i="15"/>
  <c r="A836" i="15" l="1"/>
  <c r="B835" i="15"/>
  <c r="I835" i="15" s="1"/>
  <c r="K834" i="15"/>
  <c r="J834" i="15"/>
  <c r="G834" i="15"/>
  <c r="F834" i="15"/>
  <c r="E834" i="15"/>
  <c r="D834" i="15"/>
  <c r="C834" i="15"/>
  <c r="H834" i="15"/>
  <c r="A837" i="15" l="1"/>
  <c r="B836" i="15"/>
  <c r="I836" i="15" s="1"/>
  <c r="G835" i="15"/>
  <c r="F835" i="15"/>
  <c r="E835" i="15"/>
  <c r="D835" i="15"/>
  <c r="H835" i="15"/>
  <c r="K835" i="15"/>
  <c r="J835" i="15"/>
  <c r="C835" i="15"/>
  <c r="A838" i="15" l="1"/>
  <c r="B837" i="15"/>
  <c r="I837" i="15" s="1"/>
  <c r="E836" i="15"/>
  <c r="D836" i="15"/>
  <c r="C836" i="15"/>
  <c r="H836" i="15"/>
  <c r="K836" i="15"/>
  <c r="G836" i="15"/>
  <c r="F836" i="15"/>
  <c r="J836" i="15"/>
  <c r="A839" i="15" l="1"/>
  <c r="B838" i="15"/>
  <c r="I838" i="15" s="1"/>
  <c r="C837" i="15"/>
  <c r="H837" i="15"/>
  <c r="K837" i="15"/>
  <c r="J837" i="15"/>
  <c r="G837" i="15"/>
  <c r="F837" i="15"/>
  <c r="E837" i="15"/>
  <c r="D837" i="15"/>
  <c r="A840" i="15" l="1"/>
  <c r="B839" i="15"/>
  <c r="I839" i="15" s="1"/>
  <c r="K838" i="15"/>
  <c r="J838" i="15"/>
  <c r="G838" i="15"/>
  <c r="F838" i="15"/>
  <c r="H838" i="15"/>
  <c r="E838" i="15"/>
  <c r="C838" i="15"/>
  <c r="D838" i="15"/>
  <c r="A841" i="15" l="1"/>
  <c r="B840" i="15"/>
  <c r="I840" i="15" s="1"/>
  <c r="G839" i="15"/>
  <c r="F839" i="15"/>
  <c r="E839" i="15"/>
  <c r="D839" i="15"/>
  <c r="C839" i="15"/>
  <c r="K839" i="15"/>
  <c r="J839" i="15"/>
  <c r="H839" i="15"/>
  <c r="A842" i="15" l="1"/>
  <c r="B841" i="15"/>
  <c r="I841" i="15" s="1"/>
  <c r="E840" i="15"/>
  <c r="D840" i="15"/>
  <c r="C840" i="15"/>
  <c r="H840" i="15"/>
  <c r="K840" i="15"/>
  <c r="J840" i="15"/>
  <c r="G840" i="15"/>
  <c r="F840" i="15"/>
  <c r="A843" i="15" l="1"/>
  <c r="B842" i="15"/>
  <c r="I842" i="15" s="1"/>
  <c r="C841" i="15"/>
  <c r="H841" i="15"/>
  <c r="K841" i="15"/>
  <c r="J841" i="15"/>
  <c r="G841" i="15"/>
  <c r="E841" i="15"/>
  <c r="D841" i="15"/>
  <c r="F841" i="15"/>
  <c r="A844" i="15" l="1"/>
  <c r="B843" i="15"/>
  <c r="I843" i="15" s="1"/>
  <c r="K842" i="15"/>
  <c r="J842" i="15"/>
  <c r="G842" i="15"/>
  <c r="F842" i="15"/>
  <c r="E842" i="15"/>
  <c r="D842" i="15"/>
  <c r="C842" i="15"/>
  <c r="H842" i="15"/>
  <c r="A845" i="15" l="1"/>
  <c r="B844" i="15"/>
  <c r="I844" i="15" s="1"/>
  <c r="G843" i="15"/>
  <c r="F843" i="15"/>
  <c r="E843" i="15"/>
  <c r="D843" i="15"/>
  <c r="H843" i="15"/>
  <c r="K843" i="15"/>
  <c r="J843" i="15"/>
  <c r="C843" i="15"/>
  <c r="A846" i="15" l="1"/>
  <c r="B845" i="15"/>
  <c r="I845" i="15" s="1"/>
  <c r="E844" i="15"/>
  <c r="D844" i="15"/>
  <c r="C844" i="15"/>
  <c r="H844" i="15"/>
  <c r="K844" i="15"/>
  <c r="G844" i="15"/>
  <c r="F844" i="15"/>
  <c r="J844" i="15"/>
  <c r="A847" i="15" l="1"/>
  <c r="B846" i="15"/>
  <c r="I846" i="15" s="1"/>
  <c r="C845" i="15"/>
  <c r="H845" i="15"/>
  <c r="K845" i="15"/>
  <c r="J845" i="15"/>
  <c r="G845" i="15"/>
  <c r="F845" i="15"/>
  <c r="E845" i="15"/>
  <c r="D845" i="15"/>
  <c r="A848" i="15" l="1"/>
  <c r="B847" i="15"/>
  <c r="I847" i="15" s="1"/>
  <c r="K846" i="15"/>
  <c r="J846" i="15"/>
  <c r="G846" i="15"/>
  <c r="F846" i="15"/>
  <c r="E846" i="15"/>
  <c r="D846" i="15"/>
  <c r="C846" i="15"/>
  <c r="H846" i="15"/>
  <c r="A849" i="15" l="1"/>
  <c r="B848" i="15"/>
  <c r="I848" i="15" s="1"/>
  <c r="G847" i="15"/>
  <c r="F847" i="15"/>
  <c r="E847" i="15"/>
  <c r="D847" i="15"/>
  <c r="C847" i="15"/>
  <c r="H847" i="15"/>
  <c r="K847" i="15"/>
  <c r="J847" i="15"/>
  <c r="A850" i="15" l="1"/>
  <c r="B849" i="15"/>
  <c r="I849" i="15" s="1"/>
  <c r="E848" i="15"/>
  <c r="D848" i="15"/>
  <c r="C848" i="15"/>
  <c r="H848" i="15"/>
  <c r="K848" i="15"/>
  <c r="G848" i="15"/>
  <c r="F848" i="15"/>
  <c r="J848" i="15"/>
  <c r="A851" i="15" l="1"/>
  <c r="B850" i="15"/>
  <c r="I850" i="15" s="1"/>
  <c r="C849" i="15"/>
  <c r="H849" i="15"/>
  <c r="K849" i="15"/>
  <c r="J849" i="15"/>
  <c r="G849" i="15"/>
  <c r="F849" i="15"/>
  <c r="E849" i="15"/>
  <c r="D849" i="15"/>
  <c r="A852" i="15" l="1"/>
  <c r="B851" i="15"/>
  <c r="I851" i="15" s="1"/>
  <c r="K850" i="15"/>
  <c r="J850" i="15"/>
  <c r="G850" i="15"/>
  <c r="F850" i="15"/>
  <c r="E850" i="15"/>
  <c r="C850" i="15"/>
  <c r="H850" i="15"/>
  <c r="D850" i="15"/>
  <c r="A853" i="15" l="1"/>
  <c r="B852" i="15"/>
  <c r="I852" i="15" s="1"/>
  <c r="G851" i="15"/>
  <c r="F851" i="15"/>
  <c r="E851" i="15"/>
  <c r="D851" i="15"/>
  <c r="C851" i="15"/>
  <c r="H851" i="15"/>
  <c r="K851" i="15"/>
  <c r="J851" i="15"/>
  <c r="A854" i="15" l="1"/>
  <c r="B853" i="15"/>
  <c r="I853" i="15" s="1"/>
  <c r="E852" i="15"/>
  <c r="D852" i="15"/>
  <c r="C852" i="15"/>
  <c r="H852" i="15"/>
  <c r="K852" i="15"/>
  <c r="F852" i="15"/>
  <c r="J852" i="15"/>
  <c r="G852" i="15"/>
  <c r="A855" i="15" l="1"/>
  <c r="B854" i="15"/>
  <c r="I854" i="15" s="1"/>
  <c r="C853" i="15"/>
  <c r="H853" i="15"/>
  <c r="K853" i="15"/>
  <c r="J853" i="15"/>
  <c r="G853" i="15"/>
  <c r="F853" i="15"/>
  <c r="E853" i="15"/>
  <c r="D853" i="15"/>
  <c r="A856" i="15" l="1"/>
  <c r="B855" i="15"/>
  <c r="I855" i="15" s="1"/>
  <c r="K854" i="15"/>
  <c r="J854" i="15"/>
  <c r="G854" i="15"/>
  <c r="F854" i="15"/>
  <c r="E854" i="15"/>
  <c r="D854" i="15"/>
  <c r="C854" i="15"/>
  <c r="H854" i="15"/>
  <c r="A857" i="15" l="1"/>
  <c r="B856" i="15"/>
  <c r="I856" i="15" s="1"/>
  <c r="G855" i="15"/>
  <c r="F855" i="15"/>
  <c r="E855" i="15"/>
  <c r="D855" i="15"/>
  <c r="C855" i="15"/>
  <c r="H855" i="15"/>
  <c r="K855" i="15"/>
  <c r="J855" i="15"/>
  <c r="A858" i="15" l="1"/>
  <c r="B857" i="15"/>
  <c r="I857" i="15" s="1"/>
  <c r="E856" i="15"/>
  <c r="D856" i="15"/>
  <c r="C856" i="15"/>
  <c r="H856" i="15"/>
  <c r="K856" i="15"/>
  <c r="G856" i="15"/>
  <c r="F856" i="15"/>
  <c r="J856" i="15"/>
  <c r="A859" i="15" l="1"/>
  <c r="B858" i="15"/>
  <c r="I858" i="15" s="1"/>
  <c r="F857" i="15"/>
  <c r="J857" i="15"/>
  <c r="C857" i="15"/>
  <c r="H857" i="15"/>
  <c r="K857" i="15"/>
  <c r="G857" i="15"/>
  <c r="D857" i="15"/>
  <c r="E857" i="15"/>
  <c r="A860" i="15" l="1"/>
  <c r="B859" i="15"/>
  <c r="I859" i="15" s="1"/>
  <c r="D858" i="15"/>
  <c r="H858" i="15"/>
  <c r="K858" i="15"/>
  <c r="J858" i="15"/>
  <c r="G858" i="15"/>
  <c r="F858" i="15"/>
  <c r="E858" i="15"/>
  <c r="C858" i="15"/>
  <c r="A861" i="15" l="1"/>
  <c r="B860" i="15"/>
  <c r="I860" i="15" s="1"/>
  <c r="H859" i="15"/>
  <c r="J859" i="15"/>
  <c r="G859" i="15"/>
  <c r="F859" i="15"/>
  <c r="E859" i="15"/>
  <c r="D859" i="15"/>
  <c r="K859" i="15"/>
  <c r="C859" i="15"/>
  <c r="A862" i="15" l="1"/>
  <c r="B861" i="15"/>
  <c r="I861" i="15" s="1"/>
  <c r="J860" i="15"/>
  <c r="F860" i="15"/>
  <c r="E860" i="15"/>
  <c r="D860" i="15"/>
  <c r="C860" i="15"/>
  <c r="H860" i="15"/>
  <c r="K860" i="15"/>
  <c r="G860" i="15"/>
  <c r="A863" i="15" l="1"/>
  <c r="B862" i="15"/>
  <c r="I862" i="15" s="1"/>
  <c r="F861" i="15"/>
  <c r="D861" i="15"/>
  <c r="C861" i="15"/>
  <c r="H861" i="15"/>
  <c r="K861" i="15"/>
  <c r="J861" i="15"/>
  <c r="G861" i="15"/>
  <c r="E861" i="15"/>
  <c r="A864" i="15" l="1"/>
  <c r="B863" i="15"/>
  <c r="I863" i="15" s="1"/>
  <c r="D862" i="15"/>
  <c r="H862" i="15"/>
  <c r="K862" i="15"/>
  <c r="J862" i="15"/>
  <c r="G862" i="15"/>
  <c r="F862" i="15"/>
  <c r="C862" i="15"/>
  <c r="E862" i="15"/>
  <c r="A865" i="15" l="1"/>
  <c r="B864" i="15"/>
  <c r="I864" i="15" s="1"/>
  <c r="H863" i="15"/>
  <c r="J863" i="15"/>
  <c r="G863" i="15"/>
  <c r="F863" i="15"/>
  <c r="E863" i="15"/>
  <c r="D863" i="15"/>
  <c r="K863" i="15"/>
  <c r="C863" i="15"/>
  <c r="A866" i="15" l="1"/>
  <c r="B865" i="15"/>
  <c r="I865" i="15" s="1"/>
  <c r="J864" i="15"/>
  <c r="F864" i="15"/>
  <c r="E864" i="15"/>
  <c r="D864" i="15"/>
  <c r="C864" i="15"/>
  <c r="H864" i="15"/>
  <c r="K864" i="15"/>
  <c r="G864" i="15"/>
  <c r="A867" i="15" l="1"/>
  <c r="B866" i="15"/>
  <c r="I866" i="15" s="1"/>
  <c r="F865" i="15"/>
  <c r="D865" i="15"/>
  <c r="C865" i="15"/>
  <c r="H865" i="15"/>
  <c r="K865" i="15"/>
  <c r="J865" i="15"/>
  <c r="G865" i="15"/>
  <c r="E865" i="15"/>
  <c r="A868" i="15" l="1"/>
  <c r="B867" i="15"/>
  <c r="I867" i="15" s="1"/>
  <c r="D866" i="15"/>
  <c r="H866" i="15"/>
  <c r="K866" i="15"/>
  <c r="J866" i="15"/>
  <c r="G866" i="15"/>
  <c r="F866" i="15"/>
  <c r="E866" i="15"/>
  <c r="C866" i="15"/>
  <c r="A869" i="15" l="1"/>
  <c r="B868" i="15"/>
  <c r="I868" i="15" s="1"/>
  <c r="H867" i="15"/>
  <c r="J867" i="15"/>
  <c r="G867" i="15"/>
  <c r="F867" i="15"/>
  <c r="E867" i="15"/>
  <c r="D867" i="15"/>
  <c r="K867" i="15"/>
  <c r="C867" i="15"/>
  <c r="A870" i="15" l="1"/>
  <c r="B869" i="15"/>
  <c r="I869" i="15" s="1"/>
  <c r="J868" i="15"/>
  <c r="F868" i="15"/>
  <c r="E868" i="15"/>
  <c r="D868" i="15"/>
  <c r="C868" i="15"/>
  <c r="H868" i="15"/>
  <c r="K868" i="15"/>
  <c r="G868" i="15"/>
  <c r="A871" i="15" l="1"/>
  <c r="B870" i="15"/>
  <c r="I870" i="15" s="1"/>
  <c r="F869" i="15"/>
  <c r="D869" i="15"/>
  <c r="C869" i="15"/>
  <c r="H869" i="15"/>
  <c r="K869" i="15"/>
  <c r="J869" i="15"/>
  <c r="G869" i="15"/>
  <c r="E869" i="15"/>
  <c r="A872" i="15" l="1"/>
  <c r="B871" i="15"/>
  <c r="I871" i="15" s="1"/>
  <c r="D870" i="15"/>
  <c r="H870" i="15"/>
  <c r="K870" i="15"/>
  <c r="J870" i="15"/>
  <c r="G870" i="15"/>
  <c r="F870" i="15"/>
  <c r="E870" i="15"/>
  <c r="C870" i="15"/>
  <c r="A873" i="15" l="1"/>
  <c r="B872" i="15"/>
  <c r="I872" i="15" s="1"/>
  <c r="H871" i="15"/>
  <c r="J871" i="15"/>
  <c r="G871" i="15"/>
  <c r="F871" i="15"/>
  <c r="E871" i="15"/>
  <c r="D871" i="15"/>
  <c r="C871" i="15"/>
  <c r="K871" i="15"/>
  <c r="A874" i="15" l="1"/>
  <c r="B873" i="15"/>
  <c r="I873" i="15" s="1"/>
  <c r="J872" i="15"/>
  <c r="F872" i="15"/>
  <c r="E872" i="15"/>
  <c r="D872" i="15"/>
  <c r="C872" i="15"/>
  <c r="H872" i="15"/>
  <c r="K872" i="15"/>
  <c r="G872" i="15"/>
  <c r="A875" i="15" l="1"/>
  <c r="B874" i="15"/>
  <c r="I874" i="15" s="1"/>
  <c r="F873" i="15"/>
  <c r="D873" i="15"/>
  <c r="C873" i="15"/>
  <c r="H873" i="15"/>
  <c r="K873" i="15"/>
  <c r="J873" i="15"/>
  <c r="G873" i="15"/>
  <c r="E873" i="15"/>
  <c r="A876" i="15" l="1"/>
  <c r="B875" i="15"/>
  <c r="I875" i="15" s="1"/>
  <c r="D874" i="15"/>
  <c r="H874" i="15"/>
  <c r="K874" i="15"/>
  <c r="J874" i="15"/>
  <c r="G874" i="15"/>
  <c r="F874" i="15"/>
  <c r="E874" i="15"/>
  <c r="C874" i="15"/>
  <c r="A877" i="15" l="1"/>
  <c r="B876" i="15"/>
  <c r="I876" i="15" s="1"/>
  <c r="H875" i="15"/>
  <c r="J875" i="15"/>
  <c r="G875" i="15"/>
  <c r="F875" i="15"/>
  <c r="E875" i="15"/>
  <c r="D875" i="15"/>
  <c r="K875" i="15"/>
  <c r="C875" i="15"/>
  <c r="A878" i="15" l="1"/>
  <c r="B877" i="15"/>
  <c r="I877" i="15" s="1"/>
  <c r="J876" i="15"/>
  <c r="F876" i="15"/>
  <c r="E876" i="15"/>
  <c r="D876" i="15"/>
  <c r="C876" i="15"/>
  <c r="H876" i="15"/>
  <c r="K876" i="15"/>
  <c r="G876" i="15"/>
  <c r="A879" i="15" l="1"/>
  <c r="B878" i="15"/>
  <c r="I878" i="15" s="1"/>
  <c r="F877" i="15"/>
  <c r="D877" i="15"/>
  <c r="C877" i="15"/>
  <c r="H877" i="15"/>
  <c r="K877" i="15"/>
  <c r="J877" i="15"/>
  <c r="G877" i="15"/>
  <c r="E877" i="15"/>
  <c r="A880" i="15" l="1"/>
  <c r="B879" i="15"/>
  <c r="I879" i="15" s="1"/>
  <c r="D878" i="15"/>
  <c r="H878" i="15"/>
  <c r="K878" i="15"/>
  <c r="J878" i="15"/>
  <c r="G878" i="15"/>
  <c r="F878" i="15"/>
  <c r="E878" i="15"/>
  <c r="C878" i="15"/>
  <c r="A881" i="15" l="1"/>
  <c r="B880" i="15"/>
  <c r="I880" i="15" s="1"/>
  <c r="H879" i="15"/>
  <c r="J879" i="15"/>
  <c r="G879" i="15"/>
  <c r="F879" i="15"/>
  <c r="E879" i="15"/>
  <c r="D879" i="15"/>
  <c r="K879" i="15"/>
  <c r="C879" i="15"/>
  <c r="A882" i="15" l="1"/>
  <c r="B881" i="15"/>
  <c r="I881" i="15" s="1"/>
  <c r="J880" i="15"/>
  <c r="F880" i="15"/>
  <c r="E880" i="15"/>
  <c r="D880" i="15"/>
  <c r="C880" i="15"/>
  <c r="H880" i="15"/>
  <c r="K880" i="15"/>
  <c r="G880" i="15"/>
  <c r="A883" i="15" l="1"/>
  <c r="B882" i="15"/>
  <c r="I882" i="15" s="1"/>
  <c r="F881" i="15"/>
  <c r="D881" i="15"/>
  <c r="C881" i="15"/>
  <c r="H881" i="15"/>
  <c r="K881" i="15"/>
  <c r="J881" i="15"/>
  <c r="E881" i="15"/>
  <c r="G881" i="15"/>
  <c r="A884" i="15" l="1"/>
  <c r="B883" i="15"/>
  <c r="I883" i="15" s="1"/>
  <c r="D882" i="15"/>
  <c r="H882" i="15"/>
  <c r="K882" i="15"/>
  <c r="J882" i="15"/>
  <c r="G882" i="15"/>
  <c r="F882" i="15"/>
  <c r="E882" i="15"/>
  <c r="C882" i="15"/>
  <c r="A885" i="15" l="1"/>
  <c r="B884" i="15"/>
  <c r="I884" i="15" s="1"/>
  <c r="H883" i="15"/>
  <c r="J883" i="15"/>
  <c r="G883" i="15"/>
  <c r="F883" i="15"/>
  <c r="E883" i="15"/>
  <c r="D883" i="15"/>
  <c r="K883" i="15"/>
  <c r="C883" i="15"/>
  <c r="A886" i="15" l="1"/>
  <c r="B885" i="15"/>
  <c r="I885" i="15" s="1"/>
  <c r="J884" i="15"/>
  <c r="F884" i="15"/>
  <c r="E884" i="15"/>
  <c r="D884" i="15"/>
  <c r="C884" i="15"/>
  <c r="H884" i="15"/>
  <c r="K884" i="15"/>
  <c r="G884" i="15"/>
  <c r="A887" i="15" l="1"/>
  <c r="B886" i="15"/>
  <c r="I886" i="15" s="1"/>
  <c r="F885" i="15"/>
  <c r="D885" i="15"/>
  <c r="C885" i="15"/>
  <c r="H885" i="15"/>
  <c r="K885" i="15"/>
  <c r="J885" i="15"/>
  <c r="G885" i="15"/>
  <c r="E885" i="15"/>
  <c r="A888" i="15" l="1"/>
  <c r="B887" i="15"/>
  <c r="I887" i="15" s="1"/>
  <c r="D886" i="15"/>
  <c r="H886" i="15"/>
  <c r="K886" i="15"/>
  <c r="J886" i="15"/>
  <c r="G886" i="15"/>
  <c r="F886" i="15"/>
  <c r="E886" i="15"/>
  <c r="C886" i="15"/>
  <c r="A889" i="15" l="1"/>
  <c r="B888" i="15"/>
  <c r="I888" i="15" s="1"/>
  <c r="H887" i="15"/>
  <c r="J887" i="15"/>
  <c r="G887" i="15"/>
  <c r="F887" i="15"/>
  <c r="E887" i="15"/>
  <c r="D887" i="15"/>
  <c r="C887" i="15"/>
  <c r="K887" i="15"/>
  <c r="A890" i="15" l="1"/>
  <c r="B889" i="15"/>
  <c r="I889" i="15" s="1"/>
  <c r="J888" i="15"/>
  <c r="F888" i="15"/>
  <c r="E888" i="15"/>
  <c r="D888" i="15"/>
  <c r="C888" i="15"/>
  <c r="H888" i="15"/>
  <c r="K888" i="15"/>
  <c r="G888" i="15"/>
  <c r="A891" i="15" l="1"/>
  <c r="B890" i="15"/>
  <c r="I890" i="15" s="1"/>
  <c r="F889" i="15"/>
  <c r="D889" i="15"/>
  <c r="C889" i="15"/>
  <c r="H889" i="15"/>
  <c r="K889" i="15"/>
  <c r="J889" i="15"/>
  <c r="G889" i="15"/>
  <c r="E889" i="15"/>
  <c r="A892" i="15" l="1"/>
  <c r="B891" i="15"/>
  <c r="I891" i="15" s="1"/>
  <c r="D890" i="15"/>
  <c r="H890" i="15"/>
  <c r="K890" i="15"/>
  <c r="J890" i="15"/>
  <c r="G890" i="15"/>
  <c r="F890" i="15"/>
  <c r="E890" i="15"/>
  <c r="C890" i="15"/>
  <c r="A893" i="15" l="1"/>
  <c r="B892" i="15"/>
  <c r="I892" i="15" s="1"/>
  <c r="H891" i="15"/>
  <c r="J891" i="15"/>
  <c r="G891" i="15"/>
  <c r="F891" i="15"/>
  <c r="E891" i="15"/>
  <c r="D891" i="15"/>
  <c r="K891" i="15"/>
  <c r="C891" i="15"/>
  <c r="A894" i="15" l="1"/>
  <c r="B893" i="15"/>
  <c r="I893" i="15" s="1"/>
  <c r="J892" i="15"/>
  <c r="F892" i="15"/>
  <c r="E892" i="15"/>
  <c r="D892" i="15"/>
  <c r="C892" i="15"/>
  <c r="H892" i="15"/>
  <c r="K892" i="15"/>
  <c r="G892" i="15"/>
  <c r="A895" i="15" l="1"/>
  <c r="B894" i="15"/>
  <c r="I894" i="15" s="1"/>
  <c r="F893" i="15"/>
  <c r="D893" i="15"/>
  <c r="C893" i="15"/>
  <c r="H893" i="15"/>
  <c r="K893" i="15"/>
  <c r="J893" i="15"/>
  <c r="G893" i="15"/>
  <c r="E893" i="15"/>
  <c r="A896" i="15" l="1"/>
  <c r="B895" i="15"/>
  <c r="I895" i="15" s="1"/>
  <c r="D894" i="15"/>
  <c r="H894" i="15"/>
  <c r="K894" i="15"/>
  <c r="J894" i="15"/>
  <c r="G894" i="15"/>
  <c r="F894" i="15"/>
  <c r="E894" i="15"/>
  <c r="C894" i="15"/>
  <c r="A897" i="15" l="1"/>
  <c r="B896" i="15"/>
  <c r="I896" i="15" s="1"/>
  <c r="H895" i="15"/>
  <c r="J895" i="15"/>
  <c r="G895" i="15"/>
  <c r="F895" i="15"/>
  <c r="E895" i="15"/>
  <c r="D895" i="15"/>
  <c r="K895" i="15"/>
  <c r="C895" i="15"/>
  <c r="A898" i="15" l="1"/>
  <c r="B897" i="15"/>
  <c r="I897" i="15" s="1"/>
  <c r="J896" i="15"/>
  <c r="F896" i="15"/>
  <c r="E896" i="15"/>
  <c r="D896" i="15"/>
  <c r="C896" i="15"/>
  <c r="H896" i="15"/>
  <c r="K896" i="15"/>
  <c r="G896" i="15"/>
  <c r="A899" i="15" l="1"/>
  <c r="B898" i="15"/>
  <c r="I898" i="15" s="1"/>
  <c r="F897" i="15"/>
  <c r="D897" i="15"/>
  <c r="C897" i="15"/>
  <c r="H897" i="15"/>
  <c r="K897" i="15"/>
  <c r="J897" i="15"/>
  <c r="G897" i="15"/>
  <c r="E897" i="15"/>
  <c r="A900" i="15" l="1"/>
  <c r="B899" i="15"/>
  <c r="I899" i="15" s="1"/>
  <c r="D898" i="15"/>
  <c r="H898" i="15"/>
  <c r="K898" i="15"/>
  <c r="J898" i="15"/>
  <c r="G898" i="15"/>
  <c r="F898" i="15"/>
  <c r="E898" i="15"/>
  <c r="C898" i="15"/>
  <c r="A901" i="15" l="1"/>
  <c r="B900" i="15"/>
  <c r="I900" i="15" s="1"/>
  <c r="H899" i="15"/>
  <c r="J899" i="15"/>
  <c r="G899" i="15"/>
  <c r="F899" i="15"/>
  <c r="E899" i="15"/>
  <c r="D899" i="15"/>
  <c r="K899" i="15"/>
  <c r="C899" i="15"/>
  <c r="A902" i="15" l="1"/>
  <c r="B901" i="15"/>
  <c r="I901" i="15" s="1"/>
  <c r="J900" i="15"/>
  <c r="F900" i="15"/>
  <c r="E900" i="15"/>
  <c r="D900" i="15"/>
  <c r="C900" i="15"/>
  <c r="H900" i="15"/>
  <c r="K900" i="15"/>
  <c r="G900" i="15"/>
  <c r="A903" i="15" l="1"/>
  <c r="B902" i="15"/>
  <c r="I902" i="15" s="1"/>
  <c r="F901" i="15"/>
  <c r="D901" i="15"/>
  <c r="C901" i="15"/>
  <c r="H901" i="15"/>
  <c r="K901" i="15"/>
  <c r="J901" i="15"/>
  <c r="G901" i="15"/>
  <c r="E901" i="15"/>
  <c r="A904" i="15" l="1"/>
  <c r="B903" i="15"/>
  <c r="I903" i="15" s="1"/>
  <c r="D902" i="15"/>
  <c r="H902" i="15"/>
  <c r="K902" i="15"/>
  <c r="J902" i="15"/>
  <c r="G902" i="15"/>
  <c r="F902" i="15"/>
  <c r="E902" i="15"/>
  <c r="C902" i="15"/>
  <c r="A905" i="15" l="1"/>
  <c r="B904" i="15"/>
  <c r="I904" i="15" s="1"/>
  <c r="H903" i="15"/>
  <c r="J903" i="15"/>
  <c r="G903" i="15"/>
  <c r="F903" i="15"/>
  <c r="E903" i="15"/>
  <c r="D903" i="15"/>
  <c r="C903" i="15"/>
  <c r="K903" i="15"/>
  <c r="A906" i="15" l="1"/>
  <c r="B905" i="15"/>
  <c r="I905" i="15" s="1"/>
  <c r="J904" i="15"/>
  <c r="F904" i="15"/>
  <c r="E904" i="15"/>
  <c r="D904" i="15"/>
  <c r="C904" i="15"/>
  <c r="H904" i="15"/>
  <c r="K904" i="15"/>
  <c r="G904" i="15"/>
  <c r="A907" i="15" l="1"/>
  <c r="B906" i="15"/>
  <c r="I906" i="15" s="1"/>
  <c r="F905" i="15"/>
  <c r="D905" i="15"/>
  <c r="C905" i="15"/>
  <c r="H905" i="15"/>
  <c r="K905" i="15"/>
  <c r="J905" i="15"/>
  <c r="G905" i="15"/>
  <c r="E905" i="15"/>
  <c r="A908" i="15" l="1"/>
  <c r="B907" i="15"/>
  <c r="I907" i="15" s="1"/>
  <c r="D906" i="15"/>
  <c r="H906" i="15"/>
  <c r="K906" i="15"/>
  <c r="J906" i="15"/>
  <c r="G906" i="15"/>
  <c r="F906" i="15"/>
  <c r="E906" i="15"/>
  <c r="C906" i="15"/>
  <c r="A909" i="15" l="1"/>
  <c r="B908" i="15"/>
  <c r="I908" i="15" s="1"/>
  <c r="H907" i="15"/>
  <c r="J907" i="15"/>
  <c r="G907" i="15"/>
  <c r="F907" i="15"/>
  <c r="E907" i="15"/>
  <c r="D907" i="15"/>
  <c r="K907" i="15"/>
  <c r="C907" i="15"/>
  <c r="A910" i="15" l="1"/>
  <c r="B909" i="15"/>
  <c r="I909" i="15" s="1"/>
  <c r="J908" i="15"/>
  <c r="F908" i="15"/>
  <c r="E908" i="15"/>
  <c r="D908" i="15"/>
  <c r="C908" i="15"/>
  <c r="H908" i="15"/>
  <c r="K908" i="15"/>
  <c r="G908" i="15"/>
  <c r="A911" i="15" l="1"/>
  <c r="B910" i="15"/>
  <c r="I910" i="15" s="1"/>
  <c r="D909" i="15"/>
  <c r="H909" i="15"/>
  <c r="J909" i="15"/>
  <c r="F909" i="15"/>
  <c r="E909" i="15"/>
  <c r="C909" i="15"/>
  <c r="K909" i="15"/>
  <c r="G909" i="15"/>
  <c r="A912" i="15" l="1"/>
  <c r="B911" i="15"/>
  <c r="I911" i="15" s="1"/>
  <c r="H910" i="15"/>
  <c r="J910" i="15"/>
  <c r="K910" i="15"/>
  <c r="F910" i="15"/>
  <c r="E910" i="15"/>
  <c r="D910" i="15"/>
  <c r="C910" i="15"/>
  <c r="G910" i="15"/>
  <c r="A913" i="15" l="1"/>
  <c r="B912" i="15"/>
  <c r="I912" i="15" s="1"/>
  <c r="J911" i="15"/>
  <c r="G911" i="15"/>
  <c r="F911" i="15"/>
  <c r="K911" i="15"/>
  <c r="E911" i="15"/>
  <c r="D911" i="15"/>
  <c r="C911" i="15"/>
  <c r="H911" i="15"/>
  <c r="A914" i="15" l="1"/>
  <c r="B913" i="15"/>
  <c r="I913" i="15" s="1"/>
  <c r="F912" i="15"/>
  <c r="E912" i="15"/>
  <c r="D912" i="15"/>
  <c r="H912" i="15"/>
  <c r="K912" i="15"/>
  <c r="J912" i="15"/>
  <c r="G912" i="15"/>
  <c r="C912" i="15"/>
  <c r="A915" i="15" l="1"/>
  <c r="B914" i="15"/>
  <c r="I914" i="15" s="1"/>
  <c r="D913" i="15"/>
  <c r="C913" i="15"/>
  <c r="H913" i="15"/>
  <c r="E913" i="15"/>
  <c r="K913" i="15"/>
  <c r="J913" i="15"/>
  <c r="G913" i="15"/>
  <c r="F913" i="15"/>
  <c r="A916" i="15" l="1"/>
  <c r="B915" i="15"/>
  <c r="I915" i="15" s="1"/>
  <c r="H914" i="15"/>
  <c r="K914" i="15"/>
  <c r="J914" i="15"/>
  <c r="F914" i="15"/>
  <c r="D914" i="15"/>
  <c r="C914" i="15"/>
  <c r="G914" i="15"/>
  <c r="E914" i="15"/>
  <c r="A917" i="15" l="1"/>
  <c r="B916" i="15"/>
  <c r="I916" i="15" s="1"/>
  <c r="J915" i="15"/>
  <c r="G915" i="15"/>
  <c r="F915" i="15"/>
  <c r="H915" i="15"/>
  <c r="E915" i="15"/>
  <c r="D915" i="15"/>
  <c r="C915" i="15"/>
  <c r="K915" i="15"/>
  <c r="A918" i="15" l="1"/>
  <c r="B917" i="15"/>
  <c r="I917" i="15" s="1"/>
  <c r="F916" i="15"/>
  <c r="E916" i="15"/>
  <c r="D916" i="15"/>
  <c r="K916" i="15"/>
  <c r="J916" i="15"/>
  <c r="G916" i="15"/>
  <c r="C916" i="15"/>
  <c r="H916" i="15"/>
  <c r="A919" i="15" l="1"/>
  <c r="B918" i="15"/>
  <c r="I918" i="15" s="1"/>
  <c r="D917" i="15"/>
  <c r="C917" i="15"/>
  <c r="H917" i="15"/>
  <c r="K917" i="15"/>
  <c r="J917" i="15"/>
  <c r="G917" i="15"/>
  <c r="F917" i="15"/>
  <c r="E917" i="15"/>
  <c r="A920" i="15" l="1"/>
  <c r="B919" i="15"/>
  <c r="I919" i="15" s="1"/>
  <c r="H918" i="15"/>
  <c r="K918" i="15"/>
  <c r="J918" i="15"/>
  <c r="E918" i="15"/>
  <c r="C918" i="15"/>
  <c r="G918" i="15"/>
  <c r="F918" i="15"/>
  <c r="D918" i="15"/>
  <c r="A921" i="15" l="1"/>
  <c r="B920" i="15"/>
  <c r="I920" i="15" s="1"/>
  <c r="J919" i="15"/>
  <c r="G919" i="15"/>
  <c r="F919" i="15"/>
  <c r="K919" i="15"/>
  <c r="D919" i="15"/>
  <c r="C919" i="15"/>
  <c r="H919" i="15"/>
  <c r="E919" i="15"/>
  <c r="A922" i="15" l="1"/>
  <c r="B921" i="15"/>
  <c r="I921" i="15" s="1"/>
  <c r="F920" i="15"/>
  <c r="E920" i="15"/>
  <c r="D920" i="15"/>
  <c r="H920" i="15"/>
  <c r="J920" i="15"/>
  <c r="G920" i="15"/>
  <c r="C920" i="15"/>
  <c r="K920" i="15"/>
  <c r="A923" i="15" l="1"/>
  <c r="B922" i="15"/>
  <c r="I922" i="15" s="1"/>
  <c r="D921" i="15"/>
  <c r="C921" i="15"/>
  <c r="H921" i="15"/>
  <c r="K921" i="15"/>
  <c r="J921" i="15"/>
  <c r="G921" i="15"/>
  <c r="F921" i="15"/>
  <c r="E921" i="15"/>
  <c r="A924" i="15" l="1"/>
  <c r="B923" i="15"/>
  <c r="I923" i="15" s="1"/>
  <c r="H922" i="15"/>
  <c r="K922" i="15"/>
  <c r="J922" i="15"/>
  <c r="D922" i="15"/>
  <c r="G922" i="15"/>
  <c r="F922" i="15"/>
  <c r="E922" i="15"/>
  <c r="C922" i="15"/>
  <c r="A925" i="15" l="1"/>
  <c r="B924" i="15"/>
  <c r="I924" i="15" s="1"/>
  <c r="J923" i="15"/>
  <c r="G923" i="15"/>
  <c r="F923" i="15"/>
  <c r="D923" i="15"/>
  <c r="K923" i="15"/>
  <c r="C923" i="15"/>
  <c r="H923" i="15"/>
  <c r="E923" i="15"/>
  <c r="A926" i="15" l="1"/>
  <c r="B925" i="15"/>
  <c r="I925" i="15" s="1"/>
  <c r="F924" i="15"/>
  <c r="E924" i="15"/>
  <c r="D924" i="15"/>
  <c r="C924" i="15"/>
  <c r="H924" i="15"/>
  <c r="K924" i="15"/>
  <c r="J924" i="15"/>
  <c r="G924" i="15"/>
  <c r="A927" i="15" l="1"/>
  <c r="B926" i="15"/>
  <c r="I926" i="15" s="1"/>
  <c r="D925" i="15"/>
  <c r="C925" i="15"/>
  <c r="H925" i="15"/>
  <c r="K925" i="15"/>
  <c r="J925" i="15"/>
  <c r="G925" i="15"/>
  <c r="E925" i="15"/>
  <c r="F925" i="15"/>
  <c r="A928" i="15" l="1"/>
  <c r="B927" i="15"/>
  <c r="I927" i="15" s="1"/>
  <c r="H926" i="15"/>
  <c r="K926" i="15"/>
  <c r="J926" i="15"/>
  <c r="G926" i="15"/>
  <c r="F926" i="15"/>
  <c r="D926" i="15"/>
  <c r="E926" i="15"/>
  <c r="C926" i="15"/>
  <c r="A929" i="15" l="1"/>
  <c r="B928" i="15"/>
  <c r="I928" i="15" s="1"/>
  <c r="J927" i="15"/>
  <c r="G927" i="15"/>
  <c r="F927" i="15"/>
  <c r="E927" i="15"/>
  <c r="D927" i="15"/>
  <c r="C927" i="15"/>
  <c r="H927" i="15"/>
  <c r="K927" i="15"/>
  <c r="A930" i="15" l="1"/>
  <c r="B929" i="15"/>
  <c r="I929" i="15" s="1"/>
  <c r="F928" i="15"/>
  <c r="E928" i="15"/>
  <c r="D928" i="15"/>
  <c r="C928" i="15"/>
  <c r="H928" i="15"/>
  <c r="K928" i="15"/>
  <c r="J928" i="15"/>
  <c r="G928" i="15"/>
  <c r="A931" i="15" l="1"/>
  <c r="B930" i="15"/>
  <c r="I930" i="15" s="1"/>
  <c r="D929" i="15"/>
  <c r="C929" i="15"/>
  <c r="H929" i="15"/>
  <c r="K929" i="15"/>
  <c r="J929" i="15"/>
  <c r="G929" i="15"/>
  <c r="F929" i="15"/>
  <c r="E929" i="15"/>
  <c r="A932" i="15" l="1"/>
  <c r="B931" i="15"/>
  <c r="I931" i="15" s="1"/>
  <c r="H930" i="15"/>
  <c r="K930" i="15"/>
  <c r="J930" i="15"/>
  <c r="G930" i="15"/>
  <c r="F930" i="15"/>
  <c r="E930" i="15"/>
  <c r="D930" i="15"/>
  <c r="C930" i="15"/>
  <c r="A933" i="15" l="1"/>
  <c r="B932" i="15"/>
  <c r="I932" i="15" s="1"/>
  <c r="J931" i="15"/>
  <c r="G931" i="15"/>
  <c r="F931" i="15"/>
  <c r="E931" i="15"/>
  <c r="D931" i="15"/>
  <c r="C931" i="15"/>
  <c r="H931" i="15"/>
  <c r="K931" i="15"/>
  <c r="A934" i="15" l="1"/>
  <c r="B933" i="15"/>
  <c r="I933" i="15" s="1"/>
  <c r="F932" i="15"/>
  <c r="E932" i="15"/>
  <c r="D932" i="15"/>
  <c r="C932" i="15"/>
  <c r="H932" i="15"/>
  <c r="K932" i="15"/>
  <c r="J932" i="15"/>
  <c r="G932" i="15"/>
  <c r="A935" i="15" l="1"/>
  <c r="B934" i="15"/>
  <c r="I934" i="15" s="1"/>
  <c r="D933" i="15"/>
  <c r="C933" i="15"/>
  <c r="H933" i="15"/>
  <c r="K933" i="15"/>
  <c r="J933" i="15"/>
  <c r="G933" i="15"/>
  <c r="F933" i="15"/>
  <c r="E933" i="15"/>
  <c r="A936" i="15" l="1"/>
  <c r="B935" i="15"/>
  <c r="I935" i="15" s="1"/>
  <c r="H934" i="15"/>
  <c r="K934" i="15"/>
  <c r="J934" i="15"/>
  <c r="G934" i="15"/>
  <c r="F934" i="15"/>
  <c r="E934" i="15"/>
  <c r="D934" i="15"/>
  <c r="C934" i="15"/>
  <c r="A937" i="15" l="1"/>
  <c r="B936" i="15"/>
  <c r="I936" i="15" s="1"/>
  <c r="J935" i="15"/>
  <c r="G935" i="15"/>
  <c r="F935" i="15"/>
  <c r="E935" i="15"/>
  <c r="D935" i="15"/>
  <c r="C935" i="15"/>
  <c r="H935" i="15"/>
  <c r="K935" i="15"/>
  <c r="A938" i="15" l="1"/>
  <c r="B937" i="15"/>
  <c r="I937" i="15" s="1"/>
  <c r="F936" i="15"/>
  <c r="E936" i="15"/>
  <c r="D936" i="15"/>
  <c r="C936" i="15"/>
  <c r="H936" i="15"/>
  <c r="K936" i="15"/>
  <c r="J936" i="15"/>
  <c r="G936" i="15"/>
  <c r="A939" i="15" l="1"/>
  <c r="B938" i="15"/>
  <c r="I938" i="15" s="1"/>
  <c r="D937" i="15"/>
  <c r="C937" i="15"/>
  <c r="H937" i="15"/>
  <c r="K937" i="15"/>
  <c r="J937" i="15"/>
  <c r="G937" i="15"/>
  <c r="F937" i="15"/>
  <c r="E937" i="15"/>
  <c r="A940" i="15" l="1"/>
  <c r="B939" i="15"/>
  <c r="I939" i="15" s="1"/>
  <c r="H938" i="15"/>
  <c r="K938" i="15"/>
  <c r="J938" i="15"/>
  <c r="G938" i="15"/>
  <c r="F938" i="15"/>
  <c r="E938" i="15"/>
  <c r="D938" i="15"/>
  <c r="C938" i="15"/>
  <c r="A941" i="15" l="1"/>
  <c r="B940" i="15"/>
  <c r="I940" i="15" s="1"/>
  <c r="J939" i="15"/>
  <c r="G939" i="15"/>
  <c r="F939" i="15"/>
  <c r="E939" i="15"/>
  <c r="D939" i="15"/>
  <c r="C939" i="15"/>
  <c r="H939" i="15"/>
  <c r="K939" i="15"/>
  <c r="A942" i="15" l="1"/>
  <c r="B941" i="15"/>
  <c r="I941" i="15" s="1"/>
  <c r="F940" i="15"/>
  <c r="E940" i="15"/>
  <c r="D940" i="15"/>
  <c r="C940" i="15"/>
  <c r="H940" i="15"/>
  <c r="K940" i="15"/>
  <c r="J940" i="15"/>
  <c r="G940" i="15"/>
  <c r="A943" i="15" l="1"/>
  <c r="B942" i="15"/>
  <c r="I942" i="15" s="1"/>
  <c r="D941" i="15"/>
  <c r="C941" i="15"/>
  <c r="H941" i="15"/>
  <c r="K941" i="15"/>
  <c r="J941" i="15"/>
  <c r="G941" i="15"/>
  <c r="F941" i="15"/>
  <c r="E941" i="15"/>
  <c r="A944" i="15" l="1"/>
  <c r="B943" i="15"/>
  <c r="I943" i="15" s="1"/>
  <c r="H942" i="15"/>
  <c r="K942" i="15"/>
  <c r="J942" i="15"/>
  <c r="G942" i="15"/>
  <c r="F942" i="15"/>
  <c r="E942" i="15"/>
  <c r="D942" i="15"/>
  <c r="C942" i="15"/>
  <c r="A945" i="15" l="1"/>
  <c r="B944" i="15"/>
  <c r="I944" i="15" s="1"/>
  <c r="J943" i="15"/>
  <c r="G943" i="15"/>
  <c r="F943" i="15"/>
  <c r="E943" i="15"/>
  <c r="D943" i="15"/>
  <c r="C943" i="15"/>
  <c r="H943" i="15"/>
  <c r="K943" i="15"/>
  <c r="A946" i="15" l="1"/>
  <c r="B945" i="15"/>
  <c r="I945" i="15" s="1"/>
  <c r="F944" i="15"/>
  <c r="E944" i="15"/>
  <c r="D944" i="15"/>
  <c r="C944" i="15"/>
  <c r="H944" i="15"/>
  <c r="K944" i="15"/>
  <c r="J944" i="15"/>
  <c r="G944" i="15"/>
  <c r="A947" i="15" l="1"/>
  <c r="B946" i="15"/>
  <c r="I946" i="15" s="1"/>
  <c r="D945" i="15"/>
  <c r="C945" i="15"/>
  <c r="H945" i="15"/>
  <c r="K945" i="15"/>
  <c r="J945" i="15"/>
  <c r="G945" i="15"/>
  <c r="F945" i="15"/>
  <c r="E945" i="15"/>
  <c r="A948" i="15" l="1"/>
  <c r="B947" i="15"/>
  <c r="I947" i="15" s="1"/>
  <c r="H946" i="15"/>
  <c r="K946" i="15"/>
  <c r="J946" i="15"/>
  <c r="G946" i="15"/>
  <c r="F946" i="15"/>
  <c r="E946" i="15"/>
  <c r="D946" i="15"/>
  <c r="C946" i="15"/>
  <c r="A949" i="15" l="1"/>
  <c r="B948" i="15"/>
  <c r="I948" i="15" s="1"/>
  <c r="J947" i="15"/>
  <c r="G947" i="15"/>
  <c r="F947" i="15"/>
  <c r="E947" i="15"/>
  <c r="D947" i="15"/>
  <c r="C947" i="15"/>
  <c r="H947" i="15"/>
  <c r="K947" i="15"/>
  <c r="A950" i="15" l="1"/>
  <c r="B949" i="15"/>
  <c r="I949" i="15" s="1"/>
  <c r="F948" i="15"/>
  <c r="E948" i="15"/>
  <c r="D948" i="15"/>
  <c r="C948" i="15"/>
  <c r="H948" i="15"/>
  <c r="K948" i="15"/>
  <c r="J948" i="15"/>
  <c r="G948" i="15"/>
  <c r="A951" i="15" l="1"/>
  <c r="B950" i="15"/>
  <c r="I950" i="15" s="1"/>
  <c r="D949" i="15"/>
  <c r="C949" i="15"/>
  <c r="H949" i="15"/>
  <c r="K949" i="15"/>
  <c r="J949" i="15"/>
  <c r="G949" i="15"/>
  <c r="F949" i="15"/>
  <c r="E949" i="15"/>
  <c r="A952" i="15" l="1"/>
  <c r="B951" i="15"/>
  <c r="I951" i="15" s="1"/>
  <c r="H950" i="15"/>
  <c r="K950" i="15"/>
  <c r="J950" i="15"/>
  <c r="G950" i="15"/>
  <c r="F950" i="15"/>
  <c r="E950" i="15"/>
  <c r="D950" i="15"/>
  <c r="C950" i="15"/>
  <c r="A953" i="15" l="1"/>
  <c r="B952" i="15"/>
  <c r="I952" i="15" s="1"/>
  <c r="J951" i="15"/>
  <c r="G951" i="15"/>
  <c r="F951" i="15"/>
  <c r="H951" i="15"/>
  <c r="K951" i="15"/>
  <c r="E951" i="15"/>
  <c r="D951" i="15"/>
  <c r="C951" i="15"/>
  <c r="A954" i="15" l="1"/>
  <c r="B953" i="15"/>
  <c r="I953" i="15" s="1"/>
  <c r="F952" i="15"/>
  <c r="E952" i="15"/>
  <c r="D952" i="15"/>
  <c r="H952" i="15"/>
  <c r="J952" i="15"/>
  <c r="C952" i="15"/>
  <c r="K952" i="15"/>
  <c r="G952" i="15"/>
  <c r="A955" i="15" l="1"/>
  <c r="B954" i="15"/>
  <c r="I954" i="15" s="1"/>
  <c r="D953" i="15"/>
  <c r="C953" i="15"/>
  <c r="H953" i="15"/>
  <c r="J953" i="15"/>
  <c r="F953" i="15"/>
  <c r="K953" i="15"/>
  <c r="G953" i="15"/>
  <c r="E953" i="15"/>
  <c r="A956" i="15" l="1"/>
  <c r="B955" i="15"/>
  <c r="I955" i="15" s="1"/>
  <c r="H954" i="15"/>
  <c r="K954" i="15"/>
  <c r="J954" i="15"/>
  <c r="F954" i="15"/>
  <c r="D954" i="15"/>
  <c r="E954" i="15"/>
  <c r="C954" i="15"/>
  <c r="G954" i="15"/>
  <c r="A957" i="15" l="1"/>
  <c r="B956" i="15"/>
  <c r="I956" i="15" s="1"/>
  <c r="J955" i="15"/>
  <c r="G955" i="15"/>
  <c r="F955" i="15"/>
  <c r="D955" i="15"/>
  <c r="H955" i="15"/>
  <c r="K955" i="15"/>
  <c r="E955" i="15"/>
  <c r="C955" i="15"/>
  <c r="A958" i="15" l="1"/>
  <c r="B957" i="15"/>
  <c r="I957" i="15" s="1"/>
  <c r="F956" i="15"/>
  <c r="E956" i="15"/>
  <c r="D956" i="15"/>
  <c r="H956" i="15"/>
  <c r="J956" i="15"/>
  <c r="G956" i="15"/>
  <c r="C956" i="15"/>
  <c r="K956" i="15"/>
  <c r="A959" i="15" l="1"/>
  <c r="B958" i="15"/>
  <c r="I958" i="15" s="1"/>
  <c r="D957" i="15"/>
  <c r="C957" i="15"/>
  <c r="H957" i="15"/>
  <c r="J957" i="15"/>
  <c r="F957" i="15"/>
  <c r="K957" i="15"/>
  <c r="G957" i="15"/>
  <c r="E957" i="15"/>
  <c r="A960" i="15" l="1"/>
  <c r="B959" i="15"/>
  <c r="I959" i="15" s="1"/>
  <c r="H958" i="15"/>
  <c r="K958" i="15"/>
  <c r="J958" i="15"/>
  <c r="F958" i="15"/>
  <c r="D958" i="15"/>
  <c r="G958" i="15"/>
  <c r="E958" i="15"/>
  <c r="C958" i="15"/>
  <c r="A961" i="15" l="1"/>
  <c r="B960" i="15"/>
  <c r="I960" i="15" s="1"/>
  <c r="J959" i="15"/>
  <c r="G959" i="15"/>
  <c r="F959" i="15"/>
  <c r="D959" i="15"/>
  <c r="H959" i="15"/>
  <c r="K959" i="15"/>
  <c r="E959" i="15"/>
  <c r="C959" i="15"/>
  <c r="A962" i="15" l="1"/>
  <c r="B961" i="15"/>
  <c r="I961" i="15" s="1"/>
  <c r="F960" i="15"/>
  <c r="E960" i="15"/>
  <c r="D960" i="15"/>
  <c r="H960" i="15"/>
  <c r="J960" i="15"/>
  <c r="K960" i="15"/>
  <c r="G960" i="15"/>
  <c r="C960" i="15"/>
  <c r="A963" i="15" l="1"/>
  <c r="B962" i="15"/>
  <c r="I962" i="15" s="1"/>
  <c r="D961" i="15"/>
  <c r="C961" i="15"/>
  <c r="H961" i="15"/>
  <c r="J961" i="15"/>
  <c r="F961" i="15"/>
  <c r="K961" i="15"/>
  <c r="G961" i="15"/>
  <c r="E961" i="15"/>
  <c r="A964" i="15" l="1"/>
  <c r="B963" i="15"/>
  <c r="I963" i="15" s="1"/>
  <c r="H962" i="15"/>
  <c r="K962" i="15"/>
  <c r="J962" i="15"/>
  <c r="F962" i="15"/>
  <c r="D962" i="15"/>
  <c r="G962" i="15"/>
  <c r="E962" i="15"/>
  <c r="C962" i="15"/>
  <c r="A965" i="15" l="1"/>
  <c r="B964" i="15"/>
  <c r="I964" i="15" s="1"/>
  <c r="J963" i="15"/>
  <c r="G963" i="15"/>
  <c r="F963" i="15"/>
  <c r="D963" i="15"/>
  <c r="H963" i="15"/>
  <c r="K963" i="15"/>
  <c r="E963" i="15"/>
  <c r="C963" i="15"/>
  <c r="A966" i="15" l="1"/>
  <c r="B965" i="15"/>
  <c r="I965" i="15" s="1"/>
  <c r="F964" i="15"/>
  <c r="E964" i="15"/>
  <c r="D964" i="15"/>
  <c r="H964" i="15"/>
  <c r="J964" i="15"/>
  <c r="K964" i="15"/>
  <c r="G964" i="15"/>
  <c r="C964" i="15"/>
  <c r="A967" i="15" l="1"/>
  <c r="B966" i="15"/>
  <c r="I966" i="15" s="1"/>
  <c r="D965" i="15"/>
  <c r="C965" i="15"/>
  <c r="H965" i="15"/>
  <c r="J965" i="15"/>
  <c r="F965" i="15"/>
  <c r="K965" i="15"/>
  <c r="G965" i="15"/>
  <c r="E965" i="15"/>
  <c r="A968" i="15" l="1"/>
  <c r="B967" i="15"/>
  <c r="I967" i="15" s="1"/>
  <c r="H966" i="15"/>
  <c r="K966" i="15"/>
  <c r="J966" i="15"/>
  <c r="F966" i="15"/>
  <c r="D966" i="15"/>
  <c r="G966" i="15"/>
  <c r="E966" i="15"/>
  <c r="C966" i="15"/>
  <c r="A969" i="15" l="1"/>
  <c r="B968" i="15"/>
  <c r="I968" i="15" s="1"/>
  <c r="J967" i="15"/>
  <c r="G967" i="15"/>
  <c r="F967" i="15"/>
  <c r="D967" i="15"/>
  <c r="H967" i="15"/>
  <c r="C967" i="15"/>
  <c r="K967" i="15"/>
  <c r="E967" i="15"/>
  <c r="A970" i="15" l="1"/>
  <c r="B969" i="15"/>
  <c r="I969" i="15" s="1"/>
  <c r="F968" i="15"/>
  <c r="E968" i="15"/>
  <c r="D968" i="15"/>
  <c r="H968" i="15"/>
  <c r="J968" i="15"/>
  <c r="K968" i="15"/>
  <c r="G968" i="15"/>
  <c r="C968" i="15"/>
  <c r="A971" i="15" l="1"/>
  <c r="B970" i="15"/>
  <c r="I970" i="15" s="1"/>
  <c r="D969" i="15"/>
  <c r="C969" i="15"/>
  <c r="H969" i="15"/>
  <c r="J969" i="15"/>
  <c r="F969" i="15"/>
  <c r="E969" i="15"/>
  <c r="K969" i="15"/>
  <c r="G969" i="15"/>
  <c r="A972" i="15" l="1"/>
  <c r="B971" i="15"/>
  <c r="I971" i="15" s="1"/>
  <c r="H970" i="15"/>
  <c r="K970" i="15"/>
  <c r="J970" i="15"/>
  <c r="F970" i="15"/>
  <c r="D970" i="15"/>
  <c r="G970" i="15"/>
  <c r="E970" i="15"/>
  <c r="C970" i="15"/>
  <c r="A973" i="15" l="1"/>
  <c r="B972" i="15"/>
  <c r="I972" i="15" s="1"/>
  <c r="J971" i="15"/>
  <c r="G971" i="15"/>
  <c r="F971" i="15"/>
  <c r="D971" i="15"/>
  <c r="H971" i="15"/>
  <c r="E971" i="15"/>
  <c r="C971" i="15"/>
  <c r="K971" i="15"/>
  <c r="A974" i="15" l="1"/>
  <c r="B973" i="15"/>
  <c r="I973" i="15" s="1"/>
  <c r="F972" i="15"/>
  <c r="E972" i="15"/>
  <c r="D972" i="15"/>
  <c r="H972" i="15"/>
  <c r="J972" i="15"/>
  <c r="K972" i="15"/>
  <c r="G972" i="15"/>
  <c r="C972" i="15"/>
  <c r="A975" i="15" l="1"/>
  <c r="B974" i="15"/>
  <c r="I974" i="15" s="1"/>
  <c r="D973" i="15"/>
  <c r="C973" i="15"/>
  <c r="H973" i="15"/>
  <c r="J973" i="15"/>
  <c r="F973" i="15"/>
  <c r="G973" i="15"/>
  <c r="E973" i="15"/>
  <c r="K973" i="15"/>
  <c r="A976" i="15" l="1"/>
  <c r="B975" i="15"/>
  <c r="I975" i="15" s="1"/>
  <c r="H974" i="15"/>
  <c r="K974" i="15"/>
  <c r="J974" i="15"/>
  <c r="F974" i="15"/>
  <c r="D974" i="15"/>
  <c r="G974" i="15"/>
  <c r="E974" i="15"/>
  <c r="C974" i="15"/>
  <c r="A977" i="15" l="1"/>
  <c r="B976" i="15"/>
  <c r="I976" i="15" s="1"/>
  <c r="J975" i="15"/>
  <c r="G975" i="15"/>
  <c r="F975" i="15"/>
  <c r="D975" i="15"/>
  <c r="H975" i="15"/>
  <c r="K975" i="15"/>
  <c r="E975" i="15"/>
  <c r="C975" i="15"/>
  <c r="A978" i="15" l="1"/>
  <c r="B977" i="15"/>
  <c r="I977" i="15" s="1"/>
  <c r="F976" i="15"/>
  <c r="E976" i="15"/>
  <c r="D976" i="15"/>
  <c r="H976" i="15"/>
  <c r="J976" i="15"/>
  <c r="K976" i="15"/>
  <c r="G976" i="15"/>
  <c r="C976" i="15"/>
  <c r="A979" i="15" l="1"/>
  <c r="B978" i="15"/>
  <c r="I978" i="15" s="1"/>
  <c r="D977" i="15"/>
  <c r="C977" i="15"/>
  <c r="H977" i="15"/>
  <c r="J977" i="15"/>
  <c r="F977" i="15"/>
  <c r="K977" i="15"/>
  <c r="G977" i="15"/>
  <c r="E977" i="15"/>
  <c r="A980" i="15" l="1"/>
  <c r="B979" i="15"/>
  <c r="I979" i="15" s="1"/>
  <c r="H978" i="15"/>
  <c r="K978" i="15"/>
  <c r="J978" i="15"/>
  <c r="F978" i="15"/>
  <c r="D978" i="15"/>
  <c r="G978" i="15"/>
  <c r="E978" i="15"/>
  <c r="C978" i="15"/>
  <c r="A981" i="15" l="1"/>
  <c r="B980" i="15"/>
  <c r="I980" i="15" s="1"/>
  <c r="J979" i="15"/>
  <c r="G979" i="15"/>
  <c r="F979" i="15"/>
  <c r="D979" i="15"/>
  <c r="H979" i="15"/>
  <c r="K979" i="15"/>
  <c r="E979" i="15"/>
  <c r="C979" i="15"/>
  <c r="A982" i="15" l="1"/>
  <c r="B981" i="15"/>
  <c r="I981" i="15" s="1"/>
  <c r="F980" i="15"/>
  <c r="E980" i="15"/>
  <c r="D980" i="15"/>
  <c r="H980" i="15"/>
  <c r="J980" i="15"/>
  <c r="K980" i="15"/>
  <c r="G980" i="15"/>
  <c r="C980" i="15"/>
  <c r="A983" i="15" l="1"/>
  <c r="B982" i="15"/>
  <c r="I982" i="15" s="1"/>
  <c r="D981" i="15"/>
  <c r="C981" i="15"/>
  <c r="H981" i="15"/>
  <c r="J981" i="15"/>
  <c r="F981" i="15"/>
  <c r="K981" i="15"/>
  <c r="G981" i="15"/>
  <c r="E981" i="15"/>
  <c r="A984" i="15" l="1"/>
  <c r="B983" i="15"/>
  <c r="I983" i="15" s="1"/>
  <c r="H982" i="15"/>
  <c r="K982" i="15"/>
  <c r="J982" i="15"/>
  <c r="F982" i="15"/>
  <c r="D982" i="15"/>
  <c r="C982" i="15"/>
  <c r="G982" i="15"/>
  <c r="E982" i="15"/>
  <c r="A985" i="15" l="1"/>
  <c r="B984" i="15"/>
  <c r="I984" i="15" s="1"/>
  <c r="J983" i="15"/>
  <c r="G983" i="15"/>
  <c r="F983" i="15"/>
  <c r="D983" i="15"/>
  <c r="H983" i="15"/>
  <c r="K983" i="15"/>
  <c r="E983" i="15"/>
  <c r="C983" i="15"/>
  <c r="A986" i="15" l="1"/>
  <c r="B985" i="15"/>
  <c r="I985" i="15" s="1"/>
  <c r="F984" i="15"/>
  <c r="E984" i="15"/>
  <c r="D984" i="15"/>
  <c r="H984" i="15"/>
  <c r="J984" i="15"/>
  <c r="C984" i="15"/>
  <c r="K984" i="15"/>
  <c r="G984" i="15"/>
  <c r="A987" i="15" l="1"/>
  <c r="B986" i="15"/>
  <c r="I986" i="15" s="1"/>
  <c r="D985" i="15"/>
  <c r="C985" i="15"/>
  <c r="H985" i="15"/>
  <c r="J985" i="15"/>
  <c r="F985" i="15"/>
  <c r="K985" i="15"/>
  <c r="G985" i="15"/>
  <c r="E985" i="15"/>
  <c r="A988" i="15" l="1"/>
  <c r="B987" i="15"/>
  <c r="I987" i="15" s="1"/>
  <c r="H986" i="15"/>
  <c r="K986" i="15"/>
  <c r="J986" i="15"/>
  <c r="F986" i="15"/>
  <c r="D986" i="15"/>
  <c r="E986" i="15"/>
  <c r="C986" i="15"/>
  <c r="G986" i="15"/>
  <c r="A989" i="15" l="1"/>
  <c r="B988" i="15"/>
  <c r="I988" i="15" s="1"/>
  <c r="J987" i="15"/>
  <c r="G987" i="15"/>
  <c r="F987" i="15"/>
  <c r="D987" i="15"/>
  <c r="H987" i="15"/>
  <c r="K987" i="15"/>
  <c r="E987" i="15"/>
  <c r="C987" i="15"/>
  <c r="A990" i="15" l="1"/>
  <c r="B989" i="15"/>
  <c r="I989" i="15" s="1"/>
  <c r="F988" i="15"/>
  <c r="E988" i="15"/>
  <c r="D988" i="15"/>
  <c r="H988" i="15"/>
  <c r="J988" i="15"/>
  <c r="G988" i="15"/>
  <c r="C988" i="15"/>
  <c r="K988" i="15"/>
  <c r="A991" i="15" l="1"/>
  <c r="B990" i="15"/>
  <c r="I990" i="15" s="1"/>
  <c r="D989" i="15"/>
  <c r="C989" i="15"/>
  <c r="H989" i="15"/>
  <c r="J989" i="15"/>
  <c r="F989" i="15"/>
  <c r="K989" i="15"/>
  <c r="G989" i="15"/>
  <c r="E989" i="15"/>
  <c r="A992" i="15" l="1"/>
  <c r="B991" i="15"/>
  <c r="I991" i="15" s="1"/>
  <c r="H990" i="15"/>
  <c r="K990" i="15"/>
  <c r="J990" i="15"/>
  <c r="F990" i="15"/>
  <c r="D990" i="15"/>
  <c r="G990" i="15"/>
  <c r="E990" i="15"/>
  <c r="C990" i="15"/>
  <c r="A993" i="15" l="1"/>
  <c r="B992" i="15"/>
  <c r="I992" i="15" s="1"/>
  <c r="J991" i="15"/>
  <c r="G991" i="15"/>
  <c r="F991" i="15"/>
  <c r="D991" i="15"/>
  <c r="H991" i="15"/>
  <c r="K991" i="15"/>
  <c r="E991" i="15"/>
  <c r="C991" i="15"/>
  <c r="A994" i="15" l="1"/>
  <c r="B993" i="15"/>
  <c r="I993" i="15" s="1"/>
  <c r="F992" i="15"/>
  <c r="E992" i="15"/>
  <c r="D992" i="15"/>
  <c r="H992" i="15"/>
  <c r="J992" i="15"/>
  <c r="K992" i="15"/>
  <c r="G992" i="15"/>
  <c r="C992" i="15"/>
  <c r="A995" i="15" l="1"/>
  <c r="B994" i="15"/>
  <c r="I994" i="15" s="1"/>
  <c r="D993" i="15"/>
  <c r="C993" i="15"/>
  <c r="H993" i="15"/>
  <c r="J993" i="15"/>
  <c r="F993" i="15"/>
  <c r="K993" i="15"/>
  <c r="G993" i="15"/>
  <c r="E993" i="15"/>
  <c r="A996" i="15" l="1"/>
  <c r="B995" i="15"/>
  <c r="I995" i="15" s="1"/>
  <c r="H994" i="15"/>
  <c r="K994" i="15"/>
  <c r="J994" i="15"/>
  <c r="F994" i="15"/>
  <c r="D994" i="15"/>
  <c r="G994" i="15"/>
  <c r="E994" i="15"/>
  <c r="C994" i="15"/>
  <c r="A997" i="15" l="1"/>
  <c r="B996" i="15"/>
  <c r="I996" i="15" s="1"/>
  <c r="J995" i="15"/>
  <c r="G995" i="15"/>
  <c r="F995" i="15"/>
  <c r="D995" i="15"/>
  <c r="H995" i="15"/>
  <c r="K995" i="15"/>
  <c r="E995" i="15"/>
  <c r="C995" i="15"/>
  <c r="A998" i="15" l="1"/>
  <c r="B997" i="15"/>
  <c r="I997" i="15" s="1"/>
  <c r="F996" i="15"/>
  <c r="E996" i="15"/>
  <c r="D996" i="15"/>
  <c r="H996" i="15"/>
  <c r="J996" i="15"/>
  <c r="K996" i="15"/>
  <c r="G996" i="15"/>
  <c r="C996" i="15"/>
  <c r="A999" i="15" l="1"/>
  <c r="B998" i="15"/>
  <c r="I998" i="15" s="1"/>
  <c r="D997" i="15"/>
  <c r="C997" i="15"/>
  <c r="H997" i="15"/>
  <c r="J997" i="15"/>
  <c r="F997" i="15"/>
  <c r="K997" i="15"/>
  <c r="G997" i="15"/>
  <c r="E997" i="15"/>
  <c r="A1000" i="15" l="1"/>
  <c r="B999" i="15"/>
  <c r="I999" i="15" s="1"/>
  <c r="H998" i="15"/>
  <c r="K998" i="15"/>
  <c r="J998" i="15"/>
  <c r="F998" i="15"/>
  <c r="D998" i="15"/>
  <c r="G998" i="15"/>
  <c r="E998" i="15"/>
  <c r="C998" i="15"/>
  <c r="A1001" i="15" l="1"/>
  <c r="B1000" i="15"/>
  <c r="I1000" i="15" s="1"/>
  <c r="J999" i="15"/>
  <c r="G999" i="15"/>
  <c r="F999" i="15"/>
  <c r="D999" i="15"/>
  <c r="H999" i="15"/>
  <c r="C999" i="15"/>
  <c r="K999" i="15"/>
  <c r="E999" i="15"/>
  <c r="A1002" i="15" l="1"/>
  <c r="B1001" i="15"/>
  <c r="I1001" i="15" s="1"/>
  <c r="F1000" i="15"/>
  <c r="E1000" i="15"/>
  <c r="D1000" i="15"/>
  <c r="H1000" i="15"/>
  <c r="J1000" i="15"/>
  <c r="K1000" i="15"/>
  <c r="G1000" i="15"/>
  <c r="C1000" i="15"/>
  <c r="A1003" i="15" l="1"/>
  <c r="B1002" i="15"/>
  <c r="I1002" i="15" s="1"/>
  <c r="D1001" i="15"/>
  <c r="C1001" i="15"/>
  <c r="H1001" i="15"/>
  <c r="J1001" i="15"/>
  <c r="F1001" i="15"/>
  <c r="E1001" i="15"/>
  <c r="K1001" i="15"/>
  <c r="G1001" i="15"/>
  <c r="A1004" i="15" l="1"/>
  <c r="B1003" i="15"/>
  <c r="I1003" i="15" s="1"/>
  <c r="H1002" i="15"/>
  <c r="K1002" i="15"/>
  <c r="J1002" i="15"/>
  <c r="F1002" i="15"/>
  <c r="D1002" i="15"/>
  <c r="G1002" i="15"/>
  <c r="E1002" i="15"/>
  <c r="C1002" i="15"/>
  <c r="A1005" i="15" l="1"/>
  <c r="B1004" i="15"/>
  <c r="I1004" i="15" s="1"/>
  <c r="J1003" i="15"/>
  <c r="G1003" i="15"/>
  <c r="F1003" i="15"/>
  <c r="D1003" i="15"/>
  <c r="H1003" i="15"/>
  <c r="E1003" i="15"/>
  <c r="C1003" i="15"/>
  <c r="K1003" i="15"/>
  <c r="A1006" i="15" l="1"/>
  <c r="B1005" i="15"/>
  <c r="I1005" i="15" s="1"/>
  <c r="F1004" i="15"/>
  <c r="E1004" i="15"/>
  <c r="D1004" i="15"/>
  <c r="H1004" i="15"/>
  <c r="J1004" i="15"/>
  <c r="K1004" i="15"/>
  <c r="G1004" i="15"/>
  <c r="C1004" i="15"/>
  <c r="A1007" i="15" l="1"/>
  <c r="B1006" i="15"/>
  <c r="I1006" i="15" s="1"/>
  <c r="D1005" i="15"/>
  <c r="C1005" i="15"/>
  <c r="H1005" i="15"/>
  <c r="J1005" i="15"/>
  <c r="F1005" i="15"/>
  <c r="G1005" i="15"/>
  <c r="E1005" i="15"/>
  <c r="K1005" i="15"/>
  <c r="A1008" i="15" l="1"/>
  <c r="B1007" i="15"/>
  <c r="I1007" i="15" s="1"/>
  <c r="H1006" i="15"/>
  <c r="K1006" i="15"/>
  <c r="J1006" i="15"/>
  <c r="F1006" i="15"/>
  <c r="D1006" i="15"/>
  <c r="G1006" i="15"/>
  <c r="E1006" i="15"/>
  <c r="C1006" i="15"/>
  <c r="A1009" i="15" l="1"/>
  <c r="B1008" i="15"/>
  <c r="I1008" i="15" s="1"/>
  <c r="J1007" i="15"/>
  <c r="G1007" i="15"/>
  <c r="F1007" i="15"/>
  <c r="D1007" i="15"/>
  <c r="H1007" i="15"/>
  <c r="K1007" i="15"/>
  <c r="E1007" i="15"/>
  <c r="C1007" i="15"/>
  <c r="A1010" i="15" l="1"/>
  <c r="B1009" i="15"/>
  <c r="I1009" i="15" s="1"/>
  <c r="F1008" i="15"/>
  <c r="E1008" i="15"/>
  <c r="D1008" i="15"/>
  <c r="H1008" i="15"/>
  <c r="J1008" i="15"/>
  <c r="K1008" i="15"/>
  <c r="G1008" i="15"/>
  <c r="C1008" i="15"/>
  <c r="A1011" i="15" l="1"/>
  <c r="B1010" i="15"/>
  <c r="I1010" i="15" s="1"/>
  <c r="D1009" i="15"/>
  <c r="C1009" i="15"/>
  <c r="H1009" i="15"/>
  <c r="J1009" i="15"/>
  <c r="F1009" i="15"/>
  <c r="K1009" i="15"/>
  <c r="G1009" i="15"/>
  <c r="E1009" i="15"/>
  <c r="A1012" i="15" l="1"/>
  <c r="B1011" i="15"/>
  <c r="I1011" i="15" s="1"/>
  <c r="H1010" i="15"/>
  <c r="K1010" i="15"/>
  <c r="J1010" i="15"/>
  <c r="F1010" i="15"/>
  <c r="D1010" i="15"/>
  <c r="G1010" i="15"/>
  <c r="E1010" i="15"/>
  <c r="C1010" i="15"/>
  <c r="A1013" i="15" l="1"/>
  <c r="B1012" i="15"/>
  <c r="I1012" i="15" s="1"/>
  <c r="J1011" i="15"/>
  <c r="G1011" i="15"/>
  <c r="F1011" i="15"/>
  <c r="D1011" i="15"/>
  <c r="H1011" i="15"/>
  <c r="K1011" i="15"/>
  <c r="E1011" i="15"/>
  <c r="C1011" i="15"/>
  <c r="A1014" i="15" l="1"/>
  <c r="B1013" i="15"/>
  <c r="I1013" i="15" s="1"/>
  <c r="F1012" i="15"/>
  <c r="E1012" i="15"/>
  <c r="D1012" i="15"/>
  <c r="H1012" i="15"/>
  <c r="J1012" i="15"/>
  <c r="K1012" i="15"/>
  <c r="G1012" i="15"/>
  <c r="C1012" i="15"/>
  <c r="A1015" i="15" l="1"/>
  <c r="B1014" i="15"/>
  <c r="I1014" i="15" s="1"/>
  <c r="D1013" i="15"/>
  <c r="C1013" i="15"/>
  <c r="H1013" i="15"/>
  <c r="J1013" i="15"/>
  <c r="F1013" i="15"/>
  <c r="K1013" i="15"/>
  <c r="G1013" i="15"/>
  <c r="E1013" i="15"/>
  <c r="A1016" i="15" l="1"/>
  <c r="B1015" i="15"/>
  <c r="I1015" i="15" s="1"/>
  <c r="H1014" i="15"/>
  <c r="K1014" i="15"/>
  <c r="J1014" i="15"/>
  <c r="F1014" i="15"/>
  <c r="D1014" i="15"/>
  <c r="C1014" i="15"/>
  <c r="G1014" i="15"/>
  <c r="E1014" i="15"/>
  <c r="A1017" i="15" l="1"/>
  <c r="B1016" i="15"/>
  <c r="I1016" i="15" s="1"/>
  <c r="J1015" i="15"/>
  <c r="G1015" i="15"/>
  <c r="F1015" i="15"/>
  <c r="D1015" i="15"/>
  <c r="H1015" i="15"/>
  <c r="K1015" i="15"/>
  <c r="E1015" i="15"/>
  <c r="C1015" i="15"/>
  <c r="A1018" i="15" l="1"/>
  <c r="B1018" i="15" s="1"/>
  <c r="I1018" i="15" s="1"/>
  <c r="I17" i="15" s="1"/>
  <c r="B1017" i="15"/>
  <c r="I1017" i="15" s="1"/>
  <c r="F1016" i="15"/>
  <c r="E1016" i="15"/>
  <c r="D1016" i="15"/>
  <c r="H1016" i="15"/>
  <c r="J1016" i="15"/>
  <c r="C1016" i="15"/>
  <c r="K1016" i="15"/>
  <c r="G1016" i="15"/>
  <c r="D1017" i="15" l="1"/>
  <c r="C1017" i="15"/>
  <c r="H1017" i="15"/>
  <c r="J1017" i="15"/>
  <c r="F1017" i="15"/>
  <c r="K1017" i="15"/>
  <c r="G1017" i="15"/>
  <c r="E1017" i="15"/>
  <c r="H1018" i="15"/>
  <c r="K1018" i="15"/>
  <c r="K17" i="15" s="1"/>
  <c r="J1018" i="15"/>
  <c r="G1018" i="15"/>
  <c r="F1018" i="15"/>
  <c r="F17" i="15" s="1"/>
  <c r="D1018" i="15"/>
  <c r="E1018" i="15"/>
  <c r="C1018" i="15"/>
  <c r="J17" i="15" l="1"/>
  <c r="R11" i="16" l="1"/>
  <c r="S11" i="16"/>
  <c r="S17" i="1"/>
  <c r="T11" i="16" s="1"/>
  <c r="T17" i="1"/>
  <c r="U17" i="1"/>
  <c r="V11" i="16" s="1"/>
  <c r="V17" i="1"/>
  <c r="W11" i="16" s="1"/>
  <c r="W17" i="1"/>
  <c r="X11" i="16" s="1"/>
  <c r="X17" i="1"/>
  <c r="Y11" i="16" s="1"/>
  <c r="Y17" i="1"/>
  <c r="Z11" i="16" s="1"/>
  <c r="Z17" i="1"/>
  <c r="AA11" i="16" s="1"/>
  <c r="AA17" i="1"/>
  <c r="AB11" i="16" s="1"/>
  <c r="AB17" i="1"/>
  <c r="AC11" i="16" s="1"/>
  <c r="AC17" i="1"/>
  <c r="AD11" i="16" s="1"/>
  <c r="AD17" i="1"/>
  <c r="AE11" i="16" s="1"/>
  <c r="AE17" i="1"/>
  <c r="AF11" i="16" s="1"/>
  <c r="Q18" i="1"/>
  <c r="R18" i="1"/>
  <c r="S18" i="1"/>
  <c r="T18" i="1"/>
  <c r="U18" i="1"/>
  <c r="V18" i="1"/>
  <c r="W18" i="1"/>
  <c r="X18" i="1"/>
  <c r="Y18" i="1"/>
  <c r="Z18" i="1"/>
  <c r="AA18" i="1"/>
  <c r="AB18" i="1"/>
  <c r="AC18" i="1"/>
  <c r="AD18" i="1"/>
  <c r="AE18"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U15" i="16" s="1"/>
  <c r="U11" i="16" l="1"/>
  <c r="O8" i="18"/>
  <c r="H29" i="15"/>
  <c r="H30" i="15"/>
  <c r="J16" i="16"/>
  <c r="Q16" i="16"/>
  <c r="I16" i="16"/>
  <c r="P16" i="16"/>
  <c r="H16" i="16"/>
  <c r="N16" i="16"/>
  <c r="M16" i="16"/>
  <c r="L16" i="16"/>
  <c r="K16" i="16"/>
  <c r="O16" i="16"/>
  <c r="K24" i="16"/>
  <c r="J24" i="16"/>
  <c r="I24" i="16"/>
  <c r="Q24" i="16"/>
  <c r="O24" i="16"/>
  <c r="P24" i="16"/>
  <c r="H24" i="16"/>
  <c r="N24" i="16"/>
  <c r="M24" i="16"/>
  <c r="L24" i="16"/>
  <c r="J32" i="16"/>
  <c r="Q32" i="16"/>
  <c r="I32" i="16"/>
  <c r="P32" i="16"/>
  <c r="H32" i="16"/>
  <c r="N32" i="16"/>
  <c r="M32" i="16"/>
  <c r="O32" i="16"/>
  <c r="L32" i="16"/>
  <c r="K32" i="16"/>
  <c r="K40" i="16"/>
  <c r="J40" i="16"/>
  <c r="I40" i="16"/>
  <c r="Q40" i="16"/>
  <c r="O40" i="16"/>
  <c r="P40" i="16"/>
  <c r="H40" i="16"/>
  <c r="N40" i="16"/>
  <c r="M40" i="16"/>
  <c r="L40" i="16"/>
  <c r="J9" i="18"/>
  <c r="J17" i="18"/>
  <c r="J25" i="18"/>
  <c r="J33" i="18"/>
  <c r="J10" i="18"/>
  <c r="J18" i="18"/>
  <c r="J26" i="18"/>
  <c r="J34" i="18"/>
  <c r="J11" i="18"/>
  <c r="J19" i="18"/>
  <c r="J27" i="18"/>
  <c r="J35" i="18"/>
  <c r="J12" i="18"/>
  <c r="J20" i="18"/>
  <c r="J28" i="18"/>
  <c r="J36" i="18"/>
  <c r="J13" i="18"/>
  <c r="J21" i="18"/>
  <c r="J29" i="18"/>
  <c r="J37" i="18"/>
  <c r="J14" i="18"/>
  <c r="J22" i="18"/>
  <c r="J30" i="18"/>
  <c r="J38" i="18"/>
  <c r="J15" i="18"/>
  <c r="J23" i="18"/>
  <c r="J31" i="18"/>
  <c r="J8" i="18"/>
  <c r="J16" i="18"/>
  <c r="J24" i="18"/>
  <c r="J32" i="18"/>
  <c r="P11" i="16"/>
  <c r="N39" i="16"/>
  <c r="M39" i="16"/>
  <c r="K39" i="16"/>
  <c r="L39" i="16"/>
  <c r="J39" i="16"/>
  <c r="I39" i="16"/>
  <c r="Q39" i="16"/>
  <c r="P39" i="16"/>
  <c r="H39" i="16"/>
  <c r="O39" i="16"/>
  <c r="O17" i="16"/>
  <c r="N17" i="16"/>
  <c r="M17" i="16"/>
  <c r="L17" i="16"/>
  <c r="K17" i="16"/>
  <c r="J17" i="16"/>
  <c r="Q17" i="16"/>
  <c r="I17" i="16"/>
  <c r="P17" i="16"/>
  <c r="H17" i="16"/>
  <c r="O25" i="16"/>
  <c r="N25" i="16"/>
  <c r="M25" i="16"/>
  <c r="L25" i="16"/>
  <c r="J25" i="16"/>
  <c r="I25" i="16"/>
  <c r="K25" i="16"/>
  <c r="Q25" i="16"/>
  <c r="P25" i="16"/>
  <c r="H25" i="16"/>
  <c r="N33" i="16"/>
  <c r="M33" i="16"/>
  <c r="K33" i="16"/>
  <c r="L33" i="16"/>
  <c r="J33" i="16"/>
  <c r="Q33" i="16"/>
  <c r="I33" i="16"/>
  <c r="P33" i="16"/>
  <c r="H33" i="16"/>
  <c r="O33" i="16"/>
  <c r="N41" i="16"/>
  <c r="M41" i="16"/>
  <c r="L41" i="16"/>
  <c r="J41" i="16"/>
  <c r="Q41" i="16"/>
  <c r="I41" i="16"/>
  <c r="P41" i="16"/>
  <c r="H41" i="16"/>
  <c r="O41" i="16"/>
  <c r="K41" i="16"/>
  <c r="I10" i="18"/>
  <c r="I18" i="18"/>
  <c r="I26" i="18"/>
  <c r="I34" i="18"/>
  <c r="I11" i="18"/>
  <c r="I19" i="18"/>
  <c r="I27" i="18"/>
  <c r="I35" i="18"/>
  <c r="I12" i="18"/>
  <c r="I20" i="18"/>
  <c r="I28" i="18"/>
  <c r="I36" i="18"/>
  <c r="I13" i="18"/>
  <c r="I21" i="18"/>
  <c r="I29" i="18"/>
  <c r="I37" i="18"/>
  <c r="I14" i="18"/>
  <c r="I22" i="18"/>
  <c r="I30" i="18"/>
  <c r="I38" i="18"/>
  <c r="I15" i="18"/>
  <c r="I23" i="18"/>
  <c r="I31" i="18"/>
  <c r="I8" i="18"/>
  <c r="I16" i="18"/>
  <c r="I24" i="18"/>
  <c r="I32" i="18"/>
  <c r="I9" i="18"/>
  <c r="I17" i="18"/>
  <c r="I25" i="18"/>
  <c r="I33" i="18"/>
  <c r="O11" i="16"/>
  <c r="N23" i="16"/>
  <c r="M23" i="16"/>
  <c r="K23" i="16"/>
  <c r="L23" i="16"/>
  <c r="J23" i="16"/>
  <c r="I23" i="16"/>
  <c r="Q23" i="16"/>
  <c r="P23" i="16"/>
  <c r="H23" i="16"/>
  <c r="O23" i="16"/>
  <c r="K18" i="16"/>
  <c r="J18" i="16"/>
  <c r="Q18" i="16"/>
  <c r="I18" i="16"/>
  <c r="P18" i="16"/>
  <c r="H18" i="16"/>
  <c r="N18" i="16"/>
  <c r="M18" i="16"/>
  <c r="O18" i="16"/>
  <c r="L18" i="16"/>
  <c r="J26" i="16"/>
  <c r="Q26" i="16"/>
  <c r="I26" i="16"/>
  <c r="P26" i="16"/>
  <c r="H26" i="16"/>
  <c r="O26" i="16"/>
  <c r="N26" i="16"/>
  <c r="M26" i="16"/>
  <c r="L26" i="16"/>
  <c r="K26" i="16"/>
  <c r="J34" i="16"/>
  <c r="I34" i="16"/>
  <c r="Q34" i="16"/>
  <c r="P34" i="16"/>
  <c r="H34" i="16"/>
  <c r="N34" i="16"/>
  <c r="M34" i="16"/>
  <c r="L34" i="16"/>
  <c r="K34" i="16"/>
  <c r="O34" i="16"/>
  <c r="K42" i="16"/>
  <c r="J42" i="16"/>
  <c r="I42" i="16"/>
  <c r="Q42" i="16"/>
  <c r="P42" i="16"/>
  <c r="H42" i="16"/>
  <c r="N42" i="16"/>
  <c r="M42" i="16"/>
  <c r="L42" i="16"/>
  <c r="O42" i="16"/>
  <c r="H11" i="18"/>
  <c r="H19" i="18"/>
  <c r="H27" i="18"/>
  <c r="H35" i="18"/>
  <c r="H12" i="18"/>
  <c r="H20" i="18"/>
  <c r="H28" i="18"/>
  <c r="H36" i="18"/>
  <c r="H13" i="18"/>
  <c r="H21" i="18"/>
  <c r="H29" i="18"/>
  <c r="H37" i="18"/>
  <c r="H14" i="18"/>
  <c r="H22" i="18"/>
  <c r="H30" i="18"/>
  <c r="H38" i="18"/>
  <c r="H15" i="18"/>
  <c r="H23" i="18"/>
  <c r="H31" i="18"/>
  <c r="H8" i="18"/>
  <c r="H16" i="18"/>
  <c r="H24" i="18"/>
  <c r="H32" i="18"/>
  <c r="H9" i="18"/>
  <c r="H17" i="18"/>
  <c r="H25" i="18"/>
  <c r="H33" i="18"/>
  <c r="H10" i="18"/>
  <c r="H18" i="18"/>
  <c r="H26" i="18"/>
  <c r="H34" i="18"/>
  <c r="N11" i="16"/>
  <c r="O35" i="16"/>
  <c r="N35" i="16"/>
  <c r="K35" i="16"/>
  <c r="M35" i="16"/>
  <c r="L35" i="16"/>
  <c r="J35" i="16"/>
  <c r="Q35" i="16"/>
  <c r="I35" i="16"/>
  <c r="P35" i="16"/>
  <c r="H35" i="16"/>
  <c r="N43" i="16"/>
  <c r="M43" i="16"/>
  <c r="L43" i="16"/>
  <c r="K43" i="16"/>
  <c r="J43" i="16"/>
  <c r="Q43" i="16"/>
  <c r="I43" i="16"/>
  <c r="P43" i="16"/>
  <c r="H43" i="16"/>
  <c r="O43" i="16"/>
  <c r="G12" i="18"/>
  <c r="G20" i="18"/>
  <c r="G28" i="18"/>
  <c r="G36" i="18"/>
  <c r="G13" i="18"/>
  <c r="G21" i="18"/>
  <c r="G29" i="18"/>
  <c r="G37" i="18"/>
  <c r="G14" i="18"/>
  <c r="G22" i="18"/>
  <c r="G30" i="18"/>
  <c r="G38" i="18"/>
  <c r="G15" i="18"/>
  <c r="G23" i="18"/>
  <c r="G31" i="18"/>
  <c r="G8" i="18"/>
  <c r="G16" i="18"/>
  <c r="G24" i="18"/>
  <c r="G32" i="18"/>
  <c r="G9" i="18"/>
  <c r="G17" i="18"/>
  <c r="G25" i="18"/>
  <c r="G33" i="18"/>
  <c r="G10" i="18"/>
  <c r="G18" i="18"/>
  <c r="G26" i="18"/>
  <c r="G34" i="18"/>
  <c r="G11" i="18"/>
  <c r="G19" i="18"/>
  <c r="G27" i="18"/>
  <c r="G35" i="18"/>
  <c r="M11" i="16"/>
  <c r="O19" i="16"/>
  <c r="N19" i="16"/>
  <c r="M19" i="16"/>
  <c r="L19" i="16"/>
  <c r="K19" i="16"/>
  <c r="J19" i="16"/>
  <c r="Q19" i="16"/>
  <c r="I19" i="16"/>
  <c r="P19" i="16"/>
  <c r="H19" i="16"/>
  <c r="O27" i="16"/>
  <c r="N27" i="16"/>
  <c r="M27" i="16"/>
  <c r="L27" i="16"/>
  <c r="J27" i="16"/>
  <c r="Q27" i="16"/>
  <c r="I27" i="16"/>
  <c r="P27" i="16"/>
  <c r="H27" i="16"/>
  <c r="K27" i="16"/>
  <c r="K20" i="16"/>
  <c r="J20" i="16"/>
  <c r="Q20" i="16"/>
  <c r="I20" i="16"/>
  <c r="P20" i="16"/>
  <c r="H20" i="16"/>
  <c r="N20" i="16"/>
  <c r="O20" i="16"/>
  <c r="M20" i="16"/>
  <c r="L20" i="16"/>
  <c r="J28" i="16"/>
  <c r="I28" i="16"/>
  <c r="Q28" i="16"/>
  <c r="P28" i="16"/>
  <c r="H28" i="16"/>
  <c r="N28" i="16"/>
  <c r="M28" i="16"/>
  <c r="O28" i="16"/>
  <c r="L28" i="16"/>
  <c r="K28" i="16"/>
  <c r="J36" i="16"/>
  <c r="Q36" i="16"/>
  <c r="I36" i="16"/>
  <c r="P36" i="16"/>
  <c r="H36" i="16"/>
  <c r="O36" i="16"/>
  <c r="N36" i="16"/>
  <c r="M36" i="16"/>
  <c r="L36" i="16"/>
  <c r="K36" i="16"/>
  <c r="J44" i="16"/>
  <c r="Q44" i="16"/>
  <c r="I44" i="16"/>
  <c r="P44" i="16"/>
  <c r="H44" i="16"/>
  <c r="N44" i="16"/>
  <c r="M44" i="16"/>
  <c r="L44" i="16"/>
  <c r="K44" i="16"/>
  <c r="O44" i="16"/>
  <c r="F13" i="18"/>
  <c r="F21" i="18"/>
  <c r="F29" i="18"/>
  <c r="F37" i="18"/>
  <c r="F14" i="18"/>
  <c r="F22" i="18"/>
  <c r="F30" i="18"/>
  <c r="F38" i="18"/>
  <c r="F15" i="18"/>
  <c r="F23" i="18"/>
  <c r="F31" i="18"/>
  <c r="F8" i="18"/>
  <c r="F16" i="18"/>
  <c r="F24" i="18"/>
  <c r="F32" i="18"/>
  <c r="F9" i="18"/>
  <c r="F17" i="18"/>
  <c r="F25" i="18"/>
  <c r="F33" i="18"/>
  <c r="F10" i="18"/>
  <c r="F18" i="18"/>
  <c r="F26" i="18"/>
  <c r="F34" i="18"/>
  <c r="F11" i="18"/>
  <c r="F19" i="18"/>
  <c r="F27" i="18"/>
  <c r="F35" i="18"/>
  <c r="F12" i="18"/>
  <c r="F20" i="18"/>
  <c r="F28" i="18"/>
  <c r="F36" i="18"/>
  <c r="L11" i="16"/>
  <c r="C19" i="1"/>
  <c r="N15" i="16"/>
  <c r="M15" i="16"/>
  <c r="L15" i="16"/>
  <c r="J15" i="16"/>
  <c r="Q15" i="16"/>
  <c r="I15" i="16"/>
  <c r="P15" i="16"/>
  <c r="H15" i="16"/>
  <c r="O15" i="16"/>
  <c r="K15" i="16"/>
  <c r="D17" i="15"/>
  <c r="C17" i="15"/>
  <c r="D16" i="15"/>
  <c r="C16" i="15"/>
  <c r="H19" i="15"/>
  <c r="J16" i="15"/>
  <c r="I10" i="15" s="1"/>
  <c r="K16" i="15"/>
  <c r="H21" i="15"/>
  <c r="H20" i="15"/>
  <c r="H22" i="15"/>
  <c r="H23" i="15"/>
  <c r="H24" i="15"/>
  <c r="H25" i="15"/>
  <c r="H26" i="15"/>
  <c r="H27" i="15"/>
  <c r="H28" i="15"/>
  <c r="N29" i="16"/>
  <c r="M29" i="16"/>
  <c r="L29" i="16"/>
  <c r="J29" i="16"/>
  <c r="I29" i="16"/>
  <c r="K29" i="16"/>
  <c r="Q29" i="16"/>
  <c r="P29" i="16"/>
  <c r="H29" i="16"/>
  <c r="O29" i="16"/>
  <c r="N45" i="16"/>
  <c r="K45" i="16"/>
  <c r="M45" i="16"/>
  <c r="L45" i="16"/>
  <c r="J45" i="16"/>
  <c r="Q45" i="16"/>
  <c r="I45" i="16"/>
  <c r="P45" i="16"/>
  <c r="H45" i="16"/>
  <c r="O45" i="16"/>
  <c r="E14" i="18"/>
  <c r="E22" i="18"/>
  <c r="E30" i="18"/>
  <c r="E38" i="18"/>
  <c r="E15" i="18"/>
  <c r="E23" i="18"/>
  <c r="E31" i="18"/>
  <c r="E8" i="18"/>
  <c r="E16" i="18"/>
  <c r="E24" i="18"/>
  <c r="E32" i="18"/>
  <c r="E9" i="18"/>
  <c r="E17" i="18"/>
  <c r="E25" i="18"/>
  <c r="E33" i="18"/>
  <c r="E10" i="18"/>
  <c r="E18" i="18"/>
  <c r="E26" i="18"/>
  <c r="E34" i="18"/>
  <c r="E11" i="18"/>
  <c r="E19" i="18"/>
  <c r="E27" i="18"/>
  <c r="E35" i="18"/>
  <c r="E12" i="18"/>
  <c r="E20" i="18"/>
  <c r="E28" i="18"/>
  <c r="E36" i="18"/>
  <c r="E13" i="18"/>
  <c r="E21" i="18"/>
  <c r="E29" i="18"/>
  <c r="E37" i="18"/>
  <c r="K11" i="16"/>
  <c r="O31" i="16"/>
  <c r="N31" i="16"/>
  <c r="M31" i="16"/>
  <c r="L31" i="16"/>
  <c r="J31" i="16"/>
  <c r="Q31" i="16"/>
  <c r="K31" i="16"/>
  <c r="I31" i="16"/>
  <c r="P31" i="16"/>
  <c r="H31" i="16"/>
  <c r="O21" i="16"/>
  <c r="N21" i="16"/>
  <c r="K21" i="16"/>
  <c r="M21" i="16"/>
  <c r="L21" i="16"/>
  <c r="J21" i="16"/>
  <c r="Q21" i="16"/>
  <c r="I21" i="16"/>
  <c r="P21" i="16"/>
  <c r="H21" i="16"/>
  <c r="O37" i="16"/>
  <c r="N37" i="16"/>
  <c r="M37" i="16"/>
  <c r="L37" i="16"/>
  <c r="K37" i="16"/>
  <c r="J37" i="16"/>
  <c r="I37" i="16"/>
  <c r="Q37" i="16"/>
  <c r="P37" i="16"/>
  <c r="H37" i="16"/>
  <c r="K22" i="16"/>
  <c r="J22" i="16"/>
  <c r="I22" i="16"/>
  <c r="Q22" i="16"/>
  <c r="P22" i="16"/>
  <c r="H22" i="16"/>
  <c r="O22" i="16"/>
  <c r="N22" i="16"/>
  <c r="M22" i="16"/>
  <c r="L22" i="16"/>
  <c r="K30" i="16"/>
  <c r="J30" i="16"/>
  <c r="Q30" i="16"/>
  <c r="I30" i="16"/>
  <c r="P30" i="16"/>
  <c r="H30" i="16"/>
  <c r="N30" i="16"/>
  <c r="O30" i="16"/>
  <c r="M30" i="16"/>
  <c r="L30" i="16"/>
  <c r="J38" i="16"/>
  <c r="I38" i="16"/>
  <c r="Q38" i="16"/>
  <c r="P38" i="16"/>
  <c r="H38" i="16"/>
  <c r="N38" i="16"/>
  <c r="O38" i="16"/>
  <c r="M38" i="16"/>
  <c r="L38" i="16"/>
  <c r="K38" i="16"/>
  <c r="D15" i="18"/>
  <c r="D23" i="18"/>
  <c r="D31" i="18"/>
  <c r="D8" i="18"/>
  <c r="D16" i="18"/>
  <c r="D24" i="18"/>
  <c r="D32" i="18"/>
  <c r="D9" i="18"/>
  <c r="D17" i="18"/>
  <c r="D25" i="18"/>
  <c r="D33" i="18"/>
  <c r="D10" i="18"/>
  <c r="D18" i="18"/>
  <c r="D26" i="18"/>
  <c r="D34" i="18"/>
  <c r="D11" i="18"/>
  <c r="D19" i="18"/>
  <c r="D27" i="18"/>
  <c r="D35" i="18"/>
  <c r="D12" i="18"/>
  <c r="D20" i="18"/>
  <c r="D28" i="18"/>
  <c r="D36" i="18"/>
  <c r="D13" i="18"/>
  <c r="D21" i="18"/>
  <c r="D29" i="18"/>
  <c r="D37" i="18"/>
  <c r="D14" i="18"/>
  <c r="D22" i="18"/>
  <c r="D30" i="18"/>
  <c r="D38" i="18"/>
  <c r="J11" i="16"/>
  <c r="K16" i="18"/>
  <c r="K24" i="18"/>
  <c r="K32" i="18"/>
  <c r="K9" i="18"/>
  <c r="K17" i="18"/>
  <c r="K25" i="18"/>
  <c r="K33" i="18"/>
  <c r="K10" i="18"/>
  <c r="K18" i="18"/>
  <c r="K26" i="18"/>
  <c r="K34" i="18"/>
  <c r="K11" i="18"/>
  <c r="K19" i="18"/>
  <c r="K27" i="18"/>
  <c r="K35" i="18"/>
  <c r="K12" i="18"/>
  <c r="K20" i="18"/>
  <c r="K28" i="18"/>
  <c r="K36" i="18"/>
  <c r="K13" i="18"/>
  <c r="K21" i="18"/>
  <c r="K29" i="18"/>
  <c r="K37" i="18"/>
  <c r="K14" i="18"/>
  <c r="K22" i="18"/>
  <c r="K30" i="18"/>
  <c r="K38" i="18"/>
  <c r="K8" i="18"/>
  <c r="K15" i="18"/>
  <c r="K23" i="18"/>
  <c r="K31" i="18"/>
  <c r="Q11" i="16"/>
  <c r="C16" i="18"/>
  <c r="C24" i="18"/>
  <c r="C32" i="18"/>
  <c r="C9" i="18"/>
  <c r="C17" i="18"/>
  <c r="C25" i="18"/>
  <c r="C33" i="18"/>
  <c r="C10" i="18"/>
  <c r="C18" i="18"/>
  <c r="C26" i="18"/>
  <c r="C34" i="18"/>
  <c r="C11" i="18"/>
  <c r="C19" i="18"/>
  <c r="C27" i="18"/>
  <c r="C35" i="18"/>
  <c r="C12" i="18"/>
  <c r="C20" i="18"/>
  <c r="C28" i="18"/>
  <c r="C36" i="18"/>
  <c r="C13" i="18"/>
  <c r="C21" i="18"/>
  <c r="C29" i="18"/>
  <c r="C37" i="18"/>
  <c r="C14" i="18"/>
  <c r="C22" i="18"/>
  <c r="C30" i="18"/>
  <c r="C38" i="18"/>
  <c r="C15" i="18"/>
  <c r="C23" i="18"/>
  <c r="C31" i="18"/>
  <c r="C8" i="18"/>
  <c r="I11" i="16"/>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G27" i="15" l="1"/>
  <c r="H17" i="15"/>
  <c r="G22" i="15"/>
  <c r="G24" i="15"/>
  <c r="G26" i="15"/>
  <c r="G25" i="15"/>
  <c r="I11" i="15"/>
  <c r="G19" i="15"/>
  <c r="G20" i="15"/>
  <c r="G28" i="15"/>
  <c r="G21" i="15"/>
  <c r="G23" i="15"/>
  <c r="AD40" i="13"/>
  <c r="AC40" i="13"/>
  <c r="AC39" i="13"/>
  <c r="AB40" i="13"/>
  <c r="AB39" i="13"/>
  <c r="AB38" i="13"/>
  <c r="AA40" i="13"/>
  <c r="AA39" i="13"/>
  <c r="AA38" i="13"/>
  <c r="AA37" i="13"/>
  <c r="Z40" i="13"/>
  <c r="Z39" i="13"/>
  <c r="Z38" i="13"/>
  <c r="Z37" i="13"/>
  <c r="Z36" i="13"/>
  <c r="Y40" i="13"/>
  <c r="Y39" i="13"/>
  <c r="Y38" i="13"/>
  <c r="Y37" i="13"/>
  <c r="Y36" i="13"/>
  <c r="Y35" i="13"/>
  <c r="X40" i="13"/>
  <c r="X39" i="13"/>
  <c r="X38" i="13"/>
  <c r="X37" i="13"/>
  <c r="X36" i="13"/>
  <c r="X35" i="13"/>
  <c r="X34" i="13"/>
  <c r="W40" i="13"/>
  <c r="W39" i="13"/>
  <c r="W38" i="13"/>
  <c r="W37" i="13"/>
  <c r="W36" i="13"/>
  <c r="W35" i="13"/>
  <c r="W34" i="13"/>
  <c r="W33" i="13"/>
  <c r="V40" i="13"/>
  <c r="V39" i="13"/>
  <c r="V38" i="13"/>
  <c r="V37" i="13"/>
  <c r="V36" i="13"/>
  <c r="V35" i="13"/>
  <c r="V34" i="13"/>
  <c r="V33" i="13"/>
  <c r="V32" i="13"/>
  <c r="U31" i="13"/>
  <c r="T30" i="13"/>
  <c r="S29" i="13"/>
  <c r="R28" i="13"/>
  <c r="U40" i="13"/>
  <c r="U39" i="13"/>
  <c r="U38" i="13"/>
  <c r="U37" i="13"/>
  <c r="U36" i="13"/>
  <c r="U35" i="13"/>
  <c r="U34" i="13"/>
  <c r="U33" i="13"/>
  <c r="U32" i="13"/>
  <c r="T40" i="13"/>
  <c r="T39" i="13"/>
  <c r="T38" i="13"/>
  <c r="T37" i="13"/>
  <c r="T36" i="13"/>
  <c r="T35" i="13"/>
  <c r="T34" i="13"/>
  <c r="T33" i="13"/>
  <c r="T32" i="13"/>
  <c r="T31" i="13"/>
  <c r="S40" i="13"/>
  <c r="S39" i="13"/>
  <c r="S38" i="13"/>
  <c r="S37" i="13"/>
  <c r="S36" i="13"/>
  <c r="S35" i="13"/>
  <c r="S34" i="13"/>
  <c r="S33" i="13"/>
  <c r="S32" i="13"/>
  <c r="S31" i="13"/>
  <c r="S30" i="13"/>
  <c r="R40" i="13"/>
  <c r="R39" i="13"/>
  <c r="R38" i="13"/>
  <c r="R37" i="13"/>
  <c r="R36" i="13"/>
  <c r="R35" i="13"/>
  <c r="R34" i="13"/>
  <c r="R33" i="13"/>
  <c r="R32" i="13"/>
  <c r="R31" i="13"/>
  <c r="R30" i="13"/>
  <c r="R29" i="13"/>
  <c r="Q40" i="13"/>
  <c r="Q39" i="13"/>
  <c r="Q38" i="13"/>
  <c r="Q37" i="13"/>
  <c r="Q36" i="13"/>
  <c r="Q35" i="13"/>
  <c r="Q34" i="13"/>
  <c r="Q33" i="13"/>
  <c r="Q32" i="13"/>
  <c r="Q31" i="13"/>
  <c r="Q30" i="13"/>
  <c r="Q29" i="13"/>
  <c r="Q28" i="13"/>
  <c r="P40" i="13"/>
  <c r="P39" i="13"/>
  <c r="P38" i="13"/>
  <c r="P37" i="13"/>
  <c r="P36" i="13"/>
  <c r="P35" i="13"/>
  <c r="P34" i="13"/>
  <c r="P33" i="13"/>
  <c r="P32" i="13"/>
  <c r="P31" i="13"/>
  <c r="P30" i="13"/>
  <c r="P29" i="13"/>
  <c r="P28" i="13"/>
  <c r="O40" i="13"/>
  <c r="O39" i="13"/>
  <c r="O38" i="13"/>
  <c r="O37" i="13"/>
  <c r="O36" i="13"/>
  <c r="O35" i="13"/>
  <c r="O34" i="13"/>
  <c r="O33" i="13"/>
  <c r="O32" i="13"/>
  <c r="O31" i="13"/>
  <c r="O30" i="13"/>
  <c r="O29" i="13"/>
  <c r="O28" i="13"/>
  <c r="N40" i="13"/>
  <c r="N39" i="13"/>
  <c r="N38" i="13"/>
  <c r="N37" i="13"/>
  <c r="N36" i="13"/>
  <c r="N35" i="13"/>
  <c r="N34" i="13"/>
  <c r="N33" i="13"/>
  <c r="N32" i="13"/>
  <c r="N31" i="13"/>
  <c r="N30" i="13"/>
  <c r="N29" i="13"/>
  <c r="N28" i="13"/>
  <c r="M40" i="13"/>
  <c r="M39" i="13"/>
  <c r="M38" i="13"/>
  <c r="M37" i="13"/>
  <c r="M36" i="13"/>
  <c r="M35" i="13"/>
  <c r="M34" i="13"/>
  <c r="M33" i="13"/>
  <c r="M32" i="13"/>
  <c r="M31" i="13"/>
  <c r="M30" i="13"/>
  <c r="M29" i="13"/>
  <c r="M28" i="13"/>
  <c r="L40" i="13"/>
  <c r="L39" i="13"/>
  <c r="L38" i="13"/>
  <c r="L37" i="13"/>
  <c r="L36" i="13"/>
  <c r="L35" i="13"/>
  <c r="L34" i="13"/>
  <c r="L33" i="13"/>
  <c r="L32" i="13"/>
  <c r="L31" i="13"/>
  <c r="L30" i="13"/>
  <c r="L29" i="13"/>
  <c r="L28" i="13"/>
  <c r="K40" i="13"/>
  <c r="K39" i="13"/>
  <c r="K38" i="13"/>
  <c r="K37" i="13"/>
  <c r="K36" i="13"/>
  <c r="K35" i="13"/>
  <c r="K34" i="13"/>
  <c r="K33" i="13"/>
  <c r="K32" i="13"/>
  <c r="K31" i="13"/>
  <c r="K30" i="13"/>
  <c r="K29" i="13"/>
  <c r="K28" i="13"/>
  <c r="J40" i="13"/>
  <c r="J39" i="13"/>
  <c r="J38" i="13"/>
  <c r="J37" i="13"/>
  <c r="J36" i="13"/>
  <c r="J35" i="13"/>
  <c r="J34" i="13"/>
  <c r="J33" i="13"/>
  <c r="J32" i="13"/>
  <c r="J31" i="13"/>
  <c r="J30" i="13"/>
  <c r="J29" i="13"/>
  <c r="J28" i="13"/>
  <c r="I40" i="13"/>
  <c r="I39" i="13"/>
  <c r="I38" i="13"/>
  <c r="I37" i="13"/>
  <c r="I36" i="13"/>
  <c r="I35" i="13"/>
  <c r="I34" i="13"/>
  <c r="I33" i="13"/>
  <c r="I32" i="13"/>
  <c r="I31" i="13"/>
  <c r="I30" i="13"/>
  <c r="I29" i="13"/>
  <c r="I28" i="13"/>
  <c r="H40" i="13"/>
  <c r="H39" i="13"/>
  <c r="H38" i="13"/>
  <c r="H37" i="13"/>
  <c r="H36" i="13"/>
  <c r="H35" i="13"/>
  <c r="H34" i="13"/>
  <c r="H33" i="13"/>
  <c r="H32" i="13"/>
  <c r="H31" i="13"/>
  <c r="H30" i="13"/>
  <c r="H29" i="13"/>
  <c r="H28" i="13"/>
  <c r="G40" i="13"/>
  <c r="G39" i="13"/>
  <c r="G38" i="13"/>
  <c r="G37" i="13"/>
  <c r="G36" i="13"/>
  <c r="G35" i="13"/>
  <c r="G34" i="13"/>
  <c r="G33" i="13"/>
  <c r="G32" i="13"/>
  <c r="G31" i="13"/>
  <c r="G30" i="13"/>
  <c r="G29" i="13"/>
  <c r="G28" i="13"/>
  <c r="F40" i="13"/>
  <c r="F39" i="13"/>
  <c r="F38" i="13"/>
  <c r="F37" i="13"/>
  <c r="F36" i="13"/>
  <c r="F35" i="13"/>
  <c r="F34" i="13"/>
  <c r="F33" i="13"/>
  <c r="F32" i="13"/>
  <c r="F31" i="13"/>
  <c r="F30" i="13"/>
  <c r="F29" i="13"/>
  <c r="F28" i="13"/>
  <c r="C40" i="13"/>
  <c r="C39" i="13"/>
  <c r="C38" i="13"/>
  <c r="C37" i="13"/>
  <c r="C36" i="13"/>
  <c r="C35" i="13"/>
  <c r="C34" i="13"/>
  <c r="C33" i="13"/>
  <c r="C32" i="13"/>
  <c r="C31" i="13"/>
  <c r="C30" i="13"/>
  <c r="C29" i="13"/>
  <c r="C28" i="13"/>
  <c r="AD15" i="13"/>
  <c r="R15" i="13"/>
  <c r="S15" i="13"/>
  <c r="T15" i="13"/>
  <c r="U15" i="13"/>
  <c r="V15" i="13"/>
  <c r="W15" i="13"/>
  <c r="X15" i="13"/>
  <c r="Y15" i="13"/>
  <c r="Z15" i="13"/>
  <c r="AA15" i="13"/>
  <c r="AB15" i="13"/>
  <c r="AC15" i="13"/>
  <c r="G17" i="15" l="1"/>
  <c r="C16" i="13" l="1"/>
  <c r="F16" i="13"/>
  <c r="F17" i="13"/>
  <c r="Q27" i="13"/>
  <c r="P27" i="13"/>
  <c r="P26" i="13"/>
  <c r="O27" i="13"/>
  <c r="O26" i="13"/>
  <c r="O25" i="13"/>
  <c r="N27" i="13"/>
  <c r="N26" i="13"/>
  <c r="N25" i="13"/>
  <c r="N24" i="13"/>
  <c r="M27" i="13"/>
  <c r="M26" i="13"/>
  <c r="M25" i="13"/>
  <c r="M24" i="13"/>
  <c r="M23" i="13"/>
  <c r="L27" i="13"/>
  <c r="L26" i="13"/>
  <c r="L25" i="13"/>
  <c r="L24" i="13"/>
  <c r="L23" i="13"/>
  <c r="L22" i="13"/>
  <c r="K27" i="13"/>
  <c r="K26" i="13"/>
  <c r="K25" i="13"/>
  <c r="K24" i="13"/>
  <c r="K23" i="13"/>
  <c r="K22" i="13"/>
  <c r="K21" i="13"/>
  <c r="J27" i="13"/>
  <c r="J26" i="13"/>
  <c r="J25" i="13"/>
  <c r="J24" i="13"/>
  <c r="J23" i="13"/>
  <c r="J22" i="13"/>
  <c r="J21" i="13"/>
  <c r="J20" i="13"/>
  <c r="I27" i="13"/>
  <c r="I26" i="13"/>
  <c r="I25" i="13"/>
  <c r="I24" i="13"/>
  <c r="I23" i="13"/>
  <c r="I22" i="13"/>
  <c r="I21" i="13"/>
  <c r="I20" i="13"/>
  <c r="I19" i="13"/>
  <c r="H27" i="13"/>
  <c r="H26" i="13"/>
  <c r="H25" i="13"/>
  <c r="H24" i="13"/>
  <c r="H23" i="13"/>
  <c r="H22" i="13"/>
  <c r="H21" i="13"/>
  <c r="H20" i="13"/>
  <c r="H19" i="13"/>
  <c r="H18" i="13"/>
  <c r="G27" i="13"/>
  <c r="G26" i="13"/>
  <c r="G25" i="13"/>
  <c r="G24" i="13"/>
  <c r="G23" i="13"/>
  <c r="G22" i="13"/>
  <c r="G21" i="13"/>
  <c r="G20" i="13"/>
  <c r="G19" i="13"/>
  <c r="G18" i="13"/>
  <c r="F27" i="13"/>
  <c r="F26" i="13"/>
  <c r="F25" i="13"/>
  <c r="F24" i="13"/>
  <c r="F23" i="13"/>
  <c r="F22" i="13"/>
  <c r="F21" i="13"/>
  <c r="F20" i="13"/>
  <c r="F19" i="13"/>
  <c r="F18" i="13"/>
  <c r="G17" i="13"/>
  <c r="C27" i="13"/>
  <c r="C26" i="13"/>
  <c r="C25" i="13"/>
  <c r="C24" i="13"/>
  <c r="C23" i="13"/>
  <c r="C22" i="13"/>
  <c r="C21" i="13"/>
  <c r="C20" i="13"/>
  <c r="C19" i="13"/>
  <c r="C18" i="13"/>
  <c r="C17" i="13"/>
  <c r="Q15" i="13"/>
  <c r="P15" i="13"/>
  <c r="O15" i="13"/>
  <c r="N15" i="13"/>
  <c r="M15" i="13"/>
  <c r="L15" i="13"/>
  <c r="K15" i="13"/>
  <c r="J15" i="13"/>
  <c r="I15" i="13"/>
  <c r="H15" i="13"/>
  <c r="G15" i="13"/>
  <c r="F15" i="13"/>
  <c r="B9" i="18" l="1"/>
  <c r="B17" i="18"/>
  <c r="B25" i="18"/>
  <c r="B33" i="18"/>
  <c r="B10" i="18"/>
  <c r="B18" i="18"/>
  <c r="B26" i="18"/>
  <c r="B34" i="18"/>
  <c r="B11" i="18"/>
  <c r="B19" i="18"/>
  <c r="B27" i="18"/>
  <c r="B35" i="18"/>
  <c r="B12" i="18"/>
  <c r="B20" i="18"/>
  <c r="B28" i="18"/>
  <c r="B36" i="18"/>
  <c r="B13" i="18"/>
  <c r="B21" i="18"/>
  <c r="B29" i="18"/>
  <c r="B37" i="18"/>
  <c r="B14" i="18"/>
  <c r="B22" i="18"/>
  <c r="B30" i="18"/>
  <c r="B38" i="18"/>
  <c r="B15" i="18"/>
  <c r="B23" i="18"/>
  <c r="B31" i="18"/>
  <c r="B8" i="18"/>
  <c r="B16" i="18"/>
  <c r="B24" i="18"/>
  <c r="B32" i="18"/>
  <c r="H11" i="16"/>
  <c r="A20" i="1"/>
  <c r="B16" i="16" l="1"/>
  <c r="A21" i="1"/>
  <c r="B17" i="16" s="1"/>
  <c r="A22" i="1" l="1"/>
  <c r="B18" i="16" s="1"/>
  <c r="A23" i="1" l="1"/>
  <c r="B19" i="16" s="1"/>
  <c r="A24" i="1" l="1"/>
  <c r="B20" i="16" s="1"/>
  <c r="A25" i="1" l="1"/>
  <c r="B21" i="16" s="1"/>
  <c r="A26" i="1" l="1"/>
  <c r="B22" i="16" s="1"/>
  <c r="A27" i="1" l="1"/>
  <c r="B23" i="16" s="1"/>
  <c r="A28" i="1" l="1"/>
  <c r="B24" i="16" s="1"/>
  <c r="A29" i="1" l="1"/>
  <c r="B25" i="16" s="1"/>
  <c r="A30" i="1" l="1"/>
  <c r="B26" i="16" s="1"/>
  <c r="A31" i="1" l="1"/>
  <c r="B27" i="16" s="1"/>
  <c r="A32" i="1" l="1"/>
  <c r="B28" i="16" s="1"/>
  <c r="A33" i="1" l="1"/>
  <c r="B29" i="16" s="1"/>
  <c r="A34" i="1" l="1"/>
  <c r="B30" i="16" s="1"/>
  <c r="A35" i="1" l="1"/>
  <c r="B31" i="16" s="1"/>
  <c r="A36" i="1" l="1"/>
  <c r="B32" i="16" s="1"/>
  <c r="A37" i="1" l="1"/>
  <c r="B33" i="16" s="1"/>
  <c r="A38" i="1" l="1"/>
  <c r="B34" i="16" s="1"/>
  <c r="A39" i="1" l="1"/>
  <c r="B35" i="16" s="1"/>
  <c r="A40" i="1" l="1"/>
  <c r="B36" i="16" s="1"/>
  <c r="A41" i="1" l="1"/>
  <c r="B37" i="16" s="1"/>
  <c r="A42" i="1" l="1"/>
  <c r="B38" i="16" s="1"/>
  <c r="A43" i="1" l="1"/>
  <c r="B39" i="16" s="1"/>
  <c r="A44" i="1" l="1"/>
  <c r="B40" i="16" s="1"/>
  <c r="A45" i="1" l="1"/>
  <c r="B41" i="16" s="1"/>
  <c r="A46" i="1" l="1"/>
  <c r="B42" i="16" s="1"/>
  <c r="A47" i="1" l="1"/>
  <c r="B43" i="16" s="1"/>
  <c r="A48" i="1" l="1"/>
  <c r="B44" i="16" s="1"/>
  <c r="A49" i="1" l="1"/>
  <c r="B45" i="16" s="1"/>
  <c r="A50" i="1" l="1"/>
  <c r="B46" i="16" s="1"/>
  <c r="A51" i="1" l="1"/>
  <c r="B47" i="16" s="1"/>
  <c r="A52" i="1" l="1"/>
  <c r="B48" i="16" s="1"/>
  <c r="A53" i="1" l="1"/>
  <c r="B49" i="16" s="1"/>
  <c r="A54" i="1" l="1"/>
  <c r="B50" i="16" s="1"/>
  <c r="A55" i="1" l="1"/>
  <c r="B51" i="16" s="1"/>
  <c r="A56" i="1" l="1"/>
  <c r="B52" i="16" s="1"/>
  <c r="A57" i="1" l="1"/>
  <c r="B53" i="16" s="1"/>
  <c r="A58" i="1" l="1"/>
  <c r="B54" i="16" s="1"/>
  <c r="A59" i="1" l="1"/>
  <c r="B55" i="16" s="1"/>
  <c r="A60" i="1" l="1"/>
  <c r="B56" i="16" s="1"/>
  <c r="A61" i="1" l="1"/>
  <c r="B57" i="16" s="1"/>
  <c r="A62" i="1" l="1"/>
  <c r="B58" i="16" s="1"/>
  <c r="A63" i="1" l="1"/>
  <c r="B59" i="16" s="1"/>
  <c r="A64" i="1" l="1"/>
  <c r="B60" i="16" s="1"/>
  <c r="A65" i="1" l="1"/>
  <c r="B61" i="16" s="1"/>
  <c r="A66" i="1" l="1"/>
  <c r="B62" i="16" s="1"/>
  <c r="A67" i="1" l="1"/>
  <c r="B63" i="16" s="1"/>
  <c r="A68" i="1" l="1"/>
  <c r="B64" i="16" s="1"/>
  <c r="A69" i="1" l="1"/>
  <c r="B65" i="16" s="1"/>
  <c r="A70" i="1" l="1"/>
  <c r="B66" i="16" s="1"/>
  <c r="A71" i="1" l="1"/>
  <c r="B67" i="16" s="1"/>
  <c r="A72" i="1" l="1"/>
  <c r="B68" i="16" s="1"/>
  <c r="A73" i="1" l="1"/>
  <c r="B69" i="16" s="1"/>
  <c r="A74" i="1" l="1"/>
  <c r="B70" i="16" s="1"/>
  <c r="A75" i="1" l="1"/>
  <c r="B71" i="16" s="1"/>
  <c r="A76" i="1" l="1"/>
  <c r="B72" i="16" s="1"/>
  <c r="A77" i="1" l="1"/>
  <c r="B73" i="16" s="1"/>
  <c r="A78" i="1" l="1"/>
  <c r="B74" i="16" s="1"/>
  <c r="A79" i="1" l="1"/>
  <c r="B75" i="16" s="1"/>
  <c r="A80" i="1" l="1"/>
  <c r="B76" i="16" s="1"/>
  <c r="A81" i="1" l="1"/>
  <c r="B77" i="16" s="1"/>
  <c r="A82" i="1" l="1"/>
  <c r="B78" i="16" s="1"/>
  <c r="A83" i="1" l="1"/>
  <c r="B79" i="16" s="1"/>
  <c r="A84" i="1" l="1"/>
  <c r="B80" i="16" s="1"/>
  <c r="A85" i="1" l="1"/>
  <c r="B81" i="16" s="1"/>
  <c r="A86" i="1" l="1"/>
  <c r="B82" i="16" s="1"/>
  <c r="A87" i="1" l="1"/>
  <c r="B83" i="16" s="1"/>
  <c r="A88" i="1" l="1"/>
  <c r="B84" i="16" s="1"/>
  <c r="A89" i="1" l="1"/>
  <c r="B85" i="16" s="1"/>
  <c r="A90" i="1" l="1"/>
  <c r="B86" i="16" s="1"/>
  <c r="A91" i="1" l="1"/>
  <c r="B87" i="16" s="1"/>
  <c r="A92" i="1" l="1"/>
  <c r="B88" i="16" s="1"/>
  <c r="A93" i="1" l="1"/>
  <c r="B89" i="16" s="1"/>
  <c r="A94" i="1" l="1"/>
  <c r="B90" i="16" s="1"/>
  <c r="A95" i="1" l="1"/>
  <c r="B91" i="16" s="1"/>
  <c r="A96" i="1" l="1"/>
  <c r="B92" i="16" s="1"/>
  <c r="A97" i="1" l="1"/>
  <c r="B93" i="16" s="1"/>
  <c r="A98" i="1" l="1"/>
  <c r="B94" i="16" s="1"/>
  <c r="A99" i="1" l="1"/>
  <c r="B95" i="16" s="1"/>
  <c r="A100" i="1" l="1"/>
  <c r="B96" i="16" s="1"/>
  <c r="A101" i="1" l="1"/>
  <c r="B97" i="16" s="1"/>
  <c r="A102" i="1" l="1"/>
  <c r="B98" i="16" s="1"/>
  <c r="A103" i="1" l="1"/>
  <c r="B99" i="16" s="1"/>
  <c r="A104" i="1" l="1"/>
  <c r="B100" i="16" s="1"/>
  <c r="A105" i="1" l="1"/>
  <c r="B101" i="16" s="1"/>
  <c r="A106" i="1" l="1"/>
  <c r="B102" i="16" s="1"/>
  <c r="A107" i="1" l="1"/>
  <c r="B103" i="16" s="1"/>
  <c r="A108" i="1" l="1"/>
  <c r="B104" i="16" s="1"/>
  <c r="A109" i="1" l="1"/>
  <c r="B105" i="16" s="1"/>
  <c r="A110" i="1" l="1"/>
  <c r="B106" i="16" s="1"/>
  <c r="A111" i="1" l="1"/>
  <c r="B107" i="16" s="1"/>
  <c r="A112" i="1" l="1"/>
  <c r="B108" i="16" s="1"/>
  <c r="A113" i="1" l="1"/>
  <c r="B109" i="16" s="1"/>
  <c r="A114" i="1" l="1"/>
  <c r="B110" i="16" s="1"/>
  <c r="A115" i="1" l="1"/>
  <c r="B111" i="16" s="1"/>
  <c r="A116" i="1" l="1"/>
  <c r="B112" i="16" s="1"/>
  <c r="A117" i="1" l="1"/>
  <c r="B113" i="16" s="1"/>
  <c r="A118" i="1" l="1"/>
  <c r="B114" i="16" s="1"/>
  <c r="A119" i="1" l="1"/>
  <c r="B115" i="16" s="1"/>
  <c r="A120" i="1" l="1"/>
  <c r="B116" i="16" s="1"/>
  <c r="A121" i="1" l="1"/>
  <c r="B117" i="16" s="1"/>
  <c r="A122" i="1" l="1"/>
  <c r="B118" i="16" s="1"/>
  <c r="A123" i="1" l="1"/>
  <c r="B119" i="16" s="1"/>
  <c r="A124" i="1" l="1"/>
  <c r="B120" i="16" s="1"/>
  <c r="A125" i="1" l="1"/>
  <c r="B121" i="16" s="1"/>
  <c r="A126" i="1" l="1"/>
  <c r="B122" i="16" s="1"/>
  <c r="A127" i="1" l="1"/>
  <c r="B123" i="16" s="1"/>
  <c r="A128" i="1" l="1"/>
  <c r="B124" i="16" s="1"/>
  <c r="A129" i="1" l="1"/>
  <c r="B125" i="16" s="1"/>
  <c r="A130" i="1" l="1"/>
  <c r="B126" i="16" s="1"/>
  <c r="A131" i="1" l="1"/>
  <c r="B127" i="16" s="1"/>
  <c r="A132" i="1" l="1"/>
  <c r="B128" i="16" s="1"/>
  <c r="A133" i="1" l="1"/>
  <c r="B129" i="16" s="1"/>
  <c r="A134" i="1" l="1"/>
  <c r="B130" i="16" s="1"/>
  <c r="A135" i="1" l="1"/>
  <c r="B131" i="16" s="1"/>
  <c r="A136" i="1" l="1"/>
  <c r="B132" i="16" s="1"/>
  <c r="A137" i="1" l="1"/>
  <c r="B133" i="16" s="1"/>
  <c r="A138" i="1" l="1"/>
  <c r="B134" i="16" s="1"/>
  <c r="A139" i="1" l="1"/>
  <c r="B135" i="16" s="1"/>
  <c r="A140" i="1" l="1"/>
  <c r="B136" i="16" s="1"/>
  <c r="A141" i="1" l="1"/>
  <c r="B137" i="16" s="1"/>
  <c r="A142" i="1" l="1"/>
  <c r="B138" i="16" s="1"/>
  <c r="A143" i="1" l="1"/>
  <c r="B139" i="16" s="1"/>
  <c r="A144" i="1" l="1"/>
  <c r="B140" i="16" s="1"/>
  <c r="A145" i="1" l="1"/>
  <c r="B141" i="16" s="1"/>
  <c r="A146" i="1" l="1"/>
  <c r="B142" i="16" s="1"/>
  <c r="A147" i="1" l="1"/>
  <c r="B143" i="16" s="1"/>
  <c r="A148" i="1" l="1"/>
  <c r="B144" i="16" s="1"/>
  <c r="A149" i="1" l="1"/>
  <c r="B145" i="16" s="1"/>
  <c r="A150" i="1" l="1"/>
  <c r="B146" i="16" s="1"/>
  <c r="A151" i="1" l="1"/>
  <c r="B147" i="16" s="1"/>
  <c r="A152" i="1" l="1"/>
  <c r="B148" i="16" s="1"/>
  <c r="A153" i="1" l="1"/>
  <c r="B149" i="16" s="1"/>
  <c r="A154" i="1" l="1"/>
  <c r="B150" i="16" s="1"/>
  <c r="A155" i="1" l="1"/>
  <c r="B151" i="16" s="1"/>
  <c r="A156" i="1" l="1"/>
  <c r="B152" i="16" s="1"/>
  <c r="A157" i="1" l="1"/>
  <c r="B153" i="16" s="1"/>
  <c r="A158" i="1" l="1"/>
  <c r="B154" i="16" s="1"/>
  <c r="A159" i="1" l="1"/>
  <c r="B155" i="16" s="1"/>
  <c r="A160" i="1" l="1"/>
  <c r="B156" i="16" s="1"/>
  <c r="A161" i="1" l="1"/>
  <c r="B157" i="16" s="1"/>
  <c r="A162" i="1" l="1"/>
  <c r="B158" i="16" s="1"/>
  <c r="A163" i="1" l="1"/>
  <c r="B159" i="16" s="1"/>
  <c r="A164" i="1" l="1"/>
  <c r="B160" i="16" s="1"/>
  <c r="A165" i="1" l="1"/>
  <c r="B161" i="16" s="1"/>
  <c r="A166" i="1" l="1"/>
  <c r="B162" i="16" s="1"/>
  <c r="A167" i="1" l="1"/>
  <c r="B163" i="16" s="1"/>
  <c r="A168" i="1" l="1"/>
  <c r="B164" i="16" s="1"/>
  <c r="A169" i="1" l="1"/>
  <c r="B165" i="16" s="1"/>
  <c r="A170" i="1" l="1"/>
  <c r="B166" i="16" s="1"/>
  <c r="A171" i="1" l="1"/>
  <c r="B167" i="16" s="1"/>
  <c r="A172" i="1" l="1"/>
  <c r="B168" i="16" s="1"/>
  <c r="A173" i="1" l="1"/>
  <c r="B169" i="16" s="1"/>
  <c r="A174" i="1" l="1"/>
  <c r="B170" i="16" s="1"/>
  <c r="A175" i="1" l="1"/>
  <c r="B171" i="16" s="1"/>
  <c r="A176" i="1" l="1"/>
  <c r="B172" i="16" s="1"/>
  <c r="A177" i="1" l="1"/>
  <c r="B173" i="16" s="1"/>
  <c r="A178" i="1" l="1"/>
  <c r="B174" i="16" s="1"/>
  <c r="A179" i="1" l="1"/>
  <c r="B175" i="16" s="1"/>
  <c r="A180" i="1" l="1"/>
  <c r="B176" i="16" s="1"/>
  <c r="A181" i="1" l="1"/>
  <c r="B177" i="16" s="1"/>
  <c r="A182" i="1" l="1"/>
  <c r="B178" i="16" s="1"/>
  <c r="A183" i="1" l="1"/>
  <c r="B179" i="16" s="1"/>
  <c r="A184" i="1" l="1"/>
  <c r="B180" i="16" s="1"/>
  <c r="A185" i="1" l="1"/>
  <c r="B181" i="16" s="1"/>
  <c r="A186" i="1" l="1"/>
  <c r="B182" i="16" s="1"/>
  <c r="A187" i="1" l="1"/>
  <c r="B183" i="16" s="1"/>
  <c r="A188" i="1" l="1"/>
  <c r="B184" i="16" s="1"/>
  <c r="A189" i="1" l="1"/>
  <c r="B185" i="16" s="1"/>
  <c r="A190" i="1" l="1"/>
  <c r="B186" i="16" s="1"/>
  <c r="A191" i="1" l="1"/>
  <c r="B187" i="16" s="1"/>
  <c r="A192" i="1" l="1"/>
  <c r="B188" i="16" s="1"/>
  <c r="A193" i="1" l="1"/>
  <c r="B189" i="16" s="1"/>
  <c r="A194" i="1" l="1"/>
  <c r="B190" i="16" s="1"/>
  <c r="A195" i="1" l="1"/>
  <c r="B191" i="16" s="1"/>
  <c r="A196" i="1" l="1"/>
  <c r="B192" i="16" s="1"/>
  <c r="A197" i="1" l="1"/>
  <c r="B193" i="16" s="1"/>
  <c r="A198" i="1" l="1"/>
  <c r="B194" i="16" s="1"/>
  <c r="A199" i="1" l="1"/>
  <c r="B195" i="16" s="1"/>
  <c r="A200" i="1" l="1"/>
  <c r="B196" i="16" s="1"/>
  <c r="A201" i="1" l="1"/>
  <c r="B197" i="16" s="1"/>
  <c r="A202" i="1" l="1"/>
  <c r="B198" i="16" s="1"/>
  <c r="A203" i="1" l="1"/>
  <c r="B199" i="16" s="1"/>
  <c r="A204" i="1" l="1"/>
  <c r="B200" i="16" s="1"/>
  <c r="A205" i="1" l="1"/>
  <c r="B201" i="16" s="1"/>
  <c r="A206" i="1" l="1"/>
  <c r="B202" i="16" s="1"/>
  <c r="A207" i="1" l="1"/>
  <c r="B203" i="16" s="1"/>
  <c r="A208" i="1" l="1"/>
  <c r="B204" i="16" s="1"/>
  <c r="A209" i="1" l="1"/>
  <c r="B205" i="16" s="1"/>
  <c r="A210" i="1" l="1"/>
  <c r="B206" i="16" s="1"/>
  <c r="A211" i="1" l="1"/>
  <c r="B207" i="16" s="1"/>
  <c r="A212" i="1" l="1"/>
  <c r="B208" i="16" s="1"/>
  <c r="A213" i="1" l="1"/>
  <c r="B209" i="16" s="1"/>
  <c r="A214" i="1" l="1"/>
  <c r="B210" i="16" s="1"/>
  <c r="A215" i="1" l="1"/>
  <c r="B211" i="16" s="1"/>
  <c r="A216" i="1" l="1"/>
  <c r="B212" i="16" s="1"/>
  <c r="A217" i="1" l="1"/>
  <c r="B213" i="16" s="1"/>
  <c r="A218" i="1" l="1"/>
  <c r="B214" i="16" s="1"/>
  <c r="A219" i="1" l="1"/>
  <c r="B215" i="16" s="1"/>
  <c r="A220" i="1" l="1"/>
  <c r="B216" i="16" s="1"/>
  <c r="A221" i="1" l="1"/>
  <c r="B217" i="16" s="1"/>
  <c r="A222" i="1" l="1"/>
  <c r="B218" i="16" s="1"/>
  <c r="A223" i="1" l="1"/>
  <c r="B219" i="16" s="1"/>
  <c r="A224" i="1" l="1"/>
  <c r="B220" i="16" s="1"/>
  <c r="A225" i="1" l="1"/>
  <c r="B221" i="16" s="1"/>
  <c r="A226" i="1" l="1"/>
  <c r="B222" i="16" s="1"/>
  <c r="A227" i="1" l="1"/>
  <c r="B223" i="16" s="1"/>
  <c r="A228" i="1" l="1"/>
  <c r="B224" i="16" s="1"/>
  <c r="A229" i="1" l="1"/>
  <c r="B225" i="16" s="1"/>
  <c r="A230" i="1" l="1"/>
  <c r="B226" i="16" s="1"/>
  <c r="A231" i="1" l="1"/>
  <c r="B227" i="16" s="1"/>
  <c r="A232" i="1" l="1"/>
  <c r="B228" i="16" s="1"/>
  <c r="A233" i="1" l="1"/>
  <c r="B229" i="16" s="1"/>
  <c r="A234" i="1" l="1"/>
  <c r="B230" i="16" s="1"/>
  <c r="A235" i="1" l="1"/>
  <c r="B231" i="16" s="1"/>
  <c r="A236" i="1" l="1"/>
  <c r="B232" i="16" s="1"/>
  <c r="A237" i="1" l="1"/>
  <c r="B233" i="16" s="1"/>
  <c r="A238" i="1" l="1"/>
  <c r="B234" i="16" s="1"/>
  <c r="A239" i="1" l="1"/>
  <c r="B235" i="16" s="1"/>
  <c r="A240" i="1" l="1"/>
  <c r="B236" i="16" s="1"/>
  <c r="A241" i="1" l="1"/>
  <c r="B237" i="16" s="1"/>
  <c r="A242" i="1" l="1"/>
  <c r="B238" i="16" s="1"/>
  <c r="A243" i="1" l="1"/>
  <c r="B239" i="16" s="1"/>
  <c r="A244" i="1" l="1"/>
  <c r="B240" i="16" s="1"/>
  <c r="A245" i="1" l="1"/>
  <c r="B241" i="16" s="1"/>
  <c r="A246" i="1" l="1"/>
  <c r="B242" i="16" s="1"/>
  <c r="A247" i="1" l="1"/>
  <c r="B243" i="16" s="1"/>
  <c r="A248" i="1" l="1"/>
  <c r="B244" i="16" s="1"/>
  <c r="A249" i="1" l="1"/>
  <c r="B245" i="16" s="1"/>
  <c r="A250" i="1" l="1"/>
  <c r="B246" i="16" s="1"/>
  <c r="A251" i="1" l="1"/>
  <c r="B247" i="16" s="1"/>
  <c r="A252" i="1" l="1"/>
  <c r="B248" i="16" s="1"/>
  <c r="A253" i="1" l="1"/>
  <c r="B249" i="16" s="1"/>
  <c r="A254" i="1" l="1"/>
  <c r="B250" i="16" s="1"/>
  <c r="A255" i="1" l="1"/>
  <c r="B251" i="16" s="1"/>
  <c r="A256" i="1" l="1"/>
  <c r="B252" i="16" s="1"/>
  <c r="A257" i="1" l="1"/>
  <c r="B253" i="16" s="1"/>
  <c r="A258" i="1" l="1"/>
  <c r="B254" i="16" s="1"/>
  <c r="A259" i="1" l="1"/>
  <c r="B255" i="16" s="1"/>
  <c r="A260" i="1" l="1"/>
  <c r="B256" i="16" s="1"/>
  <c r="A261" i="1" l="1"/>
  <c r="B257" i="16" s="1"/>
  <c r="A262" i="1" l="1"/>
  <c r="B258" i="16" s="1"/>
  <c r="A263" i="1" l="1"/>
  <c r="B259" i="16" s="1"/>
  <c r="A264" i="1" l="1"/>
  <c r="B260" i="16" s="1"/>
  <c r="A265" i="1" l="1"/>
  <c r="B261" i="16" s="1"/>
  <c r="A266" i="1" l="1"/>
  <c r="B262" i="16" s="1"/>
  <c r="A267" i="1" l="1"/>
  <c r="B263" i="16" s="1"/>
  <c r="A268" i="1" l="1"/>
  <c r="B264" i="16" s="1"/>
  <c r="A269" i="1" l="1"/>
  <c r="B265" i="16" s="1"/>
  <c r="A270" i="1" l="1"/>
  <c r="B266" i="16" s="1"/>
  <c r="A271" i="1" l="1"/>
  <c r="B267" i="16" s="1"/>
  <c r="A272" i="1" l="1"/>
  <c r="B268" i="16" s="1"/>
  <c r="A273" i="1" l="1"/>
  <c r="B269" i="16" s="1"/>
  <c r="A274" i="1" l="1"/>
  <c r="B270" i="16" s="1"/>
  <c r="A275" i="1" l="1"/>
  <c r="B271" i="16" s="1"/>
  <c r="A276" i="1" l="1"/>
  <c r="B272" i="16" s="1"/>
  <c r="A277" i="1" l="1"/>
  <c r="B273" i="16" s="1"/>
  <c r="A278" i="1" l="1"/>
  <c r="B274" i="16" s="1"/>
  <c r="A279" i="1" l="1"/>
  <c r="B275" i="16" s="1"/>
  <c r="A280" i="1" l="1"/>
  <c r="B276" i="16" s="1"/>
  <c r="A281" i="1" l="1"/>
  <c r="B277" i="16" s="1"/>
  <c r="A282" i="1" l="1"/>
  <c r="B278" i="16" s="1"/>
  <c r="A283" i="1" l="1"/>
  <c r="B279" i="16" s="1"/>
  <c r="A284" i="1" l="1"/>
  <c r="B280" i="16" s="1"/>
  <c r="A285" i="1" l="1"/>
  <c r="B281" i="16" s="1"/>
  <c r="A286" i="1" l="1"/>
  <c r="B282" i="16" s="1"/>
  <c r="A287" i="1" l="1"/>
  <c r="B283" i="16" s="1"/>
  <c r="A288" i="1" l="1"/>
  <c r="B284" i="16" s="1"/>
  <c r="A289" i="1" l="1"/>
  <c r="B285" i="16" s="1"/>
  <c r="A290" i="1" l="1"/>
  <c r="B286" i="16" s="1"/>
  <c r="A291" i="1" l="1"/>
  <c r="B287" i="16" s="1"/>
  <c r="A292" i="1" l="1"/>
  <c r="B288" i="16" s="1"/>
  <c r="A293" i="1" l="1"/>
  <c r="B289" i="16" s="1"/>
  <c r="A294" i="1" l="1"/>
  <c r="B290" i="16" s="1"/>
  <c r="A295" i="1" l="1"/>
  <c r="B291" i="16" s="1"/>
  <c r="A296" i="1" l="1"/>
  <c r="B292" i="16" s="1"/>
  <c r="A297" i="1" l="1"/>
  <c r="B293" i="16" s="1"/>
  <c r="A298" i="1" l="1"/>
  <c r="B294" i="16" s="1"/>
  <c r="A299" i="1" l="1"/>
  <c r="B295" i="16" s="1"/>
  <c r="A300" i="1" l="1"/>
  <c r="B296" i="16" s="1"/>
  <c r="A301" i="1" l="1"/>
  <c r="B297" i="16" s="1"/>
  <c r="A302" i="1" l="1"/>
  <c r="B298" i="16" s="1"/>
  <c r="A303" i="1" l="1"/>
  <c r="B299" i="16" s="1"/>
  <c r="A304" i="1" l="1"/>
  <c r="B300" i="16" s="1"/>
  <c r="A305" i="1" l="1"/>
  <c r="B301" i="16" s="1"/>
  <c r="A306" i="1" l="1"/>
  <c r="B302" i="16" s="1"/>
  <c r="A307" i="1" l="1"/>
  <c r="B303" i="16" s="1"/>
  <c r="A308" i="1" l="1"/>
  <c r="B304" i="16" s="1"/>
  <c r="A309" i="1" l="1"/>
  <c r="B305" i="16" s="1"/>
  <c r="A310" i="1" l="1"/>
  <c r="B306" i="16" s="1"/>
  <c r="A311" i="1" l="1"/>
  <c r="B307" i="16" s="1"/>
  <c r="A312" i="1" l="1"/>
  <c r="B308" i="16" s="1"/>
  <c r="A313" i="1" l="1"/>
  <c r="B309" i="16" s="1"/>
  <c r="A314" i="1" l="1"/>
  <c r="B310" i="16" s="1"/>
  <c r="A315" i="1" l="1"/>
  <c r="B311" i="16" s="1"/>
  <c r="A316" i="1" l="1"/>
  <c r="B312" i="16" s="1"/>
  <c r="A317" i="1" l="1"/>
  <c r="B313" i="16" s="1"/>
  <c r="A318" i="1" l="1"/>
  <c r="B314" i="16" s="1"/>
  <c r="A319" i="1" l="1"/>
  <c r="B315" i="16" s="1"/>
  <c r="A320" i="1" l="1"/>
  <c r="B316" i="16" s="1"/>
  <c r="A321" i="1" l="1"/>
  <c r="B317" i="16" s="1"/>
  <c r="A322" i="1" l="1"/>
  <c r="B318" i="16" s="1"/>
  <c r="A323" i="1" l="1"/>
  <c r="B319" i="16" s="1"/>
  <c r="A324" i="1" l="1"/>
  <c r="B320" i="16" s="1"/>
  <c r="A325" i="1" l="1"/>
  <c r="B321" i="16" s="1"/>
  <c r="A326" i="1" l="1"/>
  <c r="B322" i="16" s="1"/>
  <c r="A327" i="1" l="1"/>
  <c r="B323" i="16" s="1"/>
  <c r="A328" i="1" l="1"/>
  <c r="B324" i="16" s="1"/>
  <c r="A329" i="1" l="1"/>
  <c r="B325" i="16" s="1"/>
  <c r="A330" i="1" l="1"/>
  <c r="B326" i="16" s="1"/>
  <c r="A331" i="1" l="1"/>
  <c r="B327" i="16" s="1"/>
  <c r="A332" i="1" l="1"/>
  <c r="B328" i="16" s="1"/>
  <c r="A333" i="1" l="1"/>
  <c r="B329" i="16" s="1"/>
  <c r="A334" i="1" l="1"/>
  <c r="B330" i="16" s="1"/>
  <c r="A335" i="1" l="1"/>
  <c r="B331" i="16" s="1"/>
  <c r="A336" i="1" l="1"/>
  <c r="B332" i="16" s="1"/>
  <c r="A337" i="1" l="1"/>
  <c r="B333" i="16" s="1"/>
  <c r="A338" i="1" l="1"/>
  <c r="B334" i="16" s="1"/>
  <c r="A339" i="1" l="1"/>
  <c r="B335" i="16" s="1"/>
  <c r="A340" i="1" l="1"/>
  <c r="B336" i="16" s="1"/>
  <c r="A341" i="1" l="1"/>
  <c r="B337" i="16" s="1"/>
  <c r="A342" i="1" l="1"/>
  <c r="B338" i="16" s="1"/>
  <c r="A343" i="1" l="1"/>
  <c r="B339" i="16" s="1"/>
  <c r="A344" i="1" l="1"/>
  <c r="B340" i="16" s="1"/>
  <c r="A345" i="1" l="1"/>
  <c r="B341" i="16" s="1"/>
  <c r="A346" i="1" l="1"/>
  <c r="B342" i="16" s="1"/>
  <c r="A347" i="1" l="1"/>
  <c r="B343" i="16" s="1"/>
  <c r="A348" i="1" l="1"/>
  <c r="B344" i="16" s="1"/>
  <c r="A349" i="1" l="1"/>
  <c r="B345" i="16" s="1"/>
  <c r="A350" i="1" l="1"/>
  <c r="B346" i="16" s="1"/>
  <c r="A351" i="1" l="1"/>
  <c r="B347" i="16" s="1"/>
  <c r="A352" i="1" l="1"/>
  <c r="B348" i="16" s="1"/>
  <c r="A353" i="1" l="1"/>
  <c r="B349" i="16" s="1"/>
  <c r="A354" i="1" l="1"/>
  <c r="B350" i="16" s="1"/>
  <c r="A355" i="1" l="1"/>
  <c r="B351" i="16" s="1"/>
  <c r="A356" i="1" l="1"/>
  <c r="B352" i="16" s="1"/>
  <c r="A357" i="1" l="1"/>
  <c r="B353" i="16" s="1"/>
  <c r="A358" i="1" l="1"/>
  <c r="B354" i="16" s="1"/>
  <c r="A359" i="1" l="1"/>
  <c r="B355" i="16" s="1"/>
  <c r="A360" i="1" l="1"/>
  <c r="B356" i="16" s="1"/>
  <c r="A361" i="1" l="1"/>
  <c r="B357" i="16" s="1"/>
  <c r="A362" i="1" l="1"/>
  <c r="B358" i="16" s="1"/>
  <c r="A363" i="1" l="1"/>
  <c r="B359" i="16" s="1"/>
  <c r="A364" i="1" l="1"/>
  <c r="B360" i="16" s="1"/>
  <c r="A365" i="1" l="1"/>
  <c r="B361" i="16" s="1"/>
  <c r="A366" i="1" l="1"/>
  <c r="B362" i="16" s="1"/>
  <c r="A367" i="1" l="1"/>
  <c r="B363" i="16" s="1"/>
  <c r="A368" i="1" l="1"/>
  <c r="B364" i="16" s="1"/>
  <c r="A369" i="1" l="1"/>
  <c r="B365" i="16" s="1"/>
  <c r="A370" i="1" l="1"/>
  <c r="B366" i="16" s="1"/>
  <c r="A371" i="1" l="1"/>
  <c r="B367" i="16" s="1"/>
  <c r="A372" i="1" l="1"/>
  <c r="B368" i="16" s="1"/>
  <c r="A373" i="1" l="1"/>
  <c r="B369" i="16" s="1"/>
  <c r="A374" i="1" l="1"/>
  <c r="B370" i="16" s="1"/>
  <c r="A375" i="1" l="1"/>
  <c r="B371" i="16" s="1"/>
  <c r="A376" i="1" l="1"/>
  <c r="B372" i="16" s="1"/>
  <c r="A377" i="1" l="1"/>
  <c r="B373" i="16" s="1"/>
  <c r="A378" i="1" l="1"/>
  <c r="B374" i="16" s="1"/>
  <c r="A379" i="1" l="1"/>
  <c r="B375" i="16" s="1"/>
  <c r="A380" i="1" l="1"/>
  <c r="B376" i="16" s="1"/>
  <c r="A381" i="1" l="1"/>
  <c r="B377" i="16" s="1"/>
  <c r="A382" i="1" l="1"/>
  <c r="B378" i="16" s="1"/>
  <c r="A383" i="1" l="1"/>
  <c r="B379" i="16" s="1"/>
  <c r="A384" i="1" l="1"/>
  <c r="B380" i="16" s="1"/>
  <c r="A385" i="1" l="1"/>
  <c r="B381" i="16" s="1"/>
  <c r="A386" i="1" l="1"/>
  <c r="B382" i="16" s="1"/>
  <c r="A387" i="1" l="1"/>
  <c r="B383" i="16" s="1"/>
  <c r="A388" i="1" l="1"/>
  <c r="B384" i="16" s="1"/>
  <c r="A389" i="1" l="1"/>
  <c r="B385" i="16" s="1"/>
  <c r="A390" i="1" l="1"/>
  <c r="B386" i="16" s="1"/>
  <c r="A391" i="1" l="1"/>
  <c r="B387" i="16" s="1"/>
  <c r="A392" i="1" l="1"/>
  <c r="B388" i="16" s="1"/>
  <c r="A393" i="1" l="1"/>
  <c r="B389" i="16" s="1"/>
  <c r="A394" i="1" l="1"/>
  <c r="B390" i="16" s="1"/>
  <c r="A395" i="1" l="1"/>
  <c r="B391" i="16" s="1"/>
  <c r="A396" i="1" l="1"/>
  <c r="B392" i="16" s="1"/>
  <c r="A397" i="1" l="1"/>
  <c r="B393" i="16" s="1"/>
  <c r="A398" i="1" l="1"/>
  <c r="B394" i="16" s="1"/>
  <c r="A399" i="1" l="1"/>
  <c r="B395" i="16" s="1"/>
  <c r="A400" i="1" l="1"/>
  <c r="B396" i="16" s="1"/>
  <c r="A401" i="1" l="1"/>
  <c r="B397" i="16" s="1"/>
  <c r="A402" i="1" l="1"/>
  <c r="B398" i="16" s="1"/>
  <c r="A403" i="1" l="1"/>
  <c r="B399" i="16" s="1"/>
  <c r="A404" i="1" l="1"/>
  <c r="B400" i="16" s="1"/>
  <c r="A405" i="1" l="1"/>
  <c r="B401" i="16" s="1"/>
  <c r="A406" i="1" l="1"/>
  <c r="B402" i="16" s="1"/>
  <c r="A407" i="1" l="1"/>
  <c r="B403" i="16" s="1"/>
  <c r="A408" i="1" l="1"/>
  <c r="B404" i="16" s="1"/>
  <c r="A409" i="1" l="1"/>
  <c r="B405" i="16" s="1"/>
  <c r="A410" i="1" l="1"/>
  <c r="B406" i="16" s="1"/>
  <c r="A411" i="1" l="1"/>
  <c r="B407" i="16" s="1"/>
  <c r="A412" i="1" l="1"/>
  <c r="B408" i="16" s="1"/>
  <c r="A413" i="1" l="1"/>
  <c r="B409" i="16" s="1"/>
  <c r="A414" i="1" l="1"/>
  <c r="B410" i="16" s="1"/>
  <c r="A415" i="1" l="1"/>
  <c r="B411" i="16" s="1"/>
  <c r="A416" i="1" l="1"/>
  <c r="B412" i="16" s="1"/>
  <c r="A417" i="1" l="1"/>
  <c r="B413" i="16" s="1"/>
  <c r="A418" i="1" l="1"/>
  <c r="B414" i="16" s="1"/>
  <c r="A419" i="1" l="1"/>
  <c r="B415" i="16" s="1"/>
  <c r="A420" i="1" l="1"/>
  <c r="B416" i="16" s="1"/>
  <c r="A421" i="1" l="1"/>
  <c r="B417" i="16" s="1"/>
  <c r="A422" i="1" l="1"/>
  <c r="B418" i="16" s="1"/>
  <c r="A423" i="1" l="1"/>
  <c r="B419" i="16" s="1"/>
  <c r="A424" i="1" l="1"/>
  <c r="B420" i="16" s="1"/>
  <c r="A425" i="1" l="1"/>
  <c r="B421" i="16" s="1"/>
  <c r="A426" i="1" l="1"/>
  <c r="B422" i="16" s="1"/>
  <c r="A427" i="1" l="1"/>
  <c r="B423" i="16" s="1"/>
  <c r="A428" i="1" l="1"/>
  <c r="B424" i="16" s="1"/>
  <c r="A429" i="1" l="1"/>
  <c r="B425" i="16" s="1"/>
  <c r="A430" i="1" l="1"/>
  <c r="B426" i="16" s="1"/>
  <c r="A431" i="1" l="1"/>
  <c r="B427" i="16" s="1"/>
  <c r="A432" i="1" l="1"/>
  <c r="B428" i="16" s="1"/>
  <c r="A433" i="1" l="1"/>
  <c r="B429" i="16" s="1"/>
  <c r="A434" i="1" l="1"/>
  <c r="B430" i="16" s="1"/>
  <c r="A435" i="1" l="1"/>
  <c r="B431" i="16" s="1"/>
  <c r="A436" i="1" l="1"/>
  <c r="B432" i="16" s="1"/>
  <c r="A437" i="1" l="1"/>
  <c r="B433" i="16" s="1"/>
  <c r="A438" i="1" l="1"/>
  <c r="B434" i="16" s="1"/>
  <c r="A439" i="1" l="1"/>
  <c r="B435" i="16" s="1"/>
  <c r="A440" i="1" l="1"/>
  <c r="B436" i="16" s="1"/>
  <c r="A441" i="1" l="1"/>
  <c r="B437" i="16" s="1"/>
  <c r="A442" i="1" l="1"/>
  <c r="B438" i="16" s="1"/>
  <c r="A443" i="1" l="1"/>
  <c r="B439" i="16" s="1"/>
  <c r="A444" i="1" l="1"/>
  <c r="B440" i="16" s="1"/>
  <c r="A445" i="1" l="1"/>
  <c r="B441" i="16" s="1"/>
  <c r="A446" i="1" l="1"/>
  <c r="B442" i="16" s="1"/>
  <c r="A447" i="1" l="1"/>
  <c r="B443" i="16" s="1"/>
  <c r="A448" i="1" l="1"/>
  <c r="B444" i="16" s="1"/>
  <c r="A449" i="1" l="1"/>
  <c r="B445" i="16" s="1"/>
  <c r="A450" i="1" l="1"/>
  <c r="B446" i="16" s="1"/>
  <c r="A451" i="1" l="1"/>
  <c r="B447" i="16" s="1"/>
  <c r="A452" i="1" l="1"/>
  <c r="B448" i="16" s="1"/>
  <c r="A453" i="1" l="1"/>
  <c r="B449" i="16" s="1"/>
  <c r="A454" i="1" l="1"/>
  <c r="B450" i="16" s="1"/>
  <c r="A455" i="1" l="1"/>
  <c r="B451" i="16" s="1"/>
  <c r="A456" i="1" l="1"/>
  <c r="B452" i="16" s="1"/>
  <c r="A457" i="1" l="1"/>
  <c r="B453" i="16" s="1"/>
  <c r="A458" i="1" l="1"/>
  <c r="B454" i="16" s="1"/>
  <c r="A459" i="1" l="1"/>
  <c r="B455" i="16" s="1"/>
  <c r="A460" i="1" l="1"/>
  <c r="B456" i="16" s="1"/>
  <c r="A461" i="1" l="1"/>
  <c r="B457" i="16" s="1"/>
  <c r="A462" i="1" l="1"/>
  <c r="B458" i="16" s="1"/>
  <c r="A463" i="1" l="1"/>
  <c r="B459" i="16" s="1"/>
  <c r="A464" i="1" l="1"/>
  <c r="B460" i="16" s="1"/>
  <c r="A465" i="1" l="1"/>
  <c r="B461" i="16" s="1"/>
  <c r="A466" i="1" l="1"/>
  <c r="B462" i="16" s="1"/>
  <c r="A467" i="1" l="1"/>
  <c r="B463" i="16" s="1"/>
  <c r="A468" i="1" l="1"/>
  <c r="B464" i="16" s="1"/>
  <c r="A469" i="1" l="1"/>
  <c r="B465" i="16" s="1"/>
  <c r="A470" i="1" l="1"/>
  <c r="B466" i="16" s="1"/>
  <c r="A471" i="1" l="1"/>
  <c r="B467" i="16" s="1"/>
  <c r="A472" i="1" l="1"/>
  <c r="B468" i="16" s="1"/>
  <c r="A473" i="1" l="1"/>
  <c r="B469" i="16" s="1"/>
  <c r="A474" i="1" l="1"/>
  <c r="B470" i="16" s="1"/>
  <c r="A475" i="1" l="1"/>
  <c r="B471" i="16" s="1"/>
  <c r="A476" i="1" l="1"/>
  <c r="B472" i="16" s="1"/>
  <c r="A477" i="1" l="1"/>
  <c r="B473" i="16" s="1"/>
  <c r="A478" i="1" l="1"/>
  <c r="B474" i="16" s="1"/>
  <c r="A479" i="1" l="1"/>
  <c r="B475" i="16" s="1"/>
  <c r="A480" i="1" l="1"/>
  <c r="B476" i="16" s="1"/>
  <c r="A481" i="1" l="1"/>
  <c r="B477" i="16" s="1"/>
  <c r="A482" i="1" l="1"/>
  <c r="B478" i="16" s="1"/>
  <c r="A483" i="1" l="1"/>
  <c r="B479" i="16" s="1"/>
  <c r="A484" i="1" l="1"/>
  <c r="B480" i="16" s="1"/>
  <c r="A485" i="1" l="1"/>
  <c r="B481" i="16" s="1"/>
  <c r="A486" i="1" l="1"/>
  <c r="B482" i="16" s="1"/>
  <c r="A487" i="1" l="1"/>
  <c r="B483" i="16" s="1"/>
  <c r="A488" i="1" l="1"/>
  <c r="B484" i="16" s="1"/>
  <c r="A489" i="1" l="1"/>
  <c r="B485" i="16" s="1"/>
  <c r="A490" i="1" l="1"/>
  <c r="B486" i="16" s="1"/>
  <c r="A491" i="1" l="1"/>
  <c r="B487" i="16" s="1"/>
  <c r="A492" i="1" l="1"/>
  <c r="B488" i="16" s="1"/>
  <c r="A493" i="1" l="1"/>
  <c r="B489" i="16" s="1"/>
  <c r="A494" i="1" l="1"/>
  <c r="B490" i="16" s="1"/>
  <c r="A495" i="1" l="1"/>
  <c r="B491" i="16" s="1"/>
  <c r="A496" i="1" l="1"/>
  <c r="B492" i="16" s="1"/>
  <c r="A497" i="1" l="1"/>
  <c r="B493" i="16" s="1"/>
  <c r="A498" i="1" l="1"/>
  <c r="B494" i="16" s="1"/>
  <c r="A499" i="1" l="1"/>
  <c r="B495" i="16" s="1"/>
  <c r="A500" i="1" l="1"/>
  <c r="B496" i="16" s="1"/>
  <c r="A501" i="1" l="1"/>
  <c r="B497" i="16" s="1"/>
  <c r="A502" i="1" l="1"/>
  <c r="B498" i="16" s="1"/>
  <c r="A503" i="1" l="1"/>
  <c r="B499" i="16" s="1"/>
  <c r="A504" i="1" l="1"/>
  <c r="B500" i="16" s="1"/>
  <c r="A505" i="1" l="1"/>
  <c r="B501" i="16" s="1"/>
  <c r="A506" i="1" l="1"/>
  <c r="B502" i="16" s="1"/>
  <c r="A507" i="1" l="1"/>
  <c r="B503" i="16" s="1"/>
  <c r="A508" i="1" l="1"/>
  <c r="B504" i="16" s="1"/>
  <c r="A509" i="1" l="1"/>
  <c r="B505" i="16" s="1"/>
  <c r="A510" i="1" l="1"/>
  <c r="B506" i="16" s="1"/>
  <c r="A511" i="1" l="1"/>
  <c r="B507" i="16" s="1"/>
  <c r="A512" i="1" l="1"/>
  <c r="B508" i="16" s="1"/>
  <c r="A513" i="1" l="1"/>
  <c r="B509" i="16" s="1"/>
  <c r="A514" i="1" l="1"/>
  <c r="B510" i="16" s="1"/>
  <c r="A515" i="1" l="1"/>
  <c r="B511" i="16" s="1"/>
  <c r="A516" i="1" l="1"/>
  <c r="B512" i="16" s="1"/>
  <c r="A517" i="1" l="1"/>
  <c r="B513" i="16" s="1"/>
  <c r="A518" i="1" l="1"/>
  <c r="B514" i="16" s="1"/>
  <c r="A519" i="1" l="1"/>
  <c r="B515" i="16" s="1"/>
  <c r="A520" i="1" l="1"/>
  <c r="B516" i="16" s="1"/>
  <c r="A521" i="1" l="1"/>
  <c r="B517" i="16" s="1"/>
  <c r="A522" i="1" l="1"/>
  <c r="B518" i="16" s="1"/>
  <c r="A523" i="1" l="1"/>
  <c r="B519" i="16" s="1"/>
  <c r="A524" i="1" l="1"/>
  <c r="B520" i="16" s="1"/>
  <c r="A525" i="1" l="1"/>
  <c r="B521" i="16" s="1"/>
  <c r="A526" i="1" l="1"/>
  <c r="B522" i="16" s="1"/>
  <c r="A527" i="1" l="1"/>
  <c r="B523" i="16" s="1"/>
  <c r="A528" i="1" l="1"/>
  <c r="B524" i="16" s="1"/>
  <c r="A529" i="1" l="1"/>
  <c r="B525" i="16" s="1"/>
  <c r="A530" i="1" l="1"/>
  <c r="B526" i="16" s="1"/>
  <c r="A531" i="1" l="1"/>
  <c r="B527" i="16" s="1"/>
  <c r="A532" i="1" l="1"/>
  <c r="B528" i="16" s="1"/>
  <c r="A533" i="1" l="1"/>
  <c r="B529" i="16" s="1"/>
  <c r="A534" i="1" l="1"/>
  <c r="B530" i="16" s="1"/>
  <c r="A535" i="1" l="1"/>
  <c r="B531" i="16" s="1"/>
  <c r="A536" i="1" l="1"/>
  <c r="B532" i="16" s="1"/>
  <c r="A537" i="1" l="1"/>
  <c r="B533" i="16" s="1"/>
  <c r="A538" i="1" l="1"/>
  <c r="B534" i="16" s="1"/>
  <c r="A539" i="1" l="1"/>
  <c r="B535" i="16" s="1"/>
  <c r="A540" i="1" l="1"/>
  <c r="B536" i="16" s="1"/>
  <c r="A541" i="1" l="1"/>
  <c r="B537" i="16" s="1"/>
  <c r="A542" i="1" l="1"/>
  <c r="B538" i="16" s="1"/>
  <c r="A543" i="1" l="1"/>
  <c r="B539" i="16" s="1"/>
  <c r="A544" i="1" l="1"/>
  <c r="B540" i="16" s="1"/>
  <c r="A545" i="1" l="1"/>
  <c r="B541" i="16" s="1"/>
  <c r="A546" i="1" l="1"/>
  <c r="B542" i="16" s="1"/>
  <c r="A547" i="1" l="1"/>
  <c r="B543" i="16" s="1"/>
  <c r="A548" i="1" l="1"/>
  <c r="B544" i="16" s="1"/>
  <c r="A549" i="1" l="1"/>
  <c r="B545" i="16" s="1"/>
  <c r="A550" i="1" l="1"/>
  <c r="B546" i="16" s="1"/>
  <c r="A551" i="1" l="1"/>
  <c r="B547" i="16" s="1"/>
  <c r="A552" i="1" l="1"/>
  <c r="B548" i="16" s="1"/>
  <c r="A553" i="1" l="1"/>
  <c r="B549" i="16" s="1"/>
  <c r="A554" i="1" l="1"/>
  <c r="B550" i="16" s="1"/>
  <c r="A555" i="1" l="1"/>
  <c r="B551" i="16" s="1"/>
  <c r="A556" i="1" l="1"/>
  <c r="B552" i="16" s="1"/>
  <c r="A557" i="1" l="1"/>
  <c r="B553" i="16" s="1"/>
  <c r="A558" i="1" l="1"/>
  <c r="B554" i="16" s="1"/>
  <c r="A559" i="1" l="1"/>
  <c r="B555" i="16" s="1"/>
  <c r="A560" i="1" l="1"/>
  <c r="B556" i="16" s="1"/>
  <c r="A561" i="1" l="1"/>
  <c r="B557" i="16" s="1"/>
  <c r="A562" i="1" l="1"/>
  <c r="B558" i="16" s="1"/>
  <c r="A563" i="1" l="1"/>
  <c r="B559" i="16" s="1"/>
  <c r="A564" i="1" l="1"/>
  <c r="B560" i="16" s="1"/>
  <c r="A565" i="1" l="1"/>
  <c r="B561" i="16" s="1"/>
  <c r="A566" i="1" l="1"/>
  <c r="B562" i="16" s="1"/>
  <c r="A567" i="1" l="1"/>
  <c r="B563" i="16" s="1"/>
  <c r="A568" i="1" l="1"/>
  <c r="B564" i="16" s="1"/>
  <c r="A569" i="1" l="1"/>
  <c r="B565" i="16" s="1"/>
  <c r="A570" i="1" l="1"/>
  <c r="B566" i="16" s="1"/>
  <c r="A571" i="1" l="1"/>
  <c r="B567" i="16" s="1"/>
  <c r="A572" i="1" l="1"/>
  <c r="B568" i="16" s="1"/>
  <c r="A573" i="1" l="1"/>
  <c r="B569" i="16" s="1"/>
  <c r="A574" i="1" l="1"/>
  <c r="B570" i="16" s="1"/>
  <c r="A575" i="1" l="1"/>
  <c r="B571" i="16" s="1"/>
  <c r="A576" i="1" l="1"/>
  <c r="B572" i="16" s="1"/>
  <c r="A577" i="1" l="1"/>
  <c r="B573" i="16" s="1"/>
  <c r="A578" i="1" l="1"/>
  <c r="B574" i="16" s="1"/>
  <c r="A579" i="1" l="1"/>
  <c r="B575" i="16" s="1"/>
  <c r="A580" i="1" l="1"/>
  <c r="B576" i="16" s="1"/>
  <c r="A581" i="1" l="1"/>
  <c r="B577" i="16" s="1"/>
  <c r="A582" i="1" l="1"/>
  <c r="B578" i="16" s="1"/>
  <c r="A583" i="1" l="1"/>
  <c r="B579" i="16" s="1"/>
  <c r="A584" i="1" l="1"/>
  <c r="B580" i="16" s="1"/>
  <c r="A585" i="1" l="1"/>
  <c r="B581" i="16" s="1"/>
  <c r="A586" i="1" l="1"/>
  <c r="B582" i="16" s="1"/>
  <c r="A587" i="1" l="1"/>
  <c r="B583" i="16" s="1"/>
  <c r="A588" i="1" l="1"/>
  <c r="B584" i="16" s="1"/>
  <c r="A589" i="1" l="1"/>
  <c r="B585" i="16" s="1"/>
  <c r="A590" i="1" l="1"/>
  <c r="B586" i="16" s="1"/>
  <c r="A591" i="1" l="1"/>
  <c r="B587" i="16" s="1"/>
  <c r="A592" i="1" l="1"/>
  <c r="B588" i="16" s="1"/>
  <c r="A593" i="1" l="1"/>
  <c r="B589" i="16" s="1"/>
  <c r="A594" i="1" l="1"/>
  <c r="B590" i="16" s="1"/>
  <c r="A595" i="1" l="1"/>
  <c r="B591" i="16" s="1"/>
  <c r="A596" i="1" l="1"/>
  <c r="B592" i="16" s="1"/>
  <c r="A597" i="1" l="1"/>
  <c r="B593" i="16" s="1"/>
  <c r="A598" i="1" l="1"/>
  <c r="B594" i="16" s="1"/>
  <c r="A599" i="1" l="1"/>
  <c r="B595" i="16" s="1"/>
  <c r="A600" i="1" l="1"/>
  <c r="B596" i="16" s="1"/>
  <c r="A601" i="1" l="1"/>
  <c r="B597" i="16" s="1"/>
  <c r="A602" i="1" l="1"/>
  <c r="B598" i="16" s="1"/>
  <c r="A603" i="1" l="1"/>
  <c r="B599" i="16" s="1"/>
  <c r="A604" i="1" l="1"/>
  <c r="B600" i="16" s="1"/>
  <c r="A605" i="1" l="1"/>
  <c r="B601" i="16" s="1"/>
  <c r="A606" i="1" l="1"/>
  <c r="B602" i="16" s="1"/>
  <c r="A607" i="1" l="1"/>
  <c r="B603" i="16" s="1"/>
  <c r="A608" i="1" l="1"/>
  <c r="B604" i="16" s="1"/>
  <c r="A609" i="1" l="1"/>
  <c r="B605" i="16" s="1"/>
  <c r="A610" i="1" l="1"/>
  <c r="B606" i="16" s="1"/>
  <c r="A611" i="1" l="1"/>
  <c r="B607" i="16" s="1"/>
  <c r="A612" i="1" l="1"/>
  <c r="B608" i="16" s="1"/>
  <c r="A613" i="1" l="1"/>
  <c r="B609" i="16" s="1"/>
  <c r="A614" i="1" l="1"/>
  <c r="B610" i="16" s="1"/>
  <c r="A615" i="1" l="1"/>
  <c r="B611" i="16" s="1"/>
  <c r="A616" i="1" l="1"/>
  <c r="B612" i="16" s="1"/>
  <c r="A617" i="1" l="1"/>
  <c r="B613" i="16" s="1"/>
  <c r="A618" i="1" l="1"/>
  <c r="B614" i="16" s="1"/>
  <c r="A619" i="1" l="1"/>
  <c r="B615" i="16" s="1"/>
  <c r="A620" i="1" l="1"/>
  <c r="B616" i="16" s="1"/>
  <c r="A621" i="1" l="1"/>
  <c r="B617" i="16" s="1"/>
  <c r="A622" i="1" l="1"/>
  <c r="B618" i="16" s="1"/>
  <c r="A623" i="1" l="1"/>
  <c r="B619" i="16" s="1"/>
  <c r="A624" i="1" l="1"/>
  <c r="B620" i="16" s="1"/>
  <c r="A625" i="1" l="1"/>
  <c r="B621" i="16" s="1"/>
  <c r="A626" i="1" l="1"/>
  <c r="B622" i="16" s="1"/>
  <c r="A627" i="1" l="1"/>
  <c r="B623" i="16" s="1"/>
  <c r="A628" i="1" l="1"/>
  <c r="B624" i="16" s="1"/>
  <c r="A629" i="1" l="1"/>
  <c r="B625" i="16" s="1"/>
  <c r="A630" i="1" l="1"/>
  <c r="B626" i="16" s="1"/>
  <c r="A631" i="1" l="1"/>
  <c r="B627" i="16" s="1"/>
  <c r="A632" i="1" l="1"/>
  <c r="B628" i="16" s="1"/>
  <c r="A633" i="1" l="1"/>
  <c r="B629" i="16" s="1"/>
  <c r="A634" i="1" l="1"/>
  <c r="B630" i="16" s="1"/>
  <c r="A635" i="1" l="1"/>
  <c r="B631" i="16" s="1"/>
  <c r="A636" i="1" l="1"/>
  <c r="B632" i="16" s="1"/>
  <c r="A637" i="1" l="1"/>
  <c r="B633" i="16" s="1"/>
  <c r="A638" i="1" l="1"/>
  <c r="B634" i="16" s="1"/>
  <c r="A639" i="1" l="1"/>
  <c r="B635" i="16" s="1"/>
  <c r="A640" i="1" l="1"/>
  <c r="B636" i="16" s="1"/>
  <c r="A641" i="1" l="1"/>
  <c r="B637" i="16" s="1"/>
  <c r="A642" i="1" l="1"/>
  <c r="B638" i="16" s="1"/>
  <c r="A643" i="1" l="1"/>
  <c r="B639" i="16" s="1"/>
  <c r="A644" i="1" l="1"/>
  <c r="B640" i="16" s="1"/>
  <c r="A645" i="1" l="1"/>
  <c r="B641" i="16" s="1"/>
  <c r="A646" i="1" l="1"/>
  <c r="B642" i="16" s="1"/>
  <c r="A647" i="1" l="1"/>
  <c r="B643" i="16" s="1"/>
  <c r="A648" i="1" l="1"/>
  <c r="B644" i="16" s="1"/>
  <c r="A649" i="1" l="1"/>
  <c r="B645" i="16" s="1"/>
  <c r="A650" i="1" l="1"/>
  <c r="B646" i="16" s="1"/>
  <c r="A651" i="1" l="1"/>
  <c r="B647" i="16" s="1"/>
  <c r="A652" i="1" l="1"/>
  <c r="B648" i="16" s="1"/>
  <c r="A653" i="1" l="1"/>
  <c r="B649" i="16" s="1"/>
  <c r="A654" i="1" l="1"/>
  <c r="B650" i="16" s="1"/>
  <c r="A655" i="1" l="1"/>
  <c r="B651" i="16" s="1"/>
  <c r="A656" i="1" l="1"/>
  <c r="B652" i="16" s="1"/>
  <c r="A657" i="1" l="1"/>
  <c r="B653" i="16" s="1"/>
  <c r="A658" i="1" l="1"/>
  <c r="B654" i="16" s="1"/>
  <c r="A659" i="1" l="1"/>
  <c r="B655" i="16" s="1"/>
  <c r="A660" i="1" l="1"/>
  <c r="B656" i="16" s="1"/>
  <c r="A661" i="1" l="1"/>
  <c r="B657" i="16" s="1"/>
  <c r="A662" i="1" l="1"/>
  <c r="B658" i="16" s="1"/>
  <c r="A663" i="1" l="1"/>
  <c r="B659" i="16" s="1"/>
  <c r="A664" i="1" l="1"/>
  <c r="B660" i="16" s="1"/>
  <c r="A665" i="1" l="1"/>
  <c r="B661" i="16" s="1"/>
  <c r="A666" i="1" l="1"/>
  <c r="B662" i="16" s="1"/>
  <c r="A667" i="1" l="1"/>
  <c r="B663" i="16" s="1"/>
  <c r="A668" i="1" l="1"/>
  <c r="B664" i="16" s="1"/>
  <c r="A669" i="1" l="1"/>
  <c r="B665" i="16" s="1"/>
  <c r="A670" i="1" l="1"/>
  <c r="B666" i="16" s="1"/>
  <c r="A671" i="1" l="1"/>
  <c r="B667" i="16" s="1"/>
  <c r="A672" i="1" l="1"/>
  <c r="B668" i="16" s="1"/>
  <c r="A673" i="1" l="1"/>
  <c r="B669" i="16" s="1"/>
  <c r="A674" i="1" l="1"/>
  <c r="B670" i="16" s="1"/>
  <c r="A675" i="1" l="1"/>
  <c r="B671" i="16" s="1"/>
  <c r="A676" i="1" l="1"/>
  <c r="B672" i="16" s="1"/>
  <c r="A677" i="1" l="1"/>
  <c r="B673" i="16" s="1"/>
  <c r="A678" i="1" l="1"/>
  <c r="B674" i="16" s="1"/>
  <c r="A679" i="1" l="1"/>
  <c r="B675" i="16" s="1"/>
  <c r="A680" i="1" l="1"/>
  <c r="B676" i="16" s="1"/>
  <c r="A681" i="1" l="1"/>
  <c r="B677" i="16" s="1"/>
  <c r="A682" i="1" l="1"/>
  <c r="B678" i="16" s="1"/>
  <c r="A683" i="1" l="1"/>
  <c r="B679" i="16" s="1"/>
  <c r="A684" i="1" l="1"/>
  <c r="B680" i="16" s="1"/>
  <c r="A685" i="1" l="1"/>
  <c r="B681" i="16" s="1"/>
  <c r="A686" i="1" l="1"/>
  <c r="B682" i="16" s="1"/>
  <c r="A687" i="1" l="1"/>
  <c r="B683" i="16" s="1"/>
  <c r="A688" i="1" l="1"/>
  <c r="B684" i="16" s="1"/>
  <c r="A689" i="1" l="1"/>
  <c r="B685" i="16" s="1"/>
  <c r="A690" i="1" l="1"/>
  <c r="B686" i="16" s="1"/>
  <c r="A691" i="1" l="1"/>
  <c r="B687" i="16" s="1"/>
  <c r="A692" i="1" l="1"/>
  <c r="B688" i="16" s="1"/>
  <c r="A693" i="1" l="1"/>
  <c r="B689" i="16" s="1"/>
  <c r="A694" i="1" l="1"/>
  <c r="B690" i="16" s="1"/>
  <c r="A695" i="1" l="1"/>
  <c r="B691" i="16" s="1"/>
  <c r="A696" i="1" l="1"/>
  <c r="B692" i="16" s="1"/>
  <c r="A697" i="1" l="1"/>
  <c r="B693" i="16" s="1"/>
  <c r="A698" i="1" l="1"/>
  <c r="B694" i="16" s="1"/>
  <c r="A699" i="1" l="1"/>
  <c r="B695" i="16" s="1"/>
  <c r="A700" i="1" l="1"/>
  <c r="B696" i="16" s="1"/>
  <c r="A701" i="1" l="1"/>
  <c r="B697" i="16" s="1"/>
  <c r="A702" i="1" l="1"/>
  <c r="B698" i="16" s="1"/>
  <c r="A703" i="1" l="1"/>
  <c r="B699" i="16" s="1"/>
  <c r="A704" i="1" l="1"/>
  <c r="B700" i="16" s="1"/>
  <c r="A705" i="1" l="1"/>
  <c r="B701" i="16" s="1"/>
  <c r="A706" i="1" l="1"/>
  <c r="B702" i="16" s="1"/>
  <c r="A707" i="1" l="1"/>
  <c r="B703" i="16" s="1"/>
  <c r="A708" i="1" l="1"/>
  <c r="B704" i="16" s="1"/>
  <c r="A709" i="1" l="1"/>
  <c r="B705" i="16" s="1"/>
  <c r="A710" i="1" l="1"/>
  <c r="B706" i="16" s="1"/>
  <c r="A711" i="1" l="1"/>
  <c r="B707" i="16" s="1"/>
  <c r="A712" i="1" l="1"/>
  <c r="B708" i="16" s="1"/>
  <c r="A713" i="1" l="1"/>
  <c r="B709" i="16" s="1"/>
  <c r="A714" i="1" l="1"/>
  <c r="B710" i="16" s="1"/>
  <c r="A715" i="1" l="1"/>
  <c r="B711" i="16" s="1"/>
  <c r="A716" i="1" l="1"/>
  <c r="B712" i="16" s="1"/>
  <c r="A717" i="1" l="1"/>
  <c r="B713" i="16" s="1"/>
  <c r="A718" i="1" l="1"/>
  <c r="B714" i="16" s="1"/>
  <c r="A719" i="1" l="1"/>
  <c r="B715" i="16" s="1"/>
  <c r="A720" i="1" l="1"/>
  <c r="B716" i="16" s="1"/>
  <c r="A721" i="1" l="1"/>
  <c r="B717" i="16" s="1"/>
  <c r="A722" i="1" l="1"/>
  <c r="B718" i="16" s="1"/>
  <c r="A723" i="1" l="1"/>
  <c r="B719" i="16" s="1"/>
  <c r="A724" i="1" l="1"/>
  <c r="B720" i="16" s="1"/>
  <c r="A725" i="1" l="1"/>
  <c r="B721" i="16" s="1"/>
  <c r="A726" i="1" l="1"/>
  <c r="B722" i="16" s="1"/>
  <c r="A727" i="1" l="1"/>
  <c r="B723" i="16" s="1"/>
  <c r="A728" i="1" l="1"/>
  <c r="B724" i="16" s="1"/>
  <c r="A729" i="1" l="1"/>
  <c r="B725" i="16" s="1"/>
  <c r="A730" i="1" l="1"/>
  <c r="B726" i="16" s="1"/>
  <c r="A731" i="1" l="1"/>
  <c r="B727" i="16" s="1"/>
  <c r="A732" i="1" l="1"/>
  <c r="B728" i="16" s="1"/>
  <c r="A733" i="1" l="1"/>
  <c r="B729" i="16" s="1"/>
  <c r="A734" i="1" l="1"/>
  <c r="B730" i="16" s="1"/>
  <c r="A735" i="1" l="1"/>
  <c r="B731" i="16" s="1"/>
  <c r="A736" i="1" l="1"/>
  <c r="B732" i="16" s="1"/>
  <c r="A737" i="1" l="1"/>
  <c r="B733" i="16" s="1"/>
  <c r="A738" i="1" l="1"/>
  <c r="B734" i="16" s="1"/>
  <c r="A739" i="1" l="1"/>
  <c r="B735" i="16" s="1"/>
  <c r="A740" i="1" l="1"/>
  <c r="B736" i="16" s="1"/>
  <c r="A741" i="1" l="1"/>
  <c r="B737" i="16" s="1"/>
  <c r="A742" i="1" l="1"/>
  <c r="B738" i="16" s="1"/>
  <c r="A743" i="1" l="1"/>
  <c r="B739" i="16" s="1"/>
  <c r="A744" i="1" l="1"/>
  <c r="B740" i="16" s="1"/>
  <c r="A745" i="1" l="1"/>
  <c r="B741" i="16" s="1"/>
  <c r="A746" i="1" l="1"/>
  <c r="B742" i="16" s="1"/>
  <c r="A747" i="1" l="1"/>
  <c r="B743" i="16" s="1"/>
  <c r="A748" i="1" l="1"/>
  <c r="B744" i="16" s="1"/>
  <c r="A749" i="1" l="1"/>
  <c r="B745" i="16" s="1"/>
  <c r="A750" i="1" l="1"/>
  <c r="B746" i="16" s="1"/>
  <c r="A751" i="1" l="1"/>
  <c r="B747" i="16" s="1"/>
  <c r="A752" i="1" l="1"/>
  <c r="B748" i="16" s="1"/>
  <c r="A753" i="1" l="1"/>
  <c r="B749" i="16" s="1"/>
  <c r="A754" i="1" l="1"/>
  <c r="B750" i="16" s="1"/>
  <c r="A755" i="1" l="1"/>
  <c r="B751" i="16" s="1"/>
  <c r="A756" i="1" l="1"/>
  <c r="B752" i="16" s="1"/>
  <c r="A757" i="1" l="1"/>
  <c r="B753" i="16" s="1"/>
  <c r="A758" i="1" l="1"/>
  <c r="B754" i="16" s="1"/>
  <c r="A759" i="1" l="1"/>
  <c r="B755" i="16" s="1"/>
  <c r="A760" i="1" l="1"/>
  <c r="B756" i="16" s="1"/>
  <c r="A761" i="1" l="1"/>
  <c r="B757" i="16" s="1"/>
  <c r="A762" i="1" l="1"/>
  <c r="B758" i="16" s="1"/>
  <c r="A763" i="1" l="1"/>
  <c r="B759" i="16" s="1"/>
  <c r="A764" i="1" l="1"/>
  <c r="B760" i="16" s="1"/>
  <c r="A765" i="1" l="1"/>
  <c r="B761" i="16" s="1"/>
  <c r="A766" i="1" l="1"/>
  <c r="B762" i="16" s="1"/>
  <c r="A767" i="1" l="1"/>
  <c r="B763" i="16" s="1"/>
  <c r="A768" i="1" l="1"/>
  <c r="B764" i="16" s="1"/>
  <c r="A769" i="1" l="1"/>
  <c r="B765" i="16" s="1"/>
  <c r="A770" i="1" l="1"/>
  <c r="B766" i="16" s="1"/>
  <c r="A771" i="1" l="1"/>
  <c r="B767" i="16" s="1"/>
  <c r="A772" i="1" l="1"/>
  <c r="B768" i="16" s="1"/>
  <c r="A773" i="1" l="1"/>
  <c r="B769" i="16" s="1"/>
  <c r="A774" i="1" l="1"/>
  <c r="B770" i="16" s="1"/>
  <c r="A775" i="1" l="1"/>
  <c r="B771" i="16" s="1"/>
  <c r="A776" i="1" l="1"/>
  <c r="B772" i="16" s="1"/>
  <c r="A777" i="1" l="1"/>
  <c r="B773" i="16" s="1"/>
  <c r="A778" i="1" l="1"/>
  <c r="B774" i="16" s="1"/>
  <c r="A779" i="1" l="1"/>
  <c r="B775" i="16" s="1"/>
  <c r="A780" i="1" l="1"/>
  <c r="B776" i="16" s="1"/>
  <c r="A781" i="1" l="1"/>
  <c r="B777" i="16" s="1"/>
  <c r="A782" i="1" l="1"/>
  <c r="B778" i="16" s="1"/>
  <c r="A783" i="1" l="1"/>
  <c r="B779" i="16" s="1"/>
  <c r="A784" i="1" l="1"/>
  <c r="B780" i="16" s="1"/>
  <c r="A785" i="1" l="1"/>
  <c r="B781" i="16" s="1"/>
  <c r="A786" i="1" l="1"/>
  <c r="B782" i="16" s="1"/>
  <c r="A787" i="1" l="1"/>
  <c r="B783" i="16" s="1"/>
  <c r="A788" i="1" l="1"/>
  <c r="B784" i="16" s="1"/>
  <c r="A789" i="1" l="1"/>
  <c r="B785" i="16" s="1"/>
  <c r="A790" i="1" l="1"/>
  <c r="B786" i="16" s="1"/>
  <c r="A791" i="1" l="1"/>
  <c r="B787" i="16" s="1"/>
  <c r="A792" i="1" l="1"/>
  <c r="B788" i="16" s="1"/>
  <c r="A793" i="1" l="1"/>
  <c r="B789" i="16" s="1"/>
  <c r="A794" i="1" l="1"/>
  <c r="B790" i="16" s="1"/>
  <c r="A795" i="1" l="1"/>
  <c r="B791" i="16" s="1"/>
  <c r="A796" i="1" l="1"/>
  <c r="B792" i="16" s="1"/>
  <c r="A797" i="1" l="1"/>
  <c r="B793" i="16" s="1"/>
  <c r="A798" i="1" l="1"/>
  <c r="B794" i="16" s="1"/>
  <c r="A799" i="1" l="1"/>
  <c r="B795" i="16" s="1"/>
  <c r="A800" i="1" l="1"/>
  <c r="B796" i="16" s="1"/>
  <c r="A801" i="1" l="1"/>
  <c r="B797" i="16" s="1"/>
  <c r="A802" i="1" l="1"/>
  <c r="B798" i="16" s="1"/>
  <c r="A803" i="1" l="1"/>
  <c r="B799" i="16" s="1"/>
  <c r="A804" i="1" l="1"/>
  <c r="B800" i="16" s="1"/>
  <c r="A805" i="1" l="1"/>
  <c r="B801" i="16" s="1"/>
  <c r="A806" i="1" l="1"/>
  <c r="B802" i="16" s="1"/>
  <c r="A807" i="1" l="1"/>
  <c r="B803" i="16" s="1"/>
  <c r="A808" i="1" l="1"/>
  <c r="B804" i="16" s="1"/>
  <c r="A809" i="1" l="1"/>
  <c r="B805" i="16" s="1"/>
  <c r="A810" i="1" l="1"/>
  <c r="B806" i="16" s="1"/>
  <c r="A811" i="1" l="1"/>
  <c r="B807" i="16" s="1"/>
  <c r="A812" i="1" l="1"/>
  <c r="B808" i="16" s="1"/>
  <c r="A813" i="1" l="1"/>
  <c r="B809" i="16" s="1"/>
  <c r="A814" i="1" l="1"/>
  <c r="B810" i="16" s="1"/>
  <c r="A815" i="1" l="1"/>
  <c r="B811" i="16" s="1"/>
  <c r="A816" i="1" l="1"/>
  <c r="B812" i="16" s="1"/>
  <c r="A817" i="1" l="1"/>
  <c r="B813" i="16" s="1"/>
  <c r="A818" i="1" l="1"/>
  <c r="B814" i="16" s="1"/>
  <c r="A819" i="1" l="1"/>
  <c r="B815" i="16" s="1"/>
  <c r="A820" i="1" l="1"/>
  <c r="B816" i="16" s="1"/>
  <c r="A821" i="1" l="1"/>
  <c r="B817" i="16" s="1"/>
  <c r="A822" i="1" l="1"/>
  <c r="B818" i="16" s="1"/>
  <c r="A823" i="1" l="1"/>
  <c r="B819" i="16" s="1"/>
  <c r="A824" i="1" l="1"/>
  <c r="B820" i="16" s="1"/>
  <c r="A825" i="1" l="1"/>
  <c r="B821" i="16" s="1"/>
  <c r="A826" i="1" l="1"/>
  <c r="B822" i="16" s="1"/>
  <c r="A827" i="1" l="1"/>
  <c r="B823" i="16" s="1"/>
  <c r="A828" i="1" l="1"/>
  <c r="B824" i="16" s="1"/>
  <c r="A829" i="1" l="1"/>
  <c r="B825" i="16" s="1"/>
  <c r="A830" i="1" l="1"/>
  <c r="B826" i="16" s="1"/>
  <c r="A831" i="1" l="1"/>
  <c r="B827" i="16" s="1"/>
  <c r="A832" i="1" l="1"/>
  <c r="B828" i="16" s="1"/>
  <c r="A833" i="1" l="1"/>
  <c r="B829" i="16" s="1"/>
  <c r="A834" i="1" l="1"/>
  <c r="B830" i="16" s="1"/>
  <c r="A835" i="1" l="1"/>
  <c r="B831" i="16" s="1"/>
  <c r="A836" i="1" l="1"/>
  <c r="B832" i="16" s="1"/>
  <c r="A837" i="1" l="1"/>
  <c r="B833" i="16" s="1"/>
  <c r="A838" i="1" l="1"/>
  <c r="B834" i="16" s="1"/>
  <c r="A839" i="1" l="1"/>
  <c r="B835" i="16" s="1"/>
  <c r="A840" i="1" l="1"/>
  <c r="B836" i="16" s="1"/>
  <c r="A841" i="1" l="1"/>
  <c r="B837" i="16" s="1"/>
  <c r="A842" i="1" l="1"/>
  <c r="B838" i="16" s="1"/>
  <c r="A843" i="1" l="1"/>
  <c r="B839" i="16" s="1"/>
  <c r="A844" i="1" l="1"/>
  <c r="B840" i="16" s="1"/>
  <c r="A845" i="1" l="1"/>
  <c r="B841" i="16" s="1"/>
  <c r="A846" i="1" l="1"/>
  <c r="B842" i="16" s="1"/>
  <c r="A847" i="1" l="1"/>
  <c r="B843" i="16" s="1"/>
  <c r="A848" i="1" l="1"/>
  <c r="B844" i="16" s="1"/>
  <c r="A849" i="1" l="1"/>
  <c r="B845" i="16" s="1"/>
  <c r="A850" i="1" l="1"/>
  <c r="B846" i="16" s="1"/>
  <c r="A851" i="1" l="1"/>
  <c r="B847" i="16" s="1"/>
  <c r="A852" i="1" l="1"/>
  <c r="B848" i="16" s="1"/>
  <c r="A853" i="1" l="1"/>
  <c r="B849" i="16" s="1"/>
  <c r="A854" i="1" l="1"/>
  <c r="B850" i="16" s="1"/>
  <c r="A855" i="1" l="1"/>
  <c r="B851" i="16" s="1"/>
  <c r="A856" i="1" l="1"/>
  <c r="B852" i="16" s="1"/>
  <c r="A857" i="1" l="1"/>
  <c r="B853" i="16" s="1"/>
  <c r="A858" i="1" l="1"/>
  <c r="B854" i="16" s="1"/>
  <c r="A859" i="1" l="1"/>
  <c r="B855" i="16" s="1"/>
  <c r="A860" i="1" l="1"/>
  <c r="B856" i="16" s="1"/>
  <c r="A861" i="1" l="1"/>
  <c r="B857" i="16" s="1"/>
  <c r="A862" i="1" l="1"/>
  <c r="B858" i="16" s="1"/>
  <c r="A863" i="1" l="1"/>
  <c r="B859" i="16" s="1"/>
  <c r="A864" i="1" l="1"/>
  <c r="B860" i="16" s="1"/>
  <c r="A865" i="1" l="1"/>
  <c r="B861" i="16" s="1"/>
  <c r="A866" i="1" l="1"/>
  <c r="B862" i="16" s="1"/>
  <c r="A867" i="1" l="1"/>
  <c r="B863" i="16" s="1"/>
  <c r="A868" i="1" l="1"/>
  <c r="B864" i="16" s="1"/>
  <c r="A869" i="1" l="1"/>
  <c r="B865" i="16" s="1"/>
  <c r="A870" i="1" l="1"/>
  <c r="B866" i="16" s="1"/>
  <c r="A871" i="1" l="1"/>
  <c r="B867" i="16" s="1"/>
  <c r="A872" i="1" l="1"/>
  <c r="B868" i="16" s="1"/>
  <c r="A873" i="1" l="1"/>
  <c r="B869" i="16" s="1"/>
  <c r="A874" i="1" l="1"/>
  <c r="B870" i="16" s="1"/>
  <c r="A875" i="1" l="1"/>
  <c r="B871" i="16" s="1"/>
  <c r="A876" i="1" l="1"/>
  <c r="B872" i="16" s="1"/>
  <c r="A877" i="1" l="1"/>
  <c r="B873" i="16" s="1"/>
  <c r="A878" i="1" l="1"/>
  <c r="B874" i="16" s="1"/>
  <c r="A879" i="1" l="1"/>
  <c r="B875" i="16" s="1"/>
  <c r="A880" i="1" l="1"/>
  <c r="B876" i="16" s="1"/>
  <c r="A881" i="1" l="1"/>
  <c r="B877" i="16" s="1"/>
  <c r="A882" i="1" l="1"/>
  <c r="B878" i="16" s="1"/>
  <c r="A883" i="1" l="1"/>
  <c r="B879" i="16" s="1"/>
  <c r="A884" i="1" l="1"/>
  <c r="B880" i="16" s="1"/>
  <c r="A885" i="1" l="1"/>
  <c r="B881" i="16" s="1"/>
  <c r="A886" i="1" l="1"/>
  <c r="B882" i="16" s="1"/>
  <c r="A887" i="1" l="1"/>
  <c r="B883" i="16" s="1"/>
  <c r="A888" i="1" l="1"/>
  <c r="B884" i="16" s="1"/>
  <c r="A889" i="1" l="1"/>
  <c r="B885" i="16" s="1"/>
  <c r="A890" i="1" l="1"/>
  <c r="B886" i="16" s="1"/>
  <c r="A891" i="1" l="1"/>
  <c r="B887" i="16" s="1"/>
  <c r="A892" i="1" l="1"/>
  <c r="B888" i="16" s="1"/>
  <c r="A893" i="1" l="1"/>
  <c r="B889" i="16" s="1"/>
  <c r="A894" i="1" l="1"/>
  <c r="B890" i="16" s="1"/>
  <c r="A895" i="1" l="1"/>
  <c r="B891" i="16" s="1"/>
  <c r="A896" i="1" l="1"/>
  <c r="B892" i="16" s="1"/>
  <c r="A897" i="1" l="1"/>
  <c r="B893" i="16" s="1"/>
  <c r="A898" i="1" l="1"/>
  <c r="B894" i="16" s="1"/>
  <c r="A899" i="1" l="1"/>
  <c r="B895" i="16" s="1"/>
  <c r="A900" i="1" l="1"/>
  <c r="B896" i="16" s="1"/>
  <c r="A901" i="1" l="1"/>
  <c r="B897" i="16" s="1"/>
  <c r="A902" i="1" l="1"/>
  <c r="B898" i="16" s="1"/>
  <c r="A903" i="1" l="1"/>
  <c r="B899" i="16" s="1"/>
  <c r="A904" i="1" l="1"/>
  <c r="B900" i="16" s="1"/>
  <c r="A905" i="1" l="1"/>
  <c r="B901" i="16" s="1"/>
  <c r="A906" i="1" l="1"/>
  <c r="B902" i="16" s="1"/>
  <c r="A907" i="1" l="1"/>
  <c r="B903" i="16" s="1"/>
  <c r="A908" i="1" l="1"/>
  <c r="B904" i="16" s="1"/>
  <c r="A909" i="1" l="1"/>
  <c r="B905" i="16" s="1"/>
  <c r="A910" i="1" l="1"/>
  <c r="B906" i="16" s="1"/>
  <c r="A911" i="1" l="1"/>
  <c r="B907" i="16" s="1"/>
  <c r="A912" i="1" l="1"/>
  <c r="B908" i="16" s="1"/>
  <c r="A913" i="1" l="1"/>
  <c r="B909" i="16" s="1"/>
  <c r="A914" i="1" l="1"/>
  <c r="B910" i="16" s="1"/>
  <c r="A915" i="1" l="1"/>
  <c r="B911" i="16" s="1"/>
  <c r="A916" i="1" l="1"/>
  <c r="B912" i="16" s="1"/>
  <c r="A917" i="1" l="1"/>
  <c r="B913" i="16" s="1"/>
  <c r="A918" i="1" l="1"/>
  <c r="B914" i="16" s="1"/>
  <c r="A919" i="1" l="1"/>
  <c r="B915" i="16" s="1"/>
  <c r="A920" i="1" l="1"/>
  <c r="B916" i="16" s="1"/>
  <c r="A921" i="1" l="1"/>
  <c r="B917" i="16" s="1"/>
  <c r="A922" i="1" l="1"/>
  <c r="B918" i="16" s="1"/>
  <c r="A923" i="1" l="1"/>
  <c r="B919" i="16" s="1"/>
  <c r="A924" i="1" l="1"/>
  <c r="B920" i="16" s="1"/>
  <c r="A925" i="1" l="1"/>
  <c r="B921" i="16" s="1"/>
  <c r="A926" i="1" l="1"/>
  <c r="B922" i="16" s="1"/>
  <c r="A927" i="1" l="1"/>
  <c r="B923" i="16" s="1"/>
  <c r="A928" i="1" l="1"/>
  <c r="B924" i="16" s="1"/>
  <c r="A929" i="1" l="1"/>
  <c r="B925" i="16" s="1"/>
  <c r="A930" i="1" l="1"/>
  <c r="B926" i="16" s="1"/>
  <c r="A931" i="1" l="1"/>
  <c r="B927" i="16" s="1"/>
  <c r="A932" i="1" l="1"/>
  <c r="B928" i="16" s="1"/>
  <c r="A933" i="1" l="1"/>
  <c r="B929" i="16" s="1"/>
  <c r="A934" i="1" l="1"/>
  <c r="B930" i="16" s="1"/>
  <c r="A935" i="1" l="1"/>
  <c r="B931" i="16" s="1"/>
  <c r="A936" i="1" l="1"/>
  <c r="B932" i="16" s="1"/>
  <c r="A937" i="1" l="1"/>
  <c r="B933" i="16" s="1"/>
  <c r="A938" i="1" l="1"/>
  <c r="B934" i="16" s="1"/>
  <c r="A939" i="1" l="1"/>
  <c r="B935" i="16" s="1"/>
  <c r="A940" i="1" l="1"/>
  <c r="B936" i="16" s="1"/>
  <c r="A941" i="1" l="1"/>
  <c r="B937" i="16" s="1"/>
  <c r="A942" i="1" l="1"/>
  <c r="B938" i="16" s="1"/>
  <c r="A943" i="1" l="1"/>
  <c r="B939" i="16" s="1"/>
  <c r="A944" i="1" l="1"/>
  <c r="B940" i="16" s="1"/>
  <c r="A945" i="1" l="1"/>
  <c r="B941" i="16" s="1"/>
  <c r="A946" i="1" l="1"/>
  <c r="B942" i="16" s="1"/>
  <c r="A947" i="1" l="1"/>
  <c r="B943" i="16" s="1"/>
  <c r="A948" i="1" l="1"/>
  <c r="B944" i="16" s="1"/>
  <c r="A949" i="1" l="1"/>
  <c r="B945" i="16" s="1"/>
  <c r="A950" i="1" l="1"/>
  <c r="B946" i="16" s="1"/>
  <c r="A951" i="1" l="1"/>
  <c r="B947" i="16" s="1"/>
  <c r="A952" i="1" l="1"/>
  <c r="B948" i="16" s="1"/>
  <c r="A953" i="1" l="1"/>
  <c r="B949" i="16" s="1"/>
  <c r="A954" i="1" l="1"/>
  <c r="B950" i="16" s="1"/>
  <c r="A955" i="1" l="1"/>
  <c r="B951" i="16" s="1"/>
  <c r="A956" i="1" l="1"/>
  <c r="B952" i="16" s="1"/>
  <c r="A957" i="1" l="1"/>
  <c r="B953" i="16" s="1"/>
  <c r="A958" i="1" l="1"/>
  <c r="B954" i="16" s="1"/>
  <c r="A959" i="1" l="1"/>
  <c r="B955" i="16" s="1"/>
  <c r="A960" i="1" l="1"/>
  <c r="B956" i="16" s="1"/>
  <c r="A961" i="1" l="1"/>
  <c r="B957" i="16" s="1"/>
  <c r="A962" i="1" l="1"/>
  <c r="B958" i="16" s="1"/>
  <c r="A963" i="1" l="1"/>
  <c r="B959" i="16" s="1"/>
  <c r="A964" i="1" l="1"/>
  <c r="B960" i="16" s="1"/>
  <c r="A965" i="1" l="1"/>
  <c r="B961" i="16" s="1"/>
  <c r="A966" i="1" l="1"/>
  <c r="B962" i="16" s="1"/>
  <c r="A967" i="1" l="1"/>
  <c r="B963" i="16" s="1"/>
  <c r="A968" i="1" l="1"/>
  <c r="B964" i="16" s="1"/>
  <c r="A969" i="1" l="1"/>
  <c r="B965" i="16" s="1"/>
  <c r="A970" i="1" l="1"/>
  <c r="B966" i="16" s="1"/>
  <c r="A971" i="1" l="1"/>
  <c r="B967" i="16" s="1"/>
  <c r="A972" i="1" l="1"/>
  <c r="B968" i="16" s="1"/>
  <c r="A973" i="1" l="1"/>
  <c r="B969" i="16" s="1"/>
  <c r="A974" i="1" l="1"/>
  <c r="B970" i="16" s="1"/>
  <c r="A975" i="1" l="1"/>
  <c r="B971" i="16" s="1"/>
  <c r="A976" i="1" l="1"/>
  <c r="B972" i="16" s="1"/>
  <c r="A977" i="1" l="1"/>
  <c r="B973" i="16" s="1"/>
  <c r="A978" i="1" l="1"/>
  <c r="B974" i="16" s="1"/>
  <c r="A979" i="1" l="1"/>
  <c r="B975" i="16" s="1"/>
  <c r="A980" i="1" l="1"/>
  <c r="B976" i="16" s="1"/>
  <c r="A981" i="1" l="1"/>
  <c r="B977" i="16" s="1"/>
  <c r="A982" i="1" l="1"/>
  <c r="B978" i="16" s="1"/>
  <c r="A983" i="1" l="1"/>
  <c r="B979" i="16" s="1"/>
  <c r="A984" i="1" l="1"/>
  <c r="B980" i="16" s="1"/>
  <c r="A985" i="1" l="1"/>
  <c r="B981" i="16" s="1"/>
  <c r="A986" i="1" l="1"/>
  <c r="B982" i="16" s="1"/>
  <c r="A987" i="1" l="1"/>
  <c r="B983" i="16" s="1"/>
  <c r="A988" i="1" l="1"/>
  <c r="B984" i="16" s="1"/>
  <c r="A989" i="1" l="1"/>
  <c r="B985" i="16" s="1"/>
  <c r="A990" i="1" l="1"/>
  <c r="B986" i="16" s="1"/>
  <c r="A991" i="1" l="1"/>
  <c r="B987" i="16" s="1"/>
  <c r="A992" i="1" l="1"/>
  <c r="B988" i="16" s="1"/>
  <c r="A993" i="1" l="1"/>
  <c r="B989" i="16" s="1"/>
  <c r="A994" i="1" l="1"/>
  <c r="B990" i="16" s="1"/>
  <c r="A995" i="1" l="1"/>
  <c r="B991" i="16" s="1"/>
  <c r="A996" i="1" l="1"/>
  <c r="B992" i="16" s="1"/>
  <c r="A997" i="1" l="1"/>
  <c r="B993" i="16" s="1"/>
  <c r="A998" i="1" l="1"/>
  <c r="B994" i="16" s="1"/>
  <c r="A999" i="1" l="1"/>
  <c r="B995" i="16" s="1"/>
  <c r="A1000" i="1" l="1"/>
  <c r="B996" i="16" s="1"/>
  <c r="A1001" i="1" l="1"/>
  <c r="B997" i="16" s="1"/>
  <c r="A1002" i="1" l="1"/>
  <c r="B998" i="16" s="1"/>
  <c r="A1003" i="1" l="1"/>
  <c r="B999" i="16" s="1"/>
  <c r="A1004" i="1" l="1"/>
  <c r="B1000" i="16" s="1"/>
  <c r="A1005" i="1" l="1"/>
  <c r="B1001" i="16" s="1"/>
  <c r="A1006" i="1" l="1"/>
  <c r="B1002" i="16" s="1"/>
  <c r="A1007" i="1" l="1"/>
  <c r="B1003" i="16" s="1"/>
  <c r="A1008" i="1" l="1"/>
  <c r="B1004" i="16" s="1"/>
  <c r="A1009" i="1" l="1"/>
  <c r="B1005" i="16" s="1"/>
  <c r="A1010" i="1" l="1"/>
  <c r="B1006" i="16" s="1"/>
  <c r="A1011" i="1" l="1"/>
  <c r="B1007" i="16" s="1"/>
  <c r="A1012" i="1" l="1"/>
  <c r="B1008" i="16" s="1"/>
  <c r="A1013" i="1" l="1"/>
  <c r="B1009" i="16" s="1"/>
  <c r="A1014" i="1" l="1"/>
  <c r="B1010" i="16" s="1"/>
  <c r="A1015" i="1" l="1"/>
  <c r="B1011" i="16" s="1"/>
  <c r="A1016" i="1" l="1"/>
  <c r="B1012" i="16" s="1"/>
  <c r="A1017" i="1" l="1"/>
  <c r="B1013" i="16" s="1"/>
  <c r="A1018" i="1" l="1"/>
  <c r="B10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57321D5B-F44D-4CE4-9B4B-D7800470EBFD}">
      <text>
        <r>
          <rPr>
            <b/>
            <sz val="9"/>
            <color indexed="81"/>
            <rFont val="Tahoma"/>
            <family val="2"/>
          </rPr>
          <t>Instructions:</t>
        </r>
        <r>
          <rPr>
            <sz val="9"/>
            <color indexed="81"/>
            <rFont val="Tahoma"/>
            <family val="2"/>
          </rPr>
          <t xml:space="preserve">
At least fill in the number of participants and number of items, in order for the sheet to function correctly.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A1" authorId="0" shapeId="0" xr:uid="{00000000-0006-0000-0100-000001000000}">
      <text>
        <r>
          <rPr>
            <b/>
            <sz val="8"/>
            <color indexed="32"/>
            <rFont val="Bahnschrift"/>
            <family val="2"/>
          </rPr>
          <t>Instructions:</t>
        </r>
        <r>
          <rPr>
            <sz val="8"/>
            <color indexed="32"/>
            <rFont val="Bahnschrift"/>
            <family val="2"/>
          </rPr>
          <t xml:space="preserve">
Fill in all the blue fields on this tab. White fields are calculated automatically. In the blue fields below you can enter the scores per student, per subquestion. Include the grades (may be calculated). More info? See first tab called 'Explanation' .
</t>
        </r>
      </text>
    </comment>
    <comment ref="F13" authorId="0" shapeId="0" xr:uid="{00000000-0006-0000-0100-000002000000}">
      <text>
        <r>
          <rPr>
            <b/>
            <sz val="9"/>
            <color indexed="81"/>
            <rFont val="Tahoma"/>
            <family val="2"/>
          </rPr>
          <t>Criteria group:</t>
        </r>
        <r>
          <rPr>
            <sz val="9"/>
            <color indexed="81"/>
            <rFont val="Tahoma"/>
            <family val="2"/>
          </rPr>
          <t xml:space="preserve">
In case you need to group several criteria together, for example per task or deliverable, you can group them here.
Group all cells together, rightclick on 'format cells', open tab 'alignent', choose 'merge cells', click 'ok'.</t>
        </r>
      </text>
    </comment>
    <comment ref="F14" authorId="0" shapeId="0" xr:uid="{00000000-0006-0000-0100-000003000000}">
      <text>
        <r>
          <rPr>
            <b/>
            <sz val="9"/>
            <color indexed="81"/>
            <rFont val="Tahoma"/>
            <family val="2"/>
          </rPr>
          <t>Example:</t>
        </r>
        <r>
          <rPr>
            <sz val="9"/>
            <color indexed="81"/>
            <rFont val="Tahoma"/>
            <family val="2"/>
          </rPr>
          <t xml:space="preserve">
Accuracy, writing skills, completeness, clarity</t>
        </r>
      </text>
    </comment>
    <comment ref="F15" authorId="0" shapeId="0" xr:uid="{00000000-0006-0000-0100-000004000000}">
      <text>
        <r>
          <rPr>
            <b/>
            <sz val="9"/>
            <color indexed="81"/>
            <rFont val="Tahoma"/>
            <family val="2"/>
          </rPr>
          <t>Lisette Harting:</t>
        </r>
        <r>
          <rPr>
            <sz val="9"/>
            <color indexed="81"/>
            <rFont val="Tahoma"/>
            <family val="2"/>
          </rPr>
          <t xml:space="preserve">
Indicate the maximum score here. For example, if you will translate your score as follows, your maximum score will be 2:
-- = -2
- = -1
o = 0
+ = 1
++ = 2
</t>
        </r>
      </text>
    </comment>
    <comment ref="E18" authorId="0" shapeId="0" xr:uid="{00000000-0006-0000-0100-000005000000}">
      <text>
        <r>
          <rPr>
            <b/>
            <sz val="8"/>
            <color indexed="10"/>
            <rFont val="Bahnschrift"/>
            <family val="2"/>
          </rPr>
          <t>Privacy (GDPR):</t>
        </r>
        <r>
          <rPr>
            <sz val="8"/>
            <color indexed="10"/>
            <rFont val="Bahnschrift"/>
            <family val="2"/>
          </rPr>
          <t xml:space="preserve">
Please remove the student numbers and student names from the file </t>
        </r>
        <r>
          <rPr>
            <u/>
            <sz val="8"/>
            <color indexed="10"/>
            <rFont val="Bahnschrift"/>
            <family val="2"/>
          </rPr>
          <t>after the course is finished</t>
        </r>
        <r>
          <rPr>
            <sz val="8"/>
            <color indexed="10"/>
            <rFont val="Bahnschrift"/>
            <family val="2"/>
          </rPr>
          <t xml:space="preserve"> (red columns) in order to comply with GDPR (privacy) regulations. You can keep the anonymized information on your hard-drive, but not student names and numbers. </t>
        </r>
      </text>
    </comment>
    <comment ref="G19" authorId="0" shapeId="0" xr:uid="{00000000-0006-0000-0100-000006000000}">
      <text>
        <r>
          <rPr>
            <b/>
            <sz val="8"/>
            <color indexed="10"/>
            <rFont val="Bahnschrift"/>
            <family val="2"/>
          </rPr>
          <t xml:space="preserve">WARNING: In case the grade is calculated from the criteria scores, make sure that the scores you enter are </t>
        </r>
        <r>
          <rPr>
            <b/>
            <u/>
            <sz val="8"/>
            <color indexed="10"/>
            <rFont val="Bahnschrift"/>
            <family val="2"/>
          </rPr>
          <t>multiplied by their weighing factors</t>
        </r>
        <r>
          <rPr>
            <b/>
            <sz val="8"/>
            <color indexed="10"/>
            <rFont val="Bahnschrift"/>
            <family val="2"/>
          </rPr>
          <t xml:space="preserve">. 
Example: </t>
        </r>
        <r>
          <rPr>
            <sz val="8"/>
            <color indexed="10"/>
            <rFont val="Bahnschrift"/>
            <family val="2"/>
          </rPr>
          <t xml:space="preserve">if students can earn between 0 and 10 points per criterion, and if criterion B has a weight of 20%, multiply all scores (and their theoretical maximum) by 20 before entering them here. A score of 5 would become 100 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9CBB5364-BE30-41F3-A072-B2EFAB8FFE79}">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criterion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43AA880B-0BD0-4381-BF7F-15E2D5664A88}">
      <text>
        <r>
          <rPr>
            <b/>
            <sz val="9"/>
            <color indexed="81"/>
            <rFont val="Tahoma"/>
            <family val="2"/>
          </rPr>
          <t>Author:</t>
        </r>
        <r>
          <rPr>
            <sz val="9"/>
            <color indexed="81"/>
            <rFont val="Tahoma"/>
            <family val="2"/>
          </rPr>
          <t xml:space="preserve">
add very small extra to prevent double ranks
</t>
        </r>
      </text>
    </comment>
    <comment ref="S4" authorId="0" shapeId="0" xr:uid="{1D2816AF-A59A-4EB1-9275-563C59C7CAED}">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29B6F517-8490-4AE6-8CA4-AEB263D15E55}">
      <text>
        <r>
          <rPr>
            <b/>
            <sz val="9"/>
            <color indexed="81"/>
            <rFont val="Tahoma"/>
            <family val="2"/>
          </rPr>
          <t>Author:</t>
        </r>
        <r>
          <rPr>
            <sz val="9"/>
            <color indexed="81"/>
            <rFont val="Tahoma"/>
            <family val="2"/>
          </rPr>
          <t xml:space="preserve">
Rounded down to the nearest integer with 'floor'.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B2" authorId="0" shapeId="0" xr:uid="{C8EDB4CD-6E1D-4566-889A-9006CD9F7670}">
      <text>
        <r>
          <rPr>
            <b/>
            <sz val="9"/>
            <color indexed="81"/>
            <rFont val="Tahoma"/>
            <family val="2"/>
          </rPr>
          <t>Correlation with the grade</t>
        </r>
        <r>
          <rPr>
            <sz val="9"/>
            <color indexed="81"/>
            <rFont val="Tahoma"/>
            <family val="2"/>
          </rPr>
          <t xml:space="preserve">
- Correlation with the grade indicates which criteria had the largest influence on the grade either through a formula (percentage of final grade), or implicitly. 
- Small correlation with the grade indicates that the criterion was not that important either for the students, or for the graders, and that this aspect did not represent how well students did in the project/assignment as a whole. Could you drop the criterion? Or do you need to make it more important for graders? Did they receive training and feedback on this aspect in the course (was the course constructively aligned)?
- Negative correlation with the grade indicates that students who did well in the assignment/project, did not do well on this aspect. Was there an error in the rubric, or a contradiction between the rubric and the assignment / learning material?
</t>
        </r>
        <r>
          <rPr>
            <b/>
            <sz val="9"/>
            <color indexed="81"/>
            <rFont val="Tahoma"/>
            <family val="2"/>
          </rPr>
          <t>Correlation between criteria</t>
        </r>
        <r>
          <rPr>
            <sz val="9"/>
            <color indexed="81"/>
            <rFont val="Tahoma"/>
            <family val="2"/>
          </rPr>
          <t xml:space="preserve">
- Large correlation between criteria indicates overlap. Can you combine the criteria or increase their distinction?
- (significant) negative correlation between criteria can ben an indication that students focus on only one of these criteria. Is that desirable?
- No correlation (close to zero) indicates that two criteria measure different aspects and that they are independent.
</t>
        </r>
      </text>
    </comment>
  </commentList>
</comments>
</file>

<file path=xl/sharedStrings.xml><?xml version="1.0" encoding="utf-8"?>
<sst xmlns="http://schemas.openxmlformats.org/spreadsheetml/2006/main" count="18185" uniqueCount="180">
  <si>
    <t>standard deviation</t>
  </si>
  <si>
    <t>variance</t>
  </si>
  <si>
    <t>item-total correlation (Rit)</t>
  </si>
  <si>
    <t>item-rest correlation (Rir)</t>
  </si>
  <si>
    <t>number of participants:</t>
  </si>
  <si>
    <t>Student</t>
  </si>
  <si>
    <t>MCQ: t/m BO, t/m 1101</t>
  </si>
  <si>
    <t>Grade</t>
  </si>
  <si>
    <t>item-grade correlation (Rig)</t>
  </si>
  <si>
    <t>If you copy data from another spreadsheet:</t>
  </si>
  <si>
    <t>Always fill in the following fields:</t>
  </si>
  <si>
    <t>- use the option "Paste special / values" when pasting the data</t>
  </si>
  <si>
    <t>- use the option 'clear content' for deleting fields that already contained data.</t>
  </si>
  <si>
    <t xml:space="preserve">Explanation of the test result analysis for assignments/projects that are assessed using criteria </t>
  </si>
  <si>
    <t xml:space="preserve">TEST RESULT ANALYSIS FOR ASSIGNMENTS/PROJECTS that are assessed using criteria </t>
  </si>
  <si>
    <t>Explanation of how to create boxplots</t>
  </si>
  <si>
    <t>1. Internet:</t>
  </si>
  <si>
    <t>a.</t>
  </si>
  <si>
    <t>Open:</t>
  </si>
  <si>
    <t>http://shiny.chemgrid.org/boxplotr/</t>
  </si>
  <si>
    <t>b.</t>
  </si>
  <si>
    <t>On this website, click on the tab 'Data Upload'</t>
  </si>
  <si>
    <t>2. Prepare + copy data from Excel</t>
  </si>
  <si>
    <t>In this Excel workbook, in the worksheet 'Prep_for_boxplots', group the columns per LO(s), using cut and paste</t>
  </si>
  <si>
    <t>3. Upload data to website</t>
  </si>
  <si>
    <t>As 'Seperator', choose 'Tab'. On your right, the data will look like a table now.</t>
  </si>
  <si>
    <t>c.</t>
  </si>
  <si>
    <t xml:space="preserve">Open the tab 'Data vizualization' on the website. </t>
  </si>
  <si>
    <t>4. Adapt plot on website</t>
  </si>
  <si>
    <t>On the left, choose Boxplot</t>
  </si>
  <si>
    <t>On the left, choose  'Add sample means'</t>
  </si>
  <si>
    <t>d.</t>
  </si>
  <si>
    <t>e.</t>
  </si>
  <si>
    <t>f.</t>
  </si>
  <si>
    <t>On the left, at the bottom, choose 'Add grid' tick 'Y only'.</t>
  </si>
  <si>
    <t>5. Download and add LO's</t>
  </si>
  <si>
    <t>Download the pdf-, svg-, or svg-file and add LO's in for example Word or Paint.</t>
  </si>
  <si>
    <t>theoretical maximum score</t>
  </si>
  <si>
    <t>maximum</t>
  </si>
  <si>
    <t>grade</t>
  </si>
  <si>
    <t>count</t>
  </si>
  <si>
    <t>range</t>
  </si>
  <si>
    <t>sorted on rank</t>
  </si>
  <si>
    <t>original order</t>
  </si>
  <si>
    <t>- don't forget to fill in the grades for this assignment/project in the rightmost column.</t>
  </si>
  <si>
    <t>Legend:</t>
  </si>
  <si>
    <t>p&gt;.85</t>
  </si>
  <si>
    <t>achieved maximum score &lt; maximum score</t>
  </si>
  <si>
    <t>Where to find what result?</t>
  </si>
  <si>
    <t>Rit&lt;0</t>
  </si>
  <si>
    <t>Rir&lt;0</t>
  </si>
  <si>
    <t>p&lt;.4</t>
  </si>
  <si>
    <t>How to enter data?</t>
  </si>
  <si>
    <t>Never delete columns, since the calculations will probably become buggy. You can hide them instead.</t>
  </si>
  <si>
    <t>Rir&lt;.25</t>
  </si>
  <si>
    <t>Rit&lt;.25</t>
  </si>
  <si>
    <t>Rir&gt;.6</t>
  </si>
  <si>
    <t>Rit&gt;.6</t>
  </si>
  <si>
    <t>On the left (website), choose 'Paste data', and paste the data into the field. Make sure your decimal separator is '.', not ','</t>
  </si>
  <si>
    <t>learning objective number</t>
  </si>
  <si>
    <t>criteria group</t>
  </si>
  <si>
    <t>item number</t>
  </si>
  <si>
    <t>Name</t>
  </si>
  <si>
    <t>Student number</t>
  </si>
  <si>
    <t>Total</t>
  </si>
  <si>
    <t>criteria</t>
  </si>
  <si>
    <t>b2. untick the box ‘Use system separators’</t>
  </si>
  <si>
    <t>b3. as ‘Decimal separator’, fill in ‘.’</t>
  </si>
  <si>
    <t>b4. as ‘Thousands separator’, fill in ‘,’</t>
  </si>
  <si>
    <t xml:space="preserve">b5. Press ‘Okay’ to save the settings. </t>
  </si>
  <si>
    <t xml:space="preserve">c. </t>
  </si>
  <si>
    <t>In case the decimal separator is a comma, do the following:</t>
  </si>
  <si>
    <t xml:space="preserve">b1. In Excel, click here: File &gt; Options &gt; Advanced &gt; Editing options &gt; </t>
  </si>
  <si>
    <t>Weighted average (score/criteron)</t>
  </si>
  <si>
    <t>number of criteria:</t>
  </si>
  <si>
    <t>Colofon / copyright</t>
  </si>
  <si>
    <t>Except where otherwise noted this Excel file is available under a Creative Commons Attribution 4.0 international license. Please attribute TU Delft.</t>
  </si>
  <si>
    <t>Exam characteristics</t>
  </si>
  <si>
    <t>Course name:</t>
  </si>
  <si>
    <t>Course code:</t>
  </si>
  <si>
    <t>Course EC:</t>
  </si>
  <si>
    <t>Number of participants:</t>
  </si>
  <si>
    <t>max 1000</t>
  </si>
  <si>
    <t>Contact Lisette Harting if you have more students or questions</t>
  </si>
  <si>
    <t>Assignment/project name:</t>
  </si>
  <si>
    <t>Date of grade:</t>
  </si>
  <si>
    <t>Number of criteria:</t>
  </si>
  <si>
    <t>max 25</t>
  </si>
  <si>
    <t>Assignment/project weight in course:</t>
  </si>
  <si>
    <r>
      <t xml:space="preserve">Grade     </t>
    </r>
    <r>
      <rPr>
        <b/>
        <sz val="8"/>
        <rFont val="Bahnschrift"/>
        <family val="2"/>
      </rPr>
      <t>\     minimum</t>
    </r>
  </si>
  <si>
    <t>Course name</t>
  </si>
  <si>
    <t>Course code</t>
  </si>
  <si>
    <t>Assignment/project</t>
  </si>
  <si>
    <t>Grade date:</t>
  </si>
  <si>
    <t>3. Test result analysis</t>
  </si>
  <si>
    <t>LEGEND</t>
  </si>
  <si>
    <t>max:</t>
  </si>
  <si>
    <t>difficulty (p)</t>
  </si>
  <si>
    <t>p&lt;.25</t>
  </si>
  <si>
    <t>Rit</t>
  </si>
  <si>
    <t>Rir</t>
  </si>
  <si>
    <t>Cronbach's alpha:</t>
  </si>
  <si>
    <t>Standard error of measurement (points):</t>
  </si>
  <si>
    <t>minimal achieved score</t>
  </si>
  <si>
    <t>achieved maximum score</t>
  </si>
  <si>
    <t xml:space="preserve"> difficulty (p)</t>
  </si>
  <si>
    <t>0. Rir calculations</t>
  </si>
  <si>
    <t>Totals minus item score, needed for RiR-calculation in 3. Test result analysis</t>
  </si>
  <si>
    <t>Item count</t>
  </si>
  <si>
    <t>Theoretical maximum item score</t>
  </si>
  <si>
    <t>Student count</t>
  </si>
  <si>
    <t>Student ID</t>
  </si>
  <si>
    <t>Student Name</t>
  </si>
  <si>
    <t>Total score</t>
  </si>
  <si>
    <t>average:</t>
  </si>
  <si>
    <t>CRITERIA:</t>
  </si>
  <si>
    <t>total:</t>
  </si>
  <si>
    <t>4. Histogram</t>
  </si>
  <si>
    <t>student (original)</t>
  </si>
  <si>
    <t>grade+ (original)</t>
  </si>
  <si>
    <t>rank (original)</t>
  </si>
  <si>
    <t>rank (ordered)</t>
  </si>
  <si>
    <t>student (ordered)</t>
  </si>
  <si>
    <t>grade (ordered)</t>
  </si>
  <si>
    <t>rounded_grade</t>
  </si>
  <si>
    <t>= positive correlation</t>
  </si>
  <si>
    <t>= negative correlation</t>
  </si>
  <si>
    <t>= no correlation</t>
  </si>
  <si>
    <t>CRITERIA</t>
  </si>
  <si>
    <t>5. Boxplot preparation</t>
  </si>
  <si>
    <t>item:</t>
  </si>
  <si>
    <t>LO:</t>
  </si>
  <si>
    <t>Criterion:</t>
  </si>
  <si>
    <r>
      <rPr>
        <u/>
        <sz val="10"/>
        <rFont val="Bahnschrift"/>
        <family val="2"/>
      </rPr>
      <t>Make sure that your decimal separator in Excel is a period</t>
    </r>
    <r>
      <rPr>
        <sz val="10"/>
        <rFont val="Bahnschrift"/>
        <family val="2"/>
      </rPr>
      <t xml:space="preserve"> (.) and not a comma (,).</t>
    </r>
  </si>
  <si>
    <t>On the left, choose 'Modify lables and title' and 'Rotate sample names'. Add 'Normalized scores' to 'Y-axis label'</t>
  </si>
  <si>
    <t>Copy the green parts to the website below (see tab 'Explanation' for the steps):</t>
  </si>
  <si>
    <t>subtracts the item score (for a specific subquestion) from the total score (which is copied from 2b. Enter scores)</t>
  </si>
  <si>
    <t/>
  </si>
  <si>
    <t>Number of items (subquestions):</t>
  </si>
  <si>
    <t>UTQ ASSESS</t>
  </si>
  <si>
    <t>ASSESS101</t>
  </si>
  <si>
    <t>Portfolio</t>
  </si>
  <si>
    <t>Speed</t>
  </si>
  <si>
    <t>Fuel consumption</t>
  </si>
  <si>
    <t>Design</t>
  </si>
  <si>
    <t>Production costs</t>
  </si>
  <si>
    <t>Aerodynamics</t>
  </si>
  <si>
    <t>Summary</t>
  </si>
  <si>
    <t>Correctness</t>
  </si>
  <si>
    <t>Completeness</t>
  </si>
  <si>
    <t>Presentation</t>
  </si>
  <si>
    <t>Contribution</t>
  </si>
  <si>
    <t>LO1</t>
  </si>
  <si>
    <t>LO2</t>
  </si>
  <si>
    <t>LO3</t>
  </si>
  <si>
    <t>LO4</t>
  </si>
  <si>
    <t>LO5</t>
  </si>
  <si>
    <t>Product</t>
  </si>
  <si>
    <t>Report</t>
  </si>
  <si>
    <t>Group</t>
  </si>
  <si>
    <t>Only edit the blue fields of the worksheets 1. Assignment characteristics and 2. Enter scores.</t>
  </si>
  <si>
    <t>1. Assignment characteristics:</t>
  </si>
  <si>
    <t>- number of items (criteria) in B9</t>
  </si>
  <si>
    <t>- number of students (of whom data is available) in B10</t>
  </si>
  <si>
    <t>- per criterion: name of criterion (e.g. 'writing style' or '4b')</t>
  </si>
  <si>
    <t>- per criterion: theoretical maximum score</t>
  </si>
  <si>
    <t>2. Enter scores:</t>
  </si>
  <si>
    <t>- 4. Histogram:</t>
  </si>
  <si>
    <t>- 5. Boxplot:</t>
  </si>
  <si>
    <t>- 6. Correlation:</t>
  </si>
  <si>
    <t>Correlation between criteria. Negative values may indicate issues within the course ('Why are students who are good at x, worse at y?'). Large positive values may indicate overlap (redundancy) and can give indications if criteria could be combined (or that differences should be made more explicit)</t>
  </si>
  <si>
    <t>- 3. Test result analysis:</t>
  </si>
  <si>
    <t>Includes an analysis at project/assignment level at the top (include Cronbach's alpha), and item analysis (criteria analysis) below</t>
  </si>
  <si>
    <t>Histogram of the grades.</t>
  </si>
  <si>
    <t>Holds data ready to be copied to an online boxplot tool. For step-by-step instructions, see below.</t>
  </si>
  <si>
    <r>
      <t xml:space="preserve">In this Excel workbook, in the worksheet '5. Boxplot prep', select and copy the green values, </t>
    </r>
    <r>
      <rPr>
        <b/>
        <sz val="10"/>
        <color rgb="FF006100"/>
        <rFont val="Bahnschrift"/>
        <family val="2"/>
      </rPr>
      <t xml:space="preserve">including the green header row. </t>
    </r>
  </si>
  <si>
    <t>On the left, for 'Y-axis range' fill in '0,1' (without '').</t>
  </si>
  <si>
    <t>On the left, for 'Plot options', choose 'Add data points' and 'bee swarm'. If there are too many data-points, try other options than 'bee swarm' and see what works.</t>
  </si>
  <si>
    <t>The first version of this spreadsheet was developed by Jaap Milius (IVLOS) en Andries Koster (Dept.Farm.Wet.) of the University of Utrecht and translated and extended by Lisette Harting (TU Delft, TLS). 
The script of the histogram was kindly provided by Carey Walters (TU Delft). 
This spreadsheet was tested by and improved thanks to the feedback by the many participants of UTQ module ASSESS.
This version: 19 January 2023.
Please report bugs or (minor) requests to l.p.harting@tudelft.nl (TLS, TU Delft).</t>
  </si>
  <si>
    <t>This forms is based on a maximum of 1000 respondents/students and 25 items. Please contact Lisette Harting if this is not enough or if you find bugs.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</si>
</sst>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0.000"/>
  </numFmts>
  <fonts count="47" x14ac:knownFonts="1">
    <font>
      <sz val="10"/>
      <name val="Arial"/>
      <family val="2"/>
    </font>
    <font>
      <sz val="11"/>
      <color theme="1"/>
      <name val="Calibri"/>
      <family val="2"/>
      <scheme val="minor"/>
    </font>
    <font>
      <sz val="9"/>
      <color indexed="81"/>
      <name val="Tahoma"/>
      <family val="2"/>
    </font>
    <font>
      <b/>
      <sz val="9"/>
      <color indexed="81"/>
      <name val="Tahoma"/>
      <family val="2"/>
    </font>
    <font>
      <sz val="11"/>
      <color rgb="FF006100"/>
      <name val="Calibri"/>
      <family val="2"/>
      <scheme val="minor"/>
    </font>
    <font>
      <u/>
      <sz val="10"/>
      <color theme="10"/>
      <name val="Arial"/>
      <family val="2"/>
    </font>
    <font>
      <b/>
      <sz val="8"/>
      <color indexed="10"/>
      <name val="Bahnschrift"/>
      <family val="2"/>
    </font>
    <font>
      <sz val="8"/>
      <color indexed="10"/>
      <name val="Bahnschrift"/>
      <family val="2"/>
    </font>
    <font>
      <u/>
      <sz val="8"/>
      <color indexed="10"/>
      <name val="Bahnschrift"/>
      <family val="2"/>
    </font>
    <font>
      <b/>
      <u/>
      <sz val="8"/>
      <color indexed="10"/>
      <name val="Bahnschrift"/>
      <family val="2"/>
    </font>
    <font>
      <b/>
      <sz val="8"/>
      <color indexed="32"/>
      <name val="Bahnschrift"/>
      <family val="2"/>
    </font>
    <font>
      <sz val="8"/>
      <color indexed="32"/>
      <name val="Bahnschrift"/>
      <family val="2"/>
    </font>
    <font>
      <sz val="8"/>
      <name val="Bahnschrift"/>
      <family val="2"/>
    </font>
    <font>
      <b/>
      <sz val="12"/>
      <name val="Bahnschrift"/>
      <family val="2"/>
    </font>
    <font>
      <b/>
      <sz val="8"/>
      <name val="Bahnschrift"/>
      <family val="2"/>
    </font>
    <font>
      <b/>
      <sz val="8"/>
      <color theme="2" tint="-0.249977111117893"/>
      <name val="Bahnschrift"/>
      <family val="2"/>
    </font>
    <font>
      <sz val="8"/>
      <color theme="2" tint="-0.249977111117893"/>
      <name val="Bahnschrift"/>
      <family val="2"/>
    </font>
    <font>
      <b/>
      <sz val="10"/>
      <name val="Bahnschrift"/>
      <family val="2"/>
    </font>
    <font>
      <sz val="10"/>
      <name val="Bahnschrift"/>
      <family val="2"/>
    </font>
    <font>
      <b/>
      <sz val="8"/>
      <color rgb="FFFF0000"/>
      <name val="Bahnschrift"/>
      <family val="2"/>
    </font>
    <font>
      <b/>
      <sz val="8"/>
      <color rgb="FF0070C0"/>
      <name val="Bahnschrift"/>
      <family val="2"/>
    </font>
    <font>
      <b/>
      <sz val="8"/>
      <color theme="0"/>
      <name val="Bahnschrift"/>
      <family val="2"/>
    </font>
    <font>
      <sz val="8"/>
      <color theme="0"/>
      <name val="Bahnschrift"/>
      <family val="2"/>
    </font>
    <font>
      <sz val="10"/>
      <color theme="10"/>
      <name val="Bahnschrift"/>
      <family val="2"/>
    </font>
    <font>
      <sz val="10"/>
      <color rgb="FF006100"/>
      <name val="Bahnschrift"/>
      <family val="2"/>
    </font>
    <font>
      <b/>
      <sz val="10"/>
      <color rgb="FF006100"/>
      <name val="Bahnschrift"/>
      <family val="2"/>
    </font>
    <font>
      <b/>
      <sz val="10"/>
      <color rgb="FF0070C0"/>
      <name val="Bahnschrift"/>
      <family val="2"/>
    </font>
    <font>
      <b/>
      <sz val="18"/>
      <color rgb="FF0070C0"/>
      <name val="Bahnschrift"/>
      <family val="2"/>
    </font>
    <font>
      <sz val="10"/>
      <color rgb="FF0070C0"/>
      <name val="Arial"/>
      <family val="2"/>
    </font>
    <font>
      <b/>
      <sz val="20"/>
      <color rgb="FF0070C0"/>
      <name val="Bahnschrift"/>
      <family val="2"/>
    </font>
    <font>
      <sz val="10"/>
      <name val="Arial"/>
      <family val="2"/>
    </font>
    <font>
      <b/>
      <sz val="11"/>
      <color theme="1"/>
      <name val="Calibri"/>
      <family val="2"/>
      <scheme val="minor"/>
    </font>
    <font>
      <b/>
      <sz val="18"/>
      <color theme="1"/>
      <name val="Bahnschrift"/>
      <family val="2"/>
    </font>
    <font>
      <b/>
      <sz val="11"/>
      <color rgb="FFFF0000"/>
      <name val="Calibri"/>
      <family val="2"/>
      <scheme val="minor"/>
    </font>
    <font>
      <sz val="10"/>
      <color theme="1"/>
      <name val="Calibri"/>
      <family val="2"/>
      <scheme val="minor"/>
    </font>
    <font>
      <b/>
      <sz val="10"/>
      <color theme="1"/>
      <name val="Calibri"/>
      <family val="2"/>
      <scheme val="minor"/>
    </font>
    <font>
      <b/>
      <sz val="10"/>
      <color theme="1"/>
      <name val="Bahnschrift"/>
      <family val="2"/>
    </font>
    <font>
      <b/>
      <sz val="9"/>
      <color indexed="81"/>
      <name val="Bahnschrift"/>
      <family val="2"/>
    </font>
    <font>
      <sz val="9"/>
      <color indexed="81"/>
      <name val="Bahnschrift"/>
      <family val="2"/>
    </font>
    <font>
      <b/>
      <u/>
      <sz val="9"/>
      <color indexed="81"/>
      <name val="Bahnschrift"/>
      <family val="2"/>
    </font>
    <font>
      <b/>
      <i/>
      <sz val="10"/>
      <color theme="1"/>
      <name val="Bahnschrift"/>
      <family val="2"/>
    </font>
    <font>
      <i/>
      <sz val="10"/>
      <color theme="1"/>
      <name val="Bahnschrift"/>
      <family val="2"/>
    </font>
    <font>
      <i/>
      <sz val="10"/>
      <color theme="1"/>
      <name val="Calibri"/>
      <family val="2"/>
      <scheme val="minor"/>
    </font>
    <font>
      <i/>
      <sz val="10"/>
      <name val="Bahnschrift"/>
      <family val="2"/>
    </font>
    <font>
      <sz val="10"/>
      <color theme="4" tint="0.39997558519241921"/>
      <name val="Bahnschrift"/>
      <family val="2"/>
    </font>
    <font>
      <sz val="11"/>
      <color theme="0" tint="-0.499984740745262"/>
      <name val="Calibri"/>
      <family val="2"/>
      <scheme val="minor"/>
    </font>
    <font>
      <u/>
      <sz val="10"/>
      <name val="Bahnschrift"/>
      <family val="2"/>
    </font>
  </fonts>
  <fills count="16">
    <fill>
      <patternFill patternType="none"/>
    </fill>
    <fill>
      <patternFill patternType="gray125"/>
    </fill>
    <fill>
      <patternFill patternType="solid">
        <fgColor rgb="FF00B0F0"/>
        <bgColor indexed="64"/>
      </patternFill>
    </fill>
    <fill>
      <patternFill patternType="solid">
        <fgColor rgb="FFB3EBFF"/>
        <bgColor indexed="64"/>
      </patternFill>
    </fill>
    <fill>
      <patternFill patternType="solid">
        <fgColor rgb="FFC6EFCE"/>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rgb="FFCCFFCC"/>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3FCFF"/>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22"/>
      </right>
      <top style="thin">
        <color indexed="22"/>
      </top>
      <bottom style="thin">
        <color indexed="22"/>
      </bottom>
      <diagonal/>
    </border>
    <border>
      <left style="thin">
        <color indexed="64"/>
      </left>
      <right style="thin">
        <color indexed="64"/>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top/>
      <bottom/>
      <diagonal/>
    </border>
    <border>
      <left style="thin">
        <color indexed="22"/>
      </left>
      <right/>
      <top style="thin">
        <color indexed="22"/>
      </top>
      <bottom style="thin">
        <color indexed="22"/>
      </bottom>
      <diagonal/>
    </border>
    <border>
      <left/>
      <right style="thin">
        <color indexed="9"/>
      </right>
      <top style="thin">
        <color indexed="9"/>
      </top>
      <bottom style="thin">
        <color indexed="9"/>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style="thin">
        <color theme="2" tint="-0.24994659260841701"/>
      </left>
      <right/>
      <top style="thin">
        <color theme="2" tint="-0.24994659260841701"/>
      </top>
      <bottom style="thin">
        <color theme="2" tint="-0.2499465926084170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9"/>
      </left>
      <right/>
      <top/>
      <bottom style="thin">
        <color indexed="9"/>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auto="1"/>
      </top>
      <bottom/>
      <diagonal/>
    </border>
    <border>
      <left/>
      <right style="thin">
        <color theme="2" tint="-0.24994659260841701"/>
      </right>
      <top style="thin">
        <color theme="2" tint="-0.24994659260841701"/>
      </top>
      <bottom style="thin">
        <color theme="2" tint="-0.24994659260841701"/>
      </bottom>
      <diagonal/>
    </border>
  </borders>
  <cellStyleXfs count="5">
    <xf numFmtId="0" fontId="0" fillId="0" borderId="0"/>
    <xf numFmtId="0" fontId="4" fillId="4" borderId="0" applyNumberFormat="0" applyBorder="0" applyAlignment="0" applyProtection="0"/>
    <xf numFmtId="0" fontId="5" fillId="0" borderId="0" applyNumberFormat="0" applyFill="0" applyBorder="0" applyAlignment="0" applyProtection="0"/>
    <xf numFmtId="9" fontId="30" fillId="0" borderId="0" applyFont="0" applyFill="0" applyBorder="0" applyAlignment="0" applyProtection="0"/>
    <xf numFmtId="0" fontId="1" fillId="0" borderId="0"/>
  </cellStyleXfs>
  <cellXfs count="192">
    <xf numFmtId="0" fontId="0" fillId="0" borderId="0" xfId="0"/>
    <xf numFmtId="0" fontId="12" fillId="0" borderId="6" xfId="0" applyFont="1" applyBorder="1" applyProtection="1"/>
    <xf numFmtId="0" fontId="12" fillId="0" borderId="22" xfId="0" applyFont="1" applyBorder="1" applyProtection="1"/>
    <xf numFmtId="0" fontId="13" fillId="0" borderId="6" xfId="0" applyFont="1" applyBorder="1" applyProtection="1"/>
    <xf numFmtId="0" fontId="12" fillId="0" borderId="6" xfId="0" applyFont="1" applyBorder="1"/>
    <xf numFmtId="0" fontId="12" fillId="0" borderId="9" xfId="0" applyFont="1" applyBorder="1" applyProtection="1"/>
    <xf numFmtId="0" fontId="12" fillId="0" borderId="23" xfId="0" applyFont="1" applyBorder="1" applyProtection="1"/>
    <xf numFmtId="0" fontId="12" fillId="0" borderId="5" xfId="0" applyFont="1" applyFill="1" applyBorder="1" applyProtection="1"/>
    <xf numFmtId="0" fontId="14" fillId="0" borderId="22" xfId="0" applyFont="1" applyBorder="1" applyAlignment="1" applyProtection="1">
      <alignment horizontal="right"/>
    </xf>
    <xf numFmtId="0" fontId="12" fillId="0" borderId="5" xfId="0" applyFont="1" applyFill="1" applyBorder="1" applyAlignment="1" applyProtection="1"/>
    <xf numFmtId="0" fontId="12" fillId="0" borderId="22" xfId="0" applyFont="1" applyFill="1" applyBorder="1" applyProtection="1"/>
    <xf numFmtId="0" fontId="12" fillId="0" borderId="10" xfId="0" applyFont="1" applyFill="1" applyBorder="1" applyProtection="1"/>
    <xf numFmtId="0" fontId="14" fillId="0" borderId="28" xfId="0" applyFont="1" applyFill="1" applyBorder="1" applyAlignment="1" applyProtection="1"/>
    <xf numFmtId="0" fontId="14" fillId="0" borderId="5" xfId="0" applyFont="1" applyBorder="1" applyAlignment="1" applyProtection="1">
      <alignment horizontal="right"/>
    </xf>
    <xf numFmtId="0" fontId="12" fillId="0" borderId="10" xfId="0" applyFont="1" applyFill="1" applyBorder="1" applyAlignment="1" applyProtection="1"/>
    <xf numFmtId="0" fontId="12" fillId="0" borderId="23" xfId="0" applyFont="1" applyFill="1" applyBorder="1" applyAlignment="1" applyProtection="1"/>
    <xf numFmtId="0" fontId="12" fillId="0" borderId="22" xfId="0" applyFont="1" applyFill="1" applyBorder="1" applyAlignment="1" applyProtection="1"/>
    <xf numFmtId="0" fontId="12" fillId="0" borderId="23" xfId="0" applyFont="1" applyFill="1" applyBorder="1" applyProtection="1"/>
    <xf numFmtId="0" fontId="12" fillId="0" borderId="19" xfId="0" applyFont="1" applyFill="1" applyBorder="1"/>
    <xf numFmtId="0" fontId="12" fillId="0" borderId="22" xfId="0" applyFont="1" applyFill="1" applyBorder="1"/>
    <xf numFmtId="0" fontId="12" fillId="0" borderId="16" xfId="0" applyFont="1" applyBorder="1" applyProtection="1"/>
    <xf numFmtId="0" fontId="15" fillId="0" borderId="22" xfId="0" applyFont="1" applyBorder="1" applyAlignment="1" applyProtection="1">
      <alignment horizontal="right"/>
    </xf>
    <xf numFmtId="0" fontId="16" fillId="0" borderId="22" xfId="0" applyFont="1" applyBorder="1" applyAlignment="1" applyProtection="1">
      <alignment horizontal="center"/>
    </xf>
    <xf numFmtId="0" fontId="16" fillId="0" borderId="23" xfId="0" applyFont="1" applyBorder="1" applyAlignment="1" applyProtection="1">
      <alignment horizontal="center"/>
    </xf>
    <xf numFmtId="0" fontId="12" fillId="0" borderId="19" xfId="0" applyFont="1" applyBorder="1"/>
    <xf numFmtId="0" fontId="12" fillId="0" borderId="22" xfId="0" applyFont="1" applyBorder="1"/>
    <xf numFmtId="0" fontId="14" fillId="0" borderId="15" xfId="0" applyFont="1" applyBorder="1" applyProtection="1"/>
    <xf numFmtId="0" fontId="12" fillId="0" borderId="3" xfId="0" applyFont="1" applyBorder="1"/>
    <xf numFmtId="0" fontId="12" fillId="0" borderId="6" xfId="0" applyFont="1" applyBorder="1" applyAlignment="1" applyProtection="1">
      <alignment textRotation="90"/>
    </xf>
    <xf numFmtId="0" fontId="12" fillId="0" borderId="23" xfId="0" applyFont="1" applyBorder="1" applyAlignment="1" applyProtection="1">
      <alignment textRotation="90"/>
    </xf>
    <xf numFmtId="0" fontId="12" fillId="0" borderId="4" xfId="0" applyFont="1" applyBorder="1" applyAlignment="1" applyProtection="1">
      <alignment textRotation="90"/>
    </xf>
    <xf numFmtId="0" fontId="14" fillId="3" borderId="12" xfId="0" applyFont="1" applyFill="1" applyBorder="1" applyAlignment="1" applyProtection="1">
      <alignment horizontal="center" textRotation="90"/>
      <protection locked="0"/>
    </xf>
    <xf numFmtId="0" fontId="14" fillId="0" borderId="6" xfId="0" applyFont="1" applyBorder="1" applyAlignment="1">
      <alignment textRotation="90"/>
    </xf>
    <xf numFmtId="0" fontId="12" fillId="0" borderId="6" xfId="0" applyFont="1" applyBorder="1" applyAlignment="1">
      <alignment textRotation="90"/>
    </xf>
    <xf numFmtId="0" fontId="14" fillId="0" borderId="14" xfId="0" applyFont="1" applyBorder="1" applyAlignment="1" applyProtection="1">
      <alignment horizontal="right"/>
    </xf>
    <xf numFmtId="0" fontId="12" fillId="0" borderId="15" xfId="0" applyFont="1" applyBorder="1" applyProtection="1"/>
    <xf numFmtId="0" fontId="14" fillId="0" borderId="0" xfId="0" applyFont="1" applyBorder="1" applyAlignment="1" applyProtection="1">
      <alignment horizontal="right"/>
    </xf>
    <xf numFmtId="164" fontId="12" fillId="0" borderId="19" xfId="0" applyNumberFormat="1" applyFont="1" applyBorder="1"/>
    <xf numFmtId="0" fontId="19" fillId="0" borderId="27" xfId="0" applyFont="1" applyBorder="1" applyAlignment="1" applyProtection="1">
      <alignment horizontal="center"/>
    </xf>
    <xf numFmtId="0" fontId="20" fillId="0" borderId="0" xfId="0" applyNumberFormat="1" applyFont="1" applyFill="1" applyBorder="1" applyAlignment="1" applyProtection="1">
      <alignment horizontal="center"/>
    </xf>
    <xf numFmtId="0" fontId="12" fillId="0" borderId="1" xfId="0" applyFont="1" applyBorder="1" applyAlignment="1" applyProtection="1">
      <alignment horizontal="center"/>
    </xf>
    <xf numFmtId="164" fontId="12" fillId="0" borderId="27" xfId="0" applyNumberFormat="1" applyFont="1" applyBorder="1" applyAlignment="1" applyProtection="1">
      <alignment horizontal="center"/>
    </xf>
    <xf numFmtId="2" fontId="12" fillId="0" borderId="27" xfId="0" applyNumberFormat="1" applyFont="1" applyBorder="1" applyAlignment="1" applyProtection="1">
      <alignment horizontal="center"/>
    </xf>
    <xf numFmtId="164" fontId="12" fillId="0" borderId="3" xfId="0" applyNumberFormat="1" applyFont="1" applyBorder="1"/>
    <xf numFmtId="2" fontId="12" fillId="0" borderId="11" xfId="0" applyNumberFormat="1" applyFont="1" applyBorder="1" applyAlignment="1" applyProtection="1">
      <alignment horizontal="center"/>
    </xf>
    <xf numFmtId="0" fontId="14" fillId="0" borderId="6" xfId="0" applyFont="1" applyBorder="1"/>
    <xf numFmtId="0" fontId="18" fillId="0" borderId="0" xfId="0" applyFont="1"/>
    <xf numFmtId="0" fontId="17" fillId="0" borderId="0" xfId="0" applyFont="1"/>
    <xf numFmtId="0" fontId="18" fillId="5" borderId="0" xfId="0" applyFont="1" applyFill="1"/>
    <xf numFmtId="0" fontId="18" fillId="0" borderId="0" xfId="0" quotePrefix="1" applyFont="1"/>
    <xf numFmtId="0" fontId="18" fillId="7" borderId="0" xfId="0" applyFont="1" applyFill="1"/>
    <xf numFmtId="0" fontId="14" fillId="0" borderId="0" xfId="0" applyFont="1" applyBorder="1" applyAlignment="1">
      <alignment horizontal="center" textRotation="90"/>
    </xf>
    <xf numFmtId="0" fontId="18" fillId="0" borderId="0" xfId="0" applyFont="1" applyBorder="1" applyProtection="1"/>
    <xf numFmtId="0" fontId="18" fillId="0" borderId="0" xfId="0" applyFont="1" applyProtection="1"/>
    <xf numFmtId="0" fontId="17" fillId="0" borderId="0" xfId="0" applyFont="1" applyBorder="1" applyProtection="1"/>
    <xf numFmtId="0" fontId="18" fillId="0" borderId="0" xfId="0" quotePrefix="1" applyFont="1" applyBorder="1" applyProtection="1"/>
    <xf numFmtId="164" fontId="18" fillId="0" borderId="0" xfId="0" applyNumberFormat="1" applyFont="1" applyProtection="1">
      <protection locked="0"/>
    </xf>
    <xf numFmtId="0" fontId="18" fillId="0" borderId="0" xfId="0" applyFont="1" applyAlignment="1" applyProtection="1">
      <alignment horizontal="left"/>
    </xf>
    <xf numFmtId="164" fontId="23" fillId="0" borderId="0" xfId="2" applyNumberFormat="1" applyFont="1" applyProtection="1">
      <protection locked="0"/>
    </xf>
    <xf numFmtId="0" fontId="18" fillId="0" borderId="0" xfId="0" quotePrefix="1" applyFont="1" applyAlignment="1" applyProtection="1">
      <alignment horizontal="left"/>
    </xf>
    <xf numFmtId="0" fontId="18" fillId="0" borderId="0" xfId="0" applyFont="1" applyAlignment="1" applyProtection="1">
      <alignment horizontal="right"/>
    </xf>
    <xf numFmtId="0" fontId="14" fillId="0" borderId="18" xfId="0" applyFont="1" applyBorder="1" applyAlignment="1" applyProtection="1">
      <alignment horizontal="center" wrapText="1"/>
    </xf>
    <xf numFmtId="0" fontId="14" fillId="0" borderId="27" xfId="0" applyFont="1" applyBorder="1" applyAlignment="1" applyProtection="1">
      <alignment horizontal="center" wrapText="1"/>
    </xf>
    <xf numFmtId="0" fontId="19" fillId="0" borderId="27" xfId="0" applyFont="1" applyBorder="1" applyAlignment="1" applyProtection="1">
      <alignment horizontal="center" wrapText="1"/>
    </xf>
    <xf numFmtId="0" fontId="14" fillId="0" borderId="15" xfId="0" applyFont="1" applyBorder="1" applyAlignment="1" applyProtection="1">
      <alignment horizontal="right"/>
    </xf>
    <xf numFmtId="0" fontId="14" fillId="0" borderId="13" xfId="0" applyFont="1" applyBorder="1" applyAlignment="1" applyProtection="1">
      <alignment horizontal="right"/>
    </xf>
    <xf numFmtId="0" fontId="18" fillId="0" borderId="0" xfId="0" applyFont="1" applyAlignment="1" applyProtection="1">
      <alignment vertical="center"/>
    </xf>
    <xf numFmtId="0" fontId="18" fillId="0" borderId="0" xfId="0" applyFont="1" applyAlignment="1" applyProtection="1">
      <alignment horizontal="right" vertical="center"/>
    </xf>
    <xf numFmtId="0" fontId="26" fillId="0" borderId="0" xfId="0" applyFont="1" applyBorder="1" applyProtection="1"/>
    <xf numFmtId="0" fontId="26" fillId="0" borderId="0" xfId="0" applyFont="1" applyProtection="1"/>
    <xf numFmtId="0" fontId="0" fillId="0" borderId="0" xfId="0"/>
    <xf numFmtId="0" fontId="5" fillId="0" borderId="0" xfId="2"/>
    <xf numFmtId="0" fontId="32" fillId="0" borderId="0" xfId="0" applyFont="1"/>
    <xf numFmtId="0" fontId="31" fillId="0" borderId="0" xfId="0" applyFont="1" applyAlignment="1">
      <alignment horizontal="right"/>
    </xf>
    <xf numFmtId="49" fontId="0" fillId="10" borderId="0" xfId="0" applyNumberFormat="1" applyFill="1" applyAlignment="1">
      <alignment horizontal="left"/>
    </xf>
    <xf numFmtId="14" fontId="0" fillId="10" borderId="0" xfId="0" applyNumberFormat="1" applyFill="1" applyAlignment="1">
      <alignment horizontal="left"/>
    </xf>
    <xf numFmtId="9" fontId="0" fillId="10" borderId="0" xfId="3" applyFont="1" applyFill="1" applyAlignment="1">
      <alignment horizontal="left"/>
    </xf>
    <xf numFmtId="0" fontId="0" fillId="0" borderId="0" xfId="0" applyAlignment="1">
      <alignment horizontal="right"/>
    </xf>
    <xf numFmtId="0" fontId="31" fillId="0" borderId="0" xfId="0" applyFont="1"/>
    <xf numFmtId="0" fontId="33" fillId="0" borderId="0" xfId="0" applyFont="1"/>
    <xf numFmtId="1" fontId="0" fillId="10" borderId="0" xfId="0" applyNumberFormat="1" applyFill="1" applyAlignment="1">
      <alignment horizontal="left"/>
    </xf>
    <xf numFmtId="1" fontId="0" fillId="11" borderId="0" xfId="0" applyNumberFormat="1" applyFill="1" applyAlignment="1">
      <alignment horizontal="left"/>
    </xf>
    <xf numFmtId="0" fontId="16" fillId="0" borderId="0" xfId="0" applyFont="1" applyBorder="1" applyProtection="1"/>
    <xf numFmtId="0" fontId="16" fillId="0" borderId="3" xfId="0" applyFont="1" applyBorder="1" applyProtection="1"/>
    <xf numFmtId="0" fontId="16" fillId="0" borderId="22" xfId="0" applyFont="1" applyBorder="1" applyProtection="1"/>
    <xf numFmtId="0" fontId="16" fillId="0" borderId="6" xfId="0" applyFont="1" applyBorder="1"/>
    <xf numFmtId="0" fontId="16" fillId="0" borderId="0" xfId="0" applyFont="1" applyBorder="1"/>
    <xf numFmtId="0" fontId="15" fillId="0" borderId="0" xfId="0" applyFont="1" applyBorder="1" applyAlignment="1" applyProtection="1"/>
    <xf numFmtId="0" fontId="15" fillId="0" borderId="6" xfId="0" applyFont="1" applyBorder="1" applyAlignment="1" applyProtection="1">
      <alignment horizontal="right"/>
    </xf>
    <xf numFmtId="0" fontId="16" fillId="0" borderId="5" xfId="0" applyFont="1" applyBorder="1" applyProtection="1"/>
    <xf numFmtId="0" fontId="16" fillId="0" borderId="5" xfId="0" applyFont="1" applyBorder="1"/>
    <xf numFmtId="0" fontId="16" fillId="0" borderId="24" xfId="0" applyFont="1" applyBorder="1" applyProtection="1"/>
    <xf numFmtId="0" fontId="16" fillId="0" borderId="10" xfId="0" applyFont="1" applyBorder="1" applyProtection="1"/>
    <xf numFmtId="0" fontId="15" fillId="0" borderId="19" xfId="0" applyFont="1" applyBorder="1" applyAlignment="1" applyProtection="1">
      <alignment horizontal="right"/>
    </xf>
    <xf numFmtId="0" fontId="16" fillId="0" borderId="7" xfId="0" applyFont="1" applyFill="1" applyBorder="1" applyAlignment="1" applyProtection="1">
      <alignment horizontal="left"/>
      <protection locked="0"/>
    </xf>
    <xf numFmtId="0" fontId="16" fillId="0" borderId="6" xfId="0" applyFont="1" applyBorder="1" applyProtection="1"/>
    <xf numFmtId="0" fontId="16" fillId="0" borderId="6" xfId="0" applyFont="1" applyBorder="1" applyAlignment="1" applyProtection="1">
      <alignment horizontal="center"/>
    </xf>
    <xf numFmtId="0" fontId="14" fillId="0" borderId="12" xfId="0" applyFont="1" applyFill="1" applyBorder="1" applyAlignment="1" applyProtection="1">
      <alignment horizontal="center" textRotation="90"/>
      <protection locked="0"/>
    </xf>
    <xf numFmtId="164" fontId="12" fillId="0" borderId="20" xfId="0" applyNumberFormat="1" applyFont="1" applyFill="1" applyBorder="1" applyAlignment="1" applyProtection="1">
      <alignment horizontal="center"/>
      <protection locked="0"/>
    </xf>
    <xf numFmtId="164" fontId="12" fillId="0" borderId="21" xfId="0" applyNumberFormat="1" applyFont="1" applyFill="1" applyBorder="1" applyAlignment="1" applyProtection="1">
      <alignment horizontal="center"/>
      <protection locked="0"/>
    </xf>
    <xf numFmtId="49" fontId="12" fillId="0" borderId="20" xfId="0" applyNumberFormat="1" applyFont="1" applyFill="1" applyBorder="1" applyAlignment="1" applyProtection="1">
      <alignment horizontal="center"/>
      <protection locked="0"/>
    </xf>
    <xf numFmtId="164" fontId="14" fillId="0" borderId="11" xfId="0" applyNumberFormat="1" applyFont="1" applyFill="1" applyBorder="1" applyAlignment="1" applyProtection="1">
      <alignment horizontal="center"/>
      <protection locked="0"/>
    </xf>
    <xf numFmtId="164" fontId="12" fillId="0" borderId="11" xfId="0" applyNumberFormat="1" applyFont="1" applyFill="1" applyBorder="1" applyAlignment="1" applyProtection="1">
      <alignment horizontal="center"/>
      <protection locked="0"/>
    </xf>
    <xf numFmtId="164" fontId="21" fillId="0" borderId="20" xfId="0" applyNumberFormat="1" applyFont="1" applyFill="1" applyBorder="1" applyAlignment="1" applyProtection="1">
      <alignment horizontal="center"/>
    </xf>
    <xf numFmtId="0" fontId="22" fillId="0" borderId="27" xfId="0" applyFont="1" applyFill="1" applyBorder="1" applyAlignment="1" applyProtection="1">
      <alignment horizontal="center"/>
      <protection locked="0"/>
    </xf>
    <xf numFmtId="0" fontId="22" fillId="0" borderId="27" xfId="0" applyFont="1" applyFill="1" applyBorder="1" applyProtection="1">
      <protection locked="0"/>
    </xf>
    <xf numFmtId="0" fontId="32" fillId="0" borderId="0" xfId="4" applyFont="1"/>
    <xf numFmtId="0" fontId="34" fillId="0" borderId="0" xfId="4" applyFont="1"/>
    <xf numFmtId="0" fontId="1" fillId="0" borderId="0" xfId="4"/>
    <xf numFmtId="0" fontId="35" fillId="0" borderId="0" xfId="4" applyFont="1" applyAlignment="1">
      <alignment horizontal="right"/>
    </xf>
    <xf numFmtId="0" fontId="34" fillId="0" borderId="0" xfId="4" applyFont="1" applyAlignment="1">
      <alignment horizontal="center"/>
    </xf>
    <xf numFmtId="0" fontId="17" fillId="0" borderId="0" xfId="4" applyFont="1" applyAlignment="1">
      <alignment horizontal="right"/>
    </xf>
    <xf numFmtId="0" fontId="17" fillId="0" borderId="0" xfId="4" applyFont="1" applyAlignment="1">
      <alignment horizontal="right" textRotation="90"/>
    </xf>
    <xf numFmtId="0" fontId="17" fillId="8" borderId="0" xfId="4" applyFont="1" applyFill="1"/>
    <xf numFmtId="0" fontId="18" fillId="8" borderId="0" xfId="4" applyFont="1" applyFill="1"/>
    <xf numFmtId="0" fontId="17" fillId="5" borderId="0" xfId="4" applyFont="1" applyFill="1"/>
    <xf numFmtId="2" fontId="34" fillId="0" borderId="0" xfId="4" applyNumberFormat="1" applyFont="1" applyAlignment="1">
      <alignment horizontal="center"/>
    </xf>
    <xf numFmtId="49" fontId="34" fillId="0" borderId="0" xfId="4" applyNumberFormat="1" applyFont="1" applyAlignment="1">
      <alignment wrapText="1"/>
    </xf>
    <xf numFmtId="49" fontId="36" fillId="0" borderId="0" xfId="4" applyNumberFormat="1" applyFont="1" applyAlignment="1">
      <alignment horizontal="center" wrapText="1"/>
    </xf>
    <xf numFmtId="49" fontId="1" fillId="0" borderId="0" xfId="4" applyNumberFormat="1" applyAlignment="1">
      <alignment wrapText="1"/>
    </xf>
    <xf numFmtId="0" fontId="36" fillId="0" borderId="0" xfId="4" applyFont="1" applyAlignment="1">
      <alignment horizontal="right"/>
    </xf>
    <xf numFmtId="0" fontId="36" fillId="0" borderId="29" xfId="4" applyFont="1" applyBorder="1" applyAlignment="1">
      <alignment horizontal="center"/>
    </xf>
    <xf numFmtId="0" fontId="36" fillId="0" borderId="0" xfId="4" applyFont="1"/>
    <xf numFmtId="2" fontId="35" fillId="0" borderId="0" xfId="4" applyNumberFormat="1" applyFont="1" applyAlignment="1">
      <alignment horizontal="center"/>
    </xf>
    <xf numFmtId="0" fontId="36" fillId="0" borderId="0" xfId="4" applyFont="1" applyAlignment="1">
      <alignment horizontal="center"/>
    </xf>
    <xf numFmtId="2" fontId="1" fillId="0" borderId="0" xfId="4" applyNumberFormat="1"/>
    <xf numFmtId="166" fontId="1" fillId="0" borderId="0" xfId="4" applyNumberFormat="1"/>
    <xf numFmtId="0" fontId="1" fillId="0" borderId="0" xfId="4" quotePrefix="1"/>
    <xf numFmtId="2" fontId="34" fillId="0" borderId="0" xfId="4" applyNumberFormat="1" applyFont="1" applyFill="1" applyAlignment="1">
      <alignment horizontal="center"/>
    </xf>
    <xf numFmtId="0" fontId="36" fillId="0" borderId="0" xfId="4" applyFont="1" applyBorder="1" applyAlignment="1">
      <alignment horizontal="center"/>
    </xf>
    <xf numFmtId="0" fontId="41" fillId="0" borderId="29" xfId="4" applyFont="1" applyBorder="1" applyAlignment="1">
      <alignment horizontal="right"/>
    </xf>
    <xf numFmtId="0" fontId="41" fillId="0" borderId="30" xfId="4" applyFont="1" applyBorder="1" applyAlignment="1">
      <alignment horizontal="right"/>
    </xf>
    <xf numFmtId="2" fontId="42" fillId="0" borderId="29" xfId="4" applyNumberFormat="1" applyFont="1" applyBorder="1" applyAlignment="1">
      <alignment horizontal="center"/>
    </xf>
    <xf numFmtId="0" fontId="40" fillId="0" borderId="2" xfId="4" applyFont="1" applyBorder="1" applyAlignment="1">
      <alignment horizontal="center"/>
    </xf>
    <xf numFmtId="0" fontId="18" fillId="0" borderId="0" xfId="4" applyFont="1"/>
    <xf numFmtId="0" fontId="18" fillId="2" borderId="0" xfId="4" applyFont="1" applyFill="1"/>
    <xf numFmtId="0" fontId="18" fillId="6" borderId="0" xfId="4" applyFont="1" applyFill="1"/>
    <xf numFmtId="165" fontId="18" fillId="0" borderId="0" xfId="4" applyNumberFormat="1" applyFont="1"/>
    <xf numFmtId="164" fontId="18" fillId="0" borderId="0" xfId="4" applyNumberFormat="1" applyFont="1"/>
    <xf numFmtId="0" fontId="18" fillId="0" borderId="0" xfId="0" applyFont="1" applyAlignment="1">
      <alignment horizontal="right"/>
    </xf>
    <xf numFmtId="0" fontId="18" fillId="0" borderId="0" xfId="0" applyFont="1" applyBorder="1" applyAlignment="1">
      <alignment horizontal="right"/>
    </xf>
    <xf numFmtId="2" fontId="18" fillId="0" borderId="0" xfId="0" applyNumberFormat="1" applyFont="1" applyBorder="1" applyAlignment="1">
      <alignment horizontal="center" vertical="center"/>
    </xf>
    <xf numFmtId="2" fontId="18" fillId="0" borderId="26" xfId="0" applyNumberFormat="1" applyFont="1" applyBorder="1" applyAlignment="1">
      <alignment horizontal="center" vertical="center"/>
    </xf>
    <xf numFmtId="0" fontId="14" fillId="13" borderId="8" xfId="0" applyFont="1" applyFill="1" applyBorder="1" applyAlignment="1">
      <alignment horizontal="center" textRotation="90"/>
    </xf>
    <xf numFmtId="0" fontId="43" fillId="0" borderId="0" xfId="0" applyFont="1" applyFill="1"/>
    <xf numFmtId="2" fontId="44" fillId="0" borderId="31" xfId="0" applyNumberFormat="1" applyFont="1" applyFill="1" applyBorder="1" applyAlignment="1">
      <alignment horizontal="center" vertical="center"/>
    </xf>
    <xf numFmtId="2" fontId="44" fillId="0" borderId="8" xfId="0" applyNumberFormat="1" applyFont="1" applyFill="1" applyBorder="1" applyAlignment="1">
      <alignment horizontal="center" vertical="center"/>
    </xf>
    <xf numFmtId="0" fontId="18" fillId="12" borderId="0" xfId="0" applyFont="1" applyFill="1"/>
    <xf numFmtId="1" fontId="45" fillId="0" borderId="0" xfId="4" applyNumberFormat="1" applyFont="1" applyAlignment="1">
      <alignment horizontal="center"/>
    </xf>
    <xf numFmtId="0" fontId="31" fillId="0" borderId="0" xfId="4" applyFont="1" applyAlignment="1">
      <alignment horizontal="center"/>
    </xf>
    <xf numFmtId="2" fontId="31" fillId="0" borderId="0" xfId="4" applyNumberFormat="1" applyFont="1" applyAlignment="1">
      <alignment horizontal="center"/>
    </xf>
    <xf numFmtId="0" fontId="31" fillId="0" borderId="0" xfId="4" applyFont="1"/>
    <xf numFmtId="2" fontId="1" fillId="0" borderId="0" xfId="4" applyNumberFormat="1" applyAlignment="1">
      <alignment horizontal="center"/>
    </xf>
    <xf numFmtId="0" fontId="1" fillId="0" borderId="0" xfId="4" applyAlignment="1">
      <alignment horizontal="right"/>
    </xf>
    <xf numFmtId="0" fontId="17" fillId="14" borderId="0" xfId="4" applyFont="1" applyFill="1"/>
    <xf numFmtId="2" fontId="14" fillId="15" borderId="25" xfId="0" applyNumberFormat="1" applyFont="1" applyFill="1" applyBorder="1" applyAlignment="1" applyProtection="1">
      <alignment horizontal="center"/>
      <protection locked="0"/>
    </xf>
    <xf numFmtId="0" fontId="14" fillId="0" borderId="17" xfId="0" applyFont="1" applyBorder="1" applyAlignment="1" applyProtection="1">
      <alignment horizontal="right"/>
    </xf>
    <xf numFmtId="2" fontId="14" fillId="3" borderId="13" xfId="0" applyNumberFormat="1" applyFont="1" applyFill="1" applyBorder="1" applyAlignment="1" applyProtection="1">
      <alignment horizontal="center"/>
      <protection locked="0"/>
    </xf>
    <xf numFmtId="0" fontId="0" fillId="0" borderId="0" xfId="0" applyAlignment="1">
      <alignment wrapText="1"/>
    </xf>
    <xf numFmtId="0" fontId="27" fillId="0" borderId="0" xfId="0" applyFont="1"/>
    <xf numFmtId="0" fontId="28" fillId="0" borderId="0" xfId="0" applyFont="1"/>
    <xf numFmtId="0" fontId="18" fillId="0" borderId="0" xfId="0" applyFont="1" applyAlignment="1">
      <alignment wrapText="1"/>
    </xf>
    <xf numFmtId="0" fontId="0" fillId="0" borderId="0" xfId="0" applyAlignment="1">
      <alignment wrapText="1"/>
    </xf>
    <xf numFmtId="0" fontId="0" fillId="0" borderId="0" xfId="0"/>
    <xf numFmtId="2" fontId="14" fillId="3" borderId="25" xfId="0" applyNumberFormat="1" applyFont="1" applyFill="1" applyBorder="1" applyAlignment="1" applyProtection="1">
      <alignment horizontal="center"/>
      <protection locked="0"/>
    </xf>
    <xf numFmtId="0" fontId="0" fillId="0" borderId="14" xfId="0" applyBorder="1" applyAlignment="1">
      <alignment horizontal="center"/>
    </xf>
    <xf numFmtId="0" fontId="0" fillId="0" borderId="32" xfId="0" applyBorder="1" applyAlignment="1">
      <alignment horizontal="center"/>
    </xf>
    <xf numFmtId="0" fontId="16" fillId="0" borderId="0" xfId="0" applyNumberFormat="1" applyFont="1" applyFill="1" applyBorder="1" applyAlignment="1" applyProtection="1">
      <alignment horizontal="left" wrapText="1"/>
      <protection locked="0"/>
    </xf>
    <xf numFmtId="14" fontId="16" fillId="0" borderId="0" xfId="0" applyNumberFormat="1" applyFont="1" applyFill="1" applyBorder="1" applyAlignment="1" applyProtection="1">
      <alignment horizontal="left" wrapText="1"/>
      <protection locked="0"/>
    </xf>
    <xf numFmtId="0" fontId="14" fillId="0" borderId="0" xfId="0" applyFont="1" applyBorder="1" applyAlignment="1">
      <alignment horizontal="right" vertical="center"/>
    </xf>
    <xf numFmtId="0" fontId="0" fillId="0" borderId="0" xfId="0" applyAlignment="1">
      <alignment horizontal="right" vertical="center"/>
    </xf>
    <xf numFmtId="0" fontId="14" fillId="0" borderId="0" xfId="0" applyFont="1" applyBorder="1" applyAlignment="1">
      <alignment horizontal="right"/>
    </xf>
    <xf numFmtId="0" fontId="0" fillId="0" borderId="0" xfId="0" applyAlignment="1">
      <alignment horizontal="right"/>
    </xf>
    <xf numFmtId="0" fontId="14" fillId="0" borderId="26" xfId="0" applyFont="1" applyBorder="1" applyAlignment="1">
      <alignment horizontal="right" vertical="center"/>
    </xf>
    <xf numFmtId="0" fontId="0" fillId="0" borderId="26" xfId="0" applyBorder="1" applyAlignment="1">
      <alignment horizontal="right" vertical="center"/>
    </xf>
    <xf numFmtId="0" fontId="17" fillId="0" borderId="0" xfId="0" quotePrefix="1" applyFont="1" applyAlignment="1" applyProtection="1">
      <alignment vertical="center"/>
    </xf>
    <xf numFmtId="0" fontId="18" fillId="0" borderId="0" xfId="0" applyFont="1" applyAlignment="1" applyProtection="1">
      <alignment vertical="center" wrapText="1"/>
    </xf>
    <xf numFmtId="0" fontId="0" fillId="0" borderId="0" xfId="0" applyAlignment="1">
      <alignment vertical="center" wrapText="1"/>
    </xf>
    <xf numFmtId="164" fontId="18" fillId="0" borderId="0" xfId="0" applyNumberFormat="1" applyFont="1" applyAlignment="1" applyProtection="1">
      <alignment wrapText="1"/>
      <protection locked="0"/>
    </xf>
    <xf numFmtId="164" fontId="24" fillId="9" borderId="0" xfId="1" applyNumberFormat="1" applyFont="1" applyFill="1" applyAlignment="1" applyProtection="1">
      <alignment vertical="top" wrapText="1"/>
      <protection locked="0"/>
    </xf>
    <xf numFmtId="0" fontId="0" fillId="0" borderId="0" xfId="0" applyAlignment="1">
      <alignment vertical="top" wrapText="1"/>
    </xf>
    <xf numFmtId="0" fontId="18" fillId="0" borderId="0" xfId="0" applyFont="1" applyAlignment="1" applyProtection="1">
      <alignment horizontal="right" vertical="top" wrapText="1"/>
    </xf>
    <xf numFmtId="164" fontId="24" fillId="0" borderId="0" xfId="1" applyNumberFormat="1" applyFont="1" applyFill="1" applyProtection="1">
      <protection locked="0"/>
    </xf>
    <xf numFmtId="164" fontId="18" fillId="0" borderId="0" xfId="0" applyNumberFormat="1" applyFont="1" applyFill="1" applyProtection="1">
      <protection locked="0"/>
    </xf>
    <xf numFmtId="0" fontId="18" fillId="0" borderId="0" xfId="0" applyFont="1" applyFill="1" applyProtection="1"/>
    <xf numFmtId="164" fontId="18" fillId="0" borderId="0" xfId="0" applyNumberFormat="1" applyFont="1" applyAlignment="1" applyProtection="1">
      <alignment vertical="top" wrapText="1"/>
      <protection locked="0"/>
    </xf>
    <xf numFmtId="0" fontId="18" fillId="0" borderId="0" xfId="0" applyFont="1" applyAlignment="1" applyProtection="1">
      <alignment horizontal="right" vertical="top"/>
    </xf>
    <xf numFmtId="164" fontId="18" fillId="0" borderId="0" xfId="0" applyNumberFormat="1" applyFont="1" applyAlignment="1" applyProtection="1">
      <alignment horizontal="left" vertical="top"/>
      <protection locked="0"/>
    </xf>
    <xf numFmtId="164" fontId="18" fillId="0" borderId="0" xfId="0" applyNumberFormat="1" applyFont="1" applyAlignment="1" applyProtection="1">
      <alignment horizontal="left" vertical="top" wrapText="1"/>
      <protection locked="0"/>
    </xf>
    <xf numFmtId="0" fontId="0" fillId="0" borderId="0" xfId="0" applyAlignment="1">
      <alignment horizontal="left" vertical="top" wrapText="1"/>
    </xf>
    <xf numFmtId="0" fontId="18" fillId="0" borderId="0" xfId="0" applyFont="1" applyBorder="1" applyAlignment="1" applyProtection="1">
      <alignment wrapText="1"/>
    </xf>
    <xf numFmtId="0" fontId="29" fillId="0" borderId="0" xfId="0" applyFont="1" applyBorder="1" applyAlignment="1" applyProtection="1">
      <alignment wrapText="1"/>
    </xf>
  </cellXfs>
  <cellStyles count="5">
    <cellStyle name="Good" xfId="1" builtinId="26"/>
    <cellStyle name="Hyperlink" xfId="2" builtinId="8"/>
    <cellStyle name="Normal" xfId="0" builtinId="0"/>
    <cellStyle name="Normal 2" xfId="4" xr:uid="{9C1DF023-EC5F-4E4F-BE92-7C92FA35C274}"/>
    <cellStyle name="Percent" xfId="3" builtinId="5"/>
  </cellStyles>
  <dxfs count="28">
    <dxf>
      <font>
        <color theme="0"/>
      </font>
    </dxf>
    <dxf>
      <fill>
        <patternFill>
          <bgColor rgb="FF92D050"/>
        </patternFill>
      </fill>
    </dxf>
    <dxf>
      <fill>
        <patternFill>
          <bgColor rgb="FF92D050"/>
        </patternFill>
      </fill>
    </dxf>
    <dxf>
      <font>
        <color theme="0"/>
      </font>
      <fill>
        <patternFill>
          <bgColor theme="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u/>
        <color theme="1"/>
      </font>
      <fill>
        <patternFill>
          <bgColor rgb="FFFFC000"/>
        </patternFill>
      </fill>
    </dxf>
    <dxf>
      <font>
        <b/>
        <i val="0"/>
        <u val="double"/>
      </font>
      <fill>
        <patternFill>
          <bgColor rgb="FFFF0000"/>
        </patternFill>
      </fill>
    </dxf>
    <dxf>
      <font>
        <b/>
        <i val="0"/>
        <u val="double"/>
        <color auto="1"/>
      </font>
      <fill>
        <patternFill>
          <bgColor theme="7" tint="0.39994506668294322"/>
        </patternFill>
      </fill>
    </dxf>
    <dxf>
      <font>
        <b/>
        <i val="0"/>
        <u val="double"/>
        <color auto="1"/>
      </font>
      <fill>
        <patternFill>
          <bgColor rgb="FFFF0000"/>
        </patternFill>
      </fill>
    </dxf>
    <dxf>
      <font>
        <color theme="1"/>
      </font>
      <fill>
        <patternFill>
          <bgColor rgb="FFFF9999"/>
        </patternFill>
      </fill>
    </dxf>
    <dxf>
      <font>
        <color theme="1"/>
      </font>
    </dxf>
    <dxf>
      <fill>
        <patternFill>
          <bgColor rgb="FFB3EBFF"/>
        </patternFill>
      </fill>
    </dxf>
    <dxf>
      <font>
        <color theme="1"/>
      </font>
      <fill>
        <patternFill>
          <bgColor rgb="FFB3EBFF"/>
        </patternFill>
      </fill>
    </dxf>
    <dxf>
      <font>
        <color auto="1"/>
      </font>
      <fill>
        <patternFill>
          <bgColor rgb="FFB3EBFF"/>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CFF"/>
      <color rgb="FFB3EBFF"/>
      <color rgb="FFCDF5FF"/>
      <color rgb="FFFF9999"/>
      <color rgb="FF33CCFF"/>
      <color rgb="FF71DAFF"/>
      <color rgb="FF3399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1</c:v>
                </c:pt>
                <c:pt idx="4">
                  <c:v>1</c:v>
                </c:pt>
                <c:pt idx="5">
                  <c:v>3</c:v>
                </c:pt>
                <c:pt idx="6">
                  <c:v>6</c:v>
                </c:pt>
                <c:pt idx="7">
                  <c:v>10</c:v>
                </c:pt>
                <c:pt idx="8">
                  <c:v>7</c:v>
                </c:pt>
                <c:pt idx="9">
                  <c:v>3</c:v>
                </c:pt>
                <c:pt idx="10">
                  <c:v>0</c:v>
                </c:pt>
              </c:numCache>
            </c:numRef>
          </c:val>
          <c:extLst>
            <c:ext xmlns:c16="http://schemas.microsoft.com/office/drawing/2014/chart" uri="{C3380CC4-5D6E-409C-BE32-E72D297353CC}">
              <c16:uniqueId val="{00000000-88A1-4A00-AB9F-C714708B60C8}"/>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59</xdr:row>
      <xdr:rowOff>69850</xdr:rowOff>
    </xdr:from>
    <xdr:to>
      <xdr:col>4</xdr:col>
      <xdr:colOff>301625</xdr:colOff>
      <xdr:row>64</xdr:row>
      <xdr:rowOff>71295</xdr:rowOff>
    </xdr:to>
    <xdr:pic>
      <xdr:nvPicPr>
        <xdr:cNvPr id="2" name="Picture 1">
          <a:extLst>
            <a:ext uri="{FF2B5EF4-FFF2-40B4-BE49-F238E27FC236}">
              <a16:creationId xmlns:a16="http://schemas.microsoft.com/office/drawing/2014/main" id="{96FCD01C-DC52-4539-B517-9BA832158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7350" y="10833100"/>
          <a:ext cx="2124075" cy="811070"/>
        </a:xfrm>
        <a:prstGeom prst="rect">
          <a:avLst/>
        </a:prstGeom>
      </xdr:spPr>
    </xdr:pic>
    <xdr:clientData/>
  </xdr:twoCellAnchor>
  <xdr:twoCellAnchor editAs="oneCell">
    <xdr:from>
      <xdr:col>9</xdr:col>
      <xdr:colOff>168275</xdr:colOff>
      <xdr:row>7</xdr:row>
      <xdr:rowOff>146050</xdr:rowOff>
    </xdr:from>
    <xdr:to>
      <xdr:col>11</xdr:col>
      <xdr:colOff>304800</xdr:colOff>
      <xdr:row>12</xdr:row>
      <xdr:rowOff>137970</xdr:rowOff>
    </xdr:to>
    <xdr:pic>
      <xdr:nvPicPr>
        <xdr:cNvPr id="3" name="Picture 2">
          <a:extLst>
            <a:ext uri="{FF2B5EF4-FFF2-40B4-BE49-F238E27FC236}">
              <a16:creationId xmlns:a16="http://schemas.microsoft.com/office/drawing/2014/main" id="{B9D61CB6-24D9-4102-881F-435AE321C9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9125" y="1409700"/>
          <a:ext cx="2251075"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647ED73F-2496-4CB2-8FBD-C636809F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466725</xdr:colOff>
      <xdr:row>0</xdr:row>
      <xdr:rowOff>114300</xdr:rowOff>
    </xdr:from>
    <xdr:to>
      <xdr:col>21</xdr:col>
      <xdr:colOff>285750</xdr:colOff>
      <xdr:row>21</xdr:row>
      <xdr:rowOff>85726</xdr:rowOff>
    </xdr:to>
    <xdr:pic>
      <xdr:nvPicPr>
        <xdr:cNvPr id="4" name="Picture 3">
          <a:extLst>
            <a:ext uri="{FF2B5EF4-FFF2-40B4-BE49-F238E27FC236}">
              <a16:creationId xmlns:a16="http://schemas.microsoft.com/office/drawing/2014/main" id="{008F4B9A-A728-401D-AD80-1462C6F969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467" t="10000" r="5733" b="12363"/>
        <a:stretch/>
      </xdr:blipFill>
      <xdr:spPr bwMode="auto">
        <a:xfrm>
          <a:off x="7172325" y="114300"/>
          <a:ext cx="5915025" cy="406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B5E7D7-A0FF-492F-BB8D-4572887669A6}" name="Table24" displayName="Table24" ref="C3:E14" totalsRowShown="0" headerRowDxfId="27" dataDxfId="26">
  <autoFilter ref="C3:E14" xr:uid="{00000000-0009-0000-0100-000001000000}"/>
  <tableColumns count="3">
    <tableColumn id="1" xr3:uid="{7CD82C86-BF1F-49CD-85CB-61BDA935066C}" name="grade" dataDxfId="25">
      <calculatedColumnFormula>C3+1</calculatedColumnFormula>
    </tableColumn>
    <tableColumn id="2" xr3:uid="{DE796029-C991-40E7-8077-C7F4876189AA}" name="range" dataDxfId="24"/>
    <tableColumn id="3" xr3:uid="{3FD4B3F0-2A44-4C08-BE6C-1396318D52C8}" name="count" dataDxfId="23">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4.0/" TargetMode="External"/><Relationship Id="rId1" Type="http://schemas.openxmlformats.org/officeDocument/2006/relationships/hyperlink" Target="http://shiny.chemgrid.org/boxplot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fitToPage="1"/>
  </sheetPr>
  <dimension ref="A1:P1022"/>
  <sheetViews>
    <sheetView showGridLines="0" zoomScaleNormal="100" workbookViewId="0">
      <selection activeCell="B5" sqref="B5"/>
    </sheetView>
  </sheetViews>
  <sheetFormatPr defaultColWidth="9.1796875" defaultRowHeight="12.5" x14ac:dyDescent="0.25"/>
  <cols>
    <col min="1" max="1" width="5.453125" style="53" customWidth="1"/>
    <col min="2" max="2" width="9.453125" style="53" bestFit="1" customWidth="1"/>
    <col min="3" max="3" width="9.1796875" style="53"/>
    <col min="4" max="4" width="9.1796875" style="53" customWidth="1"/>
    <col min="5" max="10" width="9.1796875" style="53"/>
    <col min="11" max="11" width="21.08984375" style="53" customWidth="1"/>
    <col min="12" max="16384" width="9.1796875" style="53"/>
  </cols>
  <sheetData>
    <row r="1" spans="1:11" x14ac:dyDescent="0.25">
      <c r="A1" s="52"/>
      <c r="B1" s="52"/>
      <c r="C1" s="52"/>
      <c r="D1" s="52"/>
      <c r="E1" s="52"/>
      <c r="F1" s="52"/>
      <c r="G1" s="52"/>
      <c r="H1" s="52"/>
      <c r="I1" s="52"/>
      <c r="J1" s="52"/>
      <c r="K1" s="52"/>
    </row>
    <row r="2" spans="1:11" ht="62.5" customHeight="1" x14ac:dyDescent="0.45">
      <c r="A2" s="52"/>
      <c r="B2" s="191" t="s">
        <v>13</v>
      </c>
      <c r="C2" s="162"/>
      <c r="D2" s="162"/>
      <c r="E2" s="162"/>
      <c r="F2" s="162"/>
      <c r="G2" s="162"/>
      <c r="H2" s="162"/>
      <c r="I2" s="162"/>
      <c r="J2" s="162"/>
      <c r="K2" s="162"/>
    </row>
    <row r="3" spans="1:11" x14ac:dyDescent="0.25">
      <c r="A3" s="52"/>
      <c r="B3" s="52"/>
      <c r="C3" s="52"/>
      <c r="D3" s="52"/>
      <c r="E3" s="52"/>
      <c r="F3" s="52"/>
      <c r="G3" s="52"/>
      <c r="H3" s="52"/>
      <c r="I3" s="52"/>
      <c r="J3" s="52"/>
      <c r="K3" s="52"/>
    </row>
    <row r="4" spans="1:11" ht="28.5" customHeight="1" x14ac:dyDescent="0.25">
      <c r="A4" s="52"/>
      <c r="B4" s="190" t="s">
        <v>179</v>
      </c>
      <c r="C4" s="162"/>
      <c r="D4" s="162"/>
      <c r="E4" s="162"/>
      <c r="F4" s="162"/>
      <c r="G4" s="162"/>
      <c r="H4" s="162"/>
      <c r="I4" s="162"/>
      <c r="J4" s="162"/>
      <c r="K4" s="162"/>
    </row>
    <row r="5" spans="1:11" x14ac:dyDescent="0.25">
      <c r="A5" s="52"/>
      <c r="B5" s="52"/>
      <c r="C5" s="52"/>
      <c r="D5" s="52"/>
      <c r="E5" s="52"/>
      <c r="F5" s="52"/>
      <c r="G5" s="52"/>
      <c r="H5" s="52"/>
      <c r="I5" s="52"/>
      <c r="J5" s="52"/>
      <c r="K5" s="52"/>
    </row>
    <row r="6" spans="1:11" x14ac:dyDescent="0.25">
      <c r="A6" s="52"/>
      <c r="B6" s="69" t="s">
        <v>52</v>
      </c>
      <c r="C6" s="52"/>
      <c r="D6" s="52"/>
      <c r="E6" s="52"/>
      <c r="F6" s="52"/>
      <c r="G6" s="52"/>
      <c r="H6" s="52"/>
      <c r="I6" s="52"/>
      <c r="J6" s="52"/>
      <c r="K6" s="52"/>
    </row>
    <row r="7" spans="1:11" x14ac:dyDescent="0.25">
      <c r="A7" s="52"/>
      <c r="B7" s="52" t="s">
        <v>160</v>
      </c>
      <c r="C7" s="52"/>
      <c r="D7" s="52"/>
      <c r="E7" s="52"/>
      <c r="F7" s="52"/>
      <c r="G7" s="52"/>
      <c r="H7" s="52"/>
      <c r="I7" s="52"/>
      <c r="J7" s="52"/>
      <c r="K7" s="52"/>
    </row>
    <row r="8" spans="1:11" x14ac:dyDescent="0.25">
      <c r="A8" s="52"/>
      <c r="B8" s="52"/>
      <c r="C8" s="52"/>
      <c r="D8" s="52"/>
      <c r="E8" s="52"/>
      <c r="F8" s="52"/>
      <c r="G8" s="52"/>
      <c r="H8" s="52"/>
      <c r="I8" s="52"/>
      <c r="J8" s="52"/>
      <c r="K8" s="52"/>
    </row>
    <row r="9" spans="1:11" x14ac:dyDescent="0.25">
      <c r="A9" s="52"/>
      <c r="B9" s="68" t="s">
        <v>10</v>
      </c>
      <c r="C9" s="52"/>
      <c r="D9" s="52"/>
      <c r="E9" s="52"/>
      <c r="F9" s="52"/>
      <c r="G9" s="52"/>
      <c r="H9" s="52"/>
      <c r="I9" s="52"/>
      <c r="J9" s="52"/>
      <c r="K9" s="52"/>
    </row>
    <row r="10" spans="1:11" x14ac:dyDescent="0.25">
      <c r="A10" s="52"/>
      <c r="B10" s="55" t="s">
        <v>161</v>
      </c>
      <c r="C10" s="52"/>
      <c r="D10" s="52"/>
      <c r="E10" s="52"/>
      <c r="F10" s="52"/>
      <c r="G10" s="52"/>
      <c r="H10" s="52"/>
      <c r="I10" s="52"/>
      <c r="J10" s="52"/>
      <c r="K10" s="52"/>
    </row>
    <row r="11" spans="1:11" x14ac:dyDescent="0.25">
      <c r="A11" s="52"/>
      <c r="B11" s="55" t="s">
        <v>163</v>
      </c>
      <c r="C11" s="52"/>
      <c r="D11" s="52"/>
      <c r="E11" s="52"/>
      <c r="F11" s="52"/>
      <c r="G11" s="52"/>
      <c r="H11" s="52"/>
      <c r="I11" s="52"/>
      <c r="J11" s="52"/>
      <c r="K11" s="52"/>
    </row>
    <row r="12" spans="1:11" x14ac:dyDescent="0.25">
      <c r="A12" s="52"/>
      <c r="B12" s="55" t="s">
        <v>162</v>
      </c>
      <c r="C12" s="52"/>
      <c r="D12" s="52"/>
      <c r="E12" s="52"/>
      <c r="F12" s="52"/>
      <c r="G12" s="52"/>
      <c r="H12" s="52"/>
      <c r="I12" s="52"/>
      <c r="J12" s="52"/>
      <c r="K12" s="52"/>
    </row>
    <row r="13" spans="1:11" x14ac:dyDescent="0.25">
      <c r="A13" s="52"/>
      <c r="C13" s="52"/>
      <c r="D13" s="52"/>
      <c r="E13" s="52"/>
      <c r="F13" s="52"/>
      <c r="G13" s="52"/>
      <c r="H13" s="52"/>
      <c r="I13" s="52"/>
      <c r="J13" s="52"/>
      <c r="K13" s="52"/>
    </row>
    <row r="14" spans="1:11" x14ac:dyDescent="0.25">
      <c r="A14" s="52"/>
      <c r="B14" s="55" t="s">
        <v>166</v>
      </c>
      <c r="C14" s="52"/>
      <c r="D14" s="52"/>
      <c r="E14" s="52"/>
      <c r="F14" s="52"/>
      <c r="G14" s="52"/>
      <c r="H14" s="52"/>
      <c r="I14" s="52"/>
      <c r="J14" s="52"/>
      <c r="K14" s="52"/>
    </row>
    <row r="15" spans="1:11" x14ac:dyDescent="0.25">
      <c r="A15" s="52"/>
      <c r="B15" s="55" t="s">
        <v>164</v>
      </c>
      <c r="C15" s="52"/>
      <c r="D15" s="52"/>
      <c r="E15" s="52"/>
      <c r="F15" s="52"/>
      <c r="G15" s="52"/>
      <c r="H15" s="52"/>
      <c r="I15" s="52"/>
      <c r="J15" s="52"/>
      <c r="K15" s="52"/>
    </row>
    <row r="16" spans="1:11" x14ac:dyDescent="0.25">
      <c r="A16" s="52"/>
      <c r="B16" s="55" t="s">
        <v>165</v>
      </c>
      <c r="C16" s="52"/>
      <c r="D16" s="52"/>
      <c r="E16" s="52"/>
      <c r="F16" s="52"/>
      <c r="G16" s="52"/>
      <c r="H16" s="52"/>
      <c r="I16" s="52"/>
      <c r="J16" s="52"/>
      <c r="K16" s="52"/>
    </row>
    <row r="17" spans="1:16" x14ac:dyDescent="0.25">
      <c r="A17" s="52"/>
      <c r="B17" s="55" t="s">
        <v>44</v>
      </c>
      <c r="C17" s="52"/>
      <c r="D17" s="52"/>
      <c r="E17" s="52"/>
      <c r="F17" s="52"/>
      <c r="G17" s="52"/>
      <c r="H17" s="52"/>
      <c r="I17" s="52"/>
      <c r="J17" s="52"/>
      <c r="K17" s="52"/>
    </row>
    <row r="18" spans="1:16" x14ac:dyDescent="0.25">
      <c r="A18" s="52"/>
      <c r="B18" s="55"/>
      <c r="C18" s="52"/>
      <c r="D18" s="52"/>
      <c r="E18" s="52"/>
      <c r="F18" s="52"/>
      <c r="G18" s="52"/>
      <c r="H18" s="52"/>
      <c r="I18" s="52"/>
      <c r="J18" s="52"/>
      <c r="K18" s="52"/>
    </row>
    <row r="19" spans="1:16" x14ac:dyDescent="0.25">
      <c r="A19" s="52"/>
      <c r="B19" s="68" t="s">
        <v>9</v>
      </c>
      <c r="C19" s="52"/>
      <c r="D19" s="52"/>
      <c r="E19" s="52"/>
      <c r="F19" s="52"/>
      <c r="G19" s="52"/>
      <c r="H19" s="52"/>
      <c r="I19" s="52"/>
      <c r="J19" s="52"/>
      <c r="K19" s="52"/>
    </row>
    <row r="20" spans="1:16" x14ac:dyDescent="0.25">
      <c r="A20" s="52"/>
      <c r="B20" s="55" t="s">
        <v>11</v>
      </c>
      <c r="C20" s="52"/>
      <c r="D20" s="52"/>
      <c r="E20" s="52"/>
      <c r="F20" s="52"/>
      <c r="G20" s="52"/>
      <c r="H20" s="52"/>
      <c r="I20" s="52"/>
      <c r="J20" s="52"/>
      <c r="K20" s="52"/>
    </row>
    <row r="21" spans="1:16" x14ac:dyDescent="0.25">
      <c r="A21" s="52"/>
      <c r="B21" s="55" t="s">
        <v>12</v>
      </c>
      <c r="C21" s="52"/>
      <c r="D21" s="52"/>
      <c r="E21" s="52"/>
      <c r="F21" s="52"/>
      <c r="G21" s="52"/>
      <c r="H21" s="52"/>
      <c r="I21" s="52"/>
      <c r="J21" s="52"/>
      <c r="K21" s="52"/>
    </row>
    <row r="22" spans="1:16" x14ac:dyDescent="0.25">
      <c r="A22" s="52"/>
      <c r="B22" s="68" t="s">
        <v>53</v>
      </c>
      <c r="C22" s="52"/>
      <c r="D22" s="52"/>
      <c r="E22" s="52"/>
      <c r="F22" s="52"/>
      <c r="G22" s="52"/>
      <c r="H22" s="52"/>
      <c r="I22" s="52"/>
      <c r="J22" s="52"/>
      <c r="K22" s="52"/>
    </row>
    <row r="23" spans="1:16" x14ac:dyDescent="0.25">
      <c r="A23" s="52"/>
      <c r="B23" s="54"/>
      <c r="C23" s="52"/>
      <c r="D23" s="52"/>
      <c r="E23" s="52"/>
      <c r="F23" s="52"/>
      <c r="G23" s="52"/>
      <c r="H23" s="52"/>
      <c r="I23" s="52"/>
      <c r="J23" s="52"/>
      <c r="K23" s="52"/>
    </row>
    <row r="24" spans="1:16" x14ac:dyDescent="0.25">
      <c r="A24" s="52"/>
      <c r="B24" s="69" t="s">
        <v>48</v>
      </c>
      <c r="G24" s="52"/>
      <c r="H24" s="52"/>
      <c r="I24" s="52"/>
      <c r="J24" s="52"/>
      <c r="K24" s="52"/>
    </row>
    <row r="25" spans="1:16" ht="31" customHeight="1" x14ac:dyDescent="0.25">
      <c r="A25" s="52"/>
      <c r="B25" s="175" t="s">
        <v>171</v>
      </c>
      <c r="E25" s="176" t="s">
        <v>172</v>
      </c>
      <c r="F25" s="177"/>
      <c r="G25" s="177"/>
      <c r="H25" s="177"/>
      <c r="I25" s="177"/>
      <c r="J25" s="177"/>
      <c r="K25" s="177"/>
    </row>
    <row r="26" spans="1:16" ht="24.5" customHeight="1" x14ac:dyDescent="0.25">
      <c r="A26" s="52"/>
      <c r="B26" s="175" t="s">
        <v>167</v>
      </c>
      <c r="E26" s="176" t="s">
        <v>173</v>
      </c>
      <c r="F26" s="177"/>
      <c r="G26" s="177"/>
      <c r="H26" s="177"/>
      <c r="I26" s="177"/>
      <c r="J26" s="177"/>
      <c r="K26" s="177"/>
    </row>
    <row r="27" spans="1:16" ht="27" customHeight="1" x14ac:dyDescent="0.25">
      <c r="A27" s="52"/>
      <c r="B27" s="175" t="s">
        <v>168</v>
      </c>
      <c r="E27" s="176" t="s">
        <v>174</v>
      </c>
      <c r="F27" s="177"/>
      <c r="G27" s="177"/>
      <c r="H27" s="177"/>
      <c r="I27" s="177"/>
      <c r="J27" s="177"/>
      <c r="K27" s="177"/>
    </row>
    <row r="28" spans="1:16" ht="56.5" customHeight="1" x14ac:dyDescent="0.25">
      <c r="A28" s="52"/>
      <c r="B28" s="175" t="s">
        <v>169</v>
      </c>
      <c r="E28" s="176" t="s">
        <v>170</v>
      </c>
      <c r="F28" s="177"/>
      <c r="G28" s="177"/>
      <c r="H28" s="177"/>
      <c r="I28" s="177"/>
      <c r="J28" s="177"/>
      <c r="K28" s="177"/>
    </row>
    <row r="29" spans="1:16" x14ac:dyDescent="0.25">
      <c r="A29" s="52"/>
      <c r="B29" s="52"/>
      <c r="C29" s="52"/>
      <c r="D29" s="52"/>
      <c r="E29" s="52"/>
      <c r="F29" s="52"/>
      <c r="G29" s="52"/>
      <c r="H29" s="52"/>
      <c r="I29" s="52"/>
      <c r="J29" s="52"/>
      <c r="K29" s="52"/>
    </row>
    <row r="30" spans="1:16" x14ac:dyDescent="0.25">
      <c r="B30" s="69" t="s">
        <v>15</v>
      </c>
      <c r="C30" s="66"/>
      <c r="F30" s="56"/>
      <c r="G30" s="56"/>
      <c r="H30" s="56"/>
      <c r="I30" s="56"/>
      <c r="J30" s="56"/>
      <c r="K30" s="56"/>
      <c r="L30" s="56"/>
      <c r="M30" s="56"/>
      <c r="N30" s="56"/>
      <c r="O30" s="56"/>
      <c r="P30" s="56"/>
    </row>
    <row r="31" spans="1:16" x14ac:dyDescent="0.25">
      <c r="B31" s="57" t="s">
        <v>16</v>
      </c>
      <c r="E31" s="67" t="s">
        <v>17</v>
      </c>
      <c r="F31" s="56" t="s">
        <v>18</v>
      </c>
      <c r="G31" s="58" t="s">
        <v>19</v>
      </c>
      <c r="H31" s="56"/>
      <c r="I31" s="56"/>
      <c r="J31" s="56"/>
      <c r="K31" s="56"/>
      <c r="L31" s="56"/>
      <c r="M31" s="56"/>
      <c r="N31" s="56"/>
      <c r="O31" s="56"/>
      <c r="P31" s="56"/>
    </row>
    <row r="32" spans="1:16" x14ac:dyDescent="0.25">
      <c r="B32" s="57"/>
      <c r="E32" s="67" t="s">
        <v>20</v>
      </c>
      <c r="F32" s="56" t="s">
        <v>21</v>
      </c>
      <c r="G32" s="56"/>
      <c r="H32" s="56"/>
      <c r="I32" s="56"/>
      <c r="J32" s="56"/>
      <c r="K32" s="56"/>
      <c r="L32" s="56"/>
      <c r="M32" s="56"/>
      <c r="N32" s="56"/>
      <c r="O32" s="56"/>
      <c r="P32" s="56"/>
    </row>
    <row r="33" spans="1:16" x14ac:dyDescent="0.25">
      <c r="B33" s="59" t="s">
        <v>22</v>
      </c>
      <c r="E33" s="60" t="s">
        <v>17</v>
      </c>
      <c r="F33" s="178" t="s">
        <v>23</v>
      </c>
      <c r="G33" s="162"/>
      <c r="H33" s="162"/>
      <c r="I33" s="162"/>
      <c r="J33" s="162"/>
      <c r="K33" s="162"/>
      <c r="L33" s="56"/>
      <c r="M33" s="56"/>
      <c r="N33" s="56"/>
      <c r="O33" s="56"/>
      <c r="P33" s="56"/>
    </row>
    <row r="34" spans="1:16" x14ac:dyDescent="0.25">
      <c r="B34" s="59"/>
      <c r="E34" s="60" t="s">
        <v>20</v>
      </c>
      <c r="F34" s="56" t="s">
        <v>133</v>
      </c>
      <c r="G34" s="56"/>
      <c r="H34" s="56"/>
      <c r="I34" s="56"/>
      <c r="J34" s="56"/>
      <c r="K34" s="56"/>
      <c r="L34" s="56"/>
      <c r="M34" s="56"/>
      <c r="N34" s="56"/>
      <c r="O34" s="56"/>
      <c r="P34" s="56"/>
    </row>
    <row r="35" spans="1:16" x14ac:dyDescent="0.25">
      <c r="B35" s="59"/>
      <c r="E35" s="60"/>
      <c r="F35" s="56" t="s">
        <v>71</v>
      </c>
      <c r="G35" s="56"/>
      <c r="H35" s="56"/>
      <c r="I35" s="56"/>
      <c r="J35" s="56"/>
      <c r="K35" s="56"/>
      <c r="L35" s="56"/>
      <c r="M35" s="56"/>
      <c r="N35" s="56"/>
      <c r="O35" s="56"/>
      <c r="P35" s="56"/>
    </row>
    <row r="36" spans="1:16" x14ac:dyDescent="0.25">
      <c r="B36" s="59"/>
      <c r="E36" s="60"/>
      <c r="F36" s="56" t="s">
        <v>72</v>
      </c>
      <c r="G36" s="56"/>
      <c r="H36" s="56"/>
      <c r="I36" s="56"/>
      <c r="J36" s="56"/>
      <c r="K36" s="56"/>
      <c r="L36" s="56"/>
      <c r="M36" s="56"/>
      <c r="N36" s="56"/>
      <c r="O36" s="56"/>
      <c r="P36" s="56"/>
    </row>
    <row r="37" spans="1:16" x14ac:dyDescent="0.25">
      <c r="B37" s="59"/>
      <c r="E37" s="60"/>
      <c r="F37" s="56" t="s">
        <v>66</v>
      </c>
      <c r="G37" s="56"/>
      <c r="H37" s="56"/>
      <c r="I37" s="56"/>
      <c r="J37" s="56"/>
      <c r="K37" s="56"/>
      <c r="L37" s="56"/>
      <c r="M37" s="56"/>
      <c r="N37" s="56"/>
      <c r="O37" s="56"/>
      <c r="P37" s="56"/>
    </row>
    <row r="38" spans="1:16" x14ac:dyDescent="0.25">
      <c r="B38" s="59"/>
      <c r="E38" s="60"/>
      <c r="F38" s="56" t="s">
        <v>67</v>
      </c>
      <c r="G38" s="56"/>
      <c r="H38" s="56"/>
      <c r="I38" s="56"/>
      <c r="J38" s="56"/>
      <c r="K38" s="56"/>
      <c r="L38" s="56"/>
      <c r="M38" s="56"/>
      <c r="N38" s="56"/>
      <c r="O38" s="56"/>
      <c r="P38" s="56"/>
    </row>
    <row r="39" spans="1:16" x14ac:dyDescent="0.25">
      <c r="B39" s="59"/>
      <c r="E39" s="60"/>
      <c r="F39" s="56" t="s">
        <v>68</v>
      </c>
      <c r="G39" s="56"/>
      <c r="H39" s="56"/>
      <c r="I39" s="56"/>
      <c r="J39" s="56"/>
      <c r="K39" s="56"/>
      <c r="L39" s="56"/>
      <c r="M39" s="56"/>
      <c r="N39" s="56"/>
      <c r="O39" s="56"/>
      <c r="P39" s="56"/>
    </row>
    <row r="40" spans="1:16" x14ac:dyDescent="0.25">
      <c r="B40" s="59"/>
      <c r="E40" s="60"/>
      <c r="F40" s="56" t="s">
        <v>69</v>
      </c>
      <c r="G40" s="56"/>
      <c r="H40" s="56"/>
      <c r="I40" s="56"/>
      <c r="J40" s="56"/>
      <c r="K40" s="56"/>
      <c r="L40" s="56"/>
      <c r="M40" s="56"/>
      <c r="N40" s="56"/>
      <c r="O40" s="56"/>
      <c r="P40" s="56"/>
    </row>
    <row r="41" spans="1:16" s="184" customFormat="1" ht="26" customHeight="1" x14ac:dyDescent="0.25">
      <c r="A41" s="53"/>
      <c r="B41" s="59"/>
      <c r="C41" s="53"/>
      <c r="D41" s="53"/>
      <c r="E41" s="181" t="s">
        <v>70</v>
      </c>
      <c r="F41" s="179" t="s">
        <v>175</v>
      </c>
      <c r="G41" s="180"/>
      <c r="H41" s="180"/>
      <c r="I41" s="180"/>
      <c r="J41" s="180"/>
      <c r="K41" s="180"/>
      <c r="L41" s="182"/>
      <c r="M41" s="182"/>
      <c r="N41" s="183"/>
      <c r="O41" s="183"/>
      <c r="P41" s="183"/>
    </row>
    <row r="42" spans="1:16" s="184" customFormat="1" x14ac:dyDescent="0.25">
      <c r="A42" s="53"/>
      <c r="B42" s="59"/>
      <c r="C42" s="53"/>
      <c r="D42" s="53"/>
      <c r="E42" s="60"/>
      <c r="F42" s="182"/>
      <c r="G42" s="182"/>
      <c r="H42" s="182"/>
      <c r="I42" s="182"/>
      <c r="J42" s="182"/>
      <c r="K42" s="182"/>
      <c r="L42" s="182"/>
      <c r="M42" s="182"/>
      <c r="N42" s="183"/>
      <c r="O42" s="183"/>
      <c r="P42" s="183"/>
    </row>
    <row r="43" spans="1:16" ht="28.5" customHeight="1" x14ac:dyDescent="0.25">
      <c r="B43" s="59" t="s">
        <v>24</v>
      </c>
      <c r="E43" s="181" t="s">
        <v>17</v>
      </c>
      <c r="F43" s="185" t="s">
        <v>58</v>
      </c>
      <c r="G43" s="180"/>
      <c r="H43" s="180"/>
      <c r="I43" s="180"/>
      <c r="J43" s="180"/>
      <c r="K43" s="180"/>
      <c r="L43" s="56"/>
      <c r="M43" s="56"/>
      <c r="N43" s="56"/>
      <c r="O43" s="56"/>
      <c r="P43" s="56"/>
    </row>
    <row r="44" spans="1:16" x14ac:dyDescent="0.25">
      <c r="B44" s="59"/>
      <c r="E44" s="67" t="s">
        <v>20</v>
      </c>
      <c r="F44" s="56" t="s">
        <v>25</v>
      </c>
      <c r="G44" s="56"/>
      <c r="H44" s="56"/>
      <c r="I44" s="56"/>
      <c r="J44" s="56"/>
      <c r="K44" s="56"/>
      <c r="L44" s="56"/>
      <c r="M44" s="56"/>
      <c r="N44" s="56"/>
      <c r="O44" s="56"/>
      <c r="P44" s="56"/>
    </row>
    <row r="45" spans="1:16" x14ac:dyDescent="0.25">
      <c r="B45" s="59"/>
      <c r="E45" s="60" t="s">
        <v>26</v>
      </c>
      <c r="F45" s="56" t="s">
        <v>27</v>
      </c>
      <c r="G45" s="56"/>
      <c r="H45" s="56"/>
      <c r="I45" s="56"/>
      <c r="J45" s="56"/>
      <c r="K45" s="56"/>
      <c r="L45" s="56"/>
      <c r="M45" s="56"/>
      <c r="N45" s="56"/>
      <c r="O45" s="56"/>
      <c r="P45" s="56"/>
    </row>
    <row r="46" spans="1:16" x14ac:dyDescent="0.25">
      <c r="B46" s="59"/>
      <c r="E46" s="60"/>
      <c r="F46" s="56"/>
      <c r="G46" s="56"/>
      <c r="H46" s="56"/>
      <c r="I46" s="56"/>
      <c r="J46" s="56"/>
      <c r="K46" s="56"/>
      <c r="L46" s="56"/>
      <c r="M46" s="56"/>
      <c r="N46" s="56"/>
      <c r="O46" s="56"/>
      <c r="P46" s="56"/>
    </row>
    <row r="47" spans="1:16" x14ac:dyDescent="0.25">
      <c r="B47" s="59" t="s">
        <v>28</v>
      </c>
      <c r="E47" s="186" t="s">
        <v>17</v>
      </c>
      <c r="F47" s="187" t="s">
        <v>29</v>
      </c>
      <c r="G47" s="187"/>
      <c r="H47" s="187"/>
      <c r="I47" s="187"/>
      <c r="J47" s="187"/>
      <c r="K47" s="187"/>
      <c r="L47" s="56"/>
      <c r="M47" s="56"/>
      <c r="N47" s="56"/>
      <c r="O47" s="56"/>
      <c r="P47" s="56"/>
    </row>
    <row r="48" spans="1:16" ht="40.5" customHeight="1" x14ac:dyDescent="0.25">
      <c r="B48" s="59"/>
      <c r="E48" s="186" t="s">
        <v>20</v>
      </c>
      <c r="F48" s="188" t="s">
        <v>177</v>
      </c>
      <c r="G48" s="189"/>
      <c r="H48" s="189"/>
      <c r="I48" s="189"/>
      <c r="J48" s="189"/>
      <c r="K48" s="189"/>
      <c r="L48" s="56"/>
      <c r="M48" s="56"/>
      <c r="N48" s="56"/>
      <c r="O48" s="56"/>
      <c r="P48" s="56"/>
    </row>
    <row r="49" spans="2:16" x14ac:dyDescent="0.25">
      <c r="B49" s="59"/>
      <c r="E49" s="186" t="s">
        <v>26</v>
      </c>
      <c r="F49" s="187" t="s">
        <v>30</v>
      </c>
      <c r="G49" s="187"/>
      <c r="H49" s="187"/>
      <c r="I49" s="187"/>
      <c r="J49" s="187"/>
      <c r="K49" s="187"/>
      <c r="L49" s="56"/>
      <c r="M49" s="56"/>
      <c r="N49" s="56"/>
      <c r="O49" s="56"/>
      <c r="P49" s="56"/>
    </row>
    <row r="50" spans="2:16" ht="26.5" customHeight="1" x14ac:dyDescent="0.25">
      <c r="B50" s="59"/>
      <c r="E50" s="186" t="s">
        <v>31</v>
      </c>
      <c r="F50" s="188" t="s">
        <v>134</v>
      </c>
      <c r="G50" s="189"/>
      <c r="H50" s="189"/>
      <c r="I50" s="189"/>
      <c r="J50" s="189"/>
      <c r="K50" s="189"/>
      <c r="L50" s="56"/>
      <c r="M50" s="56"/>
      <c r="N50" s="56"/>
      <c r="O50" s="56"/>
      <c r="P50" s="56"/>
    </row>
    <row r="51" spans="2:16" x14ac:dyDescent="0.25">
      <c r="B51" s="59"/>
      <c r="E51" s="186" t="s">
        <v>32</v>
      </c>
      <c r="F51" s="187" t="s">
        <v>176</v>
      </c>
      <c r="G51" s="187"/>
      <c r="H51" s="187"/>
      <c r="I51" s="187"/>
      <c r="J51" s="187"/>
      <c r="K51" s="187"/>
      <c r="L51" s="56"/>
      <c r="M51" s="56"/>
      <c r="N51" s="56"/>
      <c r="O51" s="56"/>
      <c r="P51" s="56"/>
    </row>
    <row r="52" spans="2:16" x14ac:dyDescent="0.25">
      <c r="B52" s="59"/>
      <c r="E52" s="186" t="s">
        <v>33</v>
      </c>
      <c r="F52" s="187" t="s">
        <v>34</v>
      </c>
      <c r="G52" s="187"/>
      <c r="H52" s="187"/>
      <c r="I52" s="187"/>
      <c r="J52" s="187"/>
      <c r="K52" s="187"/>
      <c r="L52" s="56"/>
      <c r="M52" s="56"/>
      <c r="N52" s="56"/>
      <c r="O52" s="56"/>
      <c r="P52" s="56"/>
    </row>
    <row r="53" spans="2:16" x14ac:dyDescent="0.25">
      <c r="B53" s="57" t="s">
        <v>35</v>
      </c>
      <c r="E53" s="186" t="s">
        <v>17</v>
      </c>
      <c r="F53" s="187" t="s">
        <v>36</v>
      </c>
      <c r="G53" s="187"/>
      <c r="H53" s="187"/>
      <c r="I53" s="187"/>
      <c r="J53" s="187"/>
      <c r="K53" s="187"/>
      <c r="L53" s="56"/>
      <c r="M53" s="56"/>
      <c r="N53" s="56"/>
      <c r="O53" s="56"/>
      <c r="P53" s="56"/>
    </row>
    <row r="54" spans="2:16" x14ac:dyDescent="0.25">
      <c r="F54" s="56"/>
      <c r="G54" s="56"/>
      <c r="H54" s="56"/>
      <c r="I54" s="56"/>
      <c r="J54" s="56"/>
      <c r="K54" s="56"/>
      <c r="L54" s="56"/>
      <c r="M54" s="56"/>
      <c r="N54" s="56"/>
      <c r="O54" s="56"/>
      <c r="P54" s="56"/>
    </row>
    <row r="55" spans="2:16" x14ac:dyDescent="0.25">
      <c r="F55" s="56"/>
      <c r="G55" s="56"/>
      <c r="H55" s="56"/>
      <c r="I55" s="56"/>
      <c r="J55" s="56"/>
      <c r="K55" s="56"/>
      <c r="L55" s="56"/>
      <c r="M55" s="56"/>
      <c r="N55" s="56"/>
      <c r="O55" s="56"/>
      <c r="P55" s="56"/>
    </row>
    <row r="56" spans="2:16" s="46" customFormat="1" ht="22" x14ac:dyDescent="0.4">
      <c r="B56" s="159" t="s">
        <v>75</v>
      </c>
      <c r="C56" s="160"/>
      <c r="D56" s="160"/>
      <c r="E56" s="160"/>
      <c r="F56" s="160"/>
      <c r="G56" s="160"/>
      <c r="H56" s="160"/>
      <c r="I56" s="160"/>
      <c r="J56" s="160"/>
      <c r="K56" s="160"/>
      <c r="L56" s="160"/>
      <c r="M56" s="160"/>
      <c r="N56" s="160"/>
      <c r="O56" s="160"/>
      <c r="P56" s="160"/>
    </row>
    <row r="57" spans="2:16" s="46" customFormat="1" ht="82.5" customHeight="1" x14ac:dyDescent="0.25">
      <c r="B57" s="161" t="s">
        <v>178</v>
      </c>
      <c r="C57" s="162"/>
      <c r="D57" s="162"/>
      <c r="E57" s="162"/>
      <c r="F57" s="162"/>
      <c r="G57" s="162"/>
      <c r="H57" s="162"/>
      <c r="I57" s="162"/>
      <c r="J57" s="162"/>
      <c r="K57" s="162"/>
      <c r="L57" s="158"/>
      <c r="M57" s="158"/>
      <c r="N57" s="158"/>
      <c r="O57" s="158"/>
      <c r="P57" s="158"/>
    </row>
    <row r="58" spans="2:16" s="46" customFormat="1" x14ac:dyDescent="0.25">
      <c r="B58" s="163"/>
      <c r="C58" s="163"/>
      <c r="D58" s="163"/>
      <c r="E58" s="163"/>
      <c r="F58" s="163"/>
      <c r="G58" s="163"/>
      <c r="H58" s="163"/>
      <c r="I58" s="163"/>
      <c r="J58" s="163"/>
      <c r="K58" s="163"/>
      <c r="L58" s="163"/>
      <c r="M58" s="163"/>
      <c r="N58" s="163"/>
      <c r="O58" s="163"/>
      <c r="P58" s="163"/>
    </row>
    <row r="59" spans="2:16" s="46" customFormat="1" x14ac:dyDescent="0.25">
      <c r="B59" s="71" t="s">
        <v>76</v>
      </c>
      <c r="C59"/>
      <c r="D59"/>
      <c r="F59" s="56"/>
      <c r="G59" s="56"/>
      <c r="H59" s="56"/>
      <c r="I59" s="56"/>
      <c r="J59" s="56"/>
      <c r="K59" s="56"/>
      <c r="L59" s="56"/>
      <c r="M59" s="56"/>
      <c r="N59" s="56"/>
      <c r="O59" s="56"/>
      <c r="P59" s="56"/>
    </row>
    <row r="60" spans="2:16" s="46" customFormat="1" x14ac:dyDescent="0.25">
      <c r="B60"/>
      <c r="C60"/>
      <c r="D60"/>
      <c r="F60" s="56"/>
      <c r="G60" s="56"/>
      <c r="H60" s="56"/>
      <c r="I60" s="56"/>
      <c r="J60" s="56"/>
      <c r="K60" s="56"/>
      <c r="L60" s="56"/>
      <c r="M60" s="56"/>
      <c r="N60" s="56"/>
      <c r="O60" s="56"/>
      <c r="P60" s="56"/>
    </row>
    <row r="61" spans="2:16" s="46" customFormat="1" x14ac:dyDescent="0.25">
      <c r="B61"/>
      <c r="C61"/>
      <c r="D61"/>
      <c r="F61" s="56"/>
      <c r="G61" s="56"/>
      <c r="H61" s="56"/>
      <c r="I61" s="56"/>
      <c r="J61" s="56"/>
      <c r="K61" s="56"/>
      <c r="L61" s="56"/>
      <c r="M61" s="56"/>
      <c r="N61" s="56"/>
      <c r="O61" s="56"/>
      <c r="P61" s="56"/>
    </row>
    <row r="62" spans="2:16" s="46" customFormat="1" x14ac:dyDescent="0.25">
      <c r="B62"/>
      <c r="C62"/>
      <c r="D62"/>
      <c r="F62" s="56"/>
      <c r="G62" s="56"/>
      <c r="H62" s="56"/>
      <c r="I62" s="56"/>
      <c r="J62" s="56"/>
      <c r="K62" s="56"/>
      <c r="L62" s="56"/>
      <c r="M62" s="56"/>
      <c r="N62" s="56"/>
      <c r="O62" s="56"/>
      <c r="P62" s="56"/>
    </row>
    <row r="63" spans="2:16" s="46" customFormat="1" x14ac:dyDescent="0.25">
      <c r="B63"/>
      <c r="C63"/>
      <c r="D63"/>
      <c r="F63" s="56"/>
      <c r="G63" s="56"/>
      <c r="H63" s="56"/>
      <c r="I63" s="56"/>
      <c r="J63" s="56"/>
      <c r="K63" s="56"/>
      <c r="L63" s="56"/>
      <c r="M63" s="56"/>
      <c r="N63" s="56"/>
      <c r="O63" s="56"/>
      <c r="P63" s="56"/>
    </row>
    <row r="64" spans="2:16" s="46" customFormat="1" x14ac:dyDescent="0.25">
      <c r="B64"/>
      <c r="C64"/>
      <c r="D64"/>
      <c r="F64" s="56"/>
      <c r="G64" s="56"/>
      <c r="H64" s="56"/>
      <c r="I64" s="56"/>
      <c r="J64" s="56"/>
      <c r="K64" s="56"/>
      <c r="L64" s="56"/>
      <c r="M64" s="56"/>
      <c r="N64" s="56"/>
      <c r="O64" s="56"/>
      <c r="P64" s="56"/>
    </row>
    <row r="65" spans="6:16" s="46" customFormat="1" x14ac:dyDescent="0.25">
      <c r="F65" s="56"/>
      <c r="G65" s="56"/>
      <c r="H65" s="56"/>
      <c r="I65" s="56"/>
      <c r="J65" s="56"/>
      <c r="K65" s="56"/>
      <c r="L65" s="56"/>
      <c r="M65" s="56"/>
      <c r="N65" s="56"/>
      <c r="O65" s="56"/>
      <c r="P65" s="56"/>
    </row>
    <row r="66" spans="6:16" x14ac:dyDescent="0.25">
      <c r="F66" s="56"/>
      <c r="G66" s="56"/>
      <c r="H66" s="56"/>
      <c r="I66" s="56"/>
      <c r="J66" s="56"/>
      <c r="K66" s="56"/>
      <c r="L66" s="56"/>
      <c r="M66" s="56"/>
      <c r="N66" s="56"/>
      <c r="O66" s="56"/>
      <c r="P66" s="56"/>
    </row>
    <row r="67" spans="6:16" x14ac:dyDescent="0.25">
      <c r="F67" s="56"/>
      <c r="G67" s="56"/>
      <c r="H67" s="56"/>
      <c r="I67" s="56"/>
      <c r="J67" s="56"/>
      <c r="K67" s="56"/>
      <c r="L67" s="56"/>
      <c r="M67" s="56"/>
      <c r="N67" s="56"/>
      <c r="O67" s="56"/>
      <c r="P67" s="56"/>
    </row>
    <row r="68" spans="6:16" x14ac:dyDescent="0.25">
      <c r="F68" s="56"/>
      <c r="G68" s="56"/>
      <c r="H68" s="56"/>
      <c r="I68" s="56"/>
      <c r="J68" s="56"/>
      <c r="K68" s="56"/>
      <c r="L68" s="56"/>
      <c r="M68" s="56"/>
      <c r="N68" s="56"/>
      <c r="O68" s="56"/>
      <c r="P68" s="56"/>
    </row>
    <row r="69" spans="6:16" x14ac:dyDescent="0.25">
      <c r="F69" s="56"/>
      <c r="G69" s="56"/>
      <c r="H69" s="56"/>
      <c r="I69" s="56"/>
      <c r="J69" s="56"/>
      <c r="K69" s="56"/>
      <c r="L69" s="56"/>
      <c r="M69" s="56"/>
      <c r="N69" s="56"/>
      <c r="O69" s="56"/>
      <c r="P69" s="56"/>
    </row>
    <row r="70" spans="6:16" x14ac:dyDescent="0.25">
      <c r="F70" s="56"/>
      <c r="G70" s="56"/>
      <c r="H70" s="56"/>
      <c r="I70" s="56"/>
      <c r="J70" s="56"/>
      <c r="K70" s="56"/>
      <c r="L70" s="56"/>
      <c r="M70" s="56"/>
      <c r="N70" s="56"/>
      <c r="O70" s="56"/>
      <c r="P70" s="56"/>
    </row>
    <row r="71" spans="6:16" x14ac:dyDescent="0.25">
      <c r="F71" s="56"/>
      <c r="G71" s="56"/>
      <c r="H71" s="56"/>
      <c r="I71" s="56"/>
      <c r="J71" s="56"/>
      <c r="K71" s="56"/>
      <c r="L71" s="56"/>
      <c r="M71" s="56"/>
      <c r="N71" s="56"/>
      <c r="O71" s="56"/>
      <c r="P71" s="56"/>
    </row>
    <row r="72" spans="6:16" x14ac:dyDescent="0.25">
      <c r="F72" s="56"/>
      <c r="G72" s="56"/>
      <c r="H72" s="56"/>
      <c r="I72" s="56"/>
      <c r="J72" s="56"/>
      <c r="K72" s="56"/>
      <c r="L72" s="56"/>
      <c r="M72" s="56"/>
      <c r="N72" s="56"/>
      <c r="O72" s="56"/>
      <c r="P72" s="56"/>
    </row>
    <row r="73" spans="6:16" x14ac:dyDescent="0.25">
      <c r="F73" s="56"/>
      <c r="G73" s="56"/>
      <c r="H73" s="56"/>
      <c r="I73" s="56"/>
      <c r="J73" s="56"/>
      <c r="K73" s="56"/>
      <c r="L73" s="56"/>
      <c r="M73" s="56"/>
      <c r="N73" s="56"/>
      <c r="O73" s="56"/>
      <c r="P73" s="56"/>
    </row>
    <row r="74" spans="6:16" x14ac:dyDescent="0.25">
      <c r="F74" s="56"/>
      <c r="G74" s="56"/>
      <c r="H74" s="56"/>
      <c r="I74" s="56"/>
      <c r="J74" s="56"/>
      <c r="K74" s="56"/>
      <c r="L74" s="56"/>
      <c r="M74" s="56"/>
      <c r="N74" s="56"/>
      <c r="O74" s="56"/>
      <c r="P74" s="56"/>
    </row>
    <row r="75" spans="6:16" x14ac:dyDescent="0.25">
      <c r="F75" s="56"/>
      <c r="G75" s="56"/>
      <c r="H75" s="56"/>
      <c r="I75" s="56"/>
      <c r="J75" s="56"/>
      <c r="K75" s="56"/>
      <c r="L75" s="56"/>
      <c r="M75" s="56"/>
      <c r="N75" s="56"/>
      <c r="O75" s="56"/>
      <c r="P75" s="56"/>
    </row>
    <row r="76" spans="6:16" x14ac:dyDescent="0.25">
      <c r="F76" s="56"/>
      <c r="G76" s="56"/>
      <c r="H76" s="56"/>
      <c r="I76" s="56"/>
      <c r="J76" s="56"/>
      <c r="K76" s="56"/>
      <c r="L76" s="56"/>
      <c r="M76" s="56"/>
      <c r="N76" s="56"/>
      <c r="O76" s="56"/>
      <c r="P76" s="56"/>
    </row>
    <row r="77" spans="6:16" x14ac:dyDescent="0.25">
      <c r="F77" s="56"/>
      <c r="G77" s="56"/>
      <c r="H77" s="56"/>
      <c r="I77" s="56"/>
      <c r="J77" s="56"/>
      <c r="K77" s="56"/>
      <c r="L77" s="56"/>
      <c r="M77" s="56"/>
      <c r="N77" s="56"/>
      <c r="O77" s="56"/>
      <c r="P77" s="56"/>
    </row>
    <row r="78" spans="6:16" x14ac:dyDescent="0.25">
      <c r="F78" s="56"/>
      <c r="G78" s="56"/>
      <c r="H78" s="56"/>
      <c r="I78" s="56"/>
      <c r="J78" s="56"/>
      <c r="K78" s="56"/>
      <c r="L78" s="56"/>
      <c r="M78" s="56"/>
      <c r="N78" s="56"/>
      <c r="O78" s="56"/>
      <c r="P78" s="56"/>
    </row>
    <row r="79" spans="6:16" x14ac:dyDescent="0.25">
      <c r="F79" s="56"/>
      <c r="G79" s="56"/>
      <c r="H79" s="56"/>
      <c r="I79" s="56"/>
      <c r="J79" s="56"/>
      <c r="K79" s="56"/>
      <c r="L79" s="56"/>
      <c r="M79" s="56"/>
      <c r="N79" s="56"/>
      <c r="O79" s="56"/>
      <c r="P79" s="56"/>
    </row>
    <row r="80" spans="6:16" x14ac:dyDescent="0.25">
      <c r="F80" s="56"/>
      <c r="G80" s="56"/>
      <c r="H80" s="56"/>
      <c r="I80" s="56"/>
      <c r="J80" s="56"/>
      <c r="K80" s="56"/>
      <c r="L80" s="56"/>
      <c r="M80" s="56"/>
      <c r="N80" s="56"/>
      <c r="O80" s="56"/>
      <c r="P80" s="56"/>
    </row>
    <row r="81" spans="6:16" x14ac:dyDescent="0.25">
      <c r="F81" s="56"/>
      <c r="G81" s="56"/>
      <c r="H81" s="56"/>
      <c r="I81" s="56"/>
      <c r="J81" s="56"/>
      <c r="K81" s="56"/>
      <c r="L81" s="56"/>
      <c r="M81" s="56"/>
      <c r="N81" s="56"/>
      <c r="O81" s="56"/>
      <c r="P81" s="56"/>
    </row>
    <row r="82" spans="6:16" x14ac:dyDescent="0.25">
      <c r="F82" s="56"/>
      <c r="G82" s="56"/>
      <c r="H82" s="56"/>
      <c r="I82" s="56"/>
      <c r="J82" s="56"/>
      <c r="K82" s="56"/>
      <c r="L82" s="56"/>
      <c r="M82" s="56"/>
      <c r="N82" s="56"/>
      <c r="O82" s="56"/>
      <c r="P82" s="56"/>
    </row>
    <row r="83" spans="6:16" x14ac:dyDescent="0.25">
      <c r="F83" s="56"/>
      <c r="G83" s="56"/>
      <c r="H83" s="56"/>
      <c r="I83" s="56"/>
      <c r="J83" s="56"/>
      <c r="K83" s="56"/>
      <c r="L83" s="56"/>
      <c r="M83" s="56"/>
      <c r="N83" s="56"/>
      <c r="O83" s="56"/>
      <c r="P83" s="56"/>
    </row>
    <row r="84" spans="6:16" x14ac:dyDescent="0.25">
      <c r="F84" s="56"/>
      <c r="G84" s="56"/>
      <c r="H84" s="56"/>
      <c r="I84" s="56"/>
      <c r="J84" s="56"/>
      <c r="K84" s="56"/>
      <c r="L84" s="56"/>
      <c r="M84" s="56"/>
      <c r="N84" s="56"/>
      <c r="O84" s="56"/>
      <c r="P84" s="56"/>
    </row>
    <row r="85" spans="6:16" x14ac:dyDescent="0.25">
      <c r="F85" s="56"/>
      <c r="G85" s="56"/>
      <c r="H85" s="56"/>
      <c r="I85" s="56"/>
      <c r="J85" s="56"/>
      <c r="K85" s="56"/>
      <c r="L85" s="56"/>
      <c r="M85" s="56"/>
      <c r="N85" s="56"/>
      <c r="O85" s="56"/>
      <c r="P85" s="56"/>
    </row>
    <row r="86" spans="6:16" x14ac:dyDescent="0.25">
      <c r="F86" s="56"/>
      <c r="G86" s="56"/>
      <c r="H86" s="56"/>
      <c r="I86" s="56"/>
      <c r="J86" s="56"/>
      <c r="K86" s="56"/>
      <c r="L86" s="56"/>
      <c r="M86" s="56"/>
      <c r="N86" s="56"/>
      <c r="O86" s="56"/>
      <c r="P86" s="56"/>
    </row>
    <row r="87" spans="6:16" x14ac:dyDescent="0.25">
      <c r="F87" s="56"/>
      <c r="G87" s="56"/>
      <c r="H87" s="56"/>
      <c r="I87" s="56"/>
      <c r="J87" s="56"/>
      <c r="K87" s="56"/>
      <c r="L87" s="56"/>
      <c r="M87" s="56"/>
      <c r="N87" s="56"/>
      <c r="O87" s="56"/>
      <c r="P87" s="56"/>
    </row>
    <row r="88" spans="6:16" x14ac:dyDescent="0.25">
      <c r="F88" s="56"/>
      <c r="G88" s="56"/>
      <c r="H88" s="56"/>
      <c r="I88" s="56"/>
      <c r="J88" s="56"/>
      <c r="K88" s="56"/>
      <c r="L88" s="56"/>
      <c r="M88" s="56"/>
      <c r="N88" s="56"/>
      <c r="O88" s="56"/>
      <c r="P88" s="56"/>
    </row>
    <row r="89" spans="6:16" x14ac:dyDescent="0.25">
      <c r="F89" s="56"/>
      <c r="G89" s="56"/>
      <c r="H89" s="56"/>
      <c r="I89" s="56"/>
      <c r="J89" s="56"/>
      <c r="K89" s="56"/>
      <c r="L89" s="56"/>
      <c r="M89" s="56"/>
      <c r="N89" s="56"/>
      <c r="O89" s="56"/>
      <c r="P89" s="56"/>
    </row>
    <row r="90" spans="6:16" x14ac:dyDescent="0.25">
      <c r="F90" s="56"/>
      <c r="G90" s="56"/>
      <c r="H90" s="56"/>
      <c r="I90" s="56"/>
      <c r="J90" s="56"/>
      <c r="K90" s="56"/>
      <c r="L90" s="56"/>
      <c r="M90" s="56"/>
      <c r="N90" s="56"/>
      <c r="O90" s="56"/>
      <c r="P90" s="56"/>
    </row>
    <row r="91" spans="6:16" x14ac:dyDescent="0.25">
      <c r="F91" s="56"/>
      <c r="G91" s="56"/>
      <c r="H91" s="56"/>
      <c r="I91" s="56"/>
      <c r="J91" s="56"/>
      <c r="K91" s="56"/>
      <c r="L91" s="56"/>
      <c r="M91" s="56"/>
      <c r="N91" s="56"/>
      <c r="O91" s="56"/>
      <c r="P91" s="56"/>
    </row>
    <row r="92" spans="6:16" x14ac:dyDescent="0.25">
      <c r="F92" s="56"/>
      <c r="G92" s="56"/>
      <c r="H92" s="56"/>
      <c r="I92" s="56"/>
      <c r="J92" s="56"/>
      <c r="K92" s="56"/>
      <c r="L92" s="56"/>
      <c r="M92" s="56"/>
      <c r="N92" s="56"/>
      <c r="O92" s="56"/>
      <c r="P92" s="56"/>
    </row>
    <row r="93" spans="6:16" x14ac:dyDescent="0.25">
      <c r="F93" s="56"/>
      <c r="G93" s="56"/>
      <c r="H93" s="56"/>
      <c r="I93" s="56"/>
      <c r="J93" s="56"/>
      <c r="K93" s="56"/>
      <c r="L93" s="56"/>
      <c r="M93" s="56"/>
      <c r="N93" s="56"/>
      <c r="O93" s="56"/>
      <c r="P93" s="56"/>
    </row>
    <row r="94" spans="6:16" x14ac:dyDescent="0.25">
      <c r="F94" s="56"/>
      <c r="G94" s="56"/>
      <c r="H94" s="56"/>
      <c r="I94" s="56"/>
      <c r="J94" s="56"/>
      <c r="K94" s="56"/>
      <c r="L94" s="56"/>
      <c r="M94" s="56"/>
      <c r="N94" s="56"/>
      <c r="O94" s="56"/>
      <c r="P94" s="56"/>
    </row>
    <row r="95" spans="6:16" x14ac:dyDescent="0.25">
      <c r="F95" s="56"/>
      <c r="G95" s="56"/>
      <c r="H95" s="56"/>
      <c r="I95" s="56"/>
      <c r="J95" s="56"/>
      <c r="K95" s="56"/>
      <c r="L95" s="56"/>
      <c r="M95" s="56"/>
      <c r="N95" s="56"/>
      <c r="O95" s="56"/>
      <c r="P95" s="56"/>
    </row>
    <row r="96" spans="6:16" x14ac:dyDescent="0.25">
      <c r="F96" s="56"/>
      <c r="G96" s="56"/>
      <c r="H96" s="56"/>
      <c r="I96" s="56"/>
      <c r="J96" s="56"/>
      <c r="K96" s="56"/>
      <c r="L96" s="56"/>
      <c r="M96" s="56"/>
      <c r="N96" s="56"/>
      <c r="O96" s="56"/>
      <c r="P96" s="56"/>
    </row>
    <row r="97" spans="6:16" x14ac:dyDescent="0.25">
      <c r="F97" s="56"/>
      <c r="G97" s="56"/>
      <c r="H97" s="56"/>
      <c r="I97" s="56"/>
      <c r="J97" s="56"/>
      <c r="K97" s="56"/>
      <c r="L97" s="56"/>
      <c r="M97" s="56"/>
      <c r="N97" s="56"/>
      <c r="O97" s="56"/>
      <c r="P97" s="56"/>
    </row>
    <row r="98" spans="6:16" x14ac:dyDescent="0.25">
      <c r="F98" s="56"/>
      <c r="G98" s="56"/>
      <c r="H98" s="56"/>
      <c r="I98" s="56"/>
      <c r="J98" s="56"/>
      <c r="K98" s="56"/>
      <c r="L98" s="56"/>
      <c r="M98" s="56"/>
      <c r="N98" s="56"/>
      <c r="O98" s="56"/>
      <c r="P98" s="56"/>
    </row>
    <row r="99" spans="6:16" x14ac:dyDescent="0.25">
      <c r="F99" s="56"/>
      <c r="G99" s="56"/>
      <c r="H99" s="56"/>
      <c r="I99" s="56"/>
      <c r="J99" s="56"/>
      <c r="K99" s="56"/>
      <c r="L99" s="56"/>
      <c r="M99" s="56"/>
      <c r="N99" s="56"/>
      <c r="O99" s="56"/>
      <c r="P99" s="56"/>
    </row>
    <row r="100" spans="6:16" x14ac:dyDescent="0.25">
      <c r="F100" s="56"/>
      <c r="G100" s="56"/>
      <c r="H100" s="56"/>
      <c r="I100" s="56"/>
      <c r="J100" s="56"/>
      <c r="K100" s="56"/>
      <c r="L100" s="56"/>
      <c r="M100" s="56"/>
      <c r="N100" s="56"/>
      <c r="O100" s="56"/>
      <c r="P100" s="56"/>
    </row>
    <row r="101" spans="6:16" x14ac:dyDescent="0.25">
      <c r="F101" s="56"/>
      <c r="G101" s="56"/>
      <c r="H101" s="56"/>
      <c r="I101" s="56"/>
      <c r="J101" s="56"/>
      <c r="K101" s="56"/>
      <c r="L101" s="56"/>
      <c r="M101" s="56"/>
      <c r="N101" s="56"/>
      <c r="O101" s="56"/>
      <c r="P101" s="56"/>
    </row>
    <row r="102" spans="6:16" x14ac:dyDescent="0.25">
      <c r="F102" s="56"/>
      <c r="G102" s="56"/>
      <c r="H102" s="56"/>
      <c r="I102" s="56"/>
      <c r="J102" s="56"/>
      <c r="K102" s="56"/>
      <c r="L102" s="56"/>
      <c r="M102" s="56"/>
      <c r="N102" s="56"/>
      <c r="O102" s="56"/>
      <c r="P102" s="56"/>
    </row>
    <row r="103" spans="6:16" x14ac:dyDescent="0.25">
      <c r="F103" s="56"/>
      <c r="G103" s="56"/>
      <c r="H103" s="56"/>
      <c r="I103" s="56"/>
      <c r="J103" s="56"/>
      <c r="K103" s="56"/>
      <c r="L103" s="56"/>
      <c r="M103" s="56"/>
      <c r="N103" s="56"/>
      <c r="O103" s="56"/>
      <c r="P103" s="56"/>
    </row>
    <row r="104" spans="6:16" x14ac:dyDescent="0.25">
      <c r="F104" s="56"/>
      <c r="G104" s="56"/>
      <c r="H104" s="56"/>
      <c r="I104" s="56"/>
      <c r="J104" s="56"/>
      <c r="K104" s="56"/>
      <c r="L104" s="56"/>
      <c r="M104" s="56"/>
      <c r="N104" s="56"/>
      <c r="O104" s="56"/>
      <c r="P104" s="56"/>
    </row>
    <row r="105" spans="6:16" x14ac:dyDescent="0.25">
      <c r="F105" s="56"/>
      <c r="G105" s="56"/>
      <c r="H105" s="56"/>
      <c r="I105" s="56"/>
      <c r="J105" s="56"/>
      <c r="K105" s="56"/>
      <c r="L105" s="56"/>
      <c r="M105" s="56"/>
      <c r="N105" s="56"/>
      <c r="O105" s="56"/>
      <c r="P105" s="56"/>
    </row>
    <row r="106" spans="6:16" x14ac:dyDescent="0.25">
      <c r="F106" s="56"/>
      <c r="G106" s="56"/>
      <c r="H106" s="56"/>
      <c r="I106" s="56"/>
      <c r="J106" s="56"/>
      <c r="K106" s="56"/>
      <c r="L106" s="56"/>
      <c r="M106" s="56"/>
      <c r="N106" s="56"/>
      <c r="O106" s="56"/>
      <c r="P106" s="56"/>
    </row>
    <row r="107" spans="6:16" x14ac:dyDescent="0.25">
      <c r="F107" s="56"/>
      <c r="G107" s="56"/>
      <c r="H107" s="56"/>
      <c r="I107" s="56"/>
      <c r="J107" s="56"/>
      <c r="K107" s="56"/>
      <c r="L107" s="56"/>
      <c r="M107" s="56"/>
      <c r="N107" s="56"/>
      <c r="O107" s="56"/>
      <c r="P107" s="56"/>
    </row>
    <row r="108" spans="6:16" x14ac:dyDescent="0.25">
      <c r="F108" s="56"/>
      <c r="G108" s="56"/>
      <c r="H108" s="56"/>
      <c r="I108" s="56"/>
      <c r="J108" s="56"/>
      <c r="K108" s="56"/>
      <c r="L108" s="56"/>
      <c r="M108" s="56"/>
      <c r="N108" s="56"/>
      <c r="O108" s="56"/>
      <c r="P108" s="56"/>
    </row>
    <row r="109" spans="6:16" x14ac:dyDescent="0.25">
      <c r="F109" s="56"/>
      <c r="G109" s="56"/>
      <c r="H109" s="56"/>
      <c r="I109" s="56"/>
      <c r="J109" s="56"/>
      <c r="K109" s="56"/>
      <c r="L109" s="56"/>
      <c r="M109" s="56"/>
      <c r="N109" s="56"/>
      <c r="O109" s="56"/>
      <c r="P109" s="56"/>
    </row>
    <row r="110" spans="6:16" x14ac:dyDescent="0.25">
      <c r="F110" s="56"/>
      <c r="G110" s="56"/>
      <c r="H110" s="56"/>
      <c r="I110" s="56"/>
      <c r="J110" s="56"/>
      <c r="K110" s="56"/>
      <c r="L110" s="56"/>
      <c r="M110" s="56"/>
      <c r="N110" s="56"/>
      <c r="O110" s="56"/>
      <c r="P110" s="56"/>
    </row>
    <row r="111" spans="6:16" x14ac:dyDescent="0.25">
      <c r="F111" s="56"/>
      <c r="G111" s="56"/>
      <c r="H111" s="56"/>
      <c r="I111" s="56"/>
      <c r="J111" s="56"/>
      <c r="K111" s="56"/>
      <c r="L111" s="56"/>
      <c r="M111" s="56"/>
      <c r="N111" s="56"/>
      <c r="O111" s="56"/>
      <c r="P111" s="56"/>
    </row>
    <row r="112" spans="6:16" x14ac:dyDescent="0.25">
      <c r="F112" s="56"/>
      <c r="G112" s="56"/>
      <c r="H112" s="56"/>
      <c r="I112" s="56"/>
      <c r="J112" s="56"/>
      <c r="K112" s="56"/>
      <c r="L112" s="56"/>
      <c r="M112" s="56"/>
      <c r="N112" s="56"/>
      <c r="O112" s="56"/>
      <c r="P112" s="56"/>
    </row>
    <row r="113" spans="6:16" x14ac:dyDescent="0.25">
      <c r="F113" s="56"/>
      <c r="G113" s="56"/>
      <c r="H113" s="56"/>
      <c r="I113" s="56"/>
      <c r="J113" s="56"/>
      <c r="K113" s="56"/>
      <c r="L113" s="56"/>
      <c r="M113" s="56"/>
      <c r="N113" s="56"/>
      <c r="O113" s="56"/>
      <c r="P113" s="56"/>
    </row>
    <row r="114" spans="6:16" x14ac:dyDescent="0.25">
      <c r="F114" s="56"/>
      <c r="G114" s="56"/>
      <c r="H114" s="56"/>
      <c r="I114" s="56"/>
      <c r="J114" s="56"/>
      <c r="K114" s="56"/>
      <c r="L114" s="56"/>
      <c r="M114" s="56"/>
      <c r="N114" s="56"/>
      <c r="O114" s="56"/>
      <c r="P114" s="56"/>
    </row>
    <row r="115" spans="6:16" x14ac:dyDescent="0.25">
      <c r="F115" s="56"/>
      <c r="G115" s="56"/>
      <c r="H115" s="56"/>
      <c r="I115" s="56"/>
      <c r="J115" s="56"/>
      <c r="K115" s="56"/>
      <c r="L115" s="56"/>
      <c r="M115" s="56"/>
      <c r="N115" s="56"/>
      <c r="O115" s="56"/>
      <c r="P115" s="56"/>
    </row>
    <row r="116" spans="6:16" x14ac:dyDescent="0.25">
      <c r="F116" s="56"/>
      <c r="G116" s="56"/>
      <c r="H116" s="56"/>
      <c r="I116" s="56"/>
      <c r="J116" s="56"/>
      <c r="K116" s="56"/>
      <c r="L116" s="56"/>
      <c r="M116" s="56"/>
      <c r="N116" s="56"/>
      <c r="O116" s="56"/>
      <c r="P116" s="56"/>
    </row>
    <row r="117" spans="6:16" x14ac:dyDescent="0.25">
      <c r="F117" s="56"/>
      <c r="G117" s="56"/>
      <c r="H117" s="56"/>
      <c r="I117" s="56"/>
      <c r="J117" s="56"/>
      <c r="K117" s="56"/>
      <c r="L117" s="56"/>
      <c r="M117" s="56"/>
      <c r="N117" s="56"/>
      <c r="O117" s="56"/>
      <c r="P117" s="56"/>
    </row>
    <row r="118" spans="6:16" x14ac:dyDescent="0.25">
      <c r="F118" s="56"/>
      <c r="G118" s="56"/>
      <c r="H118" s="56"/>
      <c r="I118" s="56"/>
      <c r="J118" s="56"/>
      <c r="K118" s="56"/>
      <c r="L118" s="56"/>
      <c r="M118" s="56"/>
      <c r="N118" s="56"/>
      <c r="O118" s="56"/>
      <c r="P118" s="56"/>
    </row>
    <row r="119" spans="6:16" x14ac:dyDescent="0.25">
      <c r="F119" s="56"/>
      <c r="G119" s="56"/>
      <c r="H119" s="56"/>
      <c r="I119" s="56"/>
      <c r="J119" s="56"/>
      <c r="K119" s="56"/>
      <c r="L119" s="56"/>
      <c r="M119" s="56"/>
      <c r="N119" s="56"/>
      <c r="O119" s="56"/>
      <c r="P119" s="56"/>
    </row>
    <row r="120" spans="6:16" x14ac:dyDescent="0.25">
      <c r="F120" s="56"/>
      <c r="G120" s="56"/>
      <c r="H120" s="56"/>
      <c r="I120" s="56"/>
      <c r="J120" s="56"/>
      <c r="K120" s="56"/>
      <c r="L120" s="56"/>
      <c r="M120" s="56"/>
      <c r="N120" s="56"/>
      <c r="O120" s="56"/>
      <c r="P120" s="56"/>
    </row>
    <row r="121" spans="6:16" x14ac:dyDescent="0.25">
      <c r="F121" s="56"/>
      <c r="G121" s="56"/>
      <c r="H121" s="56"/>
      <c r="I121" s="56"/>
      <c r="J121" s="56"/>
      <c r="K121" s="56"/>
      <c r="L121" s="56"/>
      <c r="M121" s="56"/>
      <c r="N121" s="56"/>
      <c r="O121" s="56"/>
      <c r="P121" s="56"/>
    </row>
    <row r="122" spans="6:16" x14ac:dyDescent="0.25">
      <c r="F122" s="56"/>
      <c r="G122" s="56"/>
      <c r="H122" s="56"/>
      <c r="I122" s="56"/>
      <c r="J122" s="56"/>
      <c r="K122" s="56"/>
      <c r="L122" s="56"/>
      <c r="M122" s="56"/>
      <c r="N122" s="56"/>
      <c r="O122" s="56"/>
      <c r="P122" s="56"/>
    </row>
    <row r="123" spans="6:16" x14ac:dyDescent="0.25">
      <c r="F123" s="56"/>
      <c r="G123" s="56"/>
      <c r="H123" s="56"/>
      <c r="I123" s="56"/>
      <c r="J123" s="56"/>
      <c r="K123" s="56"/>
      <c r="L123" s="56"/>
      <c r="M123" s="56"/>
      <c r="N123" s="56"/>
      <c r="O123" s="56"/>
      <c r="P123" s="56"/>
    </row>
    <row r="124" spans="6:16" x14ac:dyDescent="0.25">
      <c r="F124" s="56"/>
      <c r="G124" s="56"/>
      <c r="H124" s="56"/>
      <c r="I124" s="56"/>
      <c r="J124" s="56"/>
      <c r="K124" s="56"/>
      <c r="L124" s="56"/>
      <c r="M124" s="56"/>
      <c r="N124" s="56"/>
      <c r="O124" s="56"/>
      <c r="P124" s="56"/>
    </row>
    <row r="125" spans="6:16" x14ac:dyDescent="0.25">
      <c r="F125" s="56"/>
      <c r="G125" s="56"/>
      <c r="H125" s="56"/>
      <c r="I125" s="56"/>
      <c r="J125" s="56"/>
      <c r="K125" s="56"/>
      <c r="L125" s="56"/>
      <c r="M125" s="56"/>
      <c r="N125" s="56"/>
      <c r="O125" s="56"/>
      <c r="P125" s="56"/>
    </row>
    <row r="126" spans="6:16" x14ac:dyDescent="0.25">
      <c r="F126" s="56"/>
      <c r="G126" s="56"/>
      <c r="H126" s="56"/>
      <c r="I126" s="56"/>
      <c r="J126" s="56"/>
      <c r="K126" s="56"/>
      <c r="L126" s="56"/>
      <c r="M126" s="56"/>
      <c r="N126" s="56"/>
      <c r="O126" s="56"/>
      <c r="P126" s="56"/>
    </row>
    <row r="127" spans="6:16" x14ac:dyDescent="0.25">
      <c r="F127" s="56"/>
      <c r="G127" s="56"/>
      <c r="H127" s="56"/>
      <c r="I127" s="56"/>
      <c r="J127" s="56"/>
      <c r="K127" s="56"/>
      <c r="L127" s="56"/>
      <c r="M127" s="56"/>
      <c r="N127" s="56"/>
      <c r="O127" s="56"/>
      <c r="P127" s="56"/>
    </row>
    <row r="128" spans="6:16" x14ac:dyDescent="0.25">
      <c r="F128" s="56"/>
      <c r="G128" s="56"/>
      <c r="H128" s="56"/>
      <c r="I128" s="56"/>
      <c r="J128" s="56"/>
      <c r="K128" s="56"/>
      <c r="L128" s="56"/>
      <c r="M128" s="56"/>
      <c r="N128" s="56"/>
      <c r="O128" s="56"/>
      <c r="P128" s="56"/>
    </row>
    <row r="129" spans="6:16" x14ac:dyDescent="0.25">
      <c r="F129" s="56"/>
      <c r="G129" s="56"/>
      <c r="H129" s="56"/>
      <c r="I129" s="56"/>
      <c r="J129" s="56"/>
      <c r="K129" s="56"/>
      <c r="L129" s="56"/>
      <c r="M129" s="56"/>
      <c r="N129" s="56"/>
      <c r="O129" s="56"/>
      <c r="P129" s="56"/>
    </row>
    <row r="130" spans="6:16" x14ac:dyDescent="0.25">
      <c r="F130" s="56"/>
      <c r="G130" s="56"/>
      <c r="H130" s="56"/>
      <c r="I130" s="56"/>
      <c r="J130" s="56"/>
      <c r="K130" s="56"/>
      <c r="L130" s="56"/>
      <c r="M130" s="56"/>
      <c r="N130" s="56"/>
      <c r="O130" s="56"/>
      <c r="P130" s="56"/>
    </row>
    <row r="131" spans="6:16" x14ac:dyDescent="0.25">
      <c r="F131" s="56"/>
      <c r="G131" s="56"/>
      <c r="H131" s="56"/>
      <c r="I131" s="56"/>
      <c r="J131" s="56"/>
      <c r="K131" s="56"/>
      <c r="L131" s="56"/>
      <c r="M131" s="56"/>
      <c r="N131" s="56"/>
      <c r="O131" s="56"/>
      <c r="P131" s="56"/>
    </row>
    <row r="132" spans="6:16" x14ac:dyDescent="0.25">
      <c r="F132" s="56"/>
      <c r="G132" s="56"/>
      <c r="H132" s="56"/>
      <c r="I132" s="56"/>
      <c r="J132" s="56"/>
      <c r="K132" s="56"/>
      <c r="L132" s="56"/>
      <c r="M132" s="56"/>
      <c r="N132" s="56"/>
      <c r="O132" s="56"/>
      <c r="P132" s="56"/>
    </row>
    <row r="133" spans="6:16" x14ac:dyDescent="0.25">
      <c r="F133" s="56"/>
      <c r="G133" s="56"/>
      <c r="H133" s="56"/>
      <c r="I133" s="56"/>
      <c r="J133" s="56"/>
      <c r="K133" s="56"/>
      <c r="L133" s="56"/>
      <c r="M133" s="56"/>
      <c r="N133" s="56"/>
      <c r="O133" s="56"/>
      <c r="P133" s="56"/>
    </row>
    <row r="134" spans="6:16" x14ac:dyDescent="0.25">
      <c r="F134" s="56"/>
      <c r="G134" s="56"/>
      <c r="H134" s="56"/>
      <c r="I134" s="56"/>
      <c r="J134" s="56"/>
      <c r="K134" s="56"/>
      <c r="L134" s="56"/>
      <c r="M134" s="56"/>
      <c r="N134" s="56"/>
      <c r="O134" s="56"/>
      <c r="P134" s="56"/>
    </row>
    <row r="135" spans="6:16" x14ac:dyDescent="0.25">
      <c r="F135" s="56"/>
      <c r="G135" s="56"/>
      <c r="H135" s="56"/>
      <c r="I135" s="56"/>
      <c r="J135" s="56"/>
      <c r="K135" s="56"/>
      <c r="L135" s="56"/>
      <c r="M135" s="56"/>
      <c r="N135" s="56"/>
      <c r="O135" s="56"/>
      <c r="P135" s="56"/>
    </row>
    <row r="136" spans="6:16" x14ac:dyDescent="0.25">
      <c r="F136" s="56"/>
      <c r="G136" s="56"/>
      <c r="H136" s="56"/>
      <c r="I136" s="56"/>
      <c r="J136" s="56"/>
      <c r="K136" s="56"/>
      <c r="L136" s="56"/>
      <c r="M136" s="56"/>
      <c r="N136" s="56"/>
      <c r="O136" s="56"/>
      <c r="P136" s="56"/>
    </row>
    <row r="137" spans="6:16" x14ac:dyDescent="0.25">
      <c r="F137" s="56"/>
      <c r="G137" s="56"/>
      <c r="H137" s="56"/>
      <c r="I137" s="56"/>
      <c r="J137" s="56"/>
      <c r="K137" s="56"/>
      <c r="L137" s="56"/>
      <c r="M137" s="56"/>
      <c r="N137" s="56"/>
      <c r="O137" s="56"/>
      <c r="P137" s="56"/>
    </row>
    <row r="138" spans="6:16" x14ac:dyDescent="0.25">
      <c r="F138" s="56"/>
      <c r="G138" s="56"/>
      <c r="H138" s="56"/>
      <c r="I138" s="56"/>
      <c r="J138" s="56"/>
      <c r="K138" s="56"/>
      <c r="L138" s="56"/>
      <c r="M138" s="56"/>
      <c r="N138" s="56"/>
      <c r="O138" s="56"/>
      <c r="P138" s="56"/>
    </row>
    <row r="139" spans="6:16" x14ac:dyDescent="0.25">
      <c r="F139" s="56"/>
      <c r="G139" s="56"/>
      <c r="H139" s="56"/>
      <c r="I139" s="56"/>
      <c r="J139" s="56"/>
      <c r="K139" s="56"/>
      <c r="L139" s="56"/>
      <c r="M139" s="56"/>
      <c r="N139" s="56"/>
      <c r="O139" s="56"/>
      <c r="P139" s="56"/>
    </row>
    <row r="140" spans="6:16" x14ac:dyDescent="0.25">
      <c r="F140" s="56"/>
      <c r="G140" s="56"/>
      <c r="H140" s="56"/>
      <c r="I140" s="56"/>
      <c r="J140" s="56"/>
      <c r="K140" s="56"/>
      <c r="L140" s="56"/>
      <c r="M140" s="56"/>
      <c r="N140" s="56"/>
      <c r="O140" s="56"/>
      <c r="P140" s="56"/>
    </row>
    <row r="141" spans="6:16" x14ac:dyDescent="0.25">
      <c r="F141" s="56"/>
      <c r="G141" s="56"/>
      <c r="H141" s="56"/>
      <c r="I141" s="56"/>
      <c r="J141" s="56"/>
      <c r="K141" s="56"/>
      <c r="L141" s="56"/>
      <c r="M141" s="56"/>
      <c r="N141" s="56"/>
      <c r="O141" s="56"/>
      <c r="P141" s="56"/>
    </row>
    <row r="142" spans="6:16" x14ac:dyDescent="0.25">
      <c r="F142" s="56"/>
      <c r="G142" s="56"/>
      <c r="H142" s="56"/>
      <c r="I142" s="56"/>
      <c r="J142" s="56"/>
      <c r="K142" s="56"/>
      <c r="L142" s="56"/>
      <c r="M142" s="56"/>
      <c r="N142" s="56"/>
      <c r="O142" s="56"/>
      <c r="P142" s="56"/>
    </row>
    <row r="143" spans="6:16" x14ac:dyDescent="0.25">
      <c r="F143" s="56"/>
      <c r="G143" s="56"/>
      <c r="H143" s="56"/>
      <c r="I143" s="56"/>
      <c r="J143" s="56"/>
      <c r="K143" s="56"/>
      <c r="L143" s="56"/>
      <c r="M143" s="56"/>
      <c r="N143" s="56"/>
      <c r="O143" s="56"/>
      <c r="P143" s="56"/>
    </row>
    <row r="144" spans="6:16" x14ac:dyDescent="0.25">
      <c r="F144" s="56"/>
      <c r="G144" s="56"/>
      <c r="H144" s="56"/>
      <c r="I144" s="56"/>
      <c r="J144" s="56"/>
      <c r="K144" s="56"/>
      <c r="L144" s="56"/>
      <c r="M144" s="56"/>
      <c r="N144" s="56"/>
      <c r="O144" s="56"/>
      <c r="P144" s="56"/>
    </row>
    <row r="145" spans="6:16" x14ac:dyDescent="0.25">
      <c r="F145" s="56"/>
      <c r="G145" s="56"/>
      <c r="H145" s="56"/>
      <c r="I145" s="56"/>
      <c r="J145" s="56"/>
      <c r="K145" s="56"/>
      <c r="L145" s="56"/>
      <c r="M145" s="56"/>
      <c r="N145" s="56"/>
      <c r="O145" s="56"/>
      <c r="P145" s="56"/>
    </row>
    <row r="146" spans="6:16" x14ac:dyDescent="0.25">
      <c r="F146" s="56"/>
      <c r="G146" s="56"/>
      <c r="H146" s="56"/>
      <c r="I146" s="56"/>
      <c r="J146" s="56"/>
      <c r="K146" s="56"/>
      <c r="L146" s="56"/>
      <c r="M146" s="56"/>
      <c r="N146" s="56"/>
      <c r="O146" s="56"/>
      <c r="P146" s="56"/>
    </row>
    <row r="147" spans="6:16" x14ac:dyDescent="0.25">
      <c r="F147" s="56"/>
      <c r="G147" s="56"/>
      <c r="H147" s="56"/>
      <c r="I147" s="56"/>
      <c r="J147" s="56"/>
      <c r="K147" s="56"/>
      <c r="L147" s="56"/>
      <c r="M147" s="56"/>
      <c r="N147" s="56"/>
      <c r="O147" s="56"/>
      <c r="P147" s="56"/>
    </row>
    <row r="148" spans="6:16" x14ac:dyDescent="0.25">
      <c r="F148" s="56"/>
      <c r="G148" s="56"/>
      <c r="H148" s="56"/>
      <c r="I148" s="56"/>
      <c r="J148" s="56"/>
      <c r="K148" s="56"/>
      <c r="L148" s="56"/>
      <c r="M148" s="56"/>
      <c r="N148" s="56"/>
      <c r="O148" s="56"/>
      <c r="P148" s="56"/>
    </row>
    <row r="149" spans="6:16" x14ac:dyDescent="0.25">
      <c r="F149" s="56"/>
      <c r="G149" s="56"/>
      <c r="H149" s="56"/>
      <c r="I149" s="56"/>
      <c r="J149" s="56"/>
      <c r="K149" s="56"/>
      <c r="L149" s="56"/>
      <c r="M149" s="56"/>
      <c r="N149" s="56"/>
      <c r="O149" s="56"/>
      <c r="P149" s="56"/>
    </row>
    <row r="150" spans="6:16" x14ac:dyDescent="0.25">
      <c r="F150" s="56"/>
      <c r="G150" s="56"/>
      <c r="H150" s="56"/>
      <c r="I150" s="56"/>
      <c r="J150" s="56"/>
      <c r="K150" s="56"/>
      <c r="L150" s="56"/>
      <c r="M150" s="56"/>
      <c r="N150" s="56"/>
      <c r="O150" s="56"/>
      <c r="P150" s="56"/>
    </row>
    <row r="151" spans="6:16" x14ac:dyDescent="0.25">
      <c r="F151" s="56"/>
      <c r="G151" s="56"/>
      <c r="H151" s="56"/>
      <c r="I151" s="56"/>
      <c r="J151" s="56"/>
      <c r="K151" s="56"/>
      <c r="L151" s="56"/>
      <c r="M151" s="56"/>
      <c r="N151" s="56"/>
      <c r="O151" s="56"/>
      <c r="P151" s="56"/>
    </row>
    <row r="152" spans="6:16" x14ac:dyDescent="0.25">
      <c r="F152" s="56"/>
      <c r="G152" s="56"/>
      <c r="H152" s="56"/>
      <c r="I152" s="56"/>
      <c r="J152" s="56"/>
      <c r="K152" s="56"/>
      <c r="L152" s="56"/>
      <c r="M152" s="56"/>
      <c r="N152" s="56"/>
      <c r="O152" s="56"/>
      <c r="P152" s="56"/>
    </row>
    <row r="153" spans="6:16" x14ac:dyDescent="0.25">
      <c r="F153" s="56"/>
      <c r="G153" s="56"/>
      <c r="H153" s="56"/>
      <c r="I153" s="56"/>
      <c r="J153" s="56"/>
      <c r="K153" s="56"/>
      <c r="L153" s="56"/>
      <c r="M153" s="56"/>
      <c r="N153" s="56"/>
      <c r="O153" s="56"/>
      <c r="P153" s="56"/>
    </row>
    <row r="154" spans="6:16" x14ac:dyDescent="0.25">
      <c r="F154" s="56"/>
      <c r="G154" s="56"/>
      <c r="H154" s="56"/>
      <c r="I154" s="56"/>
      <c r="J154" s="56"/>
      <c r="K154" s="56"/>
      <c r="L154" s="56"/>
      <c r="M154" s="56"/>
      <c r="N154" s="56"/>
      <c r="O154" s="56"/>
      <c r="P154" s="56"/>
    </row>
    <row r="155" spans="6:16" x14ac:dyDescent="0.25">
      <c r="F155" s="56"/>
      <c r="G155" s="56"/>
      <c r="H155" s="56"/>
      <c r="I155" s="56"/>
      <c r="J155" s="56"/>
      <c r="K155" s="56"/>
      <c r="L155" s="56"/>
      <c r="M155" s="56"/>
      <c r="N155" s="56"/>
      <c r="O155" s="56"/>
      <c r="P155" s="56"/>
    </row>
    <row r="156" spans="6:16" x14ac:dyDescent="0.25">
      <c r="F156" s="56"/>
      <c r="G156" s="56"/>
      <c r="H156" s="56"/>
      <c r="I156" s="56"/>
      <c r="J156" s="56"/>
      <c r="K156" s="56"/>
      <c r="L156" s="56"/>
      <c r="M156" s="56"/>
      <c r="N156" s="56"/>
      <c r="O156" s="56"/>
      <c r="P156" s="56"/>
    </row>
    <row r="157" spans="6:16" x14ac:dyDescent="0.25">
      <c r="F157" s="56"/>
      <c r="G157" s="56"/>
      <c r="H157" s="56"/>
      <c r="I157" s="56"/>
      <c r="J157" s="56"/>
      <c r="K157" s="56"/>
      <c r="L157" s="56"/>
      <c r="M157" s="56"/>
      <c r="N157" s="56"/>
      <c r="O157" s="56"/>
      <c r="P157" s="56"/>
    </row>
    <row r="158" spans="6:16" x14ac:dyDescent="0.25">
      <c r="F158" s="56"/>
      <c r="G158" s="56"/>
      <c r="H158" s="56"/>
      <c r="I158" s="56"/>
      <c r="J158" s="56"/>
      <c r="K158" s="56"/>
      <c r="L158" s="56"/>
      <c r="M158" s="56"/>
      <c r="N158" s="56"/>
      <c r="O158" s="56"/>
      <c r="P158" s="56"/>
    </row>
    <row r="159" spans="6:16" x14ac:dyDescent="0.25">
      <c r="F159" s="56"/>
      <c r="G159" s="56"/>
      <c r="H159" s="56"/>
      <c r="I159" s="56"/>
      <c r="J159" s="56"/>
      <c r="K159" s="56"/>
      <c r="L159" s="56"/>
      <c r="M159" s="56"/>
      <c r="N159" s="56"/>
      <c r="O159" s="56"/>
      <c r="P159" s="56"/>
    </row>
    <row r="160" spans="6:16" x14ac:dyDescent="0.25">
      <c r="F160" s="56"/>
      <c r="G160" s="56"/>
      <c r="H160" s="56"/>
      <c r="I160" s="56"/>
      <c r="J160" s="56"/>
      <c r="K160" s="56"/>
      <c r="L160" s="56"/>
      <c r="M160" s="56"/>
      <c r="N160" s="56"/>
      <c r="O160" s="56"/>
      <c r="P160" s="56"/>
    </row>
    <row r="161" spans="6:16" x14ac:dyDescent="0.25">
      <c r="F161" s="56"/>
      <c r="G161" s="56"/>
      <c r="H161" s="56"/>
      <c r="I161" s="56"/>
      <c r="J161" s="56"/>
      <c r="K161" s="56"/>
      <c r="L161" s="56"/>
      <c r="M161" s="56"/>
      <c r="N161" s="56"/>
      <c r="O161" s="56"/>
      <c r="P161" s="56"/>
    </row>
    <row r="162" spans="6:16" x14ac:dyDescent="0.25">
      <c r="F162" s="56"/>
      <c r="G162" s="56"/>
      <c r="H162" s="56"/>
      <c r="I162" s="56"/>
      <c r="J162" s="56"/>
      <c r="K162" s="56"/>
      <c r="L162" s="56"/>
      <c r="M162" s="56"/>
      <c r="N162" s="56"/>
      <c r="O162" s="56"/>
      <c r="P162" s="56"/>
    </row>
    <row r="163" spans="6:16" x14ac:dyDescent="0.25">
      <c r="F163" s="56"/>
      <c r="G163" s="56"/>
      <c r="H163" s="56"/>
      <c r="I163" s="56"/>
      <c r="J163" s="56"/>
      <c r="K163" s="56"/>
      <c r="L163" s="56"/>
      <c r="M163" s="56"/>
      <c r="N163" s="56"/>
      <c r="O163" s="56"/>
      <c r="P163" s="56"/>
    </row>
    <row r="164" spans="6:16" x14ac:dyDescent="0.25">
      <c r="F164" s="56"/>
      <c r="G164" s="56"/>
      <c r="H164" s="56"/>
      <c r="I164" s="56"/>
      <c r="J164" s="56"/>
      <c r="K164" s="56"/>
      <c r="L164" s="56"/>
      <c r="M164" s="56"/>
      <c r="N164" s="56"/>
      <c r="O164" s="56"/>
      <c r="P164" s="56"/>
    </row>
    <row r="165" spans="6:16" x14ac:dyDescent="0.25">
      <c r="F165" s="56"/>
      <c r="G165" s="56"/>
      <c r="H165" s="56"/>
      <c r="I165" s="56"/>
      <c r="J165" s="56"/>
      <c r="K165" s="56"/>
      <c r="L165" s="56"/>
      <c r="M165" s="56"/>
      <c r="N165" s="56"/>
      <c r="O165" s="56"/>
      <c r="P165" s="56"/>
    </row>
    <row r="166" spans="6:16" x14ac:dyDescent="0.25">
      <c r="F166" s="56"/>
      <c r="G166" s="56"/>
      <c r="H166" s="56"/>
      <c r="I166" s="56"/>
      <c r="J166" s="56"/>
      <c r="K166" s="56"/>
      <c r="L166" s="56"/>
      <c r="M166" s="56"/>
      <c r="N166" s="56"/>
      <c r="O166" s="56"/>
      <c r="P166" s="56"/>
    </row>
    <row r="167" spans="6:16" x14ac:dyDescent="0.25">
      <c r="F167" s="56"/>
      <c r="G167" s="56"/>
      <c r="H167" s="56"/>
      <c r="I167" s="56"/>
      <c r="J167" s="56"/>
      <c r="K167" s="56"/>
      <c r="L167" s="56"/>
      <c r="M167" s="56"/>
      <c r="N167" s="56"/>
      <c r="O167" s="56"/>
      <c r="P167" s="56"/>
    </row>
    <row r="168" spans="6:16" x14ac:dyDescent="0.25">
      <c r="F168" s="56"/>
      <c r="G168" s="56"/>
      <c r="H168" s="56"/>
      <c r="I168" s="56"/>
      <c r="J168" s="56"/>
      <c r="K168" s="56"/>
      <c r="L168" s="56"/>
      <c r="M168" s="56"/>
      <c r="N168" s="56"/>
      <c r="O168" s="56"/>
      <c r="P168" s="56"/>
    </row>
    <row r="169" spans="6:16" x14ac:dyDescent="0.25">
      <c r="F169" s="56"/>
      <c r="G169" s="56"/>
      <c r="H169" s="56"/>
      <c r="I169" s="56"/>
      <c r="J169" s="56"/>
      <c r="K169" s="56"/>
      <c r="L169" s="56"/>
      <c r="M169" s="56"/>
      <c r="N169" s="56"/>
      <c r="O169" s="56"/>
      <c r="P169" s="56"/>
    </row>
    <row r="170" spans="6:16" x14ac:dyDescent="0.25">
      <c r="F170" s="56"/>
      <c r="G170" s="56"/>
      <c r="H170" s="56"/>
      <c r="I170" s="56"/>
      <c r="J170" s="56"/>
      <c r="K170" s="56"/>
      <c r="L170" s="56"/>
      <c r="M170" s="56"/>
      <c r="N170" s="56"/>
      <c r="O170" s="56"/>
      <c r="P170" s="56"/>
    </row>
    <row r="171" spans="6:16" x14ac:dyDescent="0.25">
      <c r="F171" s="56"/>
      <c r="G171" s="56"/>
      <c r="H171" s="56"/>
      <c r="I171" s="56"/>
      <c r="J171" s="56"/>
      <c r="K171" s="56"/>
      <c r="L171" s="56"/>
      <c r="M171" s="56"/>
      <c r="N171" s="56"/>
      <c r="O171" s="56"/>
      <c r="P171" s="56"/>
    </row>
    <row r="172" spans="6:16" x14ac:dyDescent="0.25">
      <c r="F172" s="56"/>
      <c r="G172" s="56"/>
      <c r="H172" s="56"/>
      <c r="I172" s="56"/>
      <c r="J172" s="56"/>
      <c r="K172" s="56"/>
      <c r="L172" s="56"/>
      <c r="M172" s="56"/>
      <c r="N172" s="56"/>
      <c r="O172" s="56"/>
      <c r="P172" s="56"/>
    </row>
    <row r="173" spans="6:16" x14ac:dyDescent="0.25">
      <c r="F173" s="56"/>
      <c r="G173" s="56"/>
      <c r="H173" s="56"/>
      <c r="I173" s="56"/>
      <c r="J173" s="56"/>
      <c r="K173" s="56"/>
      <c r="L173" s="56"/>
      <c r="M173" s="56"/>
      <c r="N173" s="56"/>
      <c r="O173" s="56"/>
      <c r="P173" s="56"/>
    </row>
    <row r="174" spans="6:16" x14ac:dyDescent="0.25">
      <c r="F174" s="56"/>
      <c r="G174" s="56"/>
      <c r="H174" s="56"/>
      <c r="I174" s="56"/>
      <c r="J174" s="56"/>
      <c r="K174" s="56"/>
      <c r="L174" s="56"/>
      <c r="M174" s="56"/>
      <c r="N174" s="56"/>
      <c r="O174" s="56"/>
      <c r="P174" s="56"/>
    </row>
    <row r="175" spans="6:16" x14ac:dyDescent="0.25">
      <c r="F175" s="56"/>
      <c r="G175" s="56"/>
      <c r="H175" s="56"/>
      <c r="I175" s="56"/>
      <c r="J175" s="56"/>
      <c r="K175" s="56"/>
      <c r="L175" s="56"/>
      <c r="M175" s="56"/>
      <c r="N175" s="56"/>
      <c r="O175" s="56"/>
      <c r="P175" s="56"/>
    </row>
    <row r="176" spans="6:16" x14ac:dyDescent="0.25">
      <c r="F176" s="56"/>
      <c r="G176" s="56"/>
      <c r="H176" s="56"/>
      <c r="I176" s="56"/>
      <c r="J176" s="56"/>
      <c r="K176" s="56"/>
      <c r="L176" s="56"/>
      <c r="M176" s="56"/>
      <c r="N176" s="56"/>
      <c r="O176" s="56"/>
      <c r="P176" s="56"/>
    </row>
    <row r="177" spans="6:16" x14ac:dyDescent="0.25">
      <c r="F177" s="56"/>
      <c r="G177" s="56"/>
      <c r="H177" s="56"/>
      <c r="I177" s="56"/>
      <c r="J177" s="56"/>
      <c r="K177" s="56"/>
      <c r="L177" s="56"/>
      <c r="M177" s="56"/>
      <c r="N177" s="56"/>
      <c r="O177" s="56"/>
      <c r="P177" s="56"/>
    </row>
    <row r="178" spans="6:16" x14ac:dyDescent="0.25">
      <c r="F178" s="56"/>
      <c r="G178" s="56"/>
      <c r="H178" s="56"/>
      <c r="I178" s="56"/>
      <c r="J178" s="56"/>
      <c r="K178" s="56"/>
      <c r="L178" s="56"/>
      <c r="M178" s="56"/>
      <c r="N178" s="56"/>
      <c r="O178" s="56"/>
      <c r="P178" s="56"/>
    </row>
    <row r="179" spans="6:16" x14ac:dyDescent="0.25">
      <c r="F179" s="56"/>
      <c r="G179" s="56"/>
      <c r="H179" s="56"/>
      <c r="I179" s="56"/>
      <c r="J179" s="56"/>
      <c r="K179" s="56"/>
      <c r="L179" s="56"/>
      <c r="M179" s="56"/>
      <c r="N179" s="56"/>
      <c r="O179" s="56"/>
      <c r="P179" s="56"/>
    </row>
    <row r="180" spans="6:16" x14ac:dyDescent="0.25">
      <c r="F180" s="56"/>
      <c r="G180" s="56"/>
      <c r="H180" s="56"/>
      <c r="I180" s="56"/>
      <c r="J180" s="56"/>
      <c r="K180" s="56"/>
      <c r="L180" s="56"/>
      <c r="M180" s="56"/>
      <c r="N180" s="56"/>
      <c r="O180" s="56"/>
      <c r="P180" s="56"/>
    </row>
    <row r="181" spans="6:16" x14ac:dyDescent="0.25">
      <c r="F181" s="56"/>
      <c r="G181" s="56"/>
      <c r="H181" s="56"/>
      <c r="I181" s="56"/>
      <c r="J181" s="56"/>
      <c r="K181" s="56"/>
      <c r="L181" s="56"/>
      <c r="M181" s="56"/>
      <c r="N181" s="56"/>
      <c r="O181" s="56"/>
      <c r="P181" s="56"/>
    </row>
    <row r="182" spans="6:16" x14ac:dyDescent="0.25">
      <c r="F182" s="56"/>
      <c r="G182" s="56"/>
      <c r="H182" s="56"/>
      <c r="I182" s="56"/>
      <c r="J182" s="56"/>
      <c r="K182" s="56"/>
      <c r="L182" s="56"/>
      <c r="M182" s="56"/>
      <c r="N182" s="56"/>
      <c r="O182" s="56"/>
      <c r="P182" s="56"/>
    </row>
    <row r="183" spans="6:16" x14ac:dyDescent="0.25">
      <c r="F183" s="56"/>
      <c r="G183" s="56"/>
      <c r="H183" s="56"/>
      <c r="I183" s="56"/>
      <c r="J183" s="56"/>
      <c r="K183" s="56"/>
      <c r="L183" s="56"/>
      <c r="M183" s="56"/>
      <c r="N183" s="56"/>
      <c r="O183" s="56"/>
      <c r="P183" s="56"/>
    </row>
    <row r="184" spans="6:16" x14ac:dyDescent="0.25">
      <c r="F184" s="56"/>
      <c r="G184" s="56"/>
      <c r="H184" s="56"/>
      <c r="I184" s="56"/>
      <c r="J184" s="56"/>
      <c r="K184" s="56"/>
      <c r="L184" s="56"/>
      <c r="M184" s="56"/>
      <c r="N184" s="56"/>
      <c r="O184" s="56"/>
      <c r="P184" s="56"/>
    </row>
    <row r="185" spans="6:16" x14ac:dyDescent="0.25">
      <c r="F185" s="56"/>
      <c r="G185" s="56"/>
      <c r="H185" s="56"/>
      <c r="I185" s="56"/>
      <c r="J185" s="56"/>
      <c r="K185" s="56"/>
      <c r="L185" s="56"/>
      <c r="M185" s="56"/>
      <c r="N185" s="56"/>
      <c r="O185" s="56"/>
      <c r="P185" s="56"/>
    </row>
    <row r="186" spans="6:16" x14ac:dyDescent="0.25">
      <c r="F186" s="56"/>
      <c r="G186" s="56"/>
      <c r="H186" s="56"/>
      <c r="I186" s="56"/>
      <c r="J186" s="56"/>
      <c r="K186" s="56"/>
      <c r="L186" s="56"/>
      <c r="M186" s="56"/>
      <c r="N186" s="56"/>
      <c r="O186" s="56"/>
      <c r="P186" s="56"/>
    </row>
    <row r="187" spans="6:16" x14ac:dyDescent="0.25">
      <c r="F187" s="56"/>
      <c r="G187" s="56"/>
      <c r="H187" s="56"/>
      <c r="I187" s="56"/>
      <c r="J187" s="56"/>
      <c r="K187" s="56"/>
      <c r="L187" s="56"/>
      <c r="M187" s="56"/>
      <c r="N187" s="56"/>
      <c r="O187" s="56"/>
      <c r="P187" s="56"/>
    </row>
    <row r="188" spans="6:16" x14ac:dyDescent="0.25">
      <c r="F188" s="56"/>
      <c r="G188" s="56"/>
      <c r="H188" s="56"/>
      <c r="I188" s="56"/>
      <c r="J188" s="56"/>
      <c r="K188" s="56"/>
      <c r="L188" s="56"/>
      <c r="M188" s="56"/>
      <c r="N188" s="56"/>
      <c r="O188" s="56"/>
      <c r="P188" s="56"/>
    </row>
    <row r="189" spans="6:16" x14ac:dyDescent="0.25">
      <c r="F189" s="56"/>
      <c r="G189" s="56"/>
      <c r="H189" s="56"/>
      <c r="I189" s="56"/>
      <c r="J189" s="56"/>
      <c r="K189" s="56"/>
      <c r="L189" s="56"/>
      <c r="M189" s="56"/>
      <c r="N189" s="56"/>
      <c r="O189" s="56"/>
      <c r="P189" s="56"/>
    </row>
    <row r="190" spans="6:16" x14ac:dyDescent="0.25">
      <c r="F190" s="56"/>
      <c r="G190" s="56"/>
      <c r="H190" s="56"/>
      <c r="I190" s="56"/>
      <c r="J190" s="56"/>
      <c r="K190" s="56"/>
      <c r="L190" s="56"/>
      <c r="M190" s="56"/>
      <c r="N190" s="56"/>
      <c r="O190" s="56"/>
      <c r="P190" s="56"/>
    </row>
    <row r="191" spans="6:16" x14ac:dyDescent="0.25">
      <c r="F191" s="56"/>
      <c r="G191" s="56"/>
      <c r="H191" s="56"/>
      <c r="I191" s="56"/>
      <c r="J191" s="56"/>
      <c r="K191" s="56"/>
      <c r="L191" s="56"/>
      <c r="M191" s="56"/>
      <c r="N191" s="56"/>
      <c r="O191" s="56"/>
      <c r="P191" s="56"/>
    </row>
    <row r="192" spans="6:16" x14ac:dyDescent="0.25">
      <c r="F192" s="56"/>
      <c r="G192" s="56"/>
      <c r="H192" s="56"/>
      <c r="I192" s="56"/>
      <c r="J192" s="56"/>
      <c r="K192" s="56"/>
      <c r="L192" s="56"/>
      <c r="M192" s="56"/>
      <c r="N192" s="56"/>
      <c r="O192" s="56"/>
      <c r="P192" s="56"/>
    </row>
    <row r="193" spans="6:16" x14ac:dyDescent="0.25">
      <c r="F193" s="56"/>
      <c r="G193" s="56"/>
      <c r="H193" s="56"/>
      <c r="I193" s="56"/>
      <c r="J193" s="56"/>
      <c r="K193" s="56"/>
      <c r="L193" s="56"/>
      <c r="M193" s="56"/>
      <c r="N193" s="56"/>
      <c r="O193" s="56"/>
      <c r="P193" s="56"/>
    </row>
    <row r="194" spans="6:16" x14ac:dyDescent="0.25">
      <c r="F194" s="56"/>
      <c r="G194" s="56"/>
      <c r="H194" s="56"/>
      <c r="I194" s="56"/>
      <c r="J194" s="56"/>
      <c r="K194" s="56"/>
      <c r="L194" s="56"/>
      <c r="M194" s="56"/>
      <c r="N194" s="56"/>
      <c r="O194" s="56"/>
      <c r="P194" s="56"/>
    </row>
    <row r="195" spans="6:16" x14ac:dyDescent="0.25">
      <c r="F195" s="56"/>
      <c r="G195" s="56"/>
      <c r="H195" s="56"/>
      <c r="I195" s="56"/>
      <c r="J195" s="56"/>
      <c r="K195" s="56"/>
      <c r="L195" s="56"/>
      <c r="M195" s="56"/>
      <c r="N195" s="56"/>
      <c r="O195" s="56"/>
      <c r="P195" s="56"/>
    </row>
    <row r="196" spans="6:16" x14ac:dyDescent="0.25">
      <c r="F196" s="56"/>
      <c r="G196" s="56"/>
      <c r="H196" s="56"/>
      <c r="I196" s="56"/>
      <c r="J196" s="56"/>
      <c r="K196" s="56"/>
      <c r="L196" s="56"/>
      <c r="M196" s="56"/>
      <c r="N196" s="56"/>
      <c r="O196" s="56"/>
      <c r="P196" s="56"/>
    </row>
    <row r="197" spans="6:16" x14ac:dyDescent="0.25">
      <c r="F197" s="56"/>
      <c r="G197" s="56"/>
      <c r="H197" s="56"/>
      <c r="I197" s="56"/>
      <c r="J197" s="56"/>
      <c r="K197" s="56"/>
      <c r="L197" s="56"/>
      <c r="M197" s="56"/>
      <c r="N197" s="56"/>
      <c r="O197" s="56"/>
      <c r="P197" s="56"/>
    </row>
    <row r="198" spans="6:16" x14ac:dyDescent="0.25">
      <c r="F198" s="56"/>
      <c r="G198" s="56"/>
      <c r="H198" s="56"/>
      <c r="I198" s="56"/>
      <c r="J198" s="56"/>
      <c r="K198" s="56"/>
      <c r="L198" s="56"/>
      <c r="M198" s="56"/>
      <c r="N198" s="56"/>
      <c r="O198" s="56"/>
      <c r="P198" s="56"/>
    </row>
    <row r="199" spans="6:16" x14ac:dyDescent="0.25">
      <c r="F199" s="56"/>
      <c r="G199" s="56"/>
      <c r="H199" s="56"/>
      <c r="I199" s="56"/>
      <c r="J199" s="56"/>
      <c r="K199" s="56"/>
      <c r="L199" s="56"/>
      <c r="M199" s="56"/>
      <c r="N199" s="56"/>
      <c r="O199" s="56"/>
      <c r="P199" s="56"/>
    </row>
    <row r="200" spans="6:16" x14ac:dyDescent="0.25">
      <c r="F200" s="56"/>
      <c r="G200" s="56"/>
      <c r="H200" s="56"/>
      <c r="I200" s="56"/>
      <c r="J200" s="56"/>
      <c r="K200" s="56"/>
      <c r="L200" s="56"/>
      <c r="M200" s="56"/>
      <c r="N200" s="56"/>
      <c r="O200" s="56"/>
      <c r="P200" s="56"/>
    </row>
    <row r="201" spans="6:16" x14ac:dyDescent="0.25">
      <c r="F201" s="56"/>
      <c r="G201" s="56"/>
      <c r="H201" s="56"/>
      <c r="I201" s="56"/>
      <c r="J201" s="56"/>
      <c r="K201" s="56"/>
      <c r="L201" s="56"/>
      <c r="M201" s="56"/>
      <c r="N201" s="56"/>
      <c r="O201" s="56"/>
      <c r="P201" s="56"/>
    </row>
    <row r="202" spans="6:16" x14ac:dyDescent="0.25">
      <c r="F202" s="56"/>
      <c r="G202" s="56"/>
      <c r="H202" s="56"/>
      <c r="I202" s="56"/>
      <c r="J202" s="56"/>
      <c r="K202" s="56"/>
      <c r="L202" s="56"/>
      <c r="M202" s="56"/>
      <c r="N202" s="56"/>
      <c r="O202" s="56"/>
      <c r="P202" s="56"/>
    </row>
    <row r="203" spans="6:16" x14ac:dyDescent="0.25">
      <c r="F203" s="56"/>
      <c r="G203" s="56"/>
      <c r="H203" s="56"/>
      <c r="I203" s="56"/>
      <c r="J203" s="56"/>
      <c r="K203" s="56"/>
      <c r="L203" s="56"/>
      <c r="M203" s="56"/>
      <c r="N203" s="56"/>
      <c r="O203" s="56"/>
      <c r="P203" s="56"/>
    </row>
    <row r="204" spans="6:16" x14ac:dyDescent="0.25">
      <c r="F204" s="56"/>
      <c r="G204" s="56"/>
      <c r="H204" s="56"/>
      <c r="I204" s="56"/>
      <c r="J204" s="56"/>
      <c r="K204" s="56"/>
      <c r="L204" s="56"/>
      <c r="M204" s="56"/>
      <c r="N204" s="56"/>
      <c r="O204" s="56"/>
      <c r="P204" s="56"/>
    </row>
    <row r="205" spans="6:16" x14ac:dyDescent="0.25">
      <c r="F205" s="56"/>
      <c r="G205" s="56"/>
      <c r="H205" s="56"/>
      <c r="I205" s="56"/>
      <c r="J205" s="56"/>
      <c r="K205" s="56"/>
      <c r="L205" s="56"/>
      <c r="M205" s="56"/>
      <c r="N205" s="56"/>
      <c r="O205" s="56"/>
      <c r="P205" s="56"/>
    </row>
    <row r="206" spans="6:16" x14ac:dyDescent="0.25">
      <c r="F206" s="56"/>
      <c r="G206" s="56"/>
      <c r="H206" s="56"/>
      <c r="I206" s="56"/>
      <c r="J206" s="56"/>
      <c r="K206" s="56"/>
      <c r="L206" s="56"/>
      <c r="M206" s="56"/>
      <c r="N206" s="56"/>
      <c r="O206" s="56"/>
      <c r="P206" s="56"/>
    </row>
    <row r="207" spans="6:16" x14ac:dyDescent="0.25">
      <c r="F207" s="56"/>
      <c r="G207" s="56"/>
      <c r="H207" s="56"/>
      <c r="I207" s="56"/>
      <c r="J207" s="56"/>
      <c r="K207" s="56"/>
      <c r="L207" s="56"/>
      <c r="M207" s="56"/>
      <c r="N207" s="56"/>
      <c r="O207" s="56"/>
      <c r="P207" s="56"/>
    </row>
    <row r="208" spans="6:16" x14ac:dyDescent="0.25">
      <c r="F208" s="56"/>
      <c r="G208" s="56"/>
      <c r="H208" s="56"/>
      <c r="I208" s="56"/>
      <c r="J208" s="56"/>
      <c r="K208" s="56"/>
      <c r="L208" s="56"/>
      <c r="M208" s="56"/>
      <c r="N208" s="56"/>
      <c r="O208" s="56"/>
      <c r="P208" s="56"/>
    </row>
    <row r="209" spans="6:16" x14ac:dyDescent="0.25">
      <c r="F209" s="56"/>
      <c r="G209" s="56"/>
      <c r="H209" s="56"/>
      <c r="I209" s="56"/>
      <c r="J209" s="56"/>
      <c r="K209" s="56"/>
      <c r="L209" s="56"/>
      <c r="M209" s="56"/>
      <c r="N209" s="56"/>
      <c r="O209" s="56"/>
      <c r="P209" s="56"/>
    </row>
    <row r="210" spans="6:16" x14ac:dyDescent="0.25">
      <c r="F210" s="56"/>
      <c r="G210" s="56"/>
      <c r="H210" s="56"/>
      <c r="I210" s="56"/>
      <c r="J210" s="56"/>
      <c r="K210" s="56"/>
      <c r="L210" s="56"/>
      <c r="M210" s="56"/>
      <c r="N210" s="56"/>
      <c r="O210" s="56"/>
      <c r="P210" s="56"/>
    </row>
    <row r="211" spans="6:16" x14ac:dyDescent="0.25">
      <c r="F211" s="56"/>
      <c r="G211" s="56"/>
      <c r="H211" s="56"/>
      <c r="I211" s="56"/>
      <c r="J211" s="56"/>
      <c r="K211" s="56"/>
      <c r="L211" s="56"/>
      <c r="M211" s="56"/>
      <c r="N211" s="56"/>
      <c r="O211" s="56"/>
      <c r="P211" s="56"/>
    </row>
    <row r="212" spans="6:16" x14ac:dyDescent="0.25">
      <c r="F212" s="56"/>
      <c r="G212" s="56"/>
      <c r="H212" s="56"/>
      <c r="I212" s="56"/>
      <c r="J212" s="56"/>
      <c r="K212" s="56"/>
      <c r="L212" s="56"/>
      <c r="M212" s="56"/>
      <c r="N212" s="56"/>
      <c r="O212" s="56"/>
      <c r="P212" s="56"/>
    </row>
    <row r="213" spans="6:16" x14ac:dyDescent="0.25">
      <c r="F213" s="56"/>
      <c r="G213" s="56"/>
      <c r="H213" s="56"/>
      <c r="I213" s="56"/>
      <c r="J213" s="56"/>
      <c r="K213" s="56"/>
      <c r="L213" s="56"/>
      <c r="M213" s="56"/>
      <c r="N213" s="56"/>
      <c r="O213" s="56"/>
      <c r="P213" s="56"/>
    </row>
    <row r="214" spans="6:16" x14ac:dyDescent="0.25">
      <c r="F214" s="56"/>
      <c r="G214" s="56"/>
      <c r="H214" s="56"/>
      <c r="I214" s="56"/>
      <c r="J214" s="56"/>
      <c r="K214" s="56"/>
      <c r="L214" s="56"/>
      <c r="M214" s="56"/>
      <c r="N214" s="56"/>
      <c r="O214" s="56"/>
      <c r="P214" s="56"/>
    </row>
    <row r="215" spans="6:16" x14ac:dyDescent="0.25">
      <c r="F215" s="56"/>
      <c r="G215" s="56"/>
      <c r="H215" s="56"/>
      <c r="I215" s="56"/>
      <c r="J215" s="56"/>
      <c r="K215" s="56"/>
      <c r="L215" s="56"/>
      <c r="M215" s="56"/>
      <c r="N215" s="56"/>
      <c r="O215" s="56"/>
      <c r="P215" s="56"/>
    </row>
    <row r="216" spans="6:16" x14ac:dyDescent="0.25">
      <c r="F216" s="56"/>
      <c r="G216" s="56"/>
      <c r="H216" s="56"/>
      <c r="I216" s="56"/>
      <c r="J216" s="56"/>
      <c r="K216" s="56"/>
      <c r="L216" s="56"/>
      <c r="M216" s="56"/>
      <c r="N216" s="56"/>
      <c r="O216" s="56"/>
      <c r="P216" s="56"/>
    </row>
    <row r="217" spans="6:16" x14ac:dyDescent="0.25">
      <c r="F217" s="56"/>
      <c r="G217" s="56"/>
      <c r="H217" s="56"/>
      <c r="I217" s="56"/>
      <c r="J217" s="56"/>
      <c r="K217" s="56"/>
      <c r="L217" s="56"/>
      <c r="M217" s="56"/>
      <c r="N217" s="56"/>
      <c r="O217" s="56"/>
      <c r="P217" s="56"/>
    </row>
    <row r="218" spans="6:16" x14ac:dyDescent="0.25">
      <c r="F218" s="56"/>
      <c r="G218" s="56"/>
      <c r="H218" s="56"/>
      <c r="I218" s="56"/>
      <c r="J218" s="56"/>
      <c r="K218" s="56"/>
      <c r="L218" s="56"/>
      <c r="M218" s="56"/>
      <c r="N218" s="56"/>
      <c r="O218" s="56"/>
      <c r="P218" s="56"/>
    </row>
    <row r="219" spans="6:16" x14ac:dyDescent="0.25">
      <c r="F219" s="56"/>
      <c r="G219" s="56"/>
      <c r="H219" s="56"/>
      <c r="I219" s="56"/>
      <c r="J219" s="56"/>
      <c r="K219" s="56"/>
      <c r="L219" s="56"/>
      <c r="M219" s="56"/>
      <c r="N219" s="56"/>
      <c r="O219" s="56"/>
      <c r="P219" s="56"/>
    </row>
    <row r="220" spans="6:16" x14ac:dyDescent="0.25">
      <c r="F220" s="56"/>
      <c r="G220" s="56"/>
      <c r="H220" s="56"/>
      <c r="I220" s="56"/>
      <c r="J220" s="56"/>
      <c r="K220" s="56"/>
      <c r="L220" s="56"/>
      <c r="M220" s="56"/>
      <c r="N220" s="56"/>
      <c r="O220" s="56"/>
      <c r="P220" s="56"/>
    </row>
    <row r="221" spans="6:16" x14ac:dyDescent="0.25">
      <c r="F221" s="56"/>
      <c r="G221" s="56"/>
      <c r="H221" s="56"/>
      <c r="I221" s="56"/>
      <c r="J221" s="56"/>
      <c r="K221" s="56"/>
      <c r="L221" s="56"/>
      <c r="M221" s="56"/>
      <c r="N221" s="56"/>
      <c r="O221" s="56"/>
      <c r="P221" s="56"/>
    </row>
    <row r="222" spans="6:16" x14ac:dyDescent="0.25">
      <c r="F222" s="56"/>
      <c r="G222" s="56"/>
      <c r="H222" s="56"/>
      <c r="I222" s="56"/>
      <c r="J222" s="56"/>
      <c r="K222" s="56"/>
      <c r="L222" s="56"/>
      <c r="M222" s="56"/>
      <c r="N222" s="56"/>
      <c r="O222" s="56"/>
      <c r="P222" s="56"/>
    </row>
    <row r="223" spans="6:16" x14ac:dyDescent="0.25">
      <c r="F223" s="56"/>
      <c r="G223" s="56"/>
      <c r="H223" s="56"/>
      <c r="I223" s="56"/>
      <c r="J223" s="56"/>
      <c r="K223" s="56"/>
      <c r="L223" s="56"/>
      <c r="M223" s="56"/>
      <c r="N223" s="56"/>
      <c r="O223" s="56"/>
      <c r="P223" s="56"/>
    </row>
    <row r="224" spans="6:16" x14ac:dyDescent="0.25">
      <c r="F224" s="56"/>
      <c r="G224" s="56"/>
      <c r="H224" s="56"/>
      <c r="I224" s="56"/>
      <c r="J224" s="56"/>
      <c r="K224" s="56"/>
      <c r="L224" s="56"/>
      <c r="M224" s="56"/>
      <c r="N224" s="56"/>
      <c r="O224" s="56"/>
      <c r="P224" s="56"/>
    </row>
    <row r="225" spans="6:16" x14ac:dyDescent="0.25">
      <c r="F225" s="56"/>
      <c r="G225" s="56"/>
      <c r="H225" s="56"/>
      <c r="I225" s="56"/>
      <c r="J225" s="56"/>
      <c r="K225" s="56"/>
      <c r="L225" s="56"/>
      <c r="M225" s="56"/>
      <c r="N225" s="56"/>
      <c r="O225" s="56"/>
      <c r="P225" s="56"/>
    </row>
    <row r="226" spans="6:16" x14ac:dyDescent="0.25">
      <c r="F226" s="56"/>
      <c r="G226" s="56"/>
      <c r="H226" s="56"/>
      <c r="I226" s="56"/>
      <c r="J226" s="56"/>
      <c r="K226" s="56"/>
      <c r="L226" s="56"/>
      <c r="M226" s="56"/>
      <c r="N226" s="56"/>
      <c r="O226" s="56"/>
      <c r="P226" s="56"/>
    </row>
    <row r="227" spans="6:16" x14ac:dyDescent="0.25">
      <c r="F227" s="56"/>
      <c r="G227" s="56"/>
      <c r="H227" s="56"/>
      <c r="I227" s="56"/>
      <c r="J227" s="56"/>
      <c r="K227" s="56"/>
      <c r="L227" s="56"/>
      <c r="M227" s="56"/>
      <c r="N227" s="56"/>
      <c r="O227" s="56"/>
      <c r="P227" s="56"/>
    </row>
    <row r="228" spans="6:16" x14ac:dyDescent="0.25">
      <c r="F228" s="56"/>
      <c r="G228" s="56"/>
      <c r="H228" s="56"/>
      <c r="I228" s="56"/>
      <c r="J228" s="56"/>
      <c r="K228" s="56"/>
      <c r="L228" s="56"/>
      <c r="M228" s="56"/>
      <c r="N228" s="56"/>
      <c r="O228" s="56"/>
      <c r="P228" s="56"/>
    </row>
    <row r="229" spans="6:16" x14ac:dyDescent="0.25">
      <c r="F229" s="56"/>
      <c r="G229" s="56"/>
      <c r="H229" s="56"/>
      <c r="I229" s="56"/>
      <c r="J229" s="56"/>
      <c r="K229" s="56"/>
      <c r="L229" s="56"/>
      <c r="M229" s="56"/>
      <c r="N229" s="56"/>
      <c r="O229" s="56"/>
      <c r="P229" s="56"/>
    </row>
    <row r="230" spans="6:16" x14ac:dyDescent="0.25">
      <c r="F230" s="56"/>
      <c r="G230" s="56"/>
      <c r="H230" s="56"/>
      <c r="I230" s="56"/>
      <c r="J230" s="56"/>
      <c r="K230" s="56"/>
      <c r="L230" s="56"/>
      <c r="M230" s="56"/>
      <c r="N230" s="56"/>
      <c r="O230" s="56"/>
      <c r="P230" s="56"/>
    </row>
    <row r="231" spans="6:16" x14ac:dyDescent="0.25">
      <c r="F231" s="56"/>
      <c r="G231" s="56"/>
      <c r="H231" s="56"/>
      <c r="I231" s="56"/>
      <c r="J231" s="56"/>
      <c r="K231" s="56"/>
      <c r="L231" s="56"/>
      <c r="M231" s="56"/>
      <c r="N231" s="56"/>
      <c r="O231" s="56"/>
      <c r="P231" s="56"/>
    </row>
    <row r="232" spans="6:16" x14ac:dyDescent="0.25">
      <c r="F232" s="56"/>
      <c r="G232" s="56"/>
      <c r="H232" s="56"/>
      <c r="I232" s="56"/>
      <c r="J232" s="56"/>
      <c r="K232" s="56"/>
      <c r="L232" s="56"/>
      <c r="M232" s="56"/>
      <c r="N232" s="56"/>
      <c r="O232" s="56"/>
      <c r="P232" s="56"/>
    </row>
    <row r="233" spans="6:16" x14ac:dyDescent="0.25">
      <c r="F233" s="56"/>
      <c r="G233" s="56"/>
      <c r="H233" s="56"/>
      <c r="I233" s="56"/>
      <c r="J233" s="56"/>
      <c r="K233" s="56"/>
      <c r="L233" s="56"/>
      <c r="M233" s="56"/>
      <c r="N233" s="56"/>
      <c r="O233" s="56"/>
      <c r="P233" s="56"/>
    </row>
    <row r="234" spans="6:16" x14ac:dyDescent="0.25">
      <c r="F234" s="56"/>
      <c r="G234" s="56"/>
      <c r="H234" s="56"/>
      <c r="I234" s="56"/>
      <c r="J234" s="56"/>
      <c r="K234" s="56"/>
      <c r="L234" s="56"/>
      <c r="M234" s="56"/>
      <c r="N234" s="56"/>
      <c r="O234" s="56"/>
      <c r="P234" s="56"/>
    </row>
    <row r="235" spans="6:16" x14ac:dyDescent="0.25">
      <c r="F235" s="56"/>
      <c r="G235" s="56"/>
      <c r="H235" s="56"/>
      <c r="I235" s="56"/>
      <c r="J235" s="56"/>
      <c r="K235" s="56"/>
      <c r="L235" s="56"/>
      <c r="M235" s="56"/>
      <c r="N235" s="56"/>
      <c r="O235" s="56"/>
      <c r="P235" s="56"/>
    </row>
    <row r="236" spans="6:16" x14ac:dyDescent="0.25">
      <c r="F236" s="56"/>
      <c r="G236" s="56"/>
      <c r="H236" s="56"/>
      <c r="I236" s="56"/>
      <c r="J236" s="56"/>
      <c r="K236" s="56"/>
      <c r="L236" s="56"/>
      <c r="M236" s="56"/>
      <c r="N236" s="56"/>
      <c r="O236" s="56"/>
      <c r="P236" s="56"/>
    </row>
    <row r="237" spans="6:16" x14ac:dyDescent="0.25">
      <c r="F237" s="56"/>
      <c r="G237" s="56"/>
      <c r="H237" s="56"/>
      <c r="I237" s="56"/>
      <c r="J237" s="56"/>
      <c r="K237" s="56"/>
      <c r="L237" s="56"/>
      <c r="M237" s="56"/>
      <c r="N237" s="56"/>
      <c r="O237" s="56"/>
      <c r="P237" s="56"/>
    </row>
    <row r="238" spans="6:16" x14ac:dyDescent="0.25">
      <c r="F238" s="56"/>
      <c r="G238" s="56"/>
      <c r="H238" s="56"/>
      <c r="I238" s="56"/>
      <c r="J238" s="56"/>
      <c r="K238" s="56"/>
      <c r="L238" s="56"/>
      <c r="M238" s="56"/>
      <c r="N238" s="56"/>
      <c r="O238" s="56"/>
      <c r="P238" s="56"/>
    </row>
    <row r="239" spans="6:16" x14ac:dyDescent="0.25">
      <c r="F239" s="56"/>
      <c r="G239" s="56"/>
      <c r="H239" s="56"/>
      <c r="I239" s="56"/>
      <c r="J239" s="56"/>
      <c r="K239" s="56"/>
      <c r="L239" s="56"/>
      <c r="M239" s="56"/>
      <c r="N239" s="56"/>
      <c r="O239" s="56"/>
      <c r="P239" s="56"/>
    </row>
    <row r="240" spans="6:16" x14ac:dyDescent="0.25">
      <c r="F240" s="56"/>
      <c r="G240" s="56"/>
      <c r="H240" s="56"/>
      <c r="I240" s="56"/>
      <c r="J240" s="56"/>
      <c r="K240" s="56"/>
      <c r="L240" s="56"/>
      <c r="M240" s="56"/>
      <c r="N240" s="56"/>
      <c r="O240" s="56"/>
      <c r="P240" s="56"/>
    </row>
    <row r="241" spans="6:16" x14ac:dyDescent="0.25">
      <c r="F241" s="56"/>
      <c r="G241" s="56"/>
      <c r="H241" s="56"/>
      <c r="I241" s="56"/>
      <c r="J241" s="56"/>
      <c r="K241" s="56"/>
      <c r="L241" s="56"/>
      <c r="M241" s="56"/>
      <c r="N241" s="56"/>
      <c r="O241" s="56"/>
      <c r="P241" s="56"/>
    </row>
    <row r="242" spans="6:16" x14ac:dyDescent="0.25">
      <c r="F242" s="56"/>
      <c r="G242" s="56"/>
      <c r="H242" s="56"/>
      <c r="I242" s="56"/>
      <c r="J242" s="56"/>
      <c r="K242" s="56"/>
      <c r="L242" s="56"/>
      <c r="M242" s="56"/>
      <c r="N242" s="56"/>
      <c r="O242" s="56"/>
      <c r="P242" s="56"/>
    </row>
    <row r="243" spans="6:16" x14ac:dyDescent="0.25">
      <c r="F243" s="56"/>
      <c r="G243" s="56"/>
      <c r="H243" s="56"/>
      <c r="I243" s="56"/>
      <c r="J243" s="56"/>
      <c r="K243" s="56"/>
      <c r="L243" s="56"/>
      <c r="M243" s="56"/>
      <c r="N243" s="56"/>
      <c r="O243" s="56"/>
      <c r="P243" s="56"/>
    </row>
    <row r="244" spans="6:16" x14ac:dyDescent="0.25">
      <c r="F244" s="56"/>
      <c r="G244" s="56"/>
      <c r="H244" s="56"/>
      <c r="I244" s="56"/>
      <c r="J244" s="56"/>
      <c r="K244" s="56"/>
      <c r="L244" s="56"/>
      <c r="M244" s="56"/>
      <c r="N244" s="56"/>
      <c r="O244" s="56"/>
      <c r="P244" s="56"/>
    </row>
    <row r="245" spans="6:16" x14ac:dyDescent="0.25">
      <c r="F245" s="56"/>
      <c r="G245" s="56"/>
      <c r="H245" s="56"/>
      <c r="I245" s="56"/>
      <c r="J245" s="56"/>
      <c r="K245" s="56"/>
      <c r="L245" s="56"/>
      <c r="M245" s="56"/>
      <c r="N245" s="56"/>
      <c r="O245" s="56"/>
      <c r="P245" s="56"/>
    </row>
    <row r="246" spans="6:16" x14ac:dyDescent="0.25">
      <c r="F246" s="56"/>
      <c r="G246" s="56"/>
      <c r="H246" s="56"/>
      <c r="I246" s="56"/>
      <c r="J246" s="56"/>
      <c r="K246" s="56"/>
      <c r="L246" s="56"/>
      <c r="M246" s="56"/>
      <c r="N246" s="56"/>
      <c r="O246" s="56"/>
      <c r="P246" s="56"/>
    </row>
    <row r="247" spans="6:16" x14ac:dyDescent="0.25">
      <c r="F247" s="56"/>
      <c r="G247" s="56"/>
      <c r="H247" s="56"/>
      <c r="I247" s="56"/>
      <c r="J247" s="56"/>
      <c r="K247" s="56"/>
      <c r="L247" s="56"/>
      <c r="M247" s="56"/>
      <c r="N247" s="56"/>
      <c r="O247" s="56"/>
      <c r="P247" s="56"/>
    </row>
    <row r="248" spans="6:16" x14ac:dyDescent="0.25">
      <c r="F248" s="56"/>
      <c r="G248" s="56"/>
      <c r="H248" s="56"/>
      <c r="I248" s="56"/>
      <c r="J248" s="56"/>
      <c r="K248" s="56"/>
      <c r="L248" s="56"/>
      <c r="M248" s="56"/>
      <c r="N248" s="56"/>
      <c r="O248" s="56"/>
      <c r="P248" s="56"/>
    </row>
    <row r="249" spans="6:16" x14ac:dyDescent="0.25">
      <c r="F249" s="56"/>
      <c r="G249" s="56"/>
      <c r="H249" s="56"/>
      <c r="I249" s="56"/>
      <c r="J249" s="56"/>
      <c r="K249" s="56"/>
      <c r="L249" s="56"/>
      <c r="M249" s="56"/>
      <c r="N249" s="56"/>
      <c r="O249" s="56"/>
      <c r="P249" s="56"/>
    </row>
    <row r="250" spans="6:16" x14ac:dyDescent="0.25">
      <c r="F250" s="56"/>
      <c r="G250" s="56"/>
      <c r="H250" s="56"/>
      <c r="I250" s="56"/>
      <c r="J250" s="56"/>
      <c r="K250" s="56"/>
      <c r="L250" s="56"/>
      <c r="M250" s="56"/>
      <c r="N250" s="56"/>
      <c r="O250" s="56"/>
      <c r="P250" s="56"/>
    </row>
    <row r="251" spans="6:16" x14ac:dyDescent="0.25">
      <c r="F251" s="56"/>
      <c r="G251" s="56"/>
      <c r="H251" s="56"/>
      <c r="I251" s="56"/>
      <c r="J251" s="56"/>
      <c r="K251" s="56"/>
      <c r="L251" s="56"/>
      <c r="M251" s="56"/>
      <c r="N251" s="56"/>
      <c r="O251" s="56"/>
      <c r="P251" s="56"/>
    </row>
    <row r="252" spans="6:16" x14ac:dyDescent="0.25">
      <c r="F252" s="56"/>
      <c r="G252" s="56"/>
      <c r="H252" s="56"/>
      <c r="I252" s="56"/>
      <c r="J252" s="56"/>
      <c r="K252" s="56"/>
      <c r="L252" s="56"/>
      <c r="M252" s="56"/>
      <c r="N252" s="56"/>
      <c r="O252" s="56"/>
      <c r="P252" s="56"/>
    </row>
    <row r="253" spans="6:16" x14ac:dyDescent="0.25">
      <c r="F253" s="56"/>
      <c r="G253" s="56"/>
      <c r="H253" s="56"/>
      <c r="I253" s="56"/>
      <c r="J253" s="56"/>
      <c r="K253" s="56"/>
      <c r="L253" s="56"/>
      <c r="M253" s="56"/>
      <c r="N253" s="56"/>
      <c r="O253" s="56"/>
      <c r="P253" s="56"/>
    </row>
    <row r="254" spans="6:16" x14ac:dyDescent="0.25">
      <c r="F254" s="56"/>
      <c r="G254" s="56"/>
      <c r="H254" s="56"/>
      <c r="I254" s="56"/>
      <c r="J254" s="56"/>
      <c r="K254" s="56"/>
      <c r="L254" s="56"/>
      <c r="M254" s="56"/>
      <c r="N254" s="56"/>
      <c r="O254" s="56"/>
      <c r="P254" s="56"/>
    </row>
    <row r="255" spans="6:16" x14ac:dyDescent="0.25">
      <c r="F255" s="56"/>
      <c r="G255" s="56"/>
      <c r="H255" s="56"/>
      <c r="I255" s="56"/>
      <c r="J255" s="56"/>
      <c r="K255" s="56"/>
      <c r="L255" s="56"/>
      <c r="M255" s="56"/>
      <c r="N255" s="56"/>
      <c r="O255" s="56"/>
      <c r="P255" s="56"/>
    </row>
    <row r="256" spans="6:16" x14ac:dyDescent="0.25">
      <c r="F256" s="56"/>
      <c r="G256" s="56"/>
      <c r="H256" s="56"/>
      <c r="I256" s="56"/>
      <c r="J256" s="56"/>
      <c r="K256" s="56"/>
      <c r="L256" s="56"/>
      <c r="M256" s="56"/>
      <c r="N256" s="56"/>
      <c r="O256" s="56"/>
      <c r="P256" s="56"/>
    </row>
    <row r="257" spans="6:16" x14ac:dyDescent="0.25">
      <c r="F257" s="56"/>
      <c r="G257" s="56"/>
      <c r="H257" s="56"/>
      <c r="I257" s="56"/>
      <c r="J257" s="56"/>
      <c r="K257" s="56"/>
      <c r="L257" s="56"/>
      <c r="M257" s="56"/>
      <c r="N257" s="56"/>
      <c r="O257" s="56"/>
      <c r="P257" s="56"/>
    </row>
    <row r="258" spans="6:16" x14ac:dyDescent="0.25">
      <c r="F258" s="56"/>
      <c r="G258" s="56"/>
      <c r="H258" s="56"/>
      <c r="I258" s="56"/>
      <c r="J258" s="56"/>
      <c r="K258" s="56"/>
      <c r="L258" s="56"/>
      <c r="M258" s="56"/>
      <c r="N258" s="56"/>
      <c r="O258" s="56"/>
      <c r="P258" s="56"/>
    </row>
    <row r="259" spans="6:16" x14ac:dyDescent="0.25">
      <c r="F259" s="56"/>
      <c r="G259" s="56"/>
      <c r="H259" s="56"/>
      <c r="I259" s="56"/>
      <c r="J259" s="56"/>
      <c r="K259" s="56"/>
      <c r="L259" s="56"/>
      <c r="M259" s="56"/>
      <c r="N259" s="56"/>
      <c r="O259" s="56"/>
      <c r="P259" s="56"/>
    </row>
    <row r="260" spans="6:16" x14ac:dyDescent="0.25">
      <c r="F260" s="56"/>
      <c r="G260" s="56"/>
      <c r="H260" s="56"/>
      <c r="I260" s="56"/>
      <c r="J260" s="56"/>
      <c r="K260" s="56"/>
      <c r="L260" s="56"/>
      <c r="M260" s="56"/>
      <c r="N260" s="56"/>
      <c r="O260" s="56"/>
      <c r="P260" s="56"/>
    </row>
    <row r="261" spans="6:16" x14ac:dyDescent="0.25">
      <c r="F261" s="56"/>
      <c r="G261" s="56"/>
      <c r="H261" s="56"/>
      <c r="I261" s="56"/>
      <c r="J261" s="56"/>
      <c r="K261" s="56"/>
      <c r="L261" s="56"/>
      <c r="M261" s="56"/>
      <c r="N261" s="56"/>
      <c r="O261" s="56"/>
      <c r="P261" s="56"/>
    </row>
    <row r="262" spans="6:16" x14ac:dyDescent="0.25">
      <c r="F262" s="56"/>
      <c r="G262" s="56"/>
      <c r="H262" s="56"/>
      <c r="I262" s="56"/>
      <c r="J262" s="56"/>
      <c r="K262" s="56"/>
      <c r="L262" s="56"/>
      <c r="M262" s="56"/>
      <c r="N262" s="56"/>
      <c r="O262" s="56"/>
      <c r="P262" s="56"/>
    </row>
    <row r="263" spans="6:16" x14ac:dyDescent="0.25">
      <c r="F263" s="56"/>
      <c r="G263" s="56"/>
      <c r="H263" s="56"/>
      <c r="I263" s="56"/>
      <c r="J263" s="56"/>
      <c r="K263" s="56"/>
      <c r="L263" s="56"/>
      <c r="M263" s="56"/>
      <c r="N263" s="56"/>
      <c r="O263" s="56"/>
      <c r="P263" s="56"/>
    </row>
    <row r="264" spans="6:16" x14ac:dyDescent="0.25">
      <c r="F264" s="56"/>
      <c r="G264" s="56"/>
      <c r="H264" s="56"/>
      <c r="I264" s="56"/>
      <c r="J264" s="56"/>
      <c r="K264" s="56"/>
      <c r="L264" s="56"/>
      <c r="M264" s="56"/>
      <c r="N264" s="56"/>
      <c r="O264" s="56"/>
      <c r="P264" s="56"/>
    </row>
    <row r="265" spans="6:16" x14ac:dyDescent="0.25">
      <c r="F265" s="56"/>
      <c r="G265" s="56"/>
      <c r="H265" s="56"/>
      <c r="I265" s="56"/>
      <c r="J265" s="56"/>
      <c r="K265" s="56"/>
      <c r="L265" s="56"/>
      <c r="M265" s="56"/>
      <c r="N265" s="56"/>
      <c r="O265" s="56"/>
      <c r="P265" s="56"/>
    </row>
    <row r="266" spans="6:16" x14ac:dyDescent="0.25">
      <c r="F266" s="56"/>
      <c r="G266" s="56"/>
      <c r="H266" s="56"/>
      <c r="I266" s="56"/>
      <c r="J266" s="56"/>
      <c r="K266" s="56"/>
      <c r="L266" s="56"/>
      <c r="M266" s="56"/>
      <c r="N266" s="56"/>
      <c r="O266" s="56"/>
      <c r="P266" s="56"/>
    </row>
    <row r="267" spans="6:16" x14ac:dyDescent="0.25">
      <c r="F267" s="56"/>
      <c r="G267" s="56"/>
      <c r="H267" s="56"/>
      <c r="I267" s="56"/>
      <c r="J267" s="56"/>
      <c r="K267" s="56"/>
      <c r="L267" s="56"/>
      <c r="M267" s="56"/>
      <c r="N267" s="56"/>
      <c r="O267" s="56"/>
      <c r="P267" s="56"/>
    </row>
    <row r="268" spans="6:16" x14ac:dyDescent="0.25">
      <c r="F268" s="56"/>
      <c r="G268" s="56"/>
      <c r="H268" s="56"/>
      <c r="I268" s="56"/>
      <c r="J268" s="56"/>
      <c r="K268" s="56"/>
      <c r="L268" s="56"/>
      <c r="M268" s="56"/>
      <c r="N268" s="56"/>
      <c r="O268" s="56"/>
      <c r="P268" s="56"/>
    </row>
    <row r="269" spans="6:16" x14ac:dyDescent="0.25">
      <c r="F269" s="56"/>
      <c r="G269" s="56"/>
      <c r="H269" s="56"/>
      <c r="I269" s="56"/>
      <c r="J269" s="56"/>
      <c r="K269" s="56"/>
      <c r="L269" s="56"/>
      <c r="M269" s="56"/>
      <c r="N269" s="56"/>
      <c r="O269" s="56"/>
      <c r="P269" s="56"/>
    </row>
    <row r="270" spans="6:16" x14ac:dyDescent="0.25">
      <c r="F270" s="56"/>
      <c r="G270" s="56"/>
      <c r="H270" s="56"/>
      <c r="I270" s="56"/>
      <c r="J270" s="56"/>
      <c r="K270" s="56"/>
      <c r="L270" s="56"/>
      <c r="M270" s="56"/>
      <c r="N270" s="56"/>
      <c r="O270" s="56"/>
      <c r="P270" s="56"/>
    </row>
    <row r="271" spans="6:16" x14ac:dyDescent="0.25">
      <c r="F271" s="56"/>
      <c r="G271" s="56"/>
      <c r="H271" s="56"/>
      <c r="I271" s="56"/>
      <c r="J271" s="56"/>
      <c r="K271" s="56"/>
      <c r="L271" s="56"/>
      <c r="M271" s="56"/>
      <c r="N271" s="56"/>
      <c r="O271" s="56"/>
      <c r="P271" s="56"/>
    </row>
    <row r="272" spans="6:16" x14ac:dyDescent="0.25">
      <c r="F272" s="56"/>
      <c r="G272" s="56"/>
      <c r="H272" s="56"/>
      <c r="I272" s="56"/>
      <c r="J272" s="56"/>
      <c r="K272" s="56"/>
      <c r="L272" s="56"/>
      <c r="M272" s="56"/>
      <c r="N272" s="56"/>
      <c r="O272" s="56"/>
      <c r="P272" s="56"/>
    </row>
    <row r="273" spans="6:16" x14ac:dyDescent="0.25">
      <c r="F273" s="56"/>
      <c r="G273" s="56"/>
      <c r="H273" s="56"/>
      <c r="I273" s="56"/>
      <c r="J273" s="56"/>
      <c r="K273" s="56"/>
      <c r="L273" s="56"/>
      <c r="M273" s="56"/>
      <c r="N273" s="56"/>
      <c r="O273" s="56"/>
      <c r="P273" s="56"/>
    </row>
    <row r="274" spans="6:16" x14ac:dyDescent="0.25">
      <c r="F274" s="56"/>
      <c r="G274" s="56"/>
      <c r="H274" s="56"/>
      <c r="I274" s="56"/>
      <c r="J274" s="56"/>
      <c r="K274" s="56"/>
      <c r="L274" s="56"/>
      <c r="M274" s="56"/>
      <c r="N274" s="56"/>
      <c r="O274" s="56"/>
      <c r="P274" s="56"/>
    </row>
    <row r="275" spans="6:16" x14ac:dyDescent="0.25">
      <c r="F275" s="56"/>
      <c r="G275" s="56"/>
      <c r="H275" s="56"/>
      <c r="I275" s="56"/>
      <c r="J275" s="56"/>
      <c r="K275" s="56"/>
      <c r="L275" s="56"/>
      <c r="M275" s="56"/>
      <c r="N275" s="56"/>
      <c r="O275" s="56"/>
      <c r="P275" s="56"/>
    </row>
    <row r="276" spans="6:16" x14ac:dyDescent="0.25">
      <c r="F276" s="56"/>
      <c r="G276" s="56"/>
      <c r="H276" s="56"/>
      <c r="I276" s="56"/>
      <c r="J276" s="56"/>
      <c r="K276" s="56"/>
      <c r="L276" s="56"/>
      <c r="M276" s="56"/>
      <c r="N276" s="56"/>
      <c r="O276" s="56"/>
      <c r="P276" s="56"/>
    </row>
    <row r="277" spans="6:16" x14ac:dyDescent="0.25">
      <c r="F277" s="56"/>
      <c r="G277" s="56"/>
      <c r="H277" s="56"/>
      <c r="I277" s="56"/>
      <c r="J277" s="56"/>
      <c r="K277" s="56"/>
      <c r="L277" s="56"/>
      <c r="M277" s="56"/>
      <c r="N277" s="56"/>
      <c r="O277" s="56"/>
      <c r="P277" s="56"/>
    </row>
    <row r="278" spans="6:16" x14ac:dyDescent="0.25">
      <c r="F278" s="56"/>
      <c r="G278" s="56"/>
      <c r="H278" s="56"/>
      <c r="I278" s="56"/>
      <c r="J278" s="56"/>
      <c r="K278" s="56"/>
      <c r="L278" s="56"/>
      <c r="M278" s="56"/>
      <c r="N278" s="56"/>
      <c r="O278" s="56"/>
      <c r="P278" s="56"/>
    </row>
    <row r="279" spans="6:16" x14ac:dyDescent="0.25">
      <c r="F279" s="56"/>
      <c r="G279" s="56"/>
      <c r="H279" s="56"/>
      <c r="I279" s="56"/>
      <c r="J279" s="56"/>
      <c r="K279" s="56"/>
      <c r="L279" s="56"/>
      <c r="M279" s="56"/>
      <c r="N279" s="56"/>
      <c r="O279" s="56"/>
      <c r="P279" s="56"/>
    </row>
    <row r="280" spans="6:16" x14ac:dyDescent="0.25">
      <c r="F280" s="56"/>
      <c r="G280" s="56"/>
      <c r="H280" s="56"/>
      <c r="I280" s="56"/>
      <c r="J280" s="56"/>
      <c r="K280" s="56"/>
      <c r="L280" s="56"/>
      <c r="M280" s="56"/>
      <c r="N280" s="56"/>
      <c r="O280" s="56"/>
      <c r="P280" s="56"/>
    </row>
    <row r="281" spans="6:16" x14ac:dyDescent="0.25">
      <c r="F281" s="56"/>
      <c r="G281" s="56"/>
      <c r="H281" s="56"/>
      <c r="I281" s="56"/>
      <c r="J281" s="56"/>
      <c r="K281" s="56"/>
      <c r="L281" s="56"/>
      <c r="M281" s="56"/>
      <c r="N281" s="56"/>
      <c r="O281" s="56"/>
      <c r="P281" s="56"/>
    </row>
    <row r="282" spans="6:16" x14ac:dyDescent="0.25">
      <c r="F282" s="56"/>
      <c r="G282" s="56"/>
      <c r="H282" s="56"/>
      <c r="I282" s="56"/>
      <c r="J282" s="56"/>
      <c r="K282" s="56"/>
      <c r="L282" s="56"/>
      <c r="M282" s="56"/>
      <c r="N282" s="56"/>
      <c r="O282" s="56"/>
      <c r="P282" s="56"/>
    </row>
    <row r="283" spans="6:16" x14ac:dyDescent="0.25">
      <c r="F283" s="56"/>
      <c r="G283" s="56"/>
      <c r="H283" s="56"/>
      <c r="I283" s="56"/>
      <c r="J283" s="56"/>
      <c r="K283" s="56"/>
      <c r="L283" s="56"/>
      <c r="M283" s="56"/>
      <c r="N283" s="56"/>
      <c r="O283" s="56"/>
      <c r="P283" s="56"/>
    </row>
    <row r="284" spans="6:16" x14ac:dyDescent="0.25">
      <c r="F284" s="56"/>
      <c r="G284" s="56"/>
      <c r="H284" s="56"/>
      <c r="I284" s="56"/>
      <c r="J284" s="56"/>
      <c r="K284" s="56"/>
      <c r="L284" s="56"/>
      <c r="M284" s="56"/>
      <c r="N284" s="56"/>
      <c r="O284" s="56"/>
      <c r="P284" s="56"/>
    </row>
    <row r="285" spans="6:16" x14ac:dyDescent="0.25">
      <c r="F285" s="56"/>
      <c r="G285" s="56"/>
      <c r="H285" s="56"/>
      <c r="I285" s="56"/>
      <c r="J285" s="56"/>
      <c r="K285" s="56"/>
      <c r="L285" s="56"/>
      <c r="M285" s="56"/>
      <c r="N285" s="56"/>
      <c r="O285" s="56"/>
      <c r="P285" s="56"/>
    </row>
    <row r="286" spans="6:16" x14ac:dyDescent="0.25">
      <c r="F286" s="56"/>
      <c r="G286" s="56"/>
      <c r="H286" s="56"/>
      <c r="I286" s="56"/>
      <c r="J286" s="56"/>
      <c r="K286" s="56"/>
      <c r="L286" s="56"/>
      <c r="M286" s="56"/>
      <c r="N286" s="56"/>
      <c r="O286" s="56"/>
      <c r="P286" s="56"/>
    </row>
    <row r="287" spans="6:16" x14ac:dyDescent="0.25">
      <c r="F287" s="56"/>
      <c r="G287" s="56"/>
      <c r="H287" s="56"/>
      <c r="I287" s="56"/>
      <c r="J287" s="56"/>
      <c r="K287" s="56"/>
      <c r="L287" s="56"/>
      <c r="M287" s="56"/>
      <c r="N287" s="56"/>
      <c r="O287" s="56"/>
      <c r="P287" s="56"/>
    </row>
    <row r="288" spans="6:16" x14ac:dyDescent="0.25">
      <c r="F288" s="56"/>
      <c r="G288" s="56"/>
      <c r="H288" s="56"/>
      <c r="I288" s="56"/>
      <c r="J288" s="56"/>
      <c r="K288" s="56"/>
      <c r="L288" s="56"/>
      <c r="M288" s="56"/>
      <c r="N288" s="56"/>
      <c r="O288" s="56"/>
      <c r="P288" s="56"/>
    </row>
    <row r="289" spans="6:16" x14ac:dyDescent="0.25">
      <c r="F289" s="56"/>
      <c r="G289" s="56"/>
      <c r="H289" s="56"/>
      <c r="I289" s="56"/>
      <c r="J289" s="56"/>
      <c r="K289" s="56"/>
      <c r="L289" s="56"/>
      <c r="M289" s="56"/>
      <c r="N289" s="56"/>
      <c r="O289" s="56"/>
      <c r="P289" s="56"/>
    </row>
    <row r="290" spans="6:16" x14ac:dyDescent="0.25">
      <c r="F290" s="56"/>
      <c r="G290" s="56"/>
      <c r="H290" s="56"/>
      <c r="I290" s="56"/>
      <c r="J290" s="56"/>
      <c r="K290" s="56"/>
      <c r="L290" s="56"/>
      <c r="M290" s="56"/>
      <c r="N290" s="56"/>
      <c r="O290" s="56"/>
      <c r="P290" s="56"/>
    </row>
    <row r="291" spans="6:16" x14ac:dyDescent="0.25">
      <c r="F291" s="56"/>
      <c r="G291" s="56"/>
      <c r="H291" s="56"/>
      <c r="I291" s="56"/>
      <c r="J291" s="56"/>
      <c r="K291" s="56"/>
      <c r="L291" s="56"/>
      <c r="M291" s="56"/>
      <c r="N291" s="56"/>
      <c r="O291" s="56"/>
      <c r="P291" s="56"/>
    </row>
    <row r="292" spans="6:16" x14ac:dyDescent="0.25">
      <c r="F292" s="56"/>
      <c r="G292" s="56"/>
      <c r="H292" s="56"/>
      <c r="I292" s="56"/>
      <c r="J292" s="56"/>
      <c r="K292" s="56"/>
      <c r="L292" s="56"/>
      <c r="M292" s="56"/>
      <c r="N292" s="56"/>
      <c r="O292" s="56"/>
      <c r="P292" s="56"/>
    </row>
    <row r="293" spans="6:16" x14ac:dyDescent="0.25">
      <c r="F293" s="56"/>
      <c r="G293" s="56"/>
      <c r="H293" s="56"/>
      <c r="I293" s="56"/>
      <c r="J293" s="56"/>
      <c r="K293" s="56"/>
      <c r="L293" s="56"/>
      <c r="M293" s="56"/>
      <c r="N293" s="56"/>
      <c r="O293" s="56"/>
      <c r="P293" s="56"/>
    </row>
    <row r="294" spans="6:16" x14ac:dyDescent="0.25">
      <c r="F294" s="56"/>
      <c r="G294" s="56"/>
      <c r="H294" s="56"/>
      <c r="I294" s="56"/>
      <c r="J294" s="56"/>
      <c r="K294" s="56"/>
      <c r="L294" s="56"/>
      <c r="M294" s="56"/>
      <c r="N294" s="56"/>
      <c r="O294" s="56"/>
      <c r="P294" s="56"/>
    </row>
    <row r="295" spans="6:16" x14ac:dyDescent="0.25">
      <c r="F295" s="56"/>
      <c r="G295" s="56"/>
      <c r="H295" s="56"/>
      <c r="I295" s="56"/>
      <c r="J295" s="56"/>
      <c r="K295" s="56"/>
      <c r="L295" s="56"/>
      <c r="M295" s="56"/>
      <c r="N295" s="56"/>
      <c r="O295" s="56"/>
      <c r="P295" s="56"/>
    </row>
    <row r="296" spans="6:16" x14ac:dyDescent="0.25">
      <c r="F296" s="56"/>
      <c r="G296" s="56"/>
      <c r="H296" s="56"/>
      <c r="I296" s="56"/>
      <c r="J296" s="56"/>
      <c r="K296" s="56"/>
      <c r="L296" s="56"/>
      <c r="M296" s="56"/>
      <c r="N296" s="56"/>
      <c r="O296" s="56"/>
      <c r="P296" s="56"/>
    </row>
    <row r="297" spans="6:16" x14ac:dyDescent="0.25">
      <c r="F297" s="56"/>
      <c r="G297" s="56"/>
      <c r="H297" s="56"/>
      <c r="I297" s="56"/>
      <c r="J297" s="56"/>
      <c r="K297" s="56"/>
      <c r="L297" s="56"/>
      <c r="M297" s="56"/>
      <c r="N297" s="56"/>
      <c r="O297" s="56"/>
      <c r="P297" s="56"/>
    </row>
    <row r="298" spans="6:16" x14ac:dyDescent="0.25">
      <c r="F298" s="56"/>
      <c r="G298" s="56"/>
      <c r="H298" s="56"/>
      <c r="I298" s="56"/>
      <c r="J298" s="56"/>
      <c r="K298" s="56"/>
      <c r="L298" s="56"/>
      <c r="M298" s="56"/>
      <c r="N298" s="56"/>
      <c r="O298" s="56"/>
      <c r="P298" s="56"/>
    </row>
    <row r="299" spans="6:16" x14ac:dyDescent="0.25">
      <c r="F299" s="56"/>
      <c r="G299" s="56"/>
      <c r="H299" s="56"/>
      <c r="I299" s="56"/>
      <c r="J299" s="56"/>
      <c r="K299" s="56"/>
      <c r="L299" s="56"/>
      <c r="M299" s="56"/>
      <c r="N299" s="56"/>
      <c r="O299" s="56"/>
      <c r="P299" s="56"/>
    </row>
    <row r="300" spans="6:16" x14ac:dyDescent="0.25">
      <c r="F300" s="56"/>
      <c r="G300" s="56"/>
      <c r="H300" s="56"/>
      <c r="I300" s="56"/>
      <c r="J300" s="56"/>
      <c r="K300" s="56"/>
      <c r="L300" s="56"/>
      <c r="M300" s="56"/>
      <c r="N300" s="56"/>
      <c r="O300" s="56"/>
      <c r="P300" s="56"/>
    </row>
    <row r="301" spans="6:16" x14ac:dyDescent="0.25">
      <c r="F301" s="56"/>
      <c r="G301" s="56"/>
      <c r="H301" s="56"/>
      <c r="I301" s="56"/>
      <c r="J301" s="56"/>
      <c r="K301" s="56"/>
      <c r="L301" s="56"/>
      <c r="M301" s="56"/>
      <c r="N301" s="56"/>
      <c r="O301" s="56"/>
      <c r="P301" s="56"/>
    </row>
    <row r="302" spans="6:16" x14ac:dyDescent="0.25">
      <c r="F302" s="56"/>
      <c r="G302" s="56"/>
      <c r="H302" s="56"/>
      <c r="I302" s="56"/>
      <c r="J302" s="56"/>
      <c r="K302" s="56"/>
      <c r="L302" s="56"/>
      <c r="M302" s="56"/>
      <c r="N302" s="56"/>
      <c r="O302" s="56"/>
      <c r="P302" s="56"/>
    </row>
    <row r="303" spans="6:16" x14ac:dyDescent="0.25">
      <c r="F303" s="56"/>
      <c r="G303" s="56"/>
      <c r="H303" s="56"/>
      <c r="I303" s="56"/>
      <c r="J303" s="56"/>
      <c r="K303" s="56"/>
      <c r="L303" s="56"/>
      <c r="M303" s="56"/>
      <c r="N303" s="56"/>
      <c r="O303" s="56"/>
      <c r="P303" s="56"/>
    </row>
    <row r="304" spans="6:16" x14ac:dyDescent="0.25">
      <c r="F304" s="56"/>
      <c r="G304" s="56"/>
      <c r="H304" s="56"/>
      <c r="I304" s="56"/>
      <c r="J304" s="56"/>
      <c r="K304" s="56"/>
      <c r="L304" s="56"/>
      <c r="M304" s="56"/>
      <c r="N304" s="56"/>
      <c r="O304" s="56"/>
      <c r="P304" s="56"/>
    </row>
    <row r="305" spans="6:16" x14ac:dyDescent="0.25">
      <c r="F305" s="56"/>
      <c r="G305" s="56"/>
      <c r="H305" s="56"/>
      <c r="I305" s="56"/>
      <c r="J305" s="56"/>
      <c r="K305" s="56"/>
      <c r="L305" s="56"/>
      <c r="M305" s="56"/>
      <c r="N305" s="56"/>
      <c r="O305" s="56"/>
      <c r="P305" s="56"/>
    </row>
    <row r="306" spans="6:16" x14ac:dyDescent="0.25">
      <c r="F306" s="56"/>
      <c r="G306" s="56"/>
      <c r="H306" s="56"/>
      <c r="I306" s="56"/>
      <c r="J306" s="56"/>
      <c r="K306" s="56"/>
      <c r="L306" s="56"/>
      <c r="M306" s="56"/>
      <c r="N306" s="56"/>
      <c r="O306" s="56"/>
      <c r="P306" s="56"/>
    </row>
    <row r="307" spans="6:16" x14ac:dyDescent="0.25">
      <c r="F307" s="56"/>
      <c r="G307" s="56"/>
      <c r="H307" s="56"/>
      <c r="I307" s="56"/>
      <c r="J307" s="56"/>
      <c r="K307" s="56"/>
      <c r="L307" s="56"/>
      <c r="M307" s="56"/>
      <c r="N307" s="56"/>
      <c r="O307" s="56"/>
      <c r="P307" s="56"/>
    </row>
    <row r="308" spans="6:16" x14ac:dyDescent="0.25">
      <c r="F308" s="56"/>
      <c r="G308" s="56"/>
      <c r="H308" s="56"/>
      <c r="I308" s="56"/>
      <c r="J308" s="56"/>
      <c r="K308" s="56"/>
      <c r="L308" s="56"/>
      <c r="M308" s="56"/>
      <c r="N308" s="56"/>
      <c r="O308" s="56"/>
      <c r="P308" s="56"/>
    </row>
    <row r="309" spans="6:16" x14ac:dyDescent="0.25">
      <c r="F309" s="56"/>
      <c r="G309" s="56"/>
      <c r="H309" s="56"/>
      <c r="I309" s="56"/>
      <c r="J309" s="56"/>
      <c r="K309" s="56"/>
      <c r="L309" s="56"/>
      <c r="M309" s="56"/>
      <c r="N309" s="56"/>
      <c r="O309" s="56"/>
      <c r="P309" s="56"/>
    </row>
    <row r="310" spans="6:16" x14ac:dyDescent="0.25">
      <c r="F310" s="56"/>
      <c r="G310" s="56"/>
      <c r="H310" s="56"/>
      <c r="I310" s="56"/>
      <c r="J310" s="56"/>
      <c r="K310" s="56"/>
      <c r="L310" s="56"/>
      <c r="M310" s="56"/>
      <c r="N310" s="56"/>
      <c r="O310" s="56"/>
      <c r="P310" s="56"/>
    </row>
    <row r="311" spans="6:16" x14ac:dyDescent="0.25">
      <c r="F311" s="56"/>
      <c r="G311" s="56"/>
      <c r="H311" s="56"/>
      <c r="I311" s="56"/>
      <c r="J311" s="56"/>
      <c r="K311" s="56"/>
      <c r="L311" s="56"/>
      <c r="M311" s="56"/>
      <c r="N311" s="56"/>
      <c r="O311" s="56"/>
      <c r="P311" s="56"/>
    </row>
    <row r="312" spans="6:16" x14ac:dyDescent="0.25">
      <c r="F312" s="56"/>
      <c r="G312" s="56"/>
      <c r="H312" s="56"/>
      <c r="I312" s="56"/>
      <c r="J312" s="56"/>
      <c r="K312" s="56"/>
      <c r="L312" s="56"/>
      <c r="M312" s="56"/>
      <c r="N312" s="56"/>
      <c r="O312" s="56"/>
      <c r="P312" s="56"/>
    </row>
    <row r="313" spans="6:16" x14ac:dyDescent="0.25">
      <c r="F313" s="56"/>
      <c r="G313" s="56"/>
      <c r="H313" s="56"/>
      <c r="I313" s="56"/>
      <c r="J313" s="56"/>
      <c r="K313" s="56"/>
      <c r="L313" s="56"/>
      <c r="M313" s="56"/>
      <c r="N313" s="56"/>
      <c r="O313" s="56"/>
      <c r="P313" s="56"/>
    </row>
    <row r="314" spans="6:16" x14ac:dyDescent="0.25">
      <c r="F314" s="56"/>
      <c r="G314" s="56"/>
      <c r="H314" s="56"/>
      <c r="I314" s="56"/>
      <c r="J314" s="56"/>
      <c r="K314" s="56"/>
      <c r="L314" s="56"/>
      <c r="M314" s="56"/>
      <c r="N314" s="56"/>
      <c r="O314" s="56"/>
      <c r="P314" s="56"/>
    </row>
    <row r="315" spans="6:16" x14ac:dyDescent="0.25">
      <c r="F315" s="56"/>
      <c r="G315" s="56"/>
      <c r="H315" s="56"/>
      <c r="I315" s="56"/>
      <c r="J315" s="56"/>
      <c r="K315" s="56"/>
      <c r="L315" s="56"/>
      <c r="M315" s="56"/>
      <c r="N315" s="56"/>
      <c r="O315" s="56"/>
      <c r="P315" s="56"/>
    </row>
    <row r="316" spans="6:16" x14ac:dyDescent="0.25">
      <c r="F316" s="56"/>
      <c r="G316" s="56"/>
      <c r="H316" s="56"/>
      <c r="I316" s="56"/>
      <c r="J316" s="56"/>
      <c r="K316" s="56"/>
      <c r="L316" s="56"/>
      <c r="M316" s="56"/>
      <c r="N316" s="56"/>
      <c r="O316" s="56"/>
      <c r="P316" s="56"/>
    </row>
    <row r="317" spans="6:16" x14ac:dyDescent="0.25">
      <c r="F317" s="56"/>
      <c r="G317" s="56"/>
      <c r="H317" s="56"/>
      <c r="I317" s="56"/>
      <c r="J317" s="56"/>
      <c r="K317" s="56"/>
      <c r="L317" s="56"/>
      <c r="M317" s="56"/>
      <c r="N317" s="56"/>
      <c r="O317" s="56"/>
      <c r="P317" s="56"/>
    </row>
    <row r="318" spans="6:16" x14ac:dyDescent="0.25">
      <c r="F318" s="56"/>
      <c r="G318" s="56"/>
      <c r="H318" s="56"/>
      <c r="I318" s="56"/>
      <c r="J318" s="56"/>
      <c r="K318" s="56"/>
      <c r="L318" s="56"/>
      <c r="M318" s="56"/>
      <c r="N318" s="56"/>
      <c r="O318" s="56"/>
      <c r="P318" s="56"/>
    </row>
    <row r="319" spans="6:16" x14ac:dyDescent="0.25">
      <c r="F319" s="56"/>
      <c r="G319" s="56"/>
      <c r="H319" s="56"/>
      <c r="I319" s="56"/>
      <c r="J319" s="56"/>
      <c r="K319" s="56"/>
      <c r="L319" s="56"/>
      <c r="M319" s="56"/>
      <c r="N319" s="56"/>
      <c r="O319" s="56"/>
      <c r="P319" s="56"/>
    </row>
    <row r="320" spans="6:16" x14ac:dyDescent="0.25">
      <c r="F320" s="56"/>
      <c r="G320" s="56"/>
      <c r="H320" s="56"/>
      <c r="I320" s="56"/>
      <c r="J320" s="56"/>
      <c r="K320" s="56"/>
      <c r="L320" s="56"/>
      <c r="M320" s="56"/>
      <c r="N320" s="56"/>
      <c r="O320" s="56"/>
      <c r="P320" s="56"/>
    </row>
    <row r="321" spans="6:16" x14ac:dyDescent="0.25">
      <c r="F321" s="56"/>
      <c r="G321" s="56"/>
      <c r="H321" s="56"/>
      <c r="I321" s="56"/>
      <c r="J321" s="56"/>
      <c r="K321" s="56"/>
      <c r="L321" s="56"/>
      <c r="M321" s="56"/>
      <c r="N321" s="56"/>
      <c r="O321" s="56"/>
      <c r="P321" s="56"/>
    </row>
    <row r="322" spans="6:16" x14ac:dyDescent="0.25">
      <c r="F322" s="56"/>
      <c r="G322" s="56"/>
      <c r="H322" s="56"/>
      <c r="I322" s="56"/>
      <c r="J322" s="56"/>
      <c r="K322" s="56"/>
      <c r="L322" s="56"/>
      <c r="M322" s="56"/>
      <c r="N322" s="56"/>
      <c r="O322" s="56"/>
      <c r="P322" s="56"/>
    </row>
    <row r="323" spans="6:16" x14ac:dyDescent="0.25">
      <c r="F323" s="56"/>
      <c r="G323" s="56"/>
      <c r="H323" s="56"/>
      <c r="I323" s="56"/>
      <c r="J323" s="56"/>
      <c r="K323" s="56"/>
      <c r="L323" s="56"/>
      <c r="M323" s="56"/>
      <c r="N323" s="56"/>
      <c r="O323" s="56"/>
      <c r="P323" s="56"/>
    </row>
    <row r="324" spans="6:16" x14ac:dyDescent="0.25">
      <c r="F324" s="56"/>
      <c r="G324" s="56"/>
      <c r="H324" s="56"/>
      <c r="I324" s="56"/>
      <c r="J324" s="56"/>
      <c r="K324" s="56"/>
      <c r="L324" s="56"/>
      <c r="M324" s="56"/>
      <c r="N324" s="56"/>
      <c r="O324" s="56"/>
      <c r="P324" s="56"/>
    </row>
    <row r="325" spans="6:16" x14ac:dyDescent="0.25">
      <c r="F325" s="56"/>
      <c r="G325" s="56"/>
      <c r="H325" s="56"/>
      <c r="I325" s="56"/>
      <c r="J325" s="56"/>
      <c r="K325" s="56"/>
      <c r="L325" s="56"/>
      <c r="M325" s="56"/>
      <c r="N325" s="56"/>
      <c r="O325" s="56"/>
      <c r="P325" s="56"/>
    </row>
    <row r="326" spans="6:16" x14ac:dyDescent="0.25">
      <c r="F326" s="56"/>
      <c r="G326" s="56"/>
      <c r="H326" s="56"/>
      <c r="I326" s="56"/>
      <c r="J326" s="56"/>
      <c r="K326" s="56"/>
      <c r="L326" s="56"/>
      <c r="M326" s="56"/>
      <c r="N326" s="56"/>
      <c r="O326" s="56"/>
      <c r="P326" s="56"/>
    </row>
    <row r="327" spans="6:16" x14ac:dyDescent="0.25">
      <c r="F327" s="56"/>
      <c r="G327" s="56"/>
      <c r="H327" s="56"/>
      <c r="I327" s="56"/>
      <c r="J327" s="56"/>
      <c r="K327" s="56"/>
      <c r="L327" s="56"/>
      <c r="M327" s="56"/>
      <c r="N327" s="56"/>
      <c r="O327" s="56"/>
      <c r="P327" s="56"/>
    </row>
    <row r="328" spans="6:16" x14ac:dyDescent="0.25">
      <c r="F328" s="56"/>
      <c r="G328" s="56"/>
      <c r="H328" s="56"/>
      <c r="I328" s="56"/>
      <c r="J328" s="56"/>
      <c r="K328" s="56"/>
      <c r="L328" s="56"/>
      <c r="M328" s="56"/>
      <c r="N328" s="56"/>
      <c r="O328" s="56"/>
      <c r="P328" s="56"/>
    </row>
    <row r="329" spans="6:16" x14ac:dyDescent="0.25">
      <c r="F329" s="56"/>
      <c r="G329" s="56"/>
      <c r="H329" s="56"/>
      <c r="I329" s="56"/>
      <c r="J329" s="56"/>
      <c r="K329" s="56"/>
      <c r="L329" s="56"/>
      <c r="M329" s="56"/>
      <c r="N329" s="56"/>
      <c r="O329" s="56"/>
      <c r="P329" s="56"/>
    </row>
    <row r="330" spans="6:16" x14ac:dyDescent="0.25">
      <c r="F330" s="56"/>
      <c r="G330" s="56"/>
      <c r="H330" s="56"/>
      <c r="I330" s="56"/>
      <c r="J330" s="56"/>
      <c r="K330" s="56"/>
      <c r="L330" s="56"/>
      <c r="M330" s="56"/>
      <c r="N330" s="56"/>
      <c r="O330" s="56"/>
      <c r="P330" s="56"/>
    </row>
    <row r="331" spans="6:16" x14ac:dyDescent="0.25">
      <c r="F331" s="56"/>
      <c r="G331" s="56"/>
      <c r="H331" s="56"/>
      <c r="I331" s="56"/>
      <c r="J331" s="56"/>
      <c r="K331" s="56"/>
      <c r="L331" s="56"/>
      <c r="M331" s="56"/>
      <c r="N331" s="56"/>
      <c r="O331" s="56"/>
      <c r="P331" s="56"/>
    </row>
    <row r="332" spans="6:16" x14ac:dyDescent="0.25">
      <c r="F332" s="56"/>
      <c r="G332" s="56"/>
      <c r="H332" s="56"/>
      <c r="I332" s="56"/>
      <c r="J332" s="56"/>
      <c r="K332" s="56"/>
      <c r="L332" s="56"/>
      <c r="M332" s="56"/>
      <c r="N332" s="56"/>
      <c r="O332" s="56"/>
      <c r="P332" s="56"/>
    </row>
    <row r="333" spans="6:16" x14ac:dyDescent="0.25">
      <c r="F333" s="56"/>
      <c r="G333" s="56"/>
      <c r="H333" s="56"/>
      <c r="I333" s="56"/>
      <c r="J333" s="56"/>
      <c r="K333" s="56"/>
      <c r="L333" s="56"/>
      <c r="M333" s="56"/>
      <c r="N333" s="56"/>
      <c r="O333" s="56"/>
      <c r="P333" s="56"/>
    </row>
    <row r="334" spans="6:16" x14ac:dyDescent="0.25">
      <c r="F334" s="56"/>
      <c r="G334" s="56"/>
      <c r="H334" s="56"/>
      <c r="I334" s="56"/>
      <c r="J334" s="56"/>
      <c r="K334" s="56"/>
      <c r="L334" s="56"/>
      <c r="M334" s="56"/>
      <c r="N334" s="56"/>
      <c r="O334" s="56"/>
      <c r="P334" s="56"/>
    </row>
    <row r="335" spans="6:16" x14ac:dyDescent="0.25">
      <c r="F335" s="56"/>
      <c r="G335" s="56"/>
      <c r="H335" s="56"/>
      <c r="I335" s="56"/>
      <c r="J335" s="56"/>
      <c r="K335" s="56"/>
      <c r="L335" s="56"/>
      <c r="M335" s="56"/>
      <c r="N335" s="56"/>
      <c r="O335" s="56"/>
      <c r="P335" s="56"/>
    </row>
    <row r="336" spans="6:16" x14ac:dyDescent="0.25">
      <c r="F336" s="56"/>
      <c r="G336" s="56"/>
      <c r="H336" s="56"/>
      <c r="I336" s="56"/>
      <c r="J336" s="56"/>
      <c r="K336" s="56"/>
      <c r="L336" s="56"/>
      <c r="M336" s="56"/>
      <c r="N336" s="56"/>
      <c r="O336" s="56"/>
      <c r="P336" s="56"/>
    </row>
    <row r="337" spans="6:16" x14ac:dyDescent="0.25">
      <c r="F337" s="56"/>
      <c r="G337" s="56"/>
      <c r="H337" s="56"/>
      <c r="I337" s="56"/>
      <c r="J337" s="56"/>
      <c r="K337" s="56"/>
      <c r="L337" s="56"/>
      <c r="M337" s="56"/>
      <c r="N337" s="56"/>
      <c r="O337" s="56"/>
      <c r="P337" s="56"/>
    </row>
    <row r="338" spans="6:16" x14ac:dyDescent="0.25">
      <c r="F338" s="56"/>
      <c r="G338" s="56"/>
      <c r="H338" s="56"/>
      <c r="I338" s="56"/>
      <c r="J338" s="56"/>
      <c r="K338" s="56"/>
      <c r="L338" s="56"/>
      <c r="M338" s="56"/>
      <c r="N338" s="56"/>
      <c r="O338" s="56"/>
      <c r="P338" s="56"/>
    </row>
    <row r="339" spans="6:16" x14ac:dyDescent="0.25">
      <c r="F339" s="56"/>
      <c r="G339" s="56"/>
      <c r="H339" s="56"/>
      <c r="I339" s="56"/>
      <c r="J339" s="56"/>
      <c r="K339" s="56"/>
      <c r="L339" s="56"/>
      <c r="M339" s="56"/>
      <c r="N339" s="56"/>
      <c r="O339" s="56"/>
      <c r="P339" s="56"/>
    </row>
    <row r="340" spans="6:16" x14ac:dyDescent="0.25">
      <c r="F340" s="56"/>
      <c r="G340" s="56"/>
      <c r="H340" s="56"/>
      <c r="I340" s="56"/>
      <c r="J340" s="56"/>
      <c r="K340" s="56"/>
      <c r="L340" s="56"/>
      <c r="M340" s="56"/>
      <c r="N340" s="56"/>
      <c r="O340" s="56"/>
      <c r="P340" s="56"/>
    </row>
    <row r="341" spans="6:16" x14ac:dyDescent="0.25">
      <c r="F341" s="56"/>
      <c r="G341" s="56"/>
      <c r="H341" s="56"/>
      <c r="I341" s="56"/>
      <c r="J341" s="56"/>
      <c r="K341" s="56"/>
      <c r="L341" s="56"/>
      <c r="M341" s="56"/>
      <c r="N341" s="56"/>
      <c r="O341" s="56"/>
      <c r="P341" s="56"/>
    </row>
    <row r="342" spans="6:16" x14ac:dyDescent="0.25">
      <c r="F342" s="56"/>
      <c r="G342" s="56"/>
      <c r="H342" s="56"/>
      <c r="I342" s="56"/>
      <c r="J342" s="56"/>
      <c r="K342" s="56"/>
      <c r="L342" s="56"/>
      <c r="M342" s="56"/>
      <c r="N342" s="56"/>
      <c r="O342" s="56"/>
      <c r="P342" s="56"/>
    </row>
    <row r="343" spans="6:16" x14ac:dyDescent="0.25">
      <c r="F343" s="56"/>
      <c r="G343" s="56"/>
      <c r="H343" s="56"/>
      <c r="I343" s="56"/>
      <c r="J343" s="56"/>
      <c r="K343" s="56"/>
      <c r="L343" s="56"/>
      <c r="M343" s="56"/>
      <c r="N343" s="56"/>
      <c r="O343" s="56"/>
      <c r="P343" s="56"/>
    </row>
    <row r="344" spans="6:16" x14ac:dyDescent="0.25">
      <c r="F344" s="56"/>
      <c r="G344" s="56"/>
      <c r="H344" s="56"/>
      <c r="I344" s="56"/>
      <c r="J344" s="56"/>
      <c r="K344" s="56"/>
      <c r="L344" s="56"/>
      <c r="M344" s="56"/>
      <c r="N344" s="56"/>
      <c r="O344" s="56"/>
      <c r="P344" s="56"/>
    </row>
    <row r="345" spans="6:16" x14ac:dyDescent="0.25">
      <c r="F345" s="56"/>
      <c r="G345" s="56"/>
      <c r="H345" s="56"/>
      <c r="I345" s="56"/>
      <c r="J345" s="56"/>
      <c r="K345" s="56"/>
      <c r="L345" s="56"/>
      <c r="M345" s="56"/>
      <c r="N345" s="56"/>
      <c r="O345" s="56"/>
      <c r="P345" s="56"/>
    </row>
    <row r="346" spans="6:16" x14ac:dyDescent="0.25">
      <c r="F346" s="56"/>
      <c r="G346" s="56"/>
      <c r="H346" s="56"/>
      <c r="I346" s="56"/>
      <c r="J346" s="56"/>
      <c r="K346" s="56"/>
      <c r="L346" s="56"/>
      <c r="M346" s="56"/>
      <c r="N346" s="56"/>
      <c r="O346" s="56"/>
      <c r="P346" s="56"/>
    </row>
    <row r="347" spans="6:16" x14ac:dyDescent="0.25">
      <c r="F347" s="56"/>
      <c r="G347" s="56"/>
      <c r="H347" s="56"/>
      <c r="I347" s="56"/>
      <c r="J347" s="56"/>
      <c r="K347" s="56"/>
      <c r="L347" s="56"/>
      <c r="M347" s="56"/>
      <c r="N347" s="56"/>
      <c r="O347" s="56"/>
      <c r="P347" s="56"/>
    </row>
    <row r="348" spans="6:16" x14ac:dyDescent="0.25">
      <c r="F348" s="56"/>
      <c r="G348" s="56"/>
      <c r="H348" s="56"/>
      <c r="I348" s="56"/>
      <c r="J348" s="56"/>
      <c r="K348" s="56"/>
      <c r="L348" s="56"/>
      <c r="M348" s="56"/>
      <c r="N348" s="56"/>
      <c r="O348" s="56"/>
      <c r="P348" s="56"/>
    </row>
    <row r="349" spans="6:16" x14ac:dyDescent="0.25">
      <c r="F349" s="56"/>
      <c r="G349" s="56"/>
      <c r="H349" s="56"/>
      <c r="I349" s="56"/>
      <c r="J349" s="56"/>
      <c r="K349" s="56"/>
      <c r="L349" s="56"/>
      <c r="M349" s="56"/>
      <c r="N349" s="56"/>
      <c r="O349" s="56"/>
      <c r="P349" s="56"/>
    </row>
    <row r="350" spans="6:16" x14ac:dyDescent="0.25">
      <c r="F350" s="56"/>
      <c r="G350" s="56"/>
      <c r="H350" s="56"/>
      <c r="I350" s="56"/>
      <c r="J350" s="56"/>
      <c r="K350" s="56"/>
      <c r="L350" s="56"/>
      <c r="M350" s="56"/>
      <c r="N350" s="56"/>
      <c r="O350" s="56"/>
      <c r="P350" s="56"/>
    </row>
    <row r="351" spans="6:16" x14ac:dyDescent="0.25">
      <c r="F351" s="56"/>
      <c r="G351" s="56"/>
      <c r="H351" s="56"/>
      <c r="I351" s="56"/>
      <c r="J351" s="56"/>
      <c r="K351" s="56"/>
      <c r="L351" s="56"/>
      <c r="M351" s="56"/>
      <c r="N351" s="56"/>
      <c r="O351" s="56"/>
      <c r="P351" s="56"/>
    </row>
    <row r="352" spans="6:16" x14ac:dyDescent="0.25">
      <c r="F352" s="56"/>
      <c r="G352" s="56"/>
      <c r="H352" s="56"/>
      <c r="I352" s="56"/>
      <c r="J352" s="56"/>
      <c r="K352" s="56"/>
      <c r="L352" s="56"/>
      <c r="M352" s="56"/>
      <c r="N352" s="56"/>
      <c r="O352" s="56"/>
      <c r="P352" s="56"/>
    </row>
    <row r="353" spans="6:16" x14ac:dyDescent="0.25">
      <c r="F353" s="56"/>
      <c r="G353" s="56"/>
      <c r="H353" s="56"/>
      <c r="I353" s="56"/>
      <c r="J353" s="56"/>
      <c r="K353" s="56"/>
      <c r="L353" s="56"/>
      <c r="M353" s="56"/>
      <c r="N353" s="56"/>
      <c r="O353" s="56"/>
      <c r="P353" s="56"/>
    </row>
    <row r="354" spans="6:16" x14ac:dyDescent="0.25">
      <c r="F354" s="56"/>
      <c r="G354" s="56"/>
      <c r="H354" s="56"/>
      <c r="I354" s="56"/>
      <c r="J354" s="56"/>
      <c r="K354" s="56"/>
      <c r="L354" s="56"/>
      <c r="M354" s="56"/>
      <c r="N354" s="56"/>
      <c r="O354" s="56"/>
      <c r="P354" s="56"/>
    </row>
    <row r="355" spans="6:16" x14ac:dyDescent="0.25">
      <c r="F355" s="56"/>
      <c r="G355" s="56"/>
      <c r="H355" s="56"/>
      <c r="I355" s="56"/>
      <c r="J355" s="56"/>
      <c r="K355" s="56"/>
      <c r="L355" s="56"/>
      <c r="M355" s="56"/>
      <c r="N355" s="56"/>
      <c r="O355" s="56"/>
      <c r="P355" s="56"/>
    </row>
    <row r="356" spans="6:16" x14ac:dyDescent="0.25">
      <c r="F356" s="56"/>
      <c r="G356" s="56"/>
      <c r="H356" s="56"/>
      <c r="I356" s="56"/>
      <c r="J356" s="56"/>
      <c r="K356" s="56"/>
      <c r="L356" s="56"/>
      <c r="M356" s="56"/>
      <c r="N356" s="56"/>
      <c r="O356" s="56"/>
      <c r="P356" s="56"/>
    </row>
    <row r="357" spans="6:16" x14ac:dyDescent="0.25">
      <c r="F357" s="56"/>
      <c r="G357" s="56"/>
      <c r="H357" s="56"/>
      <c r="I357" s="56"/>
      <c r="J357" s="56"/>
      <c r="K357" s="56"/>
      <c r="L357" s="56"/>
      <c r="M357" s="56"/>
      <c r="N357" s="56"/>
      <c r="O357" s="56"/>
      <c r="P357" s="56"/>
    </row>
    <row r="358" spans="6:16" x14ac:dyDescent="0.25">
      <c r="F358" s="56"/>
      <c r="G358" s="56"/>
      <c r="H358" s="56"/>
      <c r="I358" s="56"/>
      <c r="J358" s="56"/>
      <c r="K358" s="56"/>
      <c r="L358" s="56"/>
      <c r="M358" s="56"/>
      <c r="N358" s="56"/>
      <c r="O358" s="56"/>
      <c r="P358" s="56"/>
    </row>
    <row r="359" spans="6:16" x14ac:dyDescent="0.25">
      <c r="F359" s="56"/>
      <c r="G359" s="56"/>
      <c r="H359" s="56"/>
      <c r="I359" s="56"/>
      <c r="J359" s="56"/>
      <c r="K359" s="56"/>
      <c r="L359" s="56"/>
      <c r="M359" s="56"/>
      <c r="N359" s="56"/>
      <c r="O359" s="56"/>
      <c r="P359" s="56"/>
    </row>
    <row r="360" spans="6:16" x14ac:dyDescent="0.25">
      <c r="F360" s="56"/>
      <c r="G360" s="56"/>
      <c r="H360" s="56"/>
      <c r="I360" s="56"/>
      <c r="J360" s="56"/>
      <c r="K360" s="56"/>
      <c r="L360" s="56"/>
      <c r="M360" s="56"/>
      <c r="N360" s="56"/>
      <c r="O360" s="56"/>
      <c r="P360" s="56"/>
    </row>
    <row r="361" spans="6:16" x14ac:dyDescent="0.25">
      <c r="F361" s="56"/>
      <c r="G361" s="56"/>
      <c r="H361" s="56"/>
      <c r="I361" s="56"/>
      <c r="J361" s="56"/>
      <c r="K361" s="56"/>
      <c r="L361" s="56"/>
      <c r="M361" s="56"/>
      <c r="N361" s="56"/>
      <c r="O361" s="56"/>
      <c r="P361" s="56"/>
    </row>
    <row r="362" spans="6:16" x14ac:dyDescent="0.25">
      <c r="F362" s="56"/>
      <c r="G362" s="56"/>
      <c r="H362" s="56"/>
      <c r="I362" s="56"/>
      <c r="J362" s="56"/>
      <c r="K362" s="56"/>
      <c r="L362" s="56"/>
      <c r="M362" s="56"/>
      <c r="N362" s="56"/>
      <c r="O362" s="56"/>
      <c r="P362" s="56"/>
    </row>
    <row r="363" spans="6:16" x14ac:dyDescent="0.25">
      <c r="F363" s="56"/>
      <c r="G363" s="56"/>
      <c r="H363" s="56"/>
      <c r="I363" s="56"/>
      <c r="J363" s="56"/>
      <c r="K363" s="56"/>
      <c r="L363" s="56"/>
      <c r="M363" s="56"/>
      <c r="N363" s="56"/>
      <c r="O363" s="56"/>
      <c r="P363" s="56"/>
    </row>
    <row r="364" spans="6:16" x14ac:dyDescent="0.25">
      <c r="F364" s="56"/>
      <c r="G364" s="56"/>
      <c r="H364" s="56"/>
      <c r="I364" s="56"/>
      <c r="J364" s="56"/>
      <c r="K364" s="56"/>
      <c r="L364" s="56"/>
      <c r="M364" s="56"/>
      <c r="N364" s="56"/>
      <c r="O364" s="56"/>
      <c r="P364" s="56"/>
    </row>
    <row r="365" spans="6:16" x14ac:dyDescent="0.25">
      <c r="F365" s="56"/>
      <c r="G365" s="56"/>
      <c r="H365" s="56"/>
      <c r="I365" s="56"/>
      <c r="J365" s="56"/>
      <c r="K365" s="56"/>
      <c r="L365" s="56"/>
      <c r="M365" s="56"/>
      <c r="N365" s="56"/>
      <c r="O365" s="56"/>
      <c r="P365" s="56"/>
    </row>
    <row r="366" spans="6:16" x14ac:dyDescent="0.25">
      <c r="F366" s="56"/>
      <c r="G366" s="56"/>
      <c r="H366" s="56"/>
      <c r="I366" s="56"/>
      <c r="J366" s="56"/>
      <c r="K366" s="56"/>
      <c r="L366" s="56"/>
      <c r="M366" s="56"/>
      <c r="N366" s="56"/>
      <c r="O366" s="56"/>
      <c r="P366" s="56"/>
    </row>
    <row r="367" spans="6:16" x14ac:dyDescent="0.25">
      <c r="F367" s="56"/>
      <c r="G367" s="56"/>
      <c r="H367" s="56"/>
      <c r="I367" s="56"/>
      <c r="J367" s="56"/>
      <c r="K367" s="56"/>
      <c r="L367" s="56"/>
      <c r="M367" s="56"/>
      <c r="N367" s="56"/>
      <c r="O367" s="56"/>
      <c r="P367" s="56"/>
    </row>
    <row r="368" spans="6:16" x14ac:dyDescent="0.25">
      <c r="F368" s="56"/>
      <c r="G368" s="56"/>
      <c r="H368" s="56"/>
      <c r="I368" s="56"/>
      <c r="J368" s="56"/>
      <c r="K368" s="56"/>
      <c r="L368" s="56"/>
      <c r="M368" s="56"/>
      <c r="N368" s="56"/>
      <c r="O368" s="56"/>
      <c r="P368" s="56"/>
    </row>
    <row r="369" spans="6:16" x14ac:dyDescent="0.25">
      <c r="F369" s="56"/>
      <c r="G369" s="56"/>
      <c r="H369" s="56"/>
      <c r="I369" s="56"/>
      <c r="J369" s="56"/>
      <c r="K369" s="56"/>
      <c r="L369" s="56"/>
      <c r="M369" s="56"/>
      <c r="N369" s="56"/>
      <c r="O369" s="56"/>
      <c r="P369" s="56"/>
    </row>
    <row r="370" spans="6:16" x14ac:dyDescent="0.25">
      <c r="F370" s="56"/>
      <c r="G370" s="56"/>
      <c r="H370" s="56"/>
      <c r="I370" s="56"/>
      <c r="J370" s="56"/>
      <c r="K370" s="56"/>
      <c r="L370" s="56"/>
      <c r="M370" s="56"/>
      <c r="N370" s="56"/>
      <c r="O370" s="56"/>
      <c r="P370" s="56"/>
    </row>
    <row r="371" spans="6:16" x14ac:dyDescent="0.25">
      <c r="F371" s="56"/>
      <c r="G371" s="56"/>
      <c r="H371" s="56"/>
      <c r="I371" s="56"/>
      <c r="J371" s="56"/>
      <c r="K371" s="56"/>
      <c r="L371" s="56"/>
      <c r="M371" s="56"/>
      <c r="N371" s="56"/>
      <c r="O371" s="56"/>
      <c r="P371" s="56"/>
    </row>
    <row r="372" spans="6:16" x14ac:dyDescent="0.25">
      <c r="F372" s="56"/>
      <c r="G372" s="56"/>
      <c r="H372" s="56"/>
      <c r="I372" s="56"/>
      <c r="J372" s="56"/>
      <c r="K372" s="56"/>
      <c r="L372" s="56"/>
      <c r="M372" s="56"/>
      <c r="N372" s="56"/>
      <c r="O372" s="56"/>
      <c r="P372" s="56"/>
    </row>
    <row r="373" spans="6:16" x14ac:dyDescent="0.25">
      <c r="F373" s="56"/>
      <c r="G373" s="56"/>
      <c r="H373" s="56"/>
      <c r="I373" s="56"/>
      <c r="J373" s="56"/>
      <c r="K373" s="56"/>
      <c r="L373" s="56"/>
      <c r="M373" s="56"/>
      <c r="N373" s="56"/>
      <c r="O373" s="56"/>
      <c r="P373" s="56"/>
    </row>
    <row r="374" spans="6:16" x14ac:dyDescent="0.25">
      <c r="F374" s="56"/>
      <c r="G374" s="56"/>
      <c r="H374" s="56"/>
      <c r="I374" s="56"/>
      <c r="J374" s="56"/>
      <c r="K374" s="56"/>
      <c r="L374" s="56"/>
      <c r="M374" s="56"/>
      <c r="N374" s="56"/>
      <c r="O374" s="56"/>
      <c r="P374" s="56"/>
    </row>
    <row r="375" spans="6:16" x14ac:dyDescent="0.25">
      <c r="F375" s="56"/>
      <c r="G375" s="56"/>
      <c r="H375" s="56"/>
      <c r="I375" s="56"/>
      <c r="J375" s="56"/>
      <c r="K375" s="56"/>
      <c r="L375" s="56"/>
      <c r="M375" s="56"/>
      <c r="N375" s="56"/>
      <c r="O375" s="56"/>
      <c r="P375" s="56"/>
    </row>
    <row r="376" spans="6:16" x14ac:dyDescent="0.25">
      <c r="F376" s="56"/>
      <c r="G376" s="56"/>
      <c r="H376" s="56"/>
      <c r="I376" s="56"/>
      <c r="J376" s="56"/>
      <c r="K376" s="56"/>
      <c r="L376" s="56"/>
      <c r="M376" s="56"/>
      <c r="N376" s="56"/>
      <c r="O376" s="56"/>
      <c r="P376" s="56"/>
    </row>
    <row r="377" spans="6:16" x14ac:dyDescent="0.25">
      <c r="F377" s="56"/>
      <c r="G377" s="56"/>
      <c r="H377" s="56"/>
      <c r="I377" s="56"/>
      <c r="J377" s="56"/>
      <c r="K377" s="56"/>
      <c r="L377" s="56"/>
      <c r="M377" s="56"/>
      <c r="N377" s="56"/>
      <c r="O377" s="56"/>
      <c r="P377" s="56"/>
    </row>
    <row r="378" spans="6:16" x14ac:dyDescent="0.25">
      <c r="F378" s="56"/>
      <c r="G378" s="56"/>
      <c r="H378" s="56"/>
      <c r="I378" s="56"/>
      <c r="J378" s="56"/>
      <c r="K378" s="56"/>
      <c r="L378" s="56"/>
      <c r="M378" s="56"/>
      <c r="N378" s="56"/>
      <c r="O378" s="56"/>
      <c r="P378" s="56"/>
    </row>
    <row r="379" spans="6:16" x14ac:dyDescent="0.25">
      <c r="F379" s="56"/>
      <c r="G379" s="56"/>
      <c r="H379" s="56"/>
      <c r="I379" s="56"/>
      <c r="J379" s="56"/>
      <c r="K379" s="56"/>
      <c r="L379" s="56"/>
      <c r="M379" s="56"/>
      <c r="N379" s="56"/>
      <c r="O379" s="56"/>
      <c r="P379" s="56"/>
    </row>
    <row r="380" spans="6:16" x14ac:dyDescent="0.25">
      <c r="F380" s="56"/>
      <c r="G380" s="56"/>
      <c r="H380" s="56"/>
      <c r="I380" s="56"/>
      <c r="J380" s="56"/>
      <c r="K380" s="56"/>
      <c r="L380" s="56"/>
      <c r="M380" s="56"/>
      <c r="N380" s="56"/>
      <c r="O380" s="56"/>
      <c r="P380" s="56"/>
    </row>
    <row r="381" spans="6:16" x14ac:dyDescent="0.25">
      <c r="F381" s="56"/>
      <c r="G381" s="56"/>
      <c r="H381" s="56"/>
      <c r="I381" s="56"/>
      <c r="J381" s="56"/>
      <c r="K381" s="56"/>
      <c r="L381" s="56"/>
      <c r="M381" s="56"/>
      <c r="N381" s="56"/>
      <c r="O381" s="56"/>
      <c r="P381" s="56"/>
    </row>
    <row r="382" spans="6:16" x14ac:dyDescent="0.25">
      <c r="F382" s="56"/>
      <c r="G382" s="56"/>
      <c r="H382" s="56"/>
      <c r="I382" s="56"/>
      <c r="J382" s="56"/>
      <c r="K382" s="56"/>
      <c r="L382" s="56"/>
      <c r="M382" s="56"/>
      <c r="N382" s="56"/>
      <c r="O382" s="56"/>
      <c r="P382" s="56"/>
    </row>
    <row r="383" spans="6:16" x14ac:dyDescent="0.25">
      <c r="F383" s="56"/>
      <c r="G383" s="56"/>
      <c r="H383" s="56"/>
      <c r="I383" s="56"/>
      <c r="J383" s="56"/>
      <c r="K383" s="56"/>
      <c r="L383" s="56"/>
      <c r="M383" s="56"/>
      <c r="N383" s="56"/>
      <c r="O383" s="56"/>
      <c r="P383" s="56"/>
    </row>
    <row r="384" spans="6:16" x14ac:dyDescent="0.25">
      <c r="F384" s="56"/>
      <c r="G384" s="56"/>
      <c r="H384" s="56"/>
      <c r="I384" s="56"/>
      <c r="J384" s="56"/>
      <c r="K384" s="56"/>
      <c r="L384" s="56"/>
      <c r="M384" s="56"/>
      <c r="N384" s="56"/>
      <c r="O384" s="56"/>
      <c r="P384" s="56"/>
    </row>
    <row r="385" spans="6:16" x14ac:dyDescent="0.25">
      <c r="F385" s="56"/>
      <c r="G385" s="56"/>
      <c r="H385" s="56"/>
      <c r="I385" s="56"/>
      <c r="J385" s="56"/>
      <c r="K385" s="56"/>
      <c r="L385" s="56"/>
      <c r="M385" s="56"/>
      <c r="N385" s="56"/>
      <c r="O385" s="56"/>
      <c r="P385" s="56"/>
    </row>
    <row r="386" spans="6:16" x14ac:dyDescent="0.25">
      <c r="F386" s="56"/>
      <c r="G386" s="56"/>
      <c r="H386" s="56"/>
      <c r="I386" s="56"/>
      <c r="J386" s="56"/>
      <c r="K386" s="56"/>
      <c r="L386" s="56"/>
      <c r="M386" s="56"/>
      <c r="N386" s="56"/>
      <c r="O386" s="56"/>
      <c r="P386" s="56"/>
    </row>
    <row r="387" spans="6:16" x14ac:dyDescent="0.25">
      <c r="F387" s="56"/>
      <c r="G387" s="56"/>
      <c r="H387" s="56"/>
      <c r="I387" s="56"/>
      <c r="J387" s="56"/>
      <c r="K387" s="56"/>
      <c r="L387" s="56"/>
      <c r="M387" s="56"/>
      <c r="N387" s="56"/>
      <c r="O387" s="56"/>
      <c r="P387" s="56"/>
    </row>
    <row r="388" spans="6:16" x14ac:dyDescent="0.25">
      <c r="F388" s="56"/>
      <c r="G388" s="56"/>
      <c r="H388" s="56"/>
      <c r="I388" s="56"/>
      <c r="J388" s="56"/>
      <c r="K388" s="56"/>
      <c r="L388" s="56"/>
      <c r="M388" s="56"/>
      <c r="N388" s="56"/>
      <c r="O388" s="56"/>
      <c r="P388" s="56"/>
    </row>
    <row r="389" spans="6:16" x14ac:dyDescent="0.25">
      <c r="F389" s="56"/>
      <c r="G389" s="56"/>
      <c r="H389" s="56"/>
      <c r="I389" s="56"/>
      <c r="J389" s="56"/>
      <c r="K389" s="56"/>
      <c r="L389" s="56"/>
      <c r="M389" s="56"/>
      <c r="N389" s="56"/>
      <c r="O389" s="56"/>
      <c r="P389" s="56"/>
    </row>
    <row r="390" spans="6:16" x14ac:dyDescent="0.25">
      <c r="F390" s="56"/>
      <c r="G390" s="56"/>
      <c r="H390" s="56"/>
      <c r="I390" s="56"/>
      <c r="J390" s="56"/>
      <c r="K390" s="56"/>
      <c r="L390" s="56"/>
      <c r="M390" s="56"/>
      <c r="N390" s="56"/>
      <c r="O390" s="56"/>
      <c r="P390" s="56"/>
    </row>
    <row r="391" spans="6:16" x14ac:dyDescent="0.25">
      <c r="F391" s="56"/>
      <c r="G391" s="56"/>
      <c r="H391" s="56"/>
      <c r="I391" s="56"/>
      <c r="J391" s="56"/>
      <c r="K391" s="56"/>
      <c r="L391" s="56"/>
      <c r="M391" s="56"/>
      <c r="N391" s="56"/>
      <c r="O391" s="56"/>
      <c r="P391" s="56"/>
    </row>
    <row r="392" spans="6:16" x14ac:dyDescent="0.25">
      <c r="F392" s="56"/>
      <c r="G392" s="56"/>
      <c r="H392" s="56"/>
      <c r="I392" s="56"/>
      <c r="J392" s="56"/>
      <c r="K392" s="56"/>
      <c r="L392" s="56"/>
      <c r="M392" s="56"/>
      <c r="N392" s="56"/>
      <c r="O392" s="56"/>
      <c r="P392" s="56"/>
    </row>
    <row r="393" spans="6:16" x14ac:dyDescent="0.25">
      <c r="F393" s="56"/>
      <c r="G393" s="56"/>
      <c r="H393" s="56"/>
      <c r="I393" s="56"/>
      <c r="J393" s="56"/>
      <c r="K393" s="56"/>
      <c r="L393" s="56"/>
      <c r="M393" s="56"/>
      <c r="N393" s="56"/>
      <c r="O393" s="56"/>
      <c r="P393" s="56"/>
    </row>
    <row r="394" spans="6:16" x14ac:dyDescent="0.25">
      <c r="F394" s="56"/>
      <c r="G394" s="56"/>
      <c r="H394" s="56"/>
      <c r="I394" s="56"/>
      <c r="J394" s="56"/>
      <c r="K394" s="56"/>
      <c r="L394" s="56"/>
      <c r="M394" s="56"/>
      <c r="N394" s="56"/>
      <c r="O394" s="56"/>
      <c r="P394" s="56"/>
    </row>
    <row r="395" spans="6:16" x14ac:dyDescent="0.25">
      <c r="F395" s="56"/>
      <c r="G395" s="56"/>
      <c r="H395" s="56"/>
      <c r="I395" s="56"/>
      <c r="J395" s="56"/>
      <c r="K395" s="56"/>
      <c r="L395" s="56"/>
      <c r="M395" s="56"/>
      <c r="N395" s="56"/>
      <c r="O395" s="56"/>
      <c r="P395" s="56"/>
    </row>
    <row r="396" spans="6:16" x14ac:dyDescent="0.25">
      <c r="F396" s="56"/>
      <c r="G396" s="56"/>
      <c r="H396" s="56"/>
      <c r="I396" s="56"/>
      <c r="J396" s="56"/>
      <c r="K396" s="56"/>
      <c r="L396" s="56"/>
      <c r="M396" s="56"/>
      <c r="N396" s="56"/>
      <c r="O396" s="56"/>
      <c r="P396" s="56"/>
    </row>
    <row r="397" spans="6:16" x14ac:dyDescent="0.25">
      <c r="F397" s="56"/>
      <c r="G397" s="56"/>
      <c r="H397" s="56"/>
      <c r="I397" s="56"/>
      <c r="J397" s="56"/>
      <c r="K397" s="56"/>
      <c r="L397" s="56"/>
      <c r="M397" s="56"/>
      <c r="N397" s="56"/>
      <c r="O397" s="56"/>
      <c r="P397" s="56"/>
    </row>
    <row r="398" spans="6:16" x14ac:dyDescent="0.25">
      <c r="F398" s="56"/>
      <c r="G398" s="56"/>
      <c r="H398" s="56"/>
      <c r="I398" s="56"/>
      <c r="J398" s="56"/>
      <c r="K398" s="56"/>
      <c r="L398" s="56"/>
      <c r="M398" s="56"/>
      <c r="N398" s="56"/>
      <c r="O398" s="56"/>
      <c r="P398" s="56"/>
    </row>
    <row r="399" spans="6:16" x14ac:dyDescent="0.25">
      <c r="F399" s="56"/>
      <c r="G399" s="56"/>
      <c r="H399" s="56"/>
      <c r="I399" s="56"/>
      <c r="J399" s="56"/>
      <c r="K399" s="56"/>
      <c r="L399" s="56"/>
      <c r="M399" s="56"/>
      <c r="N399" s="56"/>
      <c r="O399" s="56"/>
      <c r="P399" s="56"/>
    </row>
    <row r="400" spans="6:16" x14ac:dyDescent="0.25">
      <c r="F400" s="56"/>
      <c r="G400" s="56"/>
      <c r="H400" s="56"/>
      <c r="I400" s="56"/>
      <c r="J400" s="56"/>
      <c r="K400" s="56"/>
      <c r="L400" s="56"/>
      <c r="M400" s="56"/>
      <c r="N400" s="56"/>
      <c r="O400" s="56"/>
      <c r="P400" s="56"/>
    </row>
    <row r="401" spans="6:16" x14ac:dyDescent="0.25">
      <c r="F401" s="56"/>
      <c r="G401" s="56"/>
      <c r="H401" s="56"/>
      <c r="I401" s="56"/>
      <c r="J401" s="56"/>
      <c r="K401" s="56"/>
      <c r="L401" s="56"/>
      <c r="M401" s="56"/>
      <c r="N401" s="56"/>
      <c r="O401" s="56"/>
      <c r="P401" s="56"/>
    </row>
    <row r="402" spans="6:16" x14ac:dyDescent="0.25">
      <c r="F402" s="56"/>
      <c r="G402" s="56"/>
      <c r="H402" s="56"/>
      <c r="I402" s="56"/>
      <c r="J402" s="56"/>
      <c r="K402" s="56"/>
      <c r="L402" s="56"/>
      <c r="M402" s="56"/>
      <c r="N402" s="56"/>
      <c r="O402" s="56"/>
      <c r="P402" s="56"/>
    </row>
    <row r="403" spans="6:16" x14ac:dyDescent="0.25">
      <c r="F403" s="56"/>
      <c r="G403" s="56"/>
      <c r="H403" s="56"/>
      <c r="I403" s="56"/>
      <c r="J403" s="56"/>
      <c r="K403" s="56"/>
      <c r="L403" s="56"/>
      <c r="M403" s="56"/>
      <c r="N403" s="56"/>
      <c r="O403" s="56"/>
      <c r="P403" s="56"/>
    </row>
    <row r="404" spans="6:16" x14ac:dyDescent="0.25">
      <c r="F404" s="56"/>
      <c r="G404" s="56"/>
      <c r="H404" s="56"/>
      <c r="I404" s="56"/>
      <c r="J404" s="56"/>
      <c r="K404" s="56"/>
      <c r="L404" s="56"/>
      <c r="M404" s="56"/>
      <c r="N404" s="56"/>
      <c r="O404" s="56"/>
      <c r="P404" s="56"/>
    </row>
    <row r="405" spans="6:16" x14ac:dyDescent="0.25">
      <c r="F405" s="56"/>
      <c r="G405" s="56"/>
      <c r="H405" s="56"/>
      <c r="I405" s="56"/>
      <c r="J405" s="56"/>
      <c r="K405" s="56"/>
      <c r="L405" s="56"/>
      <c r="M405" s="56"/>
      <c r="N405" s="56"/>
      <c r="O405" s="56"/>
      <c r="P405" s="56"/>
    </row>
    <row r="406" spans="6:16" x14ac:dyDescent="0.25">
      <c r="F406" s="56"/>
      <c r="G406" s="56"/>
      <c r="H406" s="56"/>
      <c r="I406" s="56"/>
      <c r="J406" s="56"/>
      <c r="K406" s="56"/>
      <c r="L406" s="56"/>
      <c r="M406" s="56"/>
      <c r="N406" s="56"/>
      <c r="O406" s="56"/>
      <c r="P406" s="56"/>
    </row>
    <row r="407" spans="6:16" x14ac:dyDescent="0.25">
      <c r="F407" s="56"/>
      <c r="G407" s="56"/>
      <c r="H407" s="56"/>
      <c r="I407" s="56"/>
      <c r="J407" s="56"/>
      <c r="K407" s="56"/>
      <c r="L407" s="56"/>
      <c r="M407" s="56"/>
      <c r="N407" s="56"/>
      <c r="O407" s="56"/>
      <c r="P407" s="56"/>
    </row>
    <row r="408" spans="6:16" x14ac:dyDescent="0.25">
      <c r="F408" s="56"/>
      <c r="G408" s="56"/>
      <c r="H408" s="56"/>
      <c r="I408" s="56"/>
      <c r="J408" s="56"/>
      <c r="K408" s="56"/>
      <c r="L408" s="56"/>
      <c r="M408" s="56"/>
      <c r="N408" s="56"/>
      <c r="O408" s="56"/>
      <c r="P408" s="56"/>
    </row>
    <row r="409" spans="6:16" x14ac:dyDescent="0.25">
      <c r="F409" s="56"/>
      <c r="G409" s="56"/>
      <c r="H409" s="56"/>
      <c r="I409" s="56"/>
      <c r="J409" s="56"/>
      <c r="K409" s="56"/>
      <c r="L409" s="56"/>
      <c r="M409" s="56"/>
      <c r="N409" s="56"/>
      <c r="O409" s="56"/>
      <c r="P409" s="56"/>
    </row>
    <row r="410" spans="6:16" x14ac:dyDescent="0.25">
      <c r="F410" s="56"/>
      <c r="G410" s="56"/>
      <c r="H410" s="56"/>
      <c r="I410" s="56"/>
      <c r="J410" s="56"/>
      <c r="K410" s="56"/>
      <c r="L410" s="56"/>
      <c r="M410" s="56"/>
      <c r="N410" s="56"/>
      <c r="O410" s="56"/>
      <c r="P410" s="56"/>
    </row>
    <row r="411" spans="6:16" x14ac:dyDescent="0.25">
      <c r="F411" s="56"/>
      <c r="G411" s="56"/>
      <c r="H411" s="56"/>
      <c r="I411" s="56"/>
      <c r="J411" s="56"/>
      <c r="K411" s="56"/>
      <c r="L411" s="56"/>
      <c r="M411" s="56"/>
      <c r="N411" s="56"/>
      <c r="O411" s="56"/>
      <c r="P411" s="56"/>
    </row>
    <row r="412" spans="6:16" x14ac:dyDescent="0.25">
      <c r="F412" s="56"/>
      <c r="G412" s="56"/>
      <c r="H412" s="56"/>
      <c r="I412" s="56"/>
      <c r="J412" s="56"/>
      <c r="K412" s="56"/>
      <c r="L412" s="56"/>
      <c r="M412" s="56"/>
      <c r="N412" s="56"/>
      <c r="O412" s="56"/>
      <c r="P412" s="56"/>
    </row>
    <row r="413" spans="6:16" x14ac:dyDescent="0.25">
      <c r="F413" s="56"/>
      <c r="G413" s="56"/>
      <c r="H413" s="56"/>
      <c r="I413" s="56"/>
      <c r="J413" s="56"/>
      <c r="K413" s="56"/>
      <c r="L413" s="56"/>
      <c r="M413" s="56"/>
      <c r="N413" s="56"/>
      <c r="O413" s="56"/>
      <c r="P413" s="56"/>
    </row>
    <row r="414" spans="6:16" x14ac:dyDescent="0.25">
      <c r="F414" s="56"/>
      <c r="G414" s="56"/>
      <c r="H414" s="56"/>
      <c r="I414" s="56"/>
      <c r="J414" s="56"/>
      <c r="K414" s="56"/>
      <c r="L414" s="56"/>
      <c r="M414" s="56"/>
      <c r="N414" s="56"/>
      <c r="O414" s="56"/>
      <c r="P414" s="56"/>
    </row>
    <row r="415" spans="6:16" x14ac:dyDescent="0.25">
      <c r="F415" s="56"/>
      <c r="G415" s="56"/>
      <c r="H415" s="56"/>
      <c r="I415" s="56"/>
      <c r="J415" s="56"/>
      <c r="K415" s="56"/>
      <c r="L415" s="56"/>
      <c r="M415" s="56"/>
      <c r="N415" s="56"/>
      <c r="O415" s="56"/>
      <c r="P415" s="56"/>
    </row>
    <row r="416" spans="6:16" x14ac:dyDescent="0.25">
      <c r="F416" s="56"/>
      <c r="G416" s="56"/>
      <c r="H416" s="56"/>
      <c r="I416" s="56"/>
      <c r="J416" s="56"/>
      <c r="K416" s="56"/>
      <c r="L416" s="56"/>
      <c r="M416" s="56"/>
      <c r="N416" s="56"/>
      <c r="O416" s="56"/>
      <c r="P416" s="56"/>
    </row>
    <row r="417" spans="6:16" x14ac:dyDescent="0.25">
      <c r="F417" s="56"/>
      <c r="G417" s="56"/>
      <c r="H417" s="56"/>
      <c r="I417" s="56"/>
      <c r="J417" s="56"/>
      <c r="K417" s="56"/>
      <c r="L417" s="56"/>
      <c r="M417" s="56"/>
      <c r="N417" s="56"/>
      <c r="O417" s="56"/>
      <c r="P417" s="56"/>
    </row>
    <row r="418" spans="6:16" x14ac:dyDescent="0.25">
      <c r="F418" s="56"/>
      <c r="G418" s="56"/>
      <c r="H418" s="56"/>
      <c r="I418" s="56"/>
      <c r="J418" s="56"/>
      <c r="K418" s="56"/>
      <c r="L418" s="56"/>
      <c r="M418" s="56"/>
      <c r="N418" s="56"/>
      <c r="O418" s="56"/>
      <c r="P418" s="56"/>
    </row>
    <row r="419" spans="6:16" x14ac:dyDescent="0.25">
      <c r="F419" s="56"/>
      <c r="G419" s="56"/>
      <c r="H419" s="56"/>
      <c r="I419" s="56"/>
      <c r="J419" s="56"/>
      <c r="K419" s="56"/>
      <c r="L419" s="56"/>
      <c r="M419" s="56"/>
      <c r="N419" s="56"/>
      <c r="O419" s="56"/>
      <c r="P419" s="56"/>
    </row>
    <row r="420" spans="6:16" x14ac:dyDescent="0.25">
      <c r="F420" s="56"/>
      <c r="G420" s="56"/>
      <c r="H420" s="56"/>
      <c r="I420" s="56"/>
      <c r="J420" s="56"/>
      <c r="K420" s="56"/>
      <c r="L420" s="56"/>
      <c r="M420" s="56"/>
      <c r="N420" s="56"/>
      <c r="O420" s="56"/>
      <c r="P420" s="56"/>
    </row>
    <row r="421" spans="6:16" x14ac:dyDescent="0.25">
      <c r="F421" s="56"/>
      <c r="G421" s="56"/>
      <c r="H421" s="56"/>
      <c r="I421" s="56"/>
      <c r="J421" s="56"/>
      <c r="K421" s="56"/>
      <c r="L421" s="56"/>
      <c r="M421" s="56"/>
      <c r="N421" s="56"/>
      <c r="O421" s="56"/>
      <c r="P421" s="56"/>
    </row>
    <row r="422" spans="6:16" x14ac:dyDescent="0.25">
      <c r="F422" s="56"/>
      <c r="G422" s="56"/>
      <c r="H422" s="56"/>
      <c r="I422" s="56"/>
      <c r="J422" s="56"/>
      <c r="K422" s="56"/>
      <c r="L422" s="56"/>
      <c r="M422" s="56"/>
      <c r="N422" s="56"/>
      <c r="O422" s="56"/>
      <c r="P422" s="56"/>
    </row>
    <row r="423" spans="6:16" x14ac:dyDescent="0.25">
      <c r="F423" s="56"/>
      <c r="G423" s="56"/>
      <c r="H423" s="56"/>
      <c r="I423" s="56"/>
      <c r="J423" s="56"/>
      <c r="K423" s="56"/>
      <c r="L423" s="56"/>
      <c r="M423" s="56"/>
      <c r="N423" s="56"/>
      <c r="O423" s="56"/>
      <c r="P423" s="56"/>
    </row>
    <row r="424" spans="6:16" x14ac:dyDescent="0.25">
      <c r="F424" s="56"/>
      <c r="G424" s="56"/>
      <c r="H424" s="56"/>
      <c r="I424" s="56"/>
      <c r="J424" s="56"/>
      <c r="K424" s="56"/>
      <c r="L424" s="56"/>
      <c r="M424" s="56"/>
      <c r="N424" s="56"/>
      <c r="O424" s="56"/>
      <c r="P424" s="56"/>
    </row>
    <row r="425" spans="6:16" x14ac:dyDescent="0.25">
      <c r="F425" s="56"/>
      <c r="G425" s="56"/>
      <c r="H425" s="56"/>
      <c r="I425" s="56"/>
      <c r="J425" s="56"/>
      <c r="K425" s="56"/>
      <c r="L425" s="56"/>
      <c r="M425" s="56"/>
      <c r="N425" s="56"/>
      <c r="O425" s="56"/>
      <c r="P425" s="56"/>
    </row>
    <row r="426" spans="6:16" x14ac:dyDescent="0.25">
      <c r="F426" s="56"/>
      <c r="G426" s="56"/>
      <c r="H426" s="56"/>
      <c r="I426" s="56"/>
      <c r="J426" s="56"/>
      <c r="K426" s="56"/>
      <c r="L426" s="56"/>
      <c r="M426" s="56"/>
      <c r="N426" s="56"/>
      <c r="O426" s="56"/>
      <c r="P426" s="56"/>
    </row>
    <row r="427" spans="6:16" x14ac:dyDescent="0.25">
      <c r="F427" s="56"/>
      <c r="G427" s="56"/>
      <c r="H427" s="56"/>
      <c r="I427" s="56"/>
      <c r="J427" s="56"/>
      <c r="K427" s="56"/>
      <c r="L427" s="56"/>
      <c r="M427" s="56"/>
      <c r="N427" s="56"/>
      <c r="O427" s="56"/>
      <c r="P427" s="56"/>
    </row>
    <row r="428" spans="6:16" x14ac:dyDescent="0.25">
      <c r="F428" s="56"/>
      <c r="G428" s="56"/>
      <c r="H428" s="56"/>
      <c r="I428" s="56"/>
      <c r="J428" s="56"/>
      <c r="K428" s="56"/>
      <c r="L428" s="56"/>
      <c r="M428" s="56"/>
      <c r="N428" s="56"/>
      <c r="O428" s="56"/>
      <c r="P428" s="56"/>
    </row>
    <row r="429" spans="6:16" x14ac:dyDescent="0.25">
      <c r="F429" s="56"/>
      <c r="G429" s="56"/>
      <c r="H429" s="56"/>
      <c r="I429" s="56"/>
      <c r="J429" s="56"/>
      <c r="K429" s="56"/>
      <c r="L429" s="56"/>
      <c r="M429" s="56"/>
      <c r="N429" s="56"/>
      <c r="O429" s="56"/>
      <c r="P429" s="56"/>
    </row>
    <row r="430" spans="6:16" x14ac:dyDescent="0.25">
      <c r="F430" s="56"/>
      <c r="G430" s="56"/>
      <c r="H430" s="56"/>
      <c r="I430" s="56"/>
      <c r="J430" s="56"/>
      <c r="K430" s="56"/>
      <c r="L430" s="56"/>
      <c r="M430" s="56"/>
      <c r="N430" s="56"/>
      <c r="O430" s="56"/>
      <c r="P430" s="56"/>
    </row>
    <row r="431" spans="6:16" x14ac:dyDescent="0.25">
      <c r="F431" s="56"/>
      <c r="G431" s="56"/>
      <c r="H431" s="56"/>
      <c r="I431" s="56"/>
      <c r="J431" s="56"/>
      <c r="K431" s="56"/>
      <c r="L431" s="56"/>
      <c r="M431" s="56"/>
      <c r="N431" s="56"/>
      <c r="O431" s="56"/>
      <c r="P431" s="56"/>
    </row>
    <row r="432" spans="6:16" x14ac:dyDescent="0.25">
      <c r="F432" s="56"/>
      <c r="G432" s="56"/>
      <c r="H432" s="56"/>
      <c r="I432" s="56"/>
      <c r="J432" s="56"/>
      <c r="K432" s="56"/>
      <c r="L432" s="56"/>
      <c r="M432" s="56"/>
      <c r="N432" s="56"/>
      <c r="O432" s="56"/>
      <c r="P432" s="56"/>
    </row>
    <row r="433" spans="6:16" x14ac:dyDescent="0.25">
      <c r="F433" s="56"/>
      <c r="G433" s="56"/>
      <c r="H433" s="56"/>
      <c r="I433" s="56"/>
      <c r="J433" s="56"/>
      <c r="K433" s="56"/>
      <c r="L433" s="56"/>
      <c r="M433" s="56"/>
      <c r="N433" s="56"/>
      <c r="O433" s="56"/>
      <c r="P433" s="56"/>
    </row>
    <row r="434" spans="6:16" x14ac:dyDescent="0.25">
      <c r="F434" s="56"/>
      <c r="G434" s="56"/>
      <c r="H434" s="56"/>
      <c r="I434" s="56"/>
      <c r="J434" s="56"/>
      <c r="K434" s="56"/>
      <c r="L434" s="56"/>
      <c r="M434" s="56"/>
      <c r="N434" s="56"/>
      <c r="O434" s="56"/>
      <c r="P434" s="56"/>
    </row>
    <row r="435" spans="6:16" x14ac:dyDescent="0.25">
      <c r="F435" s="56"/>
      <c r="G435" s="56"/>
      <c r="H435" s="56"/>
      <c r="I435" s="56"/>
      <c r="J435" s="56"/>
      <c r="K435" s="56"/>
      <c r="L435" s="56"/>
      <c r="M435" s="56"/>
      <c r="N435" s="56"/>
      <c r="O435" s="56"/>
      <c r="P435" s="56"/>
    </row>
    <row r="436" spans="6:16" x14ac:dyDescent="0.25">
      <c r="F436" s="56"/>
      <c r="G436" s="56"/>
      <c r="H436" s="56"/>
      <c r="I436" s="56"/>
      <c r="J436" s="56"/>
      <c r="K436" s="56"/>
      <c r="L436" s="56"/>
      <c r="M436" s="56"/>
      <c r="N436" s="56"/>
      <c r="O436" s="56"/>
      <c r="P436" s="56"/>
    </row>
    <row r="437" spans="6:16" x14ac:dyDescent="0.25">
      <c r="F437" s="56"/>
      <c r="G437" s="56"/>
      <c r="H437" s="56"/>
      <c r="I437" s="56"/>
      <c r="J437" s="56"/>
      <c r="K437" s="56"/>
      <c r="L437" s="56"/>
      <c r="M437" s="56"/>
      <c r="N437" s="56"/>
      <c r="O437" s="56"/>
      <c r="P437" s="56"/>
    </row>
    <row r="438" spans="6:16" x14ac:dyDescent="0.25">
      <c r="F438" s="56"/>
      <c r="G438" s="56"/>
      <c r="H438" s="56"/>
      <c r="I438" s="56"/>
      <c r="J438" s="56"/>
      <c r="K438" s="56"/>
      <c r="L438" s="56"/>
      <c r="M438" s="56"/>
      <c r="N438" s="56"/>
      <c r="O438" s="56"/>
      <c r="P438" s="56"/>
    </row>
    <row r="439" spans="6:16" x14ac:dyDescent="0.25">
      <c r="F439" s="56"/>
      <c r="G439" s="56"/>
      <c r="H439" s="56"/>
      <c r="I439" s="56"/>
      <c r="J439" s="56"/>
      <c r="K439" s="56"/>
      <c r="L439" s="56"/>
      <c r="M439" s="56"/>
      <c r="N439" s="56"/>
      <c r="O439" s="56"/>
      <c r="P439" s="56"/>
    </row>
    <row r="440" spans="6:16" x14ac:dyDescent="0.25">
      <c r="F440" s="56"/>
      <c r="G440" s="56"/>
      <c r="H440" s="56"/>
      <c r="I440" s="56"/>
      <c r="J440" s="56"/>
      <c r="K440" s="56"/>
      <c r="L440" s="56"/>
      <c r="M440" s="56"/>
      <c r="N440" s="56"/>
      <c r="O440" s="56"/>
      <c r="P440" s="56"/>
    </row>
    <row r="441" spans="6:16" x14ac:dyDescent="0.25">
      <c r="F441" s="56"/>
      <c r="G441" s="56"/>
      <c r="H441" s="56"/>
      <c r="I441" s="56"/>
      <c r="J441" s="56"/>
      <c r="K441" s="56"/>
      <c r="L441" s="56"/>
      <c r="M441" s="56"/>
      <c r="N441" s="56"/>
      <c r="O441" s="56"/>
      <c r="P441" s="56"/>
    </row>
    <row r="442" spans="6:16" x14ac:dyDescent="0.25">
      <c r="F442" s="56"/>
      <c r="G442" s="56"/>
      <c r="H442" s="56"/>
      <c r="I442" s="56"/>
      <c r="J442" s="56"/>
      <c r="K442" s="56"/>
      <c r="L442" s="56"/>
      <c r="M442" s="56"/>
      <c r="N442" s="56"/>
      <c r="O442" s="56"/>
      <c r="P442" s="56"/>
    </row>
    <row r="443" spans="6:16" x14ac:dyDescent="0.25">
      <c r="F443" s="56"/>
      <c r="G443" s="56"/>
      <c r="H443" s="56"/>
      <c r="I443" s="56"/>
      <c r="J443" s="56"/>
      <c r="K443" s="56"/>
      <c r="L443" s="56"/>
      <c r="M443" s="56"/>
      <c r="N443" s="56"/>
      <c r="O443" s="56"/>
      <c r="P443" s="56"/>
    </row>
    <row r="444" spans="6:16" x14ac:dyDescent="0.25">
      <c r="F444" s="56"/>
      <c r="G444" s="56"/>
      <c r="H444" s="56"/>
      <c r="I444" s="56"/>
      <c r="J444" s="56"/>
      <c r="K444" s="56"/>
      <c r="L444" s="56"/>
      <c r="M444" s="56"/>
      <c r="N444" s="56"/>
      <c r="O444" s="56"/>
      <c r="P444" s="56"/>
    </row>
    <row r="445" spans="6:16" x14ac:dyDescent="0.25">
      <c r="F445" s="56"/>
      <c r="G445" s="56"/>
      <c r="H445" s="56"/>
      <c r="I445" s="56"/>
      <c r="J445" s="56"/>
      <c r="K445" s="56"/>
      <c r="L445" s="56"/>
      <c r="M445" s="56"/>
      <c r="N445" s="56"/>
      <c r="O445" s="56"/>
      <c r="P445" s="56"/>
    </row>
    <row r="446" spans="6:16" x14ac:dyDescent="0.25">
      <c r="F446" s="56"/>
      <c r="G446" s="56"/>
      <c r="H446" s="56"/>
      <c r="I446" s="56"/>
      <c r="J446" s="56"/>
      <c r="K446" s="56"/>
      <c r="L446" s="56"/>
      <c r="M446" s="56"/>
      <c r="N446" s="56"/>
      <c r="O446" s="56"/>
      <c r="P446" s="56"/>
    </row>
    <row r="447" spans="6:16" x14ac:dyDescent="0.25">
      <c r="F447" s="56"/>
      <c r="G447" s="56"/>
      <c r="H447" s="56"/>
      <c r="I447" s="56"/>
      <c r="J447" s="56"/>
      <c r="K447" s="56"/>
      <c r="L447" s="56"/>
      <c r="M447" s="56"/>
      <c r="N447" s="56"/>
      <c r="O447" s="56"/>
      <c r="P447" s="56"/>
    </row>
    <row r="448" spans="6:16" x14ac:dyDescent="0.25">
      <c r="F448" s="56"/>
      <c r="G448" s="56"/>
      <c r="H448" s="56"/>
      <c r="I448" s="56"/>
      <c r="J448" s="56"/>
      <c r="K448" s="56"/>
      <c r="L448" s="56"/>
      <c r="M448" s="56"/>
      <c r="N448" s="56"/>
      <c r="O448" s="56"/>
      <c r="P448" s="56"/>
    </row>
    <row r="449" spans="6:16" x14ac:dyDescent="0.25">
      <c r="F449" s="56"/>
      <c r="G449" s="56"/>
      <c r="H449" s="56"/>
      <c r="I449" s="56"/>
      <c r="J449" s="56"/>
      <c r="K449" s="56"/>
      <c r="L449" s="56"/>
      <c r="M449" s="56"/>
      <c r="N449" s="56"/>
      <c r="O449" s="56"/>
      <c r="P449" s="56"/>
    </row>
    <row r="450" spans="6:16" x14ac:dyDescent="0.25">
      <c r="F450" s="56"/>
      <c r="G450" s="56"/>
      <c r="H450" s="56"/>
      <c r="I450" s="56"/>
      <c r="J450" s="56"/>
      <c r="K450" s="56"/>
      <c r="L450" s="56"/>
      <c r="M450" s="56"/>
      <c r="N450" s="56"/>
      <c r="O450" s="56"/>
      <c r="P450" s="56"/>
    </row>
    <row r="451" spans="6:16" x14ac:dyDescent="0.25">
      <c r="F451" s="56"/>
      <c r="G451" s="56"/>
      <c r="H451" s="56"/>
      <c r="I451" s="56"/>
      <c r="J451" s="56"/>
      <c r="K451" s="56"/>
      <c r="L451" s="56"/>
      <c r="M451" s="56"/>
      <c r="N451" s="56"/>
      <c r="O451" s="56"/>
      <c r="P451" s="56"/>
    </row>
    <row r="452" spans="6:16" x14ac:dyDescent="0.25">
      <c r="F452" s="56"/>
      <c r="G452" s="56"/>
      <c r="H452" s="56"/>
      <c r="I452" s="56"/>
      <c r="J452" s="56"/>
      <c r="K452" s="56"/>
      <c r="L452" s="56"/>
      <c r="M452" s="56"/>
      <c r="N452" s="56"/>
      <c r="O452" s="56"/>
      <c r="P452" s="56"/>
    </row>
    <row r="453" spans="6:16" x14ac:dyDescent="0.25">
      <c r="F453" s="56"/>
      <c r="G453" s="56"/>
      <c r="H453" s="56"/>
      <c r="I453" s="56"/>
      <c r="J453" s="56"/>
      <c r="K453" s="56"/>
      <c r="L453" s="56"/>
      <c r="M453" s="56"/>
      <c r="N453" s="56"/>
      <c r="O453" s="56"/>
      <c r="P453" s="56"/>
    </row>
    <row r="454" spans="6:16" x14ac:dyDescent="0.25">
      <c r="F454" s="56"/>
      <c r="G454" s="56"/>
      <c r="H454" s="56"/>
      <c r="I454" s="56"/>
      <c r="J454" s="56"/>
      <c r="K454" s="56"/>
      <c r="L454" s="56"/>
      <c r="M454" s="56"/>
      <c r="N454" s="56"/>
      <c r="O454" s="56"/>
      <c r="P454" s="56"/>
    </row>
    <row r="455" spans="6:16" x14ac:dyDescent="0.25">
      <c r="F455" s="56"/>
      <c r="G455" s="56"/>
      <c r="H455" s="56"/>
      <c r="I455" s="56"/>
      <c r="J455" s="56"/>
      <c r="K455" s="56"/>
      <c r="L455" s="56"/>
      <c r="M455" s="56"/>
      <c r="N455" s="56"/>
      <c r="O455" s="56"/>
      <c r="P455" s="56"/>
    </row>
    <row r="456" spans="6:16" x14ac:dyDescent="0.25">
      <c r="F456" s="56"/>
      <c r="G456" s="56"/>
      <c r="H456" s="56"/>
      <c r="I456" s="56"/>
      <c r="J456" s="56"/>
      <c r="K456" s="56"/>
      <c r="L456" s="56"/>
      <c r="M456" s="56"/>
      <c r="N456" s="56"/>
      <c r="O456" s="56"/>
      <c r="P456" s="56"/>
    </row>
    <row r="457" spans="6:16" x14ac:dyDescent="0.25">
      <c r="F457" s="56"/>
      <c r="G457" s="56"/>
      <c r="H457" s="56"/>
      <c r="I457" s="56"/>
      <c r="J457" s="56"/>
      <c r="K457" s="56"/>
      <c r="L457" s="56"/>
      <c r="M457" s="56"/>
      <c r="N457" s="56"/>
      <c r="O457" s="56"/>
      <c r="P457" s="56"/>
    </row>
    <row r="458" spans="6:16" x14ac:dyDescent="0.25">
      <c r="F458" s="56"/>
      <c r="G458" s="56"/>
      <c r="H458" s="56"/>
      <c r="I458" s="56"/>
      <c r="J458" s="56"/>
      <c r="K458" s="56"/>
      <c r="L458" s="56"/>
      <c r="M458" s="56"/>
      <c r="N458" s="56"/>
      <c r="O458" s="56"/>
      <c r="P458" s="56"/>
    </row>
    <row r="459" spans="6:16" x14ac:dyDescent="0.25">
      <c r="F459" s="56"/>
      <c r="G459" s="56"/>
      <c r="H459" s="56"/>
      <c r="I459" s="56"/>
      <c r="J459" s="56"/>
      <c r="K459" s="56"/>
      <c r="L459" s="56"/>
      <c r="M459" s="56"/>
      <c r="N459" s="56"/>
      <c r="O459" s="56"/>
      <c r="P459" s="56"/>
    </row>
    <row r="460" spans="6:16" x14ac:dyDescent="0.25">
      <c r="F460" s="56"/>
      <c r="G460" s="56"/>
      <c r="H460" s="56"/>
      <c r="I460" s="56"/>
      <c r="J460" s="56"/>
      <c r="K460" s="56"/>
      <c r="L460" s="56"/>
      <c r="M460" s="56"/>
      <c r="N460" s="56"/>
      <c r="O460" s="56"/>
      <c r="P460" s="56"/>
    </row>
    <row r="461" spans="6:16" x14ac:dyDescent="0.25">
      <c r="F461" s="56"/>
      <c r="G461" s="56"/>
      <c r="H461" s="56"/>
      <c r="I461" s="56"/>
      <c r="J461" s="56"/>
      <c r="K461" s="56"/>
      <c r="L461" s="56"/>
      <c r="M461" s="56"/>
      <c r="N461" s="56"/>
      <c r="O461" s="56"/>
      <c r="P461" s="56"/>
    </row>
    <row r="462" spans="6:16" x14ac:dyDescent="0.25">
      <c r="F462" s="56"/>
      <c r="G462" s="56"/>
      <c r="H462" s="56"/>
      <c r="I462" s="56"/>
      <c r="J462" s="56"/>
      <c r="K462" s="56"/>
      <c r="L462" s="56"/>
      <c r="M462" s="56"/>
      <c r="N462" s="56"/>
      <c r="O462" s="56"/>
      <c r="P462" s="56"/>
    </row>
    <row r="463" spans="6:16" x14ac:dyDescent="0.25">
      <c r="F463" s="56"/>
      <c r="G463" s="56"/>
      <c r="H463" s="56"/>
      <c r="I463" s="56"/>
      <c r="J463" s="56"/>
      <c r="K463" s="56"/>
      <c r="L463" s="56"/>
      <c r="M463" s="56"/>
      <c r="N463" s="56"/>
      <c r="O463" s="56"/>
      <c r="P463" s="56"/>
    </row>
    <row r="464" spans="6:16" x14ac:dyDescent="0.25">
      <c r="F464" s="56"/>
      <c r="G464" s="56"/>
      <c r="H464" s="56"/>
      <c r="I464" s="56"/>
      <c r="J464" s="56"/>
      <c r="K464" s="56"/>
      <c r="L464" s="56"/>
      <c r="M464" s="56"/>
      <c r="N464" s="56"/>
      <c r="O464" s="56"/>
      <c r="P464" s="56"/>
    </row>
    <row r="465" spans="6:16" x14ac:dyDescent="0.25">
      <c r="F465" s="56"/>
      <c r="G465" s="56"/>
      <c r="H465" s="56"/>
      <c r="I465" s="56"/>
      <c r="J465" s="56"/>
      <c r="K465" s="56"/>
      <c r="L465" s="56"/>
      <c r="M465" s="56"/>
      <c r="N465" s="56"/>
      <c r="O465" s="56"/>
      <c r="P465" s="56"/>
    </row>
    <row r="466" spans="6:16" x14ac:dyDescent="0.25">
      <c r="F466" s="56"/>
      <c r="G466" s="56"/>
      <c r="H466" s="56"/>
      <c r="I466" s="56"/>
      <c r="J466" s="56"/>
      <c r="K466" s="56"/>
      <c r="L466" s="56"/>
      <c r="M466" s="56"/>
      <c r="N466" s="56"/>
      <c r="O466" s="56"/>
      <c r="P466" s="56"/>
    </row>
    <row r="467" spans="6:16" x14ac:dyDescent="0.25">
      <c r="F467" s="56"/>
      <c r="G467" s="56"/>
      <c r="H467" s="56"/>
      <c r="I467" s="56"/>
      <c r="J467" s="56"/>
      <c r="K467" s="56"/>
      <c r="L467" s="56"/>
      <c r="M467" s="56"/>
      <c r="N467" s="56"/>
      <c r="O467" s="56"/>
      <c r="P467" s="56"/>
    </row>
    <row r="468" spans="6:16" x14ac:dyDescent="0.25">
      <c r="F468" s="56"/>
      <c r="G468" s="56"/>
      <c r="H468" s="56"/>
      <c r="I468" s="56"/>
      <c r="J468" s="56"/>
      <c r="K468" s="56"/>
      <c r="L468" s="56"/>
      <c r="M468" s="56"/>
      <c r="N468" s="56"/>
      <c r="O468" s="56"/>
      <c r="P468" s="56"/>
    </row>
    <row r="469" spans="6:16" x14ac:dyDescent="0.25">
      <c r="F469" s="56"/>
      <c r="G469" s="56"/>
      <c r="H469" s="56"/>
      <c r="I469" s="56"/>
      <c r="J469" s="56"/>
      <c r="K469" s="56"/>
      <c r="L469" s="56"/>
      <c r="M469" s="56"/>
      <c r="N469" s="56"/>
      <c r="O469" s="56"/>
      <c r="P469" s="56"/>
    </row>
    <row r="470" spans="6:16" x14ac:dyDescent="0.25">
      <c r="F470" s="56"/>
      <c r="G470" s="56"/>
      <c r="H470" s="56"/>
      <c r="I470" s="56"/>
      <c r="J470" s="56"/>
      <c r="K470" s="56"/>
      <c r="L470" s="56"/>
      <c r="M470" s="56"/>
      <c r="N470" s="56"/>
      <c r="O470" s="56"/>
      <c r="P470" s="56"/>
    </row>
    <row r="471" spans="6:16" x14ac:dyDescent="0.25">
      <c r="F471" s="56"/>
      <c r="G471" s="56"/>
      <c r="H471" s="56"/>
      <c r="I471" s="56"/>
      <c r="J471" s="56"/>
      <c r="K471" s="56"/>
      <c r="L471" s="56"/>
      <c r="M471" s="56"/>
      <c r="N471" s="56"/>
      <c r="O471" s="56"/>
      <c r="P471" s="56"/>
    </row>
    <row r="472" spans="6:16" x14ac:dyDescent="0.25">
      <c r="F472" s="56"/>
      <c r="G472" s="56"/>
      <c r="H472" s="56"/>
      <c r="I472" s="56"/>
      <c r="J472" s="56"/>
      <c r="K472" s="56"/>
      <c r="L472" s="56"/>
      <c r="M472" s="56"/>
      <c r="N472" s="56"/>
      <c r="O472" s="56"/>
      <c r="P472" s="56"/>
    </row>
    <row r="473" spans="6:16" x14ac:dyDescent="0.25">
      <c r="F473" s="56"/>
      <c r="G473" s="56"/>
      <c r="H473" s="56"/>
      <c r="I473" s="56"/>
      <c r="J473" s="56"/>
      <c r="K473" s="56"/>
      <c r="L473" s="56"/>
      <c r="M473" s="56"/>
      <c r="N473" s="56"/>
      <c r="O473" s="56"/>
      <c r="P473" s="56"/>
    </row>
    <row r="474" spans="6:16" x14ac:dyDescent="0.25">
      <c r="F474" s="56"/>
      <c r="G474" s="56"/>
      <c r="H474" s="56"/>
      <c r="I474" s="56"/>
      <c r="J474" s="56"/>
      <c r="K474" s="56"/>
      <c r="L474" s="56"/>
      <c r="M474" s="56"/>
      <c r="N474" s="56"/>
      <c r="O474" s="56"/>
      <c r="P474" s="56"/>
    </row>
    <row r="475" spans="6:16" x14ac:dyDescent="0.25">
      <c r="F475" s="56"/>
      <c r="G475" s="56"/>
      <c r="H475" s="56"/>
      <c r="I475" s="56"/>
      <c r="J475" s="56"/>
      <c r="K475" s="56"/>
      <c r="L475" s="56"/>
      <c r="M475" s="56"/>
      <c r="N475" s="56"/>
      <c r="O475" s="56"/>
      <c r="P475" s="56"/>
    </row>
    <row r="476" spans="6:16" x14ac:dyDescent="0.25">
      <c r="F476" s="56"/>
      <c r="G476" s="56"/>
      <c r="H476" s="56"/>
      <c r="I476" s="56"/>
      <c r="J476" s="56"/>
      <c r="K476" s="56"/>
      <c r="L476" s="56"/>
      <c r="M476" s="56"/>
      <c r="N476" s="56"/>
      <c r="O476" s="56"/>
      <c r="P476" s="56"/>
    </row>
    <row r="477" spans="6:16" x14ac:dyDescent="0.25">
      <c r="F477" s="56"/>
      <c r="G477" s="56"/>
      <c r="H477" s="56"/>
      <c r="I477" s="56"/>
      <c r="J477" s="56"/>
      <c r="K477" s="56"/>
      <c r="L477" s="56"/>
      <c r="M477" s="56"/>
      <c r="N477" s="56"/>
      <c r="O477" s="56"/>
      <c r="P477" s="56"/>
    </row>
    <row r="478" spans="6:16" x14ac:dyDescent="0.25">
      <c r="F478" s="56"/>
      <c r="G478" s="56"/>
      <c r="H478" s="56"/>
      <c r="I478" s="56"/>
      <c r="J478" s="56"/>
      <c r="K478" s="56"/>
      <c r="L478" s="56"/>
      <c r="M478" s="56"/>
      <c r="N478" s="56"/>
      <c r="O478" s="56"/>
      <c r="P478" s="56"/>
    </row>
    <row r="479" spans="6:16" x14ac:dyDescent="0.25">
      <c r="F479" s="56"/>
      <c r="G479" s="56"/>
      <c r="H479" s="56"/>
      <c r="I479" s="56"/>
      <c r="J479" s="56"/>
      <c r="K479" s="56"/>
      <c r="L479" s="56"/>
      <c r="M479" s="56"/>
      <c r="N479" s="56"/>
      <c r="O479" s="56"/>
      <c r="P479" s="56"/>
    </row>
    <row r="480" spans="6:16" x14ac:dyDescent="0.25">
      <c r="F480" s="56"/>
      <c r="G480" s="56"/>
      <c r="H480" s="56"/>
      <c r="I480" s="56"/>
      <c r="J480" s="56"/>
      <c r="K480" s="56"/>
      <c r="L480" s="56"/>
      <c r="M480" s="56"/>
      <c r="N480" s="56"/>
      <c r="O480" s="56"/>
      <c r="P480" s="56"/>
    </row>
    <row r="481" spans="6:16" x14ac:dyDescent="0.25">
      <c r="F481" s="56"/>
      <c r="G481" s="56"/>
      <c r="H481" s="56"/>
      <c r="I481" s="56"/>
      <c r="J481" s="56"/>
      <c r="K481" s="56"/>
      <c r="L481" s="56"/>
      <c r="M481" s="56"/>
      <c r="N481" s="56"/>
      <c r="O481" s="56"/>
      <c r="P481" s="56"/>
    </row>
    <row r="482" spans="6:16" x14ac:dyDescent="0.25">
      <c r="F482" s="56"/>
      <c r="G482" s="56"/>
      <c r="H482" s="56"/>
      <c r="I482" s="56"/>
      <c r="J482" s="56"/>
      <c r="K482" s="56"/>
      <c r="L482" s="56"/>
      <c r="M482" s="56"/>
      <c r="N482" s="56"/>
      <c r="O482" s="56"/>
      <c r="P482" s="56"/>
    </row>
    <row r="483" spans="6:16" x14ac:dyDescent="0.25">
      <c r="F483" s="56"/>
      <c r="G483" s="56"/>
      <c r="H483" s="56"/>
      <c r="I483" s="56"/>
      <c r="J483" s="56"/>
      <c r="K483" s="56"/>
      <c r="L483" s="56"/>
      <c r="M483" s="56"/>
      <c r="N483" s="56"/>
      <c r="O483" s="56"/>
      <c r="P483" s="56"/>
    </row>
    <row r="484" spans="6:16" x14ac:dyDescent="0.25">
      <c r="F484" s="56"/>
      <c r="G484" s="56"/>
      <c r="H484" s="56"/>
      <c r="I484" s="56"/>
      <c r="J484" s="56"/>
      <c r="K484" s="56"/>
      <c r="L484" s="56"/>
      <c r="M484" s="56"/>
      <c r="N484" s="56"/>
      <c r="O484" s="56"/>
      <c r="P484" s="56"/>
    </row>
    <row r="485" spans="6:16" x14ac:dyDescent="0.25">
      <c r="F485" s="56"/>
      <c r="G485" s="56"/>
      <c r="H485" s="56"/>
      <c r="I485" s="56"/>
      <c r="J485" s="56"/>
      <c r="K485" s="56"/>
      <c r="L485" s="56"/>
      <c r="M485" s="56"/>
      <c r="N485" s="56"/>
      <c r="O485" s="56"/>
      <c r="P485" s="56"/>
    </row>
    <row r="486" spans="6:16" x14ac:dyDescent="0.25">
      <c r="F486" s="56"/>
      <c r="G486" s="56"/>
      <c r="H486" s="56"/>
      <c r="I486" s="56"/>
      <c r="J486" s="56"/>
      <c r="K486" s="56"/>
      <c r="L486" s="56"/>
      <c r="M486" s="56"/>
      <c r="N486" s="56"/>
      <c r="O486" s="56"/>
      <c r="P486" s="56"/>
    </row>
    <row r="487" spans="6:16" x14ac:dyDescent="0.25">
      <c r="F487" s="56"/>
      <c r="G487" s="56"/>
      <c r="H487" s="56"/>
      <c r="I487" s="56"/>
      <c r="J487" s="56"/>
      <c r="K487" s="56"/>
      <c r="L487" s="56"/>
      <c r="M487" s="56"/>
      <c r="N487" s="56"/>
      <c r="O487" s="56"/>
      <c r="P487" s="56"/>
    </row>
    <row r="488" spans="6:16" x14ac:dyDescent="0.25">
      <c r="F488" s="56"/>
      <c r="G488" s="56"/>
      <c r="H488" s="56"/>
      <c r="I488" s="56"/>
      <c r="J488" s="56"/>
      <c r="K488" s="56"/>
      <c r="L488" s="56"/>
      <c r="M488" s="56"/>
      <c r="N488" s="56"/>
      <c r="O488" s="56"/>
      <c r="P488" s="56"/>
    </row>
    <row r="489" spans="6:16" x14ac:dyDescent="0.25">
      <c r="F489" s="56"/>
      <c r="G489" s="56"/>
      <c r="H489" s="56"/>
      <c r="I489" s="56"/>
      <c r="J489" s="56"/>
      <c r="K489" s="56"/>
      <c r="L489" s="56"/>
      <c r="M489" s="56"/>
      <c r="N489" s="56"/>
      <c r="O489" s="56"/>
      <c r="P489" s="56"/>
    </row>
    <row r="490" spans="6:16" x14ac:dyDescent="0.25">
      <c r="F490" s="56"/>
      <c r="G490" s="56"/>
      <c r="H490" s="56"/>
      <c r="I490" s="56"/>
      <c r="J490" s="56"/>
      <c r="K490" s="56"/>
      <c r="L490" s="56"/>
      <c r="M490" s="56"/>
      <c r="N490" s="56"/>
      <c r="O490" s="56"/>
      <c r="P490" s="56"/>
    </row>
    <row r="491" spans="6:16" x14ac:dyDescent="0.25">
      <c r="F491" s="56"/>
      <c r="G491" s="56"/>
      <c r="H491" s="56"/>
      <c r="I491" s="56"/>
      <c r="J491" s="56"/>
      <c r="K491" s="56"/>
      <c r="L491" s="56"/>
      <c r="M491" s="56"/>
      <c r="N491" s="56"/>
      <c r="O491" s="56"/>
      <c r="P491" s="56"/>
    </row>
    <row r="492" spans="6:16" x14ac:dyDescent="0.25">
      <c r="F492" s="56"/>
      <c r="G492" s="56"/>
      <c r="H492" s="56"/>
      <c r="I492" s="56"/>
      <c r="J492" s="56"/>
      <c r="K492" s="56"/>
      <c r="L492" s="56"/>
      <c r="M492" s="56"/>
      <c r="N492" s="56"/>
      <c r="O492" s="56"/>
      <c r="P492" s="56"/>
    </row>
    <row r="493" spans="6:16" x14ac:dyDescent="0.25">
      <c r="F493" s="56"/>
      <c r="G493" s="56"/>
      <c r="H493" s="56"/>
      <c r="I493" s="56"/>
      <c r="J493" s="56"/>
      <c r="K493" s="56"/>
      <c r="L493" s="56"/>
      <c r="M493" s="56"/>
      <c r="N493" s="56"/>
      <c r="O493" s="56"/>
      <c r="P493" s="56"/>
    </row>
    <row r="494" spans="6:16" x14ac:dyDescent="0.25">
      <c r="F494" s="56"/>
      <c r="G494" s="56"/>
      <c r="H494" s="56"/>
      <c r="I494" s="56"/>
      <c r="J494" s="56"/>
      <c r="K494" s="56"/>
      <c r="L494" s="56"/>
      <c r="M494" s="56"/>
      <c r="N494" s="56"/>
      <c r="O494" s="56"/>
      <c r="P494" s="56"/>
    </row>
    <row r="495" spans="6:16" x14ac:dyDescent="0.25">
      <c r="F495" s="56"/>
      <c r="G495" s="56"/>
      <c r="H495" s="56"/>
      <c r="I495" s="56"/>
      <c r="J495" s="56"/>
      <c r="K495" s="56"/>
      <c r="L495" s="56"/>
      <c r="M495" s="56"/>
      <c r="N495" s="56"/>
      <c r="O495" s="56"/>
      <c r="P495" s="56"/>
    </row>
    <row r="496" spans="6:16" x14ac:dyDescent="0.25">
      <c r="F496" s="56"/>
      <c r="G496" s="56"/>
      <c r="H496" s="56"/>
      <c r="I496" s="56"/>
      <c r="J496" s="56"/>
      <c r="K496" s="56"/>
      <c r="L496" s="56"/>
      <c r="M496" s="56"/>
      <c r="N496" s="56"/>
      <c r="O496" s="56"/>
      <c r="P496" s="56"/>
    </row>
    <row r="497" spans="6:16" x14ac:dyDescent="0.25">
      <c r="F497" s="56"/>
      <c r="G497" s="56"/>
      <c r="H497" s="56"/>
      <c r="I497" s="56"/>
      <c r="J497" s="56"/>
      <c r="K497" s="56"/>
      <c r="L497" s="56"/>
      <c r="M497" s="56"/>
      <c r="N497" s="56"/>
      <c r="O497" s="56"/>
      <c r="P497" s="56"/>
    </row>
    <row r="498" spans="6:16" x14ac:dyDescent="0.25">
      <c r="F498" s="56"/>
      <c r="G498" s="56"/>
      <c r="H498" s="56"/>
      <c r="I498" s="56"/>
      <c r="J498" s="56"/>
      <c r="K498" s="56"/>
      <c r="L498" s="56"/>
      <c r="M498" s="56"/>
      <c r="N498" s="56"/>
      <c r="O498" s="56"/>
      <c r="P498" s="56"/>
    </row>
    <row r="499" spans="6:16" x14ac:dyDescent="0.25">
      <c r="F499" s="56"/>
      <c r="G499" s="56"/>
      <c r="H499" s="56"/>
      <c r="I499" s="56"/>
      <c r="J499" s="56"/>
      <c r="K499" s="56"/>
      <c r="L499" s="56"/>
      <c r="M499" s="56"/>
      <c r="N499" s="56"/>
      <c r="O499" s="56"/>
      <c r="P499" s="56"/>
    </row>
    <row r="500" spans="6:16" x14ac:dyDescent="0.25">
      <c r="F500" s="56"/>
      <c r="G500" s="56"/>
      <c r="H500" s="56"/>
      <c r="I500" s="56"/>
      <c r="J500" s="56"/>
      <c r="K500" s="56"/>
      <c r="L500" s="56"/>
      <c r="M500" s="56"/>
      <c r="N500" s="56"/>
      <c r="O500" s="56"/>
      <c r="P500" s="56"/>
    </row>
    <row r="501" spans="6:16" x14ac:dyDescent="0.25">
      <c r="F501" s="56"/>
      <c r="G501" s="56"/>
      <c r="H501" s="56"/>
      <c r="I501" s="56"/>
      <c r="J501" s="56"/>
      <c r="K501" s="56"/>
      <c r="L501" s="56"/>
      <c r="M501" s="56"/>
      <c r="N501" s="56"/>
      <c r="O501" s="56"/>
      <c r="P501" s="56"/>
    </row>
    <row r="502" spans="6:16" x14ac:dyDescent="0.25">
      <c r="F502" s="56"/>
      <c r="G502" s="56"/>
      <c r="H502" s="56"/>
      <c r="I502" s="56"/>
      <c r="J502" s="56"/>
      <c r="K502" s="56"/>
      <c r="L502" s="56"/>
      <c r="M502" s="56"/>
      <c r="N502" s="56"/>
      <c r="O502" s="56"/>
      <c r="P502" s="56"/>
    </row>
    <row r="503" spans="6:16" x14ac:dyDescent="0.25">
      <c r="F503" s="56"/>
      <c r="G503" s="56"/>
      <c r="H503" s="56"/>
      <c r="I503" s="56"/>
      <c r="J503" s="56"/>
      <c r="K503" s="56"/>
      <c r="L503" s="56"/>
      <c r="M503" s="56"/>
      <c r="N503" s="56"/>
      <c r="O503" s="56"/>
      <c r="P503" s="56"/>
    </row>
    <row r="504" spans="6:16" x14ac:dyDescent="0.25">
      <c r="F504" s="56"/>
      <c r="G504" s="56"/>
      <c r="H504" s="56"/>
      <c r="I504" s="56"/>
      <c r="J504" s="56"/>
      <c r="K504" s="56"/>
      <c r="L504" s="56"/>
      <c r="M504" s="56"/>
      <c r="N504" s="56"/>
      <c r="O504" s="56"/>
      <c r="P504" s="56"/>
    </row>
    <row r="505" spans="6:16" x14ac:dyDescent="0.25">
      <c r="F505" s="56"/>
      <c r="G505" s="56"/>
      <c r="H505" s="56"/>
      <c r="I505" s="56"/>
      <c r="J505" s="56"/>
      <c r="K505" s="56"/>
      <c r="L505" s="56"/>
      <c r="M505" s="56"/>
      <c r="N505" s="56"/>
      <c r="O505" s="56"/>
      <c r="P505" s="56"/>
    </row>
    <row r="506" spans="6:16" x14ac:dyDescent="0.25">
      <c r="F506" s="56"/>
      <c r="G506" s="56"/>
      <c r="H506" s="56"/>
      <c r="I506" s="56"/>
      <c r="J506" s="56"/>
      <c r="K506" s="56"/>
      <c r="L506" s="56"/>
      <c r="M506" s="56"/>
      <c r="N506" s="56"/>
      <c r="O506" s="56"/>
      <c r="P506" s="56"/>
    </row>
    <row r="507" spans="6:16" x14ac:dyDescent="0.25">
      <c r="F507" s="56"/>
      <c r="G507" s="56"/>
      <c r="H507" s="56"/>
      <c r="I507" s="56"/>
      <c r="J507" s="56"/>
      <c r="K507" s="56"/>
      <c r="L507" s="56"/>
      <c r="M507" s="56"/>
      <c r="N507" s="56"/>
      <c r="O507" s="56"/>
      <c r="P507" s="56"/>
    </row>
    <row r="508" spans="6:16" x14ac:dyDescent="0.25">
      <c r="F508" s="56"/>
      <c r="G508" s="56"/>
      <c r="H508" s="56"/>
      <c r="I508" s="56"/>
      <c r="J508" s="56"/>
      <c r="K508" s="56"/>
      <c r="L508" s="56"/>
      <c r="M508" s="56"/>
      <c r="N508" s="56"/>
      <c r="O508" s="56"/>
      <c r="P508" s="56"/>
    </row>
    <row r="509" spans="6:16" x14ac:dyDescent="0.25">
      <c r="F509" s="56"/>
      <c r="G509" s="56"/>
      <c r="H509" s="56"/>
      <c r="I509" s="56"/>
      <c r="J509" s="56"/>
      <c r="K509" s="56"/>
      <c r="L509" s="56"/>
      <c r="M509" s="56"/>
      <c r="N509" s="56"/>
      <c r="O509" s="56"/>
      <c r="P509" s="56"/>
    </row>
    <row r="510" spans="6:16" x14ac:dyDescent="0.25">
      <c r="F510" s="56"/>
      <c r="G510" s="56"/>
      <c r="H510" s="56"/>
      <c r="I510" s="56"/>
      <c r="J510" s="56"/>
      <c r="K510" s="56"/>
      <c r="L510" s="56"/>
      <c r="M510" s="56"/>
      <c r="N510" s="56"/>
      <c r="O510" s="56"/>
      <c r="P510" s="56"/>
    </row>
    <row r="511" spans="6:16" x14ac:dyDescent="0.25">
      <c r="F511" s="56"/>
      <c r="G511" s="56"/>
      <c r="H511" s="56"/>
      <c r="I511" s="56"/>
      <c r="J511" s="56"/>
      <c r="K511" s="56"/>
      <c r="L511" s="56"/>
      <c r="M511" s="56"/>
      <c r="N511" s="56"/>
      <c r="O511" s="56"/>
      <c r="P511" s="56"/>
    </row>
    <row r="512" spans="6:16" x14ac:dyDescent="0.25">
      <c r="F512" s="56"/>
      <c r="G512" s="56"/>
      <c r="H512" s="56"/>
      <c r="I512" s="56"/>
      <c r="J512" s="56"/>
      <c r="K512" s="56"/>
      <c r="L512" s="56"/>
      <c r="M512" s="56"/>
      <c r="N512" s="56"/>
      <c r="O512" s="56"/>
      <c r="P512" s="56"/>
    </row>
    <row r="513" spans="6:16" x14ac:dyDescent="0.25">
      <c r="F513" s="56"/>
      <c r="G513" s="56"/>
      <c r="H513" s="56"/>
      <c r="I513" s="56"/>
      <c r="J513" s="56"/>
      <c r="K513" s="56"/>
      <c r="L513" s="56"/>
      <c r="M513" s="56"/>
      <c r="N513" s="56"/>
      <c r="O513" s="56"/>
      <c r="P513" s="56"/>
    </row>
    <row r="514" spans="6:16" x14ac:dyDescent="0.25">
      <c r="F514" s="56"/>
      <c r="G514" s="56"/>
      <c r="H514" s="56"/>
      <c r="I514" s="56"/>
      <c r="J514" s="56"/>
      <c r="K514" s="56"/>
      <c r="L514" s="56"/>
      <c r="M514" s="56"/>
      <c r="N514" s="56"/>
      <c r="O514" s="56"/>
      <c r="P514" s="56"/>
    </row>
    <row r="515" spans="6:16" x14ac:dyDescent="0.25">
      <c r="F515" s="56"/>
      <c r="G515" s="56"/>
      <c r="H515" s="56"/>
      <c r="I515" s="56"/>
      <c r="J515" s="56"/>
      <c r="K515" s="56"/>
      <c r="L515" s="56"/>
      <c r="M515" s="56"/>
      <c r="N515" s="56"/>
      <c r="O515" s="56"/>
      <c r="P515" s="56"/>
    </row>
    <row r="516" spans="6:16" x14ac:dyDescent="0.25">
      <c r="F516" s="56"/>
      <c r="G516" s="56"/>
      <c r="H516" s="56"/>
      <c r="I516" s="56"/>
      <c r="J516" s="56"/>
      <c r="K516" s="56"/>
      <c r="L516" s="56"/>
      <c r="M516" s="56"/>
      <c r="N516" s="56"/>
      <c r="O516" s="56"/>
      <c r="P516" s="56"/>
    </row>
    <row r="517" spans="6:16" x14ac:dyDescent="0.25">
      <c r="F517" s="56"/>
      <c r="G517" s="56"/>
      <c r="H517" s="56"/>
      <c r="I517" s="56"/>
      <c r="J517" s="56"/>
      <c r="K517" s="56"/>
      <c r="L517" s="56"/>
      <c r="M517" s="56"/>
      <c r="N517" s="56"/>
      <c r="O517" s="56"/>
      <c r="P517" s="56"/>
    </row>
    <row r="518" spans="6:16" x14ac:dyDescent="0.25">
      <c r="F518" s="56"/>
      <c r="G518" s="56"/>
      <c r="H518" s="56"/>
      <c r="I518" s="56"/>
      <c r="J518" s="56"/>
      <c r="K518" s="56"/>
      <c r="L518" s="56"/>
      <c r="M518" s="56"/>
      <c r="N518" s="56"/>
      <c r="O518" s="56"/>
      <c r="P518" s="56"/>
    </row>
    <row r="519" spans="6:16" x14ac:dyDescent="0.25">
      <c r="F519" s="56"/>
      <c r="G519" s="56"/>
      <c r="H519" s="56"/>
      <c r="I519" s="56"/>
      <c r="J519" s="56"/>
      <c r="K519" s="56"/>
      <c r="L519" s="56"/>
      <c r="M519" s="56"/>
      <c r="N519" s="56"/>
      <c r="O519" s="56"/>
      <c r="P519" s="56"/>
    </row>
    <row r="520" spans="6:16" x14ac:dyDescent="0.25">
      <c r="F520" s="56"/>
      <c r="G520" s="56"/>
      <c r="H520" s="56"/>
      <c r="I520" s="56"/>
      <c r="J520" s="56"/>
      <c r="K520" s="56"/>
      <c r="L520" s="56"/>
      <c r="M520" s="56"/>
      <c r="N520" s="56"/>
      <c r="O520" s="56"/>
      <c r="P520" s="56"/>
    </row>
    <row r="521" spans="6:16" x14ac:dyDescent="0.25">
      <c r="F521" s="56"/>
      <c r="G521" s="56"/>
      <c r="H521" s="56"/>
      <c r="I521" s="56"/>
      <c r="J521" s="56"/>
      <c r="K521" s="56"/>
      <c r="L521" s="56"/>
      <c r="M521" s="56"/>
      <c r="N521" s="56"/>
      <c r="O521" s="56"/>
      <c r="P521" s="56"/>
    </row>
    <row r="522" spans="6:16" x14ac:dyDescent="0.25">
      <c r="F522" s="56"/>
      <c r="G522" s="56"/>
      <c r="H522" s="56"/>
      <c r="I522" s="56"/>
      <c r="J522" s="56"/>
      <c r="K522" s="56"/>
      <c r="L522" s="56"/>
      <c r="M522" s="56"/>
      <c r="N522" s="56"/>
      <c r="O522" s="56"/>
      <c r="P522" s="56"/>
    </row>
    <row r="523" spans="6:16" x14ac:dyDescent="0.25">
      <c r="F523" s="56"/>
      <c r="G523" s="56"/>
      <c r="H523" s="56"/>
      <c r="I523" s="56"/>
      <c r="J523" s="56"/>
      <c r="K523" s="56"/>
      <c r="L523" s="56"/>
      <c r="M523" s="56"/>
      <c r="N523" s="56"/>
      <c r="O523" s="56"/>
      <c r="P523" s="56"/>
    </row>
    <row r="524" spans="6:16" x14ac:dyDescent="0.25">
      <c r="F524" s="56"/>
      <c r="G524" s="56"/>
      <c r="H524" s="56"/>
      <c r="I524" s="56"/>
      <c r="J524" s="56"/>
      <c r="K524" s="56"/>
      <c r="L524" s="56"/>
      <c r="M524" s="56"/>
      <c r="N524" s="56"/>
      <c r="O524" s="56"/>
      <c r="P524" s="56"/>
    </row>
    <row r="525" spans="6:16" x14ac:dyDescent="0.25">
      <c r="F525" s="56"/>
      <c r="G525" s="56"/>
      <c r="H525" s="56"/>
      <c r="I525" s="56"/>
      <c r="J525" s="56"/>
      <c r="K525" s="56"/>
      <c r="L525" s="56"/>
      <c r="M525" s="56"/>
      <c r="N525" s="56"/>
      <c r="O525" s="56"/>
      <c r="P525" s="56"/>
    </row>
    <row r="526" spans="6:16" x14ac:dyDescent="0.25">
      <c r="F526" s="56"/>
      <c r="G526" s="56"/>
      <c r="H526" s="56"/>
      <c r="I526" s="56"/>
      <c r="J526" s="56"/>
      <c r="K526" s="56"/>
      <c r="L526" s="56"/>
      <c r="M526" s="56"/>
      <c r="N526" s="56"/>
      <c r="O526" s="56"/>
      <c r="P526" s="56"/>
    </row>
    <row r="527" spans="6:16" x14ac:dyDescent="0.25">
      <c r="F527" s="56"/>
      <c r="G527" s="56"/>
      <c r="H527" s="56"/>
      <c r="I527" s="56"/>
      <c r="J527" s="56"/>
      <c r="K527" s="56"/>
      <c r="L527" s="56"/>
      <c r="M527" s="56"/>
      <c r="N527" s="56"/>
      <c r="O527" s="56"/>
      <c r="P527" s="56"/>
    </row>
    <row r="528" spans="6:16" x14ac:dyDescent="0.25">
      <c r="F528" s="56"/>
      <c r="G528" s="56"/>
      <c r="H528" s="56"/>
      <c r="I528" s="56"/>
      <c r="J528" s="56"/>
      <c r="K528" s="56"/>
      <c r="L528" s="56"/>
      <c r="M528" s="56"/>
      <c r="N528" s="56"/>
      <c r="O528" s="56"/>
      <c r="P528" s="56"/>
    </row>
    <row r="529" spans="6:16" x14ac:dyDescent="0.25">
      <c r="F529" s="56"/>
      <c r="G529" s="56"/>
      <c r="H529" s="56"/>
      <c r="I529" s="56"/>
      <c r="J529" s="56"/>
      <c r="K529" s="56"/>
      <c r="L529" s="56"/>
      <c r="M529" s="56"/>
      <c r="N529" s="56"/>
      <c r="O529" s="56"/>
      <c r="P529" s="56"/>
    </row>
    <row r="530" spans="6:16" x14ac:dyDescent="0.25">
      <c r="F530" s="56"/>
      <c r="G530" s="56"/>
      <c r="H530" s="56"/>
      <c r="I530" s="56"/>
      <c r="J530" s="56"/>
      <c r="K530" s="56"/>
      <c r="L530" s="56"/>
      <c r="M530" s="56"/>
      <c r="N530" s="56"/>
      <c r="O530" s="56"/>
      <c r="P530" s="56"/>
    </row>
    <row r="531" spans="6:16" x14ac:dyDescent="0.25">
      <c r="F531" s="56"/>
      <c r="G531" s="56"/>
      <c r="H531" s="56"/>
      <c r="I531" s="56"/>
      <c r="J531" s="56"/>
      <c r="K531" s="56"/>
      <c r="L531" s="56"/>
      <c r="M531" s="56"/>
      <c r="N531" s="56"/>
      <c r="O531" s="56"/>
      <c r="P531" s="56"/>
    </row>
    <row r="532" spans="6:16" x14ac:dyDescent="0.25">
      <c r="F532" s="56"/>
      <c r="G532" s="56"/>
      <c r="H532" s="56"/>
      <c r="I532" s="56"/>
      <c r="J532" s="56"/>
      <c r="K532" s="56"/>
      <c r="L532" s="56"/>
      <c r="M532" s="56"/>
      <c r="N532" s="56"/>
      <c r="O532" s="56"/>
      <c r="P532" s="56"/>
    </row>
    <row r="533" spans="6:16" x14ac:dyDescent="0.25">
      <c r="F533" s="56"/>
      <c r="G533" s="56"/>
      <c r="H533" s="56"/>
      <c r="I533" s="56"/>
      <c r="J533" s="56"/>
      <c r="K533" s="56"/>
      <c r="L533" s="56"/>
      <c r="M533" s="56"/>
      <c r="N533" s="56"/>
      <c r="O533" s="56"/>
      <c r="P533" s="56"/>
    </row>
    <row r="534" spans="6:16" x14ac:dyDescent="0.25">
      <c r="F534" s="56"/>
      <c r="G534" s="56"/>
      <c r="H534" s="56"/>
      <c r="I534" s="56"/>
      <c r="J534" s="56"/>
      <c r="K534" s="56"/>
      <c r="L534" s="56"/>
      <c r="M534" s="56"/>
      <c r="N534" s="56"/>
      <c r="O534" s="56"/>
      <c r="P534" s="56"/>
    </row>
    <row r="535" spans="6:16" x14ac:dyDescent="0.25">
      <c r="F535" s="56"/>
      <c r="G535" s="56"/>
      <c r="H535" s="56"/>
      <c r="I535" s="56"/>
      <c r="J535" s="56"/>
      <c r="K535" s="56"/>
      <c r="L535" s="56"/>
      <c r="M535" s="56"/>
      <c r="N535" s="56"/>
      <c r="O535" s="56"/>
      <c r="P535" s="56"/>
    </row>
    <row r="536" spans="6:16" x14ac:dyDescent="0.25">
      <c r="F536" s="56"/>
      <c r="G536" s="56"/>
      <c r="H536" s="56"/>
      <c r="I536" s="56"/>
      <c r="J536" s="56"/>
      <c r="K536" s="56"/>
      <c r="L536" s="56"/>
      <c r="M536" s="56"/>
      <c r="N536" s="56"/>
      <c r="O536" s="56"/>
      <c r="P536" s="56"/>
    </row>
    <row r="537" spans="6:16" x14ac:dyDescent="0.25">
      <c r="F537" s="56"/>
      <c r="G537" s="56"/>
      <c r="H537" s="56"/>
      <c r="I537" s="56"/>
      <c r="J537" s="56"/>
      <c r="K537" s="56"/>
      <c r="L537" s="56"/>
      <c r="M537" s="56"/>
      <c r="N537" s="56"/>
      <c r="O537" s="56"/>
      <c r="P537" s="56"/>
    </row>
    <row r="538" spans="6:16" x14ac:dyDescent="0.25">
      <c r="F538" s="56"/>
      <c r="G538" s="56"/>
      <c r="H538" s="56"/>
      <c r="I538" s="56"/>
      <c r="J538" s="56"/>
      <c r="K538" s="56"/>
      <c r="L538" s="56"/>
      <c r="M538" s="56"/>
      <c r="N538" s="56"/>
      <c r="O538" s="56"/>
      <c r="P538" s="56"/>
    </row>
    <row r="539" spans="6:16" x14ac:dyDescent="0.25">
      <c r="F539" s="56"/>
      <c r="G539" s="56"/>
      <c r="H539" s="56"/>
      <c r="I539" s="56"/>
      <c r="J539" s="56"/>
      <c r="K539" s="56"/>
      <c r="L539" s="56"/>
      <c r="M539" s="56"/>
      <c r="N539" s="56"/>
      <c r="O539" s="56"/>
      <c r="P539" s="56"/>
    </row>
    <row r="540" spans="6:16" x14ac:dyDescent="0.25">
      <c r="F540" s="56"/>
      <c r="G540" s="56"/>
      <c r="H540" s="56"/>
      <c r="I540" s="56"/>
      <c r="J540" s="56"/>
      <c r="K540" s="56"/>
      <c r="L540" s="56"/>
      <c r="M540" s="56"/>
      <c r="N540" s="56"/>
      <c r="O540" s="56"/>
      <c r="P540" s="56"/>
    </row>
    <row r="541" spans="6:16" x14ac:dyDescent="0.25">
      <c r="F541" s="56"/>
      <c r="G541" s="56"/>
      <c r="H541" s="56"/>
      <c r="I541" s="56"/>
      <c r="J541" s="56"/>
      <c r="K541" s="56"/>
      <c r="L541" s="56"/>
      <c r="M541" s="56"/>
      <c r="N541" s="56"/>
      <c r="O541" s="56"/>
      <c r="P541" s="56"/>
    </row>
    <row r="542" spans="6:16" x14ac:dyDescent="0.25">
      <c r="F542" s="56"/>
      <c r="G542" s="56"/>
      <c r="H542" s="56"/>
      <c r="I542" s="56"/>
      <c r="J542" s="56"/>
      <c r="K542" s="56"/>
      <c r="L542" s="56"/>
      <c r="M542" s="56"/>
      <c r="N542" s="56"/>
      <c r="O542" s="56"/>
      <c r="P542" s="56"/>
    </row>
    <row r="543" spans="6:16" x14ac:dyDescent="0.25">
      <c r="F543" s="56"/>
      <c r="G543" s="56"/>
      <c r="H543" s="56"/>
      <c r="I543" s="56"/>
      <c r="J543" s="56"/>
      <c r="K543" s="56"/>
      <c r="L543" s="56"/>
      <c r="M543" s="56"/>
      <c r="N543" s="56"/>
      <c r="O543" s="56"/>
      <c r="P543" s="56"/>
    </row>
    <row r="544" spans="6:16" x14ac:dyDescent="0.25">
      <c r="F544" s="56"/>
      <c r="G544" s="56"/>
      <c r="H544" s="56"/>
      <c r="I544" s="56"/>
      <c r="J544" s="56"/>
      <c r="K544" s="56"/>
      <c r="L544" s="56"/>
      <c r="M544" s="56"/>
      <c r="N544" s="56"/>
      <c r="O544" s="56"/>
      <c r="P544" s="56"/>
    </row>
    <row r="545" spans="6:16" x14ac:dyDescent="0.25">
      <c r="F545" s="56"/>
      <c r="G545" s="56"/>
      <c r="H545" s="56"/>
      <c r="I545" s="56"/>
      <c r="J545" s="56"/>
      <c r="K545" s="56"/>
      <c r="L545" s="56"/>
      <c r="M545" s="56"/>
      <c r="N545" s="56"/>
      <c r="O545" s="56"/>
      <c r="P545" s="56"/>
    </row>
    <row r="546" spans="6:16" x14ac:dyDescent="0.25">
      <c r="F546" s="56"/>
      <c r="G546" s="56"/>
      <c r="H546" s="56"/>
      <c r="I546" s="56"/>
      <c r="J546" s="56"/>
      <c r="K546" s="56"/>
      <c r="L546" s="56"/>
      <c r="M546" s="56"/>
      <c r="N546" s="56"/>
      <c r="O546" s="56"/>
      <c r="P546" s="56"/>
    </row>
    <row r="547" spans="6:16" x14ac:dyDescent="0.25">
      <c r="F547" s="56"/>
      <c r="G547" s="56"/>
      <c r="H547" s="56"/>
      <c r="I547" s="56"/>
      <c r="J547" s="56"/>
      <c r="K547" s="56"/>
      <c r="L547" s="56"/>
      <c r="M547" s="56"/>
      <c r="N547" s="56"/>
      <c r="O547" s="56"/>
      <c r="P547" s="56"/>
    </row>
    <row r="548" spans="6:16" x14ac:dyDescent="0.25">
      <c r="F548" s="56"/>
      <c r="G548" s="56"/>
      <c r="H548" s="56"/>
      <c r="I548" s="56"/>
      <c r="J548" s="56"/>
      <c r="K548" s="56"/>
      <c r="L548" s="56"/>
      <c r="M548" s="56"/>
      <c r="N548" s="56"/>
      <c r="O548" s="56"/>
      <c r="P548" s="56"/>
    </row>
    <row r="549" spans="6:16" x14ac:dyDescent="0.25">
      <c r="F549" s="56"/>
      <c r="G549" s="56"/>
      <c r="H549" s="56"/>
      <c r="I549" s="56"/>
      <c r="J549" s="56"/>
      <c r="K549" s="56"/>
      <c r="L549" s="56"/>
      <c r="M549" s="56"/>
      <c r="N549" s="56"/>
      <c r="O549" s="56"/>
      <c r="P549" s="56"/>
    </row>
    <row r="550" spans="6:16" x14ac:dyDescent="0.25">
      <c r="F550" s="56"/>
      <c r="G550" s="56"/>
      <c r="H550" s="56"/>
      <c r="I550" s="56"/>
      <c r="J550" s="56"/>
      <c r="K550" s="56"/>
      <c r="L550" s="56"/>
      <c r="M550" s="56"/>
      <c r="N550" s="56"/>
      <c r="O550" s="56"/>
      <c r="P550" s="56"/>
    </row>
    <row r="551" spans="6:16" x14ac:dyDescent="0.25">
      <c r="F551" s="56"/>
      <c r="G551" s="56"/>
      <c r="H551" s="56"/>
      <c r="I551" s="56"/>
      <c r="J551" s="56"/>
      <c r="K551" s="56"/>
      <c r="L551" s="56"/>
      <c r="M551" s="56"/>
      <c r="N551" s="56"/>
      <c r="O551" s="56"/>
      <c r="P551" s="56"/>
    </row>
    <row r="552" spans="6:16" x14ac:dyDescent="0.25">
      <c r="F552" s="56"/>
      <c r="G552" s="56"/>
      <c r="H552" s="56"/>
      <c r="I552" s="56"/>
      <c r="J552" s="56"/>
      <c r="K552" s="56"/>
      <c r="L552" s="56"/>
      <c r="M552" s="56"/>
      <c r="N552" s="56"/>
      <c r="O552" s="56"/>
      <c r="P552" s="56"/>
    </row>
    <row r="553" spans="6:16" x14ac:dyDescent="0.25">
      <c r="F553" s="56"/>
      <c r="G553" s="56"/>
      <c r="H553" s="56"/>
      <c r="I553" s="56"/>
      <c r="J553" s="56"/>
      <c r="K553" s="56"/>
      <c r="L553" s="56"/>
      <c r="M553" s="56"/>
      <c r="N553" s="56"/>
      <c r="O553" s="56"/>
      <c r="P553" s="56"/>
    </row>
    <row r="554" spans="6:16" x14ac:dyDescent="0.25">
      <c r="F554" s="56"/>
      <c r="G554" s="56"/>
      <c r="H554" s="56"/>
      <c r="I554" s="56"/>
      <c r="J554" s="56"/>
      <c r="K554" s="56"/>
      <c r="L554" s="56"/>
      <c r="M554" s="56"/>
      <c r="N554" s="56"/>
      <c r="O554" s="56"/>
      <c r="P554" s="56"/>
    </row>
    <row r="555" spans="6:16" x14ac:dyDescent="0.25">
      <c r="F555" s="56"/>
      <c r="G555" s="56"/>
      <c r="H555" s="56"/>
      <c r="I555" s="56"/>
      <c r="J555" s="56"/>
      <c r="K555" s="56"/>
      <c r="L555" s="56"/>
      <c r="M555" s="56"/>
      <c r="N555" s="56"/>
      <c r="O555" s="56"/>
      <c r="P555" s="56"/>
    </row>
    <row r="556" spans="6:16" x14ac:dyDescent="0.25">
      <c r="F556" s="56"/>
      <c r="G556" s="56"/>
      <c r="H556" s="56"/>
      <c r="I556" s="56"/>
      <c r="J556" s="56"/>
      <c r="K556" s="56"/>
      <c r="L556" s="56"/>
      <c r="M556" s="56"/>
      <c r="N556" s="56"/>
      <c r="O556" s="56"/>
      <c r="P556" s="56"/>
    </row>
    <row r="557" spans="6:16" x14ac:dyDescent="0.25">
      <c r="F557" s="56"/>
      <c r="G557" s="56"/>
      <c r="H557" s="56"/>
      <c r="I557" s="56"/>
      <c r="J557" s="56"/>
      <c r="K557" s="56"/>
      <c r="L557" s="56"/>
      <c r="M557" s="56"/>
      <c r="N557" s="56"/>
      <c r="O557" s="56"/>
      <c r="P557" s="56"/>
    </row>
    <row r="558" spans="6:16" x14ac:dyDescent="0.25">
      <c r="F558" s="56"/>
      <c r="G558" s="56"/>
      <c r="H558" s="56"/>
      <c r="I558" s="56"/>
      <c r="J558" s="56"/>
      <c r="K558" s="56"/>
      <c r="L558" s="56"/>
      <c r="M558" s="56"/>
      <c r="N558" s="56"/>
      <c r="O558" s="56"/>
      <c r="P558" s="56"/>
    </row>
    <row r="559" spans="6:16" x14ac:dyDescent="0.25">
      <c r="F559" s="56"/>
      <c r="G559" s="56"/>
      <c r="H559" s="56"/>
      <c r="I559" s="56"/>
      <c r="J559" s="56"/>
      <c r="K559" s="56"/>
      <c r="L559" s="56"/>
      <c r="M559" s="56"/>
      <c r="N559" s="56"/>
      <c r="O559" s="56"/>
      <c r="P559" s="56"/>
    </row>
    <row r="560" spans="6:16" x14ac:dyDescent="0.25">
      <c r="F560" s="56"/>
      <c r="G560" s="56"/>
      <c r="H560" s="56"/>
      <c r="I560" s="56"/>
      <c r="J560" s="56"/>
      <c r="K560" s="56"/>
      <c r="L560" s="56"/>
      <c r="M560" s="56"/>
      <c r="N560" s="56"/>
      <c r="O560" s="56"/>
      <c r="P560" s="56"/>
    </row>
    <row r="561" spans="6:16" x14ac:dyDescent="0.25">
      <c r="F561" s="56"/>
      <c r="G561" s="56"/>
      <c r="H561" s="56"/>
      <c r="I561" s="56"/>
      <c r="J561" s="56"/>
      <c r="K561" s="56"/>
      <c r="L561" s="56"/>
      <c r="M561" s="56"/>
      <c r="N561" s="56"/>
      <c r="O561" s="56"/>
      <c r="P561" s="56"/>
    </row>
    <row r="562" spans="6:16" x14ac:dyDescent="0.25">
      <c r="F562" s="56"/>
      <c r="G562" s="56"/>
      <c r="H562" s="56"/>
      <c r="I562" s="56"/>
      <c r="J562" s="56"/>
      <c r="K562" s="56"/>
      <c r="L562" s="56"/>
      <c r="M562" s="56"/>
      <c r="N562" s="56"/>
      <c r="O562" s="56"/>
      <c r="P562" s="56"/>
    </row>
    <row r="563" spans="6:16" x14ac:dyDescent="0.25">
      <c r="F563" s="56"/>
      <c r="G563" s="56"/>
      <c r="H563" s="56"/>
      <c r="I563" s="56"/>
      <c r="J563" s="56"/>
      <c r="K563" s="56"/>
      <c r="L563" s="56"/>
      <c r="M563" s="56"/>
      <c r="N563" s="56"/>
      <c r="O563" s="56"/>
      <c r="P563" s="56"/>
    </row>
    <row r="564" spans="6:16" x14ac:dyDescent="0.25">
      <c r="F564" s="56"/>
      <c r="G564" s="56"/>
      <c r="H564" s="56"/>
      <c r="I564" s="56"/>
      <c r="J564" s="56"/>
      <c r="K564" s="56"/>
      <c r="L564" s="56"/>
      <c r="M564" s="56"/>
      <c r="N564" s="56"/>
      <c r="O564" s="56"/>
      <c r="P564" s="56"/>
    </row>
    <row r="565" spans="6:16" x14ac:dyDescent="0.25">
      <c r="F565" s="56"/>
      <c r="G565" s="56"/>
      <c r="H565" s="56"/>
      <c r="I565" s="56"/>
      <c r="J565" s="56"/>
      <c r="K565" s="56"/>
      <c r="L565" s="56"/>
      <c r="M565" s="56"/>
      <c r="N565" s="56"/>
      <c r="O565" s="56"/>
      <c r="P565" s="56"/>
    </row>
    <row r="566" spans="6:16" x14ac:dyDescent="0.25">
      <c r="F566" s="56"/>
      <c r="G566" s="56"/>
      <c r="H566" s="56"/>
      <c r="I566" s="56"/>
      <c r="J566" s="56"/>
      <c r="K566" s="56"/>
      <c r="L566" s="56"/>
      <c r="M566" s="56"/>
      <c r="N566" s="56"/>
      <c r="O566" s="56"/>
      <c r="P566" s="56"/>
    </row>
    <row r="567" spans="6:16" x14ac:dyDescent="0.25">
      <c r="F567" s="56"/>
      <c r="G567" s="56"/>
      <c r="H567" s="56"/>
      <c r="I567" s="56"/>
      <c r="J567" s="56"/>
      <c r="K567" s="56"/>
      <c r="L567" s="56"/>
      <c r="M567" s="56"/>
      <c r="N567" s="56"/>
      <c r="O567" s="56"/>
      <c r="P567" s="56"/>
    </row>
    <row r="568" spans="6:16" x14ac:dyDescent="0.25">
      <c r="F568" s="56"/>
      <c r="G568" s="56"/>
      <c r="H568" s="56"/>
      <c r="I568" s="56"/>
      <c r="J568" s="56"/>
      <c r="K568" s="56"/>
      <c r="L568" s="56"/>
      <c r="M568" s="56"/>
      <c r="N568" s="56"/>
      <c r="O568" s="56"/>
      <c r="P568" s="56"/>
    </row>
    <row r="569" spans="6:16" x14ac:dyDescent="0.25">
      <c r="F569" s="56"/>
      <c r="G569" s="56"/>
      <c r="H569" s="56"/>
      <c r="I569" s="56"/>
      <c r="J569" s="56"/>
      <c r="K569" s="56"/>
      <c r="L569" s="56"/>
      <c r="M569" s="56"/>
      <c r="N569" s="56"/>
      <c r="O569" s="56"/>
      <c r="P569" s="56"/>
    </row>
    <row r="570" spans="6:16" x14ac:dyDescent="0.25">
      <c r="F570" s="56"/>
      <c r="G570" s="56"/>
      <c r="H570" s="56"/>
      <c r="I570" s="56"/>
      <c r="J570" s="56"/>
      <c r="K570" s="56"/>
      <c r="L570" s="56"/>
      <c r="M570" s="56"/>
      <c r="N570" s="56"/>
      <c r="O570" s="56"/>
      <c r="P570" s="56"/>
    </row>
    <row r="571" spans="6:16" x14ac:dyDescent="0.25">
      <c r="F571" s="56"/>
      <c r="G571" s="56"/>
      <c r="H571" s="56"/>
      <c r="I571" s="56"/>
      <c r="J571" s="56"/>
      <c r="K571" s="56"/>
      <c r="L571" s="56"/>
      <c r="M571" s="56"/>
      <c r="N571" s="56"/>
      <c r="O571" s="56"/>
      <c r="P571" s="56"/>
    </row>
    <row r="572" spans="6:16" x14ac:dyDescent="0.25">
      <c r="F572" s="56"/>
      <c r="G572" s="56"/>
      <c r="H572" s="56"/>
      <c r="I572" s="56"/>
      <c r="J572" s="56"/>
      <c r="K572" s="56"/>
      <c r="L572" s="56"/>
      <c r="M572" s="56"/>
      <c r="N572" s="56"/>
      <c r="O572" s="56"/>
      <c r="P572" s="56"/>
    </row>
    <row r="573" spans="6:16" x14ac:dyDescent="0.25">
      <c r="F573" s="56"/>
      <c r="G573" s="56"/>
      <c r="H573" s="56"/>
      <c r="I573" s="56"/>
      <c r="J573" s="56"/>
      <c r="K573" s="56"/>
      <c r="L573" s="56"/>
      <c r="M573" s="56"/>
      <c r="N573" s="56"/>
      <c r="O573" s="56"/>
      <c r="P573" s="56"/>
    </row>
    <row r="574" spans="6:16" x14ac:dyDescent="0.25">
      <c r="F574" s="56"/>
      <c r="G574" s="56"/>
      <c r="H574" s="56"/>
      <c r="I574" s="56"/>
      <c r="J574" s="56"/>
      <c r="K574" s="56"/>
      <c r="L574" s="56"/>
      <c r="M574" s="56"/>
      <c r="N574" s="56"/>
      <c r="O574" s="56"/>
      <c r="P574" s="56"/>
    </row>
    <row r="575" spans="6:16" x14ac:dyDescent="0.25">
      <c r="F575" s="56"/>
      <c r="G575" s="56"/>
      <c r="H575" s="56"/>
      <c r="I575" s="56"/>
      <c r="J575" s="56"/>
      <c r="K575" s="56"/>
      <c r="L575" s="56"/>
      <c r="M575" s="56"/>
      <c r="N575" s="56"/>
      <c r="O575" s="56"/>
      <c r="P575" s="56"/>
    </row>
    <row r="576" spans="6:16" x14ac:dyDescent="0.25">
      <c r="F576" s="56"/>
      <c r="G576" s="56"/>
      <c r="H576" s="56"/>
      <c r="I576" s="56"/>
      <c r="J576" s="56"/>
      <c r="K576" s="56"/>
      <c r="L576" s="56"/>
      <c r="M576" s="56"/>
      <c r="N576" s="56"/>
      <c r="O576" s="56"/>
      <c r="P576" s="56"/>
    </row>
    <row r="577" spans="6:16" x14ac:dyDescent="0.25">
      <c r="F577" s="56"/>
      <c r="G577" s="56"/>
      <c r="H577" s="56"/>
      <c r="I577" s="56"/>
      <c r="J577" s="56"/>
      <c r="K577" s="56"/>
      <c r="L577" s="56"/>
      <c r="M577" s="56"/>
      <c r="N577" s="56"/>
      <c r="O577" s="56"/>
      <c r="P577" s="56"/>
    </row>
    <row r="578" spans="6:16" x14ac:dyDescent="0.25">
      <c r="F578" s="56"/>
      <c r="G578" s="56"/>
      <c r="H578" s="56"/>
      <c r="I578" s="56"/>
      <c r="J578" s="56"/>
      <c r="K578" s="56"/>
      <c r="L578" s="56"/>
      <c r="M578" s="56"/>
      <c r="N578" s="56"/>
      <c r="O578" s="56"/>
      <c r="P578" s="56"/>
    </row>
    <row r="579" spans="6:16" x14ac:dyDescent="0.25">
      <c r="F579" s="56"/>
      <c r="G579" s="56"/>
      <c r="H579" s="56"/>
      <c r="I579" s="56"/>
      <c r="J579" s="56"/>
      <c r="K579" s="56"/>
      <c r="L579" s="56"/>
      <c r="M579" s="56"/>
      <c r="N579" s="56"/>
      <c r="O579" s="56"/>
      <c r="P579" s="56"/>
    </row>
    <row r="580" spans="6:16" x14ac:dyDescent="0.25">
      <c r="F580" s="56"/>
      <c r="G580" s="56"/>
      <c r="H580" s="56"/>
      <c r="I580" s="56"/>
      <c r="J580" s="56"/>
      <c r="K580" s="56"/>
      <c r="L580" s="56"/>
      <c r="M580" s="56"/>
      <c r="N580" s="56"/>
      <c r="O580" s="56"/>
      <c r="P580" s="56"/>
    </row>
    <row r="581" spans="6:16" x14ac:dyDescent="0.25">
      <c r="F581" s="56"/>
      <c r="G581" s="56"/>
      <c r="H581" s="56"/>
      <c r="I581" s="56"/>
      <c r="J581" s="56"/>
      <c r="K581" s="56"/>
      <c r="L581" s="56"/>
      <c r="M581" s="56"/>
      <c r="N581" s="56"/>
      <c r="O581" s="56"/>
      <c r="P581" s="56"/>
    </row>
    <row r="582" spans="6:16" x14ac:dyDescent="0.25">
      <c r="F582" s="56"/>
      <c r="G582" s="56"/>
      <c r="H582" s="56"/>
      <c r="I582" s="56"/>
      <c r="J582" s="56"/>
      <c r="K582" s="56"/>
      <c r="L582" s="56"/>
      <c r="M582" s="56"/>
      <c r="N582" s="56"/>
      <c r="O582" s="56"/>
      <c r="P582" s="56"/>
    </row>
    <row r="583" spans="6:16" x14ac:dyDescent="0.25">
      <c r="F583" s="56"/>
      <c r="G583" s="56"/>
      <c r="H583" s="56"/>
      <c r="I583" s="56"/>
      <c r="J583" s="56"/>
      <c r="K583" s="56"/>
      <c r="L583" s="56"/>
      <c r="M583" s="56"/>
      <c r="N583" s="56"/>
      <c r="O583" s="56"/>
      <c r="P583" s="56"/>
    </row>
    <row r="584" spans="6:16" x14ac:dyDescent="0.25">
      <c r="F584" s="56"/>
      <c r="G584" s="56"/>
      <c r="H584" s="56"/>
      <c r="I584" s="56"/>
      <c r="J584" s="56"/>
      <c r="K584" s="56"/>
      <c r="L584" s="56"/>
      <c r="M584" s="56"/>
      <c r="N584" s="56"/>
      <c r="O584" s="56"/>
      <c r="P584" s="56"/>
    </row>
    <row r="585" spans="6:16" x14ac:dyDescent="0.25">
      <c r="F585" s="56"/>
      <c r="G585" s="56"/>
      <c r="H585" s="56"/>
      <c r="I585" s="56"/>
      <c r="J585" s="56"/>
      <c r="K585" s="56"/>
      <c r="L585" s="56"/>
      <c r="M585" s="56"/>
      <c r="N585" s="56"/>
      <c r="O585" s="56"/>
      <c r="P585" s="56"/>
    </row>
    <row r="586" spans="6:16" x14ac:dyDescent="0.25">
      <c r="F586" s="56"/>
      <c r="G586" s="56"/>
      <c r="H586" s="56"/>
      <c r="I586" s="56"/>
      <c r="J586" s="56"/>
      <c r="K586" s="56"/>
      <c r="L586" s="56"/>
      <c r="M586" s="56"/>
      <c r="N586" s="56"/>
      <c r="O586" s="56"/>
      <c r="P586" s="56"/>
    </row>
    <row r="587" spans="6:16" x14ac:dyDescent="0.25">
      <c r="F587" s="56"/>
      <c r="G587" s="56"/>
      <c r="H587" s="56"/>
      <c r="I587" s="56"/>
      <c r="J587" s="56"/>
      <c r="K587" s="56"/>
      <c r="L587" s="56"/>
      <c r="M587" s="56"/>
      <c r="N587" s="56"/>
      <c r="O587" s="56"/>
      <c r="P587" s="56"/>
    </row>
    <row r="588" spans="6:16" x14ac:dyDescent="0.25">
      <c r="F588" s="56"/>
      <c r="G588" s="56"/>
      <c r="H588" s="56"/>
      <c r="I588" s="56"/>
      <c r="J588" s="56"/>
      <c r="K588" s="56"/>
      <c r="L588" s="56"/>
      <c r="M588" s="56"/>
      <c r="N588" s="56"/>
      <c r="O588" s="56"/>
      <c r="P588" s="56"/>
    </row>
    <row r="589" spans="6:16" x14ac:dyDescent="0.25">
      <c r="F589" s="56"/>
      <c r="G589" s="56"/>
      <c r="H589" s="56"/>
      <c r="I589" s="56"/>
      <c r="J589" s="56"/>
      <c r="K589" s="56"/>
      <c r="L589" s="56"/>
      <c r="M589" s="56"/>
      <c r="N589" s="56"/>
      <c r="O589" s="56"/>
      <c r="P589" s="56"/>
    </row>
    <row r="590" spans="6:16" x14ac:dyDescent="0.25">
      <c r="F590" s="56"/>
      <c r="G590" s="56"/>
      <c r="H590" s="56"/>
      <c r="I590" s="56"/>
      <c r="J590" s="56"/>
      <c r="K590" s="56"/>
      <c r="L590" s="56"/>
      <c r="M590" s="56"/>
      <c r="N590" s="56"/>
      <c r="O590" s="56"/>
      <c r="P590" s="56"/>
    </row>
    <row r="591" spans="6:16" x14ac:dyDescent="0.25">
      <c r="F591" s="56"/>
      <c r="G591" s="56"/>
      <c r="H591" s="56"/>
      <c r="I591" s="56"/>
      <c r="J591" s="56"/>
      <c r="K591" s="56"/>
      <c r="L591" s="56"/>
      <c r="M591" s="56"/>
      <c r="N591" s="56"/>
      <c r="O591" s="56"/>
      <c r="P591" s="56"/>
    </row>
    <row r="592" spans="6:16" x14ac:dyDescent="0.25">
      <c r="F592" s="56"/>
      <c r="G592" s="56"/>
      <c r="H592" s="56"/>
      <c r="I592" s="56"/>
      <c r="J592" s="56"/>
      <c r="K592" s="56"/>
      <c r="L592" s="56"/>
      <c r="M592" s="56"/>
      <c r="N592" s="56"/>
      <c r="O592" s="56"/>
      <c r="P592" s="56"/>
    </row>
    <row r="593" spans="6:16" x14ac:dyDescent="0.25">
      <c r="F593" s="56"/>
      <c r="G593" s="56"/>
      <c r="H593" s="56"/>
      <c r="I593" s="56"/>
      <c r="J593" s="56"/>
      <c r="K593" s="56"/>
      <c r="L593" s="56"/>
      <c r="M593" s="56"/>
      <c r="N593" s="56"/>
      <c r="O593" s="56"/>
      <c r="P593" s="56"/>
    </row>
    <row r="594" spans="6:16" x14ac:dyDescent="0.25">
      <c r="F594" s="56"/>
      <c r="G594" s="56"/>
      <c r="H594" s="56"/>
      <c r="I594" s="56"/>
      <c r="J594" s="56"/>
      <c r="K594" s="56"/>
      <c r="L594" s="56"/>
      <c r="M594" s="56"/>
      <c r="N594" s="56"/>
      <c r="O594" s="56"/>
      <c r="P594" s="56"/>
    </row>
    <row r="595" spans="6:16" x14ac:dyDescent="0.25">
      <c r="F595" s="56"/>
      <c r="G595" s="56"/>
      <c r="H595" s="56"/>
      <c r="I595" s="56"/>
      <c r="J595" s="56"/>
      <c r="K595" s="56"/>
      <c r="L595" s="56"/>
      <c r="M595" s="56"/>
      <c r="N595" s="56"/>
      <c r="O595" s="56"/>
      <c r="P595" s="56"/>
    </row>
    <row r="596" spans="6:16" x14ac:dyDescent="0.25">
      <c r="F596" s="56"/>
      <c r="G596" s="56"/>
      <c r="H596" s="56"/>
      <c r="I596" s="56"/>
      <c r="J596" s="56"/>
      <c r="K596" s="56"/>
      <c r="L596" s="56"/>
      <c r="M596" s="56"/>
      <c r="N596" s="56"/>
      <c r="O596" s="56"/>
      <c r="P596" s="56"/>
    </row>
    <row r="597" spans="6:16" x14ac:dyDescent="0.25">
      <c r="F597" s="56"/>
      <c r="G597" s="56"/>
      <c r="H597" s="56"/>
      <c r="I597" s="56"/>
      <c r="J597" s="56"/>
      <c r="K597" s="56"/>
      <c r="L597" s="56"/>
      <c r="M597" s="56"/>
      <c r="N597" s="56"/>
      <c r="O597" s="56"/>
      <c r="P597" s="56"/>
    </row>
    <row r="598" spans="6:16" x14ac:dyDescent="0.25">
      <c r="F598" s="56"/>
      <c r="G598" s="56"/>
      <c r="H598" s="56"/>
      <c r="I598" s="56"/>
      <c r="J598" s="56"/>
      <c r="K598" s="56"/>
      <c r="L598" s="56"/>
      <c r="M598" s="56"/>
      <c r="N598" s="56"/>
      <c r="O598" s="56"/>
      <c r="P598" s="56"/>
    </row>
    <row r="599" spans="6:16" x14ac:dyDescent="0.25">
      <c r="F599" s="56"/>
      <c r="G599" s="56"/>
      <c r="H599" s="56"/>
      <c r="I599" s="56"/>
      <c r="J599" s="56"/>
      <c r="K599" s="56"/>
      <c r="L599" s="56"/>
      <c r="M599" s="56"/>
      <c r="N599" s="56"/>
      <c r="O599" s="56"/>
      <c r="P599" s="56"/>
    </row>
    <row r="600" spans="6:16" x14ac:dyDescent="0.25">
      <c r="F600" s="56"/>
      <c r="G600" s="56"/>
      <c r="H600" s="56"/>
      <c r="I600" s="56"/>
      <c r="J600" s="56"/>
      <c r="K600" s="56"/>
      <c r="L600" s="56"/>
      <c r="M600" s="56"/>
      <c r="N600" s="56"/>
      <c r="O600" s="56"/>
      <c r="P600" s="56"/>
    </row>
    <row r="601" spans="6:16" x14ac:dyDescent="0.25">
      <c r="F601" s="56"/>
      <c r="G601" s="56"/>
      <c r="H601" s="56"/>
      <c r="I601" s="56"/>
      <c r="J601" s="56"/>
      <c r="K601" s="56"/>
      <c r="L601" s="56"/>
      <c r="M601" s="56"/>
      <c r="N601" s="56"/>
      <c r="O601" s="56"/>
      <c r="P601" s="56"/>
    </row>
    <row r="602" spans="6:16" x14ac:dyDescent="0.25">
      <c r="F602" s="56"/>
      <c r="G602" s="56"/>
      <c r="H602" s="56"/>
      <c r="I602" s="56"/>
      <c r="J602" s="56"/>
      <c r="K602" s="56"/>
      <c r="L602" s="56"/>
      <c r="M602" s="56"/>
      <c r="N602" s="56"/>
      <c r="O602" s="56"/>
      <c r="P602" s="56"/>
    </row>
    <row r="603" spans="6:16" x14ac:dyDescent="0.25">
      <c r="F603" s="56"/>
      <c r="G603" s="56"/>
      <c r="H603" s="56"/>
      <c r="I603" s="56"/>
      <c r="J603" s="56"/>
      <c r="K603" s="56"/>
      <c r="L603" s="56"/>
      <c r="M603" s="56"/>
      <c r="N603" s="56"/>
      <c r="O603" s="56"/>
      <c r="P603" s="56"/>
    </row>
    <row r="604" spans="6:16" x14ac:dyDescent="0.25">
      <c r="F604" s="56"/>
      <c r="G604" s="56"/>
      <c r="H604" s="56"/>
      <c r="I604" s="56"/>
      <c r="J604" s="56"/>
      <c r="K604" s="56"/>
      <c r="L604" s="56"/>
      <c r="M604" s="56"/>
      <c r="N604" s="56"/>
      <c r="O604" s="56"/>
      <c r="P604" s="56"/>
    </row>
    <row r="605" spans="6:16" x14ac:dyDescent="0.25">
      <c r="F605" s="56"/>
      <c r="G605" s="56"/>
      <c r="H605" s="56"/>
      <c r="I605" s="56"/>
      <c r="J605" s="56"/>
      <c r="K605" s="56"/>
      <c r="L605" s="56"/>
      <c r="M605" s="56"/>
      <c r="N605" s="56"/>
      <c r="O605" s="56"/>
      <c r="P605" s="56"/>
    </row>
    <row r="606" spans="6:16" x14ac:dyDescent="0.25">
      <c r="F606" s="56"/>
      <c r="G606" s="56"/>
      <c r="H606" s="56"/>
      <c r="I606" s="56"/>
      <c r="J606" s="56"/>
      <c r="K606" s="56"/>
      <c r="L606" s="56"/>
      <c r="M606" s="56"/>
      <c r="N606" s="56"/>
      <c r="O606" s="56"/>
      <c r="P606" s="56"/>
    </row>
    <row r="607" spans="6:16" x14ac:dyDescent="0.25">
      <c r="F607" s="56"/>
      <c r="G607" s="56"/>
      <c r="H607" s="56"/>
      <c r="I607" s="56"/>
      <c r="J607" s="56"/>
      <c r="K607" s="56"/>
      <c r="L607" s="56"/>
      <c r="M607" s="56"/>
      <c r="N607" s="56"/>
      <c r="O607" s="56"/>
      <c r="P607" s="56"/>
    </row>
    <row r="608" spans="6:16" x14ac:dyDescent="0.25">
      <c r="F608" s="56"/>
      <c r="G608" s="56"/>
      <c r="H608" s="56"/>
      <c r="I608" s="56"/>
      <c r="J608" s="56"/>
      <c r="K608" s="56"/>
      <c r="L608" s="56"/>
      <c r="M608" s="56"/>
      <c r="N608" s="56"/>
      <c r="O608" s="56"/>
      <c r="P608" s="56"/>
    </row>
    <row r="609" spans="6:16" x14ac:dyDescent="0.25">
      <c r="F609" s="56"/>
      <c r="G609" s="56"/>
      <c r="H609" s="56"/>
      <c r="I609" s="56"/>
      <c r="J609" s="56"/>
      <c r="K609" s="56"/>
      <c r="L609" s="56"/>
      <c r="M609" s="56"/>
      <c r="N609" s="56"/>
      <c r="O609" s="56"/>
      <c r="P609" s="56"/>
    </row>
    <row r="610" spans="6:16" x14ac:dyDescent="0.25">
      <c r="F610" s="56"/>
      <c r="G610" s="56"/>
      <c r="H610" s="56"/>
      <c r="I610" s="56"/>
      <c r="J610" s="56"/>
      <c r="K610" s="56"/>
      <c r="L610" s="56"/>
      <c r="M610" s="56"/>
      <c r="N610" s="56"/>
      <c r="O610" s="56"/>
      <c r="P610" s="56"/>
    </row>
    <row r="611" spans="6:16" x14ac:dyDescent="0.25">
      <c r="F611" s="56"/>
      <c r="G611" s="56"/>
      <c r="H611" s="56"/>
      <c r="I611" s="56"/>
      <c r="J611" s="56"/>
      <c r="K611" s="56"/>
      <c r="L611" s="56"/>
      <c r="M611" s="56"/>
      <c r="N611" s="56"/>
      <c r="O611" s="56"/>
      <c r="P611" s="56"/>
    </row>
    <row r="612" spans="6:16" x14ac:dyDescent="0.25">
      <c r="F612" s="56"/>
      <c r="G612" s="56"/>
      <c r="H612" s="56"/>
      <c r="I612" s="56"/>
      <c r="J612" s="56"/>
      <c r="K612" s="56"/>
      <c r="L612" s="56"/>
      <c r="M612" s="56"/>
      <c r="N612" s="56"/>
      <c r="O612" s="56"/>
      <c r="P612" s="56"/>
    </row>
    <row r="613" spans="6:16" x14ac:dyDescent="0.25">
      <c r="F613" s="56"/>
      <c r="G613" s="56"/>
      <c r="H613" s="56"/>
      <c r="I613" s="56"/>
      <c r="J613" s="56"/>
      <c r="K613" s="56"/>
      <c r="L613" s="56"/>
      <c r="M613" s="56"/>
      <c r="N613" s="56"/>
      <c r="O613" s="56"/>
      <c r="P613" s="56"/>
    </row>
    <row r="614" spans="6:16" x14ac:dyDescent="0.25">
      <c r="F614" s="56"/>
      <c r="G614" s="56"/>
      <c r="H614" s="56"/>
      <c r="I614" s="56"/>
      <c r="J614" s="56"/>
      <c r="K614" s="56"/>
      <c r="L614" s="56"/>
      <c r="M614" s="56"/>
      <c r="N614" s="56"/>
      <c r="O614" s="56"/>
      <c r="P614" s="56"/>
    </row>
    <row r="615" spans="6:16" x14ac:dyDescent="0.25">
      <c r="F615" s="56"/>
      <c r="G615" s="56"/>
      <c r="H615" s="56"/>
      <c r="I615" s="56"/>
      <c r="J615" s="56"/>
      <c r="K615" s="56"/>
      <c r="L615" s="56"/>
      <c r="M615" s="56"/>
      <c r="N615" s="56"/>
      <c r="O615" s="56"/>
      <c r="P615" s="56"/>
    </row>
    <row r="616" spans="6:16" x14ac:dyDescent="0.25">
      <c r="F616" s="56"/>
      <c r="G616" s="56"/>
      <c r="H616" s="56"/>
      <c r="I616" s="56"/>
      <c r="J616" s="56"/>
      <c r="K616" s="56"/>
      <c r="L616" s="56"/>
      <c r="M616" s="56"/>
      <c r="N616" s="56"/>
      <c r="O616" s="56"/>
      <c r="P616" s="56"/>
    </row>
    <row r="617" spans="6:16" x14ac:dyDescent="0.25">
      <c r="F617" s="56"/>
      <c r="G617" s="56"/>
      <c r="H617" s="56"/>
      <c r="I617" s="56"/>
      <c r="J617" s="56"/>
      <c r="K617" s="56"/>
      <c r="L617" s="56"/>
      <c r="M617" s="56"/>
      <c r="N617" s="56"/>
      <c r="O617" s="56"/>
      <c r="P617" s="56"/>
    </row>
    <row r="618" spans="6:16" x14ac:dyDescent="0.25">
      <c r="F618" s="56"/>
      <c r="G618" s="56"/>
      <c r="H618" s="56"/>
      <c r="I618" s="56"/>
      <c r="J618" s="56"/>
      <c r="K618" s="56"/>
      <c r="L618" s="56"/>
      <c r="M618" s="56"/>
      <c r="N618" s="56"/>
      <c r="O618" s="56"/>
      <c r="P618" s="56"/>
    </row>
    <row r="619" spans="6:16" x14ac:dyDescent="0.25">
      <c r="F619" s="56"/>
      <c r="G619" s="56"/>
      <c r="H619" s="56"/>
      <c r="I619" s="56"/>
      <c r="J619" s="56"/>
      <c r="K619" s="56"/>
      <c r="L619" s="56"/>
      <c r="M619" s="56"/>
      <c r="N619" s="56"/>
      <c r="O619" s="56"/>
      <c r="P619" s="56"/>
    </row>
    <row r="620" spans="6:16" x14ac:dyDescent="0.25">
      <c r="F620" s="56"/>
      <c r="G620" s="56"/>
      <c r="H620" s="56"/>
      <c r="I620" s="56"/>
      <c r="J620" s="56"/>
      <c r="K620" s="56"/>
      <c r="L620" s="56"/>
      <c r="M620" s="56"/>
      <c r="N620" s="56"/>
      <c r="O620" s="56"/>
      <c r="P620" s="56"/>
    </row>
    <row r="621" spans="6:16" x14ac:dyDescent="0.25">
      <c r="F621" s="56"/>
      <c r="G621" s="56"/>
      <c r="H621" s="56"/>
      <c r="I621" s="56"/>
      <c r="J621" s="56"/>
      <c r="K621" s="56"/>
      <c r="L621" s="56"/>
      <c r="M621" s="56"/>
      <c r="N621" s="56"/>
      <c r="O621" s="56"/>
      <c r="P621" s="56"/>
    </row>
    <row r="622" spans="6:16" x14ac:dyDescent="0.25">
      <c r="F622" s="56"/>
      <c r="G622" s="56"/>
      <c r="H622" s="56"/>
      <c r="I622" s="56"/>
      <c r="J622" s="56"/>
      <c r="K622" s="56"/>
      <c r="L622" s="56"/>
      <c r="M622" s="56"/>
      <c r="N622" s="56"/>
      <c r="O622" s="56"/>
      <c r="P622" s="56"/>
    </row>
    <row r="623" spans="6:16" x14ac:dyDescent="0.25">
      <c r="F623" s="56"/>
      <c r="G623" s="56"/>
      <c r="H623" s="56"/>
      <c r="I623" s="56"/>
      <c r="J623" s="56"/>
      <c r="K623" s="56"/>
      <c r="L623" s="56"/>
      <c r="M623" s="56"/>
      <c r="N623" s="56"/>
      <c r="O623" s="56"/>
      <c r="P623" s="56"/>
    </row>
    <row r="624" spans="6:16" x14ac:dyDescent="0.25">
      <c r="F624" s="56"/>
      <c r="G624" s="56"/>
      <c r="H624" s="56"/>
      <c r="I624" s="56"/>
      <c r="J624" s="56"/>
      <c r="K624" s="56"/>
      <c r="L624" s="56"/>
      <c r="M624" s="56"/>
      <c r="N624" s="56"/>
      <c r="O624" s="56"/>
      <c r="P624" s="56"/>
    </row>
    <row r="625" spans="6:16" x14ac:dyDescent="0.25">
      <c r="F625" s="56"/>
      <c r="G625" s="56"/>
      <c r="H625" s="56"/>
      <c r="I625" s="56"/>
      <c r="J625" s="56"/>
      <c r="K625" s="56"/>
      <c r="L625" s="56"/>
      <c r="M625" s="56"/>
      <c r="N625" s="56"/>
      <c r="O625" s="56"/>
      <c r="P625" s="56"/>
    </row>
    <row r="626" spans="6:16" x14ac:dyDescent="0.25">
      <c r="F626" s="56"/>
      <c r="G626" s="56"/>
      <c r="H626" s="56"/>
      <c r="I626" s="56"/>
      <c r="J626" s="56"/>
      <c r="K626" s="56"/>
      <c r="L626" s="56"/>
      <c r="M626" s="56"/>
      <c r="N626" s="56"/>
      <c r="O626" s="56"/>
      <c r="P626" s="56"/>
    </row>
    <row r="627" spans="6:16" x14ac:dyDescent="0.25">
      <c r="F627" s="56"/>
      <c r="G627" s="56"/>
      <c r="H627" s="56"/>
      <c r="I627" s="56"/>
      <c r="J627" s="56"/>
      <c r="K627" s="56"/>
      <c r="L627" s="56"/>
      <c r="M627" s="56"/>
      <c r="N627" s="56"/>
      <c r="O627" s="56"/>
      <c r="P627" s="56"/>
    </row>
    <row r="628" spans="6:16" x14ac:dyDescent="0.25">
      <c r="F628" s="56"/>
      <c r="G628" s="56"/>
      <c r="H628" s="56"/>
      <c r="I628" s="56"/>
      <c r="J628" s="56"/>
      <c r="K628" s="56"/>
      <c r="L628" s="56"/>
      <c r="M628" s="56"/>
      <c r="N628" s="56"/>
      <c r="O628" s="56"/>
      <c r="P628" s="56"/>
    </row>
    <row r="629" spans="6:16" x14ac:dyDescent="0.25">
      <c r="F629" s="56"/>
      <c r="G629" s="56"/>
      <c r="H629" s="56"/>
      <c r="I629" s="56"/>
      <c r="J629" s="56"/>
      <c r="K629" s="56"/>
      <c r="L629" s="56"/>
      <c r="M629" s="56"/>
      <c r="N629" s="56"/>
      <c r="O629" s="56"/>
      <c r="P629" s="56"/>
    </row>
    <row r="630" spans="6:16" x14ac:dyDescent="0.25">
      <c r="F630" s="56"/>
      <c r="G630" s="56"/>
      <c r="H630" s="56"/>
      <c r="I630" s="56"/>
      <c r="J630" s="56"/>
      <c r="K630" s="56"/>
      <c r="L630" s="56"/>
      <c r="M630" s="56"/>
      <c r="N630" s="56"/>
      <c r="O630" s="56"/>
      <c r="P630" s="56"/>
    </row>
    <row r="631" spans="6:16" x14ac:dyDescent="0.25">
      <c r="F631" s="56"/>
      <c r="G631" s="56"/>
      <c r="H631" s="56"/>
      <c r="I631" s="56"/>
      <c r="J631" s="56"/>
      <c r="K631" s="56"/>
      <c r="L631" s="56"/>
      <c r="M631" s="56"/>
      <c r="N631" s="56"/>
      <c r="O631" s="56"/>
      <c r="P631" s="56"/>
    </row>
    <row r="632" spans="6:16" x14ac:dyDescent="0.25">
      <c r="F632" s="56"/>
      <c r="G632" s="56"/>
      <c r="H632" s="56"/>
      <c r="I632" s="56"/>
      <c r="J632" s="56"/>
      <c r="K632" s="56"/>
      <c r="L632" s="56"/>
      <c r="M632" s="56"/>
      <c r="N632" s="56"/>
      <c r="O632" s="56"/>
      <c r="P632" s="56"/>
    </row>
    <row r="633" spans="6:16" x14ac:dyDescent="0.25">
      <c r="F633" s="56"/>
      <c r="G633" s="56"/>
      <c r="H633" s="56"/>
      <c r="I633" s="56"/>
      <c r="J633" s="56"/>
      <c r="K633" s="56"/>
      <c r="L633" s="56"/>
      <c r="M633" s="56"/>
      <c r="N633" s="56"/>
      <c r="O633" s="56"/>
      <c r="P633" s="56"/>
    </row>
    <row r="634" spans="6:16" x14ac:dyDescent="0.25">
      <c r="F634" s="56"/>
      <c r="G634" s="56"/>
      <c r="H634" s="56"/>
      <c r="I634" s="56"/>
      <c r="J634" s="56"/>
      <c r="K634" s="56"/>
      <c r="L634" s="56"/>
      <c r="M634" s="56"/>
      <c r="N634" s="56"/>
      <c r="O634" s="56"/>
      <c r="P634" s="56"/>
    </row>
    <row r="635" spans="6:16" x14ac:dyDescent="0.25">
      <c r="F635" s="56"/>
      <c r="G635" s="56"/>
      <c r="H635" s="56"/>
      <c r="I635" s="56"/>
      <c r="J635" s="56"/>
      <c r="K635" s="56"/>
      <c r="L635" s="56"/>
      <c r="M635" s="56"/>
      <c r="N635" s="56"/>
      <c r="O635" s="56"/>
      <c r="P635" s="56"/>
    </row>
    <row r="636" spans="6:16" x14ac:dyDescent="0.25">
      <c r="F636" s="56"/>
      <c r="G636" s="56"/>
      <c r="H636" s="56"/>
      <c r="I636" s="56"/>
      <c r="J636" s="56"/>
      <c r="K636" s="56"/>
      <c r="L636" s="56"/>
      <c r="M636" s="56"/>
      <c r="N636" s="56"/>
      <c r="O636" s="56"/>
      <c r="P636" s="56"/>
    </row>
    <row r="637" spans="6:16" x14ac:dyDescent="0.25">
      <c r="F637" s="56"/>
      <c r="G637" s="56"/>
      <c r="H637" s="56"/>
      <c r="I637" s="56"/>
      <c r="J637" s="56"/>
      <c r="K637" s="56"/>
      <c r="L637" s="56"/>
      <c r="M637" s="56"/>
      <c r="N637" s="56"/>
      <c r="O637" s="56"/>
      <c r="P637" s="56"/>
    </row>
    <row r="638" spans="6:16" x14ac:dyDescent="0.25">
      <c r="F638" s="56"/>
      <c r="G638" s="56"/>
      <c r="H638" s="56"/>
      <c r="I638" s="56"/>
      <c r="J638" s="56"/>
      <c r="K638" s="56"/>
      <c r="L638" s="56"/>
      <c r="M638" s="56"/>
      <c r="N638" s="56"/>
      <c r="O638" s="56"/>
      <c r="P638" s="56"/>
    </row>
    <row r="639" spans="6:16" x14ac:dyDescent="0.25">
      <c r="F639" s="56"/>
      <c r="G639" s="56"/>
      <c r="H639" s="56"/>
      <c r="I639" s="56"/>
      <c r="J639" s="56"/>
      <c r="K639" s="56"/>
      <c r="L639" s="56"/>
      <c r="M639" s="56"/>
      <c r="N639" s="56"/>
      <c r="O639" s="56"/>
      <c r="P639" s="56"/>
    </row>
    <row r="640" spans="6:16" x14ac:dyDescent="0.25">
      <c r="F640" s="56"/>
      <c r="G640" s="56"/>
      <c r="H640" s="56"/>
      <c r="I640" s="56"/>
      <c r="J640" s="56"/>
      <c r="K640" s="56"/>
      <c r="L640" s="56"/>
      <c r="M640" s="56"/>
      <c r="N640" s="56"/>
      <c r="O640" s="56"/>
      <c r="P640" s="56"/>
    </row>
    <row r="641" spans="6:16" x14ac:dyDescent="0.25">
      <c r="F641" s="56"/>
      <c r="G641" s="56"/>
      <c r="H641" s="56"/>
      <c r="I641" s="56"/>
      <c r="J641" s="56"/>
      <c r="K641" s="56"/>
      <c r="L641" s="56"/>
      <c r="M641" s="56"/>
      <c r="N641" s="56"/>
      <c r="O641" s="56"/>
      <c r="P641" s="56"/>
    </row>
    <row r="642" spans="6:16" x14ac:dyDescent="0.25">
      <c r="F642" s="56"/>
      <c r="G642" s="56"/>
      <c r="H642" s="56"/>
      <c r="I642" s="56"/>
      <c r="J642" s="56"/>
      <c r="K642" s="56"/>
      <c r="L642" s="56"/>
      <c r="M642" s="56"/>
      <c r="N642" s="56"/>
      <c r="O642" s="56"/>
      <c r="P642" s="56"/>
    </row>
    <row r="643" spans="6:16" x14ac:dyDescent="0.25">
      <c r="F643" s="56"/>
      <c r="G643" s="56"/>
      <c r="H643" s="56"/>
      <c r="I643" s="56"/>
      <c r="J643" s="56"/>
      <c r="K643" s="56"/>
      <c r="L643" s="56"/>
      <c r="M643" s="56"/>
      <c r="N643" s="56"/>
      <c r="O643" s="56"/>
      <c r="P643" s="56"/>
    </row>
    <row r="644" spans="6:16" x14ac:dyDescent="0.25">
      <c r="F644" s="56"/>
      <c r="G644" s="56"/>
      <c r="H644" s="56"/>
      <c r="I644" s="56"/>
      <c r="J644" s="56"/>
      <c r="K644" s="56"/>
      <c r="L644" s="56"/>
      <c r="M644" s="56"/>
      <c r="N644" s="56"/>
      <c r="O644" s="56"/>
      <c r="P644" s="56"/>
    </row>
    <row r="645" spans="6:16" x14ac:dyDescent="0.25">
      <c r="F645" s="56"/>
      <c r="G645" s="56"/>
      <c r="H645" s="56"/>
      <c r="I645" s="56"/>
      <c r="J645" s="56"/>
      <c r="K645" s="56"/>
      <c r="L645" s="56"/>
      <c r="M645" s="56"/>
      <c r="N645" s="56"/>
      <c r="O645" s="56"/>
      <c r="P645" s="56"/>
    </row>
    <row r="646" spans="6:16" x14ac:dyDescent="0.25">
      <c r="F646" s="56"/>
      <c r="G646" s="56"/>
      <c r="H646" s="56"/>
      <c r="I646" s="56"/>
      <c r="J646" s="56"/>
      <c r="K646" s="56"/>
      <c r="L646" s="56"/>
      <c r="M646" s="56"/>
      <c r="N646" s="56"/>
      <c r="O646" s="56"/>
      <c r="P646" s="56"/>
    </row>
    <row r="647" spans="6:16" x14ac:dyDescent="0.25">
      <c r="F647" s="56"/>
      <c r="G647" s="56"/>
      <c r="H647" s="56"/>
      <c r="I647" s="56"/>
      <c r="J647" s="56"/>
      <c r="K647" s="56"/>
      <c r="L647" s="56"/>
      <c r="M647" s="56"/>
      <c r="N647" s="56"/>
      <c r="O647" s="56"/>
      <c r="P647" s="56"/>
    </row>
    <row r="648" spans="6:16" x14ac:dyDescent="0.25">
      <c r="F648" s="56"/>
      <c r="G648" s="56"/>
      <c r="H648" s="56"/>
      <c r="I648" s="56"/>
      <c r="J648" s="56"/>
      <c r="K648" s="56"/>
      <c r="L648" s="56"/>
      <c r="M648" s="56"/>
      <c r="N648" s="56"/>
      <c r="O648" s="56"/>
      <c r="P648" s="56"/>
    </row>
    <row r="649" spans="6:16" x14ac:dyDescent="0.25">
      <c r="F649" s="56"/>
      <c r="G649" s="56"/>
      <c r="H649" s="56"/>
      <c r="I649" s="56"/>
      <c r="J649" s="56"/>
      <c r="K649" s="56"/>
      <c r="L649" s="56"/>
      <c r="M649" s="56"/>
      <c r="N649" s="56"/>
      <c r="O649" s="56"/>
      <c r="P649" s="56"/>
    </row>
    <row r="650" spans="6:16" x14ac:dyDescent="0.25">
      <c r="F650" s="56"/>
      <c r="G650" s="56"/>
      <c r="H650" s="56"/>
      <c r="I650" s="56"/>
      <c r="J650" s="56"/>
      <c r="K650" s="56"/>
      <c r="L650" s="56"/>
      <c r="M650" s="56"/>
      <c r="N650" s="56"/>
      <c r="O650" s="56"/>
      <c r="P650" s="56"/>
    </row>
    <row r="651" spans="6:16" x14ac:dyDescent="0.25">
      <c r="F651" s="56"/>
      <c r="G651" s="56"/>
      <c r="H651" s="56"/>
      <c r="I651" s="56"/>
      <c r="J651" s="56"/>
      <c r="K651" s="56"/>
      <c r="L651" s="56"/>
      <c r="M651" s="56"/>
      <c r="N651" s="56"/>
      <c r="O651" s="56"/>
      <c r="P651" s="56"/>
    </row>
    <row r="652" spans="6:16" x14ac:dyDescent="0.25">
      <c r="F652" s="56"/>
      <c r="G652" s="56"/>
      <c r="H652" s="56"/>
      <c r="I652" s="56"/>
      <c r="J652" s="56"/>
      <c r="K652" s="56"/>
      <c r="L652" s="56"/>
      <c r="M652" s="56"/>
      <c r="N652" s="56"/>
      <c r="O652" s="56"/>
      <c r="P652" s="56"/>
    </row>
    <row r="653" spans="6:16" x14ac:dyDescent="0.25">
      <c r="F653" s="56"/>
      <c r="G653" s="56"/>
      <c r="H653" s="56"/>
      <c r="I653" s="56"/>
      <c r="J653" s="56"/>
      <c r="K653" s="56"/>
      <c r="L653" s="56"/>
      <c r="M653" s="56"/>
      <c r="N653" s="56"/>
      <c r="O653" s="56"/>
      <c r="P653" s="56"/>
    </row>
    <row r="654" spans="6:16" x14ac:dyDescent="0.25">
      <c r="F654" s="56"/>
      <c r="G654" s="56"/>
      <c r="H654" s="56"/>
      <c r="I654" s="56"/>
      <c r="J654" s="56"/>
      <c r="K654" s="56"/>
      <c r="L654" s="56"/>
      <c r="M654" s="56"/>
      <c r="N654" s="56"/>
      <c r="O654" s="56"/>
      <c r="P654" s="56"/>
    </row>
    <row r="655" spans="6:16" x14ac:dyDescent="0.25">
      <c r="F655" s="56"/>
      <c r="G655" s="56"/>
      <c r="H655" s="56"/>
      <c r="I655" s="56"/>
      <c r="J655" s="56"/>
      <c r="K655" s="56"/>
      <c r="L655" s="56"/>
      <c r="M655" s="56"/>
      <c r="N655" s="56"/>
      <c r="O655" s="56"/>
      <c r="P655" s="56"/>
    </row>
    <row r="656" spans="6:16" x14ac:dyDescent="0.25">
      <c r="F656" s="56"/>
      <c r="G656" s="56"/>
      <c r="H656" s="56"/>
      <c r="I656" s="56"/>
      <c r="J656" s="56"/>
      <c r="K656" s="56"/>
      <c r="L656" s="56"/>
      <c r="M656" s="56"/>
      <c r="N656" s="56"/>
      <c r="O656" s="56"/>
      <c r="P656" s="56"/>
    </row>
    <row r="657" spans="6:16" x14ac:dyDescent="0.25">
      <c r="F657" s="56"/>
      <c r="G657" s="56"/>
      <c r="H657" s="56"/>
      <c r="I657" s="56"/>
      <c r="J657" s="56"/>
      <c r="K657" s="56"/>
      <c r="L657" s="56"/>
      <c r="M657" s="56"/>
      <c r="N657" s="56"/>
      <c r="O657" s="56"/>
      <c r="P657" s="56"/>
    </row>
    <row r="658" spans="6:16" x14ac:dyDescent="0.25">
      <c r="F658" s="56"/>
      <c r="G658" s="56"/>
      <c r="H658" s="56"/>
      <c r="I658" s="56"/>
      <c r="J658" s="56"/>
      <c r="K658" s="56"/>
      <c r="L658" s="56"/>
      <c r="M658" s="56"/>
      <c r="N658" s="56"/>
      <c r="O658" s="56"/>
      <c r="P658" s="56"/>
    </row>
    <row r="659" spans="6:16" x14ac:dyDescent="0.25">
      <c r="F659" s="56"/>
      <c r="G659" s="56"/>
      <c r="H659" s="56"/>
      <c r="I659" s="56"/>
      <c r="J659" s="56"/>
      <c r="K659" s="56"/>
      <c r="L659" s="56"/>
      <c r="M659" s="56"/>
      <c r="N659" s="56"/>
      <c r="O659" s="56"/>
      <c r="P659" s="56"/>
    </row>
    <row r="660" spans="6:16" x14ac:dyDescent="0.25">
      <c r="F660" s="56"/>
      <c r="G660" s="56"/>
      <c r="H660" s="56"/>
      <c r="I660" s="56"/>
      <c r="J660" s="56"/>
      <c r="K660" s="56"/>
      <c r="L660" s="56"/>
      <c r="M660" s="56"/>
      <c r="N660" s="56"/>
      <c r="O660" s="56"/>
      <c r="P660" s="56"/>
    </row>
    <row r="661" spans="6:16" x14ac:dyDescent="0.25">
      <c r="F661" s="56"/>
      <c r="G661" s="56"/>
      <c r="H661" s="56"/>
      <c r="I661" s="56"/>
      <c r="J661" s="56"/>
      <c r="K661" s="56"/>
      <c r="L661" s="56"/>
      <c r="M661" s="56"/>
      <c r="N661" s="56"/>
      <c r="O661" s="56"/>
      <c r="P661" s="56"/>
    </row>
    <row r="662" spans="6:16" x14ac:dyDescent="0.25">
      <c r="F662" s="56"/>
      <c r="G662" s="56"/>
      <c r="H662" s="56"/>
      <c r="I662" s="56"/>
      <c r="J662" s="56"/>
      <c r="K662" s="56"/>
      <c r="L662" s="56"/>
      <c r="M662" s="56"/>
      <c r="N662" s="56"/>
      <c r="O662" s="56"/>
      <c r="P662" s="56"/>
    </row>
    <row r="663" spans="6:16" x14ac:dyDescent="0.25">
      <c r="F663" s="56"/>
      <c r="G663" s="56"/>
      <c r="H663" s="56"/>
      <c r="I663" s="56"/>
      <c r="J663" s="56"/>
      <c r="K663" s="56"/>
      <c r="L663" s="56"/>
      <c r="M663" s="56"/>
      <c r="N663" s="56"/>
      <c r="O663" s="56"/>
      <c r="P663" s="56"/>
    </row>
    <row r="664" spans="6:16" x14ac:dyDescent="0.25">
      <c r="F664" s="56"/>
      <c r="G664" s="56"/>
      <c r="H664" s="56"/>
      <c r="I664" s="56"/>
      <c r="J664" s="56"/>
      <c r="K664" s="56"/>
      <c r="L664" s="56"/>
      <c r="M664" s="56"/>
      <c r="N664" s="56"/>
      <c r="O664" s="56"/>
      <c r="P664" s="56"/>
    </row>
    <row r="665" spans="6:16" x14ac:dyDescent="0.25">
      <c r="F665" s="56"/>
      <c r="G665" s="56"/>
      <c r="H665" s="56"/>
      <c r="I665" s="56"/>
      <c r="J665" s="56"/>
      <c r="K665" s="56"/>
      <c r="L665" s="56"/>
      <c r="M665" s="56"/>
      <c r="N665" s="56"/>
      <c r="O665" s="56"/>
      <c r="P665" s="56"/>
    </row>
    <row r="666" spans="6:16" x14ac:dyDescent="0.25">
      <c r="F666" s="56"/>
      <c r="G666" s="56"/>
      <c r="H666" s="56"/>
      <c r="I666" s="56"/>
      <c r="J666" s="56"/>
      <c r="K666" s="56"/>
      <c r="L666" s="56"/>
      <c r="M666" s="56"/>
      <c r="N666" s="56"/>
      <c r="O666" s="56"/>
      <c r="P666" s="56"/>
    </row>
    <row r="667" spans="6:16" x14ac:dyDescent="0.25">
      <c r="F667" s="56"/>
      <c r="G667" s="56"/>
      <c r="H667" s="56"/>
      <c r="I667" s="56"/>
      <c r="J667" s="56"/>
      <c r="K667" s="56"/>
      <c r="L667" s="56"/>
      <c r="M667" s="56"/>
      <c r="N667" s="56"/>
      <c r="O667" s="56"/>
      <c r="P667" s="56"/>
    </row>
    <row r="668" spans="6:16" x14ac:dyDescent="0.25">
      <c r="F668" s="56"/>
      <c r="G668" s="56"/>
      <c r="H668" s="56"/>
      <c r="I668" s="56"/>
      <c r="J668" s="56"/>
      <c r="K668" s="56"/>
      <c r="L668" s="56"/>
      <c r="M668" s="56"/>
      <c r="N668" s="56"/>
      <c r="O668" s="56"/>
      <c r="P668" s="56"/>
    </row>
    <row r="669" spans="6:16" x14ac:dyDescent="0.25">
      <c r="F669" s="56"/>
      <c r="G669" s="56"/>
      <c r="H669" s="56"/>
      <c r="I669" s="56"/>
      <c r="J669" s="56"/>
      <c r="K669" s="56"/>
      <c r="L669" s="56"/>
      <c r="M669" s="56"/>
      <c r="N669" s="56"/>
      <c r="O669" s="56"/>
      <c r="P669" s="56"/>
    </row>
    <row r="670" spans="6:16" x14ac:dyDescent="0.25">
      <c r="F670" s="56"/>
      <c r="G670" s="56"/>
      <c r="H670" s="56"/>
      <c r="I670" s="56"/>
      <c r="J670" s="56"/>
      <c r="K670" s="56"/>
      <c r="L670" s="56"/>
      <c r="M670" s="56"/>
      <c r="N670" s="56"/>
      <c r="O670" s="56"/>
      <c r="P670" s="56"/>
    </row>
    <row r="671" spans="6:16" x14ac:dyDescent="0.25">
      <c r="F671" s="56"/>
      <c r="G671" s="56"/>
      <c r="H671" s="56"/>
      <c r="I671" s="56"/>
      <c r="J671" s="56"/>
      <c r="K671" s="56"/>
      <c r="L671" s="56"/>
      <c r="M671" s="56"/>
      <c r="N671" s="56"/>
      <c r="O671" s="56"/>
      <c r="P671" s="56"/>
    </row>
    <row r="672" spans="6:16" x14ac:dyDescent="0.25">
      <c r="F672" s="56"/>
      <c r="G672" s="56"/>
      <c r="H672" s="56"/>
      <c r="I672" s="56"/>
      <c r="J672" s="56"/>
      <c r="K672" s="56"/>
      <c r="L672" s="56"/>
      <c r="M672" s="56"/>
      <c r="N672" s="56"/>
      <c r="O672" s="56"/>
      <c r="P672" s="56"/>
    </row>
    <row r="673" spans="6:16" x14ac:dyDescent="0.25">
      <c r="F673" s="56"/>
      <c r="G673" s="56"/>
      <c r="H673" s="56"/>
      <c r="I673" s="56"/>
      <c r="J673" s="56"/>
      <c r="K673" s="56"/>
      <c r="L673" s="56"/>
      <c r="M673" s="56"/>
      <c r="N673" s="56"/>
      <c r="O673" s="56"/>
      <c r="P673" s="56"/>
    </row>
    <row r="674" spans="6:16" x14ac:dyDescent="0.25">
      <c r="F674" s="56"/>
      <c r="G674" s="56"/>
      <c r="H674" s="56"/>
      <c r="I674" s="56"/>
      <c r="J674" s="56"/>
      <c r="K674" s="56"/>
      <c r="L674" s="56"/>
      <c r="M674" s="56"/>
      <c r="N674" s="56"/>
      <c r="O674" s="56"/>
      <c r="P674" s="56"/>
    </row>
    <row r="675" spans="6:16" x14ac:dyDescent="0.25">
      <c r="F675" s="56"/>
      <c r="G675" s="56"/>
      <c r="H675" s="56"/>
      <c r="I675" s="56"/>
      <c r="J675" s="56"/>
      <c r="K675" s="56"/>
      <c r="L675" s="56"/>
      <c r="M675" s="56"/>
      <c r="N675" s="56"/>
      <c r="O675" s="56"/>
      <c r="P675" s="56"/>
    </row>
    <row r="676" spans="6:16" x14ac:dyDescent="0.25">
      <c r="F676" s="56"/>
      <c r="G676" s="56"/>
      <c r="H676" s="56"/>
      <c r="I676" s="56"/>
      <c r="J676" s="56"/>
      <c r="K676" s="56"/>
      <c r="L676" s="56"/>
      <c r="M676" s="56"/>
      <c r="N676" s="56"/>
      <c r="O676" s="56"/>
      <c r="P676" s="56"/>
    </row>
    <row r="677" spans="6:16" x14ac:dyDescent="0.25">
      <c r="F677" s="56"/>
      <c r="G677" s="56"/>
      <c r="H677" s="56"/>
      <c r="I677" s="56"/>
      <c r="J677" s="56"/>
      <c r="K677" s="56"/>
      <c r="L677" s="56"/>
      <c r="M677" s="56"/>
      <c r="N677" s="56"/>
      <c r="O677" s="56"/>
      <c r="P677" s="56"/>
    </row>
    <row r="678" spans="6:16" x14ac:dyDescent="0.25">
      <c r="F678" s="56"/>
      <c r="G678" s="56"/>
      <c r="H678" s="56"/>
      <c r="I678" s="56"/>
      <c r="J678" s="56"/>
      <c r="K678" s="56"/>
      <c r="L678" s="56"/>
      <c r="M678" s="56"/>
      <c r="N678" s="56"/>
      <c r="O678" s="56"/>
      <c r="P678" s="56"/>
    </row>
    <row r="679" spans="6:16" x14ac:dyDescent="0.25">
      <c r="F679" s="56"/>
      <c r="G679" s="56"/>
      <c r="H679" s="56"/>
      <c r="I679" s="56"/>
      <c r="J679" s="56"/>
      <c r="K679" s="56"/>
      <c r="L679" s="56"/>
      <c r="M679" s="56"/>
      <c r="N679" s="56"/>
      <c r="O679" s="56"/>
      <c r="P679" s="56"/>
    </row>
    <row r="680" spans="6:16" x14ac:dyDescent="0.25">
      <c r="F680" s="56"/>
      <c r="G680" s="56"/>
      <c r="H680" s="56"/>
      <c r="I680" s="56"/>
      <c r="J680" s="56"/>
      <c r="K680" s="56"/>
      <c r="L680" s="56"/>
      <c r="M680" s="56"/>
      <c r="N680" s="56"/>
      <c r="O680" s="56"/>
      <c r="P680" s="56"/>
    </row>
    <row r="681" spans="6:16" x14ac:dyDescent="0.25">
      <c r="F681" s="56"/>
      <c r="G681" s="56"/>
      <c r="H681" s="56"/>
      <c r="I681" s="56"/>
      <c r="J681" s="56"/>
      <c r="K681" s="56"/>
      <c r="L681" s="56"/>
      <c r="M681" s="56"/>
      <c r="N681" s="56"/>
      <c r="O681" s="56"/>
      <c r="P681" s="56"/>
    </row>
    <row r="682" spans="6:16" x14ac:dyDescent="0.25">
      <c r="F682" s="56"/>
      <c r="G682" s="56"/>
      <c r="H682" s="56"/>
      <c r="I682" s="56"/>
      <c r="J682" s="56"/>
      <c r="K682" s="56"/>
      <c r="L682" s="56"/>
      <c r="M682" s="56"/>
      <c r="N682" s="56"/>
      <c r="O682" s="56"/>
      <c r="P682" s="56"/>
    </row>
    <row r="683" spans="6:16" x14ac:dyDescent="0.25">
      <c r="F683" s="56"/>
      <c r="G683" s="56"/>
      <c r="H683" s="56"/>
      <c r="I683" s="56"/>
      <c r="J683" s="56"/>
      <c r="K683" s="56"/>
      <c r="L683" s="56"/>
      <c r="M683" s="56"/>
      <c r="N683" s="56"/>
      <c r="O683" s="56"/>
      <c r="P683" s="56"/>
    </row>
    <row r="684" spans="6:16" x14ac:dyDescent="0.25">
      <c r="F684" s="56"/>
      <c r="G684" s="56"/>
      <c r="H684" s="56"/>
      <c r="I684" s="56"/>
      <c r="J684" s="56"/>
      <c r="K684" s="56"/>
      <c r="L684" s="56"/>
      <c r="M684" s="56"/>
      <c r="N684" s="56"/>
      <c r="O684" s="56"/>
      <c r="P684" s="56"/>
    </row>
    <row r="685" spans="6:16" x14ac:dyDescent="0.25">
      <c r="F685" s="56"/>
      <c r="G685" s="56"/>
      <c r="H685" s="56"/>
      <c r="I685" s="56"/>
      <c r="J685" s="56"/>
      <c r="K685" s="56"/>
      <c r="L685" s="56"/>
      <c r="M685" s="56"/>
      <c r="N685" s="56"/>
      <c r="O685" s="56"/>
      <c r="P685" s="56"/>
    </row>
    <row r="686" spans="6:16" x14ac:dyDescent="0.25">
      <c r="F686" s="56"/>
      <c r="G686" s="56"/>
      <c r="H686" s="56"/>
      <c r="I686" s="56"/>
      <c r="J686" s="56"/>
      <c r="K686" s="56"/>
      <c r="L686" s="56"/>
      <c r="M686" s="56"/>
      <c r="N686" s="56"/>
      <c r="O686" s="56"/>
      <c r="P686" s="56"/>
    </row>
    <row r="687" spans="6:16" x14ac:dyDescent="0.25">
      <c r="F687" s="56"/>
      <c r="G687" s="56"/>
      <c r="H687" s="56"/>
      <c r="I687" s="56"/>
      <c r="J687" s="56"/>
      <c r="K687" s="56"/>
      <c r="L687" s="56"/>
      <c r="M687" s="56"/>
      <c r="N687" s="56"/>
      <c r="O687" s="56"/>
      <c r="P687" s="56"/>
    </row>
    <row r="688" spans="6:16" x14ac:dyDescent="0.25">
      <c r="F688" s="56"/>
      <c r="G688" s="56"/>
      <c r="H688" s="56"/>
      <c r="I688" s="56"/>
      <c r="J688" s="56"/>
      <c r="K688" s="56"/>
      <c r="L688" s="56"/>
      <c r="M688" s="56"/>
      <c r="N688" s="56"/>
      <c r="O688" s="56"/>
      <c r="P688" s="56"/>
    </row>
    <row r="689" spans="6:16" x14ac:dyDescent="0.25">
      <c r="F689" s="56"/>
      <c r="G689" s="56"/>
      <c r="H689" s="56"/>
      <c r="I689" s="56"/>
      <c r="J689" s="56"/>
      <c r="K689" s="56"/>
      <c r="L689" s="56"/>
      <c r="M689" s="56"/>
      <c r="N689" s="56"/>
      <c r="O689" s="56"/>
      <c r="P689" s="56"/>
    </row>
    <row r="690" spans="6:16" x14ac:dyDescent="0.25">
      <c r="F690" s="56"/>
      <c r="G690" s="56"/>
      <c r="H690" s="56"/>
      <c r="I690" s="56"/>
      <c r="J690" s="56"/>
      <c r="K690" s="56"/>
      <c r="L690" s="56"/>
      <c r="M690" s="56"/>
      <c r="N690" s="56"/>
      <c r="O690" s="56"/>
      <c r="P690" s="56"/>
    </row>
    <row r="691" spans="6:16" x14ac:dyDescent="0.25">
      <c r="F691" s="56"/>
      <c r="G691" s="56"/>
      <c r="H691" s="56"/>
      <c r="I691" s="56"/>
      <c r="J691" s="56"/>
      <c r="K691" s="56"/>
      <c r="L691" s="56"/>
      <c r="M691" s="56"/>
      <c r="N691" s="56"/>
      <c r="O691" s="56"/>
      <c r="P691" s="56"/>
    </row>
    <row r="692" spans="6:16" x14ac:dyDescent="0.25">
      <c r="F692" s="56"/>
      <c r="G692" s="56"/>
      <c r="H692" s="56"/>
      <c r="I692" s="56"/>
      <c r="J692" s="56"/>
      <c r="K692" s="56"/>
      <c r="L692" s="56"/>
      <c r="M692" s="56"/>
      <c r="N692" s="56"/>
      <c r="O692" s="56"/>
      <c r="P692" s="56"/>
    </row>
    <row r="693" spans="6:16" x14ac:dyDescent="0.25">
      <c r="F693" s="56"/>
      <c r="G693" s="56"/>
      <c r="H693" s="56"/>
      <c r="I693" s="56"/>
      <c r="J693" s="56"/>
      <c r="K693" s="56"/>
      <c r="L693" s="56"/>
      <c r="M693" s="56"/>
      <c r="N693" s="56"/>
      <c r="O693" s="56"/>
      <c r="P693" s="56"/>
    </row>
    <row r="694" spans="6:16" x14ac:dyDescent="0.25">
      <c r="F694" s="56"/>
      <c r="G694" s="56"/>
      <c r="H694" s="56"/>
      <c r="I694" s="56"/>
      <c r="J694" s="56"/>
      <c r="K694" s="56"/>
      <c r="L694" s="56"/>
      <c r="M694" s="56"/>
      <c r="N694" s="56"/>
      <c r="O694" s="56"/>
      <c r="P694" s="56"/>
    </row>
    <row r="695" spans="6:16" x14ac:dyDescent="0.25">
      <c r="F695" s="56"/>
      <c r="G695" s="56"/>
      <c r="H695" s="56"/>
      <c r="I695" s="56"/>
      <c r="J695" s="56"/>
      <c r="K695" s="56"/>
      <c r="L695" s="56"/>
      <c r="M695" s="56"/>
      <c r="N695" s="56"/>
      <c r="O695" s="56"/>
      <c r="P695" s="56"/>
    </row>
    <row r="696" spans="6:16" x14ac:dyDescent="0.25">
      <c r="F696" s="56"/>
      <c r="G696" s="56"/>
      <c r="H696" s="56"/>
      <c r="I696" s="56"/>
      <c r="J696" s="56"/>
      <c r="K696" s="56"/>
      <c r="L696" s="56"/>
      <c r="M696" s="56"/>
      <c r="N696" s="56"/>
      <c r="O696" s="56"/>
      <c r="P696" s="56"/>
    </row>
    <row r="697" spans="6:16" x14ac:dyDescent="0.25">
      <c r="F697" s="56"/>
      <c r="G697" s="56"/>
      <c r="H697" s="56"/>
      <c r="I697" s="56"/>
      <c r="J697" s="56"/>
      <c r="K697" s="56"/>
      <c r="L697" s="56"/>
      <c r="M697" s="56"/>
      <c r="N697" s="56"/>
      <c r="O697" s="56"/>
      <c r="P697" s="56"/>
    </row>
    <row r="698" spans="6:16" x14ac:dyDescent="0.25">
      <c r="F698" s="56"/>
      <c r="G698" s="56"/>
      <c r="H698" s="56"/>
      <c r="I698" s="56"/>
      <c r="J698" s="56"/>
      <c r="K698" s="56"/>
      <c r="L698" s="56"/>
      <c r="M698" s="56"/>
      <c r="N698" s="56"/>
      <c r="O698" s="56"/>
      <c r="P698" s="56"/>
    </row>
    <row r="699" spans="6:16" x14ac:dyDescent="0.25">
      <c r="F699" s="56"/>
      <c r="G699" s="56"/>
      <c r="H699" s="56"/>
      <c r="I699" s="56"/>
      <c r="J699" s="56"/>
      <c r="K699" s="56"/>
      <c r="L699" s="56"/>
      <c r="M699" s="56"/>
      <c r="N699" s="56"/>
      <c r="O699" s="56"/>
      <c r="P699" s="56"/>
    </row>
    <row r="700" spans="6:16" x14ac:dyDescent="0.25">
      <c r="F700" s="56"/>
      <c r="G700" s="56"/>
      <c r="H700" s="56"/>
      <c r="I700" s="56"/>
      <c r="J700" s="56"/>
      <c r="K700" s="56"/>
      <c r="L700" s="56"/>
      <c r="M700" s="56"/>
      <c r="N700" s="56"/>
      <c r="O700" s="56"/>
      <c r="P700" s="56"/>
    </row>
    <row r="701" spans="6:16" x14ac:dyDescent="0.25">
      <c r="F701" s="56"/>
      <c r="G701" s="56"/>
      <c r="H701" s="56"/>
      <c r="I701" s="56"/>
      <c r="J701" s="56"/>
      <c r="K701" s="56"/>
      <c r="L701" s="56"/>
      <c r="M701" s="56"/>
      <c r="N701" s="56"/>
      <c r="O701" s="56"/>
      <c r="P701" s="56"/>
    </row>
    <row r="702" spans="6:16" x14ac:dyDescent="0.25">
      <c r="F702" s="56"/>
      <c r="G702" s="56"/>
      <c r="H702" s="56"/>
      <c r="I702" s="56"/>
      <c r="J702" s="56"/>
      <c r="K702" s="56"/>
      <c r="L702" s="56"/>
      <c r="M702" s="56"/>
      <c r="N702" s="56"/>
      <c r="O702" s="56"/>
      <c r="P702" s="56"/>
    </row>
    <row r="703" spans="6:16" x14ac:dyDescent="0.25">
      <c r="F703" s="56"/>
      <c r="G703" s="56"/>
      <c r="H703" s="56"/>
      <c r="I703" s="56"/>
      <c r="J703" s="56"/>
      <c r="K703" s="56"/>
      <c r="L703" s="56"/>
      <c r="M703" s="56"/>
      <c r="N703" s="56"/>
      <c r="O703" s="56"/>
      <c r="P703" s="56"/>
    </row>
    <row r="704" spans="6:16" x14ac:dyDescent="0.25">
      <c r="F704" s="56"/>
      <c r="G704" s="56"/>
      <c r="H704" s="56"/>
      <c r="I704" s="56"/>
      <c r="J704" s="56"/>
      <c r="K704" s="56"/>
      <c r="L704" s="56"/>
      <c r="M704" s="56"/>
      <c r="N704" s="56"/>
      <c r="O704" s="56"/>
      <c r="P704" s="56"/>
    </row>
    <row r="705" spans="6:16" x14ac:dyDescent="0.25">
      <c r="F705" s="56"/>
      <c r="G705" s="56"/>
      <c r="H705" s="56"/>
      <c r="I705" s="56"/>
      <c r="J705" s="56"/>
      <c r="K705" s="56"/>
      <c r="L705" s="56"/>
      <c r="M705" s="56"/>
      <c r="N705" s="56"/>
      <c r="O705" s="56"/>
      <c r="P705" s="56"/>
    </row>
    <row r="706" spans="6:16" x14ac:dyDescent="0.25">
      <c r="F706" s="56"/>
      <c r="G706" s="56"/>
      <c r="H706" s="56"/>
      <c r="I706" s="56"/>
      <c r="J706" s="56"/>
      <c r="K706" s="56"/>
      <c r="L706" s="56"/>
      <c r="M706" s="56"/>
      <c r="N706" s="56"/>
      <c r="O706" s="56"/>
      <c r="P706" s="56"/>
    </row>
    <row r="707" spans="6:16" x14ac:dyDescent="0.25">
      <c r="F707" s="56"/>
      <c r="G707" s="56"/>
      <c r="H707" s="56"/>
      <c r="I707" s="56"/>
      <c r="J707" s="56"/>
      <c r="K707" s="56"/>
      <c r="L707" s="56"/>
      <c r="M707" s="56"/>
      <c r="N707" s="56"/>
      <c r="O707" s="56"/>
      <c r="P707" s="56"/>
    </row>
    <row r="708" spans="6:16" x14ac:dyDescent="0.25">
      <c r="F708" s="56"/>
      <c r="G708" s="56"/>
      <c r="H708" s="56"/>
      <c r="I708" s="56"/>
      <c r="J708" s="56"/>
      <c r="K708" s="56"/>
      <c r="L708" s="56"/>
      <c r="M708" s="56"/>
      <c r="N708" s="56"/>
      <c r="O708" s="56"/>
      <c r="P708" s="56"/>
    </row>
    <row r="709" spans="6:16" x14ac:dyDescent="0.25">
      <c r="F709" s="56"/>
      <c r="G709" s="56"/>
      <c r="H709" s="56"/>
      <c r="I709" s="56"/>
      <c r="J709" s="56"/>
      <c r="K709" s="56"/>
      <c r="L709" s="56"/>
      <c r="M709" s="56"/>
      <c r="N709" s="56"/>
      <c r="O709" s="56"/>
      <c r="P709" s="56"/>
    </row>
    <row r="710" spans="6:16" x14ac:dyDescent="0.25">
      <c r="F710" s="56"/>
      <c r="G710" s="56"/>
      <c r="H710" s="56"/>
      <c r="I710" s="56"/>
      <c r="J710" s="56"/>
      <c r="K710" s="56"/>
      <c r="L710" s="56"/>
      <c r="M710" s="56"/>
      <c r="N710" s="56"/>
      <c r="O710" s="56"/>
      <c r="P710" s="56"/>
    </row>
    <row r="711" spans="6:16" x14ac:dyDescent="0.25">
      <c r="F711" s="56"/>
      <c r="G711" s="56"/>
      <c r="H711" s="56"/>
      <c r="I711" s="56"/>
      <c r="J711" s="56"/>
      <c r="K711" s="56"/>
      <c r="L711" s="56"/>
      <c r="M711" s="56"/>
      <c r="N711" s="56"/>
      <c r="O711" s="56"/>
      <c r="P711" s="56"/>
    </row>
    <row r="712" spans="6:16" x14ac:dyDescent="0.25">
      <c r="F712" s="56"/>
      <c r="G712" s="56"/>
      <c r="H712" s="56"/>
      <c r="I712" s="56"/>
      <c r="J712" s="56"/>
      <c r="K712" s="56"/>
      <c r="L712" s="56"/>
      <c r="M712" s="56"/>
      <c r="N712" s="56"/>
      <c r="O712" s="56"/>
      <c r="P712" s="56"/>
    </row>
    <row r="713" spans="6:16" x14ac:dyDescent="0.25">
      <c r="F713" s="56"/>
      <c r="G713" s="56"/>
      <c r="H713" s="56"/>
      <c r="I713" s="56"/>
      <c r="J713" s="56"/>
      <c r="K713" s="56"/>
      <c r="L713" s="56"/>
      <c r="M713" s="56"/>
      <c r="N713" s="56"/>
      <c r="O713" s="56"/>
      <c r="P713" s="56"/>
    </row>
    <row r="714" spans="6:16" x14ac:dyDescent="0.25">
      <c r="F714" s="56"/>
      <c r="G714" s="56"/>
      <c r="H714" s="56"/>
      <c r="I714" s="56"/>
      <c r="J714" s="56"/>
      <c r="K714" s="56"/>
      <c r="L714" s="56"/>
      <c r="M714" s="56"/>
      <c r="N714" s="56"/>
      <c r="O714" s="56"/>
      <c r="P714" s="56"/>
    </row>
    <row r="715" spans="6:16" x14ac:dyDescent="0.25">
      <c r="F715" s="56"/>
      <c r="G715" s="56"/>
      <c r="H715" s="56"/>
      <c r="I715" s="56"/>
      <c r="J715" s="56"/>
      <c r="K715" s="56"/>
      <c r="L715" s="56"/>
      <c r="M715" s="56"/>
      <c r="N715" s="56"/>
      <c r="O715" s="56"/>
      <c r="P715" s="56"/>
    </row>
    <row r="716" spans="6:16" x14ac:dyDescent="0.25">
      <c r="F716" s="56"/>
      <c r="G716" s="56"/>
      <c r="H716" s="56"/>
      <c r="I716" s="56"/>
      <c r="J716" s="56"/>
      <c r="K716" s="56"/>
      <c r="L716" s="56"/>
      <c r="M716" s="56"/>
      <c r="N716" s="56"/>
      <c r="O716" s="56"/>
      <c r="P716" s="56"/>
    </row>
    <row r="717" spans="6:16" x14ac:dyDescent="0.25">
      <c r="F717" s="56"/>
      <c r="G717" s="56"/>
      <c r="H717" s="56"/>
      <c r="I717" s="56"/>
      <c r="J717" s="56"/>
      <c r="K717" s="56"/>
      <c r="L717" s="56"/>
      <c r="M717" s="56"/>
      <c r="N717" s="56"/>
      <c r="O717" s="56"/>
      <c r="P717" s="56"/>
    </row>
    <row r="718" spans="6:16" x14ac:dyDescent="0.25">
      <c r="F718" s="56"/>
      <c r="G718" s="56"/>
      <c r="H718" s="56"/>
      <c r="I718" s="56"/>
      <c r="J718" s="56"/>
      <c r="K718" s="56"/>
      <c r="L718" s="56"/>
      <c r="M718" s="56"/>
      <c r="N718" s="56"/>
      <c r="O718" s="56"/>
      <c r="P718" s="56"/>
    </row>
    <row r="719" spans="6:16" x14ac:dyDescent="0.25">
      <c r="F719" s="56"/>
      <c r="G719" s="56"/>
      <c r="H719" s="56"/>
      <c r="I719" s="56"/>
      <c r="J719" s="56"/>
      <c r="K719" s="56"/>
      <c r="L719" s="56"/>
      <c r="M719" s="56"/>
      <c r="N719" s="56"/>
      <c r="O719" s="56"/>
      <c r="P719" s="56"/>
    </row>
    <row r="720" spans="6:16" x14ac:dyDescent="0.25">
      <c r="F720" s="56"/>
      <c r="G720" s="56"/>
      <c r="H720" s="56"/>
      <c r="I720" s="56"/>
      <c r="J720" s="56"/>
      <c r="K720" s="56"/>
      <c r="L720" s="56"/>
      <c r="M720" s="56"/>
      <c r="N720" s="56"/>
      <c r="O720" s="56"/>
      <c r="P720" s="56"/>
    </row>
    <row r="721" spans="6:16" x14ac:dyDescent="0.25">
      <c r="F721" s="56"/>
      <c r="G721" s="56"/>
      <c r="H721" s="56"/>
      <c r="I721" s="56"/>
      <c r="J721" s="56"/>
      <c r="K721" s="56"/>
      <c r="L721" s="56"/>
      <c r="M721" s="56"/>
      <c r="N721" s="56"/>
      <c r="O721" s="56"/>
      <c r="P721" s="56"/>
    </row>
    <row r="722" spans="6:16" x14ac:dyDescent="0.25">
      <c r="F722" s="56"/>
      <c r="G722" s="56"/>
      <c r="H722" s="56"/>
      <c r="I722" s="56"/>
      <c r="J722" s="56"/>
      <c r="K722" s="56"/>
      <c r="L722" s="56"/>
      <c r="M722" s="56"/>
      <c r="N722" s="56"/>
      <c r="O722" s="56"/>
      <c r="P722" s="56"/>
    </row>
    <row r="723" spans="6:16" x14ac:dyDescent="0.25">
      <c r="F723" s="56"/>
      <c r="G723" s="56"/>
      <c r="H723" s="56"/>
      <c r="I723" s="56"/>
      <c r="J723" s="56"/>
      <c r="K723" s="56"/>
      <c r="L723" s="56"/>
      <c r="M723" s="56"/>
      <c r="N723" s="56"/>
      <c r="O723" s="56"/>
      <c r="P723" s="56"/>
    </row>
    <row r="724" spans="6:16" x14ac:dyDescent="0.25">
      <c r="F724" s="56"/>
      <c r="G724" s="56"/>
      <c r="H724" s="56"/>
      <c r="I724" s="56"/>
      <c r="J724" s="56"/>
      <c r="K724" s="56"/>
      <c r="L724" s="56"/>
      <c r="M724" s="56"/>
      <c r="N724" s="56"/>
      <c r="O724" s="56"/>
      <c r="P724" s="56"/>
    </row>
    <row r="725" spans="6:16" x14ac:dyDescent="0.25">
      <c r="F725" s="56"/>
      <c r="G725" s="56"/>
      <c r="H725" s="56"/>
      <c r="I725" s="56"/>
      <c r="J725" s="56"/>
      <c r="K725" s="56"/>
      <c r="L725" s="56"/>
      <c r="M725" s="56"/>
      <c r="N725" s="56"/>
      <c r="O725" s="56"/>
      <c r="P725" s="56"/>
    </row>
    <row r="726" spans="6:16" x14ac:dyDescent="0.25">
      <c r="F726" s="56"/>
      <c r="G726" s="56"/>
      <c r="H726" s="56"/>
      <c r="I726" s="56"/>
      <c r="J726" s="56"/>
      <c r="K726" s="56"/>
      <c r="L726" s="56"/>
      <c r="M726" s="56"/>
      <c r="N726" s="56"/>
      <c r="O726" s="56"/>
      <c r="P726" s="56"/>
    </row>
    <row r="727" spans="6:16" x14ac:dyDescent="0.25">
      <c r="F727" s="56"/>
      <c r="G727" s="56"/>
      <c r="H727" s="56"/>
      <c r="I727" s="56"/>
      <c r="J727" s="56"/>
      <c r="K727" s="56"/>
      <c r="L727" s="56"/>
      <c r="M727" s="56"/>
      <c r="N727" s="56"/>
      <c r="O727" s="56"/>
      <c r="P727" s="56"/>
    </row>
    <row r="728" spans="6:16" x14ac:dyDescent="0.25">
      <c r="F728" s="56"/>
      <c r="G728" s="56"/>
      <c r="H728" s="56"/>
      <c r="I728" s="56"/>
      <c r="J728" s="56"/>
      <c r="K728" s="56"/>
      <c r="L728" s="56"/>
      <c r="M728" s="56"/>
      <c r="N728" s="56"/>
      <c r="O728" s="56"/>
      <c r="P728" s="56"/>
    </row>
    <row r="729" spans="6:16" x14ac:dyDescent="0.25">
      <c r="F729" s="56"/>
      <c r="G729" s="56"/>
      <c r="H729" s="56"/>
      <c r="I729" s="56"/>
      <c r="J729" s="56"/>
      <c r="K729" s="56"/>
      <c r="L729" s="56"/>
      <c r="M729" s="56"/>
      <c r="N729" s="56"/>
      <c r="O729" s="56"/>
      <c r="P729" s="56"/>
    </row>
    <row r="730" spans="6:16" x14ac:dyDescent="0.25">
      <c r="F730" s="56"/>
      <c r="G730" s="56"/>
      <c r="H730" s="56"/>
      <c r="I730" s="56"/>
      <c r="J730" s="56"/>
      <c r="K730" s="56"/>
      <c r="L730" s="56"/>
      <c r="M730" s="56"/>
      <c r="N730" s="56"/>
      <c r="O730" s="56"/>
      <c r="P730" s="56"/>
    </row>
    <row r="731" spans="6:16" x14ac:dyDescent="0.25">
      <c r="F731" s="56"/>
      <c r="G731" s="56"/>
      <c r="H731" s="56"/>
      <c r="I731" s="56"/>
      <c r="J731" s="56"/>
      <c r="K731" s="56"/>
      <c r="L731" s="56"/>
      <c r="M731" s="56"/>
      <c r="N731" s="56"/>
      <c r="O731" s="56"/>
      <c r="P731" s="56"/>
    </row>
    <row r="732" spans="6:16" x14ac:dyDescent="0.25">
      <c r="F732" s="56"/>
      <c r="G732" s="56"/>
      <c r="H732" s="56"/>
      <c r="I732" s="56"/>
      <c r="J732" s="56"/>
      <c r="K732" s="56"/>
      <c r="L732" s="56"/>
      <c r="M732" s="56"/>
      <c r="N732" s="56"/>
      <c r="O732" s="56"/>
      <c r="P732" s="56"/>
    </row>
    <row r="733" spans="6:16" x14ac:dyDescent="0.25">
      <c r="F733" s="56"/>
      <c r="G733" s="56"/>
      <c r="H733" s="56"/>
      <c r="I733" s="56"/>
      <c r="J733" s="56"/>
      <c r="K733" s="56"/>
      <c r="L733" s="56"/>
      <c r="M733" s="56"/>
      <c r="N733" s="56"/>
      <c r="O733" s="56"/>
      <c r="P733" s="56"/>
    </row>
    <row r="734" spans="6:16" x14ac:dyDescent="0.25">
      <c r="F734" s="56"/>
      <c r="G734" s="56"/>
      <c r="H734" s="56"/>
      <c r="I734" s="56"/>
      <c r="J734" s="56"/>
      <c r="K734" s="56"/>
      <c r="L734" s="56"/>
      <c r="M734" s="56"/>
      <c r="N734" s="56"/>
      <c r="O734" s="56"/>
      <c r="P734" s="56"/>
    </row>
    <row r="735" spans="6:16" x14ac:dyDescent="0.25">
      <c r="F735" s="56"/>
      <c r="G735" s="56"/>
      <c r="H735" s="56"/>
      <c r="I735" s="56"/>
      <c r="J735" s="56"/>
      <c r="K735" s="56"/>
      <c r="L735" s="56"/>
      <c r="M735" s="56"/>
      <c r="N735" s="56"/>
      <c r="O735" s="56"/>
      <c r="P735" s="56"/>
    </row>
    <row r="736" spans="6:16" x14ac:dyDescent="0.25">
      <c r="F736" s="56"/>
      <c r="G736" s="56"/>
      <c r="H736" s="56"/>
      <c r="I736" s="56"/>
      <c r="J736" s="56"/>
      <c r="K736" s="56"/>
      <c r="L736" s="56"/>
      <c r="M736" s="56"/>
      <c r="N736" s="56"/>
      <c r="O736" s="56"/>
      <c r="P736" s="56"/>
    </row>
    <row r="737" spans="6:16" x14ac:dyDescent="0.25">
      <c r="F737" s="56"/>
      <c r="G737" s="56"/>
      <c r="H737" s="56"/>
      <c r="I737" s="56"/>
      <c r="J737" s="56"/>
      <c r="K737" s="56"/>
      <c r="L737" s="56"/>
      <c r="M737" s="56"/>
      <c r="N737" s="56"/>
      <c r="O737" s="56"/>
      <c r="P737" s="56"/>
    </row>
    <row r="738" spans="6:16" x14ac:dyDescent="0.25">
      <c r="F738" s="56"/>
      <c r="G738" s="56"/>
      <c r="H738" s="56"/>
      <c r="I738" s="56"/>
      <c r="J738" s="56"/>
      <c r="K738" s="56"/>
      <c r="L738" s="56"/>
      <c r="M738" s="56"/>
      <c r="N738" s="56"/>
      <c r="O738" s="56"/>
      <c r="P738" s="56"/>
    </row>
    <row r="739" spans="6:16" x14ac:dyDescent="0.25">
      <c r="F739" s="56"/>
      <c r="G739" s="56"/>
      <c r="H739" s="56"/>
      <c r="I739" s="56"/>
      <c r="J739" s="56"/>
      <c r="K739" s="56"/>
      <c r="L739" s="56"/>
      <c r="M739" s="56"/>
      <c r="N739" s="56"/>
      <c r="O739" s="56"/>
      <c r="P739" s="56"/>
    </row>
    <row r="740" spans="6:16" x14ac:dyDescent="0.25">
      <c r="F740" s="56"/>
      <c r="G740" s="56"/>
      <c r="H740" s="56"/>
      <c r="I740" s="56"/>
      <c r="J740" s="56"/>
      <c r="K740" s="56"/>
      <c r="L740" s="56"/>
      <c r="M740" s="56"/>
      <c r="N740" s="56"/>
      <c r="O740" s="56"/>
      <c r="P740" s="56"/>
    </row>
    <row r="741" spans="6:16" x14ac:dyDescent="0.25">
      <c r="F741" s="56"/>
      <c r="G741" s="56"/>
      <c r="H741" s="56"/>
      <c r="I741" s="56"/>
      <c r="J741" s="56"/>
      <c r="K741" s="56"/>
      <c r="L741" s="56"/>
      <c r="M741" s="56"/>
      <c r="N741" s="56"/>
      <c r="O741" s="56"/>
      <c r="P741" s="56"/>
    </row>
    <row r="742" spans="6:16" x14ac:dyDescent="0.25">
      <c r="F742" s="56"/>
      <c r="G742" s="56"/>
      <c r="H742" s="56"/>
      <c r="I742" s="56"/>
      <c r="J742" s="56"/>
      <c r="K742" s="56"/>
      <c r="L742" s="56"/>
      <c r="M742" s="56"/>
      <c r="N742" s="56"/>
      <c r="O742" s="56"/>
      <c r="P742" s="56"/>
    </row>
    <row r="743" spans="6:16" x14ac:dyDescent="0.25">
      <c r="F743" s="56"/>
      <c r="G743" s="56"/>
      <c r="H743" s="56"/>
      <c r="I743" s="56"/>
      <c r="J743" s="56"/>
      <c r="K743" s="56"/>
      <c r="L743" s="56"/>
      <c r="M743" s="56"/>
      <c r="N743" s="56"/>
      <c r="O743" s="56"/>
      <c r="P743" s="56"/>
    </row>
    <row r="744" spans="6:16" x14ac:dyDescent="0.25">
      <c r="F744" s="56"/>
      <c r="G744" s="56"/>
      <c r="H744" s="56"/>
      <c r="I744" s="56"/>
      <c r="J744" s="56"/>
      <c r="K744" s="56"/>
      <c r="L744" s="56"/>
      <c r="M744" s="56"/>
      <c r="N744" s="56"/>
      <c r="O744" s="56"/>
      <c r="P744" s="56"/>
    </row>
    <row r="745" spans="6:16" x14ac:dyDescent="0.25">
      <c r="F745" s="56"/>
      <c r="G745" s="56"/>
      <c r="H745" s="56"/>
      <c r="I745" s="56"/>
      <c r="J745" s="56"/>
      <c r="K745" s="56"/>
      <c r="L745" s="56"/>
      <c r="M745" s="56"/>
      <c r="N745" s="56"/>
      <c r="O745" s="56"/>
      <c r="P745" s="56"/>
    </row>
    <row r="746" spans="6:16" x14ac:dyDescent="0.25">
      <c r="F746" s="56"/>
      <c r="G746" s="56"/>
      <c r="H746" s="56"/>
      <c r="I746" s="56"/>
      <c r="J746" s="56"/>
      <c r="K746" s="56"/>
      <c r="L746" s="56"/>
      <c r="M746" s="56"/>
      <c r="N746" s="56"/>
      <c r="O746" s="56"/>
      <c r="P746" s="56"/>
    </row>
    <row r="747" spans="6:16" x14ac:dyDescent="0.25">
      <c r="F747" s="56"/>
      <c r="G747" s="56"/>
      <c r="H747" s="56"/>
      <c r="I747" s="56"/>
      <c r="J747" s="56"/>
      <c r="K747" s="56"/>
      <c r="L747" s="56"/>
      <c r="M747" s="56"/>
      <c r="N747" s="56"/>
      <c r="O747" s="56"/>
      <c r="P747" s="56"/>
    </row>
    <row r="748" spans="6:16" x14ac:dyDescent="0.25">
      <c r="F748" s="56"/>
      <c r="G748" s="56"/>
      <c r="H748" s="56"/>
      <c r="I748" s="56"/>
      <c r="J748" s="56"/>
      <c r="K748" s="56"/>
      <c r="L748" s="56"/>
      <c r="M748" s="56"/>
      <c r="N748" s="56"/>
      <c r="O748" s="56"/>
      <c r="P748" s="56"/>
    </row>
    <row r="749" spans="6:16" x14ac:dyDescent="0.25">
      <c r="F749" s="56"/>
      <c r="G749" s="56"/>
      <c r="H749" s="56"/>
      <c r="I749" s="56"/>
      <c r="J749" s="56"/>
      <c r="K749" s="56"/>
      <c r="L749" s="56"/>
      <c r="M749" s="56"/>
      <c r="N749" s="56"/>
      <c r="O749" s="56"/>
      <c r="P749" s="56"/>
    </row>
    <row r="750" spans="6:16" x14ac:dyDescent="0.25">
      <c r="F750" s="56"/>
      <c r="G750" s="56"/>
      <c r="H750" s="56"/>
      <c r="I750" s="56"/>
      <c r="J750" s="56"/>
      <c r="K750" s="56"/>
      <c r="L750" s="56"/>
      <c r="M750" s="56"/>
      <c r="N750" s="56"/>
      <c r="O750" s="56"/>
      <c r="P750" s="56"/>
    </row>
    <row r="751" spans="6:16" x14ac:dyDescent="0.25">
      <c r="F751" s="56"/>
      <c r="G751" s="56"/>
      <c r="H751" s="56"/>
      <c r="I751" s="56"/>
      <c r="J751" s="56"/>
      <c r="K751" s="56"/>
      <c r="L751" s="56"/>
      <c r="M751" s="56"/>
      <c r="N751" s="56"/>
      <c r="O751" s="56"/>
      <c r="P751" s="56"/>
    </row>
    <row r="752" spans="6:16" x14ac:dyDescent="0.25">
      <c r="F752" s="56"/>
      <c r="G752" s="56"/>
      <c r="H752" s="56"/>
      <c r="I752" s="56"/>
      <c r="J752" s="56"/>
      <c r="K752" s="56"/>
      <c r="L752" s="56"/>
      <c r="M752" s="56"/>
      <c r="N752" s="56"/>
      <c r="O752" s="56"/>
      <c r="P752" s="56"/>
    </row>
    <row r="753" spans="6:16" x14ac:dyDescent="0.25">
      <c r="F753" s="56"/>
      <c r="G753" s="56"/>
      <c r="H753" s="56"/>
      <c r="I753" s="56"/>
      <c r="J753" s="56"/>
      <c r="K753" s="56"/>
      <c r="L753" s="56"/>
      <c r="M753" s="56"/>
      <c r="N753" s="56"/>
      <c r="O753" s="56"/>
      <c r="P753" s="56"/>
    </row>
    <row r="754" spans="6:16" x14ac:dyDescent="0.25">
      <c r="F754" s="56"/>
      <c r="G754" s="56"/>
      <c r="H754" s="56"/>
      <c r="I754" s="56"/>
      <c r="J754" s="56"/>
      <c r="K754" s="56"/>
      <c r="L754" s="56"/>
      <c r="M754" s="56"/>
      <c r="N754" s="56"/>
      <c r="O754" s="56"/>
      <c r="P754" s="56"/>
    </row>
    <row r="755" spans="6:16" x14ac:dyDescent="0.25">
      <c r="F755" s="56"/>
      <c r="G755" s="56"/>
      <c r="H755" s="56"/>
      <c r="I755" s="56"/>
      <c r="J755" s="56"/>
      <c r="K755" s="56"/>
      <c r="L755" s="56"/>
      <c r="M755" s="56"/>
      <c r="N755" s="56"/>
      <c r="O755" s="56"/>
      <c r="P755" s="56"/>
    </row>
    <row r="756" spans="6:16" x14ac:dyDescent="0.25">
      <c r="F756" s="56"/>
      <c r="G756" s="56"/>
      <c r="H756" s="56"/>
      <c r="I756" s="56"/>
      <c r="J756" s="56"/>
      <c r="K756" s="56"/>
      <c r="L756" s="56"/>
      <c r="M756" s="56"/>
      <c r="N756" s="56"/>
      <c r="O756" s="56"/>
      <c r="P756" s="56"/>
    </row>
    <row r="757" spans="6:16" x14ac:dyDescent="0.25">
      <c r="F757" s="56"/>
      <c r="G757" s="56"/>
      <c r="H757" s="56"/>
      <c r="I757" s="56"/>
      <c r="J757" s="56"/>
      <c r="K757" s="56"/>
      <c r="L757" s="56"/>
      <c r="M757" s="56"/>
      <c r="N757" s="56"/>
      <c r="O757" s="56"/>
      <c r="P757" s="56"/>
    </row>
    <row r="758" spans="6:16" x14ac:dyDescent="0.25">
      <c r="F758" s="56"/>
      <c r="G758" s="56"/>
      <c r="H758" s="56"/>
      <c r="I758" s="56"/>
      <c r="J758" s="56"/>
      <c r="K758" s="56"/>
      <c r="L758" s="56"/>
      <c r="M758" s="56"/>
      <c r="N758" s="56"/>
      <c r="O758" s="56"/>
      <c r="P758" s="56"/>
    </row>
    <row r="759" spans="6:16" x14ac:dyDescent="0.25">
      <c r="F759" s="56"/>
      <c r="G759" s="56"/>
      <c r="H759" s="56"/>
      <c r="I759" s="56"/>
      <c r="J759" s="56"/>
      <c r="K759" s="56"/>
      <c r="L759" s="56"/>
      <c r="M759" s="56"/>
      <c r="N759" s="56"/>
      <c r="O759" s="56"/>
      <c r="P759" s="56"/>
    </row>
    <row r="760" spans="6:16" x14ac:dyDescent="0.25">
      <c r="F760" s="56"/>
      <c r="G760" s="56"/>
      <c r="H760" s="56"/>
      <c r="I760" s="56"/>
      <c r="J760" s="56"/>
      <c r="K760" s="56"/>
      <c r="L760" s="56"/>
      <c r="M760" s="56"/>
      <c r="N760" s="56"/>
      <c r="O760" s="56"/>
      <c r="P760" s="56"/>
    </row>
    <row r="761" spans="6:16" x14ac:dyDescent="0.25">
      <c r="F761" s="56"/>
      <c r="G761" s="56"/>
      <c r="H761" s="56"/>
      <c r="I761" s="56"/>
      <c r="J761" s="56"/>
      <c r="K761" s="56"/>
      <c r="L761" s="56"/>
      <c r="M761" s="56"/>
      <c r="N761" s="56"/>
      <c r="O761" s="56"/>
      <c r="P761" s="56"/>
    </row>
    <row r="762" spans="6:16" x14ac:dyDescent="0.25">
      <c r="F762" s="56"/>
      <c r="G762" s="56"/>
      <c r="H762" s="56"/>
      <c r="I762" s="56"/>
      <c r="J762" s="56"/>
      <c r="K762" s="56"/>
      <c r="L762" s="56"/>
      <c r="M762" s="56"/>
      <c r="N762" s="56"/>
      <c r="O762" s="56"/>
      <c r="P762" s="56"/>
    </row>
    <row r="763" spans="6:16" x14ac:dyDescent="0.25">
      <c r="F763" s="56"/>
      <c r="G763" s="56"/>
      <c r="H763" s="56"/>
      <c r="I763" s="56"/>
      <c r="J763" s="56"/>
      <c r="K763" s="56"/>
      <c r="L763" s="56"/>
      <c r="M763" s="56"/>
      <c r="N763" s="56"/>
      <c r="O763" s="56"/>
      <c r="P763" s="56"/>
    </row>
    <row r="764" spans="6:16" x14ac:dyDescent="0.25">
      <c r="F764" s="56"/>
      <c r="G764" s="56"/>
      <c r="H764" s="56"/>
      <c r="I764" s="56"/>
      <c r="J764" s="56"/>
      <c r="K764" s="56"/>
      <c r="L764" s="56"/>
      <c r="M764" s="56"/>
      <c r="N764" s="56"/>
      <c r="O764" s="56"/>
      <c r="P764" s="56"/>
    </row>
    <row r="765" spans="6:16" x14ac:dyDescent="0.25">
      <c r="F765" s="56"/>
      <c r="G765" s="56"/>
      <c r="H765" s="56"/>
      <c r="I765" s="56"/>
      <c r="J765" s="56"/>
      <c r="K765" s="56"/>
      <c r="L765" s="56"/>
      <c r="M765" s="56"/>
      <c r="N765" s="56"/>
      <c r="O765" s="56"/>
      <c r="P765" s="56"/>
    </row>
    <row r="766" spans="6:16" x14ac:dyDescent="0.25">
      <c r="F766" s="56"/>
      <c r="G766" s="56"/>
      <c r="H766" s="56"/>
      <c r="I766" s="56"/>
      <c r="J766" s="56"/>
      <c r="K766" s="56"/>
      <c r="L766" s="56"/>
      <c r="M766" s="56"/>
      <c r="N766" s="56"/>
      <c r="O766" s="56"/>
      <c r="P766" s="56"/>
    </row>
    <row r="767" spans="6:16" x14ac:dyDescent="0.25">
      <c r="F767" s="56"/>
      <c r="G767" s="56"/>
      <c r="H767" s="56"/>
      <c r="I767" s="56"/>
      <c r="J767" s="56"/>
      <c r="K767" s="56"/>
      <c r="L767" s="56"/>
      <c r="M767" s="56"/>
      <c r="N767" s="56"/>
      <c r="O767" s="56"/>
      <c r="P767" s="56"/>
    </row>
    <row r="768" spans="6:16" x14ac:dyDescent="0.25">
      <c r="F768" s="56"/>
      <c r="G768" s="56"/>
      <c r="H768" s="56"/>
      <c r="I768" s="56"/>
      <c r="J768" s="56"/>
      <c r="K768" s="56"/>
      <c r="L768" s="56"/>
      <c r="M768" s="56"/>
      <c r="N768" s="56"/>
      <c r="O768" s="56"/>
      <c r="P768" s="56"/>
    </row>
    <row r="769" spans="6:16" x14ac:dyDescent="0.25">
      <c r="F769" s="56"/>
      <c r="G769" s="56"/>
      <c r="H769" s="56"/>
      <c r="I769" s="56"/>
      <c r="J769" s="56"/>
      <c r="K769" s="56"/>
      <c r="L769" s="56"/>
      <c r="M769" s="56"/>
      <c r="N769" s="56"/>
      <c r="O769" s="56"/>
      <c r="P769" s="56"/>
    </row>
    <row r="770" spans="6:16" x14ac:dyDescent="0.25">
      <c r="F770" s="56"/>
      <c r="G770" s="56"/>
      <c r="H770" s="56"/>
      <c r="I770" s="56"/>
      <c r="J770" s="56"/>
      <c r="K770" s="56"/>
      <c r="L770" s="56"/>
      <c r="M770" s="56"/>
      <c r="N770" s="56"/>
      <c r="O770" s="56"/>
      <c r="P770" s="56"/>
    </row>
    <row r="771" spans="6:16" x14ac:dyDescent="0.25">
      <c r="F771" s="56"/>
      <c r="G771" s="56"/>
      <c r="H771" s="56"/>
      <c r="I771" s="56"/>
      <c r="J771" s="56"/>
      <c r="K771" s="56"/>
      <c r="L771" s="56"/>
      <c r="M771" s="56"/>
      <c r="N771" s="56"/>
      <c r="O771" s="56"/>
      <c r="P771" s="56"/>
    </row>
    <row r="772" spans="6:16" x14ac:dyDescent="0.25">
      <c r="F772" s="56"/>
      <c r="G772" s="56"/>
      <c r="H772" s="56"/>
      <c r="I772" s="56"/>
      <c r="J772" s="56"/>
      <c r="K772" s="56"/>
      <c r="L772" s="56"/>
      <c r="M772" s="56"/>
      <c r="N772" s="56"/>
      <c r="O772" s="56"/>
      <c r="P772" s="56"/>
    </row>
    <row r="773" spans="6:16" x14ac:dyDescent="0.25">
      <c r="F773" s="56"/>
      <c r="G773" s="56"/>
      <c r="H773" s="56"/>
      <c r="I773" s="56"/>
      <c r="J773" s="56"/>
      <c r="K773" s="56"/>
      <c r="L773" s="56"/>
      <c r="M773" s="56"/>
      <c r="N773" s="56"/>
      <c r="O773" s="56"/>
      <c r="P773" s="56"/>
    </row>
    <row r="774" spans="6:16" x14ac:dyDescent="0.25">
      <c r="F774" s="56"/>
      <c r="G774" s="56"/>
      <c r="H774" s="56"/>
      <c r="I774" s="56"/>
      <c r="J774" s="56"/>
      <c r="K774" s="56"/>
      <c r="L774" s="56"/>
      <c r="M774" s="56"/>
      <c r="N774" s="56"/>
      <c r="O774" s="56"/>
      <c r="P774" s="56"/>
    </row>
    <row r="775" spans="6:16" x14ac:dyDescent="0.25">
      <c r="F775" s="56"/>
      <c r="G775" s="56"/>
      <c r="H775" s="56"/>
      <c r="I775" s="56"/>
      <c r="J775" s="56"/>
      <c r="K775" s="56"/>
      <c r="L775" s="56"/>
      <c r="M775" s="56"/>
      <c r="N775" s="56"/>
      <c r="O775" s="56"/>
      <c r="P775" s="56"/>
    </row>
    <row r="776" spans="6:16" x14ac:dyDescent="0.25">
      <c r="F776" s="56"/>
      <c r="G776" s="56"/>
      <c r="H776" s="56"/>
      <c r="I776" s="56"/>
      <c r="J776" s="56"/>
      <c r="K776" s="56"/>
      <c r="L776" s="56"/>
      <c r="M776" s="56"/>
      <c r="N776" s="56"/>
      <c r="O776" s="56"/>
      <c r="P776" s="56"/>
    </row>
    <row r="777" spans="6:16" x14ac:dyDescent="0.25">
      <c r="F777" s="56"/>
      <c r="G777" s="56"/>
      <c r="H777" s="56"/>
      <c r="I777" s="56"/>
      <c r="J777" s="56"/>
      <c r="K777" s="56"/>
      <c r="L777" s="56"/>
      <c r="M777" s="56"/>
      <c r="N777" s="56"/>
      <c r="O777" s="56"/>
      <c r="P777" s="56"/>
    </row>
    <row r="778" spans="6:16" x14ac:dyDescent="0.25">
      <c r="F778" s="56"/>
      <c r="G778" s="56"/>
      <c r="H778" s="56"/>
      <c r="I778" s="56"/>
      <c r="J778" s="56"/>
      <c r="K778" s="56"/>
      <c r="L778" s="56"/>
      <c r="M778" s="56"/>
      <c r="N778" s="56"/>
      <c r="O778" s="56"/>
      <c r="P778" s="56"/>
    </row>
    <row r="779" spans="6:16" x14ac:dyDescent="0.25">
      <c r="F779" s="56"/>
      <c r="G779" s="56"/>
      <c r="H779" s="56"/>
      <c r="I779" s="56"/>
      <c r="J779" s="56"/>
      <c r="K779" s="56"/>
      <c r="L779" s="56"/>
      <c r="M779" s="56"/>
      <c r="N779" s="56"/>
      <c r="O779" s="56"/>
      <c r="P779" s="56"/>
    </row>
    <row r="780" spans="6:16" x14ac:dyDescent="0.25">
      <c r="F780" s="56"/>
      <c r="G780" s="56"/>
      <c r="H780" s="56"/>
      <c r="I780" s="56"/>
      <c r="J780" s="56"/>
      <c r="K780" s="56"/>
      <c r="L780" s="56"/>
      <c r="M780" s="56"/>
      <c r="N780" s="56"/>
      <c r="O780" s="56"/>
      <c r="P780" s="56"/>
    </row>
    <row r="781" spans="6:16" x14ac:dyDescent="0.25">
      <c r="F781" s="56"/>
      <c r="G781" s="56"/>
      <c r="H781" s="56"/>
      <c r="I781" s="56"/>
      <c r="J781" s="56"/>
      <c r="K781" s="56"/>
      <c r="L781" s="56"/>
      <c r="M781" s="56"/>
      <c r="N781" s="56"/>
      <c r="O781" s="56"/>
      <c r="P781" s="56"/>
    </row>
    <row r="782" spans="6:16" x14ac:dyDescent="0.25">
      <c r="F782" s="56"/>
      <c r="G782" s="56"/>
      <c r="H782" s="56"/>
      <c r="I782" s="56"/>
      <c r="J782" s="56"/>
      <c r="K782" s="56"/>
      <c r="L782" s="56"/>
      <c r="M782" s="56"/>
      <c r="N782" s="56"/>
      <c r="O782" s="56"/>
      <c r="P782" s="56"/>
    </row>
    <row r="783" spans="6:16" x14ac:dyDescent="0.25">
      <c r="F783" s="56"/>
      <c r="G783" s="56"/>
      <c r="H783" s="56"/>
      <c r="I783" s="56"/>
      <c r="J783" s="56"/>
      <c r="K783" s="56"/>
      <c r="L783" s="56"/>
      <c r="M783" s="56"/>
      <c r="N783" s="56"/>
      <c r="O783" s="56"/>
      <c r="P783" s="56"/>
    </row>
    <row r="784" spans="6:16" x14ac:dyDescent="0.25">
      <c r="F784" s="56"/>
      <c r="G784" s="56"/>
      <c r="H784" s="56"/>
      <c r="I784" s="56"/>
      <c r="J784" s="56"/>
      <c r="K784" s="56"/>
      <c r="L784" s="56"/>
      <c r="M784" s="56"/>
      <c r="N784" s="56"/>
      <c r="O784" s="56"/>
      <c r="P784" s="56"/>
    </row>
    <row r="785" spans="6:16" x14ac:dyDescent="0.25">
      <c r="F785" s="56"/>
      <c r="G785" s="56"/>
      <c r="H785" s="56"/>
      <c r="I785" s="56"/>
      <c r="J785" s="56"/>
      <c r="K785" s="56"/>
      <c r="L785" s="56"/>
      <c r="M785" s="56"/>
      <c r="N785" s="56"/>
      <c r="O785" s="56"/>
      <c r="P785" s="56"/>
    </row>
    <row r="786" spans="6:16" x14ac:dyDescent="0.25">
      <c r="F786" s="56"/>
      <c r="G786" s="56"/>
      <c r="H786" s="56"/>
      <c r="I786" s="56"/>
      <c r="J786" s="56"/>
      <c r="K786" s="56"/>
      <c r="L786" s="56"/>
      <c r="M786" s="56"/>
      <c r="N786" s="56"/>
      <c r="O786" s="56"/>
      <c r="P786" s="56"/>
    </row>
    <row r="787" spans="6:16" x14ac:dyDescent="0.25">
      <c r="F787" s="56"/>
      <c r="G787" s="56"/>
      <c r="H787" s="56"/>
      <c r="I787" s="56"/>
      <c r="J787" s="56"/>
      <c r="K787" s="56"/>
      <c r="L787" s="56"/>
      <c r="M787" s="56"/>
      <c r="N787" s="56"/>
      <c r="O787" s="56"/>
      <c r="P787" s="56"/>
    </row>
    <row r="788" spans="6:16" x14ac:dyDescent="0.25">
      <c r="F788" s="56"/>
      <c r="G788" s="56"/>
      <c r="H788" s="56"/>
      <c r="I788" s="56"/>
      <c r="J788" s="56"/>
      <c r="K788" s="56"/>
      <c r="L788" s="56"/>
      <c r="M788" s="56"/>
      <c r="N788" s="56"/>
      <c r="O788" s="56"/>
      <c r="P788" s="56"/>
    </row>
    <row r="789" spans="6:16" x14ac:dyDescent="0.25">
      <c r="F789" s="56"/>
      <c r="G789" s="56"/>
      <c r="H789" s="56"/>
      <c r="I789" s="56"/>
      <c r="J789" s="56"/>
      <c r="K789" s="56"/>
      <c r="L789" s="56"/>
      <c r="M789" s="56"/>
      <c r="N789" s="56"/>
      <c r="O789" s="56"/>
      <c r="P789" s="56"/>
    </row>
    <row r="790" spans="6:16" x14ac:dyDescent="0.25">
      <c r="F790" s="56"/>
      <c r="G790" s="56"/>
      <c r="H790" s="56"/>
      <c r="I790" s="56"/>
      <c r="J790" s="56"/>
      <c r="K790" s="56"/>
      <c r="L790" s="56"/>
      <c r="M790" s="56"/>
      <c r="N790" s="56"/>
      <c r="O790" s="56"/>
      <c r="P790" s="56"/>
    </row>
    <row r="791" spans="6:16" x14ac:dyDescent="0.25">
      <c r="F791" s="56"/>
      <c r="G791" s="56"/>
      <c r="H791" s="56"/>
      <c r="I791" s="56"/>
      <c r="J791" s="56"/>
      <c r="K791" s="56"/>
      <c r="L791" s="56"/>
      <c r="M791" s="56"/>
      <c r="N791" s="56"/>
      <c r="O791" s="56"/>
      <c r="P791" s="56"/>
    </row>
    <row r="792" spans="6:16" x14ac:dyDescent="0.25">
      <c r="F792" s="56"/>
      <c r="G792" s="56"/>
      <c r="H792" s="56"/>
      <c r="I792" s="56"/>
      <c r="J792" s="56"/>
      <c r="K792" s="56"/>
      <c r="L792" s="56"/>
      <c r="M792" s="56"/>
      <c r="N792" s="56"/>
      <c r="O792" s="56"/>
      <c r="P792" s="56"/>
    </row>
    <row r="793" spans="6:16" x14ac:dyDescent="0.25">
      <c r="F793" s="56"/>
      <c r="G793" s="56"/>
      <c r="H793" s="56"/>
      <c r="I793" s="56"/>
      <c r="J793" s="56"/>
      <c r="K793" s="56"/>
      <c r="L793" s="56"/>
      <c r="M793" s="56"/>
      <c r="N793" s="56"/>
      <c r="O793" s="56"/>
      <c r="P793" s="56"/>
    </row>
    <row r="794" spans="6:16" x14ac:dyDescent="0.25">
      <c r="F794" s="56"/>
      <c r="G794" s="56"/>
      <c r="H794" s="56"/>
      <c r="I794" s="56"/>
      <c r="J794" s="56"/>
      <c r="K794" s="56"/>
      <c r="L794" s="56"/>
      <c r="M794" s="56"/>
      <c r="N794" s="56"/>
      <c r="O794" s="56"/>
      <c r="P794" s="56"/>
    </row>
    <row r="795" spans="6:16" x14ac:dyDescent="0.25">
      <c r="F795" s="56"/>
      <c r="G795" s="56"/>
      <c r="H795" s="56"/>
      <c r="I795" s="56"/>
      <c r="J795" s="56"/>
      <c r="K795" s="56"/>
      <c r="L795" s="56"/>
      <c r="M795" s="56"/>
      <c r="N795" s="56"/>
      <c r="O795" s="56"/>
      <c r="P795" s="56"/>
    </row>
    <row r="796" spans="6:16" x14ac:dyDescent="0.25">
      <c r="F796" s="56"/>
      <c r="G796" s="56"/>
      <c r="H796" s="56"/>
      <c r="I796" s="56"/>
      <c r="J796" s="56"/>
      <c r="K796" s="56"/>
      <c r="L796" s="56"/>
      <c r="M796" s="56"/>
      <c r="N796" s="56"/>
      <c r="O796" s="56"/>
      <c r="P796" s="56"/>
    </row>
    <row r="797" spans="6:16" x14ac:dyDescent="0.25">
      <c r="F797" s="56"/>
      <c r="G797" s="56"/>
      <c r="H797" s="56"/>
      <c r="I797" s="56"/>
      <c r="J797" s="56"/>
      <c r="K797" s="56"/>
      <c r="L797" s="56"/>
      <c r="M797" s="56"/>
      <c r="N797" s="56"/>
      <c r="O797" s="56"/>
      <c r="P797" s="56"/>
    </row>
    <row r="798" spans="6:16" x14ac:dyDescent="0.25">
      <c r="F798" s="56"/>
      <c r="G798" s="56"/>
      <c r="H798" s="56"/>
      <c r="I798" s="56"/>
      <c r="J798" s="56"/>
      <c r="K798" s="56"/>
      <c r="L798" s="56"/>
      <c r="M798" s="56"/>
      <c r="N798" s="56"/>
      <c r="O798" s="56"/>
      <c r="P798" s="56"/>
    </row>
    <row r="799" spans="6:16" x14ac:dyDescent="0.25">
      <c r="F799" s="56"/>
      <c r="G799" s="56"/>
      <c r="H799" s="56"/>
      <c r="I799" s="56"/>
      <c r="J799" s="56"/>
      <c r="K799" s="56"/>
      <c r="L799" s="56"/>
      <c r="M799" s="56"/>
      <c r="N799" s="56"/>
      <c r="O799" s="56"/>
      <c r="P799" s="56"/>
    </row>
    <row r="800" spans="6:16" x14ac:dyDescent="0.25">
      <c r="F800" s="56"/>
      <c r="G800" s="56"/>
      <c r="H800" s="56"/>
      <c r="I800" s="56"/>
      <c r="J800" s="56"/>
      <c r="K800" s="56"/>
      <c r="L800" s="56"/>
      <c r="M800" s="56"/>
      <c r="N800" s="56"/>
      <c r="O800" s="56"/>
      <c r="P800" s="56"/>
    </row>
    <row r="801" spans="6:16" x14ac:dyDescent="0.25">
      <c r="F801" s="56"/>
      <c r="G801" s="56"/>
      <c r="H801" s="56"/>
      <c r="I801" s="56"/>
      <c r="J801" s="56"/>
      <c r="K801" s="56"/>
      <c r="L801" s="56"/>
      <c r="M801" s="56"/>
      <c r="N801" s="56"/>
      <c r="O801" s="56"/>
      <c r="P801" s="56"/>
    </row>
    <row r="802" spans="6:16" x14ac:dyDescent="0.25">
      <c r="F802" s="56"/>
      <c r="G802" s="56"/>
      <c r="H802" s="56"/>
      <c r="I802" s="56"/>
      <c r="J802" s="56"/>
      <c r="K802" s="56"/>
      <c r="L802" s="56"/>
      <c r="M802" s="56"/>
      <c r="N802" s="56"/>
      <c r="O802" s="56"/>
      <c r="P802" s="56"/>
    </row>
    <row r="803" spans="6:16" x14ac:dyDescent="0.25">
      <c r="F803" s="56"/>
      <c r="G803" s="56"/>
      <c r="H803" s="56"/>
      <c r="I803" s="56"/>
      <c r="J803" s="56"/>
      <c r="K803" s="56"/>
      <c r="L803" s="56"/>
      <c r="M803" s="56"/>
      <c r="N803" s="56"/>
      <c r="O803" s="56"/>
      <c r="P803" s="56"/>
    </row>
    <row r="804" spans="6:16" x14ac:dyDescent="0.25">
      <c r="F804" s="56"/>
      <c r="G804" s="56"/>
      <c r="H804" s="56"/>
      <c r="I804" s="56"/>
      <c r="J804" s="56"/>
      <c r="K804" s="56"/>
      <c r="L804" s="56"/>
      <c r="M804" s="56"/>
      <c r="N804" s="56"/>
      <c r="O804" s="56"/>
      <c r="P804" s="56"/>
    </row>
    <row r="805" spans="6:16" x14ac:dyDescent="0.25">
      <c r="F805" s="56"/>
      <c r="G805" s="56"/>
      <c r="H805" s="56"/>
      <c r="I805" s="56"/>
      <c r="J805" s="56"/>
      <c r="K805" s="56"/>
      <c r="L805" s="56"/>
      <c r="M805" s="56"/>
      <c r="N805" s="56"/>
      <c r="O805" s="56"/>
      <c r="P805" s="56"/>
    </row>
    <row r="806" spans="6:16" x14ac:dyDescent="0.25">
      <c r="F806" s="56"/>
      <c r="G806" s="56"/>
      <c r="H806" s="56"/>
      <c r="I806" s="56"/>
      <c r="J806" s="56"/>
      <c r="K806" s="56"/>
      <c r="L806" s="56"/>
      <c r="M806" s="56"/>
      <c r="N806" s="56"/>
      <c r="O806" s="56"/>
      <c r="P806" s="56"/>
    </row>
    <row r="807" spans="6:16" x14ac:dyDescent="0.25">
      <c r="F807" s="56"/>
      <c r="G807" s="56"/>
      <c r="H807" s="56"/>
      <c r="I807" s="56"/>
      <c r="J807" s="56"/>
      <c r="K807" s="56"/>
      <c r="L807" s="56"/>
      <c r="M807" s="56"/>
      <c r="N807" s="56"/>
      <c r="O807" s="56"/>
      <c r="P807" s="56"/>
    </row>
    <row r="808" spans="6:16" x14ac:dyDescent="0.25">
      <c r="F808" s="56"/>
      <c r="G808" s="56"/>
      <c r="H808" s="56"/>
      <c r="I808" s="56"/>
      <c r="J808" s="56"/>
      <c r="K808" s="56"/>
      <c r="L808" s="56"/>
      <c r="M808" s="56"/>
      <c r="N808" s="56"/>
      <c r="O808" s="56"/>
      <c r="P808" s="56"/>
    </row>
    <row r="809" spans="6:16" x14ac:dyDescent="0.25">
      <c r="F809" s="56"/>
      <c r="G809" s="56"/>
      <c r="H809" s="56"/>
      <c r="I809" s="56"/>
      <c r="J809" s="56"/>
      <c r="K809" s="56"/>
      <c r="L809" s="56"/>
      <c r="M809" s="56"/>
      <c r="N809" s="56"/>
      <c r="O809" s="56"/>
      <c r="P809" s="56"/>
    </row>
    <row r="810" spans="6:16" x14ac:dyDescent="0.25">
      <c r="F810" s="56"/>
      <c r="G810" s="56"/>
      <c r="H810" s="56"/>
      <c r="I810" s="56"/>
      <c r="J810" s="56"/>
      <c r="K810" s="56"/>
      <c r="L810" s="56"/>
      <c r="M810" s="56"/>
      <c r="N810" s="56"/>
      <c r="O810" s="56"/>
      <c r="P810" s="56"/>
    </row>
    <row r="811" spans="6:16" x14ac:dyDescent="0.25">
      <c r="F811" s="56"/>
      <c r="G811" s="56"/>
      <c r="H811" s="56"/>
      <c r="I811" s="56"/>
      <c r="J811" s="56"/>
      <c r="K811" s="56"/>
      <c r="L811" s="56"/>
      <c r="M811" s="56"/>
      <c r="N811" s="56"/>
      <c r="O811" s="56"/>
      <c r="P811" s="56"/>
    </row>
    <row r="812" spans="6:16" x14ac:dyDescent="0.25">
      <c r="F812" s="56"/>
      <c r="G812" s="56"/>
      <c r="H812" s="56"/>
      <c r="I812" s="56"/>
      <c r="J812" s="56"/>
      <c r="K812" s="56"/>
      <c r="L812" s="56"/>
      <c r="M812" s="56"/>
      <c r="N812" s="56"/>
      <c r="O812" s="56"/>
      <c r="P812" s="56"/>
    </row>
    <row r="813" spans="6:16" x14ac:dyDescent="0.25">
      <c r="F813" s="56"/>
      <c r="G813" s="56"/>
      <c r="H813" s="56"/>
      <c r="I813" s="56"/>
      <c r="J813" s="56"/>
      <c r="K813" s="56"/>
      <c r="L813" s="56"/>
      <c r="M813" s="56"/>
      <c r="N813" s="56"/>
      <c r="O813" s="56"/>
      <c r="P813" s="56"/>
    </row>
    <row r="814" spans="6:16" x14ac:dyDescent="0.25">
      <c r="F814" s="56"/>
      <c r="G814" s="56"/>
      <c r="H814" s="56"/>
      <c r="I814" s="56"/>
      <c r="J814" s="56"/>
      <c r="K814" s="56"/>
      <c r="L814" s="56"/>
      <c r="M814" s="56"/>
      <c r="N814" s="56"/>
      <c r="O814" s="56"/>
      <c r="P814" s="56"/>
    </row>
    <row r="815" spans="6:16" x14ac:dyDescent="0.25">
      <c r="F815" s="56"/>
      <c r="G815" s="56"/>
      <c r="H815" s="56"/>
      <c r="I815" s="56"/>
      <c r="J815" s="56"/>
      <c r="K815" s="56"/>
      <c r="L815" s="56"/>
      <c r="M815" s="56"/>
      <c r="N815" s="56"/>
      <c r="O815" s="56"/>
      <c r="P815" s="56"/>
    </row>
    <row r="816" spans="6:16" x14ac:dyDescent="0.25">
      <c r="F816" s="56"/>
      <c r="G816" s="56"/>
      <c r="H816" s="56"/>
      <c r="I816" s="56"/>
      <c r="J816" s="56"/>
      <c r="K816" s="56"/>
      <c r="L816" s="56"/>
      <c r="M816" s="56"/>
      <c r="N816" s="56"/>
      <c r="O816" s="56"/>
      <c r="P816" s="56"/>
    </row>
    <row r="817" spans="6:16" x14ac:dyDescent="0.25">
      <c r="F817" s="56"/>
      <c r="G817" s="56"/>
      <c r="H817" s="56"/>
      <c r="I817" s="56"/>
      <c r="J817" s="56"/>
      <c r="K817" s="56"/>
      <c r="L817" s="56"/>
      <c r="M817" s="56"/>
      <c r="N817" s="56"/>
      <c r="O817" s="56"/>
      <c r="P817" s="56"/>
    </row>
    <row r="818" spans="6:16" x14ac:dyDescent="0.25">
      <c r="F818" s="56"/>
      <c r="G818" s="56"/>
      <c r="H818" s="56"/>
      <c r="I818" s="56"/>
      <c r="J818" s="56"/>
      <c r="K818" s="56"/>
      <c r="L818" s="56"/>
      <c r="M818" s="56"/>
      <c r="N818" s="56"/>
      <c r="O818" s="56"/>
      <c r="P818" s="56"/>
    </row>
    <row r="819" spans="6:16" x14ac:dyDescent="0.25">
      <c r="F819" s="56"/>
      <c r="G819" s="56"/>
      <c r="H819" s="56"/>
      <c r="I819" s="56"/>
      <c r="J819" s="56"/>
      <c r="K819" s="56"/>
      <c r="L819" s="56"/>
      <c r="M819" s="56"/>
      <c r="N819" s="56"/>
      <c r="O819" s="56"/>
      <c r="P819" s="56"/>
    </row>
    <row r="820" spans="6:16" x14ac:dyDescent="0.25">
      <c r="F820" s="56"/>
      <c r="G820" s="56"/>
      <c r="H820" s="56"/>
      <c r="I820" s="56"/>
      <c r="J820" s="56"/>
      <c r="K820" s="56"/>
      <c r="L820" s="56"/>
      <c r="M820" s="56"/>
      <c r="N820" s="56"/>
      <c r="O820" s="56"/>
      <c r="P820" s="56"/>
    </row>
    <row r="821" spans="6:16" x14ac:dyDescent="0.25">
      <c r="F821" s="56"/>
      <c r="G821" s="56"/>
      <c r="H821" s="56"/>
      <c r="I821" s="56"/>
      <c r="J821" s="56"/>
      <c r="K821" s="56"/>
      <c r="L821" s="56"/>
      <c r="M821" s="56"/>
      <c r="N821" s="56"/>
      <c r="O821" s="56"/>
      <c r="P821" s="56"/>
    </row>
    <row r="822" spans="6:16" x14ac:dyDescent="0.25">
      <c r="F822" s="56"/>
      <c r="G822" s="56"/>
      <c r="H822" s="56"/>
      <c r="I822" s="56"/>
      <c r="J822" s="56"/>
      <c r="K822" s="56"/>
      <c r="L822" s="56"/>
      <c r="M822" s="56"/>
      <c r="N822" s="56"/>
      <c r="O822" s="56"/>
      <c r="P822" s="56"/>
    </row>
    <row r="823" spans="6:16" x14ac:dyDescent="0.25">
      <c r="F823" s="56"/>
      <c r="G823" s="56"/>
      <c r="H823" s="56"/>
      <c r="I823" s="56"/>
      <c r="J823" s="56"/>
      <c r="K823" s="56"/>
      <c r="L823" s="56"/>
      <c r="M823" s="56"/>
      <c r="N823" s="56"/>
      <c r="O823" s="56"/>
      <c r="P823" s="56"/>
    </row>
    <row r="824" spans="6:16" x14ac:dyDescent="0.25">
      <c r="F824" s="56"/>
      <c r="G824" s="56"/>
      <c r="H824" s="56"/>
      <c r="I824" s="56"/>
      <c r="J824" s="56"/>
      <c r="K824" s="56"/>
      <c r="L824" s="56"/>
      <c r="M824" s="56"/>
      <c r="N824" s="56"/>
      <c r="O824" s="56"/>
      <c r="P824" s="56"/>
    </row>
    <row r="825" spans="6:16" x14ac:dyDescent="0.25">
      <c r="F825" s="56"/>
      <c r="G825" s="56"/>
      <c r="H825" s="56"/>
      <c r="I825" s="56"/>
      <c r="J825" s="56"/>
      <c r="K825" s="56"/>
      <c r="L825" s="56"/>
      <c r="M825" s="56"/>
      <c r="N825" s="56"/>
      <c r="O825" s="56"/>
      <c r="P825" s="56"/>
    </row>
    <row r="826" spans="6:16" x14ac:dyDescent="0.25">
      <c r="F826" s="56"/>
      <c r="G826" s="56"/>
      <c r="H826" s="56"/>
      <c r="I826" s="56"/>
      <c r="J826" s="56"/>
      <c r="K826" s="56"/>
      <c r="L826" s="56"/>
      <c r="M826" s="56"/>
      <c r="N826" s="56"/>
      <c r="O826" s="56"/>
      <c r="P826" s="56"/>
    </row>
    <row r="827" spans="6:16" x14ac:dyDescent="0.25">
      <c r="F827" s="56"/>
      <c r="G827" s="56"/>
      <c r="H827" s="56"/>
      <c r="I827" s="56"/>
      <c r="J827" s="56"/>
      <c r="K827" s="56"/>
      <c r="L827" s="56"/>
      <c r="M827" s="56"/>
      <c r="N827" s="56"/>
      <c r="O827" s="56"/>
      <c r="P827" s="56"/>
    </row>
    <row r="828" spans="6:16" x14ac:dyDescent="0.25">
      <c r="F828" s="56"/>
      <c r="G828" s="56"/>
      <c r="H828" s="56"/>
      <c r="I828" s="56"/>
      <c r="J828" s="56"/>
      <c r="K828" s="56"/>
      <c r="L828" s="56"/>
      <c r="M828" s="56"/>
      <c r="N828" s="56"/>
      <c r="O828" s="56"/>
      <c r="P828" s="56"/>
    </row>
    <row r="829" spans="6:16" x14ac:dyDescent="0.25">
      <c r="F829" s="56"/>
      <c r="G829" s="56"/>
      <c r="H829" s="56"/>
      <c r="I829" s="56"/>
      <c r="J829" s="56"/>
      <c r="K829" s="56"/>
      <c r="L829" s="56"/>
      <c r="M829" s="56"/>
      <c r="N829" s="56"/>
      <c r="O829" s="56"/>
      <c r="P829" s="56"/>
    </row>
    <row r="830" spans="6:16" x14ac:dyDescent="0.25">
      <c r="F830" s="56"/>
      <c r="G830" s="56"/>
      <c r="H830" s="56"/>
      <c r="I830" s="56"/>
      <c r="J830" s="56"/>
      <c r="K830" s="56"/>
      <c r="L830" s="56"/>
      <c r="M830" s="56"/>
      <c r="N830" s="56"/>
      <c r="O830" s="56"/>
      <c r="P830" s="56"/>
    </row>
    <row r="831" spans="6:16" x14ac:dyDescent="0.25">
      <c r="F831" s="56"/>
      <c r="G831" s="56"/>
      <c r="H831" s="56"/>
      <c r="I831" s="56"/>
      <c r="J831" s="56"/>
      <c r="K831" s="56"/>
      <c r="L831" s="56"/>
      <c r="M831" s="56"/>
      <c r="N831" s="56"/>
      <c r="O831" s="56"/>
      <c r="P831" s="56"/>
    </row>
    <row r="832" spans="6:16" x14ac:dyDescent="0.25">
      <c r="F832" s="56"/>
      <c r="G832" s="56"/>
      <c r="H832" s="56"/>
      <c r="I832" s="56"/>
      <c r="J832" s="56"/>
      <c r="K832" s="56"/>
      <c r="L832" s="56"/>
      <c r="M832" s="56"/>
      <c r="N832" s="56"/>
      <c r="O832" s="56"/>
      <c r="P832" s="56"/>
    </row>
    <row r="833" spans="6:16" x14ac:dyDescent="0.25">
      <c r="F833" s="56"/>
      <c r="G833" s="56"/>
      <c r="H833" s="56"/>
      <c r="I833" s="56"/>
      <c r="J833" s="56"/>
      <c r="K833" s="56"/>
      <c r="L833" s="56"/>
      <c r="M833" s="56"/>
      <c r="N833" s="56"/>
      <c r="O833" s="56"/>
      <c r="P833" s="56"/>
    </row>
    <row r="834" spans="6:16" x14ac:dyDescent="0.25">
      <c r="F834" s="56"/>
      <c r="G834" s="56"/>
      <c r="H834" s="56"/>
      <c r="I834" s="56"/>
      <c r="J834" s="56"/>
      <c r="K834" s="56"/>
      <c r="L834" s="56"/>
      <c r="M834" s="56"/>
      <c r="N834" s="56"/>
      <c r="O834" s="56"/>
      <c r="P834" s="56"/>
    </row>
    <row r="835" spans="6:16" x14ac:dyDescent="0.25">
      <c r="F835" s="56"/>
      <c r="G835" s="56"/>
      <c r="H835" s="56"/>
      <c r="I835" s="56"/>
      <c r="J835" s="56"/>
      <c r="K835" s="56"/>
      <c r="L835" s="56"/>
      <c r="M835" s="56"/>
      <c r="N835" s="56"/>
      <c r="O835" s="56"/>
      <c r="P835" s="56"/>
    </row>
    <row r="836" spans="6:16" x14ac:dyDescent="0.25">
      <c r="F836" s="56"/>
      <c r="G836" s="56"/>
      <c r="H836" s="56"/>
      <c r="I836" s="56"/>
      <c r="J836" s="56"/>
      <c r="K836" s="56"/>
      <c r="L836" s="56"/>
      <c r="M836" s="56"/>
      <c r="N836" s="56"/>
      <c r="O836" s="56"/>
      <c r="P836" s="56"/>
    </row>
    <row r="837" spans="6:16" x14ac:dyDescent="0.25">
      <c r="F837" s="56"/>
      <c r="G837" s="56"/>
      <c r="H837" s="56"/>
      <c r="I837" s="56"/>
      <c r="J837" s="56"/>
      <c r="K837" s="56"/>
      <c r="L837" s="56"/>
      <c r="M837" s="56"/>
      <c r="N837" s="56"/>
      <c r="O837" s="56"/>
      <c r="P837" s="56"/>
    </row>
    <row r="838" spans="6:16" x14ac:dyDescent="0.25">
      <c r="F838" s="56"/>
      <c r="G838" s="56"/>
      <c r="H838" s="56"/>
      <c r="I838" s="56"/>
      <c r="J838" s="56"/>
      <c r="K838" s="56"/>
      <c r="L838" s="56"/>
      <c r="M838" s="56"/>
      <c r="N838" s="56"/>
      <c r="O838" s="56"/>
      <c r="P838" s="56"/>
    </row>
    <row r="839" spans="6:16" x14ac:dyDescent="0.25">
      <c r="F839" s="56"/>
      <c r="G839" s="56"/>
      <c r="H839" s="56"/>
      <c r="I839" s="56"/>
      <c r="J839" s="56"/>
      <c r="K839" s="56"/>
      <c r="L839" s="56"/>
      <c r="M839" s="56"/>
      <c r="N839" s="56"/>
      <c r="O839" s="56"/>
      <c r="P839" s="56"/>
    </row>
    <row r="840" spans="6:16" x14ac:dyDescent="0.25">
      <c r="F840" s="56"/>
      <c r="G840" s="56"/>
      <c r="H840" s="56"/>
      <c r="I840" s="56"/>
      <c r="J840" s="56"/>
      <c r="K840" s="56"/>
      <c r="L840" s="56"/>
      <c r="M840" s="56"/>
      <c r="N840" s="56"/>
      <c r="O840" s="56"/>
      <c r="P840" s="56"/>
    </row>
    <row r="841" spans="6:16" x14ac:dyDescent="0.25">
      <c r="F841" s="56"/>
      <c r="G841" s="56"/>
      <c r="H841" s="56"/>
      <c r="I841" s="56"/>
      <c r="J841" s="56"/>
      <c r="K841" s="56"/>
      <c r="L841" s="56"/>
      <c r="M841" s="56"/>
      <c r="N841" s="56"/>
      <c r="O841" s="56"/>
      <c r="P841" s="56"/>
    </row>
    <row r="842" spans="6:16" x14ac:dyDescent="0.25">
      <c r="F842" s="56"/>
      <c r="G842" s="56"/>
      <c r="H842" s="56"/>
      <c r="I842" s="56"/>
      <c r="J842" s="56"/>
      <c r="K842" s="56"/>
      <c r="L842" s="56"/>
      <c r="M842" s="56"/>
      <c r="N842" s="56"/>
      <c r="O842" s="56"/>
      <c r="P842" s="56"/>
    </row>
    <row r="843" spans="6:16" x14ac:dyDescent="0.25">
      <c r="F843" s="56"/>
      <c r="G843" s="56"/>
      <c r="H843" s="56"/>
      <c r="I843" s="56"/>
      <c r="J843" s="56"/>
      <c r="K843" s="56"/>
      <c r="L843" s="56"/>
      <c r="M843" s="56"/>
      <c r="N843" s="56"/>
      <c r="O843" s="56"/>
      <c r="P843" s="56"/>
    </row>
    <row r="844" spans="6:16" x14ac:dyDescent="0.25">
      <c r="F844" s="56"/>
      <c r="G844" s="56"/>
      <c r="H844" s="56"/>
      <c r="I844" s="56"/>
      <c r="J844" s="56"/>
      <c r="K844" s="56"/>
      <c r="L844" s="56"/>
      <c r="M844" s="56"/>
      <c r="N844" s="56"/>
      <c r="O844" s="56"/>
      <c r="P844" s="56"/>
    </row>
    <row r="845" spans="6:16" x14ac:dyDescent="0.25">
      <c r="F845" s="56"/>
      <c r="G845" s="56"/>
      <c r="H845" s="56"/>
      <c r="I845" s="56"/>
      <c r="J845" s="56"/>
      <c r="K845" s="56"/>
      <c r="L845" s="56"/>
      <c r="M845" s="56"/>
      <c r="N845" s="56"/>
      <c r="O845" s="56"/>
      <c r="P845" s="56"/>
    </row>
    <row r="846" spans="6:16" x14ac:dyDescent="0.25">
      <c r="F846" s="56"/>
      <c r="G846" s="56"/>
      <c r="H846" s="56"/>
      <c r="I846" s="56"/>
      <c r="J846" s="56"/>
      <c r="K846" s="56"/>
      <c r="L846" s="56"/>
      <c r="M846" s="56"/>
      <c r="N846" s="56"/>
      <c r="O846" s="56"/>
      <c r="P846" s="56"/>
    </row>
    <row r="847" spans="6:16" x14ac:dyDescent="0.25">
      <c r="F847" s="56"/>
      <c r="G847" s="56"/>
      <c r="H847" s="56"/>
      <c r="I847" s="56"/>
      <c r="J847" s="56"/>
      <c r="K847" s="56"/>
      <c r="L847" s="56"/>
      <c r="M847" s="56"/>
      <c r="N847" s="56"/>
      <c r="O847" s="56"/>
      <c r="P847" s="56"/>
    </row>
    <row r="848" spans="6:16" x14ac:dyDescent="0.25">
      <c r="F848" s="56"/>
      <c r="G848" s="56"/>
      <c r="H848" s="56"/>
      <c r="I848" s="56"/>
      <c r="J848" s="56"/>
      <c r="K848" s="56"/>
      <c r="L848" s="56"/>
      <c r="M848" s="56"/>
      <c r="N848" s="56"/>
      <c r="O848" s="56"/>
      <c r="P848" s="56"/>
    </row>
    <row r="849" spans="6:16" x14ac:dyDescent="0.25">
      <c r="F849" s="56"/>
      <c r="G849" s="56"/>
      <c r="H849" s="56"/>
      <c r="I849" s="56"/>
      <c r="J849" s="56"/>
      <c r="K849" s="56"/>
      <c r="L849" s="56"/>
      <c r="M849" s="56"/>
      <c r="N849" s="56"/>
      <c r="O849" s="56"/>
      <c r="P849" s="56"/>
    </row>
    <row r="850" spans="6:16" x14ac:dyDescent="0.25">
      <c r="F850" s="56"/>
      <c r="G850" s="56"/>
      <c r="H850" s="56"/>
      <c r="I850" s="56"/>
      <c r="J850" s="56"/>
      <c r="K850" s="56"/>
      <c r="L850" s="56"/>
      <c r="M850" s="56"/>
      <c r="N850" s="56"/>
      <c r="O850" s="56"/>
      <c r="P850" s="56"/>
    </row>
    <row r="851" spans="6:16" x14ac:dyDescent="0.25">
      <c r="F851" s="56"/>
      <c r="G851" s="56"/>
      <c r="H851" s="56"/>
      <c r="I851" s="56"/>
      <c r="J851" s="56"/>
      <c r="K851" s="56"/>
      <c r="L851" s="56"/>
      <c r="M851" s="56"/>
      <c r="N851" s="56"/>
      <c r="O851" s="56"/>
      <c r="P851" s="56"/>
    </row>
    <row r="852" spans="6:16" x14ac:dyDescent="0.25">
      <c r="F852" s="56"/>
      <c r="G852" s="56"/>
      <c r="H852" s="56"/>
      <c r="I852" s="56"/>
      <c r="J852" s="56"/>
      <c r="K852" s="56"/>
      <c r="L852" s="56"/>
      <c r="M852" s="56"/>
      <c r="N852" s="56"/>
      <c r="O852" s="56"/>
      <c r="P852" s="56"/>
    </row>
    <row r="853" spans="6:16" x14ac:dyDescent="0.25">
      <c r="F853" s="56"/>
      <c r="G853" s="56"/>
      <c r="H853" s="56"/>
      <c r="I853" s="56"/>
      <c r="J853" s="56"/>
      <c r="K853" s="56"/>
      <c r="L853" s="56"/>
      <c r="M853" s="56"/>
      <c r="N853" s="56"/>
      <c r="O853" s="56"/>
      <c r="P853" s="56"/>
    </row>
    <row r="854" spans="6:16" x14ac:dyDescent="0.25">
      <c r="F854" s="56"/>
      <c r="G854" s="56"/>
      <c r="H854" s="56"/>
      <c r="I854" s="56"/>
      <c r="J854" s="56"/>
      <c r="K854" s="56"/>
      <c r="L854" s="56"/>
      <c r="M854" s="56"/>
      <c r="N854" s="56"/>
      <c r="O854" s="56"/>
      <c r="P854" s="56"/>
    </row>
    <row r="855" spans="6:16" x14ac:dyDescent="0.25">
      <c r="F855" s="56"/>
      <c r="G855" s="56"/>
      <c r="H855" s="56"/>
      <c r="I855" s="56"/>
      <c r="J855" s="56"/>
      <c r="K855" s="56"/>
      <c r="L855" s="56"/>
      <c r="M855" s="56"/>
      <c r="N855" s="56"/>
      <c r="O855" s="56"/>
      <c r="P855" s="56"/>
    </row>
    <row r="856" spans="6:16" x14ac:dyDescent="0.25">
      <c r="F856" s="56"/>
      <c r="G856" s="56"/>
      <c r="H856" s="56"/>
      <c r="I856" s="56"/>
      <c r="J856" s="56"/>
      <c r="K856" s="56"/>
      <c r="L856" s="56"/>
      <c r="M856" s="56"/>
      <c r="N856" s="56"/>
      <c r="O856" s="56"/>
      <c r="P856" s="56"/>
    </row>
    <row r="857" spans="6:16" x14ac:dyDescent="0.25">
      <c r="F857" s="56"/>
      <c r="G857" s="56"/>
      <c r="H857" s="56"/>
      <c r="I857" s="56"/>
      <c r="J857" s="56"/>
      <c r="K857" s="56"/>
      <c r="L857" s="56"/>
      <c r="M857" s="56"/>
      <c r="N857" s="56"/>
      <c r="O857" s="56"/>
      <c r="P857" s="56"/>
    </row>
    <row r="858" spans="6:16" x14ac:dyDescent="0.25">
      <c r="F858" s="56"/>
      <c r="G858" s="56"/>
      <c r="H858" s="56"/>
      <c r="I858" s="56"/>
      <c r="J858" s="56"/>
      <c r="K858" s="56"/>
      <c r="L858" s="56"/>
      <c r="M858" s="56"/>
      <c r="N858" s="56"/>
      <c r="O858" s="56"/>
      <c r="P858" s="56"/>
    </row>
    <row r="859" spans="6:16" x14ac:dyDescent="0.25">
      <c r="F859" s="56"/>
      <c r="G859" s="56"/>
      <c r="H859" s="56"/>
      <c r="I859" s="56"/>
      <c r="J859" s="56"/>
      <c r="K859" s="56"/>
      <c r="L859" s="56"/>
      <c r="M859" s="56"/>
      <c r="N859" s="56"/>
      <c r="O859" s="56"/>
      <c r="P859" s="56"/>
    </row>
    <row r="860" spans="6:16" x14ac:dyDescent="0.25">
      <c r="F860" s="56"/>
      <c r="G860" s="56"/>
      <c r="H860" s="56"/>
      <c r="I860" s="56"/>
      <c r="J860" s="56"/>
      <c r="K860" s="56"/>
      <c r="L860" s="56"/>
      <c r="M860" s="56"/>
      <c r="N860" s="56"/>
      <c r="O860" s="56"/>
      <c r="P860" s="56"/>
    </row>
    <row r="861" spans="6:16" x14ac:dyDescent="0.25">
      <c r="F861" s="56"/>
      <c r="G861" s="56"/>
      <c r="H861" s="56"/>
      <c r="I861" s="56"/>
      <c r="J861" s="56"/>
      <c r="K861" s="56"/>
      <c r="L861" s="56"/>
      <c r="M861" s="56"/>
      <c r="N861" s="56"/>
      <c r="O861" s="56"/>
      <c r="P861" s="56"/>
    </row>
    <row r="862" spans="6:16" x14ac:dyDescent="0.25">
      <c r="F862" s="56"/>
      <c r="G862" s="56"/>
      <c r="H862" s="56"/>
      <c r="I862" s="56"/>
      <c r="J862" s="56"/>
      <c r="K862" s="56"/>
      <c r="L862" s="56"/>
      <c r="M862" s="56"/>
      <c r="N862" s="56"/>
      <c r="O862" s="56"/>
      <c r="P862" s="56"/>
    </row>
    <row r="863" spans="6:16" x14ac:dyDescent="0.25">
      <c r="F863" s="56"/>
      <c r="G863" s="56"/>
      <c r="H863" s="56"/>
      <c r="I863" s="56"/>
      <c r="J863" s="56"/>
      <c r="K863" s="56"/>
      <c r="L863" s="56"/>
      <c r="M863" s="56"/>
      <c r="N863" s="56"/>
      <c r="O863" s="56"/>
      <c r="P863" s="56"/>
    </row>
    <row r="864" spans="6:16" x14ac:dyDescent="0.25">
      <c r="F864" s="56"/>
      <c r="G864" s="56"/>
      <c r="H864" s="56"/>
      <c r="I864" s="56"/>
      <c r="J864" s="56"/>
      <c r="K864" s="56"/>
      <c r="L864" s="56"/>
      <c r="M864" s="56"/>
      <c r="N864" s="56"/>
      <c r="O864" s="56"/>
      <c r="P864" s="56"/>
    </row>
    <row r="865" spans="6:16" x14ac:dyDescent="0.25">
      <c r="F865" s="56"/>
      <c r="G865" s="56"/>
      <c r="H865" s="56"/>
      <c r="I865" s="56"/>
      <c r="J865" s="56"/>
      <c r="K865" s="56"/>
      <c r="L865" s="56"/>
      <c r="M865" s="56"/>
      <c r="N865" s="56"/>
      <c r="O865" s="56"/>
      <c r="P865" s="56"/>
    </row>
    <row r="866" spans="6:16" x14ac:dyDescent="0.25">
      <c r="F866" s="56"/>
      <c r="G866" s="56"/>
      <c r="H866" s="56"/>
      <c r="I866" s="56"/>
      <c r="J866" s="56"/>
      <c r="K866" s="56"/>
      <c r="L866" s="56"/>
      <c r="M866" s="56"/>
      <c r="N866" s="56"/>
      <c r="O866" s="56"/>
      <c r="P866" s="56"/>
    </row>
    <row r="867" spans="6:16" x14ac:dyDescent="0.25">
      <c r="F867" s="56"/>
      <c r="G867" s="56"/>
      <c r="H867" s="56"/>
      <c r="I867" s="56"/>
      <c r="J867" s="56"/>
      <c r="K867" s="56"/>
      <c r="L867" s="56"/>
      <c r="M867" s="56"/>
      <c r="N867" s="56"/>
      <c r="O867" s="56"/>
      <c r="P867" s="56"/>
    </row>
    <row r="868" spans="6:16" x14ac:dyDescent="0.25">
      <c r="F868" s="56"/>
      <c r="G868" s="56"/>
      <c r="H868" s="56"/>
      <c r="I868" s="56"/>
      <c r="J868" s="56"/>
      <c r="K868" s="56"/>
      <c r="L868" s="56"/>
      <c r="M868" s="56"/>
      <c r="N868" s="56"/>
      <c r="O868" s="56"/>
      <c r="P868" s="56"/>
    </row>
    <row r="869" spans="6:16" x14ac:dyDescent="0.25">
      <c r="F869" s="56"/>
      <c r="G869" s="56"/>
      <c r="H869" s="56"/>
      <c r="I869" s="56"/>
      <c r="J869" s="56"/>
      <c r="K869" s="56"/>
      <c r="L869" s="56"/>
      <c r="M869" s="56"/>
      <c r="N869" s="56"/>
      <c r="O869" s="56"/>
      <c r="P869" s="56"/>
    </row>
    <row r="870" spans="6:16" x14ac:dyDescent="0.25">
      <c r="F870" s="56"/>
      <c r="G870" s="56"/>
      <c r="H870" s="56"/>
      <c r="I870" s="56"/>
      <c r="J870" s="56"/>
      <c r="K870" s="56"/>
      <c r="L870" s="56"/>
      <c r="M870" s="56"/>
      <c r="N870" s="56"/>
      <c r="O870" s="56"/>
      <c r="P870" s="56"/>
    </row>
    <row r="871" spans="6:16" x14ac:dyDescent="0.25">
      <c r="F871" s="56"/>
      <c r="G871" s="56"/>
      <c r="H871" s="56"/>
      <c r="I871" s="56"/>
      <c r="J871" s="56"/>
      <c r="K871" s="56"/>
      <c r="L871" s="56"/>
      <c r="M871" s="56"/>
      <c r="N871" s="56"/>
      <c r="O871" s="56"/>
      <c r="P871" s="56"/>
    </row>
    <row r="872" spans="6:16" x14ac:dyDescent="0.25">
      <c r="F872" s="56"/>
      <c r="G872" s="56"/>
      <c r="H872" s="56"/>
      <c r="I872" s="56"/>
      <c r="J872" s="56"/>
      <c r="K872" s="56"/>
      <c r="L872" s="56"/>
      <c r="M872" s="56"/>
      <c r="N872" s="56"/>
      <c r="O872" s="56"/>
      <c r="P872" s="56"/>
    </row>
    <row r="873" spans="6:16" x14ac:dyDescent="0.25">
      <c r="F873" s="56"/>
      <c r="G873" s="56"/>
      <c r="H873" s="56"/>
      <c r="I873" s="56"/>
      <c r="J873" s="56"/>
      <c r="K873" s="56"/>
      <c r="L873" s="56"/>
      <c r="M873" s="56"/>
      <c r="N873" s="56"/>
      <c r="O873" s="56"/>
      <c r="P873" s="56"/>
    </row>
    <row r="874" spans="6:16" x14ac:dyDescent="0.25">
      <c r="F874" s="56"/>
      <c r="G874" s="56"/>
      <c r="H874" s="56"/>
      <c r="I874" s="56"/>
      <c r="J874" s="56"/>
      <c r="K874" s="56"/>
      <c r="L874" s="56"/>
      <c r="M874" s="56"/>
      <c r="N874" s="56"/>
      <c r="O874" s="56"/>
      <c r="P874" s="56"/>
    </row>
    <row r="875" spans="6:16" x14ac:dyDescent="0.25">
      <c r="F875" s="56"/>
      <c r="G875" s="56"/>
      <c r="H875" s="56"/>
      <c r="I875" s="56"/>
      <c r="J875" s="56"/>
      <c r="K875" s="56"/>
      <c r="L875" s="56"/>
      <c r="M875" s="56"/>
      <c r="N875" s="56"/>
      <c r="O875" s="56"/>
      <c r="P875" s="56"/>
    </row>
    <row r="876" spans="6:16" x14ac:dyDescent="0.25">
      <c r="F876" s="56"/>
      <c r="G876" s="56"/>
      <c r="H876" s="56"/>
      <c r="I876" s="56"/>
      <c r="J876" s="56"/>
      <c r="K876" s="56"/>
      <c r="L876" s="56"/>
      <c r="M876" s="56"/>
      <c r="N876" s="56"/>
      <c r="O876" s="56"/>
      <c r="P876" s="56"/>
    </row>
    <row r="877" spans="6:16" x14ac:dyDescent="0.25">
      <c r="F877" s="56"/>
      <c r="G877" s="56"/>
      <c r="H877" s="56"/>
      <c r="I877" s="56"/>
      <c r="J877" s="56"/>
      <c r="K877" s="56"/>
      <c r="L877" s="56"/>
      <c r="M877" s="56"/>
      <c r="N877" s="56"/>
      <c r="O877" s="56"/>
      <c r="P877" s="56"/>
    </row>
    <row r="878" spans="6:16" x14ac:dyDescent="0.25">
      <c r="F878" s="56"/>
      <c r="G878" s="56"/>
      <c r="H878" s="56"/>
      <c r="I878" s="56"/>
      <c r="J878" s="56"/>
      <c r="K878" s="56"/>
      <c r="L878" s="56"/>
      <c r="M878" s="56"/>
      <c r="N878" s="56"/>
      <c r="O878" s="56"/>
      <c r="P878" s="56"/>
    </row>
    <row r="879" spans="6:16" x14ac:dyDescent="0.25">
      <c r="F879" s="56"/>
      <c r="G879" s="56"/>
      <c r="H879" s="56"/>
      <c r="I879" s="56"/>
      <c r="J879" s="56"/>
      <c r="K879" s="56"/>
      <c r="L879" s="56"/>
      <c r="M879" s="56"/>
      <c r="N879" s="56"/>
      <c r="O879" s="56"/>
      <c r="P879" s="56"/>
    </row>
    <row r="880" spans="6:16" x14ac:dyDescent="0.25">
      <c r="F880" s="56"/>
      <c r="G880" s="56"/>
      <c r="H880" s="56"/>
      <c r="I880" s="56"/>
      <c r="J880" s="56"/>
      <c r="K880" s="56"/>
      <c r="L880" s="56"/>
      <c r="M880" s="56"/>
      <c r="N880" s="56"/>
      <c r="O880" s="56"/>
      <c r="P880" s="56"/>
    </row>
    <row r="881" spans="6:16" x14ac:dyDescent="0.25">
      <c r="F881" s="56"/>
      <c r="G881" s="56"/>
      <c r="H881" s="56"/>
      <c r="I881" s="56"/>
      <c r="J881" s="56"/>
      <c r="K881" s="56"/>
      <c r="L881" s="56"/>
      <c r="M881" s="56"/>
      <c r="N881" s="56"/>
      <c r="O881" s="56"/>
      <c r="P881" s="56"/>
    </row>
    <row r="882" spans="6:16" x14ac:dyDescent="0.25">
      <c r="F882" s="56"/>
      <c r="G882" s="56"/>
      <c r="H882" s="56"/>
      <c r="I882" s="56"/>
      <c r="J882" s="56"/>
      <c r="K882" s="56"/>
      <c r="L882" s="56"/>
      <c r="M882" s="56"/>
      <c r="N882" s="56"/>
      <c r="O882" s="56"/>
      <c r="P882" s="56"/>
    </row>
    <row r="883" spans="6:16" x14ac:dyDescent="0.25">
      <c r="F883" s="56"/>
      <c r="G883" s="56"/>
      <c r="H883" s="56"/>
      <c r="I883" s="56"/>
      <c r="J883" s="56"/>
      <c r="K883" s="56"/>
      <c r="L883" s="56"/>
      <c r="M883" s="56"/>
      <c r="N883" s="56"/>
      <c r="O883" s="56"/>
      <c r="P883" s="56"/>
    </row>
    <row r="884" spans="6:16" x14ac:dyDescent="0.25">
      <c r="F884" s="56"/>
      <c r="G884" s="56"/>
      <c r="H884" s="56"/>
      <c r="I884" s="56"/>
      <c r="J884" s="56"/>
      <c r="K884" s="56"/>
      <c r="L884" s="56"/>
      <c r="M884" s="56"/>
      <c r="N884" s="56"/>
      <c r="O884" s="56"/>
      <c r="P884" s="56"/>
    </row>
    <row r="885" spans="6:16" x14ac:dyDescent="0.25">
      <c r="F885" s="56"/>
      <c r="G885" s="56"/>
      <c r="H885" s="56"/>
      <c r="I885" s="56"/>
      <c r="J885" s="56"/>
      <c r="K885" s="56"/>
      <c r="L885" s="56"/>
      <c r="M885" s="56"/>
      <c r="N885" s="56"/>
      <c r="O885" s="56"/>
      <c r="P885" s="56"/>
    </row>
    <row r="886" spans="6:16" x14ac:dyDescent="0.25">
      <c r="F886" s="56"/>
      <c r="G886" s="56"/>
      <c r="H886" s="56"/>
      <c r="I886" s="56"/>
      <c r="J886" s="56"/>
      <c r="K886" s="56"/>
      <c r="L886" s="56"/>
      <c r="M886" s="56"/>
      <c r="N886" s="56"/>
      <c r="O886" s="56"/>
      <c r="P886" s="56"/>
    </row>
    <row r="887" spans="6:16" x14ac:dyDescent="0.25">
      <c r="F887" s="56"/>
      <c r="G887" s="56"/>
      <c r="H887" s="56"/>
      <c r="I887" s="56"/>
      <c r="J887" s="56"/>
      <c r="K887" s="56"/>
      <c r="L887" s="56"/>
      <c r="M887" s="56"/>
      <c r="N887" s="56"/>
      <c r="O887" s="56"/>
      <c r="P887" s="56"/>
    </row>
    <row r="888" spans="6:16" x14ac:dyDescent="0.25">
      <c r="F888" s="56"/>
      <c r="G888" s="56"/>
      <c r="H888" s="56"/>
      <c r="I888" s="56"/>
      <c r="J888" s="56"/>
      <c r="K888" s="56"/>
      <c r="L888" s="56"/>
      <c r="M888" s="56"/>
      <c r="N888" s="56"/>
      <c r="O888" s="56"/>
      <c r="P888" s="56"/>
    </row>
    <row r="889" spans="6:16" x14ac:dyDescent="0.25">
      <c r="F889" s="56"/>
      <c r="G889" s="56"/>
      <c r="H889" s="56"/>
      <c r="I889" s="56"/>
      <c r="J889" s="56"/>
      <c r="K889" s="56"/>
      <c r="L889" s="56"/>
      <c r="M889" s="56"/>
      <c r="N889" s="56"/>
      <c r="O889" s="56"/>
      <c r="P889" s="56"/>
    </row>
    <row r="890" spans="6:16" x14ac:dyDescent="0.25">
      <c r="F890" s="56"/>
      <c r="G890" s="56"/>
      <c r="H890" s="56"/>
      <c r="I890" s="56"/>
      <c r="J890" s="56"/>
      <c r="K890" s="56"/>
      <c r="L890" s="56"/>
      <c r="M890" s="56"/>
      <c r="N890" s="56"/>
      <c r="O890" s="56"/>
      <c r="P890" s="56"/>
    </row>
    <row r="891" spans="6:16" x14ac:dyDescent="0.25">
      <c r="F891" s="56"/>
      <c r="G891" s="56"/>
      <c r="H891" s="56"/>
      <c r="I891" s="56"/>
      <c r="J891" s="56"/>
      <c r="K891" s="56"/>
      <c r="L891" s="56"/>
      <c r="M891" s="56"/>
      <c r="N891" s="56"/>
      <c r="O891" s="56"/>
      <c r="P891" s="56"/>
    </row>
    <row r="892" spans="6:16" x14ac:dyDescent="0.25">
      <c r="F892" s="56"/>
      <c r="G892" s="56"/>
      <c r="H892" s="56"/>
      <c r="I892" s="56"/>
      <c r="J892" s="56"/>
      <c r="K892" s="56"/>
      <c r="L892" s="56"/>
      <c r="M892" s="56"/>
      <c r="N892" s="56"/>
      <c r="O892" s="56"/>
      <c r="P892" s="56"/>
    </row>
    <row r="893" spans="6:16" x14ac:dyDescent="0.25">
      <c r="F893" s="56"/>
      <c r="G893" s="56"/>
      <c r="H893" s="56"/>
      <c r="I893" s="56"/>
      <c r="J893" s="56"/>
      <c r="K893" s="56"/>
      <c r="L893" s="56"/>
      <c r="M893" s="56"/>
      <c r="N893" s="56"/>
      <c r="O893" s="56"/>
      <c r="P893" s="56"/>
    </row>
    <row r="894" spans="6:16" x14ac:dyDescent="0.25">
      <c r="F894" s="56"/>
      <c r="G894" s="56"/>
      <c r="H894" s="56"/>
      <c r="I894" s="56"/>
      <c r="J894" s="56"/>
      <c r="K894" s="56"/>
      <c r="L894" s="56"/>
      <c r="M894" s="56"/>
      <c r="N894" s="56"/>
      <c r="O894" s="56"/>
      <c r="P894" s="56"/>
    </row>
    <row r="895" spans="6:16" x14ac:dyDescent="0.25">
      <c r="F895" s="56"/>
      <c r="G895" s="56"/>
      <c r="H895" s="56"/>
      <c r="I895" s="56"/>
      <c r="J895" s="56"/>
      <c r="K895" s="56"/>
      <c r="L895" s="56"/>
      <c r="M895" s="56"/>
      <c r="N895" s="56"/>
      <c r="O895" s="56"/>
      <c r="P895" s="56"/>
    </row>
    <row r="896" spans="6:16" x14ac:dyDescent="0.25">
      <c r="F896" s="56"/>
      <c r="G896" s="56"/>
      <c r="H896" s="56"/>
      <c r="I896" s="56"/>
      <c r="J896" s="56"/>
      <c r="K896" s="56"/>
      <c r="L896" s="56"/>
      <c r="M896" s="56"/>
      <c r="N896" s="56"/>
      <c r="O896" s="56"/>
      <c r="P896" s="56"/>
    </row>
    <row r="897" spans="6:16" x14ac:dyDescent="0.25">
      <c r="F897" s="56"/>
      <c r="G897" s="56"/>
      <c r="H897" s="56"/>
      <c r="I897" s="56"/>
      <c r="J897" s="56"/>
      <c r="K897" s="56"/>
      <c r="L897" s="56"/>
      <c r="M897" s="56"/>
      <c r="N897" s="56"/>
      <c r="O897" s="56"/>
      <c r="P897" s="56"/>
    </row>
    <row r="898" spans="6:16" x14ac:dyDescent="0.25">
      <c r="F898" s="56"/>
      <c r="G898" s="56"/>
      <c r="H898" s="56"/>
      <c r="I898" s="56"/>
      <c r="J898" s="56"/>
      <c r="K898" s="56"/>
      <c r="L898" s="56"/>
      <c r="M898" s="56"/>
      <c r="N898" s="56"/>
      <c r="O898" s="56"/>
      <c r="P898" s="56"/>
    </row>
    <row r="899" spans="6:16" x14ac:dyDescent="0.25">
      <c r="F899" s="56"/>
      <c r="G899" s="56"/>
      <c r="H899" s="56"/>
      <c r="I899" s="56"/>
      <c r="J899" s="56"/>
      <c r="K899" s="56"/>
      <c r="L899" s="56"/>
      <c r="M899" s="56"/>
      <c r="N899" s="56"/>
      <c r="O899" s="56"/>
      <c r="P899" s="56"/>
    </row>
    <row r="900" spans="6:16" x14ac:dyDescent="0.25">
      <c r="F900" s="56"/>
      <c r="G900" s="56"/>
      <c r="H900" s="56"/>
      <c r="I900" s="56"/>
      <c r="J900" s="56"/>
      <c r="K900" s="56"/>
      <c r="L900" s="56"/>
      <c r="M900" s="56"/>
      <c r="N900" s="56"/>
      <c r="O900" s="56"/>
      <c r="P900" s="56"/>
    </row>
    <row r="901" spans="6:16" x14ac:dyDescent="0.25">
      <c r="F901" s="56"/>
      <c r="G901" s="56"/>
      <c r="H901" s="56"/>
      <c r="I901" s="56"/>
      <c r="J901" s="56"/>
      <c r="K901" s="56"/>
      <c r="L901" s="56"/>
      <c r="M901" s="56"/>
      <c r="N901" s="56"/>
      <c r="O901" s="56"/>
      <c r="P901" s="56"/>
    </row>
    <row r="902" spans="6:16" x14ac:dyDescent="0.25">
      <c r="F902" s="56"/>
      <c r="G902" s="56"/>
      <c r="H902" s="56"/>
      <c r="I902" s="56"/>
      <c r="J902" s="56"/>
      <c r="K902" s="56"/>
      <c r="L902" s="56"/>
      <c r="M902" s="56"/>
      <c r="N902" s="56"/>
      <c r="O902" s="56"/>
      <c r="P902" s="56"/>
    </row>
    <row r="903" spans="6:16" x14ac:dyDescent="0.25">
      <c r="F903" s="56"/>
      <c r="G903" s="56"/>
      <c r="H903" s="56"/>
      <c r="I903" s="56"/>
      <c r="J903" s="56"/>
      <c r="K903" s="56"/>
      <c r="L903" s="56"/>
      <c r="M903" s="56"/>
      <c r="N903" s="56"/>
      <c r="O903" s="56"/>
      <c r="P903" s="56"/>
    </row>
    <row r="904" spans="6:16" x14ac:dyDescent="0.25">
      <c r="F904" s="56"/>
      <c r="G904" s="56"/>
      <c r="H904" s="56"/>
      <c r="I904" s="56"/>
      <c r="J904" s="56"/>
      <c r="K904" s="56"/>
      <c r="L904" s="56"/>
      <c r="M904" s="56"/>
      <c r="N904" s="56"/>
      <c r="O904" s="56"/>
      <c r="P904" s="56"/>
    </row>
    <row r="905" spans="6:16" x14ac:dyDescent="0.25">
      <c r="F905" s="56"/>
      <c r="G905" s="56"/>
      <c r="H905" s="56"/>
      <c r="I905" s="56"/>
      <c r="J905" s="56"/>
      <c r="K905" s="56"/>
      <c r="L905" s="56"/>
      <c r="M905" s="56"/>
      <c r="N905" s="56"/>
      <c r="O905" s="56"/>
      <c r="P905" s="56"/>
    </row>
    <row r="906" spans="6:16" x14ac:dyDescent="0.25">
      <c r="F906" s="56"/>
      <c r="G906" s="56"/>
      <c r="H906" s="56"/>
      <c r="I906" s="56"/>
      <c r="J906" s="56"/>
      <c r="K906" s="56"/>
      <c r="L906" s="56"/>
      <c r="M906" s="56"/>
      <c r="N906" s="56"/>
      <c r="O906" s="56"/>
      <c r="P906" s="56"/>
    </row>
    <row r="907" spans="6:16" x14ac:dyDescent="0.25">
      <c r="F907" s="56"/>
      <c r="G907" s="56"/>
      <c r="H907" s="56"/>
      <c r="I907" s="56"/>
      <c r="J907" s="56"/>
      <c r="K907" s="56"/>
      <c r="L907" s="56"/>
      <c r="M907" s="56"/>
      <c r="N907" s="56"/>
      <c r="O907" s="56"/>
      <c r="P907" s="56"/>
    </row>
    <row r="908" spans="6:16" x14ac:dyDescent="0.25">
      <c r="F908" s="56"/>
      <c r="G908" s="56"/>
      <c r="H908" s="56"/>
      <c r="I908" s="56"/>
      <c r="J908" s="56"/>
      <c r="K908" s="56"/>
      <c r="L908" s="56"/>
      <c r="M908" s="56"/>
      <c r="N908" s="56"/>
      <c r="O908" s="56"/>
      <c r="P908" s="56"/>
    </row>
    <row r="909" spans="6:16" x14ac:dyDescent="0.25">
      <c r="F909" s="56"/>
      <c r="G909" s="56"/>
      <c r="H909" s="56"/>
      <c r="I909" s="56"/>
      <c r="J909" s="56"/>
      <c r="K909" s="56"/>
      <c r="L909" s="56"/>
      <c r="M909" s="56"/>
      <c r="N909" s="56"/>
      <c r="O909" s="56"/>
      <c r="P909" s="56"/>
    </row>
    <row r="910" spans="6:16" x14ac:dyDescent="0.25">
      <c r="F910" s="56"/>
      <c r="G910" s="56"/>
      <c r="H910" s="56"/>
      <c r="I910" s="56"/>
      <c r="J910" s="56"/>
      <c r="K910" s="56"/>
      <c r="L910" s="56"/>
      <c r="M910" s="56"/>
      <c r="N910" s="56"/>
      <c r="O910" s="56"/>
      <c r="P910" s="56"/>
    </row>
    <row r="911" spans="6:16" x14ac:dyDescent="0.25">
      <c r="F911" s="56"/>
      <c r="G911" s="56"/>
      <c r="H911" s="56"/>
      <c r="I911" s="56"/>
      <c r="J911" s="56"/>
      <c r="K911" s="56"/>
      <c r="L911" s="56"/>
      <c r="M911" s="56"/>
      <c r="N911" s="56"/>
      <c r="O911" s="56"/>
      <c r="P911" s="56"/>
    </row>
    <row r="912" spans="6:16" x14ac:dyDescent="0.25">
      <c r="F912" s="56"/>
      <c r="G912" s="56"/>
      <c r="H912" s="56"/>
      <c r="I912" s="56"/>
      <c r="J912" s="56"/>
      <c r="K912" s="56"/>
      <c r="L912" s="56"/>
      <c r="M912" s="56"/>
      <c r="N912" s="56"/>
      <c r="O912" s="56"/>
      <c r="P912" s="56"/>
    </row>
    <row r="913" spans="6:16" x14ac:dyDescent="0.25">
      <c r="F913" s="56"/>
      <c r="G913" s="56"/>
      <c r="H913" s="56"/>
      <c r="I913" s="56"/>
      <c r="J913" s="56"/>
      <c r="K913" s="56"/>
      <c r="L913" s="56"/>
      <c r="M913" s="56"/>
      <c r="N913" s="56"/>
      <c r="O913" s="56"/>
      <c r="P913" s="56"/>
    </row>
    <row r="914" spans="6:16" x14ac:dyDescent="0.25">
      <c r="F914" s="56"/>
      <c r="G914" s="56"/>
      <c r="H914" s="56"/>
      <c r="I914" s="56"/>
      <c r="J914" s="56"/>
      <c r="K914" s="56"/>
      <c r="L914" s="56"/>
      <c r="M914" s="56"/>
      <c r="N914" s="56"/>
      <c r="O914" s="56"/>
      <c r="P914" s="56"/>
    </row>
    <row r="915" spans="6:16" x14ac:dyDescent="0.25">
      <c r="F915" s="56"/>
      <c r="G915" s="56"/>
      <c r="H915" s="56"/>
      <c r="I915" s="56"/>
      <c r="J915" s="56"/>
      <c r="K915" s="56"/>
      <c r="L915" s="56"/>
      <c r="M915" s="56"/>
      <c r="N915" s="56"/>
      <c r="O915" s="56"/>
      <c r="P915" s="56"/>
    </row>
    <row r="916" spans="6:16" x14ac:dyDescent="0.25">
      <c r="F916" s="56"/>
      <c r="G916" s="56"/>
      <c r="H916" s="56"/>
      <c r="I916" s="56"/>
      <c r="J916" s="56"/>
      <c r="K916" s="56"/>
      <c r="L916" s="56"/>
      <c r="M916" s="56"/>
      <c r="N916" s="56"/>
      <c r="O916" s="56"/>
      <c r="P916" s="56"/>
    </row>
    <row r="917" spans="6:16" x14ac:dyDescent="0.25">
      <c r="F917" s="56"/>
      <c r="G917" s="56"/>
      <c r="H917" s="56"/>
      <c r="I917" s="56"/>
      <c r="J917" s="56"/>
      <c r="K917" s="56"/>
      <c r="L917" s="56"/>
      <c r="M917" s="56"/>
      <c r="N917" s="56"/>
      <c r="O917" s="56"/>
      <c r="P917" s="56"/>
    </row>
    <row r="918" spans="6:16" x14ac:dyDescent="0.25">
      <c r="F918" s="56"/>
      <c r="G918" s="56"/>
      <c r="H918" s="56"/>
      <c r="I918" s="56"/>
      <c r="J918" s="56"/>
      <c r="K918" s="56"/>
      <c r="L918" s="56"/>
      <c r="M918" s="56"/>
      <c r="N918" s="56"/>
      <c r="O918" s="56"/>
      <c r="P918" s="56"/>
    </row>
    <row r="919" spans="6:16" x14ac:dyDescent="0.25">
      <c r="F919" s="56"/>
      <c r="G919" s="56"/>
      <c r="H919" s="56"/>
      <c r="I919" s="56"/>
      <c r="J919" s="56"/>
      <c r="K919" s="56"/>
      <c r="L919" s="56"/>
      <c r="M919" s="56"/>
      <c r="N919" s="56"/>
      <c r="O919" s="56"/>
      <c r="P919" s="56"/>
    </row>
    <row r="920" spans="6:16" x14ac:dyDescent="0.25">
      <c r="F920" s="56"/>
      <c r="G920" s="56"/>
      <c r="H920" s="56"/>
      <c r="I920" s="56"/>
      <c r="J920" s="56"/>
      <c r="K920" s="56"/>
      <c r="L920" s="56"/>
      <c r="M920" s="56"/>
      <c r="N920" s="56"/>
      <c r="O920" s="56"/>
      <c r="P920" s="56"/>
    </row>
    <row r="921" spans="6:16" x14ac:dyDescent="0.25">
      <c r="F921" s="56"/>
      <c r="G921" s="56"/>
      <c r="H921" s="56"/>
      <c r="I921" s="56"/>
      <c r="J921" s="56"/>
      <c r="K921" s="56"/>
      <c r="L921" s="56"/>
      <c r="M921" s="56"/>
      <c r="N921" s="56"/>
      <c r="O921" s="56"/>
      <c r="P921" s="56"/>
    </row>
    <row r="922" spans="6:16" x14ac:dyDescent="0.25">
      <c r="F922" s="56"/>
      <c r="G922" s="56"/>
      <c r="H922" s="56"/>
      <c r="I922" s="56"/>
      <c r="J922" s="56"/>
      <c r="K922" s="56"/>
      <c r="L922" s="56"/>
      <c r="M922" s="56"/>
      <c r="N922" s="56"/>
      <c r="O922" s="56"/>
      <c r="P922" s="56"/>
    </row>
    <row r="923" spans="6:16" x14ac:dyDescent="0.25">
      <c r="F923" s="56"/>
      <c r="G923" s="56"/>
      <c r="H923" s="56"/>
      <c r="I923" s="56"/>
      <c r="J923" s="56"/>
      <c r="K923" s="56"/>
      <c r="L923" s="56"/>
      <c r="M923" s="56"/>
      <c r="N923" s="56"/>
      <c r="O923" s="56"/>
      <c r="P923" s="56"/>
    </row>
    <row r="924" spans="6:16" x14ac:dyDescent="0.25">
      <c r="F924" s="56"/>
      <c r="G924" s="56"/>
      <c r="H924" s="56"/>
      <c r="I924" s="56"/>
      <c r="J924" s="56"/>
      <c r="K924" s="56"/>
      <c r="L924" s="56"/>
      <c r="M924" s="56"/>
      <c r="N924" s="56"/>
      <c r="O924" s="56"/>
      <c r="P924" s="56"/>
    </row>
    <row r="925" spans="6:16" x14ac:dyDescent="0.25">
      <c r="F925" s="56"/>
      <c r="G925" s="56"/>
      <c r="H925" s="56"/>
      <c r="I925" s="56"/>
      <c r="J925" s="56"/>
      <c r="K925" s="56"/>
      <c r="L925" s="56"/>
      <c r="M925" s="56"/>
      <c r="N925" s="56"/>
      <c r="O925" s="56"/>
      <c r="P925" s="56"/>
    </row>
    <row r="926" spans="6:16" x14ac:dyDescent="0.25">
      <c r="F926" s="56"/>
      <c r="G926" s="56"/>
      <c r="H926" s="56"/>
      <c r="I926" s="56"/>
      <c r="J926" s="56"/>
      <c r="K926" s="56"/>
      <c r="L926" s="56"/>
      <c r="M926" s="56"/>
      <c r="N926" s="56"/>
      <c r="O926" s="56"/>
      <c r="P926" s="56"/>
    </row>
    <row r="927" spans="6:16" x14ac:dyDescent="0.25">
      <c r="F927" s="56"/>
      <c r="G927" s="56"/>
      <c r="H927" s="56"/>
      <c r="I927" s="56"/>
      <c r="J927" s="56"/>
      <c r="K927" s="56"/>
      <c r="L927" s="56"/>
      <c r="M927" s="56"/>
      <c r="N927" s="56"/>
      <c r="O927" s="56"/>
      <c r="P927" s="56"/>
    </row>
    <row r="928" spans="6:16" x14ac:dyDescent="0.25">
      <c r="F928" s="56"/>
      <c r="G928" s="56"/>
      <c r="H928" s="56"/>
      <c r="I928" s="56"/>
      <c r="J928" s="56"/>
      <c r="K928" s="56"/>
      <c r="L928" s="56"/>
      <c r="M928" s="56"/>
      <c r="N928" s="56"/>
      <c r="O928" s="56"/>
      <c r="P928" s="56"/>
    </row>
    <row r="929" spans="6:16" x14ac:dyDescent="0.25">
      <c r="F929" s="56"/>
      <c r="G929" s="56"/>
      <c r="H929" s="56"/>
      <c r="I929" s="56"/>
      <c r="J929" s="56"/>
      <c r="K929" s="56"/>
      <c r="L929" s="56"/>
      <c r="M929" s="56"/>
      <c r="N929" s="56"/>
      <c r="O929" s="56"/>
      <c r="P929" s="56"/>
    </row>
    <row r="930" spans="6:16" x14ac:dyDescent="0.25">
      <c r="F930" s="56"/>
      <c r="G930" s="56"/>
      <c r="H930" s="56"/>
      <c r="I930" s="56"/>
      <c r="J930" s="56"/>
      <c r="K930" s="56"/>
      <c r="L930" s="56"/>
      <c r="M930" s="56"/>
      <c r="N930" s="56"/>
      <c r="O930" s="56"/>
      <c r="P930" s="56"/>
    </row>
    <row r="931" spans="6:16" x14ac:dyDescent="0.25">
      <c r="F931" s="56"/>
      <c r="G931" s="56"/>
      <c r="H931" s="56"/>
      <c r="I931" s="56"/>
      <c r="J931" s="56"/>
      <c r="K931" s="56"/>
      <c r="L931" s="56"/>
      <c r="M931" s="56"/>
      <c r="N931" s="56"/>
      <c r="O931" s="56"/>
      <c r="P931" s="56"/>
    </row>
    <row r="932" spans="6:16" x14ac:dyDescent="0.25">
      <c r="F932" s="56"/>
      <c r="G932" s="56"/>
      <c r="H932" s="56"/>
      <c r="I932" s="56"/>
      <c r="J932" s="56"/>
      <c r="K932" s="56"/>
      <c r="L932" s="56"/>
      <c r="M932" s="56"/>
      <c r="N932" s="56"/>
      <c r="O932" s="56"/>
      <c r="P932" s="56"/>
    </row>
    <row r="933" spans="6:16" x14ac:dyDescent="0.25">
      <c r="F933" s="56"/>
      <c r="G933" s="56"/>
      <c r="H933" s="56"/>
      <c r="I933" s="56"/>
      <c r="J933" s="56"/>
      <c r="K933" s="56"/>
      <c r="L933" s="56"/>
      <c r="M933" s="56"/>
      <c r="N933" s="56"/>
      <c r="O933" s="56"/>
      <c r="P933" s="56"/>
    </row>
    <row r="934" spans="6:16" x14ac:dyDescent="0.25">
      <c r="F934" s="56"/>
      <c r="G934" s="56"/>
      <c r="H934" s="56"/>
      <c r="I934" s="56"/>
      <c r="J934" s="56"/>
      <c r="K934" s="56"/>
      <c r="L934" s="56"/>
      <c r="M934" s="56"/>
      <c r="N934" s="56"/>
      <c r="O934" s="56"/>
      <c r="P934" s="56"/>
    </row>
    <row r="935" spans="6:16" x14ac:dyDescent="0.25">
      <c r="F935" s="56"/>
      <c r="G935" s="56"/>
      <c r="H935" s="56"/>
      <c r="I935" s="56"/>
      <c r="J935" s="56"/>
      <c r="K935" s="56"/>
      <c r="L935" s="56"/>
      <c r="M935" s="56"/>
      <c r="N935" s="56"/>
      <c r="O935" s="56"/>
      <c r="P935" s="56"/>
    </row>
    <row r="936" spans="6:16" x14ac:dyDescent="0.25">
      <c r="F936" s="56"/>
      <c r="G936" s="56"/>
      <c r="H936" s="56"/>
      <c r="I936" s="56"/>
      <c r="J936" s="56"/>
      <c r="K936" s="56"/>
      <c r="L936" s="56"/>
      <c r="M936" s="56"/>
      <c r="N936" s="56"/>
      <c r="O936" s="56"/>
      <c r="P936" s="56"/>
    </row>
    <row r="937" spans="6:16" x14ac:dyDescent="0.25">
      <c r="F937" s="56"/>
      <c r="G937" s="56"/>
      <c r="H937" s="56"/>
      <c r="I937" s="56"/>
      <c r="J937" s="56"/>
      <c r="K937" s="56"/>
      <c r="L937" s="56"/>
      <c r="M937" s="56"/>
      <c r="N937" s="56"/>
      <c r="O937" s="56"/>
      <c r="P937" s="56"/>
    </row>
    <row r="938" spans="6:16" x14ac:dyDescent="0.25">
      <c r="F938" s="56"/>
      <c r="G938" s="56"/>
      <c r="H938" s="56"/>
      <c r="I938" s="56"/>
      <c r="J938" s="56"/>
      <c r="K938" s="56"/>
      <c r="L938" s="56"/>
      <c r="M938" s="56"/>
      <c r="N938" s="56"/>
      <c r="O938" s="56"/>
      <c r="P938" s="56"/>
    </row>
    <row r="939" spans="6:16" x14ac:dyDescent="0.25">
      <c r="F939" s="56"/>
      <c r="G939" s="56"/>
      <c r="H939" s="56"/>
      <c r="I939" s="56"/>
      <c r="J939" s="56"/>
      <c r="K939" s="56"/>
      <c r="L939" s="56"/>
      <c r="M939" s="56"/>
      <c r="N939" s="56"/>
      <c r="O939" s="56"/>
      <c r="P939" s="56"/>
    </row>
    <row r="940" spans="6:16" x14ac:dyDescent="0.25">
      <c r="F940" s="56"/>
      <c r="G940" s="56"/>
      <c r="H940" s="56"/>
      <c r="I940" s="56"/>
      <c r="J940" s="56"/>
      <c r="K940" s="56"/>
      <c r="L940" s="56"/>
      <c r="M940" s="56"/>
      <c r="N940" s="56"/>
      <c r="O940" s="56"/>
      <c r="P940" s="56"/>
    </row>
    <row r="941" spans="6:16" x14ac:dyDescent="0.25">
      <c r="F941" s="56"/>
      <c r="G941" s="56"/>
      <c r="H941" s="56"/>
      <c r="I941" s="56"/>
      <c r="J941" s="56"/>
      <c r="K941" s="56"/>
      <c r="L941" s="56"/>
      <c r="M941" s="56"/>
      <c r="N941" s="56"/>
      <c r="O941" s="56"/>
      <c r="P941" s="56"/>
    </row>
    <row r="942" spans="6:16" x14ac:dyDescent="0.25">
      <c r="F942" s="56"/>
      <c r="G942" s="56"/>
      <c r="H942" s="56"/>
      <c r="I942" s="56"/>
      <c r="J942" s="56"/>
      <c r="K942" s="56"/>
      <c r="L942" s="56"/>
      <c r="M942" s="56"/>
      <c r="N942" s="56"/>
      <c r="O942" s="56"/>
      <c r="P942" s="56"/>
    </row>
    <row r="943" spans="6:16" x14ac:dyDescent="0.25">
      <c r="F943" s="56"/>
      <c r="G943" s="56"/>
      <c r="H943" s="56"/>
      <c r="I943" s="56"/>
      <c r="J943" s="56"/>
      <c r="K943" s="56"/>
      <c r="L943" s="56"/>
      <c r="M943" s="56"/>
      <c r="N943" s="56"/>
      <c r="O943" s="56"/>
      <c r="P943" s="56"/>
    </row>
    <row r="944" spans="6:16" x14ac:dyDescent="0.25">
      <c r="F944" s="56"/>
      <c r="G944" s="56"/>
      <c r="H944" s="56"/>
      <c r="I944" s="56"/>
      <c r="J944" s="56"/>
      <c r="K944" s="56"/>
      <c r="L944" s="56"/>
      <c r="M944" s="56"/>
      <c r="N944" s="56"/>
      <c r="O944" s="56"/>
      <c r="P944" s="56"/>
    </row>
    <row r="945" spans="6:16" x14ac:dyDescent="0.25">
      <c r="F945" s="56"/>
      <c r="G945" s="56"/>
      <c r="H945" s="56"/>
      <c r="I945" s="56"/>
      <c r="J945" s="56"/>
      <c r="K945" s="56"/>
      <c r="L945" s="56"/>
      <c r="M945" s="56"/>
      <c r="N945" s="56"/>
      <c r="O945" s="56"/>
      <c r="P945" s="56"/>
    </row>
    <row r="946" spans="6:16" x14ac:dyDescent="0.25">
      <c r="F946" s="56"/>
      <c r="G946" s="56"/>
      <c r="H946" s="56"/>
      <c r="I946" s="56"/>
      <c r="J946" s="56"/>
      <c r="K946" s="56"/>
      <c r="L946" s="56"/>
      <c r="M946" s="56"/>
      <c r="N946" s="56"/>
      <c r="O946" s="56"/>
      <c r="P946" s="56"/>
    </row>
    <row r="947" spans="6:16" x14ac:dyDescent="0.25">
      <c r="F947" s="56"/>
      <c r="G947" s="56"/>
      <c r="H947" s="56"/>
      <c r="I947" s="56"/>
      <c r="J947" s="56"/>
      <c r="K947" s="56"/>
      <c r="L947" s="56"/>
      <c r="M947" s="56"/>
      <c r="N947" s="56"/>
      <c r="O947" s="56"/>
      <c r="P947" s="56"/>
    </row>
    <row r="948" spans="6:16" x14ac:dyDescent="0.25">
      <c r="F948" s="56"/>
      <c r="G948" s="56"/>
      <c r="H948" s="56"/>
      <c r="I948" s="56"/>
      <c r="J948" s="56"/>
      <c r="K948" s="56"/>
      <c r="L948" s="56"/>
      <c r="M948" s="56"/>
      <c r="N948" s="56"/>
      <c r="O948" s="56"/>
      <c r="P948" s="56"/>
    </row>
    <row r="949" spans="6:16" x14ac:dyDescent="0.25">
      <c r="F949" s="56"/>
      <c r="G949" s="56"/>
      <c r="H949" s="56"/>
      <c r="I949" s="56"/>
      <c r="J949" s="56"/>
      <c r="K949" s="56"/>
      <c r="L949" s="56"/>
      <c r="M949" s="56"/>
      <c r="N949" s="56"/>
      <c r="O949" s="56"/>
      <c r="P949" s="56"/>
    </row>
    <row r="950" spans="6:16" x14ac:dyDescent="0.25">
      <c r="F950" s="56"/>
      <c r="G950" s="56"/>
      <c r="H950" s="56"/>
      <c r="I950" s="56"/>
      <c r="J950" s="56"/>
      <c r="K950" s="56"/>
      <c r="L950" s="56"/>
      <c r="M950" s="56"/>
      <c r="N950" s="56"/>
      <c r="O950" s="56"/>
      <c r="P950" s="56"/>
    </row>
    <row r="951" spans="6:16" x14ac:dyDescent="0.25">
      <c r="F951" s="56"/>
      <c r="G951" s="56"/>
      <c r="H951" s="56"/>
      <c r="I951" s="56"/>
      <c r="J951" s="56"/>
      <c r="K951" s="56"/>
      <c r="L951" s="56"/>
      <c r="M951" s="56"/>
      <c r="N951" s="56"/>
      <c r="O951" s="56"/>
      <c r="P951" s="56"/>
    </row>
    <row r="952" spans="6:16" x14ac:dyDescent="0.25">
      <c r="F952" s="56"/>
      <c r="G952" s="56"/>
      <c r="H952" s="56"/>
      <c r="I952" s="56"/>
      <c r="J952" s="56"/>
      <c r="K952" s="56"/>
      <c r="L952" s="56"/>
      <c r="M952" s="56"/>
      <c r="N952" s="56"/>
      <c r="O952" s="56"/>
      <c r="P952" s="56"/>
    </row>
    <row r="953" spans="6:16" x14ac:dyDescent="0.25">
      <c r="F953" s="56"/>
      <c r="G953" s="56"/>
      <c r="H953" s="56"/>
      <c r="I953" s="56"/>
      <c r="J953" s="56"/>
      <c r="K953" s="56"/>
      <c r="L953" s="56"/>
      <c r="M953" s="56"/>
      <c r="N953" s="56"/>
      <c r="O953" s="56"/>
      <c r="P953" s="56"/>
    </row>
    <row r="954" spans="6:16" x14ac:dyDescent="0.25">
      <c r="F954" s="56"/>
      <c r="G954" s="56"/>
      <c r="H954" s="56"/>
      <c r="I954" s="56"/>
      <c r="J954" s="56"/>
      <c r="K954" s="56"/>
      <c r="L954" s="56"/>
      <c r="M954" s="56"/>
      <c r="N954" s="56"/>
      <c r="O954" s="56"/>
      <c r="P954" s="56"/>
    </row>
    <row r="955" spans="6:16" x14ac:dyDescent="0.25">
      <c r="F955" s="56"/>
      <c r="G955" s="56"/>
      <c r="H955" s="56"/>
      <c r="I955" s="56"/>
      <c r="J955" s="56"/>
      <c r="K955" s="56"/>
      <c r="L955" s="56"/>
      <c r="M955" s="56"/>
      <c r="N955" s="56"/>
      <c r="O955" s="56"/>
      <c r="P955" s="56"/>
    </row>
    <row r="956" spans="6:16" x14ac:dyDescent="0.25">
      <c r="F956" s="56"/>
      <c r="G956" s="56"/>
      <c r="H956" s="56"/>
      <c r="I956" s="56"/>
      <c r="J956" s="56"/>
      <c r="K956" s="56"/>
      <c r="L956" s="56"/>
      <c r="M956" s="56"/>
      <c r="N956" s="56"/>
      <c r="O956" s="56"/>
      <c r="P956" s="56"/>
    </row>
    <row r="957" spans="6:16" x14ac:dyDescent="0.25">
      <c r="F957" s="56"/>
      <c r="G957" s="56"/>
      <c r="H957" s="56"/>
      <c r="I957" s="56"/>
      <c r="J957" s="56"/>
      <c r="K957" s="56"/>
      <c r="L957" s="56"/>
      <c r="M957" s="56"/>
      <c r="N957" s="56"/>
      <c r="O957" s="56"/>
      <c r="P957" s="56"/>
    </row>
    <row r="958" spans="6:16" x14ac:dyDescent="0.25">
      <c r="F958" s="56"/>
      <c r="G958" s="56"/>
      <c r="H958" s="56"/>
      <c r="I958" s="56"/>
      <c r="J958" s="56"/>
      <c r="K958" s="56"/>
      <c r="L958" s="56"/>
      <c r="M958" s="56"/>
      <c r="N958" s="56"/>
      <c r="O958" s="56"/>
      <c r="P958" s="56"/>
    </row>
    <row r="959" spans="6:16" x14ac:dyDescent="0.25">
      <c r="F959" s="56"/>
      <c r="G959" s="56"/>
      <c r="H959" s="56"/>
      <c r="I959" s="56"/>
      <c r="J959" s="56"/>
      <c r="K959" s="56"/>
      <c r="L959" s="56"/>
      <c r="M959" s="56"/>
      <c r="N959" s="56"/>
      <c r="O959" s="56"/>
      <c r="P959" s="56"/>
    </row>
    <row r="960" spans="6:16" x14ac:dyDescent="0.25">
      <c r="F960" s="56"/>
      <c r="G960" s="56"/>
      <c r="H960" s="56"/>
      <c r="I960" s="56"/>
      <c r="J960" s="56"/>
      <c r="K960" s="56"/>
      <c r="L960" s="56"/>
      <c r="M960" s="56"/>
      <c r="N960" s="56"/>
      <c r="O960" s="56"/>
      <c r="P960" s="56"/>
    </row>
    <row r="961" spans="6:16" x14ac:dyDescent="0.25">
      <c r="F961" s="56"/>
      <c r="G961" s="56"/>
      <c r="H961" s="56"/>
      <c r="I961" s="56"/>
      <c r="J961" s="56"/>
      <c r="K961" s="56"/>
      <c r="L961" s="56"/>
      <c r="M961" s="56"/>
      <c r="N961" s="56"/>
      <c r="O961" s="56"/>
      <c r="P961" s="56"/>
    </row>
    <row r="962" spans="6:16" x14ac:dyDescent="0.25">
      <c r="F962" s="56"/>
      <c r="G962" s="56"/>
      <c r="H962" s="56"/>
      <c r="I962" s="56"/>
      <c r="J962" s="56"/>
      <c r="K962" s="56"/>
      <c r="L962" s="56"/>
      <c r="M962" s="56"/>
      <c r="N962" s="56"/>
      <c r="O962" s="56"/>
      <c r="P962" s="56"/>
    </row>
    <row r="963" spans="6:16" x14ac:dyDescent="0.25">
      <c r="F963" s="56"/>
      <c r="G963" s="56"/>
      <c r="H963" s="56"/>
      <c r="I963" s="56"/>
      <c r="J963" s="56"/>
      <c r="K963" s="56"/>
      <c r="L963" s="56"/>
      <c r="M963" s="56"/>
      <c r="N963" s="56"/>
      <c r="O963" s="56"/>
      <c r="P963" s="56"/>
    </row>
    <row r="964" spans="6:16" x14ac:dyDescent="0.25">
      <c r="F964" s="56"/>
      <c r="G964" s="56"/>
      <c r="H964" s="56"/>
      <c r="I964" s="56"/>
      <c r="J964" s="56"/>
      <c r="K964" s="56"/>
      <c r="L964" s="56"/>
      <c r="M964" s="56"/>
      <c r="N964" s="56"/>
      <c r="O964" s="56"/>
      <c r="P964" s="56"/>
    </row>
    <row r="965" spans="6:16" x14ac:dyDescent="0.25">
      <c r="F965" s="56"/>
      <c r="G965" s="56"/>
      <c r="H965" s="56"/>
      <c r="I965" s="56"/>
      <c r="J965" s="56"/>
      <c r="K965" s="56"/>
      <c r="L965" s="56"/>
      <c r="M965" s="56"/>
      <c r="N965" s="56"/>
      <c r="O965" s="56"/>
      <c r="P965" s="56"/>
    </row>
    <row r="966" spans="6:16" x14ac:dyDescent="0.25">
      <c r="F966" s="56"/>
      <c r="G966" s="56"/>
      <c r="H966" s="56"/>
      <c r="I966" s="56"/>
      <c r="J966" s="56"/>
      <c r="K966" s="56"/>
      <c r="L966" s="56"/>
      <c r="M966" s="56"/>
      <c r="N966" s="56"/>
      <c r="O966" s="56"/>
      <c r="P966" s="56"/>
    </row>
    <row r="967" spans="6:16" x14ac:dyDescent="0.25">
      <c r="F967" s="56"/>
      <c r="G967" s="56"/>
      <c r="H967" s="56"/>
      <c r="I967" s="56"/>
      <c r="J967" s="56"/>
      <c r="K967" s="56"/>
      <c r="L967" s="56"/>
      <c r="M967" s="56"/>
      <c r="N967" s="56"/>
      <c r="O967" s="56"/>
      <c r="P967" s="56"/>
    </row>
    <row r="968" spans="6:16" x14ac:dyDescent="0.25">
      <c r="F968" s="56"/>
      <c r="G968" s="56"/>
      <c r="H968" s="56"/>
      <c r="I968" s="56"/>
      <c r="J968" s="56"/>
      <c r="K968" s="56"/>
      <c r="L968" s="56"/>
      <c r="M968" s="56"/>
      <c r="N968" s="56"/>
      <c r="O968" s="56"/>
      <c r="P968" s="56"/>
    </row>
    <row r="969" spans="6:16" x14ac:dyDescent="0.25">
      <c r="F969" s="56"/>
      <c r="G969" s="56"/>
      <c r="H969" s="56"/>
      <c r="I969" s="56"/>
      <c r="J969" s="56"/>
      <c r="K969" s="56"/>
      <c r="L969" s="56"/>
      <c r="M969" s="56"/>
      <c r="N969" s="56"/>
      <c r="O969" s="56"/>
      <c r="P969" s="56"/>
    </row>
    <row r="970" spans="6:16" x14ac:dyDescent="0.25">
      <c r="F970" s="56"/>
      <c r="G970" s="56"/>
      <c r="H970" s="56"/>
      <c r="I970" s="56"/>
      <c r="J970" s="56"/>
      <c r="K970" s="56"/>
      <c r="L970" s="56"/>
      <c r="M970" s="56"/>
      <c r="N970" s="56"/>
      <c r="O970" s="56"/>
      <c r="P970" s="56"/>
    </row>
    <row r="971" spans="6:16" x14ac:dyDescent="0.25">
      <c r="F971" s="56"/>
      <c r="G971" s="56"/>
      <c r="H971" s="56"/>
      <c r="I971" s="56"/>
      <c r="J971" s="56"/>
      <c r="K971" s="56"/>
      <c r="L971" s="56"/>
      <c r="M971" s="56"/>
      <c r="N971" s="56"/>
      <c r="O971" s="56"/>
      <c r="P971" s="56"/>
    </row>
    <row r="972" spans="6:16" x14ac:dyDescent="0.25">
      <c r="F972" s="56"/>
      <c r="G972" s="56"/>
      <c r="H972" s="56"/>
      <c r="I972" s="56"/>
      <c r="J972" s="56"/>
      <c r="K972" s="56"/>
      <c r="L972" s="56"/>
      <c r="M972" s="56"/>
      <c r="N972" s="56"/>
      <c r="O972" s="56"/>
      <c r="P972" s="56"/>
    </row>
    <row r="973" spans="6:16" x14ac:dyDescent="0.25">
      <c r="F973" s="56"/>
      <c r="G973" s="56"/>
      <c r="H973" s="56"/>
      <c r="I973" s="56"/>
      <c r="J973" s="56"/>
      <c r="K973" s="56"/>
      <c r="L973" s="56"/>
      <c r="M973" s="56"/>
      <c r="N973" s="56"/>
      <c r="O973" s="56"/>
      <c r="P973" s="56"/>
    </row>
    <row r="974" spans="6:16" x14ac:dyDescent="0.25">
      <c r="F974" s="56"/>
      <c r="G974" s="56"/>
      <c r="H974" s="56"/>
      <c r="I974" s="56"/>
      <c r="J974" s="56"/>
      <c r="K974" s="56"/>
      <c r="L974" s="56"/>
      <c r="M974" s="56"/>
      <c r="N974" s="56"/>
      <c r="O974" s="56"/>
      <c r="P974" s="56"/>
    </row>
    <row r="975" spans="6:16" x14ac:dyDescent="0.25">
      <c r="F975" s="56"/>
      <c r="G975" s="56"/>
      <c r="H975" s="56"/>
      <c r="I975" s="56"/>
      <c r="J975" s="56"/>
      <c r="K975" s="56"/>
      <c r="L975" s="56"/>
      <c r="M975" s="56"/>
      <c r="N975" s="56"/>
      <c r="O975" s="56"/>
      <c r="P975" s="56"/>
    </row>
    <row r="976" spans="6:16" x14ac:dyDescent="0.25">
      <c r="F976" s="56"/>
      <c r="G976" s="56"/>
      <c r="H976" s="56"/>
      <c r="I976" s="56"/>
      <c r="J976" s="56"/>
      <c r="K976" s="56"/>
      <c r="L976" s="56"/>
      <c r="M976" s="56"/>
      <c r="N976" s="56"/>
      <c r="O976" s="56"/>
      <c r="P976" s="56"/>
    </row>
    <row r="977" spans="6:16" x14ac:dyDescent="0.25">
      <c r="F977" s="56"/>
      <c r="G977" s="56"/>
      <c r="H977" s="56"/>
      <c r="I977" s="56"/>
      <c r="J977" s="56"/>
      <c r="K977" s="56"/>
      <c r="L977" s="56"/>
      <c r="M977" s="56"/>
      <c r="N977" s="56"/>
      <c r="O977" s="56"/>
      <c r="P977" s="56"/>
    </row>
    <row r="978" spans="6:16" x14ac:dyDescent="0.25">
      <c r="F978" s="56"/>
      <c r="G978" s="56"/>
      <c r="H978" s="56"/>
      <c r="I978" s="56"/>
      <c r="J978" s="56"/>
      <c r="K978" s="56"/>
      <c r="L978" s="56"/>
      <c r="M978" s="56"/>
      <c r="N978" s="56"/>
      <c r="O978" s="56"/>
      <c r="P978" s="56"/>
    </row>
    <row r="979" spans="6:16" x14ac:dyDescent="0.25">
      <c r="F979" s="56"/>
      <c r="G979" s="56"/>
      <c r="H979" s="56"/>
      <c r="I979" s="56"/>
      <c r="J979" s="56"/>
      <c r="K979" s="56"/>
      <c r="L979" s="56"/>
      <c r="M979" s="56"/>
      <c r="N979" s="56"/>
      <c r="O979" s="56"/>
      <c r="P979" s="56"/>
    </row>
    <row r="980" spans="6:16" x14ac:dyDescent="0.25">
      <c r="F980" s="56"/>
      <c r="G980" s="56"/>
      <c r="H980" s="56"/>
      <c r="I980" s="56"/>
      <c r="J980" s="56"/>
      <c r="K980" s="56"/>
      <c r="L980" s="56"/>
      <c r="M980" s="56"/>
      <c r="N980" s="56"/>
      <c r="O980" s="56"/>
      <c r="P980" s="56"/>
    </row>
    <row r="981" spans="6:16" x14ac:dyDescent="0.25">
      <c r="F981" s="56"/>
      <c r="G981" s="56"/>
      <c r="H981" s="56"/>
      <c r="I981" s="56"/>
      <c r="J981" s="56"/>
      <c r="K981" s="56"/>
      <c r="L981" s="56"/>
      <c r="M981" s="56"/>
      <c r="N981" s="56"/>
      <c r="O981" s="56"/>
      <c r="P981" s="56"/>
    </row>
    <row r="982" spans="6:16" x14ac:dyDescent="0.25">
      <c r="F982" s="56"/>
      <c r="G982" s="56"/>
      <c r="H982" s="56"/>
      <c r="I982" s="56"/>
      <c r="J982" s="56"/>
      <c r="K982" s="56"/>
      <c r="L982" s="56"/>
      <c r="M982" s="56"/>
      <c r="N982" s="56"/>
      <c r="O982" s="56"/>
      <c r="P982" s="56"/>
    </row>
    <row r="983" spans="6:16" x14ac:dyDescent="0.25">
      <c r="F983" s="56"/>
      <c r="G983" s="56"/>
      <c r="H983" s="56"/>
      <c r="I983" s="56"/>
      <c r="J983" s="56"/>
      <c r="K983" s="56"/>
      <c r="L983" s="56"/>
      <c r="M983" s="56"/>
      <c r="N983" s="56"/>
      <c r="O983" s="56"/>
      <c r="P983" s="56"/>
    </row>
    <row r="984" spans="6:16" x14ac:dyDescent="0.25">
      <c r="F984" s="56"/>
      <c r="G984" s="56"/>
      <c r="H984" s="56"/>
      <c r="I984" s="56"/>
      <c r="J984" s="56"/>
      <c r="K984" s="56"/>
      <c r="L984" s="56"/>
      <c r="M984" s="56"/>
      <c r="N984" s="56"/>
      <c r="O984" s="56"/>
      <c r="P984" s="56"/>
    </row>
    <row r="985" spans="6:16" x14ac:dyDescent="0.25">
      <c r="F985" s="56"/>
      <c r="G985" s="56"/>
      <c r="H985" s="56"/>
      <c r="I985" s="56"/>
      <c r="J985" s="56"/>
      <c r="K985" s="56"/>
      <c r="L985" s="56"/>
      <c r="M985" s="56"/>
      <c r="N985" s="56"/>
      <c r="O985" s="56"/>
      <c r="P985" s="56"/>
    </row>
    <row r="986" spans="6:16" x14ac:dyDescent="0.25">
      <c r="F986" s="56"/>
      <c r="G986" s="56"/>
      <c r="H986" s="56"/>
      <c r="I986" s="56"/>
      <c r="J986" s="56"/>
      <c r="K986" s="56"/>
      <c r="L986" s="56"/>
      <c r="M986" s="56"/>
      <c r="N986" s="56"/>
      <c r="O986" s="56"/>
      <c r="P986" s="56"/>
    </row>
    <row r="987" spans="6:16" x14ac:dyDescent="0.25">
      <c r="F987" s="56"/>
      <c r="G987" s="56"/>
      <c r="H987" s="56"/>
      <c r="I987" s="56"/>
      <c r="J987" s="56"/>
      <c r="K987" s="56"/>
      <c r="L987" s="56"/>
      <c r="M987" s="56"/>
      <c r="N987" s="56"/>
      <c r="O987" s="56"/>
      <c r="P987" s="56"/>
    </row>
    <row r="988" spans="6:16" x14ac:dyDescent="0.25">
      <c r="F988" s="56"/>
      <c r="G988" s="56"/>
      <c r="H988" s="56"/>
      <c r="I988" s="56"/>
      <c r="J988" s="56"/>
      <c r="K988" s="56"/>
      <c r="L988" s="56"/>
      <c r="M988" s="56"/>
      <c r="N988" s="56"/>
      <c r="O988" s="56"/>
      <c r="P988" s="56"/>
    </row>
    <row r="989" spans="6:16" x14ac:dyDescent="0.25">
      <c r="F989" s="56"/>
      <c r="G989" s="56"/>
      <c r="H989" s="56"/>
      <c r="I989" s="56"/>
      <c r="J989" s="56"/>
      <c r="K989" s="56"/>
      <c r="L989" s="56"/>
      <c r="M989" s="56"/>
      <c r="N989" s="56"/>
      <c r="O989" s="56"/>
      <c r="P989" s="56"/>
    </row>
    <row r="990" spans="6:16" x14ac:dyDescent="0.25">
      <c r="F990" s="56"/>
      <c r="G990" s="56"/>
      <c r="H990" s="56"/>
      <c r="I990" s="56"/>
      <c r="J990" s="56"/>
      <c r="K990" s="56"/>
      <c r="L990" s="56"/>
      <c r="M990" s="56"/>
      <c r="N990" s="56"/>
      <c r="O990" s="56"/>
      <c r="P990" s="56"/>
    </row>
    <row r="991" spans="6:16" x14ac:dyDescent="0.25">
      <c r="F991" s="56"/>
      <c r="G991" s="56"/>
      <c r="H991" s="56"/>
      <c r="I991" s="56"/>
      <c r="J991" s="56"/>
      <c r="K991" s="56"/>
      <c r="L991" s="56"/>
      <c r="M991" s="56"/>
      <c r="N991" s="56"/>
      <c r="O991" s="56"/>
      <c r="P991" s="56"/>
    </row>
    <row r="992" spans="6:16" x14ac:dyDescent="0.25">
      <c r="F992" s="56"/>
      <c r="G992" s="56"/>
      <c r="H992" s="56"/>
      <c r="I992" s="56"/>
      <c r="J992" s="56"/>
      <c r="K992" s="56"/>
      <c r="L992" s="56"/>
      <c r="M992" s="56"/>
      <c r="N992" s="56"/>
      <c r="O992" s="56"/>
      <c r="P992" s="56"/>
    </row>
    <row r="993" spans="6:16" x14ac:dyDescent="0.25">
      <c r="F993" s="56"/>
      <c r="G993" s="56"/>
      <c r="H993" s="56"/>
      <c r="I993" s="56"/>
      <c r="J993" s="56"/>
      <c r="K993" s="56"/>
      <c r="L993" s="56"/>
      <c r="M993" s="56"/>
      <c r="N993" s="56"/>
      <c r="O993" s="56"/>
      <c r="P993" s="56"/>
    </row>
    <row r="994" spans="6:16" x14ac:dyDescent="0.25">
      <c r="F994" s="56"/>
      <c r="G994" s="56"/>
      <c r="H994" s="56"/>
      <c r="I994" s="56"/>
      <c r="J994" s="56"/>
      <c r="K994" s="56"/>
      <c r="L994" s="56"/>
      <c r="M994" s="56"/>
      <c r="N994" s="56"/>
      <c r="O994" s="56"/>
      <c r="P994" s="56"/>
    </row>
    <row r="995" spans="6:16" x14ac:dyDescent="0.25">
      <c r="F995" s="56"/>
      <c r="G995" s="56"/>
      <c r="H995" s="56"/>
      <c r="I995" s="56"/>
      <c r="J995" s="56"/>
      <c r="K995" s="56"/>
      <c r="L995" s="56"/>
      <c r="M995" s="56"/>
      <c r="N995" s="56"/>
      <c r="O995" s="56"/>
      <c r="P995" s="56"/>
    </row>
    <row r="996" spans="6:16" x14ac:dyDescent="0.25">
      <c r="F996" s="56"/>
      <c r="G996" s="56"/>
      <c r="H996" s="56"/>
      <c r="I996" s="56"/>
      <c r="J996" s="56"/>
      <c r="K996" s="56"/>
      <c r="L996" s="56"/>
      <c r="M996" s="56"/>
      <c r="N996" s="56"/>
      <c r="O996" s="56"/>
      <c r="P996" s="56"/>
    </row>
    <row r="997" spans="6:16" x14ac:dyDescent="0.25">
      <c r="F997" s="56"/>
      <c r="G997" s="56"/>
      <c r="H997" s="56"/>
      <c r="I997" s="56"/>
      <c r="J997" s="56"/>
      <c r="K997" s="56"/>
      <c r="L997" s="56"/>
      <c r="M997" s="56"/>
      <c r="N997" s="56"/>
      <c r="O997" s="56"/>
      <c r="P997" s="56"/>
    </row>
    <row r="998" spans="6:16" x14ac:dyDescent="0.25">
      <c r="F998" s="56"/>
      <c r="G998" s="56"/>
      <c r="H998" s="56"/>
      <c r="I998" s="56"/>
      <c r="J998" s="56"/>
      <c r="K998" s="56"/>
      <c r="L998" s="56"/>
      <c r="M998" s="56"/>
      <c r="N998" s="56"/>
      <c r="O998" s="56"/>
      <c r="P998" s="56"/>
    </row>
    <row r="999" spans="6:16" x14ac:dyDescent="0.25">
      <c r="F999" s="56"/>
      <c r="G999" s="56"/>
      <c r="H999" s="56"/>
      <c r="I999" s="56"/>
      <c r="J999" s="56"/>
      <c r="K999" s="56"/>
      <c r="L999" s="56"/>
      <c r="M999" s="56"/>
      <c r="N999" s="56"/>
      <c r="O999" s="56"/>
      <c r="P999" s="56"/>
    </row>
    <row r="1000" spans="6:16" x14ac:dyDescent="0.25">
      <c r="F1000" s="56"/>
      <c r="G1000" s="56"/>
      <c r="H1000" s="56"/>
      <c r="I1000" s="56"/>
      <c r="J1000" s="56"/>
      <c r="K1000" s="56"/>
      <c r="L1000" s="56"/>
      <c r="M1000" s="56"/>
      <c r="N1000" s="56"/>
      <c r="O1000" s="56"/>
      <c r="P1000" s="56"/>
    </row>
    <row r="1001" spans="6:16" x14ac:dyDescent="0.25">
      <c r="F1001" s="56"/>
      <c r="G1001" s="56"/>
      <c r="H1001" s="56"/>
      <c r="I1001" s="56"/>
      <c r="J1001" s="56"/>
      <c r="K1001" s="56"/>
      <c r="L1001" s="56"/>
      <c r="M1001" s="56"/>
      <c r="N1001" s="56"/>
      <c r="O1001" s="56"/>
      <c r="P1001" s="56"/>
    </row>
    <row r="1002" spans="6:16" x14ac:dyDescent="0.25">
      <c r="F1002" s="56"/>
      <c r="G1002" s="56"/>
      <c r="H1002" s="56"/>
      <c r="I1002" s="56"/>
      <c r="J1002" s="56"/>
      <c r="K1002" s="56"/>
      <c r="L1002" s="56"/>
      <c r="M1002" s="56"/>
      <c r="N1002" s="56"/>
      <c r="O1002" s="56"/>
      <c r="P1002" s="56"/>
    </row>
    <row r="1003" spans="6:16" x14ac:dyDescent="0.25">
      <c r="F1003" s="56"/>
      <c r="G1003" s="56"/>
      <c r="H1003" s="56"/>
      <c r="I1003" s="56"/>
      <c r="J1003" s="56"/>
      <c r="K1003" s="56"/>
      <c r="L1003" s="56"/>
      <c r="M1003" s="56"/>
      <c r="N1003" s="56"/>
      <c r="O1003" s="56"/>
      <c r="P1003" s="56"/>
    </row>
    <row r="1004" spans="6:16" x14ac:dyDescent="0.25">
      <c r="F1004" s="56"/>
      <c r="G1004" s="56"/>
      <c r="H1004" s="56"/>
      <c r="I1004" s="56"/>
      <c r="J1004" s="56"/>
      <c r="K1004" s="56"/>
      <c r="L1004" s="56"/>
      <c r="M1004" s="56"/>
      <c r="N1004" s="56"/>
      <c r="O1004" s="56"/>
      <c r="P1004" s="56"/>
    </row>
    <row r="1005" spans="6:16" x14ac:dyDescent="0.25">
      <c r="F1005" s="56"/>
      <c r="G1005" s="56"/>
      <c r="H1005" s="56"/>
      <c r="I1005" s="56"/>
      <c r="J1005" s="56"/>
      <c r="K1005" s="56"/>
      <c r="L1005" s="56"/>
      <c r="M1005" s="56"/>
      <c r="N1005" s="56"/>
      <c r="O1005" s="56"/>
      <c r="P1005" s="56"/>
    </row>
    <row r="1006" spans="6:16" x14ac:dyDescent="0.25">
      <c r="F1006" s="56"/>
      <c r="G1006" s="56"/>
      <c r="H1006" s="56"/>
      <c r="I1006" s="56"/>
      <c r="J1006" s="56"/>
      <c r="K1006" s="56"/>
      <c r="L1006" s="56"/>
      <c r="M1006" s="56"/>
      <c r="N1006" s="56"/>
      <c r="O1006" s="56"/>
      <c r="P1006" s="56"/>
    </row>
    <row r="1007" spans="6:16" x14ac:dyDescent="0.25">
      <c r="F1007" s="56"/>
      <c r="G1007" s="56"/>
      <c r="H1007" s="56"/>
      <c r="I1007" s="56"/>
      <c r="J1007" s="56"/>
      <c r="K1007" s="56"/>
      <c r="L1007" s="56"/>
      <c r="M1007" s="56"/>
      <c r="N1007" s="56"/>
      <c r="O1007" s="56"/>
      <c r="P1007" s="56"/>
    </row>
    <row r="1008" spans="6:16" x14ac:dyDescent="0.25">
      <c r="F1008" s="56"/>
      <c r="G1008" s="56"/>
      <c r="H1008" s="56"/>
      <c r="I1008" s="56"/>
      <c r="J1008" s="56"/>
      <c r="K1008" s="56"/>
      <c r="L1008" s="56"/>
      <c r="M1008" s="56"/>
      <c r="N1008" s="56"/>
      <c r="O1008" s="56"/>
      <c r="P1008" s="56"/>
    </row>
    <row r="1009" spans="6:16" x14ac:dyDescent="0.25">
      <c r="F1009" s="56"/>
      <c r="G1009" s="56"/>
      <c r="H1009" s="56"/>
      <c r="I1009" s="56"/>
      <c r="J1009" s="56"/>
      <c r="K1009" s="56"/>
      <c r="L1009" s="56"/>
      <c r="M1009" s="56"/>
      <c r="N1009" s="56"/>
      <c r="O1009" s="56"/>
      <c r="P1009" s="56"/>
    </row>
    <row r="1010" spans="6:16" x14ac:dyDescent="0.25">
      <c r="F1010" s="56"/>
      <c r="G1010" s="56"/>
      <c r="H1010" s="56"/>
      <c r="I1010" s="56"/>
      <c r="J1010" s="56"/>
      <c r="K1010" s="56"/>
      <c r="L1010" s="56"/>
      <c r="M1010" s="56"/>
      <c r="N1010" s="56"/>
      <c r="O1010" s="56"/>
      <c r="P1010" s="56"/>
    </row>
    <row r="1011" spans="6:16" x14ac:dyDescent="0.25">
      <c r="F1011" s="56"/>
      <c r="G1011" s="56"/>
      <c r="H1011" s="56"/>
      <c r="I1011" s="56"/>
      <c r="J1011" s="56"/>
      <c r="K1011" s="56"/>
      <c r="L1011" s="56"/>
      <c r="M1011" s="56"/>
      <c r="N1011" s="56"/>
      <c r="O1011" s="56"/>
      <c r="P1011" s="56"/>
    </row>
    <row r="1012" spans="6:16" x14ac:dyDescent="0.25">
      <c r="F1012" s="56"/>
      <c r="G1012" s="56"/>
      <c r="H1012" s="56"/>
      <c r="I1012" s="56"/>
      <c r="J1012" s="56"/>
      <c r="K1012" s="56"/>
      <c r="L1012" s="56"/>
      <c r="M1012" s="56"/>
      <c r="N1012" s="56"/>
      <c r="O1012" s="56"/>
      <c r="P1012" s="56"/>
    </row>
    <row r="1013" spans="6:16" x14ac:dyDescent="0.25">
      <c r="F1013" s="56"/>
      <c r="G1013" s="56"/>
      <c r="H1013" s="56"/>
      <c r="I1013" s="56"/>
      <c r="J1013" s="56"/>
      <c r="K1013" s="56"/>
      <c r="L1013" s="56"/>
      <c r="M1013" s="56"/>
      <c r="N1013" s="56"/>
      <c r="O1013" s="56"/>
      <c r="P1013" s="56"/>
    </row>
    <row r="1014" spans="6:16" x14ac:dyDescent="0.25">
      <c r="F1014" s="56"/>
      <c r="G1014" s="56"/>
      <c r="H1014" s="56"/>
      <c r="I1014" s="56"/>
      <c r="J1014" s="56"/>
      <c r="K1014" s="56"/>
      <c r="L1014" s="56"/>
      <c r="M1014" s="56"/>
      <c r="N1014" s="56"/>
      <c r="O1014" s="56"/>
      <c r="P1014" s="56"/>
    </row>
    <row r="1015" spans="6:16" x14ac:dyDescent="0.25">
      <c r="F1015" s="56"/>
      <c r="G1015" s="56"/>
      <c r="H1015" s="56"/>
      <c r="I1015" s="56"/>
      <c r="J1015" s="56"/>
      <c r="K1015" s="56"/>
      <c r="L1015" s="56"/>
      <c r="M1015" s="56"/>
      <c r="N1015" s="56"/>
      <c r="O1015" s="56"/>
      <c r="P1015" s="56"/>
    </row>
    <row r="1016" spans="6:16" x14ac:dyDescent="0.25">
      <c r="F1016" s="56"/>
      <c r="G1016" s="56"/>
      <c r="H1016" s="56"/>
      <c r="I1016" s="56"/>
      <c r="J1016" s="56"/>
      <c r="K1016" s="56"/>
      <c r="L1016" s="56"/>
      <c r="M1016" s="56"/>
      <c r="N1016" s="56"/>
      <c r="O1016" s="56"/>
      <c r="P1016" s="56"/>
    </row>
    <row r="1017" spans="6:16" x14ac:dyDescent="0.25">
      <c r="F1017" s="56"/>
      <c r="G1017" s="56"/>
      <c r="H1017" s="56"/>
      <c r="I1017" s="56"/>
      <c r="J1017" s="56"/>
      <c r="K1017" s="56"/>
      <c r="L1017" s="56"/>
      <c r="M1017" s="56"/>
      <c r="N1017" s="56"/>
      <c r="O1017" s="56"/>
      <c r="P1017" s="56"/>
    </row>
    <row r="1018" spans="6:16" x14ac:dyDescent="0.25">
      <c r="F1018" s="56"/>
      <c r="G1018" s="56"/>
      <c r="H1018" s="56"/>
      <c r="I1018" s="56"/>
      <c r="J1018" s="56"/>
      <c r="K1018" s="56"/>
      <c r="L1018" s="56"/>
      <c r="M1018" s="56"/>
      <c r="N1018" s="56"/>
      <c r="O1018" s="56"/>
      <c r="P1018" s="56"/>
    </row>
    <row r="1019" spans="6:16" x14ac:dyDescent="0.25">
      <c r="F1019" s="56"/>
      <c r="G1019" s="56"/>
      <c r="H1019" s="56"/>
      <c r="I1019" s="56"/>
      <c r="J1019" s="56"/>
      <c r="K1019" s="56"/>
      <c r="L1019" s="56"/>
      <c r="M1019" s="56"/>
      <c r="N1019" s="56"/>
      <c r="O1019" s="56"/>
      <c r="P1019" s="56"/>
    </row>
    <row r="1020" spans="6:16" x14ac:dyDescent="0.25">
      <c r="F1020" s="56"/>
      <c r="G1020" s="56"/>
      <c r="H1020" s="56"/>
      <c r="I1020" s="56"/>
      <c r="J1020" s="56"/>
      <c r="K1020" s="56"/>
      <c r="L1020" s="56"/>
      <c r="M1020" s="56"/>
      <c r="N1020" s="56"/>
      <c r="O1020" s="56"/>
      <c r="P1020" s="56"/>
    </row>
    <row r="1021" spans="6:16" x14ac:dyDescent="0.25">
      <c r="F1021" s="56"/>
      <c r="G1021" s="56"/>
      <c r="H1021" s="56"/>
      <c r="I1021" s="56"/>
      <c r="J1021" s="56"/>
      <c r="K1021" s="56"/>
      <c r="L1021" s="56"/>
      <c r="M1021" s="56"/>
      <c r="N1021" s="56"/>
      <c r="O1021" s="56"/>
      <c r="P1021" s="56"/>
    </row>
    <row r="1022" spans="6:16" x14ac:dyDescent="0.25">
      <c r="F1022" s="56"/>
      <c r="G1022" s="56"/>
      <c r="H1022" s="56"/>
      <c r="I1022" s="56"/>
      <c r="J1022" s="56"/>
      <c r="K1022" s="56"/>
      <c r="L1022" s="56"/>
      <c r="M1022" s="56"/>
      <c r="N1022" s="56"/>
      <c r="O1022" s="56"/>
      <c r="P1022" s="56"/>
    </row>
  </sheetData>
  <mergeCells count="14">
    <mergeCell ref="B4:K4"/>
    <mergeCell ref="B2:K2"/>
    <mergeCell ref="B56:P56"/>
    <mergeCell ref="B58:P58"/>
    <mergeCell ref="E25:K25"/>
    <mergeCell ref="E26:K26"/>
    <mergeCell ref="E27:K27"/>
    <mergeCell ref="E28:K28"/>
    <mergeCell ref="F33:K33"/>
    <mergeCell ref="F41:K41"/>
    <mergeCell ref="F43:K43"/>
    <mergeCell ref="F48:K48"/>
    <mergeCell ref="F50:K50"/>
    <mergeCell ref="B57:K57"/>
  </mergeCells>
  <phoneticPr fontId="0" type="noConversion"/>
  <hyperlinks>
    <hyperlink ref="G31" r:id="rId1" xr:uid="{00000000-0004-0000-0000-000000000000}"/>
    <hyperlink ref="B59" r:id="rId2" display="https://creativecommons.org/licenses/by/4.0/" xr:uid="{FA81BAD7-FE27-420C-BE26-9C52E1C07BFA}"/>
  </hyperlinks>
  <pageMargins left="0.23622047244094491" right="0.23622047244094491" top="0.74803149606299213" bottom="0.74803149606299213" header="0.31496062992125984" footer="0.31496062992125984"/>
  <pageSetup scale="5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9A8E-CC7F-4CD6-ABAE-8FFFD90B1B90}">
  <sheetPr>
    <tabColor rgb="FF0070C0"/>
  </sheetPr>
  <dimension ref="A1:I14"/>
  <sheetViews>
    <sheetView topLeftCell="A6" zoomScale="125" zoomScaleNormal="125" workbookViewId="0">
      <selection activeCell="C8" sqref="C8"/>
    </sheetView>
  </sheetViews>
  <sheetFormatPr defaultColWidth="9.1796875" defaultRowHeight="12.5" x14ac:dyDescent="0.25"/>
  <cols>
    <col min="1" max="1" width="32.54296875" style="70" customWidth="1"/>
    <col min="2" max="2" width="31" style="70" customWidth="1"/>
    <col min="3" max="3" width="12.453125" style="70" customWidth="1"/>
    <col min="4" max="4" width="9.81640625" style="70" customWidth="1"/>
    <col min="5" max="5" width="13.54296875" style="70" customWidth="1"/>
    <col min="6" max="6" width="8.54296875" style="70" customWidth="1"/>
    <col min="7" max="7" width="10.1796875" style="70" customWidth="1"/>
    <col min="8" max="16384" width="9.1796875" style="70"/>
  </cols>
  <sheetData>
    <row r="1" spans="1:9" ht="22" x14ac:dyDescent="0.4">
      <c r="A1" s="72" t="s">
        <v>77</v>
      </c>
    </row>
    <row r="3" spans="1:9" ht="14.5" x14ac:dyDescent="0.35">
      <c r="A3" s="73" t="s">
        <v>78</v>
      </c>
      <c r="B3" s="74" t="s">
        <v>139</v>
      </c>
    </row>
    <row r="4" spans="1:9" ht="14.5" x14ac:dyDescent="0.35">
      <c r="A4" s="73" t="s">
        <v>79</v>
      </c>
      <c r="B4" s="74" t="s">
        <v>140</v>
      </c>
    </row>
    <row r="5" spans="1:9" ht="14.5" x14ac:dyDescent="0.35">
      <c r="A5" s="73" t="s">
        <v>80</v>
      </c>
      <c r="B5" s="80">
        <v>10</v>
      </c>
    </row>
    <row r="6" spans="1:9" ht="14.5" x14ac:dyDescent="0.35">
      <c r="A6" s="73" t="s">
        <v>84</v>
      </c>
      <c r="B6" s="74" t="s">
        <v>141</v>
      </c>
    </row>
    <row r="7" spans="1:9" ht="14.5" x14ac:dyDescent="0.35">
      <c r="A7" s="73" t="s">
        <v>85</v>
      </c>
      <c r="B7" s="75">
        <v>44390</v>
      </c>
    </row>
    <row r="8" spans="1:9" ht="14.5" x14ac:dyDescent="0.35">
      <c r="A8" s="73" t="s">
        <v>88</v>
      </c>
      <c r="B8" s="76">
        <v>1</v>
      </c>
      <c r="I8" s="77"/>
    </row>
    <row r="9" spans="1:9" ht="14.5" x14ac:dyDescent="0.35">
      <c r="A9" s="73" t="s">
        <v>81</v>
      </c>
      <c r="B9" s="81">
        <v>31</v>
      </c>
      <c r="D9" s="70" t="s">
        <v>82</v>
      </c>
      <c r="E9" s="70" t="s">
        <v>83</v>
      </c>
      <c r="I9" s="77"/>
    </row>
    <row r="10" spans="1:9" ht="14.5" x14ac:dyDescent="0.35">
      <c r="A10" s="73" t="s">
        <v>86</v>
      </c>
      <c r="B10" s="81">
        <v>10</v>
      </c>
      <c r="D10" s="70" t="s">
        <v>87</v>
      </c>
      <c r="I10" s="77"/>
    </row>
    <row r="11" spans="1:9" ht="14.5" x14ac:dyDescent="0.35">
      <c r="I11" s="73"/>
    </row>
    <row r="12" spans="1:9" ht="14.5" x14ac:dyDescent="0.35">
      <c r="I12" s="73"/>
    </row>
    <row r="13" spans="1:9" ht="14.5" x14ac:dyDescent="0.35">
      <c r="I13" s="73"/>
    </row>
    <row r="14" spans="1:9" ht="14.5" x14ac:dyDescent="0.35">
      <c r="C14" s="78"/>
      <c r="D14" s="79"/>
      <c r="E14" s="79"/>
      <c r="F14" s="78"/>
      <c r="G14" s="78"/>
    </row>
  </sheetData>
  <sheetProtection formatCells="0"/>
  <dataConsolidate/>
  <dataValidations count="2">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B10" xr:uid="{B017E0C4-751F-4F28-AD73-35A54FF6BD35}">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9" xr:uid="{12780A4F-E6EE-4C21-8DCF-47D090EEBCF4}">
      <formula1>1</formula1>
      <formula2>1000</formula2>
    </dataValidation>
  </dataValidations>
  <printOptions headings="1"/>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AF1018"/>
  <sheetViews>
    <sheetView topLeftCell="E2" zoomScale="125" zoomScaleNormal="125" workbookViewId="0">
      <selection activeCell="G14" sqref="G14"/>
    </sheetView>
  </sheetViews>
  <sheetFormatPr defaultColWidth="9.1796875" defaultRowHeight="10" x14ac:dyDescent="0.2"/>
  <cols>
    <col min="1" max="1" width="6" style="4" customWidth="1"/>
    <col min="2" max="2" width="7.81640625" style="4" customWidth="1"/>
    <col min="3" max="3" width="7.54296875" style="4" customWidth="1"/>
    <col min="4" max="4" width="8.54296875" style="4" customWidth="1"/>
    <col min="5" max="5" width="14.81640625" style="4" customWidth="1"/>
    <col min="6" max="6" width="14.81640625" style="45" customWidth="1"/>
    <col min="7" max="8" width="4.453125" style="4" customWidth="1"/>
    <col min="9" max="9" width="5" style="4" customWidth="1"/>
    <col min="10" max="18" width="4.453125" style="4" customWidth="1"/>
    <col min="19" max="31" width="4.453125" style="25" customWidth="1"/>
    <col min="32" max="33" width="9.1796875" style="4" customWidth="1"/>
    <col min="34" max="16384" width="9.1796875" style="4"/>
  </cols>
  <sheetData>
    <row r="1" spans="1:32" ht="27.75" customHeight="1" x14ac:dyDescent="0.3">
      <c r="A1" s="1"/>
      <c r="B1" s="1"/>
      <c r="C1" s="1"/>
      <c r="D1" s="1"/>
      <c r="E1" s="1"/>
      <c r="F1" s="2"/>
      <c r="G1" s="3" t="s">
        <v>14</v>
      </c>
      <c r="H1" s="1"/>
      <c r="I1" s="1"/>
      <c r="J1" s="1"/>
      <c r="K1" s="1"/>
      <c r="L1" s="1"/>
      <c r="M1" s="1"/>
      <c r="N1" s="1"/>
      <c r="O1" s="1"/>
      <c r="P1" s="1"/>
      <c r="Q1" s="1"/>
      <c r="R1" s="1"/>
      <c r="S1" s="2"/>
      <c r="T1" s="2"/>
      <c r="U1" s="2"/>
      <c r="V1" s="2"/>
      <c r="W1" s="2"/>
      <c r="X1" s="2"/>
      <c r="Y1" s="2"/>
      <c r="Z1" s="2"/>
      <c r="AA1" s="2"/>
      <c r="AB1" s="2"/>
      <c r="AC1" s="2"/>
      <c r="AD1" s="2"/>
      <c r="AE1" s="2"/>
    </row>
    <row r="2" spans="1:32"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2"/>
      <c r="AD2" s="2"/>
      <c r="AE2" s="2"/>
    </row>
    <row r="3" spans="1:32" s="85" customFormat="1" ht="6.75" customHeight="1" x14ac:dyDescent="0.2">
      <c r="A3" s="82"/>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3"/>
      <c r="AD3" s="84"/>
      <c r="AE3" s="84"/>
    </row>
    <row r="4" spans="1:32" s="85" customFormat="1" x14ac:dyDescent="0.2">
      <c r="A4" s="86"/>
      <c r="B4" s="87"/>
      <c r="C4" s="87"/>
      <c r="D4" s="87"/>
      <c r="E4" s="86"/>
      <c r="F4" s="88" t="s">
        <v>90</v>
      </c>
      <c r="G4" s="167" t="str">
        <f>Course_name</f>
        <v>UTQ ASSESS</v>
      </c>
      <c r="H4" s="167"/>
      <c r="I4" s="167"/>
      <c r="J4" s="167"/>
      <c r="K4" s="167"/>
      <c r="L4" s="82"/>
      <c r="M4" s="86"/>
      <c r="N4" s="82"/>
      <c r="O4" s="82"/>
      <c r="P4" s="82"/>
      <c r="Q4" s="82"/>
      <c r="R4" s="82"/>
      <c r="S4" s="82"/>
      <c r="T4" s="82"/>
      <c r="U4" s="82"/>
      <c r="V4" s="82"/>
      <c r="W4" s="82"/>
      <c r="X4" s="82"/>
      <c r="Y4" s="82"/>
      <c r="Z4" s="82"/>
      <c r="AA4" s="82"/>
      <c r="AB4" s="82"/>
      <c r="AC4" s="83"/>
      <c r="AD4" s="84"/>
      <c r="AE4" s="84"/>
    </row>
    <row r="5" spans="1:32" s="85" customFormat="1" x14ac:dyDescent="0.2">
      <c r="A5" s="86"/>
      <c r="B5" s="87"/>
      <c r="C5" s="87"/>
      <c r="D5" s="87"/>
      <c r="E5" s="86"/>
      <c r="F5" s="88" t="s">
        <v>91</v>
      </c>
      <c r="G5" s="167" t="str">
        <f>Course_code</f>
        <v>ASSESS101</v>
      </c>
      <c r="H5" s="167"/>
      <c r="I5" s="167"/>
      <c r="J5" s="167"/>
      <c r="K5" s="167"/>
      <c r="L5" s="82"/>
      <c r="M5" s="82"/>
      <c r="N5" s="82"/>
      <c r="O5" s="82"/>
      <c r="P5" s="82"/>
      <c r="Q5" s="82"/>
      <c r="R5" s="82"/>
      <c r="S5" s="82"/>
      <c r="T5" s="82"/>
      <c r="U5" s="82"/>
      <c r="V5" s="82"/>
      <c r="W5" s="82"/>
      <c r="X5" s="82"/>
      <c r="Y5" s="82"/>
      <c r="Z5" s="82"/>
      <c r="AA5" s="82"/>
      <c r="AB5" s="82"/>
      <c r="AC5" s="83"/>
      <c r="AD5" s="84"/>
      <c r="AE5" s="84"/>
    </row>
    <row r="6" spans="1:32" s="85" customFormat="1" x14ac:dyDescent="0.2">
      <c r="A6" s="86"/>
      <c r="B6" s="87"/>
      <c r="C6" s="87"/>
      <c r="D6" s="87"/>
      <c r="E6" s="86"/>
      <c r="F6" s="88" t="s">
        <v>92</v>
      </c>
      <c r="G6" s="167" t="str">
        <f>Assignment_project_name</f>
        <v>Portfolio</v>
      </c>
      <c r="H6" s="167"/>
      <c r="I6" s="167"/>
      <c r="J6" s="167"/>
      <c r="K6" s="167"/>
      <c r="L6" s="82"/>
      <c r="M6" s="82"/>
      <c r="N6" s="82"/>
      <c r="O6" s="82"/>
      <c r="P6" s="82"/>
      <c r="Q6" s="82"/>
      <c r="R6" s="82"/>
      <c r="S6" s="82"/>
      <c r="T6" s="82"/>
      <c r="U6" s="82"/>
      <c r="V6" s="82"/>
      <c r="W6" s="82"/>
      <c r="X6" s="82"/>
      <c r="Y6" s="82"/>
      <c r="Z6" s="82"/>
      <c r="AA6" s="82"/>
      <c r="AB6" s="82"/>
      <c r="AC6" s="83"/>
      <c r="AD6" s="84"/>
      <c r="AE6" s="84"/>
    </row>
    <row r="7" spans="1:32" s="85" customFormat="1" x14ac:dyDescent="0.2">
      <c r="A7" s="86"/>
      <c r="B7" s="87"/>
      <c r="C7" s="87"/>
      <c r="D7" s="87"/>
      <c r="E7" s="86"/>
      <c r="F7" s="88" t="s">
        <v>93</v>
      </c>
      <c r="G7" s="168">
        <f>Date_of_grade</f>
        <v>44390</v>
      </c>
      <c r="H7" s="167"/>
      <c r="I7" s="167"/>
      <c r="J7" s="167"/>
      <c r="K7" s="167"/>
      <c r="L7" s="82"/>
      <c r="M7" s="82"/>
      <c r="N7" s="82"/>
      <c r="O7" s="82"/>
      <c r="P7" s="82"/>
      <c r="Q7" s="82"/>
      <c r="R7" s="82"/>
      <c r="S7" s="82"/>
      <c r="T7" s="82"/>
      <c r="U7" s="82"/>
      <c r="V7" s="82"/>
      <c r="W7" s="82"/>
      <c r="X7" s="82"/>
      <c r="Y7" s="82"/>
      <c r="Z7" s="82"/>
      <c r="AA7" s="82"/>
      <c r="AB7" s="82"/>
      <c r="AC7" s="83"/>
      <c r="AD7" s="84"/>
      <c r="AE7" s="84"/>
    </row>
    <row r="8" spans="1:32" s="85" customFormat="1" x14ac:dyDescent="0.2">
      <c r="A8" s="89"/>
      <c r="B8" s="89"/>
      <c r="C8" s="89"/>
      <c r="D8" s="89"/>
      <c r="E8" s="90"/>
      <c r="F8" s="91"/>
      <c r="G8" s="92"/>
      <c r="H8" s="89"/>
      <c r="I8" s="89"/>
      <c r="J8" s="89"/>
      <c r="K8" s="89"/>
      <c r="L8" s="89"/>
      <c r="M8" s="89"/>
      <c r="N8" s="89"/>
      <c r="O8" s="89"/>
      <c r="P8" s="89"/>
      <c r="Q8" s="89"/>
      <c r="R8" s="89"/>
      <c r="S8" s="89"/>
      <c r="T8" s="89"/>
      <c r="U8" s="89"/>
      <c r="V8" s="89"/>
      <c r="W8" s="89"/>
      <c r="X8" s="89"/>
      <c r="Y8" s="89"/>
      <c r="Z8" s="89"/>
      <c r="AA8" s="89"/>
      <c r="AB8" s="89"/>
      <c r="AC8" s="84"/>
      <c r="AD8" s="84"/>
      <c r="AE8" s="84"/>
    </row>
    <row r="9" spans="1:32" s="85" customFormat="1" x14ac:dyDescent="0.2">
      <c r="A9" s="84"/>
      <c r="B9" s="84"/>
      <c r="C9" s="84"/>
      <c r="D9" s="84"/>
      <c r="F9" s="93" t="s">
        <v>4</v>
      </c>
      <c r="G9" s="94">
        <f>Number_of_participants</f>
        <v>31</v>
      </c>
      <c r="H9" s="95"/>
      <c r="J9" s="95"/>
      <c r="K9" s="96"/>
      <c r="L9" s="95"/>
      <c r="N9" s="95"/>
      <c r="O9" s="95"/>
      <c r="P9" s="95"/>
      <c r="Q9" s="95"/>
      <c r="R9" s="95"/>
      <c r="S9" s="84"/>
      <c r="T9" s="84"/>
      <c r="U9" s="84"/>
      <c r="V9" s="84"/>
      <c r="W9" s="84"/>
      <c r="X9" s="84"/>
      <c r="Y9" s="84"/>
      <c r="Z9" s="84"/>
      <c r="AA9" s="84"/>
      <c r="AB9" s="84"/>
      <c r="AC9" s="84"/>
      <c r="AD9" s="84"/>
      <c r="AE9" s="84"/>
    </row>
    <row r="10" spans="1:32" s="85" customFormat="1" x14ac:dyDescent="0.2">
      <c r="A10" s="84"/>
      <c r="B10" s="84"/>
      <c r="C10" s="84"/>
      <c r="D10" s="84"/>
      <c r="F10" s="93" t="s">
        <v>74</v>
      </c>
      <c r="G10" s="94">
        <f>Number_of_criteria</f>
        <v>10</v>
      </c>
      <c r="H10" s="95"/>
      <c r="J10" s="95"/>
      <c r="K10" s="95"/>
      <c r="L10" s="95"/>
      <c r="M10" s="95"/>
      <c r="N10" s="95"/>
      <c r="O10" s="95"/>
      <c r="P10" s="95"/>
      <c r="Q10" s="95"/>
      <c r="R10" s="95"/>
      <c r="S10" s="84"/>
      <c r="T10" s="84"/>
      <c r="U10" s="84"/>
      <c r="V10" s="84"/>
      <c r="W10" s="84"/>
      <c r="X10" s="84"/>
      <c r="Y10" s="84"/>
      <c r="Z10" s="84"/>
      <c r="AA10" s="84"/>
      <c r="AB10" s="84"/>
      <c r="AC10" s="84"/>
      <c r="AD10" s="84"/>
      <c r="AE10" s="84"/>
    </row>
    <row r="11" spans="1:32" s="19" customFormat="1" x14ac:dyDescent="0.2">
      <c r="A11" s="7"/>
      <c r="B11" s="11"/>
      <c r="C11" s="11"/>
      <c r="D11" s="12"/>
      <c r="E11" s="8"/>
      <c r="F11" s="13"/>
      <c r="G11" s="9"/>
      <c r="H11" s="14"/>
      <c r="I11" s="9"/>
      <c r="J11" s="15"/>
      <c r="K11" s="16"/>
      <c r="L11" s="17"/>
      <c r="M11" s="10"/>
      <c r="N11" s="17"/>
      <c r="O11" s="10"/>
      <c r="P11" s="17"/>
      <c r="Q11" s="10"/>
      <c r="R11" s="17"/>
      <c r="S11" s="10"/>
      <c r="T11" s="17"/>
      <c r="U11" s="10"/>
      <c r="V11" s="17"/>
      <c r="W11" s="10"/>
      <c r="X11" s="17"/>
      <c r="Y11" s="10"/>
      <c r="Z11" s="17"/>
      <c r="AA11" s="10"/>
      <c r="AB11" s="17"/>
      <c r="AC11" s="10"/>
      <c r="AD11" s="17"/>
      <c r="AE11" s="10"/>
      <c r="AF11" s="18"/>
    </row>
    <row r="12" spans="1:32" s="25" customFormat="1" x14ac:dyDescent="0.2">
      <c r="A12" s="2"/>
      <c r="B12" s="6"/>
      <c r="C12" s="6"/>
      <c r="D12" s="20"/>
      <c r="E12" s="21"/>
      <c r="F12" s="21" t="s">
        <v>61</v>
      </c>
      <c r="G12" s="22">
        <v>1</v>
      </c>
      <c r="H12" s="23">
        <v>2</v>
      </c>
      <c r="I12" s="22">
        <v>3</v>
      </c>
      <c r="J12" s="23">
        <v>4</v>
      </c>
      <c r="K12" s="22">
        <v>5</v>
      </c>
      <c r="L12" s="23">
        <v>6</v>
      </c>
      <c r="M12" s="22">
        <v>7</v>
      </c>
      <c r="N12" s="23">
        <v>8</v>
      </c>
      <c r="O12" s="22">
        <v>9</v>
      </c>
      <c r="P12" s="23">
        <v>10</v>
      </c>
      <c r="Q12" s="22">
        <v>11</v>
      </c>
      <c r="R12" s="23">
        <v>12</v>
      </c>
      <c r="S12" s="22">
        <v>13</v>
      </c>
      <c r="T12" s="23">
        <v>14</v>
      </c>
      <c r="U12" s="22">
        <v>15</v>
      </c>
      <c r="V12" s="23">
        <v>16</v>
      </c>
      <c r="W12" s="22">
        <v>17</v>
      </c>
      <c r="X12" s="23">
        <v>18</v>
      </c>
      <c r="Y12" s="22">
        <v>19</v>
      </c>
      <c r="Z12" s="23">
        <v>20</v>
      </c>
      <c r="AA12" s="22">
        <v>21</v>
      </c>
      <c r="AB12" s="23">
        <v>22</v>
      </c>
      <c r="AC12" s="22">
        <v>23</v>
      </c>
      <c r="AD12" s="23">
        <v>24</v>
      </c>
      <c r="AE12" s="22">
        <v>25</v>
      </c>
      <c r="AF12" s="24"/>
    </row>
    <row r="13" spans="1:32" ht="12.5" x14ac:dyDescent="0.25">
      <c r="A13" s="1"/>
      <c r="B13" s="1"/>
      <c r="C13" s="1"/>
      <c r="D13" s="1"/>
      <c r="E13" s="26"/>
      <c r="F13" s="64" t="s">
        <v>60</v>
      </c>
      <c r="G13" s="164" t="s">
        <v>157</v>
      </c>
      <c r="H13" s="165"/>
      <c r="I13" s="165"/>
      <c r="J13" s="165"/>
      <c r="K13" s="166"/>
      <c r="L13" s="164" t="s">
        <v>158</v>
      </c>
      <c r="M13" s="165"/>
      <c r="N13" s="165"/>
      <c r="O13" s="166"/>
      <c r="P13" s="157" t="s">
        <v>159</v>
      </c>
      <c r="Q13" s="155"/>
      <c r="R13" s="155"/>
      <c r="S13" s="155"/>
      <c r="T13" s="155"/>
      <c r="U13" s="155"/>
      <c r="V13" s="155"/>
      <c r="W13" s="155"/>
      <c r="X13" s="155"/>
      <c r="Y13" s="155"/>
      <c r="Z13" s="155"/>
      <c r="AA13" s="155"/>
      <c r="AB13" s="155"/>
      <c r="AC13" s="155"/>
      <c r="AD13" s="155"/>
      <c r="AE13" s="155"/>
      <c r="AF13" s="27"/>
    </row>
    <row r="14" spans="1:32" s="33" customFormat="1" ht="69" x14ac:dyDescent="0.2">
      <c r="A14" s="28"/>
      <c r="B14" s="29"/>
      <c r="C14" s="29"/>
      <c r="D14" s="30"/>
      <c r="E14" s="21"/>
      <c r="F14" s="65" t="s">
        <v>65</v>
      </c>
      <c r="G14" s="31" t="s">
        <v>142</v>
      </c>
      <c r="H14" s="97" t="s">
        <v>143</v>
      </c>
      <c r="I14" s="97" t="s">
        <v>144</v>
      </c>
      <c r="J14" s="97" t="s">
        <v>145</v>
      </c>
      <c r="K14" s="97" t="s">
        <v>146</v>
      </c>
      <c r="L14" s="97" t="s">
        <v>147</v>
      </c>
      <c r="M14" s="97" t="s">
        <v>148</v>
      </c>
      <c r="N14" s="97" t="s">
        <v>149</v>
      </c>
      <c r="O14" s="97" t="s">
        <v>150</v>
      </c>
      <c r="P14" s="97" t="s">
        <v>151</v>
      </c>
      <c r="Q14" s="97"/>
      <c r="R14" s="97"/>
      <c r="S14" s="97"/>
      <c r="T14" s="97"/>
      <c r="U14" s="97"/>
      <c r="V14" s="97"/>
      <c r="W14" s="97"/>
      <c r="X14" s="97"/>
      <c r="Y14" s="97"/>
      <c r="Z14" s="97"/>
      <c r="AA14" s="97"/>
      <c r="AB14" s="97"/>
      <c r="AC14" s="97"/>
      <c r="AD14" s="97"/>
      <c r="AE14" s="97"/>
      <c r="AF14" s="32"/>
    </row>
    <row r="15" spans="1:32" ht="11.25" customHeight="1" x14ac:dyDescent="0.2">
      <c r="A15" s="20"/>
      <c r="B15" s="29"/>
      <c r="C15" s="29"/>
      <c r="D15" s="8"/>
      <c r="E15" s="8"/>
      <c r="F15" s="34" t="s">
        <v>37</v>
      </c>
      <c r="G15" s="98">
        <v>10</v>
      </c>
      <c r="H15" s="98">
        <v>10</v>
      </c>
      <c r="I15" s="98">
        <v>10</v>
      </c>
      <c r="J15" s="98">
        <v>10</v>
      </c>
      <c r="K15" s="98">
        <v>10</v>
      </c>
      <c r="L15" s="98">
        <v>10</v>
      </c>
      <c r="M15" s="98">
        <v>10</v>
      </c>
      <c r="N15" s="98">
        <v>10</v>
      </c>
      <c r="O15" s="98">
        <v>10</v>
      </c>
      <c r="P15" s="98">
        <v>10</v>
      </c>
      <c r="Q15" s="99"/>
      <c r="R15" s="99"/>
      <c r="S15" s="99"/>
      <c r="T15" s="99"/>
      <c r="U15" s="99"/>
      <c r="V15" s="99"/>
      <c r="W15" s="99"/>
      <c r="X15" s="99"/>
      <c r="Y15" s="99"/>
      <c r="Z15" s="99"/>
      <c r="AA15" s="99"/>
      <c r="AB15" s="99"/>
      <c r="AC15" s="99"/>
      <c r="AD15" s="99"/>
      <c r="AE15" s="99"/>
      <c r="AF15" s="24"/>
    </row>
    <row r="16" spans="1:32" s="25" customFormat="1" ht="11.25" customHeight="1" x14ac:dyDescent="0.2">
      <c r="A16" s="35"/>
      <c r="B16" s="29"/>
      <c r="C16" s="29"/>
      <c r="D16" s="8"/>
      <c r="E16" s="8"/>
      <c r="F16" s="36" t="s">
        <v>59</v>
      </c>
      <c r="G16" s="100" t="s">
        <v>152</v>
      </c>
      <c r="H16" s="100" t="s">
        <v>152</v>
      </c>
      <c r="I16" s="100" t="s">
        <v>153</v>
      </c>
      <c r="J16" s="100" t="s">
        <v>154</v>
      </c>
      <c r="K16" s="100" t="s">
        <v>152</v>
      </c>
      <c r="L16" s="100" t="s">
        <v>155</v>
      </c>
      <c r="M16" s="100" t="s">
        <v>152</v>
      </c>
      <c r="N16" s="100" t="s">
        <v>155</v>
      </c>
      <c r="O16" s="100" t="s">
        <v>155</v>
      </c>
      <c r="P16" s="100" t="s">
        <v>156</v>
      </c>
      <c r="Q16" s="100"/>
      <c r="R16" s="100"/>
      <c r="S16" s="100"/>
      <c r="T16" s="100"/>
      <c r="U16" s="100"/>
      <c r="V16" s="100"/>
      <c r="W16" s="100"/>
      <c r="X16" s="100"/>
      <c r="Y16" s="100"/>
      <c r="Z16" s="100"/>
      <c r="AA16" s="100"/>
      <c r="AB16" s="100"/>
      <c r="AC16" s="100"/>
      <c r="AD16" s="100"/>
      <c r="AE16" s="100"/>
      <c r="AF16" s="24"/>
    </row>
    <row r="17" spans="1:32" x14ac:dyDescent="0.2">
      <c r="A17" s="35"/>
      <c r="B17" s="29"/>
      <c r="C17" s="29"/>
      <c r="D17" s="8"/>
      <c r="E17" s="8"/>
      <c r="F17" s="156" t="s">
        <v>38</v>
      </c>
      <c r="G17" s="103">
        <f t="shared" ref="G17:R17" si="0">MAX(G19:G1018)</f>
        <v>10</v>
      </c>
      <c r="H17" s="103">
        <f t="shared" si="0"/>
        <v>7</v>
      </c>
      <c r="I17" s="103">
        <f t="shared" si="0"/>
        <v>10</v>
      </c>
      <c r="J17" s="103">
        <f t="shared" si="0"/>
        <v>9</v>
      </c>
      <c r="K17" s="103">
        <f t="shared" si="0"/>
        <v>8</v>
      </c>
      <c r="L17" s="103">
        <f t="shared" si="0"/>
        <v>10</v>
      </c>
      <c r="M17" s="103">
        <f t="shared" si="0"/>
        <v>10</v>
      </c>
      <c r="N17" s="103">
        <f t="shared" si="0"/>
        <v>9</v>
      </c>
      <c r="O17" s="103">
        <f t="shared" si="0"/>
        <v>10</v>
      </c>
      <c r="P17" s="103">
        <f t="shared" si="0"/>
        <v>10</v>
      </c>
      <c r="Q17" s="103">
        <f t="shared" si="0"/>
        <v>0</v>
      </c>
      <c r="R17" s="103">
        <f t="shared" si="0"/>
        <v>0</v>
      </c>
      <c r="S17" s="103">
        <f t="shared" ref="S17:AE17" si="1">MAX(S19:S1018)</f>
        <v>0</v>
      </c>
      <c r="T17" s="103">
        <f t="shared" si="1"/>
        <v>0</v>
      </c>
      <c r="U17" s="103">
        <f t="shared" si="1"/>
        <v>0</v>
      </c>
      <c r="V17" s="103">
        <f t="shared" si="1"/>
        <v>0</v>
      </c>
      <c r="W17" s="103">
        <f t="shared" si="1"/>
        <v>0</v>
      </c>
      <c r="X17" s="103">
        <f t="shared" si="1"/>
        <v>0</v>
      </c>
      <c r="Y17" s="103">
        <f t="shared" si="1"/>
        <v>0</v>
      </c>
      <c r="Z17" s="103">
        <f t="shared" si="1"/>
        <v>0</v>
      </c>
      <c r="AA17" s="103">
        <f t="shared" si="1"/>
        <v>0</v>
      </c>
      <c r="AB17" s="103">
        <f t="shared" si="1"/>
        <v>0</v>
      </c>
      <c r="AC17" s="103">
        <f t="shared" si="1"/>
        <v>0</v>
      </c>
      <c r="AD17" s="103">
        <f t="shared" si="1"/>
        <v>0</v>
      </c>
      <c r="AE17" s="103">
        <f t="shared" si="1"/>
        <v>0</v>
      </c>
      <c r="AF17" s="37"/>
    </row>
    <row r="18" spans="1:32" ht="21.75" customHeight="1" x14ac:dyDescent="0.2">
      <c r="A18" s="61" t="s">
        <v>5</v>
      </c>
      <c r="B18" s="62" t="s">
        <v>64</v>
      </c>
      <c r="C18" s="62" t="s">
        <v>73</v>
      </c>
      <c r="D18" s="63" t="s">
        <v>63</v>
      </c>
      <c r="E18" s="38" t="s">
        <v>62</v>
      </c>
      <c r="F18" s="39" t="s">
        <v>89</v>
      </c>
      <c r="G18" s="103">
        <f t="shared" ref="G18:P18" si="2">MIN(G19:G1018)</f>
        <v>3</v>
      </c>
      <c r="H18" s="103">
        <f t="shared" si="2"/>
        <v>0</v>
      </c>
      <c r="I18" s="103">
        <f t="shared" si="2"/>
        <v>6</v>
      </c>
      <c r="J18" s="103">
        <f t="shared" si="2"/>
        <v>3</v>
      </c>
      <c r="K18" s="103">
        <f t="shared" si="2"/>
        <v>4</v>
      </c>
      <c r="L18" s="103">
        <f t="shared" si="2"/>
        <v>0</v>
      </c>
      <c r="M18" s="103">
        <f t="shared" si="2"/>
        <v>0</v>
      </c>
      <c r="N18" s="103">
        <f t="shared" si="2"/>
        <v>2</v>
      </c>
      <c r="O18" s="103">
        <f t="shared" si="2"/>
        <v>2</v>
      </c>
      <c r="P18" s="103">
        <f t="shared" si="2"/>
        <v>1</v>
      </c>
      <c r="Q18" s="103">
        <f t="shared" ref="Q18:AE18" si="3">MIN(Q19:Q1018)</f>
        <v>0</v>
      </c>
      <c r="R18" s="103">
        <f t="shared" si="3"/>
        <v>0</v>
      </c>
      <c r="S18" s="103">
        <f t="shared" si="3"/>
        <v>0</v>
      </c>
      <c r="T18" s="103">
        <f t="shared" si="3"/>
        <v>0</v>
      </c>
      <c r="U18" s="103">
        <f t="shared" si="3"/>
        <v>0</v>
      </c>
      <c r="V18" s="103">
        <f t="shared" si="3"/>
        <v>0</v>
      </c>
      <c r="W18" s="103">
        <f t="shared" si="3"/>
        <v>0</v>
      </c>
      <c r="X18" s="103">
        <f t="shared" si="3"/>
        <v>0</v>
      </c>
      <c r="Y18" s="103">
        <f t="shared" si="3"/>
        <v>0</v>
      </c>
      <c r="Z18" s="103">
        <f t="shared" si="3"/>
        <v>0</v>
      </c>
      <c r="AA18" s="103">
        <f t="shared" si="3"/>
        <v>0</v>
      </c>
      <c r="AB18" s="103">
        <f t="shared" si="3"/>
        <v>0</v>
      </c>
      <c r="AC18" s="103">
        <f t="shared" si="3"/>
        <v>0</v>
      </c>
      <c r="AD18" s="103">
        <f t="shared" si="3"/>
        <v>0</v>
      </c>
      <c r="AE18" s="103">
        <f t="shared" si="3"/>
        <v>0</v>
      </c>
      <c r="AF18" s="37"/>
    </row>
    <row r="19" spans="1:32" x14ac:dyDescent="0.2">
      <c r="A19" s="40">
        <v>1</v>
      </c>
      <c r="B19" s="41">
        <f>IF(COUNT(G19:AE19)&gt;0,SUM(G19:AE19),"")</f>
        <v>42</v>
      </c>
      <c r="C19" s="42">
        <f>IF(COUNT(G19:AE19)&gt;0,B19/COUNT(G19:AE19),"")</f>
        <v>4.2</v>
      </c>
      <c r="D19" s="104"/>
      <c r="E19" s="105"/>
      <c r="F19" s="101">
        <v>7.1</v>
      </c>
      <c r="G19" s="102">
        <v>4</v>
      </c>
      <c r="H19" s="102">
        <v>4</v>
      </c>
      <c r="I19" s="102">
        <v>6</v>
      </c>
      <c r="J19" s="102">
        <v>4</v>
      </c>
      <c r="K19" s="102">
        <v>4</v>
      </c>
      <c r="L19" s="102">
        <v>4</v>
      </c>
      <c r="M19" s="102">
        <v>4</v>
      </c>
      <c r="N19" s="102">
        <v>4</v>
      </c>
      <c r="O19" s="102">
        <v>6</v>
      </c>
      <c r="P19" s="102">
        <v>2</v>
      </c>
      <c r="Q19" s="102"/>
      <c r="R19" s="102"/>
      <c r="S19" s="102"/>
      <c r="T19" s="102"/>
      <c r="U19" s="102"/>
      <c r="V19" s="102"/>
      <c r="W19" s="102"/>
      <c r="X19" s="102"/>
      <c r="Y19" s="102"/>
      <c r="Z19" s="102"/>
      <c r="AA19" s="102"/>
      <c r="AB19" s="102"/>
      <c r="AC19" s="102"/>
      <c r="AD19" s="102"/>
      <c r="AE19" s="102"/>
      <c r="AF19" s="43"/>
    </row>
    <row r="20" spans="1:32" x14ac:dyDescent="0.2">
      <c r="A20" s="40">
        <f t="shared" ref="A20:A83" si="4">IF(A19="","",(IF($G$9&gt;A19,A19+1,"")))</f>
        <v>2</v>
      </c>
      <c r="B20" s="41">
        <f t="shared" ref="B20:B83" si="5">IF(COUNT(G20:AE20)&gt;0,SUM(G20:AE20),"")</f>
        <v>73</v>
      </c>
      <c r="C20" s="42">
        <f>IF(COUNT(G20:AE20)&gt;0,B20/COUNT(G20:AE20),"")</f>
        <v>7.3</v>
      </c>
      <c r="D20" s="104"/>
      <c r="E20" s="105"/>
      <c r="F20" s="101">
        <v>6.9</v>
      </c>
      <c r="G20" s="102">
        <v>10</v>
      </c>
      <c r="H20" s="102">
        <v>5</v>
      </c>
      <c r="I20" s="102">
        <v>10</v>
      </c>
      <c r="J20" s="102">
        <v>8</v>
      </c>
      <c r="K20" s="102">
        <v>5</v>
      </c>
      <c r="L20" s="102">
        <v>10</v>
      </c>
      <c r="M20" s="102">
        <v>3</v>
      </c>
      <c r="N20" s="102">
        <v>8</v>
      </c>
      <c r="O20" s="102">
        <v>7</v>
      </c>
      <c r="P20" s="102">
        <v>7</v>
      </c>
      <c r="Q20" s="102"/>
      <c r="R20" s="102"/>
      <c r="S20" s="102"/>
      <c r="T20" s="102"/>
      <c r="U20" s="102"/>
      <c r="V20" s="102"/>
      <c r="W20" s="102"/>
      <c r="X20" s="102"/>
      <c r="Y20" s="102"/>
      <c r="Z20" s="102"/>
      <c r="AA20" s="102"/>
      <c r="AB20" s="102"/>
      <c r="AC20" s="102"/>
      <c r="AD20" s="102"/>
      <c r="AE20" s="102"/>
      <c r="AF20" s="43"/>
    </row>
    <row r="21" spans="1:32" x14ac:dyDescent="0.2">
      <c r="A21" s="40">
        <f t="shared" si="4"/>
        <v>3</v>
      </c>
      <c r="B21" s="41">
        <f t="shared" si="5"/>
        <v>48</v>
      </c>
      <c r="C21" s="44">
        <f t="shared" ref="C21:C84" si="6">IF(COUNT(G21:AE21)&gt;0,B21/COUNT(G21:AE21),"")</f>
        <v>4.8</v>
      </c>
      <c r="D21" s="104"/>
      <c r="E21" s="105"/>
      <c r="F21" s="101">
        <v>4.2</v>
      </c>
      <c r="G21" s="102">
        <v>3</v>
      </c>
      <c r="H21" s="102">
        <v>5</v>
      </c>
      <c r="I21" s="102">
        <v>6</v>
      </c>
      <c r="J21" s="102">
        <v>6</v>
      </c>
      <c r="K21" s="102">
        <v>4</v>
      </c>
      <c r="L21" s="102">
        <v>6</v>
      </c>
      <c r="M21" s="102">
        <v>2</v>
      </c>
      <c r="N21" s="102">
        <v>9</v>
      </c>
      <c r="O21" s="102">
        <v>6</v>
      </c>
      <c r="P21" s="102">
        <v>1</v>
      </c>
      <c r="Q21" s="102"/>
      <c r="R21" s="102"/>
      <c r="S21" s="102"/>
      <c r="T21" s="102"/>
      <c r="U21" s="102"/>
      <c r="V21" s="102"/>
      <c r="W21" s="102"/>
      <c r="X21" s="102"/>
      <c r="Y21" s="102"/>
      <c r="Z21" s="102"/>
      <c r="AA21" s="102"/>
      <c r="AB21" s="102"/>
      <c r="AC21" s="102"/>
      <c r="AD21" s="102"/>
      <c r="AE21" s="102"/>
      <c r="AF21" s="43"/>
    </row>
    <row r="22" spans="1:32" x14ac:dyDescent="0.2">
      <c r="A22" s="40">
        <f t="shared" si="4"/>
        <v>4</v>
      </c>
      <c r="B22" s="41">
        <f t="shared" si="5"/>
        <v>52</v>
      </c>
      <c r="C22" s="44">
        <f t="shared" si="6"/>
        <v>5.2</v>
      </c>
      <c r="D22" s="104"/>
      <c r="E22" s="105"/>
      <c r="F22" s="101">
        <v>5.7</v>
      </c>
      <c r="G22" s="102">
        <v>10</v>
      </c>
      <c r="H22" s="102">
        <v>5</v>
      </c>
      <c r="I22" s="102">
        <v>7</v>
      </c>
      <c r="J22" s="102">
        <v>4</v>
      </c>
      <c r="K22" s="102">
        <v>8</v>
      </c>
      <c r="L22" s="102">
        <v>10</v>
      </c>
      <c r="M22" s="102">
        <v>0</v>
      </c>
      <c r="N22" s="102">
        <v>4</v>
      </c>
      <c r="O22" s="102">
        <v>2</v>
      </c>
      <c r="P22" s="102">
        <v>2</v>
      </c>
      <c r="Q22" s="102"/>
      <c r="R22" s="102"/>
      <c r="S22" s="102"/>
      <c r="T22" s="102"/>
      <c r="U22" s="102"/>
      <c r="V22" s="102"/>
      <c r="W22" s="102"/>
      <c r="X22" s="102"/>
      <c r="Y22" s="102"/>
      <c r="Z22" s="102"/>
      <c r="AA22" s="102"/>
      <c r="AB22" s="102"/>
      <c r="AC22" s="102"/>
      <c r="AD22" s="102"/>
      <c r="AE22" s="102"/>
      <c r="AF22" s="43"/>
    </row>
    <row r="23" spans="1:32" x14ac:dyDescent="0.2">
      <c r="A23" s="40">
        <f t="shared" si="4"/>
        <v>5</v>
      </c>
      <c r="B23" s="41">
        <f t="shared" si="5"/>
        <v>67</v>
      </c>
      <c r="C23" s="44">
        <f t="shared" si="6"/>
        <v>6.7</v>
      </c>
      <c r="D23" s="104"/>
      <c r="E23" s="105"/>
      <c r="F23" s="101">
        <v>7.7</v>
      </c>
      <c r="G23" s="102">
        <v>9</v>
      </c>
      <c r="H23" s="102">
        <v>5</v>
      </c>
      <c r="I23" s="102">
        <v>10</v>
      </c>
      <c r="J23" s="102">
        <v>7</v>
      </c>
      <c r="K23" s="102">
        <v>7</v>
      </c>
      <c r="L23" s="102">
        <v>7</v>
      </c>
      <c r="M23" s="102">
        <v>10</v>
      </c>
      <c r="N23" s="102">
        <v>4</v>
      </c>
      <c r="O23" s="102">
        <v>4</v>
      </c>
      <c r="P23" s="102">
        <v>4</v>
      </c>
      <c r="Q23" s="102"/>
      <c r="R23" s="102"/>
      <c r="S23" s="102"/>
      <c r="T23" s="102"/>
      <c r="U23" s="102"/>
      <c r="V23" s="102"/>
      <c r="W23" s="102"/>
      <c r="X23" s="102"/>
      <c r="Y23" s="102"/>
      <c r="Z23" s="102"/>
      <c r="AA23" s="102"/>
      <c r="AB23" s="102"/>
      <c r="AC23" s="102"/>
      <c r="AD23" s="102"/>
      <c r="AE23" s="102"/>
      <c r="AF23" s="43"/>
    </row>
    <row r="24" spans="1:32" x14ac:dyDescent="0.2">
      <c r="A24" s="40">
        <f t="shared" si="4"/>
        <v>6</v>
      </c>
      <c r="B24" s="41">
        <f t="shared" si="5"/>
        <v>53</v>
      </c>
      <c r="C24" s="44">
        <f t="shared" si="6"/>
        <v>5.3</v>
      </c>
      <c r="D24" s="104"/>
      <c r="E24" s="105"/>
      <c r="F24" s="101">
        <v>6.7</v>
      </c>
      <c r="G24" s="102">
        <v>5</v>
      </c>
      <c r="H24" s="102">
        <v>1</v>
      </c>
      <c r="I24" s="102">
        <v>7</v>
      </c>
      <c r="J24" s="102">
        <v>8</v>
      </c>
      <c r="K24" s="102">
        <v>4</v>
      </c>
      <c r="L24" s="102">
        <v>9</v>
      </c>
      <c r="M24" s="102">
        <v>5</v>
      </c>
      <c r="N24" s="102">
        <v>7</v>
      </c>
      <c r="O24" s="102">
        <v>3</v>
      </c>
      <c r="P24" s="102">
        <v>4</v>
      </c>
      <c r="Q24" s="102"/>
      <c r="R24" s="102"/>
      <c r="S24" s="102"/>
      <c r="T24" s="102"/>
      <c r="U24" s="102"/>
      <c r="V24" s="102"/>
      <c r="W24" s="102"/>
      <c r="X24" s="102"/>
      <c r="Y24" s="102"/>
      <c r="Z24" s="102"/>
      <c r="AA24" s="102"/>
      <c r="AB24" s="102"/>
      <c r="AC24" s="102"/>
      <c r="AD24" s="102"/>
      <c r="AE24" s="102"/>
      <c r="AF24" s="43"/>
    </row>
    <row r="25" spans="1:32" x14ac:dyDescent="0.2">
      <c r="A25" s="40">
        <f t="shared" si="4"/>
        <v>7</v>
      </c>
      <c r="B25" s="41">
        <f t="shared" si="5"/>
        <v>85</v>
      </c>
      <c r="C25" s="44">
        <f t="shared" si="6"/>
        <v>8.5</v>
      </c>
      <c r="D25" s="104"/>
      <c r="E25" s="105"/>
      <c r="F25" s="101">
        <v>7.7</v>
      </c>
      <c r="G25" s="102">
        <v>10</v>
      </c>
      <c r="H25" s="102">
        <v>7</v>
      </c>
      <c r="I25" s="102">
        <v>10</v>
      </c>
      <c r="J25" s="102">
        <v>8</v>
      </c>
      <c r="K25" s="102">
        <v>7</v>
      </c>
      <c r="L25" s="102">
        <v>9</v>
      </c>
      <c r="M25" s="102">
        <v>10</v>
      </c>
      <c r="N25" s="102">
        <v>9</v>
      </c>
      <c r="O25" s="102">
        <v>9</v>
      </c>
      <c r="P25" s="102">
        <v>6</v>
      </c>
      <c r="Q25" s="102"/>
      <c r="R25" s="102"/>
      <c r="S25" s="102"/>
      <c r="T25" s="102"/>
      <c r="U25" s="102"/>
      <c r="V25" s="102"/>
      <c r="W25" s="102"/>
      <c r="X25" s="102"/>
      <c r="Y25" s="102"/>
      <c r="Z25" s="102"/>
      <c r="AA25" s="102"/>
      <c r="AB25" s="102"/>
      <c r="AC25" s="102"/>
      <c r="AD25" s="102"/>
      <c r="AE25" s="102"/>
      <c r="AF25" s="43"/>
    </row>
    <row r="26" spans="1:32" x14ac:dyDescent="0.2">
      <c r="A26" s="40">
        <f t="shared" si="4"/>
        <v>8</v>
      </c>
      <c r="B26" s="41">
        <f t="shared" si="5"/>
        <v>67</v>
      </c>
      <c r="C26" s="44">
        <f t="shared" si="6"/>
        <v>6.7</v>
      </c>
      <c r="D26" s="104"/>
      <c r="E26" s="105"/>
      <c r="F26" s="101">
        <v>7.4</v>
      </c>
      <c r="G26" s="102">
        <v>10</v>
      </c>
      <c r="H26" s="102">
        <v>7</v>
      </c>
      <c r="I26" s="102">
        <v>8</v>
      </c>
      <c r="J26" s="102">
        <v>7</v>
      </c>
      <c r="K26" s="102">
        <v>7</v>
      </c>
      <c r="L26" s="102">
        <v>7</v>
      </c>
      <c r="M26" s="102">
        <v>3</v>
      </c>
      <c r="N26" s="102">
        <v>5</v>
      </c>
      <c r="O26" s="102">
        <v>8</v>
      </c>
      <c r="P26" s="102">
        <v>5</v>
      </c>
      <c r="Q26" s="102"/>
      <c r="R26" s="102"/>
      <c r="S26" s="102"/>
      <c r="T26" s="102"/>
      <c r="U26" s="102"/>
      <c r="V26" s="102"/>
      <c r="W26" s="102"/>
      <c r="X26" s="102"/>
      <c r="Y26" s="102"/>
      <c r="Z26" s="102"/>
      <c r="AA26" s="102"/>
      <c r="AB26" s="102"/>
      <c r="AC26" s="102"/>
      <c r="AD26" s="102"/>
      <c r="AE26" s="102"/>
      <c r="AF26" s="43"/>
    </row>
    <row r="27" spans="1:32" x14ac:dyDescent="0.2">
      <c r="A27" s="40">
        <f t="shared" si="4"/>
        <v>9</v>
      </c>
      <c r="B27" s="41">
        <f t="shared" si="5"/>
        <v>62</v>
      </c>
      <c r="C27" s="44">
        <f t="shared" si="6"/>
        <v>6.2</v>
      </c>
      <c r="D27" s="104"/>
      <c r="E27" s="105"/>
      <c r="F27" s="101">
        <v>6.8</v>
      </c>
      <c r="G27" s="102">
        <v>6</v>
      </c>
      <c r="H27" s="102">
        <v>2</v>
      </c>
      <c r="I27" s="102">
        <v>8</v>
      </c>
      <c r="J27" s="102">
        <v>5</v>
      </c>
      <c r="K27" s="102">
        <v>6</v>
      </c>
      <c r="L27" s="102">
        <v>4</v>
      </c>
      <c r="M27" s="102">
        <v>9</v>
      </c>
      <c r="N27" s="102">
        <v>7</v>
      </c>
      <c r="O27" s="102">
        <v>10</v>
      </c>
      <c r="P27" s="102">
        <v>5</v>
      </c>
      <c r="Q27" s="102"/>
      <c r="R27" s="102"/>
      <c r="S27" s="102"/>
      <c r="T27" s="102"/>
      <c r="U27" s="102"/>
      <c r="V27" s="102"/>
      <c r="W27" s="102"/>
      <c r="X27" s="102"/>
      <c r="Y27" s="102"/>
      <c r="Z27" s="102"/>
      <c r="AA27" s="102"/>
      <c r="AB27" s="102"/>
      <c r="AC27" s="102"/>
      <c r="AD27" s="102"/>
      <c r="AE27" s="102"/>
      <c r="AF27" s="43"/>
    </row>
    <row r="28" spans="1:32" x14ac:dyDescent="0.2">
      <c r="A28" s="40">
        <f t="shared" si="4"/>
        <v>10</v>
      </c>
      <c r="B28" s="41">
        <f t="shared" si="5"/>
        <v>75</v>
      </c>
      <c r="C28" s="44">
        <f t="shared" si="6"/>
        <v>7.5</v>
      </c>
      <c r="D28" s="104"/>
      <c r="E28" s="105"/>
      <c r="F28" s="101">
        <v>8.5</v>
      </c>
      <c r="G28" s="102">
        <v>10</v>
      </c>
      <c r="H28" s="102">
        <v>7</v>
      </c>
      <c r="I28" s="102">
        <v>10</v>
      </c>
      <c r="J28" s="102">
        <v>4</v>
      </c>
      <c r="K28" s="102">
        <v>8</v>
      </c>
      <c r="L28" s="102">
        <v>10</v>
      </c>
      <c r="M28" s="102">
        <v>7</v>
      </c>
      <c r="N28" s="102">
        <v>7</v>
      </c>
      <c r="O28" s="102">
        <v>7</v>
      </c>
      <c r="P28" s="102">
        <v>5</v>
      </c>
      <c r="Q28" s="102"/>
      <c r="R28" s="102"/>
      <c r="S28" s="102"/>
      <c r="T28" s="102"/>
      <c r="U28" s="102"/>
      <c r="V28" s="102"/>
      <c r="W28" s="102"/>
      <c r="X28" s="102"/>
      <c r="Y28" s="102"/>
      <c r="Z28" s="102"/>
      <c r="AA28" s="102"/>
      <c r="AB28" s="102"/>
      <c r="AC28" s="102"/>
      <c r="AD28" s="102"/>
      <c r="AE28" s="102"/>
      <c r="AF28" s="43"/>
    </row>
    <row r="29" spans="1:32" x14ac:dyDescent="0.2">
      <c r="A29" s="40">
        <f t="shared" si="4"/>
        <v>11</v>
      </c>
      <c r="B29" s="41">
        <f t="shared" si="5"/>
        <v>46</v>
      </c>
      <c r="C29" s="44">
        <f t="shared" si="6"/>
        <v>4.5999999999999996</v>
      </c>
      <c r="D29" s="104"/>
      <c r="E29" s="105"/>
      <c r="F29" s="101">
        <v>5</v>
      </c>
      <c r="G29" s="102">
        <v>8</v>
      </c>
      <c r="H29" s="102">
        <v>2</v>
      </c>
      <c r="I29" s="102">
        <v>6</v>
      </c>
      <c r="J29" s="102">
        <v>3</v>
      </c>
      <c r="K29" s="102">
        <v>4</v>
      </c>
      <c r="L29" s="102">
        <v>2</v>
      </c>
      <c r="M29" s="102">
        <v>0</v>
      </c>
      <c r="N29" s="102">
        <v>8</v>
      </c>
      <c r="O29" s="102">
        <v>8</v>
      </c>
      <c r="P29" s="102">
        <v>5</v>
      </c>
      <c r="Q29" s="102"/>
      <c r="R29" s="102"/>
      <c r="S29" s="102"/>
      <c r="T29" s="102"/>
      <c r="U29" s="102"/>
      <c r="V29" s="102"/>
      <c r="W29" s="102"/>
      <c r="X29" s="102"/>
      <c r="Y29" s="102"/>
      <c r="Z29" s="102"/>
      <c r="AA29" s="102"/>
      <c r="AB29" s="102"/>
      <c r="AC29" s="102"/>
      <c r="AD29" s="102"/>
      <c r="AE29" s="102"/>
      <c r="AF29" s="43"/>
    </row>
    <row r="30" spans="1:32" x14ac:dyDescent="0.2">
      <c r="A30" s="40">
        <f t="shared" si="4"/>
        <v>12</v>
      </c>
      <c r="B30" s="41">
        <f t="shared" si="5"/>
        <v>64</v>
      </c>
      <c r="C30" s="44">
        <f t="shared" si="6"/>
        <v>6.4</v>
      </c>
      <c r="D30" s="104"/>
      <c r="E30" s="105"/>
      <c r="F30" s="101">
        <v>7.9</v>
      </c>
      <c r="G30" s="102">
        <v>10</v>
      </c>
      <c r="H30" s="102">
        <v>7</v>
      </c>
      <c r="I30" s="102">
        <v>9</v>
      </c>
      <c r="J30" s="102">
        <v>4</v>
      </c>
      <c r="K30" s="102">
        <v>7</v>
      </c>
      <c r="L30" s="102">
        <v>4</v>
      </c>
      <c r="M30" s="102">
        <v>3</v>
      </c>
      <c r="N30" s="102">
        <v>7</v>
      </c>
      <c r="O30" s="102">
        <v>10</v>
      </c>
      <c r="P30" s="102">
        <v>3</v>
      </c>
      <c r="Q30" s="102"/>
      <c r="R30" s="102"/>
      <c r="S30" s="102"/>
      <c r="T30" s="102"/>
      <c r="U30" s="102"/>
      <c r="V30" s="102"/>
      <c r="W30" s="102"/>
      <c r="X30" s="102"/>
      <c r="Y30" s="102"/>
      <c r="Z30" s="102"/>
      <c r="AA30" s="102"/>
      <c r="AB30" s="102"/>
      <c r="AC30" s="102"/>
      <c r="AD30" s="102"/>
      <c r="AE30" s="102"/>
      <c r="AF30" s="43"/>
    </row>
    <row r="31" spans="1:32" x14ac:dyDescent="0.2">
      <c r="A31" s="40">
        <f t="shared" si="4"/>
        <v>13</v>
      </c>
      <c r="B31" s="41">
        <f t="shared" si="5"/>
        <v>71</v>
      </c>
      <c r="C31" s="44">
        <f t="shared" si="6"/>
        <v>7.1</v>
      </c>
      <c r="D31" s="104"/>
      <c r="E31" s="105"/>
      <c r="F31" s="101">
        <v>9.9</v>
      </c>
      <c r="G31" s="102">
        <v>10</v>
      </c>
      <c r="H31" s="102">
        <v>1</v>
      </c>
      <c r="I31" s="102">
        <v>8</v>
      </c>
      <c r="J31" s="102">
        <v>8</v>
      </c>
      <c r="K31" s="102">
        <v>8</v>
      </c>
      <c r="L31" s="102">
        <v>6</v>
      </c>
      <c r="M31" s="102">
        <v>10</v>
      </c>
      <c r="N31" s="102">
        <v>7</v>
      </c>
      <c r="O31" s="102">
        <v>7</v>
      </c>
      <c r="P31" s="102">
        <v>6</v>
      </c>
      <c r="Q31" s="102"/>
      <c r="R31" s="102"/>
      <c r="S31" s="102"/>
      <c r="T31" s="102"/>
      <c r="U31" s="102"/>
      <c r="V31" s="102"/>
      <c r="W31" s="102"/>
      <c r="X31" s="102"/>
      <c r="Y31" s="102"/>
      <c r="Z31" s="102"/>
      <c r="AA31" s="102"/>
      <c r="AB31" s="102"/>
      <c r="AC31" s="102"/>
      <c r="AD31" s="102"/>
      <c r="AE31" s="102"/>
      <c r="AF31" s="43"/>
    </row>
    <row r="32" spans="1:32" x14ac:dyDescent="0.2">
      <c r="A32" s="40">
        <f t="shared" si="4"/>
        <v>14</v>
      </c>
      <c r="B32" s="41">
        <f t="shared" si="5"/>
        <v>79</v>
      </c>
      <c r="C32" s="44">
        <f t="shared" si="6"/>
        <v>7.9</v>
      </c>
      <c r="D32" s="104"/>
      <c r="E32" s="105"/>
      <c r="F32" s="101">
        <v>8.5</v>
      </c>
      <c r="G32" s="102">
        <v>10</v>
      </c>
      <c r="H32" s="102">
        <v>7</v>
      </c>
      <c r="I32" s="102">
        <v>10</v>
      </c>
      <c r="J32" s="102">
        <v>8</v>
      </c>
      <c r="K32" s="102">
        <v>7</v>
      </c>
      <c r="L32" s="102">
        <v>4</v>
      </c>
      <c r="M32" s="102">
        <v>10</v>
      </c>
      <c r="N32" s="102">
        <v>7</v>
      </c>
      <c r="O32" s="102">
        <v>6</v>
      </c>
      <c r="P32" s="102">
        <v>10</v>
      </c>
      <c r="Q32" s="102"/>
      <c r="R32" s="102"/>
      <c r="S32" s="102"/>
      <c r="T32" s="102"/>
      <c r="U32" s="102"/>
      <c r="V32" s="102"/>
      <c r="W32" s="102"/>
      <c r="X32" s="102"/>
      <c r="Y32" s="102"/>
      <c r="Z32" s="102"/>
      <c r="AA32" s="102"/>
      <c r="AB32" s="102"/>
      <c r="AC32" s="102"/>
      <c r="AD32" s="102"/>
      <c r="AE32" s="102"/>
      <c r="AF32" s="43"/>
    </row>
    <row r="33" spans="1:32" x14ac:dyDescent="0.2">
      <c r="A33" s="40">
        <f t="shared" si="4"/>
        <v>15</v>
      </c>
      <c r="B33" s="41">
        <f t="shared" si="5"/>
        <v>82</v>
      </c>
      <c r="C33" s="44">
        <f t="shared" si="6"/>
        <v>8.1999999999999993</v>
      </c>
      <c r="D33" s="104"/>
      <c r="E33" s="105"/>
      <c r="F33" s="101">
        <v>9</v>
      </c>
      <c r="G33" s="102">
        <v>7</v>
      </c>
      <c r="H33" s="102">
        <v>7</v>
      </c>
      <c r="I33" s="102">
        <v>10</v>
      </c>
      <c r="J33" s="102">
        <v>8</v>
      </c>
      <c r="K33" s="102">
        <v>7</v>
      </c>
      <c r="L33" s="102">
        <v>10</v>
      </c>
      <c r="M33" s="102">
        <v>8</v>
      </c>
      <c r="N33" s="102">
        <v>7</v>
      </c>
      <c r="O33" s="102">
        <v>10</v>
      </c>
      <c r="P33" s="102">
        <v>8</v>
      </c>
      <c r="Q33" s="102"/>
      <c r="R33" s="102"/>
      <c r="S33" s="102"/>
      <c r="T33" s="102"/>
      <c r="U33" s="102"/>
      <c r="V33" s="102"/>
      <c r="W33" s="102"/>
      <c r="X33" s="102"/>
      <c r="Y33" s="102"/>
      <c r="Z33" s="102"/>
      <c r="AA33" s="102"/>
      <c r="AB33" s="102"/>
      <c r="AC33" s="102"/>
      <c r="AD33" s="102"/>
      <c r="AE33" s="102"/>
      <c r="AF33" s="43"/>
    </row>
    <row r="34" spans="1:32" x14ac:dyDescent="0.2">
      <c r="A34" s="40">
        <f t="shared" si="4"/>
        <v>16</v>
      </c>
      <c r="B34" s="41">
        <f t="shared" si="5"/>
        <v>66</v>
      </c>
      <c r="C34" s="44">
        <f t="shared" si="6"/>
        <v>6.6</v>
      </c>
      <c r="D34" s="104"/>
      <c r="E34" s="105"/>
      <c r="F34" s="101">
        <v>7</v>
      </c>
      <c r="G34" s="102">
        <v>7</v>
      </c>
      <c r="H34" s="102">
        <v>4</v>
      </c>
      <c r="I34" s="102">
        <v>10</v>
      </c>
      <c r="J34" s="102">
        <v>8</v>
      </c>
      <c r="K34" s="102">
        <v>7</v>
      </c>
      <c r="L34" s="102">
        <v>7</v>
      </c>
      <c r="M34" s="102">
        <v>10</v>
      </c>
      <c r="N34" s="102">
        <v>7</v>
      </c>
      <c r="O34" s="102">
        <v>4</v>
      </c>
      <c r="P34" s="102">
        <v>2</v>
      </c>
      <c r="Q34" s="102"/>
      <c r="R34" s="102"/>
      <c r="S34" s="102"/>
      <c r="T34" s="102"/>
      <c r="U34" s="102"/>
      <c r="V34" s="102"/>
      <c r="W34" s="102"/>
      <c r="X34" s="102"/>
      <c r="Y34" s="102"/>
      <c r="Z34" s="102"/>
      <c r="AA34" s="102"/>
      <c r="AB34" s="102"/>
      <c r="AC34" s="102"/>
      <c r="AD34" s="102"/>
      <c r="AE34" s="102"/>
      <c r="AF34" s="43"/>
    </row>
    <row r="35" spans="1:32" x14ac:dyDescent="0.2">
      <c r="A35" s="40">
        <f t="shared" si="4"/>
        <v>17</v>
      </c>
      <c r="B35" s="41">
        <f t="shared" si="5"/>
        <v>68</v>
      </c>
      <c r="C35" s="44">
        <f t="shared" si="6"/>
        <v>6.8</v>
      </c>
      <c r="D35" s="104"/>
      <c r="E35" s="105"/>
      <c r="F35" s="101">
        <v>8.3000000000000007</v>
      </c>
      <c r="G35" s="102">
        <v>10</v>
      </c>
      <c r="H35" s="102">
        <v>3</v>
      </c>
      <c r="I35" s="102">
        <v>10</v>
      </c>
      <c r="J35" s="102">
        <v>8</v>
      </c>
      <c r="K35" s="102">
        <v>8</v>
      </c>
      <c r="L35" s="102">
        <v>8</v>
      </c>
      <c r="M35" s="102">
        <v>3</v>
      </c>
      <c r="N35" s="102">
        <v>7</v>
      </c>
      <c r="O35" s="102">
        <v>7</v>
      </c>
      <c r="P35" s="102">
        <v>4</v>
      </c>
      <c r="Q35" s="102"/>
      <c r="R35" s="102"/>
      <c r="S35" s="102"/>
      <c r="T35" s="102"/>
      <c r="U35" s="102"/>
      <c r="V35" s="102"/>
      <c r="W35" s="102"/>
      <c r="X35" s="102"/>
      <c r="Y35" s="102"/>
      <c r="Z35" s="102"/>
      <c r="AA35" s="102"/>
      <c r="AB35" s="102"/>
      <c r="AC35" s="102"/>
      <c r="AD35" s="102"/>
      <c r="AE35" s="102"/>
      <c r="AF35" s="43"/>
    </row>
    <row r="36" spans="1:32" x14ac:dyDescent="0.2">
      <c r="A36" s="40">
        <f t="shared" si="4"/>
        <v>18</v>
      </c>
      <c r="B36" s="41">
        <f t="shared" si="5"/>
        <v>64</v>
      </c>
      <c r="C36" s="44">
        <f t="shared" si="6"/>
        <v>6.4</v>
      </c>
      <c r="D36" s="104"/>
      <c r="E36" s="105"/>
      <c r="F36" s="101">
        <v>6.6</v>
      </c>
      <c r="G36" s="102">
        <v>10</v>
      </c>
      <c r="H36" s="102">
        <v>7</v>
      </c>
      <c r="I36" s="102">
        <v>9</v>
      </c>
      <c r="J36" s="102">
        <v>5</v>
      </c>
      <c r="K36" s="102">
        <v>5</v>
      </c>
      <c r="L36" s="102">
        <v>8</v>
      </c>
      <c r="M36" s="102">
        <v>4</v>
      </c>
      <c r="N36" s="102">
        <v>4</v>
      </c>
      <c r="O36" s="102">
        <v>7</v>
      </c>
      <c r="P36" s="102">
        <v>5</v>
      </c>
      <c r="Q36" s="102"/>
      <c r="R36" s="102"/>
      <c r="S36" s="102"/>
      <c r="T36" s="102"/>
      <c r="U36" s="102"/>
      <c r="V36" s="102"/>
      <c r="W36" s="102"/>
      <c r="X36" s="102"/>
      <c r="Y36" s="102"/>
      <c r="Z36" s="102"/>
      <c r="AA36" s="102"/>
      <c r="AB36" s="102"/>
      <c r="AC36" s="102"/>
      <c r="AD36" s="102"/>
      <c r="AE36" s="102"/>
      <c r="AF36" s="43"/>
    </row>
    <row r="37" spans="1:32" x14ac:dyDescent="0.2">
      <c r="A37" s="40">
        <f t="shared" si="4"/>
        <v>19</v>
      </c>
      <c r="B37" s="41">
        <f t="shared" si="5"/>
        <v>83</v>
      </c>
      <c r="C37" s="44">
        <f t="shared" si="6"/>
        <v>8.3000000000000007</v>
      </c>
      <c r="D37" s="104"/>
      <c r="E37" s="105"/>
      <c r="F37" s="101">
        <v>8</v>
      </c>
      <c r="G37" s="102">
        <v>10</v>
      </c>
      <c r="H37" s="102">
        <v>7</v>
      </c>
      <c r="I37" s="102">
        <v>10</v>
      </c>
      <c r="J37" s="102">
        <v>8</v>
      </c>
      <c r="K37" s="102">
        <v>8</v>
      </c>
      <c r="L37" s="102">
        <v>10</v>
      </c>
      <c r="M37" s="102">
        <v>8</v>
      </c>
      <c r="N37" s="102">
        <v>9</v>
      </c>
      <c r="O37" s="102">
        <v>10</v>
      </c>
      <c r="P37" s="102">
        <v>3</v>
      </c>
      <c r="Q37" s="102"/>
      <c r="R37" s="102"/>
      <c r="S37" s="102"/>
      <c r="T37" s="102"/>
      <c r="U37" s="102"/>
      <c r="V37" s="102"/>
      <c r="W37" s="102"/>
      <c r="X37" s="102"/>
      <c r="Y37" s="102"/>
      <c r="Z37" s="102"/>
      <c r="AA37" s="102"/>
      <c r="AB37" s="102"/>
      <c r="AC37" s="102"/>
      <c r="AD37" s="102"/>
      <c r="AE37" s="102"/>
      <c r="AF37" s="43"/>
    </row>
    <row r="38" spans="1:32" x14ac:dyDescent="0.2">
      <c r="A38" s="40">
        <f t="shared" si="4"/>
        <v>20</v>
      </c>
      <c r="B38" s="41">
        <f t="shared" si="5"/>
        <v>68</v>
      </c>
      <c r="C38" s="44">
        <f t="shared" si="6"/>
        <v>6.8</v>
      </c>
      <c r="D38" s="104"/>
      <c r="E38" s="105"/>
      <c r="F38" s="101">
        <v>7.3</v>
      </c>
      <c r="G38" s="102">
        <v>10</v>
      </c>
      <c r="H38" s="102">
        <v>7</v>
      </c>
      <c r="I38" s="102">
        <v>10</v>
      </c>
      <c r="J38" s="102">
        <v>5</v>
      </c>
      <c r="K38" s="102">
        <v>7</v>
      </c>
      <c r="L38" s="102">
        <v>8</v>
      </c>
      <c r="M38" s="102">
        <v>7</v>
      </c>
      <c r="N38" s="102">
        <v>6</v>
      </c>
      <c r="O38" s="102">
        <v>6</v>
      </c>
      <c r="P38" s="102">
        <v>2</v>
      </c>
      <c r="Q38" s="102"/>
      <c r="R38" s="102"/>
      <c r="S38" s="102"/>
      <c r="T38" s="102"/>
      <c r="U38" s="102"/>
      <c r="V38" s="102"/>
      <c r="W38" s="102"/>
      <c r="X38" s="102"/>
      <c r="Y38" s="102"/>
      <c r="Z38" s="102"/>
      <c r="AA38" s="102"/>
      <c r="AB38" s="102"/>
      <c r="AC38" s="102"/>
      <c r="AD38" s="102"/>
      <c r="AE38" s="102"/>
      <c r="AF38" s="43"/>
    </row>
    <row r="39" spans="1:32" x14ac:dyDescent="0.2">
      <c r="A39" s="40">
        <f t="shared" si="4"/>
        <v>21</v>
      </c>
      <c r="B39" s="41">
        <f t="shared" si="5"/>
        <v>75</v>
      </c>
      <c r="C39" s="44">
        <f t="shared" si="6"/>
        <v>7.5</v>
      </c>
      <c r="D39" s="104"/>
      <c r="E39" s="105"/>
      <c r="F39" s="101">
        <v>7.8</v>
      </c>
      <c r="G39" s="102">
        <v>10</v>
      </c>
      <c r="H39" s="102">
        <v>4</v>
      </c>
      <c r="I39" s="102">
        <v>10</v>
      </c>
      <c r="J39" s="102">
        <v>8</v>
      </c>
      <c r="K39" s="102">
        <v>7</v>
      </c>
      <c r="L39" s="102">
        <v>9</v>
      </c>
      <c r="M39" s="102">
        <v>8</v>
      </c>
      <c r="N39" s="102">
        <v>8</v>
      </c>
      <c r="O39" s="102">
        <v>6</v>
      </c>
      <c r="P39" s="102">
        <v>5</v>
      </c>
      <c r="Q39" s="102"/>
      <c r="R39" s="102"/>
      <c r="S39" s="102"/>
      <c r="T39" s="102"/>
      <c r="U39" s="102"/>
      <c r="V39" s="102"/>
      <c r="W39" s="102"/>
      <c r="X39" s="102"/>
      <c r="Y39" s="102"/>
      <c r="Z39" s="102"/>
      <c r="AA39" s="102"/>
      <c r="AB39" s="102"/>
      <c r="AC39" s="102"/>
      <c r="AD39" s="102"/>
      <c r="AE39" s="102"/>
      <c r="AF39" s="43"/>
    </row>
    <row r="40" spans="1:32" x14ac:dyDescent="0.2">
      <c r="A40" s="40">
        <f t="shared" si="4"/>
        <v>22</v>
      </c>
      <c r="B40" s="41">
        <f t="shared" si="5"/>
        <v>67</v>
      </c>
      <c r="C40" s="44">
        <f t="shared" si="6"/>
        <v>6.7</v>
      </c>
      <c r="D40" s="104"/>
      <c r="E40" s="105"/>
      <c r="F40" s="101">
        <v>7.7</v>
      </c>
      <c r="G40" s="102">
        <v>6</v>
      </c>
      <c r="H40" s="102">
        <v>7</v>
      </c>
      <c r="I40" s="102">
        <v>10</v>
      </c>
      <c r="J40" s="102">
        <v>8</v>
      </c>
      <c r="K40" s="102">
        <v>7</v>
      </c>
      <c r="L40" s="102">
        <v>8</v>
      </c>
      <c r="M40" s="102">
        <v>9</v>
      </c>
      <c r="N40" s="102">
        <v>4</v>
      </c>
      <c r="O40" s="102">
        <v>5</v>
      </c>
      <c r="P40" s="102">
        <v>3</v>
      </c>
      <c r="Q40" s="102"/>
      <c r="R40" s="102"/>
      <c r="S40" s="102"/>
      <c r="T40" s="102"/>
      <c r="U40" s="102"/>
      <c r="V40" s="102"/>
      <c r="W40" s="102"/>
      <c r="X40" s="102"/>
      <c r="Y40" s="102"/>
      <c r="Z40" s="102"/>
      <c r="AA40" s="102"/>
      <c r="AB40" s="102"/>
      <c r="AC40" s="102"/>
      <c r="AD40" s="102"/>
      <c r="AE40" s="102"/>
      <c r="AF40" s="43"/>
    </row>
    <row r="41" spans="1:32" x14ac:dyDescent="0.2">
      <c r="A41" s="40">
        <f t="shared" si="4"/>
        <v>23</v>
      </c>
      <c r="B41" s="41">
        <f t="shared" si="5"/>
        <v>55</v>
      </c>
      <c r="C41" s="44">
        <f t="shared" si="6"/>
        <v>5.5</v>
      </c>
      <c r="D41" s="104"/>
      <c r="E41" s="105"/>
      <c r="F41" s="101">
        <v>6.2</v>
      </c>
      <c r="G41" s="102">
        <v>5</v>
      </c>
      <c r="H41" s="102">
        <v>7</v>
      </c>
      <c r="I41" s="102">
        <v>6</v>
      </c>
      <c r="J41" s="102">
        <v>5</v>
      </c>
      <c r="K41" s="102">
        <v>5</v>
      </c>
      <c r="L41" s="102">
        <v>1</v>
      </c>
      <c r="M41" s="102">
        <v>7</v>
      </c>
      <c r="N41" s="102">
        <v>7</v>
      </c>
      <c r="O41" s="102">
        <v>10</v>
      </c>
      <c r="P41" s="102">
        <v>2</v>
      </c>
      <c r="Q41" s="102"/>
      <c r="R41" s="102"/>
      <c r="S41" s="102"/>
      <c r="T41" s="102"/>
      <c r="U41" s="102"/>
      <c r="V41" s="102"/>
      <c r="W41" s="102"/>
      <c r="X41" s="102"/>
      <c r="Y41" s="102"/>
      <c r="Z41" s="102"/>
      <c r="AA41" s="102"/>
      <c r="AB41" s="102"/>
      <c r="AC41" s="102"/>
      <c r="AD41" s="102"/>
      <c r="AE41" s="102"/>
      <c r="AF41" s="43"/>
    </row>
    <row r="42" spans="1:32" x14ac:dyDescent="0.2">
      <c r="A42" s="40">
        <f t="shared" si="4"/>
        <v>24</v>
      </c>
      <c r="B42" s="41">
        <f t="shared" si="5"/>
        <v>41</v>
      </c>
      <c r="C42" s="44">
        <f t="shared" si="6"/>
        <v>4.0999999999999996</v>
      </c>
      <c r="D42" s="104"/>
      <c r="E42" s="105"/>
      <c r="F42" s="101">
        <v>3.8</v>
      </c>
      <c r="G42" s="102">
        <v>9</v>
      </c>
      <c r="H42" s="102">
        <v>1</v>
      </c>
      <c r="I42" s="102">
        <v>6</v>
      </c>
      <c r="J42" s="102">
        <v>4</v>
      </c>
      <c r="K42" s="102">
        <v>7</v>
      </c>
      <c r="L42" s="102">
        <v>5</v>
      </c>
      <c r="M42" s="102">
        <v>2</v>
      </c>
      <c r="N42" s="102">
        <v>2</v>
      </c>
      <c r="O42" s="102">
        <v>4</v>
      </c>
      <c r="P42" s="102">
        <v>1</v>
      </c>
      <c r="Q42" s="102"/>
      <c r="R42" s="102"/>
      <c r="S42" s="102"/>
      <c r="T42" s="102"/>
      <c r="U42" s="102"/>
      <c r="V42" s="102"/>
      <c r="W42" s="102"/>
      <c r="X42" s="102"/>
      <c r="Y42" s="102"/>
      <c r="Z42" s="102"/>
      <c r="AA42" s="102"/>
      <c r="AB42" s="102"/>
      <c r="AC42" s="102"/>
      <c r="AD42" s="102"/>
      <c r="AE42" s="102"/>
      <c r="AF42" s="43"/>
    </row>
    <row r="43" spans="1:32" x14ac:dyDescent="0.2">
      <c r="A43" s="40">
        <f t="shared" si="4"/>
        <v>25</v>
      </c>
      <c r="B43" s="41">
        <f t="shared" si="5"/>
        <v>83</v>
      </c>
      <c r="C43" s="44">
        <f t="shared" si="6"/>
        <v>8.3000000000000007</v>
      </c>
      <c r="D43" s="104"/>
      <c r="E43" s="105"/>
      <c r="F43" s="101">
        <v>9.7999999999999989</v>
      </c>
      <c r="G43" s="102">
        <v>10</v>
      </c>
      <c r="H43" s="102">
        <v>6</v>
      </c>
      <c r="I43" s="102">
        <v>10</v>
      </c>
      <c r="J43" s="102">
        <v>8</v>
      </c>
      <c r="K43" s="102">
        <v>5</v>
      </c>
      <c r="L43" s="102">
        <v>10</v>
      </c>
      <c r="M43" s="102">
        <v>10</v>
      </c>
      <c r="N43" s="102">
        <v>7</v>
      </c>
      <c r="O43" s="102">
        <v>10</v>
      </c>
      <c r="P43" s="102">
        <v>7</v>
      </c>
      <c r="Q43" s="102"/>
      <c r="R43" s="102"/>
      <c r="S43" s="102"/>
      <c r="T43" s="102"/>
      <c r="U43" s="102"/>
      <c r="V43" s="102"/>
      <c r="W43" s="102"/>
      <c r="X43" s="102"/>
      <c r="Y43" s="102"/>
      <c r="Z43" s="102"/>
      <c r="AA43" s="102"/>
      <c r="AB43" s="102"/>
      <c r="AC43" s="102"/>
      <c r="AD43" s="102"/>
      <c r="AE43" s="102"/>
      <c r="AF43" s="43"/>
    </row>
    <row r="44" spans="1:32" x14ac:dyDescent="0.2">
      <c r="A44" s="40">
        <f t="shared" si="4"/>
        <v>26</v>
      </c>
      <c r="B44" s="41">
        <f t="shared" si="5"/>
        <v>75</v>
      </c>
      <c r="C44" s="44">
        <f t="shared" si="6"/>
        <v>7.5</v>
      </c>
      <c r="D44" s="104"/>
      <c r="E44" s="105"/>
      <c r="F44" s="101">
        <v>8.9</v>
      </c>
      <c r="G44" s="102">
        <v>8</v>
      </c>
      <c r="H44" s="102">
        <v>7</v>
      </c>
      <c r="I44" s="102">
        <v>10</v>
      </c>
      <c r="J44" s="102">
        <v>9</v>
      </c>
      <c r="K44" s="102">
        <v>8</v>
      </c>
      <c r="L44" s="102">
        <v>5</v>
      </c>
      <c r="M44" s="102">
        <v>10</v>
      </c>
      <c r="N44" s="102">
        <v>6</v>
      </c>
      <c r="O44" s="102">
        <v>5</v>
      </c>
      <c r="P44" s="102">
        <v>7</v>
      </c>
      <c r="Q44" s="102"/>
      <c r="R44" s="102"/>
      <c r="S44" s="102"/>
      <c r="T44" s="102"/>
      <c r="U44" s="102"/>
      <c r="V44" s="102"/>
      <c r="W44" s="102"/>
      <c r="X44" s="102"/>
      <c r="Y44" s="102"/>
      <c r="Z44" s="102"/>
      <c r="AA44" s="102"/>
      <c r="AB44" s="102"/>
      <c r="AC44" s="102"/>
      <c r="AD44" s="102"/>
      <c r="AE44" s="102"/>
      <c r="AF44" s="43"/>
    </row>
    <row r="45" spans="1:32" x14ac:dyDescent="0.2">
      <c r="A45" s="40">
        <f t="shared" si="4"/>
        <v>27</v>
      </c>
      <c r="B45" s="41">
        <f t="shared" si="5"/>
        <v>83</v>
      </c>
      <c r="C45" s="44">
        <f t="shared" si="6"/>
        <v>8.3000000000000007</v>
      </c>
      <c r="D45" s="104"/>
      <c r="E45" s="105"/>
      <c r="F45" s="101">
        <v>8.8000000000000007</v>
      </c>
      <c r="G45" s="102">
        <v>9</v>
      </c>
      <c r="H45" s="102">
        <v>5</v>
      </c>
      <c r="I45" s="102">
        <v>10</v>
      </c>
      <c r="J45" s="102">
        <v>8</v>
      </c>
      <c r="K45" s="102">
        <v>8</v>
      </c>
      <c r="L45" s="102">
        <v>10</v>
      </c>
      <c r="M45" s="102">
        <v>10</v>
      </c>
      <c r="N45" s="102">
        <v>7</v>
      </c>
      <c r="O45" s="102">
        <v>10</v>
      </c>
      <c r="P45" s="102">
        <v>6</v>
      </c>
      <c r="Q45" s="102"/>
      <c r="R45" s="102"/>
      <c r="S45" s="102"/>
      <c r="T45" s="102"/>
      <c r="U45" s="102"/>
      <c r="V45" s="102"/>
      <c r="W45" s="102"/>
      <c r="X45" s="102"/>
      <c r="Y45" s="102"/>
      <c r="Z45" s="102"/>
      <c r="AA45" s="102"/>
      <c r="AB45" s="102"/>
      <c r="AC45" s="102"/>
      <c r="AD45" s="102"/>
      <c r="AE45" s="102"/>
      <c r="AF45" s="43"/>
    </row>
    <row r="46" spans="1:32" x14ac:dyDescent="0.2">
      <c r="A46" s="40">
        <f t="shared" si="4"/>
        <v>28</v>
      </c>
      <c r="B46" s="41">
        <f t="shared" si="5"/>
        <v>50</v>
      </c>
      <c r="C46" s="44">
        <f t="shared" si="6"/>
        <v>5</v>
      </c>
      <c r="D46" s="104"/>
      <c r="E46" s="105"/>
      <c r="F46" s="101">
        <v>5</v>
      </c>
      <c r="G46" s="102">
        <v>10</v>
      </c>
      <c r="H46" s="102">
        <v>0</v>
      </c>
      <c r="I46" s="102">
        <v>9</v>
      </c>
      <c r="J46" s="102">
        <v>8</v>
      </c>
      <c r="K46" s="102">
        <v>6</v>
      </c>
      <c r="L46" s="102">
        <v>0</v>
      </c>
      <c r="M46" s="102">
        <v>2</v>
      </c>
      <c r="N46" s="102">
        <v>7</v>
      </c>
      <c r="O46" s="102">
        <v>6</v>
      </c>
      <c r="P46" s="102">
        <v>2</v>
      </c>
      <c r="Q46" s="102"/>
      <c r="R46" s="102"/>
      <c r="S46" s="102"/>
      <c r="T46" s="102"/>
      <c r="U46" s="102"/>
      <c r="V46" s="102"/>
      <c r="W46" s="102"/>
      <c r="X46" s="102"/>
      <c r="Y46" s="102"/>
      <c r="Z46" s="102"/>
      <c r="AA46" s="102"/>
      <c r="AB46" s="102"/>
      <c r="AC46" s="102"/>
      <c r="AD46" s="102"/>
      <c r="AE46" s="102"/>
      <c r="AF46" s="43"/>
    </row>
    <row r="47" spans="1:32" x14ac:dyDescent="0.2">
      <c r="A47" s="40">
        <f t="shared" si="4"/>
        <v>29</v>
      </c>
      <c r="B47" s="41">
        <f t="shared" si="5"/>
        <v>67</v>
      </c>
      <c r="C47" s="44">
        <f t="shared" si="6"/>
        <v>6.7</v>
      </c>
      <c r="D47" s="104"/>
      <c r="E47" s="105"/>
      <c r="F47" s="101">
        <v>7.9</v>
      </c>
      <c r="G47" s="102">
        <v>9</v>
      </c>
      <c r="H47" s="102">
        <v>7</v>
      </c>
      <c r="I47" s="102">
        <v>10</v>
      </c>
      <c r="J47" s="102">
        <v>5</v>
      </c>
      <c r="K47" s="102">
        <v>8</v>
      </c>
      <c r="L47" s="102">
        <v>5</v>
      </c>
      <c r="M47" s="102">
        <v>5</v>
      </c>
      <c r="N47" s="102">
        <v>7</v>
      </c>
      <c r="O47" s="102">
        <v>8</v>
      </c>
      <c r="P47" s="102">
        <v>3</v>
      </c>
      <c r="Q47" s="102"/>
      <c r="R47" s="102"/>
      <c r="S47" s="102"/>
      <c r="T47" s="102"/>
      <c r="U47" s="102"/>
      <c r="V47" s="102"/>
      <c r="W47" s="102"/>
      <c r="X47" s="102"/>
      <c r="Y47" s="102"/>
      <c r="Z47" s="102"/>
      <c r="AA47" s="102"/>
      <c r="AB47" s="102"/>
      <c r="AC47" s="102"/>
      <c r="AD47" s="102"/>
      <c r="AE47" s="102"/>
      <c r="AF47" s="43"/>
    </row>
    <row r="48" spans="1:32" x14ac:dyDescent="0.2">
      <c r="A48" s="40">
        <f t="shared" si="4"/>
        <v>30</v>
      </c>
      <c r="B48" s="41">
        <f t="shared" si="5"/>
        <v>53</v>
      </c>
      <c r="C48" s="44">
        <f t="shared" si="6"/>
        <v>5.3</v>
      </c>
      <c r="D48" s="104"/>
      <c r="E48" s="105"/>
      <c r="F48" s="101">
        <v>6.2</v>
      </c>
      <c r="G48" s="102">
        <v>9</v>
      </c>
      <c r="H48" s="102">
        <v>3</v>
      </c>
      <c r="I48" s="102">
        <v>8</v>
      </c>
      <c r="J48" s="102">
        <v>5</v>
      </c>
      <c r="K48" s="102">
        <v>6</v>
      </c>
      <c r="L48" s="102">
        <v>2</v>
      </c>
      <c r="M48" s="102">
        <v>2</v>
      </c>
      <c r="N48" s="102">
        <v>7</v>
      </c>
      <c r="O48" s="102">
        <v>10</v>
      </c>
      <c r="P48" s="102">
        <v>1</v>
      </c>
      <c r="Q48" s="102"/>
      <c r="R48" s="102"/>
      <c r="S48" s="102"/>
      <c r="T48" s="102"/>
      <c r="U48" s="102"/>
      <c r="V48" s="102"/>
      <c r="W48" s="102"/>
      <c r="X48" s="102"/>
      <c r="Y48" s="102"/>
      <c r="Z48" s="102"/>
      <c r="AA48" s="102"/>
      <c r="AB48" s="102"/>
      <c r="AC48" s="102"/>
      <c r="AD48" s="102"/>
      <c r="AE48" s="102"/>
      <c r="AF48" s="43"/>
    </row>
    <row r="49" spans="1:32" x14ac:dyDescent="0.2">
      <c r="A49" s="40">
        <f t="shared" si="4"/>
        <v>31</v>
      </c>
      <c r="B49" s="41">
        <f t="shared" si="5"/>
        <v>77</v>
      </c>
      <c r="C49" s="44">
        <f t="shared" si="6"/>
        <v>7.7</v>
      </c>
      <c r="D49" s="104"/>
      <c r="E49" s="105"/>
      <c r="F49" s="101">
        <v>8.5</v>
      </c>
      <c r="G49" s="102">
        <v>10</v>
      </c>
      <c r="H49" s="102">
        <v>4</v>
      </c>
      <c r="I49" s="102">
        <v>10</v>
      </c>
      <c r="J49" s="102">
        <v>9</v>
      </c>
      <c r="K49" s="102">
        <v>8</v>
      </c>
      <c r="L49" s="102">
        <v>8</v>
      </c>
      <c r="M49" s="102">
        <v>9</v>
      </c>
      <c r="N49" s="102">
        <v>8</v>
      </c>
      <c r="O49" s="102">
        <v>5</v>
      </c>
      <c r="P49" s="102">
        <v>6</v>
      </c>
      <c r="Q49" s="102"/>
      <c r="R49" s="102"/>
      <c r="S49" s="102"/>
      <c r="T49" s="102"/>
      <c r="U49" s="102"/>
      <c r="V49" s="102"/>
      <c r="W49" s="102"/>
      <c r="X49" s="102"/>
      <c r="Y49" s="102"/>
      <c r="Z49" s="102"/>
      <c r="AA49" s="102"/>
      <c r="AB49" s="102"/>
      <c r="AC49" s="102"/>
      <c r="AD49" s="102"/>
      <c r="AE49" s="102"/>
      <c r="AF49" s="43"/>
    </row>
    <row r="50" spans="1:32" x14ac:dyDescent="0.2">
      <c r="A50" s="40" t="str">
        <f t="shared" si="4"/>
        <v/>
      </c>
      <c r="B50" s="41" t="str">
        <f t="shared" si="5"/>
        <v/>
      </c>
      <c r="C50" s="44" t="str">
        <f t="shared" si="6"/>
        <v/>
      </c>
      <c r="D50" s="104"/>
      <c r="E50" s="105"/>
      <c r="F50" s="101"/>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43"/>
    </row>
    <row r="51" spans="1:32" x14ac:dyDescent="0.2">
      <c r="A51" s="40" t="str">
        <f t="shared" si="4"/>
        <v/>
      </c>
      <c r="B51" s="41" t="str">
        <f t="shared" si="5"/>
        <v/>
      </c>
      <c r="C51" s="44" t="str">
        <f t="shared" si="6"/>
        <v/>
      </c>
      <c r="D51" s="104"/>
      <c r="E51" s="105"/>
      <c r="F51" s="101"/>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43"/>
    </row>
    <row r="52" spans="1:32" x14ac:dyDescent="0.2">
      <c r="A52" s="40" t="str">
        <f t="shared" si="4"/>
        <v/>
      </c>
      <c r="B52" s="41" t="str">
        <f t="shared" si="5"/>
        <v/>
      </c>
      <c r="C52" s="44" t="str">
        <f t="shared" si="6"/>
        <v/>
      </c>
      <c r="D52" s="104"/>
      <c r="E52" s="105"/>
      <c r="F52" s="101"/>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43"/>
    </row>
    <row r="53" spans="1:32" x14ac:dyDescent="0.2">
      <c r="A53" s="40" t="str">
        <f t="shared" si="4"/>
        <v/>
      </c>
      <c r="B53" s="41" t="str">
        <f t="shared" si="5"/>
        <v/>
      </c>
      <c r="C53" s="44" t="str">
        <f t="shared" si="6"/>
        <v/>
      </c>
      <c r="D53" s="104"/>
      <c r="E53" s="105"/>
      <c r="F53" s="101"/>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43"/>
    </row>
    <row r="54" spans="1:32" x14ac:dyDescent="0.2">
      <c r="A54" s="40" t="str">
        <f t="shared" si="4"/>
        <v/>
      </c>
      <c r="B54" s="41" t="str">
        <f t="shared" si="5"/>
        <v/>
      </c>
      <c r="C54" s="44" t="str">
        <f t="shared" si="6"/>
        <v/>
      </c>
      <c r="D54" s="104"/>
      <c r="E54" s="105"/>
      <c r="F54" s="101"/>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43"/>
    </row>
    <row r="55" spans="1:32" x14ac:dyDescent="0.2">
      <c r="A55" s="40" t="str">
        <f t="shared" si="4"/>
        <v/>
      </c>
      <c r="B55" s="41" t="str">
        <f t="shared" si="5"/>
        <v/>
      </c>
      <c r="C55" s="44" t="str">
        <f t="shared" si="6"/>
        <v/>
      </c>
      <c r="D55" s="104"/>
      <c r="E55" s="105"/>
      <c r="F55" s="101"/>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43"/>
    </row>
    <row r="56" spans="1:32" x14ac:dyDescent="0.2">
      <c r="A56" s="40" t="str">
        <f t="shared" si="4"/>
        <v/>
      </c>
      <c r="B56" s="41" t="str">
        <f t="shared" si="5"/>
        <v/>
      </c>
      <c r="C56" s="44" t="str">
        <f t="shared" si="6"/>
        <v/>
      </c>
      <c r="D56" s="104"/>
      <c r="E56" s="105"/>
      <c r="F56" s="101"/>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43"/>
    </row>
    <row r="57" spans="1:32" x14ac:dyDescent="0.2">
      <c r="A57" s="40" t="str">
        <f t="shared" si="4"/>
        <v/>
      </c>
      <c r="B57" s="41" t="str">
        <f t="shared" si="5"/>
        <v/>
      </c>
      <c r="C57" s="44" t="str">
        <f t="shared" si="6"/>
        <v/>
      </c>
      <c r="D57" s="104"/>
      <c r="E57" s="105"/>
      <c r="F57" s="101"/>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43"/>
    </row>
    <row r="58" spans="1:32" x14ac:dyDescent="0.2">
      <c r="A58" s="40" t="str">
        <f t="shared" si="4"/>
        <v/>
      </c>
      <c r="B58" s="41" t="str">
        <f t="shared" si="5"/>
        <v/>
      </c>
      <c r="C58" s="44" t="str">
        <f t="shared" si="6"/>
        <v/>
      </c>
      <c r="D58" s="104"/>
      <c r="E58" s="105"/>
      <c r="F58" s="101"/>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43"/>
    </row>
    <row r="59" spans="1:32" x14ac:dyDescent="0.2">
      <c r="A59" s="40" t="str">
        <f t="shared" si="4"/>
        <v/>
      </c>
      <c r="B59" s="41" t="str">
        <f t="shared" si="5"/>
        <v/>
      </c>
      <c r="C59" s="44" t="str">
        <f t="shared" si="6"/>
        <v/>
      </c>
      <c r="D59" s="104"/>
      <c r="E59" s="105"/>
      <c r="F59" s="101"/>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43"/>
    </row>
    <row r="60" spans="1:32" x14ac:dyDescent="0.2">
      <c r="A60" s="40" t="str">
        <f t="shared" si="4"/>
        <v/>
      </c>
      <c r="B60" s="41" t="str">
        <f t="shared" si="5"/>
        <v/>
      </c>
      <c r="C60" s="44" t="str">
        <f t="shared" si="6"/>
        <v/>
      </c>
      <c r="D60" s="104"/>
      <c r="E60" s="105"/>
      <c r="F60" s="101"/>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43"/>
    </row>
    <row r="61" spans="1:32" x14ac:dyDescent="0.2">
      <c r="A61" s="40" t="str">
        <f t="shared" si="4"/>
        <v/>
      </c>
      <c r="B61" s="41" t="str">
        <f t="shared" si="5"/>
        <v/>
      </c>
      <c r="C61" s="44" t="str">
        <f t="shared" si="6"/>
        <v/>
      </c>
      <c r="D61" s="104"/>
      <c r="E61" s="105"/>
      <c r="F61" s="101"/>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43"/>
    </row>
    <row r="62" spans="1:32" x14ac:dyDescent="0.2">
      <c r="A62" s="40" t="str">
        <f t="shared" si="4"/>
        <v/>
      </c>
      <c r="B62" s="41" t="str">
        <f t="shared" si="5"/>
        <v/>
      </c>
      <c r="C62" s="44" t="str">
        <f t="shared" si="6"/>
        <v/>
      </c>
      <c r="D62" s="104"/>
      <c r="E62" s="105"/>
      <c r="F62" s="101"/>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43"/>
    </row>
    <row r="63" spans="1:32" x14ac:dyDescent="0.2">
      <c r="A63" s="40" t="str">
        <f t="shared" si="4"/>
        <v/>
      </c>
      <c r="B63" s="41" t="str">
        <f t="shared" si="5"/>
        <v/>
      </c>
      <c r="C63" s="44" t="str">
        <f t="shared" si="6"/>
        <v/>
      </c>
      <c r="D63" s="104"/>
      <c r="E63" s="105"/>
      <c r="F63" s="101"/>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43"/>
    </row>
    <row r="64" spans="1:32" x14ac:dyDescent="0.2">
      <c r="A64" s="40" t="str">
        <f t="shared" si="4"/>
        <v/>
      </c>
      <c r="B64" s="41" t="str">
        <f t="shared" si="5"/>
        <v/>
      </c>
      <c r="C64" s="44" t="str">
        <f t="shared" si="6"/>
        <v/>
      </c>
      <c r="D64" s="104"/>
      <c r="E64" s="105"/>
      <c r="F64" s="101"/>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43"/>
    </row>
    <row r="65" spans="1:32" x14ac:dyDescent="0.2">
      <c r="A65" s="40" t="str">
        <f t="shared" si="4"/>
        <v/>
      </c>
      <c r="B65" s="41" t="str">
        <f t="shared" si="5"/>
        <v/>
      </c>
      <c r="C65" s="44" t="str">
        <f t="shared" si="6"/>
        <v/>
      </c>
      <c r="D65" s="104"/>
      <c r="E65" s="105"/>
      <c r="F65" s="101"/>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43"/>
    </row>
    <row r="66" spans="1:32" x14ac:dyDescent="0.2">
      <c r="A66" s="40" t="str">
        <f t="shared" si="4"/>
        <v/>
      </c>
      <c r="B66" s="41" t="str">
        <f t="shared" si="5"/>
        <v/>
      </c>
      <c r="C66" s="44" t="str">
        <f t="shared" si="6"/>
        <v/>
      </c>
      <c r="D66" s="104"/>
      <c r="E66" s="105"/>
      <c r="F66" s="101"/>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43"/>
    </row>
    <row r="67" spans="1:32" x14ac:dyDescent="0.2">
      <c r="A67" s="40" t="str">
        <f t="shared" si="4"/>
        <v/>
      </c>
      <c r="B67" s="41" t="str">
        <f t="shared" si="5"/>
        <v/>
      </c>
      <c r="C67" s="44" t="str">
        <f t="shared" si="6"/>
        <v/>
      </c>
      <c r="D67" s="104"/>
      <c r="E67" s="105"/>
      <c r="F67" s="101"/>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43"/>
    </row>
    <row r="68" spans="1:32" x14ac:dyDescent="0.2">
      <c r="A68" s="40" t="str">
        <f t="shared" si="4"/>
        <v/>
      </c>
      <c r="B68" s="41" t="str">
        <f t="shared" si="5"/>
        <v/>
      </c>
      <c r="C68" s="44" t="str">
        <f t="shared" si="6"/>
        <v/>
      </c>
      <c r="D68" s="104"/>
      <c r="E68" s="105"/>
      <c r="F68" s="101"/>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43"/>
    </row>
    <row r="69" spans="1:32" x14ac:dyDescent="0.2">
      <c r="A69" s="40" t="str">
        <f t="shared" si="4"/>
        <v/>
      </c>
      <c r="B69" s="41" t="str">
        <f t="shared" si="5"/>
        <v/>
      </c>
      <c r="C69" s="44" t="str">
        <f t="shared" si="6"/>
        <v/>
      </c>
      <c r="D69" s="104"/>
      <c r="E69" s="105"/>
      <c r="F69" s="101"/>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43"/>
    </row>
    <row r="70" spans="1:32" x14ac:dyDescent="0.2">
      <c r="A70" s="40" t="str">
        <f t="shared" si="4"/>
        <v/>
      </c>
      <c r="B70" s="41" t="str">
        <f t="shared" si="5"/>
        <v/>
      </c>
      <c r="C70" s="44" t="str">
        <f t="shared" si="6"/>
        <v/>
      </c>
      <c r="D70" s="104"/>
      <c r="E70" s="105"/>
      <c r="F70" s="101"/>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43"/>
    </row>
    <row r="71" spans="1:32" x14ac:dyDescent="0.2">
      <c r="A71" s="40" t="str">
        <f t="shared" si="4"/>
        <v/>
      </c>
      <c r="B71" s="41" t="str">
        <f t="shared" si="5"/>
        <v/>
      </c>
      <c r="C71" s="44" t="str">
        <f t="shared" si="6"/>
        <v/>
      </c>
      <c r="D71" s="104"/>
      <c r="E71" s="105"/>
      <c r="F71" s="101"/>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43"/>
    </row>
    <row r="72" spans="1:32" x14ac:dyDescent="0.2">
      <c r="A72" s="40" t="str">
        <f t="shared" si="4"/>
        <v/>
      </c>
      <c r="B72" s="41" t="str">
        <f t="shared" si="5"/>
        <v/>
      </c>
      <c r="C72" s="44" t="str">
        <f t="shared" si="6"/>
        <v/>
      </c>
      <c r="D72" s="104"/>
      <c r="E72" s="105"/>
      <c r="F72" s="101"/>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43"/>
    </row>
    <row r="73" spans="1:32" x14ac:dyDescent="0.2">
      <c r="A73" s="40" t="str">
        <f t="shared" si="4"/>
        <v/>
      </c>
      <c r="B73" s="41" t="str">
        <f t="shared" si="5"/>
        <v/>
      </c>
      <c r="C73" s="44" t="str">
        <f t="shared" si="6"/>
        <v/>
      </c>
      <c r="D73" s="104"/>
      <c r="E73" s="105"/>
      <c r="F73" s="101"/>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43"/>
    </row>
    <row r="74" spans="1:32" x14ac:dyDescent="0.2">
      <c r="A74" s="40" t="str">
        <f t="shared" si="4"/>
        <v/>
      </c>
      <c r="B74" s="41" t="str">
        <f t="shared" si="5"/>
        <v/>
      </c>
      <c r="C74" s="44" t="str">
        <f t="shared" si="6"/>
        <v/>
      </c>
      <c r="D74" s="104"/>
      <c r="E74" s="105"/>
      <c r="F74" s="101"/>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43"/>
    </row>
    <row r="75" spans="1:32" x14ac:dyDescent="0.2">
      <c r="A75" s="40" t="str">
        <f t="shared" si="4"/>
        <v/>
      </c>
      <c r="B75" s="41" t="str">
        <f t="shared" si="5"/>
        <v/>
      </c>
      <c r="C75" s="44" t="str">
        <f t="shared" si="6"/>
        <v/>
      </c>
      <c r="D75" s="104"/>
      <c r="E75" s="105"/>
      <c r="F75" s="101"/>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43"/>
    </row>
    <row r="76" spans="1:32" x14ac:dyDescent="0.2">
      <c r="A76" s="40" t="str">
        <f t="shared" si="4"/>
        <v/>
      </c>
      <c r="B76" s="41" t="str">
        <f t="shared" si="5"/>
        <v/>
      </c>
      <c r="C76" s="44" t="str">
        <f t="shared" si="6"/>
        <v/>
      </c>
      <c r="D76" s="104"/>
      <c r="E76" s="105"/>
      <c r="F76" s="101"/>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43"/>
    </row>
    <row r="77" spans="1:32" x14ac:dyDescent="0.2">
      <c r="A77" s="40" t="str">
        <f t="shared" si="4"/>
        <v/>
      </c>
      <c r="B77" s="41" t="str">
        <f t="shared" si="5"/>
        <v/>
      </c>
      <c r="C77" s="44" t="str">
        <f t="shared" si="6"/>
        <v/>
      </c>
      <c r="D77" s="104"/>
      <c r="E77" s="105"/>
      <c r="F77" s="101"/>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43"/>
    </row>
    <row r="78" spans="1:32" x14ac:dyDescent="0.2">
      <c r="A78" s="40" t="str">
        <f t="shared" si="4"/>
        <v/>
      </c>
      <c r="B78" s="41" t="str">
        <f t="shared" si="5"/>
        <v/>
      </c>
      <c r="C78" s="44" t="str">
        <f t="shared" si="6"/>
        <v/>
      </c>
      <c r="D78" s="104"/>
      <c r="E78" s="105"/>
      <c r="F78" s="101"/>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43"/>
    </row>
    <row r="79" spans="1:32" x14ac:dyDescent="0.2">
      <c r="A79" s="40" t="str">
        <f t="shared" si="4"/>
        <v/>
      </c>
      <c r="B79" s="41" t="str">
        <f t="shared" si="5"/>
        <v/>
      </c>
      <c r="C79" s="44" t="str">
        <f t="shared" si="6"/>
        <v/>
      </c>
      <c r="D79" s="104"/>
      <c r="E79" s="105"/>
      <c r="F79" s="101"/>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43"/>
    </row>
    <row r="80" spans="1:32" x14ac:dyDescent="0.2">
      <c r="A80" s="40" t="str">
        <f t="shared" si="4"/>
        <v/>
      </c>
      <c r="B80" s="41" t="str">
        <f t="shared" si="5"/>
        <v/>
      </c>
      <c r="C80" s="44" t="str">
        <f t="shared" si="6"/>
        <v/>
      </c>
      <c r="D80" s="104"/>
      <c r="E80" s="105"/>
      <c r="F80" s="101"/>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43"/>
    </row>
    <row r="81" spans="1:32" x14ac:dyDescent="0.2">
      <c r="A81" s="40" t="str">
        <f t="shared" si="4"/>
        <v/>
      </c>
      <c r="B81" s="41" t="str">
        <f t="shared" si="5"/>
        <v/>
      </c>
      <c r="C81" s="44" t="str">
        <f t="shared" si="6"/>
        <v/>
      </c>
      <c r="D81" s="104"/>
      <c r="E81" s="105"/>
      <c r="F81" s="101"/>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43"/>
    </row>
    <row r="82" spans="1:32" x14ac:dyDescent="0.2">
      <c r="A82" s="40" t="str">
        <f t="shared" si="4"/>
        <v/>
      </c>
      <c r="B82" s="41" t="str">
        <f t="shared" si="5"/>
        <v/>
      </c>
      <c r="C82" s="44" t="str">
        <f t="shared" si="6"/>
        <v/>
      </c>
      <c r="D82" s="104"/>
      <c r="E82" s="105"/>
      <c r="F82" s="101"/>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43"/>
    </row>
    <row r="83" spans="1:32" x14ac:dyDescent="0.2">
      <c r="A83" s="40" t="str">
        <f t="shared" si="4"/>
        <v/>
      </c>
      <c r="B83" s="41" t="str">
        <f t="shared" si="5"/>
        <v/>
      </c>
      <c r="C83" s="44" t="str">
        <f t="shared" si="6"/>
        <v/>
      </c>
      <c r="D83" s="104"/>
      <c r="E83" s="105"/>
      <c r="F83" s="101"/>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43"/>
    </row>
    <row r="84" spans="1:32" x14ac:dyDescent="0.2">
      <c r="A84" s="40" t="str">
        <f t="shared" ref="A84:A147" si="7">IF(A83="","",(IF($G$9&gt;A83,A83+1,"")))</f>
        <v/>
      </c>
      <c r="B84" s="41" t="str">
        <f t="shared" ref="B84:B147" si="8">IF(COUNT(G84:AE84)&gt;0,SUM(G84:AE84),"")</f>
        <v/>
      </c>
      <c r="C84" s="44" t="str">
        <f t="shared" si="6"/>
        <v/>
      </c>
      <c r="D84" s="104"/>
      <c r="E84" s="105"/>
      <c r="F84" s="101"/>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43"/>
    </row>
    <row r="85" spans="1:32" x14ac:dyDescent="0.2">
      <c r="A85" s="40" t="str">
        <f t="shared" si="7"/>
        <v/>
      </c>
      <c r="B85" s="41" t="str">
        <f t="shared" si="8"/>
        <v/>
      </c>
      <c r="C85" s="44" t="str">
        <f t="shared" ref="C85:C148" si="9">IF(COUNT(G85:AE85)&gt;0,B85/COUNT(G85:AE85),"")</f>
        <v/>
      </c>
      <c r="D85" s="104"/>
      <c r="E85" s="105"/>
      <c r="F85" s="101"/>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43"/>
    </row>
    <row r="86" spans="1:32" x14ac:dyDescent="0.2">
      <c r="A86" s="40" t="str">
        <f t="shared" si="7"/>
        <v/>
      </c>
      <c r="B86" s="41" t="str">
        <f t="shared" si="8"/>
        <v/>
      </c>
      <c r="C86" s="44" t="str">
        <f t="shared" si="9"/>
        <v/>
      </c>
      <c r="D86" s="104"/>
      <c r="E86" s="105"/>
      <c r="F86" s="101"/>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43"/>
    </row>
    <row r="87" spans="1:32" x14ac:dyDescent="0.2">
      <c r="A87" s="40" t="str">
        <f t="shared" si="7"/>
        <v/>
      </c>
      <c r="B87" s="41" t="str">
        <f t="shared" si="8"/>
        <v/>
      </c>
      <c r="C87" s="44" t="str">
        <f t="shared" si="9"/>
        <v/>
      </c>
      <c r="D87" s="104"/>
      <c r="E87" s="105"/>
      <c r="F87" s="101"/>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43"/>
    </row>
    <row r="88" spans="1:32" x14ac:dyDescent="0.2">
      <c r="A88" s="40" t="str">
        <f t="shared" si="7"/>
        <v/>
      </c>
      <c r="B88" s="41" t="str">
        <f t="shared" si="8"/>
        <v/>
      </c>
      <c r="C88" s="44" t="str">
        <f t="shared" si="9"/>
        <v/>
      </c>
      <c r="D88" s="104"/>
      <c r="E88" s="105"/>
      <c r="F88" s="101"/>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43"/>
    </row>
    <row r="89" spans="1:32" x14ac:dyDescent="0.2">
      <c r="A89" s="40" t="str">
        <f t="shared" si="7"/>
        <v/>
      </c>
      <c r="B89" s="41" t="str">
        <f t="shared" si="8"/>
        <v/>
      </c>
      <c r="C89" s="44" t="str">
        <f t="shared" si="9"/>
        <v/>
      </c>
      <c r="D89" s="104"/>
      <c r="E89" s="105"/>
      <c r="F89" s="101"/>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43"/>
    </row>
    <row r="90" spans="1:32" x14ac:dyDescent="0.2">
      <c r="A90" s="40" t="str">
        <f t="shared" si="7"/>
        <v/>
      </c>
      <c r="B90" s="41" t="str">
        <f t="shared" si="8"/>
        <v/>
      </c>
      <c r="C90" s="44" t="str">
        <f t="shared" si="9"/>
        <v/>
      </c>
      <c r="D90" s="104"/>
      <c r="E90" s="105"/>
      <c r="F90" s="101"/>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43"/>
    </row>
    <row r="91" spans="1:32" x14ac:dyDescent="0.2">
      <c r="A91" s="40" t="str">
        <f t="shared" si="7"/>
        <v/>
      </c>
      <c r="B91" s="41" t="str">
        <f t="shared" si="8"/>
        <v/>
      </c>
      <c r="C91" s="44" t="str">
        <f t="shared" si="9"/>
        <v/>
      </c>
      <c r="D91" s="104"/>
      <c r="E91" s="105"/>
      <c r="F91" s="101"/>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43"/>
    </row>
    <row r="92" spans="1:32" x14ac:dyDescent="0.2">
      <c r="A92" s="40" t="str">
        <f t="shared" si="7"/>
        <v/>
      </c>
      <c r="B92" s="41" t="str">
        <f t="shared" si="8"/>
        <v/>
      </c>
      <c r="C92" s="44" t="str">
        <f t="shared" si="9"/>
        <v/>
      </c>
      <c r="D92" s="104"/>
      <c r="E92" s="105"/>
      <c r="F92" s="101"/>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43"/>
    </row>
    <row r="93" spans="1:32" x14ac:dyDescent="0.2">
      <c r="A93" s="40" t="str">
        <f t="shared" si="7"/>
        <v/>
      </c>
      <c r="B93" s="41" t="str">
        <f t="shared" si="8"/>
        <v/>
      </c>
      <c r="C93" s="44" t="str">
        <f t="shared" si="9"/>
        <v/>
      </c>
      <c r="D93" s="104"/>
      <c r="E93" s="105"/>
      <c r="F93" s="101"/>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43"/>
    </row>
    <row r="94" spans="1:32" x14ac:dyDescent="0.2">
      <c r="A94" s="40" t="str">
        <f t="shared" si="7"/>
        <v/>
      </c>
      <c r="B94" s="41" t="str">
        <f t="shared" si="8"/>
        <v/>
      </c>
      <c r="C94" s="44" t="str">
        <f t="shared" si="9"/>
        <v/>
      </c>
      <c r="D94" s="104"/>
      <c r="E94" s="105"/>
      <c r="F94" s="101"/>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43"/>
    </row>
    <row r="95" spans="1:32" x14ac:dyDescent="0.2">
      <c r="A95" s="40" t="str">
        <f t="shared" si="7"/>
        <v/>
      </c>
      <c r="B95" s="41" t="str">
        <f t="shared" si="8"/>
        <v/>
      </c>
      <c r="C95" s="44" t="str">
        <f t="shared" si="9"/>
        <v/>
      </c>
      <c r="D95" s="104"/>
      <c r="E95" s="105"/>
      <c r="F95" s="101"/>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43"/>
    </row>
    <row r="96" spans="1:32" x14ac:dyDescent="0.2">
      <c r="A96" s="40" t="str">
        <f t="shared" si="7"/>
        <v/>
      </c>
      <c r="B96" s="41" t="str">
        <f t="shared" si="8"/>
        <v/>
      </c>
      <c r="C96" s="44" t="str">
        <f t="shared" si="9"/>
        <v/>
      </c>
      <c r="D96" s="104"/>
      <c r="E96" s="105"/>
      <c r="F96" s="101"/>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43"/>
    </row>
    <row r="97" spans="1:32" x14ac:dyDescent="0.2">
      <c r="A97" s="40" t="str">
        <f t="shared" si="7"/>
        <v/>
      </c>
      <c r="B97" s="41" t="str">
        <f t="shared" si="8"/>
        <v/>
      </c>
      <c r="C97" s="44" t="str">
        <f t="shared" si="9"/>
        <v/>
      </c>
      <c r="D97" s="104"/>
      <c r="E97" s="105"/>
      <c r="F97" s="101"/>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43"/>
    </row>
    <row r="98" spans="1:32" x14ac:dyDescent="0.2">
      <c r="A98" s="40" t="str">
        <f t="shared" si="7"/>
        <v/>
      </c>
      <c r="B98" s="41" t="str">
        <f t="shared" si="8"/>
        <v/>
      </c>
      <c r="C98" s="44" t="str">
        <f t="shared" si="9"/>
        <v/>
      </c>
      <c r="D98" s="104"/>
      <c r="E98" s="105"/>
      <c r="F98" s="101"/>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43"/>
    </row>
    <row r="99" spans="1:32" x14ac:dyDescent="0.2">
      <c r="A99" s="40" t="str">
        <f t="shared" si="7"/>
        <v/>
      </c>
      <c r="B99" s="41" t="str">
        <f t="shared" si="8"/>
        <v/>
      </c>
      <c r="C99" s="44" t="str">
        <f t="shared" si="9"/>
        <v/>
      </c>
      <c r="D99" s="104"/>
      <c r="E99" s="105"/>
      <c r="F99" s="101"/>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43"/>
    </row>
    <row r="100" spans="1:32" x14ac:dyDescent="0.2">
      <c r="A100" s="40" t="str">
        <f t="shared" si="7"/>
        <v/>
      </c>
      <c r="B100" s="41" t="str">
        <f t="shared" si="8"/>
        <v/>
      </c>
      <c r="C100" s="44" t="str">
        <f t="shared" si="9"/>
        <v/>
      </c>
      <c r="D100" s="104"/>
      <c r="E100" s="105"/>
      <c r="F100" s="101"/>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43"/>
    </row>
    <row r="101" spans="1:32" x14ac:dyDescent="0.2">
      <c r="A101" s="40" t="str">
        <f t="shared" si="7"/>
        <v/>
      </c>
      <c r="B101" s="41" t="str">
        <f t="shared" si="8"/>
        <v/>
      </c>
      <c r="C101" s="44" t="str">
        <f t="shared" si="9"/>
        <v/>
      </c>
      <c r="D101" s="104"/>
      <c r="E101" s="105"/>
      <c r="F101" s="101"/>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43"/>
    </row>
    <row r="102" spans="1:32" x14ac:dyDescent="0.2">
      <c r="A102" s="40" t="str">
        <f t="shared" si="7"/>
        <v/>
      </c>
      <c r="B102" s="41" t="str">
        <f t="shared" si="8"/>
        <v/>
      </c>
      <c r="C102" s="44" t="str">
        <f t="shared" si="9"/>
        <v/>
      </c>
      <c r="D102" s="104"/>
      <c r="E102" s="105"/>
      <c r="F102" s="101"/>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43"/>
    </row>
    <row r="103" spans="1:32" x14ac:dyDescent="0.2">
      <c r="A103" s="40" t="str">
        <f t="shared" si="7"/>
        <v/>
      </c>
      <c r="B103" s="41" t="str">
        <f t="shared" si="8"/>
        <v/>
      </c>
      <c r="C103" s="44" t="str">
        <f t="shared" si="9"/>
        <v/>
      </c>
      <c r="D103" s="104"/>
      <c r="E103" s="105"/>
      <c r="F103" s="101"/>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43"/>
    </row>
    <row r="104" spans="1:32" x14ac:dyDescent="0.2">
      <c r="A104" s="40" t="str">
        <f t="shared" si="7"/>
        <v/>
      </c>
      <c r="B104" s="41" t="str">
        <f t="shared" si="8"/>
        <v/>
      </c>
      <c r="C104" s="44" t="str">
        <f t="shared" si="9"/>
        <v/>
      </c>
      <c r="D104" s="104"/>
      <c r="E104" s="105"/>
      <c r="F104" s="101"/>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43"/>
    </row>
    <row r="105" spans="1:32" x14ac:dyDescent="0.2">
      <c r="A105" s="40" t="str">
        <f t="shared" si="7"/>
        <v/>
      </c>
      <c r="B105" s="41" t="str">
        <f t="shared" si="8"/>
        <v/>
      </c>
      <c r="C105" s="44" t="str">
        <f t="shared" si="9"/>
        <v/>
      </c>
      <c r="D105" s="104"/>
      <c r="E105" s="105"/>
      <c r="F105" s="101"/>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43"/>
    </row>
    <row r="106" spans="1:32" x14ac:dyDescent="0.2">
      <c r="A106" s="40" t="str">
        <f t="shared" si="7"/>
        <v/>
      </c>
      <c r="B106" s="41" t="str">
        <f t="shared" si="8"/>
        <v/>
      </c>
      <c r="C106" s="44" t="str">
        <f t="shared" si="9"/>
        <v/>
      </c>
      <c r="D106" s="104"/>
      <c r="E106" s="105"/>
      <c r="F106" s="101"/>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43"/>
    </row>
    <row r="107" spans="1:32" x14ac:dyDescent="0.2">
      <c r="A107" s="40" t="str">
        <f t="shared" si="7"/>
        <v/>
      </c>
      <c r="B107" s="41" t="str">
        <f t="shared" si="8"/>
        <v/>
      </c>
      <c r="C107" s="44" t="str">
        <f t="shared" si="9"/>
        <v/>
      </c>
      <c r="D107" s="104"/>
      <c r="E107" s="105"/>
      <c r="F107" s="101"/>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43"/>
    </row>
    <row r="108" spans="1:32" x14ac:dyDescent="0.2">
      <c r="A108" s="40" t="str">
        <f t="shared" si="7"/>
        <v/>
      </c>
      <c r="B108" s="41" t="str">
        <f t="shared" si="8"/>
        <v/>
      </c>
      <c r="C108" s="44" t="str">
        <f t="shared" si="9"/>
        <v/>
      </c>
      <c r="D108" s="104"/>
      <c r="E108" s="105"/>
      <c r="F108" s="101"/>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43"/>
    </row>
    <row r="109" spans="1:32" x14ac:dyDescent="0.2">
      <c r="A109" s="40" t="str">
        <f t="shared" si="7"/>
        <v/>
      </c>
      <c r="B109" s="41" t="str">
        <f t="shared" si="8"/>
        <v/>
      </c>
      <c r="C109" s="44" t="str">
        <f t="shared" si="9"/>
        <v/>
      </c>
      <c r="D109" s="104"/>
      <c r="E109" s="105"/>
      <c r="F109" s="101"/>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43"/>
    </row>
    <row r="110" spans="1:32" x14ac:dyDescent="0.2">
      <c r="A110" s="40" t="str">
        <f t="shared" si="7"/>
        <v/>
      </c>
      <c r="B110" s="41" t="str">
        <f t="shared" si="8"/>
        <v/>
      </c>
      <c r="C110" s="44" t="str">
        <f t="shared" si="9"/>
        <v/>
      </c>
      <c r="D110" s="104"/>
      <c r="E110" s="105"/>
      <c r="F110" s="101"/>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43"/>
    </row>
    <row r="111" spans="1:32" x14ac:dyDescent="0.2">
      <c r="A111" s="40" t="str">
        <f t="shared" si="7"/>
        <v/>
      </c>
      <c r="B111" s="41" t="str">
        <f t="shared" si="8"/>
        <v/>
      </c>
      <c r="C111" s="44" t="str">
        <f t="shared" si="9"/>
        <v/>
      </c>
      <c r="D111" s="104"/>
      <c r="E111" s="105"/>
      <c r="F111" s="101"/>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43"/>
    </row>
    <row r="112" spans="1:32" x14ac:dyDescent="0.2">
      <c r="A112" s="40" t="str">
        <f t="shared" si="7"/>
        <v/>
      </c>
      <c r="B112" s="41" t="str">
        <f t="shared" si="8"/>
        <v/>
      </c>
      <c r="C112" s="44" t="str">
        <f t="shared" si="9"/>
        <v/>
      </c>
      <c r="D112" s="104"/>
      <c r="E112" s="105"/>
      <c r="F112" s="101"/>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43"/>
    </row>
    <row r="113" spans="1:32" x14ac:dyDescent="0.2">
      <c r="A113" s="40" t="str">
        <f t="shared" si="7"/>
        <v/>
      </c>
      <c r="B113" s="41" t="str">
        <f t="shared" si="8"/>
        <v/>
      </c>
      <c r="C113" s="44" t="str">
        <f t="shared" si="9"/>
        <v/>
      </c>
      <c r="D113" s="104"/>
      <c r="E113" s="105"/>
      <c r="F113" s="101"/>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43"/>
    </row>
    <row r="114" spans="1:32" x14ac:dyDescent="0.2">
      <c r="A114" s="40" t="str">
        <f t="shared" si="7"/>
        <v/>
      </c>
      <c r="B114" s="41" t="str">
        <f t="shared" si="8"/>
        <v/>
      </c>
      <c r="C114" s="44" t="str">
        <f t="shared" si="9"/>
        <v/>
      </c>
      <c r="D114" s="104"/>
      <c r="E114" s="105"/>
      <c r="F114" s="101"/>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43"/>
    </row>
    <row r="115" spans="1:32" x14ac:dyDescent="0.2">
      <c r="A115" s="40" t="str">
        <f t="shared" si="7"/>
        <v/>
      </c>
      <c r="B115" s="41" t="str">
        <f t="shared" si="8"/>
        <v/>
      </c>
      <c r="C115" s="44" t="str">
        <f t="shared" si="9"/>
        <v/>
      </c>
      <c r="D115" s="104"/>
      <c r="E115" s="105"/>
      <c r="F115" s="101"/>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43"/>
    </row>
    <row r="116" spans="1:32" x14ac:dyDescent="0.2">
      <c r="A116" s="40" t="str">
        <f t="shared" si="7"/>
        <v/>
      </c>
      <c r="B116" s="41" t="str">
        <f t="shared" si="8"/>
        <v/>
      </c>
      <c r="C116" s="44" t="str">
        <f t="shared" si="9"/>
        <v/>
      </c>
      <c r="D116" s="104"/>
      <c r="E116" s="105"/>
      <c r="F116" s="101"/>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43"/>
    </row>
    <row r="117" spans="1:32" x14ac:dyDescent="0.2">
      <c r="A117" s="40" t="str">
        <f t="shared" si="7"/>
        <v/>
      </c>
      <c r="B117" s="41" t="str">
        <f t="shared" si="8"/>
        <v/>
      </c>
      <c r="C117" s="44" t="str">
        <f t="shared" si="9"/>
        <v/>
      </c>
      <c r="D117" s="104"/>
      <c r="E117" s="105"/>
      <c r="F117" s="101"/>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43"/>
    </row>
    <row r="118" spans="1:32" x14ac:dyDescent="0.2">
      <c r="A118" s="40" t="str">
        <f t="shared" si="7"/>
        <v/>
      </c>
      <c r="B118" s="41" t="str">
        <f t="shared" si="8"/>
        <v/>
      </c>
      <c r="C118" s="44" t="str">
        <f t="shared" si="9"/>
        <v/>
      </c>
      <c r="D118" s="104"/>
      <c r="E118" s="105"/>
      <c r="F118" s="101"/>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43"/>
    </row>
    <row r="119" spans="1:32" x14ac:dyDescent="0.2">
      <c r="A119" s="40" t="str">
        <f t="shared" si="7"/>
        <v/>
      </c>
      <c r="B119" s="41" t="str">
        <f t="shared" si="8"/>
        <v/>
      </c>
      <c r="C119" s="44" t="str">
        <f t="shared" si="9"/>
        <v/>
      </c>
      <c r="D119" s="104"/>
      <c r="E119" s="105"/>
      <c r="F119" s="101"/>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43"/>
    </row>
    <row r="120" spans="1:32" x14ac:dyDescent="0.2">
      <c r="A120" s="40" t="str">
        <f t="shared" si="7"/>
        <v/>
      </c>
      <c r="B120" s="41" t="str">
        <f t="shared" si="8"/>
        <v/>
      </c>
      <c r="C120" s="44" t="str">
        <f t="shared" si="9"/>
        <v/>
      </c>
      <c r="D120" s="104"/>
      <c r="E120" s="105"/>
      <c r="F120" s="101"/>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43"/>
    </row>
    <row r="121" spans="1:32" x14ac:dyDescent="0.2">
      <c r="A121" s="40" t="str">
        <f t="shared" si="7"/>
        <v/>
      </c>
      <c r="B121" s="41" t="str">
        <f t="shared" si="8"/>
        <v/>
      </c>
      <c r="C121" s="44" t="str">
        <f t="shared" si="9"/>
        <v/>
      </c>
      <c r="D121" s="104"/>
      <c r="E121" s="105"/>
      <c r="F121" s="101"/>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43"/>
    </row>
    <row r="122" spans="1:32" x14ac:dyDescent="0.2">
      <c r="A122" s="40" t="str">
        <f t="shared" si="7"/>
        <v/>
      </c>
      <c r="B122" s="41" t="str">
        <f t="shared" si="8"/>
        <v/>
      </c>
      <c r="C122" s="44" t="str">
        <f t="shared" si="9"/>
        <v/>
      </c>
      <c r="D122" s="104"/>
      <c r="E122" s="105"/>
      <c r="F122" s="101"/>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43"/>
    </row>
    <row r="123" spans="1:32" x14ac:dyDescent="0.2">
      <c r="A123" s="40" t="str">
        <f t="shared" si="7"/>
        <v/>
      </c>
      <c r="B123" s="41" t="str">
        <f t="shared" si="8"/>
        <v/>
      </c>
      <c r="C123" s="44" t="str">
        <f t="shared" si="9"/>
        <v/>
      </c>
      <c r="D123" s="104"/>
      <c r="E123" s="105"/>
      <c r="F123" s="101"/>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43"/>
    </row>
    <row r="124" spans="1:32" x14ac:dyDescent="0.2">
      <c r="A124" s="40" t="str">
        <f t="shared" si="7"/>
        <v/>
      </c>
      <c r="B124" s="41" t="str">
        <f t="shared" si="8"/>
        <v/>
      </c>
      <c r="C124" s="44" t="str">
        <f t="shared" si="9"/>
        <v/>
      </c>
      <c r="D124" s="104"/>
      <c r="E124" s="105"/>
      <c r="F124" s="101"/>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43"/>
    </row>
    <row r="125" spans="1:32" x14ac:dyDescent="0.2">
      <c r="A125" s="40" t="str">
        <f t="shared" si="7"/>
        <v/>
      </c>
      <c r="B125" s="41" t="str">
        <f t="shared" si="8"/>
        <v/>
      </c>
      <c r="C125" s="44" t="str">
        <f t="shared" si="9"/>
        <v/>
      </c>
      <c r="D125" s="104"/>
      <c r="E125" s="105"/>
      <c r="F125" s="101"/>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43"/>
    </row>
    <row r="126" spans="1:32" x14ac:dyDescent="0.2">
      <c r="A126" s="40" t="str">
        <f t="shared" si="7"/>
        <v/>
      </c>
      <c r="B126" s="41" t="str">
        <f t="shared" si="8"/>
        <v/>
      </c>
      <c r="C126" s="44" t="str">
        <f t="shared" si="9"/>
        <v/>
      </c>
      <c r="D126" s="104"/>
      <c r="E126" s="105"/>
      <c r="F126" s="101"/>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43"/>
    </row>
    <row r="127" spans="1:32" x14ac:dyDescent="0.2">
      <c r="A127" s="40" t="str">
        <f t="shared" si="7"/>
        <v/>
      </c>
      <c r="B127" s="41" t="str">
        <f t="shared" si="8"/>
        <v/>
      </c>
      <c r="C127" s="44" t="str">
        <f t="shared" si="9"/>
        <v/>
      </c>
      <c r="D127" s="104"/>
      <c r="E127" s="105"/>
      <c r="F127" s="101"/>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43"/>
    </row>
    <row r="128" spans="1:32" x14ac:dyDescent="0.2">
      <c r="A128" s="40" t="str">
        <f t="shared" si="7"/>
        <v/>
      </c>
      <c r="B128" s="41" t="str">
        <f t="shared" si="8"/>
        <v/>
      </c>
      <c r="C128" s="44" t="str">
        <f t="shared" si="9"/>
        <v/>
      </c>
      <c r="D128" s="104"/>
      <c r="E128" s="105"/>
      <c r="F128" s="101"/>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43"/>
    </row>
    <row r="129" spans="1:32" x14ac:dyDescent="0.2">
      <c r="A129" s="40" t="str">
        <f t="shared" si="7"/>
        <v/>
      </c>
      <c r="B129" s="41" t="str">
        <f t="shared" si="8"/>
        <v/>
      </c>
      <c r="C129" s="44" t="str">
        <f t="shared" si="9"/>
        <v/>
      </c>
      <c r="D129" s="104"/>
      <c r="E129" s="105"/>
      <c r="F129" s="101"/>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43"/>
    </row>
    <row r="130" spans="1:32" x14ac:dyDescent="0.2">
      <c r="A130" s="40" t="str">
        <f t="shared" si="7"/>
        <v/>
      </c>
      <c r="B130" s="41" t="str">
        <f t="shared" si="8"/>
        <v/>
      </c>
      <c r="C130" s="44" t="str">
        <f t="shared" si="9"/>
        <v/>
      </c>
      <c r="D130" s="104"/>
      <c r="E130" s="105"/>
      <c r="F130" s="101"/>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43"/>
    </row>
    <row r="131" spans="1:32" x14ac:dyDescent="0.2">
      <c r="A131" s="40" t="str">
        <f t="shared" si="7"/>
        <v/>
      </c>
      <c r="B131" s="41" t="str">
        <f t="shared" si="8"/>
        <v/>
      </c>
      <c r="C131" s="44" t="str">
        <f t="shared" si="9"/>
        <v/>
      </c>
      <c r="D131" s="104"/>
      <c r="E131" s="105"/>
      <c r="F131" s="101"/>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43"/>
    </row>
    <row r="132" spans="1:32" x14ac:dyDescent="0.2">
      <c r="A132" s="40" t="str">
        <f t="shared" si="7"/>
        <v/>
      </c>
      <c r="B132" s="41" t="str">
        <f t="shared" si="8"/>
        <v/>
      </c>
      <c r="C132" s="44" t="str">
        <f t="shared" si="9"/>
        <v/>
      </c>
      <c r="D132" s="104"/>
      <c r="E132" s="105"/>
      <c r="F132" s="101"/>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43"/>
    </row>
    <row r="133" spans="1:32" x14ac:dyDescent="0.2">
      <c r="A133" s="40" t="str">
        <f t="shared" si="7"/>
        <v/>
      </c>
      <c r="B133" s="41" t="str">
        <f t="shared" si="8"/>
        <v/>
      </c>
      <c r="C133" s="44" t="str">
        <f t="shared" si="9"/>
        <v/>
      </c>
      <c r="D133" s="104"/>
      <c r="E133" s="105"/>
      <c r="F133" s="101"/>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43"/>
    </row>
    <row r="134" spans="1:32" x14ac:dyDescent="0.2">
      <c r="A134" s="40" t="str">
        <f t="shared" si="7"/>
        <v/>
      </c>
      <c r="B134" s="41" t="str">
        <f t="shared" si="8"/>
        <v/>
      </c>
      <c r="C134" s="44" t="str">
        <f t="shared" si="9"/>
        <v/>
      </c>
      <c r="D134" s="104"/>
      <c r="E134" s="105"/>
      <c r="F134" s="101"/>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43"/>
    </row>
    <row r="135" spans="1:32" x14ac:dyDescent="0.2">
      <c r="A135" s="40" t="str">
        <f t="shared" si="7"/>
        <v/>
      </c>
      <c r="B135" s="41" t="str">
        <f t="shared" si="8"/>
        <v/>
      </c>
      <c r="C135" s="44" t="str">
        <f t="shared" si="9"/>
        <v/>
      </c>
      <c r="D135" s="104"/>
      <c r="E135" s="105"/>
      <c r="F135" s="101"/>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43"/>
    </row>
    <row r="136" spans="1:32" x14ac:dyDescent="0.2">
      <c r="A136" s="40" t="str">
        <f t="shared" si="7"/>
        <v/>
      </c>
      <c r="B136" s="41" t="str">
        <f t="shared" si="8"/>
        <v/>
      </c>
      <c r="C136" s="44" t="str">
        <f t="shared" si="9"/>
        <v/>
      </c>
      <c r="D136" s="104"/>
      <c r="E136" s="105"/>
      <c r="F136" s="101"/>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43"/>
    </row>
    <row r="137" spans="1:32" x14ac:dyDescent="0.2">
      <c r="A137" s="40" t="str">
        <f t="shared" si="7"/>
        <v/>
      </c>
      <c r="B137" s="41" t="str">
        <f t="shared" si="8"/>
        <v/>
      </c>
      <c r="C137" s="44" t="str">
        <f t="shared" si="9"/>
        <v/>
      </c>
      <c r="D137" s="104"/>
      <c r="E137" s="105"/>
      <c r="F137" s="101"/>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43"/>
    </row>
    <row r="138" spans="1:32" x14ac:dyDescent="0.2">
      <c r="A138" s="40" t="str">
        <f t="shared" si="7"/>
        <v/>
      </c>
      <c r="B138" s="41" t="str">
        <f t="shared" si="8"/>
        <v/>
      </c>
      <c r="C138" s="44" t="str">
        <f t="shared" si="9"/>
        <v/>
      </c>
      <c r="D138" s="104"/>
      <c r="E138" s="105"/>
      <c r="F138" s="101"/>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43"/>
    </row>
    <row r="139" spans="1:32" x14ac:dyDescent="0.2">
      <c r="A139" s="40" t="str">
        <f t="shared" si="7"/>
        <v/>
      </c>
      <c r="B139" s="41" t="str">
        <f t="shared" si="8"/>
        <v/>
      </c>
      <c r="C139" s="44" t="str">
        <f t="shared" si="9"/>
        <v/>
      </c>
      <c r="D139" s="104"/>
      <c r="E139" s="105"/>
      <c r="F139" s="101"/>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43"/>
    </row>
    <row r="140" spans="1:32" x14ac:dyDescent="0.2">
      <c r="A140" s="40" t="str">
        <f t="shared" si="7"/>
        <v/>
      </c>
      <c r="B140" s="41" t="str">
        <f t="shared" si="8"/>
        <v/>
      </c>
      <c r="C140" s="44" t="str">
        <f t="shared" si="9"/>
        <v/>
      </c>
      <c r="D140" s="104"/>
      <c r="E140" s="105"/>
      <c r="F140" s="101"/>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43"/>
    </row>
    <row r="141" spans="1:32" x14ac:dyDescent="0.2">
      <c r="A141" s="40" t="str">
        <f t="shared" si="7"/>
        <v/>
      </c>
      <c r="B141" s="41" t="str">
        <f t="shared" si="8"/>
        <v/>
      </c>
      <c r="C141" s="44" t="str">
        <f t="shared" si="9"/>
        <v/>
      </c>
      <c r="D141" s="104"/>
      <c r="E141" s="105"/>
      <c r="F141" s="101"/>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43"/>
    </row>
    <row r="142" spans="1:32" x14ac:dyDescent="0.2">
      <c r="A142" s="40" t="str">
        <f t="shared" si="7"/>
        <v/>
      </c>
      <c r="B142" s="41" t="str">
        <f t="shared" si="8"/>
        <v/>
      </c>
      <c r="C142" s="44" t="str">
        <f t="shared" si="9"/>
        <v/>
      </c>
      <c r="D142" s="104"/>
      <c r="E142" s="105"/>
      <c r="F142" s="101"/>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43"/>
    </row>
    <row r="143" spans="1:32" x14ac:dyDescent="0.2">
      <c r="A143" s="40" t="str">
        <f t="shared" si="7"/>
        <v/>
      </c>
      <c r="B143" s="41" t="str">
        <f t="shared" si="8"/>
        <v/>
      </c>
      <c r="C143" s="44" t="str">
        <f t="shared" si="9"/>
        <v/>
      </c>
      <c r="D143" s="104"/>
      <c r="E143" s="105"/>
      <c r="F143" s="101"/>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43"/>
    </row>
    <row r="144" spans="1:32" x14ac:dyDescent="0.2">
      <c r="A144" s="40" t="str">
        <f t="shared" si="7"/>
        <v/>
      </c>
      <c r="B144" s="41" t="str">
        <f t="shared" si="8"/>
        <v/>
      </c>
      <c r="C144" s="44" t="str">
        <f t="shared" si="9"/>
        <v/>
      </c>
      <c r="D144" s="104"/>
      <c r="E144" s="105"/>
      <c r="F144" s="101"/>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43"/>
    </row>
    <row r="145" spans="1:32" x14ac:dyDescent="0.2">
      <c r="A145" s="40" t="str">
        <f t="shared" si="7"/>
        <v/>
      </c>
      <c r="B145" s="41" t="str">
        <f t="shared" si="8"/>
        <v/>
      </c>
      <c r="C145" s="44" t="str">
        <f t="shared" si="9"/>
        <v/>
      </c>
      <c r="D145" s="104"/>
      <c r="E145" s="105"/>
      <c r="F145" s="101"/>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43"/>
    </row>
    <row r="146" spans="1:32" x14ac:dyDescent="0.2">
      <c r="A146" s="40" t="str">
        <f t="shared" si="7"/>
        <v/>
      </c>
      <c r="B146" s="41" t="str">
        <f t="shared" si="8"/>
        <v/>
      </c>
      <c r="C146" s="44" t="str">
        <f t="shared" si="9"/>
        <v/>
      </c>
      <c r="D146" s="104"/>
      <c r="E146" s="105"/>
      <c r="F146" s="101"/>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43"/>
    </row>
    <row r="147" spans="1:32" x14ac:dyDescent="0.2">
      <c r="A147" s="40" t="str">
        <f t="shared" si="7"/>
        <v/>
      </c>
      <c r="B147" s="41" t="str">
        <f t="shared" si="8"/>
        <v/>
      </c>
      <c r="C147" s="44" t="str">
        <f t="shared" si="9"/>
        <v/>
      </c>
      <c r="D147" s="104"/>
      <c r="E147" s="105"/>
      <c r="F147" s="101"/>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43"/>
    </row>
    <row r="148" spans="1:32" x14ac:dyDescent="0.2">
      <c r="A148" s="40" t="str">
        <f t="shared" ref="A148:A211" si="10">IF(A147="","",(IF($G$9&gt;A147,A147+1,"")))</f>
        <v/>
      </c>
      <c r="B148" s="41" t="str">
        <f t="shared" ref="B148:B211" si="11">IF(COUNT(G148:AE148)&gt;0,SUM(G148:AE148),"")</f>
        <v/>
      </c>
      <c r="C148" s="44" t="str">
        <f t="shared" si="9"/>
        <v/>
      </c>
      <c r="D148" s="104"/>
      <c r="E148" s="105"/>
      <c r="F148" s="101"/>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43"/>
    </row>
    <row r="149" spans="1:32" x14ac:dyDescent="0.2">
      <c r="A149" s="40" t="str">
        <f t="shared" si="10"/>
        <v/>
      </c>
      <c r="B149" s="41" t="str">
        <f t="shared" si="11"/>
        <v/>
      </c>
      <c r="C149" s="44" t="str">
        <f t="shared" ref="C149:C212" si="12">IF(COUNT(G149:AE149)&gt;0,B149/COUNT(G149:AE149),"")</f>
        <v/>
      </c>
      <c r="D149" s="104"/>
      <c r="E149" s="105"/>
      <c r="F149" s="101"/>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43"/>
    </row>
    <row r="150" spans="1:32" x14ac:dyDescent="0.2">
      <c r="A150" s="40" t="str">
        <f t="shared" si="10"/>
        <v/>
      </c>
      <c r="B150" s="41" t="str">
        <f t="shared" si="11"/>
        <v/>
      </c>
      <c r="C150" s="44" t="str">
        <f t="shared" si="12"/>
        <v/>
      </c>
      <c r="D150" s="104"/>
      <c r="E150" s="105"/>
      <c r="F150" s="101"/>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43"/>
    </row>
    <row r="151" spans="1:32" x14ac:dyDescent="0.2">
      <c r="A151" s="40" t="str">
        <f t="shared" si="10"/>
        <v/>
      </c>
      <c r="B151" s="41" t="str">
        <f t="shared" si="11"/>
        <v/>
      </c>
      <c r="C151" s="44" t="str">
        <f t="shared" si="12"/>
        <v/>
      </c>
      <c r="D151" s="104"/>
      <c r="E151" s="105"/>
      <c r="F151" s="101"/>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43"/>
    </row>
    <row r="152" spans="1:32" x14ac:dyDescent="0.2">
      <c r="A152" s="40" t="str">
        <f t="shared" si="10"/>
        <v/>
      </c>
      <c r="B152" s="41" t="str">
        <f t="shared" si="11"/>
        <v/>
      </c>
      <c r="C152" s="44" t="str">
        <f t="shared" si="12"/>
        <v/>
      </c>
      <c r="D152" s="104"/>
      <c r="E152" s="105"/>
      <c r="F152" s="101"/>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43"/>
    </row>
    <row r="153" spans="1:32" x14ac:dyDescent="0.2">
      <c r="A153" s="40" t="str">
        <f t="shared" si="10"/>
        <v/>
      </c>
      <c r="B153" s="41" t="str">
        <f t="shared" si="11"/>
        <v/>
      </c>
      <c r="C153" s="44" t="str">
        <f t="shared" si="12"/>
        <v/>
      </c>
      <c r="D153" s="104"/>
      <c r="E153" s="105"/>
      <c r="F153" s="101"/>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43"/>
    </row>
    <row r="154" spans="1:32" x14ac:dyDescent="0.2">
      <c r="A154" s="40" t="str">
        <f t="shared" si="10"/>
        <v/>
      </c>
      <c r="B154" s="41" t="str">
        <f t="shared" si="11"/>
        <v/>
      </c>
      <c r="C154" s="44" t="str">
        <f t="shared" si="12"/>
        <v/>
      </c>
      <c r="D154" s="104"/>
      <c r="E154" s="105"/>
      <c r="F154" s="101"/>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43"/>
    </row>
    <row r="155" spans="1:32" x14ac:dyDescent="0.2">
      <c r="A155" s="40" t="str">
        <f t="shared" si="10"/>
        <v/>
      </c>
      <c r="B155" s="41" t="str">
        <f t="shared" si="11"/>
        <v/>
      </c>
      <c r="C155" s="44" t="str">
        <f t="shared" si="12"/>
        <v/>
      </c>
      <c r="D155" s="104"/>
      <c r="E155" s="105"/>
      <c r="F155" s="101"/>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43"/>
    </row>
    <row r="156" spans="1:32" x14ac:dyDescent="0.2">
      <c r="A156" s="40" t="str">
        <f t="shared" si="10"/>
        <v/>
      </c>
      <c r="B156" s="41" t="str">
        <f t="shared" si="11"/>
        <v/>
      </c>
      <c r="C156" s="44" t="str">
        <f t="shared" si="12"/>
        <v/>
      </c>
      <c r="D156" s="104"/>
      <c r="E156" s="105"/>
      <c r="F156" s="101"/>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43"/>
    </row>
    <row r="157" spans="1:32" x14ac:dyDescent="0.2">
      <c r="A157" s="40" t="str">
        <f t="shared" si="10"/>
        <v/>
      </c>
      <c r="B157" s="41" t="str">
        <f t="shared" si="11"/>
        <v/>
      </c>
      <c r="C157" s="44" t="str">
        <f t="shared" si="12"/>
        <v/>
      </c>
      <c r="D157" s="104"/>
      <c r="E157" s="105"/>
      <c r="F157" s="101"/>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43"/>
    </row>
    <row r="158" spans="1:32" x14ac:dyDescent="0.2">
      <c r="A158" s="40" t="str">
        <f t="shared" si="10"/>
        <v/>
      </c>
      <c r="B158" s="41" t="str">
        <f t="shared" si="11"/>
        <v/>
      </c>
      <c r="C158" s="44" t="str">
        <f t="shared" si="12"/>
        <v/>
      </c>
      <c r="D158" s="104"/>
      <c r="E158" s="105"/>
      <c r="F158" s="101"/>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43"/>
    </row>
    <row r="159" spans="1:32" x14ac:dyDescent="0.2">
      <c r="A159" s="40" t="str">
        <f t="shared" si="10"/>
        <v/>
      </c>
      <c r="B159" s="41" t="str">
        <f t="shared" si="11"/>
        <v/>
      </c>
      <c r="C159" s="44" t="str">
        <f t="shared" si="12"/>
        <v/>
      </c>
      <c r="D159" s="104"/>
      <c r="E159" s="105"/>
      <c r="F159" s="101"/>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43"/>
    </row>
    <row r="160" spans="1:32" x14ac:dyDescent="0.2">
      <c r="A160" s="40" t="str">
        <f t="shared" si="10"/>
        <v/>
      </c>
      <c r="B160" s="41" t="str">
        <f t="shared" si="11"/>
        <v/>
      </c>
      <c r="C160" s="44" t="str">
        <f t="shared" si="12"/>
        <v/>
      </c>
      <c r="D160" s="104"/>
      <c r="E160" s="105"/>
      <c r="F160" s="101"/>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43"/>
    </row>
    <row r="161" spans="1:32" x14ac:dyDescent="0.2">
      <c r="A161" s="40" t="str">
        <f t="shared" si="10"/>
        <v/>
      </c>
      <c r="B161" s="41" t="str">
        <f t="shared" si="11"/>
        <v/>
      </c>
      <c r="C161" s="44" t="str">
        <f t="shared" si="12"/>
        <v/>
      </c>
      <c r="D161" s="104"/>
      <c r="E161" s="105"/>
      <c r="F161" s="101"/>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43"/>
    </row>
    <row r="162" spans="1:32" x14ac:dyDescent="0.2">
      <c r="A162" s="40" t="str">
        <f t="shared" si="10"/>
        <v/>
      </c>
      <c r="B162" s="41" t="str">
        <f t="shared" si="11"/>
        <v/>
      </c>
      <c r="C162" s="44" t="str">
        <f t="shared" si="12"/>
        <v/>
      </c>
      <c r="D162" s="104"/>
      <c r="E162" s="105"/>
      <c r="F162" s="101"/>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43"/>
    </row>
    <row r="163" spans="1:32" x14ac:dyDescent="0.2">
      <c r="A163" s="40" t="str">
        <f t="shared" si="10"/>
        <v/>
      </c>
      <c r="B163" s="41" t="str">
        <f t="shared" si="11"/>
        <v/>
      </c>
      <c r="C163" s="44" t="str">
        <f t="shared" si="12"/>
        <v/>
      </c>
      <c r="D163" s="104"/>
      <c r="E163" s="105"/>
      <c r="F163" s="101"/>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43"/>
    </row>
    <row r="164" spans="1:32" x14ac:dyDescent="0.2">
      <c r="A164" s="40" t="str">
        <f t="shared" si="10"/>
        <v/>
      </c>
      <c r="B164" s="41" t="str">
        <f t="shared" si="11"/>
        <v/>
      </c>
      <c r="C164" s="44" t="str">
        <f t="shared" si="12"/>
        <v/>
      </c>
      <c r="D164" s="104"/>
      <c r="E164" s="105"/>
      <c r="F164" s="101"/>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43"/>
    </row>
    <row r="165" spans="1:32" x14ac:dyDescent="0.2">
      <c r="A165" s="40" t="str">
        <f t="shared" si="10"/>
        <v/>
      </c>
      <c r="B165" s="41" t="str">
        <f t="shared" si="11"/>
        <v/>
      </c>
      <c r="C165" s="44" t="str">
        <f t="shared" si="12"/>
        <v/>
      </c>
      <c r="D165" s="104"/>
      <c r="E165" s="105"/>
      <c r="F165" s="101"/>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43"/>
    </row>
    <row r="166" spans="1:32" x14ac:dyDescent="0.2">
      <c r="A166" s="40" t="str">
        <f t="shared" si="10"/>
        <v/>
      </c>
      <c r="B166" s="41" t="str">
        <f t="shared" si="11"/>
        <v/>
      </c>
      <c r="C166" s="44" t="str">
        <f t="shared" si="12"/>
        <v/>
      </c>
      <c r="D166" s="104"/>
      <c r="E166" s="105"/>
      <c r="F166" s="101"/>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43"/>
    </row>
    <row r="167" spans="1:32" x14ac:dyDescent="0.2">
      <c r="A167" s="40" t="str">
        <f t="shared" si="10"/>
        <v/>
      </c>
      <c r="B167" s="41" t="str">
        <f t="shared" si="11"/>
        <v/>
      </c>
      <c r="C167" s="44" t="str">
        <f t="shared" si="12"/>
        <v/>
      </c>
      <c r="D167" s="104"/>
      <c r="E167" s="105"/>
      <c r="F167" s="101"/>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43"/>
    </row>
    <row r="168" spans="1:32" x14ac:dyDescent="0.2">
      <c r="A168" s="40" t="str">
        <f t="shared" si="10"/>
        <v/>
      </c>
      <c r="B168" s="41" t="str">
        <f t="shared" si="11"/>
        <v/>
      </c>
      <c r="C168" s="44" t="str">
        <f t="shared" si="12"/>
        <v/>
      </c>
      <c r="D168" s="104"/>
      <c r="E168" s="105"/>
      <c r="F168" s="101"/>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43"/>
    </row>
    <row r="169" spans="1:32" x14ac:dyDescent="0.2">
      <c r="A169" s="40" t="str">
        <f t="shared" si="10"/>
        <v/>
      </c>
      <c r="B169" s="41" t="str">
        <f t="shared" si="11"/>
        <v/>
      </c>
      <c r="C169" s="44" t="str">
        <f t="shared" si="12"/>
        <v/>
      </c>
      <c r="D169" s="104"/>
      <c r="E169" s="105"/>
      <c r="F169" s="101"/>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43"/>
    </row>
    <row r="170" spans="1:32" x14ac:dyDescent="0.2">
      <c r="A170" s="40" t="str">
        <f t="shared" si="10"/>
        <v/>
      </c>
      <c r="B170" s="41" t="str">
        <f t="shared" si="11"/>
        <v/>
      </c>
      <c r="C170" s="44" t="str">
        <f t="shared" si="12"/>
        <v/>
      </c>
      <c r="D170" s="104"/>
      <c r="E170" s="105"/>
      <c r="F170" s="101"/>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43"/>
    </row>
    <row r="171" spans="1:32" x14ac:dyDescent="0.2">
      <c r="A171" s="40" t="str">
        <f t="shared" si="10"/>
        <v/>
      </c>
      <c r="B171" s="41" t="str">
        <f t="shared" si="11"/>
        <v/>
      </c>
      <c r="C171" s="44" t="str">
        <f t="shared" si="12"/>
        <v/>
      </c>
      <c r="D171" s="104"/>
      <c r="E171" s="105"/>
      <c r="F171" s="101"/>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43"/>
    </row>
    <row r="172" spans="1:32" x14ac:dyDescent="0.2">
      <c r="A172" s="40" t="str">
        <f t="shared" si="10"/>
        <v/>
      </c>
      <c r="B172" s="41" t="str">
        <f t="shared" si="11"/>
        <v/>
      </c>
      <c r="C172" s="44" t="str">
        <f t="shared" si="12"/>
        <v/>
      </c>
      <c r="D172" s="104"/>
      <c r="E172" s="105"/>
      <c r="F172" s="101"/>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43"/>
    </row>
    <row r="173" spans="1:32" x14ac:dyDescent="0.2">
      <c r="A173" s="40" t="str">
        <f t="shared" si="10"/>
        <v/>
      </c>
      <c r="B173" s="41" t="str">
        <f t="shared" si="11"/>
        <v/>
      </c>
      <c r="C173" s="44" t="str">
        <f t="shared" si="12"/>
        <v/>
      </c>
      <c r="D173" s="104"/>
      <c r="E173" s="105"/>
      <c r="F173" s="101"/>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43"/>
    </row>
    <row r="174" spans="1:32" x14ac:dyDescent="0.2">
      <c r="A174" s="40" t="str">
        <f t="shared" si="10"/>
        <v/>
      </c>
      <c r="B174" s="41" t="str">
        <f t="shared" si="11"/>
        <v/>
      </c>
      <c r="C174" s="44" t="str">
        <f t="shared" si="12"/>
        <v/>
      </c>
      <c r="D174" s="104"/>
      <c r="E174" s="105"/>
      <c r="F174" s="101"/>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43"/>
    </row>
    <row r="175" spans="1:32" x14ac:dyDescent="0.2">
      <c r="A175" s="40" t="str">
        <f t="shared" si="10"/>
        <v/>
      </c>
      <c r="B175" s="41" t="str">
        <f t="shared" si="11"/>
        <v/>
      </c>
      <c r="C175" s="44" t="str">
        <f t="shared" si="12"/>
        <v/>
      </c>
      <c r="D175" s="104"/>
      <c r="E175" s="105"/>
      <c r="F175" s="101"/>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43"/>
    </row>
    <row r="176" spans="1:32" x14ac:dyDescent="0.2">
      <c r="A176" s="40" t="str">
        <f t="shared" si="10"/>
        <v/>
      </c>
      <c r="B176" s="41" t="str">
        <f t="shared" si="11"/>
        <v/>
      </c>
      <c r="C176" s="44" t="str">
        <f t="shared" si="12"/>
        <v/>
      </c>
      <c r="D176" s="104"/>
      <c r="E176" s="105"/>
      <c r="F176" s="101"/>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43"/>
    </row>
    <row r="177" spans="1:32" x14ac:dyDescent="0.2">
      <c r="A177" s="40" t="str">
        <f t="shared" si="10"/>
        <v/>
      </c>
      <c r="B177" s="41" t="str">
        <f t="shared" si="11"/>
        <v/>
      </c>
      <c r="C177" s="44" t="str">
        <f t="shared" si="12"/>
        <v/>
      </c>
      <c r="D177" s="104"/>
      <c r="E177" s="105"/>
      <c r="F177" s="101"/>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43"/>
    </row>
    <row r="178" spans="1:32" x14ac:dyDescent="0.2">
      <c r="A178" s="40" t="str">
        <f t="shared" si="10"/>
        <v/>
      </c>
      <c r="B178" s="41" t="str">
        <f t="shared" si="11"/>
        <v/>
      </c>
      <c r="C178" s="44" t="str">
        <f t="shared" si="12"/>
        <v/>
      </c>
      <c r="D178" s="104"/>
      <c r="E178" s="105"/>
      <c r="F178" s="101"/>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43"/>
    </row>
    <row r="179" spans="1:32" x14ac:dyDescent="0.2">
      <c r="A179" s="40" t="str">
        <f t="shared" si="10"/>
        <v/>
      </c>
      <c r="B179" s="41" t="str">
        <f t="shared" si="11"/>
        <v/>
      </c>
      <c r="C179" s="44" t="str">
        <f t="shared" si="12"/>
        <v/>
      </c>
      <c r="D179" s="104"/>
      <c r="E179" s="105"/>
      <c r="F179" s="101"/>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43"/>
    </row>
    <row r="180" spans="1:32" x14ac:dyDescent="0.2">
      <c r="A180" s="40" t="str">
        <f t="shared" si="10"/>
        <v/>
      </c>
      <c r="B180" s="41" t="str">
        <f t="shared" si="11"/>
        <v/>
      </c>
      <c r="C180" s="44" t="str">
        <f t="shared" si="12"/>
        <v/>
      </c>
      <c r="D180" s="104"/>
      <c r="E180" s="105"/>
      <c r="F180" s="101"/>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43"/>
    </row>
    <row r="181" spans="1:32" x14ac:dyDescent="0.2">
      <c r="A181" s="40" t="str">
        <f t="shared" si="10"/>
        <v/>
      </c>
      <c r="B181" s="41" t="str">
        <f t="shared" si="11"/>
        <v/>
      </c>
      <c r="C181" s="44" t="str">
        <f t="shared" si="12"/>
        <v/>
      </c>
      <c r="D181" s="104"/>
      <c r="E181" s="105"/>
      <c r="F181" s="101"/>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43"/>
    </row>
    <row r="182" spans="1:32" x14ac:dyDescent="0.2">
      <c r="A182" s="40" t="str">
        <f t="shared" si="10"/>
        <v/>
      </c>
      <c r="B182" s="41" t="str">
        <f t="shared" si="11"/>
        <v/>
      </c>
      <c r="C182" s="44" t="str">
        <f t="shared" si="12"/>
        <v/>
      </c>
      <c r="D182" s="104"/>
      <c r="E182" s="105"/>
      <c r="F182" s="101"/>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43"/>
    </row>
    <row r="183" spans="1:32" x14ac:dyDescent="0.2">
      <c r="A183" s="40" t="str">
        <f t="shared" si="10"/>
        <v/>
      </c>
      <c r="B183" s="41" t="str">
        <f t="shared" si="11"/>
        <v/>
      </c>
      <c r="C183" s="44" t="str">
        <f t="shared" si="12"/>
        <v/>
      </c>
      <c r="D183" s="104"/>
      <c r="E183" s="105"/>
      <c r="F183" s="101"/>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43"/>
    </row>
    <row r="184" spans="1:32" x14ac:dyDescent="0.2">
      <c r="A184" s="40" t="str">
        <f t="shared" si="10"/>
        <v/>
      </c>
      <c r="B184" s="41" t="str">
        <f t="shared" si="11"/>
        <v/>
      </c>
      <c r="C184" s="44" t="str">
        <f t="shared" si="12"/>
        <v/>
      </c>
      <c r="D184" s="104"/>
      <c r="E184" s="105"/>
      <c r="F184" s="101"/>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43"/>
    </row>
    <row r="185" spans="1:32" x14ac:dyDescent="0.2">
      <c r="A185" s="40" t="str">
        <f t="shared" si="10"/>
        <v/>
      </c>
      <c r="B185" s="41" t="str">
        <f t="shared" si="11"/>
        <v/>
      </c>
      <c r="C185" s="44" t="str">
        <f t="shared" si="12"/>
        <v/>
      </c>
      <c r="D185" s="104"/>
      <c r="E185" s="105"/>
      <c r="F185" s="101"/>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43"/>
    </row>
    <row r="186" spans="1:32" x14ac:dyDescent="0.2">
      <c r="A186" s="40" t="str">
        <f t="shared" si="10"/>
        <v/>
      </c>
      <c r="B186" s="41" t="str">
        <f t="shared" si="11"/>
        <v/>
      </c>
      <c r="C186" s="44" t="str">
        <f t="shared" si="12"/>
        <v/>
      </c>
      <c r="D186" s="104"/>
      <c r="E186" s="105"/>
      <c r="F186" s="101"/>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43"/>
    </row>
    <row r="187" spans="1:32" x14ac:dyDescent="0.2">
      <c r="A187" s="40" t="str">
        <f t="shared" si="10"/>
        <v/>
      </c>
      <c r="B187" s="41" t="str">
        <f t="shared" si="11"/>
        <v/>
      </c>
      <c r="C187" s="44" t="str">
        <f t="shared" si="12"/>
        <v/>
      </c>
      <c r="D187" s="104"/>
      <c r="E187" s="105"/>
      <c r="F187" s="101"/>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43"/>
    </row>
    <row r="188" spans="1:32" x14ac:dyDescent="0.2">
      <c r="A188" s="40" t="str">
        <f t="shared" si="10"/>
        <v/>
      </c>
      <c r="B188" s="41" t="str">
        <f t="shared" si="11"/>
        <v/>
      </c>
      <c r="C188" s="44" t="str">
        <f t="shared" si="12"/>
        <v/>
      </c>
      <c r="D188" s="104"/>
      <c r="E188" s="105"/>
      <c r="F188" s="101"/>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43"/>
    </row>
    <row r="189" spans="1:32" x14ac:dyDescent="0.2">
      <c r="A189" s="40" t="str">
        <f t="shared" si="10"/>
        <v/>
      </c>
      <c r="B189" s="41" t="str">
        <f t="shared" si="11"/>
        <v/>
      </c>
      <c r="C189" s="44" t="str">
        <f t="shared" si="12"/>
        <v/>
      </c>
      <c r="D189" s="104"/>
      <c r="E189" s="105"/>
      <c r="F189" s="101"/>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43"/>
    </row>
    <row r="190" spans="1:32" x14ac:dyDescent="0.2">
      <c r="A190" s="40" t="str">
        <f t="shared" si="10"/>
        <v/>
      </c>
      <c r="B190" s="41" t="str">
        <f t="shared" si="11"/>
        <v/>
      </c>
      <c r="C190" s="44" t="str">
        <f t="shared" si="12"/>
        <v/>
      </c>
      <c r="D190" s="104"/>
      <c r="E190" s="105"/>
      <c r="F190" s="101"/>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43"/>
    </row>
    <row r="191" spans="1:32" x14ac:dyDescent="0.2">
      <c r="A191" s="40" t="str">
        <f t="shared" si="10"/>
        <v/>
      </c>
      <c r="B191" s="41" t="str">
        <f t="shared" si="11"/>
        <v/>
      </c>
      <c r="C191" s="44" t="str">
        <f t="shared" si="12"/>
        <v/>
      </c>
      <c r="D191" s="104"/>
      <c r="E191" s="105"/>
      <c r="F191" s="101"/>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43"/>
    </row>
    <row r="192" spans="1:32" x14ac:dyDescent="0.2">
      <c r="A192" s="40" t="str">
        <f t="shared" si="10"/>
        <v/>
      </c>
      <c r="B192" s="41" t="str">
        <f t="shared" si="11"/>
        <v/>
      </c>
      <c r="C192" s="44" t="str">
        <f t="shared" si="12"/>
        <v/>
      </c>
      <c r="D192" s="104"/>
      <c r="E192" s="105"/>
      <c r="F192" s="101"/>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43"/>
    </row>
    <row r="193" spans="1:32" x14ac:dyDescent="0.2">
      <c r="A193" s="40" t="str">
        <f t="shared" si="10"/>
        <v/>
      </c>
      <c r="B193" s="41" t="str">
        <f t="shared" si="11"/>
        <v/>
      </c>
      <c r="C193" s="44" t="str">
        <f t="shared" si="12"/>
        <v/>
      </c>
      <c r="D193" s="104"/>
      <c r="E193" s="105"/>
      <c r="F193" s="101"/>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43"/>
    </row>
    <row r="194" spans="1:32" x14ac:dyDescent="0.2">
      <c r="A194" s="40" t="str">
        <f t="shared" si="10"/>
        <v/>
      </c>
      <c r="B194" s="41" t="str">
        <f t="shared" si="11"/>
        <v/>
      </c>
      <c r="C194" s="44" t="str">
        <f t="shared" si="12"/>
        <v/>
      </c>
      <c r="D194" s="104"/>
      <c r="E194" s="105"/>
      <c r="F194" s="101"/>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43"/>
    </row>
    <row r="195" spans="1:32" x14ac:dyDescent="0.2">
      <c r="A195" s="40" t="str">
        <f t="shared" si="10"/>
        <v/>
      </c>
      <c r="B195" s="41" t="str">
        <f t="shared" si="11"/>
        <v/>
      </c>
      <c r="C195" s="44" t="str">
        <f t="shared" si="12"/>
        <v/>
      </c>
      <c r="D195" s="104"/>
      <c r="E195" s="105"/>
      <c r="F195" s="101"/>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43"/>
    </row>
    <row r="196" spans="1:32" x14ac:dyDescent="0.2">
      <c r="A196" s="40" t="str">
        <f t="shared" si="10"/>
        <v/>
      </c>
      <c r="B196" s="41" t="str">
        <f t="shared" si="11"/>
        <v/>
      </c>
      <c r="C196" s="44" t="str">
        <f t="shared" si="12"/>
        <v/>
      </c>
      <c r="D196" s="104"/>
      <c r="E196" s="105"/>
      <c r="F196" s="101"/>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43"/>
    </row>
    <row r="197" spans="1:32" x14ac:dyDescent="0.2">
      <c r="A197" s="40" t="str">
        <f t="shared" si="10"/>
        <v/>
      </c>
      <c r="B197" s="41" t="str">
        <f t="shared" si="11"/>
        <v/>
      </c>
      <c r="C197" s="44" t="str">
        <f t="shared" si="12"/>
        <v/>
      </c>
      <c r="D197" s="104"/>
      <c r="E197" s="105"/>
      <c r="F197" s="101"/>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43"/>
    </row>
    <row r="198" spans="1:32" x14ac:dyDescent="0.2">
      <c r="A198" s="40" t="str">
        <f t="shared" si="10"/>
        <v/>
      </c>
      <c r="B198" s="41" t="str">
        <f t="shared" si="11"/>
        <v/>
      </c>
      <c r="C198" s="44" t="str">
        <f t="shared" si="12"/>
        <v/>
      </c>
      <c r="D198" s="104"/>
      <c r="E198" s="105"/>
      <c r="F198" s="101"/>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43"/>
    </row>
    <row r="199" spans="1:32" x14ac:dyDescent="0.2">
      <c r="A199" s="40" t="str">
        <f t="shared" si="10"/>
        <v/>
      </c>
      <c r="B199" s="41" t="str">
        <f t="shared" si="11"/>
        <v/>
      </c>
      <c r="C199" s="44" t="str">
        <f t="shared" si="12"/>
        <v/>
      </c>
      <c r="D199" s="104"/>
      <c r="E199" s="105"/>
      <c r="F199" s="101"/>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43"/>
    </row>
    <row r="200" spans="1:32" x14ac:dyDescent="0.2">
      <c r="A200" s="40" t="str">
        <f t="shared" si="10"/>
        <v/>
      </c>
      <c r="B200" s="41" t="str">
        <f t="shared" si="11"/>
        <v/>
      </c>
      <c r="C200" s="44" t="str">
        <f t="shared" si="12"/>
        <v/>
      </c>
      <c r="D200" s="104"/>
      <c r="E200" s="105"/>
      <c r="F200" s="101"/>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43"/>
    </row>
    <row r="201" spans="1:32" x14ac:dyDescent="0.2">
      <c r="A201" s="40" t="str">
        <f t="shared" si="10"/>
        <v/>
      </c>
      <c r="B201" s="41" t="str">
        <f t="shared" si="11"/>
        <v/>
      </c>
      <c r="C201" s="44" t="str">
        <f t="shared" si="12"/>
        <v/>
      </c>
      <c r="D201" s="104"/>
      <c r="E201" s="105"/>
      <c r="F201" s="101"/>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43"/>
    </row>
    <row r="202" spans="1:32" x14ac:dyDescent="0.2">
      <c r="A202" s="40" t="str">
        <f t="shared" si="10"/>
        <v/>
      </c>
      <c r="B202" s="41" t="str">
        <f t="shared" si="11"/>
        <v/>
      </c>
      <c r="C202" s="44" t="str">
        <f t="shared" si="12"/>
        <v/>
      </c>
      <c r="D202" s="104"/>
      <c r="E202" s="105"/>
      <c r="F202" s="101"/>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43"/>
    </row>
    <row r="203" spans="1:32" x14ac:dyDescent="0.2">
      <c r="A203" s="40" t="str">
        <f t="shared" si="10"/>
        <v/>
      </c>
      <c r="B203" s="41" t="str">
        <f t="shared" si="11"/>
        <v/>
      </c>
      <c r="C203" s="44" t="str">
        <f t="shared" si="12"/>
        <v/>
      </c>
      <c r="D203" s="104"/>
      <c r="E203" s="105"/>
      <c r="F203" s="101"/>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43"/>
    </row>
    <row r="204" spans="1:32" x14ac:dyDescent="0.2">
      <c r="A204" s="40" t="str">
        <f t="shared" si="10"/>
        <v/>
      </c>
      <c r="B204" s="41" t="str">
        <f t="shared" si="11"/>
        <v/>
      </c>
      <c r="C204" s="44" t="str">
        <f t="shared" si="12"/>
        <v/>
      </c>
      <c r="D204" s="104"/>
      <c r="E204" s="105"/>
      <c r="F204" s="101"/>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43"/>
    </row>
    <row r="205" spans="1:32" x14ac:dyDescent="0.2">
      <c r="A205" s="40" t="str">
        <f t="shared" si="10"/>
        <v/>
      </c>
      <c r="B205" s="41" t="str">
        <f t="shared" si="11"/>
        <v/>
      </c>
      <c r="C205" s="44" t="str">
        <f t="shared" si="12"/>
        <v/>
      </c>
      <c r="D205" s="104"/>
      <c r="E205" s="105"/>
      <c r="F205" s="101"/>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43"/>
    </row>
    <row r="206" spans="1:32" x14ac:dyDescent="0.2">
      <c r="A206" s="40" t="str">
        <f t="shared" si="10"/>
        <v/>
      </c>
      <c r="B206" s="41" t="str">
        <f t="shared" si="11"/>
        <v/>
      </c>
      <c r="C206" s="44" t="str">
        <f t="shared" si="12"/>
        <v/>
      </c>
      <c r="D206" s="104"/>
      <c r="E206" s="105"/>
      <c r="F206" s="101"/>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43"/>
    </row>
    <row r="207" spans="1:32" x14ac:dyDescent="0.2">
      <c r="A207" s="40" t="str">
        <f t="shared" si="10"/>
        <v/>
      </c>
      <c r="B207" s="41" t="str">
        <f t="shared" si="11"/>
        <v/>
      </c>
      <c r="C207" s="44" t="str">
        <f t="shared" si="12"/>
        <v/>
      </c>
      <c r="D207" s="104"/>
      <c r="E207" s="105"/>
      <c r="F207" s="101"/>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43"/>
    </row>
    <row r="208" spans="1:32" x14ac:dyDescent="0.2">
      <c r="A208" s="40" t="str">
        <f t="shared" si="10"/>
        <v/>
      </c>
      <c r="B208" s="41" t="str">
        <f t="shared" si="11"/>
        <v/>
      </c>
      <c r="C208" s="44" t="str">
        <f t="shared" si="12"/>
        <v/>
      </c>
      <c r="D208" s="104"/>
      <c r="E208" s="105"/>
      <c r="F208" s="101"/>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43"/>
    </row>
    <row r="209" spans="1:32" x14ac:dyDescent="0.2">
      <c r="A209" s="40" t="str">
        <f t="shared" si="10"/>
        <v/>
      </c>
      <c r="B209" s="41" t="str">
        <f t="shared" si="11"/>
        <v/>
      </c>
      <c r="C209" s="44" t="str">
        <f t="shared" si="12"/>
        <v/>
      </c>
      <c r="D209" s="104"/>
      <c r="E209" s="105"/>
      <c r="F209" s="101"/>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43"/>
    </row>
    <row r="210" spans="1:32" x14ac:dyDescent="0.2">
      <c r="A210" s="40" t="str">
        <f t="shared" si="10"/>
        <v/>
      </c>
      <c r="B210" s="41" t="str">
        <f t="shared" si="11"/>
        <v/>
      </c>
      <c r="C210" s="44" t="str">
        <f t="shared" si="12"/>
        <v/>
      </c>
      <c r="D210" s="104"/>
      <c r="E210" s="105"/>
      <c r="F210" s="101"/>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43"/>
    </row>
    <row r="211" spans="1:32" x14ac:dyDescent="0.2">
      <c r="A211" s="40" t="str">
        <f t="shared" si="10"/>
        <v/>
      </c>
      <c r="B211" s="41" t="str">
        <f t="shared" si="11"/>
        <v/>
      </c>
      <c r="C211" s="44" t="str">
        <f t="shared" si="12"/>
        <v/>
      </c>
      <c r="D211" s="104"/>
      <c r="E211" s="105"/>
      <c r="F211" s="101"/>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43"/>
    </row>
    <row r="212" spans="1:32" x14ac:dyDescent="0.2">
      <c r="A212" s="40" t="str">
        <f t="shared" ref="A212:A275" si="13">IF(A211="","",(IF($G$9&gt;A211,A211+1,"")))</f>
        <v/>
      </c>
      <c r="B212" s="41" t="str">
        <f t="shared" ref="B212:B275" si="14">IF(COUNT(G212:AE212)&gt;0,SUM(G212:AE212),"")</f>
        <v/>
      </c>
      <c r="C212" s="44" t="str">
        <f t="shared" si="12"/>
        <v/>
      </c>
      <c r="D212" s="104"/>
      <c r="E212" s="105"/>
      <c r="F212" s="101"/>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43"/>
    </row>
    <row r="213" spans="1:32" x14ac:dyDescent="0.2">
      <c r="A213" s="40" t="str">
        <f t="shared" si="13"/>
        <v/>
      </c>
      <c r="B213" s="41" t="str">
        <f t="shared" si="14"/>
        <v/>
      </c>
      <c r="C213" s="44" t="str">
        <f t="shared" ref="C213:C276" si="15">IF(COUNT(G213:AE213)&gt;0,B213/COUNT(G213:AE213),"")</f>
        <v/>
      </c>
      <c r="D213" s="104"/>
      <c r="E213" s="105"/>
      <c r="F213" s="101"/>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43"/>
    </row>
    <row r="214" spans="1:32" x14ac:dyDescent="0.2">
      <c r="A214" s="40" t="str">
        <f t="shared" si="13"/>
        <v/>
      </c>
      <c r="B214" s="41" t="str">
        <f t="shared" si="14"/>
        <v/>
      </c>
      <c r="C214" s="44" t="str">
        <f t="shared" si="15"/>
        <v/>
      </c>
      <c r="D214" s="104"/>
      <c r="E214" s="105"/>
      <c r="F214" s="101"/>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43"/>
    </row>
    <row r="215" spans="1:32" x14ac:dyDescent="0.2">
      <c r="A215" s="40" t="str">
        <f t="shared" si="13"/>
        <v/>
      </c>
      <c r="B215" s="41" t="str">
        <f t="shared" si="14"/>
        <v/>
      </c>
      <c r="C215" s="44" t="str">
        <f t="shared" si="15"/>
        <v/>
      </c>
      <c r="D215" s="104"/>
      <c r="E215" s="105"/>
      <c r="F215" s="101"/>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43"/>
    </row>
    <row r="216" spans="1:32" x14ac:dyDescent="0.2">
      <c r="A216" s="40" t="str">
        <f t="shared" si="13"/>
        <v/>
      </c>
      <c r="B216" s="41" t="str">
        <f t="shared" si="14"/>
        <v/>
      </c>
      <c r="C216" s="44" t="str">
        <f t="shared" si="15"/>
        <v/>
      </c>
      <c r="D216" s="104"/>
      <c r="E216" s="105"/>
      <c r="F216" s="101"/>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43"/>
    </row>
    <row r="217" spans="1:32" x14ac:dyDescent="0.2">
      <c r="A217" s="40" t="str">
        <f t="shared" si="13"/>
        <v/>
      </c>
      <c r="B217" s="41" t="str">
        <f t="shared" si="14"/>
        <v/>
      </c>
      <c r="C217" s="44" t="str">
        <f t="shared" si="15"/>
        <v/>
      </c>
      <c r="D217" s="104"/>
      <c r="E217" s="105"/>
      <c r="F217" s="101"/>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43"/>
    </row>
    <row r="218" spans="1:32" x14ac:dyDescent="0.2">
      <c r="A218" s="40" t="str">
        <f t="shared" si="13"/>
        <v/>
      </c>
      <c r="B218" s="41" t="str">
        <f t="shared" si="14"/>
        <v/>
      </c>
      <c r="C218" s="44" t="str">
        <f t="shared" si="15"/>
        <v/>
      </c>
      <c r="D218" s="104"/>
      <c r="E218" s="105"/>
      <c r="F218" s="101"/>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43"/>
    </row>
    <row r="219" spans="1:32" x14ac:dyDescent="0.2">
      <c r="A219" s="40" t="str">
        <f t="shared" si="13"/>
        <v/>
      </c>
      <c r="B219" s="41" t="str">
        <f t="shared" si="14"/>
        <v/>
      </c>
      <c r="C219" s="44" t="str">
        <f t="shared" si="15"/>
        <v/>
      </c>
      <c r="D219" s="104"/>
      <c r="E219" s="105"/>
      <c r="F219" s="101"/>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43"/>
    </row>
    <row r="220" spans="1:32" x14ac:dyDescent="0.2">
      <c r="A220" s="40" t="str">
        <f t="shared" si="13"/>
        <v/>
      </c>
      <c r="B220" s="41" t="str">
        <f t="shared" si="14"/>
        <v/>
      </c>
      <c r="C220" s="44" t="str">
        <f t="shared" si="15"/>
        <v/>
      </c>
      <c r="D220" s="104"/>
      <c r="E220" s="105"/>
      <c r="F220" s="101"/>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43"/>
    </row>
    <row r="221" spans="1:32" x14ac:dyDescent="0.2">
      <c r="A221" s="40" t="str">
        <f t="shared" si="13"/>
        <v/>
      </c>
      <c r="B221" s="41" t="str">
        <f t="shared" si="14"/>
        <v/>
      </c>
      <c r="C221" s="44" t="str">
        <f t="shared" si="15"/>
        <v/>
      </c>
      <c r="D221" s="104"/>
      <c r="E221" s="105"/>
      <c r="F221" s="101"/>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43"/>
    </row>
    <row r="222" spans="1:32" x14ac:dyDescent="0.2">
      <c r="A222" s="40" t="str">
        <f t="shared" si="13"/>
        <v/>
      </c>
      <c r="B222" s="41" t="str">
        <f t="shared" si="14"/>
        <v/>
      </c>
      <c r="C222" s="44" t="str">
        <f t="shared" si="15"/>
        <v/>
      </c>
      <c r="D222" s="104"/>
      <c r="E222" s="105"/>
      <c r="F222" s="101"/>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43"/>
    </row>
    <row r="223" spans="1:32" x14ac:dyDescent="0.2">
      <c r="A223" s="40" t="str">
        <f t="shared" si="13"/>
        <v/>
      </c>
      <c r="B223" s="41" t="str">
        <f t="shared" si="14"/>
        <v/>
      </c>
      <c r="C223" s="44" t="str">
        <f t="shared" si="15"/>
        <v/>
      </c>
      <c r="D223" s="104"/>
      <c r="E223" s="105"/>
      <c r="F223" s="101"/>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43"/>
    </row>
    <row r="224" spans="1:32" x14ac:dyDescent="0.2">
      <c r="A224" s="40" t="str">
        <f t="shared" si="13"/>
        <v/>
      </c>
      <c r="B224" s="41" t="str">
        <f t="shared" si="14"/>
        <v/>
      </c>
      <c r="C224" s="44" t="str">
        <f t="shared" si="15"/>
        <v/>
      </c>
      <c r="D224" s="104"/>
      <c r="E224" s="105"/>
      <c r="F224" s="101"/>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43"/>
    </row>
    <row r="225" spans="1:32" x14ac:dyDescent="0.2">
      <c r="A225" s="40" t="str">
        <f t="shared" si="13"/>
        <v/>
      </c>
      <c r="B225" s="41" t="str">
        <f t="shared" si="14"/>
        <v/>
      </c>
      <c r="C225" s="44" t="str">
        <f t="shared" si="15"/>
        <v/>
      </c>
      <c r="D225" s="104"/>
      <c r="E225" s="105"/>
      <c r="F225" s="101"/>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43"/>
    </row>
    <row r="226" spans="1:32" x14ac:dyDescent="0.2">
      <c r="A226" s="40" t="str">
        <f t="shared" si="13"/>
        <v/>
      </c>
      <c r="B226" s="41" t="str">
        <f t="shared" si="14"/>
        <v/>
      </c>
      <c r="C226" s="44" t="str">
        <f t="shared" si="15"/>
        <v/>
      </c>
      <c r="D226" s="104"/>
      <c r="E226" s="105"/>
      <c r="F226" s="101"/>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43"/>
    </row>
    <row r="227" spans="1:32" x14ac:dyDescent="0.2">
      <c r="A227" s="40" t="str">
        <f t="shared" si="13"/>
        <v/>
      </c>
      <c r="B227" s="41" t="str">
        <f t="shared" si="14"/>
        <v/>
      </c>
      <c r="C227" s="44" t="str">
        <f t="shared" si="15"/>
        <v/>
      </c>
      <c r="D227" s="104"/>
      <c r="E227" s="105"/>
      <c r="F227" s="101"/>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43"/>
    </row>
    <row r="228" spans="1:32" x14ac:dyDescent="0.2">
      <c r="A228" s="40" t="str">
        <f t="shared" si="13"/>
        <v/>
      </c>
      <c r="B228" s="41" t="str">
        <f t="shared" si="14"/>
        <v/>
      </c>
      <c r="C228" s="44" t="str">
        <f t="shared" si="15"/>
        <v/>
      </c>
      <c r="D228" s="104"/>
      <c r="E228" s="105"/>
      <c r="F228" s="101"/>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43"/>
    </row>
    <row r="229" spans="1:32" x14ac:dyDescent="0.2">
      <c r="A229" s="40" t="str">
        <f t="shared" si="13"/>
        <v/>
      </c>
      <c r="B229" s="41" t="str">
        <f t="shared" si="14"/>
        <v/>
      </c>
      <c r="C229" s="44" t="str">
        <f t="shared" si="15"/>
        <v/>
      </c>
      <c r="D229" s="104"/>
      <c r="E229" s="105"/>
      <c r="F229" s="101"/>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43"/>
    </row>
    <row r="230" spans="1:32" x14ac:dyDescent="0.2">
      <c r="A230" s="40" t="str">
        <f t="shared" si="13"/>
        <v/>
      </c>
      <c r="B230" s="41" t="str">
        <f t="shared" si="14"/>
        <v/>
      </c>
      <c r="C230" s="44" t="str">
        <f t="shared" si="15"/>
        <v/>
      </c>
      <c r="D230" s="104"/>
      <c r="E230" s="105"/>
      <c r="F230" s="101"/>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43"/>
    </row>
    <row r="231" spans="1:32" x14ac:dyDescent="0.2">
      <c r="A231" s="40" t="str">
        <f t="shared" si="13"/>
        <v/>
      </c>
      <c r="B231" s="41" t="str">
        <f t="shared" si="14"/>
        <v/>
      </c>
      <c r="C231" s="44" t="str">
        <f t="shared" si="15"/>
        <v/>
      </c>
      <c r="D231" s="104"/>
      <c r="E231" s="105"/>
      <c r="F231" s="101"/>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43"/>
    </row>
    <row r="232" spans="1:32" x14ac:dyDescent="0.2">
      <c r="A232" s="40" t="str">
        <f t="shared" si="13"/>
        <v/>
      </c>
      <c r="B232" s="41" t="str">
        <f t="shared" si="14"/>
        <v/>
      </c>
      <c r="C232" s="44" t="str">
        <f t="shared" si="15"/>
        <v/>
      </c>
      <c r="D232" s="104"/>
      <c r="E232" s="105"/>
      <c r="F232" s="101"/>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43"/>
    </row>
    <row r="233" spans="1:32" x14ac:dyDescent="0.2">
      <c r="A233" s="40" t="str">
        <f t="shared" si="13"/>
        <v/>
      </c>
      <c r="B233" s="41" t="str">
        <f t="shared" si="14"/>
        <v/>
      </c>
      <c r="C233" s="44" t="str">
        <f t="shared" si="15"/>
        <v/>
      </c>
      <c r="D233" s="104"/>
      <c r="E233" s="105"/>
      <c r="F233" s="101"/>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43"/>
    </row>
    <row r="234" spans="1:32" x14ac:dyDescent="0.2">
      <c r="A234" s="40" t="str">
        <f t="shared" si="13"/>
        <v/>
      </c>
      <c r="B234" s="41" t="str">
        <f t="shared" si="14"/>
        <v/>
      </c>
      <c r="C234" s="44" t="str">
        <f t="shared" si="15"/>
        <v/>
      </c>
      <c r="D234" s="104"/>
      <c r="E234" s="105"/>
      <c r="F234" s="101"/>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43"/>
    </row>
    <row r="235" spans="1:32" x14ac:dyDescent="0.2">
      <c r="A235" s="40" t="str">
        <f t="shared" si="13"/>
        <v/>
      </c>
      <c r="B235" s="41" t="str">
        <f t="shared" si="14"/>
        <v/>
      </c>
      <c r="C235" s="44" t="str">
        <f t="shared" si="15"/>
        <v/>
      </c>
      <c r="D235" s="104"/>
      <c r="E235" s="105"/>
      <c r="F235" s="101"/>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43"/>
    </row>
    <row r="236" spans="1:32" x14ac:dyDescent="0.2">
      <c r="A236" s="40" t="str">
        <f t="shared" si="13"/>
        <v/>
      </c>
      <c r="B236" s="41" t="str">
        <f t="shared" si="14"/>
        <v/>
      </c>
      <c r="C236" s="44" t="str">
        <f t="shared" si="15"/>
        <v/>
      </c>
      <c r="D236" s="104"/>
      <c r="E236" s="105"/>
      <c r="F236" s="101"/>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43"/>
    </row>
    <row r="237" spans="1:32" x14ac:dyDescent="0.2">
      <c r="A237" s="40" t="str">
        <f t="shared" si="13"/>
        <v/>
      </c>
      <c r="B237" s="41" t="str">
        <f t="shared" si="14"/>
        <v/>
      </c>
      <c r="C237" s="44" t="str">
        <f t="shared" si="15"/>
        <v/>
      </c>
      <c r="D237" s="104"/>
      <c r="E237" s="105"/>
      <c r="F237" s="101"/>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43"/>
    </row>
    <row r="238" spans="1:32" x14ac:dyDescent="0.2">
      <c r="A238" s="40" t="str">
        <f t="shared" si="13"/>
        <v/>
      </c>
      <c r="B238" s="41" t="str">
        <f t="shared" si="14"/>
        <v/>
      </c>
      <c r="C238" s="44" t="str">
        <f t="shared" si="15"/>
        <v/>
      </c>
      <c r="D238" s="104"/>
      <c r="E238" s="105"/>
      <c r="F238" s="101"/>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43"/>
    </row>
    <row r="239" spans="1:32" x14ac:dyDescent="0.2">
      <c r="A239" s="40" t="str">
        <f t="shared" si="13"/>
        <v/>
      </c>
      <c r="B239" s="41" t="str">
        <f t="shared" si="14"/>
        <v/>
      </c>
      <c r="C239" s="44" t="str">
        <f t="shared" si="15"/>
        <v/>
      </c>
      <c r="D239" s="104"/>
      <c r="E239" s="105"/>
      <c r="F239" s="101"/>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43"/>
    </row>
    <row r="240" spans="1:32" x14ac:dyDescent="0.2">
      <c r="A240" s="40" t="str">
        <f t="shared" si="13"/>
        <v/>
      </c>
      <c r="B240" s="41" t="str">
        <f t="shared" si="14"/>
        <v/>
      </c>
      <c r="C240" s="44" t="str">
        <f t="shared" si="15"/>
        <v/>
      </c>
      <c r="D240" s="104"/>
      <c r="E240" s="105"/>
      <c r="F240" s="101"/>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43"/>
    </row>
    <row r="241" spans="1:32" x14ac:dyDescent="0.2">
      <c r="A241" s="40" t="str">
        <f t="shared" si="13"/>
        <v/>
      </c>
      <c r="B241" s="41" t="str">
        <f t="shared" si="14"/>
        <v/>
      </c>
      <c r="C241" s="44" t="str">
        <f t="shared" si="15"/>
        <v/>
      </c>
      <c r="D241" s="104"/>
      <c r="E241" s="105"/>
      <c r="F241" s="101"/>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43"/>
    </row>
    <row r="242" spans="1:32" x14ac:dyDescent="0.2">
      <c r="A242" s="40" t="str">
        <f t="shared" si="13"/>
        <v/>
      </c>
      <c r="B242" s="41" t="str">
        <f t="shared" si="14"/>
        <v/>
      </c>
      <c r="C242" s="44" t="str">
        <f t="shared" si="15"/>
        <v/>
      </c>
      <c r="D242" s="104"/>
      <c r="E242" s="105"/>
      <c r="F242" s="101"/>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43"/>
    </row>
    <row r="243" spans="1:32" x14ac:dyDescent="0.2">
      <c r="A243" s="40" t="str">
        <f t="shared" si="13"/>
        <v/>
      </c>
      <c r="B243" s="41" t="str">
        <f t="shared" si="14"/>
        <v/>
      </c>
      <c r="C243" s="44" t="str">
        <f t="shared" si="15"/>
        <v/>
      </c>
      <c r="D243" s="104"/>
      <c r="E243" s="105"/>
      <c r="F243" s="101"/>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43"/>
    </row>
    <row r="244" spans="1:32" x14ac:dyDescent="0.2">
      <c r="A244" s="40" t="str">
        <f t="shared" si="13"/>
        <v/>
      </c>
      <c r="B244" s="41" t="str">
        <f t="shared" si="14"/>
        <v/>
      </c>
      <c r="C244" s="44" t="str">
        <f t="shared" si="15"/>
        <v/>
      </c>
      <c r="D244" s="104"/>
      <c r="E244" s="105"/>
      <c r="F244" s="101"/>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43"/>
    </row>
    <row r="245" spans="1:32" x14ac:dyDescent="0.2">
      <c r="A245" s="40" t="str">
        <f t="shared" si="13"/>
        <v/>
      </c>
      <c r="B245" s="41" t="str">
        <f t="shared" si="14"/>
        <v/>
      </c>
      <c r="C245" s="44" t="str">
        <f t="shared" si="15"/>
        <v/>
      </c>
      <c r="D245" s="104"/>
      <c r="E245" s="105"/>
      <c r="F245" s="101"/>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43"/>
    </row>
    <row r="246" spans="1:32" x14ac:dyDescent="0.2">
      <c r="A246" s="40" t="str">
        <f t="shared" si="13"/>
        <v/>
      </c>
      <c r="B246" s="41" t="str">
        <f t="shared" si="14"/>
        <v/>
      </c>
      <c r="C246" s="44" t="str">
        <f t="shared" si="15"/>
        <v/>
      </c>
      <c r="D246" s="104"/>
      <c r="E246" s="105"/>
      <c r="F246" s="101"/>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43"/>
    </row>
    <row r="247" spans="1:32" x14ac:dyDescent="0.2">
      <c r="A247" s="40" t="str">
        <f t="shared" si="13"/>
        <v/>
      </c>
      <c r="B247" s="41" t="str">
        <f t="shared" si="14"/>
        <v/>
      </c>
      <c r="C247" s="44" t="str">
        <f t="shared" si="15"/>
        <v/>
      </c>
      <c r="D247" s="104"/>
      <c r="E247" s="105"/>
      <c r="F247" s="101"/>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43"/>
    </row>
    <row r="248" spans="1:32" x14ac:dyDescent="0.2">
      <c r="A248" s="40" t="str">
        <f t="shared" si="13"/>
        <v/>
      </c>
      <c r="B248" s="41" t="str">
        <f t="shared" si="14"/>
        <v/>
      </c>
      <c r="C248" s="44" t="str">
        <f t="shared" si="15"/>
        <v/>
      </c>
      <c r="D248" s="104"/>
      <c r="E248" s="105"/>
      <c r="F248" s="101"/>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43"/>
    </row>
    <row r="249" spans="1:32" x14ac:dyDescent="0.2">
      <c r="A249" s="40" t="str">
        <f t="shared" si="13"/>
        <v/>
      </c>
      <c r="B249" s="41" t="str">
        <f t="shared" si="14"/>
        <v/>
      </c>
      <c r="C249" s="44" t="str">
        <f t="shared" si="15"/>
        <v/>
      </c>
      <c r="D249" s="104"/>
      <c r="E249" s="105"/>
      <c r="F249" s="101"/>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43"/>
    </row>
    <row r="250" spans="1:32" x14ac:dyDescent="0.2">
      <c r="A250" s="40" t="str">
        <f t="shared" si="13"/>
        <v/>
      </c>
      <c r="B250" s="41" t="str">
        <f t="shared" si="14"/>
        <v/>
      </c>
      <c r="C250" s="44" t="str">
        <f t="shared" si="15"/>
        <v/>
      </c>
      <c r="D250" s="104"/>
      <c r="E250" s="105"/>
      <c r="F250" s="101"/>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43"/>
    </row>
    <row r="251" spans="1:32" x14ac:dyDescent="0.2">
      <c r="A251" s="40" t="str">
        <f t="shared" si="13"/>
        <v/>
      </c>
      <c r="B251" s="41" t="str">
        <f t="shared" si="14"/>
        <v/>
      </c>
      <c r="C251" s="44" t="str">
        <f t="shared" si="15"/>
        <v/>
      </c>
      <c r="D251" s="104"/>
      <c r="E251" s="105"/>
      <c r="F251" s="101"/>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43"/>
    </row>
    <row r="252" spans="1:32" x14ac:dyDescent="0.2">
      <c r="A252" s="40" t="str">
        <f t="shared" si="13"/>
        <v/>
      </c>
      <c r="B252" s="41" t="str">
        <f t="shared" si="14"/>
        <v/>
      </c>
      <c r="C252" s="44" t="str">
        <f t="shared" si="15"/>
        <v/>
      </c>
      <c r="D252" s="104"/>
      <c r="E252" s="105"/>
      <c r="F252" s="101"/>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43"/>
    </row>
    <row r="253" spans="1:32" x14ac:dyDescent="0.2">
      <c r="A253" s="40" t="str">
        <f t="shared" si="13"/>
        <v/>
      </c>
      <c r="B253" s="41" t="str">
        <f t="shared" si="14"/>
        <v/>
      </c>
      <c r="C253" s="44" t="str">
        <f t="shared" si="15"/>
        <v/>
      </c>
      <c r="D253" s="104"/>
      <c r="E253" s="105"/>
      <c r="F253" s="101"/>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43"/>
    </row>
    <row r="254" spans="1:32" x14ac:dyDescent="0.2">
      <c r="A254" s="40" t="str">
        <f t="shared" si="13"/>
        <v/>
      </c>
      <c r="B254" s="41" t="str">
        <f t="shared" si="14"/>
        <v/>
      </c>
      <c r="C254" s="44" t="str">
        <f t="shared" si="15"/>
        <v/>
      </c>
      <c r="D254" s="104"/>
      <c r="E254" s="105"/>
      <c r="F254" s="101"/>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43"/>
    </row>
    <row r="255" spans="1:32" x14ac:dyDescent="0.2">
      <c r="A255" s="40" t="str">
        <f t="shared" si="13"/>
        <v/>
      </c>
      <c r="B255" s="41" t="str">
        <f t="shared" si="14"/>
        <v/>
      </c>
      <c r="C255" s="44" t="str">
        <f t="shared" si="15"/>
        <v/>
      </c>
      <c r="D255" s="104"/>
      <c r="E255" s="105"/>
      <c r="F255" s="101"/>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43"/>
    </row>
    <row r="256" spans="1:32" x14ac:dyDescent="0.2">
      <c r="A256" s="40" t="str">
        <f t="shared" si="13"/>
        <v/>
      </c>
      <c r="B256" s="41" t="str">
        <f t="shared" si="14"/>
        <v/>
      </c>
      <c r="C256" s="44" t="str">
        <f t="shared" si="15"/>
        <v/>
      </c>
      <c r="D256" s="104"/>
      <c r="E256" s="105"/>
      <c r="F256" s="101"/>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43"/>
    </row>
    <row r="257" spans="1:32" x14ac:dyDescent="0.2">
      <c r="A257" s="40" t="str">
        <f t="shared" si="13"/>
        <v/>
      </c>
      <c r="B257" s="41" t="str">
        <f t="shared" si="14"/>
        <v/>
      </c>
      <c r="C257" s="44" t="str">
        <f t="shared" si="15"/>
        <v/>
      </c>
      <c r="D257" s="104"/>
      <c r="E257" s="105"/>
      <c r="F257" s="101"/>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43"/>
    </row>
    <row r="258" spans="1:32" x14ac:dyDescent="0.2">
      <c r="A258" s="40" t="str">
        <f t="shared" si="13"/>
        <v/>
      </c>
      <c r="B258" s="41" t="str">
        <f t="shared" si="14"/>
        <v/>
      </c>
      <c r="C258" s="44" t="str">
        <f t="shared" si="15"/>
        <v/>
      </c>
      <c r="D258" s="104"/>
      <c r="E258" s="105"/>
      <c r="F258" s="101"/>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43"/>
    </row>
    <row r="259" spans="1:32" x14ac:dyDescent="0.2">
      <c r="A259" s="40" t="str">
        <f t="shared" si="13"/>
        <v/>
      </c>
      <c r="B259" s="41" t="str">
        <f t="shared" si="14"/>
        <v/>
      </c>
      <c r="C259" s="44" t="str">
        <f t="shared" si="15"/>
        <v/>
      </c>
      <c r="D259" s="104"/>
      <c r="E259" s="105"/>
      <c r="F259" s="101"/>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43"/>
    </row>
    <row r="260" spans="1:32" x14ac:dyDescent="0.2">
      <c r="A260" s="40" t="str">
        <f t="shared" si="13"/>
        <v/>
      </c>
      <c r="B260" s="41" t="str">
        <f t="shared" si="14"/>
        <v/>
      </c>
      <c r="C260" s="44" t="str">
        <f t="shared" si="15"/>
        <v/>
      </c>
      <c r="D260" s="104"/>
      <c r="E260" s="105"/>
      <c r="F260" s="101"/>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43"/>
    </row>
    <row r="261" spans="1:32" x14ac:dyDescent="0.2">
      <c r="A261" s="40" t="str">
        <f t="shared" si="13"/>
        <v/>
      </c>
      <c r="B261" s="41" t="str">
        <f t="shared" si="14"/>
        <v/>
      </c>
      <c r="C261" s="44" t="str">
        <f t="shared" si="15"/>
        <v/>
      </c>
      <c r="D261" s="104"/>
      <c r="E261" s="105"/>
      <c r="F261" s="101"/>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43"/>
    </row>
    <row r="262" spans="1:32" x14ac:dyDescent="0.2">
      <c r="A262" s="40" t="str">
        <f t="shared" si="13"/>
        <v/>
      </c>
      <c r="B262" s="41" t="str">
        <f t="shared" si="14"/>
        <v/>
      </c>
      <c r="C262" s="44" t="str">
        <f t="shared" si="15"/>
        <v/>
      </c>
      <c r="D262" s="104"/>
      <c r="E262" s="105"/>
      <c r="F262" s="101"/>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43"/>
    </row>
    <row r="263" spans="1:32" x14ac:dyDescent="0.2">
      <c r="A263" s="40" t="str">
        <f t="shared" si="13"/>
        <v/>
      </c>
      <c r="B263" s="41" t="str">
        <f t="shared" si="14"/>
        <v/>
      </c>
      <c r="C263" s="44" t="str">
        <f t="shared" si="15"/>
        <v/>
      </c>
      <c r="D263" s="104"/>
      <c r="E263" s="105"/>
      <c r="F263" s="101"/>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43"/>
    </row>
    <row r="264" spans="1:32" x14ac:dyDescent="0.2">
      <c r="A264" s="40" t="str">
        <f t="shared" si="13"/>
        <v/>
      </c>
      <c r="B264" s="41" t="str">
        <f t="shared" si="14"/>
        <v/>
      </c>
      <c r="C264" s="44" t="str">
        <f t="shared" si="15"/>
        <v/>
      </c>
      <c r="D264" s="104"/>
      <c r="E264" s="105"/>
      <c r="F264" s="101"/>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43"/>
    </row>
    <row r="265" spans="1:32" x14ac:dyDescent="0.2">
      <c r="A265" s="40" t="str">
        <f t="shared" si="13"/>
        <v/>
      </c>
      <c r="B265" s="41" t="str">
        <f t="shared" si="14"/>
        <v/>
      </c>
      <c r="C265" s="44" t="str">
        <f t="shared" si="15"/>
        <v/>
      </c>
      <c r="D265" s="104"/>
      <c r="E265" s="105"/>
      <c r="F265" s="101"/>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43"/>
    </row>
    <row r="266" spans="1:32" x14ac:dyDescent="0.2">
      <c r="A266" s="40" t="str">
        <f t="shared" si="13"/>
        <v/>
      </c>
      <c r="B266" s="41" t="str">
        <f t="shared" si="14"/>
        <v/>
      </c>
      <c r="C266" s="44" t="str">
        <f t="shared" si="15"/>
        <v/>
      </c>
      <c r="D266" s="104"/>
      <c r="E266" s="105"/>
      <c r="F266" s="101"/>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43"/>
    </row>
    <row r="267" spans="1:32" x14ac:dyDescent="0.2">
      <c r="A267" s="40" t="str">
        <f t="shared" si="13"/>
        <v/>
      </c>
      <c r="B267" s="41" t="str">
        <f t="shared" si="14"/>
        <v/>
      </c>
      <c r="C267" s="44" t="str">
        <f t="shared" si="15"/>
        <v/>
      </c>
      <c r="D267" s="104"/>
      <c r="E267" s="105"/>
      <c r="F267" s="101"/>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43"/>
    </row>
    <row r="268" spans="1:32" x14ac:dyDescent="0.2">
      <c r="A268" s="40" t="str">
        <f t="shared" si="13"/>
        <v/>
      </c>
      <c r="B268" s="41" t="str">
        <f t="shared" si="14"/>
        <v/>
      </c>
      <c r="C268" s="44" t="str">
        <f t="shared" si="15"/>
        <v/>
      </c>
      <c r="D268" s="104"/>
      <c r="E268" s="105"/>
      <c r="F268" s="101"/>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43"/>
    </row>
    <row r="269" spans="1:32" x14ac:dyDescent="0.2">
      <c r="A269" s="40" t="str">
        <f t="shared" si="13"/>
        <v/>
      </c>
      <c r="B269" s="41" t="str">
        <f t="shared" si="14"/>
        <v/>
      </c>
      <c r="C269" s="44" t="str">
        <f t="shared" si="15"/>
        <v/>
      </c>
      <c r="D269" s="104"/>
      <c r="E269" s="105"/>
      <c r="F269" s="101"/>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43"/>
    </row>
    <row r="270" spans="1:32" x14ac:dyDescent="0.2">
      <c r="A270" s="40" t="str">
        <f t="shared" si="13"/>
        <v/>
      </c>
      <c r="B270" s="41" t="str">
        <f t="shared" si="14"/>
        <v/>
      </c>
      <c r="C270" s="44" t="str">
        <f t="shared" si="15"/>
        <v/>
      </c>
      <c r="D270" s="104"/>
      <c r="E270" s="105"/>
      <c r="F270" s="101"/>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43"/>
    </row>
    <row r="271" spans="1:32" x14ac:dyDescent="0.2">
      <c r="A271" s="40" t="str">
        <f t="shared" si="13"/>
        <v/>
      </c>
      <c r="B271" s="41" t="str">
        <f t="shared" si="14"/>
        <v/>
      </c>
      <c r="C271" s="44" t="str">
        <f t="shared" si="15"/>
        <v/>
      </c>
      <c r="D271" s="104"/>
      <c r="E271" s="105"/>
      <c r="F271" s="101"/>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43"/>
    </row>
    <row r="272" spans="1:32" x14ac:dyDescent="0.2">
      <c r="A272" s="40" t="str">
        <f t="shared" si="13"/>
        <v/>
      </c>
      <c r="B272" s="41" t="str">
        <f t="shared" si="14"/>
        <v/>
      </c>
      <c r="C272" s="44" t="str">
        <f t="shared" si="15"/>
        <v/>
      </c>
      <c r="D272" s="104"/>
      <c r="E272" s="105"/>
      <c r="F272" s="101"/>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43"/>
    </row>
    <row r="273" spans="1:32" x14ac:dyDescent="0.2">
      <c r="A273" s="40" t="str">
        <f t="shared" si="13"/>
        <v/>
      </c>
      <c r="B273" s="41" t="str">
        <f t="shared" si="14"/>
        <v/>
      </c>
      <c r="C273" s="44" t="str">
        <f t="shared" si="15"/>
        <v/>
      </c>
      <c r="D273" s="104"/>
      <c r="E273" s="105"/>
      <c r="F273" s="101"/>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43"/>
    </row>
    <row r="274" spans="1:32" x14ac:dyDescent="0.2">
      <c r="A274" s="40" t="str">
        <f t="shared" si="13"/>
        <v/>
      </c>
      <c r="B274" s="41" t="str">
        <f t="shared" si="14"/>
        <v/>
      </c>
      <c r="C274" s="44" t="str">
        <f t="shared" si="15"/>
        <v/>
      </c>
      <c r="D274" s="104"/>
      <c r="E274" s="105"/>
      <c r="F274" s="101"/>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43"/>
    </row>
    <row r="275" spans="1:32" x14ac:dyDescent="0.2">
      <c r="A275" s="40" t="str">
        <f t="shared" si="13"/>
        <v/>
      </c>
      <c r="B275" s="41" t="str">
        <f t="shared" si="14"/>
        <v/>
      </c>
      <c r="C275" s="44" t="str">
        <f t="shared" si="15"/>
        <v/>
      </c>
      <c r="D275" s="104"/>
      <c r="E275" s="105"/>
      <c r="F275" s="101"/>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43"/>
    </row>
    <row r="276" spans="1:32" x14ac:dyDescent="0.2">
      <c r="A276" s="40" t="str">
        <f t="shared" ref="A276:A339" si="16">IF(A275="","",(IF($G$9&gt;A275,A275+1,"")))</f>
        <v/>
      </c>
      <c r="B276" s="41" t="str">
        <f t="shared" ref="B276:B339" si="17">IF(COUNT(G276:AE276)&gt;0,SUM(G276:AE276),"")</f>
        <v/>
      </c>
      <c r="C276" s="44" t="str">
        <f t="shared" si="15"/>
        <v/>
      </c>
      <c r="D276" s="104"/>
      <c r="E276" s="105"/>
      <c r="F276" s="101"/>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43"/>
    </row>
    <row r="277" spans="1:32" x14ac:dyDescent="0.2">
      <c r="A277" s="40" t="str">
        <f t="shared" si="16"/>
        <v/>
      </c>
      <c r="B277" s="41" t="str">
        <f t="shared" si="17"/>
        <v/>
      </c>
      <c r="C277" s="44" t="str">
        <f t="shared" ref="C277:C340" si="18">IF(COUNT(G277:AE277)&gt;0,B277/COUNT(G277:AE277),"")</f>
        <v/>
      </c>
      <c r="D277" s="104"/>
      <c r="E277" s="105"/>
      <c r="F277" s="101"/>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43"/>
    </row>
    <row r="278" spans="1:32" x14ac:dyDescent="0.2">
      <c r="A278" s="40" t="str">
        <f t="shared" si="16"/>
        <v/>
      </c>
      <c r="B278" s="41" t="str">
        <f t="shared" si="17"/>
        <v/>
      </c>
      <c r="C278" s="44" t="str">
        <f t="shared" si="18"/>
        <v/>
      </c>
      <c r="D278" s="104"/>
      <c r="E278" s="105"/>
      <c r="F278" s="101"/>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43"/>
    </row>
    <row r="279" spans="1:32" x14ac:dyDescent="0.2">
      <c r="A279" s="40" t="str">
        <f t="shared" si="16"/>
        <v/>
      </c>
      <c r="B279" s="41" t="str">
        <f t="shared" si="17"/>
        <v/>
      </c>
      <c r="C279" s="44" t="str">
        <f t="shared" si="18"/>
        <v/>
      </c>
      <c r="D279" s="104"/>
      <c r="E279" s="105"/>
      <c r="F279" s="101"/>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43"/>
    </row>
    <row r="280" spans="1:32" x14ac:dyDescent="0.2">
      <c r="A280" s="40" t="str">
        <f t="shared" si="16"/>
        <v/>
      </c>
      <c r="B280" s="41" t="str">
        <f t="shared" si="17"/>
        <v/>
      </c>
      <c r="C280" s="44" t="str">
        <f t="shared" si="18"/>
        <v/>
      </c>
      <c r="D280" s="104"/>
      <c r="E280" s="105"/>
      <c r="F280" s="101"/>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43"/>
    </row>
    <row r="281" spans="1:32" x14ac:dyDescent="0.2">
      <c r="A281" s="40" t="str">
        <f t="shared" si="16"/>
        <v/>
      </c>
      <c r="B281" s="41" t="str">
        <f t="shared" si="17"/>
        <v/>
      </c>
      <c r="C281" s="44" t="str">
        <f t="shared" si="18"/>
        <v/>
      </c>
      <c r="D281" s="104"/>
      <c r="E281" s="105"/>
      <c r="F281" s="101"/>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43"/>
    </row>
    <row r="282" spans="1:32" x14ac:dyDescent="0.2">
      <c r="A282" s="40" t="str">
        <f t="shared" si="16"/>
        <v/>
      </c>
      <c r="B282" s="41" t="str">
        <f t="shared" si="17"/>
        <v/>
      </c>
      <c r="C282" s="44" t="str">
        <f t="shared" si="18"/>
        <v/>
      </c>
      <c r="D282" s="104"/>
      <c r="E282" s="105"/>
      <c r="F282" s="101"/>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43"/>
    </row>
    <row r="283" spans="1:32" x14ac:dyDescent="0.2">
      <c r="A283" s="40" t="str">
        <f t="shared" si="16"/>
        <v/>
      </c>
      <c r="B283" s="41" t="str">
        <f t="shared" si="17"/>
        <v/>
      </c>
      <c r="C283" s="44" t="str">
        <f t="shared" si="18"/>
        <v/>
      </c>
      <c r="D283" s="104"/>
      <c r="E283" s="105"/>
      <c r="F283" s="101"/>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43"/>
    </row>
    <row r="284" spans="1:32" x14ac:dyDescent="0.2">
      <c r="A284" s="40" t="str">
        <f t="shared" si="16"/>
        <v/>
      </c>
      <c r="B284" s="41" t="str">
        <f t="shared" si="17"/>
        <v/>
      </c>
      <c r="C284" s="44" t="str">
        <f t="shared" si="18"/>
        <v/>
      </c>
      <c r="D284" s="104"/>
      <c r="E284" s="105"/>
      <c r="F284" s="101"/>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43"/>
    </row>
    <row r="285" spans="1:32" x14ac:dyDescent="0.2">
      <c r="A285" s="40" t="str">
        <f t="shared" si="16"/>
        <v/>
      </c>
      <c r="B285" s="41" t="str">
        <f t="shared" si="17"/>
        <v/>
      </c>
      <c r="C285" s="44" t="str">
        <f t="shared" si="18"/>
        <v/>
      </c>
      <c r="D285" s="104"/>
      <c r="E285" s="105"/>
      <c r="F285" s="101"/>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43"/>
    </row>
    <row r="286" spans="1:32" x14ac:dyDescent="0.2">
      <c r="A286" s="40" t="str">
        <f t="shared" si="16"/>
        <v/>
      </c>
      <c r="B286" s="41" t="str">
        <f t="shared" si="17"/>
        <v/>
      </c>
      <c r="C286" s="44" t="str">
        <f t="shared" si="18"/>
        <v/>
      </c>
      <c r="D286" s="104"/>
      <c r="E286" s="105"/>
      <c r="F286" s="101"/>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43"/>
    </row>
    <row r="287" spans="1:32" x14ac:dyDescent="0.2">
      <c r="A287" s="40" t="str">
        <f t="shared" si="16"/>
        <v/>
      </c>
      <c r="B287" s="41" t="str">
        <f t="shared" si="17"/>
        <v/>
      </c>
      <c r="C287" s="44" t="str">
        <f t="shared" si="18"/>
        <v/>
      </c>
      <c r="D287" s="104"/>
      <c r="E287" s="105"/>
      <c r="F287" s="101"/>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43"/>
    </row>
    <row r="288" spans="1:32" x14ac:dyDescent="0.2">
      <c r="A288" s="40" t="str">
        <f t="shared" si="16"/>
        <v/>
      </c>
      <c r="B288" s="41" t="str">
        <f t="shared" si="17"/>
        <v/>
      </c>
      <c r="C288" s="44" t="str">
        <f t="shared" si="18"/>
        <v/>
      </c>
      <c r="D288" s="104"/>
      <c r="E288" s="105"/>
      <c r="F288" s="101"/>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43"/>
    </row>
    <row r="289" spans="1:32" x14ac:dyDescent="0.2">
      <c r="A289" s="40" t="str">
        <f t="shared" si="16"/>
        <v/>
      </c>
      <c r="B289" s="41" t="str">
        <f t="shared" si="17"/>
        <v/>
      </c>
      <c r="C289" s="44" t="str">
        <f t="shared" si="18"/>
        <v/>
      </c>
      <c r="D289" s="104"/>
      <c r="E289" s="105"/>
      <c r="F289" s="101"/>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43"/>
    </row>
    <row r="290" spans="1:32" x14ac:dyDescent="0.2">
      <c r="A290" s="40" t="str">
        <f t="shared" si="16"/>
        <v/>
      </c>
      <c r="B290" s="41" t="str">
        <f t="shared" si="17"/>
        <v/>
      </c>
      <c r="C290" s="44" t="str">
        <f t="shared" si="18"/>
        <v/>
      </c>
      <c r="D290" s="104"/>
      <c r="E290" s="105"/>
      <c r="F290" s="101"/>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43"/>
    </row>
    <row r="291" spans="1:32" x14ac:dyDescent="0.2">
      <c r="A291" s="40" t="str">
        <f t="shared" si="16"/>
        <v/>
      </c>
      <c r="B291" s="41" t="str">
        <f t="shared" si="17"/>
        <v/>
      </c>
      <c r="C291" s="44" t="str">
        <f t="shared" si="18"/>
        <v/>
      </c>
      <c r="D291" s="104"/>
      <c r="E291" s="105"/>
      <c r="F291" s="101"/>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43"/>
    </row>
    <row r="292" spans="1:32" x14ac:dyDescent="0.2">
      <c r="A292" s="40" t="str">
        <f t="shared" si="16"/>
        <v/>
      </c>
      <c r="B292" s="41" t="str">
        <f t="shared" si="17"/>
        <v/>
      </c>
      <c r="C292" s="44" t="str">
        <f t="shared" si="18"/>
        <v/>
      </c>
      <c r="D292" s="104"/>
      <c r="E292" s="105"/>
      <c r="F292" s="101"/>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43"/>
    </row>
    <row r="293" spans="1:32" x14ac:dyDescent="0.2">
      <c r="A293" s="40" t="str">
        <f t="shared" si="16"/>
        <v/>
      </c>
      <c r="B293" s="41" t="str">
        <f t="shared" si="17"/>
        <v/>
      </c>
      <c r="C293" s="44" t="str">
        <f t="shared" si="18"/>
        <v/>
      </c>
      <c r="D293" s="104"/>
      <c r="E293" s="105"/>
      <c r="F293" s="101"/>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43"/>
    </row>
    <row r="294" spans="1:32" x14ac:dyDescent="0.2">
      <c r="A294" s="40" t="str">
        <f t="shared" si="16"/>
        <v/>
      </c>
      <c r="B294" s="41" t="str">
        <f t="shared" si="17"/>
        <v/>
      </c>
      <c r="C294" s="44" t="str">
        <f t="shared" si="18"/>
        <v/>
      </c>
      <c r="D294" s="104"/>
      <c r="E294" s="105"/>
      <c r="F294" s="101"/>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43"/>
    </row>
    <row r="295" spans="1:32" x14ac:dyDescent="0.2">
      <c r="A295" s="40" t="str">
        <f t="shared" si="16"/>
        <v/>
      </c>
      <c r="B295" s="41" t="str">
        <f t="shared" si="17"/>
        <v/>
      </c>
      <c r="C295" s="44" t="str">
        <f t="shared" si="18"/>
        <v/>
      </c>
      <c r="D295" s="104"/>
      <c r="E295" s="105"/>
      <c r="F295" s="101"/>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43"/>
    </row>
    <row r="296" spans="1:32" x14ac:dyDescent="0.2">
      <c r="A296" s="40" t="str">
        <f t="shared" si="16"/>
        <v/>
      </c>
      <c r="B296" s="41" t="str">
        <f t="shared" si="17"/>
        <v/>
      </c>
      <c r="C296" s="44" t="str">
        <f t="shared" si="18"/>
        <v/>
      </c>
      <c r="D296" s="104"/>
      <c r="E296" s="105"/>
      <c r="F296" s="101"/>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43"/>
    </row>
    <row r="297" spans="1:32" x14ac:dyDescent="0.2">
      <c r="A297" s="40" t="str">
        <f t="shared" si="16"/>
        <v/>
      </c>
      <c r="B297" s="41" t="str">
        <f t="shared" si="17"/>
        <v/>
      </c>
      <c r="C297" s="44" t="str">
        <f t="shared" si="18"/>
        <v/>
      </c>
      <c r="D297" s="104"/>
      <c r="E297" s="105"/>
      <c r="F297" s="101"/>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43"/>
    </row>
    <row r="298" spans="1:32" x14ac:dyDescent="0.2">
      <c r="A298" s="40" t="str">
        <f t="shared" si="16"/>
        <v/>
      </c>
      <c r="B298" s="41" t="str">
        <f t="shared" si="17"/>
        <v/>
      </c>
      <c r="C298" s="44" t="str">
        <f t="shared" si="18"/>
        <v/>
      </c>
      <c r="D298" s="104"/>
      <c r="E298" s="105"/>
      <c r="F298" s="101"/>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43"/>
    </row>
    <row r="299" spans="1:32" x14ac:dyDescent="0.2">
      <c r="A299" s="40" t="str">
        <f t="shared" si="16"/>
        <v/>
      </c>
      <c r="B299" s="41" t="str">
        <f t="shared" si="17"/>
        <v/>
      </c>
      <c r="C299" s="44" t="str">
        <f t="shared" si="18"/>
        <v/>
      </c>
      <c r="D299" s="104"/>
      <c r="E299" s="105"/>
      <c r="F299" s="101"/>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43"/>
    </row>
    <row r="300" spans="1:32" x14ac:dyDescent="0.2">
      <c r="A300" s="40" t="str">
        <f t="shared" si="16"/>
        <v/>
      </c>
      <c r="B300" s="41" t="str">
        <f t="shared" si="17"/>
        <v/>
      </c>
      <c r="C300" s="44" t="str">
        <f t="shared" si="18"/>
        <v/>
      </c>
      <c r="D300" s="104"/>
      <c r="E300" s="105"/>
      <c r="F300" s="101"/>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43"/>
    </row>
    <row r="301" spans="1:32" x14ac:dyDescent="0.2">
      <c r="A301" s="40" t="str">
        <f t="shared" si="16"/>
        <v/>
      </c>
      <c r="B301" s="41" t="str">
        <f t="shared" si="17"/>
        <v/>
      </c>
      <c r="C301" s="44" t="str">
        <f t="shared" si="18"/>
        <v/>
      </c>
      <c r="D301" s="104"/>
      <c r="E301" s="105"/>
      <c r="F301" s="101"/>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43"/>
    </row>
    <row r="302" spans="1:32" x14ac:dyDescent="0.2">
      <c r="A302" s="40" t="str">
        <f t="shared" si="16"/>
        <v/>
      </c>
      <c r="B302" s="41" t="str">
        <f t="shared" si="17"/>
        <v/>
      </c>
      <c r="C302" s="44" t="str">
        <f t="shared" si="18"/>
        <v/>
      </c>
      <c r="D302" s="104"/>
      <c r="E302" s="105"/>
      <c r="F302" s="101"/>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43"/>
    </row>
    <row r="303" spans="1:32" x14ac:dyDescent="0.2">
      <c r="A303" s="40" t="str">
        <f t="shared" si="16"/>
        <v/>
      </c>
      <c r="B303" s="41" t="str">
        <f t="shared" si="17"/>
        <v/>
      </c>
      <c r="C303" s="44" t="str">
        <f t="shared" si="18"/>
        <v/>
      </c>
      <c r="D303" s="104"/>
      <c r="E303" s="105"/>
      <c r="F303" s="101"/>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43"/>
    </row>
    <row r="304" spans="1:32" x14ac:dyDescent="0.2">
      <c r="A304" s="40" t="str">
        <f t="shared" si="16"/>
        <v/>
      </c>
      <c r="B304" s="41" t="str">
        <f t="shared" si="17"/>
        <v/>
      </c>
      <c r="C304" s="44" t="str">
        <f t="shared" si="18"/>
        <v/>
      </c>
      <c r="D304" s="104"/>
      <c r="E304" s="105"/>
      <c r="F304" s="101"/>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43"/>
    </row>
    <row r="305" spans="1:32" x14ac:dyDescent="0.2">
      <c r="A305" s="40" t="str">
        <f t="shared" si="16"/>
        <v/>
      </c>
      <c r="B305" s="41" t="str">
        <f t="shared" si="17"/>
        <v/>
      </c>
      <c r="C305" s="44" t="str">
        <f t="shared" si="18"/>
        <v/>
      </c>
      <c r="D305" s="104"/>
      <c r="E305" s="105"/>
      <c r="F305" s="101"/>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43"/>
    </row>
    <row r="306" spans="1:32" x14ac:dyDescent="0.2">
      <c r="A306" s="40" t="str">
        <f t="shared" si="16"/>
        <v/>
      </c>
      <c r="B306" s="41" t="str">
        <f t="shared" si="17"/>
        <v/>
      </c>
      <c r="C306" s="44" t="str">
        <f t="shared" si="18"/>
        <v/>
      </c>
      <c r="D306" s="104"/>
      <c r="E306" s="105"/>
      <c r="F306" s="101"/>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43"/>
    </row>
    <row r="307" spans="1:32" x14ac:dyDescent="0.2">
      <c r="A307" s="40" t="str">
        <f t="shared" si="16"/>
        <v/>
      </c>
      <c r="B307" s="41" t="str">
        <f t="shared" si="17"/>
        <v/>
      </c>
      <c r="C307" s="44" t="str">
        <f t="shared" si="18"/>
        <v/>
      </c>
      <c r="D307" s="104"/>
      <c r="E307" s="105"/>
      <c r="F307" s="101"/>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43"/>
    </row>
    <row r="308" spans="1:32" x14ac:dyDescent="0.2">
      <c r="A308" s="40" t="str">
        <f t="shared" si="16"/>
        <v/>
      </c>
      <c r="B308" s="41" t="str">
        <f t="shared" si="17"/>
        <v/>
      </c>
      <c r="C308" s="44" t="str">
        <f t="shared" si="18"/>
        <v/>
      </c>
      <c r="D308" s="104"/>
      <c r="E308" s="105"/>
      <c r="F308" s="101"/>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43"/>
    </row>
    <row r="309" spans="1:32" x14ac:dyDescent="0.2">
      <c r="A309" s="40" t="str">
        <f t="shared" si="16"/>
        <v/>
      </c>
      <c r="B309" s="41" t="str">
        <f t="shared" si="17"/>
        <v/>
      </c>
      <c r="C309" s="44" t="str">
        <f t="shared" si="18"/>
        <v/>
      </c>
      <c r="D309" s="104"/>
      <c r="E309" s="105"/>
      <c r="F309" s="101"/>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43"/>
    </row>
    <row r="310" spans="1:32" x14ac:dyDescent="0.2">
      <c r="A310" s="40" t="str">
        <f t="shared" si="16"/>
        <v/>
      </c>
      <c r="B310" s="41" t="str">
        <f t="shared" si="17"/>
        <v/>
      </c>
      <c r="C310" s="44" t="str">
        <f t="shared" si="18"/>
        <v/>
      </c>
      <c r="D310" s="104"/>
      <c r="E310" s="105"/>
      <c r="F310" s="101"/>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43"/>
    </row>
    <row r="311" spans="1:32" x14ac:dyDescent="0.2">
      <c r="A311" s="40" t="str">
        <f t="shared" si="16"/>
        <v/>
      </c>
      <c r="B311" s="41" t="str">
        <f t="shared" si="17"/>
        <v/>
      </c>
      <c r="C311" s="44" t="str">
        <f t="shared" si="18"/>
        <v/>
      </c>
      <c r="D311" s="104"/>
      <c r="E311" s="105"/>
      <c r="F311" s="101"/>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43"/>
    </row>
    <row r="312" spans="1:32" x14ac:dyDescent="0.2">
      <c r="A312" s="40" t="str">
        <f t="shared" si="16"/>
        <v/>
      </c>
      <c r="B312" s="41" t="str">
        <f t="shared" si="17"/>
        <v/>
      </c>
      <c r="C312" s="44" t="str">
        <f t="shared" si="18"/>
        <v/>
      </c>
      <c r="D312" s="104"/>
      <c r="E312" s="105"/>
      <c r="F312" s="101"/>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43"/>
    </row>
    <row r="313" spans="1:32" x14ac:dyDescent="0.2">
      <c r="A313" s="40" t="str">
        <f t="shared" si="16"/>
        <v/>
      </c>
      <c r="B313" s="41" t="str">
        <f t="shared" si="17"/>
        <v/>
      </c>
      <c r="C313" s="44" t="str">
        <f t="shared" si="18"/>
        <v/>
      </c>
      <c r="D313" s="104"/>
      <c r="E313" s="105"/>
      <c r="F313" s="101"/>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43"/>
    </row>
    <row r="314" spans="1:32" x14ac:dyDescent="0.2">
      <c r="A314" s="40" t="str">
        <f t="shared" si="16"/>
        <v/>
      </c>
      <c r="B314" s="41" t="str">
        <f t="shared" si="17"/>
        <v/>
      </c>
      <c r="C314" s="44" t="str">
        <f t="shared" si="18"/>
        <v/>
      </c>
      <c r="D314" s="104"/>
      <c r="E314" s="105"/>
      <c r="F314" s="101"/>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43"/>
    </row>
    <row r="315" spans="1:32" x14ac:dyDescent="0.2">
      <c r="A315" s="40" t="str">
        <f t="shared" si="16"/>
        <v/>
      </c>
      <c r="B315" s="41" t="str">
        <f t="shared" si="17"/>
        <v/>
      </c>
      <c r="C315" s="44" t="str">
        <f t="shared" si="18"/>
        <v/>
      </c>
      <c r="D315" s="104"/>
      <c r="E315" s="105"/>
      <c r="F315" s="101"/>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43"/>
    </row>
    <row r="316" spans="1:32" x14ac:dyDescent="0.2">
      <c r="A316" s="40" t="str">
        <f t="shared" si="16"/>
        <v/>
      </c>
      <c r="B316" s="41" t="str">
        <f t="shared" si="17"/>
        <v/>
      </c>
      <c r="C316" s="44" t="str">
        <f t="shared" si="18"/>
        <v/>
      </c>
      <c r="D316" s="104"/>
      <c r="E316" s="105"/>
      <c r="F316" s="101"/>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43"/>
    </row>
    <row r="317" spans="1:32" x14ac:dyDescent="0.2">
      <c r="A317" s="40" t="str">
        <f t="shared" si="16"/>
        <v/>
      </c>
      <c r="B317" s="41" t="str">
        <f t="shared" si="17"/>
        <v/>
      </c>
      <c r="C317" s="44" t="str">
        <f t="shared" si="18"/>
        <v/>
      </c>
      <c r="D317" s="104"/>
      <c r="E317" s="105"/>
      <c r="F317" s="101"/>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43"/>
    </row>
    <row r="318" spans="1:32" x14ac:dyDescent="0.2">
      <c r="A318" s="40" t="str">
        <f t="shared" si="16"/>
        <v/>
      </c>
      <c r="B318" s="41" t="str">
        <f t="shared" si="17"/>
        <v/>
      </c>
      <c r="C318" s="44" t="str">
        <f t="shared" si="18"/>
        <v/>
      </c>
      <c r="D318" s="104"/>
      <c r="E318" s="105"/>
      <c r="F318" s="101"/>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43"/>
    </row>
    <row r="319" spans="1:32" x14ac:dyDescent="0.2">
      <c r="A319" s="40" t="str">
        <f t="shared" si="16"/>
        <v/>
      </c>
      <c r="B319" s="41" t="str">
        <f t="shared" si="17"/>
        <v/>
      </c>
      <c r="C319" s="44" t="str">
        <f t="shared" si="18"/>
        <v/>
      </c>
      <c r="D319" s="104"/>
      <c r="E319" s="105"/>
      <c r="F319" s="101"/>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43"/>
    </row>
    <row r="320" spans="1:32" x14ac:dyDescent="0.2">
      <c r="A320" s="40" t="str">
        <f t="shared" si="16"/>
        <v/>
      </c>
      <c r="B320" s="41" t="str">
        <f t="shared" si="17"/>
        <v/>
      </c>
      <c r="C320" s="44" t="str">
        <f t="shared" si="18"/>
        <v/>
      </c>
      <c r="D320" s="104"/>
      <c r="E320" s="105"/>
      <c r="F320" s="101"/>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43"/>
    </row>
    <row r="321" spans="1:32" x14ac:dyDescent="0.2">
      <c r="A321" s="40" t="str">
        <f t="shared" si="16"/>
        <v/>
      </c>
      <c r="B321" s="41" t="str">
        <f t="shared" si="17"/>
        <v/>
      </c>
      <c r="C321" s="44" t="str">
        <f t="shared" si="18"/>
        <v/>
      </c>
      <c r="D321" s="104"/>
      <c r="E321" s="105"/>
      <c r="F321" s="101"/>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43"/>
    </row>
    <row r="322" spans="1:32" x14ac:dyDescent="0.2">
      <c r="A322" s="40" t="str">
        <f t="shared" si="16"/>
        <v/>
      </c>
      <c r="B322" s="41" t="str">
        <f t="shared" si="17"/>
        <v/>
      </c>
      <c r="C322" s="44" t="str">
        <f t="shared" si="18"/>
        <v/>
      </c>
      <c r="D322" s="104"/>
      <c r="E322" s="105"/>
      <c r="F322" s="101"/>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43"/>
    </row>
    <row r="323" spans="1:32" x14ac:dyDescent="0.2">
      <c r="A323" s="40" t="str">
        <f t="shared" si="16"/>
        <v/>
      </c>
      <c r="B323" s="41" t="str">
        <f t="shared" si="17"/>
        <v/>
      </c>
      <c r="C323" s="44" t="str">
        <f t="shared" si="18"/>
        <v/>
      </c>
      <c r="D323" s="104"/>
      <c r="E323" s="105"/>
      <c r="F323" s="101"/>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43"/>
    </row>
    <row r="324" spans="1:32" x14ac:dyDescent="0.2">
      <c r="A324" s="40" t="str">
        <f t="shared" si="16"/>
        <v/>
      </c>
      <c r="B324" s="41" t="str">
        <f t="shared" si="17"/>
        <v/>
      </c>
      <c r="C324" s="44" t="str">
        <f t="shared" si="18"/>
        <v/>
      </c>
      <c r="D324" s="104"/>
      <c r="E324" s="105"/>
      <c r="F324" s="101"/>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43"/>
    </row>
    <row r="325" spans="1:32" x14ac:dyDescent="0.2">
      <c r="A325" s="40" t="str">
        <f t="shared" si="16"/>
        <v/>
      </c>
      <c r="B325" s="41" t="str">
        <f t="shared" si="17"/>
        <v/>
      </c>
      <c r="C325" s="44" t="str">
        <f t="shared" si="18"/>
        <v/>
      </c>
      <c r="D325" s="104"/>
      <c r="E325" s="105"/>
      <c r="F325" s="101"/>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43"/>
    </row>
    <row r="326" spans="1:32" x14ac:dyDescent="0.2">
      <c r="A326" s="40" t="str">
        <f t="shared" si="16"/>
        <v/>
      </c>
      <c r="B326" s="41" t="str">
        <f t="shared" si="17"/>
        <v/>
      </c>
      <c r="C326" s="44" t="str">
        <f t="shared" si="18"/>
        <v/>
      </c>
      <c r="D326" s="104"/>
      <c r="E326" s="105"/>
      <c r="F326" s="101"/>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43"/>
    </row>
    <row r="327" spans="1:32" x14ac:dyDescent="0.2">
      <c r="A327" s="40" t="str">
        <f t="shared" si="16"/>
        <v/>
      </c>
      <c r="B327" s="41" t="str">
        <f t="shared" si="17"/>
        <v/>
      </c>
      <c r="C327" s="44" t="str">
        <f t="shared" si="18"/>
        <v/>
      </c>
      <c r="D327" s="104"/>
      <c r="E327" s="105"/>
      <c r="F327" s="101"/>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43"/>
    </row>
    <row r="328" spans="1:32" x14ac:dyDescent="0.2">
      <c r="A328" s="40" t="str">
        <f t="shared" si="16"/>
        <v/>
      </c>
      <c r="B328" s="41" t="str">
        <f t="shared" si="17"/>
        <v/>
      </c>
      <c r="C328" s="44" t="str">
        <f t="shared" si="18"/>
        <v/>
      </c>
      <c r="D328" s="104"/>
      <c r="E328" s="105"/>
      <c r="F328" s="101"/>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43"/>
    </row>
    <row r="329" spans="1:32" x14ac:dyDescent="0.2">
      <c r="A329" s="40" t="str">
        <f t="shared" si="16"/>
        <v/>
      </c>
      <c r="B329" s="41" t="str">
        <f t="shared" si="17"/>
        <v/>
      </c>
      <c r="C329" s="44" t="str">
        <f t="shared" si="18"/>
        <v/>
      </c>
      <c r="D329" s="104"/>
      <c r="E329" s="105"/>
      <c r="F329" s="101"/>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43"/>
    </row>
    <row r="330" spans="1:32" x14ac:dyDescent="0.2">
      <c r="A330" s="40" t="str">
        <f t="shared" si="16"/>
        <v/>
      </c>
      <c r="B330" s="41" t="str">
        <f t="shared" si="17"/>
        <v/>
      </c>
      <c r="C330" s="44" t="str">
        <f t="shared" si="18"/>
        <v/>
      </c>
      <c r="D330" s="104"/>
      <c r="E330" s="105"/>
      <c r="F330" s="101"/>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43"/>
    </row>
    <row r="331" spans="1:32" x14ac:dyDescent="0.2">
      <c r="A331" s="40" t="str">
        <f t="shared" si="16"/>
        <v/>
      </c>
      <c r="B331" s="41" t="str">
        <f t="shared" si="17"/>
        <v/>
      </c>
      <c r="C331" s="44" t="str">
        <f t="shared" si="18"/>
        <v/>
      </c>
      <c r="D331" s="104"/>
      <c r="E331" s="105"/>
      <c r="F331" s="101"/>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43"/>
    </row>
    <row r="332" spans="1:32" x14ac:dyDescent="0.2">
      <c r="A332" s="40" t="str">
        <f t="shared" si="16"/>
        <v/>
      </c>
      <c r="B332" s="41" t="str">
        <f t="shared" si="17"/>
        <v/>
      </c>
      <c r="C332" s="44" t="str">
        <f t="shared" si="18"/>
        <v/>
      </c>
      <c r="D332" s="104"/>
      <c r="E332" s="105"/>
      <c r="F332" s="101"/>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43"/>
    </row>
    <row r="333" spans="1:32" x14ac:dyDescent="0.2">
      <c r="A333" s="40" t="str">
        <f t="shared" si="16"/>
        <v/>
      </c>
      <c r="B333" s="41" t="str">
        <f t="shared" si="17"/>
        <v/>
      </c>
      <c r="C333" s="44" t="str">
        <f t="shared" si="18"/>
        <v/>
      </c>
      <c r="D333" s="104"/>
      <c r="E333" s="105"/>
      <c r="F333" s="101"/>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43"/>
    </row>
    <row r="334" spans="1:32" x14ac:dyDescent="0.2">
      <c r="A334" s="40" t="str">
        <f t="shared" si="16"/>
        <v/>
      </c>
      <c r="B334" s="41" t="str">
        <f t="shared" si="17"/>
        <v/>
      </c>
      <c r="C334" s="44" t="str">
        <f t="shared" si="18"/>
        <v/>
      </c>
      <c r="D334" s="104"/>
      <c r="E334" s="105"/>
      <c r="F334" s="101"/>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43"/>
    </row>
    <row r="335" spans="1:32" x14ac:dyDescent="0.2">
      <c r="A335" s="40" t="str">
        <f t="shared" si="16"/>
        <v/>
      </c>
      <c r="B335" s="41" t="str">
        <f t="shared" si="17"/>
        <v/>
      </c>
      <c r="C335" s="44" t="str">
        <f t="shared" si="18"/>
        <v/>
      </c>
      <c r="D335" s="104"/>
      <c r="E335" s="105"/>
      <c r="F335" s="101"/>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43"/>
    </row>
    <row r="336" spans="1:32" x14ac:dyDescent="0.2">
      <c r="A336" s="40" t="str">
        <f t="shared" si="16"/>
        <v/>
      </c>
      <c r="B336" s="41" t="str">
        <f t="shared" si="17"/>
        <v/>
      </c>
      <c r="C336" s="44" t="str">
        <f t="shared" si="18"/>
        <v/>
      </c>
      <c r="D336" s="104"/>
      <c r="E336" s="105"/>
      <c r="F336" s="101"/>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43"/>
    </row>
    <row r="337" spans="1:32" x14ac:dyDescent="0.2">
      <c r="A337" s="40" t="str">
        <f t="shared" si="16"/>
        <v/>
      </c>
      <c r="B337" s="41" t="str">
        <f t="shared" si="17"/>
        <v/>
      </c>
      <c r="C337" s="44" t="str">
        <f t="shared" si="18"/>
        <v/>
      </c>
      <c r="D337" s="104"/>
      <c r="E337" s="105"/>
      <c r="F337" s="101"/>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43"/>
    </row>
    <row r="338" spans="1:32" x14ac:dyDescent="0.2">
      <c r="A338" s="40" t="str">
        <f t="shared" si="16"/>
        <v/>
      </c>
      <c r="B338" s="41" t="str">
        <f t="shared" si="17"/>
        <v/>
      </c>
      <c r="C338" s="44" t="str">
        <f t="shared" si="18"/>
        <v/>
      </c>
      <c r="D338" s="104"/>
      <c r="E338" s="105"/>
      <c r="F338" s="101"/>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43"/>
    </row>
    <row r="339" spans="1:32" x14ac:dyDescent="0.2">
      <c r="A339" s="40" t="str">
        <f t="shared" si="16"/>
        <v/>
      </c>
      <c r="B339" s="41" t="str">
        <f t="shared" si="17"/>
        <v/>
      </c>
      <c r="C339" s="44" t="str">
        <f t="shared" si="18"/>
        <v/>
      </c>
      <c r="D339" s="104"/>
      <c r="E339" s="105"/>
      <c r="F339" s="101"/>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43"/>
    </row>
    <row r="340" spans="1:32" x14ac:dyDescent="0.2">
      <c r="A340" s="40" t="str">
        <f t="shared" ref="A340:A403" si="19">IF(A339="","",(IF($G$9&gt;A339,A339+1,"")))</f>
        <v/>
      </c>
      <c r="B340" s="41" t="str">
        <f t="shared" ref="B340:B403" si="20">IF(COUNT(G340:AE340)&gt;0,SUM(G340:AE340),"")</f>
        <v/>
      </c>
      <c r="C340" s="44" t="str">
        <f t="shared" si="18"/>
        <v/>
      </c>
      <c r="D340" s="104"/>
      <c r="E340" s="105"/>
      <c r="F340" s="101"/>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43"/>
    </row>
    <row r="341" spans="1:32" x14ac:dyDescent="0.2">
      <c r="A341" s="40" t="str">
        <f t="shared" si="19"/>
        <v/>
      </c>
      <c r="B341" s="41" t="str">
        <f t="shared" si="20"/>
        <v/>
      </c>
      <c r="C341" s="44" t="str">
        <f t="shared" ref="C341:C404" si="21">IF(COUNT(G341:AE341)&gt;0,B341/COUNT(G341:AE341),"")</f>
        <v/>
      </c>
      <c r="D341" s="104"/>
      <c r="E341" s="105"/>
      <c r="F341" s="101"/>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43"/>
    </row>
    <row r="342" spans="1:32" x14ac:dyDescent="0.2">
      <c r="A342" s="40" t="str">
        <f t="shared" si="19"/>
        <v/>
      </c>
      <c r="B342" s="41" t="str">
        <f t="shared" si="20"/>
        <v/>
      </c>
      <c r="C342" s="44" t="str">
        <f t="shared" si="21"/>
        <v/>
      </c>
      <c r="D342" s="104"/>
      <c r="E342" s="105"/>
      <c r="F342" s="101"/>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43"/>
    </row>
    <row r="343" spans="1:32" x14ac:dyDescent="0.2">
      <c r="A343" s="40" t="str">
        <f t="shared" si="19"/>
        <v/>
      </c>
      <c r="B343" s="41" t="str">
        <f t="shared" si="20"/>
        <v/>
      </c>
      <c r="C343" s="44" t="str">
        <f t="shared" si="21"/>
        <v/>
      </c>
      <c r="D343" s="104"/>
      <c r="E343" s="105"/>
      <c r="F343" s="101"/>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43"/>
    </row>
    <row r="344" spans="1:32" x14ac:dyDescent="0.2">
      <c r="A344" s="40" t="str">
        <f t="shared" si="19"/>
        <v/>
      </c>
      <c r="B344" s="41" t="str">
        <f t="shared" si="20"/>
        <v/>
      </c>
      <c r="C344" s="44" t="str">
        <f t="shared" si="21"/>
        <v/>
      </c>
      <c r="D344" s="104"/>
      <c r="E344" s="105"/>
      <c r="F344" s="101"/>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43"/>
    </row>
    <row r="345" spans="1:32" x14ac:dyDescent="0.2">
      <c r="A345" s="40" t="str">
        <f t="shared" si="19"/>
        <v/>
      </c>
      <c r="B345" s="41" t="str">
        <f t="shared" si="20"/>
        <v/>
      </c>
      <c r="C345" s="44" t="str">
        <f t="shared" si="21"/>
        <v/>
      </c>
      <c r="D345" s="104"/>
      <c r="E345" s="105"/>
      <c r="F345" s="101"/>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43"/>
    </row>
    <row r="346" spans="1:32" x14ac:dyDescent="0.2">
      <c r="A346" s="40" t="str">
        <f t="shared" si="19"/>
        <v/>
      </c>
      <c r="B346" s="41" t="str">
        <f t="shared" si="20"/>
        <v/>
      </c>
      <c r="C346" s="44" t="str">
        <f t="shared" si="21"/>
        <v/>
      </c>
      <c r="D346" s="104"/>
      <c r="E346" s="105"/>
      <c r="F346" s="101"/>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43"/>
    </row>
    <row r="347" spans="1:32" x14ac:dyDescent="0.2">
      <c r="A347" s="40" t="str">
        <f t="shared" si="19"/>
        <v/>
      </c>
      <c r="B347" s="41" t="str">
        <f t="shared" si="20"/>
        <v/>
      </c>
      <c r="C347" s="44" t="str">
        <f t="shared" si="21"/>
        <v/>
      </c>
      <c r="D347" s="104"/>
      <c r="E347" s="105"/>
      <c r="F347" s="101"/>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43"/>
    </row>
    <row r="348" spans="1:32" x14ac:dyDescent="0.2">
      <c r="A348" s="40" t="str">
        <f t="shared" si="19"/>
        <v/>
      </c>
      <c r="B348" s="41" t="str">
        <f t="shared" si="20"/>
        <v/>
      </c>
      <c r="C348" s="44" t="str">
        <f t="shared" si="21"/>
        <v/>
      </c>
      <c r="D348" s="104"/>
      <c r="E348" s="105"/>
      <c r="F348" s="101"/>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43"/>
    </row>
    <row r="349" spans="1:32" x14ac:dyDescent="0.2">
      <c r="A349" s="40" t="str">
        <f t="shared" si="19"/>
        <v/>
      </c>
      <c r="B349" s="41" t="str">
        <f t="shared" si="20"/>
        <v/>
      </c>
      <c r="C349" s="44" t="str">
        <f t="shared" si="21"/>
        <v/>
      </c>
      <c r="D349" s="104"/>
      <c r="E349" s="105"/>
      <c r="F349" s="101"/>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43"/>
    </row>
    <row r="350" spans="1:32" x14ac:dyDescent="0.2">
      <c r="A350" s="40" t="str">
        <f t="shared" si="19"/>
        <v/>
      </c>
      <c r="B350" s="41" t="str">
        <f t="shared" si="20"/>
        <v/>
      </c>
      <c r="C350" s="44" t="str">
        <f t="shared" si="21"/>
        <v/>
      </c>
      <c r="D350" s="104"/>
      <c r="E350" s="105"/>
      <c r="F350" s="101"/>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43"/>
    </row>
    <row r="351" spans="1:32" x14ac:dyDescent="0.2">
      <c r="A351" s="40" t="str">
        <f t="shared" si="19"/>
        <v/>
      </c>
      <c r="B351" s="41" t="str">
        <f t="shared" si="20"/>
        <v/>
      </c>
      <c r="C351" s="44" t="str">
        <f t="shared" si="21"/>
        <v/>
      </c>
      <c r="D351" s="104"/>
      <c r="E351" s="105"/>
      <c r="F351" s="101"/>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43"/>
    </row>
    <row r="352" spans="1:32" x14ac:dyDescent="0.2">
      <c r="A352" s="40" t="str">
        <f t="shared" si="19"/>
        <v/>
      </c>
      <c r="B352" s="41" t="str">
        <f t="shared" si="20"/>
        <v/>
      </c>
      <c r="C352" s="44" t="str">
        <f t="shared" si="21"/>
        <v/>
      </c>
      <c r="D352" s="104"/>
      <c r="E352" s="105"/>
      <c r="F352" s="101"/>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43"/>
    </row>
    <row r="353" spans="1:32" x14ac:dyDescent="0.2">
      <c r="A353" s="40" t="str">
        <f t="shared" si="19"/>
        <v/>
      </c>
      <c r="B353" s="41" t="str">
        <f t="shared" si="20"/>
        <v/>
      </c>
      <c r="C353" s="44" t="str">
        <f t="shared" si="21"/>
        <v/>
      </c>
      <c r="D353" s="104"/>
      <c r="E353" s="105"/>
      <c r="F353" s="101"/>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43"/>
    </row>
    <row r="354" spans="1:32" x14ac:dyDescent="0.2">
      <c r="A354" s="40" t="str">
        <f t="shared" si="19"/>
        <v/>
      </c>
      <c r="B354" s="41" t="str">
        <f t="shared" si="20"/>
        <v/>
      </c>
      <c r="C354" s="44" t="str">
        <f t="shared" si="21"/>
        <v/>
      </c>
      <c r="D354" s="104"/>
      <c r="E354" s="105"/>
      <c r="F354" s="101"/>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43"/>
    </row>
    <row r="355" spans="1:32" x14ac:dyDescent="0.2">
      <c r="A355" s="40" t="str">
        <f t="shared" si="19"/>
        <v/>
      </c>
      <c r="B355" s="41" t="str">
        <f t="shared" si="20"/>
        <v/>
      </c>
      <c r="C355" s="44" t="str">
        <f t="shared" si="21"/>
        <v/>
      </c>
      <c r="D355" s="104"/>
      <c r="E355" s="105"/>
      <c r="F355" s="101"/>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43"/>
    </row>
    <row r="356" spans="1:32" x14ac:dyDescent="0.2">
      <c r="A356" s="40" t="str">
        <f t="shared" si="19"/>
        <v/>
      </c>
      <c r="B356" s="41" t="str">
        <f t="shared" si="20"/>
        <v/>
      </c>
      <c r="C356" s="44" t="str">
        <f t="shared" si="21"/>
        <v/>
      </c>
      <c r="D356" s="104"/>
      <c r="E356" s="105"/>
      <c r="F356" s="101"/>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43"/>
    </row>
    <row r="357" spans="1:32" x14ac:dyDescent="0.2">
      <c r="A357" s="40" t="str">
        <f t="shared" si="19"/>
        <v/>
      </c>
      <c r="B357" s="41" t="str">
        <f t="shared" si="20"/>
        <v/>
      </c>
      <c r="C357" s="44" t="str">
        <f t="shared" si="21"/>
        <v/>
      </c>
      <c r="D357" s="104"/>
      <c r="E357" s="105"/>
      <c r="F357" s="101"/>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43"/>
    </row>
    <row r="358" spans="1:32" x14ac:dyDescent="0.2">
      <c r="A358" s="40" t="str">
        <f t="shared" si="19"/>
        <v/>
      </c>
      <c r="B358" s="41" t="str">
        <f t="shared" si="20"/>
        <v/>
      </c>
      <c r="C358" s="44" t="str">
        <f t="shared" si="21"/>
        <v/>
      </c>
      <c r="D358" s="104"/>
      <c r="E358" s="105"/>
      <c r="F358" s="101"/>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43"/>
    </row>
    <row r="359" spans="1:32" x14ac:dyDescent="0.2">
      <c r="A359" s="40" t="str">
        <f t="shared" si="19"/>
        <v/>
      </c>
      <c r="B359" s="41" t="str">
        <f t="shared" si="20"/>
        <v/>
      </c>
      <c r="C359" s="44" t="str">
        <f t="shared" si="21"/>
        <v/>
      </c>
      <c r="D359" s="104"/>
      <c r="E359" s="105"/>
      <c r="F359" s="101"/>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43"/>
    </row>
    <row r="360" spans="1:32" x14ac:dyDescent="0.2">
      <c r="A360" s="40" t="str">
        <f t="shared" si="19"/>
        <v/>
      </c>
      <c r="B360" s="41" t="str">
        <f t="shared" si="20"/>
        <v/>
      </c>
      <c r="C360" s="44" t="str">
        <f t="shared" si="21"/>
        <v/>
      </c>
      <c r="D360" s="104"/>
      <c r="E360" s="105"/>
      <c r="F360" s="101"/>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43"/>
    </row>
    <row r="361" spans="1:32" x14ac:dyDescent="0.2">
      <c r="A361" s="40" t="str">
        <f t="shared" si="19"/>
        <v/>
      </c>
      <c r="B361" s="41" t="str">
        <f t="shared" si="20"/>
        <v/>
      </c>
      <c r="C361" s="44" t="str">
        <f t="shared" si="21"/>
        <v/>
      </c>
      <c r="D361" s="104"/>
      <c r="E361" s="105"/>
      <c r="F361" s="101"/>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43"/>
    </row>
    <row r="362" spans="1:32" x14ac:dyDescent="0.2">
      <c r="A362" s="40" t="str">
        <f t="shared" si="19"/>
        <v/>
      </c>
      <c r="B362" s="41" t="str">
        <f t="shared" si="20"/>
        <v/>
      </c>
      <c r="C362" s="44" t="str">
        <f t="shared" si="21"/>
        <v/>
      </c>
      <c r="D362" s="104"/>
      <c r="E362" s="105"/>
      <c r="F362" s="101"/>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43"/>
    </row>
    <row r="363" spans="1:32" x14ac:dyDescent="0.2">
      <c r="A363" s="40" t="str">
        <f t="shared" si="19"/>
        <v/>
      </c>
      <c r="B363" s="41" t="str">
        <f t="shared" si="20"/>
        <v/>
      </c>
      <c r="C363" s="44" t="str">
        <f t="shared" si="21"/>
        <v/>
      </c>
      <c r="D363" s="104"/>
      <c r="E363" s="105"/>
      <c r="F363" s="101"/>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43"/>
    </row>
    <row r="364" spans="1:32" x14ac:dyDescent="0.2">
      <c r="A364" s="40" t="str">
        <f t="shared" si="19"/>
        <v/>
      </c>
      <c r="B364" s="41" t="str">
        <f t="shared" si="20"/>
        <v/>
      </c>
      <c r="C364" s="44" t="str">
        <f t="shared" si="21"/>
        <v/>
      </c>
      <c r="D364" s="104"/>
      <c r="E364" s="105"/>
      <c r="F364" s="101"/>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43"/>
    </row>
    <row r="365" spans="1:32" x14ac:dyDescent="0.2">
      <c r="A365" s="40" t="str">
        <f t="shared" si="19"/>
        <v/>
      </c>
      <c r="B365" s="41" t="str">
        <f t="shared" si="20"/>
        <v/>
      </c>
      <c r="C365" s="44" t="str">
        <f t="shared" si="21"/>
        <v/>
      </c>
      <c r="D365" s="104"/>
      <c r="E365" s="105"/>
      <c r="F365" s="101"/>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43"/>
    </row>
    <row r="366" spans="1:32" x14ac:dyDescent="0.2">
      <c r="A366" s="40" t="str">
        <f t="shared" si="19"/>
        <v/>
      </c>
      <c r="B366" s="41" t="str">
        <f t="shared" si="20"/>
        <v/>
      </c>
      <c r="C366" s="44" t="str">
        <f t="shared" si="21"/>
        <v/>
      </c>
      <c r="D366" s="104"/>
      <c r="E366" s="105"/>
      <c r="F366" s="101"/>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43"/>
    </row>
    <row r="367" spans="1:32" x14ac:dyDescent="0.2">
      <c r="A367" s="40" t="str">
        <f t="shared" si="19"/>
        <v/>
      </c>
      <c r="B367" s="41" t="str">
        <f t="shared" si="20"/>
        <v/>
      </c>
      <c r="C367" s="44" t="str">
        <f t="shared" si="21"/>
        <v/>
      </c>
      <c r="D367" s="104"/>
      <c r="E367" s="105"/>
      <c r="F367" s="101"/>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43"/>
    </row>
    <row r="368" spans="1:32" x14ac:dyDescent="0.2">
      <c r="A368" s="40" t="str">
        <f t="shared" si="19"/>
        <v/>
      </c>
      <c r="B368" s="41" t="str">
        <f t="shared" si="20"/>
        <v/>
      </c>
      <c r="C368" s="44" t="str">
        <f t="shared" si="21"/>
        <v/>
      </c>
      <c r="D368" s="104"/>
      <c r="E368" s="105"/>
      <c r="F368" s="101"/>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43"/>
    </row>
    <row r="369" spans="1:32" x14ac:dyDescent="0.2">
      <c r="A369" s="40" t="str">
        <f t="shared" si="19"/>
        <v/>
      </c>
      <c r="B369" s="41" t="str">
        <f t="shared" si="20"/>
        <v/>
      </c>
      <c r="C369" s="44" t="str">
        <f t="shared" si="21"/>
        <v/>
      </c>
      <c r="D369" s="104"/>
      <c r="E369" s="105"/>
      <c r="F369" s="101"/>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43"/>
    </row>
    <row r="370" spans="1:32" x14ac:dyDescent="0.2">
      <c r="A370" s="40" t="str">
        <f t="shared" si="19"/>
        <v/>
      </c>
      <c r="B370" s="41" t="str">
        <f t="shared" si="20"/>
        <v/>
      </c>
      <c r="C370" s="44" t="str">
        <f t="shared" si="21"/>
        <v/>
      </c>
      <c r="D370" s="104"/>
      <c r="E370" s="105"/>
      <c r="F370" s="101"/>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43"/>
    </row>
    <row r="371" spans="1:32" x14ac:dyDescent="0.2">
      <c r="A371" s="40" t="str">
        <f t="shared" si="19"/>
        <v/>
      </c>
      <c r="B371" s="41" t="str">
        <f t="shared" si="20"/>
        <v/>
      </c>
      <c r="C371" s="44" t="str">
        <f t="shared" si="21"/>
        <v/>
      </c>
      <c r="D371" s="104"/>
      <c r="E371" s="105"/>
      <c r="F371" s="101"/>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43"/>
    </row>
    <row r="372" spans="1:32" x14ac:dyDescent="0.2">
      <c r="A372" s="40" t="str">
        <f t="shared" si="19"/>
        <v/>
      </c>
      <c r="B372" s="41" t="str">
        <f t="shared" si="20"/>
        <v/>
      </c>
      <c r="C372" s="44" t="str">
        <f t="shared" si="21"/>
        <v/>
      </c>
      <c r="D372" s="104"/>
      <c r="E372" s="105"/>
      <c r="F372" s="101"/>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43"/>
    </row>
    <row r="373" spans="1:32" x14ac:dyDescent="0.2">
      <c r="A373" s="40" t="str">
        <f t="shared" si="19"/>
        <v/>
      </c>
      <c r="B373" s="41" t="str">
        <f t="shared" si="20"/>
        <v/>
      </c>
      <c r="C373" s="44" t="str">
        <f t="shared" si="21"/>
        <v/>
      </c>
      <c r="D373" s="104"/>
      <c r="E373" s="105"/>
      <c r="F373" s="101"/>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43"/>
    </row>
    <row r="374" spans="1:32" x14ac:dyDescent="0.2">
      <c r="A374" s="40" t="str">
        <f t="shared" si="19"/>
        <v/>
      </c>
      <c r="B374" s="41" t="str">
        <f t="shared" si="20"/>
        <v/>
      </c>
      <c r="C374" s="44" t="str">
        <f t="shared" si="21"/>
        <v/>
      </c>
      <c r="D374" s="104"/>
      <c r="E374" s="105"/>
      <c r="F374" s="101"/>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43"/>
    </row>
    <row r="375" spans="1:32" x14ac:dyDescent="0.2">
      <c r="A375" s="40" t="str">
        <f t="shared" si="19"/>
        <v/>
      </c>
      <c r="B375" s="41" t="str">
        <f t="shared" si="20"/>
        <v/>
      </c>
      <c r="C375" s="44" t="str">
        <f t="shared" si="21"/>
        <v/>
      </c>
      <c r="D375" s="104"/>
      <c r="E375" s="105"/>
      <c r="F375" s="101"/>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43"/>
    </row>
    <row r="376" spans="1:32" x14ac:dyDescent="0.2">
      <c r="A376" s="40" t="str">
        <f t="shared" si="19"/>
        <v/>
      </c>
      <c r="B376" s="41" t="str">
        <f t="shared" si="20"/>
        <v/>
      </c>
      <c r="C376" s="44" t="str">
        <f t="shared" si="21"/>
        <v/>
      </c>
      <c r="D376" s="104"/>
      <c r="E376" s="105"/>
      <c r="F376" s="101"/>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43"/>
    </row>
    <row r="377" spans="1:32" x14ac:dyDescent="0.2">
      <c r="A377" s="40" t="str">
        <f t="shared" si="19"/>
        <v/>
      </c>
      <c r="B377" s="41" t="str">
        <f t="shared" si="20"/>
        <v/>
      </c>
      <c r="C377" s="44" t="str">
        <f t="shared" si="21"/>
        <v/>
      </c>
      <c r="D377" s="104"/>
      <c r="E377" s="105"/>
      <c r="F377" s="101"/>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43"/>
    </row>
    <row r="378" spans="1:32" x14ac:dyDescent="0.2">
      <c r="A378" s="40" t="str">
        <f t="shared" si="19"/>
        <v/>
      </c>
      <c r="B378" s="41" t="str">
        <f t="shared" si="20"/>
        <v/>
      </c>
      <c r="C378" s="44" t="str">
        <f t="shared" si="21"/>
        <v/>
      </c>
      <c r="D378" s="104"/>
      <c r="E378" s="105"/>
      <c r="F378" s="101"/>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43"/>
    </row>
    <row r="379" spans="1:32" x14ac:dyDescent="0.2">
      <c r="A379" s="40" t="str">
        <f t="shared" si="19"/>
        <v/>
      </c>
      <c r="B379" s="41" t="str">
        <f t="shared" si="20"/>
        <v/>
      </c>
      <c r="C379" s="44" t="str">
        <f t="shared" si="21"/>
        <v/>
      </c>
      <c r="D379" s="104"/>
      <c r="E379" s="105"/>
      <c r="F379" s="101"/>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43"/>
    </row>
    <row r="380" spans="1:32" x14ac:dyDescent="0.2">
      <c r="A380" s="40" t="str">
        <f t="shared" si="19"/>
        <v/>
      </c>
      <c r="B380" s="41" t="str">
        <f t="shared" si="20"/>
        <v/>
      </c>
      <c r="C380" s="44" t="str">
        <f t="shared" si="21"/>
        <v/>
      </c>
      <c r="D380" s="104"/>
      <c r="E380" s="105"/>
      <c r="F380" s="101"/>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43"/>
    </row>
    <row r="381" spans="1:32" x14ac:dyDescent="0.2">
      <c r="A381" s="40" t="str">
        <f t="shared" si="19"/>
        <v/>
      </c>
      <c r="B381" s="41" t="str">
        <f t="shared" si="20"/>
        <v/>
      </c>
      <c r="C381" s="44" t="str">
        <f t="shared" si="21"/>
        <v/>
      </c>
      <c r="D381" s="104"/>
      <c r="E381" s="105"/>
      <c r="F381" s="101"/>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43"/>
    </row>
    <row r="382" spans="1:32" x14ac:dyDescent="0.2">
      <c r="A382" s="40" t="str">
        <f t="shared" si="19"/>
        <v/>
      </c>
      <c r="B382" s="41" t="str">
        <f t="shared" si="20"/>
        <v/>
      </c>
      <c r="C382" s="44" t="str">
        <f t="shared" si="21"/>
        <v/>
      </c>
      <c r="D382" s="104"/>
      <c r="E382" s="105"/>
      <c r="F382" s="101"/>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43"/>
    </row>
    <row r="383" spans="1:32" x14ac:dyDescent="0.2">
      <c r="A383" s="40" t="str">
        <f t="shared" si="19"/>
        <v/>
      </c>
      <c r="B383" s="41" t="str">
        <f t="shared" si="20"/>
        <v/>
      </c>
      <c r="C383" s="44" t="str">
        <f t="shared" si="21"/>
        <v/>
      </c>
      <c r="D383" s="104"/>
      <c r="E383" s="105"/>
      <c r="F383" s="101"/>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43"/>
    </row>
    <row r="384" spans="1:32" x14ac:dyDescent="0.2">
      <c r="A384" s="40" t="str">
        <f t="shared" si="19"/>
        <v/>
      </c>
      <c r="B384" s="41" t="str">
        <f t="shared" si="20"/>
        <v/>
      </c>
      <c r="C384" s="44" t="str">
        <f t="shared" si="21"/>
        <v/>
      </c>
      <c r="D384" s="104"/>
      <c r="E384" s="105"/>
      <c r="F384" s="101"/>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43"/>
    </row>
    <row r="385" spans="1:32" x14ac:dyDescent="0.2">
      <c r="A385" s="40" t="str">
        <f t="shared" si="19"/>
        <v/>
      </c>
      <c r="B385" s="41" t="str">
        <f t="shared" si="20"/>
        <v/>
      </c>
      <c r="C385" s="44" t="str">
        <f t="shared" si="21"/>
        <v/>
      </c>
      <c r="D385" s="104"/>
      <c r="E385" s="105"/>
      <c r="F385" s="101"/>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43"/>
    </row>
    <row r="386" spans="1:32" x14ac:dyDescent="0.2">
      <c r="A386" s="40" t="str">
        <f t="shared" si="19"/>
        <v/>
      </c>
      <c r="B386" s="41" t="str">
        <f t="shared" si="20"/>
        <v/>
      </c>
      <c r="C386" s="44" t="str">
        <f t="shared" si="21"/>
        <v/>
      </c>
      <c r="D386" s="104"/>
      <c r="E386" s="105"/>
      <c r="F386" s="101"/>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43"/>
    </row>
    <row r="387" spans="1:32" x14ac:dyDescent="0.2">
      <c r="A387" s="40" t="str">
        <f t="shared" si="19"/>
        <v/>
      </c>
      <c r="B387" s="41" t="str">
        <f t="shared" si="20"/>
        <v/>
      </c>
      <c r="C387" s="44" t="str">
        <f t="shared" si="21"/>
        <v/>
      </c>
      <c r="D387" s="104"/>
      <c r="E387" s="105"/>
      <c r="F387" s="101"/>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43"/>
    </row>
    <row r="388" spans="1:32" x14ac:dyDescent="0.2">
      <c r="A388" s="40" t="str">
        <f t="shared" si="19"/>
        <v/>
      </c>
      <c r="B388" s="41" t="str">
        <f t="shared" si="20"/>
        <v/>
      </c>
      <c r="C388" s="44" t="str">
        <f t="shared" si="21"/>
        <v/>
      </c>
      <c r="D388" s="104"/>
      <c r="E388" s="105"/>
      <c r="F388" s="101"/>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43"/>
    </row>
    <row r="389" spans="1:32" x14ac:dyDescent="0.2">
      <c r="A389" s="40" t="str">
        <f t="shared" si="19"/>
        <v/>
      </c>
      <c r="B389" s="41" t="str">
        <f t="shared" si="20"/>
        <v/>
      </c>
      <c r="C389" s="44" t="str">
        <f t="shared" si="21"/>
        <v/>
      </c>
      <c r="D389" s="104"/>
      <c r="E389" s="105"/>
      <c r="F389" s="101"/>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43"/>
    </row>
    <row r="390" spans="1:32" x14ac:dyDescent="0.2">
      <c r="A390" s="40" t="str">
        <f t="shared" si="19"/>
        <v/>
      </c>
      <c r="B390" s="41" t="str">
        <f t="shared" si="20"/>
        <v/>
      </c>
      <c r="C390" s="44" t="str">
        <f t="shared" si="21"/>
        <v/>
      </c>
      <c r="D390" s="104"/>
      <c r="E390" s="105"/>
      <c r="F390" s="101"/>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43"/>
    </row>
    <row r="391" spans="1:32" x14ac:dyDescent="0.2">
      <c r="A391" s="40" t="str">
        <f t="shared" si="19"/>
        <v/>
      </c>
      <c r="B391" s="41" t="str">
        <f t="shared" si="20"/>
        <v/>
      </c>
      <c r="C391" s="44" t="str">
        <f t="shared" si="21"/>
        <v/>
      </c>
      <c r="D391" s="104"/>
      <c r="E391" s="105"/>
      <c r="F391" s="101"/>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43"/>
    </row>
    <row r="392" spans="1:32" x14ac:dyDescent="0.2">
      <c r="A392" s="40" t="str">
        <f t="shared" si="19"/>
        <v/>
      </c>
      <c r="B392" s="41" t="str">
        <f t="shared" si="20"/>
        <v/>
      </c>
      <c r="C392" s="44" t="str">
        <f t="shared" si="21"/>
        <v/>
      </c>
      <c r="D392" s="104"/>
      <c r="E392" s="105"/>
      <c r="F392" s="101"/>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43"/>
    </row>
    <row r="393" spans="1:32" x14ac:dyDescent="0.2">
      <c r="A393" s="40" t="str">
        <f t="shared" si="19"/>
        <v/>
      </c>
      <c r="B393" s="41" t="str">
        <f t="shared" si="20"/>
        <v/>
      </c>
      <c r="C393" s="44" t="str">
        <f t="shared" si="21"/>
        <v/>
      </c>
      <c r="D393" s="104"/>
      <c r="E393" s="105"/>
      <c r="F393" s="101"/>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43"/>
    </row>
    <row r="394" spans="1:32" x14ac:dyDescent="0.2">
      <c r="A394" s="40" t="str">
        <f t="shared" si="19"/>
        <v/>
      </c>
      <c r="B394" s="41" t="str">
        <f t="shared" si="20"/>
        <v/>
      </c>
      <c r="C394" s="44" t="str">
        <f t="shared" si="21"/>
        <v/>
      </c>
      <c r="D394" s="104"/>
      <c r="E394" s="105"/>
      <c r="F394" s="101"/>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43"/>
    </row>
    <row r="395" spans="1:32" x14ac:dyDescent="0.2">
      <c r="A395" s="40" t="str">
        <f t="shared" si="19"/>
        <v/>
      </c>
      <c r="B395" s="41" t="str">
        <f t="shared" si="20"/>
        <v/>
      </c>
      <c r="C395" s="44" t="str">
        <f t="shared" si="21"/>
        <v/>
      </c>
      <c r="D395" s="104"/>
      <c r="E395" s="105"/>
      <c r="F395" s="101"/>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43"/>
    </row>
    <row r="396" spans="1:32" x14ac:dyDescent="0.2">
      <c r="A396" s="40" t="str">
        <f t="shared" si="19"/>
        <v/>
      </c>
      <c r="B396" s="41" t="str">
        <f t="shared" si="20"/>
        <v/>
      </c>
      <c r="C396" s="44" t="str">
        <f t="shared" si="21"/>
        <v/>
      </c>
      <c r="D396" s="104"/>
      <c r="E396" s="105"/>
      <c r="F396" s="101"/>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43"/>
    </row>
    <row r="397" spans="1:32" x14ac:dyDescent="0.2">
      <c r="A397" s="40" t="str">
        <f t="shared" si="19"/>
        <v/>
      </c>
      <c r="B397" s="41" t="str">
        <f t="shared" si="20"/>
        <v/>
      </c>
      <c r="C397" s="44" t="str">
        <f t="shared" si="21"/>
        <v/>
      </c>
      <c r="D397" s="104"/>
      <c r="E397" s="105"/>
      <c r="F397" s="101"/>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43"/>
    </row>
    <row r="398" spans="1:32" x14ac:dyDescent="0.2">
      <c r="A398" s="40" t="str">
        <f t="shared" si="19"/>
        <v/>
      </c>
      <c r="B398" s="41" t="str">
        <f t="shared" si="20"/>
        <v/>
      </c>
      <c r="C398" s="44" t="str">
        <f t="shared" si="21"/>
        <v/>
      </c>
      <c r="D398" s="104"/>
      <c r="E398" s="105"/>
      <c r="F398" s="101"/>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43"/>
    </row>
    <row r="399" spans="1:32" x14ac:dyDescent="0.2">
      <c r="A399" s="40" t="str">
        <f t="shared" si="19"/>
        <v/>
      </c>
      <c r="B399" s="41" t="str">
        <f t="shared" si="20"/>
        <v/>
      </c>
      <c r="C399" s="44" t="str">
        <f t="shared" si="21"/>
        <v/>
      </c>
      <c r="D399" s="104"/>
      <c r="E399" s="105"/>
      <c r="F399" s="101"/>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43"/>
    </row>
    <row r="400" spans="1:32" x14ac:dyDescent="0.2">
      <c r="A400" s="40" t="str">
        <f t="shared" si="19"/>
        <v/>
      </c>
      <c r="B400" s="41" t="str">
        <f t="shared" si="20"/>
        <v/>
      </c>
      <c r="C400" s="44" t="str">
        <f t="shared" si="21"/>
        <v/>
      </c>
      <c r="D400" s="104"/>
      <c r="E400" s="105"/>
      <c r="F400" s="101"/>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43"/>
    </row>
    <row r="401" spans="1:32" x14ac:dyDescent="0.2">
      <c r="A401" s="40" t="str">
        <f t="shared" si="19"/>
        <v/>
      </c>
      <c r="B401" s="41" t="str">
        <f t="shared" si="20"/>
        <v/>
      </c>
      <c r="C401" s="44" t="str">
        <f t="shared" si="21"/>
        <v/>
      </c>
      <c r="D401" s="104"/>
      <c r="E401" s="105"/>
      <c r="F401" s="101"/>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43"/>
    </row>
    <row r="402" spans="1:32" x14ac:dyDescent="0.2">
      <c r="A402" s="40" t="str">
        <f t="shared" si="19"/>
        <v/>
      </c>
      <c r="B402" s="41" t="str">
        <f t="shared" si="20"/>
        <v/>
      </c>
      <c r="C402" s="44" t="str">
        <f t="shared" si="21"/>
        <v/>
      </c>
      <c r="D402" s="104"/>
      <c r="E402" s="105"/>
      <c r="F402" s="101"/>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43"/>
    </row>
    <row r="403" spans="1:32" x14ac:dyDescent="0.2">
      <c r="A403" s="40" t="str">
        <f t="shared" si="19"/>
        <v/>
      </c>
      <c r="B403" s="41" t="str">
        <f t="shared" si="20"/>
        <v/>
      </c>
      <c r="C403" s="44" t="str">
        <f t="shared" si="21"/>
        <v/>
      </c>
      <c r="D403" s="104"/>
      <c r="E403" s="105"/>
      <c r="F403" s="101"/>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43"/>
    </row>
    <row r="404" spans="1:32" x14ac:dyDescent="0.2">
      <c r="A404" s="40" t="str">
        <f t="shared" ref="A404:A467" si="22">IF(A403="","",(IF($G$9&gt;A403,A403+1,"")))</f>
        <v/>
      </c>
      <c r="B404" s="41" t="str">
        <f t="shared" ref="B404:B467" si="23">IF(COUNT(G404:AE404)&gt;0,SUM(G404:AE404),"")</f>
        <v/>
      </c>
      <c r="C404" s="44" t="str">
        <f t="shared" si="21"/>
        <v/>
      </c>
      <c r="D404" s="104"/>
      <c r="E404" s="105"/>
      <c r="F404" s="101"/>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43"/>
    </row>
    <row r="405" spans="1:32" x14ac:dyDescent="0.2">
      <c r="A405" s="40" t="str">
        <f t="shared" si="22"/>
        <v/>
      </c>
      <c r="B405" s="41" t="str">
        <f t="shared" si="23"/>
        <v/>
      </c>
      <c r="C405" s="44" t="str">
        <f t="shared" ref="C405:C468" si="24">IF(COUNT(G405:AE405)&gt;0,B405/COUNT(G405:AE405),"")</f>
        <v/>
      </c>
      <c r="D405" s="104"/>
      <c r="E405" s="105"/>
      <c r="F405" s="101"/>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43"/>
    </row>
    <row r="406" spans="1:32" x14ac:dyDescent="0.2">
      <c r="A406" s="40" t="str">
        <f t="shared" si="22"/>
        <v/>
      </c>
      <c r="B406" s="41" t="str">
        <f t="shared" si="23"/>
        <v/>
      </c>
      <c r="C406" s="44" t="str">
        <f t="shared" si="24"/>
        <v/>
      </c>
      <c r="D406" s="104"/>
      <c r="E406" s="105"/>
      <c r="F406" s="101"/>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43"/>
    </row>
    <row r="407" spans="1:32" x14ac:dyDescent="0.2">
      <c r="A407" s="40" t="str">
        <f t="shared" si="22"/>
        <v/>
      </c>
      <c r="B407" s="41" t="str">
        <f t="shared" si="23"/>
        <v/>
      </c>
      <c r="C407" s="44" t="str">
        <f t="shared" si="24"/>
        <v/>
      </c>
      <c r="D407" s="104"/>
      <c r="E407" s="105"/>
      <c r="F407" s="101"/>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43"/>
    </row>
    <row r="408" spans="1:32" x14ac:dyDescent="0.2">
      <c r="A408" s="40" t="str">
        <f t="shared" si="22"/>
        <v/>
      </c>
      <c r="B408" s="41" t="str">
        <f t="shared" si="23"/>
        <v/>
      </c>
      <c r="C408" s="44" t="str">
        <f t="shared" si="24"/>
        <v/>
      </c>
      <c r="D408" s="104"/>
      <c r="E408" s="105"/>
      <c r="F408" s="101"/>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43"/>
    </row>
    <row r="409" spans="1:32" x14ac:dyDescent="0.2">
      <c r="A409" s="40" t="str">
        <f t="shared" si="22"/>
        <v/>
      </c>
      <c r="B409" s="41" t="str">
        <f t="shared" si="23"/>
        <v/>
      </c>
      <c r="C409" s="44" t="str">
        <f t="shared" si="24"/>
        <v/>
      </c>
      <c r="D409" s="104"/>
      <c r="E409" s="105"/>
      <c r="F409" s="101"/>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43"/>
    </row>
    <row r="410" spans="1:32" x14ac:dyDescent="0.2">
      <c r="A410" s="40" t="str">
        <f t="shared" si="22"/>
        <v/>
      </c>
      <c r="B410" s="41" t="str">
        <f t="shared" si="23"/>
        <v/>
      </c>
      <c r="C410" s="44" t="str">
        <f t="shared" si="24"/>
        <v/>
      </c>
      <c r="D410" s="104"/>
      <c r="E410" s="105"/>
      <c r="F410" s="101"/>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43"/>
    </row>
    <row r="411" spans="1:32" x14ac:dyDescent="0.2">
      <c r="A411" s="40" t="str">
        <f t="shared" si="22"/>
        <v/>
      </c>
      <c r="B411" s="41" t="str">
        <f t="shared" si="23"/>
        <v/>
      </c>
      <c r="C411" s="44" t="str">
        <f t="shared" si="24"/>
        <v/>
      </c>
      <c r="D411" s="104"/>
      <c r="E411" s="105"/>
      <c r="F411" s="101"/>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43"/>
    </row>
    <row r="412" spans="1:32" x14ac:dyDescent="0.2">
      <c r="A412" s="40" t="str">
        <f t="shared" si="22"/>
        <v/>
      </c>
      <c r="B412" s="41" t="str">
        <f t="shared" si="23"/>
        <v/>
      </c>
      <c r="C412" s="44" t="str">
        <f t="shared" si="24"/>
        <v/>
      </c>
      <c r="D412" s="104"/>
      <c r="E412" s="105"/>
      <c r="F412" s="101"/>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43"/>
    </row>
    <row r="413" spans="1:32" x14ac:dyDescent="0.2">
      <c r="A413" s="40" t="str">
        <f t="shared" si="22"/>
        <v/>
      </c>
      <c r="B413" s="41" t="str">
        <f t="shared" si="23"/>
        <v/>
      </c>
      <c r="C413" s="44" t="str">
        <f t="shared" si="24"/>
        <v/>
      </c>
      <c r="D413" s="104"/>
      <c r="E413" s="105"/>
      <c r="F413" s="101"/>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43"/>
    </row>
    <row r="414" spans="1:32" x14ac:dyDescent="0.2">
      <c r="A414" s="40" t="str">
        <f t="shared" si="22"/>
        <v/>
      </c>
      <c r="B414" s="41" t="str">
        <f t="shared" si="23"/>
        <v/>
      </c>
      <c r="C414" s="44" t="str">
        <f t="shared" si="24"/>
        <v/>
      </c>
      <c r="D414" s="104"/>
      <c r="E414" s="105"/>
      <c r="F414" s="101"/>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43"/>
    </row>
    <row r="415" spans="1:32" x14ac:dyDescent="0.2">
      <c r="A415" s="40" t="str">
        <f t="shared" si="22"/>
        <v/>
      </c>
      <c r="B415" s="41" t="str">
        <f t="shared" si="23"/>
        <v/>
      </c>
      <c r="C415" s="44" t="str">
        <f t="shared" si="24"/>
        <v/>
      </c>
      <c r="D415" s="104"/>
      <c r="E415" s="105"/>
      <c r="F415" s="101"/>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43"/>
    </row>
    <row r="416" spans="1:32" x14ac:dyDescent="0.2">
      <c r="A416" s="40" t="str">
        <f t="shared" si="22"/>
        <v/>
      </c>
      <c r="B416" s="41" t="str">
        <f t="shared" si="23"/>
        <v/>
      </c>
      <c r="C416" s="44" t="str">
        <f t="shared" si="24"/>
        <v/>
      </c>
      <c r="D416" s="104"/>
      <c r="E416" s="105"/>
      <c r="F416" s="101"/>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43"/>
    </row>
    <row r="417" spans="1:32" x14ac:dyDescent="0.2">
      <c r="A417" s="40" t="str">
        <f t="shared" si="22"/>
        <v/>
      </c>
      <c r="B417" s="41" t="str">
        <f t="shared" si="23"/>
        <v/>
      </c>
      <c r="C417" s="44" t="str">
        <f t="shared" si="24"/>
        <v/>
      </c>
      <c r="D417" s="104"/>
      <c r="E417" s="105"/>
      <c r="F417" s="101"/>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43"/>
    </row>
    <row r="418" spans="1:32" x14ac:dyDescent="0.2">
      <c r="A418" s="40" t="str">
        <f t="shared" si="22"/>
        <v/>
      </c>
      <c r="B418" s="41" t="str">
        <f t="shared" si="23"/>
        <v/>
      </c>
      <c r="C418" s="44" t="str">
        <f t="shared" si="24"/>
        <v/>
      </c>
      <c r="D418" s="104"/>
      <c r="E418" s="105"/>
      <c r="F418" s="101"/>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43"/>
    </row>
    <row r="419" spans="1:32" x14ac:dyDescent="0.2">
      <c r="A419" s="40" t="str">
        <f t="shared" si="22"/>
        <v/>
      </c>
      <c r="B419" s="41" t="str">
        <f t="shared" si="23"/>
        <v/>
      </c>
      <c r="C419" s="44" t="str">
        <f t="shared" si="24"/>
        <v/>
      </c>
      <c r="D419" s="104"/>
      <c r="E419" s="105"/>
      <c r="F419" s="101"/>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43"/>
    </row>
    <row r="420" spans="1:32" x14ac:dyDescent="0.2">
      <c r="A420" s="40" t="str">
        <f t="shared" si="22"/>
        <v/>
      </c>
      <c r="B420" s="41" t="str">
        <f t="shared" si="23"/>
        <v/>
      </c>
      <c r="C420" s="44" t="str">
        <f t="shared" si="24"/>
        <v/>
      </c>
      <c r="D420" s="104"/>
      <c r="E420" s="105"/>
      <c r="F420" s="101"/>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43"/>
    </row>
    <row r="421" spans="1:32" x14ac:dyDescent="0.2">
      <c r="A421" s="40" t="str">
        <f t="shared" si="22"/>
        <v/>
      </c>
      <c r="B421" s="41" t="str">
        <f t="shared" si="23"/>
        <v/>
      </c>
      <c r="C421" s="44" t="str">
        <f t="shared" si="24"/>
        <v/>
      </c>
      <c r="D421" s="104"/>
      <c r="E421" s="105"/>
      <c r="F421" s="101"/>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43"/>
    </row>
    <row r="422" spans="1:32" x14ac:dyDescent="0.2">
      <c r="A422" s="40" t="str">
        <f t="shared" si="22"/>
        <v/>
      </c>
      <c r="B422" s="41" t="str">
        <f t="shared" si="23"/>
        <v/>
      </c>
      <c r="C422" s="44" t="str">
        <f t="shared" si="24"/>
        <v/>
      </c>
      <c r="D422" s="104"/>
      <c r="E422" s="105"/>
      <c r="F422" s="101"/>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43"/>
    </row>
    <row r="423" spans="1:32" x14ac:dyDescent="0.2">
      <c r="A423" s="40" t="str">
        <f t="shared" si="22"/>
        <v/>
      </c>
      <c r="B423" s="41" t="str">
        <f t="shared" si="23"/>
        <v/>
      </c>
      <c r="C423" s="44" t="str">
        <f t="shared" si="24"/>
        <v/>
      </c>
      <c r="D423" s="104"/>
      <c r="E423" s="105"/>
      <c r="F423" s="101"/>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43"/>
    </row>
    <row r="424" spans="1:32" x14ac:dyDescent="0.2">
      <c r="A424" s="40" t="str">
        <f t="shared" si="22"/>
        <v/>
      </c>
      <c r="B424" s="41" t="str">
        <f t="shared" si="23"/>
        <v/>
      </c>
      <c r="C424" s="44" t="str">
        <f t="shared" si="24"/>
        <v/>
      </c>
      <c r="D424" s="104"/>
      <c r="E424" s="105"/>
      <c r="F424" s="101"/>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43"/>
    </row>
    <row r="425" spans="1:32" x14ac:dyDescent="0.2">
      <c r="A425" s="40" t="str">
        <f t="shared" si="22"/>
        <v/>
      </c>
      <c r="B425" s="41" t="str">
        <f t="shared" si="23"/>
        <v/>
      </c>
      <c r="C425" s="44" t="str">
        <f t="shared" si="24"/>
        <v/>
      </c>
      <c r="D425" s="104"/>
      <c r="E425" s="105"/>
      <c r="F425" s="101"/>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43"/>
    </row>
    <row r="426" spans="1:32" x14ac:dyDescent="0.2">
      <c r="A426" s="40" t="str">
        <f t="shared" si="22"/>
        <v/>
      </c>
      <c r="B426" s="41" t="str">
        <f t="shared" si="23"/>
        <v/>
      </c>
      <c r="C426" s="44" t="str">
        <f t="shared" si="24"/>
        <v/>
      </c>
      <c r="D426" s="104"/>
      <c r="E426" s="105"/>
      <c r="F426" s="101"/>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43"/>
    </row>
    <row r="427" spans="1:32" x14ac:dyDescent="0.2">
      <c r="A427" s="40" t="str">
        <f t="shared" si="22"/>
        <v/>
      </c>
      <c r="B427" s="41" t="str">
        <f t="shared" si="23"/>
        <v/>
      </c>
      <c r="C427" s="44" t="str">
        <f t="shared" si="24"/>
        <v/>
      </c>
      <c r="D427" s="104"/>
      <c r="E427" s="105"/>
      <c r="F427" s="101"/>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43"/>
    </row>
    <row r="428" spans="1:32" x14ac:dyDescent="0.2">
      <c r="A428" s="40" t="str">
        <f t="shared" si="22"/>
        <v/>
      </c>
      <c r="B428" s="41" t="str">
        <f t="shared" si="23"/>
        <v/>
      </c>
      <c r="C428" s="44" t="str">
        <f t="shared" si="24"/>
        <v/>
      </c>
      <c r="D428" s="104"/>
      <c r="E428" s="105"/>
      <c r="F428" s="101"/>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43"/>
    </row>
    <row r="429" spans="1:32" x14ac:dyDescent="0.2">
      <c r="A429" s="40" t="str">
        <f t="shared" si="22"/>
        <v/>
      </c>
      <c r="B429" s="41" t="str">
        <f t="shared" si="23"/>
        <v/>
      </c>
      <c r="C429" s="44" t="str">
        <f t="shared" si="24"/>
        <v/>
      </c>
      <c r="D429" s="104"/>
      <c r="E429" s="105"/>
      <c r="F429" s="101"/>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43"/>
    </row>
    <row r="430" spans="1:32" x14ac:dyDescent="0.2">
      <c r="A430" s="40" t="str">
        <f t="shared" si="22"/>
        <v/>
      </c>
      <c r="B430" s="41" t="str">
        <f t="shared" si="23"/>
        <v/>
      </c>
      <c r="C430" s="44" t="str">
        <f t="shared" si="24"/>
        <v/>
      </c>
      <c r="D430" s="104"/>
      <c r="E430" s="105"/>
      <c r="F430" s="101"/>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43"/>
    </row>
    <row r="431" spans="1:32" x14ac:dyDescent="0.2">
      <c r="A431" s="40" t="str">
        <f t="shared" si="22"/>
        <v/>
      </c>
      <c r="B431" s="41" t="str">
        <f t="shared" si="23"/>
        <v/>
      </c>
      <c r="C431" s="44" t="str">
        <f t="shared" si="24"/>
        <v/>
      </c>
      <c r="D431" s="104"/>
      <c r="E431" s="105"/>
      <c r="F431" s="101"/>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43"/>
    </row>
    <row r="432" spans="1:32" x14ac:dyDescent="0.2">
      <c r="A432" s="40" t="str">
        <f t="shared" si="22"/>
        <v/>
      </c>
      <c r="B432" s="41" t="str">
        <f t="shared" si="23"/>
        <v/>
      </c>
      <c r="C432" s="44" t="str">
        <f t="shared" si="24"/>
        <v/>
      </c>
      <c r="D432" s="104"/>
      <c r="E432" s="105"/>
      <c r="F432" s="101"/>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43"/>
    </row>
    <row r="433" spans="1:32" x14ac:dyDescent="0.2">
      <c r="A433" s="40" t="str">
        <f t="shared" si="22"/>
        <v/>
      </c>
      <c r="B433" s="41" t="str">
        <f t="shared" si="23"/>
        <v/>
      </c>
      <c r="C433" s="44" t="str">
        <f t="shared" si="24"/>
        <v/>
      </c>
      <c r="D433" s="104"/>
      <c r="E433" s="105"/>
      <c r="F433" s="101"/>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43"/>
    </row>
    <row r="434" spans="1:32" x14ac:dyDescent="0.2">
      <c r="A434" s="40" t="str">
        <f t="shared" si="22"/>
        <v/>
      </c>
      <c r="B434" s="41" t="str">
        <f t="shared" si="23"/>
        <v/>
      </c>
      <c r="C434" s="44" t="str">
        <f t="shared" si="24"/>
        <v/>
      </c>
      <c r="D434" s="104"/>
      <c r="E434" s="105"/>
      <c r="F434" s="101"/>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43"/>
    </row>
    <row r="435" spans="1:32" x14ac:dyDescent="0.2">
      <c r="A435" s="40" t="str">
        <f t="shared" si="22"/>
        <v/>
      </c>
      <c r="B435" s="41" t="str">
        <f t="shared" si="23"/>
        <v/>
      </c>
      <c r="C435" s="44" t="str">
        <f t="shared" si="24"/>
        <v/>
      </c>
      <c r="D435" s="104"/>
      <c r="E435" s="105"/>
      <c r="F435" s="101"/>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43"/>
    </row>
    <row r="436" spans="1:32" x14ac:dyDescent="0.2">
      <c r="A436" s="40" t="str">
        <f t="shared" si="22"/>
        <v/>
      </c>
      <c r="B436" s="41" t="str">
        <f t="shared" si="23"/>
        <v/>
      </c>
      <c r="C436" s="44" t="str">
        <f t="shared" si="24"/>
        <v/>
      </c>
      <c r="D436" s="104"/>
      <c r="E436" s="105"/>
      <c r="F436" s="101"/>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43"/>
    </row>
    <row r="437" spans="1:32" x14ac:dyDescent="0.2">
      <c r="A437" s="40" t="str">
        <f t="shared" si="22"/>
        <v/>
      </c>
      <c r="B437" s="41" t="str">
        <f t="shared" si="23"/>
        <v/>
      </c>
      <c r="C437" s="44" t="str">
        <f t="shared" si="24"/>
        <v/>
      </c>
      <c r="D437" s="104"/>
      <c r="E437" s="105"/>
      <c r="F437" s="101"/>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43"/>
    </row>
    <row r="438" spans="1:32" x14ac:dyDescent="0.2">
      <c r="A438" s="40" t="str">
        <f t="shared" si="22"/>
        <v/>
      </c>
      <c r="B438" s="41" t="str">
        <f t="shared" si="23"/>
        <v/>
      </c>
      <c r="C438" s="44" t="str">
        <f t="shared" si="24"/>
        <v/>
      </c>
      <c r="D438" s="104"/>
      <c r="E438" s="105"/>
      <c r="F438" s="101"/>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43"/>
    </row>
    <row r="439" spans="1:32" x14ac:dyDescent="0.2">
      <c r="A439" s="40" t="str">
        <f t="shared" si="22"/>
        <v/>
      </c>
      <c r="B439" s="41" t="str">
        <f t="shared" si="23"/>
        <v/>
      </c>
      <c r="C439" s="44" t="str">
        <f t="shared" si="24"/>
        <v/>
      </c>
      <c r="D439" s="104"/>
      <c r="E439" s="105"/>
      <c r="F439" s="101"/>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43"/>
    </row>
    <row r="440" spans="1:32" x14ac:dyDescent="0.2">
      <c r="A440" s="40" t="str">
        <f t="shared" si="22"/>
        <v/>
      </c>
      <c r="B440" s="41" t="str">
        <f t="shared" si="23"/>
        <v/>
      </c>
      <c r="C440" s="44" t="str">
        <f t="shared" si="24"/>
        <v/>
      </c>
      <c r="D440" s="104"/>
      <c r="E440" s="105"/>
      <c r="F440" s="101"/>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43"/>
    </row>
    <row r="441" spans="1:32" x14ac:dyDescent="0.2">
      <c r="A441" s="40" t="str">
        <f t="shared" si="22"/>
        <v/>
      </c>
      <c r="B441" s="41" t="str">
        <f t="shared" si="23"/>
        <v/>
      </c>
      <c r="C441" s="44" t="str">
        <f t="shared" si="24"/>
        <v/>
      </c>
      <c r="D441" s="104"/>
      <c r="E441" s="105"/>
      <c r="F441" s="101"/>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43"/>
    </row>
    <row r="442" spans="1:32" x14ac:dyDescent="0.2">
      <c r="A442" s="40" t="str">
        <f t="shared" si="22"/>
        <v/>
      </c>
      <c r="B442" s="41" t="str">
        <f t="shared" si="23"/>
        <v/>
      </c>
      <c r="C442" s="44" t="str">
        <f t="shared" si="24"/>
        <v/>
      </c>
      <c r="D442" s="104"/>
      <c r="E442" s="105"/>
      <c r="F442" s="101"/>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43"/>
    </row>
    <row r="443" spans="1:32" x14ac:dyDescent="0.2">
      <c r="A443" s="40" t="str">
        <f t="shared" si="22"/>
        <v/>
      </c>
      <c r="B443" s="41" t="str">
        <f t="shared" si="23"/>
        <v/>
      </c>
      <c r="C443" s="44" t="str">
        <f t="shared" si="24"/>
        <v/>
      </c>
      <c r="D443" s="104"/>
      <c r="E443" s="105"/>
      <c r="F443" s="101"/>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43"/>
    </row>
    <row r="444" spans="1:32" x14ac:dyDescent="0.2">
      <c r="A444" s="40" t="str">
        <f t="shared" si="22"/>
        <v/>
      </c>
      <c r="B444" s="41" t="str">
        <f t="shared" si="23"/>
        <v/>
      </c>
      <c r="C444" s="44" t="str">
        <f t="shared" si="24"/>
        <v/>
      </c>
      <c r="D444" s="104"/>
      <c r="E444" s="105"/>
      <c r="F444" s="101"/>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43"/>
    </row>
    <row r="445" spans="1:32" x14ac:dyDescent="0.2">
      <c r="A445" s="40" t="str">
        <f t="shared" si="22"/>
        <v/>
      </c>
      <c r="B445" s="41" t="str">
        <f t="shared" si="23"/>
        <v/>
      </c>
      <c r="C445" s="44" t="str">
        <f t="shared" si="24"/>
        <v/>
      </c>
      <c r="D445" s="104"/>
      <c r="E445" s="105"/>
      <c r="F445" s="101"/>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43"/>
    </row>
    <row r="446" spans="1:32" x14ac:dyDescent="0.2">
      <c r="A446" s="40" t="str">
        <f t="shared" si="22"/>
        <v/>
      </c>
      <c r="B446" s="41" t="str">
        <f t="shared" si="23"/>
        <v/>
      </c>
      <c r="C446" s="44" t="str">
        <f t="shared" si="24"/>
        <v/>
      </c>
      <c r="D446" s="104"/>
      <c r="E446" s="105"/>
      <c r="F446" s="101"/>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43"/>
    </row>
    <row r="447" spans="1:32" x14ac:dyDescent="0.2">
      <c r="A447" s="40" t="str">
        <f t="shared" si="22"/>
        <v/>
      </c>
      <c r="B447" s="41" t="str">
        <f t="shared" si="23"/>
        <v/>
      </c>
      <c r="C447" s="44" t="str">
        <f t="shared" si="24"/>
        <v/>
      </c>
      <c r="D447" s="104"/>
      <c r="E447" s="105"/>
      <c r="F447" s="101"/>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43"/>
    </row>
    <row r="448" spans="1:32" x14ac:dyDescent="0.2">
      <c r="A448" s="40" t="str">
        <f t="shared" si="22"/>
        <v/>
      </c>
      <c r="B448" s="41" t="str">
        <f t="shared" si="23"/>
        <v/>
      </c>
      <c r="C448" s="44" t="str">
        <f t="shared" si="24"/>
        <v/>
      </c>
      <c r="D448" s="104"/>
      <c r="E448" s="105"/>
      <c r="F448" s="101"/>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43"/>
    </row>
    <row r="449" spans="1:32" x14ac:dyDescent="0.2">
      <c r="A449" s="40" t="str">
        <f t="shared" si="22"/>
        <v/>
      </c>
      <c r="B449" s="41" t="str">
        <f t="shared" si="23"/>
        <v/>
      </c>
      <c r="C449" s="44" t="str">
        <f t="shared" si="24"/>
        <v/>
      </c>
      <c r="D449" s="104"/>
      <c r="E449" s="105"/>
      <c r="F449" s="101"/>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43"/>
    </row>
    <row r="450" spans="1:32" x14ac:dyDescent="0.2">
      <c r="A450" s="40" t="str">
        <f t="shared" si="22"/>
        <v/>
      </c>
      <c r="B450" s="41" t="str">
        <f t="shared" si="23"/>
        <v/>
      </c>
      <c r="C450" s="44" t="str">
        <f t="shared" si="24"/>
        <v/>
      </c>
      <c r="D450" s="104"/>
      <c r="E450" s="105"/>
      <c r="F450" s="101"/>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43"/>
    </row>
    <row r="451" spans="1:32" x14ac:dyDescent="0.2">
      <c r="A451" s="40" t="str">
        <f t="shared" si="22"/>
        <v/>
      </c>
      <c r="B451" s="41" t="str">
        <f t="shared" si="23"/>
        <v/>
      </c>
      <c r="C451" s="44" t="str">
        <f t="shared" si="24"/>
        <v/>
      </c>
      <c r="D451" s="104"/>
      <c r="E451" s="105"/>
      <c r="F451" s="101"/>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43"/>
    </row>
    <row r="452" spans="1:32" x14ac:dyDescent="0.2">
      <c r="A452" s="40" t="str">
        <f t="shared" si="22"/>
        <v/>
      </c>
      <c r="B452" s="41" t="str">
        <f t="shared" si="23"/>
        <v/>
      </c>
      <c r="C452" s="44" t="str">
        <f t="shared" si="24"/>
        <v/>
      </c>
      <c r="D452" s="104"/>
      <c r="E452" s="105"/>
      <c r="F452" s="101"/>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43"/>
    </row>
    <row r="453" spans="1:32" x14ac:dyDescent="0.2">
      <c r="A453" s="40" t="str">
        <f t="shared" si="22"/>
        <v/>
      </c>
      <c r="B453" s="41" t="str">
        <f t="shared" si="23"/>
        <v/>
      </c>
      <c r="C453" s="44" t="str">
        <f t="shared" si="24"/>
        <v/>
      </c>
      <c r="D453" s="104"/>
      <c r="E453" s="105"/>
      <c r="F453" s="101"/>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43"/>
    </row>
    <row r="454" spans="1:32" x14ac:dyDescent="0.2">
      <c r="A454" s="40" t="str">
        <f t="shared" si="22"/>
        <v/>
      </c>
      <c r="B454" s="41" t="str">
        <f t="shared" si="23"/>
        <v/>
      </c>
      <c r="C454" s="44" t="str">
        <f t="shared" si="24"/>
        <v/>
      </c>
      <c r="D454" s="104"/>
      <c r="E454" s="105"/>
      <c r="F454" s="101"/>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43"/>
    </row>
    <row r="455" spans="1:32" x14ac:dyDescent="0.2">
      <c r="A455" s="40" t="str">
        <f t="shared" si="22"/>
        <v/>
      </c>
      <c r="B455" s="41" t="str">
        <f t="shared" si="23"/>
        <v/>
      </c>
      <c r="C455" s="44" t="str">
        <f t="shared" si="24"/>
        <v/>
      </c>
      <c r="D455" s="104"/>
      <c r="E455" s="105"/>
      <c r="F455" s="101"/>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43"/>
    </row>
    <row r="456" spans="1:32" x14ac:dyDescent="0.2">
      <c r="A456" s="40" t="str">
        <f t="shared" si="22"/>
        <v/>
      </c>
      <c r="B456" s="41" t="str">
        <f t="shared" si="23"/>
        <v/>
      </c>
      <c r="C456" s="44" t="str">
        <f t="shared" si="24"/>
        <v/>
      </c>
      <c r="D456" s="104"/>
      <c r="E456" s="105"/>
      <c r="F456" s="101"/>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43"/>
    </row>
    <row r="457" spans="1:32" x14ac:dyDescent="0.2">
      <c r="A457" s="40" t="str">
        <f t="shared" si="22"/>
        <v/>
      </c>
      <c r="B457" s="41" t="str">
        <f t="shared" si="23"/>
        <v/>
      </c>
      <c r="C457" s="44" t="str">
        <f t="shared" si="24"/>
        <v/>
      </c>
      <c r="D457" s="104"/>
      <c r="E457" s="105"/>
      <c r="F457" s="101"/>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43"/>
    </row>
    <row r="458" spans="1:32" x14ac:dyDescent="0.2">
      <c r="A458" s="40" t="str">
        <f t="shared" si="22"/>
        <v/>
      </c>
      <c r="B458" s="41" t="str">
        <f t="shared" si="23"/>
        <v/>
      </c>
      <c r="C458" s="44" t="str">
        <f t="shared" si="24"/>
        <v/>
      </c>
      <c r="D458" s="104"/>
      <c r="E458" s="105"/>
      <c r="F458" s="101"/>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43"/>
    </row>
    <row r="459" spans="1:32" x14ac:dyDescent="0.2">
      <c r="A459" s="40" t="str">
        <f t="shared" si="22"/>
        <v/>
      </c>
      <c r="B459" s="41" t="str">
        <f t="shared" si="23"/>
        <v/>
      </c>
      <c r="C459" s="44" t="str">
        <f t="shared" si="24"/>
        <v/>
      </c>
      <c r="D459" s="104"/>
      <c r="E459" s="105"/>
      <c r="F459" s="101"/>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43"/>
    </row>
    <row r="460" spans="1:32" x14ac:dyDescent="0.2">
      <c r="A460" s="40" t="str">
        <f t="shared" si="22"/>
        <v/>
      </c>
      <c r="B460" s="41" t="str">
        <f t="shared" si="23"/>
        <v/>
      </c>
      <c r="C460" s="44" t="str">
        <f t="shared" si="24"/>
        <v/>
      </c>
      <c r="D460" s="104"/>
      <c r="E460" s="105"/>
      <c r="F460" s="101"/>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43"/>
    </row>
    <row r="461" spans="1:32" x14ac:dyDescent="0.2">
      <c r="A461" s="40" t="str">
        <f t="shared" si="22"/>
        <v/>
      </c>
      <c r="B461" s="41" t="str">
        <f t="shared" si="23"/>
        <v/>
      </c>
      <c r="C461" s="44" t="str">
        <f t="shared" si="24"/>
        <v/>
      </c>
      <c r="D461" s="104"/>
      <c r="E461" s="105"/>
      <c r="F461" s="101"/>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43"/>
    </row>
    <row r="462" spans="1:32" x14ac:dyDescent="0.2">
      <c r="A462" s="40" t="str">
        <f t="shared" si="22"/>
        <v/>
      </c>
      <c r="B462" s="41" t="str">
        <f t="shared" si="23"/>
        <v/>
      </c>
      <c r="C462" s="44" t="str">
        <f t="shared" si="24"/>
        <v/>
      </c>
      <c r="D462" s="104"/>
      <c r="E462" s="105"/>
      <c r="F462" s="101"/>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43"/>
    </row>
    <row r="463" spans="1:32" x14ac:dyDescent="0.2">
      <c r="A463" s="40" t="str">
        <f t="shared" si="22"/>
        <v/>
      </c>
      <c r="B463" s="41" t="str">
        <f t="shared" si="23"/>
        <v/>
      </c>
      <c r="C463" s="44" t="str">
        <f t="shared" si="24"/>
        <v/>
      </c>
      <c r="D463" s="104"/>
      <c r="E463" s="105"/>
      <c r="F463" s="101"/>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43"/>
    </row>
    <row r="464" spans="1:32" x14ac:dyDescent="0.2">
      <c r="A464" s="40" t="str">
        <f t="shared" si="22"/>
        <v/>
      </c>
      <c r="B464" s="41" t="str">
        <f t="shared" si="23"/>
        <v/>
      </c>
      <c r="C464" s="44" t="str">
        <f t="shared" si="24"/>
        <v/>
      </c>
      <c r="D464" s="104"/>
      <c r="E464" s="105"/>
      <c r="F464" s="101"/>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43"/>
    </row>
    <row r="465" spans="1:32" x14ac:dyDescent="0.2">
      <c r="A465" s="40" t="str">
        <f t="shared" si="22"/>
        <v/>
      </c>
      <c r="B465" s="41" t="str">
        <f t="shared" si="23"/>
        <v/>
      </c>
      <c r="C465" s="44" t="str">
        <f t="shared" si="24"/>
        <v/>
      </c>
      <c r="D465" s="104"/>
      <c r="E465" s="105"/>
      <c r="F465" s="101"/>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43"/>
    </row>
    <row r="466" spans="1:32" x14ac:dyDescent="0.2">
      <c r="A466" s="40" t="str">
        <f t="shared" si="22"/>
        <v/>
      </c>
      <c r="B466" s="41" t="str">
        <f t="shared" si="23"/>
        <v/>
      </c>
      <c r="C466" s="44" t="str">
        <f t="shared" si="24"/>
        <v/>
      </c>
      <c r="D466" s="104"/>
      <c r="E466" s="105"/>
      <c r="F466" s="101"/>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43"/>
    </row>
    <row r="467" spans="1:32" x14ac:dyDescent="0.2">
      <c r="A467" s="40" t="str">
        <f t="shared" si="22"/>
        <v/>
      </c>
      <c r="B467" s="41" t="str">
        <f t="shared" si="23"/>
        <v/>
      </c>
      <c r="C467" s="44" t="str">
        <f t="shared" si="24"/>
        <v/>
      </c>
      <c r="D467" s="104"/>
      <c r="E467" s="105"/>
      <c r="F467" s="101"/>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43"/>
    </row>
    <row r="468" spans="1:32" x14ac:dyDescent="0.2">
      <c r="A468" s="40" t="str">
        <f t="shared" ref="A468:A531" si="25">IF(A467="","",(IF($G$9&gt;A467,A467+1,"")))</f>
        <v/>
      </c>
      <c r="B468" s="41" t="str">
        <f t="shared" ref="B468:B531" si="26">IF(COUNT(G468:AE468)&gt;0,SUM(G468:AE468),"")</f>
        <v/>
      </c>
      <c r="C468" s="44" t="str">
        <f t="shared" si="24"/>
        <v/>
      </c>
      <c r="D468" s="104"/>
      <c r="E468" s="105"/>
      <c r="F468" s="101"/>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43"/>
    </row>
    <row r="469" spans="1:32" x14ac:dyDescent="0.2">
      <c r="A469" s="40" t="str">
        <f t="shared" si="25"/>
        <v/>
      </c>
      <c r="B469" s="41" t="str">
        <f t="shared" si="26"/>
        <v/>
      </c>
      <c r="C469" s="44" t="str">
        <f t="shared" ref="C469:C532" si="27">IF(COUNT(G469:AE469)&gt;0,B469/COUNT(G469:AE469),"")</f>
        <v/>
      </c>
      <c r="D469" s="104"/>
      <c r="E469" s="105"/>
      <c r="F469" s="101"/>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43"/>
    </row>
    <row r="470" spans="1:32" x14ac:dyDescent="0.2">
      <c r="A470" s="40" t="str">
        <f t="shared" si="25"/>
        <v/>
      </c>
      <c r="B470" s="41" t="str">
        <f t="shared" si="26"/>
        <v/>
      </c>
      <c r="C470" s="44" t="str">
        <f t="shared" si="27"/>
        <v/>
      </c>
      <c r="D470" s="104"/>
      <c r="E470" s="105"/>
      <c r="F470" s="101"/>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43"/>
    </row>
    <row r="471" spans="1:32" x14ac:dyDescent="0.2">
      <c r="A471" s="40" t="str">
        <f t="shared" si="25"/>
        <v/>
      </c>
      <c r="B471" s="41" t="str">
        <f t="shared" si="26"/>
        <v/>
      </c>
      <c r="C471" s="44" t="str">
        <f t="shared" si="27"/>
        <v/>
      </c>
      <c r="D471" s="104"/>
      <c r="E471" s="105"/>
      <c r="F471" s="101"/>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43"/>
    </row>
    <row r="472" spans="1:32" x14ac:dyDescent="0.2">
      <c r="A472" s="40" t="str">
        <f t="shared" si="25"/>
        <v/>
      </c>
      <c r="B472" s="41" t="str">
        <f t="shared" si="26"/>
        <v/>
      </c>
      <c r="C472" s="44" t="str">
        <f t="shared" si="27"/>
        <v/>
      </c>
      <c r="D472" s="104"/>
      <c r="E472" s="105"/>
      <c r="F472" s="101"/>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43"/>
    </row>
    <row r="473" spans="1:32" x14ac:dyDescent="0.2">
      <c r="A473" s="40" t="str">
        <f t="shared" si="25"/>
        <v/>
      </c>
      <c r="B473" s="41" t="str">
        <f t="shared" si="26"/>
        <v/>
      </c>
      <c r="C473" s="44" t="str">
        <f t="shared" si="27"/>
        <v/>
      </c>
      <c r="D473" s="104"/>
      <c r="E473" s="105"/>
      <c r="F473" s="101"/>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43"/>
    </row>
    <row r="474" spans="1:32" x14ac:dyDescent="0.2">
      <c r="A474" s="40" t="str">
        <f t="shared" si="25"/>
        <v/>
      </c>
      <c r="B474" s="41" t="str">
        <f t="shared" si="26"/>
        <v/>
      </c>
      <c r="C474" s="44" t="str">
        <f t="shared" si="27"/>
        <v/>
      </c>
      <c r="D474" s="104"/>
      <c r="E474" s="105"/>
      <c r="F474" s="101"/>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43"/>
    </row>
    <row r="475" spans="1:32" x14ac:dyDescent="0.2">
      <c r="A475" s="40" t="str">
        <f t="shared" si="25"/>
        <v/>
      </c>
      <c r="B475" s="41" t="str">
        <f t="shared" si="26"/>
        <v/>
      </c>
      <c r="C475" s="44" t="str">
        <f t="shared" si="27"/>
        <v/>
      </c>
      <c r="D475" s="104"/>
      <c r="E475" s="105"/>
      <c r="F475" s="101"/>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43"/>
    </row>
    <row r="476" spans="1:32" x14ac:dyDescent="0.2">
      <c r="A476" s="40" t="str">
        <f t="shared" si="25"/>
        <v/>
      </c>
      <c r="B476" s="41" t="str">
        <f t="shared" si="26"/>
        <v/>
      </c>
      <c r="C476" s="44" t="str">
        <f t="shared" si="27"/>
        <v/>
      </c>
      <c r="D476" s="104"/>
      <c r="E476" s="105"/>
      <c r="F476" s="101"/>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43"/>
    </row>
    <row r="477" spans="1:32" x14ac:dyDescent="0.2">
      <c r="A477" s="40" t="str">
        <f t="shared" si="25"/>
        <v/>
      </c>
      <c r="B477" s="41" t="str">
        <f t="shared" si="26"/>
        <v/>
      </c>
      <c r="C477" s="44" t="str">
        <f t="shared" si="27"/>
        <v/>
      </c>
      <c r="D477" s="104"/>
      <c r="E477" s="105"/>
      <c r="F477" s="101"/>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43"/>
    </row>
    <row r="478" spans="1:32" x14ac:dyDescent="0.2">
      <c r="A478" s="40" t="str">
        <f t="shared" si="25"/>
        <v/>
      </c>
      <c r="B478" s="41" t="str">
        <f t="shared" si="26"/>
        <v/>
      </c>
      <c r="C478" s="44" t="str">
        <f t="shared" si="27"/>
        <v/>
      </c>
      <c r="D478" s="104"/>
      <c r="E478" s="105"/>
      <c r="F478" s="101"/>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43"/>
    </row>
    <row r="479" spans="1:32" x14ac:dyDescent="0.2">
      <c r="A479" s="40" t="str">
        <f t="shared" si="25"/>
        <v/>
      </c>
      <c r="B479" s="41" t="str">
        <f t="shared" si="26"/>
        <v/>
      </c>
      <c r="C479" s="44" t="str">
        <f t="shared" si="27"/>
        <v/>
      </c>
      <c r="D479" s="104"/>
      <c r="E479" s="105"/>
      <c r="F479" s="101"/>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43"/>
    </row>
    <row r="480" spans="1:32" x14ac:dyDescent="0.2">
      <c r="A480" s="40" t="str">
        <f t="shared" si="25"/>
        <v/>
      </c>
      <c r="B480" s="41" t="str">
        <f t="shared" si="26"/>
        <v/>
      </c>
      <c r="C480" s="44" t="str">
        <f t="shared" si="27"/>
        <v/>
      </c>
      <c r="D480" s="104"/>
      <c r="E480" s="105"/>
      <c r="F480" s="101"/>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43"/>
    </row>
    <row r="481" spans="1:32" x14ac:dyDescent="0.2">
      <c r="A481" s="40" t="str">
        <f t="shared" si="25"/>
        <v/>
      </c>
      <c r="B481" s="41" t="str">
        <f t="shared" si="26"/>
        <v/>
      </c>
      <c r="C481" s="44" t="str">
        <f t="shared" si="27"/>
        <v/>
      </c>
      <c r="D481" s="104"/>
      <c r="E481" s="105"/>
      <c r="F481" s="101"/>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43"/>
    </row>
    <row r="482" spans="1:32" x14ac:dyDescent="0.2">
      <c r="A482" s="40" t="str">
        <f t="shared" si="25"/>
        <v/>
      </c>
      <c r="B482" s="41" t="str">
        <f t="shared" si="26"/>
        <v/>
      </c>
      <c r="C482" s="44" t="str">
        <f t="shared" si="27"/>
        <v/>
      </c>
      <c r="D482" s="104"/>
      <c r="E482" s="105"/>
      <c r="F482" s="101"/>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43"/>
    </row>
    <row r="483" spans="1:32" x14ac:dyDescent="0.2">
      <c r="A483" s="40" t="str">
        <f t="shared" si="25"/>
        <v/>
      </c>
      <c r="B483" s="41" t="str">
        <f t="shared" si="26"/>
        <v/>
      </c>
      <c r="C483" s="44" t="str">
        <f t="shared" si="27"/>
        <v/>
      </c>
      <c r="D483" s="104"/>
      <c r="E483" s="105"/>
      <c r="F483" s="101"/>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43"/>
    </row>
    <row r="484" spans="1:32" x14ac:dyDescent="0.2">
      <c r="A484" s="40" t="str">
        <f t="shared" si="25"/>
        <v/>
      </c>
      <c r="B484" s="41" t="str">
        <f t="shared" si="26"/>
        <v/>
      </c>
      <c r="C484" s="44" t="str">
        <f t="shared" si="27"/>
        <v/>
      </c>
      <c r="D484" s="104"/>
      <c r="E484" s="105"/>
      <c r="F484" s="101"/>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43"/>
    </row>
    <row r="485" spans="1:32" x14ac:dyDescent="0.2">
      <c r="A485" s="40" t="str">
        <f t="shared" si="25"/>
        <v/>
      </c>
      <c r="B485" s="41" t="str">
        <f t="shared" si="26"/>
        <v/>
      </c>
      <c r="C485" s="44" t="str">
        <f t="shared" si="27"/>
        <v/>
      </c>
      <c r="D485" s="104"/>
      <c r="E485" s="105"/>
      <c r="F485" s="101"/>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43"/>
    </row>
    <row r="486" spans="1:32" x14ac:dyDescent="0.2">
      <c r="A486" s="40" t="str">
        <f t="shared" si="25"/>
        <v/>
      </c>
      <c r="B486" s="41" t="str">
        <f t="shared" si="26"/>
        <v/>
      </c>
      <c r="C486" s="44" t="str">
        <f t="shared" si="27"/>
        <v/>
      </c>
      <c r="D486" s="104"/>
      <c r="E486" s="105"/>
      <c r="F486" s="101"/>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43"/>
    </row>
    <row r="487" spans="1:32" x14ac:dyDescent="0.2">
      <c r="A487" s="40" t="str">
        <f t="shared" si="25"/>
        <v/>
      </c>
      <c r="B487" s="41" t="str">
        <f t="shared" si="26"/>
        <v/>
      </c>
      <c r="C487" s="44" t="str">
        <f t="shared" si="27"/>
        <v/>
      </c>
      <c r="D487" s="104"/>
      <c r="E487" s="105"/>
      <c r="F487" s="101"/>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43"/>
    </row>
    <row r="488" spans="1:32" x14ac:dyDescent="0.2">
      <c r="A488" s="40" t="str">
        <f t="shared" si="25"/>
        <v/>
      </c>
      <c r="B488" s="41" t="str">
        <f t="shared" si="26"/>
        <v/>
      </c>
      <c r="C488" s="44" t="str">
        <f t="shared" si="27"/>
        <v/>
      </c>
      <c r="D488" s="104"/>
      <c r="E488" s="105"/>
      <c r="F488" s="101"/>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43"/>
    </row>
    <row r="489" spans="1:32" x14ac:dyDescent="0.2">
      <c r="A489" s="40" t="str">
        <f t="shared" si="25"/>
        <v/>
      </c>
      <c r="B489" s="41" t="str">
        <f t="shared" si="26"/>
        <v/>
      </c>
      <c r="C489" s="44" t="str">
        <f t="shared" si="27"/>
        <v/>
      </c>
      <c r="D489" s="104"/>
      <c r="E489" s="105"/>
      <c r="F489" s="101"/>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43"/>
    </row>
    <row r="490" spans="1:32" x14ac:dyDescent="0.2">
      <c r="A490" s="40" t="str">
        <f t="shared" si="25"/>
        <v/>
      </c>
      <c r="B490" s="41" t="str">
        <f t="shared" si="26"/>
        <v/>
      </c>
      <c r="C490" s="44" t="str">
        <f t="shared" si="27"/>
        <v/>
      </c>
      <c r="D490" s="104"/>
      <c r="E490" s="105"/>
      <c r="F490" s="101"/>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43"/>
    </row>
    <row r="491" spans="1:32" x14ac:dyDescent="0.2">
      <c r="A491" s="40" t="str">
        <f t="shared" si="25"/>
        <v/>
      </c>
      <c r="B491" s="41" t="str">
        <f t="shared" si="26"/>
        <v/>
      </c>
      <c r="C491" s="44" t="str">
        <f t="shared" si="27"/>
        <v/>
      </c>
      <c r="D491" s="104"/>
      <c r="E491" s="105"/>
      <c r="F491" s="101"/>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43"/>
    </row>
    <row r="492" spans="1:32" x14ac:dyDescent="0.2">
      <c r="A492" s="40" t="str">
        <f t="shared" si="25"/>
        <v/>
      </c>
      <c r="B492" s="41" t="str">
        <f t="shared" si="26"/>
        <v/>
      </c>
      <c r="C492" s="44" t="str">
        <f t="shared" si="27"/>
        <v/>
      </c>
      <c r="D492" s="104"/>
      <c r="E492" s="105"/>
      <c r="F492" s="101"/>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43"/>
    </row>
    <row r="493" spans="1:32" x14ac:dyDescent="0.2">
      <c r="A493" s="40" t="str">
        <f t="shared" si="25"/>
        <v/>
      </c>
      <c r="B493" s="41" t="str">
        <f t="shared" si="26"/>
        <v/>
      </c>
      <c r="C493" s="44" t="str">
        <f t="shared" si="27"/>
        <v/>
      </c>
      <c r="D493" s="104"/>
      <c r="E493" s="105"/>
      <c r="F493" s="101"/>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43"/>
    </row>
    <row r="494" spans="1:32" x14ac:dyDescent="0.2">
      <c r="A494" s="40" t="str">
        <f t="shared" si="25"/>
        <v/>
      </c>
      <c r="B494" s="41" t="str">
        <f t="shared" si="26"/>
        <v/>
      </c>
      <c r="C494" s="44" t="str">
        <f t="shared" si="27"/>
        <v/>
      </c>
      <c r="D494" s="104"/>
      <c r="E494" s="105"/>
      <c r="F494" s="101"/>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43"/>
    </row>
    <row r="495" spans="1:32" x14ac:dyDescent="0.2">
      <c r="A495" s="40" t="str">
        <f t="shared" si="25"/>
        <v/>
      </c>
      <c r="B495" s="41" t="str">
        <f t="shared" si="26"/>
        <v/>
      </c>
      <c r="C495" s="44" t="str">
        <f t="shared" si="27"/>
        <v/>
      </c>
      <c r="D495" s="104"/>
      <c r="E495" s="105"/>
      <c r="F495" s="101"/>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43"/>
    </row>
    <row r="496" spans="1:32" x14ac:dyDescent="0.2">
      <c r="A496" s="40" t="str">
        <f t="shared" si="25"/>
        <v/>
      </c>
      <c r="B496" s="41" t="str">
        <f t="shared" si="26"/>
        <v/>
      </c>
      <c r="C496" s="44" t="str">
        <f t="shared" si="27"/>
        <v/>
      </c>
      <c r="D496" s="104"/>
      <c r="E496" s="105"/>
      <c r="F496" s="101"/>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43"/>
    </row>
    <row r="497" spans="1:32" x14ac:dyDescent="0.2">
      <c r="A497" s="40" t="str">
        <f t="shared" si="25"/>
        <v/>
      </c>
      <c r="B497" s="41" t="str">
        <f t="shared" si="26"/>
        <v/>
      </c>
      <c r="C497" s="44" t="str">
        <f t="shared" si="27"/>
        <v/>
      </c>
      <c r="D497" s="104"/>
      <c r="E497" s="105"/>
      <c r="F497" s="101"/>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43"/>
    </row>
    <row r="498" spans="1:32" x14ac:dyDescent="0.2">
      <c r="A498" s="40" t="str">
        <f t="shared" si="25"/>
        <v/>
      </c>
      <c r="B498" s="41" t="str">
        <f t="shared" si="26"/>
        <v/>
      </c>
      <c r="C498" s="44" t="str">
        <f t="shared" si="27"/>
        <v/>
      </c>
      <c r="D498" s="104"/>
      <c r="E498" s="105"/>
      <c r="F498" s="101"/>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43"/>
    </row>
    <row r="499" spans="1:32" x14ac:dyDescent="0.2">
      <c r="A499" s="40" t="str">
        <f t="shared" si="25"/>
        <v/>
      </c>
      <c r="B499" s="41" t="str">
        <f t="shared" si="26"/>
        <v/>
      </c>
      <c r="C499" s="44" t="str">
        <f t="shared" si="27"/>
        <v/>
      </c>
      <c r="D499" s="104"/>
      <c r="E499" s="105"/>
      <c r="F499" s="101"/>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43"/>
    </row>
    <row r="500" spans="1:32" x14ac:dyDescent="0.2">
      <c r="A500" s="40" t="str">
        <f t="shared" si="25"/>
        <v/>
      </c>
      <c r="B500" s="41" t="str">
        <f t="shared" si="26"/>
        <v/>
      </c>
      <c r="C500" s="44" t="str">
        <f t="shared" si="27"/>
        <v/>
      </c>
      <c r="D500" s="104"/>
      <c r="E500" s="105"/>
      <c r="F500" s="101"/>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43"/>
    </row>
    <row r="501" spans="1:32" x14ac:dyDescent="0.2">
      <c r="A501" s="40" t="str">
        <f t="shared" si="25"/>
        <v/>
      </c>
      <c r="B501" s="41" t="str">
        <f t="shared" si="26"/>
        <v/>
      </c>
      <c r="C501" s="44" t="str">
        <f t="shared" si="27"/>
        <v/>
      </c>
      <c r="D501" s="104"/>
      <c r="E501" s="105"/>
      <c r="F501" s="101"/>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43"/>
    </row>
    <row r="502" spans="1:32" x14ac:dyDescent="0.2">
      <c r="A502" s="40" t="str">
        <f t="shared" si="25"/>
        <v/>
      </c>
      <c r="B502" s="41" t="str">
        <f t="shared" si="26"/>
        <v/>
      </c>
      <c r="C502" s="44" t="str">
        <f t="shared" si="27"/>
        <v/>
      </c>
      <c r="D502" s="104"/>
      <c r="E502" s="105"/>
      <c r="F502" s="101"/>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43"/>
    </row>
    <row r="503" spans="1:32" x14ac:dyDescent="0.2">
      <c r="A503" s="40" t="str">
        <f t="shared" si="25"/>
        <v/>
      </c>
      <c r="B503" s="41" t="str">
        <f t="shared" si="26"/>
        <v/>
      </c>
      <c r="C503" s="44" t="str">
        <f t="shared" si="27"/>
        <v/>
      </c>
      <c r="D503" s="104"/>
      <c r="E503" s="105"/>
      <c r="F503" s="101"/>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43"/>
    </row>
    <row r="504" spans="1:32" x14ac:dyDescent="0.2">
      <c r="A504" s="40" t="str">
        <f t="shared" si="25"/>
        <v/>
      </c>
      <c r="B504" s="41" t="str">
        <f t="shared" si="26"/>
        <v/>
      </c>
      <c r="C504" s="44" t="str">
        <f t="shared" si="27"/>
        <v/>
      </c>
      <c r="D504" s="104"/>
      <c r="E504" s="105"/>
      <c r="F504" s="101"/>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43"/>
    </row>
    <row r="505" spans="1:32" x14ac:dyDescent="0.2">
      <c r="A505" s="40" t="str">
        <f t="shared" si="25"/>
        <v/>
      </c>
      <c r="B505" s="41" t="str">
        <f t="shared" si="26"/>
        <v/>
      </c>
      <c r="C505" s="44" t="str">
        <f t="shared" si="27"/>
        <v/>
      </c>
      <c r="D505" s="104"/>
      <c r="E505" s="105"/>
      <c r="F505" s="101"/>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43"/>
    </row>
    <row r="506" spans="1:32" x14ac:dyDescent="0.2">
      <c r="A506" s="40" t="str">
        <f t="shared" si="25"/>
        <v/>
      </c>
      <c r="B506" s="41" t="str">
        <f t="shared" si="26"/>
        <v/>
      </c>
      <c r="C506" s="44" t="str">
        <f t="shared" si="27"/>
        <v/>
      </c>
      <c r="D506" s="104"/>
      <c r="E506" s="105"/>
      <c r="F506" s="101"/>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43"/>
    </row>
    <row r="507" spans="1:32" x14ac:dyDescent="0.2">
      <c r="A507" s="40" t="str">
        <f t="shared" si="25"/>
        <v/>
      </c>
      <c r="B507" s="41" t="str">
        <f t="shared" si="26"/>
        <v/>
      </c>
      <c r="C507" s="44" t="str">
        <f t="shared" si="27"/>
        <v/>
      </c>
      <c r="D507" s="104"/>
      <c r="E507" s="105"/>
      <c r="F507" s="101"/>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43"/>
    </row>
    <row r="508" spans="1:32" x14ac:dyDescent="0.2">
      <c r="A508" s="40" t="str">
        <f t="shared" si="25"/>
        <v/>
      </c>
      <c r="B508" s="41" t="str">
        <f t="shared" si="26"/>
        <v/>
      </c>
      <c r="C508" s="44" t="str">
        <f t="shared" si="27"/>
        <v/>
      </c>
      <c r="D508" s="104"/>
      <c r="E508" s="105"/>
      <c r="F508" s="101"/>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43"/>
    </row>
    <row r="509" spans="1:32" x14ac:dyDescent="0.2">
      <c r="A509" s="40" t="str">
        <f t="shared" si="25"/>
        <v/>
      </c>
      <c r="B509" s="41" t="str">
        <f t="shared" si="26"/>
        <v/>
      </c>
      <c r="C509" s="44" t="str">
        <f t="shared" si="27"/>
        <v/>
      </c>
      <c r="D509" s="104"/>
      <c r="E509" s="105"/>
      <c r="F509" s="101"/>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43"/>
    </row>
    <row r="510" spans="1:32" x14ac:dyDescent="0.2">
      <c r="A510" s="40" t="str">
        <f t="shared" si="25"/>
        <v/>
      </c>
      <c r="B510" s="41" t="str">
        <f t="shared" si="26"/>
        <v/>
      </c>
      <c r="C510" s="44" t="str">
        <f t="shared" si="27"/>
        <v/>
      </c>
      <c r="D510" s="104"/>
      <c r="E510" s="105"/>
      <c r="F510" s="101"/>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43"/>
    </row>
    <row r="511" spans="1:32" x14ac:dyDescent="0.2">
      <c r="A511" s="40" t="str">
        <f t="shared" si="25"/>
        <v/>
      </c>
      <c r="B511" s="41" t="str">
        <f t="shared" si="26"/>
        <v/>
      </c>
      <c r="C511" s="44" t="str">
        <f t="shared" si="27"/>
        <v/>
      </c>
      <c r="D511" s="104"/>
      <c r="E511" s="105"/>
      <c r="F511" s="101"/>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43"/>
    </row>
    <row r="512" spans="1:32" x14ac:dyDescent="0.2">
      <c r="A512" s="40" t="str">
        <f t="shared" si="25"/>
        <v/>
      </c>
      <c r="B512" s="41" t="str">
        <f t="shared" si="26"/>
        <v/>
      </c>
      <c r="C512" s="44" t="str">
        <f t="shared" si="27"/>
        <v/>
      </c>
      <c r="D512" s="104"/>
      <c r="E512" s="105"/>
      <c r="F512" s="101"/>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43"/>
    </row>
    <row r="513" spans="1:32" x14ac:dyDescent="0.2">
      <c r="A513" s="40" t="str">
        <f t="shared" si="25"/>
        <v/>
      </c>
      <c r="B513" s="41" t="str">
        <f t="shared" si="26"/>
        <v/>
      </c>
      <c r="C513" s="44" t="str">
        <f t="shared" si="27"/>
        <v/>
      </c>
      <c r="D513" s="104"/>
      <c r="E513" s="105"/>
      <c r="F513" s="101"/>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43"/>
    </row>
    <row r="514" spans="1:32" x14ac:dyDescent="0.2">
      <c r="A514" s="40" t="str">
        <f t="shared" si="25"/>
        <v/>
      </c>
      <c r="B514" s="41" t="str">
        <f t="shared" si="26"/>
        <v/>
      </c>
      <c r="C514" s="44" t="str">
        <f t="shared" si="27"/>
        <v/>
      </c>
      <c r="D514" s="104"/>
      <c r="E514" s="105"/>
      <c r="F514" s="101"/>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43"/>
    </row>
    <row r="515" spans="1:32" x14ac:dyDescent="0.2">
      <c r="A515" s="40" t="str">
        <f t="shared" si="25"/>
        <v/>
      </c>
      <c r="B515" s="41" t="str">
        <f t="shared" si="26"/>
        <v/>
      </c>
      <c r="C515" s="44" t="str">
        <f t="shared" si="27"/>
        <v/>
      </c>
      <c r="D515" s="104"/>
      <c r="E515" s="105"/>
      <c r="F515" s="101"/>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43"/>
    </row>
    <row r="516" spans="1:32" x14ac:dyDescent="0.2">
      <c r="A516" s="40" t="str">
        <f t="shared" si="25"/>
        <v/>
      </c>
      <c r="B516" s="41" t="str">
        <f t="shared" si="26"/>
        <v/>
      </c>
      <c r="C516" s="44" t="str">
        <f t="shared" si="27"/>
        <v/>
      </c>
      <c r="D516" s="104"/>
      <c r="E516" s="105"/>
      <c r="F516" s="101"/>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43"/>
    </row>
    <row r="517" spans="1:32" x14ac:dyDescent="0.2">
      <c r="A517" s="40" t="str">
        <f t="shared" si="25"/>
        <v/>
      </c>
      <c r="B517" s="41" t="str">
        <f t="shared" si="26"/>
        <v/>
      </c>
      <c r="C517" s="44" t="str">
        <f t="shared" si="27"/>
        <v/>
      </c>
      <c r="D517" s="104"/>
      <c r="E517" s="105"/>
      <c r="F517" s="101"/>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43"/>
    </row>
    <row r="518" spans="1:32" x14ac:dyDescent="0.2">
      <c r="A518" s="40" t="str">
        <f t="shared" si="25"/>
        <v/>
      </c>
      <c r="B518" s="41" t="str">
        <f t="shared" si="26"/>
        <v/>
      </c>
      <c r="C518" s="44" t="str">
        <f t="shared" si="27"/>
        <v/>
      </c>
      <c r="D518" s="104"/>
      <c r="E518" s="105"/>
      <c r="F518" s="101"/>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43"/>
    </row>
    <row r="519" spans="1:32" x14ac:dyDescent="0.2">
      <c r="A519" s="40" t="str">
        <f t="shared" si="25"/>
        <v/>
      </c>
      <c r="B519" s="41" t="str">
        <f t="shared" si="26"/>
        <v/>
      </c>
      <c r="C519" s="44" t="str">
        <f t="shared" si="27"/>
        <v/>
      </c>
      <c r="D519" s="104"/>
      <c r="E519" s="105"/>
      <c r="F519" s="101"/>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43"/>
    </row>
    <row r="520" spans="1:32" x14ac:dyDescent="0.2">
      <c r="A520" s="40" t="str">
        <f t="shared" si="25"/>
        <v/>
      </c>
      <c r="B520" s="41" t="str">
        <f t="shared" si="26"/>
        <v/>
      </c>
      <c r="C520" s="44" t="str">
        <f t="shared" si="27"/>
        <v/>
      </c>
      <c r="D520" s="104"/>
      <c r="E520" s="105"/>
      <c r="F520" s="101"/>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43"/>
    </row>
    <row r="521" spans="1:32" x14ac:dyDescent="0.2">
      <c r="A521" s="40" t="str">
        <f t="shared" si="25"/>
        <v/>
      </c>
      <c r="B521" s="41" t="str">
        <f t="shared" si="26"/>
        <v/>
      </c>
      <c r="C521" s="44" t="str">
        <f t="shared" si="27"/>
        <v/>
      </c>
      <c r="D521" s="104"/>
      <c r="E521" s="105"/>
      <c r="F521" s="101"/>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43"/>
    </row>
    <row r="522" spans="1:32" x14ac:dyDescent="0.2">
      <c r="A522" s="40" t="str">
        <f t="shared" si="25"/>
        <v/>
      </c>
      <c r="B522" s="41" t="str">
        <f t="shared" si="26"/>
        <v/>
      </c>
      <c r="C522" s="44" t="str">
        <f t="shared" si="27"/>
        <v/>
      </c>
      <c r="D522" s="104"/>
      <c r="E522" s="105"/>
      <c r="F522" s="101"/>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43"/>
    </row>
    <row r="523" spans="1:32" x14ac:dyDescent="0.2">
      <c r="A523" s="40" t="str">
        <f t="shared" si="25"/>
        <v/>
      </c>
      <c r="B523" s="41" t="str">
        <f t="shared" si="26"/>
        <v/>
      </c>
      <c r="C523" s="44" t="str">
        <f t="shared" si="27"/>
        <v/>
      </c>
      <c r="D523" s="104"/>
      <c r="E523" s="105"/>
      <c r="F523" s="101"/>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43"/>
    </row>
    <row r="524" spans="1:32" x14ac:dyDescent="0.2">
      <c r="A524" s="40" t="str">
        <f t="shared" si="25"/>
        <v/>
      </c>
      <c r="B524" s="41" t="str">
        <f t="shared" si="26"/>
        <v/>
      </c>
      <c r="C524" s="44" t="str">
        <f t="shared" si="27"/>
        <v/>
      </c>
      <c r="D524" s="104"/>
      <c r="E524" s="105"/>
      <c r="F524" s="101"/>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43"/>
    </row>
    <row r="525" spans="1:32" x14ac:dyDescent="0.2">
      <c r="A525" s="40" t="str">
        <f t="shared" si="25"/>
        <v/>
      </c>
      <c r="B525" s="41" t="str">
        <f t="shared" si="26"/>
        <v/>
      </c>
      <c r="C525" s="44" t="str">
        <f t="shared" si="27"/>
        <v/>
      </c>
      <c r="D525" s="104"/>
      <c r="E525" s="105"/>
      <c r="F525" s="101"/>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43"/>
    </row>
    <row r="526" spans="1:32" x14ac:dyDescent="0.2">
      <c r="A526" s="40" t="str">
        <f t="shared" si="25"/>
        <v/>
      </c>
      <c r="B526" s="41" t="str">
        <f t="shared" si="26"/>
        <v/>
      </c>
      <c r="C526" s="44" t="str">
        <f t="shared" si="27"/>
        <v/>
      </c>
      <c r="D526" s="104"/>
      <c r="E526" s="105"/>
      <c r="F526" s="101"/>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43"/>
    </row>
    <row r="527" spans="1:32" x14ac:dyDescent="0.2">
      <c r="A527" s="40" t="str">
        <f t="shared" si="25"/>
        <v/>
      </c>
      <c r="B527" s="41" t="str">
        <f t="shared" si="26"/>
        <v/>
      </c>
      <c r="C527" s="44" t="str">
        <f t="shared" si="27"/>
        <v/>
      </c>
      <c r="D527" s="104"/>
      <c r="E527" s="105"/>
      <c r="F527" s="101"/>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43"/>
    </row>
    <row r="528" spans="1:32" x14ac:dyDescent="0.2">
      <c r="A528" s="40" t="str">
        <f t="shared" si="25"/>
        <v/>
      </c>
      <c r="B528" s="41" t="str">
        <f t="shared" si="26"/>
        <v/>
      </c>
      <c r="C528" s="44" t="str">
        <f t="shared" si="27"/>
        <v/>
      </c>
      <c r="D528" s="104"/>
      <c r="E528" s="105"/>
      <c r="F528" s="101"/>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43"/>
    </row>
    <row r="529" spans="1:32" x14ac:dyDescent="0.2">
      <c r="A529" s="40" t="str">
        <f t="shared" si="25"/>
        <v/>
      </c>
      <c r="B529" s="41" t="str">
        <f t="shared" si="26"/>
        <v/>
      </c>
      <c r="C529" s="44" t="str">
        <f t="shared" si="27"/>
        <v/>
      </c>
      <c r="D529" s="104"/>
      <c r="E529" s="105"/>
      <c r="F529" s="101"/>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43"/>
    </row>
    <row r="530" spans="1:32" x14ac:dyDescent="0.2">
      <c r="A530" s="40" t="str">
        <f t="shared" si="25"/>
        <v/>
      </c>
      <c r="B530" s="41" t="str">
        <f t="shared" si="26"/>
        <v/>
      </c>
      <c r="C530" s="44" t="str">
        <f t="shared" si="27"/>
        <v/>
      </c>
      <c r="D530" s="104"/>
      <c r="E530" s="105"/>
      <c r="F530" s="101"/>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43"/>
    </row>
    <row r="531" spans="1:32" x14ac:dyDescent="0.2">
      <c r="A531" s="40" t="str">
        <f t="shared" si="25"/>
        <v/>
      </c>
      <c r="B531" s="41" t="str">
        <f t="shared" si="26"/>
        <v/>
      </c>
      <c r="C531" s="44" t="str">
        <f t="shared" si="27"/>
        <v/>
      </c>
      <c r="D531" s="104"/>
      <c r="E531" s="105"/>
      <c r="F531" s="101"/>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43"/>
    </row>
    <row r="532" spans="1:32" x14ac:dyDescent="0.2">
      <c r="A532" s="40" t="str">
        <f t="shared" ref="A532:A595" si="28">IF(A531="","",(IF($G$9&gt;A531,A531+1,"")))</f>
        <v/>
      </c>
      <c r="B532" s="41" t="str">
        <f t="shared" ref="B532:B595" si="29">IF(COUNT(G532:AE532)&gt;0,SUM(G532:AE532),"")</f>
        <v/>
      </c>
      <c r="C532" s="44" t="str">
        <f t="shared" si="27"/>
        <v/>
      </c>
      <c r="D532" s="104"/>
      <c r="E532" s="105"/>
      <c r="F532" s="101"/>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43"/>
    </row>
    <row r="533" spans="1:32" x14ac:dyDescent="0.2">
      <c r="A533" s="40" t="str">
        <f t="shared" si="28"/>
        <v/>
      </c>
      <c r="B533" s="41" t="str">
        <f t="shared" si="29"/>
        <v/>
      </c>
      <c r="C533" s="44" t="str">
        <f t="shared" ref="C533:C596" si="30">IF(COUNT(G533:AE533)&gt;0,B533/COUNT(G533:AE533),"")</f>
        <v/>
      </c>
      <c r="D533" s="104"/>
      <c r="E533" s="105"/>
      <c r="F533" s="101"/>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43"/>
    </row>
    <row r="534" spans="1:32" x14ac:dyDescent="0.2">
      <c r="A534" s="40" t="str">
        <f t="shared" si="28"/>
        <v/>
      </c>
      <c r="B534" s="41" t="str">
        <f t="shared" si="29"/>
        <v/>
      </c>
      <c r="C534" s="44" t="str">
        <f t="shared" si="30"/>
        <v/>
      </c>
      <c r="D534" s="104"/>
      <c r="E534" s="105"/>
      <c r="F534" s="101"/>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43"/>
    </row>
    <row r="535" spans="1:32" x14ac:dyDescent="0.2">
      <c r="A535" s="40" t="str">
        <f t="shared" si="28"/>
        <v/>
      </c>
      <c r="B535" s="41" t="str">
        <f t="shared" si="29"/>
        <v/>
      </c>
      <c r="C535" s="44" t="str">
        <f t="shared" si="30"/>
        <v/>
      </c>
      <c r="D535" s="104"/>
      <c r="E535" s="105"/>
      <c r="F535" s="101"/>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43"/>
    </row>
    <row r="536" spans="1:32" x14ac:dyDescent="0.2">
      <c r="A536" s="40" t="str">
        <f t="shared" si="28"/>
        <v/>
      </c>
      <c r="B536" s="41" t="str">
        <f t="shared" si="29"/>
        <v/>
      </c>
      <c r="C536" s="44" t="str">
        <f t="shared" si="30"/>
        <v/>
      </c>
      <c r="D536" s="104"/>
      <c r="E536" s="105"/>
      <c r="F536" s="101"/>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43"/>
    </row>
    <row r="537" spans="1:32" x14ac:dyDescent="0.2">
      <c r="A537" s="40" t="str">
        <f t="shared" si="28"/>
        <v/>
      </c>
      <c r="B537" s="41" t="str">
        <f t="shared" si="29"/>
        <v/>
      </c>
      <c r="C537" s="44" t="str">
        <f t="shared" si="30"/>
        <v/>
      </c>
      <c r="D537" s="104"/>
      <c r="E537" s="105"/>
      <c r="F537" s="101"/>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43"/>
    </row>
    <row r="538" spans="1:32" x14ac:dyDescent="0.2">
      <c r="A538" s="40" t="str">
        <f t="shared" si="28"/>
        <v/>
      </c>
      <c r="B538" s="41" t="str">
        <f t="shared" si="29"/>
        <v/>
      </c>
      <c r="C538" s="44" t="str">
        <f t="shared" si="30"/>
        <v/>
      </c>
      <c r="D538" s="104"/>
      <c r="E538" s="105"/>
      <c r="F538" s="101"/>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43"/>
    </row>
    <row r="539" spans="1:32" x14ac:dyDescent="0.2">
      <c r="A539" s="40" t="str">
        <f t="shared" si="28"/>
        <v/>
      </c>
      <c r="B539" s="41" t="str">
        <f t="shared" si="29"/>
        <v/>
      </c>
      <c r="C539" s="44" t="str">
        <f t="shared" si="30"/>
        <v/>
      </c>
      <c r="D539" s="104"/>
      <c r="E539" s="105"/>
      <c r="F539" s="101"/>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43"/>
    </row>
    <row r="540" spans="1:32" x14ac:dyDescent="0.2">
      <c r="A540" s="40" t="str">
        <f t="shared" si="28"/>
        <v/>
      </c>
      <c r="B540" s="41" t="str">
        <f t="shared" si="29"/>
        <v/>
      </c>
      <c r="C540" s="44" t="str">
        <f t="shared" si="30"/>
        <v/>
      </c>
      <c r="D540" s="104"/>
      <c r="E540" s="105"/>
      <c r="F540" s="101"/>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43"/>
    </row>
    <row r="541" spans="1:32" x14ac:dyDescent="0.2">
      <c r="A541" s="40" t="str">
        <f t="shared" si="28"/>
        <v/>
      </c>
      <c r="B541" s="41" t="str">
        <f t="shared" si="29"/>
        <v/>
      </c>
      <c r="C541" s="44" t="str">
        <f t="shared" si="30"/>
        <v/>
      </c>
      <c r="D541" s="104"/>
      <c r="E541" s="105"/>
      <c r="F541" s="101"/>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43"/>
    </row>
    <row r="542" spans="1:32" x14ac:dyDescent="0.2">
      <c r="A542" s="40" t="str">
        <f t="shared" si="28"/>
        <v/>
      </c>
      <c r="B542" s="41" t="str">
        <f t="shared" si="29"/>
        <v/>
      </c>
      <c r="C542" s="44" t="str">
        <f t="shared" si="30"/>
        <v/>
      </c>
      <c r="D542" s="104"/>
      <c r="E542" s="105"/>
      <c r="F542" s="101"/>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43"/>
    </row>
    <row r="543" spans="1:32" x14ac:dyDescent="0.2">
      <c r="A543" s="40" t="str">
        <f t="shared" si="28"/>
        <v/>
      </c>
      <c r="B543" s="41" t="str">
        <f t="shared" si="29"/>
        <v/>
      </c>
      <c r="C543" s="44" t="str">
        <f t="shared" si="30"/>
        <v/>
      </c>
      <c r="D543" s="104"/>
      <c r="E543" s="105"/>
      <c r="F543" s="101"/>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43"/>
    </row>
    <row r="544" spans="1:32" x14ac:dyDescent="0.2">
      <c r="A544" s="40" t="str">
        <f t="shared" si="28"/>
        <v/>
      </c>
      <c r="B544" s="41" t="str">
        <f t="shared" si="29"/>
        <v/>
      </c>
      <c r="C544" s="44" t="str">
        <f t="shared" si="30"/>
        <v/>
      </c>
      <c r="D544" s="104"/>
      <c r="E544" s="105"/>
      <c r="F544" s="101"/>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43"/>
    </row>
    <row r="545" spans="1:32" x14ac:dyDescent="0.2">
      <c r="A545" s="40" t="str">
        <f t="shared" si="28"/>
        <v/>
      </c>
      <c r="B545" s="41" t="str">
        <f t="shared" si="29"/>
        <v/>
      </c>
      <c r="C545" s="44" t="str">
        <f t="shared" si="30"/>
        <v/>
      </c>
      <c r="D545" s="104"/>
      <c r="E545" s="105"/>
      <c r="F545" s="101"/>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43"/>
    </row>
    <row r="546" spans="1:32" x14ac:dyDescent="0.2">
      <c r="A546" s="40" t="str">
        <f t="shared" si="28"/>
        <v/>
      </c>
      <c r="B546" s="41" t="str">
        <f t="shared" si="29"/>
        <v/>
      </c>
      <c r="C546" s="44" t="str">
        <f t="shared" si="30"/>
        <v/>
      </c>
      <c r="D546" s="104"/>
      <c r="E546" s="105"/>
      <c r="F546" s="101"/>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43"/>
    </row>
    <row r="547" spans="1:32" x14ac:dyDescent="0.2">
      <c r="A547" s="40" t="str">
        <f t="shared" si="28"/>
        <v/>
      </c>
      <c r="B547" s="41" t="str">
        <f t="shared" si="29"/>
        <v/>
      </c>
      <c r="C547" s="44" t="str">
        <f t="shared" si="30"/>
        <v/>
      </c>
      <c r="D547" s="104"/>
      <c r="E547" s="105"/>
      <c r="F547" s="101"/>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43"/>
    </row>
    <row r="548" spans="1:32" x14ac:dyDescent="0.2">
      <c r="A548" s="40" t="str">
        <f t="shared" si="28"/>
        <v/>
      </c>
      <c r="B548" s="41" t="str">
        <f t="shared" si="29"/>
        <v/>
      </c>
      <c r="C548" s="44" t="str">
        <f t="shared" si="30"/>
        <v/>
      </c>
      <c r="D548" s="104"/>
      <c r="E548" s="105"/>
      <c r="F548" s="101"/>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43"/>
    </row>
    <row r="549" spans="1:32" x14ac:dyDescent="0.2">
      <c r="A549" s="40" t="str">
        <f t="shared" si="28"/>
        <v/>
      </c>
      <c r="B549" s="41" t="str">
        <f t="shared" si="29"/>
        <v/>
      </c>
      <c r="C549" s="44" t="str">
        <f t="shared" si="30"/>
        <v/>
      </c>
      <c r="D549" s="104"/>
      <c r="E549" s="105"/>
      <c r="F549" s="101"/>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43"/>
    </row>
    <row r="550" spans="1:32" x14ac:dyDescent="0.2">
      <c r="A550" s="40" t="str">
        <f t="shared" si="28"/>
        <v/>
      </c>
      <c r="B550" s="41" t="str">
        <f t="shared" si="29"/>
        <v/>
      </c>
      <c r="C550" s="44" t="str">
        <f t="shared" si="30"/>
        <v/>
      </c>
      <c r="D550" s="104"/>
      <c r="E550" s="105"/>
      <c r="F550" s="101"/>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43"/>
    </row>
    <row r="551" spans="1:32" x14ac:dyDescent="0.2">
      <c r="A551" s="40" t="str">
        <f t="shared" si="28"/>
        <v/>
      </c>
      <c r="B551" s="41" t="str">
        <f t="shared" si="29"/>
        <v/>
      </c>
      <c r="C551" s="44" t="str">
        <f t="shared" si="30"/>
        <v/>
      </c>
      <c r="D551" s="104"/>
      <c r="E551" s="105"/>
      <c r="F551" s="101"/>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43"/>
    </row>
    <row r="552" spans="1:32" x14ac:dyDescent="0.2">
      <c r="A552" s="40" t="str">
        <f t="shared" si="28"/>
        <v/>
      </c>
      <c r="B552" s="41" t="str">
        <f t="shared" si="29"/>
        <v/>
      </c>
      <c r="C552" s="44" t="str">
        <f t="shared" si="30"/>
        <v/>
      </c>
      <c r="D552" s="104"/>
      <c r="E552" s="105"/>
      <c r="F552" s="101"/>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43"/>
    </row>
    <row r="553" spans="1:32" x14ac:dyDescent="0.2">
      <c r="A553" s="40" t="str">
        <f t="shared" si="28"/>
        <v/>
      </c>
      <c r="B553" s="41" t="str">
        <f t="shared" si="29"/>
        <v/>
      </c>
      <c r="C553" s="44" t="str">
        <f t="shared" si="30"/>
        <v/>
      </c>
      <c r="D553" s="104"/>
      <c r="E553" s="105"/>
      <c r="F553" s="101"/>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43"/>
    </row>
    <row r="554" spans="1:32" x14ac:dyDescent="0.2">
      <c r="A554" s="40" t="str">
        <f t="shared" si="28"/>
        <v/>
      </c>
      <c r="B554" s="41" t="str">
        <f t="shared" si="29"/>
        <v/>
      </c>
      <c r="C554" s="44" t="str">
        <f t="shared" si="30"/>
        <v/>
      </c>
      <c r="D554" s="104"/>
      <c r="E554" s="105"/>
      <c r="F554" s="101"/>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43"/>
    </row>
    <row r="555" spans="1:32" x14ac:dyDescent="0.2">
      <c r="A555" s="40" t="str">
        <f t="shared" si="28"/>
        <v/>
      </c>
      <c r="B555" s="41" t="str">
        <f t="shared" si="29"/>
        <v/>
      </c>
      <c r="C555" s="44" t="str">
        <f t="shared" si="30"/>
        <v/>
      </c>
      <c r="D555" s="104"/>
      <c r="E555" s="105"/>
      <c r="F555" s="101"/>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43"/>
    </row>
    <row r="556" spans="1:32" x14ac:dyDescent="0.2">
      <c r="A556" s="40" t="str">
        <f t="shared" si="28"/>
        <v/>
      </c>
      <c r="B556" s="41" t="str">
        <f t="shared" si="29"/>
        <v/>
      </c>
      <c r="C556" s="44" t="str">
        <f t="shared" si="30"/>
        <v/>
      </c>
      <c r="D556" s="104"/>
      <c r="E556" s="105"/>
      <c r="F556" s="101"/>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43"/>
    </row>
    <row r="557" spans="1:32" x14ac:dyDescent="0.2">
      <c r="A557" s="40" t="str">
        <f t="shared" si="28"/>
        <v/>
      </c>
      <c r="B557" s="41" t="str">
        <f t="shared" si="29"/>
        <v/>
      </c>
      <c r="C557" s="44" t="str">
        <f t="shared" si="30"/>
        <v/>
      </c>
      <c r="D557" s="104"/>
      <c r="E557" s="105"/>
      <c r="F557" s="101"/>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43"/>
    </row>
    <row r="558" spans="1:32" x14ac:dyDescent="0.2">
      <c r="A558" s="40" t="str">
        <f t="shared" si="28"/>
        <v/>
      </c>
      <c r="B558" s="41" t="str">
        <f t="shared" si="29"/>
        <v/>
      </c>
      <c r="C558" s="44" t="str">
        <f t="shared" si="30"/>
        <v/>
      </c>
      <c r="D558" s="104"/>
      <c r="E558" s="105"/>
      <c r="F558" s="101"/>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43"/>
    </row>
    <row r="559" spans="1:32" x14ac:dyDescent="0.2">
      <c r="A559" s="40" t="str">
        <f t="shared" si="28"/>
        <v/>
      </c>
      <c r="B559" s="41" t="str">
        <f t="shared" si="29"/>
        <v/>
      </c>
      <c r="C559" s="44" t="str">
        <f t="shared" si="30"/>
        <v/>
      </c>
      <c r="D559" s="104"/>
      <c r="E559" s="105"/>
      <c r="F559" s="101"/>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43"/>
    </row>
    <row r="560" spans="1:32" x14ac:dyDescent="0.2">
      <c r="A560" s="40" t="str">
        <f t="shared" si="28"/>
        <v/>
      </c>
      <c r="B560" s="41" t="str">
        <f t="shared" si="29"/>
        <v/>
      </c>
      <c r="C560" s="44" t="str">
        <f t="shared" si="30"/>
        <v/>
      </c>
      <c r="D560" s="104"/>
      <c r="E560" s="105"/>
      <c r="F560" s="101"/>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43"/>
    </row>
    <row r="561" spans="1:32" x14ac:dyDescent="0.2">
      <c r="A561" s="40" t="str">
        <f t="shared" si="28"/>
        <v/>
      </c>
      <c r="B561" s="41" t="str">
        <f t="shared" si="29"/>
        <v/>
      </c>
      <c r="C561" s="44" t="str">
        <f t="shared" si="30"/>
        <v/>
      </c>
      <c r="D561" s="104"/>
      <c r="E561" s="105"/>
      <c r="F561" s="101"/>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43"/>
    </row>
    <row r="562" spans="1:32" x14ac:dyDescent="0.2">
      <c r="A562" s="40" t="str">
        <f t="shared" si="28"/>
        <v/>
      </c>
      <c r="B562" s="41" t="str">
        <f t="shared" si="29"/>
        <v/>
      </c>
      <c r="C562" s="44" t="str">
        <f t="shared" si="30"/>
        <v/>
      </c>
      <c r="D562" s="104"/>
      <c r="E562" s="105"/>
      <c r="F562" s="101"/>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43"/>
    </row>
    <row r="563" spans="1:32" x14ac:dyDescent="0.2">
      <c r="A563" s="40" t="str">
        <f t="shared" si="28"/>
        <v/>
      </c>
      <c r="B563" s="41" t="str">
        <f t="shared" si="29"/>
        <v/>
      </c>
      <c r="C563" s="44" t="str">
        <f t="shared" si="30"/>
        <v/>
      </c>
      <c r="D563" s="104"/>
      <c r="E563" s="105"/>
      <c r="F563" s="101"/>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43"/>
    </row>
    <row r="564" spans="1:32" x14ac:dyDescent="0.2">
      <c r="A564" s="40" t="str">
        <f t="shared" si="28"/>
        <v/>
      </c>
      <c r="B564" s="41" t="str">
        <f t="shared" si="29"/>
        <v/>
      </c>
      <c r="C564" s="44" t="str">
        <f t="shared" si="30"/>
        <v/>
      </c>
      <c r="D564" s="104"/>
      <c r="E564" s="105"/>
      <c r="F564" s="101"/>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43"/>
    </row>
    <row r="565" spans="1:32" x14ac:dyDescent="0.2">
      <c r="A565" s="40" t="str">
        <f t="shared" si="28"/>
        <v/>
      </c>
      <c r="B565" s="41" t="str">
        <f t="shared" si="29"/>
        <v/>
      </c>
      <c r="C565" s="44" t="str">
        <f t="shared" si="30"/>
        <v/>
      </c>
      <c r="D565" s="104"/>
      <c r="E565" s="105"/>
      <c r="F565" s="101"/>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43"/>
    </row>
    <row r="566" spans="1:32" x14ac:dyDescent="0.2">
      <c r="A566" s="40" t="str">
        <f t="shared" si="28"/>
        <v/>
      </c>
      <c r="B566" s="41" t="str">
        <f t="shared" si="29"/>
        <v/>
      </c>
      <c r="C566" s="44" t="str">
        <f t="shared" si="30"/>
        <v/>
      </c>
      <c r="D566" s="104"/>
      <c r="E566" s="105"/>
      <c r="F566" s="101"/>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43"/>
    </row>
    <row r="567" spans="1:32" x14ac:dyDescent="0.2">
      <c r="A567" s="40" t="str">
        <f t="shared" si="28"/>
        <v/>
      </c>
      <c r="B567" s="41" t="str">
        <f t="shared" si="29"/>
        <v/>
      </c>
      <c r="C567" s="44" t="str">
        <f t="shared" si="30"/>
        <v/>
      </c>
      <c r="D567" s="104"/>
      <c r="E567" s="105"/>
      <c r="F567" s="101"/>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43"/>
    </row>
    <row r="568" spans="1:32" x14ac:dyDescent="0.2">
      <c r="A568" s="40" t="str">
        <f t="shared" si="28"/>
        <v/>
      </c>
      <c r="B568" s="41" t="str">
        <f t="shared" si="29"/>
        <v/>
      </c>
      <c r="C568" s="44" t="str">
        <f t="shared" si="30"/>
        <v/>
      </c>
      <c r="D568" s="104"/>
      <c r="E568" s="105"/>
      <c r="F568" s="101"/>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43"/>
    </row>
    <row r="569" spans="1:32" x14ac:dyDescent="0.2">
      <c r="A569" s="40" t="str">
        <f t="shared" si="28"/>
        <v/>
      </c>
      <c r="B569" s="41" t="str">
        <f t="shared" si="29"/>
        <v/>
      </c>
      <c r="C569" s="44" t="str">
        <f t="shared" si="30"/>
        <v/>
      </c>
      <c r="D569" s="104"/>
      <c r="E569" s="105"/>
      <c r="F569" s="101"/>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43"/>
    </row>
    <row r="570" spans="1:32" x14ac:dyDescent="0.2">
      <c r="A570" s="40" t="str">
        <f t="shared" si="28"/>
        <v/>
      </c>
      <c r="B570" s="41" t="str">
        <f t="shared" si="29"/>
        <v/>
      </c>
      <c r="C570" s="44" t="str">
        <f t="shared" si="30"/>
        <v/>
      </c>
      <c r="D570" s="104"/>
      <c r="E570" s="105"/>
      <c r="F570" s="101"/>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43"/>
    </row>
    <row r="571" spans="1:32" x14ac:dyDescent="0.2">
      <c r="A571" s="40" t="str">
        <f t="shared" si="28"/>
        <v/>
      </c>
      <c r="B571" s="41" t="str">
        <f t="shared" si="29"/>
        <v/>
      </c>
      <c r="C571" s="44" t="str">
        <f t="shared" si="30"/>
        <v/>
      </c>
      <c r="D571" s="104"/>
      <c r="E571" s="105"/>
      <c r="F571" s="101"/>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43"/>
    </row>
    <row r="572" spans="1:32" x14ac:dyDescent="0.2">
      <c r="A572" s="40" t="str">
        <f t="shared" si="28"/>
        <v/>
      </c>
      <c r="B572" s="41" t="str">
        <f t="shared" si="29"/>
        <v/>
      </c>
      <c r="C572" s="44" t="str">
        <f t="shared" si="30"/>
        <v/>
      </c>
      <c r="D572" s="104"/>
      <c r="E572" s="105"/>
      <c r="F572" s="101"/>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43"/>
    </row>
    <row r="573" spans="1:32" x14ac:dyDescent="0.2">
      <c r="A573" s="40" t="str">
        <f t="shared" si="28"/>
        <v/>
      </c>
      <c r="B573" s="41" t="str">
        <f t="shared" si="29"/>
        <v/>
      </c>
      <c r="C573" s="44" t="str">
        <f t="shared" si="30"/>
        <v/>
      </c>
      <c r="D573" s="104"/>
      <c r="E573" s="105"/>
      <c r="F573" s="101"/>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43"/>
    </row>
    <row r="574" spans="1:32" x14ac:dyDescent="0.2">
      <c r="A574" s="40" t="str">
        <f t="shared" si="28"/>
        <v/>
      </c>
      <c r="B574" s="41" t="str">
        <f t="shared" si="29"/>
        <v/>
      </c>
      <c r="C574" s="44" t="str">
        <f t="shared" si="30"/>
        <v/>
      </c>
      <c r="D574" s="104"/>
      <c r="E574" s="105"/>
      <c r="F574" s="101"/>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43"/>
    </row>
    <row r="575" spans="1:32" x14ac:dyDescent="0.2">
      <c r="A575" s="40" t="str">
        <f t="shared" si="28"/>
        <v/>
      </c>
      <c r="B575" s="41" t="str">
        <f t="shared" si="29"/>
        <v/>
      </c>
      <c r="C575" s="44" t="str">
        <f t="shared" si="30"/>
        <v/>
      </c>
      <c r="D575" s="104"/>
      <c r="E575" s="105"/>
      <c r="F575" s="101"/>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43"/>
    </row>
    <row r="576" spans="1:32" x14ac:dyDescent="0.2">
      <c r="A576" s="40" t="str">
        <f t="shared" si="28"/>
        <v/>
      </c>
      <c r="B576" s="41" t="str">
        <f t="shared" si="29"/>
        <v/>
      </c>
      <c r="C576" s="44" t="str">
        <f t="shared" si="30"/>
        <v/>
      </c>
      <c r="D576" s="104"/>
      <c r="E576" s="105"/>
      <c r="F576" s="101"/>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43"/>
    </row>
    <row r="577" spans="1:32" x14ac:dyDescent="0.2">
      <c r="A577" s="40" t="str">
        <f t="shared" si="28"/>
        <v/>
      </c>
      <c r="B577" s="41" t="str">
        <f t="shared" si="29"/>
        <v/>
      </c>
      <c r="C577" s="44" t="str">
        <f t="shared" si="30"/>
        <v/>
      </c>
      <c r="D577" s="104"/>
      <c r="E577" s="105"/>
      <c r="F577" s="101"/>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43"/>
    </row>
    <row r="578" spans="1:32" x14ac:dyDescent="0.2">
      <c r="A578" s="40" t="str">
        <f t="shared" si="28"/>
        <v/>
      </c>
      <c r="B578" s="41" t="str">
        <f t="shared" si="29"/>
        <v/>
      </c>
      <c r="C578" s="44" t="str">
        <f t="shared" si="30"/>
        <v/>
      </c>
      <c r="D578" s="104"/>
      <c r="E578" s="105"/>
      <c r="F578" s="101"/>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43"/>
    </row>
    <row r="579" spans="1:32" x14ac:dyDescent="0.2">
      <c r="A579" s="40" t="str">
        <f t="shared" si="28"/>
        <v/>
      </c>
      <c r="B579" s="41" t="str">
        <f t="shared" si="29"/>
        <v/>
      </c>
      <c r="C579" s="44" t="str">
        <f t="shared" si="30"/>
        <v/>
      </c>
      <c r="D579" s="104"/>
      <c r="E579" s="105"/>
      <c r="F579" s="101"/>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43"/>
    </row>
    <row r="580" spans="1:32" x14ac:dyDescent="0.2">
      <c r="A580" s="40" t="str">
        <f t="shared" si="28"/>
        <v/>
      </c>
      <c r="B580" s="41" t="str">
        <f t="shared" si="29"/>
        <v/>
      </c>
      <c r="C580" s="44" t="str">
        <f t="shared" si="30"/>
        <v/>
      </c>
      <c r="D580" s="104"/>
      <c r="E580" s="105"/>
      <c r="F580" s="101"/>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43"/>
    </row>
    <row r="581" spans="1:32" x14ac:dyDescent="0.2">
      <c r="A581" s="40" t="str">
        <f t="shared" si="28"/>
        <v/>
      </c>
      <c r="B581" s="41" t="str">
        <f t="shared" si="29"/>
        <v/>
      </c>
      <c r="C581" s="44" t="str">
        <f t="shared" si="30"/>
        <v/>
      </c>
      <c r="D581" s="104"/>
      <c r="E581" s="105"/>
      <c r="F581" s="101"/>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43"/>
    </row>
    <row r="582" spans="1:32" x14ac:dyDescent="0.2">
      <c r="A582" s="40" t="str">
        <f t="shared" si="28"/>
        <v/>
      </c>
      <c r="B582" s="41" t="str">
        <f t="shared" si="29"/>
        <v/>
      </c>
      <c r="C582" s="44" t="str">
        <f t="shared" si="30"/>
        <v/>
      </c>
      <c r="D582" s="104"/>
      <c r="E582" s="105"/>
      <c r="F582" s="101"/>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43"/>
    </row>
    <row r="583" spans="1:32" x14ac:dyDescent="0.2">
      <c r="A583" s="40" t="str">
        <f t="shared" si="28"/>
        <v/>
      </c>
      <c r="B583" s="41" t="str">
        <f t="shared" si="29"/>
        <v/>
      </c>
      <c r="C583" s="44" t="str">
        <f t="shared" si="30"/>
        <v/>
      </c>
      <c r="D583" s="104"/>
      <c r="E583" s="105"/>
      <c r="F583" s="101"/>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43"/>
    </row>
    <row r="584" spans="1:32" x14ac:dyDescent="0.2">
      <c r="A584" s="40" t="str">
        <f t="shared" si="28"/>
        <v/>
      </c>
      <c r="B584" s="41" t="str">
        <f t="shared" si="29"/>
        <v/>
      </c>
      <c r="C584" s="44" t="str">
        <f t="shared" si="30"/>
        <v/>
      </c>
      <c r="D584" s="104"/>
      <c r="E584" s="105"/>
      <c r="F584" s="101"/>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43"/>
    </row>
    <row r="585" spans="1:32" x14ac:dyDescent="0.2">
      <c r="A585" s="40" t="str">
        <f t="shared" si="28"/>
        <v/>
      </c>
      <c r="B585" s="41" t="str">
        <f t="shared" si="29"/>
        <v/>
      </c>
      <c r="C585" s="44" t="str">
        <f t="shared" si="30"/>
        <v/>
      </c>
      <c r="D585" s="104"/>
      <c r="E585" s="105"/>
      <c r="F585" s="101"/>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43"/>
    </row>
    <row r="586" spans="1:32" x14ac:dyDescent="0.2">
      <c r="A586" s="40" t="str">
        <f t="shared" si="28"/>
        <v/>
      </c>
      <c r="B586" s="41" t="str">
        <f t="shared" si="29"/>
        <v/>
      </c>
      <c r="C586" s="44" t="str">
        <f t="shared" si="30"/>
        <v/>
      </c>
      <c r="D586" s="104"/>
      <c r="E586" s="105"/>
      <c r="F586" s="101"/>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43"/>
    </row>
    <row r="587" spans="1:32" x14ac:dyDescent="0.2">
      <c r="A587" s="40" t="str">
        <f t="shared" si="28"/>
        <v/>
      </c>
      <c r="B587" s="41" t="str">
        <f t="shared" si="29"/>
        <v/>
      </c>
      <c r="C587" s="44" t="str">
        <f t="shared" si="30"/>
        <v/>
      </c>
      <c r="D587" s="104"/>
      <c r="E587" s="105"/>
      <c r="F587" s="101"/>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43"/>
    </row>
    <row r="588" spans="1:32" x14ac:dyDescent="0.2">
      <c r="A588" s="40" t="str">
        <f t="shared" si="28"/>
        <v/>
      </c>
      <c r="B588" s="41" t="str">
        <f t="shared" si="29"/>
        <v/>
      </c>
      <c r="C588" s="44" t="str">
        <f t="shared" si="30"/>
        <v/>
      </c>
      <c r="D588" s="104"/>
      <c r="E588" s="105"/>
      <c r="F588" s="101"/>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43"/>
    </row>
    <row r="589" spans="1:32" x14ac:dyDescent="0.2">
      <c r="A589" s="40" t="str">
        <f t="shared" si="28"/>
        <v/>
      </c>
      <c r="B589" s="41" t="str">
        <f t="shared" si="29"/>
        <v/>
      </c>
      <c r="C589" s="44" t="str">
        <f t="shared" si="30"/>
        <v/>
      </c>
      <c r="D589" s="104"/>
      <c r="E589" s="105"/>
      <c r="F589" s="101"/>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43"/>
    </row>
    <row r="590" spans="1:32" x14ac:dyDescent="0.2">
      <c r="A590" s="40" t="str">
        <f t="shared" si="28"/>
        <v/>
      </c>
      <c r="B590" s="41" t="str">
        <f t="shared" si="29"/>
        <v/>
      </c>
      <c r="C590" s="44" t="str">
        <f t="shared" si="30"/>
        <v/>
      </c>
      <c r="D590" s="104"/>
      <c r="E590" s="105"/>
      <c r="F590" s="101"/>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43"/>
    </row>
    <row r="591" spans="1:32" x14ac:dyDescent="0.2">
      <c r="A591" s="40" t="str">
        <f t="shared" si="28"/>
        <v/>
      </c>
      <c r="B591" s="41" t="str">
        <f t="shared" si="29"/>
        <v/>
      </c>
      <c r="C591" s="44" t="str">
        <f t="shared" si="30"/>
        <v/>
      </c>
      <c r="D591" s="104"/>
      <c r="E591" s="105"/>
      <c r="F591" s="101"/>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43"/>
    </row>
    <row r="592" spans="1:32" x14ac:dyDescent="0.2">
      <c r="A592" s="40" t="str">
        <f t="shared" si="28"/>
        <v/>
      </c>
      <c r="B592" s="41" t="str">
        <f t="shared" si="29"/>
        <v/>
      </c>
      <c r="C592" s="44" t="str">
        <f t="shared" si="30"/>
        <v/>
      </c>
      <c r="D592" s="104"/>
      <c r="E592" s="105"/>
      <c r="F592" s="101"/>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43"/>
    </row>
    <row r="593" spans="1:32" x14ac:dyDescent="0.2">
      <c r="A593" s="40" t="str">
        <f t="shared" si="28"/>
        <v/>
      </c>
      <c r="B593" s="41" t="str">
        <f t="shared" si="29"/>
        <v/>
      </c>
      <c r="C593" s="44" t="str">
        <f t="shared" si="30"/>
        <v/>
      </c>
      <c r="D593" s="104"/>
      <c r="E593" s="105"/>
      <c r="F593" s="101"/>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43"/>
    </row>
    <row r="594" spans="1:32" x14ac:dyDescent="0.2">
      <c r="A594" s="40" t="str">
        <f t="shared" si="28"/>
        <v/>
      </c>
      <c r="B594" s="41" t="str">
        <f t="shared" si="29"/>
        <v/>
      </c>
      <c r="C594" s="44" t="str">
        <f t="shared" si="30"/>
        <v/>
      </c>
      <c r="D594" s="104"/>
      <c r="E594" s="105"/>
      <c r="F594" s="101"/>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43"/>
    </row>
    <row r="595" spans="1:32" x14ac:dyDescent="0.2">
      <c r="A595" s="40" t="str">
        <f t="shared" si="28"/>
        <v/>
      </c>
      <c r="B595" s="41" t="str">
        <f t="shared" si="29"/>
        <v/>
      </c>
      <c r="C595" s="44" t="str">
        <f t="shared" si="30"/>
        <v/>
      </c>
      <c r="D595" s="104"/>
      <c r="E595" s="105"/>
      <c r="F595" s="101"/>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43"/>
    </row>
    <row r="596" spans="1:32" x14ac:dyDescent="0.2">
      <c r="A596" s="40" t="str">
        <f t="shared" ref="A596:A659" si="31">IF(A595="","",(IF($G$9&gt;A595,A595+1,"")))</f>
        <v/>
      </c>
      <c r="B596" s="41" t="str">
        <f t="shared" ref="B596:B659" si="32">IF(COUNT(G596:AE596)&gt;0,SUM(G596:AE596),"")</f>
        <v/>
      </c>
      <c r="C596" s="44" t="str">
        <f t="shared" si="30"/>
        <v/>
      </c>
      <c r="D596" s="104"/>
      <c r="E596" s="105"/>
      <c r="F596" s="101"/>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43"/>
    </row>
    <row r="597" spans="1:32" x14ac:dyDescent="0.2">
      <c r="A597" s="40" t="str">
        <f t="shared" si="31"/>
        <v/>
      </c>
      <c r="B597" s="41" t="str">
        <f t="shared" si="32"/>
        <v/>
      </c>
      <c r="C597" s="44" t="str">
        <f t="shared" ref="C597:C660" si="33">IF(COUNT(G597:AE597)&gt;0,B597/COUNT(G597:AE597),"")</f>
        <v/>
      </c>
      <c r="D597" s="104"/>
      <c r="E597" s="105"/>
      <c r="F597" s="101"/>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43"/>
    </row>
    <row r="598" spans="1:32" x14ac:dyDescent="0.2">
      <c r="A598" s="40" t="str">
        <f t="shared" si="31"/>
        <v/>
      </c>
      <c r="B598" s="41" t="str">
        <f t="shared" si="32"/>
        <v/>
      </c>
      <c r="C598" s="44" t="str">
        <f t="shared" si="33"/>
        <v/>
      </c>
      <c r="D598" s="104"/>
      <c r="E598" s="105"/>
      <c r="F598" s="101"/>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43"/>
    </row>
    <row r="599" spans="1:32" x14ac:dyDescent="0.2">
      <c r="A599" s="40" t="str">
        <f t="shared" si="31"/>
        <v/>
      </c>
      <c r="B599" s="41" t="str">
        <f t="shared" si="32"/>
        <v/>
      </c>
      <c r="C599" s="44" t="str">
        <f t="shared" si="33"/>
        <v/>
      </c>
      <c r="D599" s="104"/>
      <c r="E599" s="105"/>
      <c r="F599" s="101"/>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43"/>
    </row>
    <row r="600" spans="1:32" x14ac:dyDescent="0.2">
      <c r="A600" s="40" t="str">
        <f t="shared" si="31"/>
        <v/>
      </c>
      <c r="B600" s="41" t="str">
        <f t="shared" si="32"/>
        <v/>
      </c>
      <c r="C600" s="44" t="str">
        <f t="shared" si="33"/>
        <v/>
      </c>
      <c r="D600" s="104"/>
      <c r="E600" s="105"/>
      <c r="F600" s="101"/>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43"/>
    </row>
    <row r="601" spans="1:32" x14ac:dyDescent="0.2">
      <c r="A601" s="40" t="str">
        <f t="shared" si="31"/>
        <v/>
      </c>
      <c r="B601" s="41" t="str">
        <f t="shared" si="32"/>
        <v/>
      </c>
      <c r="C601" s="44" t="str">
        <f t="shared" si="33"/>
        <v/>
      </c>
      <c r="D601" s="104"/>
      <c r="E601" s="105"/>
      <c r="F601" s="101"/>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43"/>
    </row>
    <row r="602" spans="1:32" x14ac:dyDescent="0.2">
      <c r="A602" s="40" t="str">
        <f t="shared" si="31"/>
        <v/>
      </c>
      <c r="B602" s="41" t="str">
        <f t="shared" si="32"/>
        <v/>
      </c>
      <c r="C602" s="44" t="str">
        <f t="shared" si="33"/>
        <v/>
      </c>
      <c r="D602" s="104"/>
      <c r="E602" s="105"/>
      <c r="F602" s="101"/>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43"/>
    </row>
    <row r="603" spans="1:32" x14ac:dyDescent="0.2">
      <c r="A603" s="40" t="str">
        <f t="shared" si="31"/>
        <v/>
      </c>
      <c r="B603" s="41" t="str">
        <f t="shared" si="32"/>
        <v/>
      </c>
      <c r="C603" s="44" t="str">
        <f t="shared" si="33"/>
        <v/>
      </c>
      <c r="D603" s="104"/>
      <c r="E603" s="105"/>
      <c r="F603" s="101"/>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43"/>
    </row>
    <row r="604" spans="1:32" x14ac:dyDescent="0.2">
      <c r="A604" s="40" t="str">
        <f t="shared" si="31"/>
        <v/>
      </c>
      <c r="B604" s="41" t="str">
        <f t="shared" si="32"/>
        <v/>
      </c>
      <c r="C604" s="44" t="str">
        <f t="shared" si="33"/>
        <v/>
      </c>
      <c r="D604" s="104"/>
      <c r="E604" s="105"/>
      <c r="F604" s="101"/>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43"/>
    </row>
    <row r="605" spans="1:32" x14ac:dyDescent="0.2">
      <c r="A605" s="40" t="str">
        <f t="shared" si="31"/>
        <v/>
      </c>
      <c r="B605" s="41" t="str">
        <f t="shared" si="32"/>
        <v/>
      </c>
      <c r="C605" s="44" t="str">
        <f t="shared" si="33"/>
        <v/>
      </c>
      <c r="D605" s="104"/>
      <c r="E605" s="105"/>
      <c r="F605" s="101"/>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43"/>
    </row>
    <row r="606" spans="1:32" x14ac:dyDescent="0.2">
      <c r="A606" s="40" t="str">
        <f t="shared" si="31"/>
        <v/>
      </c>
      <c r="B606" s="41" t="str">
        <f t="shared" si="32"/>
        <v/>
      </c>
      <c r="C606" s="44" t="str">
        <f t="shared" si="33"/>
        <v/>
      </c>
      <c r="D606" s="104"/>
      <c r="E606" s="105"/>
      <c r="F606" s="101"/>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43"/>
    </row>
    <row r="607" spans="1:32" x14ac:dyDescent="0.2">
      <c r="A607" s="40" t="str">
        <f t="shared" si="31"/>
        <v/>
      </c>
      <c r="B607" s="41" t="str">
        <f t="shared" si="32"/>
        <v/>
      </c>
      <c r="C607" s="44" t="str">
        <f t="shared" si="33"/>
        <v/>
      </c>
      <c r="D607" s="104"/>
      <c r="E607" s="105"/>
      <c r="F607" s="101"/>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43"/>
    </row>
    <row r="608" spans="1:32" x14ac:dyDescent="0.2">
      <c r="A608" s="40" t="str">
        <f t="shared" si="31"/>
        <v/>
      </c>
      <c r="B608" s="41" t="str">
        <f t="shared" si="32"/>
        <v/>
      </c>
      <c r="C608" s="44" t="str">
        <f t="shared" si="33"/>
        <v/>
      </c>
      <c r="D608" s="104"/>
      <c r="E608" s="105"/>
      <c r="F608" s="101"/>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43"/>
    </row>
    <row r="609" spans="1:32" x14ac:dyDescent="0.2">
      <c r="A609" s="40" t="str">
        <f t="shared" si="31"/>
        <v/>
      </c>
      <c r="B609" s="41" t="str">
        <f t="shared" si="32"/>
        <v/>
      </c>
      <c r="C609" s="44" t="str">
        <f t="shared" si="33"/>
        <v/>
      </c>
      <c r="D609" s="104"/>
      <c r="E609" s="105"/>
      <c r="F609" s="101"/>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43"/>
    </row>
    <row r="610" spans="1:32" x14ac:dyDescent="0.2">
      <c r="A610" s="40" t="str">
        <f t="shared" si="31"/>
        <v/>
      </c>
      <c r="B610" s="41" t="str">
        <f t="shared" si="32"/>
        <v/>
      </c>
      <c r="C610" s="44" t="str">
        <f t="shared" si="33"/>
        <v/>
      </c>
      <c r="D610" s="104"/>
      <c r="E610" s="105"/>
      <c r="F610" s="101"/>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43"/>
    </row>
    <row r="611" spans="1:32" x14ac:dyDescent="0.2">
      <c r="A611" s="40" t="str">
        <f t="shared" si="31"/>
        <v/>
      </c>
      <c r="B611" s="41" t="str">
        <f t="shared" si="32"/>
        <v/>
      </c>
      <c r="C611" s="44" t="str">
        <f t="shared" si="33"/>
        <v/>
      </c>
      <c r="D611" s="104"/>
      <c r="E611" s="105"/>
      <c r="F611" s="101"/>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43"/>
    </row>
    <row r="612" spans="1:32" x14ac:dyDescent="0.2">
      <c r="A612" s="40" t="str">
        <f t="shared" si="31"/>
        <v/>
      </c>
      <c r="B612" s="41" t="str">
        <f t="shared" si="32"/>
        <v/>
      </c>
      <c r="C612" s="44" t="str">
        <f t="shared" si="33"/>
        <v/>
      </c>
      <c r="D612" s="104"/>
      <c r="E612" s="105"/>
      <c r="F612" s="101"/>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43"/>
    </row>
    <row r="613" spans="1:32" x14ac:dyDescent="0.2">
      <c r="A613" s="40" t="str">
        <f t="shared" si="31"/>
        <v/>
      </c>
      <c r="B613" s="41" t="str">
        <f t="shared" si="32"/>
        <v/>
      </c>
      <c r="C613" s="44" t="str">
        <f t="shared" si="33"/>
        <v/>
      </c>
      <c r="D613" s="104"/>
      <c r="E613" s="105"/>
      <c r="F613" s="101"/>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43"/>
    </row>
    <row r="614" spans="1:32" x14ac:dyDescent="0.2">
      <c r="A614" s="40" t="str">
        <f t="shared" si="31"/>
        <v/>
      </c>
      <c r="B614" s="41" t="str">
        <f t="shared" si="32"/>
        <v/>
      </c>
      <c r="C614" s="44" t="str">
        <f t="shared" si="33"/>
        <v/>
      </c>
      <c r="D614" s="104"/>
      <c r="E614" s="105"/>
      <c r="F614" s="101"/>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43"/>
    </row>
    <row r="615" spans="1:32" x14ac:dyDescent="0.2">
      <c r="A615" s="40" t="str">
        <f t="shared" si="31"/>
        <v/>
      </c>
      <c r="B615" s="41" t="str">
        <f t="shared" si="32"/>
        <v/>
      </c>
      <c r="C615" s="44" t="str">
        <f t="shared" si="33"/>
        <v/>
      </c>
      <c r="D615" s="104"/>
      <c r="E615" s="105"/>
      <c r="F615" s="101"/>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43"/>
    </row>
    <row r="616" spans="1:32" x14ac:dyDescent="0.2">
      <c r="A616" s="40" t="str">
        <f t="shared" si="31"/>
        <v/>
      </c>
      <c r="B616" s="41" t="str">
        <f t="shared" si="32"/>
        <v/>
      </c>
      <c r="C616" s="44" t="str">
        <f t="shared" si="33"/>
        <v/>
      </c>
      <c r="D616" s="104"/>
      <c r="E616" s="105"/>
      <c r="F616" s="101"/>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43"/>
    </row>
    <row r="617" spans="1:32" x14ac:dyDescent="0.2">
      <c r="A617" s="40" t="str">
        <f t="shared" si="31"/>
        <v/>
      </c>
      <c r="B617" s="41" t="str">
        <f t="shared" si="32"/>
        <v/>
      </c>
      <c r="C617" s="44" t="str">
        <f t="shared" si="33"/>
        <v/>
      </c>
      <c r="D617" s="104"/>
      <c r="E617" s="105"/>
      <c r="F617" s="101"/>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43"/>
    </row>
    <row r="618" spans="1:32" x14ac:dyDescent="0.2">
      <c r="A618" s="40" t="str">
        <f t="shared" si="31"/>
        <v/>
      </c>
      <c r="B618" s="41" t="str">
        <f t="shared" si="32"/>
        <v/>
      </c>
      <c r="C618" s="44" t="str">
        <f t="shared" si="33"/>
        <v/>
      </c>
      <c r="D618" s="104"/>
      <c r="E618" s="105"/>
      <c r="F618" s="101"/>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43"/>
    </row>
    <row r="619" spans="1:32" x14ac:dyDescent="0.2">
      <c r="A619" s="40" t="str">
        <f t="shared" si="31"/>
        <v/>
      </c>
      <c r="B619" s="41" t="str">
        <f t="shared" si="32"/>
        <v/>
      </c>
      <c r="C619" s="44" t="str">
        <f t="shared" si="33"/>
        <v/>
      </c>
      <c r="D619" s="104"/>
      <c r="E619" s="105"/>
      <c r="F619" s="101"/>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43"/>
    </row>
    <row r="620" spans="1:32" x14ac:dyDescent="0.2">
      <c r="A620" s="40" t="str">
        <f t="shared" si="31"/>
        <v/>
      </c>
      <c r="B620" s="41" t="str">
        <f t="shared" si="32"/>
        <v/>
      </c>
      <c r="C620" s="44" t="str">
        <f t="shared" si="33"/>
        <v/>
      </c>
      <c r="D620" s="104"/>
      <c r="E620" s="105"/>
      <c r="F620" s="101"/>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43"/>
    </row>
    <row r="621" spans="1:32" x14ac:dyDescent="0.2">
      <c r="A621" s="40" t="str">
        <f t="shared" si="31"/>
        <v/>
      </c>
      <c r="B621" s="41" t="str">
        <f t="shared" si="32"/>
        <v/>
      </c>
      <c r="C621" s="44" t="str">
        <f t="shared" si="33"/>
        <v/>
      </c>
      <c r="D621" s="104"/>
      <c r="E621" s="105"/>
      <c r="F621" s="101"/>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43"/>
    </row>
    <row r="622" spans="1:32" x14ac:dyDescent="0.2">
      <c r="A622" s="40" t="str">
        <f t="shared" si="31"/>
        <v/>
      </c>
      <c r="B622" s="41" t="str">
        <f t="shared" si="32"/>
        <v/>
      </c>
      <c r="C622" s="44" t="str">
        <f t="shared" si="33"/>
        <v/>
      </c>
      <c r="D622" s="104"/>
      <c r="E622" s="105"/>
      <c r="F622" s="101"/>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43"/>
    </row>
    <row r="623" spans="1:32" x14ac:dyDescent="0.2">
      <c r="A623" s="40" t="str">
        <f t="shared" si="31"/>
        <v/>
      </c>
      <c r="B623" s="41" t="str">
        <f t="shared" si="32"/>
        <v/>
      </c>
      <c r="C623" s="44" t="str">
        <f t="shared" si="33"/>
        <v/>
      </c>
      <c r="D623" s="104"/>
      <c r="E623" s="105"/>
      <c r="F623" s="101"/>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43"/>
    </row>
    <row r="624" spans="1:32" x14ac:dyDescent="0.2">
      <c r="A624" s="40" t="str">
        <f t="shared" si="31"/>
        <v/>
      </c>
      <c r="B624" s="41" t="str">
        <f t="shared" si="32"/>
        <v/>
      </c>
      <c r="C624" s="44" t="str">
        <f t="shared" si="33"/>
        <v/>
      </c>
      <c r="D624" s="104"/>
      <c r="E624" s="105"/>
      <c r="F624" s="101"/>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43"/>
    </row>
    <row r="625" spans="1:32" x14ac:dyDescent="0.2">
      <c r="A625" s="40" t="str">
        <f t="shared" si="31"/>
        <v/>
      </c>
      <c r="B625" s="41" t="str">
        <f t="shared" si="32"/>
        <v/>
      </c>
      <c r="C625" s="44" t="str">
        <f t="shared" si="33"/>
        <v/>
      </c>
      <c r="D625" s="104"/>
      <c r="E625" s="105"/>
      <c r="F625" s="101"/>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43"/>
    </row>
    <row r="626" spans="1:32" x14ac:dyDescent="0.2">
      <c r="A626" s="40" t="str">
        <f t="shared" si="31"/>
        <v/>
      </c>
      <c r="B626" s="41" t="str">
        <f t="shared" si="32"/>
        <v/>
      </c>
      <c r="C626" s="44" t="str">
        <f t="shared" si="33"/>
        <v/>
      </c>
      <c r="D626" s="104"/>
      <c r="E626" s="105"/>
      <c r="F626" s="101"/>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43"/>
    </row>
    <row r="627" spans="1:32" x14ac:dyDescent="0.2">
      <c r="A627" s="40" t="str">
        <f t="shared" si="31"/>
        <v/>
      </c>
      <c r="B627" s="41" t="str">
        <f t="shared" si="32"/>
        <v/>
      </c>
      <c r="C627" s="44" t="str">
        <f t="shared" si="33"/>
        <v/>
      </c>
      <c r="D627" s="104"/>
      <c r="E627" s="105"/>
      <c r="F627" s="101"/>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43"/>
    </row>
    <row r="628" spans="1:32" x14ac:dyDescent="0.2">
      <c r="A628" s="40" t="str">
        <f t="shared" si="31"/>
        <v/>
      </c>
      <c r="B628" s="41" t="str">
        <f t="shared" si="32"/>
        <v/>
      </c>
      <c r="C628" s="44" t="str">
        <f t="shared" si="33"/>
        <v/>
      </c>
      <c r="D628" s="104"/>
      <c r="E628" s="105"/>
      <c r="F628" s="101"/>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43"/>
    </row>
    <row r="629" spans="1:32" x14ac:dyDescent="0.2">
      <c r="A629" s="40" t="str">
        <f t="shared" si="31"/>
        <v/>
      </c>
      <c r="B629" s="41" t="str">
        <f t="shared" si="32"/>
        <v/>
      </c>
      <c r="C629" s="44" t="str">
        <f t="shared" si="33"/>
        <v/>
      </c>
      <c r="D629" s="104"/>
      <c r="E629" s="105"/>
      <c r="F629" s="101"/>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43"/>
    </row>
    <row r="630" spans="1:32" x14ac:dyDescent="0.2">
      <c r="A630" s="40" t="str">
        <f t="shared" si="31"/>
        <v/>
      </c>
      <c r="B630" s="41" t="str">
        <f t="shared" si="32"/>
        <v/>
      </c>
      <c r="C630" s="44" t="str">
        <f t="shared" si="33"/>
        <v/>
      </c>
      <c r="D630" s="104"/>
      <c r="E630" s="105"/>
      <c r="F630" s="101"/>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43"/>
    </row>
    <row r="631" spans="1:32" x14ac:dyDescent="0.2">
      <c r="A631" s="40" t="str">
        <f t="shared" si="31"/>
        <v/>
      </c>
      <c r="B631" s="41" t="str">
        <f t="shared" si="32"/>
        <v/>
      </c>
      <c r="C631" s="44" t="str">
        <f t="shared" si="33"/>
        <v/>
      </c>
      <c r="D631" s="104"/>
      <c r="E631" s="105"/>
      <c r="F631" s="101"/>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43"/>
    </row>
    <row r="632" spans="1:32" x14ac:dyDescent="0.2">
      <c r="A632" s="40" t="str">
        <f t="shared" si="31"/>
        <v/>
      </c>
      <c r="B632" s="41" t="str">
        <f t="shared" si="32"/>
        <v/>
      </c>
      <c r="C632" s="44" t="str">
        <f t="shared" si="33"/>
        <v/>
      </c>
      <c r="D632" s="104"/>
      <c r="E632" s="105"/>
      <c r="F632" s="101"/>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43"/>
    </row>
    <row r="633" spans="1:32" x14ac:dyDescent="0.2">
      <c r="A633" s="40" t="str">
        <f t="shared" si="31"/>
        <v/>
      </c>
      <c r="B633" s="41" t="str">
        <f t="shared" si="32"/>
        <v/>
      </c>
      <c r="C633" s="44" t="str">
        <f t="shared" si="33"/>
        <v/>
      </c>
      <c r="D633" s="104"/>
      <c r="E633" s="105"/>
      <c r="F633" s="101"/>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43"/>
    </row>
    <row r="634" spans="1:32" x14ac:dyDescent="0.2">
      <c r="A634" s="40" t="str">
        <f t="shared" si="31"/>
        <v/>
      </c>
      <c r="B634" s="41" t="str">
        <f t="shared" si="32"/>
        <v/>
      </c>
      <c r="C634" s="44" t="str">
        <f t="shared" si="33"/>
        <v/>
      </c>
      <c r="D634" s="104"/>
      <c r="E634" s="105"/>
      <c r="F634" s="101"/>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43"/>
    </row>
    <row r="635" spans="1:32" x14ac:dyDescent="0.2">
      <c r="A635" s="40" t="str">
        <f t="shared" si="31"/>
        <v/>
      </c>
      <c r="B635" s="41" t="str">
        <f t="shared" si="32"/>
        <v/>
      </c>
      <c r="C635" s="44" t="str">
        <f t="shared" si="33"/>
        <v/>
      </c>
      <c r="D635" s="104"/>
      <c r="E635" s="105"/>
      <c r="F635" s="101"/>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43"/>
    </row>
    <row r="636" spans="1:32" x14ac:dyDescent="0.2">
      <c r="A636" s="40" t="str">
        <f t="shared" si="31"/>
        <v/>
      </c>
      <c r="B636" s="41" t="str">
        <f t="shared" si="32"/>
        <v/>
      </c>
      <c r="C636" s="44" t="str">
        <f t="shared" si="33"/>
        <v/>
      </c>
      <c r="D636" s="104"/>
      <c r="E636" s="105"/>
      <c r="F636" s="101"/>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43"/>
    </row>
    <row r="637" spans="1:32" x14ac:dyDescent="0.2">
      <c r="A637" s="40" t="str">
        <f t="shared" si="31"/>
        <v/>
      </c>
      <c r="B637" s="41" t="str">
        <f t="shared" si="32"/>
        <v/>
      </c>
      <c r="C637" s="44" t="str">
        <f t="shared" si="33"/>
        <v/>
      </c>
      <c r="D637" s="104"/>
      <c r="E637" s="105"/>
      <c r="F637" s="101"/>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43"/>
    </row>
    <row r="638" spans="1:32" x14ac:dyDescent="0.2">
      <c r="A638" s="40" t="str">
        <f t="shared" si="31"/>
        <v/>
      </c>
      <c r="B638" s="41" t="str">
        <f t="shared" si="32"/>
        <v/>
      </c>
      <c r="C638" s="44" t="str">
        <f t="shared" si="33"/>
        <v/>
      </c>
      <c r="D638" s="104"/>
      <c r="E638" s="105"/>
      <c r="F638" s="101"/>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43"/>
    </row>
    <row r="639" spans="1:32" x14ac:dyDescent="0.2">
      <c r="A639" s="40" t="str">
        <f t="shared" si="31"/>
        <v/>
      </c>
      <c r="B639" s="41" t="str">
        <f t="shared" si="32"/>
        <v/>
      </c>
      <c r="C639" s="44" t="str">
        <f t="shared" si="33"/>
        <v/>
      </c>
      <c r="D639" s="104"/>
      <c r="E639" s="105"/>
      <c r="F639" s="101"/>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43"/>
    </row>
    <row r="640" spans="1:32" x14ac:dyDescent="0.2">
      <c r="A640" s="40" t="str">
        <f t="shared" si="31"/>
        <v/>
      </c>
      <c r="B640" s="41" t="str">
        <f t="shared" si="32"/>
        <v/>
      </c>
      <c r="C640" s="44" t="str">
        <f t="shared" si="33"/>
        <v/>
      </c>
      <c r="D640" s="104"/>
      <c r="E640" s="105"/>
      <c r="F640" s="101"/>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43"/>
    </row>
    <row r="641" spans="1:32" x14ac:dyDescent="0.2">
      <c r="A641" s="40" t="str">
        <f t="shared" si="31"/>
        <v/>
      </c>
      <c r="B641" s="41" t="str">
        <f t="shared" si="32"/>
        <v/>
      </c>
      <c r="C641" s="44" t="str">
        <f t="shared" si="33"/>
        <v/>
      </c>
      <c r="D641" s="104"/>
      <c r="E641" s="105"/>
      <c r="F641" s="101"/>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43"/>
    </row>
    <row r="642" spans="1:32" x14ac:dyDescent="0.2">
      <c r="A642" s="40" t="str">
        <f t="shared" si="31"/>
        <v/>
      </c>
      <c r="B642" s="41" t="str">
        <f t="shared" si="32"/>
        <v/>
      </c>
      <c r="C642" s="44" t="str">
        <f t="shared" si="33"/>
        <v/>
      </c>
      <c r="D642" s="104"/>
      <c r="E642" s="105"/>
      <c r="F642" s="101"/>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43"/>
    </row>
    <row r="643" spans="1:32" x14ac:dyDescent="0.2">
      <c r="A643" s="40" t="str">
        <f t="shared" si="31"/>
        <v/>
      </c>
      <c r="B643" s="41" t="str">
        <f t="shared" si="32"/>
        <v/>
      </c>
      <c r="C643" s="44" t="str">
        <f t="shared" si="33"/>
        <v/>
      </c>
      <c r="D643" s="104"/>
      <c r="E643" s="105"/>
      <c r="F643" s="101"/>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43"/>
    </row>
    <row r="644" spans="1:32" x14ac:dyDescent="0.2">
      <c r="A644" s="40" t="str">
        <f t="shared" si="31"/>
        <v/>
      </c>
      <c r="B644" s="41" t="str">
        <f t="shared" si="32"/>
        <v/>
      </c>
      <c r="C644" s="44" t="str">
        <f t="shared" si="33"/>
        <v/>
      </c>
      <c r="D644" s="104"/>
      <c r="E644" s="105"/>
      <c r="F644" s="101"/>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43"/>
    </row>
    <row r="645" spans="1:32" x14ac:dyDescent="0.2">
      <c r="A645" s="40" t="str">
        <f t="shared" si="31"/>
        <v/>
      </c>
      <c r="B645" s="41" t="str">
        <f t="shared" si="32"/>
        <v/>
      </c>
      <c r="C645" s="44" t="str">
        <f t="shared" si="33"/>
        <v/>
      </c>
      <c r="D645" s="104"/>
      <c r="E645" s="105"/>
      <c r="F645" s="101"/>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43"/>
    </row>
    <row r="646" spans="1:32" x14ac:dyDescent="0.2">
      <c r="A646" s="40" t="str">
        <f t="shared" si="31"/>
        <v/>
      </c>
      <c r="B646" s="41" t="str">
        <f t="shared" si="32"/>
        <v/>
      </c>
      <c r="C646" s="44" t="str">
        <f t="shared" si="33"/>
        <v/>
      </c>
      <c r="D646" s="104"/>
      <c r="E646" s="105"/>
      <c r="F646" s="101"/>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43"/>
    </row>
    <row r="647" spans="1:32" x14ac:dyDescent="0.2">
      <c r="A647" s="40" t="str">
        <f t="shared" si="31"/>
        <v/>
      </c>
      <c r="B647" s="41" t="str">
        <f t="shared" si="32"/>
        <v/>
      </c>
      <c r="C647" s="44" t="str">
        <f t="shared" si="33"/>
        <v/>
      </c>
      <c r="D647" s="104"/>
      <c r="E647" s="105"/>
      <c r="F647" s="101"/>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43"/>
    </row>
    <row r="648" spans="1:32" x14ac:dyDescent="0.2">
      <c r="A648" s="40" t="str">
        <f t="shared" si="31"/>
        <v/>
      </c>
      <c r="B648" s="41" t="str">
        <f t="shared" si="32"/>
        <v/>
      </c>
      <c r="C648" s="44" t="str">
        <f t="shared" si="33"/>
        <v/>
      </c>
      <c r="D648" s="104"/>
      <c r="E648" s="105"/>
      <c r="F648" s="101"/>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43"/>
    </row>
    <row r="649" spans="1:32" x14ac:dyDescent="0.2">
      <c r="A649" s="40" t="str">
        <f t="shared" si="31"/>
        <v/>
      </c>
      <c r="B649" s="41" t="str">
        <f t="shared" si="32"/>
        <v/>
      </c>
      <c r="C649" s="44" t="str">
        <f t="shared" si="33"/>
        <v/>
      </c>
      <c r="D649" s="104"/>
      <c r="E649" s="105"/>
      <c r="F649" s="101"/>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43"/>
    </row>
    <row r="650" spans="1:32" x14ac:dyDescent="0.2">
      <c r="A650" s="40" t="str">
        <f t="shared" si="31"/>
        <v/>
      </c>
      <c r="B650" s="41" t="str">
        <f t="shared" si="32"/>
        <v/>
      </c>
      <c r="C650" s="44" t="str">
        <f t="shared" si="33"/>
        <v/>
      </c>
      <c r="D650" s="104"/>
      <c r="E650" s="105"/>
      <c r="F650" s="101"/>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43"/>
    </row>
    <row r="651" spans="1:32" x14ac:dyDescent="0.2">
      <c r="A651" s="40" t="str">
        <f t="shared" si="31"/>
        <v/>
      </c>
      <c r="B651" s="41" t="str">
        <f t="shared" si="32"/>
        <v/>
      </c>
      <c r="C651" s="44" t="str">
        <f t="shared" si="33"/>
        <v/>
      </c>
      <c r="D651" s="104"/>
      <c r="E651" s="105"/>
      <c r="F651" s="101"/>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43"/>
    </row>
    <row r="652" spans="1:32" x14ac:dyDescent="0.2">
      <c r="A652" s="40" t="str">
        <f t="shared" si="31"/>
        <v/>
      </c>
      <c r="B652" s="41" t="str">
        <f t="shared" si="32"/>
        <v/>
      </c>
      <c r="C652" s="44" t="str">
        <f t="shared" si="33"/>
        <v/>
      </c>
      <c r="D652" s="104"/>
      <c r="E652" s="105"/>
      <c r="F652" s="101"/>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43"/>
    </row>
    <row r="653" spans="1:32" x14ac:dyDescent="0.2">
      <c r="A653" s="40" t="str">
        <f t="shared" si="31"/>
        <v/>
      </c>
      <c r="B653" s="41" t="str">
        <f t="shared" si="32"/>
        <v/>
      </c>
      <c r="C653" s="44" t="str">
        <f t="shared" si="33"/>
        <v/>
      </c>
      <c r="D653" s="104"/>
      <c r="E653" s="105"/>
      <c r="F653" s="101"/>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43"/>
    </row>
    <row r="654" spans="1:32" x14ac:dyDescent="0.2">
      <c r="A654" s="40" t="str">
        <f t="shared" si="31"/>
        <v/>
      </c>
      <c r="B654" s="41" t="str">
        <f t="shared" si="32"/>
        <v/>
      </c>
      <c r="C654" s="44" t="str">
        <f t="shared" si="33"/>
        <v/>
      </c>
      <c r="D654" s="104"/>
      <c r="E654" s="105"/>
      <c r="F654" s="101"/>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43"/>
    </row>
    <row r="655" spans="1:32" x14ac:dyDescent="0.2">
      <c r="A655" s="40" t="str">
        <f t="shared" si="31"/>
        <v/>
      </c>
      <c r="B655" s="41" t="str">
        <f t="shared" si="32"/>
        <v/>
      </c>
      <c r="C655" s="44" t="str">
        <f t="shared" si="33"/>
        <v/>
      </c>
      <c r="D655" s="104"/>
      <c r="E655" s="105"/>
      <c r="F655" s="101"/>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43"/>
    </row>
    <row r="656" spans="1:32" x14ac:dyDescent="0.2">
      <c r="A656" s="40" t="str">
        <f t="shared" si="31"/>
        <v/>
      </c>
      <c r="B656" s="41" t="str">
        <f t="shared" si="32"/>
        <v/>
      </c>
      <c r="C656" s="44" t="str">
        <f t="shared" si="33"/>
        <v/>
      </c>
      <c r="D656" s="104"/>
      <c r="E656" s="105"/>
      <c r="F656" s="101"/>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43"/>
    </row>
    <row r="657" spans="1:32" x14ac:dyDescent="0.2">
      <c r="A657" s="40" t="str">
        <f t="shared" si="31"/>
        <v/>
      </c>
      <c r="B657" s="41" t="str">
        <f t="shared" si="32"/>
        <v/>
      </c>
      <c r="C657" s="44" t="str">
        <f t="shared" si="33"/>
        <v/>
      </c>
      <c r="D657" s="104"/>
      <c r="E657" s="105"/>
      <c r="F657" s="101"/>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43"/>
    </row>
    <row r="658" spans="1:32" x14ac:dyDescent="0.2">
      <c r="A658" s="40" t="str">
        <f t="shared" si="31"/>
        <v/>
      </c>
      <c r="B658" s="41" t="str">
        <f t="shared" si="32"/>
        <v/>
      </c>
      <c r="C658" s="44" t="str">
        <f t="shared" si="33"/>
        <v/>
      </c>
      <c r="D658" s="104"/>
      <c r="E658" s="105"/>
      <c r="F658" s="101"/>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43"/>
    </row>
    <row r="659" spans="1:32" x14ac:dyDescent="0.2">
      <c r="A659" s="40" t="str">
        <f t="shared" si="31"/>
        <v/>
      </c>
      <c r="B659" s="41" t="str">
        <f t="shared" si="32"/>
        <v/>
      </c>
      <c r="C659" s="44" t="str">
        <f t="shared" si="33"/>
        <v/>
      </c>
      <c r="D659" s="104"/>
      <c r="E659" s="105"/>
      <c r="F659" s="101"/>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43"/>
    </row>
    <row r="660" spans="1:32" x14ac:dyDescent="0.2">
      <c r="A660" s="40" t="str">
        <f t="shared" ref="A660:A723" si="34">IF(A659="","",(IF($G$9&gt;A659,A659+1,"")))</f>
        <v/>
      </c>
      <c r="B660" s="41" t="str">
        <f t="shared" ref="B660:B723" si="35">IF(COUNT(G660:AE660)&gt;0,SUM(G660:AE660),"")</f>
        <v/>
      </c>
      <c r="C660" s="44" t="str">
        <f t="shared" si="33"/>
        <v/>
      </c>
      <c r="D660" s="104"/>
      <c r="E660" s="105"/>
      <c r="F660" s="101"/>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43"/>
    </row>
    <row r="661" spans="1:32" x14ac:dyDescent="0.2">
      <c r="A661" s="40" t="str">
        <f t="shared" si="34"/>
        <v/>
      </c>
      <c r="B661" s="41" t="str">
        <f t="shared" si="35"/>
        <v/>
      </c>
      <c r="C661" s="44" t="str">
        <f t="shared" ref="C661:C724" si="36">IF(COUNT(G661:AE661)&gt;0,B661/COUNT(G661:AE661),"")</f>
        <v/>
      </c>
      <c r="D661" s="104"/>
      <c r="E661" s="105"/>
      <c r="F661" s="101"/>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43"/>
    </row>
    <row r="662" spans="1:32" x14ac:dyDescent="0.2">
      <c r="A662" s="40" t="str">
        <f t="shared" si="34"/>
        <v/>
      </c>
      <c r="B662" s="41" t="str">
        <f t="shared" si="35"/>
        <v/>
      </c>
      <c r="C662" s="44" t="str">
        <f t="shared" si="36"/>
        <v/>
      </c>
      <c r="D662" s="104"/>
      <c r="E662" s="105"/>
      <c r="F662" s="101"/>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43"/>
    </row>
    <row r="663" spans="1:32" x14ac:dyDescent="0.2">
      <c r="A663" s="40" t="str">
        <f t="shared" si="34"/>
        <v/>
      </c>
      <c r="B663" s="41" t="str">
        <f t="shared" si="35"/>
        <v/>
      </c>
      <c r="C663" s="44" t="str">
        <f t="shared" si="36"/>
        <v/>
      </c>
      <c r="D663" s="104"/>
      <c r="E663" s="105"/>
      <c r="F663" s="101"/>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43"/>
    </row>
    <row r="664" spans="1:32" x14ac:dyDescent="0.2">
      <c r="A664" s="40" t="str">
        <f t="shared" si="34"/>
        <v/>
      </c>
      <c r="B664" s="41" t="str">
        <f t="shared" si="35"/>
        <v/>
      </c>
      <c r="C664" s="44" t="str">
        <f t="shared" si="36"/>
        <v/>
      </c>
      <c r="D664" s="104"/>
      <c r="E664" s="105"/>
      <c r="F664" s="101"/>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43"/>
    </row>
    <row r="665" spans="1:32" x14ac:dyDescent="0.2">
      <c r="A665" s="40" t="str">
        <f t="shared" si="34"/>
        <v/>
      </c>
      <c r="B665" s="41" t="str">
        <f t="shared" si="35"/>
        <v/>
      </c>
      <c r="C665" s="44" t="str">
        <f t="shared" si="36"/>
        <v/>
      </c>
      <c r="D665" s="104"/>
      <c r="E665" s="105"/>
      <c r="F665" s="101"/>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43"/>
    </row>
    <row r="666" spans="1:32" x14ac:dyDescent="0.2">
      <c r="A666" s="40" t="str">
        <f t="shared" si="34"/>
        <v/>
      </c>
      <c r="B666" s="41" t="str">
        <f t="shared" si="35"/>
        <v/>
      </c>
      <c r="C666" s="44" t="str">
        <f t="shared" si="36"/>
        <v/>
      </c>
      <c r="D666" s="104"/>
      <c r="E666" s="105"/>
      <c r="F666" s="101"/>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43"/>
    </row>
    <row r="667" spans="1:32" x14ac:dyDescent="0.2">
      <c r="A667" s="40" t="str">
        <f t="shared" si="34"/>
        <v/>
      </c>
      <c r="B667" s="41" t="str">
        <f t="shared" si="35"/>
        <v/>
      </c>
      <c r="C667" s="44" t="str">
        <f t="shared" si="36"/>
        <v/>
      </c>
      <c r="D667" s="104"/>
      <c r="E667" s="105"/>
      <c r="F667" s="101"/>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43"/>
    </row>
    <row r="668" spans="1:32" x14ac:dyDescent="0.2">
      <c r="A668" s="40" t="str">
        <f t="shared" si="34"/>
        <v/>
      </c>
      <c r="B668" s="41" t="str">
        <f t="shared" si="35"/>
        <v/>
      </c>
      <c r="C668" s="44" t="str">
        <f t="shared" si="36"/>
        <v/>
      </c>
      <c r="D668" s="104"/>
      <c r="E668" s="105"/>
      <c r="F668" s="101"/>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43"/>
    </row>
    <row r="669" spans="1:32" x14ac:dyDescent="0.2">
      <c r="A669" s="40" t="str">
        <f t="shared" si="34"/>
        <v/>
      </c>
      <c r="B669" s="41" t="str">
        <f t="shared" si="35"/>
        <v/>
      </c>
      <c r="C669" s="44" t="str">
        <f t="shared" si="36"/>
        <v/>
      </c>
      <c r="D669" s="104"/>
      <c r="E669" s="105"/>
      <c r="F669" s="101"/>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43"/>
    </row>
    <row r="670" spans="1:32" x14ac:dyDescent="0.2">
      <c r="A670" s="40" t="str">
        <f t="shared" si="34"/>
        <v/>
      </c>
      <c r="B670" s="41" t="str">
        <f t="shared" si="35"/>
        <v/>
      </c>
      <c r="C670" s="44" t="str">
        <f t="shared" si="36"/>
        <v/>
      </c>
      <c r="D670" s="104"/>
      <c r="E670" s="105"/>
      <c r="F670" s="101"/>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43"/>
    </row>
    <row r="671" spans="1:32" x14ac:dyDescent="0.2">
      <c r="A671" s="40" t="str">
        <f t="shared" si="34"/>
        <v/>
      </c>
      <c r="B671" s="41" t="str">
        <f t="shared" si="35"/>
        <v/>
      </c>
      <c r="C671" s="44" t="str">
        <f t="shared" si="36"/>
        <v/>
      </c>
      <c r="D671" s="104"/>
      <c r="E671" s="105"/>
      <c r="F671" s="101"/>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43"/>
    </row>
    <row r="672" spans="1:32" x14ac:dyDescent="0.2">
      <c r="A672" s="40" t="str">
        <f t="shared" si="34"/>
        <v/>
      </c>
      <c r="B672" s="41" t="str">
        <f t="shared" si="35"/>
        <v/>
      </c>
      <c r="C672" s="44" t="str">
        <f t="shared" si="36"/>
        <v/>
      </c>
      <c r="D672" s="104"/>
      <c r="E672" s="105"/>
      <c r="F672" s="101"/>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43"/>
    </row>
    <row r="673" spans="1:32" x14ac:dyDescent="0.2">
      <c r="A673" s="40" t="str">
        <f t="shared" si="34"/>
        <v/>
      </c>
      <c r="B673" s="41" t="str">
        <f t="shared" si="35"/>
        <v/>
      </c>
      <c r="C673" s="44" t="str">
        <f t="shared" si="36"/>
        <v/>
      </c>
      <c r="D673" s="104"/>
      <c r="E673" s="105"/>
      <c r="F673" s="101"/>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43"/>
    </row>
    <row r="674" spans="1:32" x14ac:dyDescent="0.2">
      <c r="A674" s="40" t="str">
        <f t="shared" si="34"/>
        <v/>
      </c>
      <c r="B674" s="41" t="str">
        <f t="shared" si="35"/>
        <v/>
      </c>
      <c r="C674" s="44" t="str">
        <f t="shared" si="36"/>
        <v/>
      </c>
      <c r="D674" s="104"/>
      <c r="E674" s="105"/>
      <c r="F674" s="101"/>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43"/>
    </row>
    <row r="675" spans="1:32" x14ac:dyDescent="0.2">
      <c r="A675" s="40" t="str">
        <f t="shared" si="34"/>
        <v/>
      </c>
      <c r="B675" s="41" t="str">
        <f t="shared" si="35"/>
        <v/>
      </c>
      <c r="C675" s="44" t="str">
        <f t="shared" si="36"/>
        <v/>
      </c>
      <c r="D675" s="104"/>
      <c r="E675" s="105"/>
      <c r="F675" s="101"/>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43"/>
    </row>
    <row r="676" spans="1:32" x14ac:dyDescent="0.2">
      <c r="A676" s="40" t="str">
        <f t="shared" si="34"/>
        <v/>
      </c>
      <c r="B676" s="41" t="str">
        <f t="shared" si="35"/>
        <v/>
      </c>
      <c r="C676" s="44" t="str">
        <f t="shared" si="36"/>
        <v/>
      </c>
      <c r="D676" s="104"/>
      <c r="E676" s="105"/>
      <c r="F676" s="101"/>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43"/>
    </row>
    <row r="677" spans="1:32" x14ac:dyDescent="0.2">
      <c r="A677" s="40" t="str">
        <f t="shared" si="34"/>
        <v/>
      </c>
      <c r="B677" s="41" t="str">
        <f t="shared" si="35"/>
        <v/>
      </c>
      <c r="C677" s="44" t="str">
        <f t="shared" si="36"/>
        <v/>
      </c>
      <c r="D677" s="104"/>
      <c r="E677" s="105"/>
      <c r="F677" s="101"/>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43"/>
    </row>
    <row r="678" spans="1:32" x14ac:dyDescent="0.2">
      <c r="A678" s="40" t="str">
        <f t="shared" si="34"/>
        <v/>
      </c>
      <c r="B678" s="41" t="str">
        <f t="shared" si="35"/>
        <v/>
      </c>
      <c r="C678" s="44" t="str">
        <f t="shared" si="36"/>
        <v/>
      </c>
      <c r="D678" s="104"/>
      <c r="E678" s="105"/>
      <c r="F678" s="101"/>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43"/>
    </row>
    <row r="679" spans="1:32" x14ac:dyDescent="0.2">
      <c r="A679" s="40" t="str">
        <f t="shared" si="34"/>
        <v/>
      </c>
      <c r="B679" s="41" t="str">
        <f t="shared" si="35"/>
        <v/>
      </c>
      <c r="C679" s="44" t="str">
        <f t="shared" si="36"/>
        <v/>
      </c>
      <c r="D679" s="104"/>
      <c r="E679" s="105"/>
      <c r="F679" s="101"/>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43"/>
    </row>
    <row r="680" spans="1:32" x14ac:dyDescent="0.2">
      <c r="A680" s="40" t="str">
        <f t="shared" si="34"/>
        <v/>
      </c>
      <c r="B680" s="41" t="str">
        <f t="shared" si="35"/>
        <v/>
      </c>
      <c r="C680" s="44" t="str">
        <f t="shared" si="36"/>
        <v/>
      </c>
      <c r="D680" s="104"/>
      <c r="E680" s="105"/>
      <c r="F680" s="101"/>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43"/>
    </row>
    <row r="681" spans="1:32" x14ac:dyDescent="0.2">
      <c r="A681" s="40" t="str">
        <f t="shared" si="34"/>
        <v/>
      </c>
      <c r="B681" s="41" t="str">
        <f t="shared" si="35"/>
        <v/>
      </c>
      <c r="C681" s="44" t="str">
        <f t="shared" si="36"/>
        <v/>
      </c>
      <c r="D681" s="104"/>
      <c r="E681" s="105"/>
      <c r="F681" s="101"/>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43"/>
    </row>
    <row r="682" spans="1:32" x14ac:dyDescent="0.2">
      <c r="A682" s="40" t="str">
        <f t="shared" si="34"/>
        <v/>
      </c>
      <c r="B682" s="41" t="str">
        <f t="shared" si="35"/>
        <v/>
      </c>
      <c r="C682" s="44" t="str">
        <f t="shared" si="36"/>
        <v/>
      </c>
      <c r="D682" s="104"/>
      <c r="E682" s="105"/>
      <c r="F682" s="101"/>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43"/>
    </row>
    <row r="683" spans="1:32" x14ac:dyDescent="0.2">
      <c r="A683" s="40" t="str">
        <f t="shared" si="34"/>
        <v/>
      </c>
      <c r="B683" s="41" t="str">
        <f t="shared" si="35"/>
        <v/>
      </c>
      <c r="C683" s="44" t="str">
        <f t="shared" si="36"/>
        <v/>
      </c>
      <c r="D683" s="104"/>
      <c r="E683" s="105"/>
      <c r="F683" s="101"/>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43"/>
    </row>
    <row r="684" spans="1:32" x14ac:dyDescent="0.2">
      <c r="A684" s="40" t="str">
        <f t="shared" si="34"/>
        <v/>
      </c>
      <c r="B684" s="41" t="str">
        <f t="shared" si="35"/>
        <v/>
      </c>
      <c r="C684" s="44" t="str">
        <f t="shared" si="36"/>
        <v/>
      </c>
      <c r="D684" s="104"/>
      <c r="E684" s="105"/>
      <c r="F684" s="101"/>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43"/>
    </row>
    <row r="685" spans="1:32" x14ac:dyDescent="0.2">
      <c r="A685" s="40" t="str">
        <f t="shared" si="34"/>
        <v/>
      </c>
      <c r="B685" s="41" t="str">
        <f t="shared" si="35"/>
        <v/>
      </c>
      <c r="C685" s="44" t="str">
        <f t="shared" si="36"/>
        <v/>
      </c>
      <c r="D685" s="104"/>
      <c r="E685" s="105"/>
      <c r="F685" s="101"/>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43"/>
    </row>
    <row r="686" spans="1:32" x14ac:dyDescent="0.2">
      <c r="A686" s="40" t="str">
        <f t="shared" si="34"/>
        <v/>
      </c>
      <c r="B686" s="41" t="str">
        <f t="shared" si="35"/>
        <v/>
      </c>
      <c r="C686" s="44" t="str">
        <f t="shared" si="36"/>
        <v/>
      </c>
      <c r="D686" s="104"/>
      <c r="E686" s="105"/>
      <c r="F686" s="101"/>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43"/>
    </row>
    <row r="687" spans="1:32" x14ac:dyDescent="0.2">
      <c r="A687" s="40" t="str">
        <f t="shared" si="34"/>
        <v/>
      </c>
      <c r="B687" s="41" t="str">
        <f t="shared" si="35"/>
        <v/>
      </c>
      <c r="C687" s="44" t="str">
        <f t="shared" si="36"/>
        <v/>
      </c>
      <c r="D687" s="104"/>
      <c r="E687" s="105"/>
      <c r="F687" s="101"/>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43"/>
    </row>
    <row r="688" spans="1:32" x14ac:dyDescent="0.2">
      <c r="A688" s="40" t="str">
        <f t="shared" si="34"/>
        <v/>
      </c>
      <c r="B688" s="41" t="str">
        <f t="shared" si="35"/>
        <v/>
      </c>
      <c r="C688" s="44" t="str">
        <f t="shared" si="36"/>
        <v/>
      </c>
      <c r="D688" s="104"/>
      <c r="E688" s="105"/>
      <c r="F688" s="101"/>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43"/>
    </row>
    <row r="689" spans="1:32" x14ac:dyDescent="0.2">
      <c r="A689" s="40" t="str">
        <f t="shared" si="34"/>
        <v/>
      </c>
      <c r="B689" s="41" t="str">
        <f t="shared" si="35"/>
        <v/>
      </c>
      <c r="C689" s="44" t="str">
        <f t="shared" si="36"/>
        <v/>
      </c>
      <c r="D689" s="104"/>
      <c r="E689" s="105"/>
      <c r="F689" s="101"/>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43"/>
    </row>
    <row r="690" spans="1:32" x14ac:dyDescent="0.2">
      <c r="A690" s="40" t="str">
        <f t="shared" si="34"/>
        <v/>
      </c>
      <c r="B690" s="41" t="str">
        <f t="shared" si="35"/>
        <v/>
      </c>
      <c r="C690" s="44" t="str">
        <f t="shared" si="36"/>
        <v/>
      </c>
      <c r="D690" s="104"/>
      <c r="E690" s="105"/>
      <c r="F690" s="101"/>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43"/>
    </row>
    <row r="691" spans="1:32" x14ac:dyDescent="0.2">
      <c r="A691" s="40" t="str">
        <f t="shared" si="34"/>
        <v/>
      </c>
      <c r="B691" s="41" t="str">
        <f t="shared" si="35"/>
        <v/>
      </c>
      <c r="C691" s="44" t="str">
        <f t="shared" si="36"/>
        <v/>
      </c>
      <c r="D691" s="104"/>
      <c r="E691" s="105"/>
      <c r="F691" s="101"/>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43"/>
    </row>
    <row r="692" spans="1:32" x14ac:dyDescent="0.2">
      <c r="A692" s="40" t="str">
        <f t="shared" si="34"/>
        <v/>
      </c>
      <c r="B692" s="41" t="str">
        <f t="shared" si="35"/>
        <v/>
      </c>
      <c r="C692" s="44" t="str">
        <f t="shared" si="36"/>
        <v/>
      </c>
      <c r="D692" s="104"/>
      <c r="E692" s="105"/>
      <c r="F692" s="101"/>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43"/>
    </row>
    <row r="693" spans="1:32" x14ac:dyDescent="0.2">
      <c r="A693" s="40" t="str">
        <f t="shared" si="34"/>
        <v/>
      </c>
      <c r="B693" s="41" t="str">
        <f t="shared" si="35"/>
        <v/>
      </c>
      <c r="C693" s="44" t="str">
        <f t="shared" si="36"/>
        <v/>
      </c>
      <c r="D693" s="104"/>
      <c r="E693" s="105"/>
      <c r="F693" s="101"/>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43"/>
    </row>
    <row r="694" spans="1:32" x14ac:dyDescent="0.2">
      <c r="A694" s="40" t="str">
        <f t="shared" si="34"/>
        <v/>
      </c>
      <c r="B694" s="41" t="str">
        <f t="shared" si="35"/>
        <v/>
      </c>
      <c r="C694" s="44" t="str">
        <f t="shared" si="36"/>
        <v/>
      </c>
      <c r="D694" s="104"/>
      <c r="E694" s="105"/>
      <c r="F694" s="101"/>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43"/>
    </row>
    <row r="695" spans="1:32" x14ac:dyDescent="0.2">
      <c r="A695" s="40" t="str">
        <f t="shared" si="34"/>
        <v/>
      </c>
      <c r="B695" s="41" t="str">
        <f t="shared" si="35"/>
        <v/>
      </c>
      <c r="C695" s="44" t="str">
        <f t="shared" si="36"/>
        <v/>
      </c>
      <c r="D695" s="104"/>
      <c r="E695" s="105"/>
      <c r="F695" s="101"/>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43"/>
    </row>
    <row r="696" spans="1:32" x14ac:dyDescent="0.2">
      <c r="A696" s="40" t="str">
        <f t="shared" si="34"/>
        <v/>
      </c>
      <c r="B696" s="41" t="str">
        <f t="shared" si="35"/>
        <v/>
      </c>
      <c r="C696" s="44" t="str">
        <f t="shared" si="36"/>
        <v/>
      </c>
      <c r="D696" s="104"/>
      <c r="E696" s="105"/>
      <c r="F696" s="101"/>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43"/>
    </row>
    <row r="697" spans="1:32" x14ac:dyDescent="0.2">
      <c r="A697" s="40" t="str">
        <f t="shared" si="34"/>
        <v/>
      </c>
      <c r="B697" s="41" t="str">
        <f t="shared" si="35"/>
        <v/>
      </c>
      <c r="C697" s="44" t="str">
        <f t="shared" si="36"/>
        <v/>
      </c>
      <c r="D697" s="104"/>
      <c r="E697" s="105"/>
      <c r="F697" s="101"/>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43"/>
    </row>
    <row r="698" spans="1:32" x14ac:dyDescent="0.2">
      <c r="A698" s="40" t="str">
        <f t="shared" si="34"/>
        <v/>
      </c>
      <c r="B698" s="41" t="str">
        <f t="shared" si="35"/>
        <v/>
      </c>
      <c r="C698" s="44" t="str">
        <f t="shared" si="36"/>
        <v/>
      </c>
      <c r="D698" s="104"/>
      <c r="E698" s="105"/>
      <c r="F698" s="101"/>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43"/>
    </row>
    <row r="699" spans="1:32" x14ac:dyDescent="0.2">
      <c r="A699" s="40" t="str">
        <f t="shared" si="34"/>
        <v/>
      </c>
      <c r="B699" s="41" t="str">
        <f t="shared" si="35"/>
        <v/>
      </c>
      <c r="C699" s="44" t="str">
        <f t="shared" si="36"/>
        <v/>
      </c>
      <c r="D699" s="104"/>
      <c r="E699" s="105"/>
      <c r="F699" s="101"/>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43"/>
    </row>
    <row r="700" spans="1:32" x14ac:dyDescent="0.2">
      <c r="A700" s="40" t="str">
        <f t="shared" si="34"/>
        <v/>
      </c>
      <c r="B700" s="41" t="str">
        <f t="shared" si="35"/>
        <v/>
      </c>
      <c r="C700" s="44" t="str">
        <f t="shared" si="36"/>
        <v/>
      </c>
      <c r="D700" s="104"/>
      <c r="E700" s="105"/>
      <c r="F700" s="101"/>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43"/>
    </row>
    <row r="701" spans="1:32" x14ac:dyDescent="0.2">
      <c r="A701" s="40" t="str">
        <f t="shared" si="34"/>
        <v/>
      </c>
      <c r="B701" s="41" t="str">
        <f t="shared" si="35"/>
        <v/>
      </c>
      <c r="C701" s="44" t="str">
        <f t="shared" si="36"/>
        <v/>
      </c>
      <c r="D701" s="104"/>
      <c r="E701" s="105"/>
      <c r="F701" s="101"/>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43"/>
    </row>
    <row r="702" spans="1:32" x14ac:dyDescent="0.2">
      <c r="A702" s="40" t="str">
        <f t="shared" si="34"/>
        <v/>
      </c>
      <c r="B702" s="41" t="str">
        <f t="shared" si="35"/>
        <v/>
      </c>
      <c r="C702" s="44" t="str">
        <f t="shared" si="36"/>
        <v/>
      </c>
      <c r="D702" s="104"/>
      <c r="E702" s="105"/>
      <c r="F702" s="101"/>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43"/>
    </row>
    <row r="703" spans="1:32" x14ac:dyDescent="0.2">
      <c r="A703" s="40" t="str">
        <f t="shared" si="34"/>
        <v/>
      </c>
      <c r="B703" s="41" t="str">
        <f t="shared" si="35"/>
        <v/>
      </c>
      <c r="C703" s="44" t="str">
        <f t="shared" si="36"/>
        <v/>
      </c>
      <c r="D703" s="104"/>
      <c r="E703" s="105"/>
      <c r="F703" s="101"/>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43"/>
    </row>
    <row r="704" spans="1:32" x14ac:dyDescent="0.2">
      <c r="A704" s="40" t="str">
        <f t="shared" si="34"/>
        <v/>
      </c>
      <c r="B704" s="41" t="str">
        <f t="shared" si="35"/>
        <v/>
      </c>
      <c r="C704" s="44" t="str">
        <f t="shared" si="36"/>
        <v/>
      </c>
      <c r="D704" s="104"/>
      <c r="E704" s="105"/>
      <c r="F704" s="101"/>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43"/>
    </row>
    <row r="705" spans="1:32" x14ac:dyDescent="0.2">
      <c r="A705" s="40" t="str">
        <f t="shared" si="34"/>
        <v/>
      </c>
      <c r="B705" s="41" t="str">
        <f t="shared" si="35"/>
        <v/>
      </c>
      <c r="C705" s="44" t="str">
        <f t="shared" si="36"/>
        <v/>
      </c>
      <c r="D705" s="104"/>
      <c r="E705" s="105"/>
      <c r="F705" s="101"/>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43"/>
    </row>
    <row r="706" spans="1:32" x14ac:dyDescent="0.2">
      <c r="A706" s="40" t="str">
        <f t="shared" si="34"/>
        <v/>
      </c>
      <c r="B706" s="41" t="str">
        <f t="shared" si="35"/>
        <v/>
      </c>
      <c r="C706" s="44" t="str">
        <f t="shared" si="36"/>
        <v/>
      </c>
      <c r="D706" s="104"/>
      <c r="E706" s="105"/>
      <c r="F706" s="101"/>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43"/>
    </row>
    <row r="707" spans="1:32" x14ac:dyDescent="0.2">
      <c r="A707" s="40" t="str">
        <f t="shared" si="34"/>
        <v/>
      </c>
      <c r="B707" s="41" t="str">
        <f t="shared" si="35"/>
        <v/>
      </c>
      <c r="C707" s="44" t="str">
        <f t="shared" si="36"/>
        <v/>
      </c>
      <c r="D707" s="104"/>
      <c r="E707" s="105"/>
      <c r="F707" s="101"/>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43"/>
    </row>
    <row r="708" spans="1:32" x14ac:dyDescent="0.2">
      <c r="A708" s="40" t="str">
        <f t="shared" si="34"/>
        <v/>
      </c>
      <c r="B708" s="41" t="str">
        <f t="shared" si="35"/>
        <v/>
      </c>
      <c r="C708" s="44" t="str">
        <f t="shared" si="36"/>
        <v/>
      </c>
      <c r="D708" s="104"/>
      <c r="E708" s="105"/>
      <c r="F708" s="101"/>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43"/>
    </row>
    <row r="709" spans="1:32" x14ac:dyDescent="0.2">
      <c r="A709" s="40" t="str">
        <f t="shared" si="34"/>
        <v/>
      </c>
      <c r="B709" s="41" t="str">
        <f t="shared" si="35"/>
        <v/>
      </c>
      <c r="C709" s="44" t="str">
        <f t="shared" si="36"/>
        <v/>
      </c>
      <c r="D709" s="104"/>
      <c r="E709" s="105"/>
      <c r="F709" s="101"/>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43"/>
    </row>
    <row r="710" spans="1:32" x14ac:dyDescent="0.2">
      <c r="A710" s="40" t="str">
        <f t="shared" si="34"/>
        <v/>
      </c>
      <c r="B710" s="41" t="str">
        <f t="shared" si="35"/>
        <v/>
      </c>
      <c r="C710" s="44" t="str">
        <f t="shared" si="36"/>
        <v/>
      </c>
      <c r="D710" s="104"/>
      <c r="E710" s="105"/>
      <c r="F710" s="101"/>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43"/>
    </row>
    <row r="711" spans="1:32" x14ac:dyDescent="0.2">
      <c r="A711" s="40" t="str">
        <f t="shared" si="34"/>
        <v/>
      </c>
      <c r="B711" s="41" t="str">
        <f t="shared" si="35"/>
        <v/>
      </c>
      <c r="C711" s="44" t="str">
        <f t="shared" si="36"/>
        <v/>
      </c>
      <c r="D711" s="104"/>
      <c r="E711" s="105"/>
      <c r="F711" s="101"/>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43"/>
    </row>
    <row r="712" spans="1:32" x14ac:dyDescent="0.2">
      <c r="A712" s="40" t="str">
        <f t="shared" si="34"/>
        <v/>
      </c>
      <c r="B712" s="41" t="str">
        <f t="shared" si="35"/>
        <v/>
      </c>
      <c r="C712" s="44" t="str">
        <f t="shared" si="36"/>
        <v/>
      </c>
      <c r="D712" s="104"/>
      <c r="E712" s="105"/>
      <c r="F712" s="101"/>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43"/>
    </row>
    <row r="713" spans="1:32" x14ac:dyDescent="0.2">
      <c r="A713" s="40" t="str">
        <f t="shared" si="34"/>
        <v/>
      </c>
      <c r="B713" s="41" t="str">
        <f t="shared" si="35"/>
        <v/>
      </c>
      <c r="C713" s="44" t="str">
        <f t="shared" si="36"/>
        <v/>
      </c>
      <c r="D713" s="104"/>
      <c r="E713" s="105"/>
      <c r="F713" s="101"/>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43"/>
    </row>
    <row r="714" spans="1:32" x14ac:dyDescent="0.2">
      <c r="A714" s="40" t="str">
        <f t="shared" si="34"/>
        <v/>
      </c>
      <c r="B714" s="41" t="str">
        <f t="shared" si="35"/>
        <v/>
      </c>
      <c r="C714" s="44" t="str">
        <f t="shared" si="36"/>
        <v/>
      </c>
      <c r="D714" s="104"/>
      <c r="E714" s="105"/>
      <c r="F714" s="101"/>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43"/>
    </row>
    <row r="715" spans="1:32" x14ac:dyDescent="0.2">
      <c r="A715" s="40" t="str">
        <f t="shared" si="34"/>
        <v/>
      </c>
      <c r="B715" s="41" t="str">
        <f t="shared" si="35"/>
        <v/>
      </c>
      <c r="C715" s="44" t="str">
        <f t="shared" si="36"/>
        <v/>
      </c>
      <c r="D715" s="104"/>
      <c r="E715" s="105"/>
      <c r="F715" s="101"/>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43"/>
    </row>
    <row r="716" spans="1:32" x14ac:dyDescent="0.2">
      <c r="A716" s="40" t="str">
        <f t="shared" si="34"/>
        <v/>
      </c>
      <c r="B716" s="41" t="str">
        <f t="shared" si="35"/>
        <v/>
      </c>
      <c r="C716" s="44" t="str">
        <f t="shared" si="36"/>
        <v/>
      </c>
      <c r="D716" s="104"/>
      <c r="E716" s="105"/>
      <c r="F716" s="101"/>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43"/>
    </row>
    <row r="717" spans="1:32" x14ac:dyDescent="0.2">
      <c r="A717" s="40" t="str">
        <f t="shared" si="34"/>
        <v/>
      </c>
      <c r="B717" s="41" t="str">
        <f t="shared" si="35"/>
        <v/>
      </c>
      <c r="C717" s="44" t="str">
        <f t="shared" si="36"/>
        <v/>
      </c>
      <c r="D717" s="104"/>
      <c r="E717" s="105"/>
      <c r="F717" s="101"/>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43"/>
    </row>
    <row r="718" spans="1:32" x14ac:dyDescent="0.2">
      <c r="A718" s="40" t="str">
        <f t="shared" si="34"/>
        <v/>
      </c>
      <c r="B718" s="41" t="str">
        <f t="shared" si="35"/>
        <v/>
      </c>
      <c r="C718" s="44" t="str">
        <f t="shared" si="36"/>
        <v/>
      </c>
      <c r="D718" s="104"/>
      <c r="E718" s="105"/>
      <c r="F718" s="101"/>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43"/>
    </row>
    <row r="719" spans="1:32" x14ac:dyDescent="0.2">
      <c r="A719" s="40" t="str">
        <f t="shared" si="34"/>
        <v/>
      </c>
      <c r="B719" s="41" t="str">
        <f t="shared" si="35"/>
        <v/>
      </c>
      <c r="C719" s="44" t="str">
        <f t="shared" si="36"/>
        <v/>
      </c>
      <c r="D719" s="104"/>
      <c r="E719" s="105"/>
      <c r="F719" s="101"/>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43"/>
    </row>
    <row r="720" spans="1:32" x14ac:dyDescent="0.2">
      <c r="A720" s="40" t="str">
        <f t="shared" si="34"/>
        <v/>
      </c>
      <c r="B720" s="41" t="str">
        <f t="shared" si="35"/>
        <v/>
      </c>
      <c r="C720" s="44" t="str">
        <f t="shared" si="36"/>
        <v/>
      </c>
      <c r="D720" s="104"/>
      <c r="E720" s="105"/>
      <c r="F720" s="101"/>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43"/>
    </row>
    <row r="721" spans="1:32" x14ac:dyDescent="0.2">
      <c r="A721" s="40" t="str">
        <f t="shared" si="34"/>
        <v/>
      </c>
      <c r="B721" s="41" t="str">
        <f t="shared" si="35"/>
        <v/>
      </c>
      <c r="C721" s="44" t="str">
        <f t="shared" si="36"/>
        <v/>
      </c>
      <c r="D721" s="104"/>
      <c r="E721" s="105"/>
      <c r="F721" s="101"/>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43"/>
    </row>
    <row r="722" spans="1:32" x14ac:dyDescent="0.2">
      <c r="A722" s="40" t="str">
        <f t="shared" si="34"/>
        <v/>
      </c>
      <c r="B722" s="41" t="str">
        <f t="shared" si="35"/>
        <v/>
      </c>
      <c r="C722" s="44" t="str">
        <f t="shared" si="36"/>
        <v/>
      </c>
      <c r="D722" s="104"/>
      <c r="E722" s="105"/>
      <c r="F722" s="101"/>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43"/>
    </row>
    <row r="723" spans="1:32" x14ac:dyDescent="0.2">
      <c r="A723" s="40" t="str">
        <f t="shared" si="34"/>
        <v/>
      </c>
      <c r="B723" s="41" t="str">
        <f t="shared" si="35"/>
        <v/>
      </c>
      <c r="C723" s="44" t="str">
        <f t="shared" si="36"/>
        <v/>
      </c>
      <c r="D723" s="104"/>
      <c r="E723" s="105"/>
      <c r="F723" s="101"/>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43"/>
    </row>
    <row r="724" spans="1:32" x14ac:dyDescent="0.2">
      <c r="A724" s="40" t="str">
        <f t="shared" ref="A724:A787" si="37">IF(A723="","",(IF($G$9&gt;A723,A723+1,"")))</f>
        <v/>
      </c>
      <c r="B724" s="41" t="str">
        <f t="shared" ref="B724:B787" si="38">IF(COUNT(G724:AE724)&gt;0,SUM(G724:AE724),"")</f>
        <v/>
      </c>
      <c r="C724" s="44" t="str">
        <f t="shared" si="36"/>
        <v/>
      </c>
      <c r="D724" s="104"/>
      <c r="E724" s="105"/>
      <c r="F724" s="101"/>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43"/>
    </row>
    <row r="725" spans="1:32" x14ac:dyDescent="0.2">
      <c r="A725" s="40" t="str">
        <f t="shared" si="37"/>
        <v/>
      </c>
      <c r="B725" s="41" t="str">
        <f t="shared" si="38"/>
        <v/>
      </c>
      <c r="C725" s="44" t="str">
        <f t="shared" ref="C725:C788" si="39">IF(COUNT(G725:AE725)&gt;0,B725/COUNT(G725:AE725),"")</f>
        <v/>
      </c>
      <c r="D725" s="104"/>
      <c r="E725" s="105"/>
      <c r="F725" s="101"/>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43"/>
    </row>
    <row r="726" spans="1:32" x14ac:dyDescent="0.2">
      <c r="A726" s="40" t="str">
        <f t="shared" si="37"/>
        <v/>
      </c>
      <c r="B726" s="41" t="str">
        <f t="shared" si="38"/>
        <v/>
      </c>
      <c r="C726" s="44" t="str">
        <f t="shared" si="39"/>
        <v/>
      </c>
      <c r="D726" s="104"/>
      <c r="E726" s="105"/>
      <c r="F726" s="101"/>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43"/>
    </row>
    <row r="727" spans="1:32" x14ac:dyDescent="0.2">
      <c r="A727" s="40" t="str">
        <f t="shared" si="37"/>
        <v/>
      </c>
      <c r="B727" s="41" t="str">
        <f t="shared" si="38"/>
        <v/>
      </c>
      <c r="C727" s="44" t="str">
        <f t="shared" si="39"/>
        <v/>
      </c>
      <c r="D727" s="104"/>
      <c r="E727" s="105"/>
      <c r="F727" s="101"/>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43"/>
    </row>
    <row r="728" spans="1:32" x14ac:dyDescent="0.2">
      <c r="A728" s="40" t="str">
        <f t="shared" si="37"/>
        <v/>
      </c>
      <c r="B728" s="41" t="str">
        <f t="shared" si="38"/>
        <v/>
      </c>
      <c r="C728" s="44" t="str">
        <f t="shared" si="39"/>
        <v/>
      </c>
      <c r="D728" s="104"/>
      <c r="E728" s="105"/>
      <c r="F728" s="101"/>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43"/>
    </row>
    <row r="729" spans="1:32" x14ac:dyDescent="0.2">
      <c r="A729" s="40" t="str">
        <f t="shared" si="37"/>
        <v/>
      </c>
      <c r="B729" s="41" t="str">
        <f t="shared" si="38"/>
        <v/>
      </c>
      <c r="C729" s="44" t="str">
        <f t="shared" si="39"/>
        <v/>
      </c>
      <c r="D729" s="104"/>
      <c r="E729" s="105"/>
      <c r="F729" s="101"/>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43"/>
    </row>
    <row r="730" spans="1:32" x14ac:dyDescent="0.2">
      <c r="A730" s="40" t="str">
        <f t="shared" si="37"/>
        <v/>
      </c>
      <c r="B730" s="41" t="str">
        <f t="shared" si="38"/>
        <v/>
      </c>
      <c r="C730" s="44" t="str">
        <f t="shared" si="39"/>
        <v/>
      </c>
      <c r="D730" s="104"/>
      <c r="E730" s="105"/>
      <c r="F730" s="101"/>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43"/>
    </row>
    <row r="731" spans="1:32" x14ac:dyDescent="0.2">
      <c r="A731" s="40" t="str">
        <f t="shared" si="37"/>
        <v/>
      </c>
      <c r="B731" s="41" t="str">
        <f t="shared" si="38"/>
        <v/>
      </c>
      <c r="C731" s="44" t="str">
        <f t="shared" si="39"/>
        <v/>
      </c>
      <c r="D731" s="104"/>
      <c r="E731" s="105"/>
      <c r="F731" s="101"/>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43"/>
    </row>
    <row r="732" spans="1:32" x14ac:dyDescent="0.2">
      <c r="A732" s="40" t="str">
        <f t="shared" si="37"/>
        <v/>
      </c>
      <c r="B732" s="41" t="str">
        <f t="shared" si="38"/>
        <v/>
      </c>
      <c r="C732" s="44" t="str">
        <f t="shared" si="39"/>
        <v/>
      </c>
      <c r="D732" s="104"/>
      <c r="E732" s="105"/>
      <c r="F732" s="101"/>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43"/>
    </row>
    <row r="733" spans="1:32" x14ac:dyDescent="0.2">
      <c r="A733" s="40" t="str">
        <f t="shared" si="37"/>
        <v/>
      </c>
      <c r="B733" s="41" t="str">
        <f t="shared" si="38"/>
        <v/>
      </c>
      <c r="C733" s="44" t="str">
        <f t="shared" si="39"/>
        <v/>
      </c>
      <c r="D733" s="104"/>
      <c r="E733" s="105"/>
      <c r="F733" s="101"/>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43"/>
    </row>
    <row r="734" spans="1:32" x14ac:dyDescent="0.2">
      <c r="A734" s="40" t="str">
        <f t="shared" si="37"/>
        <v/>
      </c>
      <c r="B734" s="41" t="str">
        <f t="shared" si="38"/>
        <v/>
      </c>
      <c r="C734" s="44" t="str">
        <f t="shared" si="39"/>
        <v/>
      </c>
      <c r="D734" s="104"/>
      <c r="E734" s="105"/>
      <c r="F734" s="101"/>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43"/>
    </row>
    <row r="735" spans="1:32" x14ac:dyDescent="0.2">
      <c r="A735" s="40" t="str">
        <f t="shared" si="37"/>
        <v/>
      </c>
      <c r="B735" s="41" t="str">
        <f t="shared" si="38"/>
        <v/>
      </c>
      <c r="C735" s="44" t="str">
        <f t="shared" si="39"/>
        <v/>
      </c>
      <c r="D735" s="104"/>
      <c r="E735" s="105"/>
      <c r="F735" s="101"/>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43"/>
    </row>
    <row r="736" spans="1:32" x14ac:dyDescent="0.2">
      <c r="A736" s="40" t="str">
        <f t="shared" si="37"/>
        <v/>
      </c>
      <c r="B736" s="41" t="str">
        <f t="shared" si="38"/>
        <v/>
      </c>
      <c r="C736" s="44" t="str">
        <f t="shared" si="39"/>
        <v/>
      </c>
      <c r="D736" s="104"/>
      <c r="E736" s="105"/>
      <c r="F736" s="101"/>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43"/>
    </row>
    <row r="737" spans="1:32" x14ac:dyDescent="0.2">
      <c r="A737" s="40" t="str">
        <f t="shared" si="37"/>
        <v/>
      </c>
      <c r="B737" s="41" t="str">
        <f t="shared" si="38"/>
        <v/>
      </c>
      <c r="C737" s="44" t="str">
        <f t="shared" si="39"/>
        <v/>
      </c>
      <c r="D737" s="104"/>
      <c r="E737" s="105"/>
      <c r="F737" s="101"/>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43"/>
    </row>
    <row r="738" spans="1:32" x14ac:dyDescent="0.2">
      <c r="A738" s="40" t="str">
        <f t="shared" si="37"/>
        <v/>
      </c>
      <c r="B738" s="41" t="str">
        <f t="shared" si="38"/>
        <v/>
      </c>
      <c r="C738" s="44" t="str">
        <f t="shared" si="39"/>
        <v/>
      </c>
      <c r="D738" s="104"/>
      <c r="E738" s="105"/>
      <c r="F738" s="101"/>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43"/>
    </row>
    <row r="739" spans="1:32" x14ac:dyDescent="0.2">
      <c r="A739" s="40" t="str">
        <f t="shared" si="37"/>
        <v/>
      </c>
      <c r="B739" s="41" t="str">
        <f t="shared" si="38"/>
        <v/>
      </c>
      <c r="C739" s="44" t="str">
        <f t="shared" si="39"/>
        <v/>
      </c>
      <c r="D739" s="104"/>
      <c r="E739" s="105"/>
      <c r="F739" s="101"/>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43"/>
    </row>
    <row r="740" spans="1:32" x14ac:dyDescent="0.2">
      <c r="A740" s="40" t="str">
        <f t="shared" si="37"/>
        <v/>
      </c>
      <c r="B740" s="41" t="str">
        <f t="shared" si="38"/>
        <v/>
      </c>
      <c r="C740" s="44" t="str">
        <f t="shared" si="39"/>
        <v/>
      </c>
      <c r="D740" s="104"/>
      <c r="E740" s="105"/>
      <c r="F740" s="101"/>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43"/>
    </row>
    <row r="741" spans="1:32" x14ac:dyDescent="0.2">
      <c r="A741" s="40" t="str">
        <f t="shared" si="37"/>
        <v/>
      </c>
      <c r="B741" s="41" t="str">
        <f t="shared" si="38"/>
        <v/>
      </c>
      <c r="C741" s="44" t="str">
        <f t="shared" si="39"/>
        <v/>
      </c>
      <c r="D741" s="104"/>
      <c r="E741" s="105"/>
      <c r="F741" s="101"/>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43"/>
    </row>
    <row r="742" spans="1:32" x14ac:dyDescent="0.2">
      <c r="A742" s="40" t="str">
        <f t="shared" si="37"/>
        <v/>
      </c>
      <c r="B742" s="41" t="str">
        <f t="shared" si="38"/>
        <v/>
      </c>
      <c r="C742" s="44" t="str">
        <f t="shared" si="39"/>
        <v/>
      </c>
      <c r="D742" s="104"/>
      <c r="E742" s="105"/>
      <c r="F742" s="101"/>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43"/>
    </row>
    <row r="743" spans="1:32" x14ac:dyDescent="0.2">
      <c r="A743" s="40" t="str">
        <f t="shared" si="37"/>
        <v/>
      </c>
      <c r="B743" s="41" t="str">
        <f t="shared" si="38"/>
        <v/>
      </c>
      <c r="C743" s="44" t="str">
        <f t="shared" si="39"/>
        <v/>
      </c>
      <c r="D743" s="104"/>
      <c r="E743" s="105"/>
      <c r="F743" s="101"/>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43"/>
    </row>
    <row r="744" spans="1:32" x14ac:dyDescent="0.2">
      <c r="A744" s="40" t="str">
        <f t="shared" si="37"/>
        <v/>
      </c>
      <c r="B744" s="41" t="str">
        <f t="shared" si="38"/>
        <v/>
      </c>
      <c r="C744" s="44" t="str">
        <f t="shared" si="39"/>
        <v/>
      </c>
      <c r="D744" s="104"/>
      <c r="E744" s="105"/>
      <c r="F744" s="101"/>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43"/>
    </row>
    <row r="745" spans="1:32" x14ac:dyDescent="0.2">
      <c r="A745" s="40" t="str">
        <f t="shared" si="37"/>
        <v/>
      </c>
      <c r="B745" s="41" t="str">
        <f t="shared" si="38"/>
        <v/>
      </c>
      <c r="C745" s="44" t="str">
        <f t="shared" si="39"/>
        <v/>
      </c>
      <c r="D745" s="104"/>
      <c r="E745" s="105"/>
      <c r="F745" s="101"/>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43"/>
    </row>
    <row r="746" spans="1:32" x14ac:dyDescent="0.2">
      <c r="A746" s="40" t="str">
        <f t="shared" si="37"/>
        <v/>
      </c>
      <c r="B746" s="41" t="str">
        <f t="shared" si="38"/>
        <v/>
      </c>
      <c r="C746" s="44" t="str">
        <f t="shared" si="39"/>
        <v/>
      </c>
      <c r="D746" s="104"/>
      <c r="E746" s="105"/>
      <c r="F746" s="101"/>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43"/>
    </row>
    <row r="747" spans="1:32" x14ac:dyDescent="0.2">
      <c r="A747" s="40" t="str">
        <f t="shared" si="37"/>
        <v/>
      </c>
      <c r="B747" s="41" t="str">
        <f t="shared" si="38"/>
        <v/>
      </c>
      <c r="C747" s="44" t="str">
        <f t="shared" si="39"/>
        <v/>
      </c>
      <c r="D747" s="104"/>
      <c r="E747" s="105"/>
      <c r="F747" s="101"/>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43"/>
    </row>
    <row r="748" spans="1:32" x14ac:dyDescent="0.2">
      <c r="A748" s="40" t="str">
        <f t="shared" si="37"/>
        <v/>
      </c>
      <c r="B748" s="41" t="str">
        <f t="shared" si="38"/>
        <v/>
      </c>
      <c r="C748" s="44" t="str">
        <f t="shared" si="39"/>
        <v/>
      </c>
      <c r="D748" s="104"/>
      <c r="E748" s="105"/>
      <c r="F748" s="101"/>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43"/>
    </row>
    <row r="749" spans="1:32" x14ac:dyDescent="0.2">
      <c r="A749" s="40" t="str">
        <f t="shared" si="37"/>
        <v/>
      </c>
      <c r="B749" s="41" t="str">
        <f t="shared" si="38"/>
        <v/>
      </c>
      <c r="C749" s="44" t="str">
        <f t="shared" si="39"/>
        <v/>
      </c>
      <c r="D749" s="104"/>
      <c r="E749" s="105"/>
      <c r="F749" s="101"/>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43"/>
    </row>
    <row r="750" spans="1:32" x14ac:dyDescent="0.2">
      <c r="A750" s="40" t="str">
        <f t="shared" si="37"/>
        <v/>
      </c>
      <c r="B750" s="41" t="str">
        <f t="shared" si="38"/>
        <v/>
      </c>
      <c r="C750" s="44" t="str">
        <f t="shared" si="39"/>
        <v/>
      </c>
      <c r="D750" s="104"/>
      <c r="E750" s="105"/>
      <c r="F750" s="101"/>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43"/>
    </row>
    <row r="751" spans="1:32" x14ac:dyDescent="0.2">
      <c r="A751" s="40" t="str">
        <f t="shared" si="37"/>
        <v/>
      </c>
      <c r="B751" s="41" t="str">
        <f t="shared" si="38"/>
        <v/>
      </c>
      <c r="C751" s="44" t="str">
        <f t="shared" si="39"/>
        <v/>
      </c>
      <c r="D751" s="104"/>
      <c r="E751" s="105"/>
      <c r="F751" s="101"/>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43"/>
    </row>
    <row r="752" spans="1:32" x14ac:dyDescent="0.2">
      <c r="A752" s="40" t="str">
        <f t="shared" si="37"/>
        <v/>
      </c>
      <c r="B752" s="41" t="str">
        <f t="shared" si="38"/>
        <v/>
      </c>
      <c r="C752" s="44" t="str">
        <f t="shared" si="39"/>
        <v/>
      </c>
      <c r="D752" s="104"/>
      <c r="E752" s="105"/>
      <c r="F752" s="101"/>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43"/>
    </row>
    <row r="753" spans="1:32" x14ac:dyDescent="0.2">
      <c r="A753" s="40" t="str">
        <f t="shared" si="37"/>
        <v/>
      </c>
      <c r="B753" s="41" t="str">
        <f t="shared" si="38"/>
        <v/>
      </c>
      <c r="C753" s="44" t="str">
        <f t="shared" si="39"/>
        <v/>
      </c>
      <c r="D753" s="104"/>
      <c r="E753" s="105"/>
      <c r="F753" s="101"/>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43"/>
    </row>
    <row r="754" spans="1:32" x14ac:dyDescent="0.2">
      <c r="A754" s="40" t="str">
        <f t="shared" si="37"/>
        <v/>
      </c>
      <c r="B754" s="41" t="str">
        <f t="shared" si="38"/>
        <v/>
      </c>
      <c r="C754" s="44" t="str">
        <f t="shared" si="39"/>
        <v/>
      </c>
      <c r="D754" s="104"/>
      <c r="E754" s="105"/>
      <c r="F754" s="101"/>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43"/>
    </row>
    <row r="755" spans="1:32" x14ac:dyDescent="0.2">
      <c r="A755" s="40" t="str">
        <f t="shared" si="37"/>
        <v/>
      </c>
      <c r="B755" s="41" t="str">
        <f t="shared" si="38"/>
        <v/>
      </c>
      <c r="C755" s="44" t="str">
        <f t="shared" si="39"/>
        <v/>
      </c>
      <c r="D755" s="104"/>
      <c r="E755" s="105"/>
      <c r="F755" s="101"/>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43"/>
    </row>
    <row r="756" spans="1:32" x14ac:dyDescent="0.2">
      <c r="A756" s="40" t="str">
        <f t="shared" si="37"/>
        <v/>
      </c>
      <c r="B756" s="41" t="str">
        <f t="shared" si="38"/>
        <v/>
      </c>
      <c r="C756" s="44" t="str">
        <f t="shared" si="39"/>
        <v/>
      </c>
      <c r="D756" s="104"/>
      <c r="E756" s="105"/>
      <c r="F756" s="101"/>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43"/>
    </row>
    <row r="757" spans="1:32" x14ac:dyDescent="0.2">
      <c r="A757" s="40" t="str">
        <f t="shared" si="37"/>
        <v/>
      </c>
      <c r="B757" s="41" t="str">
        <f t="shared" si="38"/>
        <v/>
      </c>
      <c r="C757" s="44" t="str">
        <f t="shared" si="39"/>
        <v/>
      </c>
      <c r="D757" s="104"/>
      <c r="E757" s="105"/>
      <c r="F757" s="101"/>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43"/>
    </row>
    <row r="758" spans="1:32" x14ac:dyDescent="0.2">
      <c r="A758" s="40" t="str">
        <f t="shared" si="37"/>
        <v/>
      </c>
      <c r="B758" s="41" t="str">
        <f t="shared" si="38"/>
        <v/>
      </c>
      <c r="C758" s="44" t="str">
        <f t="shared" si="39"/>
        <v/>
      </c>
      <c r="D758" s="104"/>
      <c r="E758" s="105"/>
      <c r="F758" s="101"/>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43"/>
    </row>
    <row r="759" spans="1:32" x14ac:dyDescent="0.2">
      <c r="A759" s="40" t="str">
        <f t="shared" si="37"/>
        <v/>
      </c>
      <c r="B759" s="41" t="str">
        <f t="shared" si="38"/>
        <v/>
      </c>
      <c r="C759" s="44" t="str">
        <f t="shared" si="39"/>
        <v/>
      </c>
      <c r="D759" s="104"/>
      <c r="E759" s="105"/>
      <c r="F759" s="101"/>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43"/>
    </row>
    <row r="760" spans="1:32" x14ac:dyDescent="0.2">
      <c r="A760" s="40" t="str">
        <f t="shared" si="37"/>
        <v/>
      </c>
      <c r="B760" s="41" t="str">
        <f t="shared" si="38"/>
        <v/>
      </c>
      <c r="C760" s="44" t="str">
        <f t="shared" si="39"/>
        <v/>
      </c>
      <c r="D760" s="104"/>
      <c r="E760" s="105"/>
      <c r="F760" s="101"/>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43"/>
    </row>
    <row r="761" spans="1:32" x14ac:dyDescent="0.2">
      <c r="A761" s="40" t="str">
        <f t="shared" si="37"/>
        <v/>
      </c>
      <c r="B761" s="41" t="str">
        <f t="shared" si="38"/>
        <v/>
      </c>
      <c r="C761" s="44" t="str">
        <f t="shared" si="39"/>
        <v/>
      </c>
      <c r="D761" s="104"/>
      <c r="E761" s="105"/>
      <c r="F761" s="101"/>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43"/>
    </row>
    <row r="762" spans="1:32" x14ac:dyDescent="0.2">
      <c r="A762" s="40" t="str">
        <f t="shared" si="37"/>
        <v/>
      </c>
      <c r="B762" s="41" t="str">
        <f t="shared" si="38"/>
        <v/>
      </c>
      <c r="C762" s="44" t="str">
        <f t="shared" si="39"/>
        <v/>
      </c>
      <c r="D762" s="104"/>
      <c r="E762" s="105"/>
      <c r="F762" s="101"/>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43"/>
    </row>
    <row r="763" spans="1:32" x14ac:dyDescent="0.2">
      <c r="A763" s="40" t="str">
        <f t="shared" si="37"/>
        <v/>
      </c>
      <c r="B763" s="41" t="str">
        <f t="shared" si="38"/>
        <v/>
      </c>
      <c r="C763" s="44" t="str">
        <f t="shared" si="39"/>
        <v/>
      </c>
      <c r="D763" s="104"/>
      <c r="E763" s="105"/>
      <c r="F763" s="101"/>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43"/>
    </row>
    <row r="764" spans="1:32" x14ac:dyDescent="0.2">
      <c r="A764" s="40" t="str">
        <f t="shared" si="37"/>
        <v/>
      </c>
      <c r="B764" s="41" t="str">
        <f t="shared" si="38"/>
        <v/>
      </c>
      <c r="C764" s="44" t="str">
        <f t="shared" si="39"/>
        <v/>
      </c>
      <c r="D764" s="104"/>
      <c r="E764" s="105"/>
      <c r="F764" s="101"/>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43"/>
    </row>
    <row r="765" spans="1:32" x14ac:dyDescent="0.2">
      <c r="A765" s="40" t="str">
        <f t="shared" si="37"/>
        <v/>
      </c>
      <c r="B765" s="41" t="str">
        <f t="shared" si="38"/>
        <v/>
      </c>
      <c r="C765" s="44" t="str">
        <f t="shared" si="39"/>
        <v/>
      </c>
      <c r="D765" s="104"/>
      <c r="E765" s="105"/>
      <c r="F765" s="101"/>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43"/>
    </row>
    <row r="766" spans="1:32" x14ac:dyDescent="0.2">
      <c r="A766" s="40" t="str">
        <f t="shared" si="37"/>
        <v/>
      </c>
      <c r="B766" s="41" t="str">
        <f t="shared" si="38"/>
        <v/>
      </c>
      <c r="C766" s="44" t="str">
        <f t="shared" si="39"/>
        <v/>
      </c>
      <c r="D766" s="104"/>
      <c r="E766" s="105"/>
      <c r="F766" s="101"/>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43"/>
    </row>
    <row r="767" spans="1:32" x14ac:dyDescent="0.2">
      <c r="A767" s="40" t="str">
        <f t="shared" si="37"/>
        <v/>
      </c>
      <c r="B767" s="41" t="str">
        <f t="shared" si="38"/>
        <v/>
      </c>
      <c r="C767" s="44" t="str">
        <f t="shared" si="39"/>
        <v/>
      </c>
      <c r="D767" s="104"/>
      <c r="E767" s="105"/>
      <c r="F767" s="101"/>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43"/>
    </row>
    <row r="768" spans="1:32" x14ac:dyDescent="0.2">
      <c r="A768" s="40" t="str">
        <f t="shared" si="37"/>
        <v/>
      </c>
      <c r="B768" s="41" t="str">
        <f t="shared" si="38"/>
        <v/>
      </c>
      <c r="C768" s="44" t="str">
        <f t="shared" si="39"/>
        <v/>
      </c>
      <c r="D768" s="104"/>
      <c r="E768" s="105"/>
      <c r="F768" s="101"/>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43"/>
    </row>
    <row r="769" spans="1:32" x14ac:dyDescent="0.2">
      <c r="A769" s="40" t="str">
        <f t="shared" si="37"/>
        <v/>
      </c>
      <c r="B769" s="41" t="str">
        <f t="shared" si="38"/>
        <v/>
      </c>
      <c r="C769" s="44" t="str">
        <f t="shared" si="39"/>
        <v/>
      </c>
      <c r="D769" s="104"/>
      <c r="E769" s="105"/>
      <c r="F769" s="101"/>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43"/>
    </row>
    <row r="770" spans="1:32" x14ac:dyDescent="0.2">
      <c r="A770" s="40" t="str">
        <f t="shared" si="37"/>
        <v/>
      </c>
      <c r="B770" s="41" t="str">
        <f t="shared" si="38"/>
        <v/>
      </c>
      <c r="C770" s="44" t="str">
        <f t="shared" si="39"/>
        <v/>
      </c>
      <c r="D770" s="104"/>
      <c r="E770" s="105"/>
      <c r="F770" s="101"/>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43"/>
    </row>
    <row r="771" spans="1:32" x14ac:dyDescent="0.2">
      <c r="A771" s="40" t="str">
        <f t="shared" si="37"/>
        <v/>
      </c>
      <c r="B771" s="41" t="str">
        <f t="shared" si="38"/>
        <v/>
      </c>
      <c r="C771" s="44" t="str">
        <f t="shared" si="39"/>
        <v/>
      </c>
      <c r="D771" s="104"/>
      <c r="E771" s="105"/>
      <c r="F771" s="101"/>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43"/>
    </row>
    <row r="772" spans="1:32" x14ac:dyDescent="0.2">
      <c r="A772" s="40" t="str">
        <f t="shared" si="37"/>
        <v/>
      </c>
      <c r="B772" s="41" t="str">
        <f t="shared" si="38"/>
        <v/>
      </c>
      <c r="C772" s="44" t="str">
        <f t="shared" si="39"/>
        <v/>
      </c>
      <c r="D772" s="104"/>
      <c r="E772" s="105"/>
      <c r="F772" s="101"/>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43"/>
    </row>
    <row r="773" spans="1:32" x14ac:dyDescent="0.2">
      <c r="A773" s="40" t="str">
        <f t="shared" si="37"/>
        <v/>
      </c>
      <c r="B773" s="41" t="str">
        <f t="shared" si="38"/>
        <v/>
      </c>
      <c r="C773" s="44" t="str">
        <f t="shared" si="39"/>
        <v/>
      </c>
      <c r="D773" s="104"/>
      <c r="E773" s="105"/>
      <c r="F773" s="101"/>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43"/>
    </row>
    <row r="774" spans="1:32" x14ac:dyDescent="0.2">
      <c r="A774" s="40" t="str">
        <f t="shared" si="37"/>
        <v/>
      </c>
      <c r="B774" s="41" t="str">
        <f t="shared" si="38"/>
        <v/>
      </c>
      <c r="C774" s="44" t="str">
        <f t="shared" si="39"/>
        <v/>
      </c>
      <c r="D774" s="104"/>
      <c r="E774" s="105"/>
      <c r="F774" s="101"/>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43"/>
    </row>
    <row r="775" spans="1:32" x14ac:dyDescent="0.2">
      <c r="A775" s="40" t="str">
        <f t="shared" si="37"/>
        <v/>
      </c>
      <c r="B775" s="41" t="str">
        <f t="shared" si="38"/>
        <v/>
      </c>
      <c r="C775" s="44" t="str">
        <f t="shared" si="39"/>
        <v/>
      </c>
      <c r="D775" s="104"/>
      <c r="E775" s="105"/>
      <c r="F775" s="101"/>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43"/>
    </row>
    <row r="776" spans="1:32" x14ac:dyDescent="0.2">
      <c r="A776" s="40" t="str">
        <f t="shared" si="37"/>
        <v/>
      </c>
      <c r="B776" s="41" t="str">
        <f t="shared" si="38"/>
        <v/>
      </c>
      <c r="C776" s="44" t="str">
        <f t="shared" si="39"/>
        <v/>
      </c>
      <c r="D776" s="104"/>
      <c r="E776" s="105"/>
      <c r="F776" s="101"/>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43"/>
    </row>
    <row r="777" spans="1:32" x14ac:dyDescent="0.2">
      <c r="A777" s="40" t="str">
        <f t="shared" si="37"/>
        <v/>
      </c>
      <c r="B777" s="41" t="str">
        <f t="shared" si="38"/>
        <v/>
      </c>
      <c r="C777" s="44" t="str">
        <f t="shared" si="39"/>
        <v/>
      </c>
      <c r="D777" s="104"/>
      <c r="E777" s="105"/>
      <c r="F777" s="101"/>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43"/>
    </row>
    <row r="778" spans="1:32" x14ac:dyDescent="0.2">
      <c r="A778" s="40" t="str">
        <f t="shared" si="37"/>
        <v/>
      </c>
      <c r="B778" s="41" t="str">
        <f t="shared" si="38"/>
        <v/>
      </c>
      <c r="C778" s="44" t="str">
        <f t="shared" si="39"/>
        <v/>
      </c>
      <c r="D778" s="104"/>
      <c r="E778" s="105"/>
      <c r="F778" s="101"/>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43"/>
    </row>
    <row r="779" spans="1:32" x14ac:dyDescent="0.2">
      <c r="A779" s="40" t="str">
        <f t="shared" si="37"/>
        <v/>
      </c>
      <c r="B779" s="41" t="str">
        <f t="shared" si="38"/>
        <v/>
      </c>
      <c r="C779" s="44" t="str">
        <f t="shared" si="39"/>
        <v/>
      </c>
      <c r="D779" s="104"/>
      <c r="E779" s="105"/>
      <c r="F779" s="101"/>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43"/>
    </row>
    <row r="780" spans="1:32" x14ac:dyDescent="0.2">
      <c r="A780" s="40" t="str">
        <f t="shared" si="37"/>
        <v/>
      </c>
      <c r="B780" s="41" t="str">
        <f t="shared" si="38"/>
        <v/>
      </c>
      <c r="C780" s="44" t="str">
        <f t="shared" si="39"/>
        <v/>
      </c>
      <c r="D780" s="104"/>
      <c r="E780" s="105"/>
      <c r="F780" s="101"/>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43"/>
    </row>
    <row r="781" spans="1:32" x14ac:dyDescent="0.2">
      <c r="A781" s="40" t="str">
        <f t="shared" si="37"/>
        <v/>
      </c>
      <c r="B781" s="41" t="str">
        <f t="shared" si="38"/>
        <v/>
      </c>
      <c r="C781" s="44" t="str">
        <f t="shared" si="39"/>
        <v/>
      </c>
      <c r="D781" s="104"/>
      <c r="E781" s="105"/>
      <c r="F781" s="101"/>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43"/>
    </row>
    <row r="782" spans="1:32" x14ac:dyDescent="0.2">
      <c r="A782" s="40" t="str">
        <f t="shared" si="37"/>
        <v/>
      </c>
      <c r="B782" s="41" t="str">
        <f t="shared" si="38"/>
        <v/>
      </c>
      <c r="C782" s="44" t="str">
        <f t="shared" si="39"/>
        <v/>
      </c>
      <c r="D782" s="104"/>
      <c r="E782" s="105"/>
      <c r="F782" s="101"/>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43"/>
    </row>
    <row r="783" spans="1:32" x14ac:dyDescent="0.2">
      <c r="A783" s="40" t="str">
        <f t="shared" si="37"/>
        <v/>
      </c>
      <c r="B783" s="41" t="str">
        <f t="shared" si="38"/>
        <v/>
      </c>
      <c r="C783" s="44" t="str">
        <f t="shared" si="39"/>
        <v/>
      </c>
      <c r="D783" s="104"/>
      <c r="E783" s="105"/>
      <c r="F783" s="101"/>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43"/>
    </row>
    <row r="784" spans="1:32" x14ac:dyDescent="0.2">
      <c r="A784" s="40" t="str">
        <f t="shared" si="37"/>
        <v/>
      </c>
      <c r="B784" s="41" t="str">
        <f t="shared" si="38"/>
        <v/>
      </c>
      <c r="C784" s="44" t="str">
        <f t="shared" si="39"/>
        <v/>
      </c>
      <c r="D784" s="104"/>
      <c r="E784" s="105"/>
      <c r="F784" s="101"/>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43"/>
    </row>
    <row r="785" spans="1:32" x14ac:dyDescent="0.2">
      <c r="A785" s="40" t="str">
        <f t="shared" si="37"/>
        <v/>
      </c>
      <c r="B785" s="41" t="str">
        <f t="shared" si="38"/>
        <v/>
      </c>
      <c r="C785" s="44" t="str">
        <f t="shared" si="39"/>
        <v/>
      </c>
      <c r="D785" s="104"/>
      <c r="E785" s="105"/>
      <c r="F785" s="101"/>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43"/>
    </row>
    <row r="786" spans="1:32" x14ac:dyDescent="0.2">
      <c r="A786" s="40" t="str">
        <f t="shared" si="37"/>
        <v/>
      </c>
      <c r="B786" s="41" t="str">
        <f t="shared" si="38"/>
        <v/>
      </c>
      <c r="C786" s="44" t="str">
        <f t="shared" si="39"/>
        <v/>
      </c>
      <c r="D786" s="104"/>
      <c r="E786" s="105"/>
      <c r="F786" s="101"/>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43"/>
    </row>
    <row r="787" spans="1:32" x14ac:dyDescent="0.2">
      <c r="A787" s="40" t="str">
        <f t="shared" si="37"/>
        <v/>
      </c>
      <c r="B787" s="41" t="str">
        <f t="shared" si="38"/>
        <v/>
      </c>
      <c r="C787" s="44" t="str">
        <f t="shared" si="39"/>
        <v/>
      </c>
      <c r="D787" s="104"/>
      <c r="E787" s="105"/>
      <c r="F787" s="101"/>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43"/>
    </row>
    <row r="788" spans="1:32" x14ac:dyDescent="0.2">
      <c r="A788" s="40" t="str">
        <f t="shared" ref="A788:A851" si="40">IF(A787="","",(IF($G$9&gt;A787,A787+1,"")))</f>
        <v/>
      </c>
      <c r="B788" s="41" t="str">
        <f t="shared" ref="B788:B851" si="41">IF(COUNT(G788:AE788)&gt;0,SUM(G788:AE788),"")</f>
        <v/>
      </c>
      <c r="C788" s="44" t="str">
        <f t="shared" si="39"/>
        <v/>
      </c>
      <c r="D788" s="104"/>
      <c r="E788" s="105"/>
      <c r="F788" s="101"/>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43"/>
    </row>
    <row r="789" spans="1:32" x14ac:dyDescent="0.2">
      <c r="A789" s="40" t="str">
        <f t="shared" si="40"/>
        <v/>
      </c>
      <c r="B789" s="41" t="str">
        <f t="shared" si="41"/>
        <v/>
      </c>
      <c r="C789" s="44" t="str">
        <f t="shared" ref="C789:C852" si="42">IF(COUNT(G789:AE789)&gt;0,B789/COUNT(G789:AE789),"")</f>
        <v/>
      </c>
      <c r="D789" s="104"/>
      <c r="E789" s="105"/>
      <c r="F789" s="101"/>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43"/>
    </row>
    <row r="790" spans="1:32" x14ac:dyDescent="0.2">
      <c r="A790" s="40" t="str">
        <f t="shared" si="40"/>
        <v/>
      </c>
      <c r="B790" s="41" t="str">
        <f t="shared" si="41"/>
        <v/>
      </c>
      <c r="C790" s="44" t="str">
        <f t="shared" si="42"/>
        <v/>
      </c>
      <c r="D790" s="104"/>
      <c r="E790" s="105"/>
      <c r="F790" s="101"/>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43"/>
    </row>
    <row r="791" spans="1:32" x14ac:dyDescent="0.2">
      <c r="A791" s="40" t="str">
        <f t="shared" si="40"/>
        <v/>
      </c>
      <c r="B791" s="41" t="str">
        <f t="shared" si="41"/>
        <v/>
      </c>
      <c r="C791" s="44" t="str">
        <f t="shared" si="42"/>
        <v/>
      </c>
      <c r="D791" s="104"/>
      <c r="E791" s="105"/>
      <c r="F791" s="101"/>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43"/>
    </row>
    <row r="792" spans="1:32" x14ac:dyDescent="0.2">
      <c r="A792" s="40" t="str">
        <f t="shared" si="40"/>
        <v/>
      </c>
      <c r="B792" s="41" t="str">
        <f t="shared" si="41"/>
        <v/>
      </c>
      <c r="C792" s="44" t="str">
        <f t="shared" si="42"/>
        <v/>
      </c>
      <c r="D792" s="104"/>
      <c r="E792" s="105"/>
      <c r="F792" s="101"/>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43"/>
    </row>
    <row r="793" spans="1:32" x14ac:dyDescent="0.2">
      <c r="A793" s="40" t="str">
        <f t="shared" si="40"/>
        <v/>
      </c>
      <c r="B793" s="41" t="str">
        <f t="shared" si="41"/>
        <v/>
      </c>
      <c r="C793" s="44" t="str">
        <f t="shared" si="42"/>
        <v/>
      </c>
      <c r="D793" s="104"/>
      <c r="E793" s="105"/>
      <c r="F793" s="101"/>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43"/>
    </row>
    <row r="794" spans="1:32" x14ac:dyDescent="0.2">
      <c r="A794" s="40" t="str">
        <f t="shared" si="40"/>
        <v/>
      </c>
      <c r="B794" s="41" t="str">
        <f t="shared" si="41"/>
        <v/>
      </c>
      <c r="C794" s="44" t="str">
        <f t="shared" si="42"/>
        <v/>
      </c>
      <c r="D794" s="104"/>
      <c r="E794" s="105"/>
      <c r="F794" s="101"/>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43"/>
    </row>
    <row r="795" spans="1:32" x14ac:dyDescent="0.2">
      <c r="A795" s="40" t="str">
        <f t="shared" si="40"/>
        <v/>
      </c>
      <c r="B795" s="41" t="str">
        <f t="shared" si="41"/>
        <v/>
      </c>
      <c r="C795" s="44" t="str">
        <f t="shared" si="42"/>
        <v/>
      </c>
      <c r="D795" s="104"/>
      <c r="E795" s="105"/>
      <c r="F795" s="101"/>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43"/>
    </row>
    <row r="796" spans="1:32" x14ac:dyDescent="0.2">
      <c r="A796" s="40" t="str">
        <f t="shared" si="40"/>
        <v/>
      </c>
      <c r="B796" s="41" t="str">
        <f t="shared" si="41"/>
        <v/>
      </c>
      <c r="C796" s="44" t="str">
        <f t="shared" si="42"/>
        <v/>
      </c>
      <c r="D796" s="104"/>
      <c r="E796" s="105"/>
      <c r="F796" s="101"/>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43"/>
    </row>
    <row r="797" spans="1:32" x14ac:dyDescent="0.2">
      <c r="A797" s="40" t="str">
        <f t="shared" si="40"/>
        <v/>
      </c>
      <c r="B797" s="41" t="str">
        <f t="shared" si="41"/>
        <v/>
      </c>
      <c r="C797" s="44" t="str">
        <f t="shared" si="42"/>
        <v/>
      </c>
      <c r="D797" s="104"/>
      <c r="E797" s="105"/>
      <c r="F797" s="101"/>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43"/>
    </row>
    <row r="798" spans="1:32" x14ac:dyDescent="0.2">
      <c r="A798" s="40" t="str">
        <f t="shared" si="40"/>
        <v/>
      </c>
      <c r="B798" s="41" t="str">
        <f t="shared" si="41"/>
        <v/>
      </c>
      <c r="C798" s="44" t="str">
        <f t="shared" si="42"/>
        <v/>
      </c>
      <c r="D798" s="104"/>
      <c r="E798" s="105"/>
      <c r="F798" s="101"/>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43"/>
    </row>
    <row r="799" spans="1:32" x14ac:dyDescent="0.2">
      <c r="A799" s="40" t="str">
        <f t="shared" si="40"/>
        <v/>
      </c>
      <c r="B799" s="41" t="str">
        <f t="shared" si="41"/>
        <v/>
      </c>
      <c r="C799" s="44" t="str">
        <f t="shared" si="42"/>
        <v/>
      </c>
      <c r="D799" s="104"/>
      <c r="E799" s="105"/>
      <c r="F799" s="101"/>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43"/>
    </row>
    <row r="800" spans="1:32" x14ac:dyDescent="0.2">
      <c r="A800" s="40" t="str">
        <f t="shared" si="40"/>
        <v/>
      </c>
      <c r="B800" s="41" t="str">
        <f t="shared" si="41"/>
        <v/>
      </c>
      <c r="C800" s="44" t="str">
        <f t="shared" si="42"/>
        <v/>
      </c>
      <c r="D800" s="104"/>
      <c r="E800" s="105"/>
      <c r="F800" s="101"/>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43"/>
    </row>
    <row r="801" spans="1:32" x14ac:dyDescent="0.2">
      <c r="A801" s="40" t="str">
        <f t="shared" si="40"/>
        <v/>
      </c>
      <c r="B801" s="41" t="str">
        <f t="shared" si="41"/>
        <v/>
      </c>
      <c r="C801" s="44" t="str">
        <f t="shared" si="42"/>
        <v/>
      </c>
      <c r="D801" s="104"/>
      <c r="E801" s="105"/>
      <c r="F801" s="101"/>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43"/>
    </row>
    <row r="802" spans="1:32" x14ac:dyDescent="0.2">
      <c r="A802" s="40" t="str">
        <f t="shared" si="40"/>
        <v/>
      </c>
      <c r="B802" s="41" t="str">
        <f t="shared" si="41"/>
        <v/>
      </c>
      <c r="C802" s="44" t="str">
        <f t="shared" si="42"/>
        <v/>
      </c>
      <c r="D802" s="104"/>
      <c r="E802" s="105"/>
      <c r="F802" s="101"/>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43"/>
    </row>
    <row r="803" spans="1:32" x14ac:dyDescent="0.2">
      <c r="A803" s="40" t="str">
        <f t="shared" si="40"/>
        <v/>
      </c>
      <c r="B803" s="41" t="str">
        <f t="shared" si="41"/>
        <v/>
      </c>
      <c r="C803" s="44" t="str">
        <f t="shared" si="42"/>
        <v/>
      </c>
      <c r="D803" s="104"/>
      <c r="E803" s="105"/>
      <c r="F803" s="101"/>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43"/>
    </row>
    <row r="804" spans="1:32" x14ac:dyDescent="0.2">
      <c r="A804" s="40" t="str">
        <f t="shared" si="40"/>
        <v/>
      </c>
      <c r="B804" s="41" t="str">
        <f t="shared" si="41"/>
        <v/>
      </c>
      <c r="C804" s="44" t="str">
        <f t="shared" si="42"/>
        <v/>
      </c>
      <c r="D804" s="104"/>
      <c r="E804" s="105"/>
      <c r="F804" s="101"/>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43"/>
    </row>
    <row r="805" spans="1:32" x14ac:dyDescent="0.2">
      <c r="A805" s="40" t="str">
        <f t="shared" si="40"/>
        <v/>
      </c>
      <c r="B805" s="41" t="str">
        <f t="shared" si="41"/>
        <v/>
      </c>
      <c r="C805" s="44" t="str">
        <f t="shared" si="42"/>
        <v/>
      </c>
      <c r="D805" s="104"/>
      <c r="E805" s="105"/>
      <c r="F805" s="101"/>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43"/>
    </row>
    <row r="806" spans="1:32" x14ac:dyDescent="0.2">
      <c r="A806" s="40" t="str">
        <f t="shared" si="40"/>
        <v/>
      </c>
      <c r="B806" s="41" t="str">
        <f t="shared" si="41"/>
        <v/>
      </c>
      <c r="C806" s="44" t="str">
        <f t="shared" si="42"/>
        <v/>
      </c>
      <c r="D806" s="104"/>
      <c r="E806" s="105"/>
      <c r="F806" s="101"/>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43"/>
    </row>
    <row r="807" spans="1:32" x14ac:dyDescent="0.2">
      <c r="A807" s="40" t="str">
        <f t="shared" si="40"/>
        <v/>
      </c>
      <c r="B807" s="41" t="str">
        <f t="shared" si="41"/>
        <v/>
      </c>
      <c r="C807" s="44" t="str">
        <f t="shared" si="42"/>
        <v/>
      </c>
      <c r="D807" s="104"/>
      <c r="E807" s="105"/>
      <c r="F807" s="101"/>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43"/>
    </row>
    <row r="808" spans="1:32" x14ac:dyDescent="0.2">
      <c r="A808" s="40" t="str">
        <f t="shared" si="40"/>
        <v/>
      </c>
      <c r="B808" s="41" t="str">
        <f t="shared" si="41"/>
        <v/>
      </c>
      <c r="C808" s="44" t="str">
        <f t="shared" si="42"/>
        <v/>
      </c>
      <c r="D808" s="104"/>
      <c r="E808" s="105"/>
      <c r="F808" s="101"/>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43"/>
    </row>
    <row r="809" spans="1:32" x14ac:dyDescent="0.2">
      <c r="A809" s="40" t="str">
        <f t="shared" si="40"/>
        <v/>
      </c>
      <c r="B809" s="41" t="str">
        <f t="shared" si="41"/>
        <v/>
      </c>
      <c r="C809" s="44" t="str">
        <f t="shared" si="42"/>
        <v/>
      </c>
      <c r="D809" s="104"/>
      <c r="E809" s="105"/>
      <c r="F809" s="101"/>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43"/>
    </row>
    <row r="810" spans="1:32" x14ac:dyDescent="0.2">
      <c r="A810" s="40" t="str">
        <f t="shared" si="40"/>
        <v/>
      </c>
      <c r="B810" s="41" t="str">
        <f t="shared" si="41"/>
        <v/>
      </c>
      <c r="C810" s="44" t="str">
        <f t="shared" si="42"/>
        <v/>
      </c>
      <c r="D810" s="104"/>
      <c r="E810" s="105"/>
      <c r="F810" s="101"/>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43"/>
    </row>
    <row r="811" spans="1:32" x14ac:dyDescent="0.2">
      <c r="A811" s="40" t="str">
        <f t="shared" si="40"/>
        <v/>
      </c>
      <c r="B811" s="41" t="str">
        <f t="shared" si="41"/>
        <v/>
      </c>
      <c r="C811" s="44" t="str">
        <f t="shared" si="42"/>
        <v/>
      </c>
      <c r="D811" s="104"/>
      <c r="E811" s="105"/>
      <c r="F811" s="101"/>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43"/>
    </row>
    <row r="812" spans="1:32" x14ac:dyDescent="0.2">
      <c r="A812" s="40" t="str">
        <f t="shared" si="40"/>
        <v/>
      </c>
      <c r="B812" s="41" t="str">
        <f t="shared" si="41"/>
        <v/>
      </c>
      <c r="C812" s="44" t="str">
        <f t="shared" si="42"/>
        <v/>
      </c>
      <c r="D812" s="104"/>
      <c r="E812" s="105"/>
      <c r="F812" s="101"/>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43"/>
    </row>
    <row r="813" spans="1:32" x14ac:dyDescent="0.2">
      <c r="A813" s="40" t="str">
        <f t="shared" si="40"/>
        <v/>
      </c>
      <c r="B813" s="41" t="str">
        <f t="shared" si="41"/>
        <v/>
      </c>
      <c r="C813" s="44" t="str">
        <f t="shared" si="42"/>
        <v/>
      </c>
      <c r="D813" s="104"/>
      <c r="E813" s="105"/>
      <c r="F813" s="101"/>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43"/>
    </row>
    <row r="814" spans="1:32" x14ac:dyDescent="0.2">
      <c r="A814" s="40" t="str">
        <f t="shared" si="40"/>
        <v/>
      </c>
      <c r="B814" s="41" t="str">
        <f t="shared" si="41"/>
        <v/>
      </c>
      <c r="C814" s="44" t="str">
        <f t="shared" si="42"/>
        <v/>
      </c>
      <c r="D814" s="104"/>
      <c r="E814" s="105"/>
      <c r="F814" s="101"/>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43"/>
    </row>
    <row r="815" spans="1:32" x14ac:dyDescent="0.2">
      <c r="A815" s="40" t="str">
        <f t="shared" si="40"/>
        <v/>
      </c>
      <c r="B815" s="41" t="str">
        <f t="shared" si="41"/>
        <v/>
      </c>
      <c r="C815" s="44" t="str">
        <f t="shared" si="42"/>
        <v/>
      </c>
      <c r="D815" s="104"/>
      <c r="E815" s="105"/>
      <c r="F815" s="101"/>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43"/>
    </row>
    <row r="816" spans="1:32" x14ac:dyDescent="0.2">
      <c r="A816" s="40" t="str">
        <f t="shared" si="40"/>
        <v/>
      </c>
      <c r="B816" s="41" t="str">
        <f t="shared" si="41"/>
        <v/>
      </c>
      <c r="C816" s="44" t="str">
        <f t="shared" si="42"/>
        <v/>
      </c>
      <c r="D816" s="104"/>
      <c r="E816" s="105"/>
      <c r="F816" s="101"/>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43"/>
    </row>
    <row r="817" spans="1:32" x14ac:dyDescent="0.2">
      <c r="A817" s="40" t="str">
        <f t="shared" si="40"/>
        <v/>
      </c>
      <c r="B817" s="41" t="str">
        <f t="shared" si="41"/>
        <v/>
      </c>
      <c r="C817" s="44" t="str">
        <f t="shared" si="42"/>
        <v/>
      </c>
      <c r="D817" s="104"/>
      <c r="E817" s="105"/>
      <c r="F817" s="101"/>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43"/>
    </row>
    <row r="818" spans="1:32" x14ac:dyDescent="0.2">
      <c r="A818" s="40" t="str">
        <f t="shared" si="40"/>
        <v/>
      </c>
      <c r="B818" s="41" t="str">
        <f t="shared" si="41"/>
        <v/>
      </c>
      <c r="C818" s="44" t="str">
        <f t="shared" si="42"/>
        <v/>
      </c>
      <c r="D818" s="104"/>
      <c r="E818" s="105"/>
      <c r="F818" s="101"/>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43"/>
    </row>
    <row r="819" spans="1:32" x14ac:dyDescent="0.2">
      <c r="A819" s="40" t="str">
        <f t="shared" si="40"/>
        <v/>
      </c>
      <c r="B819" s="41" t="str">
        <f t="shared" si="41"/>
        <v/>
      </c>
      <c r="C819" s="44" t="str">
        <f t="shared" si="42"/>
        <v/>
      </c>
      <c r="D819" s="104"/>
      <c r="E819" s="105"/>
      <c r="F819" s="101"/>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43"/>
    </row>
    <row r="820" spans="1:32" x14ac:dyDescent="0.2">
      <c r="A820" s="40" t="str">
        <f t="shared" si="40"/>
        <v/>
      </c>
      <c r="B820" s="41" t="str">
        <f t="shared" si="41"/>
        <v/>
      </c>
      <c r="C820" s="44" t="str">
        <f t="shared" si="42"/>
        <v/>
      </c>
      <c r="D820" s="104"/>
      <c r="E820" s="105"/>
      <c r="F820" s="101"/>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43"/>
    </row>
    <row r="821" spans="1:32" x14ac:dyDescent="0.2">
      <c r="A821" s="40" t="str">
        <f t="shared" si="40"/>
        <v/>
      </c>
      <c r="B821" s="41" t="str">
        <f t="shared" si="41"/>
        <v/>
      </c>
      <c r="C821" s="44" t="str">
        <f t="shared" si="42"/>
        <v/>
      </c>
      <c r="D821" s="104"/>
      <c r="E821" s="105"/>
      <c r="F821" s="101"/>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43"/>
    </row>
    <row r="822" spans="1:32" x14ac:dyDescent="0.2">
      <c r="A822" s="40" t="str">
        <f t="shared" si="40"/>
        <v/>
      </c>
      <c r="B822" s="41" t="str">
        <f t="shared" si="41"/>
        <v/>
      </c>
      <c r="C822" s="44" t="str">
        <f t="shared" si="42"/>
        <v/>
      </c>
      <c r="D822" s="104"/>
      <c r="E822" s="105"/>
      <c r="F822" s="101"/>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43"/>
    </row>
    <row r="823" spans="1:32" x14ac:dyDescent="0.2">
      <c r="A823" s="40" t="str">
        <f t="shared" si="40"/>
        <v/>
      </c>
      <c r="B823" s="41" t="str">
        <f t="shared" si="41"/>
        <v/>
      </c>
      <c r="C823" s="44" t="str">
        <f t="shared" si="42"/>
        <v/>
      </c>
      <c r="D823" s="104"/>
      <c r="E823" s="105"/>
      <c r="F823" s="101"/>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43"/>
    </row>
    <row r="824" spans="1:32" x14ac:dyDescent="0.2">
      <c r="A824" s="40" t="str">
        <f t="shared" si="40"/>
        <v/>
      </c>
      <c r="B824" s="41" t="str">
        <f t="shared" si="41"/>
        <v/>
      </c>
      <c r="C824" s="44" t="str">
        <f t="shared" si="42"/>
        <v/>
      </c>
      <c r="D824" s="104"/>
      <c r="E824" s="105"/>
      <c r="F824" s="101"/>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43"/>
    </row>
    <row r="825" spans="1:32" x14ac:dyDescent="0.2">
      <c r="A825" s="40" t="str">
        <f t="shared" si="40"/>
        <v/>
      </c>
      <c r="B825" s="41" t="str">
        <f t="shared" si="41"/>
        <v/>
      </c>
      <c r="C825" s="44" t="str">
        <f t="shared" si="42"/>
        <v/>
      </c>
      <c r="D825" s="104"/>
      <c r="E825" s="105"/>
      <c r="F825" s="101"/>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43"/>
    </row>
    <row r="826" spans="1:32" x14ac:dyDescent="0.2">
      <c r="A826" s="40" t="str">
        <f t="shared" si="40"/>
        <v/>
      </c>
      <c r="B826" s="41" t="str">
        <f t="shared" si="41"/>
        <v/>
      </c>
      <c r="C826" s="44" t="str">
        <f t="shared" si="42"/>
        <v/>
      </c>
      <c r="D826" s="104"/>
      <c r="E826" s="105"/>
      <c r="F826" s="101"/>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43"/>
    </row>
    <row r="827" spans="1:32" x14ac:dyDescent="0.2">
      <c r="A827" s="40" t="str">
        <f t="shared" si="40"/>
        <v/>
      </c>
      <c r="B827" s="41" t="str">
        <f t="shared" si="41"/>
        <v/>
      </c>
      <c r="C827" s="44" t="str">
        <f t="shared" si="42"/>
        <v/>
      </c>
      <c r="D827" s="104"/>
      <c r="E827" s="105"/>
      <c r="F827" s="101"/>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43"/>
    </row>
    <row r="828" spans="1:32" x14ac:dyDescent="0.2">
      <c r="A828" s="40" t="str">
        <f t="shared" si="40"/>
        <v/>
      </c>
      <c r="B828" s="41" t="str">
        <f t="shared" si="41"/>
        <v/>
      </c>
      <c r="C828" s="44" t="str">
        <f t="shared" si="42"/>
        <v/>
      </c>
      <c r="D828" s="104"/>
      <c r="E828" s="105"/>
      <c r="F828" s="101"/>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43"/>
    </row>
    <row r="829" spans="1:32" x14ac:dyDescent="0.2">
      <c r="A829" s="40" t="str">
        <f t="shared" si="40"/>
        <v/>
      </c>
      <c r="B829" s="41" t="str">
        <f t="shared" si="41"/>
        <v/>
      </c>
      <c r="C829" s="44" t="str">
        <f t="shared" si="42"/>
        <v/>
      </c>
      <c r="D829" s="104"/>
      <c r="E829" s="105"/>
      <c r="F829" s="101"/>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43"/>
    </row>
    <row r="830" spans="1:32" x14ac:dyDescent="0.2">
      <c r="A830" s="40" t="str">
        <f t="shared" si="40"/>
        <v/>
      </c>
      <c r="B830" s="41" t="str">
        <f t="shared" si="41"/>
        <v/>
      </c>
      <c r="C830" s="44" t="str">
        <f t="shared" si="42"/>
        <v/>
      </c>
      <c r="D830" s="104"/>
      <c r="E830" s="105"/>
      <c r="F830" s="101"/>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43"/>
    </row>
    <row r="831" spans="1:32" x14ac:dyDescent="0.2">
      <c r="A831" s="40" t="str">
        <f t="shared" si="40"/>
        <v/>
      </c>
      <c r="B831" s="41" t="str">
        <f t="shared" si="41"/>
        <v/>
      </c>
      <c r="C831" s="44" t="str">
        <f t="shared" si="42"/>
        <v/>
      </c>
      <c r="D831" s="104"/>
      <c r="E831" s="105"/>
      <c r="F831" s="101"/>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43"/>
    </row>
    <row r="832" spans="1:32" x14ac:dyDescent="0.2">
      <c r="A832" s="40" t="str">
        <f t="shared" si="40"/>
        <v/>
      </c>
      <c r="B832" s="41" t="str">
        <f t="shared" si="41"/>
        <v/>
      </c>
      <c r="C832" s="44" t="str">
        <f t="shared" si="42"/>
        <v/>
      </c>
      <c r="D832" s="104"/>
      <c r="E832" s="105"/>
      <c r="F832" s="101"/>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43"/>
    </row>
    <row r="833" spans="1:32" x14ac:dyDescent="0.2">
      <c r="A833" s="40" t="str">
        <f t="shared" si="40"/>
        <v/>
      </c>
      <c r="B833" s="41" t="str">
        <f t="shared" si="41"/>
        <v/>
      </c>
      <c r="C833" s="44" t="str">
        <f t="shared" si="42"/>
        <v/>
      </c>
      <c r="D833" s="104"/>
      <c r="E833" s="105"/>
      <c r="F833" s="101"/>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43"/>
    </row>
    <row r="834" spans="1:32" x14ac:dyDescent="0.2">
      <c r="A834" s="40" t="str">
        <f t="shared" si="40"/>
        <v/>
      </c>
      <c r="B834" s="41" t="str">
        <f t="shared" si="41"/>
        <v/>
      </c>
      <c r="C834" s="44" t="str">
        <f t="shared" si="42"/>
        <v/>
      </c>
      <c r="D834" s="104"/>
      <c r="E834" s="105"/>
      <c r="F834" s="101"/>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43"/>
    </row>
    <row r="835" spans="1:32" x14ac:dyDescent="0.2">
      <c r="A835" s="40" t="str">
        <f t="shared" si="40"/>
        <v/>
      </c>
      <c r="B835" s="41" t="str">
        <f t="shared" si="41"/>
        <v/>
      </c>
      <c r="C835" s="44" t="str">
        <f t="shared" si="42"/>
        <v/>
      </c>
      <c r="D835" s="104"/>
      <c r="E835" s="105"/>
      <c r="F835" s="101"/>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43"/>
    </row>
    <row r="836" spans="1:32" x14ac:dyDescent="0.2">
      <c r="A836" s="40" t="str">
        <f t="shared" si="40"/>
        <v/>
      </c>
      <c r="B836" s="41" t="str">
        <f t="shared" si="41"/>
        <v/>
      </c>
      <c r="C836" s="44" t="str">
        <f t="shared" si="42"/>
        <v/>
      </c>
      <c r="D836" s="104"/>
      <c r="E836" s="105"/>
      <c r="F836" s="101"/>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43"/>
    </row>
    <row r="837" spans="1:32" x14ac:dyDescent="0.2">
      <c r="A837" s="40" t="str">
        <f t="shared" si="40"/>
        <v/>
      </c>
      <c r="B837" s="41" t="str">
        <f t="shared" si="41"/>
        <v/>
      </c>
      <c r="C837" s="44" t="str">
        <f t="shared" si="42"/>
        <v/>
      </c>
      <c r="D837" s="104"/>
      <c r="E837" s="105"/>
      <c r="F837" s="101"/>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43"/>
    </row>
    <row r="838" spans="1:32" x14ac:dyDescent="0.2">
      <c r="A838" s="40" t="str">
        <f t="shared" si="40"/>
        <v/>
      </c>
      <c r="B838" s="41" t="str">
        <f t="shared" si="41"/>
        <v/>
      </c>
      <c r="C838" s="44" t="str">
        <f t="shared" si="42"/>
        <v/>
      </c>
      <c r="D838" s="104"/>
      <c r="E838" s="105"/>
      <c r="F838" s="101"/>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43"/>
    </row>
    <row r="839" spans="1:32" x14ac:dyDescent="0.2">
      <c r="A839" s="40" t="str">
        <f t="shared" si="40"/>
        <v/>
      </c>
      <c r="B839" s="41" t="str">
        <f t="shared" si="41"/>
        <v/>
      </c>
      <c r="C839" s="44" t="str">
        <f t="shared" si="42"/>
        <v/>
      </c>
      <c r="D839" s="104"/>
      <c r="E839" s="105"/>
      <c r="F839" s="101"/>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43"/>
    </row>
    <row r="840" spans="1:32" x14ac:dyDescent="0.2">
      <c r="A840" s="40" t="str">
        <f t="shared" si="40"/>
        <v/>
      </c>
      <c r="B840" s="41" t="str">
        <f t="shared" si="41"/>
        <v/>
      </c>
      <c r="C840" s="44" t="str">
        <f t="shared" si="42"/>
        <v/>
      </c>
      <c r="D840" s="104"/>
      <c r="E840" s="105"/>
      <c r="F840" s="101"/>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43"/>
    </row>
    <row r="841" spans="1:32" x14ac:dyDescent="0.2">
      <c r="A841" s="40" t="str">
        <f t="shared" si="40"/>
        <v/>
      </c>
      <c r="B841" s="41" t="str">
        <f t="shared" si="41"/>
        <v/>
      </c>
      <c r="C841" s="44" t="str">
        <f t="shared" si="42"/>
        <v/>
      </c>
      <c r="D841" s="104"/>
      <c r="E841" s="105"/>
      <c r="F841" s="101"/>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43"/>
    </row>
    <row r="842" spans="1:32" x14ac:dyDescent="0.2">
      <c r="A842" s="40" t="str">
        <f t="shared" si="40"/>
        <v/>
      </c>
      <c r="B842" s="41" t="str">
        <f t="shared" si="41"/>
        <v/>
      </c>
      <c r="C842" s="44" t="str">
        <f t="shared" si="42"/>
        <v/>
      </c>
      <c r="D842" s="104"/>
      <c r="E842" s="105"/>
      <c r="F842" s="101"/>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43"/>
    </row>
    <row r="843" spans="1:32" x14ac:dyDescent="0.2">
      <c r="A843" s="40" t="str">
        <f t="shared" si="40"/>
        <v/>
      </c>
      <c r="B843" s="41" t="str">
        <f t="shared" si="41"/>
        <v/>
      </c>
      <c r="C843" s="44" t="str">
        <f t="shared" si="42"/>
        <v/>
      </c>
      <c r="D843" s="104"/>
      <c r="E843" s="105"/>
      <c r="F843" s="101"/>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43"/>
    </row>
    <row r="844" spans="1:32" x14ac:dyDescent="0.2">
      <c r="A844" s="40" t="str">
        <f t="shared" si="40"/>
        <v/>
      </c>
      <c r="B844" s="41" t="str">
        <f t="shared" si="41"/>
        <v/>
      </c>
      <c r="C844" s="44" t="str">
        <f t="shared" si="42"/>
        <v/>
      </c>
      <c r="D844" s="104"/>
      <c r="E844" s="105"/>
      <c r="F844" s="101"/>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43"/>
    </row>
    <row r="845" spans="1:32" x14ac:dyDescent="0.2">
      <c r="A845" s="40" t="str">
        <f t="shared" si="40"/>
        <v/>
      </c>
      <c r="B845" s="41" t="str">
        <f t="shared" si="41"/>
        <v/>
      </c>
      <c r="C845" s="44" t="str">
        <f t="shared" si="42"/>
        <v/>
      </c>
      <c r="D845" s="104"/>
      <c r="E845" s="105"/>
      <c r="F845" s="101"/>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43"/>
    </row>
    <row r="846" spans="1:32" x14ac:dyDescent="0.2">
      <c r="A846" s="40" t="str">
        <f t="shared" si="40"/>
        <v/>
      </c>
      <c r="B846" s="41" t="str">
        <f t="shared" si="41"/>
        <v/>
      </c>
      <c r="C846" s="44" t="str">
        <f t="shared" si="42"/>
        <v/>
      </c>
      <c r="D846" s="104"/>
      <c r="E846" s="105"/>
      <c r="F846" s="101"/>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43"/>
    </row>
    <row r="847" spans="1:32" x14ac:dyDescent="0.2">
      <c r="A847" s="40" t="str">
        <f t="shared" si="40"/>
        <v/>
      </c>
      <c r="B847" s="41" t="str">
        <f t="shared" si="41"/>
        <v/>
      </c>
      <c r="C847" s="44" t="str">
        <f t="shared" si="42"/>
        <v/>
      </c>
      <c r="D847" s="104"/>
      <c r="E847" s="105"/>
      <c r="F847" s="101"/>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43"/>
    </row>
    <row r="848" spans="1:32" x14ac:dyDescent="0.2">
      <c r="A848" s="40" t="str">
        <f t="shared" si="40"/>
        <v/>
      </c>
      <c r="B848" s="41" t="str">
        <f t="shared" si="41"/>
        <v/>
      </c>
      <c r="C848" s="44" t="str">
        <f t="shared" si="42"/>
        <v/>
      </c>
      <c r="D848" s="104"/>
      <c r="E848" s="105"/>
      <c r="F848" s="101"/>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43"/>
    </row>
    <row r="849" spans="1:32" x14ac:dyDescent="0.2">
      <c r="A849" s="40" t="str">
        <f t="shared" si="40"/>
        <v/>
      </c>
      <c r="B849" s="41" t="str">
        <f t="shared" si="41"/>
        <v/>
      </c>
      <c r="C849" s="44" t="str">
        <f t="shared" si="42"/>
        <v/>
      </c>
      <c r="D849" s="104"/>
      <c r="E849" s="105"/>
      <c r="F849" s="101"/>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43"/>
    </row>
    <row r="850" spans="1:32" x14ac:dyDescent="0.2">
      <c r="A850" s="40" t="str">
        <f t="shared" si="40"/>
        <v/>
      </c>
      <c r="B850" s="41" t="str">
        <f t="shared" si="41"/>
        <v/>
      </c>
      <c r="C850" s="44" t="str">
        <f t="shared" si="42"/>
        <v/>
      </c>
      <c r="D850" s="104"/>
      <c r="E850" s="105"/>
      <c r="F850" s="101"/>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43"/>
    </row>
    <row r="851" spans="1:32" x14ac:dyDescent="0.2">
      <c r="A851" s="40" t="str">
        <f t="shared" si="40"/>
        <v/>
      </c>
      <c r="B851" s="41" t="str">
        <f t="shared" si="41"/>
        <v/>
      </c>
      <c r="C851" s="44" t="str">
        <f t="shared" si="42"/>
        <v/>
      </c>
      <c r="D851" s="104"/>
      <c r="E851" s="105"/>
      <c r="F851" s="101"/>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43"/>
    </row>
    <row r="852" spans="1:32" x14ac:dyDescent="0.2">
      <c r="A852" s="40" t="str">
        <f t="shared" ref="A852:A915" si="43">IF(A851="","",(IF($G$9&gt;A851,A851+1,"")))</f>
        <v/>
      </c>
      <c r="B852" s="41" t="str">
        <f t="shared" ref="B852:B915" si="44">IF(COUNT(G852:AE852)&gt;0,SUM(G852:AE852),"")</f>
        <v/>
      </c>
      <c r="C852" s="44" t="str">
        <f t="shared" si="42"/>
        <v/>
      </c>
      <c r="D852" s="104"/>
      <c r="E852" s="105"/>
      <c r="F852" s="101"/>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43"/>
    </row>
    <row r="853" spans="1:32" x14ac:dyDescent="0.2">
      <c r="A853" s="40" t="str">
        <f t="shared" si="43"/>
        <v/>
      </c>
      <c r="B853" s="41" t="str">
        <f t="shared" si="44"/>
        <v/>
      </c>
      <c r="C853" s="44" t="str">
        <f t="shared" ref="C853:C916" si="45">IF(COUNT(G853:AE853)&gt;0,B853/COUNT(G853:AE853),"")</f>
        <v/>
      </c>
      <c r="D853" s="104"/>
      <c r="E853" s="105"/>
      <c r="F853" s="101"/>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43"/>
    </row>
    <row r="854" spans="1:32" x14ac:dyDescent="0.2">
      <c r="A854" s="40" t="str">
        <f t="shared" si="43"/>
        <v/>
      </c>
      <c r="B854" s="41" t="str">
        <f t="shared" si="44"/>
        <v/>
      </c>
      <c r="C854" s="44" t="str">
        <f t="shared" si="45"/>
        <v/>
      </c>
      <c r="D854" s="104"/>
      <c r="E854" s="105"/>
      <c r="F854" s="101"/>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43"/>
    </row>
    <row r="855" spans="1:32" x14ac:dyDescent="0.2">
      <c r="A855" s="40" t="str">
        <f t="shared" si="43"/>
        <v/>
      </c>
      <c r="B855" s="41" t="str">
        <f t="shared" si="44"/>
        <v/>
      </c>
      <c r="C855" s="44" t="str">
        <f t="shared" si="45"/>
        <v/>
      </c>
      <c r="D855" s="104"/>
      <c r="E855" s="105"/>
      <c r="F855" s="101"/>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43"/>
    </row>
    <row r="856" spans="1:32" x14ac:dyDescent="0.2">
      <c r="A856" s="40" t="str">
        <f t="shared" si="43"/>
        <v/>
      </c>
      <c r="B856" s="41" t="str">
        <f t="shared" si="44"/>
        <v/>
      </c>
      <c r="C856" s="44" t="str">
        <f t="shared" si="45"/>
        <v/>
      </c>
      <c r="D856" s="104"/>
      <c r="E856" s="105"/>
      <c r="F856" s="101"/>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43"/>
    </row>
    <row r="857" spans="1:32" x14ac:dyDescent="0.2">
      <c r="A857" s="40" t="str">
        <f t="shared" si="43"/>
        <v/>
      </c>
      <c r="B857" s="41" t="str">
        <f t="shared" si="44"/>
        <v/>
      </c>
      <c r="C857" s="44" t="str">
        <f t="shared" si="45"/>
        <v/>
      </c>
      <c r="D857" s="104"/>
      <c r="E857" s="105"/>
      <c r="F857" s="101"/>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43"/>
    </row>
    <row r="858" spans="1:32" x14ac:dyDescent="0.2">
      <c r="A858" s="40" t="str">
        <f t="shared" si="43"/>
        <v/>
      </c>
      <c r="B858" s="41" t="str">
        <f t="shared" si="44"/>
        <v/>
      </c>
      <c r="C858" s="44" t="str">
        <f t="shared" si="45"/>
        <v/>
      </c>
      <c r="D858" s="104"/>
      <c r="E858" s="105"/>
      <c r="F858" s="101"/>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43"/>
    </row>
    <row r="859" spans="1:32" x14ac:dyDescent="0.2">
      <c r="A859" s="40" t="str">
        <f t="shared" si="43"/>
        <v/>
      </c>
      <c r="B859" s="41" t="str">
        <f t="shared" si="44"/>
        <v/>
      </c>
      <c r="C859" s="44" t="str">
        <f t="shared" si="45"/>
        <v/>
      </c>
      <c r="D859" s="104"/>
      <c r="E859" s="105"/>
      <c r="F859" s="101"/>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43"/>
    </row>
    <row r="860" spans="1:32" x14ac:dyDescent="0.2">
      <c r="A860" s="40" t="str">
        <f t="shared" si="43"/>
        <v/>
      </c>
      <c r="B860" s="41" t="str">
        <f t="shared" si="44"/>
        <v/>
      </c>
      <c r="C860" s="44" t="str">
        <f t="shared" si="45"/>
        <v/>
      </c>
      <c r="D860" s="104"/>
      <c r="E860" s="105"/>
      <c r="F860" s="101"/>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43"/>
    </row>
    <row r="861" spans="1:32" x14ac:dyDescent="0.2">
      <c r="A861" s="40" t="str">
        <f t="shared" si="43"/>
        <v/>
      </c>
      <c r="B861" s="41" t="str">
        <f t="shared" si="44"/>
        <v/>
      </c>
      <c r="C861" s="44" t="str">
        <f t="shared" si="45"/>
        <v/>
      </c>
      <c r="D861" s="104"/>
      <c r="E861" s="105"/>
      <c r="F861" s="101"/>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43"/>
    </row>
    <row r="862" spans="1:32" x14ac:dyDescent="0.2">
      <c r="A862" s="40" t="str">
        <f t="shared" si="43"/>
        <v/>
      </c>
      <c r="B862" s="41" t="str">
        <f t="shared" si="44"/>
        <v/>
      </c>
      <c r="C862" s="44" t="str">
        <f t="shared" si="45"/>
        <v/>
      </c>
      <c r="D862" s="104"/>
      <c r="E862" s="105"/>
      <c r="F862" s="101"/>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43"/>
    </row>
    <row r="863" spans="1:32" x14ac:dyDescent="0.2">
      <c r="A863" s="40" t="str">
        <f t="shared" si="43"/>
        <v/>
      </c>
      <c r="B863" s="41" t="str">
        <f t="shared" si="44"/>
        <v/>
      </c>
      <c r="C863" s="44" t="str">
        <f t="shared" si="45"/>
        <v/>
      </c>
      <c r="D863" s="104"/>
      <c r="E863" s="105"/>
      <c r="F863" s="101"/>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43"/>
    </row>
    <row r="864" spans="1:32" x14ac:dyDescent="0.2">
      <c r="A864" s="40" t="str">
        <f t="shared" si="43"/>
        <v/>
      </c>
      <c r="B864" s="41" t="str">
        <f t="shared" si="44"/>
        <v/>
      </c>
      <c r="C864" s="44" t="str">
        <f t="shared" si="45"/>
        <v/>
      </c>
      <c r="D864" s="104"/>
      <c r="E864" s="105"/>
      <c r="F864" s="101"/>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43"/>
    </row>
    <row r="865" spans="1:32" x14ac:dyDescent="0.2">
      <c r="A865" s="40" t="str">
        <f t="shared" si="43"/>
        <v/>
      </c>
      <c r="B865" s="41" t="str">
        <f t="shared" si="44"/>
        <v/>
      </c>
      <c r="C865" s="44" t="str">
        <f t="shared" si="45"/>
        <v/>
      </c>
      <c r="D865" s="104"/>
      <c r="E865" s="105"/>
      <c r="F865" s="101"/>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43"/>
    </row>
    <row r="866" spans="1:32" x14ac:dyDescent="0.2">
      <c r="A866" s="40" t="str">
        <f t="shared" si="43"/>
        <v/>
      </c>
      <c r="B866" s="41" t="str">
        <f t="shared" si="44"/>
        <v/>
      </c>
      <c r="C866" s="44" t="str">
        <f t="shared" si="45"/>
        <v/>
      </c>
      <c r="D866" s="104"/>
      <c r="E866" s="105"/>
      <c r="F866" s="101"/>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43"/>
    </row>
    <row r="867" spans="1:32" x14ac:dyDescent="0.2">
      <c r="A867" s="40" t="str">
        <f t="shared" si="43"/>
        <v/>
      </c>
      <c r="B867" s="41" t="str">
        <f t="shared" si="44"/>
        <v/>
      </c>
      <c r="C867" s="44" t="str">
        <f t="shared" si="45"/>
        <v/>
      </c>
      <c r="D867" s="104"/>
      <c r="E867" s="105"/>
      <c r="F867" s="101"/>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43"/>
    </row>
    <row r="868" spans="1:32" x14ac:dyDescent="0.2">
      <c r="A868" s="40" t="str">
        <f t="shared" si="43"/>
        <v/>
      </c>
      <c r="B868" s="41" t="str">
        <f t="shared" si="44"/>
        <v/>
      </c>
      <c r="C868" s="44" t="str">
        <f t="shared" si="45"/>
        <v/>
      </c>
      <c r="D868" s="104"/>
      <c r="E868" s="105"/>
      <c r="F868" s="101"/>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43"/>
    </row>
    <row r="869" spans="1:32" x14ac:dyDescent="0.2">
      <c r="A869" s="40" t="str">
        <f t="shared" si="43"/>
        <v/>
      </c>
      <c r="B869" s="41" t="str">
        <f t="shared" si="44"/>
        <v/>
      </c>
      <c r="C869" s="44" t="str">
        <f t="shared" si="45"/>
        <v/>
      </c>
      <c r="D869" s="104"/>
      <c r="E869" s="105"/>
      <c r="F869" s="101"/>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43"/>
    </row>
    <row r="870" spans="1:32" x14ac:dyDescent="0.2">
      <c r="A870" s="40" t="str">
        <f t="shared" si="43"/>
        <v/>
      </c>
      <c r="B870" s="41" t="str">
        <f t="shared" si="44"/>
        <v/>
      </c>
      <c r="C870" s="44" t="str">
        <f t="shared" si="45"/>
        <v/>
      </c>
      <c r="D870" s="104"/>
      <c r="E870" s="105"/>
      <c r="F870" s="101"/>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43"/>
    </row>
    <row r="871" spans="1:32" x14ac:dyDescent="0.2">
      <c r="A871" s="40" t="str">
        <f t="shared" si="43"/>
        <v/>
      </c>
      <c r="B871" s="41" t="str">
        <f t="shared" si="44"/>
        <v/>
      </c>
      <c r="C871" s="44" t="str">
        <f t="shared" si="45"/>
        <v/>
      </c>
      <c r="D871" s="104"/>
      <c r="E871" s="105"/>
      <c r="F871" s="101"/>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43"/>
    </row>
    <row r="872" spans="1:32" x14ac:dyDescent="0.2">
      <c r="A872" s="40" t="str">
        <f t="shared" si="43"/>
        <v/>
      </c>
      <c r="B872" s="41" t="str">
        <f t="shared" si="44"/>
        <v/>
      </c>
      <c r="C872" s="44" t="str">
        <f t="shared" si="45"/>
        <v/>
      </c>
      <c r="D872" s="104"/>
      <c r="E872" s="105"/>
      <c r="F872" s="101"/>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43"/>
    </row>
    <row r="873" spans="1:32" x14ac:dyDescent="0.2">
      <c r="A873" s="40" t="str">
        <f t="shared" si="43"/>
        <v/>
      </c>
      <c r="B873" s="41" t="str">
        <f t="shared" si="44"/>
        <v/>
      </c>
      <c r="C873" s="44" t="str">
        <f t="shared" si="45"/>
        <v/>
      </c>
      <c r="D873" s="104"/>
      <c r="E873" s="105"/>
      <c r="F873" s="101"/>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43"/>
    </row>
    <row r="874" spans="1:32" x14ac:dyDescent="0.2">
      <c r="A874" s="40" t="str">
        <f t="shared" si="43"/>
        <v/>
      </c>
      <c r="B874" s="41" t="str">
        <f t="shared" si="44"/>
        <v/>
      </c>
      <c r="C874" s="44" t="str">
        <f t="shared" si="45"/>
        <v/>
      </c>
      <c r="D874" s="104"/>
      <c r="E874" s="105"/>
      <c r="F874" s="101"/>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43"/>
    </row>
    <row r="875" spans="1:32" x14ac:dyDescent="0.2">
      <c r="A875" s="40" t="str">
        <f t="shared" si="43"/>
        <v/>
      </c>
      <c r="B875" s="41" t="str">
        <f t="shared" si="44"/>
        <v/>
      </c>
      <c r="C875" s="44" t="str">
        <f t="shared" si="45"/>
        <v/>
      </c>
      <c r="D875" s="104"/>
      <c r="E875" s="105"/>
      <c r="F875" s="101"/>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43"/>
    </row>
    <row r="876" spans="1:32" x14ac:dyDescent="0.2">
      <c r="A876" s="40" t="str">
        <f t="shared" si="43"/>
        <v/>
      </c>
      <c r="B876" s="41" t="str">
        <f t="shared" si="44"/>
        <v/>
      </c>
      <c r="C876" s="44" t="str">
        <f t="shared" si="45"/>
        <v/>
      </c>
      <c r="D876" s="104"/>
      <c r="E876" s="105"/>
      <c r="F876" s="101"/>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43"/>
    </row>
    <row r="877" spans="1:32" x14ac:dyDescent="0.2">
      <c r="A877" s="40" t="str">
        <f t="shared" si="43"/>
        <v/>
      </c>
      <c r="B877" s="41" t="str">
        <f t="shared" si="44"/>
        <v/>
      </c>
      <c r="C877" s="44" t="str">
        <f t="shared" si="45"/>
        <v/>
      </c>
      <c r="D877" s="104"/>
      <c r="E877" s="105"/>
      <c r="F877" s="101"/>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43"/>
    </row>
    <row r="878" spans="1:32" x14ac:dyDescent="0.2">
      <c r="A878" s="40" t="str">
        <f t="shared" si="43"/>
        <v/>
      </c>
      <c r="B878" s="41" t="str">
        <f t="shared" si="44"/>
        <v/>
      </c>
      <c r="C878" s="44" t="str">
        <f t="shared" si="45"/>
        <v/>
      </c>
      <c r="D878" s="104"/>
      <c r="E878" s="105"/>
      <c r="F878" s="101"/>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43"/>
    </row>
    <row r="879" spans="1:32" x14ac:dyDescent="0.2">
      <c r="A879" s="40" t="str">
        <f t="shared" si="43"/>
        <v/>
      </c>
      <c r="B879" s="41" t="str">
        <f t="shared" si="44"/>
        <v/>
      </c>
      <c r="C879" s="44" t="str">
        <f t="shared" si="45"/>
        <v/>
      </c>
      <c r="D879" s="104"/>
      <c r="E879" s="105"/>
      <c r="F879" s="101"/>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43"/>
    </row>
    <row r="880" spans="1:32" x14ac:dyDescent="0.2">
      <c r="A880" s="40" t="str">
        <f t="shared" si="43"/>
        <v/>
      </c>
      <c r="B880" s="41" t="str">
        <f t="shared" si="44"/>
        <v/>
      </c>
      <c r="C880" s="44" t="str">
        <f t="shared" si="45"/>
        <v/>
      </c>
      <c r="D880" s="104"/>
      <c r="E880" s="105"/>
      <c r="F880" s="101"/>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43"/>
    </row>
    <row r="881" spans="1:32" x14ac:dyDescent="0.2">
      <c r="A881" s="40" t="str">
        <f t="shared" si="43"/>
        <v/>
      </c>
      <c r="B881" s="41" t="str">
        <f t="shared" si="44"/>
        <v/>
      </c>
      <c r="C881" s="44" t="str">
        <f t="shared" si="45"/>
        <v/>
      </c>
      <c r="D881" s="104"/>
      <c r="E881" s="105"/>
      <c r="F881" s="101"/>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43"/>
    </row>
    <row r="882" spans="1:32" x14ac:dyDescent="0.2">
      <c r="A882" s="40" t="str">
        <f t="shared" si="43"/>
        <v/>
      </c>
      <c r="B882" s="41" t="str">
        <f t="shared" si="44"/>
        <v/>
      </c>
      <c r="C882" s="44" t="str">
        <f t="shared" si="45"/>
        <v/>
      </c>
      <c r="D882" s="104"/>
      <c r="E882" s="105"/>
      <c r="F882" s="101"/>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43"/>
    </row>
    <row r="883" spans="1:32" x14ac:dyDescent="0.2">
      <c r="A883" s="40" t="str">
        <f t="shared" si="43"/>
        <v/>
      </c>
      <c r="B883" s="41" t="str">
        <f t="shared" si="44"/>
        <v/>
      </c>
      <c r="C883" s="44" t="str">
        <f t="shared" si="45"/>
        <v/>
      </c>
      <c r="D883" s="104"/>
      <c r="E883" s="105"/>
      <c r="F883" s="101"/>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43"/>
    </row>
    <row r="884" spans="1:32" x14ac:dyDescent="0.2">
      <c r="A884" s="40" t="str">
        <f t="shared" si="43"/>
        <v/>
      </c>
      <c r="B884" s="41" t="str">
        <f t="shared" si="44"/>
        <v/>
      </c>
      <c r="C884" s="44" t="str">
        <f t="shared" si="45"/>
        <v/>
      </c>
      <c r="D884" s="104"/>
      <c r="E884" s="105"/>
      <c r="F884" s="101"/>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43"/>
    </row>
    <row r="885" spans="1:32" x14ac:dyDescent="0.2">
      <c r="A885" s="40" t="str">
        <f t="shared" si="43"/>
        <v/>
      </c>
      <c r="B885" s="41" t="str">
        <f t="shared" si="44"/>
        <v/>
      </c>
      <c r="C885" s="44" t="str">
        <f t="shared" si="45"/>
        <v/>
      </c>
      <c r="D885" s="104"/>
      <c r="E885" s="105"/>
      <c r="F885" s="101"/>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43"/>
    </row>
    <row r="886" spans="1:32" x14ac:dyDescent="0.2">
      <c r="A886" s="40" t="str">
        <f t="shared" si="43"/>
        <v/>
      </c>
      <c r="B886" s="41" t="str">
        <f t="shared" si="44"/>
        <v/>
      </c>
      <c r="C886" s="44" t="str">
        <f t="shared" si="45"/>
        <v/>
      </c>
      <c r="D886" s="104"/>
      <c r="E886" s="105"/>
      <c r="F886" s="101"/>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43"/>
    </row>
    <row r="887" spans="1:32" x14ac:dyDescent="0.2">
      <c r="A887" s="40" t="str">
        <f t="shared" si="43"/>
        <v/>
      </c>
      <c r="B887" s="41" t="str">
        <f t="shared" si="44"/>
        <v/>
      </c>
      <c r="C887" s="44" t="str">
        <f t="shared" si="45"/>
        <v/>
      </c>
      <c r="D887" s="104"/>
      <c r="E887" s="105"/>
      <c r="F887" s="101"/>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43"/>
    </row>
    <row r="888" spans="1:32" x14ac:dyDescent="0.2">
      <c r="A888" s="40" t="str">
        <f t="shared" si="43"/>
        <v/>
      </c>
      <c r="B888" s="41" t="str">
        <f t="shared" si="44"/>
        <v/>
      </c>
      <c r="C888" s="44" t="str">
        <f t="shared" si="45"/>
        <v/>
      </c>
      <c r="D888" s="104"/>
      <c r="E888" s="105"/>
      <c r="F888" s="101"/>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43"/>
    </row>
    <row r="889" spans="1:32" x14ac:dyDescent="0.2">
      <c r="A889" s="40" t="str">
        <f t="shared" si="43"/>
        <v/>
      </c>
      <c r="B889" s="41" t="str">
        <f t="shared" si="44"/>
        <v/>
      </c>
      <c r="C889" s="44" t="str">
        <f t="shared" si="45"/>
        <v/>
      </c>
      <c r="D889" s="104"/>
      <c r="E889" s="105"/>
      <c r="F889" s="101"/>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43"/>
    </row>
    <row r="890" spans="1:32" x14ac:dyDescent="0.2">
      <c r="A890" s="40" t="str">
        <f t="shared" si="43"/>
        <v/>
      </c>
      <c r="B890" s="41" t="str">
        <f t="shared" si="44"/>
        <v/>
      </c>
      <c r="C890" s="44" t="str">
        <f t="shared" si="45"/>
        <v/>
      </c>
      <c r="D890" s="104"/>
      <c r="E890" s="105"/>
      <c r="F890" s="101"/>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43"/>
    </row>
    <row r="891" spans="1:32" x14ac:dyDescent="0.2">
      <c r="A891" s="40" t="str">
        <f t="shared" si="43"/>
        <v/>
      </c>
      <c r="B891" s="41" t="str">
        <f t="shared" si="44"/>
        <v/>
      </c>
      <c r="C891" s="44" t="str">
        <f t="shared" si="45"/>
        <v/>
      </c>
      <c r="D891" s="104"/>
      <c r="E891" s="105"/>
      <c r="F891" s="101"/>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43"/>
    </row>
    <row r="892" spans="1:32" x14ac:dyDescent="0.2">
      <c r="A892" s="40" t="str">
        <f t="shared" si="43"/>
        <v/>
      </c>
      <c r="B892" s="41" t="str">
        <f t="shared" si="44"/>
        <v/>
      </c>
      <c r="C892" s="44" t="str">
        <f t="shared" si="45"/>
        <v/>
      </c>
      <c r="D892" s="104"/>
      <c r="E892" s="105"/>
      <c r="F892" s="101"/>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43"/>
    </row>
    <row r="893" spans="1:32" x14ac:dyDescent="0.2">
      <c r="A893" s="40" t="str">
        <f t="shared" si="43"/>
        <v/>
      </c>
      <c r="B893" s="41" t="str">
        <f t="shared" si="44"/>
        <v/>
      </c>
      <c r="C893" s="44" t="str">
        <f t="shared" si="45"/>
        <v/>
      </c>
      <c r="D893" s="104"/>
      <c r="E893" s="105"/>
      <c r="F893" s="101"/>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43"/>
    </row>
    <row r="894" spans="1:32" x14ac:dyDescent="0.2">
      <c r="A894" s="40" t="str">
        <f t="shared" si="43"/>
        <v/>
      </c>
      <c r="B894" s="41" t="str">
        <f t="shared" si="44"/>
        <v/>
      </c>
      <c r="C894" s="44" t="str">
        <f t="shared" si="45"/>
        <v/>
      </c>
      <c r="D894" s="104"/>
      <c r="E894" s="105"/>
      <c r="F894" s="101"/>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43"/>
    </row>
    <row r="895" spans="1:32" x14ac:dyDescent="0.2">
      <c r="A895" s="40" t="str">
        <f t="shared" si="43"/>
        <v/>
      </c>
      <c r="B895" s="41" t="str">
        <f t="shared" si="44"/>
        <v/>
      </c>
      <c r="C895" s="44" t="str">
        <f t="shared" si="45"/>
        <v/>
      </c>
      <c r="D895" s="104"/>
      <c r="E895" s="105"/>
      <c r="F895" s="101"/>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43"/>
    </row>
    <row r="896" spans="1:32" x14ac:dyDescent="0.2">
      <c r="A896" s="40" t="str">
        <f t="shared" si="43"/>
        <v/>
      </c>
      <c r="B896" s="41" t="str">
        <f t="shared" si="44"/>
        <v/>
      </c>
      <c r="C896" s="44" t="str">
        <f t="shared" si="45"/>
        <v/>
      </c>
      <c r="D896" s="104"/>
      <c r="E896" s="105"/>
      <c r="F896" s="101"/>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43"/>
    </row>
    <row r="897" spans="1:32" x14ac:dyDescent="0.2">
      <c r="A897" s="40" t="str">
        <f t="shared" si="43"/>
        <v/>
      </c>
      <c r="B897" s="41" t="str">
        <f t="shared" si="44"/>
        <v/>
      </c>
      <c r="C897" s="44" t="str">
        <f t="shared" si="45"/>
        <v/>
      </c>
      <c r="D897" s="104"/>
      <c r="E897" s="105"/>
      <c r="F897" s="101"/>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43"/>
    </row>
    <row r="898" spans="1:32" x14ac:dyDescent="0.2">
      <c r="A898" s="40" t="str">
        <f t="shared" si="43"/>
        <v/>
      </c>
      <c r="B898" s="41" t="str">
        <f t="shared" si="44"/>
        <v/>
      </c>
      <c r="C898" s="44" t="str">
        <f t="shared" si="45"/>
        <v/>
      </c>
      <c r="D898" s="104"/>
      <c r="E898" s="105"/>
      <c r="F898" s="101"/>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43"/>
    </row>
    <row r="899" spans="1:32" x14ac:dyDescent="0.2">
      <c r="A899" s="40" t="str">
        <f t="shared" si="43"/>
        <v/>
      </c>
      <c r="B899" s="41" t="str">
        <f t="shared" si="44"/>
        <v/>
      </c>
      <c r="C899" s="44" t="str">
        <f t="shared" si="45"/>
        <v/>
      </c>
      <c r="D899" s="104"/>
      <c r="E899" s="105"/>
      <c r="F899" s="101"/>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43"/>
    </row>
    <row r="900" spans="1:32" x14ac:dyDescent="0.2">
      <c r="A900" s="40" t="str">
        <f t="shared" si="43"/>
        <v/>
      </c>
      <c r="B900" s="41" t="str">
        <f t="shared" si="44"/>
        <v/>
      </c>
      <c r="C900" s="44" t="str">
        <f t="shared" si="45"/>
        <v/>
      </c>
      <c r="D900" s="104"/>
      <c r="E900" s="105"/>
      <c r="F900" s="101"/>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43"/>
    </row>
    <row r="901" spans="1:32" x14ac:dyDescent="0.2">
      <c r="A901" s="40" t="str">
        <f t="shared" si="43"/>
        <v/>
      </c>
      <c r="B901" s="41" t="str">
        <f t="shared" si="44"/>
        <v/>
      </c>
      <c r="C901" s="44" t="str">
        <f t="shared" si="45"/>
        <v/>
      </c>
      <c r="D901" s="104"/>
      <c r="E901" s="105"/>
      <c r="F901" s="101"/>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43"/>
    </row>
    <row r="902" spans="1:32" x14ac:dyDescent="0.2">
      <c r="A902" s="40" t="str">
        <f t="shared" si="43"/>
        <v/>
      </c>
      <c r="B902" s="41" t="str">
        <f t="shared" si="44"/>
        <v/>
      </c>
      <c r="C902" s="44" t="str">
        <f t="shared" si="45"/>
        <v/>
      </c>
      <c r="D902" s="104"/>
      <c r="E902" s="105"/>
      <c r="F902" s="101"/>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43"/>
    </row>
    <row r="903" spans="1:32" x14ac:dyDescent="0.2">
      <c r="A903" s="40" t="str">
        <f t="shared" si="43"/>
        <v/>
      </c>
      <c r="B903" s="41" t="str">
        <f t="shared" si="44"/>
        <v/>
      </c>
      <c r="C903" s="44" t="str">
        <f t="shared" si="45"/>
        <v/>
      </c>
      <c r="D903" s="104"/>
      <c r="E903" s="105"/>
      <c r="F903" s="101"/>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43"/>
    </row>
    <row r="904" spans="1:32" x14ac:dyDescent="0.2">
      <c r="A904" s="40" t="str">
        <f t="shared" si="43"/>
        <v/>
      </c>
      <c r="B904" s="41" t="str">
        <f t="shared" si="44"/>
        <v/>
      </c>
      <c r="C904" s="44" t="str">
        <f t="shared" si="45"/>
        <v/>
      </c>
      <c r="D904" s="104"/>
      <c r="E904" s="105"/>
      <c r="F904" s="101"/>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43"/>
    </row>
    <row r="905" spans="1:32" x14ac:dyDescent="0.2">
      <c r="A905" s="40" t="str">
        <f t="shared" si="43"/>
        <v/>
      </c>
      <c r="B905" s="41" t="str">
        <f t="shared" si="44"/>
        <v/>
      </c>
      <c r="C905" s="44" t="str">
        <f t="shared" si="45"/>
        <v/>
      </c>
      <c r="D905" s="104"/>
      <c r="E905" s="105"/>
      <c r="F905" s="101"/>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43"/>
    </row>
    <row r="906" spans="1:32" x14ac:dyDescent="0.2">
      <c r="A906" s="40" t="str">
        <f t="shared" si="43"/>
        <v/>
      </c>
      <c r="B906" s="41" t="str">
        <f t="shared" si="44"/>
        <v/>
      </c>
      <c r="C906" s="44" t="str">
        <f t="shared" si="45"/>
        <v/>
      </c>
      <c r="D906" s="104"/>
      <c r="E906" s="105"/>
      <c r="F906" s="101"/>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43"/>
    </row>
    <row r="907" spans="1:32" x14ac:dyDescent="0.2">
      <c r="A907" s="40" t="str">
        <f t="shared" si="43"/>
        <v/>
      </c>
      <c r="B907" s="41" t="str">
        <f t="shared" si="44"/>
        <v/>
      </c>
      <c r="C907" s="44" t="str">
        <f t="shared" si="45"/>
        <v/>
      </c>
      <c r="D907" s="104"/>
      <c r="E907" s="105"/>
      <c r="F907" s="101"/>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43"/>
    </row>
    <row r="908" spans="1:32" x14ac:dyDescent="0.2">
      <c r="A908" s="40" t="str">
        <f t="shared" si="43"/>
        <v/>
      </c>
      <c r="B908" s="41" t="str">
        <f t="shared" si="44"/>
        <v/>
      </c>
      <c r="C908" s="44" t="str">
        <f t="shared" si="45"/>
        <v/>
      </c>
      <c r="D908" s="104"/>
      <c r="E908" s="105"/>
      <c r="F908" s="101"/>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43"/>
    </row>
    <row r="909" spans="1:32" x14ac:dyDescent="0.2">
      <c r="A909" s="40" t="str">
        <f t="shared" si="43"/>
        <v/>
      </c>
      <c r="B909" s="41" t="str">
        <f t="shared" si="44"/>
        <v/>
      </c>
      <c r="C909" s="44" t="str">
        <f t="shared" si="45"/>
        <v/>
      </c>
      <c r="D909" s="104"/>
      <c r="E909" s="105"/>
      <c r="F909" s="101"/>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43"/>
    </row>
    <row r="910" spans="1:32" x14ac:dyDescent="0.2">
      <c r="A910" s="40" t="str">
        <f t="shared" si="43"/>
        <v/>
      </c>
      <c r="B910" s="41" t="str">
        <f t="shared" si="44"/>
        <v/>
      </c>
      <c r="C910" s="44" t="str">
        <f t="shared" si="45"/>
        <v/>
      </c>
      <c r="D910" s="104"/>
      <c r="E910" s="105"/>
      <c r="F910" s="101"/>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43"/>
    </row>
    <row r="911" spans="1:32" x14ac:dyDescent="0.2">
      <c r="A911" s="40" t="str">
        <f t="shared" si="43"/>
        <v/>
      </c>
      <c r="B911" s="41" t="str">
        <f t="shared" si="44"/>
        <v/>
      </c>
      <c r="C911" s="44" t="str">
        <f t="shared" si="45"/>
        <v/>
      </c>
      <c r="D911" s="104"/>
      <c r="E911" s="105"/>
      <c r="F911" s="101"/>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43"/>
    </row>
    <row r="912" spans="1:32" x14ac:dyDescent="0.2">
      <c r="A912" s="40" t="str">
        <f t="shared" si="43"/>
        <v/>
      </c>
      <c r="B912" s="41" t="str">
        <f t="shared" si="44"/>
        <v/>
      </c>
      <c r="C912" s="44" t="str">
        <f t="shared" si="45"/>
        <v/>
      </c>
      <c r="D912" s="104"/>
      <c r="E912" s="105"/>
      <c r="F912" s="101"/>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43"/>
    </row>
    <row r="913" spans="1:32" x14ac:dyDescent="0.2">
      <c r="A913" s="40" t="str">
        <f t="shared" si="43"/>
        <v/>
      </c>
      <c r="B913" s="41" t="str">
        <f t="shared" si="44"/>
        <v/>
      </c>
      <c r="C913" s="44" t="str">
        <f t="shared" si="45"/>
        <v/>
      </c>
      <c r="D913" s="104"/>
      <c r="E913" s="105"/>
      <c r="F913" s="101"/>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43"/>
    </row>
    <row r="914" spans="1:32" x14ac:dyDescent="0.2">
      <c r="A914" s="40" t="str">
        <f t="shared" si="43"/>
        <v/>
      </c>
      <c r="B914" s="41" t="str">
        <f t="shared" si="44"/>
        <v/>
      </c>
      <c r="C914" s="44" t="str">
        <f t="shared" si="45"/>
        <v/>
      </c>
      <c r="D914" s="104"/>
      <c r="E914" s="105"/>
      <c r="F914" s="101"/>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43"/>
    </row>
    <row r="915" spans="1:32" x14ac:dyDescent="0.2">
      <c r="A915" s="40" t="str">
        <f t="shared" si="43"/>
        <v/>
      </c>
      <c r="B915" s="41" t="str">
        <f t="shared" si="44"/>
        <v/>
      </c>
      <c r="C915" s="44" t="str">
        <f t="shared" si="45"/>
        <v/>
      </c>
      <c r="D915" s="104"/>
      <c r="E915" s="105"/>
      <c r="F915" s="101"/>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43"/>
    </row>
    <row r="916" spans="1:32" x14ac:dyDescent="0.2">
      <c r="A916" s="40" t="str">
        <f t="shared" ref="A916:A980" si="46">IF(A915="","",(IF($G$9&gt;A915,A915+1,"")))</f>
        <v/>
      </c>
      <c r="B916" s="41" t="str">
        <f t="shared" ref="B916:B979" si="47">IF(COUNT(G916:AE916)&gt;0,SUM(G916:AE916),"")</f>
        <v/>
      </c>
      <c r="C916" s="44" t="str">
        <f t="shared" si="45"/>
        <v/>
      </c>
      <c r="D916" s="104"/>
      <c r="E916" s="105"/>
      <c r="F916" s="101"/>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43"/>
    </row>
    <row r="917" spans="1:32" x14ac:dyDescent="0.2">
      <c r="A917" s="40" t="str">
        <f t="shared" si="46"/>
        <v/>
      </c>
      <c r="B917" s="41" t="str">
        <f t="shared" si="47"/>
        <v/>
      </c>
      <c r="C917" s="44" t="str">
        <f t="shared" ref="C917:C980" si="48">IF(COUNT(G917:AE917)&gt;0,B917/COUNT(G917:AE917),"")</f>
        <v/>
      </c>
      <c r="D917" s="104"/>
      <c r="E917" s="105"/>
      <c r="F917" s="101"/>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43"/>
    </row>
    <row r="918" spans="1:32" x14ac:dyDescent="0.2">
      <c r="A918" s="40" t="str">
        <f t="shared" si="46"/>
        <v/>
      </c>
      <c r="B918" s="41" t="str">
        <f t="shared" si="47"/>
        <v/>
      </c>
      <c r="C918" s="44" t="str">
        <f t="shared" si="48"/>
        <v/>
      </c>
      <c r="D918" s="104"/>
      <c r="E918" s="105"/>
      <c r="F918" s="101"/>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43"/>
    </row>
    <row r="919" spans="1:32" x14ac:dyDescent="0.2">
      <c r="A919" s="40" t="str">
        <f t="shared" si="46"/>
        <v/>
      </c>
      <c r="B919" s="41" t="str">
        <f t="shared" si="47"/>
        <v/>
      </c>
      <c r="C919" s="44" t="str">
        <f t="shared" si="48"/>
        <v/>
      </c>
      <c r="D919" s="104"/>
      <c r="E919" s="105"/>
      <c r="F919" s="101"/>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43"/>
    </row>
    <row r="920" spans="1:32" x14ac:dyDescent="0.2">
      <c r="A920" s="40" t="str">
        <f t="shared" si="46"/>
        <v/>
      </c>
      <c r="B920" s="41" t="str">
        <f t="shared" si="47"/>
        <v/>
      </c>
      <c r="C920" s="44" t="str">
        <f t="shared" si="48"/>
        <v/>
      </c>
      <c r="D920" s="104"/>
      <c r="E920" s="105"/>
      <c r="F920" s="101"/>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43"/>
    </row>
    <row r="921" spans="1:32" x14ac:dyDescent="0.2">
      <c r="A921" s="40" t="str">
        <f t="shared" si="46"/>
        <v/>
      </c>
      <c r="B921" s="41" t="str">
        <f t="shared" si="47"/>
        <v/>
      </c>
      <c r="C921" s="44" t="str">
        <f t="shared" si="48"/>
        <v/>
      </c>
      <c r="D921" s="104"/>
      <c r="E921" s="105"/>
      <c r="F921" s="101"/>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43"/>
    </row>
    <row r="922" spans="1:32" x14ac:dyDescent="0.2">
      <c r="A922" s="40" t="str">
        <f t="shared" si="46"/>
        <v/>
      </c>
      <c r="B922" s="41" t="str">
        <f t="shared" si="47"/>
        <v/>
      </c>
      <c r="C922" s="44" t="str">
        <f t="shared" si="48"/>
        <v/>
      </c>
      <c r="D922" s="104"/>
      <c r="E922" s="105"/>
      <c r="F922" s="101"/>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43"/>
    </row>
    <row r="923" spans="1:32" x14ac:dyDescent="0.2">
      <c r="A923" s="40" t="str">
        <f t="shared" si="46"/>
        <v/>
      </c>
      <c r="B923" s="41" t="str">
        <f t="shared" si="47"/>
        <v/>
      </c>
      <c r="C923" s="44" t="str">
        <f t="shared" si="48"/>
        <v/>
      </c>
      <c r="D923" s="104"/>
      <c r="E923" s="105"/>
      <c r="F923" s="101"/>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43"/>
    </row>
    <row r="924" spans="1:32" x14ac:dyDescent="0.2">
      <c r="A924" s="40" t="str">
        <f t="shared" si="46"/>
        <v/>
      </c>
      <c r="B924" s="41" t="str">
        <f t="shared" si="47"/>
        <v/>
      </c>
      <c r="C924" s="44" t="str">
        <f t="shared" si="48"/>
        <v/>
      </c>
      <c r="D924" s="104"/>
      <c r="E924" s="105"/>
      <c r="F924" s="101"/>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43"/>
    </row>
    <row r="925" spans="1:32" x14ac:dyDescent="0.2">
      <c r="A925" s="40" t="str">
        <f t="shared" si="46"/>
        <v/>
      </c>
      <c r="B925" s="41" t="str">
        <f t="shared" si="47"/>
        <v/>
      </c>
      <c r="C925" s="44" t="str">
        <f t="shared" si="48"/>
        <v/>
      </c>
      <c r="D925" s="104"/>
      <c r="E925" s="105"/>
      <c r="F925" s="101"/>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43"/>
    </row>
    <row r="926" spans="1:32" x14ac:dyDescent="0.2">
      <c r="A926" s="40" t="str">
        <f t="shared" si="46"/>
        <v/>
      </c>
      <c r="B926" s="41" t="str">
        <f t="shared" si="47"/>
        <v/>
      </c>
      <c r="C926" s="44" t="str">
        <f t="shared" si="48"/>
        <v/>
      </c>
      <c r="D926" s="104"/>
      <c r="E926" s="105"/>
      <c r="F926" s="101"/>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43"/>
    </row>
    <row r="927" spans="1:32" x14ac:dyDescent="0.2">
      <c r="A927" s="40" t="str">
        <f t="shared" si="46"/>
        <v/>
      </c>
      <c r="B927" s="41" t="str">
        <f t="shared" si="47"/>
        <v/>
      </c>
      <c r="C927" s="44" t="str">
        <f t="shared" si="48"/>
        <v/>
      </c>
      <c r="D927" s="104"/>
      <c r="E927" s="105"/>
      <c r="F927" s="101"/>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43"/>
    </row>
    <row r="928" spans="1:32" x14ac:dyDescent="0.2">
      <c r="A928" s="40" t="str">
        <f t="shared" si="46"/>
        <v/>
      </c>
      <c r="B928" s="41" t="str">
        <f t="shared" si="47"/>
        <v/>
      </c>
      <c r="C928" s="44" t="str">
        <f t="shared" si="48"/>
        <v/>
      </c>
      <c r="D928" s="104"/>
      <c r="E928" s="105"/>
      <c r="F928" s="101"/>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43"/>
    </row>
    <row r="929" spans="1:32" x14ac:dyDescent="0.2">
      <c r="A929" s="40" t="str">
        <f t="shared" si="46"/>
        <v/>
      </c>
      <c r="B929" s="41" t="str">
        <f t="shared" si="47"/>
        <v/>
      </c>
      <c r="C929" s="44" t="str">
        <f t="shared" si="48"/>
        <v/>
      </c>
      <c r="D929" s="104"/>
      <c r="E929" s="105"/>
      <c r="F929" s="101"/>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43"/>
    </row>
    <row r="930" spans="1:32" x14ac:dyDescent="0.2">
      <c r="A930" s="40" t="str">
        <f t="shared" si="46"/>
        <v/>
      </c>
      <c r="B930" s="41" t="str">
        <f t="shared" si="47"/>
        <v/>
      </c>
      <c r="C930" s="44" t="str">
        <f t="shared" si="48"/>
        <v/>
      </c>
      <c r="D930" s="104"/>
      <c r="E930" s="105"/>
      <c r="F930" s="101"/>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43"/>
    </row>
    <row r="931" spans="1:32" x14ac:dyDescent="0.2">
      <c r="A931" s="40" t="str">
        <f t="shared" si="46"/>
        <v/>
      </c>
      <c r="B931" s="41" t="str">
        <f t="shared" si="47"/>
        <v/>
      </c>
      <c r="C931" s="44" t="str">
        <f t="shared" si="48"/>
        <v/>
      </c>
      <c r="D931" s="104"/>
      <c r="E931" s="105"/>
      <c r="F931" s="101"/>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43"/>
    </row>
    <row r="932" spans="1:32" x14ac:dyDescent="0.2">
      <c r="A932" s="40" t="str">
        <f t="shared" si="46"/>
        <v/>
      </c>
      <c r="B932" s="41" t="str">
        <f t="shared" si="47"/>
        <v/>
      </c>
      <c r="C932" s="44" t="str">
        <f t="shared" si="48"/>
        <v/>
      </c>
      <c r="D932" s="104"/>
      <c r="E932" s="105"/>
      <c r="F932" s="101"/>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43"/>
    </row>
    <row r="933" spans="1:32" x14ac:dyDescent="0.2">
      <c r="A933" s="40" t="str">
        <f t="shared" si="46"/>
        <v/>
      </c>
      <c r="B933" s="41" t="str">
        <f t="shared" si="47"/>
        <v/>
      </c>
      <c r="C933" s="44" t="str">
        <f t="shared" si="48"/>
        <v/>
      </c>
      <c r="D933" s="104"/>
      <c r="E933" s="105"/>
      <c r="F933" s="101"/>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43"/>
    </row>
    <row r="934" spans="1:32" x14ac:dyDescent="0.2">
      <c r="A934" s="40" t="str">
        <f t="shared" si="46"/>
        <v/>
      </c>
      <c r="B934" s="41" t="str">
        <f t="shared" si="47"/>
        <v/>
      </c>
      <c r="C934" s="44" t="str">
        <f t="shared" si="48"/>
        <v/>
      </c>
      <c r="D934" s="104"/>
      <c r="E934" s="105"/>
      <c r="F934" s="101"/>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43"/>
    </row>
    <row r="935" spans="1:32" x14ac:dyDescent="0.2">
      <c r="A935" s="40" t="str">
        <f t="shared" si="46"/>
        <v/>
      </c>
      <c r="B935" s="41" t="str">
        <f t="shared" si="47"/>
        <v/>
      </c>
      <c r="C935" s="44" t="str">
        <f t="shared" si="48"/>
        <v/>
      </c>
      <c r="D935" s="104"/>
      <c r="E935" s="105"/>
      <c r="F935" s="101"/>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43"/>
    </row>
    <row r="936" spans="1:32" x14ac:dyDescent="0.2">
      <c r="A936" s="40" t="str">
        <f t="shared" si="46"/>
        <v/>
      </c>
      <c r="B936" s="41" t="str">
        <f t="shared" si="47"/>
        <v/>
      </c>
      <c r="C936" s="44" t="str">
        <f t="shared" si="48"/>
        <v/>
      </c>
      <c r="D936" s="104"/>
      <c r="E936" s="105"/>
      <c r="F936" s="101"/>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43"/>
    </row>
    <row r="937" spans="1:32" x14ac:dyDescent="0.2">
      <c r="A937" s="40" t="str">
        <f t="shared" si="46"/>
        <v/>
      </c>
      <c r="B937" s="41" t="str">
        <f t="shared" si="47"/>
        <v/>
      </c>
      <c r="C937" s="44" t="str">
        <f t="shared" si="48"/>
        <v/>
      </c>
      <c r="D937" s="104"/>
      <c r="E937" s="105"/>
      <c r="F937" s="101"/>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43"/>
    </row>
    <row r="938" spans="1:32" x14ac:dyDescent="0.2">
      <c r="A938" s="40" t="str">
        <f t="shared" si="46"/>
        <v/>
      </c>
      <c r="B938" s="41" t="str">
        <f t="shared" si="47"/>
        <v/>
      </c>
      <c r="C938" s="44" t="str">
        <f t="shared" si="48"/>
        <v/>
      </c>
      <c r="D938" s="104"/>
      <c r="E938" s="105"/>
      <c r="F938" s="101"/>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43"/>
    </row>
    <row r="939" spans="1:32" x14ac:dyDescent="0.2">
      <c r="A939" s="40" t="str">
        <f t="shared" si="46"/>
        <v/>
      </c>
      <c r="B939" s="41" t="str">
        <f t="shared" si="47"/>
        <v/>
      </c>
      <c r="C939" s="44" t="str">
        <f t="shared" si="48"/>
        <v/>
      </c>
      <c r="D939" s="104"/>
      <c r="E939" s="105"/>
      <c r="F939" s="101"/>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43"/>
    </row>
    <row r="940" spans="1:32" x14ac:dyDescent="0.2">
      <c r="A940" s="40" t="str">
        <f t="shared" si="46"/>
        <v/>
      </c>
      <c r="B940" s="41" t="str">
        <f t="shared" si="47"/>
        <v/>
      </c>
      <c r="C940" s="44" t="str">
        <f t="shared" si="48"/>
        <v/>
      </c>
      <c r="D940" s="104"/>
      <c r="E940" s="105"/>
      <c r="F940" s="101"/>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43"/>
    </row>
    <row r="941" spans="1:32" x14ac:dyDescent="0.2">
      <c r="A941" s="40" t="str">
        <f t="shared" si="46"/>
        <v/>
      </c>
      <c r="B941" s="41" t="str">
        <f t="shared" si="47"/>
        <v/>
      </c>
      <c r="C941" s="44" t="str">
        <f t="shared" si="48"/>
        <v/>
      </c>
      <c r="D941" s="104"/>
      <c r="E941" s="105"/>
      <c r="F941" s="101"/>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43"/>
    </row>
    <row r="942" spans="1:32" x14ac:dyDescent="0.2">
      <c r="A942" s="40" t="str">
        <f t="shared" si="46"/>
        <v/>
      </c>
      <c r="B942" s="41" t="str">
        <f t="shared" si="47"/>
        <v/>
      </c>
      <c r="C942" s="44" t="str">
        <f t="shared" si="48"/>
        <v/>
      </c>
      <c r="D942" s="104"/>
      <c r="E942" s="105"/>
      <c r="F942" s="101"/>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43"/>
    </row>
    <row r="943" spans="1:32" x14ac:dyDescent="0.2">
      <c r="A943" s="40" t="str">
        <f t="shared" si="46"/>
        <v/>
      </c>
      <c r="B943" s="41" t="str">
        <f t="shared" si="47"/>
        <v/>
      </c>
      <c r="C943" s="44" t="str">
        <f t="shared" si="48"/>
        <v/>
      </c>
      <c r="D943" s="104"/>
      <c r="E943" s="105"/>
      <c r="F943" s="101"/>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43"/>
    </row>
    <row r="944" spans="1:32" x14ac:dyDescent="0.2">
      <c r="A944" s="40" t="str">
        <f t="shared" si="46"/>
        <v/>
      </c>
      <c r="B944" s="41" t="str">
        <f t="shared" si="47"/>
        <v/>
      </c>
      <c r="C944" s="44" t="str">
        <f t="shared" si="48"/>
        <v/>
      </c>
      <c r="D944" s="104"/>
      <c r="E944" s="105"/>
      <c r="F944" s="101"/>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43"/>
    </row>
    <row r="945" spans="1:32" x14ac:dyDescent="0.2">
      <c r="A945" s="40" t="str">
        <f t="shared" si="46"/>
        <v/>
      </c>
      <c r="B945" s="41" t="str">
        <f t="shared" si="47"/>
        <v/>
      </c>
      <c r="C945" s="44" t="str">
        <f t="shared" si="48"/>
        <v/>
      </c>
      <c r="D945" s="104"/>
      <c r="E945" s="105"/>
      <c r="F945" s="101"/>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43"/>
    </row>
    <row r="946" spans="1:32" x14ac:dyDescent="0.2">
      <c r="A946" s="40" t="str">
        <f t="shared" si="46"/>
        <v/>
      </c>
      <c r="B946" s="41" t="str">
        <f t="shared" si="47"/>
        <v/>
      </c>
      <c r="C946" s="44" t="str">
        <f t="shared" si="48"/>
        <v/>
      </c>
      <c r="D946" s="104"/>
      <c r="E946" s="105"/>
      <c r="F946" s="101"/>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43"/>
    </row>
    <row r="947" spans="1:32" x14ac:dyDescent="0.2">
      <c r="A947" s="40" t="str">
        <f t="shared" si="46"/>
        <v/>
      </c>
      <c r="B947" s="41" t="str">
        <f t="shared" si="47"/>
        <v/>
      </c>
      <c r="C947" s="44" t="str">
        <f t="shared" si="48"/>
        <v/>
      </c>
      <c r="D947" s="104"/>
      <c r="E947" s="105"/>
      <c r="F947" s="101"/>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43"/>
    </row>
    <row r="948" spans="1:32" x14ac:dyDescent="0.2">
      <c r="A948" s="40" t="str">
        <f t="shared" si="46"/>
        <v/>
      </c>
      <c r="B948" s="41" t="str">
        <f t="shared" si="47"/>
        <v/>
      </c>
      <c r="C948" s="44" t="str">
        <f t="shared" si="48"/>
        <v/>
      </c>
      <c r="D948" s="104"/>
      <c r="E948" s="105"/>
      <c r="F948" s="101"/>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43"/>
    </row>
    <row r="949" spans="1:32" x14ac:dyDescent="0.2">
      <c r="A949" s="40" t="str">
        <f t="shared" si="46"/>
        <v/>
      </c>
      <c r="B949" s="41" t="str">
        <f t="shared" si="47"/>
        <v/>
      </c>
      <c r="C949" s="44" t="str">
        <f t="shared" si="48"/>
        <v/>
      </c>
      <c r="D949" s="104"/>
      <c r="E949" s="105"/>
      <c r="F949" s="101"/>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43"/>
    </row>
    <row r="950" spans="1:32" x14ac:dyDescent="0.2">
      <c r="A950" s="40" t="str">
        <f t="shared" si="46"/>
        <v/>
      </c>
      <c r="B950" s="41" t="str">
        <f t="shared" si="47"/>
        <v/>
      </c>
      <c r="C950" s="44" t="str">
        <f t="shared" si="48"/>
        <v/>
      </c>
      <c r="D950" s="104"/>
      <c r="E950" s="105"/>
      <c r="F950" s="101"/>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43"/>
    </row>
    <row r="951" spans="1:32" x14ac:dyDescent="0.2">
      <c r="A951" s="40" t="str">
        <f t="shared" si="46"/>
        <v/>
      </c>
      <c r="B951" s="41" t="str">
        <f t="shared" si="47"/>
        <v/>
      </c>
      <c r="C951" s="44" t="str">
        <f t="shared" si="48"/>
        <v/>
      </c>
      <c r="D951" s="104"/>
      <c r="E951" s="105"/>
      <c r="F951" s="101"/>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43"/>
    </row>
    <row r="952" spans="1:32" x14ac:dyDescent="0.2">
      <c r="A952" s="40" t="str">
        <f t="shared" si="46"/>
        <v/>
      </c>
      <c r="B952" s="41" t="str">
        <f t="shared" si="47"/>
        <v/>
      </c>
      <c r="C952" s="44" t="str">
        <f t="shared" si="48"/>
        <v/>
      </c>
      <c r="D952" s="104"/>
      <c r="E952" s="105"/>
      <c r="F952" s="101"/>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43"/>
    </row>
    <row r="953" spans="1:32" x14ac:dyDescent="0.2">
      <c r="A953" s="40" t="str">
        <f t="shared" si="46"/>
        <v/>
      </c>
      <c r="B953" s="41" t="str">
        <f t="shared" si="47"/>
        <v/>
      </c>
      <c r="C953" s="44" t="str">
        <f t="shared" si="48"/>
        <v/>
      </c>
      <c r="D953" s="104"/>
      <c r="E953" s="105"/>
      <c r="F953" s="101"/>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43"/>
    </row>
    <row r="954" spans="1:32" x14ac:dyDescent="0.2">
      <c r="A954" s="40" t="str">
        <f t="shared" si="46"/>
        <v/>
      </c>
      <c r="B954" s="41" t="str">
        <f t="shared" si="47"/>
        <v/>
      </c>
      <c r="C954" s="44" t="str">
        <f t="shared" si="48"/>
        <v/>
      </c>
      <c r="D954" s="104"/>
      <c r="E954" s="105"/>
      <c r="F954" s="101"/>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43"/>
    </row>
    <row r="955" spans="1:32" x14ac:dyDescent="0.2">
      <c r="A955" s="40" t="str">
        <f t="shared" si="46"/>
        <v/>
      </c>
      <c r="B955" s="41" t="str">
        <f t="shared" si="47"/>
        <v/>
      </c>
      <c r="C955" s="44" t="str">
        <f t="shared" si="48"/>
        <v/>
      </c>
      <c r="D955" s="104"/>
      <c r="E955" s="105"/>
      <c r="F955" s="101"/>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43"/>
    </row>
    <row r="956" spans="1:32" x14ac:dyDescent="0.2">
      <c r="A956" s="40" t="str">
        <f t="shared" si="46"/>
        <v/>
      </c>
      <c r="B956" s="41" t="str">
        <f t="shared" si="47"/>
        <v/>
      </c>
      <c r="C956" s="44" t="str">
        <f t="shared" si="48"/>
        <v/>
      </c>
      <c r="D956" s="104"/>
      <c r="E956" s="105"/>
      <c r="F956" s="101"/>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43"/>
    </row>
    <row r="957" spans="1:32" x14ac:dyDescent="0.2">
      <c r="A957" s="40" t="str">
        <f t="shared" si="46"/>
        <v/>
      </c>
      <c r="B957" s="41" t="str">
        <f t="shared" si="47"/>
        <v/>
      </c>
      <c r="C957" s="44" t="str">
        <f t="shared" si="48"/>
        <v/>
      </c>
      <c r="D957" s="104"/>
      <c r="E957" s="105"/>
      <c r="F957" s="101"/>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43"/>
    </row>
    <row r="958" spans="1:32" x14ac:dyDescent="0.2">
      <c r="A958" s="40" t="str">
        <f t="shared" si="46"/>
        <v/>
      </c>
      <c r="B958" s="41" t="str">
        <f t="shared" si="47"/>
        <v/>
      </c>
      <c r="C958" s="44" t="str">
        <f t="shared" si="48"/>
        <v/>
      </c>
      <c r="D958" s="104"/>
      <c r="E958" s="105"/>
      <c r="F958" s="101"/>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43"/>
    </row>
    <row r="959" spans="1:32" x14ac:dyDescent="0.2">
      <c r="A959" s="40" t="str">
        <f t="shared" si="46"/>
        <v/>
      </c>
      <c r="B959" s="41" t="str">
        <f t="shared" si="47"/>
        <v/>
      </c>
      <c r="C959" s="44" t="str">
        <f t="shared" si="48"/>
        <v/>
      </c>
      <c r="D959" s="104"/>
      <c r="E959" s="105"/>
      <c r="F959" s="101"/>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43"/>
    </row>
    <row r="960" spans="1:32" x14ac:dyDescent="0.2">
      <c r="A960" s="40" t="str">
        <f t="shared" si="46"/>
        <v/>
      </c>
      <c r="B960" s="41" t="str">
        <f t="shared" si="47"/>
        <v/>
      </c>
      <c r="C960" s="44" t="str">
        <f t="shared" si="48"/>
        <v/>
      </c>
      <c r="D960" s="104"/>
      <c r="E960" s="105"/>
      <c r="F960" s="101"/>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43"/>
    </row>
    <row r="961" spans="1:32" x14ac:dyDescent="0.2">
      <c r="A961" s="40" t="str">
        <f t="shared" si="46"/>
        <v/>
      </c>
      <c r="B961" s="41" t="str">
        <f t="shared" si="47"/>
        <v/>
      </c>
      <c r="C961" s="44" t="str">
        <f t="shared" si="48"/>
        <v/>
      </c>
      <c r="D961" s="104"/>
      <c r="E961" s="105"/>
      <c r="F961" s="101"/>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43"/>
    </row>
    <row r="962" spans="1:32" x14ac:dyDescent="0.2">
      <c r="A962" s="40" t="str">
        <f t="shared" si="46"/>
        <v/>
      </c>
      <c r="B962" s="41" t="str">
        <f t="shared" si="47"/>
        <v/>
      </c>
      <c r="C962" s="44" t="str">
        <f t="shared" si="48"/>
        <v/>
      </c>
      <c r="D962" s="104"/>
      <c r="E962" s="105"/>
      <c r="F962" s="101"/>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43"/>
    </row>
    <row r="963" spans="1:32" x14ac:dyDescent="0.2">
      <c r="A963" s="40" t="str">
        <f t="shared" si="46"/>
        <v/>
      </c>
      <c r="B963" s="41" t="str">
        <f t="shared" si="47"/>
        <v/>
      </c>
      <c r="C963" s="44" t="str">
        <f t="shared" si="48"/>
        <v/>
      </c>
      <c r="D963" s="104"/>
      <c r="E963" s="105"/>
      <c r="F963" s="101"/>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43"/>
    </row>
    <row r="964" spans="1:32" x14ac:dyDescent="0.2">
      <c r="A964" s="40" t="str">
        <f t="shared" si="46"/>
        <v/>
      </c>
      <c r="B964" s="41" t="str">
        <f t="shared" si="47"/>
        <v/>
      </c>
      <c r="C964" s="44" t="str">
        <f t="shared" si="48"/>
        <v/>
      </c>
      <c r="D964" s="104"/>
      <c r="E964" s="105"/>
      <c r="F964" s="101"/>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43"/>
    </row>
    <row r="965" spans="1:32" x14ac:dyDescent="0.2">
      <c r="A965" s="40" t="str">
        <f t="shared" si="46"/>
        <v/>
      </c>
      <c r="B965" s="41" t="str">
        <f t="shared" si="47"/>
        <v/>
      </c>
      <c r="C965" s="44" t="str">
        <f t="shared" si="48"/>
        <v/>
      </c>
      <c r="D965" s="104"/>
      <c r="E965" s="105"/>
      <c r="F965" s="101"/>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43"/>
    </row>
    <row r="966" spans="1:32" x14ac:dyDescent="0.2">
      <c r="A966" s="40" t="str">
        <f t="shared" si="46"/>
        <v/>
      </c>
      <c r="B966" s="41" t="str">
        <f t="shared" si="47"/>
        <v/>
      </c>
      <c r="C966" s="44" t="str">
        <f t="shared" si="48"/>
        <v/>
      </c>
      <c r="D966" s="104"/>
      <c r="E966" s="105"/>
      <c r="F966" s="101"/>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43"/>
    </row>
    <row r="967" spans="1:32" x14ac:dyDescent="0.2">
      <c r="A967" s="40" t="str">
        <f t="shared" si="46"/>
        <v/>
      </c>
      <c r="B967" s="41" t="str">
        <f t="shared" si="47"/>
        <v/>
      </c>
      <c r="C967" s="44" t="str">
        <f t="shared" si="48"/>
        <v/>
      </c>
      <c r="D967" s="104"/>
      <c r="E967" s="105"/>
      <c r="F967" s="101"/>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43"/>
    </row>
    <row r="968" spans="1:32" x14ac:dyDescent="0.2">
      <c r="A968" s="40" t="str">
        <f t="shared" si="46"/>
        <v/>
      </c>
      <c r="B968" s="41" t="str">
        <f t="shared" si="47"/>
        <v/>
      </c>
      <c r="C968" s="44" t="str">
        <f t="shared" si="48"/>
        <v/>
      </c>
      <c r="D968" s="104"/>
      <c r="E968" s="105"/>
      <c r="F968" s="101"/>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43"/>
    </row>
    <row r="969" spans="1:32" x14ac:dyDescent="0.2">
      <c r="A969" s="40" t="str">
        <f t="shared" si="46"/>
        <v/>
      </c>
      <c r="B969" s="41" t="str">
        <f t="shared" si="47"/>
        <v/>
      </c>
      <c r="C969" s="44" t="str">
        <f t="shared" si="48"/>
        <v/>
      </c>
      <c r="D969" s="104"/>
      <c r="E969" s="105"/>
      <c r="F969" s="101"/>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43"/>
    </row>
    <row r="970" spans="1:32" x14ac:dyDescent="0.2">
      <c r="A970" s="40" t="str">
        <f t="shared" si="46"/>
        <v/>
      </c>
      <c r="B970" s="41" t="str">
        <f t="shared" si="47"/>
        <v/>
      </c>
      <c r="C970" s="44" t="str">
        <f t="shared" si="48"/>
        <v/>
      </c>
      <c r="D970" s="104"/>
      <c r="E970" s="105"/>
      <c r="F970" s="101"/>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43"/>
    </row>
    <row r="971" spans="1:32" x14ac:dyDescent="0.2">
      <c r="A971" s="40" t="str">
        <f t="shared" si="46"/>
        <v/>
      </c>
      <c r="B971" s="41" t="str">
        <f t="shared" si="47"/>
        <v/>
      </c>
      <c r="C971" s="44" t="str">
        <f t="shared" si="48"/>
        <v/>
      </c>
      <c r="D971" s="104"/>
      <c r="E971" s="105"/>
      <c r="F971" s="101"/>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43"/>
    </row>
    <row r="972" spans="1:32" x14ac:dyDescent="0.2">
      <c r="A972" s="40" t="str">
        <f t="shared" si="46"/>
        <v/>
      </c>
      <c r="B972" s="41" t="str">
        <f t="shared" si="47"/>
        <v/>
      </c>
      <c r="C972" s="44" t="str">
        <f t="shared" si="48"/>
        <v/>
      </c>
      <c r="D972" s="104"/>
      <c r="E972" s="105"/>
      <c r="F972" s="101"/>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43"/>
    </row>
    <row r="973" spans="1:32" x14ac:dyDescent="0.2">
      <c r="A973" s="40" t="str">
        <f t="shared" si="46"/>
        <v/>
      </c>
      <c r="B973" s="41" t="str">
        <f t="shared" si="47"/>
        <v/>
      </c>
      <c r="C973" s="44" t="str">
        <f t="shared" si="48"/>
        <v/>
      </c>
      <c r="D973" s="104"/>
      <c r="E973" s="105"/>
      <c r="F973" s="101"/>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43"/>
    </row>
    <row r="974" spans="1:32" x14ac:dyDescent="0.2">
      <c r="A974" s="40" t="str">
        <f t="shared" si="46"/>
        <v/>
      </c>
      <c r="B974" s="41" t="str">
        <f t="shared" si="47"/>
        <v/>
      </c>
      <c r="C974" s="44" t="str">
        <f t="shared" si="48"/>
        <v/>
      </c>
      <c r="D974" s="104"/>
      <c r="E974" s="105"/>
      <c r="F974" s="101"/>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43"/>
    </row>
    <row r="975" spans="1:32" x14ac:dyDescent="0.2">
      <c r="A975" s="40" t="str">
        <f t="shared" si="46"/>
        <v/>
      </c>
      <c r="B975" s="41" t="str">
        <f t="shared" si="47"/>
        <v/>
      </c>
      <c r="C975" s="44" t="str">
        <f t="shared" si="48"/>
        <v/>
      </c>
      <c r="D975" s="104"/>
      <c r="E975" s="105"/>
      <c r="F975" s="101"/>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43"/>
    </row>
    <row r="976" spans="1:32" x14ac:dyDescent="0.2">
      <c r="A976" s="40" t="str">
        <f t="shared" si="46"/>
        <v/>
      </c>
      <c r="B976" s="41" t="str">
        <f t="shared" si="47"/>
        <v/>
      </c>
      <c r="C976" s="44" t="str">
        <f t="shared" si="48"/>
        <v/>
      </c>
      <c r="D976" s="104"/>
      <c r="E976" s="105"/>
      <c r="F976" s="101"/>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43"/>
    </row>
    <row r="977" spans="1:32" x14ac:dyDescent="0.2">
      <c r="A977" s="40" t="str">
        <f t="shared" si="46"/>
        <v/>
      </c>
      <c r="B977" s="41" t="str">
        <f t="shared" si="47"/>
        <v/>
      </c>
      <c r="C977" s="44" t="str">
        <f t="shared" si="48"/>
        <v/>
      </c>
      <c r="D977" s="104"/>
      <c r="E977" s="105"/>
      <c r="F977" s="101"/>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43"/>
    </row>
    <row r="978" spans="1:32" x14ac:dyDescent="0.2">
      <c r="A978" s="40" t="str">
        <f t="shared" si="46"/>
        <v/>
      </c>
      <c r="B978" s="41" t="str">
        <f t="shared" si="47"/>
        <v/>
      </c>
      <c r="C978" s="44" t="str">
        <f t="shared" si="48"/>
        <v/>
      </c>
      <c r="D978" s="104"/>
      <c r="E978" s="105"/>
      <c r="F978" s="101"/>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43"/>
    </row>
    <row r="979" spans="1:32" x14ac:dyDescent="0.2">
      <c r="A979" s="40" t="str">
        <f t="shared" si="46"/>
        <v/>
      </c>
      <c r="B979" s="41" t="str">
        <f t="shared" si="47"/>
        <v/>
      </c>
      <c r="C979" s="44" t="str">
        <f t="shared" si="48"/>
        <v/>
      </c>
      <c r="D979" s="104"/>
      <c r="E979" s="105"/>
      <c r="F979" s="101"/>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43"/>
    </row>
    <row r="980" spans="1:32" x14ac:dyDescent="0.2">
      <c r="A980" s="40" t="str">
        <f t="shared" si="46"/>
        <v/>
      </c>
      <c r="B980" s="41" t="str">
        <f t="shared" ref="B980:B1018" si="49">IF(COUNT(G980:AE980)&gt;0,SUM(G980:AE980),"")</f>
        <v/>
      </c>
      <c r="C980" s="44" t="str">
        <f t="shared" si="48"/>
        <v/>
      </c>
      <c r="D980" s="104"/>
      <c r="E980" s="105"/>
      <c r="F980" s="101"/>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43"/>
    </row>
    <row r="981" spans="1:32" x14ac:dyDescent="0.2">
      <c r="A981" s="40" t="str">
        <f t="shared" ref="A981:A1018" si="50">IF(A980="","",(IF($G$9&gt;A980,A980+1,"")))</f>
        <v/>
      </c>
      <c r="B981" s="41" t="str">
        <f t="shared" si="49"/>
        <v/>
      </c>
      <c r="C981" s="44" t="str">
        <f t="shared" ref="C981:C1018" si="51">IF(COUNT(G981:AE981)&gt;0,B981/COUNT(G981:AE981),"")</f>
        <v/>
      </c>
      <c r="D981" s="104"/>
      <c r="E981" s="105"/>
      <c r="F981" s="101"/>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43"/>
    </row>
    <row r="982" spans="1:32" x14ac:dyDescent="0.2">
      <c r="A982" s="40" t="str">
        <f t="shared" si="50"/>
        <v/>
      </c>
      <c r="B982" s="41" t="str">
        <f t="shared" si="49"/>
        <v/>
      </c>
      <c r="C982" s="44" t="str">
        <f t="shared" si="51"/>
        <v/>
      </c>
      <c r="D982" s="104"/>
      <c r="E982" s="105"/>
      <c r="F982" s="101"/>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c r="AF982" s="43"/>
    </row>
    <row r="983" spans="1:32" x14ac:dyDescent="0.2">
      <c r="A983" s="40" t="str">
        <f t="shared" si="50"/>
        <v/>
      </c>
      <c r="B983" s="41" t="str">
        <f t="shared" si="49"/>
        <v/>
      </c>
      <c r="C983" s="44" t="str">
        <f t="shared" si="51"/>
        <v/>
      </c>
      <c r="D983" s="104"/>
      <c r="E983" s="105"/>
      <c r="F983" s="101"/>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c r="AF983" s="43"/>
    </row>
    <row r="984" spans="1:32" x14ac:dyDescent="0.2">
      <c r="A984" s="40" t="str">
        <f t="shared" si="50"/>
        <v/>
      </c>
      <c r="B984" s="41" t="str">
        <f t="shared" si="49"/>
        <v/>
      </c>
      <c r="C984" s="44" t="str">
        <f t="shared" si="51"/>
        <v/>
      </c>
      <c r="D984" s="104"/>
      <c r="E984" s="105"/>
      <c r="F984" s="101"/>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c r="AF984" s="43"/>
    </row>
    <row r="985" spans="1:32" x14ac:dyDescent="0.2">
      <c r="A985" s="40" t="str">
        <f t="shared" si="50"/>
        <v/>
      </c>
      <c r="B985" s="41" t="str">
        <f t="shared" si="49"/>
        <v/>
      </c>
      <c r="C985" s="44" t="str">
        <f t="shared" si="51"/>
        <v/>
      </c>
      <c r="D985" s="104"/>
      <c r="E985" s="105"/>
      <c r="F985" s="101"/>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c r="AF985" s="43"/>
    </row>
    <row r="986" spans="1:32" x14ac:dyDescent="0.2">
      <c r="A986" s="40" t="str">
        <f t="shared" si="50"/>
        <v/>
      </c>
      <c r="B986" s="41" t="str">
        <f t="shared" si="49"/>
        <v/>
      </c>
      <c r="C986" s="44" t="str">
        <f t="shared" si="51"/>
        <v/>
      </c>
      <c r="D986" s="104"/>
      <c r="E986" s="105"/>
      <c r="F986" s="101"/>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43"/>
    </row>
    <row r="987" spans="1:32" x14ac:dyDescent="0.2">
      <c r="A987" s="40" t="str">
        <f t="shared" si="50"/>
        <v/>
      </c>
      <c r="B987" s="41" t="str">
        <f t="shared" si="49"/>
        <v/>
      </c>
      <c r="C987" s="44" t="str">
        <f t="shared" si="51"/>
        <v/>
      </c>
      <c r="D987" s="104"/>
      <c r="E987" s="105"/>
      <c r="F987" s="101"/>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c r="AF987" s="43"/>
    </row>
    <row r="988" spans="1:32" x14ac:dyDescent="0.2">
      <c r="A988" s="40" t="str">
        <f t="shared" si="50"/>
        <v/>
      </c>
      <c r="B988" s="41" t="str">
        <f t="shared" si="49"/>
        <v/>
      </c>
      <c r="C988" s="44" t="str">
        <f t="shared" si="51"/>
        <v/>
      </c>
      <c r="D988" s="104"/>
      <c r="E988" s="105"/>
      <c r="F988" s="101"/>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c r="AF988" s="43"/>
    </row>
    <row r="989" spans="1:32" x14ac:dyDescent="0.2">
      <c r="A989" s="40" t="str">
        <f t="shared" si="50"/>
        <v/>
      </c>
      <c r="B989" s="41" t="str">
        <f t="shared" si="49"/>
        <v/>
      </c>
      <c r="C989" s="44" t="str">
        <f t="shared" si="51"/>
        <v/>
      </c>
      <c r="D989" s="104"/>
      <c r="E989" s="105"/>
      <c r="F989" s="101"/>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c r="AF989" s="43"/>
    </row>
    <row r="990" spans="1:32" x14ac:dyDescent="0.2">
      <c r="A990" s="40" t="str">
        <f t="shared" si="50"/>
        <v/>
      </c>
      <c r="B990" s="41" t="str">
        <f t="shared" si="49"/>
        <v/>
      </c>
      <c r="C990" s="44" t="str">
        <f t="shared" si="51"/>
        <v/>
      </c>
      <c r="D990" s="104"/>
      <c r="E990" s="105"/>
      <c r="F990" s="101"/>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c r="AF990" s="43"/>
    </row>
    <row r="991" spans="1:32" x14ac:dyDescent="0.2">
      <c r="A991" s="40" t="str">
        <f t="shared" si="50"/>
        <v/>
      </c>
      <c r="B991" s="41" t="str">
        <f t="shared" si="49"/>
        <v/>
      </c>
      <c r="C991" s="44" t="str">
        <f t="shared" si="51"/>
        <v/>
      </c>
      <c r="D991" s="104"/>
      <c r="E991" s="105"/>
      <c r="F991" s="101"/>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c r="AF991" s="43"/>
    </row>
    <row r="992" spans="1:32" x14ac:dyDescent="0.2">
      <c r="A992" s="40" t="str">
        <f t="shared" si="50"/>
        <v/>
      </c>
      <c r="B992" s="41" t="str">
        <f t="shared" si="49"/>
        <v/>
      </c>
      <c r="C992" s="44" t="str">
        <f t="shared" si="51"/>
        <v/>
      </c>
      <c r="D992" s="104"/>
      <c r="E992" s="105"/>
      <c r="F992" s="101"/>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43"/>
    </row>
    <row r="993" spans="1:32" x14ac:dyDescent="0.2">
      <c r="A993" s="40" t="str">
        <f t="shared" si="50"/>
        <v/>
      </c>
      <c r="B993" s="41" t="str">
        <f t="shared" si="49"/>
        <v/>
      </c>
      <c r="C993" s="44" t="str">
        <f t="shared" si="51"/>
        <v/>
      </c>
      <c r="D993" s="104"/>
      <c r="E993" s="105"/>
      <c r="F993" s="101"/>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43"/>
    </row>
    <row r="994" spans="1:32" x14ac:dyDescent="0.2">
      <c r="A994" s="40" t="str">
        <f t="shared" si="50"/>
        <v/>
      </c>
      <c r="B994" s="41" t="str">
        <f t="shared" si="49"/>
        <v/>
      </c>
      <c r="C994" s="44" t="str">
        <f t="shared" si="51"/>
        <v/>
      </c>
      <c r="D994" s="104"/>
      <c r="E994" s="105"/>
      <c r="F994" s="101"/>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43"/>
    </row>
    <row r="995" spans="1:32" x14ac:dyDescent="0.2">
      <c r="A995" s="40" t="str">
        <f t="shared" si="50"/>
        <v/>
      </c>
      <c r="B995" s="41" t="str">
        <f t="shared" si="49"/>
        <v/>
      </c>
      <c r="C995" s="44" t="str">
        <f t="shared" si="51"/>
        <v/>
      </c>
      <c r="D995" s="104"/>
      <c r="E995" s="105"/>
      <c r="F995" s="101"/>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c r="AF995" s="43"/>
    </row>
    <row r="996" spans="1:32" x14ac:dyDescent="0.2">
      <c r="A996" s="40" t="str">
        <f t="shared" si="50"/>
        <v/>
      </c>
      <c r="B996" s="41" t="str">
        <f t="shared" si="49"/>
        <v/>
      </c>
      <c r="C996" s="44" t="str">
        <f t="shared" si="51"/>
        <v/>
      </c>
      <c r="D996" s="104"/>
      <c r="E996" s="105"/>
      <c r="F996" s="101"/>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43"/>
    </row>
    <row r="997" spans="1:32" x14ac:dyDescent="0.2">
      <c r="A997" s="40" t="str">
        <f t="shared" si="50"/>
        <v/>
      </c>
      <c r="B997" s="41" t="str">
        <f t="shared" si="49"/>
        <v/>
      </c>
      <c r="C997" s="44" t="str">
        <f t="shared" si="51"/>
        <v/>
      </c>
      <c r="D997" s="104"/>
      <c r="E997" s="105"/>
      <c r="F997" s="101"/>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c r="AF997" s="43"/>
    </row>
    <row r="998" spans="1:32" x14ac:dyDescent="0.2">
      <c r="A998" s="40" t="str">
        <f t="shared" si="50"/>
        <v/>
      </c>
      <c r="B998" s="41" t="str">
        <f t="shared" si="49"/>
        <v/>
      </c>
      <c r="C998" s="44" t="str">
        <f t="shared" si="51"/>
        <v/>
      </c>
      <c r="D998" s="104"/>
      <c r="E998" s="105"/>
      <c r="F998" s="101"/>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c r="AF998" s="43"/>
    </row>
    <row r="999" spans="1:32" x14ac:dyDescent="0.2">
      <c r="A999" s="40" t="str">
        <f t="shared" si="50"/>
        <v/>
      </c>
      <c r="B999" s="41" t="str">
        <f t="shared" si="49"/>
        <v/>
      </c>
      <c r="C999" s="44" t="str">
        <f t="shared" si="51"/>
        <v/>
      </c>
      <c r="D999" s="104"/>
      <c r="E999" s="105"/>
      <c r="F999" s="101"/>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43"/>
    </row>
    <row r="1000" spans="1:32" x14ac:dyDescent="0.2">
      <c r="A1000" s="40" t="str">
        <f t="shared" si="50"/>
        <v/>
      </c>
      <c r="B1000" s="41" t="str">
        <f t="shared" si="49"/>
        <v/>
      </c>
      <c r="C1000" s="44" t="str">
        <f t="shared" si="51"/>
        <v/>
      </c>
      <c r="D1000" s="104"/>
      <c r="E1000" s="105"/>
      <c r="F1000" s="101"/>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43"/>
    </row>
    <row r="1001" spans="1:32" x14ac:dyDescent="0.2">
      <c r="A1001" s="40" t="str">
        <f t="shared" si="50"/>
        <v/>
      </c>
      <c r="B1001" s="41" t="str">
        <f t="shared" si="49"/>
        <v/>
      </c>
      <c r="C1001" s="44" t="str">
        <f t="shared" si="51"/>
        <v/>
      </c>
      <c r="D1001" s="104"/>
      <c r="E1001" s="105"/>
      <c r="F1001" s="101"/>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43"/>
    </row>
    <row r="1002" spans="1:32" x14ac:dyDescent="0.2">
      <c r="A1002" s="40" t="str">
        <f t="shared" si="50"/>
        <v/>
      </c>
      <c r="B1002" s="41" t="str">
        <f t="shared" si="49"/>
        <v/>
      </c>
      <c r="C1002" s="44" t="str">
        <f t="shared" si="51"/>
        <v/>
      </c>
      <c r="D1002" s="104"/>
      <c r="E1002" s="105"/>
      <c r="F1002" s="101"/>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43"/>
    </row>
    <row r="1003" spans="1:32" x14ac:dyDescent="0.2">
      <c r="A1003" s="40" t="str">
        <f t="shared" si="50"/>
        <v/>
      </c>
      <c r="B1003" s="41" t="str">
        <f t="shared" si="49"/>
        <v/>
      </c>
      <c r="C1003" s="44" t="str">
        <f t="shared" si="51"/>
        <v/>
      </c>
      <c r="D1003" s="104"/>
      <c r="E1003" s="105"/>
      <c r="F1003" s="101"/>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43"/>
    </row>
    <row r="1004" spans="1:32" x14ac:dyDescent="0.2">
      <c r="A1004" s="40" t="str">
        <f t="shared" si="50"/>
        <v/>
      </c>
      <c r="B1004" s="41" t="str">
        <f t="shared" si="49"/>
        <v/>
      </c>
      <c r="C1004" s="44" t="str">
        <f t="shared" si="51"/>
        <v/>
      </c>
      <c r="D1004" s="104"/>
      <c r="E1004" s="105"/>
      <c r="F1004" s="101"/>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43"/>
    </row>
    <row r="1005" spans="1:32" x14ac:dyDescent="0.2">
      <c r="A1005" s="40" t="str">
        <f t="shared" si="50"/>
        <v/>
      </c>
      <c r="B1005" s="41" t="str">
        <f t="shared" si="49"/>
        <v/>
      </c>
      <c r="C1005" s="44" t="str">
        <f t="shared" si="51"/>
        <v/>
      </c>
      <c r="D1005" s="104"/>
      <c r="E1005" s="105"/>
      <c r="F1005" s="101"/>
      <c r="G1005" s="102"/>
      <c r="H1005" s="102"/>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43"/>
    </row>
    <row r="1006" spans="1:32" x14ac:dyDescent="0.2">
      <c r="A1006" s="40" t="str">
        <f t="shared" si="50"/>
        <v/>
      </c>
      <c r="B1006" s="41" t="str">
        <f t="shared" si="49"/>
        <v/>
      </c>
      <c r="C1006" s="44" t="str">
        <f t="shared" si="51"/>
        <v/>
      </c>
      <c r="D1006" s="104"/>
      <c r="E1006" s="105"/>
      <c r="F1006" s="101"/>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43"/>
    </row>
    <row r="1007" spans="1:32" x14ac:dyDescent="0.2">
      <c r="A1007" s="40" t="str">
        <f t="shared" si="50"/>
        <v/>
      </c>
      <c r="B1007" s="41" t="str">
        <f t="shared" si="49"/>
        <v/>
      </c>
      <c r="C1007" s="44" t="str">
        <f t="shared" si="51"/>
        <v/>
      </c>
      <c r="D1007" s="104"/>
      <c r="E1007" s="105"/>
      <c r="F1007" s="101"/>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43"/>
    </row>
    <row r="1008" spans="1:32" x14ac:dyDescent="0.2">
      <c r="A1008" s="40" t="str">
        <f t="shared" si="50"/>
        <v/>
      </c>
      <c r="B1008" s="41" t="str">
        <f t="shared" si="49"/>
        <v/>
      </c>
      <c r="C1008" s="44" t="str">
        <f t="shared" si="51"/>
        <v/>
      </c>
      <c r="D1008" s="104"/>
      <c r="E1008" s="105"/>
      <c r="F1008" s="101"/>
      <c r="G1008" s="102"/>
      <c r="H1008" s="102"/>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43"/>
    </row>
    <row r="1009" spans="1:32" x14ac:dyDescent="0.2">
      <c r="A1009" s="40" t="str">
        <f t="shared" si="50"/>
        <v/>
      </c>
      <c r="B1009" s="41" t="str">
        <f t="shared" si="49"/>
        <v/>
      </c>
      <c r="C1009" s="44" t="str">
        <f t="shared" si="51"/>
        <v/>
      </c>
      <c r="D1009" s="104"/>
      <c r="E1009" s="105"/>
      <c r="F1009" s="101"/>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43"/>
    </row>
    <row r="1010" spans="1:32" x14ac:dyDescent="0.2">
      <c r="A1010" s="40" t="str">
        <f t="shared" si="50"/>
        <v/>
      </c>
      <c r="B1010" s="41" t="str">
        <f t="shared" si="49"/>
        <v/>
      </c>
      <c r="C1010" s="44" t="str">
        <f t="shared" si="51"/>
        <v/>
      </c>
      <c r="D1010" s="104"/>
      <c r="E1010" s="105"/>
      <c r="F1010" s="101"/>
      <c r="G1010" s="102"/>
      <c r="H1010" s="102"/>
      <c r="I1010" s="102"/>
      <c r="J1010" s="102"/>
      <c r="K1010" s="102"/>
      <c r="L1010" s="102"/>
      <c r="M1010" s="102"/>
      <c r="N1010" s="102"/>
      <c r="O1010" s="102"/>
      <c r="P1010" s="102"/>
      <c r="Q1010" s="102"/>
      <c r="R1010" s="102"/>
      <c r="S1010" s="102"/>
      <c r="T1010" s="102"/>
      <c r="U1010" s="102"/>
      <c r="V1010" s="102"/>
      <c r="W1010" s="102"/>
      <c r="X1010" s="102"/>
      <c r="Y1010" s="102"/>
      <c r="Z1010" s="102"/>
      <c r="AA1010" s="102"/>
      <c r="AB1010" s="102"/>
      <c r="AC1010" s="102"/>
      <c r="AD1010" s="102"/>
      <c r="AE1010" s="102"/>
      <c r="AF1010" s="43"/>
    </row>
    <row r="1011" spans="1:32" x14ac:dyDescent="0.2">
      <c r="A1011" s="40" t="str">
        <f t="shared" si="50"/>
        <v/>
      </c>
      <c r="B1011" s="41" t="str">
        <f t="shared" si="49"/>
        <v/>
      </c>
      <c r="C1011" s="44" t="str">
        <f t="shared" si="51"/>
        <v/>
      </c>
      <c r="D1011" s="104"/>
      <c r="E1011" s="105"/>
      <c r="F1011" s="101"/>
      <c r="G1011" s="102"/>
      <c r="H1011" s="102"/>
      <c r="I1011" s="102"/>
      <c r="J1011" s="102"/>
      <c r="K1011" s="102"/>
      <c r="L1011" s="102"/>
      <c r="M1011" s="102"/>
      <c r="N1011" s="102"/>
      <c r="O1011" s="102"/>
      <c r="P1011" s="102"/>
      <c r="Q1011" s="102"/>
      <c r="R1011" s="102"/>
      <c r="S1011" s="102"/>
      <c r="T1011" s="102"/>
      <c r="U1011" s="102"/>
      <c r="V1011" s="102"/>
      <c r="W1011" s="102"/>
      <c r="X1011" s="102"/>
      <c r="Y1011" s="102"/>
      <c r="Z1011" s="102"/>
      <c r="AA1011" s="102"/>
      <c r="AB1011" s="102"/>
      <c r="AC1011" s="102"/>
      <c r="AD1011" s="102"/>
      <c r="AE1011" s="102"/>
      <c r="AF1011" s="43"/>
    </row>
    <row r="1012" spans="1:32" x14ac:dyDescent="0.2">
      <c r="A1012" s="40" t="str">
        <f t="shared" si="50"/>
        <v/>
      </c>
      <c r="B1012" s="41" t="str">
        <f t="shared" si="49"/>
        <v/>
      </c>
      <c r="C1012" s="44" t="str">
        <f t="shared" si="51"/>
        <v/>
      </c>
      <c r="D1012" s="104"/>
      <c r="E1012" s="105"/>
      <c r="F1012" s="101"/>
      <c r="G1012" s="102"/>
      <c r="H1012" s="102"/>
      <c r="I1012" s="102"/>
      <c r="J1012" s="102"/>
      <c r="K1012" s="102"/>
      <c r="L1012" s="102"/>
      <c r="M1012" s="102"/>
      <c r="N1012" s="102"/>
      <c r="O1012" s="102"/>
      <c r="P1012" s="102"/>
      <c r="Q1012" s="102"/>
      <c r="R1012" s="102"/>
      <c r="S1012" s="102"/>
      <c r="T1012" s="102"/>
      <c r="U1012" s="102"/>
      <c r="V1012" s="102"/>
      <c r="W1012" s="102"/>
      <c r="X1012" s="102"/>
      <c r="Y1012" s="102"/>
      <c r="Z1012" s="102"/>
      <c r="AA1012" s="102"/>
      <c r="AB1012" s="102"/>
      <c r="AC1012" s="102"/>
      <c r="AD1012" s="102"/>
      <c r="AE1012" s="102"/>
      <c r="AF1012" s="43"/>
    </row>
    <row r="1013" spans="1:32" x14ac:dyDescent="0.2">
      <c r="A1013" s="40" t="str">
        <f t="shared" si="50"/>
        <v/>
      </c>
      <c r="B1013" s="41" t="str">
        <f t="shared" si="49"/>
        <v/>
      </c>
      <c r="C1013" s="44" t="str">
        <f t="shared" si="51"/>
        <v/>
      </c>
      <c r="D1013" s="104"/>
      <c r="E1013" s="105"/>
      <c r="F1013" s="101"/>
      <c r="G1013" s="102"/>
      <c r="H1013" s="102"/>
      <c r="I1013" s="102"/>
      <c r="J1013" s="102"/>
      <c r="K1013" s="102"/>
      <c r="L1013" s="102"/>
      <c r="M1013" s="102"/>
      <c r="N1013" s="102"/>
      <c r="O1013" s="102"/>
      <c r="P1013" s="102"/>
      <c r="Q1013" s="102"/>
      <c r="R1013" s="102"/>
      <c r="S1013" s="102"/>
      <c r="T1013" s="102"/>
      <c r="U1013" s="102"/>
      <c r="V1013" s="102"/>
      <c r="W1013" s="102"/>
      <c r="X1013" s="102"/>
      <c r="Y1013" s="102"/>
      <c r="Z1013" s="102"/>
      <c r="AA1013" s="102"/>
      <c r="AB1013" s="102"/>
      <c r="AC1013" s="102"/>
      <c r="AD1013" s="102"/>
      <c r="AE1013" s="102"/>
      <c r="AF1013" s="43"/>
    </row>
    <row r="1014" spans="1:32" x14ac:dyDescent="0.2">
      <c r="A1014" s="40" t="str">
        <f t="shared" si="50"/>
        <v/>
      </c>
      <c r="B1014" s="41" t="str">
        <f t="shared" si="49"/>
        <v/>
      </c>
      <c r="C1014" s="44" t="str">
        <f t="shared" si="51"/>
        <v/>
      </c>
      <c r="D1014" s="104"/>
      <c r="E1014" s="105"/>
      <c r="F1014" s="101"/>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43"/>
    </row>
    <row r="1015" spans="1:32" x14ac:dyDescent="0.2">
      <c r="A1015" s="40" t="str">
        <f t="shared" si="50"/>
        <v/>
      </c>
      <c r="B1015" s="41" t="str">
        <f t="shared" si="49"/>
        <v/>
      </c>
      <c r="C1015" s="44" t="str">
        <f t="shared" si="51"/>
        <v/>
      </c>
      <c r="D1015" s="104"/>
      <c r="E1015" s="105"/>
      <c r="F1015" s="101"/>
      <c r="G1015" s="102"/>
      <c r="H1015" s="102"/>
      <c r="I1015" s="102"/>
      <c r="J1015" s="102"/>
      <c r="K1015" s="102"/>
      <c r="L1015" s="102"/>
      <c r="M1015" s="102"/>
      <c r="N1015" s="102"/>
      <c r="O1015" s="102"/>
      <c r="P1015" s="102"/>
      <c r="Q1015" s="102"/>
      <c r="R1015" s="102"/>
      <c r="S1015" s="102"/>
      <c r="T1015" s="102"/>
      <c r="U1015" s="102"/>
      <c r="V1015" s="102"/>
      <c r="W1015" s="102"/>
      <c r="X1015" s="102"/>
      <c r="Y1015" s="102"/>
      <c r="Z1015" s="102"/>
      <c r="AA1015" s="102"/>
      <c r="AB1015" s="102"/>
      <c r="AC1015" s="102"/>
      <c r="AD1015" s="102"/>
      <c r="AE1015" s="102"/>
      <c r="AF1015" s="43"/>
    </row>
    <row r="1016" spans="1:32" x14ac:dyDescent="0.2">
      <c r="A1016" s="40" t="str">
        <f t="shared" si="50"/>
        <v/>
      </c>
      <c r="B1016" s="41" t="str">
        <f t="shared" si="49"/>
        <v/>
      </c>
      <c r="C1016" s="44" t="str">
        <f t="shared" si="51"/>
        <v/>
      </c>
      <c r="D1016" s="104"/>
      <c r="E1016" s="105"/>
      <c r="F1016" s="101"/>
      <c r="G1016" s="102"/>
      <c r="H1016" s="102"/>
      <c r="I1016" s="102"/>
      <c r="J1016" s="102"/>
      <c r="K1016" s="102"/>
      <c r="L1016" s="102"/>
      <c r="M1016" s="102"/>
      <c r="N1016" s="102"/>
      <c r="O1016" s="102"/>
      <c r="P1016" s="102"/>
      <c r="Q1016" s="102"/>
      <c r="R1016" s="102"/>
      <c r="S1016" s="102"/>
      <c r="T1016" s="102"/>
      <c r="U1016" s="102"/>
      <c r="V1016" s="102"/>
      <c r="W1016" s="102"/>
      <c r="X1016" s="102"/>
      <c r="Y1016" s="102"/>
      <c r="Z1016" s="102"/>
      <c r="AA1016" s="102"/>
      <c r="AB1016" s="102"/>
      <c r="AC1016" s="102"/>
      <c r="AD1016" s="102"/>
      <c r="AE1016" s="102"/>
      <c r="AF1016" s="43"/>
    </row>
    <row r="1017" spans="1:32" x14ac:dyDescent="0.2">
      <c r="A1017" s="40" t="str">
        <f t="shared" si="50"/>
        <v/>
      </c>
      <c r="B1017" s="41" t="str">
        <f t="shared" si="49"/>
        <v/>
      </c>
      <c r="C1017" s="44" t="str">
        <f t="shared" si="51"/>
        <v/>
      </c>
      <c r="D1017" s="104"/>
      <c r="E1017" s="105"/>
      <c r="F1017" s="101"/>
      <c r="G1017" s="102"/>
      <c r="H1017" s="102"/>
      <c r="I1017" s="102"/>
      <c r="J1017" s="102"/>
      <c r="K1017" s="102"/>
      <c r="L1017" s="102"/>
      <c r="M1017" s="102"/>
      <c r="N1017" s="102"/>
      <c r="O1017" s="102"/>
      <c r="P1017" s="102"/>
      <c r="Q1017" s="102"/>
      <c r="R1017" s="102"/>
      <c r="S1017" s="102"/>
      <c r="T1017" s="102"/>
      <c r="U1017" s="102"/>
      <c r="V1017" s="102"/>
      <c r="W1017" s="102"/>
      <c r="X1017" s="102"/>
      <c r="Y1017" s="102"/>
      <c r="Z1017" s="102"/>
      <c r="AA1017" s="102"/>
      <c r="AB1017" s="102"/>
      <c r="AC1017" s="102"/>
      <c r="AD1017" s="102"/>
      <c r="AE1017" s="102"/>
      <c r="AF1017" s="43"/>
    </row>
    <row r="1018" spans="1:32" x14ac:dyDescent="0.2">
      <c r="A1018" s="40" t="str">
        <f t="shared" si="50"/>
        <v/>
      </c>
      <c r="B1018" s="41" t="str">
        <f t="shared" si="49"/>
        <v/>
      </c>
      <c r="C1018" s="44" t="str">
        <f t="shared" si="51"/>
        <v/>
      </c>
      <c r="D1018" s="104"/>
      <c r="E1018" s="105"/>
      <c r="F1018" s="101"/>
      <c r="G1018" s="102"/>
      <c r="H1018" s="102"/>
      <c r="I1018" s="102"/>
      <c r="J1018" s="102"/>
      <c r="K1018" s="102"/>
      <c r="L1018" s="102"/>
      <c r="M1018" s="102"/>
      <c r="N1018" s="102"/>
      <c r="O1018" s="102"/>
      <c r="P1018" s="102"/>
      <c r="Q1018" s="102"/>
      <c r="R1018" s="102"/>
      <c r="S1018" s="102"/>
      <c r="T1018" s="102"/>
      <c r="U1018" s="102"/>
      <c r="V1018" s="102"/>
      <c r="W1018" s="102"/>
      <c r="X1018" s="102"/>
      <c r="Y1018" s="102"/>
      <c r="Z1018" s="102"/>
      <c r="AA1018" s="102"/>
      <c r="AB1018" s="102"/>
      <c r="AC1018" s="102"/>
      <c r="AD1018" s="102"/>
      <c r="AE1018" s="102"/>
      <c r="AF1018" s="43"/>
    </row>
  </sheetData>
  <sheetProtection formatCells="0"/>
  <dataConsolidate/>
  <mergeCells count="6">
    <mergeCell ref="L13:O13"/>
    <mergeCell ref="G4:K4"/>
    <mergeCell ref="G5:K5"/>
    <mergeCell ref="G6:K6"/>
    <mergeCell ref="G7:K7"/>
    <mergeCell ref="G13:K13"/>
  </mergeCells>
  <phoneticPr fontId="0" type="noConversion"/>
  <conditionalFormatting sqref="G19:AE1018">
    <cfRule type="expression" dxfId="22" priority="7">
      <formula>AND(G$12&lt;=Number_of_criteria,$A19&lt;=Number_of_participants)</formula>
    </cfRule>
  </conditionalFormatting>
  <conditionalFormatting sqref="G14:AE16">
    <cfRule type="expression" dxfId="21" priority="4">
      <formula>G$12&lt;=Number_of_criteria</formula>
    </cfRule>
  </conditionalFormatting>
  <conditionalFormatting sqref="F19:F1018">
    <cfRule type="expression" dxfId="20" priority="3">
      <formula>$A19&lt;=Number_of_participants</formula>
    </cfRule>
  </conditionalFormatting>
  <conditionalFormatting sqref="G17:AE18">
    <cfRule type="expression" dxfId="19" priority="2">
      <formula>G$12&lt;=Number_of_criteria</formula>
    </cfRule>
  </conditionalFormatting>
  <conditionalFormatting sqref="D19:E1018">
    <cfRule type="expression" dxfId="18" priority="1">
      <formula>$A19&lt;=Number_of_participants</formula>
    </cfRule>
  </conditionalFormatting>
  <dataValidations count="1">
    <dataValidation allowBlank="1" showInputMessage="1" showErrorMessage="1" errorTitle="This is not a valid number" error="You can only enter numbers. There might be a problem in converting decimal separators (. or ,)." sqref="F19:F1018 H19:AE1018 G20:G1018" xr:uid="{00000000-0002-0000-0100-000000000000}"/>
  </dataValidations>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858B1-2069-43C3-90BB-5FEE54C57210}">
  <sheetPr>
    <tabColor rgb="FF00B050"/>
  </sheetPr>
  <dimension ref="A1:AJ1019"/>
  <sheetViews>
    <sheetView tabSelected="1" topLeftCell="A4" workbookViewId="0">
      <selection activeCell="K21" sqref="K21"/>
    </sheetView>
  </sheetViews>
  <sheetFormatPr defaultColWidth="9.1796875" defaultRowHeight="14.5" x14ac:dyDescent="0.35"/>
  <cols>
    <col min="1" max="1" width="9.1796875" style="107" customWidth="1"/>
    <col min="2" max="2" width="21.26953125" style="107" customWidth="1"/>
    <col min="3" max="11" width="10.54296875" style="107" customWidth="1"/>
    <col min="12" max="16384" width="9.1796875" style="108"/>
  </cols>
  <sheetData>
    <row r="1" spans="1:11" ht="22" x14ac:dyDescent="0.4">
      <c r="A1" s="106" t="s">
        <v>94</v>
      </c>
    </row>
    <row r="3" spans="1:11" x14ac:dyDescent="0.35">
      <c r="C3" s="109" t="s">
        <v>137</v>
      </c>
      <c r="D3" s="110" t="s">
        <v>137</v>
      </c>
      <c r="F3" s="111" t="s">
        <v>95</v>
      </c>
      <c r="H3" s="112"/>
      <c r="I3" s="112"/>
    </row>
    <row r="4" spans="1:11" x14ac:dyDescent="0.35">
      <c r="C4" s="109" t="s">
        <v>137</v>
      </c>
      <c r="D4" s="110" t="s">
        <v>137</v>
      </c>
      <c r="F4" s="111" t="s">
        <v>96</v>
      </c>
      <c r="G4" s="113" t="s">
        <v>47</v>
      </c>
      <c r="H4" s="114"/>
      <c r="I4" s="114"/>
    </row>
    <row r="5" spans="1:11" x14ac:dyDescent="0.35">
      <c r="C5" s="109" t="s">
        <v>137</v>
      </c>
      <c r="D5" s="110" t="s">
        <v>137</v>
      </c>
      <c r="F5" s="111" t="s">
        <v>97</v>
      </c>
      <c r="G5" s="115" t="s">
        <v>98</v>
      </c>
      <c r="H5" s="113" t="s">
        <v>51</v>
      </c>
      <c r="I5" s="154" t="s">
        <v>46</v>
      </c>
    </row>
    <row r="6" spans="1:11" x14ac:dyDescent="0.35">
      <c r="C6" s="109" t="s">
        <v>137</v>
      </c>
      <c r="D6" s="110" t="s">
        <v>137</v>
      </c>
      <c r="F6" s="111" t="s">
        <v>99</v>
      </c>
      <c r="G6" s="115" t="s">
        <v>49</v>
      </c>
      <c r="H6" s="113" t="s">
        <v>55</v>
      </c>
      <c r="I6" s="154" t="s">
        <v>57</v>
      </c>
    </row>
    <row r="7" spans="1:11" x14ac:dyDescent="0.35">
      <c r="C7" s="109" t="s">
        <v>137</v>
      </c>
      <c r="D7" s="110" t="s">
        <v>137</v>
      </c>
      <c r="F7" s="111" t="s">
        <v>100</v>
      </c>
      <c r="G7" s="115" t="s">
        <v>50</v>
      </c>
      <c r="H7" s="113" t="s">
        <v>54</v>
      </c>
      <c r="I7" s="154" t="s">
        <v>56</v>
      </c>
    </row>
    <row r="8" spans="1:11" x14ac:dyDescent="0.35">
      <c r="C8" s="109" t="s">
        <v>137</v>
      </c>
      <c r="D8" s="110" t="s">
        <v>137</v>
      </c>
    </row>
    <row r="9" spans="1:11" x14ac:dyDescent="0.35">
      <c r="C9" s="109" t="s">
        <v>81</v>
      </c>
      <c r="D9" s="110">
        <f>Number_of_participants</f>
        <v>31</v>
      </c>
    </row>
    <row r="10" spans="1:11" x14ac:dyDescent="0.35">
      <c r="C10" s="109" t="s">
        <v>138</v>
      </c>
      <c r="D10" s="110">
        <f>Number_of_criteria</f>
        <v>10</v>
      </c>
      <c r="H10" s="109" t="s">
        <v>101</v>
      </c>
      <c r="I10" s="116">
        <f>(Number_of_criteria/(Number_of_criteria-1)) * (1 - (SUM(J19:J1018)/J16))</f>
        <v>0.76749500885548894</v>
      </c>
    </row>
    <row r="11" spans="1:11" x14ac:dyDescent="0.35">
      <c r="C11" s="109"/>
      <c r="D11" s="110"/>
      <c r="H11" s="109" t="s">
        <v>102</v>
      </c>
      <c r="I11" s="116">
        <f>standard_deviation*SQRT(1-Cronbach_s_alpha)</f>
        <v>6.2014373791487261</v>
      </c>
    </row>
    <row r="15" spans="1:11" s="119" customFormat="1" ht="38.5" x14ac:dyDescent="0.35">
      <c r="A15" s="117"/>
      <c r="B15" s="118"/>
      <c r="C15" s="118" t="s">
        <v>103</v>
      </c>
      <c r="D15" s="118" t="s">
        <v>104</v>
      </c>
      <c r="E15" s="118" t="s">
        <v>37</v>
      </c>
      <c r="F15" s="118" t="s">
        <v>105</v>
      </c>
      <c r="G15" s="118" t="s">
        <v>3</v>
      </c>
      <c r="H15" s="118" t="s">
        <v>2</v>
      </c>
      <c r="I15" s="118" t="s">
        <v>8</v>
      </c>
      <c r="J15" s="118" t="s">
        <v>1</v>
      </c>
      <c r="K15" s="118" t="s">
        <v>0</v>
      </c>
    </row>
    <row r="16" spans="1:11" x14ac:dyDescent="0.35">
      <c r="A16" s="121"/>
      <c r="B16" s="130" t="s">
        <v>116</v>
      </c>
      <c r="C16" s="132">
        <f>IF(B19&lt;&gt;"",MIN(Total_score),"")</f>
        <v>41</v>
      </c>
      <c r="D16" s="132">
        <f>IF(B19&lt;&gt;"",MAX(Total_score),"")</f>
        <v>85</v>
      </c>
      <c r="E16" s="132">
        <f>IF(B19&lt;&gt;"",SUM(Theoretical_maximum_item_score),"")</f>
        <v>100</v>
      </c>
      <c r="F16" s="132"/>
      <c r="G16" s="132"/>
      <c r="H16" s="132"/>
      <c r="I16" s="132"/>
      <c r="J16" s="132">
        <f>IF(B19&lt;&gt;"",_xlfn.VAR.S(Total_score),"")</f>
        <v>165.40645161290303</v>
      </c>
      <c r="K16" s="132">
        <f>IF(B19&lt;&gt;"",_xlfn.STDEV.S(Total_score),"")</f>
        <v>12.861043955017921</v>
      </c>
    </row>
    <row r="17" spans="1:16" x14ac:dyDescent="0.35">
      <c r="A17" s="129"/>
      <c r="B17" s="131" t="s">
        <v>114</v>
      </c>
      <c r="C17" s="132">
        <f>IF(B19&lt;&gt;"",AVERAGE(Total_score),"")</f>
        <v>65.838709677419359</v>
      </c>
      <c r="D17" s="132">
        <f>IF(B19&lt;&gt;"",AVERAGE(Total_score),"")</f>
        <v>65.838709677419359</v>
      </c>
      <c r="E17" s="132">
        <f>IF(B19&lt;&gt;"",AVERAGE(Theoretical_maximum_item_score),"")</f>
        <v>10</v>
      </c>
      <c r="F17" s="132">
        <f t="shared" ref="F17:K17" si="0">AVERAGE(F19:F1018)</f>
        <v>0.6583870967741936</v>
      </c>
      <c r="G17" s="132">
        <f t="shared" si="0"/>
        <v>0.45948685491107366</v>
      </c>
      <c r="H17" s="132">
        <f t="shared" si="0"/>
        <v>0.5844669465726291</v>
      </c>
      <c r="I17" s="132">
        <f t="shared" si="0"/>
        <v>0.47759875940219604</v>
      </c>
      <c r="J17" s="132">
        <f t="shared" si="0"/>
        <v>5.115268817204301</v>
      </c>
      <c r="K17" s="132">
        <f t="shared" si="0"/>
        <v>2.1815068092138397</v>
      </c>
    </row>
    <row r="18" spans="1:16" x14ac:dyDescent="0.35">
      <c r="A18" s="120"/>
      <c r="B18" s="133" t="s">
        <v>115</v>
      </c>
      <c r="C18" s="123"/>
      <c r="D18" s="123"/>
      <c r="E18" s="123"/>
      <c r="F18" s="123"/>
      <c r="G18" s="123"/>
      <c r="H18" s="123"/>
      <c r="I18" s="123"/>
      <c r="J18" s="123"/>
      <c r="K18" s="123"/>
    </row>
    <row r="19" spans="1:16" x14ac:dyDescent="0.35">
      <c r="A19" s="122">
        <v>1</v>
      </c>
      <c r="B19" s="124" t="str">
        <f>IFERROR(LOOKUP(A19,'2. Enter scores'!$G$12:$AE$12,'2. Enter scores'!$G$14:$AE$14),"")</f>
        <v>Speed</v>
      </c>
      <c r="C19" s="116">
        <f>IF(B19&lt;&gt;"",MIN(INDEX(Scores,1,A19):INDEX(Scores,1000,A19)),"")</f>
        <v>3</v>
      </c>
      <c r="D19" s="116">
        <f>IF(B19&lt;&gt;"",MAX(INDEX(Scores,1,A19):INDEX(Scores,1000,A19)),"")</f>
        <v>10</v>
      </c>
      <c r="E19" s="116">
        <f t="shared" ref="E19:E82" si="1">IF(B19&lt;&gt;"",INDEX(Theoretical_maximum_item_score,A19),"")</f>
        <v>10</v>
      </c>
      <c r="F19" s="116">
        <f>IF(B19&lt;&gt;"",SUM(INDEX(Scores,1,A19):INDEX(Scores,1000,A19))/(Number_of_participants*E19),"")</f>
        <v>0.85161290322580641</v>
      </c>
      <c r="G19" s="116">
        <f>IF(B19&lt;&gt;"",CORREL(INDEX(Scores,1,A19):INDEX(Scores,1000,A19),INDEX(Rest_scores,1,A19):INDEX(Rest_scores,1000,A19)),"")</f>
        <v>0.3445309701574083</v>
      </c>
      <c r="H19" s="116">
        <f>IF(B19&lt;&gt;"",CORREL(INDEX(Scores,1,A19):INDEX(Scores,1000,A19),Total_score),"")</f>
        <v>0.48304216836070896</v>
      </c>
      <c r="I19" s="116">
        <f>IF(B19&lt;&gt;"",CORREL(INDEX(Scores,1,A19):INDEX(Scores,1000,A19),Grade),"")</f>
        <v>0.34208164425224052</v>
      </c>
      <c r="J19" s="128">
        <f>IF(B19&lt;&gt;"",_xlfn.VAR.S(INDEX(Scores,1,A19):INDEX(Scores,1000,A19)),"")</f>
        <v>4.3247311827956914</v>
      </c>
      <c r="K19" s="128">
        <f>IF(B19&lt;&gt;"",_xlfn.STDEV.S(INDEX(Scores,1,A19):INDEX(Scores,1000,A19)),"")</f>
        <v>2.0795988033261827</v>
      </c>
      <c r="M19" s="125"/>
      <c r="N19" s="126"/>
    </row>
    <row r="20" spans="1:16" x14ac:dyDescent="0.35">
      <c r="A20" s="122">
        <f t="shared" ref="A20:A83" si="2">IF(A19&lt;&gt;"",IF(Number_of_criteria&gt;=(A19+1),(A19+1),""),"")</f>
        <v>2</v>
      </c>
      <c r="B20" s="124" t="str">
        <f>IFERROR(LOOKUP(A20,'2. Enter scores'!$G$12:$AE$12,'2. Enter scores'!$G$14:$AE$14),"")</f>
        <v>Fuel consumption</v>
      </c>
      <c r="C20" s="116">
        <f>IF(B20&lt;&gt;"",MIN(INDEX(Scores,1,A20):INDEX(Scores,1000,A20)),"")</f>
        <v>0</v>
      </c>
      <c r="D20" s="116">
        <f>IF(B20&lt;&gt;"",MAX(INDEX(Scores,1,A20):INDEX(Scores,1000,A20)),"")</f>
        <v>7</v>
      </c>
      <c r="E20" s="116">
        <f t="shared" si="1"/>
        <v>10</v>
      </c>
      <c r="F20" s="116">
        <f>IF(B20&lt;&gt;"",SUM(INDEX(Scores,1,A20):INDEX(Scores,1000,A20))/(Number_of_participants*E20),"")</f>
        <v>0.48709677419354841</v>
      </c>
      <c r="G20" s="116">
        <f>IF(B20&lt;&gt;"",CORREL(INDEX(Scores,1,A20):INDEX(Scores,1000,A20),INDEX(Rest_scores,1,A20):INDEX(Rest_scores,1000,A20)),"")</f>
        <v>0.39338451834233867</v>
      </c>
      <c r="H20" s="116">
        <f>IF(B20&lt;&gt;"",CORREL(INDEX(Scores,1,A20):INDEX(Scores,1000,A20),Total_score),"")</f>
        <v>0.5377604350416747</v>
      </c>
      <c r="I20" s="116">
        <f>IF(B20&lt;&gt;"",CORREL(INDEX(Scores,1,A20):INDEX(Scores,1000,A20),Grade),"")</f>
        <v>0.40102753041059591</v>
      </c>
      <c r="J20" s="128">
        <f>IF(B20&lt;&gt;"",_xlfn.VAR.S(INDEX(Scores,1,A20):INDEX(Scores,1000,A20)),"")</f>
        <v>5.1827956989247319</v>
      </c>
      <c r="K20" s="128">
        <f>IF(B20&lt;&gt;"",_xlfn.STDEV.S(INDEX(Scores,1,A20):INDEX(Scores,1000,A20)),"")</f>
        <v>2.2765754322940261</v>
      </c>
      <c r="P20" s="127"/>
    </row>
    <row r="21" spans="1:16" x14ac:dyDescent="0.35">
      <c r="A21" s="122">
        <f t="shared" si="2"/>
        <v>3</v>
      </c>
      <c r="B21" s="124" t="str">
        <f>IFERROR(LOOKUP(A21,'2. Enter scores'!$G$12:$AE$12,'2. Enter scores'!$G$14:$AE$14),"")</f>
        <v>Design</v>
      </c>
      <c r="C21" s="116">
        <f>IF(B21&lt;&gt;"",MIN(INDEX(Scores,1,A21):INDEX(Scores,1000,A21)),"")</f>
        <v>6</v>
      </c>
      <c r="D21" s="116">
        <f>IF(B21&lt;&gt;"",MAX(INDEX(Scores,1,A21):INDEX(Scores,1000,A21)),"")</f>
        <v>10</v>
      </c>
      <c r="E21" s="116">
        <f t="shared" si="1"/>
        <v>10</v>
      </c>
      <c r="F21" s="116">
        <f>IF(B21&lt;&gt;"",SUM(INDEX(Scores,1,A21):INDEX(Scores,1000,A21))/(Number_of_participants*E21),"")</f>
        <v>0.88064516129032255</v>
      </c>
      <c r="G21" s="116">
        <f>IF(B21&lt;&gt;"",CORREL(INDEX(Scores,1,A21):INDEX(Scores,1000,A21),INDEX(Rest_scores,1,A21):INDEX(Rest_scores,1000,A21)),"")</f>
        <v>0.80639707498949553</v>
      </c>
      <c r="H21" s="116">
        <f>IF(B21&lt;&gt;"",CORREL(INDEX(Scores,1,A21):INDEX(Scores,1000,A21),Total_score),"")</f>
        <v>0.84669565925870582</v>
      </c>
      <c r="I21" s="116">
        <f>IF(B21&lt;&gt;"",CORREL(INDEX(Scores,1,A21):INDEX(Scores,1000,A21),Grade),"")</f>
        <v>0.69104662329643862</v>
      </c>
      <c r="J21" s="128">
        <f>IF(B21&lt;&gt;"",_xlfn.VAR.S(INDEX(Scores,1,A21):INDEX(Scores,1000,A21)),"")</f>
        <v>2.4279569892473165</v>
      </c>
      <c r="K21" s="128">
        <f>IF(B21&lt;&gt;"",_xlfn.STDEV.S(INDEX(Scores,1,A21):INDEX(Scores,1000,A21)),"")</f>
        <v>1.5581902930153675</v>
      </c>
    </row>
    <row r="22" spans="1:16" x14ac:dyDescent="0.35">
      <c r="A22" s="122">
        <f t="shared" si="2"/>
        <v>4</v>
      </c>
      <c r="B22" s="124" t="str">
        <f>IFERROR(LOOKUP(A22,'2. Enter scores'!$G$12:$AE$12,'2. Enter scores'!$G$14:$AE$14),"")</f>
        <v>Production costs</v>
      </c>
      <c r="C22" s="116">
        <f>IF(B22&lt;&gt;"",MIN(INDEX(Scores,1,A22):INDEX(Scores,1000,A22)),"")</f>
        <v>3</v>
      </c>
      <c r="D22" s="116">
        <f>IF(B22&lt;&gt;"",MAX(INDEX(Scores,1,A22):INDEX(Scores,1000,A22)),"")</f>
        <v>9</v>
      </c>
      <c r="E22" s="116">
        <f t="shared" si="1"/>
        <v>10</v>
      </c>
      <c r="F22" s="116">
        <f>IF(B22&lt;&gt;"",SUM(INDEX(Scores,1,A22):INDEX(Scores,1000,A22))/(Number_of_participants*E22),"")</f>
        <v>0.65483870967741931</v>
      </c>
      <c r="G22" s="116">
        <f>IF(B22&lt;&gt;"",CORREL(INDEX(Scores,1,A22):INDEX(Scores,1000,A22),INDEX(Rest_scores,1,A22):INDEX(Rest_scores,1000,A22)),"")</f>
        <v>0.53823131673415281</v>
      </c>
      <c r="H22" s="116">
        <f>IF(B22&lt;&gt;"",CORREL(INDEX(Scores,1,A22):INDEX(Scores,1000,A22),Total_score),"")</f>
        <v>0.63597684059464077</v>
      </c>
      <c r="I22" s="116">
        <f>IF(B22&lt;&gt;"",CORREL(INDEX(Scores,1,A22):INDEX(Scores,1000,A22),Grade),"")</f>
        <v>0.5233539075537792</v>
      </c>
      <c r="J22" s="128">
        <f>IF(B22&lt;&gt;"",_xlfn.VAR.S(INDEX(Scores,1,A22):INDEX(Scores,1000,A22)),"")</f>
        <v>3.3892473118279591</v>
      </c>
      <c r="K22" s="128">
        <f>IF(B22&lt;&gt;"",_xlfn.STDEV.S(INDEX(Scores,1,A22):INDEX(Scores,1000,A22)),"")</f>
        <v>1.8409908505552002</v>
      </c>
    </row>
    <row r="23" spans="1:16" x14ac:dyDescent="0.35">
      <c r="A23" s="122">
        <f t="shared" si="2"/>
        <v>5</v>
      </c>
      <c r="B23" s="124" t="str">
        <f>IFERROR(LOOKUP(A23,'2. Enter scores'!$G$12:$AE$12,'2. Enter scores'!$G$14:$AE$14),"")</f>
        <v>Aerodynamics</v>
      </c>
      <c r="C23" s="116">
        <f>IF(B23&lt;&gt;"",MIN(INDEX(Scores,1,A23):INDEX(Scores,1000,A23)),"")</f>
        <v>4</v>
      </c>
      <c r="D23" s="116">
        <f>IF(B23&lt;&gt;"",MAX(INDEX(Scores,1,A23):INDEX(Scores,1000,A23)),"")</f>
        <v>8</v>
      </c>
      <c r="E23" s="116">
        <f t="shared" si="1"/>
        <v>10</v>
      </c>
      <c r="F23" s="116">
        <f>IF(B23&lt;&gt;"",SUM(INDEX(Scores,1,A23):INDEX(Scores,1000,A23))/(Number_of_participants*E23),"")</f>
        <v>0.65483870967741931</v>
      </c>
      <c r="G23" s="116">
        <f>IF(B23&lt;&gt;"",CORREL(INDEX(Scores,1,A23):INDEX(Scores,1000,A23),INDEX(Rest_scores,1,A23):INDEX(Rest_scores,1000,A23)),"")</f>
        <v>0.46063895136401917</v>
      </c>
      <c r="H23" s="116">
        <f>IF(B23&lt;&gt;"",CORREL(INDEX(Scores,1,A23):INDEX(Scores,1000,A23),Total_score),"")</f>
        <v>0.54346041619541341</v>
      </c>
      <c r="I23" s="116">
        <f>IF(B23&lt;&gt;"",CORREL(INDEX(Scores,1,A23):INDEX(Scores,1000,A23),Grade),"")</f>
        <v>0.49829740143564871</v>
      </c>
      <c r="J23" s="128">
        <f>IF(B23&lt;&gt;"",_xlfn.VAR.S(INDEX(Scores,1,A23):INDEX(Scores,1000,A23)),"")</f>
        <v>1.9225806451612926</v>
      </c>
      <c r="K23" s="128">
        <f>IF(B23&lt;&gt;"",_xlfn.STDEV.S(INDEX(Scores,1,A23):INDEX(Scores,1000,A23)),"")</f>
        <v>1.3865715434701855</v>
      </c>
    </row>
    <row r="24" spans="1:16" x14ac:dyDescent="0.35">
      <c r="A24" s="122">
        <f t="shared" si="2"/>
        <v>6</v>
      </c>
      <c r="B24" s="124" t="str">
        <f>IFERROR(LOOKUP(A24,'2. Enter scores'!$G$12:$AE$12,'2. Enter scores'!$G$14:$AE$14),"")</f>
        <v>Summary</v>
      </c>
      <c r="C24" s="116">
        <f>IF(B24&lt;&gt;"",MIN(INDEX(Scores,1,A24):INDEX(Scores,1000,A24)),"")</f>
        <v>0</v>
      </c>
      <c r="D24" s="116">
        <f>IF(B24&lt;&gt;"",MAX(INDEX(Scores,1,A24):INDEX(Scores,1000,A24)),"")</f>
        <v>10</v>
      </c>
      <c r="E24" s="116">
        <f t="shared" si="1"/>
        <v>10</v>
      </c>
      <c r="F24" s="116">
        <f>IF(B24&lt;&gt;"",SUM(INDEX(Scores,1,A24):INDEX(Scores,1000,A24))/(Number_of_participants*E24),"")</f>
        <v>0.6645161290322581</v>
      </c>
      <c r="G24" s="116">
        <f>IF(B24&lt;&gt;"",CORREL(INDEX(Scores,1,A24):INDEX(Scores,1000,A24),INDEX(Rest_scores,1,A24):INDEX(Rest_scores,1000,A24)),"")</f>
        <v>0.42397704794114377</v>
      </c>
      <c r="H24" s="116">
        <f>IF(B24&lt;&gt;"",CORREL(INDEX(Scores,1,A24):INDEX(Scores,1000,A24),Total_score),"")</f>
        <v>0.60287801004008668</v>
      </c>
      <c r="I24" s="116">
        <f>IF(B24&lt;&gt;"",CORREL(INDEX(Scores,1,A24):INDEX(Scores,1000,A24),Grade),"")</f>
        <v>0.44663783684409147</v>
      </c>
      <c r="J24" s="128">
        <f>IF(B24&lt;&gt;"",_xlfn.VAR.S(INDEX(Scores,1,A24):INDEX(Scores,1000,A24)),"")</f>
        <v>8.7032258064516093</v>
      </c>
      <c r="K24" s="128">
        <f>IF(B24&lt;&gt;"",_xlfn.STDEV.S(INDEX(Scores,1,A24):INDEX(Scores,1000,A24)),"")</f>
        <v>2.9501230154777631</v>
      </c>
    </row>
    <row r="25" spans="1:16" x14ac:dyDescent="0.35">
      <c r="A25" s="122">
        <f t="shared" si="2"/>
        <v>7</v>
      </c>
      <c r="B25" s="124" t="str">
        <f>IFERROR(LOOKUP(A25,'2. Enter scores'!$G$12:$AE$12,'2. Enter scores'!$G$14:$AE$14),"")</f>
        <v>Correctness</v>
      </c>
      <c r="C25" s="116">
        <f>IF(B25&lt;&gt;"",MIN(INDEX(Scores,1,A25):INDEX(Scores,1000,A25)),"")</f>
        <v>0</v>
      </c>
      <c r="D25" s="116">
        <f>IF(B25&lt;&gt;"",MAX(INDEX(Scores,1,A25):INDEX(Scores,1000,A25)),"")</f>
        <v>10</v>
      </c>
      <c r="E25" s="116">
        <f t="shared" si="1"/>
        <v>10</v>
      </c>
      <c r="F25" s="116">
        <f>IF(B25&lt;&gt;"",SUM(INDEX(Scores,1,A25):INDEX(Scores,1000,A25))/(Number_of_participants*E25),"")</f>
        <v>0.61290322580645162</v>
      </c>
      <c r="G25" s="116">
        <f>IF(B25&lt;&gt;"",CORREL(INDEX(Scores,1,A25):INDEX(Scores,1000,A25),INDEX(Rest_scores,1,A25):INDEX(Rest_scores,1000,A25)),"")</f>
        <v>0.5621885728349908</v>
      </c>
      <c r="H25" s="116">
        <f>IF(B25&lt;&gt;"",CORREL(INDEX(Scores,1,A25):INDEX(Scores,1000,A25),Total_score),"")</f>
        <v>0.73042905454009066</v>
      </c>
      <c r="I25" s="116">
        <f>IF(B25&lt;&gt;"",CORREL(INDEX(Scores,1,A25):INDEX(Scores,1000,A25),Grade),"")</f>
        <v>0.71820852588644757</v>
      </c>
      <c r="J25" s="128">
        <f>IF(B25&lt;&gt;"",_xlfn.VAR.S(INDEX(Scores,1,A25):INDEX(Scores,1000,A25)),"")</f>
        <v>11.716129032258065</v>
      </c>
      <c r="K25" s="128">
        <f>IF(B25&lt;&gt;"",_xlfn.STDEV.S(INDEX(Scores,1,A25):INDEX(Scores,1000,A25)),"")</f>
        <v>3.4228831461588145</v>
      </c>
    </row>
    <row r="26" spans="1:16" x14ac:dyDescent="0.35">
      <c r="A26" s="122">
        <f t="shared" si="2"/>
        <v>8</v>
      </c>
      <c r="B26" s="124" t="str">
        <f>IFERROR(LOOKUP(A26,'2. Enter scores'!$G$12:$AE$12,'2. Enter scores'!$G$14:$AE$14),"")</f>
        <v>Completeness</v>
      </c>
      <c r="C26" s="116">
        <f>IF(B26&lt;&gt;"",MIN(INDEX(Scores,1,A26):INDEX(Scores,1000,A26)),"")</f>
        <v>2</v>
      </c>
      <c r="D26" s="116">
        <f>IF(B26&lt;&gt;"",MAX(INDEX(Scores,1,A26):INDEX(Scores,1000,A26)),"")</f>
        <v>9</v>
      </c>
      <c r="E26" s="116">
        <f t="shared" si="1"/>
        <v>10</v>
      </c>
      <c r="F26" s="116">
        <f>IF(B26&lt;&gt;"",SUM(INDEX(Scores,1,A26):INDEX(Scores,1000,A26))/(Number_of_participants*E26),"")</f>
        <v>0.65483870967741931</v>
      </c>
      <c r="G26" s="116">
        <f>IF(B26&lt;&gt;"",CORREL(INDEX(Scores,1,A26):INDEX(Scores,1000,A26),INDEX(Rest_scores,1,A26):INDEX(Rest_scores,1000,A26)),"")</f>
        <v>0.29113925207401636</v>
      </c>
      <c r="H26" s="116">
        <f>IF(B26&lt;&gt;"",CORREL(INDEX(Scores,1,A26):INDEX(Scores,1000,A26),Total_score),"")</f>
        <v>0.40909225720968967</v>
      </c>
      <c r="I26" s="116">
        <f>IF(B26&lt;&gt;"",CORREL(INDEX(Scores,1,A26):INDEX(Scores,1000,A26),Grade),"")</f>
        <v>0.21186401782551595</v>
      </c>
      <c r="J26" s="128">
        <f>IF(B26&lt;&gt;"",_xlfn.VAR.S(INDEX(Scores,1,A26):INDEX(Scores,1000,A26)),"")</f>
        <v>2.8559139784946259</v>
      </c>
      <c r="K26" s="128">
        <f>IF(B26&lt;&gt;"",_xlfn.STDEV.S(INDEX(Scores,1,A26):INDEX(Scores,1000,A26)),"")</f>
        <v>1.6899449631554946</v>
      </c>
    </row>
    <row r="27" spans="1:16" x14ac:dyDescent="0.35">
      <c r="A27" s="122">
        <f t="shared" si="2"/>
        <v>9</v>
      </c>
      <c r="B27" s="124" t="str">
        <f>IFERROR(LOOKUP(A27,'2. Enter scores'!$G$12:$AE$12,'2. Enter scores'!$G$14:$AE$14),"")</f>
        <v>Presentation</v>
      </c>
      <c r="C27" s="116">
        <f>IF(B27&lt;&gt;"",MIN(INDEX(Scores,1,A27):INDEX(Scores,1000,A27)),"")</f>
        <v>2</v>
      </c>
      <c r="D27" s="116">
        <f>IF(B27&lt;&gt;"",MAX(INDEX(Scores,1,A27):INDEX(Scores,1000,A27)),"")</f>
        <v>10</v>
      </c>
      <c r="E27" s="116">
        <f t="shared" si="1"/>
        <v>10</v>
      </c>
      <c r="F27" s="116">
        <f>IF(B27&lt;&gt;"",SUM(INDEX(Scores,1,A27):INDEX(Scores,1000,A27))/(Number_of_participants*E27),"")</f>
        <v>0.6967741935483871</v>
      </c>
      <c r="G27" s="116">
        <f>IF(B27&lt;&gt;"",CORREL(INDEX(Scores,1,A27):INDEX(Scores,1000,A27),INDEX(Rest_scores,1,A27):INDEX(Rest_scores,1000,A27)),"")</f>
        <v>0.17639393631585931</v>
      </c>
      <c r="H27" s="116">
        <f>IF(B27&lt;&gt;"",CORREL(INDEX(Scores,1,A27):INDEX(Scores,1000,A27),Total_score),"")</f>
        <v>0.35018849288108916</v>
      </c>
      <c r="I27" s="116">
        <f>IF(B27&lt;&gt;"",CORREL(INDEX(Scores,1,A27):INDEX(Scores,1000,A27),Grade),"")</f>
        <v>0.28787888413559143</v>
      </c>
      <c r="J27" s="128">
        <f>IF(B27&lt;&gt;"",_xlfn.VAR.S(INDEX(Scores,1,A27):INDEX(Scores,1000,A27)),"")</f>
        <v>5.4989247311827967</v>
      </c>
      <c r="K27" s="128">
        <f>IF(B27&lt;&gt;"",_xlfn.STDEV.S(INDEX(Scores,1,A27):INDEX(Scores,1000,A27)),"")</f>
        <v>2.3449786206238206</v>
      </c>
    </row>
    <row r="28" spans="1:16" x14ac:dyDescent="0.35">
      <c r="A28" s="122">
        <f t="shared" si="2"/>
        <v>10</v>
      </c>
      <c r="B28" s="124" t="str">
        <f>IFERROR(LOOKUP(A28,'2. Enter scores'!$G$12:$AE$12,'2. Enter scores'!$G$14:$AE$14),"")</f>
        <v>Contribution</v>
      </c>
      <c r="C28" s="116">
        <f>IF(B28&lt;&gt;"",MIN(INDEX(Scores,1,A28):INDEX(Scores,1000,A28)),"")</f>
        <v>1</v>
      </c>
      <c r="D28" s="116">
        <f>IF(B28&lt;&gt;"",MAX(INDEX(Scores,1,A28):INDEX(Scores,1000,A28)),"")</f>
        <v>10</v>
      </c>
      <c r="E28" s="116">
        <f t="shared" si="1"/>
        <v>10</v>
      </c>
      <c r="F28" s="116">
        <f>IF(B28&lt;&gt;"",SUM(INDEX(Scores,1,A28):INDEX(Scores,1000,A28))/(Number_of_participants*E28),"")</f>
        <v>0.4258064516129032</v>
      </c>
      <c r="G28" s="116">
        <f>IF(B28&lt;&gt;"",CORREL(INDEX(Scores,1,A28):INDEX(Scores,1000,A28),INDEX(Rest_scores,1,A28):INDEX(Rest_scores,1000,A28)),"")</f>
        <v>0.59798690835731205</v>
      </c>
      <c r="H28" s="116">
        <f>IF(B28&lt;&gt;"",CORREL(INDEX(Scores,1,A28):INDEX(Scores,1000,A28),Total_score),"")</f>
        <v>0.70514613160419271</v>
      </c>
      <c r="I28" s="116">
        <f>IF(B28&lt;&gt;"",CORREL(INDEX(Scores,1,A28):INDEX(Scores,1000,A28),Grade),"")</f>
        <v>0.65559122238161127</v>
      </c>
      <c r="J28" s="128">
        <f>IF(B28&lt;&gt;"",_xlfn.VAR.S(INDEX(Scores,1,A28):INDEX(Scores,1000,A28)),"")</f>
        <v>5.1311827956989227</v>
      </c>
      <c r="K28" s="128">
        <f>IF(B28&lt;&gt;"",_xlfn.STDEV.S(INDEX(Scores,1,A28):INDEX(Scores,1000,A28)),"")</f>
        <v>2.2652114240615426</v>
      </c>
    </row>
    <row r="29" spans="1:16" x14ac:dyDescent="0.35">
      <c r="A29" s="122" t="str">
        <f t="shared" si="2"/>
        <v/>
      </c>
      <c r="B29" s="124" t="str">
        <f>IFERROR(LOOKUP(A29,'2. Enter scores'!$G$12:$AE$12,'2. Enter scores'!$G$14:$AE$14),"")</f>
        <v/>
      </c>
      <c r="C29" s="116" t="str">
        <f>IF(B29&lt;&gt;"",MIN(INDEX(Scores,1,A29):INDEX(Scores,1000,A29)),"")</f>
        <v/>
      </c>
      <c r="D29" s="116" t="str">
        <f>IF(B29&lt;&gt;"",MAX(INDEX(Scores,1,A29):INDEX(Scores,1000,A29)),"")</f>
        <v/>
      </c>
      <c r="E29" s="116" t="str">
        <f t="shared" si="1"/>
        <v/>
      </c>
      <c r="F29" s="116" t="str">
        <f>IF(B29&lt;&gt;"",SUM(INDEX(Scores,1,A29):INDEX(Scores,1000,A29))/(Number_of_participants*E29),"")</f>
        <v/>
      </c>
      <c r="G29" s="116" t="str">
        <f>IF(B29&lt;&gt;"",CORREL(INDEX(Scores,1,A29):INDEX(Scores,1000,A29),INDEX(Rest_scores,1,A29):INDEX(Rest_scores,1000,A29)),"")</f>
        <v/>
      </c>
      <c r="H29" s="116" t="str">
        <f>IF(B29&lt;&gt;"",CORREL(INDEX(Scores,1,A29):INDEX(Scores,1000,A29),Total_score),"")</f>
        <v/>
      </c>
      <c r="I29" s="116" t="str">
        <f>IF(B29&lt;&gt;"",CORREL(INDEX(Scores,1,A29):INDEX(Scores,1000,A29),Grade),"")</f>
        <v/>
      </c>
      <c r="J29" s="128" t="str">
        <f>IF(B29&lt;&gt;"",_xlfn.VAR.S(INDEX(Scores,1,A29):INDEX(Scores,1000,A29)),"")</f>
        <v/>
      </c>
      <c r="K29" s="128" t="str">
        <f>IF(B29&lt;&gt;"",_xlfn.STDEV.S(INDEX(Scores,1,A29):INDEX(Scores,1000,A29)),"")</f>
        <v/>
      </c>
    </row>
    <row r="30" spans="1:16" x14ac:dyDescent="0.35">
      <c r="A30" s="122" t="str">
        <f t="shared" si="2"/>
        <v/>
      </c>
      <c r="B30" s="124" t="str">
        <f>IFERROR(LOOKUP(A30,'2. Enter scores'!$G$12:$AE$12,'2. Enter scores'!$G$14:$AE$14),"")</f>
        <v/>
      </c>
      <c r="C30" s="116" t="str">
        <f>IF(B30&lt;&gt;"",MIN(INDEX(Scores,1,A30):INDEX(Scores,1000,A30)),"")</f>
        <v/>
      </c>
      <c r="D30" s="116" t="str">
        <f>IF(B30&lt;&gt;"",MAX(INDEX(Scores,1,A30):INDEX(Scores,1000,A30)),"")</f>
        <v/>
      </c>
      <c r="E30" s="116" t="str">
        <f t="shared" si="1"/>
        <v/>
      </c>
      <c r="F30" s="116" t="str">
        <f>IF(B30&lt;&gt;"",SUM(INDEX(Scores,1,A30):INDEX(Scores,1000,A30))/(Number_of_participants*E30),"")</f>
        <v/>
      </c>
      <c r="G30" s="116" t="str">
        <f>IF(B30&lt;&gt;"",CORREL(INDEX(Scores,1,A30):INDEX(Scores,1000,A30),INDEX(Rest_scores,1,A30):INDEX(Rest_scores,1000,A30)),"")</f>
        <v/>
      </c>
      <c r="H30" s="116" t="str">
        <f>IF(B30&lt;&gt;"",CORREL(INDEX(Scores,1,A30):INDEX(Scores,1000,A30),Total_score),"")</f>
        <v/>
      </c>
      <c r="I30" s="116" t="str">
        <f>IF(B30&lt;&gt;"",CORREL(INDEX(Scores,1,A30):INDEX(Scores,1000,A30),Grade),"")</f>
        <v/>
      </c>
      <c r="J30" s="128" t="str">
        <f>IF(B30&lt;&gt;"",_xlfn.VAR.S(INDEX(Scores,1,A30):INDEX(Scores,1000,A30)),"")</f>
        <v/>
      </c>
      <c r="K30" s="128" t="str">
        <f>IF(B30&lt;&gt;"",_xlfn.STDEV.S(INDEX(Scores,1,A30):INDEX(Scores,1000,A30)),"")</f>
        <v/>
      </c>
    </row>
    <row r="31" spans="1:16" x14ac:dyDescent="0.35">
      <c r="A31" s="122" t="str">
        <f t="shared" si="2"/>
        <v/>
      </c>
      <c r="B31" s="124" t="str">
        <f>IFERROR(LOOKUP(A31,'2. Enter scores'!$G$12:$AE$12,'2. Enter scores'!$G$14:$AE$14),"")</f>
        <v/>
      </c>
      <c r="C31" s="116" t="str">
        <f>IF(B31&lt;&gt;"",MIN(INDEX(Scores,1,A31):INDEX(Scores,1000,A31)),"")</f>
        <v/>
      </c>
      <c r="D31" s="116" t="str">
        <f>IF(B31&lt;&gt;"",MAX(INDEX(Scores,1,A31):INDEX(Scores,1000,A31)),"")</f>
        <v/>
      </c>
      <c r="E31" s="116" t="str">
        <f t="shared" si="1"/>
        <v/>
      </c>
      <c r="F31" s="116" t="str">
        <f>IF(B31&lt;&gt;"",SUM(INDEX(Scores,1,A31):INDEX(Scores,1000,A31))/(Number_of_participants*E31),"")</f>
        <v/>
      </c>
      <c r="G31" s="116" t="str">
        <f>IF(B31&lt;&gt;"",CORREL(INDEX(Scores,1,A31):INDEX(Scores,1000,A31),INDEX(Rest_scores,1,A31):INDEX(Rest_scores,1000,A31)),"")</f>
        <v/>
      </c>
      <c r="H31" s="116" t="str">
        <f>IF(B31&lt;&gt;"",CORREL(INDEX(Scores,1,A31):INDEX(Scores,1000,A31),Total_score),"")</f>
        <v/>
      </c>
      <c r="I31" s="116" t="str">
        <f>IF(B31&lt;&gt;"",CORREL(INDEX(Scores,1,A31):INDEX(Scores,1000,A31),Grade),"")</f>
        <v/>
      </c>
      <c r="J31" s="128" t="str">
        <f>IF(B31&lt;&gt;"",_xlfn.VAR.S(INDEX(Scores,1,A31):INDEX(Scores,1000,A31)),"")</f>
        <v/>
      </c>
      <c r="K31" s="128" t="str">
        <f>IF(B31&lt;&gt;"",_xlfn.STDEV.S(INDEX(Scores,1,A31):INDEX(Scores,1000,A31)),"")</f>
        <v/>
      </c>
    </row>
    <row r="32" spans="1:16" x14ac:dyDescent="0.35">
      <c r="A32" s="122" t="str">
        <f t="shared" si="2"/>
        <v/>
      </c>
      <c r="B32" s="124" t="str">
        <f>IFERROR(LOOKUP(A32,'2. Enter scores'!$G$12:$AE$12,'2. Enter scores'!$G$14:$AE$14),"")</f>
        <v/>
      </c>
      <c r="C32" s="116" t="str">
        <f>IF(B32&lt;&gt;"",MIN(INDEX(Scores,1,A32):INDEX(Scores,1000,A32)),"")</f>
        <v/>
      </c>
      <c r="D32" s="116" t="str">
        <f>IF(B32&lt;&gt;"",MAX(INDEX(Scores,1,A32):INDEX(Scores,1000,A32)),"")</f>
        <v/>
      </c>
      <c r="E32" s="116" t="str">
        <f t="shared" si="1"/>
        <v/>
      </c>
      <c r="F32" s="116" t="str">
        <f>IF(B32&lt;&gt;"",SUM(INDEX(Scores,1,A32):INDEX(Scores,1000,A32))/(Number_of_participants*E32),"")</f>
        <v/>
      </c>
      <c r="G32" s="116" t="str">
        <f>IF(B32&lt;&gt;"",CORREL(INDEX(Scores,1,A32):INDEX(Scores,1000,A32),INDEX(Rest_scores,1,A32):INDEX(Rest_scores,1000,A32)),"")</f>
        <v/>
      </c>
      <c r="H32" s="116" t="str">
        <f>IF(B32&lt;&gt;"",CORREL(INDEX(Scores,1,A32):INDEX(Scores,1000,A32),Total_score),"")</f>
        <v/>
      </c>
      <c r="I32" s="116" t="str">
        <f>IF(B32&lt;&gt;"",CORREL(INDEX(Scores,1,A32):INDEX(Scores,1000,A32),Grade),"")</f>
        <v/>
      </c>
      <c r="J32" s="128" t="str">
        <f>IF(B32&lt;&gt;"",_xlfn.VAR.S(INDEX(Scores,1,A32):INDEX(Scores,1000,A32)),"")</f>
        <v/>
      </c>
      <c r="K32" s="128" t="str">
        <f>IF(B32&lt;&gt;"",_xlfn.STDEV.S(INDEX(Scores,1,A32):INDEX(Scores,1000,A32)),"")</f>
        <v/>
      </c>
    </row>
    <row r="33" spans="1:11" x14ac:dyDescent="0.35">
      <c r="A33" s="122" t="str">
        <f t="shared" si="2"/>
        <v/>
      </c>
      <c r="B33" s="124" t="str">
        <f>IFERROR(LOOKUP(A33,'2. Enter scores'!$G$12:$AE$12,'2. Enter scores'!$G$14:$AE$14),"")</f>
        <v/>
      </c>
      <c r="C33" s="116" t="str">
        <f>IF(B33&lt;&gt;"",MIN(INDEX(Scores,1,A33):INDEX(Scores,1000,A33)),"")</f>
        <v/>
      </c>
      <c r="D33" s="116" t="str">
        <f>IF(B33&lt;&gt;"",MAX(INDEX(Scores,1,A33):INDEX(Scores,1000,A33)),"")</f>
        <v/>
      </c>
      <c r="E33" s="116" t="str">
        <f t="shared" si="1"/>
        <v/>
      </c>
      <c r="F33" s="116" t="str">
        <f>IF(B33&lt;&gt;"",SUM(INDEX(Scores,1,A33):INDEX(Scores,1000,A33))/(Number_of_participants*E33),"")</f>
        <v/>
      </c>
      <c r="G33" s="116" t="str">
        <f>IF(B33&lt;&gt;"",CORREL(INDEX(Scores,1,A33):INDEX(Scores,1000,A33),INDEX(Rest_scores,1,A33):INDEX(Rest_scores,1000,A33)),"")</f>
        <v/>
      </c>
      <c r="H33" s="116" t="str">
        <f>IF(B33&lt;&gt;"",CORREL(INDEX(Scores,1,A33):INDEX(Scores,1000,A33),Total_score),"")</f>
        <v/>
      </c>
      <c r="I33" s="116" t="str">
        <f>IF(B33&lt;&gt;"",CORREL(INDEX(Scores,1,A33):INDEX(Scores,1000,A33),Grade),"")</f>
        <v/>
      </c>
      <c r="J33" s="128" t="str">
        <f>IF(B33&lt;&gt;"",_xlfn.VAR.S(INDEX(Scores,1,A33):INDEX(Scores,1000,A33)),"")</f>
        <v/>
      </c>
      <c r="K33" s="128" t="str">
        <f>IF(B33&lt;&gt;"",_xlfn.STDEV.S(INDEX(Scores,1,A33):INDEX(Scores,1000,A33)),"")</f>
        <v/>
      </c>
    </row>
    <row r="34" spans="1:11" x14ac:dyDescent="0.35">
      <c r="A34" s="122" t="str">
        <f t="shared" si="2"/>
        <v/>
      </c>
      <c r="B34" s="124" t="str">
        <f>IFERROR(LOOKUP(A34,'2. Enter scores'!$G$12:$AE$12,'2. Enter scores'!$G$14:$AE$14),"")</f>
        <v/>
      </c>
      <c r="C34" s="116" t="str">
        <f>IF(B34&lt;&gt;"",MIN(INDEX(Scores,1,A34):INDEX(Scores,1000,A34)),"")</f>
        <v/>
      </c>
      <c r="D34" s="116" t="str">
        <f>IF(B34&lt;&gt;"",MAX(INDEX(Scores,1,A34):INDEX(Scores,1000,A34)),"")</f>
        <v/>
      </c>
      <c r="E34" s="116" t="str">
        <f t="shared" si="1"/>
        <v/>
      </c>
      <c r="F34" s="116" t="str">
        <f>IF(B34&lt;&gt;"",SUM(INDEX(Scores,1,A34):INDEX(Scores,1000,A34))/(Number_of_participants*E34),"")</f>
        <v/>
      </c>
      <c r="G34" s="116" t="str">
        <f>IF(B34&lt;&gt;"",CORREL(INDEX(Scores,1,A34):INDEX(Scores,1000,A34),INDEX(Rest_scores,1,A34):INDEX(Rest_scores,1000,A34)),"")</f>
        <v/>
      </c>
      <c r="H34" s="116" t="str">
        <f>IF(B34&lt;&gt;"",CORREL(INDEX(Scores,1,A34):INDEX(Scores,1000,A34),Total_score),"")</f>
        <v/>
      </c>
      <c r="I34" s="116" t="str">
        <f>IF(B34&lt;&gt;"",CORREL(INDEX(Scores,1,A34):INDEX(Scores,1000,A34),Grade),"")</f>
        <v/>
      </c>
      <c r="J34" s="128" t="str">
        <f>IF(B34&lt;&gt;"",_xlfn.VAR.S(INDEX(Scores,1,A34):INDEX(Scores,1000,A34)),"")</f>
        <v/>
      </c>
      <c r="K34" s="128" t="str">
        <f>IF(B34&lt;&gt;"",_xlfn.STDEV.S(INDEX(Scores,1,A34):INDEX(Scores,1000,A34)),"")</f>
        <v/>
      </c>
    </row>
    <row r="35" spans="1:11" x14ac:dyDescent="0.35">
      <c r="A35" s="122" t="str">
        <f t="shared" si="2"/>
        <v/>
      </c>
      <c r="B35" s="124" t="str">
        <f>IFERROR(LOOKUP(A35,'2. Enter scores'!$G$12:$AE$12,'2. Enter scores'!$G$14:$AE$14),"")</f>
        <v/>
      </c>
      <c r="C35" s="116" t="str">
        <f>IF(B35&lt;&gt;"",MIN(INDEX(Scores,1,A35):INDEX(Scores,1000,A35)),"")</f>
        <v/>
      </c>
      <c r="D35" s="116" t="str">
        <f>IF(B35&lt;&gt;"",MAX(INDEX(Scores,1,A35):INDEX(Scores,1000,A35)),"")</f>
        <v/>
      </c>
      <c r="E35" s="116" t="str">
        <f t="shared" si="1"/>
        <v/>
      </c>
      <c r="F35" s="116" t="str">
        <f>IF(B35&lt;&gt;"",SUM(INDEX(Scores,1,A35):INDEX(Scores,1000,A35))/(Number_of_participants*E35),"")</f>
        <v/>
      </c>
      <c r="G35" s="116" t="str">
        <f>IF(B35&lt;&gt;"",CORREL(INDEX(Scores,1,A35):INDEX(Scores,1000,A35),INDEX(Rest_scores,1,A35):INDEX(Rest_scores,1000,A35)),"")</f>
        <v/>
      </c>
      <c r="H35" s="116" t="str">
        <f>IF(B35&lt;&gt;"",CORREL(INDEX(Scores,1,A35):INDEX(Scores,1000,A35),Total_score),"")</f>
        <v/>
      </c>
      <c r="I35" s="116" t="str">
        <f>IF(B35&lt;&gt;"",CORREL(INDEX(Scores,1,A35):INDEX(Scores,1000,A35),Grade),"")</f>
        <v/>
      </c>
      <c r="J35" s="128" t="str">
        <f>IF(B35&lt;&gt;"",_xlfn.VAR.S(INDEX(Scores,1,A35):INDEX(Scores,1000,A35)),"")</f>
        <v/>
      </c>
      <c r="K35" s="128" t="str">
        <f>IF(B35&lt;&gt;"",_xlfn.STDEV.S(INDEX(Scores,1,A35):INDEX(Scores,1000,A35)),"")</f>
        <v/>
      </c>
    </row>
    <row r="36" spans="1:11" x14ac:dyDescent="0.35">
      <c r="A36" s="122" t="str">
        <f t="shared" si="2"/>
        <v/>
      </c>
      <c r="B36" s="124" t="str">
        <f>IFERROR(LOOKUP(A36,'2. Enter scores'!$G$12:$AE$12,'2. Enter scores'!$G$14:$AE$14),"")</f>
        <v/>
      </c>
      <c r="C36" s="116" t="str">
        <f>IF(B36&lt;&gt;"",MIN(INDEX(Scores,1,A36):INDEX(Scores,1000,A36)),"")</f>
        <v/>
      </c>
      <c r="D36" s="116" t="str">
        <f>IF(B36&lt;&gt;"",MAX(INDEX(Scores,1,A36):INDEX(Scores,1000,A36)),"")</f>
        <v/>
      </c>
      <c r="E36" s="116" t="str">
        <f t="shared" si="1"/>
        <v/>
      </c>
      <c r="F36" s="116" t="str">
        <f>IF(B36&lt;&gt;"",SUM(INDEX(Scores,1,A36):INDEX(Scores,1000,A36))/(Number_of_participants*E36),"")</f>
        <v/>
      </c>
      <c r="G36" s="116" t="str">
        <f>IF(B36&lt;&gt;"",CORREL(INDEX(Scores,1,A36):INDEX(Scores,1000,A36),INDEX(Rest_scores,1,A36):INDEX(Rest_scores,1000,A36)),"")</f>
        <v/>
      </c>
      <c r="H36" s="116" t="str">
        <f>IF(B36&lt;&gt;"",CORREL(INDEX(Scores,1,A36):INDEX(Scores,1000,A36),Total_score),"")</f>
        <v/>
      </c>
      <c r="I36" s="116" t="str">
        <f>IF(B36&lt;&gt;"",CORREL(INDEX(Scores,1,A36):INDEX(Scores,1000,A36),Grade),"")</f>
        <v/>
      </c>
      <c r="J36" s="128" t="str">
        <f>IF(B36&lt;&gt;"",_xlfn.VAR.S(INDEX(Scores,1,A36):INDEX(Scores,1000,A36)),"")</f>
        <v/>
      </c>
      <c r="K36" s="128" t="str">
        <f>IF(B36&lt;&gt;"",_xlfn.STDEV.S(INDEX(Scores,1,A36):INDEX(Scores,1000,A36)),"")</f>
        <v/>
      </c>
    </row>
    <row r="37" spans="1:11" x14ac:dyDescent="0.35">
      <c r="A37" s="122" t="str">
        <f t="shared" si="2"/>
        <v/>
      </c>
      <c r="B37" s="124" t="str">
        <f>IFERROR(LOOKUP(A37,'2. Enter scores'!$G$12:$AE$12,'2. Enter scores'!$G$14:$AE$14),"")</f>
        <v/>
      </c>
      <c r="C37" s="116" t="str">
        <f>IF(B37&lt;&gt;"",MIN(INDEX(Scores,1,A37):INDEX(Scores,1000,A37)),"")</f>
        <v/>
      </c>
      <c r="D37" s="116" t="str">
        <f>IF(B37&lt;&gt;"",MAX(INDEX(Scores,1,A37):INDEX(Scores,1000,A37)),"")</f>
        <v/>
      </c>
      <c r="E37" s="116" t="str">
        <f t="shared" si="1"/>
        <v/>
      </c>
      <c r="F37" s="116" t="str">
        <f>IF(B37&lt;&gt;"",SUM(INDEX(Scores,1,A37):INDEX(Scores,1000,A37))/(Number_of_participants*E37),"")</f>
        <v/>
      </c>
      <c r="G37" s="116" t="str">
        <f>IF(B37&lt;&gt;"",CORREL(INDEX(Scores,1,A37):INDEX(Scores,1000,A37),INDEX(Rest_scores,1,A37):INDEX(Rest_scores,1000,A37)),"")</f>
        <v/>
      </c>
      <c r="H37" s="116" t="str">
        <f>IF(B37&lt;&gt;"",CORREL(INDEX(Scores,1,A37):INDEX(Scores,1000,A37),Total_score),"")</f>
        <v/>
      </c>
      <c r="I37" s="116" t="str">
        <f>IF(B37&lt;&gt;"",CORREL(INDEX(Scores,1,A37):INDEX(Scores,1000,A37),Grade),"")</f>
        <v/>
      </c>
      <c r="J37" s="128" t="str">
        <f>IF(B37&lt;&gt;"",_xlfn.VAR.S(INDEX(Scores,1,A37):INDEX(Scores,1000,A37)),"")</f>
        <v/>
      </c>
      <c r="K37" s="128" t="str">
        <f>IF(B37&lt;&gt;"",_xlfn.STDEV.S(INDEX(Scores,1,A37):INDEX(Scores,1000,A37)),"")</f>
        <v/>
      </c>
    </row>
    <row r="38" spans="1:11" x14ac:dyDescent="0.35">
      <c r="A38" s="122" t="str">
        <f t="shared" si="2"/>
        <v/>
      </c>
      <c r="B38" s="124" t="str">
        <f>IFERROR(LOOKUP(A38,'2. Enter scores'!$G$12:$AE$12,'2. Enter scores'!$G$14:$AE$14),"")</f>
        <v/>
      </c>
      <c r="C38" s="116" t="str">
        <f>IF(B38&lt;&gt;"",MIN(INDEX(Scores,1,A38):INDEX(Scores,1000,A38)),"")</f>
        <v/>
      </c>
      <c r="D38" s="116" t="str">
        <f>IF(B38&lt;&gt;"",MAX(INDEX(Scores,1,A38):INDEX(Scores,1000,A38)),"")</f>
        <v/>
      </c>
      <c r="E38" s="116" t="str">
        <f t="shared" si="1"/>
        <v/>
      </c>
      <c r="F38" s="116" t="str">
        <f>IF(B38&lt;&gt;"",SUM(INDEX(Scores,1,A38):INDEX(Scores,1000,A38))/(Number_of_participants*E38),"")</f>
        <v/>
      </c>
      <c r="G38" s="116" t="str">
        <f>IF(B38&lt;&gt;"",CORREL(INDEX(Scores,1,A38):INDEX(Scores,1000,A38),INDEX(Rest_scores,1,A38):INDEX(Rest_scores,1000,A38)),"")</f>
        <v/>
      </c>
      <c r="H38" s="116" t="str">
        <f>IF(B38&lt;&gt;"",CORREL(INDEX(Scores,1,A38):INDEX(Scores,1000,A38),Total_score),"")</f>
        <v/>
      </c>
      <c r="I38" s="116" t="str">
        <f>IF(B38&lt;&gt;"",CORREL(INDEX(Scores,1,A38):INDEX(Scores,1000,A38),Grade),"")</f>
        <v/>
      </c>
      <c r="J38" s="128" t="str">
        <f>IF(B38&lt;&gt;"",_xlfn.VAR.S(INDEX(Scores,1,A38):INDEX(Scores,1000,A38)),"")</f>
        <v/>
      </c>
      <c r="K38" s="128" t="str">
        <f>IF(B38&lt;&gt;"",_xlfn.STDEV.S(INDEX(Scores,1,A38):INDEX(Scores,1000,A38)),"")</f>
        <v/>
      </c>
    </row>
    <row r="39" spans="1:11" x14ac:dyDescent="0.35">
      <c r="A39" s="122" t="str">
        <f t="shared" si="2"/>
        <v/>
      </c>
      <c r="B39" s="124" t="str">
        <f>IFERROR(LOOKUP(A39,'2. Enter scores'!$G$12:$AE$12,'2. Enter scores'!$G$14:$AE$14),"")</f>
        <v/>
      </c>
      <c r="C39" s="116" t="str">
        <f>IF(B39&lt;&gt;"",MIN(INDEX(Scores,1,A39):INDEX(Scores,1000,A39)),"")</f>
        <v/>
      </c>
      <c r="D39" s="116" t="str">
        <f>IF(B39&lt;&gt;"",MAX(INDEX(Scores,1,A39):INDEX(Scores,1000,A39)),"")</f>
        <v/>
      </c>
      <c r="E39" s="116" t="str">
        <f t="shared" si="1"/>
        <v/>
      </c>
      <c r="F39" s="116" t="str">
        <f>IF(B39&lt;&gt;"",SUM(INDEX(Scores,1,A39):INDEX(Scores,1000,A39))/(Number_of_participants*E39),"")</f>
        <v/>
      </c>
      <c r="G39" s="116" t="str">
        <f>IF(B39&lt;&gt;"",CORREL(INDEX(Scores,1,A39):INDEX(Scores,1000,A39),INDEX(Rest_scores,1,A39):INDEX(Rest_scores,1000,A39)),"")</f>
        <v/>
      </c>
      <c r="H39" s="116" t="str">
        <f>IF(B39&lt;&gt;"",CORREL(INDEX(Scores,1,A39):INDEX(Scores,1000,A39),Total_score),"")</f>
        <v/>
      </c>
      <c r="I39" s="116" t="str">
        <f>IF(B39&lt;&gt;"",CORREL(INDEX(Scores,1,A39):INDEX(Scores,1000,A39),Grade),"")</f>
        <v/>
      </c>
      <c r="J39" s="128" t="str">
        <f>IF(B39&lt;&gt;"",_xlfn.VAR.S(INDEX(Scores,1,A39):INDEX(Scores,1000,A39)),"")</f>
        <v/>
      </c>
      <c r="K39" s="128" t="str">
        <f>IF(B39&lt;&gt;"",_xlfn.STDEV.S(INDEX(Scores,1,A39):INDEX(Scores,1000,A39)),"")</f>
        <v/>
      </c>
    </row>
    <row r="40" spans="1:11" x14ac:dyDescent="0.35">
      <c r="A40" s="122" t="str">
        <f t="shared" si="2"/>
        <v/>
      </c>
      <c r="B40" s="124" t="str">
        <f>IFERROR(LOOKUP(A40,'2. Enter scores'!$G$12:$AE$12,'2. Enter scores'!$G$14:$AE$14),"")</f>
        <v/>
      </c>
      <c r="C40" s="116" t="str">
        <f>IF(B40&lt;&gt;"",MIN(INDEX(Scores,1,A40):INDEX(Scores,1000,A40)),"")</f>
        <v/>
      </c>
      <c r="D40" s="116" t="str">
        <f>IF(B40&lt;&gt;"",MAX(INDEX(Scores,1,A40):INDEX(Scores,1000,A40)),"")</f>
        <v/>
      </c>
      <c r="E40" s="116" t="str">
        <f t="shared" si="1"/>
        <v/>
      </c>
      <c r="F40" s="116" t="str">
        <f>IF(B40&lt;&gt;"",SUM(INDEX(Scores,1,A40):INDEX(Scores,1000,A40))/(Number_of_participants*E40),"")</f>
        <v/>
      </c>
      <c r="G40" s="116" t="str">
        <f>IF(B40&lt;&gt;"",CORREL(INDEX(Scores,1,A40):INDEX(Scores,1000,A40),INDEX(Rest_scores,1,A40):INDEX(Rest_scores,1000,A40)),"")</f>
        <v/>
      </c>
      <c r="H40" s="116" t="str">
        <f>IF(B40&lt;&gt;"",CORREL(INDEX(Scores,1,A40):INDEX(Scores,1000,A40),Total_score),"")</f>
        <v/>
      </c>
      <c r="I40" s="116" t="str">
        <f>IF(B40&lt;&gt;"",CORREL(INDEX(Scores,1,A40):INDEX(Scores,1000,A40),Grade),"")</f>
        <v/>
      </c>
      <c r="J40" s="128" t="str">
        <f>IF(B40&lt;&gt;"",_xlfn.VAR.S(INDEX(Scores,1,A40):INDEX(Scores,1000,A40)),"")</f>
        <v/>
      </c>
      <c r="K40" s="128" t="str">
        <f>IF(B40&lt;&gt;"",_xlfn.STDEV.S(INDEX(Scores,1,A40):INDEX(Scores,1000,A40)),"")</f>
        <v/>
      </c>
    </row>
    <row r="41" spans="1:11" x14ac:dyDescent="0.35">
      <c r="A41" s="122" t="str">
        <f t="shared" si="2"/>
        <v/>
      </c>
      <c r="B41" s="124" t="str">
        <f>IFERROR(LOOKUP(A41,'2. Enter scores'!$G$12:$AE$12,'2. Enter scores'!$G$14:$AE$14),"")</f>
        <v/>
      </c>
      <c r="C41" s="116" t="str">
        <f>IF(B41&lt;&gt;"",MIN(INDEX(Scores,1,A41):INDEX(Scores,1000,A41)),"")</f>
        <v/>
      </c>
      <c r="D41" s="116" t="str">
        <f>IF(B41&lt;&gt;"",MAX(INDEX(Scores,1,A41):INDEX(Scores,1000,A41)),"")</f>
        <v/>
      </c>
      <c r="E41" s="116" t="str">
        <f t="shared" si="1"/>
        <v/>
      </c>
      <c r="F41" s="116" t="str">
        <f>IF(B41&lt;&gt;"",SUM(INDEX(Scores,1,A41):INDEX(Scores,1000,A41))/(Number_of_participants*E41),"")</f>
        <v/>
      </c>
      <c r="G41" s="116" t="str">
        <f>IF(B41&lt;&gt;"",CORREL(INDEX(Scores,1,A41):INDEX(Scores,1000,A41),INDEX(Rest_scores,1,A41):INDEX(Rest_scores,1000,A41)),"")</f>
        <v/>
      </c>
      <c r="H41" s="116" t="str">
        <f>IF(B41&lt;&gt;"",CORREL(INDEX(Scores,1,A41):INDEX(Scores,1000,A41),Total_score),"")</f>
        <v/>
      </c>
      <c r="I41" s="116" t="str">
        <f>IF(B41&lt;&gt;"",CORREL(INDEX(Scores,1,A41):INDEX(Scores,1000,A41),Grade),"")</f>
        <v/>
      </c>
      <c r="J41" s="128" t="str">
        <f>IF(B41&lt;&gt;"",_xlfn.VAR.S(INDEX(Scores,1,A41):INDEX(Scores,1000,A41)),"")</f>
        <v/>
      </c>
      <c r="K41" s="128" t="str">
        <f>IF(B41&lt;&gt;"",_xlfn.STDEV.S(INDEX(Scores,1,A41):INDEX(Scores,1000,A41)),"")</f>
        <v/>
      </c>
    </row>
    <row r="42" spans="1:11" x14ac:dyDescent="0.35">
      <c r="A42" s="122" t="str">
        <f t="shared" si="2"/>
        <v/>
      </c>
      <c r="B42" s="124" t="str">
        <f>IFERROR(LOOKUP(A42,'2. Enter scores'!$G$12:$AE$12,'2. Enter scores'!$G$14:$AE$14),"")</f>
        <v/>
      </c>
      <c r="C42" s="116" t="str">
        <f>IF(B42&lt;&gt;"",MIN(INDEX(Scores,1,A42):INDEX(Scores,1000,A42)),"")</f>
        <v/>
      </c>
      <c r="D42" s="116" t="str">
        <f>IF(B42&lt;&gt;"",MAX(INDEX(Scores,1,A42):INDEX(Scores,1000,A42)),"")</f>
        <v/>
      </c>
      <c r="E42" s="116" t="str">
        <f t="shared" si="1"/>
        <v/>
      </c>
      <c r="F42" s="116" t="str">
        <f>IF(B42&lt;&gt;"",SUM(INDEX(Scores,1,A42):INDEX(Scores,1000,A42))/(Number_of_participants*E42),"")</f>
        <v/>
      </c>
      <c r="G42" s="116" t="str">
        <f>IF(B42&lt;&gt;"",CORREL(INDEX(Scores,1,A42):INDEX(Scores,1000,A42),INDEX(Rest_scores,1,A42):INDEX(Rest_scores,1000,A42)),"")</f>
        <v/>
      </c>
      <c r="H42" s="116" t="str">
        <f>IF(B42&lt;&gt;"",CORREL(INDEX(Scores,1,A42):INDEX(Scores,1000,A42),Total_score),"")</f>
        <v/>
      </c>
      <c r="I42" s="116" t="str">
        <f>IF(B42&lt;&gt;"",CORREL(INDEX(Scores,1,A42):INDEX(Scores,1000,A42),Grade),"")</f>
        <v/>
      </c>
      <c r="J42" s="128" t="str">
        <f>IF(B42&lt;&gt;"",_xlfn.VAR.S(INDEX(Scores,1,A42):INDEX(Scores,1000,A42)),"")</f>
        <v/>
      </c>
      <c r="K42" s="128" t="str">
        <f>IF(B42&lt;&gt;"",_xlfn.STDEV.S(INDEX(Scores,1,A42):INDEX(Scores,1000,A42)),"")</f>
        <v/>
      </c>
    </row>
    <row r="43" spans="1:11" x14ac:dyDescent="0.35">
      <c r="A43" s="122" t="str">
        <f t="shared" si="2"/>
        <v/>
      </c>
      <c r="B43" s="124" t="str">
        <f>IFERROR(LOOKUP(A43,'2. Enter scores'!$G$12:$AE$12,'2. Enter scores'!$G$14:$AE$14),"")</f>
        <v/>
      </c>
      <c r="C43" s="116" t="str">
        <f>IF(B43&lt;&gt;"",MIN(INDEX(Scores,1,A43):INDEX(Scores,1000,A43)),"")</f>
        <v/>
      </c>
      <c r="D43" s="116" t="str">
        <f>IF(B43&lt;&gt;"",MAX(INDEX(Scores,1,A43):INDEX(Scores,1000,A43)),"")</f>
        <v/>
      </c>
      <c r="E43" s="116" t="str">
        <f t="shared" si="1"/>
        <v/>
      </c>
      <c r="F43" s="116" t="str">
        <f>IF(B43&lt;&gt;"",SUM(INDEX(Scores,1,A43):INDEX(Scores,1000,A43))/(Number_of_participants*E43),"")</f>
        <v/>
      </c>
      <c r="G43" s="116" t="str">
        <f>IF(B43&lt;&gt;"",CORREL(INDEX(Scores,1,A43):INDEX(Scores,1000,A43),INDEX(Rest_scores,1,A43):INDEX(Rest_scores,1000,A43)),"")</f>
        <v/>
      </c>
      <c r="H43" s="116" t="str">
        <f>IF(B43&lt;&gt;"",CORREL(INDEX(Scores,1,A43):INDEX(Scores,1000,A43),Total_score),"")</f>
        <v/>
      </c>
      <c r="I43" s="116" t="str">
        <f>IF(B43&lt;&gt;"",CORREL(INDEX(Scores,1,A43):INDEX(Scores,1000,A43),Grade),"")</f>
        <v/>
      </c>
      <c r="J43" s="128" t="str">
        <f>IF(B43&lt;&gt;"",_xlfn.VAR.S(INDEX(Scores,1,A43):INDEX(Scores,1000,A43)),"")</f>
        <v/>
      </c>
      <c r="K43" s="128" t="str">
        <f>IF(B43&lt;&gt;"",_xlfn.STDEV.S(INDEX(Scores,1,A43):INDEX(Scores,1000,A43)),"")</f>
        <v/>
      </c>
    </row>
    <row r="44" spans="1:11" x14ac:dyDescent="0.35">
      <c r="A44" s="122" t="str">
        <f t="shared" si="2"/>
        <v/>
      </c>
      <c r="B44" s="124" t="str">
        <f>IFERROR(LOOKUP(A44,'2. Enter scores'!$G$12:$AE$12,'2. Enter scores'!$G$14:$AE$14),"")</f>
        <v/>
      </c>
      <c r="C44" s="116" t="str">
        <f>IF(B44&lt;&gt;"",MIN(INDEX(Scores,1,A44):INDEX(Scores,1000,A44)),"")</f>
        <v/>
      </c>
      <c r="D44" s="116" t="str">
        <f>IF(B44&lt;&gt;"",MAX(INDEX(Scores,1,A44):INDEX(Scores,1000,A44)),"")</f>
        <v/>
      </c>
      <c r="E44" s="116" t="str">
        <f t="shared" si="1"/>
        <v/>
      </c>
      <c r="F44" s="116" t="str">
        <f>IF(B44&lt;&gt;"",SUM(INDEX(Scores,1,A44):INDEX(Scores,1000,A44))/(Number_of_participants*E44),"")</f>
        <v/>
      </c>
      <c r="G44" s="116" t="str">
        <f>IF(B44&lt;&gt;"",CORREL(INDEX(Scores,1,A44):INDEX(Scores,1000,A44),INDEX(Rest_scores,1,A44):INDEX(Rest_scores,1000,A44)),"")</f>
        <v/>
      </c>
      <c r="H44" s="116" t="str">
        <f>IF(B44&lt;&gt;"",CORREL(INDEX(Scores,1,A44):INDEX(Scores,1000,A44),Total_score),"")</f>
        <v/>
      </c>
      <c r="I44" s="116" t="str">
        <f>IF(B44&lt;&gt;"",CORREL(INDEX(Scores,1,A44):INDEX(Scores,1000,A44),Grade),"")</f>
        <v/>
      </c>
      <c r="J44" s="128" t="str">
        <f>IF(B44&lt;&gt;"",_xlfn.VAR.S(INDEX(Scores,1,A44):INDEX(Scores,1000,A44)),"")</f>
        <v/>
      </c>
      <c r="K44" s="128" t="str">
        <f>IF(B44&lt;&gt;"",_xlfn.STDEV.S(INDEX(Scores,1,A44):INDEX(Scores,1000,A44)),"")</f>
        <v/>
      </c>
    </row>
    <row r="45" spans="1:11" x14ac:dyDescent="0.35">
      <c r="A45" s="122" t="str">
        <f t="shared" si="2"/>
        <v/>
      </c>
      <c r="B45" s="124" t="str">
        <f>IFERROR(LOOKUP(A45,'2. Enter scores'!$G$12:$AE$12,'2. Enter scores'!$G$14:$AE$14),"")</f>
        <v/>
      </c>
      <c r="C45" s="116" t="str">
        <f>IF(B45&lt;&gt;"",MIN(INDEX(Scores,1,A45):INDEX(Scores,1000,A45)),"")</f>
        <v/>
      </c>
      <c r="D45" s="116" t="str">
        <f>IF(B45&lt;&gt;"",MAX(INDEX(Scores,1,A45):INDEX(Scores,1000,A45)),"")</f>
        <v/>
      </c>
      <c r="E45" s="116" t="str">
        <f t="shared" si="1"/>
        <v/>
      </c>
      <c r="F45" s="116" t="str">
        <f>IF(B45&lt;&gt;"",SUM(INDEX(Scores,1,A45):INDEX(Scores,1000,A45))/(Number_of_participants*E45),"")</f>
        <v/>
      </c>
      <c r="G45" s="116" t="str">
        <f>IF(B45&lt;&gt;"",CORREL(INDEX(Scores,1,A45):INDEX(Scores,1000,A45),INDEX(Rest_scores,1,A45):INDEX(Rest_scores,1000,A45)),"")</f>
        <v/>
      </c>
      <c r="H45" s="116" t="str">
        <f>IF(B45&lt;&gt;"",CORREL(INDEX(Scores,1,A45):INDEX(Scores,1000,A45),Total_score),"")</f>
        <v/>
      </c>
      <c r="I45" s="116" t="str">
        <f>IF(B45&lt;&gt;"",CORREL(INDEX(Scores,1,A45):INDEX(Scores,1000,A45),Grade),"")</f>
        <v/>
      </c>
      <c r="J45" s="128" t="str">
        <f>IF(B45&lt;&gt;"",_xlfn.VAR.S(INDEX(Scores,1,A45):INDEX(Scores,1000,A45)),"")</f>
        <v/>
      </c>
      <c r="K45" s="128" t="str">
        <f>IF(B45&lt;&gt;"",_xlfn.STDEV.S(INDEX(Scores,1,A45):INDEX(Scores,1000,A45)),"")</f>
        <v/>
      </c>
    </row>
    <row r="46" spans="1:11" x14ac:dyDescent="0.35">
      <c r="A46" s="122" t="str">
        <f t="shared" si="2"/>
        <v/>
      </c>
      <c r="B46" s="124" t="str">
        <f>IFERROR(LOOKUP(A46,'2. Enter scores'!$G$12:$AE$12,'2. Enter scores'!$G$14:$AE$14),"")</f>
        <v/>
      </c>
      <c r="C46" s="116" t="str">
        <f>IF(B46&lt;&gt;"",MIN(INDEX(Scores,1,A46):INDEX(Scores,1000,A46)),"")</f>
        <v/>
      </c>
      <c r="D46" s="116" t="str">
        <f>IF(B46&lt;&gt;"",MAX(INDEX(Scores,1,A46):INDEX(Scores,1000,A46)),"")</f>
        <v/>
      </c>
      <c r="E46" s="116" t="str">
        <f t="shared" si="1"/>
        <v/>
      </c>
      <c r="F46" s="116" t="str">
        <f>IF(B46&lt;&gt;"",SUM(INDEX(Scores,1,A46):INDEX(Scores,1000,A46))/(Number_of_participants*E46),"")</f>
        <v/>
      </c>
      <c r="G46" s="116" t="str">
        <f>IF(B46&lt;&gt;"",CORREL(INDEX(Scores,1,A46):INDEX(Scores,1000,A46),INDEX(Rest_scores,1,A46):INDEX(Rest_scores,1000,A46)),"")</f>
        <v/>
      </c>
      <c r="H46" s="116" t="str">
        <f>IF(B46&lt;&gt;"",CORREL(INDEX(Scores,1,A46):INDEX(Scores,1000,A46),Total_score),"")</f>
        <v/>
      </c>
      <c r="I46" s="116" t="str">
        <f>IF(B46&lt;&gt;"",CORREL(INDEX(Scores,1,A46):INDEX(Scores,1000,A46),Grade),"")</f>
        <v/>
      </c>
      <c r="J46" s="128" t="str">
        <f>IF(B46&lt;&gt;"",_xlfn.VAR.S(INDEX(Scores,1,A46):INDEX(Scores,1000,A46)),"")</f>
        <v/>
      </c>
      <c r="K46" s="128" t="str">
        <f>IF(B46&lt;&gt;"",_xlfn.STDEV.S(INDEX(Scores,1,A46):INDEX(Scores,1000,A46)),"")</f>
        <v/>
      </c>
    </row>
    <row r="47" spans="1:11" x14ac:dyDescent="0.35">
      <c r="A47" s="122" t="str">
        <f t="shared" si="2"/>
        <v/>
      </c>
      <c r="B47" s="124" t="str">
        <f>IFERROR(LOOKUP(A47,'2. Enter scores'!$G$12:$AE$12,'2. Enter scores'!$G$14:$AE$14),"")</f>
        <v/>
      </c>
      <c r="C47" s="116" t="str">
        <f>IF(B47&lt;&gt;"",MIN(INDEX(Scores,1,A47):INDEX(Scores,1000,A47)),"")</f>
        <v/>
      </c>
      <c r="D47" s="116" t="str">
        <f>IF(B47&lt;&gt;"",MAX(INDEX(Scores,1,A47):INDEX(Scores,1000,A47)),"")</f>
        <v/>
      </c>
      <c r="E47" s="116" t="str">
        <f t="shared" si="1"/>
        <v/>
      </c>
      <c r="F47" s="116" t="str">
        <f>IF(B47&lt;&gt;"",SUM(INDEX(Scores,1,A47):INDEX(Scores,1000,A47))/(Number_of_participants*E47),"")</f>
        <v/>
      </c>
      <c r="G47" s="116" t="str">
        <f>IF(B47&lt;&gt;"",CORREL(INDEX(Scores,1,A47):INDEX(Scores,1000,A47),INDEX(Rest_scores,1,A47):INDEX(Rest_scores,1000,A47)),"")</f>
        <v/>
      </c>
      <c r="H47" s="116" t="str">
        <f>IF(B47&lt;&gt;"",CORREL(INDEX(Scores,1,A47):INDEX(Scores,1000,A47),Total_score),"")</f>
        <v/>
      </c>
      <c r="I47" s="116" t="str">
        <f>IF(B47&lt;&gt;"",CORREL(INDEX(Scores,1,A47):INDEX(Scores,1000,A47),Grade),"")</f>
        <v/>
      </c>
      <c r="J47" s="128" t="str">
        <f>IF(B47&lt;&gt;"",_xlfn.VAR.S(INDEX(Scores,1,A47):INDEX(Scores,1000,A47)),"")</f>
        <v/>
      </c>
      <c r="K47" s="128" t="str">
        <f>IF(B47&lt;&gt;"",_xlfn.STDEV.S(INDEX(Scores,1,A47):INDEX(Scores,1000,A47)),"")</f>
        <v/>
      </c>
    </row>
    <row r="48" spans="1:11" x14ac:dyDescent="0.35">
      <c r="A48" s="122" t="str">
        <f t="shared" si="2"/>
        <v/>
      </c>
      <c r="B48" s="124" t="str">
        <f>IFERROR(LOOKUP(A48,'2. Enter scores'!$G$12:$AE$12,'2. Enter scores'!$G$14:$AE$14),"")</f>
        <v/>
      </c>
      <c r="C48" s="116" t="str">
        <f>IF(B48&lt;&gt;"",MIN(INDEX(Scores,1,A48):INDEX(Scores,1000,A48)),"")</f>
        <v/>
      </c>
      <c r="D48" s="116" t="str">
        <f>IF(B48&lt;&gt;"",MAX(INDEX(Scores,1,A48):INDEX(Scores,1000,A48)),"")</f>
        <v/>
      </c>
      <c r="E48" s="116" t="str">
        <f t="shared" si="1"/>
        <v/>
      </c>
      <c r="F48" s="116" t="str">
        <f>IF(B48&lt;&gt;"",SUM(INDEX(Scores,1,A48):INDEX(Scores,1000,A48))/(Number_of_participants*E48),"")</f>
        <v/>
      </c>
      <c r="G48" s="116" t="str">
        <f>IF(B48&lt;&gt;"",CORREL(INDEX(Scores,1,A48):INDEX(Scores,1000,A48),INDEX(Rest_scores,1,A48):INDEX(Rest_scores,1000,A48)),"")</f>
        <v/>
      </c>
      <c r="H48" s="116" t="str">
        <f>IF(B48&lt;&gt;"",CORREL(INDEX(Scores,1,A48):INDEX(Scores,1000,A48),Total_score),"")</f>
        <v/>
      </c>
      <c r="I48" s="116" t="str">
        <f>IF(B48&lt;&gt;"",CORREL(INDEX(Scores,1,A48):INDEX(Scores,1000,A48),Grade),"")</f>
        <v/>
      </c>
      <c r="J48" s="128" t="str">
        <f>IF(B48&lt;&gt;"",_xlfn.VAR.S(INDEX(Scores,1,A48):INDEX(Scores,1000,A48)),"")</f>
        <v/>
      </c>
      <c r="K48" s="128" t="str">
        <f>IF(B48&lt;&gt;"",_xlfn.STDEV.S(INDEX(Scores,1,A48):INDEX(Scores,1000,A48)),"")</f>
        <v/>
      </c>
    </row>
    <row r="49" spans="1:11" x14ac:dyDescent="0.35">
      <c r="A49" s="122" t="str">
        <f t="shared" si="2"/>
        <v/>
      </c>
      <c r="B49" s="124" t="str">
        <f>IFERROR(LOOKUP(A49,'2. Enter scores'!$G$12:$AE$12,'2. Enter scores'!$G$14:$AE$14),"")</f>
        <v/>
      </c>
      <c r="C49" s="116" t="str">
        <f>IF(B49&lt;&gt;"",MIN(INDEX(Scores,1,A49):INDEX(Scores,1000,A49)),"")</f>
        <v/>
      </c>
      <c r="D49" s="116" t="str">
        <f>IF(B49&lt;&gt;"",MAX(INDEX(Scores,1,A49):INDEX(Scores,1000,A49)),"")</f>
        <v/>
      </c>
      <c r="E49" s="116" t="str">
        <f t="shared" si="1"/>
        <v/>
      </c>
      <c r="F49" s="116" t="str">
        <f>IF(B49&lt;&gt;"",SUM(INDEX(Scores,1,A49):INDEX(Scores,1000,A49))/(Number_of_participants*E49),"")</f>
        <v/>
      </c>
      <c r="G49" s="116" t="str">
        <f>IF(B49&lt;&gt;"",CORREL(INDEX(Scores,1,A49):INDEX(Scores,1000,A49),INDEX(Rest_scores,1,A49):INDEX(Rest_scores,1000,A49)),"")</f>
        <v/>
      </c>
      <c r="H49" s="116" t="str">
        <f>IF(B49&lt;&gt;"",CORREL(INDEX(Scores,1,A49):INDEX(Scores,1000,A49),Total_score),"")</f>
        <v/>
      </c>
      <c r="I49" s="116" t="str">
        <f>IF(B49&lt;&gt;"",CORREL(INDEX(Scores,1,A49):INDEX(Scores,1000,A49),Grade),"")</f>
        <v/>
      </c>
      <c r="J49" s="128" t="str">
        <f>IF(B49&lt;&gt;"",_xlfn.VAR.S(INDEX(Scores,1,A49):INDEX(Scores,1000,A49)),"")</f>
        <v/>
      </c>
      <c r="K49" s="128" t="str">
        <f>IF(B49&lt;&gt;"",_xlfn.STDEV.S(INDEX(Scores,1,A49):INDEX(Scores,1000,A49)),"")</f>
        <v/>
      </c>
    </row>
    <row r="50" spans="1:11" x14ac:dyDescent="0.35">
      <c r="A50" s="122" t="str">
        <f t="shared" si="2"/>
        <v/>
      </c>
      <c r="B50" s="124" t="str">
        <f>IFERROR(LOOKUP(A50,'2. Enter scores'!$G$12:$AE$12,'2. Enter scores'!$G$14:$AE$14),"")</f>
        <v/>
      </c>
      <c r="C50" s="116" t="str">
        <f>IF(B50&lt;&gt;"",MIN(INDEX(Scores,1,A50):INDEX(Scores,1000,A50)),"")</f>
        <v/>
      </c>
      <c r="D50" s="116" t="str">
        <f>IF(B50&lt;&gt;"",MAX(INDEX(Scores,1,A50):INDEX(Scores,1000,A50)),"")</f>
        <v/>
      </c>
      <c r="E50" s="116" t="str">
        <f t="shared" si="1"/>
        <v/>
      </c>
      <c r="F50" s="116" t="str">
        <f>IF(B50&lt;&gt;"",SUM(INDEX(Scores,1,A50):INDEX(Scores,1000,A50))/(Number_of_participants*E50),"")</f>
        <v/>
      </c>
      <c r="G50" s="116" t="str">
        <f>IF(B50&lt;&gt;"",CORREL(INDEX(Scores,1,A50):INDEX(Scores,1000,A50),INDEX(Rest_scores,1,A50):INDEX(Rest_scores,1000,A50)),"")</f>
        <v/>
      </c>
      <c r="H50" s="116" t="str">
        <f>IF(B50&lt;&gt;"",CORREL(INDEX(Scores,1,A50):INDEX(Scores,1000,A50),Total_score),"")</f>
        <v/>
      </c>
      <c r="I50" s="116" t="str">
        <f>IF(B50&lt;&gt;"",CORREL(INDEX(Scores,1,A50):INDEX(Scores,1000,A50),Grade),"")</f>
        <v/>
      </c>
      <c r="J50" s="128" t="str">
        <f>IF(B50&lt;&gt;"",_xlfn.VAR.S(INDEX(Scores,1,A50):INDEX(Scores,1000,A50)),"")</f>
        <v/>
      </c>
      <c r="K50" s="128" t="str">
        <f>IF(B50&lt;&gt;"",_xlfn.STDEV.S(INDEX(Scores,1,A50):INDEX(Scores,1000,A50)),"")</f>
        <v/>
      </c>
    </row>
    <row r="51" spans="1:11" x14ac:dyDescent="0.35">
      <c r="A51" s="122" t="str">
        <f t="shared" si="2"/>
        <v/>
      </c>
      <c r="B51" s="124" t="str">
        <f>IFERROR(LOOKUP(A51,'2. Enter scores'!$G$12:$AE$12,'2. Enter scores'!$G$14:$AE$14),"")</f>
        <v/>
      </c>
      <c r="C51" s="116" t="str">
        <f>IF(B51&lt;&gt;"",MIN(INDEX(Scores,1,A51):INDEX(Scores,1000,A51)),"")</f>
        <v/>
      </c>
      <c r="D51" s="116" t="str">
        <f>IF(B51&lt;&gt;"",MAX(INDEX(Scores,1,A51):INDEX(Scores,1000,A51)),"")</f>
        <v/>
      </c>
      <c r="E51" s="116" t="str">
        <f t="shared" si="1"/>
        <v/>
      </c>
      <c r="F51" s="116" t="str">
        <f>IF(B51&lt;&gt;"",SUM(INDEX(Scores,1,A51):INDEX(Scores,1000,A51))/(Number_of_participants*E51),"")</f>
        <v/>
      </c>
      <c r="G51" s="116" t="str">
        <f>IF(B51&lt;&gt;"",CORREL(INDEX(Scores,1,A51):INDEX(Scores,1000,A51),INDEX(Rest_scores,1,A51):INDEX(Rest_scores,1000,A51)),"")</f>
        <v/>
      </c>
      <c r="H51" s="116" t="str">
        <f>IF(B51&lt;&gt;"",CORREL(INDEX(Scores,1,A51):INDEX(Scores,1000,A51),Total_score),"")</f>
        <v/>
      </c>
      <c r="I51" s="116" t="str">
        <f>IF(B51&lt;&gt;"",CORREL(INDEX(Scores,1,A51):INDEX(Scores,1000,A51),Grade),"")</f>
        <v/>
      </c>
      <c r="J51" s="128" t="str">
        <f>IF(B51&lt;&gt;"",_xlfn.VAR.S(INDEX(Scores,1,A51):INDEX(Scores,1000,A51)),"")</f>
        <v/>
      </c>
      <c r="K51" s="128" t="str">
        <f>IF(B51&lt;&gt;"",_xlfn.STDEV.S(INDEX(Scores,1,A51):INDEX(Scores,1000,A51)),"")</f>
        <v/>
      </c>
    </row>
    <row r="52" spans="1:11" x14ac:dyDescent="0.35">
      <c r="A52" s="122" t="str">
        <f t="shared" si="2"/>
        <v/>
      </c>
      <c r="B52" s="124" t="str">
        <f>IFERROR(LOOKUP(A52,'2. Enter scores'!$G$12:$AE$12,'2. Enter scores'!$G$14:$AE$14),"")</f>
        <v/>
      </c>
      <c r="C52" s="116" t="str">
        <f>IF(B52&lt;&gt;"",MIN(INDEX(Scores,1,A52):INDEX(Scores,1000,A52)),"")</f>
        <v/>
      </c>
      <c r="D52" s="116" t="str">
        <f>IF(B52&lt;&gt;"",MAX(INDEX(Scores,1,A52):INDEX(Scores,1000,A52)),"")</f>
        <v/>
      </c>
      <c r="E52" s="116" t="str">
        <f t="shared" si="1"/>
        <v/>
      </c>
      <c r="F52" s="116" t="str">
        <f>IF(B52&lt;&gt;"",SUM(INDEX(Scores,1,A52):INDEX(Scores,1000,A52))/(Number_of_participants*E52),"")</f>
        <v/>
      </c>
      <c r="G52" s="116" t="str">
        <f>IF(B52&lt;&gt;"",CORREL(INDEX(Scores,1,A52):INDEX(Scores,1000,A52),INDEX(Rest_scores,1,A52):INDEX(Rest_scores,1000,A52)),"")</f>
        <v/>
      </c>
      <c r="H52" s="116" t="str">
        <f>IF(B52&lt;&gt;"",CORREL(INDEX(Scores,1,A52):INDEX(Scores,1000,A52),Total_score),"")</f>
        <v/>
      </c>
      <c r="I52" s="116" t="str">
        <f>IF(B52&lt;&gt;"",CORREL(INDEX(Scores,1,A52):INDEX(Scores,1000,A52),Grade),"")</f>
        <v/>
      </c>
      <c r="J52" s="128" t="str">
        <f>IF(B52&lt;&gt;"",_xlfn.VAR.S(INDEX(Scores,1,A52):INDEX(Scores,1000,A52)),"")</f>
        <v/>
      </c>
      <c r="K52" s="128" t="str">
        <f>IF(B52&lt;&gt;"",_xlfn.STDEV.S(INDEX(Scores,1,A52):INDEX(Scores,1000,A52)),"")</f>
        <v/>
      </c>
    </row>
    <row r="53" spans="1:11" x14ac:dyDescent="0.35">
      <c r="A53" s="122" t="str">
        <f t="shared" si="2"/>
        <v/>
      </c>
      <c r="B53" s="124" t="str">
        <f>IFERROR(LOOKUP(A53,'2. Enter scores'!$G$12:$AE$12,'2. Enter scores'!$G$14:$AE$14),"")</f>
        <v/>
      </c>
      <c r="C53" s="116" t="str">
        <f>IF(B53&lt;&gt;"",MIN(INDEX(Scores,1,A53):INDEX(Scores,1000,A53)),"")</f>
        <v/>
      </c>
      <c r="D53" s="116" t="str">
        <f>IF(B53&lt;&gt;"",MAX(INDEX(Scores,1,A53):INDEX(Scores,1000,A53)),"")</f>
        <v/>
      </c>
      <c r="E53" s="116" t="str">
        <f t="shared" si="1"/>
        <v/>
      </c>
      <c r="F53" s="116" t="str">
        <f>IF(B53&lt;&gt;"",SUM(INDEX(Scores,1,A53):INDEX(Scores,1000,A53))/(Number_of_participants*E53),"")</f>
        <v/>
      </c>
      <c r="G53" s="116" t="str">
        <f>IF(B53&lt;&gt;"",CORREL(INDEX(Scores,1,A53):INDEX(Scores,1000,A53),INDEX(Rest_scores,1,A53):INDEX(Rest_scores,1000,A53)),"")</f>
        <v/>
      </c>
      <c r="H53" s="116" t="str">
        <f>IF(B53&lt;&gt;"",CORREL(INDEX(Scores,1,A53):INDEX(Scores,1000,A53),Total_score),"")</f>
        <v/>
      </c>
      <c r="I53" s="116" t="str">
        <f>IF(B53&lt;&gt;"",CORREL(INDEX(Scores,1,A53):INDEX(Scores,1000,A53),Grade),"")</f>
        <v/>
      </c>
      <c r="J53" s="128" t="str">
        <f>IF(B53&lt;&gt;"",_xlfn.VAR.S(INDEX(Scores,1,A53):INDEX(Scores,1000,A53)),"")</f>
        <v/>
      </c>
      <c r="K53" s="128" t="str">
        <f>IF(B53&lt;&gt;"",_xlfn.STDEV.S(INDEX(Scores,1,A53):INDEX(Scores,1000,A53)),"")</f>
        <v/>
      </c>
    </row>
    <row r="54" spans="1:11" x14ac:dyDescent="0.35">
      <c r="A54" s="122" t="str">
        <f t="shared" si="2"/>
        <v/>
      </c>
      <c r="B54" s="124" t="str">
        <f>IFERROR(LOOKUP(A54,'2. Enter scores'!$G$12:$AE$12,'2. Enter scores'!$G$14:$AE$14),"")</f>
        <v/>
      </c>
      <c r="C54" s="116" t="str">
        <f>IF(B54&lt;&gt;"",MIN(INDEX(Scores,1,A54):INDEX(Scores,1000,A54)),"")</f>
        <v/>
      </c>
      <c r="D54" s="116" t="str">
        <f>IF(B54&lt;&gt;"",MAX(INDEX(Scores,1,A54):INDEX(Scores,1000,A54)),"")</f>
        <v/>
      </c>
      <c r="E54" s="116" t="str">
        <f t="shared" si="1"/>
        <v/>
      </c>
      <c r="F54" s="116" t="str">
        <f>IF(B54&lt;&gt;"",SUM(INDEX(Scores,1,A54):INDEX(Scores,1000,A54))/(Number_of_participants*E54),"")</f>
        <v/>
      </c>
      <c r="G54" s="116" t="str">
        <f>IF(B54&lt;&gt;"",CORREL(INDEX(Scores,1,A54):INDEX(Scores,1000,A54),INDEX(Rest_scores,1,A54):INDEX(Rest_scores,1000,A54)),"")</f>
        <v/>
      </c>
      <c r="H54" s="116" t="str">
        <f>IF(B54&lt;&gt;"",CORREL(INDEX(Scores,1,A54):INDEX(Scores,1000,A54),Total_score),"")</f>
        <v/>
      </c>
      <c r="I54" s="116" t="str">
        <f>IF(B54&lt;&gt;"",CORREL(INDEX(Scores,1,A54):INDEX(Scores,1000,A54),Grade),"")</f>
        <v/>
      </c>
      <c r="J54" s="128" t="str">
        <f>IF(B54&lt;&gt;"",_xlfn.VAR.S(INDEX(Scores,1,A54):INDEX(Scores,1000,A54)),"")</f>
        <v/>
      </c>
      <c r="K54" s="128" t="str">
        <f>IF(B54&lt;&gt;"",_xlfn.STDEV.S(INDEX(Scores,1,A54):INDEX(Scores,1000,A54)),"")</f>
        <v/>
      </c>
    </row>
    <row r="55" spans="1:11" x14ac:dyDescent="0.35">
      <c r="A55" s="122" t="str">
        <f t="shared" si="2"/>
        <v/>
      </c>
      <c r="B55" s="124" t="str">
        <f>IFERROR(LOOKUP(A55,'2. Enter scores'!$G$12:$AE$12,'2. Enter scores'!$G$14:$AE$14),"")</f>
        <v/>
      </c>
      <c r="C55" s="116" t="str">
        <f>IF(B55&lt;&gt;"",MIN(INDEX(Scores,1,A55):INDEX(Scores,1000,A55)),"")</f>
        <v/>
      </c>
      <c r="D55" s="116" t="str">
        <f>IF(B55&lt;&gt;"",MAX(INDEX(Scores,1,A55):INDEX(Scores,1000,A55)),"")</f>
        <v/>
      </c>
      <c r="E55" s="116" t="str">
        <f t="shared" si="1"/>
        <v/>
      </c>
      <c r="F55" s="116" t="str">
        <f>IF(B55&lt;&gt;"",SUM(INDEX(Scores,1,A55):INDEX(Scores,1000,A55))/(Number_of_participants*E55),"")</f>
        <v/>
      </c>
      <c r="G55" s="116" t="str">
        <f>IF(B55&lt;&gt;"",CORREL(INDEX(Scores,1,A55):INDEX(Scores,1000,A55),INDEX(Rest_scores,1,A55):INDEX(Rest_scores,1000,A55)),"")</f>
        <v/>
      </c>
      <c r="H55" s="116" t="str">
        <f>IF(B55&lt;&gt;"",CORREL(INDEX(Scores,1,A55):INDEX(Scores,1000,A55),Total_score),"")</f>
        <v/>
      </c>
      <c r="I55" s="116" t="str">
        <f>IF(B55&lt;&gt;"",CORREL(INDEX(Scores,1,A55):INDEX(Scores,1000,A55),Grade),"")</f>
        <v/>
      </c>
      <c r="J55" s="128" t="str">
        <f>IF(B55&lt;&gt;"",_xlfn.VAR.S(INDEX(Scores,1,A55):INDEX(Scores,1000,A55)),"")</f>
        <v/>
      </c>
      <c r="K55" s="128" t="str">
        <f>IF(B55&lt;&gt;"",_xlfn.STDEV.S(INDEX(Scores,1,A55):INDEX(Scores,1000,A55)),"")</f>
        <v/>
      </c>
    </row>
    <row r="56" spans="1:11" x14ac:dyDescent="0.35">
      <c r="A56" s="122" t="str">
        <f t="shared" si="2"/>
        <v/>
      </c>
      <c r="B56" s="124" t="str">
        <f>IFERROR(LOOKUP(A56,'2. Enter scores'!$G$12:$AE$12,'2. Enter scores'!$G$14:$AE$14),"")</f>
        <v/>
      </c>
      <c r="C56" s="116" t="str">
        <f>IF(B56&lt;&gt;"",MIN(INDEX(Scores,1,A56):INDEX(Scores,1000,A56)),"")</f>
        <v/>
      </c>
      <c r="D56" s="116" t="str">
        <f>IF(B56&lt;&gt;"",MAX(INDEX(Scores,1,A56):INDEX(Scores,1000,A56)),"")</f>
        <v/>
      </c>
      <c r="E56" s="116" t="str">
        <f t="shared" si="1"/>
        <v/>
      </c>
      <c r="F56" s="116" t="str">
        <f>IF(B56&lt;&gt;"",SUM(INDEX(Scores,1,A56):INDEX(Scores,1000,A56))/(Number_of_participants*E56),"")</f>
        <v/>
      </c>
      <c r="G56" s="116" t="str">
        <f>IF(B56&lt;&gt;"",CORREL(INDEX(Scores,1,A56):INDEX(Scores,1000,A56),INDEX(Rest_scores,1,A56):INDEX(Rest_scores,1000,A56)),"")</f>
        <v/>
      </c>
      <c r="H56" s="116" t="str">
        <f>IF(B56&lt;&gt;"",CORREL(INDEX(Scores,1,A56):INDEX(Scores,1000,A56),Total_score),"")</f>
        <v/>
      </c>
      <c r="I56" s="116" t="str">
        <f>IF(B56&lt;&gt;"",CORREL(INDEX(Scores,1,A56):INDEX(Scores,1000,A56),Grade),"")</f>
        <v/>
      </c>
      <c r="J56" s="128" t="str">
        <f>IF(B56&lt;&gt;"",_xlfn.VAR.S(INDEX(Scores,1,A56):INDEX(Scores,1000,A56)),"")</f>
        <v/>
      </c>
      <c r="K56" s="128" t="str">
        <f>IF(B56&lt;&gt;"",_xlfn.STDEV.S(INDEX(Scores,1,A56):INDEX(Scores,1000,A56)),"")</f>
        <v/>
      </c>
    </row>
    <row r="57" spans="1:11" x14ac:dyDescent="0.35">
      <c r="A57" s="122" t="str">
        <f t="shared" si="2"/>
        <v/>
      </c>
      <c r="B57" s="124" t="str">
        <f>IFERROR(LOOKUP(A57,'2. Enter scores'!$G$12:$AE$12,'2. Enter scores'!$G$14:$AE$14),"")</f>
        <v/>
      </c>
      <c r="C57" s="116" t="str">
        <f>IF(B57&lt;&gt;"",MIN(INDEX(Scores,1,A57):INDEX(Scores,1000,A57)),"")</f>
        <v/>
      </c>
      <c r="D57" s="116" t="str">
        <f>IF(B57&lt;&gt;"",MAX(INDEX(Scores,1,A57):INDEX(Scores,1000,A57)),"")</f>
        <v/>
      </c>
      <c r="E57" s="116" t="str">
        <f t="shared" si="1"/>
        <v/>
      </c>
      <c r="F57" s="116" t="str">
        <f>IF(B57&lt;&gt;"",SUM(INDEX(Scores,1,A57):INDEX(Scores,1000,A57))/(Number_of_participants*E57),"")</f>
        <v/>
      </c>
      <c r="G57" s="116" t="str">
        <f>IF(B57&lt;&gt;"",CORREL(INDEX(Scores,1,A57):INDEX(Scores,1000,A57),INDEX(Rest_scores,1,A57):INDEX(Rest_scores,1000,A57)),"")</f>
        <v/>
      </c>
      <c r="H57" s="116" t="str">
        <f>IF(B57&lt;&gt;"",CORREL(INDEX(Scores,1,A57):INDEX(Scores,1000,A57),Total_score),"")</f>
        <v/>
      </c>
      <c r="I57" s="116" t="str">
        <f>IF(B57&lt;&gt;"",CORREL(INDEX(Scores,1,A57):INDEX(Scores,1000,A57),Grade),"")</f>
        <v/>
      </c>
      <c r="J57" s="128" t="str">
        <f>IF(B57&lt;&gt;"",_xlfn.VAR.S(INDEX(Scores,1,A57):INDEX(Scores,1000,A57)),"")</f>
        <v/>
      </c>
      <c r="K57" s="128" t="str">
        <f>IF(B57&lt;&gt;"",_xlfn.STDEV.S(INDEX(Scores,1,A57):INDEX(Scores,1000,A57)),"")</f>
        <v/>
      </c>
    </row>
    <row r="58" spans="1:11" x14ac:dyDescent="0.35">
      <c r="A58" s="122" t="str">
        <f t="shared" si="2"/>
        <v/>
      </c>
      <c r="B58" s="124" t="str">
        <f>IFERROR(LOOKUP(A58,'2. Enter scores'!$G$12:$AE$12,'2. Enter scores'!$G$14:$AE$14),"")</f>
        <v/>
      </c>
      <c r="C58" s="116" t="str">
        <f>IF(B58&lt;&gt;"",MIN(INDEX(Scores,1,A58):INDEX(Scores,1000,A58)),"")</f>
        <v/>
      </c>
      <c r="D58" s="116" t="str">
        <f>IF(B58&lt;&gt;"",MAX(INDEX(Scores,1,A58):INDEX(Scores,1000,A58)),"")</f>
        <v/>
      </c>
      <c r="E58" s="116" t="str">
        <f t="shared" si="1"/>
        <v/>
      </c>
      <c r="F58" s="116" t="str">
        <f>IF(B58&lt;&gt;"",SUM(INDEX(Scores,1,A58):INDEX(Scores,1000,A58))/(Number_of_participants*E58),"")</f>
        <v/>
      </c>
      <c r="G58" s="116" t="str">
        <f>IF(B58&lt;&gt;"",CORREL(INDEX(Scores,1,A58):INDEX(Scores,1000,A58),INDEX(Rest_scores,1,A58):INDEX(Rest_scores,1000,A58)),"")</f>
        <v/>
      </c>
      <c r="H58" s="116" t="str">
        <f>IF(B58&lt;&gt;"",CORREL(INDEX(Scores,1,A58):INDEX(Scores,1000,A58),Total_score),"")</f>
        <v/>
      </c>
      <c r="I58" s="116" t="str">
        <f>IF(B58&lt;&gt;"",CORREL(INDEX(Scores,1,A58):INDEX(Scores,1000,A58),Grade),"")</f>
        <v/>
      </c>
      <c r="J58" s="128" t="str">
        <f>IF(B58&lt;&gt;"",_xlfn.VAR.S(INDEX(Scores,1,A58):INDEX(Scores,1000,A58)),"")</f>
        <v/>
      </c>
      <c r="K58" s="128" t="str">
        <f>IF(B58&lt;&gt;"",_xlfn.STDEV.S(INDEX(Scores,1,A58):INDEX(Scores,1000,A58)),"")</f>
        <v/>
      </c>
    </row>
    <row r="59" spans="1:11" x14ac:dyDescent="0.35">
      <c r="A59" s="122" t="str">
        <f t="shared" si="2"/>
        <v/>
      </c>
      <c r="B59" s="124" t="str">
        <f>IFERROR(LOOKUP(A59,'2. Enter scores'!$G$12:$AE$12,'2. Enter scores'!$G$14:$AE$14),"")</f>
        <v/>
      </c>
      <c r="C59" s="116" t="str">
        <f>IF(B59&lt;&gt;"",MIN(INDEX(Scores,1,A59):INDEX(Scores,1000,A59)),"")</f>
        <v/>
      </c>
      <c r="D59" s="116" t="str">
        <f>IF(B59&lt;&gt;"",MAX(INDEX(Scores,1,A59):INDEX(Scores,1000,A59)),"")</f>
        <v/>
      </c>
      <c r="E59" s="116" t="str">
        <f t="shared" si="1"/>
        <v/>
      </c>
      <c r="F59" s="116" t="str">
        <f>IF(B59&lt;&gt;"",SUM(INDEX(Scores,1,A59):INDEX(Scores,1000,A59))/(Number_of_participants*E59),"")</f>
        <v/>
      </c>
      <c r="G59" s="116" t="str">
        <f>IF(B59&lt;&gt;"",CORREL(INDEX(Scores,1,A59):INDEX(Scores,1000,A59),INDEX(Rest_scores,1,A59):INDEX(Rest_scores,1000,A59)),"")</f>
        <v/>
      </c>
      <c r="H59" s="116" t="str">
        <f>IF(B59&lt;&gt;"",CORREL(INDEX(Scores,1,A59):INDEX(Scores,1000,A59),Total_score),"")</f>
        <v/>
      </c>
      <c r="I59" s="116" t="str">
        <f>IF(B59&lt;&gt;"",CORREL(INDEX(Scores,1,A59):INDEX(Scores,1000,A59),Grade),"")</f>
        <v/>
      </c>
      <c r="J59" s="128" t="str">
        <f>IF(B59&lt;&gt;"",_xlfn.VAR.S(INDEX(Scores,1,A59):INDEX(Scores,1000,A59)),"")</f>
        <v/>
      </c>
      <c r="K59" s="128" t="str">
        <f>IF(B59&lt;&gt;"",_xlfn.STDEV.S(INDEX(Scores,1,A59):INDEX(Scores,1000,A59)),"")</f>
        <v/>
      </c>
    </row>
    <row r="60" spans="1:11" x14ac:dyDescent="0.35">
      <c r="A60" s="122" t="str">
        <f t="shared" si="2"/>
        <v/>
      </c>
      <c r="B60" s="124" t="str">
        <f>IFERROR(LOOKUP(A60,'2. Enter scores'!$G$12:$AE$12,'2. Enter scores'!$G$14:$AE$14),"")</f>
        <v/>
      </c>
      <c r="C60" s="116" t="str">
        <f>IF(B60&lt;&gt;"",MIN(INDEX(Scores,1,A60):INDEX(Scores,1000,A60)),"")</f>
        <v/>
      </c>
      <c r="D60" s="116" t="str">
        <f>IF(B60&lt;&gt;"",MAX(INDEX(Scores,1,A60):INDEX(Scores,1000,A60)),"")</f>
        <v/>
      </c>
      <c r="E60" s="116" t="str">
        <f t="shared" si="1"/>
        <v/>
      </c>
      <c r="F60" s="116" t="str">
        <f>IF(B60&lt;&gt;"",SUM(INDEX(Scores,1,A60):INDEX(Scores,1000,A60))/(Number_of_participants*E60),"")</f>
        <v/>
      </c>
      <c r="G60" s="116" t="str">
        <f>IF(B60&lt;&gt;"",CORREL(INDEX(Scores,1,A60):INDEX(Scores,1000,A60),INDEX(Rest_scores,1,A60):INDEX(Rest_scores,1000,A60)),"")</f>
        <v/>
      </c>
      <c r="H60" s="116" t="str">
        <f>IF(B60&lt;&gt;"",CORREL(INDEX(Scores,1,A60):INDEX(Scores,1000,A60),Total_score),"")</f>
        <v/>
      </c>
      <c r="I60" s="116" t="str">
        <f>IF(B60&lt;&gt;"",CORREL(INDEX(Scores,1,A60):INDEX(Scores,1000,A60),Grade),"")</f>
        <v/>
      </c>
      <c r="J60" s="128" t="str">
        <f>IF(B60&lt;&gt;"",_xlfn.VAR.S(INDEX(Scores,1,A60):INDEX(Scores,1000,A60)),"")</f>
        <v/>
      </c>
      <c r="K60" s="128" t="str">
        <f>IF(B60&lt;&gt;"",_xlfn.STDEV.S(INDEX(Scores,1,A60):INDEX(Scores,1000,A60)),"")</f>
        <v/>
      </c>
    </row>
    <row r="61" spans="1:11" x14ac:dyDescent="0.35">
      <c r="A61" s="122" t="str">
        <f t="shared" si="2"/>
        <v/>
      </c>
      <c r="B61" s="124" t="str">
        <f>IFERROR(LOOKUP(A61,'2. Enter scores'!$G$12:$AE$12,'2. Enter scores'!$G$14:$AE$14),"")</f>
        <v/>
      </c>
      <c r="C61" s="116" t="str">
        <f>IF(B61&lt;&gt;"",MIN(INDEX(Scores,1,A61):INDEX(Scores,1000,A61)),"")</f>
        <v/>
      </c>
      <c r="D61" s="116" t="str">
        <f>IF(B61&lt;&gt;"",MAX(INDEX(Scores,1,A61):INDEX(Scores,1000,A61)),"")</f>
        <v/>
      </c>
      <c r="E61" s="116" t="str">
        <f t="shared" si="1"/>
        <v/>
      </c>
      <c r="F61" s="116" t="str">
        <f>IF(B61&lt;&gt;"",SUM(INDEX(Scores,1,A61):INDEX(Scores,1000,A61))/(Number_of_participants*E61),"")</f>
        <v/>
      </c>
      <c r="G61" s="116" t="str">
        <f>IF(B61&lt;&gt;"",CORREL(INDEX(Scores,1,A61):INDEX(Scores,1000,A61),INDEX(Rest_scores,1,A61):INDEX(Rest_scores,1000,A61)),"")</f>
        <v/>
      </c>
      <c r="H61" s="116" t="str">
        <f>IF(B61&lt;&gt;"",CORREL(INDEX(Scores,1,A61):INDEX(Scores,1000,A61),Total_score),"")</f>
        <v/>
      </c>
      <c r="I61" s="116" t="str">
        <f>IF(B61&lt;&gt;"",CORREL(INDEX(Scores,1,A61):INDEX(Scores,1000,A61),Grade),"")</f>
        <v/>
      </c>
      <c r="J61" s="128" t="str">
        <f>IF(B61&lt;&gt;"",_xlfn.VAR.S(INDEX(Scores,1,A61):INDEX(Scores,1000,A61)),"")</f>
        <v/>
      </c>
      <c r="K61" s="128" t="str">
        <f>IF(B61&lt;&gt;"",_xlfn.STDEV.S(INDEX(Scores,1,A61):INDEX(Scores,1000,A61)),"")</f>
        <v/>
      </c>
    </row>
    <row r="62" spans="1:11" x14ac:dyDescent="0.35">
      <c r="A62" s="122" t="str">
        <f t="shared" si="2"/>
        <v/>
      </c>
      <c r="B62" s="124" t="str">
        <f>IFERROR(LOOKUP(A62,'2. Enter scores'!$G$12:$AE$12,'2. Enter scores'!$G$14:$AE$14),"")</f>
        <v/>
      </c>
      <c r="C62" s="116" t="str">
        <f>IF(B62&lt;&gt;"",MIN(INDEX(Scores,1,A62):INDEX(Scores,1000,A62)),"")</f>
        <v/>
      </c>
      <c r="D62" s="116" t="str">
        <f>IF(B62&lt;&gt;"",MAX(INDEX(Scores,1,A62):INDEX(Scores,1000,A62)),"")</f>
        <v/>
      </c>
      <c r="E62" s="116" t="str">
        <f t="shared" si="1"/>
        <v/>
      </c>
      <c r="F62" s="116" t="str">
        <f>IF(B62&lt;&gt;"",SUM(INDEX(Scores,1,A62):INDEX(Scores,1000,A62))/(Number_of_participants*E62),"")</f>
        <v/>
      </c>
      <c r="G62" s="116" t="str">
        <f>IF(B62&lt;&gt;"",CORREL(INDEX(Scores,1,A62):INDEX(Scores,1000,A62),INDEX(Rest_scores,1,A62):INDEX(Rest_scores,1000,A62)),"")</f>
        <v/>
      </c>
      <c r="H62" s="116" t="str">
        <f>IF(B62&lt;&gt;"",CORREL(INDEX(Scores,1,A62):INDEX(Scores,1000,A62),Total_score),"")</f>
        <v/>
      </c>
      <c r="I62" s="116" t="str">
        <f>IF(B62&lt;&gt;"",CORREL(INDEX(Scores,1,A62):INDEX(Scores,1000,A62),Grade),"")</f>
        <v/>
      </c>
      <c r="J62" s="128" t="str">
        <f>IF(B62&lt;&gt;"",_xlfn.VAR.S(INDEX(Scores,1,A62):INDEX(Scores,1000,A62)),"")</f>
        <v/>
      </c>
      <c r="K62" s="128" t="str">
        <f>IF(B62&lt;&gt;"",_xlfn.STDEV.S(INDEX(Scores,1,A62):INDEX(Scores,1000,A62)),"")</f>
        <v/>
      </c>
    </row>
    <row r="63" spans="1:11" x14ac:dyDescent="0.35">
      <c r="A63" s="122" t="str">
        <f t="shared" si="2"/>
        <v/>
      </c>
      <c r="B63" s="124" t="str">
        <f>IFERROR(LOOKUP(A63,'2. Enter scores'!$G$12:$AE$12,'2. Enter scores'!$G$14:$AE$14),"")</f>
        <v/>
      </c>
      <c r="C63" s="116" t="str">
        <f>IF(B63&lt;&gt;"",MIN(INDEX(Scores,1,A63):INDEX(Scores,1000,A63)),"")</f>
        <v/>
      </c>
      <c r="D63" s="116" t="str">
        <f>IF(B63&lt;&gt;"",MAX(INDEX(Scores,1,A63):INDEX(Scores,1000,A63)),"")</f>
        <v/>
      </c>
      <c r="E63" s="116" t="str">
        <f t="shared" si="1"/>
        <v/>
      </c>
      <c r="F63" s="116" t="str">
        <f>IF(B63&lt;&gt;"",SUM(INDEX(Scores,1,A63):INDEX(Scores,1000,A63))/(Number_of_participants*E63),"")</f>
        <v/>
      </c>
      <c r="G63" s="116" t="str">
        <f>IF(B63&lt;&gt;"",CORREL(INDEX(Scores,1,A63):INDEX(Scores,1000,A63),INDEX(Rest_scores,1,A63):INDEX(Rest_scores,1000,A63)),"")</f>
        <v/>
      </c>
      <c r="H63" s="116" t="str">
        <f>IF(B63&lt;&gt;"",CORREL(INDEX(Scores,1,A63):INDEX(Scores,1000,A63),Total_score),"")</f>
        <v/>
      </c>
      <c r="I63" s="116" t="str">
        <f>IF(B63&lt;&gt;"",CORREL(INDEX(Scores,1,A63):INDEX(Scores,1000,A63),Grade),"")</f>
        <v/>
      </c>
      <c r="J63" s="128" t="str">
        <f>IF(B63&lt;&gt;"",_xlfn.VAR.S(INDEX(Scores,1,A63):INDEX(Scores,1000,A63)),"")</f>
        <v/>
      </c>
      <c r="K63" s="128" t="str">
        <f>IF(B63&lt;&gt;"",_xlfn.STDEV.S(INDEX(Scores,1,A63):INDEX(Scores,1000,A63)),"")</f>
        <v/>
      </c>
    </row>
    <row r="64" spans="1:11" x14ac:dyDescent="0.35">
      <c r="A64" s="122" t="str">
        <f t="shared" si="2"/>
        <v/>
      </c>
      <c r="B64" s="124" t="str">
        <f>IFERROR(LOOKUP(A64,'2. Enter scores'!$G$12:$AE$12,'2. Enter scores'!$G$14:$AE$14),"")</f>
        <v/>
      </c>
      <c r="C64" s="116" t="str">
        <f>IF(B64&lt;&gt;"",MIN(INDEX(Scores,1,A64):INDEX(Scores,1000,A64)),"")</f>
        <v/>
      </c>
      <c r="D64" s="116" t="str">
        <f>IF(B64&lt;&gt;"",MAX(INDEX(Scores,1,A64):INDEX(Scores,1000,A64)),"")</f>
        <v/>
      </c>
      <c r="E64" s="116" t="str">
        <f t="shared" si="1"/>
        <v/>
      </c>
      <c r="F64" s="116" t="str">
        <f>IF(B64&lt;&gt;"",SUM(INDEX(Scores,1,A64):INDEX(Scores,1000,A64))/(Number_of_participants*E64),"")</f>
        <v/>
      </c>
      <c r="G64" s="116" t="str">
        <f>IF(B64&lt;&gt;"",CORREL(INDEX(Scores,1,A64):INDEX(Scores,1000,A64),INDEX(Rest_scores,1,A64):INDEX(Rest_scores,1000,A64)),"")</f>
        <v/>
      </c>
      <c r="H64" s="116" t="str">
        <f>IF(B64&lt;&gt;"",CORREL(INDEX(Scores,1,A64):INDEX(Scores,1000,A64),Total_score),"")</f>
        <v/>
      </c>
      <c r="I64" s="116" t="str">
        <f>IF(B64&lt;&gt;"",CORREL(INDEX(Scores,1,A64):INDEX(Scores,1000,A64),Grade),"")</f>
        <v/>
      </c>
      <c r="J64" s="128" t="str">
        <f>IF(B64&lt;&gt;"",_xlfn.VAR.S(INDEX(Scores,1,A64):INDEX(Scores,1000,A64)),"")</f>
        <v/>
      </c>
      <c r="K64" s="128" t="str">
        <f>IF(B64&lt;&gt;"",_xlfn.STDEV.S(INDEX(Scores,1,A64):INDEX(Scores,1000,A64)),"")</f>
        <v/>
      </c>
    </row>
    <row r="65" spans="1:11" x14ac:dyDescent="0.35">
      <c r="A65" s="122" t="str">
        <f t="shared" si="2"/>
        <v/>
      </c>
      <c r="B65" s="124" t="str">
        <f>IFERROR(LOOKUP(A65,'2. Enter scores'!$G$12:$AE$12,'2. Enter scores'!$G$14:$AE$14),"")</f>
        <v/>
      </c>
      <c r="C65" s="116" t="str">
        <f>IF(B65&lt;&gt;"",MIN(INDEX(Scores,1,A65):INDEX(Scores,1000,A65)),"")</f>
        <v/>
      </c>
      <c r="D65" s="116" t="str">
        <f>IF(B65&lt;&gt;"",MAX(INDEX(Scores,1,A65):INDEX(Scores,1000,A65)),"")</f>
        <v/>
      </c>
      <c r="E65" s="116" t="str">
        <f t="shared" si="1"/>
        <v/>
      </c>
      <c r="F65" s="116" t="str">
        <f>IF(B65&lt;&gt;"",SUM(INDEX(Scores,1,A65):INDEX(Scores,1000,A65))/(Number_of_participants*E65),"")</f>
        <v/>
      </c>
      <c r="G65" s="116" t="str">
        <f>IF(B65&lt;&gt;"",CORREL(INDEX(Scores,1,A65):INDEX(Scores,1000,A65),INDEX(Rest_scores,1,A65):INDEX(Rest_scores,1000,A65)),"")</f>
        <v/>
      </c>
      <c r="H65" s="116" t="str">
        <f>IF(B65&lt;&gt;"",CORREL(INDEX(Scores,1,A65):INDEX(Scores,1000,A65),Total_score),"")</f>
        <v/>
      </c>
      <c r="I65" s="116" t="str">
        <f>IF(B65&lt;&gt;"",CORREL(INDEX(Scores,1,A65):INDEX(Scores,1000,A65),Grade),"")</f>
        <v/>
      </c>
      <c r="J65" s="128" t="str">
        <f>IF(B65&lt;&gt;"",_xlfn.VAR.S(INDEX(Scores,1,A65):INDEX(Scores,1000,A65)),"")</f>
        <v/>
      </c>
      <c r="K65" s="128" t="str">
        <f>IF(B65&lt;&gt;"",_xlfn.STDEV.S(INDEX(Scores,1,A65):INDEX(Scores,1000,A65)),"")</f>
        <v/>
      </c>
    </row>
    <row r="66" spans="1:11" x14ac:dyDescent="0.35">
      <c r="A66" s="122" t="str">
        <f t="shared" si="2"/>
        <v/>
      </c>
      <c r="B66" s="124" t="str">
        <f>IFERROR(LOOKUP(A66,'2. Enter scores'!$G$12:$AE$12,'2. Enter scores'!$G$14:$AE$14),"")</f>
        <v/>
      </c>
      <c r="C66" s="116" t="str">
        <f>IF(B66&lt;&gt;"",MIN(INDEX(Scores,1,A66):INDEX(Scores,1000,A66)),"")</f>
        <v/>
      </c>
      <c r="D66" s="116" t="str">
        <f>IF(B66&lt;&gt;"",MAX(INDEX(Scores,1,A66):INDEX(Scores,1000,A66)),"")</f>
        <v/>
      </c>
      <c r="E66" s="116" t="str">
        <f t="shared" si="1"/>
        <v/>
      </c>
      <c r="F66" s="116" t="str">
        <f>IF(B66&lt;&gt;"",SUM(INDEX(Scores,1,A66):INDEX(Scores,1000,A66))/(Number_of_participants*E66),"")</f>
        <v/>
      </c>
      <c r="G66" s="116" t="str">
        <f>IF(B66&lt;&gt;"",CORREL(INDEX(Scores,1,A66):INDEX(Scores,1000,A66),INDEX(Rest_scores,1,A66):INDEX(Rest_scores,1000,A66)),"")</f>
        <v/>
      </c>
      <c r="H66" s="116" t="str">
        <f>IF(B66&lt;&gt;"",CORREL(INDEX(Scores,1,A66):INDEX(Scores,1000,A66),Total_score),"")</f>
        <v/>
      </c>
      <c r="I66" s="116" t="str">
        <f>IF(B66&lt;&gt;"",CORREL(INDEX(Scores,1,A66):INDEX(Scores,1000,A66),Grade),"")</f>
        <v/>
      </c>
      <c r="J66" s="128" t="str">
        <f>IF(B66&lt;&gt;"",_xlfn.VAR.S(INDEX(Scores,1,A66):INDEX(Scores,1000,A66)),"")</f>
        <v/>
      </c>
      <c r="K66" s="128" t="str">
        <f>IF(B66&lt;&gt;"",_xlfn.STDEV.S(INDEX(Scores,1,A66):INDEX(Scores,1000,A66)),"")</f>
        <v/>
      </c>
    </row>
    <row r="67" spans="1:11" x14ac:dyDescent="0.35">
      <c r="A67" s="122" t="str">
        <f t="shared" si="2"/>
        <v/>
      </c>
      <c r="B67" s="124" t="str">
        <f>IFERROR(LOOKUP(A67,'2. Enter scores'!$G$12:$AE$12,'2. Enter scores'!$G$14:$AE$14),"")</f>
        <v/>
      </c>
      <c r="C67" s="116" t="str">
        <f>IF(B67&lt;&gt;"",MIN(INDEX(Scores,1,A67):INDEX(Scores,1000,A67)),"")</f>
        <v/>
      </c>
      <c r="D67" s="116" t="str">
        <f>IF(B67&lt;&gt;"",MAX(INDEX(Scores,1,A67):INDEX(Scores,1000,A67)),"")</f>
        <v/>
      </c>
      <c r="E67" s="116" t="str">
        <f t="shared" si="1"/>
        <v/>
      </c>
      <c r="F67" s="116" t="str">
        <f>IF(B67&lt;&gt;"",SUM(INDEX(Scores,1,A67):INDEX(Scores,1000,A67))/(Number_of_participants*E67),"")</f>
        <v/>
      </c>
      <c r="G67" s="116" t="str">
        <f>IF(B67&lt;&gt;"",CORREL(INDEX(Scores,1,A67):INDEX(Scores,1000,A67),INDEX(Rest_scores,1,A67):INDEX(Rest_scores,1000,A67)),"")</f>
        <v/>
      </c>
      <c r="H67" s="116" t="str">
        <f>IF(B67&lt;&gt;"",CORREL(INDEX(Scores,1,A67):INDEX(Scores,1000,A67),Total_score),"")</f>
        <v/>
      </c>
      <c r="I67" s="116" t="str">
        <f>IF(B67&lt;&gt;"",CORREL(INDEX(Scores,1,A67):INDEX(Scores,1000,A67),Grade),"")</f>
        <v/>
      </c>
      <c r="J67" s="128" t="str">
        <f>IF(B67&lt;&gt;"",_xlfn.VAR.S(INDEX(Scores,1,A67):INDEX(Scores,1000,A67)),"")</f>
        <v/>
      </c>
      <c r="K67" s="128" t="str">
        <f>IF(B67&lt;&gt;"",_xlfn.STDEV.S(INDEX(Scores,1,A67):INDEX(Scores,1000,A67)),"")</f>
        <v/>
      </c>
    </row>
    <row r="68" spans="1:11" x14ac:dyDescent="0.35">
      <c r="A68" s="122" t="str">
        <f t="shared" si="2"/>
        <v/>
      </c>
      <c r="B68" s="124" t="str">
        <f>IFERROR(LOOKUP(A68,'2. Enter scores'!$G$12:$AE$12,'2. Enter scores'!$G$14:$AE$14),"")</f>
        <v/>
      </c>
      <c r="C68" s="116" t="str">
        <f>IF(B68&lt;&gt;"",MIN(INDEX(Scores,1,A68):INDEX(Scores,1000,A68)),"")</f>
        <v/>
      </c>
      <c r="D68" s="116" t="str">
        <f>IF(B68&lt;&gt;"",MAX(INDEX(Scores,1,A68):INDEX(Scores,1000,A68)),"")</f>
        <v/>
      </c>
      <c r="E68" s="116" t="str">
        <f t="shared" si="1"/>
        <v/>
      </c>
      <c r="F68" s="116" t="str">
        <f>IF(B68&lt;&gt;"",SUM(INDEX(Scores,1,A68):INDEX(Scores,1000,A68))/(Number_of_participants*E68),"")</f>
        <v/>
      </c>
      <c r="G68" s="116" t="str">
        <f>IF(B68&lt;&gt;"",CORREL(INDEX(Scores,1,A68):INDEX(Scores,1000,A68),INDEX(Rest_scores,1,A68):INDEX(Rest_scores,1000,A68)),"")</f>
        <v/>
      </c>
      <c r="H68" s="116" t="str">
        <f>IF(B68&lt;&gt;"",CORREL(INDEX(Scores,1,A68):INDEX(Scores,1000,A68),Total_score),"")</f>
        <v/>
      </c>
      <c r="I68" s="116" t="str">
        <f>IF(B68&lt;&gt;"",CORREL(INDEX(Scores,1,A68):INDEX(Scores,1000,A68),Grade),"")</f>
        <v/>
      </c>
      <c r="J68" s="128" t="str">
        <f>IF(B68&lt;&gt;"",_xlfn.VAR.S(INDEX(Scores,1,A68):INDEX(Scores,1000,A68)),"")</f>
        <v/>
      </c>
      <c r="K68" s="128" t="str">
        <f>IF(B68&lt;&gt;"",_xlfn.STDEV.S(INDEX(Scores,1,A68):INDEX(Scores,1000,A68)),"")</f>
        <v/>
      </c>
    </row>
    <row r="69" spans="1:11" x14ac:dyDescent="0.35">
      <c r="A69" s="122" t="str">
        <f t="shared" si="2"/>
        <v/>
      </c>
      <c r="B69" s="124" t="str">
        <f>IFERROR(LOOKUP(A69,'2. Enter scores'!$G$12:$AE$12,'2. Enter scores'!$G$14:$AE$14),"")</f>
        <v/>
      </c>
      <c r="C69" s="116" t="str">
        <f>IF(B69&lt;&gt;"",MIN(INDEX(Scores,1,A69):INDEX(Scores,1000,A69)),"")</f>
        <v/>
      </c>
      <c r="D69" s="116" t="str">
        <f>IF(B69&lt;&gt;"",MAX(INDEX(Scores,1,A69):INDEX(Scores,1000,A69)),"")</f>
        <v/>
      </c>
      <c r="E69" s="116" t="str">
        <f t="shared" si="1"/>
        <v/>
      </c>
      <c r="F69" s="116" t="str">
        <f>IF(B69&lt;&gt;"",SUM(INDEX(Scores,1,A69):INDEX(Scores,1000,A69))/(Number_of_participants*E69),"")</f>
        <v/>
      </c>
      <c r="G69" s="116" t="str">
        <f>IF(B69&lt;&gt;"",CORREL(INDEX(Scores,1,A69):INDEX(Scores,1000,A69),INDEX(Rest_scores,1,A69):INDEX(Rest_scores,1000,A69)),"")</f>
        <v/>
      </c>
      <c r="H69" s="116" t="str">
        <f>IF(B69&lt;&gt;"",CORREL(INDEX(Scores,1,A69):INDEX(Scores,1000,A69),Total_score),"")</f>
        <v/>
      </c>
      <c r="I69" s="116" t="str">
        <f>IF(B69&lt;&gt;"",CORREL(INDEX(Scores,1,A69):INDEX(Scores,1000,A69),Grade),"")</f>
        <v/>
      </c>
      <c r="J69" s="128" t="str">
        <f>IF(B69&lt;&gt;"",_xlfn.VAR.S(INDEX(Scores,1,A69):INDEX(Scores,1000,A69)),"")</f>
        <v/>
      </c>
      <c r="K69" s="128" t="str">
        <f>IF(B69&lt;&gt;"",_xlfn.STDEV.S(INDEX(Scores,1,A69):INDEX(Scores,1000,A69)),"")</f>
        <v/>
      </c>
    </row>
    <row r="70" spans="1:11" x14ac:dyDescent="0.35">
      <c r="A70" s="122" t="str">
        <f t="shared" si="2"/>
        <v/>
      </c>
      <c r="B70" s="124" t="str">
        <f>IFERROR(LOOKUP(A70,'2. Enter scores'!$G$12:$AE$12,'2. Enter scores'!$G$14:$AE$14),"")</f>
        <v/>
      </c>
      <c r="C70" s="116" t="str">
        <f>IF(B70&lt;&gt;"",MIN(INDEX(Scores,1,A70):INDEX(Scores,1000,A70)),"")</f>
        <v/>
      </c>
      <c r="D70" s="116" t="str">
        <f>IF(B70&lt;&gt;"",MAX(INDEX(Scores,1,A70):INDEX(Scores,1000,A70)),"")</f>
        <v/>
      </c>
      <c r="E70" s="116" t="str">
        <f t="shared" si="1"/>
        <v/>
      </c>
      <c r="F70" s="116" t="str">
        <f>IF(B70&lt;&gt;"",SUM(INDEX(Scores,1,A70):INDEX(Scores,1000,A70))/(Number_of_participants*E70),"")</f>
        <v/>
      </c>
      <c r="G70" s="116" t="str">
        <f>IF(B70&lt;&gt;"",CORREL(INDEX(Scores,1,A70):INDEX(Scores,1000,A70),INDEX(Rest_scores,1,A70):INDEX(Rest_scores,1000,A70)),"")</f>
        <v/>
      </c>
      <c r="H70" s="116" t="str">
        <f>IF(B70&lt;&gt;"",CORREL(INDEX(Scores,1,A70):INDEX(Scores,1000,A70),Total_score),"")</f>
        <v/>
      </c>
      <c r="I70" s="116" t="str">
        <f>IF(B70&lt;&gt;"",CORREL(INDEX(Scores,1,A70):INDEX(Scores,1000,A70),Grade),"")</f>
        <v/>
      </c>
      <c r="J70" s="128" t="str">
        <f>IF(B70&lt;&gt;"",_xlfn.VAR.S(INDEX(Scores,1,A70):INDEX(Scores,1000,A70)),"")</f>
        <v/>
      </c>
      <c r="K70" s="128" t="str">
        <f>IF(B70&lt;&gt;"",_xlfn.STDEV.S(INDEX(Scores,1,A70):INDEX(Scores,1000,A70)),"")</f>
        <v/>
      </c>
    </row>
    <row r="71" spans="1:11" x14ac:dyDescent="0.35">
      <c r="A71" s="122" t="str">
        <f t="shared" si="2"/>
        <v/>
      </c>
      <c r="B71" s="124" t="str">
        <f>IFERROR(LOOKUP(A71,'2. Enter scores'!$G$12:$AE$12,'2. Enter scores'!$G$14:$AE$14),"")</f>
        <v/>
      </c>
      <c r="C71" s="116" t="str">
        <f>IF(B71&lt;&gt;"",MIN(INDEX(Scores,1,A71):INDEX(Scores,1000,A71)),"")</f>
        <v/>
      </c>
      <c r="D71" s="116" t="str">
        <f>IF(B71&lt;&gt;"",MAX(INDEX(Scores,1,A71):INDEX(Scores,1000,A71)),"")</f>
        <v/>
      </c>
      <c r="E71" s="116" t="str">
        <f t="shared" si="1"/>
        <v/>
      </c>
      <c r="F71" s="116" t="str">
        <f>IF(B71&lt;&gt;"",SUM(INDEX(Scores,1,A71):INDEX(Scores,1000,A71))/(Number_of_participants*E71),"")</f>
        <v/>
      </c>
      <c r="G71" s="116" t="str">
        <f>IF(B71&lt;&gt;"",CORREL(INDEX(Scores,1,A71):INDEX(Scores,1000,A71),INDEX(Rest_scores,1,A71):INDEX(Rest_scores,1000,A71)),"")</f>
        <v/>
      </c>
      <c r="H71" s="116" t="str">
        <f>IF(B71&lt;&gt;"",CORREL(INDEX(Scores,1,A71):INDEX(Scores,1000,A71),Total_score),"")</f>
        <v/>
      </c>
      <c r="I71" s="116" t="str">
        <f>IF(B71&lt;&gt;"",CORREL(INDEX(Scores,1,A71):INDEX(Scores,1000,A71),Grade),"")</f>
        <v/>
      </c>
      <c r="J71" s="128" t="str">
        <f>IF(B71&lt;&gt;"",_xlfn.VAR.S(INDEX(Scores,1,A71):INDEX(Scores,1000,A71)),"")</f>
        <v/>
      </c>
      <c r="K71" s="128" t="str">
        <f>IF(B71&lt;&gt;"",_xlfn.STDEV.S(INDEX(Scores,1,A71):INDEX(Scores,1000,A71)),"")</f>
        <v/>
      </c>
    </row>
    <row r="72" spans="1:11" x14ac:dyDescent="0.35">
      <c r="A72" s="122" t="str">
        <f t="shared" si="2"/>
        <v/>
      </c>
      <c r="B72" s="124" t="str">
        <f>IFERROR(LOOKUP(A72,'2. Enter scores'!$G$12:$AE$12,'2. Enter scores'!$G$14:$AE$14),"")</f>
        <v/>
      </c>
      <c r="C72" s="116" t="str">
        <f>IF(B72&lt;&gt;"",MIN(INDEX(Scores,1,A72):INDEX(Scores,1000,A72)),"")</f>
        <v/>
      </c>
      <c r="D72" s="116" t="str">
        <f>IF(B72&lt;&gt;"",MAX(INDEX(Scores,1,A72):INDEX(Scores,1000,A72)),"")</f>
        <v/>
      </c>
      <c r="E72" s="116" t="str">
        <f t="shared" si="1"/>
        <v/>
      </c>
      <c r="F72" s="116" t="str">
        <f>IF(B72&lt;&gt;"",SUM(INDEX(Scores,1,A72):INDEX(Scores,1000,A72))/(Number_of_participants*E72),"")</f>
        <v/>
      </c>
      <c r="G72" s="116" t="str">
        <f>IF(B72&lt;&gt;"",CORREL(INDEX(Scores,1,A72):INDEX(Scores,1000,A72),INDEX(Rest_scores,1,A72):INDEX(Rest_scores,1000,A72)),"")</f>
        <v/>
      </c>
      <c r="H72" s="116" t="str">
        <f>IF(B72&lt;&gt;"",CORREL(INDEX(Scores,1,A72):INDEX(Scores,1000,A72),Total_score),"")</f>
        <v/>
      </c>
      <c r="I72" s="116" t="str">
        <f>IF(B72&lt;&gt;"",CORREL(INDEX(Scores,1,A72):INDEX(Scores,1000,A72),Grade),"")</f>
        <v/>
      </c>
      <c r="J72" s="128" t="str">
        <f>IF(B72&lt;&gt;"",_xlfn.VAR.S(INDEX(Scores,1,A72):INDEX(Scores,1000,A72)),"")</f>
        <v/>
      </c>
      <c r="K72" s="128" t="str">
        <f>IF(B72&lt;&gt;"",_xlfn.STDEV.S(INDEX(Scores,1,A72):INDEX(Scores,1000,A72)),"")</f>
        <v/>
      </c>
    </row>
    <row r="73" spans="1:11" x14ac:dyDescent="0.35">
      <c r="A73" s="122" t="str">
        <f t="shared" si="2"/>
        <v/>
      </c>
      <c r="B73" s="124" t="str">
        <f>IFERROR(LOOKUP(A73,'2. Enter scores'!$G$12:$AE$12,'2. Enter scores'!$G$14:$AE$14),"")</f>
        <v/>
      </c>
      <c r="C73" s="116" t="str">
        <f>IF(B73&lt;&gt;"",MIN(INDEX(Scores,1,A73):INDEX(Scores,1000,A73)),"")</f>
        <v/>
      </c>
      <c r="D73" s="116" t="str">
        <f>IF(B73&lt;&gt;"",MAX(INDEX(Scores,1,A73):INDEX(Scores,1000,A73)),"")</f>
        <v/>
      </c>
      <c r="E73" s="116" t="str">
        <f t="shared" si="1"/>
        <v/>
      </c>
      <c r="F73" s="116" t="str">
        <f>IF(B73&lt;&gt;"",SUM(INDEX(Scores,1,A73):INDEX(Scores,1000,A73))/(Number_of_participants*E73),"")</f>
        <v/>
      </c>
      <c r="G73" s="116" t="str">
        <f>IF(B73&lt;&gt;"",CORREL(INDEX(Scores,1,A73):INDEX(Scores,1000,A73),INDEX(Rest_scores,1,A73):INDEX(Rest_scores,1000,A73)),"")</f>
        <v/>
      </c>
      <c r="H73" s="116" t="str">
        <f>IF(B73&lt;&gt;"",CORREL(INDEX(Scores,1,A73):INDEX(Scores,1000,A73),Total_score),"")</f>
        <v/>
      </c>
      <c r="I73" s="116" t="str">
        <f>IF(B73&lt;&gt;"",CORREL(INDEX(Scores,1,A73):INDEX(Scores,1000,A73),Grade),"")</f>
        <v/>
      </c>
      <c r="J73" s="128" t="str">
        <f>IF(B73&lt;&gt;"",_xlfn.VAR.S(INDEX(Scores,1,A73):INDEX(Scores,1000,A73)),"")</f>
        <v/>
      </c>
      <c r="K73" s="128" t="str">
        <f>IF(B73&lt;&gt;"",_xlfn.STDEV.S(INDEX(Scores,1,A73):INDEX(Scores,1000,A73)),"")</f>
        <v/>
      </c>
    </row>
    <row r="74" spans="1:11" x14ac:dyDescent="0.35">
      <c r="A74" s="122" t="str">
        <f t="shared" si="2"/>
        <v/>
      </c>
      <c r="B74" s="124" t="str">
        <f>IFERROR(LOOKUP(A74,'2. Enter scores'!$G$12:$AE$12,'2. Enter scores'!$G$14:$AE$14),"")</f>
        <v/>
      </c>
      <c r="C74" s="116" t="str">
        <f>IF(B74&lt;&gt;"",MIN(INDEX(Scores,1,A74):INDEX(Scores,1000,A74)),"")</f>
        <v/>
      </c>
      <c r="D74" s="116" t="str">
        <f>IF(B74&lt;&gt;"",MAX(INDEX(Scores,1,A74):INDEX(Scores,1000,A74)),"")</f>
        <v/>
      </c>
      <c r="E74" s="116" t="str">
        <f t="shared" si="1"/>
        <v/>
      </c>
      <c r="F74" s="116" t="str">
        <f>IF(B74&lt;&gt;"",SUM(INDEX(Scores,1,A74):INDEX(Scores,1000,A74))/(Number_of_participants*E74),"")</f>
        <v/>
      </c>
      <c r="G74" s="116" t="str">
        <f>IF(B74&lt;&gt;"",CORREL(INDEX(Scores,1,A74):INDEX(Scores,1000,A74),INDEX(Rest_scores,1,A74):INDEX(Rest_scores,1000,A74)),"")</f>
        <v/>
      </c>
      <c r="H74" s="116" t="str">
        <f>IF(B74&lt;&gt;"",CORREL(INDEX(Scores,1,A74):INDEX(Scores,1000,A74),Total_score),"")</f>
        <v/>
      </c>
      <c r="I74" s="116" t="str">
        <f>IF(B74&lt;&gt;"",CORREL(INDEX(Scores,1,A74):INDEX(Scores,1000,A74),Grade),"")</f>
        <v/>
      </c>
      <c r="J74" s="128" t="str">
        <f>IF(B74&lt;&gt;"",_xlfn.VAR.S(INDEX(Scores,1,A74):INDEX(Scores,1000,A74)),"")</f>
        <v/>
      </c>
      <c r="K74" s="128" t="str">
        <f>IF(B74&lt;&gt;"",_xlfn.STDEV.S(INDEX(Scores,1,A74):INDEX(Scores,1000,A74)),"")</f>
        <v/>
      </c>
    </row>
    <row r="75" spans="1:11" x14ac:dyDescent="0.35">
      <c r="A75" s="122" t="str">
        <f t="shared" si="2"/>
        <v/>
      </c>
      <c r="B75" s="124" t="str">
        <f>IFERROR(LOOKUP(A75,'2. Enter scores'!$G$12:$AE$12,'2. Enter scores'!$G$14:$AE$14),"")</f>
        <v/>
      </c>
      <c r="C75" s="116" t="str">
        <f>IF(B75&lt;&gt;"",MIN(INDEX(Scores,1,A75):INDEX(Scores,1000,A75)),"")</f>
        <v/>
      </c>
      <c r="D75" s="116" t="str">
        <f>IF(B75&lt;&gt;"",MAX(INDEX(Scores,1,A75):INDEX(Scores,1000,A75)),"")</f>
        <v/>
      </c>
      <c r="E75" s="116" t="str">
        <f t="shared" si="1"/>
        <v/>
      </c>
      <c r="F75" s="116" t="str">
        <f>IF(B75&lt;&gt;"",SUM(INDEX(Scores,1,A75):INDEX(Scores,1000,A75))/(Number_of_participants*E75),"")</f>
        <v/>
      </c>
      <c r="G75" s="116" t="str">
        <f>IF(B75&lt;&gt;"",CORREL(INDEX(Scores,1,A75):INDEX(Scores,1000,A75),INDEX(Rest_scores,1,A75):INDEX(Rest_scores,1000,A75)),"")</f>
        <v/>
      </c>
      <c r="H75" s="116" t="str">
        <f>IF(B75&lt;&gt;"",CORREL(INDEX(Scores,1,A75):INDEX(Scores,1000,A75),Total_score),"")</f>
        <v/>
      </c>
      <c r="I75" s="116" t="str">
        <f>IF(B75&lt;&gt;"",CORREL(INDEX(Scores,1,A75):INDEX(Scores,1000,A75),Grade),"")</f>
        <v/>
      </c>
      <c r="J75" s="128" t="str">
        <f>IF(B75&lt;&gt;"",_xlfn.VAR.S(INDEX(Scores,1,A75):INDEX(Scores,1000,A75)),"")</f>
        <v/>
      </c>
      <c r="K75" s="128" t="str">
        <f>IF(B75&lt;&gt;"",_xlfn.STDEV.S(INDEX(Scores,1,A75):INDEX(Scores,1000,A75)),"")</f>
        <v/>
      </c>
    </row>
    <row r="76" spans="1:11" x14ac:dyDescent="0.35">
      <c r="A76" s="122" t="str">
        <f t="shared" si="2"/>
        <v/>
      </c>
      <c r="B76" s="124" t="str">
        <f>IFERROR(LOOKUP(A76,'2. Enter scores'!$G$12:$AE$12,'2. Enter scores'!$G$14:$AE$14),"")</f>
        <v/>
      </c>
      <c r="C76" s="116" t="str">
        <f>IF(B76&lt;&gt;"",MIN(INDEX(Scores,1,A76):INDEX(Scores,1000,A76)),"")</f>
        <v/>
      </c>
      <c r="D76" s="116" t="str">
        <f>IF(B76&lt;&gt;"",MAX(INDEX(Scores,1,A76):INDEX(Scores,1000,A76)),"")</f>
        <v/>
      </c>
      <c r="E76" s="116" t="str">
        <f t="shared" si="1"/>
        <v/>
      </c>
      <c r="F76" s="116" t="str">
        <f>IF(B76&lt;&gt;"",SUM(INDEX(Scores,1,A76):INDEX(Scores,1000,A76))/(Number_of_participants*E76),"")</f>
        <v/>
      </c>
      <c r="G76" s="116" t="str">
        <f>IF(B76&lt;&gt;"",CORREL(INDEX(Scores,1,A76):INDEX(Scores,1000,A76),INDEX(Rest_scores,1,A76):INDEX(Rest_scores,1000,A76)),"")</f>
        <v/>
      </c>
      <c r="H76" s="116" t="str">
        <f>IF(B76&lt;&gt;"",CORREL(INDEX(Scores,1,A76):INDEX(Scores,1000,A76),Total_score),"")</f>
        <v/>
      </c>
      <c r="I76" s="116" t="str">
        <f>IF(B76&lt;&gt;"",CORREL(INDEX(Scores,1,A76):INDEX(Scores,1000,A76),Grade),"")</f>
        <v/>
      </c>
      <c r="J76" s="128" t="str">
        <f>IF(B76&lt;&gt;"",_xlfn.VAR.S(INDEX(Scores,1,A76):INDEX(Scores,1000,A76)),"")</f>
        <v/>
      </c>
      <c r="K76" s="128" t="str">
        <f>IF(B76&lt;&gt;"",_xlfn.STDEV.S(INDEX(Scores,1,A76):INDEX(Scores,1000,A76)),"")</f>
        <v/>
      </c>
    </row>
    <row r="77" spans="1:11" x14ac:dyDescent="0.35">
      <c r="A77" s="122" t="str">
        <f t="shared" si="2"/>
        <v/>
      </c>
      <c r="B77" s="124" t="str">
        <f>IFERROR(LOOKUP(A77,'2. Enter scores'!$G$12:$AE$12,'2. Enter scores'!$G$14:$AE$14),"")</f>
        <v/>
      </c>
      <c r="C77" s="116" t="str">
        <f>IF(B77&lt;&gt;"",MIN(INDEX(Scores,1,A77):INDEX(Scores,1000,A77)),"")</f>
        <v/>
      </c>
      <c r="D77" s="116" t="str">
        <f>IF(B77&lt;&gt;"",MAX(INDEX(Scores,1,A77):INDEX(Scores,1000,A77)),"")</f>
        <v/>
      </c>
      <c r="E77" s="116" t="str">
        <f t="shared" si="1"/>
        <v/>
      </c>
      <c r="F77" s="116" t="str">
        <f>IF(B77&lt;&gt;"",SUM(INDEX(Scores,1,A77):INDEX(Scores,1000,A77))/(Number_of_participants*E77),"")</f>
        <v/>
      </c>
      <c r="G77" s="116" t="str">
        <f>IF(B77&lt;&gt;"",CORREL(INDEX(Scores,1,A77):INDEX(Scores,1000,A77),INDEX(Rest_scores,1,A77):INDEX(Rest_scores,1000,A77)),"")</f>
        <v/>
      </c>
      <c r="H77" s="116" t="str">
        <f>IF(B77&lt;&gt;"",CORREL(INDEX(Scores,1,A77):INDEX(Scores,1000,A77),Total_score),"")</f>
        <v/>
      </c>
      <c r="I77" s="116" t="str">
        <f>IF(B77&lt;&gt;"",CORREL(INDEX(Scores,1,A77):INDEX(Scores,1000,A77),Grade),"")</f>
        <v/>
      </c>
      <c r="J77" s="128" t="str">
        <f>IF(B77&lt;&gt;"",_xlfn.VAR.S(INDEX(Scores,1,A77):INDEX(Scores,1000,A77)),"")</f>
        <v/>
      </c>
      <c r="K77" s="128" t="str">
        <f>IF(B77&lt;&gt;"",_xlfn.STDEV.S(INDEX(Scores,1,A77):INDEX(Scores,1000,A77)),"")</f>
        <v/>
      </c>
    </row>
    <row r="78" spans="1:11" x14ac:dyDescent="0.35">
      <c r="A78" s="122" t="str">
        <f t="shared" si="2"/>
        <v/>
      </c>
      <c r="B78" s="124" t="str">
        <f>IFERROR(LOOKUP(A78,'2. Enter scores'!$G$12:$AE$12,'2. Enter scores'!$G$14:$AE$14),"")</f>
        <v/>
      </c>
      <c r="C78" s="116" t="str">
        <f>IF(B78&lt;&gt;"",MIN(INDEX(Scores,1,A78):INDEX(Scores,1000,A78)),"")</f>
        <v/>
      </c>
      <c r="D78" s="116" t="str">
        <f>IF(B78&lt;&gt;"",MAX(INDEX(Scores,1,A78):INDEX(Scores,1000,A78)),"")</f>
        <v/>
      </c>
      <c r="E78" s="116" t="str">
        <f t="shared" si="1"/>
        <v/>
      </c>
      <c r="F78" s="116" t="str">
        <f>IF(B78&lt;&gt;"",SUM(INDEX(Scores,1,A78):INDEX(Scores,1000,A78))/(Number_of_participants*E78),"")</f>
        <v/>
      </c>
      <c r="G78" s="116" t="str">
        <f>IF(B78&lt;&gt;"",CORREL(INDEX(Scores,1,A78):INDEX(Scores,1000,A78),INDEX(Rest_scores,1,A78):INDEX(Rest_scores,1000,A78)),"")</f>
        <v/>
      </c>
      <c r="H78" s="116" t="str">
        <f>IF(B78&lt;&gt;"",CORREL(INDEX(Scores,1,A78):INDEX(Scores,1000,A78),Total_score),"")</f>
        <v/>
      </c>
      <c r="I78" s="116" t="str">
        <f>IF(B78&lt;&gt;"",CORREL(INDEX(Scores,1,A78):INDEX(Scores,1000,A78),Grade),"")</f>
        <v/>
      </c>
      <c r="J78" s="128" t="str">
        <f>IF(B78&lt;&gt;"",_xlfn.VAR.S(INDEX(Scores,1,A78):INDEX(Scores,1000,A78)),"")</f>
        <v/>
      </c>
      <c r="K78" s="128" t="str">
        <f>IF(B78&lt;&gt;"",_xlfn.STDEV.S(INDEX(Scores,1,A78):INDEX(Scores,1000,A78)),"")</f>
        <v/>
      </c>
    </row>
    <row r="79" spans="1:11" x14ac:dyDescent="0.35">
      <c r="A79" s="122" t="str">
        <f t="shared" si="2"/>
        <v/>
      </c>
      <c r="B79" s="124" t="str">
        <f>IFERROR(LOOKUP(A79,'2. Enter scores'!$G$12:$AE$12,'2. Enter scores'!$G$14:$AE$14),"")</f>
        <v/>
      </c>
      <c r="C79" s="116" t="str">
        <f>IF(B79&lt;&gt;"",MIN(INDEX(Scores,1,A79):INDEX(Scores,1000,A79)),"")</f>
        <v/>
      </c>
      <c r="D79" s="116" t="str">
        <f>IF(B79&lt;&gt;"",MAX(INDEX(Scores,1,A79):INDEX(Scores,1000,A79)),"")</f>
        <v/>
      </c>
      <c r="E79" s="116" t="str">
        <f t="shared" si="1"/>
        <v/>
      </c>
      <c r="F79" s="116" t="str">
        <f>IF(B79&lt;&gt;"",SUM(INDEX(Scores,1,A79):INDEX(Scores,1000,A79))/(Number_of_participants*E79),"")</f>
        <v/>
      </c>
      <c r="G79" s="116" t="str">
        <f>IF(B79&lt;&gt;"",CORREL(INDEX(Scores,1,A79):INDEX(Scores,1000,A79),INDEX(Rest_scores,1,A79):INDEX(Rest_scores,1000,A79)),"")</f>
        <v/>
      </c>
      <c r="H79" s="116" t="str">
        <f>IF(B79&lt;&gt;"",CORREL(INDEX(Scores,1,A79):INDEX(Scores,1000,A79),Total_score),"")</f>
        <v/>
      </c>
      <c r="I79" s="116" t="str">
        <f>IF(B79&lt;&gt;"",CORREL(INDEX(Scores,1,A79):INDEX(Scores,1000,A79),Grade),"")</f>
        <v/>
      </c>
      <c r="J79" s="128" t="str">
        <f>IF(B79&lt;&gt;"",_xlfn.VAR.S(INDEX(Scores,1,A79):INDEX(Scores,1000,A79)),"")</f>
        <v/>
      </c>
      <c r="K79" s="128" t="str">
        <f>IF(B79&lt;&gt;"",_xlfn.STDEV.S(INDEX(Scores,1,A79):INDEX(Scores,1000,A79)),"")</f>
        <v/>
      </c>
    </row>
    <row r="80" spans="1:11" x14ac:dyDescent="0.35">
      <c r="A80" s="122" t="str">
        <f t="shared" si="2"/>
        <v/>
      </c>
      <c r="B80" s="124" t="str">
        <f>IFERROR(LOOKUP(A80,'2. Enter scores'!$G$12:$AE$12,'2. Enter scores'!$G$14:$AE$14),"")</f>
        <v/>
      </c>
      <c r="C80" s="116" t="str">
        <f>IF(B80&lt;&gt;"",MIN(INDEX(Scores,1,A80):INDEX(Scores,1000,A80)),"")</f>
        <v/>
      </c>
      <c r="D80" s="116" t="str">
        <f>IF(B80&lt;&gt;"",MAX(INDEX(Scores,1,A80):INDEX(Scores,1000,A80)),"")</f>
        <v/>
      </c>
      <c r="E80" s="116" t="str">
        <f t="shared" si="1"/>
        <v/>
      </c>
      <c r="F80" s="116" t="str">
        <f>IF(B80&lt;&gt;"",SUM(INDEX(Scores,1,A80):INDEX(Scores,1000,A80))/(Number_of_participants*E80),"")</f>
        <v/>
      </c>
      <c r="G80" s="116" t="str">
        <f>IF(B80&lt;&gt;"",CORREL(INDEX(Scores,1,A80):INDEX(Scores,1000,A80),INDEX(Rest_scores,1,A80):INDEX(Rest_scores,1000,A80)),"")</f>
        <v/>
      </c>
      <c r="H80" s="116" t="str">
        <f>IF(B80&lt;&gt;"",CORREL(INDEX(Scores,1,A80):INDEX(Scores,1000,A80),Total_score),"")</f>
        <v/>
      </c>
      <c r="I80" s="116" t="str">
        <f>IF(B80&lt;&gt;"",CORREL(INDEX(Scores,1,A80):INDEX(Scores,1000,A80),Grade),"")</f>
        <v/>
      </c>
      <c r="J80" s="128" t="str">
        <f>IF(B80&lt;&gt;"",_xlfn.VAR.S(INDEX(Scores,1,A80):INDEX(Scores,1000,A80)),"")</f>
        <v/>
      </c>
      <c r="K80" s="128" t="str">
        <f>IF(B80&lt;&gt;"",_xlfn.STDEV.S(INDEX(Scores,1,A80):INDEX(Scores,1000,A80)),"")</f>
        <v/>
      </c>
    </row>
    <row r="81" spans="1:11" x14ac:dyDescent="0.35">
      <c r="A81" s="122" t="str">
        <f t="shared" si="2"/>
        <v/>
      </c>
      <c r="B81" s="124" t="str">
        <f>IFERROR(LOOKUP(A81,'2. Enter scores'!$G$12:$AE$12,'2. Enter scores'!$G$14:$AE$14),"")</f>
        <v/>
      </c>
      <c r="C81" s="116" t="str">
        <f>IF(B81&lt;&gt;"",MIN(INDEX(Scores,1,A81):INDEX(Scores,1000,A81)),"")</f>
        <v/>
      </c>
      <c r="D81" s="116" t="str">
        <f>IF(B81&lt;&gt;"",MAX(INDEX(Scores,1,A81):INDEX(Scores,1000,A81)),"")</f>
        <v/>
      </c>
      <c r="E81" s="116" t="str">
        <f t="shared" si="1"/>
        <v/>
      </c>
      <c r="F81" s="116" t="str">
        <f>IF(B81&lt;&gt;"",SUM(INDEX(Scores,1,A81):INDEX(Scores,1000,A81))/(Number_of_participants*E81),"")</f>
        <v/>
      </c>
      <c r="G81" s="116" t="str">
        <f>IF(B81&lt;&gt;"",CORREL(INDEX(Scores,1,A81):INDEX(Scores,1000,A81),INDEX(Rest_scores,1,A81):INDEX(Rest_scores,1000,A81)),"")</f>
        <v/>
      </c>
      <c r="H81" s="116" t="str">
        <f>IF(B81&lt;&gt;"",CORREL(INDEX(Scores,1,A81):INDEX(Scores,1000,A81),Total_score),"")</f>
        <v/>
      </c>
      <c r="I81" s="116" t="str">
        <f>IF(B81&lt;&gt;"",CORREL(INDEX(Scores,1,A81):INDEX(Scores,1000,A81),Grade),"")</f>
        <v/>
      </c>
      <c r="J81" s="128" t="str">
        <f>IF(B81&lt;&gt;"",_xlfn.VAR.S(INDEX(Scores,1,A81):INDEX(Scores,1000,A81)),"")</f>
        <v/>
      </c>
      <c r="K81" s="128" t="str">
        <f>IF(B81&lt;&gt;"",_xlfn.STDEV.S(INDEX(Scores,1,A81):INDEX(Scores,1000,A81)),"")</f>
        <v/>
      </c>
    </row>
    <row r="82" spans="1:11" x14ac:dyDescent="0.35">
      <c r="A82" s="122" t="str">
        <f t="shared" si="2"/>
        <v/>
      </c>
      <c r="B82" s="124" t="str">
        <f>IFERROR(LOOKUP(A82,'2. Enter scores'!$G$12:$AE$12,'2. Enter scores'!$G$14:$AE$14),"")</f>
        <v/>
      </c>
      <c r="C82" s="116" t="str">
        <f>IF(B82&lt;&gt;"",MIN(INDEX(Scores,1,A82):INDEX(Scores,1000,A82)),"")</f>
        <v/>
      </c>
      <c r="D82" s="116" t="str">
        <f>IF(B82&lt;&gt;"",MAX(INDEX(Scores,1,A82):INDEX(Scores,1000,A82)),"")</f>
        <v/>
      </c>
      <c r="E82" s="116" t="str">
        <f t="shared" si="1"/>
        <v/>
      </c>
      <c r="F82" s="116" t="str">
        <f>IF(B82&lt;&gt;"",SUM(INDEX(Scores,1,A82):INDEX(Scores,1000,A82))/(Number_of_participants*E82),"")</f>
        <v/>
      </c>
      <c r="G82" s="116" t="str">
        <f>IF(B82&lt;&gt;"",CORREL(INDEX(Scores,1,A82):INDEX(Scores,1000,A82),INDEX(Rest_scores,1,A82):INDEX(Rest_scores,1000,A82)),"")</f>
        <v/>
      </c>
      <c r="H82" s="116" t="str">
        <f>IF(B82&lt;&gt;"",CORREL(INDEX(Scores,1,A82):INDEX(Scores,1000,A82),Total_score),"")</f>
        <v/>
      </c>
      <c r="I82" s="116" t="str">
        <f>IF(B82&lt;&gt;"",CORREL(INDEX(Scores,1,A82):INDEX(Scores,1000,A82),Grade),"")</f>
        <v/>
      </c>
      <c r="J82" s="128" t="str">
        <f>IF(B82&lt;&gt;"",_xlfn.VAR.S(INDEX(Scores,1,A82):INDEX(Scores,1000,A82)),"")</f>
        <v/>
      </c>
      <c r="K82" s="128" t="str">
        <f>IF(B82&lt;&gt;"",_xlfn.STDEV.S(INDEX(Scores,1,A82):INDEX(Scores,1000,A82)),"")</f>
        <v/>
      </c>
    </row>
    <row r="83" spans="1:11" x14ac:dyDescent="0.35">
      <c r="A83" s="122" t="str">
        <f t="shared" si="2"/>
        <v/>
      </c>
      <c r="B83" s="124" t="str">
        <f>IFERROR(LOOKUP(A83,'2. Enter scores'!$G$12:$AE$12,'2. Enter scores'!$G$14:$AE$14),"")</f>
        <v/>
      </c>
      <c r="C83" s="116" t="str">
        <f>IF(B83&lt;&gt;"",MIN(INDEX(Scores,1,A83):INDEX(Scores,1000,A83)),"")</f>
        <v/>
      </c>
      <c r="D83" s="116" t="str">
        <f>IF(B83&lt;&gt;"",MAX(INDEX(Scores,1,A83):INDEX(Scores,1000,A83)),"")</f>
        <v/>
      </c>
      <c r="E83" s="116" t="str">
        <f t="shared" ref="E83:E146" si="3">IF(B83&lt;&gt;"",INDEX(Theoretical_maximum_item_score,A83),"")</f>
        <v/>
      </c>
      <c r="F83" s="116" t="str">
        <f>IF(B83&lt;&gt;"",SUM(INDEX(Scores,1,A83):INDEX(Scores,1000,A83))/(Number_of_participants*E83),"")</f>
        <v/>
      </c>
      <c r="G83" s="116" t="str">
        <f>IF(B83&lt;&gt;"",CORREL(INDEX(Scores,1,A83):INDEX(Scores,1000,A83),INDEX(Rest_scores,1,A83):INDEX(Rest_scores,1000,A83)),"")</f>
        <v/>
      </c>
      <c r="H83" s="116" t="str">
        <f>IF(B83&lt;&gt;"",CORREL(INDEX(Scores,1,A83):INDEX(Scores,1000,A83),Total_score),"")</f>
        <v/>
      </c>
      <c r="I83" s="116" t="str">
        <f>IF(B83&lt;&gt;"",CORREL(INDEX(Scores,1,A83):INDEX(Scores,1000,A83),Grade),"")</f>
        <v/>
      </c>
      <c r="J83" s="128" t="str">
        <f>IF(B83&lt;&gt;"",_xlfn.VAR.S(INDEX(Scores,1,A83):INDEX(Scores,1000,A83)),"")</f>
        <v/>
      </c>
      <c r="K83" s="128" t="str">
        <f>IF(B83&lt;&gt;"",_xlfn.STDEV.S(INDEX(Scores,1,A83):INDEX(Scores,1000,A83)),"")</f>
        <v/>
      </c>
    </row>
    <row r="84" spans="1:11" x14ac:dyDescent="0.35">
      <c r="A84" s="122" t="str">
        <f t="shared" ref="A84:A147" si="4">IF(A83&lt;&gt;"",IF(Number_of_criteria&gt;=(A83+1),(A83+1),""),"")</f>
        <v/>
      </c>
      <c r="B84" s="124" t="str">
        <f>IFERROR(LOOKUP(A84,'2. Enter scores'!$G$12:$AE$12,'2. Enter scores'!$G$14:$AE$14),"")</f>
        <v/>
      </c>
      <c r="C84" s="116" t="str">
        <f>IF(B84&lt;&gt;"",MIN(INDEX(Scores,1,A84):INDEX(Scores,1000,A84)),"")</f>
        <v/>
      </c>
      <c r="D84" s="116" t="str">
        <f>IF(B84&lt;&gt;"",MAX(INDEX(Scores,1,A84):INDEX(Scores,1000,A84)),"")</f>
        <v/>
      </c>
      <c r="E84" s="116" t="str">
        <f t="shared" si="3"/>
        <v/>
      </c>
      <c r="F84" s="116" t="str">
        <f>IF(B84&lt;&gt;"",SUM(INDEX(Scores,1,A84):INDEX(Scores,1000,A84))/(Number_of_participants*E84),"")</f>
        <v/>
      </c>
      <c r="G84" s="116" t="str">
        <f>IF(B84&lt;&gt;"",CORREL(INDEX(Scores,1,A84):INDEX(Scores,1000,A84),INDEX(Rest_scores,1,A84):INDEX(Rest_scores,1000,A84)),"")</f>
        <v/>
      </c>
      <c r="H84" s="116" t="str">
        <f>IF(B84&lt;&gt;"",CORREL(INDEX(Scores,1,A84):INDEX(Scores,1000,A84),Total_score),"")</f>
        <v/>
      </c>
      <c r="I84" s="116" t="str">
        <f>IF(B84&lt;&gt;"",CORREL(INDEX(Scores,1,A84):INDEX(Scores,1000,A84),Grade),"")</f>
        <v/>
      </c>
      <c r="J84" s="128" t="str">
        <f>IF(B84&lt;&gt;"",_xlfn.VAR.S(INDEX(Scores,1,A84):INDEX(Scores,1000,A84)),"")</f>
        <v/>
      </c>
      <c r="K84" s="128" t="str">
        <f>IF(B84&lt;&gt;"",_xlfn.STDEV.S(INDEX(Scores,1,A84):INDEX(Scores,1000,A84)),"")</f>
        <v/>
      </c>
    </row>
    <row r="85" spans="1:11" x14ac:dyDescent="0.35">
      <c r="A85" s="122" t="str">
        <f t="shared" si="4"/>
        <v/>
      </c>
      <c r="B85" s="124" t="str">
        <f>IFERROR(LOOKUP(A85,'2. Enter scores'!$G$12:$AE$12,'2. Enter scores'!$G$14:$AE$14),"")</f>
        <v/>
      </c>
      <c r="C85" s="116" t="str">
        <f>IF(B85&lt;&gt;"",MIN(INDEX(Scores,1,A85):INDEX(Scores,1000,A85)),"")</f>
        <v/>
      </c>
      <c r="D85" s="116" t="str">
        <f>IF(B85&lt;&gt;"",MAX(INDEX(Scores,1,A85):INDEX(Scores,1000,A85)),"")</f>
        <v/>
      </c>
      <c r="E85" s="116" t="str">
        <f t="shared" si="3"/>
        <v/>
      </c>
      <c r="F85" s="116" t="str">
        <f>IF(B85&lt;&gt;"",SUM(INDEX(Scores,1,A85):INDEX(Scores,1000,A85))/(Number_of_participants*E85),"")</f>
        <v/>
      </c>
      <c r="G85" s="116" t="str">
        <f>IF(B85&lt;&gt;"",CORREL(INDEX(Scores,1,A85):INDEX(Scores,1000,A85),INDEX(Rest_scores,1,A85):INDEX(Rest_scores,1000,A85)),"")</f>
        <v/>
      </c>
      <c r="H85" s="116" t="str">
        <f>IF(B85&lt;&gt;"",CORREL(INDEX(Scores,1,A85):INDEX(Scores,1000,A85),Total_score),"")</f>
        <v/>
      </c>
      <c r="I85" s="116" t="str">
        <f>IF(B85&lt;&gt;"",CORREL(INDEX(Scores,1,A85):INDEX(Scores,1000,A85),Grade),"")</f>
        <v/>
      </c>
      <c r="J85" s="128" t="str">
        <f>IF(B85&lt;&gt;"",_xlfn.VAR.S(INDEX(Scores,1,A85):INDEX(Scores,1000,A85)),"")</f>
        <v/>
      </c>
      <c r="K85" s="128" t="str">
        <f>IF(B85&lt;&gt;"",_xlfn.STDEV.S(INDEX(Scores,1,A85):INDEX(Scores,1000,A85)),"")</f>
        <v/>
      </c>
    </row>
    <row r="86" spans="1:11" x14ac:dyDescent="0.35">
      <c r="A86" s="122" t="str">
        <f t="shared" si="4"/>
        <v/>
      </c>
      <c r="B86" s="124" t="str">
        <f>IFERROR(LOOKUP(A86,'2. Enter scores'!$G$12:$AE$12,'2. Enter scores'!$G$14:$AE$14),"")</f>
        <v/>
      </c>
      <c r="C86" s="116" t="str">
        <f>IF(B86&lt;&gt;"",MIN(INDEX(Scores,1,A86):INDEX(Scores,1000,A86)),"")</f>
        <v/>
      </c>
      <c r="D86" s="116" t="str">
        <f>IF(B86&lt;&gt;"",MAX(INDEX(Scores,1,A86):INDEX(Scores,1000,A86)),"")</f>
        <v/>
      </c>
      <c r="E86" s="116" t="str">
        <f t="shared" si="3"/>
        <v/>
      </c>
      <c r="F86" s="116" t="str">
        <f>IF(B86&lt;&gt;"",SUM(INDEX(Scores,1,A86):INDEX(Scores,1000,A86))/(Number_of_participants*E86),"")</f>
        <v/>
      </c>
      <c r="G86" s="116" t="str">
        <f>IF(B86&lt;&gt;"",CORREL(INDEX(Scores,1,A86):INDEX(Scores,1000,A86),INDEX(Rest_scores,1,A86):INDEX(Rest_scores,1000,A86)),"")</f>
        <v/>
      </c>
      <c r="H86" s="116" t="str">
        <f>IF(B86&lt;&gt;"",CORREL(INDEX(Scores,1,A86):INDEX(Scores,1000,A86),Total_score),"")</f>
        <v/>
      </c>
      <c r="I86" s="116" t="str">
        <f>IF(B86&lt;&gt;"",CORREL(INDEX(Scores,1,A86):INDEX(Scores,1000,A86),Grade),"")</f>
        <v/>
      </c>
      <c r="J86" s="128" t="str">
        <f>IF(B86&lt;&gt;"",_xlfn.VAR.S(INDEX(Scores,1,A86):INDEX(Scores,1000,A86)),"")</f>
        <v/>
      </c>
      <c r="K86" s="128" t="str">
        <f>IF(B86&lt;&gt;"",_xlfn.STDEV.S(INDEX(Scores,1,A86):INDEX(Scores,1000,A86)),"")</f>
        <v/>
      </c>
    </row>
    <row r="87" spans="1:11" x14ac:dyDescent="0.35">
      <c r="A87" s="122" t="str">
        <f t="shared" si="4"/>
        <v/>
      </c>
      <c r="B87" s="124" t="str">
        <f>IFERROR(LOOKUP(A87,'2. Enter scores'!$G$12:$AE$12,'2. Enter scores'!$G$14:$AE$14),"")</f>
        <v/>
      </c>
      <c r="C87" s="116" t="str">
        <f>IF(B87&lt;&gt;"",MIN(INDEX(Scores,1,A87):INDEX(Scores,1000,A87)),"")</f>
        <v/>
      </c>
      <c r="D87" s="116" t="str">
        <f>IF(B87&lt;&gt;"",MAX(INDEX(Scores,1,A87):INDEX(Scores,1000,A87)),"")</f>
        <v/>
      </c>
      <c r="E87" s="116" t="str">
        <f t="shared" si="3"/>
        <v/>
      </c>
      <c r="F87" s="116" t="str">
        <f>IF(B87&lt;&gt;"",SUM(INDEX(Scores,1,A87):INDEX(Scores,1000,A87))/(Number_of_participants*E87),"")</f>
        <v/>
      </c>
      <c r="G87" s="116" t="str">
        <f>IF(B87&lt;&gt;"",CORREL(INDEX(Scores,1,A87):INDEX(Scores,1000,A87),INDEX(Rest_scores,1,A87):INDEX(Rest_scores,1000,A87)),"")</f>
        <v/>
      </c>
      <c r="H87" s="116" t="str">
        <f>IF(B87&lt;&gt;"",CORREL(INDEX(Scores,1,A87):INDEX(Scores,1000,A87),Total_score),"")</f>
        <v/>
      </c>
      <c r="I87" s="116" t="str">
        <f>IF(B87&lt;&gt;"",CORREL(INDEX(Scores,1,A87):INDEX(Scores,1000,A87),Grade),"")</f>
        <v/>
      </c>
      <c r="J87" s="128" t="str">
        <f>IF(B87&lt;&gt;"",_xlfn.VAR.S(INDEX(Scores,1,A87):INDEX(Scores,1000,A87)),"")</f>
        <v/>
      </c>
      <c r="K87" s="128" t="str">
        <f>IF(B87&lt;&gt;"",_xlfn.STDEV.S(INDEX(Scores,1,A87):INDEX(Scores,1000,A87)),"")</f>
        <v/>
      </c>
    </row>
    <row r="88" spans="1:11" x14ac:dyDescent="0.35">
      <c r="A88" s="122" t="str">
        <f t="shared" si="4"/>
        <v/>
      </c>
      <c r="B88" s="124" t="str">
        <f>IFERROR(LOOKUP(A88,'2. Enter scores'!$G$12:$AE$12,'2. Enter scores'!$G$14:$AE$14),"")</f>
        <v/>
      </c>
      <c r="C88" s="116" t="str">
        <f>IF(B88&lt;&gt;"",MIN(INDEX(Scores,1,A88):INDEX(Scores,1000,A88)),"")</f>
        <v/>
      </c>
      <c r="D88" s="116" t="str">
        <f>IF(B88&lt;&gt;"",MAX(INDEX(Scores,1,A88):INDEX(Scores,1000,A88)),"")</f>
        <v/>
      </c>
      <c r="E88" s="116" t="str">
        <f t="shared" si="3"/>
        <v/>
      </c>
      <c r="F88" s="116" t="str">
        <f>IF(B88&lt;&gt;"",SUM(INDEX(Scores,1,A88):INDEX(Scores,1000,A88))/(Number_of_participants*E88),"")</f>
        <v/>
      </c>
      <c r="G88" s="116" t="str">
        <f>IF(B88&lt;&gt;"",CORREL(INDEX(Scores,1,A88):INDEX(Scores,1000,A88),INDEX(Rest_scores,1,A88):INDEX(Rest_scores,1000,A88)),"")</f>
        <v/>
      </c>
      <c r="H88" s="116" t="str">
        <f>IF(B88&lt;&gt;"",CORREL(INDEX(Scores,1,A88):INDEX(Scores,1000,A88),Total_score),"")</f>
        <v/>
      </c>
      <c r="I88" s="116" t="str">
        <f>IF(B88&lt;&gt;"",CORREL(INDEX(Scores,1,A88):INDEX(Scores,1000,A88),Grade),"")</f>
        <v/>
      </c>
      <c r="J88" s="128" t="str">
        <f>IF(B88&lt;&gt;"",_xlfn.VAR.S(INDEX(Scores,1,A88):INDEX(Scores,1000,A88)),"")</f>
        <v/>
      </c>
      <c r="K88" s="128" t="str">
        <f>IF(B88&lt;&gt;"",_xlfn.STDEV.S(INDEX(Scores,1,A88):INDEX(Scores,1000,A88)),"")</f>
        <v/>
      </c>
    </row>
    <row r="89" spans="1:11" x14ac:dyDescent="0.35">
      <c r="A89" s="122" t="str">
        <f t="shared" si="4"/>
        <v/>
      </c>
      <c r="B89" s="124" t="str">
        <f>IFERROR(LOOKUP(A89,'2. Enter scores'!$G$12:$AE$12,'2. Enter scores'!$G$14:$AE$14),"")</f>
        <v/>
      </c>
      <c r="C89" s="116" t="str">
        <f>IF(B89&lt;&gt;"",MIN(INDEX(Scores,1,A89):INDEX(Scores,1000,A89)),"")</f>
        <v/>
      </c>
      <c r="D89" s="116" t="str">
        <f>IF(B89&lt;&gt;"",MAX(INDEX(Scores,1,A89):INDEX(Scores,1000,A89)),"")</f>
        <v/>
      </c>
      <c r="E89" s="116" t="str">
        <f t="shared" si="3"/>
        <v/>
      </c>
      <c r="F89" s="116" t="str">
        <f>IF(B89&lt;&gt;"",SUM(INDEX(Scores,1,A89):INDEX(Scores,1000,A89))/(Number_of_participants*E89),"")</f>
        <v/>
      </c>
      <c r="G89" s="116" t="str">
        <f>IF(B89&lt;&gt;"",CORREL(INDEX(Scores,1,A89):INDEX(Scores,1000,A89),INDEX(Rest_scores,1,A89):INDEX(Rest_scores,1000,A89)),"")</f>
        <v/>
      </c>
      <c r="H89" s="116" t="str">
        <f>IF(B89&lt;&gt;"",CORREL(INDEX(Scores,1,A89):INDEX(Scores,1000,A89),Total_score),"")</f>
        <v/>
      </c>
      <c r="I89" s="116" t="str">
        <f>IF(B89&lt;&gt;"",CORREL(INDEX(Scores,1,A89):INDEX(Scores,1000,A89),Grade),"")</f>
        <v/>
      </c>
      <c r="J89" s="128" t="str">
        <f>IF(B89&lt;&gt;"",_xlfn.VAR.S(INDEX(Scores,1,A89):INDEX(Scores,1000,A89)),"")</f>
        <v/>
      </c>
      <c r="K89" s="128" t="str">
        <f>IF(B89&lt;&gt;"",_xlfn.STDEV.S(INDEX(Scores,1,A89):INDEX(Scores,1000,A89)),"")</f>
        <v/>
      </c>
    </row>
    <row r="90" spans="1:11" x14ac:dyDescent="0.35">
      <c r="A90" s="122" t="str">
        <f t="shared" si="4"/>
        <v/>
      </c>
      <c r="B90" s="124" t="str">
        <f>IFERROR(LOOKUP(A90,'2. Enter scores'!$G$12:$AE$12,'2. Enter scores'!$G$14:$AE$14),"")</f>
        <v/>
      </c>
      <c r="C90" s="116" t="str">
        <f>IF(B90&lt;&gt;"",MIN(INDEX(Scores,1,A90):INDEX(Scores,1000,A90)),"")</f>
        <v/>
      </c>
      <c r="D90" s="116" t="str">
        <f>IF(B90&lt;&gt;"",MAX(INDEX(Scores,1,A90):INDEX(Scores,1000,A90)),"")</f>
        <v/>
      </c>
      <c r="E90" s="116" t="str">
        <f t="shared" si="3"/>
        <v/>
      </c>
      <c r="F90" s="116" t="str">
        <f>IF(B90&lt;&gt;"",SUM(INDEX(Scores,1,A90):INDEX(Scores,1000,A90))/(Number_of_participants*E90),"")</f>
        <v/>
      </c>
      <c r="G90" s="116" t="str">
        <f>IF(B90&lt;&gt;"",CORREL(INDEX(Scores,1,A90):INDEX(Scores,1000,A90),INDEX(Rest_scores,1,A90):INDEX(Rest_scores,1000,A90)),"")</f>
        <v/>
      </c>
      <c r="H90" s="116" t="str">
        <f>IF(B90&lt;&gt;"",CORREL(INDEX(Scores,1,A90):INDEX(Scores,1000,A90),Total_score),"")</f>
        <v/>
      </c>
      <c r="I90" s="116" t="str">
        <f>IF(B90&lt;&gt;"",CORREL(INDEX(Scores,1,A90):INDEX(Scores,1000,A90),Grade),"")</f>
        <v/>
      </c>
      <c r="J90" s="128" t="str">
        <f>IF(B90&lt;&gt;"",_xlfn.VAR.S(INDEX(Scores,1,A90):INDEX(Scores,1000,A90)),"")</f>
        <v/>
      </c>
      <c r="K90" s="128" t="str">
        <f>IF(B90&lt;&gt;"",_xlfn.STDEV.S(INDEX(Scores,1,A90):INDEX(Scores,1000,A90)),"")</f>
        <v/>
      </c>
    </row>
    <row r="91" spans="1:11" x14ac:dyDescent="0.35">
      <c r="A91" s="122" t="str">
        <f t="shared" si="4"/>
        <v/>
      </c>
      <c r="B91" s="124" t="str">
        <f>IFERROR(LOOKUP(A91,'2. Enter scores'!$G$12:$AE$12,'2. Enter scores'!$G$14:$AE$14),"")</f>
        <v/>
      </c>
      <c r="C91" s="116" t="str">
        <f>IF(B91&lt;&gt;"",MIN(INDEX(Scores,1,A91):INDEX(Scores,1000,A91)),"")</f>
        <v/>
      </c>
      <c r="D91" s="116" t="str">
        <f>IF(B91&lt;&gt;"",MAX(INDEX(Scores,1,A91):INDEX(Scores,1000,A91)),"")</f>
        <v/>
      </c>
      <c r="E91" s="116" t="str">
        <f t="shared" si="3"/>
        <v/>
      </c>
      <c r="F91" s="116" t="str">
        <f>IF(B91&lt;&gt;"",SUM(INDEX(Scores,1,A91):INDEX(Scores,1000,A91))/(Number_of_participants*E91),"")</f>
        <v/>
      </c>
      <c r="G91" s="116" t="str">
        <f>IF(B91&lt;&gt;"",CORREL(INDEX(Scores,1,A91):INDEX(Scores,1000,A91),INDEX(Rest_scores,1,A91):INDEX(Rest_scores,1000,A91)),"")</f>
        <v/>
      </c>
      <c r="H91" s="116" t="str">
        <f>IF(B91&lt;&gt;"",CORREL(INDEX(Scores,1,A91):INDEX(Scores,1000,A91),Total_score),"")</f>
        <v/>
      </c>
      <c r="I91" s="116" t="str">
        <f>IF(B91&lt;&gt;"",CORREL(INDEX(Scores,1,A91):INDEX(Scores,1000,A91),Grade),"")</f>
        <v/>
      </c>
      <c r="J91" s="128" t="str">
        <f>IF(B91&lt;&gt;"",_xlfn.VAR.S(INDEX(Scores,1,A91):INDEX(Scores,1000,A91)),"")</f>
        <v/>
      </c>
      <c r="K91" s="128" t="str">
        <f>IF(B91&lt;&gt;"",_xlfn.STDEV.S(INDEX(Scores,1,A91):INDEX(Scores,1000,A91)),"")</f>
        <v/>
      </c>
    </row>
    <row r="92" spans="1:11" x14ac:dyDescent="0.35">
      <c r="A92" s="122" t="str">
        <f t="shared" si="4"/>
        <v/>
      </c>
      <c r="B92" s="124" t="str">
        <f>IFERROR(LOOKUP(A92,'2. Enter scores'!$G$12:$AE$12,'2. Enter scores'!$G$14:$AE$14),"")</f>
        <v/>
      </c>
      <c r="C92" s="116" t="str">
        <f>IF(B92&lt;&gt;"",MIN(INDEX(Scores,1,A92):INDEX(Scores,1000,A92)),"")</f>
        <v/>
      </c>
      <c r="D92" s="116" t="str">
        <f>IF(B92&lt;&gt;"",MAX(INDEX(Scores,1,A92):INDEX(Scores,1000,A92)),"")</f>
        <v/>
      </c>
      <c r="E92" s="116" t="str">
        <f t="shared" si="3"/>
        <v/>
      </c>
      <c r="F92" s="116" t="str">
        <f>IF(B92&lt;&gt;"",SUM(INDEX(Scores,1,A92):INDEX(Scores,1000,A92))/(Number_of_participants*E92),"")</f>
        <v/>
      </c>
      <c r="G92" s="116" t="str">
        <f>IF(B92&lt;&gt;"",CORREL(INDEX(Scores,1,A92):INDEX(Scores,1000,A92),INDEX(Rest_scores,1,A92):INDEX(Rest_scores,1000,A92)),"")</f>
        <v/>
      </c>
      <c r="H92" s="116" t="str">
        <f>IF(B92&lt;&gt;"",CORREL(INDEX(Scores,1,A92):INDEX(Scores,1000,A92),Total_score),"")</f>
        <v/>
      </c>
      <c r="I92" s="116" t="str">
        <f>IF(B92&lt;&gt;"",CORREL(INDEX(Scores,1,A92):INDEX(Scores,1000,A92),Grade),"")</f>
        <v/>
      </c>
      <c r="J92" s="128" t="str">
        <f>IF(B92&lt;&gt;"",_xlfn.VAR.S(INDEX(Scores,1,A92):INDEX(Scores,1000,A92)),"")</f>
        <v/>
      </c>
      <c r="K92" s="128" t="str">
        <f>IF(B92&lt;&gt;"",_xlfn.STDEV.S(INDEX(Scores,1,A92):INDEX(Scores,1000,A92)),"")</f>
        <v/>
      </c>
    </row>
    <row r="93" spans="1:11" x14ac:dyDescent="0.35">
      <c r="A93" s="122" t="str">
        <f t="shared" si="4"/>
        <v/>
      </c>
      <c r="B93" s="124" t="str">
        <f>IFERROR(LOOKUP(A93,'2. Enter scores'!$G$12:$AE$12,'2. Enter scores'!$G$14:$AE$14),"")</f>
        <v/>
      </c>
      <c r="C93" s="116" t="str">
        <f>IF(B93&lt;&gt;"",MIN(INDEX(Scores,1,A93):INDEX(Scores,1000,A93)),"")</f>
        <v/>
      </c>
      <c r="D93" s="116" t="str">
        <f>IF(B93&lt;&gt;"",MAX(INDEX(Scores,1,A93):INDEX(Scores,1000,A93)),"")</f>
        <v/>
      </c>
      <c r="E93" s="116" t="str">
        <f t="shared" si="3"/>
        <v/>
      </c>
      <c r="F93" s="116" t="str">
        <f>IF(B93&lt;&gt;"",SUM(INDEX(Scores,1,A93):INDEX(Scores,1000,A93))/(Number_of_participants*E93),"")</f>
        <v/>
      </c>
      <c r="G93" s="116" t="str">
        <f>IF(B93&lt;&gt;"",CORREL(INDEX(Scores,1,A93):INDEX(Scores,1000,A93),INDEX(Rest_scores,1,A93):INDEX(Rest_scores,1000,A93)),"")</f>
        <v/>
      </c>
      <c r="H93" s="116" t="str">
        <f>IF(B93&lt;&gt;"",CORREL(INDEX(Scores,1,A93):INDEX(Scores,1000,A93),Total_score),"")</f>
        <v/>
      </c>
      <c r="I93" s="116" t="str">
        <f>IF(B93&lt;&gt;"",CORREL(INDEX(Scores,1,A93):INDEX(Scores,1000,A93),Grade),"")</f>
        <v/>
      </c>
      <c r="J93" s="128" t="str">
        <f>IF(B93&lt;&gt;"",_xlfn.VAR.S(INDEX(Scores,1,A93):INDEX(Scores,1000,A93)),"")</f>
        <v/>
      </c>
      <c r="K93" s="128" t="str">
        <f>IF(B93&lt;&gt;"",_xlfn.STDEV.S(INDEX(Scores,1,A93):INDEX(Scores,1000,A93)),"")</f>
        <v/>
      </c>
    </row>
    <row r="94" spans="1:11" x14ac:dyDescent="0.35">
      <c r="A94" s="122" t="str">
        <f t="shared" si="4"/>
        <v/>
      </c>
      <c r="B94" s="124" t="str">
        <f>IFERROR(LOOKUP(A94,'2. Enter scores'!$G$12:$AE$12,'2. Enter scores'!$G$14:$AE$14),"")</f>
        <v/>
      </c>
      <c r="C94" s="116" t="str">
        <f>IF(B94&lt;&gt;"",MIN(INDEX(Scores,1,A94):INDEX(Scores,1000,A94)),"")</f>
        <v/>
      </c>
      <c r="D94" s="116" t="str">
        <f>IF(B94&lt;&gt;"",MAX(INDEX(Scores,1,A94):INDEX(Scores,1000,A94)),"")</f>
        <v/>
      </c>
      <c r="E94" s="116" t="str">
        <f t="shared" si="3"/>
        <v/>
      </c>
      <c r="F94" s="116" t="str">
        <f>IF(B94&lt;&gt;"",SUM(INDEX(Scores,1,A94):INDEX(Scores,1000,A94))/(Number_of_participants*E94),"")</f>
        <v/>
      </c>
      <c r="G94" s="116" t="str">
        <f>IF(B94&lt;&gt;"",CORREL(INDEX(Scores,1,A94):INDEX(Scores,1000,A94),INDEX(Rest_scores,1,A94):INDEX(Rest_scores,1000,A94)),"")</f>
        <v/>
      </c>
      <c r="H94" s="116" t="str">
        <f>IF(B94&lt;&gt;"",CORREL(INDEX(Scores,1,A94):INDEX(Scores,1000,A94),Total_score),"")</f>
        <v/>
      </c>
      <c r="I94" s="116" t="str">
        <f>IF(B94&lt;&gt;"",CORREL(INDEX(Scores,1,A94):INDEX(Scores,1000,A94),Grade),"")</f>
        <v/>
      </c>
      <c r="J94" s="128" t="str">
        <f>IF(B94&lt;&gt;"",_xlfn.VAR.S(INDEX(Scores,1,A94):INDEX(Scores,1000,A94)),"")</f>
        <v/>
      </c>
      <c r="K94" s="128" t="str">
        <f>IF(B94&lt;&gt;"",_xlfn.STDEV.S(INDEX(Scores,1,A94):INDEX(Scores,1000,A94)),"")</f>
        <v/>
      </c>
    </row>
    <row r="95" spans="1:11" x14ac:dyDescent="0.35">
      <c r="A95" s="122" t="str">
        <f t="shared" si="4"/>
        <v/>
      </c>
      <c r="B95" s="124" t="str">
        <f>IFERROR(LOOKUP(A95,'2. Enter scores'!$G$12:$AE$12,'2. Enter scores'!$G$14:$AE$14),"")</f>
        <v/>
      </c>
      <c r="C95" s="116" t="str">
        <f>IF(B95&lt;&gt;"",MIN(INDEX(Scores,1,A95):INDEX(Scores,1000,A95)),"")</f>
        <v/>
      </c>
      <c r="D95" s="116" t="str">
        <f>IF(B95&lt;&gt;"",MAX(INDEX(Scores,1,A95):INDEX(Scores,1000,A95)),"")</f>
        <v/>
      </c>
      <c r="E95" s="116" t="str">
        <f t="shared" si="3"/>
        <v/>
      </c>
      <c r="F95" s="116" t="str">
        <f>IF(B95&lt;&gt;"",SUM(INDEX(Scores,1,A95):INDEX(Scores,1000,A95))/(Number_of_participants*E95),"")</f>
        <v/>
      </c>
      <c r="G95" s="116" t="str">
        <f>IF(B95&lt;&gt;"",CORREL(INDEX(Scores,1,A95):INDEX(Scores,1000,A95),INDEX(Rest_scores,1,A95):INDEX(Rest_scores,1000,A95)),"")</f>
        <v/>
      </c>
      <c r="H95" s="116" t="str">
        <f>IF(B95&lt;&gt;"",CORREL(INDEX(Scores,1,A95):INDEX(Scores,1000,A95),Total_score),"")</f>
        <v/>
      </c>
      <c r="I95" s="116" t="str">
        <f>IF(B95&lt;&gt;"",CORREL(INDEX(Scores,1,A95):INDEX(Scores,1000,A95),Grade),"")</f>
        <v/>
      </c>
      <c r="J95" s="128" t="str">
        <f>IF(B95&lt;&gt;"",_xlfn.VAR.S(INDEX(Scores,1,A95):INDEX(Scores,1000,A95)),"")</f>
        <v/>
      </c>
      <c r="K95" s="128" t="str">
        <f>IF(B95&lt;&gt;"",_xlfn.STDEV.S(INDEX(Scores,1,A95):INDEX(Scores,1000,A95)),"")</f>
        <v/>
      </c>
    </row>
    <row r="96" spans="1:11" x14ac:dyDescent="0.35">
      <c r="A96" s="122" t="str">
        <f t="shared" si="4"/>
        <v/>
      </c>
      <c r="B96" s="124" t="str">
        <f>IFERROR(LOOKUP(A96,'2. Enter scores'!$G$12:$AE$12,'2. Enter scores'!$G$14:$AE$14),"")</f>
        <v/>
      </c>
      <c r="C96" s="116" t="str">
        <f>IF(B96&lt;&gt;"",MIN(INDEX(Scores,1,A96):INDEX(Scores,1000,A96)),"")</f>
        <v/>
      </c>
      <c r="D96" s="116" t="str">
        <f>IF(B96&lt;&gt;"",MAX(INDEX(Scores,1,A96):INDEX(Scores,1000,A96)),"")</f>
        <v/>
      </c>
      <c r="E96" s="116" t="str">
        <f t="shared" si="3"/>
        <v/>
      </c>
      <c r="F96" s="116" t="str">
        <f>IF(B96&lt;&gt;"",SUM(INDEX(Scores,1,A96):INDEX(Scores,1000,A96))/(Number_of_participants*E96),"")</f>
        <v/>
      </c>
      <c r="G96" s="116" t="str">
        <f>IF(B96&lt;&gt;"",CORREL(INDEX(Scores,1,A96):INDEX(Scores,1000,A96),INDEX(Rest_scores,1,A96):INDEX(Rest_scores,1000,A96)),"")</f>
        <v/>
      </c>
      <c r="H96" s="116" t="str">
        <f>IF(B96&lt;&gt;"",CORREL(INDEX(Scores,1,A96):INDEX(Scores,1000,A96),Total_score),"")</f>
        <v/>
      </c>
      <c r="I96" s="116" t="str">
        <f>IF(B96&lt;&gt;"",CORREL(INDEX(Scores,1,A96):INDEX(Scores,1000,A96),Grade),"")</f>
        <v/>
      </c>
      <c r="J96" s="128" t="str">
        <f>IF(B96&lt;&gt;"",_xlfn.VAR.S(INDEX(Scores,1,A96):INDEX(Scores,1000,A96)),"")</f>
        <v/>
      </c>
      <c r="K96" s="128" t="str">
        <f>IF(B96&lt;&gt;"",_xlfn.STDEV.S(INDEX(Scores,1,A96):INDEX(Scores,1000,A96)),"")</f>
        <v/>
      </c>
    </row>
    <row r="97" spans="1:11" x14ac:dyDescent="0.35">
      <c r="A97" s="122" t="str">
        <f t="shared" si="4"/>
        <v/>
      </c>
      <c r="B97" s="124" t="str">
        <f>IFERROR(LOOKUP(A97,'2. Enter scores'!$G$12:$AE$12,'2. Enter scores'!$G$14:$AE$14),"")</f>
        <v/>
      </c>
      <c r="C97" s="116" t="str">
        <f>IF(B97&lt;&gt;"",MIN(INDEX(Scores,1,A97):INDEX(Scores,1000,A97)),"")</f>
        <v/>
      </c>
      <c r="D97" s="116" t="str">
        <f>IF(B97&lt;&gt;"",MAX(INDEX(Scores,1,A97):INDEX(Scores,1000,A97)),"")</f>
        <v/>
      </c>
      <c r="E97" s="116" t="str">
        <f t="shared" si="3"/>
        <v/>
      </c>
      <c r="F97" s="116" t="str">
        <f>IF(B97&lt;&gt;"",SUM(INDEX(Scores,1,A97):INDEX(Scores,1000,A97))/(Number_of_participants*E97),"")</f>
        <v/>
      </c>
      <c r="G97" s="116" t="str">
        <f>IF(B97&lt;&gt;"",CORREL(INDEX(Scores,1,A97):INDEX(Scores,1000,A97),INDEX(Rest_scores,1,A97):INDEX(Rest_scores,1000,A97)),"")</f>
        <v/>
      </c>
      <c r="H97" s="116" t="str">
        <f>IF(B97&lt;&gt;"",CORREL(INDEX(Scores,1,A97):INDEX(Scores,1000,A97),Total_score),"")</f>
        <v/>
      </c>
      <c r="I97" s="116" t="str">
        <f>IF(B97&lt;&gt;"",CORREL(INDEX(Scores,1,A97):INDEX(Scores,1000,A97),Grade),"")</f>
        <v/>
      </c>
      <c r="J97" s="128" t="str">
        <f>IF(B97&lt;&gt;"",_xlfn.VAR.S(INDEX(Scores,1,A97):INDEX(Scores,1000,A97)),"")</f>
        <v/>
      </c>
      <c r="K97" s="128" t="str">
        <f>IF(B97&lt;&gt;"",_xlfn.STDEV.S(INDEX(Scores,1,A97):INDEX(Scores,1000,A97)),"")</f>
        <v/>
      </c>
    </row>
    <row r="98" spans="1:11" x14ac:dyDescent="0.35">
      <c r="A98" s="122" t="str">
        <f t="shared" si="4"/>
        <v/>
      </c>
      <c r="B98" s="124" t="str">
        <f>IFERROR(LOOKUP(A98,'2. Enter scores'!$G$12:$AE$12,'2. Enter scores'!$G$14:$AE$14),"")</f>
        <v/>
      </c>
      <c r="C98" s="116" t="str">
        <f>IF(B98&lt;&gt;"",MIN(INDEX(Scores,1,A98):INDEX(Scores,1000,A98)),"")</f>
        <v/>
      </c>
      <c r="D98" s="116" t="str">
        <f>IF(B98&lt;&gt;"",MAX(INDEX(Scores,1,A98):INDEX(Scores,1000,A98)),"")</f>
        <v/>
      </c>
      <c r="E98" s="116" t="str">
        <f t="shared" si="3"/>
        <v/>
      </c>
      <c r="F98" s="116" t="str">
        <f>IF(B98&lt;&gt;"",SUM(INDEX(Scores,1,A98):INDEX(Scores,1000,A98))/(Number_of_participants*E98),"")</f>
        <v/>
      </c>
      <c r="G98" s="116" t="str">
        <f>IF(B98&lt;&gt;"",CORREL(INDEX(Scores,1,A98):INDEX(Scores,1000,A98),INDEX(Rest_scores,1,A98):INDEX(Rest_scores,1000,A98)),"")</f>
        <v/>
      </c>
      <c r="H98" s="116" t="str">
        <f>IF(B98&lt;&gt;"",CORREL(INDEX(Scores,1,A98):INDEX(Scores,1000,A98),Total_score),"")</f>
        <v/>
      </c>
      <c r="I98" s="116" t="str">
        <f>IF(B98&lt;&gt;"",CORREL(INDEX(Scores,1,A98):INDEX(Scores,1000,A98),Grade),"")</f>
        <v/>
      </c>
      <c r="J98" s="128" t="str">
        <f>IF(B98&lt;&gt;"",_xlfn.VAR.S(INDEX(Scores,1,A98):INDEX(Scores,1000,A98)),"")</f>
        <v/>
      </c>
      <c r="K98" s="128" t="str">
        <f>IF(B98&lt;&gt;"",_xlfn.STDEV.S(INDEX(Scores,1,A98):INDEX(Scores,1000,A98)),"")</f>
        <v/>
      </c>
    </row>
    <row r="99" spans="1:11" x14ac:dyDescent="0.35">
      <c r="A99" s="122" t="str">
        <f t="shared" si="4"/>
        <v/>
      </c>
      <c r="B99" s="124" t="str">
        <f>IFERROR(LOOKUP(A99,'2. Enter scores'!$G$12:$AE$12,'2. Enter scores'!$G$14:$AE$14),"")</f>
        <v/>
      </c>
      <c r="C99" s="116" t="str">
        <f>IF(B99&lt;&gt;"",MIN(INDEX(Scores,1,A99):INDEX(Scores,1000,A99)),"")</f>
        <v/>
      </c>
      <c r="D99" s="116" t="str">
        <f>IF(B99&lt;&gt;"",MAX(INDEX(Scores,1,A99):INDEX(Scores,1000,A99)),"")</f>
        <v/>
      </c>
      <c r="E99" s="116" t="str">
        <f t="shared" si="3"/>
        <v/>
      </c>
      <c r="F99" s="116" t="str">
        <f>IF(B99&lt;&gt;"",SUM(INDEX(Scores,1,A99):INDEX(Scores,1000,A99))/(Number_of_participants*E99),"")</f>
        <v/>
      </c>
      <c r="G99" s="116" t="str">
        <f>IF(B99&lt;&gt;"",CORREL(INDEX(Scores,1,A99):INDEX(Scores,1000,A99),INDEX(Rest_scores,1,A99):INDEX(Rest_scores,1000,A99)),"")</f>
        <v/>
      </c>
      <c r="H99" s="116" t="str">
        <f>IF(B99&lt;&gt;"",CORREL(INDEX(Scores,1,A99):INDEX(Scores,1000,A99),Total_score),"")</f>
        <v/>
      </c>
      <c r="I99" s="116" t="str">
        <f>IF(B99&lt;&gt;"",CORREL(INDEX(Scores,1,A99):INDEX(Scores,1000,A99),Grade),"")</f>
        <v/>
      </c>
      <c r="J99" s="128" t="str">
        <f>IF(B99&lt;&gt;"",_xlfn.VAR.S(INDEX(Scores,1,A99):INDEX(Scores,1000,A99)),"")</f>
        <v/>
      </c>
      <c r="K99" s="128" t="str">
        <f>IF(B99&lt;&gt;"",_xlfn.STDEV.S(INDEX(Scores,1,A99):INDEX(Scores,1000,A99)),"")</f>
        <v/>
      </c>
    </row>
    <row r="100" spans="1:11" x14ac:dyDescent="0.35">
      <c r="A100" s="122" t="str">
        <f t="shared" si="4"/>
        <v/>
      </c>
      <c r="B100" s="124" t="str">
        <f>IFERROR(LOOKUP(A100,'2. Enter scores'!$G$12:$AE$12,'2. Enter scores'!$G$14:$AE$14),"")</f>
        <v/>
      </c>
      <c r="C100" s="116" t="str">
        <f>IF(B100&lt;&gt;"",MIN(INDEX(Scores,1,A100):INDEX(Scores,1000,A100)),"")</f>
        <v/>
      </c>
      <c r="D100" s="116" t="str">
        <f>IF(B100&lt;&gt;"",MAX(INDEX(Scores,1,A100):INDEX(Scores,1000,A100)),"")</f>
        <v/>
      </c>
      <c r="E100" s="116" t="str">
        <f t="shared" si="3"/>
        <v/>
      </c>
      <c r="F100" s="116" t="str">
        <f>IF(B100&lt;&gt;"",SUM(INDEX(Scores,1,A100):INDEX(Scores,1000,A100))/(Number_of_participants*E100),"")</f>
        <v/>
      </c>
      <c r="G100" s="116" t="str">
        <f>IF(B100&lt;&gt;"",CORREL(INDEX(Scores,1,A100):INDEX(Scores,1000,A100),INDEX(Rest_scores,1,A100):INDEX(Rest_scores,1000,A100)),"")</f>
        <v/>
      </c>
      <c r="H100" s="116" t="str">
        <f>IF(B100&lt;&gt;"",CORREL(INDEX(Scores,1,A100):INDEX(Scores,1000,A100),Total_score),"")</f>
        <v/>
      </c>
      <c r="I100" s="116" t="str">
        <f>IF(B100&lt;&gt;"",CORREL(INDEX(Scores,1,A100):INDEX(Scores,1000,A100),Grade),"")</f>
        <v/>
      </c>
      <c r="J100" s="128" t="str">
        <f>IF(B100&lt;&gt;"",_xlfn.VAR.S(INDEX(Scores,1,A100):INDEX(Scores,1000,A100)),"")</f>
        <v/>
      </c>
      <c r="K100" s="128" t="str">
        <f>IF(B100&lt;&gt;"",_xlfn.STDEV.S(INDEX(Scores,1,A100):INDEX(Scores,1000,A100)),"")</f>
        <v/>
      </c>
    </row>
    <row r="101" spans="1:11" x14ac:dyDescent="0.35">
      <c r="A101" s="122" t="str">
        <f t="shared" si="4"/>
        <v/>
      </c>
      <c r="B101" s="124" t="str">
        <f>IFERROR(LOOKUP(A101,'2. Enter scores'!$G$12:$AE$12,'2. Enter scores'!$G$14:$AE$14),"")</f>
        <v/>
      </c>
      <c r="C101" s="116" t="str">
        <f>IF(B101&lt;&gt;"",MIN(INDEX(Scores,1,A101):INDEX(Scores,1000,A101)),"")</f>
        <v/>
      </c>
      <c r="D101" s="116" t="str">
        <f>IF(B101&lt;&gt;"",MAX(INDEX(Scores,1,A101):INDEX(Scores,1000,A101)),"")</f>
        <v/>
      </c>
      <c r="E101" s="116" t="str">
        <f t="shared" si="3"/>
        <v/>
      </c>
      <c r="F101" s="116" t="str">
        <f>IF(B101&lt;&gt;"",SUM(INDEX(Scores,1,A101):INDEX(Scores,1000,A101))/(Number_of_participants*E101),"")</f>
        <v/>
      </c>
      <c r="G101" s="116" t="str">
        <f>IF(B101&lt;&gt;"",CORREL(INDEX(Scores,1,A101):INDEX(Scores,1000,A101),INDEX(Rest_scores,1,A101):INDEX(Rest_scores,1000,A101)),"")</f>
        <v/>
      </c>
      <c r="H101" s="116" t="str">
        <f>IF(B101&lt;&gt;"",CORREL(INDEX(Scores,1,A101):INDEX(Scores,1000,A101),Total_score),"")</f>
        <v/>
      </c>
      <c r="I101" s="116" t="str">
        <f>IF(B101&lt;&gt;"",CORREL(INDEX(Scores,1,A101):INDEX(Scores,1000,A101),Grade),"")</f>
        <v/>
      </c>
      <c r="J101" s="128" t="str">
        <f>IF(B101&lt;&gt;"",_xlfn.VAR.S(INDEX(Scores,1,A101):INDEX(Scores,1000,A101)),"")</f>
        <v/>
      </c>
      <c r="K101" s="128" t="str">
        <f>IF(B101&lt;&gt;"",_xlfn.STDEV.S(INDEX(Scores,1,A101):INDEX(Scores,1000,A101)),"")</f>
        <v/>
      </c>
    </row>
    <row r="102" spans="1:11" x14ac:dyDescent="0.35">
      <c r="A102" s="122" t="str">
        <f t="shared" si="4"/>
        <v/>
      </c>
      <c r="B102" s="124" t="str">
        <f>IFERROR(LOOKUP(A102,'2. Enter scores'!$G$12:$AE$12,'2. Enter scores'!$G$14:$AE$14),"")</f>
        <v/>
      </c>
      <c r="C102" s="116" t="str">
        <f>IF(B102&lt;&gt;"",MIN(INDEX(Scores,1,A102):INDEX(Scores,1000,A102)),"")</f>
        <v/>
      </c>
      <c r="D102" s="116" t="str">
        <f>IF(B102&lt;&gt;"",MAX(INDEX(Scores,1,A102):INDEX(Scores,1000,A102)),"")</f>
        <v/>
      </c>
      <c r="E102" s="116" t="str">
        <f t="shared" si="3"/>
        <v/>
      </c>
      <c r="F102" s="116" t="str">
        <f>IF(B102&lt;&gt;"",SUM(INDEX(Scores,1,A102):INDEX(Scores,1000,A102))/(Number_of_participants*E102),"")</f>
        <v/>
      </c>
      <c r="G102" s="116" t="str">
        <f>IF(B102&lt;&gt;"",CORREL(INDEX(Scores,1,A102):INDEX(Scores,1000,A102),INDEX(Rest_scores,1,A102):INDEX(Rest_scores,1000,A102)),"")</f>
        <v/>
      </c>
      <c r="H102" s="116" t="str">
        <f>IF(B102&lt;&gt;"",CORREL(INDEX(Scores,1,A102):INDEX(Scores,1000,A102),Total_score),"")</f>
        <v/>
      </c>
      <c r="I102" s="116" t="str">
        <f>IF(B102&lt;&gt;"",CORREL(INDEX(Scores,1,A102):INDEX(Scores,1000,A102),Grade),"")</f>
        <v/>
      </c>
      <c r="J102" s="128" t="str">
        <f>IF(B102&lt;&gt;"",_xlfn.VAR.S(INDEX(Scores,1,A102):INDEX(Scores,1000,A102)),"")</f>
        <v/>
      </c>
      <c r="K102" s="128" t="str">
        <f>IF(B102&lt;&gt;"",_xlfn.STDEV.S(INDEX(Scores,1,A102):INDEX(Scores,1000,A102)),"")</f>
        <v/>
      </c>
    </row>
    <row r="103" spans="1:11" x14ac:dyDescent="0.35">
      <c r="A103" s="122" t="str">
        <f t="shared" si="4"/>
        <v/>
      </c>
      <c r="B103" s="124" t="str">
        <f>IFERROR(LOOKUP(A103,'2. Enter scores'!$G$12:$AE$12,'2. Enter scores'!$G$14:$AE$14),"")</f>
        <v/>
      </c>
      <c r="C103" s="116" t="str">
        <f>IF(B103&lt;&gt;"",MIN(INDEX(Scores,1,A103):INDEX(Scores,1000,A103)),"")</f>
        <v/>
      </c>
      <c r="D103" s="116" t="str">
        <f>IF(B103&lt;&gt;"",MAX(INDEX(Scores,1,A103):INDEX(Scores,1000,A103)),"")</f>
        <v/>
      </c>
      <c r="E103" s="116" t="str">
        <f t="shared" si="3"/>
        <v/>
      </c>
      <c r="F103" s="116" t="str">
        <f>IF(B103&lt;&gt;"",SUM(INDEX(Scores,1,A103):INDEX(Scores,1000,A103))/(Number_of_participants*E103),"")</f>
        <v/>
      </c>
      <c r="G103" s="116" t="str">
        <f>IF(B103&lt;&gt;"",CORREL(INDEX(Scores,1,A103):INDEX(Scores,1000,A103),INDEX(Rest_scores,1,A103):INDEX(Rest_scores,1000,A103)),"")</f>
        <v/>
      </c>
      <c r="H103" s="116" t="str">
        <f>IF(B103&lt;&gt;"",CORREL(INDEX(Scores,1,A103):INDEX(Scores,1000,A103),Total_score),"")</f>
        <v/>
      </c>
      <c r="I103" s="116" t="str">
        <f>IF(B103&lt;&gt;"",CORREL(INDEX(Scores,1,A103):INDEX(Scores,1000,A103),Grade),"")</f>
        <v/>
      </c>
      <c r="J103" s="128" t="str">
        <f>IF(B103&lt;&gt;"",_xlfn.VAR.S(INDEX(Scores,1,A103):INDEX(Scores,1000,A103)),"")</f>
        <v/>
      </c>
      <c r="K103" s="128" t="str">
        <f>IF(B103&lt;&gt;"",_xlfn.STDEV.S(INDEX(Scores,1,A103):INDEX(Scores,1000,A103)),"")</f>
        <v/>
      </c>
    </row>
    <row r="104" spans="1:11" x14ac:dyDescent="0.35">
      <c r="A104" s="122" t="str">
        <f t="shared" si="4"/>
        <v/>
      </c>
      <c r="B104" s="124" t="str">
        <f>IFERROR(LOOKUP(A104,'2. Enter scores'!$G$12:$AE$12,'2. Enter scores'!$G$14:$AE$14),"")</f>
        <v/>
      </c>
      <c r="C104" s="116" t="str">
        <f>IF(B104&lt;&gt;"",MIN(INDEX(Scores,1,A104):INDEX(Scores,1000,A104)),"")</f>
        <v/>
      </c>
      <c r="D104" s="116" t="str">
        <f>IF(B104&lt;&gt;"",MAX(INDEX(Scores,1,A104):INDEX(Scores,1000,A104)),"")</f>
        <v/>
      </c>
      <c r="E104" s="116" t="str">
        <f t="shared" si="3"/>
        <v/>
      </c>
      <c r="F104" s="116" t="str">
        <f>IF(B104&lt;&gt;"",SUM(INDEX(Scores,1,A104):INDEX(Scores,1000,A104))/(Number_of_participants*E104),"")</f>
        <v/>
      </c>
      <c r="G104" s="116" t="str">
        <f>IF(B104&lt;&gt;"",CORREL(INDEX(Scores,1,A104):INDEX(Scores,1000,A104),INDEX(Rest_scores,1,A104):INDEX(Rest_scores,1000,A104)),"")</f>
        <v/>
      </c>
      <c r="H104" s="116" t="str">
        <f>IF(B104&lt;&gt;"",CORREL(INDEX(Scores,1,A104):INDEX(Scores,1000,A104),Total_score),"")</f>
        <v/>
      </c>
      <c r="I104" s="116" t="str">
        <f>IF(B104&lt;&gt;"",CORREL(INDEX(Scores,1,A104):INDEX(Scores,1000,A104),Grade),"")</f>
        <v/>
      </c>
      <c r="J104" s="128" t="str">
        <f>IF(B104&lt;&gt;"",_xlfn.VAR.S(INDEX(Scores,1,A104):INDEX(Scores,1000,A104)),"")</f>
        <v/>
      </c>
      <c r="K104" s="128" t="str">
        <f>IF(B104&lt;&gt;"",_xlfn.STDEV.S(INDEX(Scores,1,A104):INDEX(Scores,1000,A104)),"")</f>
        <v/>
      </c>
    </row>
    <row r="105" spans="1:11" x14ac:dyDescent="0.35">
      <c r="A105" s="122" t="str">
        <f t="shared" si="4"/>
        <v/>
      </c>
      <c r="B105" s="124" t="str">
        <f>IFERROR(LOOKUP(A105,'2. Enter scores'!$G$12:$AE$12,'2. Enter scores'!$G$14:$AE$14),"")</f>
        <v/>
      </c>
      <c r="C105" s="116" t="str">
        <f>IF(B105&lt;&gt;"",MIN(INDEX(Scores,1,A105):INDEX(Scores,1000,A105)),"")</f>
        <v/>
      </c>
      <c r="D105" s="116" t="str">
        <f>IF(B105&lt;&gt;"",MAX(INDEX(Scores,1,A105):INDEX(Scores,1000,A105)),"")</f>
        <v/>
      </c>
      <c r="E105" s="116" t="str">
        <f t="shared" si="3"/>
        <v/>
      </c>
      <c r="F105" s="116" t="str">
        <f>IF(B105&lt;&gt;"",SUM(INDEX(Scores,1,A105):INDEX(Scores,1000,A105))/(Number_of_participants*E105),"")</f>
        <v/>
      </c>
      <c r="G105" s="116" t="str">
        <f>IF(B105&lt;&gt;"",CORREL(INDEX(Scores,1,A105):INDEX(Scores,1000,A105),INDEX(Rest_scores,1,A105):INDEX(Rest_scores,1000,A105)),"")</f>
        <v/>
      </c>
      <c r="H105" s="116" t="str">
        <f>IF(B105&lt;&gt;"",CORREL(INDEX(Scores,1,A105):INDEX(Scores,1000,A105),Total_score),"")</f>
        <v/>
      </c>
      <c r="I105" s="116" t="str">
        <f>IF(B105&lt;&gt;"",CORREL(INDEX(Scores,1,A105):INDEX(Scores,1000,A105),Grade),"")</f>
        <v/>
      </c>
      <c r="J105" s="128" t="str">
        <f>IF(B105&lt;&gt;"",_xlfn.VAR.S(INDEX(Scores,1,A105):INDEX(Scores,1000,A105)),"")</f>
        <v/>
      </c>
      <c r="K105" s="128" t="str">
        <f>IF(B105&lt;&gt;"",_xlfn.STDEV.S(INDEX(Scores,1,A105):INDEX(Scores,1000,A105)),"")</f>
        <v/>
      </c>
    </row>
    <row r="106" spans="1:11" x14ac:dyDescent="0.35">
      <c r="A106" s="122" t="str">
        <f t="shared" si="4"/>
        <v/>
      </c>
      <c r="B106" s="124" t="str">
        <f>IFERROR(LOOKUP(A106,'2. Enter scores'!$G$12:$AE$12,'2. Enter scores'!$G$14:$AE$14),"")</f>
        <v/>
      </c>
      <c r="C106" s="116" t="str">
        <f>IF(B106&lt;&gt;"",MIN(INDEX(Scores,1,A106):INDEX(Scores,1000,A106)),"")</f>
        <v/>
      </c>
      <c r="D106" s="116" t="str">
        <f>IF(B106&lt;&gt;"",MAX(INDEX(Scores,1,A106):INDEX(Scores,1000,A106)),"")</f>
        <v/>
      </c>
      <c r="E106" s="116" t="str">
        <f t="shared" si="3"/>
        <v/>
      </c>
      <c r="F106" s="116" t="str">
        <f>IF(B106&lt;&gt;"",SUM(INDEX(Scores,1,A106):INDEX(Scores,1000,A106))/(Number_of_participants*E106),"")</f>
        <v/>
      </c>
      <c r="G106" s="116" t="str">
        <f>IF(B106&lt;&gt;"",CORREL(INDEX(Scores,1,A106):INDEX(Scores,1000,A106),INDEX(Rest_scores,1,A106):INDEX(Rest_scores,1000,A106)),"")</f>
        <v/>
      </c>
      <c r="H106" s="116" t="str">
        <f>IF(B106&lt;&gt;"",CORREL(INDEX(Scores,1,A106):INDEX(Scores,1000,A106),Total_score),"")</f>
        <v/>
      </c>
      <c r="I106" s="116" t="str">
        <f>IF(B106&lt;&gt;"",CORREL(INDEX(Scores,1,A106):INDEX(Scores,1000,A106),Grade),"")</f>
        <v/>
      </c>
      <c r="J106" s="128" t="str">
        <f>IF(B106&lt;&gt;"",_xlfn.VAR.S(INDEX(Scores,1,A106):INDEX(Scores,1000,A106)),"")</f>
        <v/>
      </c>
      <c r="K106" s="128" t="str">
        <f>IF(B106&lt;&gt;"",_xlfn.STDEV.S(INDEX(Scores,1,A106):INDEX(Scores,1000,A106)),"")</f>
        <v/>
      </c>
    </row>
    <row r="107" spans="1:11" x14ac:dyDescent="0.35">
      <c r="A107" s="122" t="str">
        <f t="shared" si="4"/>
        <v/>
      </c>
      <c r="B107" s="124" t="str">
        <f>IFERROR(LOOKUP(A107,'2. Enter scores'!$G$12:$AE$12,'2. Enter scores'!$G$14:$AE$14),"")</f>
        <v/>
      </c>
      <c r="C107" s="116" t="str">
        <f>IF(B107&lt;&gt;"",MIN(INDEX(Scores,1,A107):INDEX(Scores,1000,A107)),"")</f>
        <v/>
      </c>
      <c r="D107" s="116" t="str">
        <f>IF(B107&lt;&gt;"",MAX(INDEX(Scores,1,A107):INDEX(Scores,1000,A107)),"")</f>
        <v/>
      </c>
      <c r="E107" s="116" t="str">
        <f t="shared" si="3"/>
        <v/>
      </c>
      <c r="F107" s="116" t="str">
        <f>IF(B107&lt;&gt;"",SUM(INDEX(Scores,1,A107):INDEX(Scores,1000,A107))/(Number_of_participants*E107),"")</f>
        <v/>
      </c>
      <c r="G107" s="116" t="str">
        <f>IF(B107&lt;&gt;"",CORREL(INDEX(Scores,1,A107):INDEX(Scores,1000,A107),INDEX(Rest_scores,1,A107):INDEX(Rest_scores,1000,A107)),"")</f>
        <v/>
      </c>
      <c r="H107" s="116" t="str">
        <f>IF(B107&lt;&gt;"",CORREL(INDEX(Scores,1,A107):INDEX(Scores,1000,A107),Total_score),"")</f>
        <v/>
      </c>
      <c r="I107" s="116" t="str">
        <f>IF(B107&lt;&gt;"",CORREL(INDEX(Scores,1,A107):INDEX(Scores,1000,A107),Grade),"")</f>
        <v/>
      </c>
      <c r="J107" s="128" t="str">
        <f>IF(B107&lt;&gt;"",_xlfn.VAR.S(INDEX(Scores,1,A107):INDEX(Scores,1000,A107)),"")</f>
        <v/>
      </c>
      <c r="K107" s="128" t="str">
        <f>IF(B107&lt;&gt;"",_xlfn.STDEV.S(INDEX(Scores,1,A107):INDEX(Scores,1000,A107)),"")</f>
        <v/>
      </c>
    </row>
    <row r="108" spans="1:11" x14ac:dyDescent="0.35">
      <c r="A108" s="122" t="str">
        <f t="shared" si="4"/>
        <v/>
      </c>
      <c r="B108" s="124" t="str">
        <f>IFERROR(LOOKUP(A108,'2. Enter scores'!$G$12:$AE$12,'2. Enter scores'!$G$14:$AE$14),"")</f>
        <v/>
      </c>
      <c r="C108" s="116" t="str">
        <f>IF(B108&lt;&gt;"",MIN(INDEX(Scores,1,A108):INDEX(Scores,1000,A108)),"")</f>
        <v/>
      </c>
      <c r="D108" s="116" t="str">
        <f>IF(B108&lt;&gt;"",MAX(INDEX(Scores,1,A108):INDEX(Scores,1000,A108)),"")</f>
        <v/>
      </c>
      <c r="E108" s="116" t="str">
        <f t="shared" si="3"/>
        <v/>
      </c>
      <c r="F108" s="116" t="str">
        <f>IF(B108&lt;&gt;"",SUM(INDEX(Scores,1,A108):INDEX(Scores,1000,A108))/(Number_of_participants*E108),"")</f>
        <v/>
      </c>
      <c r="G108" s="116" t="str">
        <f>IF(B108&lt;&gt;"",CORREL(INDEX(Scores,1,A108):INDEX(Scores,1000,A108),INDEX(Rest_scores,1,A108):INDEX(Rest_scores,1000,A108)),"")</f>
        <v/>
      </c>
      <c r="H108" s="116" t="str">
        <f>IF(B108&lt;&gt;"",CORREL(INDEX(Scores,1,A108):INDEX(Scores,1000,A108),Total_score),"")</f>
        <v/>
      </c>
      <c r="I108" s="116" t="str">
        <f>IF(B108&lt;&gt;"",CORREL(INDEX(Scores,1,A108):INDEX(Scores,1000,A108),Grade),"")</f>
        <v/>
      </c>
      <c r="J108" s="128" t="str">
        <f>IF(B108&lt;&gt;"",_xlfn.VAR.S(INDEX(Scores,1,A108):INDEX(Scores,1000,A108)),"")</f>
        <v/>
      </c>
      <c r="K108" s="128" t="str">
        <f>IF(B108&lt;&gt;"",_xlfn.STDEV.S(INDEX(Scores,1,A108):INDEX(Scores,1000,A108)),"")</f>
        <v/>
      </c>
    </row>
    <row r="109" spans="1:11" x14ac:dyDescent="0.35">
      <c r="A109" s="122" t="str">
        <f t="shared" si="4"/>
        <v/>
      </c>
      <c r="B109" s="124" t="str">
        <f>IFERROR(LOOKUP(A109,'2. Enter scores'!$G$12:$AE$12,'2. Enter scores'!$G$14:$AE$14),"")</f>
        <v/>
      </c>
      <c r="C109" s="116" t="str">
        <f>IF(B109&lt;&gt;"",MIN(INDEX(Scores,1,A109):INDEX(Scores,1000,A109)),"")</f>
        <v/>
      </c>
      <c r="D109" s="116" t="str">
        <f>IF(B109&lt;&gt;"",MAX(INDEX(Scores,1,A109):INDEX(Scores,1000,A109)),"")</f>
        <v/>
      </c>
      <c r="E109" s="116" t="str">
        <f t="shared" si="3"/>
        <v/>
      </c>
      <c r="F109" s="116" t="str">
        <f>IF(B109&lt;&gt;"",SUM(INDEX(Scores,1,A109):INDEX(Scores,1000,A109))/(Number_of_participants*E109),"")</f>
        <v/>
      </c>
      <c r="G109" s="116" t="str">
        <f>IF(B109&lt;&gt;"",CORREL(INDEX(Scores,1,A109):INDEX(Scores,1000,A109),INDEX(Rest_scores,1,A109):INDEX(Rest_scores,1000,A109)),"")</f>
        <v/>
      </c>
      <c r="H109" s="116" t="str">
        <f>IF(B109&lt;&gt;"",CORREL(INDEX(Scores,1,A109):INDEX(Scores,1000,A109),Total_score),"")</f>
        <v/>
      </c>
      <c r="I109" s="116" t="str">
        <f>IF(B109&lt;&gt;"",CORREL(INDEX(Scores,1,A109):INDEX(Scores,1000,A109),Grade),"")</f>
        <v/>
      </c>
      <c r="J109" s="128" t="str">
        <f>IF(B109&lt;&gt;"",_xlfn.VAR.S(INDEX(Scores,1,A109):INDEX(Scores,1000,A109)),"")</f>
        <v/>
      </c>
      <c r="K109" s="128" t="str">
        <f>IF(B109&lt;&gt;"",_xlfn.STDEV.S(INDEX(Scores,1,A109):INDEX(Scores,1000,A109)),"")</f>
        <v/>
      </c>
    </row>
    <row r="110" spans="1:11" x14ac:dyDescent="0.35">
      <c r="A110" s="122" t="str">
        <f t="shared" si="4"/>
        <v/>
      </c>
      <c r="B110" s="124" t="str">
        <f>IFERROR(LOOKUP(A110,'2. Enter scores'!$G$12:$AE$12,'2. Enter scores'!$G$14:$AE$14),"")</f>
        <v/>
      </c>
      <c r="C110" s="116" t="str">
        <f>IF(B110&lt;&gt;"",MIN(INDEX(Scores,1,A110):INDEX(Scores,1000,A110)),"")</f>
        <v/>
      </c>
      <c r="D110" s="116" t="str">
        <f>IF(B110&lt;&gt;"",MAX(INDEX(Scores,1,A110):INDEX(Scores,1000,A110)),"")</f>
        <v/>
      </c>
      <c r="E110" s="116" t="str">
        <f t="shared" si="3"/>
        <v/>
      </c>
      <c r="F110" s="116" t="str">
        <f>IF(B110&lt;&gt;"",SUM(INDEX(Scores,1,A110):INDEX(Scores,1000,A110))/(Number_of_participants*E110),"")</f>
        <v/>
      </c>
      <c r="G110" s="116" t="str">
        <f>IF(B110&lt;&gt;"",CORREL(INDEX(Scores,1,A110):INDEX(Scores,1000,A110),INDEX(Rest_scores,1,A110):INDEX(Rest_scores,1000,A110)),"")</f>
        <v/>
      </c>
      <c r="H110" s="116" t="str">
        <f>IF(B110&lt;&gt;"",CORREL(INDEX(Scores,1,A110):INDEX(Scores,1000,A110),Total_score),"")</f>
        <v/>
      </c>
      <c r="I110" s="116" t="str">
        <f>IF(B110&lt;&gt;"",CORREL(INDEX(Scores,1,A110):INDEX(Scores,1000,A110),Grade),"")</f>
        <v/>
      </c>
      <c r="J110" s="128" t="str">
        <f>IF(B110&lt;&gt;"",_xlfn.VAR.S(INDEX(Scores,1,A110):INDEX(Scores,1000,A110)),"")</f>
        <v/>
      </c>
      <c r="K110" s="128" t="str">
        <f>IF(B110&lt;&gt;"",_xlfn.STDEV.S(INDEX(Scores,1,A110):INDEX(Scores,1000,A110)),"")</f>
        <v/>
      </c>
    </row>
    <row r="111" spans="1:11" x14ac:dyDescent="0.35">
      <c r="A111" s="122" t="str">
        <f t="shared" si="4"/>
        <v/>
      </c>
      <c r="B111" s="124" t="str">
        <f>IFERROR(LOOKUP(A111,'2. Enter scores'!$G$12:$AE$12,'2. Enter scores'!$G$14:$AE$14),"")</f>
        <v/>
      </c>
      <c r="C111" s="116" t="str">
        <f>IF(B111&lt;&gt;"",MIN(INDEX(Scores,1,A111):INDEX(Scores,1000,A111)),"")</f>
        <v/>
      </c>
      <c r="D111" s="116" t="str">
        <f>IF(B111&lt;&gt;"",MAX(INDEX(Scores,1,A111):INDEX(Scores,1000,A111)),"")</f>
        <v/>
      </c>
      <c r="E111" s="116" t="str">
        <f t="shared" si="3"/>
        <v/>
      </c>
      <c r="F111" s="116" t="str">
        <f>IF(B111&lt;&gt;"",SUM(INDEX(Scores,1,A111):INDEX(Scores,1000,A111))/(Number_of_participants*E111),"")</f>
        <v/>
      </c>
      <c r="G111" s="116" t="str">
        <f>IF(B111&lt;&gt;"",CORREL(INDEX(Scores,1,A111):INDEX(Scores,1000,A111),INDEX(Rest_scores,1,A111):INDEX(Rest_scores,1000,A111)),"")</f>
        <v/>
      </c>
      <c r="H111" s="116" t="str">
        <f>IF(B111&lt;&gt;"",CORREL(INDEX(Scores,1,A111):INDEX(Scores,1000,A111),Total_score),"")</f>
        <v/>
      </c>
      <c r="I111" s="116" t="str">
        <f>IF(B111&lt;&gt;"",CORREL(INDEX(Scores,1,A111):INDEX(Scores,1000,A111),Grade),"")</f>
        <v/>
      </c>
      <c r="J111" s="128" t="str">
        <f>IF(B111&lt;&gt;"",_xlfn.VAR.S(INDEX(Scores,1,A111):INDEX(Scores,1000,A111)),"")</f>
        <v/>
      </c>
      <c r="K111" s="128" t="str">
        <f>IF(B111&lt;&gt;"",_xlfn.STDEV.S(INDEX(Scores,1,A111):INDEX(Scores,1000,A111)),"")</f>
        <v/>
      </c>
    </row>
    <row r="112" spans="1:11" x14ac:dyDescent="0.35">
      <c r="A112" s="122" t="str">
        <f t="shared" si="4"/>
        <v/>
      </c>
      <c r="B112" s="124" t="str">
        <f>IFERROR(LOOKUP(A112,'2. Enter scores'!$G$12:$AE$12,'2. Enter scores'!$G$14:$AE$14),"")</f>
        <v/>
      </c>
      <c r="C112" s="116" t="str">
        <f>IF(B112&lt;&gt;"",MIN(INDEX(Scores,1,A112):INDEX(Scores,1000,A112)),"")</f>
        <v/>
      </c>
      <c r="D112" s="116" t="str">
        <f>IF(B112&lt;&gt;"",MAX(INDEX(Scores,1,A112):INDEX(Scores,1000,A112)),"")</f>
        <v/>
      </c>
      <c r="E112" s="116" t="str">
        <f t="shared" si="3"/>
        <v/>
      </c>
      <c r="F112" s="116" t="str">
        <f>IF(B112&lt;&gt;"",SUM(INDEX(Scores,1,A112):INDEX(Scores,1000,A112))/(Number_of_participants*E112),"")</f>
        <v/>
      </c>
      <c r="G112" s="116" t="str">
        <f>IF(B112&lt;&gt;"",CORREL(INDEX(Scores,1,A112):INDEX(Scores,1000,A112),INDEX(Rest_scores,1,A112):INDEX(Rest_scores,1000,A112)),"")</f>
        <v/>
      </c>
      <c r="H112" s="116" t="str">
        <f>IF(B112&lt;&gt;"",CORREL(INDEX(Scores,1,A112):INDEX(Scores,1000,A112),Total_score),"")</f>
        <v/>
      </c>
      <c r="I112" s="116" t="str">
        <f>IF(B112&lt;&gt;"",CORREL(INDEX(Scores,1,A112):INDEX(Scores,1000,A112),Grade),"")</f>
        <v/>
      </c>
      <c r="J112" s="128" t="str">
        <f>IF(B112&lt;&gt;"",_xlfn.VAR.S(INDEX(Scores,1,A112):INDEX(Scores,1000,A112)),"")</f>
        <v/>
      </c>
      <c r="K112" s="128" t="str">
        <f>IF(B112&lt;&gt;"",_xlfn.STDEV.S(INDEX(Scores,1,A112):INDEX(Scores,1000,A112)),"")</f>
        <v/>
      </c>
    </row>
    <row r="113" spans="1:11" x14ac:dyDescent="0.35">
      <c r="A113" s="122" t="str">
        <f t="shared" si="4"/>
        <v/>
      </c>
      <c r="B113" s="124" t="str">
        <f>IFERROR(LOOKUP(A113,'2. Enter scores'!$G$12:$AE$12,'2. Enter scores'!$G$14:$AE$14),"")</f>
        <v/>
      </c>
      <c r="C113" s="116" t="str">
        <f>IF(B113&lt;&gt;"",MIN(INDEX(Scores,1,A113):INDEX(Scores,1000,A113)),"")</f>
        <v/>
      </c>
      <c r="D113" s="116" t="str">
        <f>IF(B113&lt;&gt;"",MAX(INDEX(Scores,1,A113):INDEX(Scores,1000,A113)),"")</f>
        <v/>
      </c>
      <c r="E113" s="116" t="str">
        <f t="shared" si="3"/>
        <v/>
      </c>
      <c r="F113" s="116" t="str">
        <f>IF(B113&lt;&gt;"",SUM(INDEX(Scores,1,A113):INDEX(Scores,1000,A113))/(Number_of_participants*E113),"")</f>
        <v/>
      </c>
      <c r="G113" s="116" t="str">
        <f>IF(B113&lt;&gt;"",CORREL(INDEX(Scores,1,A113):INDEX(Scores,1000,A113),INDEX(Rest_scores,1,A113):INDEX(Rest_scores,1000,A113)),"")</f>
        <v/>
      </c>
      <c r="H113" s="116" t="str">
        <f>IF(B113&lt;&gt;"",CORREL(INDEX(Scores,1,A113):INDEX(Scores,1000,A113),Total_score),"")</f>
        <v/>
      </c>
      <c r="I113" s="116" t="str">
        <f>IF(B113&lt;&gt;"",CORREL(INDEX(Scores,1,A113):INDEX(Scores,1000,A113),Grade),"")</f>
        <v/>
      </c>
      <c r="J113" s="128" t="str">
        <f>IF(B113&lt;&gt;"",_xlfn.VAR.S(INDEX(Scores,1,A113):INDEX(Scores,1000,A113)),"")</f>
        <v/>
      </c>
      <c r="K113" s="128" t="str">
        <f>IF(B113&lt;&gt;"",_xlfn.STDEV.S(INDEX(Scores,1,A113):INDEX(Scores,1000,A113)),"")</f>
        <v/>
      </c>
    </row>
    <row r="114" spans="1:11" x14ac:dyDescent="0.35">
      <c r="A114" s="122" t="str">
        <f t="shared" si="4"/>
        <v/>
      </c>
      <c r="B114" s="124" t="str">
        <f>IFERROR(LOOKUP(A114,'2. Enter scores'!$G$12:$AE$12,'2. Enter scores'!$G$14:$AE$14),"")</f>
        <v/>
      </c>
      <c r="C114" s="116" t="str">
        <f>IF(B114&lt;&gt;"",MIN(INDEX(Scores,1,A114):INDEX(Scores,1000,A114)),"")</f>
        <v/>
      </c>
      <c r="D114" s="116" t="str">
        <f>IF(B114&lt;&gt;"",MAX(INDEX(Scores,1,A114):INDEX(Scores,1000,A114)),"")</f>
        <v/>
      </c>
      <c r="E114" s="116" t="str">
        <f t="shared" si="3"/>
        <v/>
      </c>
      <c r="F114" s="116" t="str">
        <f>IF(B114&lt;&gt;"",SUM(INDEX(Scores,1,A114):INDEX(Scores,1000,A114))/(Number_of_participants*E114),"")</f>
        <v/>
      </c>
      <c r="G114" s="116" t="str">
        <f>IF(B114&lt;&gt;"",CORREL(INDEX(Scores,1,A114):INDEX(Scores,1000,A114),INDEX(Rest_scores,1,A114):INDEX(Rest_scores,1000,A114)),"")</f>
        <v/>
      </c>
      <c r="H114" s="116" t="str">
        <f>IF(B114&lt;&gt;"",CORREL(INDEX(Scores,1,A114):INDEX(Scores,1000,A114),Total_score),"")</f>
        <v/>
      </c>
      <c r="I114" s="116" t="str">
        <f>IF(B114&lt;&gt;"",CORREL(INDEX(Scores,1,A114):INDEX(Scores,1000,A114),Grade),"")</f>
        <v/>
      </c>
      <c r="J114" s="128" t="str">
        <f>IF(B114&lt;&gt;"",_xlfn.VAR.S(INDEX(Scores,1,A114):INDEX(Scores,1000,A114)),"")</f>
        <v/>
      </c>
      <c r="K114" s="128" t="str">
        <f>IF(B114&lt;&gt;"",_xlfn.STDEV.S(INDEX(Scores,1,A114):INDEX(Scores,1000,A114)),"")</f>
        <v/>
      </c>
    </row>
    <row r="115" spans="1:11" x14ac:dyDescent="0.35">
      <c r="A115" s="122" t="str">
        <f t="shared" si="4"/>
        <v/>
      </c>
      <c r="B115" s="124" t="str">
        <f>IFERROR(LOOKUP(A115,'2. Enter scores'!$G$12:$AE$12,'2. Enter scores'!$G$14:$AE$14),"")</f>
        <v/>
      </c>
      <c r="C115" s="116" t="str">
        <f>IF(B115&lt;&gt;"",MIN(INDEX(Scores,1,A115):INDEX(Scores,1000,A115)),"")</f>
        <v/>
      </c>
      <c r="D115" s="116" t="str">
        <f>IF(B115&lt;&gt;"",MAX(INDEX(Scores,1,A115):INDEX(Scores,1000,A115)),"")</f>
        <v/>
      </c>
      <c r="E115" s="116" t="str">
        <f t="shared" si="3"/>
        <v/>
      </c>
      <c r="F115" s="116" t="str">
        <f>IF(B115&lt;&gt;"",SUM(INDEX(Scores,1,A115):INDEX(Scores,1000,A115))/(Number_of_participants*E115),"")</f>
        <v/>
      </c>
      <c r="G115" s="116" t="str">
        <f>IF(B115&lt;&gt;"",CORREL(INDEX(Scores,1,A115):INDEX(Scores,1000,A115),INDEX(Rest_scores,1,A115):INDEX(Rest_scores,1000,A115)),"")</f>
        <v/>
      </c>
      <c r="H115" s="116" t="str">
        <f>IF(B115&lt;&gt;"",CORREL(INDEX(Scores,1,A115):INDEX(Scores,1000,A115),Total_score),"")</f>
        <v/>
      </c>
      <c r="I115" s="116" t="str">
        <f>IF(B115&lt;&gt;"",CORREL(INDEX(Scores,1,A115):INDEX(Scores,1000,A115),Grade),"")</f>
        <v/>
      </c>
      <c r="J115" s="128" t="str">
        <f>IF(B115&lt;&gt;"",_xlfn.VAR.S(INDEX(Scores,1,A115):INDEX(Scores,1000,A115)),"")</f>
        <v/>
      </c>
      <c r="K115" s="128" t="str">
        <f>IF(B115&lt;&gt;"",_xlfn.STDEV.S(INDEX(Scores,1,A115):INDEX(Scores,1000,A115)),"")</f>
        <v/>
      </c>
    </row>
    <row r="116" spans="1:11" x14ac:dyDescent="0.35">
      <c r="A116" s="122" t="str">
        <f t="shared" si="4"/>
        <v/>
      </c>
      <c r="B116" s="124" t="str">
        <f>IFERROR(LOOKUP(A116,'2. Enter scores'!$G$12:$AE$12,'2. Enter scores'!$G$14:$AE$14),"")</f>
        <v/>
      </c>
      <c r="C116" s="116" t="str">
        <f>IF(B116&lt;&gt;"",MIN(INDEX(Scores,1,A116):INDEX(Scores,1000,A116)),"")</f>
        <v/>
      </c>
      <c r="D116" s="116" t="str">
        <f>IF(B116&lt;&gt;"",MAX(INDEX(Scores,1,A116):INDEX(Scores,1000,A116)),"")</f>
        <v/>
      </c>
      <c r="E116" s="116" t="str">
        <f t="shared" si="3"/>
        <v/>
      </c>
      <c r="F116" s="116" t="str">
        <f>IF(B116&lt;&gt;"",SUM(INDEX(Scores,1,A116):INDEX(Scores,1000,A116))/(Number_of_participants*E116),"")</f>
        <v/>
      </c>
      <c r="G116" s="116" t="str">
        <f>IF(B116&lt;&gt;"",CORREL(INDEX(Scores,1,A116):INDEX(Scores,1000,A116),INDEX(Rest_scores,1,A116):INDEX(Rest_scores,1000,A116)),"")</f>
        <v/>
      </c>
      <c r="H116" s="116" t="str">
        <f>IF(B116&lt;&gt;"",CORREL(INDEX(Scores,1,A116):INDEX(Scores,1000,A116),Total_score),"")</f>
        <v/>
      </c>
      <c r="I116" s="116" t="str">
        <f>IF(B116&lt;&gt;"",CORREL(INDEX(Scores,1,A116):INDEX(Scores,1000,A116),Grade),"")</f>
        <v/>
      </c>
      <c r="J116" s="128" t="str">
        <f>IF(B116&lt;&gt;"",_xlfn.VAR.S(INDEX(Scores,1,A116):INDEX(Scores,1000,A116)),"")</f>
        <v/>
      </c>
      <c r="K116" s="128" t="str">
        <f>IF(B116&lt;&gt;"",_xlfn.STDEV.S(INDEX(Scores,1,A116):INDEX(Scores,1000,A116)),"")</f>
        <v/>
      </c>
    </row>
    <row r="117" spans="1:11" x14ac:dyDescent="0.35">
      <c r="A117" s="122" t="str">
        <f t="shared" si="4"/>
        <v/>
      </c>
      <c r="B117" s="124" t="str">
        <f>IFERROR(LOOKUP(A117,'2. Enter scores'!$G$12:$AE$12,'2. Enter scores'!$G$14:$AE$14),"")</f>
        <v/>
      </c>
      <c r="C117" s="116" t="str">
        <f>IF(B117&lt;&gt;"",MIN(INDEX(Scores,1,A117):INDEX(Scores,1000,A117)),"")</f>
        <v/>
      </c>
      <c r="D117" s="116" t="str">
        <f>IF(B117&lt;&gt;"",MAX(INDEX(Scores,1,A117):INDEX(Scores,1000,A117)),"")</f>
        <v/>
      </c>
      <c r="E117" s="116" t="str">
        <f t="shared" si="3"/>
        <v/>
      </c>
      <c r="F117" s="116" t="str">
        <f>IF(B117&lt;&gt;"",SUM(INDEX(Scores,1,A117):INDEX(Scores,1000,A117))/(Number_of_participants*E117),"")</f>
        <v/>
      </c>
      <c r="G117" s="116" t="str">
        <f>IF(B117&lt;&gt;"",CORREL(INDEX(Scores,1,A117):INDEX(Scores,1000,A117),INDEX(Rest_scores,1,A117):INDEX(Rest_scores,1000,A117)),"")</f>
        <v/>
      </c>
      <c r="H117" s="116" t="str">
        <f>IF(B117&lt;&gt;"",CORREL(INDEX(Scores,1,A117):INDEX(Scores,1000,A117),Total_score),"")</f>
        <v/>
      </c>
      <c r="I117" s="116" t="str">
        <f>IF(B117&lt;&gt;"",CORREL(INDEX(Scores,1,A117):INDEX(Scores,1000,A117),Grade),"")</f>
        <v/>
      </c>
      <c r="J117" s="128" t="str">
        <f>IF(B117&lt;&gt;"",_xlfn.VAR.S(INDEX(Scores,1,A117):INDEX(Scores,1000,A117)),"")</f>
        <v/>
      </c>
      <c r="K117" s="128" t="str">
        <f>IF(B117&lt;&gt;"",_xlfn.STDEV.S(INDEX(Scores,1,A117):INDEX(Scores,1000,A117)),"")</f>
        <v/>
      </c>
    </row>
    <row r="118" spans="1:11" x14ac:dyDescent="0.35">
      <c r="A118" s="122" t="str">
        <f t="shared" si="4"/>
        <v/>
      </c>
      <c r="B118" s="124" t="str">
        <f>IFERROR(LOOKUP(A118,'2. Enter scores'!$G$12:$AE$12,'2. Enter scores'!$G$14:$AE$14),"")</f>
        <v/>
      </c>
      <c r="C118" s="116" t="str">
        <f>IF(B118&lt;&gt;"",MIN(INDEX(Scores,1,A118):INDEX(Scores,1000,A118)),"")</f>
        <v/>
      </c>
      <c r="D118" s="116" t="str">
        <f>IF(B118&lt;&gt;"",MAX(INDEX(Scores,1,A118):INDEX(Scores,1000,A118)),"")</f>
        <v/>
      </c>
      <c r="E118" s="116" t="str">
        <f t="shared" si="3"/>
        <v/>
      </c>
      <c r="F118" s="116" t="str">
        <f>IF(B118&lt;&gt;"",SUM(INDEX(Scores,1,A118):INDEX(Scores,1000,A118))/(Number_of_participants*E118),"")</f>
        <v/>
      </c>
      <c r="G118" s="116" t="str">
        <f>IF(B118&lt;&gt;"",CORREL(INDEX(Scores,1,A118):INDEX(Scores,1000,A118),INDEX(Rest_scores,1,A118):INDEX(Rest_scores,1000,A118)),"")</f>
        <v/>
      </c>
      <c r="H118" s="116" t="str">
        <f>IF(B118&lt;&gt;"",CORREL(INDEX(Scores,1,A118):INDEX(Scores,1000,A118),Total_score),"")</f>
        <v/>
      </c>
      <c r="I118" s="116" t="str">
        <f>IF(B118&lt;&gt;"",CORREL(INDEX(Scores,1,A118):INDEX(Scores,1000,A118),Grade),"")</f>
        <v/>
      </c>
      <c r="J118" s="128" t="str">
        <f>IF(B118&lt;&gt;"",_xlfn.VAR.S(INDEX(Scores,1,A118):INDEX(Scores,1000,A118)),"")</f>
        <v/>
      </c>
      <c r="K118" s="128" t="str">
        <f>IF(B118&lt;&gt;"",_xlfn.STDEV.S(INDEX(Scores,1,A118):INDEX(Scores,1000,A118)),"")</f>
        <v/>
      </c>
    </row>
    <row r="119" spans="1:11" x14ac:dyDescent="0.35">
      <c r="A119" s="122" t="str">
        <f t="shared" si="4"/>
        <v/>
      </c>
      <c r="B119" s="124" t="str">
        <f>IFERROR(LOOKUP(A119,'2. Enter scores'!$G$12:$AE$12,'2. Enter scores'!$G$14:$AE$14),"")</f>
        <v/>
      </c>
      <c r="C119" s="116" t="str">
        <f>IF(B119&lt;&gt;"",MIN(INDEX(Scores,1,A119):INDEX(Scores,1000,A119)),"")</f>
        <v/>
      </c>
      <c r="D119" s="116" t="str">
        <f>IF(B119&lt;&gt;"",MAX(INDEX(Scores,1,A119):INDEX(Scores,1000,A119)),"")</f>
        <v/>
      </c>
      <c r="E119" s="116" t="str">
        <f t="shared" si="3"/>
        <v/>
      </c>
      <c r="F119" s="116" t="str">
        <f>IF(B119&lt;&gt;"",SUM(INDEX(Scores,1,A119):INDEX(Scores,1000,A119))/(Number_of_participants*E119),"")</f>
        <v/>
      </c>
      <c r="G119" s="116" t="str">
        <f>IF(B119&lt;&gt;"",CORREL(INDEX(Scores,1,A119):INDEX(Scores,1000,A119),INDEX(Rest_scores,1,A119):INDEX(Rest_scores,1000,A119)),"")</f>
        <v/>
      </c>
      <c r="H119" s="116" t="str">
        <f>IF(B119&lt;&gt;"",CORREL(INDEX(Scores,1,A119):INDEX(Scores,1000,A119),Total_score),"")</f>
        <v/>
      </c>
      <c r="I119" s="116" t="str">
        <f>IF(B119&lt;&gt;"",CORREL(INDEX(Scores,1,A119):INDEX(Scores,1000,A119),Grade),"")</f>
        <v/>
      </c>
      <c r="J119" s="128" t="str">
        <f>IF(B119&lt;&gt;"",_xlfn.VAR.S(INDEX(Scores,1,A119):INDEX(Scores,1000,A119)),"")</f>
        <v/>
      </c>
      <c r="K119" s="128" t="str">
        <f>IF(B119&lt;&gt;"",_xlfn.STDEV.S(INDEX(Scores,1,A119):INDEX(Scores,1000,A119)),"")</f>
        <v/>
      </c>
    </row>
    <row r="120" spans="1:11" x14ac:dyDescent="0.35">
      <c r="A120" s="122" t="str">
        <f t="shared" si="4"/>
        <v/>
      </c>
      <c r="B120" s="124" t="str">
        <f>IFERROR(LOOKUP(A120,'2. Enter scores'!$G$12:$AE$12,'2. Enter scores'!$G$14:$AE$14),"")</f>
        <v/>
      </c>
      <c r="C120" s="116" t="str">
        <f>IF(B120&lt;&gt;"",MIN(INDEX(Scores,1,A120):INDEX(Scores,1000,A120)),"")</f>
        <v/>
      </c>
      <c r="D120" s="116" t="str">
        <f>IF(B120&lt;&gt;"",MAX(INDEX(Scores,1,A120):INDEX(Scores,1000,A120)),"")</f>
        <v/>
      </c>
      <c r="E120" s="116" t="str">
        <f t="shared" si="3"/>
        <v/>
      </c>
      <c r="F120" s="116" t="str">
        <f>IF(B120&lt;&gt;"",SUM(INDEX(Scores,1,A120):INDEX(Scores,1000,A120))/(Number_of_participants*E120),"")</f>
        <v/>
      </c>
      <c r="G120" s="116" t="str">
        <f>IF(B120&lt;&gt;"",CORREL(INDEX(Scores,1,A120):INDEX(Scores,1000,A120),INDEX(Rest_scores,1,A120):INDEX(Rest_scores,1000,A120)),"")</f>
        <v/>
      </c>
      <c r="H120" s="116" t="str">
        <f>IF(B120&lt;&gt;"",CORREL(INDEX(Scores,1,A120):INDEX(Scores,1000,A120),Total_score),"")</f>
        <v/>
      </c>
      <c r="I120" s="116" t="str">
        <f>IF(B120&lt;&gt;"",CORREL(INDEX(Scores,1,A120):INDEX(Scores,1000,A120),Grade),"")</f>
        <v/>
      </c>
      <c r="J120" s="128" t="str">
        <f>IF(B120&lt;&gt;"",_xlfn.VAR.S(INDEX(Scores,1,A120):INDEX(Scores,1000,A120)),"")</f>
        <v/>
      </c>
      <c r="K120" s="128" t="str">
        <f>IF(B120&lt;&gt;"",_xlfn.STDEV.S(INDEX(Scores,1,A120):INDEX(Scores,1000,A120)),"")</f>
        <v/>
      </c>
    </row>
    <row r="121" spans="1:11" x14ac:dyDescent="0.35">
      <c r="A121" s="122" t="str">
        <f t="shared" si="4"/>
        <v/>
      </c>
      <c r="B121" s="124" t="str">
        <f>IFERROR(LOOKUP(A121,'2. Enter scores'!$G$12:$AE$12,'2. Enter scores'!$G$14:$AE$14),"")</f>
        <v/>
      </c>
      <c r="C121" s="116" t="str">
        <f>IF(B121&lt;&gt;"",MIN(INDEX(Scores,1,A121):INDEX(Scores,1000,A121)),"")</f>
        <v/>
      </c>
      <c r="D121" s="116" t="str">
        <f>IF(B121&lt;&gt;"",MAX(INDEX(Scores,1,A121):INDEX(Scores,1000,A121)),"")</f>
        <v/>
      </c>
      <c r="E121" s="116" t="str">
        <f t="shared" si="3"/>
        <v/>
      </c>
      <c r="F121" s="116" t="str">
        <f>IF(B121&lt;&gt;"",SUM(INDEX(Scores,1,A121):INDEX(Scores,1000,A121))/(Number_of_participants*E121),"")</f>
        <v/>
      </c>
      <c r="G121" s="116" t="str">
        <f>IF(B121&lt;&gt;"",CORREL(INDEX(Scores,1,A121):INDEX(Scores,1000,A121),INDEX(Rest_scores,1,A121):INDEX(Rest_scores,1000,A121)),"")</f>
        <v/>
      </c>
      <c r="H121" s="116" t="str">
        <f>IF(B121&lt;&gt;"",CORREL(INDEX(Scores,1,A121):INDEX(Scores,1000,A121),Total_score),"")</f>
        <v/>
      </c>
      <c r="I121" s="116" t="str">
        <f>IF(B121&lt;&gt;"",CORREL(INDEX(Scores,1,A121):INDEX(Scores,1000,A121),Grade),"")</f>
        <v/>
      </c>
      <c r="J121" s="128" t="str">
        <f>IF(B121&lt;&gt;"",_xlfn.VAR.S(INDEX(Scores,1,A121):INDEX(Scores,1000,A121)),"")</f>
        <v/>
      </c>
      <c r="K121" s="128" t="str">
        <f>IF(B121&lt;&gt;"",_xlfn.STDEV.S(INDEX(Scores,1,A121):INDEX(Scores,1000,A121)),"")</f>
        <v/>
      </c>
    </row>
    <row r="122" spans="1:11" x14ac:dyDescent="0.35">
      <c r="A122" s="122" t="str">
        <f t="shared" si="4"/>
        <v/>
      </c>
      <c r="B122" s="124" t="str">
        <f>IFERROR(LOOKUP(A122,'2. Enter scores'!$G$12:$AE$12,'2. Enter scores'!$G$14:$AE$14),"")</f>
        <v/>
      </c>
      <c r="C122" s="116" t="str">
        <f>IF(B122&lt;&gt;"",MIN(INDEX(Scores,1,A122):INDEX(Scores,1000,A122)),"")</f>
        <v/>
      </c>
      <c r="D122" s="116" t="str">
        <f>IF(B122&lt;&gt;"",MAX(INDEX(Scores,1,A122):INDEX(Scores,1000,A122)),"")</f>
        <v/>
      </c>
      <c r="E122" s="116" t="str">
        <f t="shared" si="3"/>
        <v/>
      </c>
      <c r="F122" s="116" t="str">
        <f>IF(B122&lt;&gt;"",SUM(INDEX(Scores,1,A122):INDEX(Scores,1000,A122))/(Number_of_participants*E122),"")</f>
        <v/>
      </c>
      <c r="G122" s="116" t="str">
        <f>IF(B122&lt;&gt;"",CORREL(INDEX(Scores,1,A122):INDEX(Scores,1000,A122),INDEX(Rest_scores,1,A122):INDEX(Rest_scores,1000,A122)),"")</f>
        <v/>
      </c>
      <c r="H122" s="116" t="str">
        <f>IF(B122&lt;&gt;"",CORREL(INDEX(Scores,1,A122):INDEX(Scores,1000,A122),Total_score),"")</f>
        <v/>
      </c>
      <c r="I122" s="116" t="str">
        <f>IF(B122&lt;&gt;"",CORREL(INDEX(Scores,1,A122):INDEX(Scores,1000,A122),Grade),"")</f>
        <v/>
      </c>
      <c r="J122" s="128" t="str">
        <f>IF(B122&lt;&gt;"",_xlfn.VAR.S(INDEX(Scores,1,A122):INDEX(Scores,1000,A122)),"")</f>
        <v/>
      </c>
      <c r="K122" s="128" t="str">
        <f>IF(B122&lt;&gt;"",_xlfn.STDEV.S(INDEX(Scores,1,A122):INDEX(Scores,1000,A122)),"")</f>
        <v/>
      </c>
    </row>
    <row r="123" spans="1:11" x14ac:dyDescent="0.35">
      <c r="A123" s="122" t="str">
        <f t="shared" si="4"/>
        <v/>
      </c>
      <c r="B123" s="124" t="str">
        <f>IFERROR(LOOKUP(A123,'2. Enter scores'!$G$12:$AE$12,'2. Enter scores'!$G$14:$AE$14),"")</f>
        <v/>
      </c>
      <c r="C123" s="116" t="str">
        <f>IF(B123&lt;&gt;"",MIN(INDEX(Scores,1,A123):INDEX(Scores,1000,A123)),"")</f>
        <v/>
      </c>
      <c r="D123" s="116" t="str">
        <f>IF(B123&lt;&gt;"",MAX(INDEX(Scores,1,A123):INDEX(Scores,1000,A123)),"")</f>
        <v/>
      </c>
      <c r="E123" s="116" t="str">
        <f t="shared" si="3"/>
        <v/>
      </c>
      <c r="F123" s="116" t="str">
        <f>IF(B123&lt;&gt;"",SUM(INDEX(Scores,1,A123):INDEX(Scores,1000,A123))/(Number_of_participants*E123),"")</f>
        <v/>
      </c>
      <c r="G123" s="116" t="str">
        <f>IF(B123&lt;&gt;"",CORREL(INDEX(Scores,1,A123):INDEX(Scores,1000,A123),INDEX(Rest_scores,1,A123):INDEX(Rest_scores,1000,A123)),"")</f>
        <v/>
      </c>
      <c r="H123" s="116" t="str">
        <f>IF(B123&lt;&gt;"",CORREL(INDEX(Scores,1,A123):INDEX(Scores,1000,A123),Total_score),"")</f>
        <v/>
      </c>
      <c r="I123" s="116" t="str">
        <f>IF(B123&lt;&gt;"",CORREL(INDEX(Scores,1,A123):INDEX(Scores,1000,A123),Grade),"")</f>
        <v/>
      </c>
      <c r="J123" s="128" t="str">
        <f>IF(B123&lt;&gt;"",_xlfn.VAR.S(INDEX(Scores,1,A123):INDEX(Scores,1000,A123)),"")</f>
        <v/>
      </c>
      <c r="K123" s="128" t="str">
        <f>IF(B123&lt;&gt;"",_xlfn.STDEV.S(INDEX(Scores,1,A123):INDEX(Scores,1000,A123)),"")</f>
        <v/>
      </c>
    </row>
    <row r="124" spans="1:11" x14ac:dyDescent="0.35">
      <c r="A124" s="122" t="str">
        <f t="shared" si="4"/>
        <v/>
      </c>
      <c r="B124" s="124" t="str">
        <f>IFERROR(LOOKUP(A124,'2. Enter scores'!$G$12:$AE$12,'2. Enter scores'!$G$14:$AE$14),"")</f>
        <v/>
      </c>
      <c r="C124" s="116" t="str">
        <f>IF(B124&lt;&gt;"",MIN(INDEX(Scores,1,A124):INDEX(Scores,1000,A124)),"")</f>
        <v/>
      </c>
      <c r="D124" s="116" t="str">
        <f>IF(B124&lt;&gt;"",MAX(INDEX(Scores,1,A124):INDEX(Scores,1000,A124)),"")</f>
        <v/>
      </c>
      <c r="E124" s="116" t="str">
        <f t="shared" si="3"/>
        <v/>
      </c>
      <c r="F124" s="116" t="str">
        <f>IF(B124&lt;&gt;"",SUM(INDEX(Scores,1,A124):INDEX(Scores,1000,A124))/(Number_of_participants*E124),"")</f>
        <v/>
      </c>
      <c r="G124" s="116" t="str">
        <f>IF(B124&lt;&gt;"",CORREL(INDEX(Scores,1,A124):INDEX(Scores,1000,A124),INDEX(Rest_scores,1,A124):INDEX(Rest_scores,1000,A124)),"")</f>
        <v/>
      </c>
      <c r="H124" s="116" t="str">
        <f>IF(B124&lt;&gt;"",CORREL(INDEX(Scores,1,A124):INDEX(Scores,1000,A124),Total_score),"")</f>
        <v/>
      </c>
      <c r="I124" s="116" t="str">
        <f>IF(B124&lt;&gt;"",CORREL(INDEX(Scores,1,A124):INDEX(Scores,1000,A124),Grade),"")</f>
        <v/>
      </c>
      <c r="J124" s="128" t="str">
        <f>IF(B124&lt;&gt;"",_xlfn.VAR.S(INDEX(Scores,1,A124):INDEX(Scores,1000,A124)),"")</f>
        <v/>
      </c>
      <c r="K124" s="128" t="str">
        <f>IF(B124&lt;&gt;"",_xlfn.STDEV.S(INDEX(Scores,1,A124):INDEX(Scores,1000,A124)),"")</f>
        <v/>
      </c>
    </row>
    <row r="125" spans="1:11" x14ac:dyDescent="0.35">
      <c r="A125" s="122" t="str">
        <f t="shared" si="4"/>
        <v/>
      </c>
      <c r="B125" s="124" t="str">
        <f>IFERROR(LOOKUP(A125,'2. Enter scores'!$G$12:$AE$12,'2. Enter scores'!$G$14:$AE$14),"")</f>
        <v/>
      </c>
      <c r="C125" s="116" t="str">
        <f>IF(B125&lt;&gt;"",MIN(INDEX(Scores,1,A125):INDEX(Scores,1000,A125)),"")</f>
        <v/>
      </c>
      <c r="D125" s="116" t="str">
        <f>IF(B125&lt;&gt;"",MAX(INDEX(Scores,1,A125):INDEX(Scores,1000,A125)),"")</f>
        <v/>
      </c>
      <c r="E125" s="116" t="str">
        <f t="shared" si="3"/>
        <v/>
      </c>
      <c r="F125" s="116" t="str">
        <f>IF(B125&lt;&gt;"",SUM(INDEX(Scores,1,A125):INDEX(Scores,1000,A125))/(Number_of_participants*E125),"")</f>
        <v/>
      </c>
      <c r="G125" s="116" t="str">
        <f>IF(B125&lt;&gt;"",CORREL(INDEX(Scores,1,A125):INDEX(Scores,1000,A125),INDEX(Rest_scores,1,A125):INDEX(Rest_scores,1000,A125)),"")</f>
        <v/>
      </c>
      <c r="H125" s="116" t="str">
        <f>IF(B125&lt;&gt;"",CORREL(INDEX(Scores,1,A125):INDEX(Scores,1000,A125),Total_score),"")</f>
        <v/>
      </c>
      <c r="I125" s="116" t="str">
        <f>IF(B125&lt;&gt;"",CORREL(INDEX(Scores,1,A125):INDEX(Scores,1000,A125),Grade),"")</f>
        <v/>
      </c>
      <c r="J125" s="128" t="str">
        <f>IF(B125&lt;&gt;"",_xlfn.VAR.S(INDEX(Scores,1,A125):INDEX(Scores,1000,A125)),"")</f>
        <v/>
      </c>
      <c r="K125" s="128" t="str">
        <f>IF(B125&lt;&gt;"",_xlfn.STDEV.S(INDEX(Scores,1,A125):INDEX(Scores,1000,A125)),"")</f>
        <v/>
      </c>
    </row>
    <row r="126" spans="1:11" x14ac:dyDescent="0.35">
      <c r="A126" s="122" t="str">
        <f t="shared" si="4"/>
        <v/>
      </c>
      <c r="B126" s="124" t="str">
        <f>IFERROR(LOOKUP(A126,'2. Enter scores'!$G$12:$AE$12,'2. Enter scores'!$G$14:$AE$14),"")</f>
        <v/>
      </c>
      <c r="C126" s="116" t="str">
        <f>IF(B126&lt;&gt;"",MIN(INDEX(Scores,1,A126):INDEX(Scores,1000,A126)),"")</f>
        <v/>
      </c>
      <c r="D126" s="116" t="str">
        <f>IF(B126&lt;&gt;"",MAX(INDEX(Scores,1,A126):INDEX(Scores,1000,A126)),"")</f>
        <v/>
      </c>
      <c r="E126" s="116" t="str">
        <f t="shared" si="3"/>
        <v/>
      </c>
      <c r="F126" s="116" t="str">
        <f>IF(B126&lt;&gt;"",SUM(INDEX(Scores,1,A126):INDEX(Scores,1000,A126))/(Number_of_participants*E126),"")</f>
        <v/>
      </c>
      <c r="G126" s="116" t="str">
        <f>IF(B126&lt;&gt;"",CORREL(INDEX(Scores,1,A126):INDEX(Scores,1000,A126),INDEX(Rest_scores,1,A126):INDEX(Rest_scores,1000,A126)),"")</f>
        <v/>
      </c>
      <c r="H126" s="116" t="str">
        <f>IF(B126&lt;&gt;"",CORREL(INDEX(Scores,1,A126):INDEX(Scores,1000,A126),Total_score),"")</f>
        <v/>
      </c>
      <c r="I126" s="116" t="str">
        <f>IF(B126&lt;&gt;"",CORREL(INDEX(Scores,1,A126):INDEX(Scores,1000,A126),Grade),"")</f>
        <v/>
      </c>
      <c r="J126" s="128" t="str">
        <f>IF(B126&lt;&gt;"",_xlfn.VAR.S(INDEX(Scores,1,A126):INDEX(Scores,1000,A126)),"")</f>
        <v/>
      </c>
      <c r="K126" s="128" t="str">
        <f>IF(B126&lt;&gt;"",_xlfn.STDEV.S(INDEX(Scores,1,A126):INDEX(Scores,1000,A126)),"")</f>
        <v/>
      </c>
    </row>
    <row r="127" spans="1:11" x14ac:dyDescent="0.35">
      <c r="A127" s="122" t="str">
        <f t="shared" si="4"/>
        <v/>
      </c>
      <c r="B127" s="124" t="str">
        <f>IFERROR(LOOKUP(A127,'2. Enter scores'!$G$12:$AE$12,'2. Enter scores'!$G$14:$AE$14),"")</f>
        <v/>
      </c>
      <c r="C127" s="116" t="str">
        <f>IF(B127&lt;&gt;"",MIN(INDEX(Scores,1,A127):INDEX(Scores,1000,A127)),"")</f>
        <v/>
      </c>
      <c r="D127" s="116" t="str">
        <f>IF(B127&lt;&gt;"",MAX(INDEX(Scores,1,A127):INDEX(Scores,1000,A127)),"")</f>
        <v/>
      </c>
      <c r="E127" s="116" t="str">
        <f t="shared" si="3"/>
        <v/>
      </c>
      <c r="F127" s="116" t="str">
        <f>IF(B127&lt;&gt;"",SUM(INDEX(Scores,1,A127):INDEX(Scores,1000,A127))/(Number_of_participants*E127),"")</f>
        <v/>
      </c>
      <c r="G127" s="116" t="str">
        <f>IF(B127&lt;&gt;"",CORREL(INDEX(Scores,1,A127):INDEX(Scores,1000,A127),INDEX(Rest_scores,1,A127):INDEX(Rest_scores,1000,A127)),"")</f>
        <v/>
      </c>
      <c r="H127" s="116" t="str">
        <f>IF(B127&lt;&gt;"",CORREL(INDEX(Scores,1,A127):INDEX(Scores,1000,A127),Total_score),"")</f>
        <v/>
      </c>
      <c r="I127" s="116" t="str">
        <f>IF(B127&lt;&gt;"",CORREL(INDEX(Scores,1,A127):INDEX(Scores,1000,A127),Grade),"")</f>
        <v/>
      </c>
      <c r="J127" s="128" t="str">
        <f>IF(B127&lt;&gt;"",_xlfn.VAR.S(INDEX(Scores,1,A127):INDEX(Scores,1000,A127)),"")</f>
        <v/>
      </c>
      <c r="K127" s="128" t="str">
        <f>IF(B127&lt;&gt;"",_xlfn.STDEV.S(INDEX(Scores,1,A127):INDEX(Scores,1000,A127)),"")</f>
        <v/>
      </c>
    </row>
    <row r="128" spans="1:11" x14ac:dyDescent="0.35">
      <c r="A128" s="122" t="str">
        <f t="shared" si="4"/>
        <v/>
      </c>
      <c r="B128" s="124" t="str">
        <f>IFERROR(LOOKUP(A128,'2. Enter scores'!$G$12:$AE$12,'2. Enter scores'!$G$14:$AE$14),"")</f>
        <v/>
      </c>
      <c r="C128" s="116" t="str">
        <f>IF(B128&lt;&gt;"",MIN(INDEX(Scores,1,A128):INDEX(Scores,1000,A128)),"")</f>
        <v/>
      </c>
      <c r="D128" s="116" t="str">
        <f>IF(B128&lt;&gt;"",MAX(INDEX(Scores,1,A128):INDEX(Scores,1000,A128)),"")</f>
        <v/>
      </c>
      <c r="E128" s="116" t="str">
        <f t="shared" si="3"/>
        <v/>
      </c>
      <c r="F128" s="116" t="str">
        <f>IF(B128&lt;&gt;"",SUM(INDEX(Scores,1,A128):INDEX(Scores,1000,A128))/(Number_of_participants*E128),"")</f>
        <v/>
      </c>
      <c r="G128" s="116" t="str">
        <f>IF(B128&lt;&gt;"",CORREL(INDEX(Scores,1,A128):INDEX(Scores,1000,A128),INDEX(Rest_scores,1,A128):INDEX(Rest_scores,1000,A128)),"")</f>
        <v/>
      </c>
      <c r="H128" s="116" t="str">
        <f>IF(B128&lt;&gt;"",CORREL(INDEX(Scores,1,A128):INDEX(Scores,1000,A128),Total_score),"")</f>
        <v/>
      </c>
      <c r="I128" s="116" t="str">
        <f>IF(B128&lt;&gt;"",CORREL(INDEX(Scores,1,A128):INDEX(Scores,1000,A128),Grade),"")</f>
        <v/>
      </c>
      <c r="J128" s="128" t="str">
        <f>IF(B128&lt;&gt;"",_xlfn.VAR.S(INDEX(Scores,1,A128):INDEX(Scores,1000,A128)),"")</f>
        <v/>
      </c>
      <c r="K128" s="128" t="str">
        <f>IF(B128&lt;&gt;"",_xlfn.STDEV.S(INDEX(Scores,1,A128):INDEX(Scores,1000,A128)),"")</f>
        <v/>
      </c>
    </row>
    <row r="129" spans="1:11" x14ac:dyDescent="0.35">
      <c r="A129" s="122" t="str">
        <f t="shared" si="4"/>
        <v/>
      </c>
      <c r="B129" s="124" t="str">
        <f>IFERROR(LOOKUP(A129,'2. Enter scores'!$G$12:$AE$12,'2. Enter scores'!$G$14:$AE$14),"")</f>
        <v/>
      </c>
      <c r="C129" s="116" t="str">
        <f>IF(B129&lt;&gt;"",MIN(INDEX(Scores,1,A129):INDEX(Scores,1000,A129)),"")</f>
        <v/>
      </c>
      <c r="D129" s="116" t="str">
        <f>IF(B129&lt;&gt;"",MAX(INDEX(Scores,1,A129):INDEX(Scores,1000,A129)),"")</f>
        <v/>
      </c>
      <c r="E129" s="116" t="str">
        <f t="shared" si="3"/>
        <v/>
      </c>
      <c r="F129" s="116" t="str">
        <f>IF(B129&lt;&gt;"",SUM(INDEX(Scores,1,A129):INDEX(Scores,1000,A129))/(Number_of_participants*E129),"")</f>
        <v/>
      </c>
      <c r="G129" s="116" t="str">
        <f>IF(B129&lt;&gt;"",CORREL(INDEX(Scores,1,A129):INDEX(Scores,1000,A129),INDEX(Rest_scores,1,A129):INDEX(Rest_scores,1000,A129)),"")</f>
        <v/>
      </c>
      <c r="H129" s="116" t="str">
        <f>IF(B129&lt;&gt;"",CORREL(INDEX(Scores,1,A129):INDEX(Scores,1000,A129),Total_score),"")</f>
        <v/>
      </c>
      <c r="I129" s="116" t="str">
        <f>IF(B129&lt;&gt;"",CORREL(INDEX(Scores,1,A129):INDEX(Scores,1000,A129),Grade),"")</f>
        <v/>
      </c>
      <c r="J129" s="128" t="str">
        <f>IF(B129&lt;&gt;"",_xlfn.VAR.S(INDEX(Scores,1,A129):INDEX(Scores,1000,A129)),"")</f>
        <v/>
      </c>
      <c r="K129" s="128" t="str">
        <f>IF(B129&lt;&gt;"",_xlfn.STDEV.S(INDEX(Scores,1,A129):INDEX(Scores,1000,A129)),"")</f>
        <v/>
      </c>
    </row>
    <row r="130" spans="1:11" x14ac:dyDescent="0.35">
      <c r="A130" s="122" t="str">
        <f t="shared" si="4"/>
        <v/>
      </c>
      <c r="B130" s="124" t="str">
        <f>IFERROR(LOOKUP(A130,'2. Enter scores'!$G$12:$AE$12,'2. Enter scores'!$G$14:$AE$14),"")</f>
        <v/>
      </c>
      <c r="C130" s="116" t="str">
        <f>IF(B130&lt;&gt;"",MIN(INDEX(Scores,1,A130):INDEX(Scores,1000,A130)),"")</f>
        <v/>
      </c>
      <c r="D130" s="116" t="str">
        <f>IF(B130&lt;&gt;"",MAX(INDEX(Scores,1,A130):INDEX(Scores,1000,A130)),"")</f>
        <v/>
      </c>
      <c r="E130" s="116" t="str">
        <f t="shared" si="3"/>
        <v/>
      </c>
      <c r="F130" s="116" t="str">
        <f>IF(B130&lt;&gt;"",SUM(INDEX(Scores,1,A130):INDEX(Scores,1000,A130))/(Number_of_participants*E130),"")</f>
        <v/>
      </c>
      <c r="G130" s="116" t="str">
        <f>IF(B130&lt;&gt;"",CORREL(INDEX(Scores,1,A130):INDEX(Scores,1000,A130),INDEX(Rest_scores,1,A130):INDEX(Rest_scores,1000,A130)),"")</f>
        <v/>
      </c>
      <c r="H130" s="116" t="str">
        <f>IF(B130&lt;&gt;"",CORREL(INDEX(Scores,1,A130):INDEX(Scores,1000,A130),Total_score),"")</f>
        <v/>
      </c>
      <c r="I130" s="116" t="str">
        <f>IF(B130&lt;&gt;"",CORREL(INDEX(Scores,1,A130):INDEX(Scores,1000,A130),Grade),"")</f>
        <v/>
      </c>
      <c r="J130" s="128" t="str">
        <f>IF(B130&lt;&gt;"",_xlfn.VAR.S(INDEX(Scores,1,A130):INDEX(Scores,1000,A130)),"")</f>
        <v/>
      </c>
      <c r="K130" s="128" t="str">
        <f>IF(B130&lt;&gt;"",_xlfn.STDEV.S(INDEX(Scores,1,A130):INDEX(Scores,1000,A130)),"")</f>
        <v/>
      </c>
    </row>
    <row r="131" spans="1:11" x14ac:dyDescent="0.35">
      <c r="A131" s="122" t="str">
        <f t="shared" si="4"/>
        <v/>
      </c>
      <c r="B131" s="124" t="str">
        <f>IFERROR(LOOKUP(A131,'2. Enter scores'!$G$12:$AE$12,'2. Enter scores'!$G$14:$AE$14),"")</f>
        <v/>
      </c>
      <c r="C131" s="116" t="str">
        <f>IF(B131&lt;&gt;"",MIN(INDEX(Scores,1,A131):INDEX(Scores,1000,A131)),"")</f>
        <v/>
      </c>
      <c r="D131" s="116" t="str">
        <f>IF(B131&lt;&gt;"",MAX(INDEX(Scores,1,A131):INDEX(Scores,1000,A131)),"")</f>
        <v/>
      </c>
      <c r="E131" s="116" t="str">
        <f t="shared" si="3"/>
        <v/>
      </c>
      <c r="F131" s="116" t="str">
        <f>IF(B131&lt;&gt;"",SUM(INDEX(Scores,1,A131):INDEX(Scores,1000,A131))/(Number_of_participants*E131),"")</f>
        <v/>
      </c>
      <c r="G131" s="116" t="str">
        <f>IF(B131&lt;&gt;"",CORREL(INDEX(Scores,1,A131):INDEX(Scores,1000,A131),INDEX(Rest_scores,1,A131):INDEX(Rest_scores,1000,A131)),"")</f>
        <v/>
      </c>
      <c r="H131" s="116" t="str">
        <f>IF(B131&lt;&gt;"",CORREL(INDEX(Scores,1,A131):INDEX(Scores,1000,A131),Total_score),"")</f>
        <v/>
      </c>
      <c r="I131" s="116" t="str">
        <f>IF(B131&lt;&gt;"",CORREL(INDEX(Scores,1,A131):INDEX(Scores,1000,A131),Grade),"")</f>
        <v/>
      </c>
      <c r="J131" s="128" t="str">
        <f>IF(B131&lt;&gt;"",_xlfn.VAR.S(INDEX(Scores,1,A131):INDEX(Scores,1000,A131)),"")</f>
        <v/>
      </c>
      <c r="K131" s="128" t="str">
        <f>IF(B131&lt;&gt;"",_xlfn.STDEV.S(INDEX(Scores,1,A131):INDEX(Scores,1000,A131)),"")</f>
        <v/>
      </c>
    </row>
    <row r="132" spans="1:11" x14ac:dyDescent="0.35">
      <c r="A132" s="122" t="str">
        <f t="shared" si="4"/>
        <v/>
      </c>
      <c r="B132" s="124" t="str">
        <f>IFERROR(LOOKUP(A132,'2. Enter scores'!$G$12:$AE$12,'2. Enter scores'!$G$14:$AE$14),"")</f>
        <v/>
      </c>
      <c r="C132" s="116" t="str">
        <f>IF(B132&lt;&gt;"",MIN(INDEX(Scores,1,A132):INDEX(Scores,1000,A132)),"")</f>
        <v/>
      </c>
      <c r="D132" s="116" t="str">
        <f>IF(B132&lt;&gt;"",MAX(INDEX(Scores,1,A132):INDEX(Scores,1000,A132)),"")</f>
        <v/>
      </c>
      <c r="E132" s="116" t="str">
        <f t="shared" si="3"/>
        <v/>
      </c>
      <c r="F132" s="116" t="str">
        <f>IF(B132&lt;&gt;"",SUM(INDEX(Scores,1,A132):INDEX(Scores,1000,A132))/(Number_of_participants*E132),"")</f>
        <v/>
      </c>
      <c r="G132" s="116" t="str">
        <f>IF(B132&lt;&gt;"",CORREL(INDEX(Scores,1,A132):INDEX(Scores,1000,A132),INDEX(Rest_scores,1,A132):INDEX(Rest_scores,1000,A132)),"")</f>
        <v/>
      </c>
      <c r="H132" s="116" t="str">
        <f>IF(B132&lt;&gt;"",CORREL(INDEX(Scores,1,A132):INDEX(Scores,1000,A132),Total_score),"")</f>
        <v/>
      </c>
      <c r="I132" s="116" t="str">
        <f>IF(B132&lt;&gt;"",CORREL(INDEX(Scores,1,A132):INDEX(Scores,1000,A132),Grade),"")</f>
        <v/>
      </c>
      <c r="J132" s="128" t="str">
        <f>IF(B132&lt;&gt;"",_xlfn.VAR.S(INDEX(Scores,1,A132):INDEX(Scores,1000,A132)),"")</f>
        <v/>
      </c>
      <c r="K132" s="128" t="str">
        <f>IF(B132&lt;&gt;"",_xlfn.STDEV.S(INDEX(Scores,1,A132):INDEX(Scores,1000,A132)),"")</f>
        <v/>
      </c>
    </row>
    <row r="133" spans="1:11" x14ac:dyDescent="0.35">
      <c r="A133" s="122" t="str">
        <f t="shared" si="4"/>
        <v/>
      </c>
      <c r="B133" s="124" t="str">
        <f>IFERROR(LOOKUP(A133,'2. Enter scores'!$G$12:$AE$12,'2. Enter scores'!$G$14:$AE$14),"")</f>
        <v/>
      </c>
      <c r="C133" s="116" t="str">
        <f>IF(B133&lt;&gt;"",MIN(INDEX(Scores,1,A133):INDEX(Scores,1000,A133)),"")</f>
        <v/>
      </c>
      <c r="D133" s="116" t="str">
        <f>IF(B133&lt;&gt;"",MAX(INDEX(Scores,1,A133):INDEX(Scores,1000,A133)),"")</f>
        <v/>
      </c>
      <c r="E133" s="116" t="str">
        <f t="shared" si="3"/>
        <v/>
      </c>
      <c r="F133" s="116" t="str">
        <f>IF(B133&lt;&gt;"",SUM(INDEX(Scores,1,A133):INDEX(Scores,1000,A133))/(Number_of_participants*E133),"")</f>
        <v/>
      </c>
      <c r="G133" s="116" t="str">
        <f>IF(B133&lt;&gt;"",CORREL(INDEX(Scores,1,A133):INDEX(Scores,1000,A133),INDEX(Rest_scores,1,A133):INDEX(Rest_scores,1000,A133)),"")</f>
        <v/>
      </c>
      <c r="H133" s="116" t="str">
        <f>IF(B133&lt;&gt;"",CORREL(INDEX(Scores,1,A133):INDEX(Scores,1000,A133),Total_score),"")</f>
        <v/>
      </c>
      <c r="I133" s="116" t="str">
        <f>IF(B133&lt;&gt;"",CORREL(INDEX(Scores,1,A133):INDEX(Scores,1000,A133),Grade),"")</f>
        <v/>
      </c>
      <c r="J133" s="128" t="str">
        <f>IF(B133&lt;&gt;"",_xlfn.VAR.S(INDEX(Scores,1,A133):INDEX(Scores,1000,A133)),"")</f>
        <v/>
      </c>
      <c r="K133" s="128" t="str">
        <f>IF(B133&lt;&gt;"",_xlfn.STDEV.S(INDEX(Scores,1,A133):INDEX(Scores,1000,A133)),"")</f>
        <v/>
      </c>
    </row>
    <row r="134" spans="1:11" x14ac:dyDescent="0.35">
      <c r="A134" s="122" t="str">
        <f t="shared" si="4"/>
        <v/>
      </c>
      <c r="B134" s="124" t="str">
        <f>IFERROR(LOOKUP(A134,'2. Enter scores'!$G$12:$AE$12,'2. Enter scores'!$G$14:$AE$14),"")</f>
        <v/>
      </c>
      <c r="C134" s="116" t="str">
        <f>IF(B134&lt;&gt;"",MIN(INDEX(Scores,1,A134):INDEX(Scores,1000,A134)),"")</f>
        <v/>
      </c>
      <c r="D134" s="116" t="str">
        <f>IF(B134&lt;&gt;"",MAX(INDEX(Scores,1,A134):INDEX(Scores,1000,A134)),"")</f>
        <v/>
      </c>
      <c r="E134" s="116" t="str">
        <f t="shared" si="3"/>
        <v/>
      </c>
      <c r="F134" s="116" t="str">
        <f>IF(B134&lt;&gt;"",SUM(INDEX(Scores,1,A134):INDEX(Scores,1000,A134))/(Number_of_participants*E134),"")</f>
        <v/>
      </c>
      <c r="G134" s="116" t="str">
        <f>IF(B134&lt;&gt;"",CORREL(INDEX(Scores,1,A134):INDEX(Scores,1000,A134),INDEX(Rest_scores,1,A134):INDEX(Rest_scores,1000,A134)),"")</f>
        <v/>
      </c>
      <c r="H134" s="116" t="str">
        <f>IF(B134&lt;&gt;"",CORREL(INDEX(Scores,1,A134):INDEX(Scores,1000,A134),Total_score),"")</f>
        <v/>
      </c>
      <c r="I134" s="116" t="str">
        <f>IF(B134&lt;&gt;"",CORREL(INDEX(Scores,1,A134):INDEX(Scores,1000,A134),Grade),"")</f>
        <v/>
      </c>
      <c r="J134" s="128" t="str">
        <f>IF(B134&lt;&gt;"",_xlfn.VAR.S(INDEX(Scores,1,A134):INDEX(Scores,1000,A134)),"")</f>
        <v/>
      </c>
      <c r="K134" s="128" t="str">
        <f>IF(B134&lt;&gt;"",_xlfn.STDEV.S(INDEX(Scores,1,A134):INDEX(Scores,1000,A134)),"")</f>
        <v/>
      </c>
    </row>
    <row r="135" spans="1:11" x14ac:dyDescent="0.35">
      <c r="A135" s="122" t="str">
        <f t="shared" si="4"/>
        <v/>
      </c>
      <c r="B135" s="124" t="str">
        <f>IFERROR(LOOKUP(A135,'2. Enter scores'!$G$12:$AE$12,'2. Enter scores'!$G$14:$AE$14),"")</f>
        <v/>
      </c>
      <c r="C135" s="116" t="str">
        <f>IF(B135&lt;&gt;"",MIN(INDEX(Scores,1,A135):INDEX(Scores,1000,A135)),"")</f>
        <v/>
      </c>
      <c r="D135" s="116" t="str">
        <f>IF(B135&lt;&gt;"",MAX(INDEX(Scores,1,A135):INDEX(Scores,1000,A135)),"")</f>
        <v/>
      </c>
      <c r="E135" s="116" t="str">
        <f t="shared" si="3"/>
        <v/>
      </c>
      <c r="F135" s="116" t="str">
        <f>IF(B135&lt;&gt;"",SUM(INDEX(Scores,1,A135):INDEX(Scores,1000,A135))/(Number_of_participants*E135),"")</f>
        <v/>
      </c>
      <c r="G135" s="116" t="str">
        <f>IF(B135&lt;&gt;"",CORREL(INDEX(Scores,1,A135):INDEX(Scores,1000,A135),INDEX(Rest_scores,1,A135):INDEX(Rest_scores,1000,A135)),"")</f>
        <v/>
      </c>
      <c r="H135" s="116" t="str">
        <f>IF(B135&lt;&gt;"",CORREL(INDEX(Scores,1,A135):INDEX(Scores,1000,A135),Total_score),"")</f>
        <v/>
      </c>
      <c r="I135" s="116" t="str">
        <f>IF(B135&lt;&gt;"",CORREL(INDEX(Scores,1,A135):INDEX(Scores,1000,A135),Grade),"")</f>
        <v/>
      </c>
      <c r="J135" s="128" t="str">
        <f>IF(B135&lt;&gt;"",_xlfn.VAR.S(INDEX(Scores,1,A135):INDEX(Scores,1000,A135)),"")</f>
        <v/>
      </c>
      <c r="K135" s="128" t="str">
        <f>IF(B135&lt;&gt;"",_xlfn.STDEV.S(INDEX(Scores,1,A135):INDEX(Scores,1000,A135)),"")</f>
        <v/>
      </c>
    </row>
    <row r="136" spans="1:11" x14ac:dyDescent="0.35">
      <c r="A136" s="122" t="str">
        <f t="shared" si="4"/>
        <v/>
      </c>
      <c r="B136" s="124" t="str">
        <f>IFERROR(LOOKUP(A136,'2. Enter scores'!$G$12:$AE$12,'2. Enter scores'!$G$14:$AE$14),"")</f>
        <v/>
      </c>
      <c r="C136" s="116" t="str">
        <f>IF(B136&lt;&gt;"",MIN(INDEX(Scores,1,A136):INDEX(Scores,1000,A136)),"")</f>
        <v/>
      </c>
      <c r="D136" s="116" t="str">
        <f>IF(B136&lt;&gt;"",MAX(INDEX(Scores,1,A136):INDEX(Scores,1000,A136)),"")</f>
        <v/>
      </c>
      <c r="E136" s="116" t="str">
        <f t="shared" si="3"/>
        <v/>
      </c>
      <c r="F136" s="116" t="str">
        <f>IF(B136&lt;&gt;"",SUM(INDEX(Scores,1,A136):INDEX(Scores,1000,A136))/(Number_of_participants*E136),"")</f>
        <v/>
      </c>
      <c r="G136" s="116" t="str">
        <f>IF(B136&lt;&gt;"",CORREL(INDEX(Scores,1,A136):INDEX(Scores,1000,A136),INDEX(Rest_scores,1,A136):INDEX(Rest_scores,1000,A136)),"")</f>
        <v/>
      </c>
      <c r="H136" s="116" t="str">
        <f>IF(B136&lt;&gt;"",CORREL(INDEX(Scores,1,A136):INDEX(Scores,1000,A136),Total_score),"")</f>
        <v/>
      </c>
      <c r="I136" s="116" t="str">
        <f>IF(B136&lt;&gt;"",CORREL(INDEX(Scores,1,A136):INDEX(Scores,1000,A136),Grade),"")</f>
        <v/>
      </c>
      <c r="J136" s="128" t="str">
        <f>IF(B136&lt;&gt;"",_xlfn.VAR.S(INDEX(Scores,1,A136):INDEX(Scores,1000,A136)),"")</f>
        <v/>
      </c>
      <c r="K136" s="128" t="str">
        <f>IF(B136&lt;&gt;"",_xlfn.STDEV.S(INDEX(Scores,1,A136):INDEX(Scores,1000,A136)),"")</f>
        <v/>
      </c>
    </row>
    <row r="137" spans="1:11" x14ac:dyDescent="0.35">
      <c r="A137" s="122" t="str">
        <f t="shared" si="4"/>
        <v/>
      </c>
      <c r="B137" s="124" t="str">
        <f>IFERROR(LOOKUP(A137,'2. Enter scores'!$G$12:$AE$12,'2. Enter scores'!$G$14:$AE$14),"")</f>
        <v/>
      </c>
      <c r="C137" s="116" t="str">
        <f>IF(B137&lt;&gt;"",MIN(INDEX(Scores,1,A137):INDEX(Scores,1000,A137)),"")</f>
        <v/>
      </c>
      <c r="D137" s="116" t="str">
        <f>IF(B137&lt;&gt;"",MAX(INDEX(Scores,1,A137):INDEX(Scores,1000,A137)),"")</f>
        <v/>
      </c>
      <c r="E137" s="116" t="str">
        <f t="shared" si="3"/>
        <v/>
      </c>
      <c r="F137" s="116" t="str">
        <f>IF(B137&lt;&gt;"",SUM(INDEX(Scores,1,A137):INDEX(Scores,1000,A137))/(Number_of_participants*E137),"")</f>
        <v/>
      </c>
      <c r="G137" s="116" t="str">
        <f>IF(B137&lt;&gt;"",CORREL(INDEX(Scores,1,A137):INDEX(Scores,1000,A137),INDEX(Rest_scores,1,A137):INDEX(Rest_scores,1000,A137)),"")</f>
        <v/>
      </c>
      <c r="H137" s="116" t="str">
        <f>IF(B137&lt;&gt;"",CORREL(INDEX(Scores,1,A137):INDEX(Scores,1000,A137),Total_score),"")</f>
        <v/>
      </c>
      <c r="I137" s="116" t="str">
        <f>IF(B137&lt;&gt;"",CORREL(INDEX(Scores,1,A137):INDEX(Scores,1000,A137),Grade),"")</f>
        <v/>
      </c>
      <c r="J137" s="128" t="str">
        <f>IF(B137&lt;&gt;"",_xlfn.VAR.S(INDEX(Scores,1,A137):INDEX(Scores,1000,A137)),"")</f>
        <v/>
      </c>
      <c r="K137" s="128" t="str">
        <f>IF(B137&lt;&gt;"",_xlfn.STDEV.S(INDEX(Scores,1,A137):INDEX(Scores,1000,A137)),"")</f>
        <v/>
      </c>
    </row>
    <row r="138" spans="1:11" x14ac:dyDescent="0.35">
      <c r="A138" s="122" t="str">
        <f t="shared" si="4"/>
        <v/>
      </c>
      <c r="B138" s="124" t="str">
        <f>IFERROR(LOOKUP(A138,'2. Enter scores'!$G$12:$AE$12,'2. Enter scores'!$G$14:$AE$14),"")</f>
        <v/>
      </c>
      <c r="C138" s="116" t="str">
        <f>IF(B138&lt;&gt;"",MIN(INDEX(Scores,1,A138):INDEX(Scores,1000,A138)),"")</f>
        <v/>
      </c>
      <c r="D138" s="116" t="str">
        <f>IF(B138&lt;&gt;"",MAX(INDEX(Scores,1,A138):INDEX(Scores,1000,A138)),"")</f>
        <v/>
      </c>
      <c r="E138" s="116" t="str">
        <f t="shared" si="3"/>
        <v/>
      </c>
      <c r="F138" s="116" t="str">
        <f>IF(B138&lt;&gt;"",SUM(INDEX(Scores,1,A138):INDEX(Scores,1000,A138))/(Number_of_participants*E138),"")</f>
        <v/>
      </c>
      <c r="G138" s="116" t="str">
        <f>IF(B138&lt;&gt;"",CORREL(INDEX(Scores,1,A138):INDEX(Scores,1000,A138),INDEX(Rest_scores,1,A138):INDEX(Rest_scores,1000,A138)),"")</f>
        <v/>
      </c>
      <c r="H138" s="116" t="str">
        <f>IF(B138&lt;&gt;"",CORREL(INDEX(Scores,1,A138):INDEX(Scores,1000,A138),Total_score),"")</f>
        <v/>
      </c>
      <c r="I138" s="116" t="str">
        <f>IF(B138&lt;&gt;"",CORREL(INDEX(Scores,1,A138):INDEX(Scores,1000,A138),Grade),"")</f>
        <v/>
      </c>
      <c r="J138" s="128" t="str">
        <f>IF(B138&lt;&gt;"",_xlfn.VAR.S(INDEX(Scores,1,A138):INDEX(Scores,1000,A138)),"")</f>
        <v/>
      </c>
      <c r="K138" s="128" t="str">
        <f>IF(B138&lt;&gt;"",_xlfn.STDEV.S(INDEX(Scores,1,A138):INDEX(Scores,1000,A138)),"")</f>
        <v/>
      </c>
    </row>
    <row r="139" spans="1:11" x14ac:dyDescent="0.35">
      <c r="A139" s="122" t="str">
        <f t="shared" si="4"/>
        <v/>
      </c>
      <c r="B139" s="124" t="str">
        <f>IFERROR(LOOKUP(A139,'2. Enter scores'!$G$12:$AE$12,'2. Enter scores'!$G$14:$AE$14),"")</f>
        <v/>
      </c>
      <c r="C139" s="116" t="str">
        <f>IF(B139&lt;&gt;"",MIN(INDEX(Scores,1,A139):INDEX(Scores,1000,A139)),"")</f>
        <v/>
      </c>
      <c r="D139" s="116" t="str">
        <f>IF(B139&lt;&gt;"",MAX(INDEX(Scores,1,A139):INDEX(Scores,1000,A139)),"")</f>
        <v/>
      </c>
      <c r="E139" s="116" t="str">
        <f t="shared" si="3"/>
        <v/>
      </c>
      <c r="F139" s="116" t="str">
        <f>IF(B139&lt;&gt;"",SUM(INDEX(Scores,1,A139):INDEX(Scores,1000,A139))/(Number_of_participants*E139),"")</f>
        <v/>
      </c>
      <c r="G139" s="116" t="str">
        <f>IF(B139&lt;&gt;"",CORREL(INDEX(Scores,1,A139):INDEX(Scores,1000,A139),INDEX(Rest_scores,1,A139):INDEX(Rest_scores,1000,A139)),"")</f>
        <v/>
      </c>
      <c r="H139" s="116" t="str">
        <f>IF(B139&lt;&gt;"",CORREL(INDEX(Scores,1,A139):INDEX(Scores,1000,A139),Total_score),"")</f>
        <v/>
      </c>
      <c r="I139" s="116" t="str">
        <f>IF(B139&lt;&gt;"",CORREL(INDEX(Scores,1,A139):INDEX(Scores,1000,A139),Grade),"")</f>
        <v/>
      </c>
      <c r="J139" s="128" t="str">
        <f>IF(B139&lt;&gt;"",_xlfn.VAR.S(INDEX(Scores,1,A139):INDEX(Scores,1000,A139)),"")</f>
        <v/>
      </c>
      <c r="K139" s="128" t="str">
        <f>IF(B139&lt;&gt;"",_xlfn.STDEV.S(INDEX(Scores,1,A139):INDEX(Scores,1000,A139)),"")</f>
        <v/>
      </c>
    </row>
    <row r="140" spans="1:11" x14ac:dyDescent="0.35">
      <c r="A140" s="122" t="str">
        <f t="shared" si="4"/>
        <v/>
      </c>
      <c r="B140" s="124" t="str">
        <f>IFERROR(LOOKUP(A140,'2. Enter scores'!$G$12:$AE$12,'2. Enter scores'!$G$14:$AE$14),"")</f>
        <v/>
      </c>
      <c r="C140" s="116" t="str">
        <f>IF(B140&lt;&gt;"",MIN(INDEX(Scores,1,A140):INDEX(Scores,1000,A140)),"")</f>
        <v/>
      </c>
      <c r="D140" s="116" t="str">
        <f>IF(B140&lt;&gt;"",MAX(INDEX(Scores,1,A140):INDEX(Scores,1000,A140)),"")</f>
        <v/>
      </c>
      <c r="E140" s="116" t="str">
        <f t="shared" si="3"/>
        <v/>
      </c>
      <c r="F140" s="116" t="str">
        <f>IF(B140&lt;&gt;"",SUM(INDEX(Scores,1,A140):INDEX(Scores,1000,A140))/(Number_of_participants*E140),"")</f>
        <v/>
      </c>
      <c r="G140" s="116" t="str">
        <f>IF(B140&lt;&gt;"",CORREL(INDEX(Scores,1,A140):INDEX(Scores,1000,A140),INDEX(Rest_scores,1,A140):INDEX(Rest_scores,1000,A140)),"")</f>
        <v/>
      </c>
      <c r="H140" s="116" t="str">
        <f>IF(B140&lt;&gt;"",CORREL(INDEX(Scores,1,A140):INDEX(Scores,1000,A140),Total_score),"")</f>
        <v/>
      </c>
      <c r="I140" s="116" t="str">
        <f>IF(B140&lt;&gt;"",CORREL(INDEX(Scores,1,A140):INDEX(Scores,1000,A140),Grade),"")</f>
        <v/>
      </c>
      <c r="J140" s="128" t="str">
        <f>IF(B140&lt;&gt;"",_xlfn.VAR.S(INDEX(Scores,1,A140):INDEX(Scores,1000,A140)),"")</f>
        <v/>
      </c>
      <c r="K140" s="128" t="str">
        <f>IF(B140&lt;&gt;"",_xlfn.STDEV.S(INDEX(Scores,1,A140):INDEX(Scores,1000,A140)),"")</f>
        <v/>
      </c>
    </row>
    <row r="141" spans="1:11" x14ac:dyDescent="0.35">
      <c r="A141" s="122" t="str">
        <f t="shared" si="4"/>
        <v/>
      </c>
      <c r="B141" s="124" t="str">
        <f>IFERROR(LOOKUP(A141,'2. Enter scores'!$G$12:$AE$12,'2. Enter scores'!$G$14:$AE$14),"")</f>
        <v/>
      </c>
      <c r="C141" s="116" t="str">
        <f>IF(B141&lt;&gt;"",MIN(INDEX(Scores,1,A141):INDEX(Scores,1000,A141)),"")</f>
        <v/>
      </c>
      <c r="D141" s="116" t="str">
        <f>IF(B141&lt;&gt;"",MAX(INDEX(Scores,1,A141):INDEX(Scores,1000,A141)),"")</f>
        <v/>
      </c>
      <c r="E141" s="116" t="str">
        <f t="shared" si="3"/>
        <v/>
      </c>
      <c r="F141" s="116" t="str">
        <f>IF(B141&lt;&gt;"",SUM(INDEX(Scores,1,A141):INDEX(Scores,1000,A141))/(Number_of_participants*E141),"")</f>
        <v/>
      </c>
      <c r="G141" s="116" t="str">
        <f>IF(B141&lt;&gt;"",CORREL(INDEX(Scores,1,A141):INDEX(Scores,1000,A141),INDEX(Rest_scores,1,A141):INDEX(Rest_scores,1000,A141)),"")</f>
        <v/>
      </c>
      <c r="H141" s="116" t="str">
        <f>IF(B141&lt;&gt;"",CORREL(INDEX(Scores,1,A141):INDEX(Scores,1000,A141),Total_score),"")</f>
        <v/>
      </c>
      <c r="I141" s="116" t="str">
        <f>IF(B141&lt;&gt;"",CORREL(INDEX(Scores,1,A141):INDEX(Scores,1000,A141),Grade),"")</f>
        <v/>
      </c>
      <c r="J141" s="128" t="str">
        <f>IF(B141&lt;&gt;"",_xlfn.VAR.S(INDEX(Scores,1,A141):INDEX(Scores,1000,A141)),"")</f>
        <v/>
      </c>
      <c r="K141" s="128" t="str">
        <f>IF(B141&lt;&gt;"",_xlfn.STDEV.S(INDEX(Scores,1,A141):INDEX(Scores,1000,A141)),"")</f>
        <v/>
      </c>
    </row>
    <row r="142" spans="1:11" x14ac:dyDescent="0.35">
      <c r="A142" s="122" t="str">
        <f t="shared" si="4"/>
        <v/>
      </c>
      <c r="B142" s="124" t="str">
        <f>IFERROR(LOOKUP(A142,'2. Enter scores'!$G$12:$AE$12,'2. Enter scores'!$G$14:$AE$14),"")</f>
        <v/>
      </c>
      <c r="C142" s="116" t="str">
        <f>IF(B142&lt;&gt;"",MIN(INDEX(Scores,1,A142):INDEX(Scores,1000,A142)),"")</f>
        <v/>
      </c>
      <c r="D142" s="116" t="str">
        <f>IF(B142&lt;&gt;"",MAX(INDEX(Scores,1,A142):INDEX(Scores,1000,A142)),"")</f>
        <v/>
      </c>
      <c r="E142" s="116" t="str">
        <f t="shared" si="3"/>
        <v/>
      </c>
      <c r="F142" s="116" t="str">
        <f>IF(B142&lt;&gt;"",SUM(INDEX(Scores,1,A142):INDEX(Scores,1000,A142))/(Number_of_participants*E142),"")</f>
        <v/>
      </c>
      <c r="G142" s="116" t="str">
        <f>IF(B142&lt;&gt;"",CORREL(INDEX(Scores,1,A142):INDEX(Scores,1000,A142),INDEX(Rest_scores,1,A142):INDEX(Rest_scores,1000,A142)),"")</f>
        <v/>
      </c>
      <c r="H142" s="116" t="str">
        <f>IF(B142&lt;&gt;"",CORREL(INDEX(Scores,1,A142):INDEX(Scores,1000,A142),Total_score),"")</f>
        <v/>
      </c>
      <c r="I142" s="116" t="str">
        <f>IF(B142&lt;&gt;"",CORREL(INDEX(Scores,1,A142):INDEX(Scores,1000,A142),Grade),"")</f>
        <v/>
      </c>
      <c r="J142" s="128" t="str">
        <f>IF(B142&lt;&gt;"",_xlfn.VAR.S(INDEX(Scores,1,A142):INDEX(Scores,1000,A142)),"")</f>
        <v/>
      </c>
      <c r="K142" s="128" t="str">
        <f>IF(B142&lt;&gt;"",_xlfn.STDEV.S(INDEX(Scores,1,A142):INDEX(Scores,1000,A142)),"")</f>
        <v/>
      </c>
    </row>
    <row r="143" spans="1:11" x14ac:dyDescent="0.35">
      <c r="A143" s="122" t="str">
        <f t="shared" si="4"/>
        <v/>
      </c>
      <c r="B143" s="124" t="str">
        <f>IFERROR(LOOKUP(A143,'2. Enter scores'!$G$12:$AE$12,'2. Enter scores'!$G$14:$AE$14),"")</f>
        <v/>
      </c>
      <c r="C143" s="116" t="str">
        <f>IF(B143&lt;&gt;"",MIN(INDEX(Scores,1,A143):INDEX(Scores,1000,A143)),"")</f>
        <v/>
      </c>
      <c r="D143" s="116" t="str">
        <f>IF(B143&lt;&gt;"",MAX(INDEX(Scores,1,A143):INDEX(Scores,1000,A143)),"")</f>
        <v/>
      </c>
      <c r="E143" s="116" t="str">
        <f t="shared" si="3"/>
        <v/>
      </c>
      <c r="F143" s="116" t="str">
        <f>IF(B143&lt;&gt;"",SUM(INDEX(Scores,1,A143):INDEX(Scores,1000,A143))/(Number_of_participants*E143),"")</f>
        <v/>
      </c>
      <c r="G143" s="116" t="str">
        <f>IF(B143&lt;&gt;"",CORREL(INDEX(Scores,1,A143):INDEX(Scores,1000,A143),INDEX(Rest_scores,1,A143):INDEX(Rest_scores,1000,A143)),"")</f>
        <v/>
      </c>
      <c r="H143" s="116" t="str">
        <f>IF(B143&lt;&gt;"",CORREL(INDEX(Scores,1,A143):INDEX(Scores,1000,A143),Total_score),"")</f>
        <v/>
      </c>
      <c r="I143" s="116" t="str">
        <f>IF(B143&lt;&gt;"",CORREL(INDEX(Scores,1,A143):INDEX(Scores,1000,A143),Grade),"")</f>
        <v/>
      </c>
      <c r="J143" s="128" t="str">
        <f>IF(B143&lt;&gt;"",_xlfn.VAR.S(INDEX(Scores,1,A143):INDEX(Scores,1000,A143)),"")</f>
        <v/>
      </c>
      <c r="K143" s="128" t="str">
        <f>IF(B143&lt;&gt;"",_xlfn.STDEV.S(INDEX(Scores,1,A143):INDEX(Scores,1000,A143)),"")</f>
        <v/>
      </c>
    </row>
    <row r="144" spans="1:11" x14ac:dyDescent="0.35">
      <c r="A144" s="122" t="str">
        <f t="shared" si="4"/>
        <v/>
      </c>
      <c r="B144" s="124" t="str">
        <f>IFERROR(LOOKUP(A144,'2. Enter scores'!$G$12:$AE$12,'2. Enter scores'!$G$14:$AE$14),"")</f>
        <v/>
      </c>
      <c r="C144" s="116" t="str">
        <f>IF(B144&lt;&gt;"",MIN(INDEX(Scores,1,A144):INDEX(Scores,1000,A144)),"")</f>
        <v/>
      </c>
      <c r="D144" s="116" t="str">
        <f>IF(B144&lt;&gt;"",MAX(INDEX(Scores,1,A144):INDEX(Scores,1000,A144)),"")</f>
        <v/>
      </c>
      <c r="E144" s="116" t="str">
        <f t="shared" si="3"/>
        <v/>
      </c>
      <c r="F144" s="116" t="str">
        <f>IF(B144&lt;&gt;"",SUM(INDEX(Scores,1,A144):INDEX(Scores,1000,A144))/(Number_of_participants*E144),"")</f>
        <v/>
      </c>
      <c r="G144" s="116" t="str">
        <f>IF(B144&lt;&gt;"",CORREL(INDEX(Scores,1,A144):INDEX(Scores,1000,A144),INDEX(Rest_scores,1,A144):INDEX(Rest_scores,1000,A144)),"")</f>
        <v/>
      </c>
      <c r="H144" s="116" t="str">
        <f>IF(B144&lt;&gt;"",CORREL(INDEX(Scores,1,A144):INDEX(Scores,1000,A144),Total_score),"")</f>
        <v/>
      </c>
      <c r="I144" s="116" t="str">
        <f>IF(B144&lt;&gt;"",CORREL(INDEX(Scores,1,A144):INDEX(Scores,1000,A144),Grade),"")</f>
        <v/>
      </c>
      <c r="J144" s="128" t="str">
        <f>IF(B144&lt;&gt;"",_xlfn.VAR.S(INDEX(Scores,1,A144):INDEX(Scores,1000,A144)),"")</f>
        <v/>
      </c>
      <c r="K144" s="128" t="str">
        <f>IF(B144&lt;&gt;"",_xlfn.STDEV.S(INDEX(Scores,1,A144):INDEX(Scores,1000,A144)),"")</f>
        <v/>
      </c>
    </row>
    <row r="145" spans="1:11" x14ac:dyDescent="0.35">
      <c r="A145" s="122" t="str">
        <f t="shared" si="4"/>
        <v/>
      </c>
      <c r="B145" s="124" t="str">
        <f>IFERROR(LOOKUP(A145,'2. Enter scores'!$G$12:$AE$12,'2. Enter scores'!$G$14:$AE$14),"")</f>
        <v/>
      </c>
      <c r="C145" s="116" t="str">
        <f>IF(B145&lt;&gt;"",MIN(INDEX(Scores,1,A145):INDEX(Scores,1000,A145)),"")</f>
        <v/>
      </c>
      <c r="D145" s="116" t="str">
        <f>IF(B145&lt;&gt;"",MAX(INDEX(Scores,1,A145):INDEX(Scores,1000,A145)),"")</f>
        <v/>
      </c>
      <c r="E145" s="116" t="str">
        <f t="shared" si="3"/>
        <v/>
      </c>
      <c r="F145" s="116" t="str">
        <f>IF(B145&lt;&gt;"",SUM(INDEX(Scores,1,A145):INDEX(Scores,1000,A145))/(Number_of_participants*E145),"")</f>
        <v/>
      </c>
      <c r="G145" s="116" t="str">
        <f>IF(B145&lt;&gt;"",CORREL(INDEX(Scores,1,A145):INDEX(Scores,1000,A145),INDEX(Rest_scores,1,A145):INDEX(Rest_scores,1000,A145)),"")</f>
        <v/>
      </c>
      <c r="H145" s="116" t="str">
        <f>IF(B145&lt;&gt;"",CORREL(INDEX(Scores,1,A145):INDEX(Scores,1000,A145),Total_score),"")</f>
        <v/>
      </c>
      <c r="I145" s="116" t="str">
        <f>IF(B145&lt;&gt;"",CORREL(INDEX(Scores,1,A145):INDEX(Scores,1000,A145),Grade),"")</f>
        <v/>
      </c>
      <c r="J145" s="128" t="str">
        <f>IF(B145&lt;&gt;"",_xlfn.VAR.S(INDEX(Scores,1,A145):INDEX(Scores,1000,A145)),"")</f>
        <v/>
      </c>
      <c r="K145" s="128" t="str">
        <f>IF(B145&lt;&gt;"",_xlfn.STDEV.S(INDEX(Scores,1,A145):INDEX(Scores,1000,A145)),"")</f>
        <v/>
      </c>
    </row>
    <row r="146" spans="1:11" x14ac:dyDescent="0.35">
      <c r="A146" s="122" t="str">
        <f t="shared" si="4"/>
        <v/>
      </c>
      <c r="B146" s="124" t="str">
        <f>IFERROR(LOOKUP(A146,'2. Enter scores'!$G$12:$AE$12,'2. Enter scores'!$G$14:$AE$14),"")</f>
        <v/>
      </c>
      <c r="C146" s="116" t="str">
        <f>IF(B146&lt;&gt;"",MIN(INDEX(Scores,1,A146):INDEX(Scores,1000,A146)),"")</f>
        <v/>
      </c>
      <c r="D146" s="116" t="str">
        <f>IF(B146&lt;&gt;"",MAX(INDEX(Scores,1,A146):INDEX(Scores,1000,A146)),"")</f>
        <v/>
      </c>
      <c r="E146" s="116" t="str">
        <f t="shared" si="3"/>
        <v/>
      </c>
      <c r="F146" s="116" t="str">
        <f>IF(B146&lt;&gt;"",SUM(INDEX(Scores,1,A146):INDEX(Scores,1000,A146))/(Number_of_participants*E146),"")</f>
        <v/>
      </c>
      <c r="G146" s="116" t="str">
        <f>IF(B146&lt;&gt;"",CORREL(INDEX(Scores,1,A146):INDEX(Scores,1000,A146),INDEX(Rest_scores,1,A146):INDEX(Rest_scores,1000,A146)),"")</f>
        <v/>
      </c>
      <c r="H146" s="116" t="str">
        <f>IF(B146&lt;&gt;"",CORREL(INDEX(Scores,1,A146):INDEX(Scores,1000,A146),Total_score),"")</f>
        <v/>
      </c>
      <c r="I146" s="116" t="str">
        <f>IF(B146&lt;&gt;"",CORREL(INDEX(Scores,1,A146):INDEX(Scores,1000,A146),Grade),"")</f>
        <v/>
      </c>
      <c r="J146" s="128" t="str">
        <f>IF(B146&lt;&gt;"",_xlfn.VAR.S(INDEX(Scores,1,A146):INDEX(Scores,1000,A146)),"")</f>
        <v/>
      </c>
      <c r="K146" s="128" t="str">
        <f>IF(B146&lt;&gt;"",_xlfn.STDEV.S(INDEX(Scores,1,A146):INDEX(Scores,1000,A146)),"")</f>
        <v/>
      </c>
    </row>
    <row r="147" spans="1:11" x14ac:dyDescent="0.35">
      <c r="A147" s="122" t="str">
        <f t="shared" si="4"/>
        <v/>
      </c>
      <c r="B147" s="124" t="str">
        <f>IFERROR(LOOKUP(A147,'2. Enter scores'!$G$12:$AE$12,'2. Enter scores'!$G$14:$AE$14),"")</f>
        <v/>
      </c>
      <c r="C147" s="116" t="str">
        <f>IF(B147&lt;&gt;"",MIN(INDEX(Scores,1,A147):INDEX(Scores,1000,A147)),"")</f>
        <v/>
      </c>
      <c r="D147" s="116" t="str">
        <f>IF(B147&lt;&gt;"",MAX(INDEX(Scores,1,A147):INDEX(Scores,1000,A147)),"")</f>
        <v/>
      </c>
      <c r="E147" s="116" t="str">
        <f t="shared" ref="E147:E210" si="5">IF(B147&lt;&gt;"",INDEX(Theoretical_maximum_item_score,A147),"")</f>
        <v/>
      </c>
      <c r="F147" s="116" t="str">
        <f>IF(B147&lt;&gt;"",SUM(INDEX(Scores,1,A147):INDEX(Scores,1000,A147))/(Number_of_participants*E147),"")</f>
        <v/>
      </c>
      <c r="G147" s="116" t="str">
        <f>IF(B147&lt;&gt;"",CORREL(INDEX(Scores,1,A147):INDEX(Scores,1000,A147),INDEX(Rest_scores,1,A147):INDEX(Rest_scores,1000,A147)),"")</f>
        <v/>
      </c>
      <c r="H147" s="116" t="str">
        <f>IF(B147&lt;&gt;"",CORREL(INDEX(Scores,1,A147):INDEX(Scores,1000,A147),Total_score),"")</f>
        <v/>
      </c>
      <c r="I147" s="116" t="str">
        <f>IF(B147&lt;&gt;"",CORREL(INDEX(Scores,1,A147):INDEX(Scores,1000,A147),Grade),"")</f>
        <v/>
      </c>
      <c r="J147" s="128" t="str">
        <f>IF(B147&lt;&gt;"",_xlfn.VAR.S(INDEX(Scores,1,A147):INDEX(Scores,1000,A147)),"")</f>
        <v/>
      </c>
      <c r="K147" s="128" t="str">
        <f>IF(B147&lt;&gt;"",_xlfn.STDEV.S(INDEX(Scores,1,A147):INDEX(Scores,1000,A147)),"")</f>
        <v/>
      </c>
    </row>
    <row r="148" spans="1:11" x14ac:dyDescent="0.35">
      <c r="A148" s="122" t="str">
        <f t="shared" ref="A148:A211" si="6">IF(A147&lt;&gt;"",IF(Number_of_criteria&gt;=(A147+1),(A147+1),""),"")</f>
        <v/>
      </c>
      <c r="B148" s="124" t="str">
        <f>IFERROR(LOOKUP(A148,'2. Enter scores'!$G$12:$AE$12,'2. Enter scores'!$G$14:$AE$14),"")</f>
        <v/>
      </c>
      <c r="C148" s="116" t="str">
        <f>IF(B148&lt;&gt;"",MIN(INDEX(Scores,1,A148):INDEX(Scores,1000,A148)),"")</f>
        <v/>
      </c>
      <c r="D148" s="116" t="str">
        <f>IF(B148&lt;&gt;"",MAX(INDEX(Scores,1,A148):INDEX(Scores,1000,A148)),"")</f>
        <v/>
      </c>
      <c r="E148" s="116" t="str">
        <f t="shared" si="5"/>
        <v/>
      </c>
      <c r="F148" s="116" t="str">
        <f>IF(B148&lt;&gt;"",SUM(INDEX(Scores,1,A148):INDEX(Scores,1000,A148))/(Number_of_participants*E148),"")</f>
        <v/>
      </c>
      <c r="G148" s="116" t="str">
        <f>IF(B148&lt;&gt;"",CORREL(INDEX(Scores,1,A148):INDEX(Scores,1000,A148),INDEX(Rest_scores,1,A148):INDEX(Rest_scores,1000,A148)),"")</f>
        <v/>
      </c>
      <c r="H148" s="116" t="str">
        <f>IF(B148&lt;&gt;"",CORREL(INDEX(Scores,1,A148):INDEX(Scores,1000,A148),Total_score),"")</f>
        <v/>
      </c>
      <c r="I148" s="116" t="str">
        <f>IF(B148&lt;&gt;"",CORREL(INDEX(Scores,1,A148):INDEX(Scores,1000,A148),Grade),"")</f>
        <v/>
      </c>
      <c r="J148" s="128" t="str">
        <f>IF(B148&lt;&gt;"",_xlfn.VAR.S(INDEX(Scores,1,A148):INDEX(Scores,1000,A148)),"")</f>
        <v/>
      </c>
      <c r="K148" s="128" t="str">
        <f>IF(B148&lt;&gt;"",_xlfn.STDEV.S(INDEX(Scores,1,A148):INDEX(Scores,1000,A148)),"")</f>
        <v/>
      </c>
    </row>
    <row r="149" spans="1:11" x14ac:dyDescent="0.35">
      <c r="A149" s="122" t="str">
        <f t="shared" si="6"/>
        <v/>
      </c>
      <c r="B149" s="124" t="str">
        <f>IFERROR(LOOKUP(A149,'2. Enter scores'!$G$12:$AE$12,'2. Enter scores'!$G$14:$AE$14),"")</f>
        <v/>
      </c>
      <c r="C149" s="116" t="str">
        <f>IF(B149&lt;&gt;"",MIN(INDEX(Scores,1,A149):INDEX(Scores,1000,A149)),"")</f>
        <v/>
      </c>
      <c r="D149" s="116" t="str">
        <f>IF(B149&lt;&gt;"",MAX(INDEX(Scores,1,A149):INDEX(Scores,1000,A149)),"")</f>
        <v/>
      </c>
      <c r="E149" s="116" t="str">
        <f t="shared" si="5"/>
        <v/>
      </c>
      <c r="F149" s="116" t="str">
        <f>IF(B149&lt;&gt;"",SUM(INDEX(Scores,1,A149):INDEX(Scores,1000,A149))/(Number_of_participants*E149),"")</f>
        <v/>
      </c>
      <c r="G149" s="116" t="str">
        <f>IF(B149&lt;&gt;"",CORREL(INDEX(Scores,1,A149):INDEX(Scores,1000,A149),INDEX(Rest_scores,1,A149):INDEX(Rest_scores,1000,A149)),"")</f>
        <v/>
      </c>
      <c r="H149" s="116" t="str">
        <f>IF(B149&lt;&gt;"",CORREL(INDEX(Scores,1,A149):INDEX(Scores,1000,A149),Total_score),"")</f>
        <v/>
      </c>
      <c r="I149" s="116" t="str">
        <f>IF(B149&lt;&gt;"",CORREL(INDEX(Scores,1,A149):INDEX(Scores,1000,A149),Grade),"")</f>
        <v/>
      </c>
      <c r="J149" s="128" t="str">
        <f>IF(B149&lt;&gt;"",_xlfn.VAR.S(INDEX(Scores,1,A149):INDEX(Scores,1000,A149)),"")</f>
        <v/>
      </c>
      <c r="K149" s="128" t="str">
        <f>IF(B149&lt;&gt;"",_xlfn.STDEV.S(INDEX(Scores,1,A149):INDEX(Scores,1000,A149)),"")</f>
        <v/>
      </c>
    </row>
    <row r="150" spans="1:11" x14ac:dyDescent="0.35">
      <c r="A150" s="122" t="str">
        <f t="shared" si="6"/>
        <v/>
      </c>
      <c r="B150" s="124" t="str">
        <f>IFERROR(LOOKUP(A150,'2. Enter scores'!$G$12:$AE$12,'2. Enter scores'!$G$14:$AE$14),"")</f>
        <v/>
      </c>
      <c r="C150" s="116" t="str">
        <f>IF(B150&lt;&gt;"",MIN(INDEX(Scores,1,A150):INDEX(Scores,1000,A150)),"")</f>
        <v/>
      </c>
      <c r="D150" s="116" t="str">
        <f>IF(B150&lt;&gt;"",MAX(INDEX(Scores,1,A150):INDEX(Scores,1000,A150)),"")</f>
        <v/>
      </c>
      <c r="E150" s="116" t="str">
        <f t="shared" si="5"/>
        <v/>
      </c>
      <c r="F150" s="116" t="str">
        <f>IF(B150&lt;&gt;"",SUM(INDEX(Scores,1,A150):INDEX(Scores,1000,A150))/(Number_of_participants*E150),"")</f>
        <v/>
      </c>
      <c r="G150" s="116" t="str">
        <f>IF(B150&lt;&gt;"",CORREL(INDEX(Scores,1,A150):INDEX(Scores,1000,A150),INDEX(Rest_scores,1,A150):INDEX(Rest_scores,1000,A150)),"")</f>
        <v/>
      </c>
      <c r="H150" s="116" t="str">
        <f>IF(B150&lt;&gt;"",CORREL(INDEX(Scores,1,A150):INDEX(Scores,1000,A150),Total_score),"")</f>
        <v/>
      </c>
      <c r="I150" s="116" t="str">
        <f>IF(B150&lt;&gt;"",CORREL(INDEX(Scores,1,A150):INDEX(Scores,1000,A150),Grade),"")</f>
        <v/>
      </c>
      <c r="J150" s="128" t="str">
        <f>IF(B150&lt;&gt;"",_xlfn.VAR.S(INDEX(Scores,1,A150):INDEX(Scores,1000,A150)),"")</f>
        <v/>
      </c>
      <c r="K150" s="128" t="str">
        <f>IF(B150&lt;&gt;"",_xlfn.STDEV.S(INDEX(Scores,1,A150):INDEX(Scores,1000,A150)),"")</f>
        <v/>
      </c>
    </row>
    <row r="151" spans="1:11" x14ac:dyDescent="0.35">
      <c r="A151" s="122" t="str">
        <f t="shared" si="6"/>
        <v/>
      </c>
      <c r="B151" s="124" t="str">
        <f>IFERROR(LOOKUP(A151,'2. Enter scores'!$G$12:$AE$12,'2. Enter scores'!$G$14:$AE$14),"")</f>
        <v/>
      </c>
      <c r="C151" s="116" t="str">
        <f>IF(B151&lt;&gt;"",MIN(INDEX(Scores,1,A151):INDEX(Scores,1000,A151)),"")</f>
        <v/>
      </c>
      <c r="D151" s="116" t="str">
        <f>IF(B151&lt;&gt;"",MAX(INDEX(Scores,1,A151):INDEX(Scores,1000,A151)),"")</f>
        <v/>
      </c>
      <c r="E151" s="116" t="str">
        <f t="shared" si="5"/>
        <v/>
      </c>
      <c r="F151" s="116" t="str">
        <f>IF(B151&lt;&gt;"",SUM(INDEX(Scores,1,A151):INDEX(Scores,1000,A151))/(Number_of_participants*E151),"")</f>
        <v/>
      </c>
      <c r="G151" s="116" t="str">
        <f>IF(B151&lt;&gt;"",CORREL(INDEX(Scores,1,A151):INDEX(Scores,1000,A151),INDEX(Rest_scores,1,A151):INDEX(Rest_scores,1000,A151)),"")</f>
        <v/>
      </c>
      <c r="H151" s="116" t="str">
        <f>IF(B151&lt;&gt;"",CORREL(INDEX(Scores,1,A151):INDEX(Scores,1000,A151),Total_score),"")</f>
        <v/>
      </c>
      <c r="I151" s="116" t="str">
        <f>IF(B151&lt;&gt;"",CORREL(INDEX(Scores,1,A151):INDEX(Scores,1000,A151),Grade),"")</f>
        <v/>
      </c>
      <c r="J151" s="128" t="str">
        <f>IF(B151&lt;&gt;"",_xlfn.VAR.S(INDEX(Scores,1,A151):INDEX(Scores,1000,A151)),"")</f>
        <v/>
      </c>
      <c r="K151" s="128" t="str">
        <f>IF(B151&lt;&gt;"",_xlfn.STDEV.S(INDEX(Scores,1,A151):INDEX(Scores,1000,A151)),"")</f>
        <v/>
      </c>
    </row>
    <row r="152" spans="1:11" x14ac:dyDescent="0.35">
      <c r="A152" s="122" t="str">
        <f t="shared" si="6"/>
        <v/>
      </c>
      <c r="B152" s="124" t="str">
        <f>IFERROR(LOOKUP(A152,'2. Enter scores'!$G$12:$AE$12,'2. Enter scores'!$G$14:$AE$14),"")</f>
        <v/>
      </c>
      <c r="C152" s="116" t="str">
        <f>IF(B152&lt;&gt;"",MIN(INDEX(Scores,1,A152):INDEX(Scores,1000,A152)),"")</f>
        <v/>
      </c>
      <c r="D152" s="116" t="str">
        <f>IF(B152&lt;&gt;"",MAX(INDEX(Scores,1,A152):INDEX(Scores,1000,A152)),"")</f>
        <v/>
      </c>
      <c r="E152" s="116" t="str">
        <f t="shared" si="5"/>
        <v/>
      </c>
      <c r="F152" s="116" t="str">
        <f>IF(B152&lt;&gt;"",SUM(INDEX(Scores,1,A152):INDEX(Scores,1000,A152))/(Number_of_participants*E152),"")</f>
        <v/>
      </c>
      <c r="G152" s="116" t="str">
        <f>IF(B152&lt;&gt;"",CORREL(INDEX(Scores,1,A152):INDEX(Scores,1000,A152),INDEX(Rest_scores,1,A152):INDEX(Rest_scores,1000,A152)),"")</f>
        <v/>
      </c>
      <c r="H152" s="116" t="str">
        <f>IF(B152&lt;&gt;"",CORREL(INDEX(Scores,1,A152):INDEX(Scores,1000,A152),Total_score),"")</f>
        <v/>
      </c>
      <c r="I152" s="116" t="str">
        <f>IF(B152&lt;&gt;"",CORREL(INDEX(Scores,1,A152):INDEX(Scores,1000,A152),Grade),"")</f>
        <v/>
      </c>
      <c r="J152" s="128" t="str">
        <f>IF(B152&lt;&gt;"",_xlfn.VAR.S(INDEX(Scores,1,A152):INDEX(Scores,1000,A152)),"")</f>
        <v/>
      </c>
      <c r="K152" s="128" t="str">
        <f>IF(B152&lt;&gt;"",_xlfn.STDEV.S(INDEX(Scores,1,A152):INDEX(Scores,1000,A152)),"")</f>
        <v/>
      </c>
    </row>
    <row r="153" spans="1:11" x14ac:dyDescent="0.35">
      <c r="A153" s="122" t="str">
        <f t="shared" si="6"/>
        <v/>
      </c>
      <c r="B153" s="124" t="str">
        <f>IFERROR(LOOKUP(A153,'2. Enter scores'!$G$12:$AE$12,'2. Enter scores'!$G$14:$AE$14),"")</f>
        <v/>
      </c>
      <c r="C153" s="116" t="str">
        <f>IF(B153&lt;&gt;"",MIN(INDEX(Scores,1,A153):INDEX(Scores,1000,A153)),"")</f>
        <v/>
      </c>
      <c r="D153" s="116" t="str">
        <f>IF(B153&lt;&gt;"",MAX(INDEX(Scores,1,A153):INDEX(Scores,1000,A153)),"")</f>
        <v/>
      </c>
      <c r="E153" s="116" t="str">
        <f t="shared" si="5"/>
        <v/>
      </c>
      <c r="F153" s="116" t="str">
        <f>IF(B153&lt;&gt;"",SUM(INDEX(Scores,1,A153):INDEX(Scores,1000,A153))/(Number_of_participants*E153),"")</f>
        <v/>
      </c>
      <c r="G153" s="116" t="str">
        <f>IF(B153&lt;&gt;"",CORREL(INDEX(Scores,1,A153):INDEX(Scores,1000,A153),INDEX(Rest_scores,1,A153):INDEX(Rest_scores,1000,A153)),"")</f>
        <v/>
      </c>
      <c r="H153" s="116" t="str">
        <f>IF(B153&lt;&gt;"",CORREL(INDEX(Scores,1,A153):INDEX(Scores,1000,A153),Total_score),"")</f>
        <v/>
      </c>
      <c r="I153" s="116" t="str">
        <f>IF(B153&lt;&gt;"",CORREL(INDEX(Scores,1,A153):INDEX(Scores,1000,A153),Grade),"")</f>
        <v/>
      </c>
      <c r="J153" s="128" t="str">
        <f>IF(B153&lt;&gt;"",_xlfn.VAR.S(INDEX(Scores,1,A153):INDEX(Scores,1000,A153)),"")</f>
        <v/>
      </c>
      <c r="K153" s="128" t="str">
        <f>IF(B153&lt;&gt;"",_xlfn.STDEV.S(INDEX(Scores,1,A153):INDEX(Scores,1000,A153)),"")</f>
        <v/>
      </c>
    </row>
    <row r="154" spans="1:11" x14ac:dyDescent="0.35">
      <c r="A154" s="122" t="str">
        <f t="shared" si="6"/>
        <v/>
      </c>
      <c r="B154" s="124" t="str">
        <f>IFERROR(LOOKUP(A154,'2. Enter scores'!$G$12:$AE$12,'2. Enter scores'!$G$14:$AE$14),"")</f>
        <v/>
      </c>
      <c r="C154" s="116" t="str">
        <f>IF(B154&lt;&gt;"",MIN(INDEX(Scores,1,A154):INDEX(Scores,1000,A154)),"")</f>
        <v/>
      </c>
      <c r="D154" s="116" t="str">
        <f>IF(B154&lt;&gt;"",MAX(INDEX(Scores,1,A154):INDEX(Scores,1000,A154)),"")</f>
        <v/>
      </c>
      <c r="E154" s="116" t="str">
        <f t="shared" si="5"/>
        <v/>
      </c>
      <c r="F154" s="116" t="str">
        <f>IF(B154&lt;&gt;"",SUM(INDEX(Scores,1,A154):INDEX(Scores,1000,A154))/(Number_of_participants*E154),"")</f>
        <v/>
      </c>
      <c r="G154" s="116" t="str">
        <f>IF(B154&lt;&gt;"",CORREL(INDEX(Scores,1,A154):INDEX(Scores,1000,A154),INDEX(Rest_scores,1,A154):INDEX(Rest_scores,1000,A154)),"")</f>
        <v/>
      </c>
      <c r="H154" s="116" t="str">
        <f>IF(B154&lt;&gt;"",CORREL(INDEX(Scores,1,A154):INDEX(Scores,1000,A154),Total_score),"")</f>
        <v/>
      </c>
      <c r="I154" s="116" t="str">
        <f>IF(B154&lt;&gt;"",CORREL(INDEX(Scores,1,A154):INDEX(Scores,1000,A154),Grade),"")</f>
        <v/>
      </c>
      <c r="J154" s="128" t="str">
        <f>IF(B154&lt;&gt;"",_xlfn.VAR.S(INDEX(Scores,1,A154):INDEX(Scores,1000,A154)),"")</f>
        <v/>
      </c>
      <c r="K154" s="128" t="str">
        <f>IF(B154&lt;&gt;"",_xlfn.STDEV.S(INDEX(Scores,1,A154):INDEX(Scores,1000,A154)),"")</f>
        <v/>
      </c>
    </row>
    <row r="155" spans="1:11" x14ac:dyDescent="0.35">
      <c r="A155" s="122" t="str">
        <f t="shared" si="6"/>
        <v/>
      </c>
      <c r="B155" s="124" t="str">
        <f>IFERROR(LOOKUP(A155,'2. Enter scores'!$G$12:$AE$12,'2. Enter scores'!$G$14:$AE$14),"")</f>
        <v/>
      </c>
      <c r="C155" s="116" t="str">
        <f>IF(B155&lt;&gt;"",MIN(INDEX(Scores,1,A155):INDEX(Scores,1000,A155)),"")</f>
        <v/>
      </c>
      <c r="D155" s="116" t="str">
        <f>IF(B155&lt;&gt;"",MAX(INDEX(Scores,1,A155):INDEX(Scores,1000,A155)),"")</f>
        <v/>
      </c>
      <c r="E155" s="116" t="str">
        <f t="shared" si="5"/>
        <v/>
      </c>
      <c r="F155" s="116" t="str">
        <f>IF(B155&lt;&gt;"",SUM(INDEX(Scores,1,A155):INDEX(Scores,1000,A155))/(Number_of_participants*E155),"")</f>
        <v/>
      </c>
      <c r="G155" s="116" t="str">
        <f>IF(B155&lt;&gt;"",CORREL(INDEX(Scores,1,A155):INDEX(Scores,1000,A155),INDEX(Rest_scores,1,A155):INDEX(Rest_scores,1000,A155)),"")</f>
        <v/>
      </c>
      <c r="H155" s="116" t="str">
        <f>IF(B155&lt;&gt;"",CORREL(INDEX(Scores,1,A155):INDEX(Scores,1000,A155),Total_score),"")</f>
        <v/>
      </c>
      <c r="I155" s="116" t="str">
        <f>IF(B155&lt;&gt;"",CORREL(INDEX(Scores,1,A155):INDEX(Scores,1000,A155),Grade),"")</f>
        <v/>
      </c>
      <c r="J155" s="128" t="str">
        <f>IF(B155&lt;&gt;"",_xlfn.VAR.S(INDEX(Scores,1,A155):INDEX(Scores,1000,A155)),"")</f>
        <v/>
      </c>
      <c r="K155" s="128" t="str">
        <f>IF(B155&lt;&gt;"",_xlfn.STDEV.S(INDEX(Scores,1,A155):INDEX(Scores,1000,A155)),"")</f>
        <v/>
      </c>
    </row>
    <row r="156" spans="1:11" x14ac:dyDescent="0.35">
      <c r="A156" s="122" t="str">
        <f t="shared" si="6"/>
        <v/>
      </c>
      <c r="B156" s="124" t="str">
        <f>IFERROR(LOOKUP(A156,'2. Enter scores'!$G$12:$AE$12,'2. Enter scores'!$G$14:$AE$14),"")</f>
        <v/>
      </c>
      <c r="C156" s="116" t="str">
        <f>IF(B156&lt;&gt;"",MIN(INDEX(Scores,1,A156):INDEX(Scores,1000,A156)),"")</f>
        <v/>
      </c>
      <c r="D156" s="116" t="str">
        <f>IF(B156&lt;&gt;"",MAX(INDEX(Scores,1,A156):INDEX(Scores,1000,A156)),"")</f>
        <v/>
      </c>
      <c r="E156" s="116" t="str">
        <f t="shared" si="5"/>
        <v/>
      </c>
      <c r="F156" s="116" t="str">
        <f>IF(B156&lt;&gt;"",SUM(INDEX(Scores,1,A156):INDEX(Scores,1000,A156))/(Number_of_participants*E156),"")</f>
        <v/>
      </c>
      <c r="G156" s="116" t="str">
        <f>IF(B156&lt;&gt;"",CORREL(INDEX(Scores,1,A156):INDEX(Scores,1000,A156),INDEX(Rest_scores,1,A156):INDEX(Rest_scores,1000,A156)),"")</f>
        <v/>
      </c>
      <c r="H156" s="116" t="str">
        <f>IF(B156&lt;&gt;"",CORREL(INDEX(Scores,1,A156):INDEX(Scores,1000,A156),Total_score),"")</f>
        <v/>
      </c>
      <c r="I156" s="116" t="str">
        <f>IF(B156&lt;&gt;"",CORREL(INDEX(Scores,1,A156):INDEX(Scores,1000,A156),Grade),"")</f>
        <v/>
      </c>
      <c r="J156" s="128" t="str">
        <f>IF(B156&lt;&gt;"",_xlfn.VAR.S(INDEX(Scores,1,A156):INDEX(Scores,1000,A156)),"")</f>
        <v/>
      </c>
      <c r="K156" s="128" t="str">
        <f>IF(B156&lt;&gt;"",_xlfn.STDEV.S(INDEX(Scores,1,A156):INDEX(Scores,1000,A156)),"")</f>
        <v/>
      </c>
    </row>
    <row r="157" spans="1:11" x14ac:dyDescent="0.35">
      <c r="A157" s="122" t="str">
        <f t="shared" si="6"/>
        <v/>
      </c>
      <c r="B157" s="124" t="str">
        <f>IFERROR(LOOKUP(A157,'2. Enter scores'!$G$12:$AE$12,'2. Enter scores'!$G$14:$AE$14),"")</f>
        <v/>
      </c>
      <c r="C157" s="116" t="str">
        <f>IF(B157&lt;&gt;"",MIN(INDEX(Scores,1,A157):INDEX(Scores,1000,A157)),"")</f>
        <v/>
      </c>
      <c r="D157" s="116" t="str">
        <f>IF(B157&lt;&gt;"",MAX(INDEX(Scores,1,A157):INDEX(Scores,1000,A157)),"")</f>
        <v/>
      </c>
      <c r="E157" s="116" t="str">
        <f t="shared" si="5"/>
        <v/>
      </c>
      <c r="F157" s="116" t="str">
        <f>IF(B157&lt;&gt;"",SUM(INDEX(Scores,1,A157):INDEX(Scores,1000,A157))/(Number_of_participants*E157),"")</f>
        <v/>
      </c>
      <c r="G157" s="116" t="str">
        <f>IF(B157&lt;&gt;"",CORREL(INDEX(Scores,1,A157):INDEX(Scores,1000,A157),INDEX(Rest_scores,1,A157):INDEX(Rest_scores,1000,A157)),"")</f>
        <v/>
      </c>
      <c r="H157" s="116" t="str">
        <f>IF(B157&lt;&gt;"",CORREL(INDEX(Scores,1,A157):INDEX(Scores,1000,A157),Total_score),"")</f>
        <v/>
      </c>
      <c r="I157" s="116" t="str">
        <f>IF(B157&lt;&gt;"",CORREL(INDEX(Scores,1,A157):INDEX(Scores,1000,A157),Grade),"")</f>
        <v/>
      </c>
      <c r="J157" s="128" t="str">
        <f>IF(B157&lt;&gt;"",_xlfn.VAR.S(INDEX(Scores,1,A157):INDEX(Scores,1000,A157)),"")</f>
        <v/>
      </c>
      <c r="K157" s="128" t="str">
        <f>IF(B157&lt;&gt;"",_xlfn.STDEV.S(INDEX(Scores,1,A157):INDEX(Scores,1000,A157)),"")</f>
        <v/>
      </c>
    </row>
    <row r="158" spans="1:11" x14ac:dyDescent="0.35">
      <c r="A158" s="122" t="str">
        <f t="shared" si="6"/>
        <v/>
      </c>
      <c r="B158" s="124" t="str">
        <f>IFERROR(LOOKUP(A158,'2. Enter scores'!$G$12:$AE$12,'2. Enter scores'!$G$14:$AE$14),"")</f>
        <v/>
      </c>
      <c r="C158" s="116" t="str">
        <f>IF(B158&lt;&gt;"",MIN(INDEX(Scores,1,A158):INDEX(Scores,1000,A158)),"")</f>
        <v/>
      </c>
      <c r="D158" s="116" t="str">
        <f>IF(B158&lt;&gt;"",MAX(INDEX(Scores,1,A158):INDEX(Scores,1000,A158)),"")</f>
        <v/>
      </c>
      <c r="E158" s="116" t="str">
        <f t="shared" si="5"/>
        <v/>
      </c>
      <c r="F158" s="116" t="str">
        <f>IF(B158&lt;&gt;"",SUM(INDEX(Scores,1,A158):INDEX(Scores,1000,A158))/(Number_of_participants*E158),"")</f>
        <v/>
      </c>
      <c r="G158" s="116" t="str">
        <f>IF(B158&lt;&gt;"",CORREL(INDEX(Scores,1,A158):INDEX(Scores,1000,A158),INDEX(Rest_scores,1,A158):INDEX(Rest_scores,1000,A158)),"")</f>
        <v/>
      </c>
      <c r="H158" s="116" t="str">
        <f>IF(B158&lt;&gt;"",CORREL(INDEX(Scores,1,A158):INDEX(Scores,1000,A158),Total_score),"")</f>
        <v/>
      </c>
      <c r="I158" s="116" t="str">
        <f>IF(B158&lt;&gt;"",CORREL(INDEX(Scores,1,A158):INDEX(Scores,1000,A158),Grade),"")</f>
        <v/>
      </c>
      <c r="J158" s="128" t="str">
        <f>IF(B158&lt;&gt;"",_xlfn.VAR.S(INDEX(Scores,1,A158):INDEX(Scores,1000,A158)),"")</f>
        <v/>
      </c>
      <c r="K158" s="128" t="str">
        <f>IF(B158&lt;&gt;"",_xlfn.STDEV.S(INDEX(Scores,1,A158):INDEX(Scores,1000,A158)),"")</f>
        <v/>
      </c>
    </row>
    <row r="159" spans="1:11" x14ac:dyDescent="0.35">
      <c r="A159" s="122" t="str">
        <f t="shared" si="6"/>
        <v/>
      </c>
      <c r="B159" s="124" t="str">
        <f>IFERROR(LOOKUP(A159,'2. Enter scores'!$G$12:$AE$12,'2. Enter scores'!$G$14:$AE$14),"")</f>
        <v/>
      </c>
      <c r="C159" s="116" t="str">
        <f>IF(B159&lt;&gt;"",MIN(INDEX(Scores,1,A159):INDEX(Scores,1000,A159)),"")</f>
        <v/>
      </c>
      <c r="D159" s="116" t="str">
        <f>IF(B159&lt;&gt;"",MAX(INDEX(Scores,1,A159):INDEX(Scores,1000,A159)),"")</f>
        <v/>
      </c>
      <c r="E159" s="116" t="str">
        <f t="shared" si="5"/>
        <v/>
      </c>
      <c r="F159" s="116" t="str">
        <f>IF(B159&lt;&gt;"",SUM(INDEX(Scores,1,A159):INDEX(Scores,1000,A159))/(Number_of_participants*E159),"")</f>
        <v/>
      </c>
      <c r="G159" s="116" t="str">
        <f>IF(B159&lt;&gt;"",CORREL(INDEX(Scores,1,A159):INDEX(Scores,1000,A159),INDEX(Rest_scores,1,A159):INDEX(Rest_scores,1000,A159)),"")</f>
        <v/>
      </c>
      <c r="H159" s="116" t="str">
        <f>IF(B159&lt;&gt;"",CORREL(INDEX(Scores,1,A159):INDEX(Scores,1000,A159),Total_score),"")</f>
        <v/>
      </c>
      <c r="I159" s="116" t="str">
        <f>IF(B159&lt;&gt;"",CORREL(INDEX(Scores,1,A159):INDEX(Scores,1000,A159),Grade),"")</f>
        <v/>
      </c>
      <c r="J159" s="128" t="str">
        <f>IF(B159&lt;&gt;"",_xlfn.VAR.S(INDEX(Scores,1,A159):INDEX(Scores,1000,A159)),"")</f>
        <v/>
      </c>
      <c r="K159" s="128" t="str">
        <f>IF(B159&lt;&gt;"",_xlfn.STDEV.S(INDEX(Scores,1,A159):INDEX(Scores,1000,A159)),"")</f>
        <v/>
      </c>
    </row>
    <row r="160" spans="1:11" x14ac:dyDescent="0.35">
      <c r="A160" s="122" t="str">
        <f t="shared" si="6"/>
        <v/>
      </c>
      <c r="B160" s="124" t="str">
        <f>IFERROR(LOOKUP(A160,'2. Enter scores'!$G$12:$AE$12,'2. Enter scores'!$G$14:$AE$14),"")</f>
        <v/>
      </c>
      <c r="C160" s="116" t="str">
        <f>IF(B160&lt;&gt;"",MIN(INDEX(Scores,1,A160):INDEX(Scores,1000,A160)),"")</f>
        <v/>
      </c>
      <c r="D160" s="116" t="str">
        <f>IF(B160&lt;&gt;"",MAX(INDEX(Scores,1,A160):INDEX(Scores,1000,A160)),"")</f>
        <v/>
      </c>
      <c r="E160" s="116" t="str">
        <f t="shared" si="5"/>
        <v/>
      </c>
      <c r="F160" s="116" t="str">
        <f>IF(B160&lt;&gt;"",SUM(INDEX(Scores,1,A160):INDEX(Scores,1000,A160))/(Number_of_participants*E160),"")</f>
        <v/>
      </c>
      <c r="G160" s="116" t="str">
        <f>IF(B160&lt;&gt;"",CORREL(INDEX(Scores,1,A160):INDEX(Scores,1000,A160),INDEX(Rest_scores,1,A160):INDEX(Rest_scores,1000,A160)),"")</f>
        <v/>
      </c>
      <c r="H160" s="116" t="str">
        <f>IF(B160&lt;&gt;"",CORREL(INDEX(Scores,1,A160):INDEX(Scores,1000,A160),Total_score),"")</f>
        <v/>
      </c>
      <c r="I160" s="116" t="str">
        <f>IF(B160&lt;&gt;"",CORREL(INDEX(Scores,1,A160):INDEX(Scores,1000,A160),Grade),"")</f>
        <v/>
      </c>
      <c r="J160" s="128" t="str">
        <f>IF(B160&lt;&gt;"",_xlfn.VAR.S(INDEX(Scores,1,A160):INDEX(Scores,1000,A160)),"")</f>
        <v/>
      </c>
      <c r="K160" s="128" t="str">
        <f>IF(B160&lt;&gt;"",_xlfn.STDEV.S(INDEX(Scores,1,A160):INDEX(Scores,1000,A160)),"")</f>
        <v/>
      </c>
    </row>
    <row r="161" spans="1:11" x14ac:dyDescent="0.35">
      <c r="A161" s="122" t="str">
        <f t="shared" si="6"/>
        <v/>
      </c>
      <c r="B161" s="124" t="str">
        <f>IFERROR(LOOKUP(A161,'2. Enter scores'!$G$12:$AE$12,'2. Enter scores'!$G$14:$AE$14),"")</f>
        <v/>
      </c>
      <c r="C161" s="116" t="str">
        <f>IF(B161&lt;&gt;"",MIN(INDEX(Scores,1,A161):INDEX(Scores,1000,A161)),"")</f>
        <v/>
      </c>
      <c r="D161" s="116" t="str">
        <f>IF(B161&lt;&gt;"",MAX(INDEX(Scores,1,A161):INDEX(Scores,1000,A161)),"")</f>
        <v/>
      </c>
      <c r="E161" s="116" t="str">
        <f t="shared" si="5"/>
        <v/>
      </c>
      <c r="F161" s="116" t="str">
        <f>IF(B161&lt;&gt;"",SUM(INDEX(Scores,1,A161):INDEX(Scores,1000,A161))/(Number_of_participants*E161),"")</f>
        <v/>
      </c>
      <c r="G161" s="116" t="str">
        <f>IF(B161&lt;&gt;"",CORREL(INDEX(Scores,1,A161):INDEX(Scores,1000,A161),INDEX(Rest_scores,1,A161):INDEX(Rest_scores,1000,A161)),"")</f>
        <v/>
      </c>
      <c r="H161" s="116" t="str">
        <f>IF(B161&lt;&gt;"",CORREL(INDEX(Scores,1,A161):INDEX(Scores,1000,A161),Total_score),"")</f>
        <v/>
      </c>
      <c r="I161" s="116" t="str">
        <f>IF(B161&lt;&gt;"",CORREL(INDEX(Scores,1,A161):INDEX(Scores,1000,A161),Grade),"")</f>
        <v/>
      </c>
      <c r="J161" s="128" t="str">
        <f>IF(B161&lt;&gt;"",_xlfn.VAR.S(INDEX(Scores,1,A161):INDEX(Scores,1000,A161)),"")</f>
        <v/>
      </c>
      <c r="K161" s="128" t="str">
        <f>IF(B161&lt;&gt;"",_xlfn.STDEV.S(INDEX(Scores,1,A161):INDEX(Scores,1000,A161)),"")</f>
        <v/>
      </c>
    </row>
    <row r="162" spans="1:11" x14ac:dyDescent="0.35">
      <c r="A162" s="122" t="str">
        <f t="shared" si="6"/>
        <v/>
      </c>
      <c r="B162" s="124" t="str">
        <f>IFERROR(LOOKUP(A162,'2. Enter scores'!$G$12:$AE$12,'2. Enter scores'!$G$14:$AE$14),"")</f>
        <v/>
      </c>
      <c r="C162" s="116" t="str">
        <f>IF(B162&lt;&gt;"",MIN(INDEX(Scores,1,A162):INDEX(Scores,1000,A162)),"")</f>
        <v/>
      </c>
      <c r="D162" s="116" t="str">
        <f>IF(B162&lt;&gt;"",MAX(INDEX(Scores,1,A162):INDEX(Scores,1000,A162)),"")</f>
        <v/>
      </c>
      <c r="E162" s="116" t="str">
        <f t="shared" si="5"/>
        <v/>
      </c>
      <c r="F162" s="116" t="str">
        <f>IF(B162&lt;&gt;"",SUM(INDEX(Scores,1,A162):INDEX(Scores,1000,A162))/(Number_of_participants*E162),"")</f>
        <v/>
      </c>
      <c r="G162" s="116" t="str">
        <f>IF(B162&lt;&gt;"",CORREL(INDEX(Scores,1,A162):INDEX(Scores,1000,A162),INDEX(Rest_scores,1,A162):INDEX(Rest_scores,1000,A162)),"")</f>
        <v/>
      </c>
      <c r="H162" s="116" t="str">
        <f>IF(B162&lt;&gt;"",CORREL(INDEX(Scores,1,A162):INDEX(Scores,1000,A162),Total_score),"")</f>
        <v/>
      </c>
      <c r="I162" s="116" t="str">
        <f>IF(B162&lt;&gt;"",CORREL(INDEX(Scores,1,A162):INDEX(Scores,1000,A162),Grade),"")</f>
        <v/>
      </c>
      <c r="J162" s="128" t="str">
        <f>IF(B162&lt;&gt;"",_xlfn.VAR.S(INDEX(Scores,1,A162):INDEX(Scores,1000,A162)),"")</f>
        <v/>
      </c>
      <c r="K162" s="128" t="str">
        <f>IF(B162&lt;&gt;"",_xlfn.STDEV.S(INDEX(Scores,1,A162):INDEX(Scores,1000,A162)),"")</f>
        <v/>
      </c>
    </row>
    <row r="163" spans="1:11" x14ac:dyDescent="0.35">
      <c r="A163" s="122" t="str">
        <f t="shared" si="6"/>
        <v/>
      </c>
      <c r="B163" s="124" t="str">
        <f>IFERROR(LOOKUP(A163,'2. Enter scores'!$G$12:$AE$12,'2. Enter scores'!$G$14:$AE$14),"")</f>
        <v/>
      </c>
      <c r="C163" s="116" t="str">
        <f>IF(B163&lt;&gt;"",MIN(INDEX(Scores,1,A163):INDEX(Scores,1000,A163)),"")</f>
        <v/>
      </c>
      <c r="D163" s="116" t="str">
        <f>IF(B163&lt;&gt;"",MAX(INDEX(Scores,1,A163):INDEX(Scores,1000,A163)),"")</f>
        <v/>
      </c>
      <c r="E163" s="116" t="str">
        <f t="shared" si="5"/>
        <v/>
      </c>
      <c r="F163" s="116" t="str">
        <f>IF(B163&lt;&gt;"",SUM(INDEX(Scores,1,A163):INDEX(Scores,1000,A163))/(Number_of_participants*E163),"")</f>
        <v/>
      </c>
      <c r="G163" s="116" t="str">
        <f>IF(B163&lt;&gt;"",CORREL(INDEX(Scores,1,A163):INDEX(Scores,1000,A163),INDEX(Rest_scores,1,A163):INDEX(Rest_scores,1000,A163)),"")</f>
        <v/>
      </c>
      <c r="H163" s="116" t="str">
        <f>IF(B163&lt;&gt;"",CORREL(INDEX(Scores,1,A163):INDEX(Scores,1000,A163),Total_score),"")</f>
        <v/>
      </c>
      <c r="I163" s="116" t="str">
        <f>IF(B163&lt;&gt;"",CORREL(INDEX(Scores,1,A163):INDEX(Scores,1000,A163),Grade),"")</f>
        <v/>
      </c>
      <c r="J163" s="128" t="str">
        <f>IF(B163&lt;&gt;"",_xlfn.VAR.S(INDEX(Scores,1,A163):INDEX(Scores,1000,A163)),"")</f>
        <v/>
      </c>
      <c r="K163" s="128" t="str">
        <f>IF(B163&lt;&gt;"",_xlfn.STDEV.S(INDEX(Scores,1,A163):INDEX(Scores,1000,A163)),"")</f>
        <v/>
      </c>
    </row>
    <row r="164" spans="1:11" x14ac:dyDescent="0.35">
      <c r="A164" s="122" t="str">
        <f t="shared" si="6"/>
        <v/>
      </c>
      <c r="B164" s="124" t="str">
        <f>IFERROR(LOOKUP(A164,'2. Enter scores'!$G$12:$AE$12,'2. Enter scores'!$G$14:$AE$14),"")</f>
        <v/>
      </c>
      <c r="C164" s="116" t="str">
        <f>IF(B164&lt;&gt;"",MIN(INDEX(Scores,1,A164):INDEX(Scores,1000,A164)),"")</f>
        <v/>
      </c>
      <c r="D164" s="116" t="str">
        <f>IF(B164&lt;&gt;"",MAX(INDEX(Scores,1,A164):INDEX(Scores,1000,A164)),"")</f>
        <v/>
      </c>
      <c r="E164" s="116" t="str">
        <f t="shared" si="5"/>
        <v/>
      </c>
      <c r="F164" s="116" t="str">
        <f>IF(B164&lt;&gt;"",SUM(INDEX(Scores,1,A164):INDEX(Scores,1000,A164))/(Number_of_participants*E164),"")</f>
        <v/>
      </c>
      <c r="G164" s="116" t="str">
        <f>IF(B164&lt;&gt;"",CORREL(INDEX(Scores,1,A164):INDEX(Scores,1000,A164),INDEX(Rest_scores,1,A164):INDEX(Rest_scores,1000,A164)),"")</f>
        <v/>
      </c>
      <c r="H164" s="116" t="str">
        <f>IF(B164&lt;&gt;"",CORREL(INDEX(Scores,1,A164):INDEX(Scores,1000,A164),Total_score),"")</f>
        <v/>
      </c>
      <c r="I164" s="116" t="str">
        <f>IF(B164&lt;&gt;"",CORREL(INDEX(Scores,1,A164):INDEX(Scores,1000,A164),Grade),"")</f>
        <v/>
      </c>
      <c r="J164" s="128" t="str">
        <f>IF(B164&lt;&gt;"",_xlfn.VAR.S(INDEX(Scores,1,A164):INDEX(Scores,1000,A164)),"")</f>
        <v/>
      </c>
      <c r="K164" s="128" t="str">
        <f>IF(B164&lt;&gt;"",_xlfn.STDEV.S(INDEX(Scores,1,A164):INDEX(Scores,1000,A164)),"")</f>
        <v/>
      </c>
    </row>
    <row r="165" spans="1:11" x14ac:dyDescent="0.35">
      <c r="A165" s="122" t="str">
        <f t="shared" si="6"/>
        <v/>
      </c>
      <c r="B165" s="124" t="str">
        <f>IFERROR(LOOKUP(A165,'2. Enter scores'!$G$12:$AE$12,'2. Enter scores'!$G$14:$AE$14),"")</f>
        <v/>
      </c>
      <c r="C165" s="116" t="str">
        <f>IF(B165&lt;&gt;"",MIN(INDEX(Scores,1,A165):INDEX(Scores,1000,A165)),"")</f>
        <v/>
      </c>
      <c r="D165" s="116" t="str">
        <f>IF(B165&lt;&gt;"",MAX(INDEX(Scores,1,A165):INDEX(Scores,1000,A165)),"")</f>
        <v/>
      </c>
      <c r="E165" s="116" t="str">
        <f t="shared" si="5"/>
        <v/>
      </c>
      <c r="F165" s="116" t="str">
        <f>IF(B165&lt;&gt;"",SUM(INDEX(Scores,1,A165):INDEX(Scores,1000,A165))/(Number_of_participants*E165),"")</f>
        <v/>
      </c>
      <c r="G165" s="116" t="str">
        <f>IF(B165&lt;&gt;"",CORREL(INDEX(Scores,1,A165):INDEX(Scores,1000,A165),INDEX(Rest_scores,1,A165):INDEX(Rest_scores,1000,A165)),"")</f>
        <v/>
      </c>
      <c r="H165" s="116" t="str">
        <f>IF(B165&lt;&gt;"",CORREL(INDEX(Scores,1,A165):INDEX(Scores,1000,A165),Total_score),"")</f>
        <v/>
      </c>
      <c r="I165" s="116" t="str">
        <f>IF(B165&lt;&gt;"",CORREL(INDEX(Scores,1,A165):INDEX(Scores,1000,A165),Grade),"")</f>
        <v/>
      </c>
      <c r="J165" s="128" t="str">
        <f>IF(B165&lt;&gt;"",_xlfn.VAR.S(INDEX(Scores,1,A165):INDEX(Scores,1000,A165)),"")</f>
        <v/>
      </c>
      <c r="K165" s="128" t="str">
        <f>IF(B165&lt;&gt;"",_xlfn.STDEV.S(INDEX(Scores,1,A165):INDEX(Scores,1000,A165)),"")</f>
        <v/>
      </c>
    </row>
    <row r="166" spans="1:11" x14ac:dyDescent="0.35">
      <c r="A166" s="122" t="str">
        <f t="shared" si="6"/>
        <v/>
      </c>
      <c r="B166" s="124" t="str">
        <f>IFERROR(LOOKUP(A166,'2. Enter scores'!$G$12:$AE$12,'2. Enter scores'!$G$14:$AE$14),"")</f>
        <v/>
      </c>
      <c r="C166" s="116" t="str">
        <f>IF(B166&lt;&gt;"",MIN(INDEX(Scores,1,A166):INDEX(Scores,1000,A166)),"")</f>
        <v/>
      </c>
      <c r="D166" s="116" t="str">
        <f>IF(B166&lt;&gt;"",MAX(INDEX(Scores,1,A166):INDEX(Scores,1000,A166)),"")</f>
        <v/>
      </c>
      <c r="E166" s="116" t="str">
        <f t="shared" si="5"/>
        <v/>
      </c>
      <c r="F166" s="116" t="str">
        <f>IF(B166&lt;&gt;"",SUM(INDEX(Scores,1,A166):INDEX(Scores,1000,A166))/(Number_of_participants*E166),"")</f>
        <v/>
      </c>
      <c r="G166" s="116" t="str">
        <f>IF(B166&lt;&gt;"",CORREL(INDEX(Scores,1,A166):INDEX(Scores,1000,A166),INDEX(Rest_scores,1,A166):INDEX(Rest_scores,1000,A166)),"")</f>
        <v/>
      </c>
      <c r="H166" s="116" t="str">
        <f>IF(B166&lt;&gt;"",CORREL(INDEX(Scores,1,A166):INDEX(Scores,1000,A166),Total_score),"")</f>
        <v/>
      </c>
      <c r="I166" s="116" t="str">
        <f>IF(B166&lt;&gt;"",CORREL(INDEX(Scores,1,A166):INDEX(Scores,1000,A166),Grade),"")</f>
        <v/>
      </c>
      <c r="J166" s="128" t="str">
        <f>IF(B166&lt;&gt;"",_xlfn.VAR.S(INDEX(Scores,1,A166):INDEX(Scores,1000,A166)),"")</f>
        <v/>
      </c>
      <c r="K166" s="128" t="str">
        <f>IF(B166&lt;&gt;"",_xlfn.STDEV.S(INDEX(Scores,1,A166):INDEX(Scores,1000,A166)),"")</f>
        <v/>
      </c>
    </row>
    <row r="167" spans="1:11" x14ac:dyDescent="0.35">
      <c r="A167" s="122" t="str">
        <f t="shared" si="6"/>
        <v/>
      </c>
      <c r="B167" s="124" t="str">
        <f>IFERROR(LOOKUP(A167,'2. Enter scores'!$G$12:$AE$12,'2. Enter scores'!$G$14:$AE$14),"")</f>
        <v/>
      </c>
      <c r="C167" s="116" t="str">
        <f>IF(B167&lt;&gt;"",MIN(INDEX(Scores,1,A167):INDEX(Scores,1000,A167)),"")</f>
        <v/>
      </c>
      <c r="D167" s="116" t="str">
        <f>IF(B167&lt;&gt;"",MAX(INDEX(Scores,1,A167):INDEX(Scores,1000,A167)),"")</f>
        <v/>
      </c>
      <c r="E167" s="116" t="str">
        <f t="shared" si="5"/>
        <v/>
      </c>
      <c r="F167" s="116" t="str">
        <f>IF(B167&lt;&gt;"",SUM(INDEX(Scores,1,A167):INDEX(Scores,1000,A167))/(Number_of_participants*E167),"")</f>
        <v/>
      </c>
      <c r="G167" s="116" t="str">
        <f>IF(B167&lt;&gt;"",CORREL(INDEX(Scores,1,A167):INDEX(Scores,1000,A167),INDEX(Rest_scores,1,A167):INDEX(Rest_scores,1000,A167)),"")</f>
        <v/>
      </c>
      <c r="H167" s="116" t="str">
        <f>IF(B167&lt;&gt;"",CORREL(INDEX(Scores,1,A167):INDEX(Scores,1000,A167),Total_score),"")</f>
        <v/>
      </c>
      <c r="I167" s="116" t="str">
        <f>IF(B167&lt;&gt;"",CORREL(INDEX(Scores,1,A167):INDEX(Scores,1000,A167),Grade),"")</f>
        <v/>
      </c>
      <c r="J167" s="128" t="str">
        <f>IF(B167&lt;&gt;"",_xlfn.VAR.S(INDEX(Scores,1,A167):INDEX(Scores,1000,A167)),"")</f>
        <v/>
      </c>
      <c r="K167" s="128" t="str">
        <f>IF(B167&lt;&gt;"",_xlfn.STDEV.S(INDEX(Scores,1,A167):INDEX(Scores,1000,A167)),"")</f>
        <v/>
      </c>
    </row>
    <row r="168" spans="1:11" x14ac:dyDescent="0.35">
      <c r="A168" s="122" t="str">
        <f t="shared" si="6"/>
        <v/>
      </c>
      <c r="B168" s="124" t="str">
        <f>IFERROR(LOOKUP(A168,'2. Enter scores'!$G$12:$AE$12,'2. Enter scores'!$G$14:$AE$14),"")</f>
        <v/>
      </c>
      <c r="C168" s="116" t="str">
        <f>IF(B168&lt;&gt;"",MIN(INDEX(Scores,1,A168):INDEX(Scores,1000,A168)),"")</f>
        <v/>
      </c>
      <c r="D168" s="116" t="str">
        <f>IF(B168&lt;&gt;"",MAX(INDEX(Scores,1,A168):INDEX(Scores,1000,A168)),"")</f>
        <v/>
      </c>
      <c r="E168" s="116" t="str">
        <f t="shared" si="5"/>
        <v/>
      </c>
      <c r="F168" s="116" t="str">
        <f>IF(B168&lt;&gt;"",SUM(INDEX(Scores,1,A168):INDEX(Scores,1000,A168))/(Number_of_participants*E168),"")</f>
        <v/>
      </c>
      <c r="G168" s="116" t="str">
        <f>IF(B168&lt;&gt;"",CORREL(INDEX(Scores,1,A168):INDEX(Scores,1000,A168),INDEX(Rest_scores,1,A168):INDEX(Rest_scores,1000,A168)),"")</f>
        <v/>
      </c>
      <c r="H168" s="116" t="str">
        <f>IF(B168&lt;&gt;"",CORREL(INDEX(Scores,1,A168):INDEX(Scores,1000,A168),Total_score),"")</f>
        <v/>
      </c>
      <c r="I168" s="116" t="str">
        <f>IF(B168&lt;&gt;"",CORREL(INDEX(Scores,1,A168):INDEX(Scores,1000,A168),Grade),"")</f>
        <v/>
      </c>
      <c r="J168" s="128" t="str">
        <f>IF(B168&lt;&gt;"",_xlfn.VAR.S(INDEX(Scores,1,A168):INDEX(Scores,1000,A168)),"")</f>
        <v/>
      </c>
      <c r="K168" s="128" t="str">
        <f>IF(B168&lt;&gt;"",_xlfn.STDEV.S(INDEX(Scores,1,A168):INDEX(Scores,1000,A168)),"")</f>
        <v/>
      </c>
    </row>
    <row r="169" spans="1:11" x14ac:dyDescent="0.35">
      <c r="A169" s="122" t="str">
        <f t="shared" si="6"/>
        <v/>
      </c>
      <c r="B169" s="124" t="str">
        <f>IFERROR(LOOKUP(A169,'2. Enter scores'!$G$12:$AE$12,'2. Enter scores'!$G$14:$AE$14),"")</f>
        <v/>
      </c>
      <c r="C169" s="116" t="str">
        <f>IF(B169&lt;&gt;"",MIN(INDEX(Scores,1,A169):INDEX(Scores,1000,A169)),"")</f>
        <v/>
      </c>
      <c r="D169" s="116" t="str">
        <f>IF(B169&lt;&gt;"",MAX(INDEX(Scores,1,A169):INDEX(Scores,1000,A169)),"")</f>
        <v/>
      </c>
      <c r="E169" s="116" t="str">
        <f t="shared" si="5"/>
        <v/>
      </c>
      <c r="F169" s="116" t="str">
        <f>IF(B169&lt;&gt;"",SUM(INDEX(Scores,1,A169):INDEX(Scores,1000,A169))/(Number_of_participants*E169),"")</f>
        <v/>
      </c>
      <c r="G169" s="116" t="str">
        <f>IF(B169&lt;&gt;"",CORREL(INDEX(Scores,1,A169):INDEX(Scores,1000,A169),INDEX(Rest_scores,1,A169):INDEX(Rest_scores,1000,A169)),"")</f>
        <v/>
      </c>
      <c r="H169" s="116" t="str">
        <f>IF(B169&lt;&gt;"",CORREL(INDEX(Scores,1,A169):INDEX(Scores,1000,A169),Total_score),"")</f>
        <v/>
      </c>
      <c r="I169" s="116" t="str">
        <f>IF(B169&lt;&gt;"",CORREL(INDEX(Scores,1,A169):INDEX(Scores,1000,A169),Grade),"")</f>
        <v/>
      </c>
      <c r="J169" s="128" t="str">
        <f>IF(B169&lt;&gt;"",_xlfn.VAR.S(INDEX(Scores,1,A169):INDEX(Scores,1000,A169)),"")</f>
        <v/>
      </c>
      <c r="K169" s="128" t="str">
        <f>IF(B169&lt;&gt;"",_xlfn.STDEV.S(INDEX(Scores,1,A169):INDEX(Scores,1000,A169)),"")</f>
        <v/>
      </c>
    </row>
    <row r="170" spans="1:11" x14ac:dyDescent="0.35">
      <c r="A170" s="122" t="str">
        <f t="shared" si="6"/>
        <v/>
      </c>
      <c r="B170" s="124" t="str">
        <f>IFERROR(LOOKUP(A170,'2. Enter scores'!$G$12:$AE$12,'2. Enter scores'!$G$14:$AE$14),"")</f>
        <v/>
      </c>
      <c r="C170" s="116" t="str">
        <f>IF(B170&lt;&gt;"",MIN(INDEX(Scores,1,A170):INDEX(Scores,1000,A170)),"")</f>
        <v/>
      </c>
      <c r="D170" s="116" t="str">
        <f>IF(B170&lt;&gt;"",MAX(INDEX(Scores,1,A170):INDEX(Scores,1000,A170)),"")</f>
        <v/>
      </c>
      <c r="E170" s="116" t="str">
        <f t="shared" si="5"/>
        <v/>
      </c>
      <c r="F170" s="116" t="str">
        <f>IF(B170&lt;&gt;"",SUM(INDEX(Scores,1,A170):INDEX(Scores,1000,A170))/(Number_of_participants*E170),"")</f>
        <v/>
      </c>
      <c r="G170" s="116" t="str">
        <f>IF(B170&lt;&gt;"",CORREL(INDEX(Scores,1,A170):INDEX(Scores,1000,A170),INDEX(Rest_scores,1,A170):INDEX(Rest_scores,1000,A170)),"")</f>
        <v/>
      </c>
      <c r="H170" s="116" t="str">
        <f>IF(B170&lt;&gt;"",CORREL(INDEX(Scores,1,A170):INDEX(Scores,1000,A170),Total_score),"")</f>
        <v/>
      </c>
      <c r="I170" s="116" t="str">
        <f>IF(B170&lt;&gt;"",CORREL(INDEX(Scores,1,A170):INDEX(Scores,1000,A170),Grade),"")</f>
        <v/>
      </c>
      <c r="J170" s="128" t="str">
        <f>IF(B170&lt;&gt;"",_xlfn.VAR.S(INDEX(Scores,1,A170):INDEX(Scores,1000,A170)),"")</f>
        <v/>
      </c>
      <c r="K170" s="128" t="str">
        <f>IF(B170&lt;&gt;"",_xlfn.STDEV.S(INDEX(Scores,1,A170):INDEX(Scores,1000,A170)),"")</f>
        <v/>
      </c>
    </row>
    <row r="171" spans="1:11" x14ac:dyDescent="0.35">
      <c r="A171" s="122" t="str">
        <f t="shared" si="6"/>
        <v/>
      </c>
      <c r="B171" s="124" t="str">
        <f>IFERROR(LOOKUP(A171,'2. Enter scores'!$G$12:$AE$12,'2. Enter scores'!$G$14:$AE$14),"")</f>
        <v/>
      </c>
      <c r="C171" s="116" t="str">
        <f>IF(B171&lt;&gt;"",MIN(INDEX(Scores,1,A171):INDEX(Scores,1000,A171)),"")</f>
        <v/>
      </c>
      <c r="D171" s="116" t="str">
        <f>IF(B171&lt;&gt;"",MAX(INDEX(Scores,1,A171):INDEX(Scores,1000,A171)),"")</f>
        <v/>
      </c>
      <c r="E171" s="116" t="str">
        <f t="shared" si="5"/>
        <v/>
      </c>
      <c r="F171" s="116" t="str">
        <f>IF(B171&lt;&gt;"",SUM(INDEX(Scores,1,A171):INDEX(Scores,1000,A171))/(Number_of_participants*E171),"")</f>
        <v/>
      </c>
      <c r="G171" s="116" t="str">
        <f>IF(B171&lt;&gt;"",CORREL(INDEX(Scores,1,A171):INDEX(Scores,1000,A171),INDEX(Rest_scores,1,A171):INDEX(Rest_scores,1000,A171)),"")</f>
        <v/>
      </c>
      <c r="H171" s="116" t="str">
        <f>IF(B171&lt;&gt;"",CORREL(INDEX(Scores,1,A171):INDEX(Scores,1000,A171),Total_score),"")</f>
        <v/>
      </c>
      <c r="I171" s="116" t="str">
        <f>IF(B171&lt;&gt;"",CORREL(INDEX(Scores,1,A171):INDEX(Scores,1000,A171),Grade),"")</f>
        <v/>
      </c>
      <c r="J171" s="128" t="str">
        <f>IF(B171&lt;&gt;"",_xlfn.VAR.S(INDEX(Scores,1,A171):INDEX(Scores,1000,A171)),"")</f>
        <v/>
      </c>
      <c r="K171" s="128" t="str">
        <f>IF(B171&lt;&gt;"",_xlfn.STDEV.S(INDEX(Scores,1,A171):INDEX(Scores,1000,A171)),"")</f>
        <v/>
      </c>
    </row>
    <row r="172" spans="1:11" x14ac:dyDescent="0.35">
      <c r="A172" s="122" t="str">
        <f t="shared" si="6"/>
        <v/>
      </c>
      <c r="B172" s="124" t="str">
        <f>IFERROR(LOOKUP(A172,'2. Enter scores'!$G$12:$AE$12,'2. Enter scores'!$G$14:$AE$14),"")</f>
        <v/>
      </c>
      <c r="C172" s="116" t="str">
        <f>IF(B172&lt;&gt;"",MIN(INDEX(Scores,1,A172):INDEX(Scores,1000,A172)),"")</f>
        <v/>
      </c>
      <c r="D172" s="116" t="str">
        <f>IF(B172&lt;&gt;"",MAX(INDEX(Scores,1,A172):INDEX(Scores,1000,A172)),"")</f>
        <v/>
      </c>
      <c r="E172" s="116" t="str">
        <f t="shared" si="5"/>
        <v/>
      </c>
      <c r="F172" s="116" t="str">
        <f>IF(B172&lt;&gt;"",SUM(INDEX(Scores,1,A172):INDEX(Scores,1000,A172))/(Number_of_participants*E172),"")</f>
        <v/>
      </c>
      <c r="G172" s="116" t="str">
        <f>IF(B172&lt;&gt;"",CORREL(INDEX(Scores,1,A172):INDEX(Scores,1000,A172),INDEX(Rest_scores,1,A172):INDEX(Rest_scores,1000,A172)),"")</f>
        <v/>
      </c>
      <c r="H172" s="116" t="str">
        <f>IF(B172&lt;&gt;"",CORREL(INDEX(Scores,1,A172):INDEX(Scores,1000,A172),Total_score),"")</f>
        <v/>
      </c>
      <c r="I172" s="116" t="str">
        <f>IF(B172&lt;&gt;"",CORREL(INDEX(Scores,1,A172):INDEX(Scores,1000,A172),Grade),"")</f>
        <v/>
      </c>
      <c r="J172" s="128" t="str">
        <f>IF(B172&lt;&gt;"",_xlfn.VAR.S(INDEX(Scores,1,A172):INDEX(Scores,1000,A172)),"")</f>
        <v/>
      </c>
      <c r="K172" s="128" t="str">
        <f>IF(B172&lt;&gt;"",_xlfn.STDEV.S(INDEX(Scores,1,A172):INDEX(Scores,1000,A172)),"")</f>
        <v/>
      </c>
    </row>
    <row r="173" spans="1:11" x14ac:dyDescent="0.35">
      <c r="A173" s="122" t="str">
        <f t="shared" si="6"/>
        <v/>
      </c>
      <c r="B173" s="124" t="str">
        <f>IFERROR(LOOKUP(A173,'2. Enter scores'!$G$12:$AE$12,'2. Enter scores'!$G$14:$AE$14),"")</f>
        <v/>
      </c>
      <c r="C173" s="116" t="str">
        <f>IF(B173&lt;&gt;"",MIN(INDEX(Scores,1,A173):INDEX(Scores,1000,A173)),"")</f>
        <v/>
      </c>
      <c r="D173" s="116" t="str">
        <f>IF(B173&lt;&gt;"",MAX(INDEX(Scores,1,A173):INDEX(Scores,1000,A173)),"")</f>
        <v/>
      </c>
      <c r="E173" s="116" t="str">
        <f t="shared" si="5"/>
        <v/>
      </c>
      <c r="F173" s="116" t="str">
        <f>IF(B173&lt;&gt;"",SUM(INDEX(Scores,1,A173):INDEX(Scores,1000,A173))/(Number_of_participants*E173),"")</f>
        <v/>
      </c>
      <c r="G173" s="116" t="str">
        <f>IF(B173&lt;&gt;"",CORREL(INDEX(Scores,1,A173):INDEX(Scores,1000,A173),INDEX(Rest_scores,1,A173):INDEX(Rest_scores,1000,A173)),"")</f>
        <v/>
      </c>
      <c r="H173" s="116" t="str">
        <f>IF(B173&lt;&gt;"",CORREL(INDEX(Scores,1,A173):INDEX(Scores,1000,A173),Total_score),"")</f>
        <v/>
      </c>
      <c r="I173" s="116" t="str">
        <f>IF(B173&lt;&gt;"",CORREL(INDEX(Scores,1,A173):INDEX(Scores,1000,A173),Grade),"")</f>
        <v/>
      </c>
      <c r="J173" s="128" t="str">
        <f>IF(B173&lt;&gt;"",_xlfn.VAR.S(INDEX(Scores,1,A173):INDEX(Scores,1000,A173)),"")</f>
        <v/>
      </c>
      <c r="K173" s="128" t="str">
        <f>IF(B173&lt;&gt;"",_xlfn.STDEV.S(INDEX(Scores,1,A173):INDEX(Scores,1000,A173)),"")</f>
        <v/>
      </c>
    </row>
    <row r="174" spans="1:11" x14ac:dyDescent="0.35">
      <c r="A174" s="122" t="str">
        <f t="shared" si="6"/>
        <v/>
      </c>
      <c r="B174" s="124" t="str">
        <f>IFERROR(LOOKUP(A174,'2. Enter scores'!$G$12:$AE$12,'2. Enter scores'!$G$14:$AE$14),"")</f>
        <v/>
      </c>
      <c r="C174" s="116" t="str">
        <f>IF(B174&lt;&gt;"",MIN(INDEX(Scores,1,A174):INDEX(Scores,1000,A174)),"")</f>
        <v/>
      </c>
      <c r="D174" s="116" t="str">
        <f>IF(B174&lt;&gt;"",MAX(INDEX(Scores,1,A174):INDEX(Scores,1000,A174)),"")</f>
        <v/>
      </c>
      <c r="E174" s="116" t="str">
        <f t="shared" si="5"/>
        <v/>
      </c>
      <c r="F174" s="116" t="str">
        <f>IF(B174&lt;&gt;"",SUM(INDEX(Scores,1,A174):INDEX(Scores,1000,A174))/(Number_of_participants*E174),"")</f>
        <v/>
      </c>
      <c r="G174" s="116" t="str">
        <f>IF(B174&lt;&gt;"",CORREL(INDEX(Scores,1,A174):INDEX(Scores,1000,A174),INDEX(Rest_scores,1,A174):INDEX(Rest_scores,1000,A174)),"")</f>
        <v/>
      </c>
      <c r="H174" s="116" t="str">
        <f>IF(B174&lt;&gt;"",CORREL(INDEX(Scores,1,A174):INDEX(Scores,1000,A174),Total_score),"")</f>
        <v/>
      </c>
      <c r="I174" s="116" t="str">
        <f>IF(B174&lt;&gt;"",CORREL(INDEX(Scores,1,A174):INDEX(Scores,1000,A174),Grade),"")</f>
        <v/>
      </c>
      <c r="J174" s="128" t="str">
        <f>IF(B174&lt;&gt;"",_xlfn.VAR.S(INDEX(Scores,1,A174):INDEX(Scores,1000,A174)),"")</f>
        <v/>
      </c>
      <c r="K174" s="128" t="str">
        <f>IF(B174&lt;&gt;"",_xlfn.STDEV.S(INDEX(Scores,1,A174):INDEX(Scores,1000,A174)),"")</f>
        <v/>
      </c>
    </row>
    <row r="175" spans="1:11" x14ac:dyDescent="0.35">
      <c r="A175" s="122" t="str">
        <f t="shared" si="6"/>
        <v/>
      </c>
      <c r="B175" s="124" t="str">
        <f>IFERROR(LOOKUP(A175,'2. Enter scores'!$G$12:$AE$12,'2. Enter scores'!$G$14:$AE$14),"")</f>
        <v/>
      </c>
      <c r="C175" s="116" t="str">
        <f>IF(B175&lt;&gt;"",MIN(INDEX(Scores,1,A175):INDEX(Scores,1000,A175)),"")</f>
        <v/>
      </c>
      <c r="D175" s="116" t="str">
        <f>IF(B175&lt;&gt;"",MAX(INDEX(Scores,1,A175):INDEX(Scores,1000,A175)),"")</f>
        <v/>
      </c>
      <c r="E175" s="116" t="str">
        <f t="shared" si="5"/>
        <v/>
      </c>
      <c r="F175" s="116" t="str">
        <f>IF(B175&lt;&gt;"",SUM(INDEX(Scores,1,A175):INDEX(Scores,1000,A175))/(Number_of_participants*E175),"")</f>
        <v/>
      </c>
      <c r="G175" s="116" t="str">
        <f>IF(B175&lt;&gt;"",CORREL(INDEX(Scores,1,A175):INDEX(Scores,1000,A175),INDEX(Rest_scores,1,A175):INDEX(Rest_scores,1000,A175)),"")</f>
        <v/>
      </c>
      <c r="H175" s="116" t="str">
        <f>IF(B175&lt;&gt;"",CORREL(INDEX(Scores,1,A175):INDEX(Scores,1000,A175),Total_score),"")</f>
        <v/>
      </c>
      <c r="I175" s="116" t="str">
        <f>IF(B175&lt;&gt;"",CORREL(INDEX(Scores,1,A175):INDEX(Scores,1000,A175),Grade),"")</f>
        <v/>
      </c>
      <c r="J175" s="128" t="str">
        <f>IF(B175&lt;&gt;"",_xlfn.VAR.S(INDEX(Scores,1,A175):INDEX(Scores,1000,A175)),"")</f>
        <v/>
      </c>
      <c r="K175" s="128" t="str">
        <f>IF(B175&lt;&gt;"",_xlfn.STDEV.S(INDEX(Scores,1,A175):INDEX(Scores,1000,A175)),"")</f>
        <v/>
      </c>
    </row>
    <row r="176" spans="1:11" x14ac:dyDescent="0.35">
      <c r="A176" s="122" t="str">
        <f t="shared" si="6"/>
        <v/>
      </c>
      <c r="B176" s="124" t="str">
        <f>IFERROR(LOOKUP(A176,'2. Enter scores'!$G$12:$AE$12,'2. Enter scores'!$G$14:$AE$14),"")</f>
        <v/>
      </c>
      <c r="C176" s="116" t="str">
        <f>IF(B176&lt;&gt;"",MIN(INDEX(Scores,1,A176):INDEX(Scores,1000,A176)),"")</f>
        <v/>
      </c>
      <c r="D176" s="116" t="str">
        <f>IF(B176&lt;&gt;"",MAX(INDEX(Scores,1,A176):INDEX(Scores,1000,A176)),"")</f>
        <v/>
      </c>
      <c r="E176" s="116" t="str">
        <f t="shared" si="5"/>
        <v/>
      </c>
      <c r="F176" s="116" t="str">
        <f>IF(B176&lt;&gt;"",SUM(INDEX(Scores,1,A176):INDEX(Scores,1000,A176))/(Number_of_participants*E176),"")</f>
        <v/>
      </c>
      <c r="G176" s="116" t="str">
        <f>IF(B176&lt;&gt;"",CORREL(INDEX(Scores,1,A176):INDEX(Scores,1000,A176),INDEX(Rest_scores,1,A176):INDEX(Rest_scores,1000,A176)),"")</f>
        <v/>
      </c>
      <c r="H176" s="116" t="str">
        <f>IF(B176&lt;&gt;"",CORREL(INDEX(Scores,1,A176):INDEX(Scores,1000,A176),Total_score),"")</f>
        <v/>
      </c>
      <c r="I176" s="116" t="str">
        <f>IF(B176&lt;&gt;"",CORREL(INDEX(Scores,1,A176):INDEX(Scores,1000,A176),Grade),"")</f>
        <v/>
      </c>
      <c r="J176" s="128" t="str">
        <f>IF(B176&lt;&gt;"",_xlfn.VAR.S(INDEX(Scores,1,A176):INDEX(Scores,1000,A176)),"")</f>
        <v/>
      </c>
      <c r="K176" s="128" t="str">
        <f>IF(B176&lt;&gt;"",_xlfn.STDEV.S(INDEX(Scores,1,A176):INDEX(Scores,1000,A176)),"")</f>
        <v/>
      </c>
    </row>
    <row r="177" spans="1:11" x14ac:dyDescent="0.35">
      <c r="A177" s="122" t="str">
        <f t="shared" si="6"/>
        <v/>
      </c>
      <c r="B177" s="124" t="str">
        <f>IFERROR(LOOKUP(A177,'2. Enter scores'!$G$12:$AE$12,'2. Enter scores'!$G$14:$AE$14),"")</f>
        <v/>
      </c>
      <c r="C177" s="116" t="str">
        <f>IF(B177&lt;&gt;"",MIN(INDEX(Scores,1,A177):INDEX(Scores,1000,A177)),"")</f>
        <v/>
      </c>
      <c r="D177" s="116" t="str">
        <f>IF(B177&lt;&gt;"",MAX(INDEX(Scores,1,A177):INDEX(Scores,1000,A177)),"")</f>
        <v/>
      </c>
      <c r="E177" s="116" t="str">
        <f t="shared" si="5"/>
        <v/>
      </c>
      <c r="F177" s="116" t="str">
        <f>IF(B177&lt;&gt;"",SUM(INDEX(Scores,1,A177):INDEX(Scores,1000,A177))/(Number_of_participants*E177),"")</f>
        <v/>
      </c>
      <c r="G177" s="116" t="str">
        <f>IF(B177&lt;&gt;"",CORREL(INDEX(Scores,1,A177):INDEX(Scores,1000,A177),INDEX(Rest_scores,1,A177):INDEX(Rest_scores,1000,A177)),"")</f>
        <v/>
      </c>
      <c r="H177" s="116" t="str">
        <f>IF(B177&lt;&gt;"",CORREL(INDEX(Scores,1,A177):INDEX(Scores,1000,A177),Total_score),"")</f>
        <v/>
      </c>
      <c r="I177" s="116" t="str">
        <f>IF(B177&lt;&gt;"",CORREL(INDEX(Scores,1,A177):INDEX(Scores,1000,A177),Grade),"")</f>
        <v/>
      </c>
      <c r="J177" s="128" t="str">
        <f>IF(B177&lt;&gt;"",_xlfn.VAR.S(INDEX(Scores,1,A177):INDEX(Scores,1000,A177)),"")</f>
        <v/>
      </c>
      <c r="K177" s="128" t="str">
        <f>IF(B177&lt;&gt;"",_xlfn.STDEV.S(INDEX(Scores,1,A177):INDEX(Scores,1000,A177)),"")</f>
        <v/>
      </c>
    </row>
    <row r="178" spans="1:11" x14ac:dyDescent="0.35">
      <c r="A178" s="122" t="str">
        <f t="shared" si="6"/>
        <v/>
      </c>
      <c r="B178" s="124" t="str">
        <f>IFERROR(LOOKUP(A178,'2. Enter scores'!$G$12:$AE$12,'2. Enter scores'!$G$14:$AE$14),"")</f>
        <v/>
      </c>
      <c r="C178" s="116" t="str">
        <f>IF(B178&lt;&gt;"",MIN(INDEX(Scores,1,A178):INDEX(Scores,1000,A178)),"")</f>
        <v/>
      </c>
      <c r="D178" s="116" t="str">
        <f>IF(B178&lt;&gt;"",MAX(INDEX(Scores,1,A178):INDEX(Scores,1000,A178)),"")</f>
        <v/>
      </c>
      <c r="E178" s="116" t="str">
        <f t="shared" si="5"/>
        <v/>
      </c>
      <c r="F178" s="116" t="str">
        <f>IF(B178&lt;&gt;"",SUM(INDEX(Scores,1,A178):INDEX(Scores,1000,A178))/(Number_of_participants*E178),"")</f>
        <v/>
      </c>
      <c r="G178" s="116" t="str">
        <f>IF(B178&lt;&gt;"",CORREL(INDEX(Scores,1,A178):INDEX(Scores,1000,A178),INDEX(Rest_scores,1,A178):INDEX(Rest_scores,1000,A178)),"")</f>
        <v/>
      </c>
      <c r="H178" s="116" t="str">
        <f>IF(B178&lt;&gt;"",CORREL(INDEX(Scores,1,A178):INDEX(Scores,1000,A178),Total_score),"")</f>
        <v/>
      </c>
      <c r="I178" s="116" t="str">
        <f>IF(B178&lt;&gt;"",CORREL(INDEX(Scores,1,A178):INDEX(Scores,1000,A178),Grade),"")</f>
        <v/>
      </c>
      <c r="J178" s="128" t="str">
        <f>IF(B178&lt;&gt;"",_xlfn.VAR.S(INDEX(Scores,1,A178):INDEX(Scores,1000,A178)),"")</f>
        <v/>
      </c>
      <c r="K178" s="128" t="str">
        <f>IF(B178&lt;&gt;"",_xlfn.STDEV.S(INDEX(Scores,1,A178):INDEX(Scores,1000,A178)),"")</f>
        <v/>
      </c>
    </row>
    <row r="179" spans="1:11" x14ac:dyDescent="0.35">
      <c r="A179" s="122" t="str">
        <f t="shared" si="6"/>
        <v/>
      </c>
      <c r="B179" s="124" t="str">
        <f>IFERROR(LOOKUP(A179,'2. Enter scores'!$G$12:$AE$12,'2. Enter scores'!$G$14:$AE$14),"")</f>
        <v/>
      </c>
      <c r="C179" s="116" t="str">
        <f>IF(B179&lt;&gt;"",MIN(INDEX(Scores,1,A179):INDEX(Scores,1000,A179)),"")</f>
        <v/>
      </c>
      <c r="D179" s="116" t="str">
        <f>IF(B179&lt;&gt;"",MAX(INDEX(Scores,1,A179):INDEX(Scores,1000,A179)),"")</f>
        <v/>
      </c>
      <c r="E179" s="116" t="str">
        <f t="shared" si="5"/>
        <v/>
      </c>
      <c r="F179" s="116" t="str">
        <f>IF(B179&lt;&gt;"",SUM(INDEX(Scores,1,A179):INDEX(Scores,1000,A179))/(Number_of_participants*E179),"")</f>
        <v/>
      </c>
      <c r="G179" s="116" t="str">
        <f>IF(B179&lt;&gt;"",CORREL(INDEX(Scores,1,A179):INDEX(Scores,1000,A179),INDEX(Rest_scores,1,A179):INDEX(Rest_scores,1000,A179)),"")</f>
        <v/>
      </c>
      <c r="H179" s="116" t="str">
        <f>IF(B179&lt;&gt;"",CORREL(INDEX(Scores,1,A179):INDEX(Scores,1000,A179),Total_score),"")</f>
        <v/>
      </c>
      <c r="I179" s="116" t="str">
        <f>IF(B179&lt;&gt;"",CORREL(INDEX(Scores,1,A179):INDEX(Scores,1000,A179),Grade),"")</f>
        <v/>
      </c>
      <c r="J179" s="128" t="str">
        <f>IF(B179&lt;&gt;"",_xlfn.VAR.S(INDEX(Scores,1,A179):INDEX(Scores,1000,A179)),"")</f>
        <v/>
      </c>
      <c r="K179" s="128" t="str">
        <f>IF(B179&lt;&gt;"",_xlfn.STDEV.S(INDEX(Scores,1,A179):INDEX(Scores,1000,A179)),"")</f>
        <v/>
      </c>
    </row>
    <row r="180" spans="1:11" x14ac:dyDescent="0.35">
      <c r="A180" s="122" t="str">
        <f t="shared" si="6"/>
        <v/>
      </c>
      <c r="B180" s="124" t="str">
        <f>IFERROR(LOOKUP(A180,'2. Enter scores'!$G$12:$AE$12,'2. Enter scores'!$G$14:$AE$14),"")</f>
        <v/>
      </c>
      <c r="C180" s="116" t="str">
        <f>IF(B180&lt;&gt;"",MIN(INDEX(Scores,1,A180):INDEX(Scores,1000,A180)),"")</f>
        <v/>
      </c>
      <c r="D180" s="116" t="str">
        <f>IF(B180&lt;&gt;"",MAX(INDEX(Scores,1,A180):INDEX(Scores,1000,A180)),"")</f>
        <v/>
      </c>
      <c r="E180" s="116" t="str">
        <f t="shared" si="5"/>
        <v/>
      </c>
      <c r="F180" s="116" t="str">
        <f>IF(B180&lt;&gt;"",SUM(INDEX(Scores,1,A180):INDEX(Scores,1000,A180))/(Number_of_participants*E180),"")</f>
        <v/>
      </c>
      <c r="G180" s="116" t="str">
        <f>IF(B180&lt;&gt;"",CORREL(INDEX(Scores,1,A180):INDEX(Scores,1000,A180),INDEX(Rest_scores,1,A180):INDEX(Rest_scores,1000,A180)),"")</f>
        <v/>
      </c>
      <c r="H180" s="116" t="str">
        <f>IF(B180&lt;&gt;"",CORREL(INDEX(Scores,1,A180):INDEX(Scores,1000,A180),Total_score),"")</f>
        <v/>
      </c>
      <c r="I180" s="116" t="str">
        <f>IF(B180&lt;&gt;"",CORREL(INDEX(Scores,1,A180):INDEX(Scores,1000,A180),Grade),"")</f>
        <v/>
      </c>
      <c r="J180" s="128" t="str">
        <f>IF(B180&lt;&gt;"",_xlfn.VAR.S(INDEX(Scores,1,A180):INDEX(Scores,1000,A180)),"")</f>
        <v/>
      </c>
      <c r="K180" s="128" t="str">
        <f>IF(B180&lt;&gt;"",_xlfn.STDEV.S(INDEX(Scores,1,A180):INDEX(Scores,1000,A180)),"")</f>
        <v/>
      </c>
    </row>
    <row r="181" spans="1:11" x14ac:dyDescent="0.35">
      <c r="A181" s="122" t="str">
        <f t="shared" si="6"/>
        <v/>
      </c>
      <c r="B181" s="124" t="str">
        <f>IFERROR(LOOKUP(A181,'2. Enter scores'!$G$12:$AE$12,'2. Enter scores'!$G$14:$AE$14),"")</f>
        <v/>
      </c>
      <c r="C181" s="116" t="str">
        <f>IF(B181&lt;&gt;"",MIN(INDEX(Scores,1,A181):INDEX(Scores,1000,A181)),"")</f>
        <v/>
      </c>
      <c r="D181" s="116" t="str">
        <f>IF(B181&lt;&gt;"",MAX(INDEX(Scores,1,A181):INDEX(Scores,1000,A181)),"")</f>
        <v/>
      </c>
      <c r="E181" s="116" t="str">
        <f t="shared" si="5"/>
        <v/>
      </c>
      <c r="F181" s="116" t="str">
        <f>IF(B181&lt;&gt;"",SUM(INDEX(Scores,1,A181):INDEX(Scores,1000,A181))/(Number_of_participants*E181),"")</f>
        <v/>
      </c>
      <c r="G181" s="116" t="str">
        <f>IF(B181&lt;&gt;"",CORREL(INDEX(Scores,1,A181):INDEX(Scores,1000,A181),INDEX(Rest_scores,1,A181):INDEX(Rest_scores,1000,A181)),"")</f>
        <v/>
      </c>
      <c r="H181" s="116" t="str">
        <f>IF(B181&lt;&gt;"",CORREL(INDEX(Scores,1,A181):INDEX(Scores,1000,A181),Total_score),"")</f>
        <v/>
      </c>
      <c r="I181" s="116" t="str">
        <f>IF(B181&lt;&gt;"",CORREL(INDEX(Scores,1,A181):INDEX(Scores,1000,A181),Grade),"")</f>
        <v/>
      </c>
      <c r="J181" s="128" t="str">
        <f>IF(B181&lt;&gt;"",_xlfn.VAR.S(INDEX(Scores,1,A181):INDEX(Scores,1000,A181)),"")</f>
        <v/>
      </c>
      <c r="K181" s="128" t="str">
        <f>IF(B181&lt;&gt;"",_xlfn.STDEV.S(INDEX(Scores,1,A181):INDEX(Scores,1000,A181)),"")</f>
        <v/>
      </c>
    </row>
    <row r="182" spans="1:11" x14ac:dyDescent="0.35">
      <c r="A182" s="122" t="str">
        <f t="shared" si="6"/>
        <v/>
      </c>
      <c r="B182" s="124" t="str">
        <f>IFERROR(LOOKUP(A182,'2. Enter scores'!$G$12:$AE$12,'2. Enter scores'!$G$14:$AE$14),"")</f>
        <v/>
      </c>
      <c r="C182" s="116" t="str">
        <f>IF(B182&lt;&gt;"",MIN(INDEX(Scores,1,A182):INDEX(Scores,1000,A182)),"")</f>
        <v/>
      </c>
      <c r="D182" s="116" t="str">
        <f>IF(B182&lt;&gt;"",MAX(INDEX(Scores,1,A182):INDEX(Scores,1000,A182)),"")</f>
        <v/>
      </c>
      <c r="E182" s="116" t="str">
        <f t="shared" si="5"/>
        <v/>
      </c>
      <c r="F182" s="116" t="str">
        <f>IF(B182&lt;&gt;"",SUM(INDEX(Scores,1,A182):INDEX(Scores,1000,A182))/(Number_of_participants*E182),"")</f>
        <v/>
      </c>
      <c r="G182" s="116" t="str">
        <f>IF(B182&lt;&gt;"",CORREL(INDEX(Scores,1,A182):INDEX(Scores,1000,A182),INDEX(Rest_scores,1,A182):INDEX(Rest_scores,1000,A182)),"")</f>
        <v/>
      </c>
      <c r="H182" s="116" t="str">
        <f>IF(B182&lt;&gt;"",CORREL(INDEX(Scores,1,A182):INDEX(Scores,1000,A182),Total_score),"")</f>
        <v/>
      </c>
      <c r="I182" s="116" t="str">
        <f>IF(B182&lt;&gt;"",CORREL(INDEX(Scores,1,A182):INDEX(Scores,1000,A182),Grade),"")</f>
        <v/>
      </c>
      <c r="J182" s="128" t="str">
        <f>IF(B182&lt;&gt;"",_xlfn.VAR.S(INDEX(Scores,1,A182):INDEX(Scores,1000,A182)),"")</f>
        <v/>
      </c>
      <c r="K182" s="128" t="str">
        <f>IF(B182&lt;&gt;"",_xlfn.STDEV.S(INDEX(Scores,1,A182):INDEX(Scores,1000,A182)),"")</f>
        <v/>
      </c>
    </row>
    <row r="183" spans="1:11" x14ac:dyDescent="0.35">
      <c r="A183" s="122" t="str">
        <f t="shared" si="6"/>
        <v/>
      </c>
      <c r="B183" s="124" t="str">
        <f>IFERROR(LOOKUP(A183,'2. Enter scores'!$G$12:$AE$12,'2. Enter scores'!$G$14:$AE$14),"")</f>
        <v/>
      </c>
      <c r="C183" s="116" t="str">
        <f>IF(B183&lt;&gt;"",MIN(INDEX(Scores,1,A183):INDEX(Scores,1000,A183)),"")</f>
        <v/>
      </c>
      <c r="D183" s="116" t="str">
        <f>IF(B183&lt;&gt;"",MAX(INDEX(Scores,1,A183):INDEX(Scores,1000,A183)),"")</f>
        <v/>
      </c>
      <c r="E183" s="116" t="str">
        <f t="shared" si="5"/>
        <v/>
      </c>
      <c r="F183" s="116" t="str">
        <f>IF(B183&lt;&gt;"",SUM(INDEX(Scores,1,A183):INDEX(Scores,1000,A183))/(Number_of_participants*E183),"")</f>
        <v/>
      </c>
      <c r="G183" s="116" t="str">
        <f>IF(B183&lt;&gt;"",CORREL(INDEX(Scores,1,A183):INDEX(Scores,1000,A183),INDEX(Rest_scores,1,A183):INDEX(Rest_scores,1000,A183)),"")</f>
        <v/>
      </c>
      <c r="H183" s="116" t="str">
        <f>IF(B183&lt;&gt;"",CORREL(INDEX(Scores,1,A183):INDEX(Scores,1000,A183),Total_score),"")</f>
        <v/>
      </c>
      <c r="I183" s="116" t="str">
        <f>IF(B183&lt;&gt;"",CORREL(INDEX(Scores,1,A183):INDEX(Scores,1000,A183),Grade),"")</f>
        <v/>
      </c>
      <c r="J183" s="128" t="str">
        <f>IF(B183&lt;&gt;"",_xlfn.VAR.S(INDEX(Scores,1,A183):INDEX(Scores,1000,A183)),"")</f>
        <v/>
      </c>
      <c r="K183" s="128" t="str">
        <f>IF(B183&lt;&gt;"",_xlfn.STDEV.S(INDEX(Scores,1,A183):INDEX(Scores,1000,A183)),"")</f>
        <v/>
      </c>
    </row>
    <row r="184" spans="1:11" x14ac:dyDescent="0.35">
      <c r="A184" s="122" t="str">
        <f t="shared" si="6"/>
        <v/>
      </c>
      <c r="B184" s="124" t="str">
        <f>IFERROR(LOOKUP(A184,'2. Enter scores'!$G$12:$AE$12,'2. Enter scores'!$G$14:$AE$14),"")</f>
        <v/>
      </c>
      <c r="C184" s="116" t="str">
        <f>IF(B184&lt;&gt;"",MIN(INDEX(Scores,1,A184):INDEX(Scores,1000,A184)),"")</f>
        <v/>
      </c>
      <c r="D184" s="116" t="str">
        <f>IF(B184&lt;&gt;"",MAX(INDEX(Scores,1,A184):INDEX(Scores,1000,A184)),"")</f>
        <v/>
      </c>
      <c r="E184" s="116" t="str">
        <f t="shared" si="5"/>
        <v/>
      </c>
      <c r="F184" s="116" t="str">
        <f>IF(B184&lt;&gt;"",SUM(INDEX(Scores,1,A184):INDEX(Scores,1000,A184))/(Number_of_participants*E184),"")</f>
        <v/>
      </c>
      <c r="G184" s="116" t="str">
        <f>IF(B184&lt;&gt;"",CORREL(INDEX(Scores,1,A184):INDEX(Scores,1000,A184),INDEX(Rest_scores,1,A184):INDEX(Rest_scores,1000,A184)),"")</f>
        <v/>
      </c>
      <c r="H184" s="116" t="str">
        <f>IF(B184&lt;&gt;"",CORREL(INDEX(Scores,1,A184):INDEX(Scores,1000,A184),Total_score),"")</f>
        <v/>
      </c>
      <c r="I184" s="116" t="str">
        <f>IF(B184&lt;&gt;"",CORREL(INDEX(Scores,1,A184):INDEX(Scores,1000,A184),Grade),"")</f>
        <v/>
      </c>
      <c r="J184" s="128" t="str">
        <f>IF(B184&lt;&gt;"",_xlfn.VAR.S(INDEX(Scores,1,A184):INDEX(Scores,1000,A184)),"")</f>
        <v/>
      </c>
      <c r="K184" s="128" t="str">
        <f>IF(B184&lt;&gt;"",_xlfn.STDEV.S(INDEX(Scores,1,A184):INDEX(Scores,1000,A184)),"")</f>
        <v/>
      </c>
    </row>
    <row r="185" spans="1:11" x14ac:dyDescent="0.35">
      <c r="A185" s="122" t="str">
        <f t="shared" si="6"/>
        <v/>
      </c>
      <c r="B185" s="124" t="str">
        <f>IFERROR(LOOKUP(A185,'2. Enter scores'!$G$12:$AE$12,'2. Enter scores'!$G$14:$AE$14),"")</f>
        <v/>
      </c>
      <c r="C185" s="116" t="str">
        <f>IF(B185&lt;&gt;"",MIN(INDEX(Scores,1,A185):INDEX(Scores,1000,A185)),"")</f>
        <v/>
      </c>
      <c r="D185" s="116" t="str">
        <f>IF(B185&lt;&gt;"",MAX(INDEX(Scores,1,A185):INDEX(Scores,1000,A185)),"")</f>
        <v/>
      </c>
      <c r="E185" s="116" t="str">
        <f t="shared" si="5"/>
        <v/>
      </c>
      <c r="F185" s="116" t="str">
        <f>IF(B185&lt;&gt;"",SUM(INDEX(Scores,1,A185):INDEX(Scores,1000,A185))/(Number_of_participants*E185),"")</f>
        <v/>
      </c>
      <c r="G185" s="116" t="str">
        <f>IF(B185&lt;&gt;"",CORREL(INDEX(Scores,1,A185):INDEX(Scores,1000,A185),INDEX(Rest_scores,1,A185):INDEX(Rest_scores,1000,A185)),"")</f>
        <v/>
      </c>
      <c r="H185" s="116" t="str">
        <f>IF(B185&lt;&gt;"",CORREL(INDEX(Scores,1,A185):INDEX(Scores,1000,A185),Total_score),"")</f>
        <v/>
      </c>
      <c r="I185" s="116" t="str">
        <f>IF(B185&lt;&gt;"",CORREL(INDEX(Scores,1,A185):INDEX(Scores,1000,A185),Grade),"")</f>
        <v/>
      </c>
      <c r="J185" s="128" t="str">
        <f>IF(B185&lt;&gt;"",_xlfn.VAR.S(INDEX(Scores,1,A185):INDEX(Scores,1000,A185)),"")</f>
        <v/>
      </c>
      <c r="K185" s="128" t="str">
        <f>IF(B185&lt;&gt;"",_xlfn.STDEV.S(INDEX(Scores,1,A185):INDEX(Scores,1000,A185)),"")</f>
        <v/>
      </c>
    </row>
    <row r="186" spans="1:11" x14ac:dyDescent="0.35">
      <c r="A186" s="122" t="str">
        <f t="shared" si="6"/>
        <v/>
      </c>
      <c r="B186" s="124" t="str">
        <f>IFERROR(LOOKUP(A186,'2. Enter scores'!$G$12:$AE$12,'2. Enter scores'!$G$14:$AE$14),"")</f>
        <v/>
      </c>
      <c r="C186" s="116" t="str">
        <f>IF(B186&lt;&gt;"",MIN(INDEX(Scores,1,A186):INDEX(Scores,1000,A186)),"")</f>
        <v/>
      </c>
      <c r="D186" s="116" t="str">
        <f>IF(B186&lt;&gt;"",MAX(INDEX(Scores,1,A186):INDEX(Scores,1000,A186)),"")</f>
        <v/>
      </c>
      <c r="E186" s="116" t="str">
        <f t="shared" si="5"/>
        <v/>
      </c>
      <c r="F186" s="116" t="str">
        <f>IF(B186&lt;&gt;"",SUM(INDEX(Scores,1,A186):INDEX(Scores,1000,A186))/(Number_of_participants*E186),"")</f>
        <v/>
      </c>
      <c r="G186" s="116" t="str">
        <f>IF(B186&lt;&gt;"",CORREL(INDEX(Scores,1,A186):INDEX(Scores,1000,A186),INDEX(Rest_scores,1,A186):INDEX(Rest_scores,1000,A186)),"")</f>
        <v/>
      </c>
      <c r="H186" s="116" t="str">
        <f>IF(B186&lt;&gt;"",CORREL(INDEX(Scores,1,A186):INDEX(Scores,1000,A186),Total_score),"")</f>
        <v/>
      </c>
      <c r="I186" s="116" t="str">
        <f>IF(B186&lt;&gt;"",CORREL(INDEX(Scores,1,A186):INDEX(Scores,1000,A186),Grade),"")</f>
        <v/>
      </c>
      <c r="J186" s="128" t="str">
        <f>IF(B186&lt;&gt;"",_xlfn.VAR.S(INDEX(Scores,1,A186):INDEX(Scores,1000,A186)),"")</f>
        <v/>
      </c>
      <c r="K186" s="128" t="str">
        <f>IF(B186&lt;&gt;"",_xlfn.STDEV.S(INDEX(Scores,1,A186):INDEX(Scores,1000,A186)),"")</f>
        <v/>
      </c>
    </row>
    <row r="187" spans="1:11" x14ac:dyDescent="0.35">
      <c r="A187" s="122" t="str">
        <f t="shared" si="6"/>
        <v/>
      </c>
      <c r="B187" s="124" t="str">
        <f>IFERROR(LOOKUP(A187,'2. Enter scores'!$G$12:$AE$12,'2. Enter scores'!$G$14:$AE$14),"")</f>
        <v/>
      </c>
      <c r="C187" s="116" t="str">
        <f>IF(B187&lt;&gt;"",MIN(INDEX(Scores,1,A187):INDEX(Scores,1000,A187)),"")</f>
        <v/>
      </c>
      <c r="D187" s="116" t="str">
        <f>IF(B187&lt;&gt;"",MAX(INDEX(Scores,1,A187):INDEX(Scores,1000,A187)),"")</f>
        <v/>
      </c>
      <c r="E187" s="116" t="str">
        <f t="shared" si="5"/>
        <v/>
      </c>
      <c r="F187" s="116" t="str">
        <f>IF(B187&lt;&gt;"",SUM(INDEX(Scores,1,A187):INDEX(Scores,1000,A187))/(Number_of_participants*E187),"")</f>
        <v/>
      </c>
      <c r="G187" s="116" t="str">
        <f>IF(B187&lt;&gt;"",CORREL(INDEX(Scores,1,A187):INDEX(Scores,1000,A187),INDEX(Rest_scores,1,A187):INDEX(Rest_scores,1000,A187)),"")</f>
        <v/>
      </c>
      <c r="H187" s="116" t="str">
        <f>IF(B187&lt;&gt;"",CORREL(INDEX(Scores,1,A187):INDEX(Scores,1000,A187),Total_score),"")</f>
        <v/>
      </c>
      <c r="I187" s="116" t="str">
        <f>IF(B187&lt;&gt;"",CORREL(INDEX(Scores,1,A187):INDEX(Scores,1000,A187),Grade),"")</f>
        <v/>
      </c>
      <c r="J187" s="128" t="str">
        <f>IF(B187&lt;&gt;"",_xlfn.VAR.S(INDEX(Scores,1,A187):INDEX(Scores,1000,A187)),"")</f>
        <v/>
      </c>
      <c r="K187" s="128" t="str">
        <f>IF(B187&lt;&gt;"",_xlfn.STDEV.S(INDEX(Scores,1,A187):INDEX(Scores,1000,A187)),"")</f>
        <v/>
      </c>
    </row>
    <row r="188" spans="1:11" x14ac:dyDescent="0.35">
      <c r="A188" s="122" t="str">
        <f t="shared" si="6"/>
        <v/>
      </c>
      <c r="B188" s="124" t="str">
        <f>IFERROR(LOOKUP(A188,'2. Enter scores'!$G$12:$AE$12,'2. Enter scores'!$G$14:$AE$14),"")</f>
        <v/>
      </c>
      <c r="C188" s="116" t="str">
        <f>IF(B188&lt;&gt;"",MIN(INDEX(Scores,1,A188):INDEX(Scores,1000,A188)),"")</f>
        <v/>
      </c>
      <c r="D188" s="116" t="str">
        <f>IF(B188&lt;&gt;"",MAX(INDEX(Scores,1,A188):INDEX(Scores,1000,A188)),"")</f>
        <v/>
      </c>
      <c r="E188" s="116" t="str">
        <f t="shared" si="5"/>
        <v/>
      </c>
      <c r="F188" s="116" t="str">
        <f>IF(B188&lt;&gt;"",SUM(INDEX(Scores,1,A188):INDEX(Scores,1000,A188))/(Number_of_participants*E188),"")</f>
        <v/>
      </c>
      <c r="G188" s="116" t="str">
        <f>IF(B188&lt;&gt;"",CORREL(INDEX(Scores,1,A188):INDEX(Scores,1000,A188),INDEX(Rest_scores,1,A188):INDEX(Rest_scores,1000,A188)),"")</f>
        <v/>
      </c>
      <c r="H188" s="116" t="str">
        <f>IF(B188&lt;&gt;"",CORREL(INDEX(Scores,1,A188):INDEX(Scores,1000,A188),Total_score),"")</f>
        <v/>
      </c>
      <c r="I188" s="116" t="str">
        <f>IF(B188&lt;&gt;"",CORREL(INDEX(Scores,1,A188):INDEX(Scores,1000,A188),Grade),"")</f>
        <v/>
      </c>
      <c r="J188" s="128" t="str">
        <f>IF(B188&lt;&gt;"",_xlfn.VAR.S(INDEX(Scores,1,A188):INDEX(Scores,1000,A188)),"")</f>
        <v/>
      </c>
      <c r="K188" s="128" t="str">
        <f>IF(B188&lt;&gt;"",_xlfn.STDEV.S(INDEX(Scores,1,A188):INDEX(Scores,1000,A188)),"")</f>
        <v/>
      </c>
    </row>
    <row r="189" spans="1:11" x14ac:dyDescent="0.35">
      <c r="A189" s="122" t="str">
        <f t="shared" si="6"/>
        <v/>
      </c>
      <c r="B189" s="124" t="str">
        <f>IFERROR(LOOKUP(A189,'2. Enter scores'!$G$12:$AE$12,'2. Enter scores'!$G$14:$AE$14),"")</f>
        <v/>
      </c>
      <c r="C189" s="116" t="str">
        <f>IF(B189&lt;&gt;"",MIN(INDEX(Scores,1,A189):INDEX(Scores,1000,A189)),"")</f>
        <v/>
      </c>
      <c r="D189" s="116" t="str">
        <f>IF(B189&lt;&gt;"",MAX(INDEX(Scores,1,A189):INDEX(Scores,1000,A189)),"")</f>
        <v/>
      </c>
      <c r="E189" s="116" t="str">
        <f t="shared" si="5"/>
        <v/>
      </c>
      <c r="F189" s="116" t="str">
        <f>IF(B189&lt;&gt;"",SUM(INDEX(Scores,1,A189):INDEX(Scores,1000,A189))/(Number_of_participants*E189),"")</f>
        <v/>
      </c>
      <c r="G189" s="116" t="str">
        <f>IF(B189&lt;&gt;"",CORREL(INDEX(Scores,1,A189):INDEX(Scores,1000,A189),INDEX(Rest_scores,1,A189):INDEX(Rest_scores,1000,A189)),"")</f>
        <v/>
      </c>
      <c r="H189" s="116" t="str">
        <f>IF(B189&lt;&gt;"",CORREL(INDEX(Scores,1,A189):INDEX(Scores,1000,A189),Total_score),"")</f>
        <v/>
      </c>
      <c r="I189" s="116" t="str">
        <f>IF(B189&lt;&gt;"",CORREL(INDEX(Scores,1,A189):INDEX(Scores,1000,A189),Grade),"")</f>
        <v/>
      </c>
      <c r="J189" s="128" t="str">
        <f>IF(B189&lt;&gt;"",_xlfn.VAR.S(INDEX(Scores,1,A189):INDEX(Scores,1000,A189)),"")</f>
        <v/>
      </c>
      <c r="K189" s="128" t="str">
        <f>IF(B189&lt;&gt;"",_xlfn.STDEV.S(INDEX(Scores,1,A189):INDEX(Scores,1000,A189)),"")</f>
        <v/>
      </c>
    </row>
    <row r="190" spans="1:11" x14ac:dyDescent="0.35">
      <c r="A190" s="122" t="str">
        <f t="shared" si="6"/>
        <v/>
      </c>
      <c r="B190" s="124" t="str">
        <f>IFERROR(LOOKUP(A190,'2. Enter scores'!$G$12:$AE$12,'2. Enter scores'!$G$14:$AE$14),"")</f>
        <v/>
      </c>
      <c r="C190" s="116" t="str">
        <f>IF(B190&lt;&gt;"",MIN(INDEX(Scores,1,A190):INDEX(Scores,1000,A190)),"")</f>
        <v/>
      </c>
      <c r="D190" s="116" t="str">
        <f>IF(B190&lt;&gt;"",MAX(INDEX(Scores,1,A190):INDEX(Scores,1000,A190)),"")</f>
        <v/>
      </c>
      <c r="E190" s="116" t="str">
        <f t="shared" si="5"/>
        <v/>
      </c>
      <c r="F190" s="116" t="str">
        <f>IF(B190&lt;&gt;"",SUM(INDEX(Scores,1,A190):INDEX(Scores,1000,A190))/(Number_of_participants*E190),"")</f>
        <v/>
      </c>
      <c r="G190" s="116" t="str">
        <f>IF(B190&lt;&gt;"",CORREL(INDEX(Scores,1,A190):INDEX(Scores,1000,A190),INDEX(Rest_scores,1,A190):INDEX(Rest_scores,1000,A190)),"")</f>
        <v/>
      </c>
      <c r="H190" s="116" t="str">
        <f>IF(B190&lt;&gt;"",CORREL(INDEX(Scores,1,A190):INDEX(Scores,1000,A190),Total_score),"")</f>
        <v/>
      </c>
      <c r="I190" s="116" t="str">
        <f>IF(B190&lt;&gt;"",CORREL(INDEX(Scores,1,A190):INDEX(Scores,1000,A190),Grade),"")</f>
        <v/>
      </c>
      <c r="J190" s="128" t="str">
        <f>IF(B190&lt;&gt;"",_xlfn.VAR.S(INDEX(Scores,1,A190):INDEX(Scores,1000,A190)),"")</f>
        <v/>
      </c>
      <c r="K190" s="128" t="str">
        <f>IF(B190&lt;&gt;"",_xlfn.STDEV.S(INDEX(Scores,1,A190):INDEX(Scores,1000,A190)),"")</f>
        <v/>
      </c>
    </row>
    <row r="191" spans="1:11" x14ac:dyDescent="0.35">
      <c r="A191" s="122" t="str">
        <f t="shared" si="6"/>
        <v/>
      </c>
      <c r="B191" s="124" t="str">
        <f>IFERROR(LOOKUP(A191,'2. Enter scores'!$G$12:$AE$12,'2. Enter scores'!$G$14:$AE$14),"")</f>
        <v/>
      </c>
      <c r="C191" s="116" t="str">
        <f>IF(B191&lt;&gt;"",MIN(INDEX(Scores,1,A191):INDEX(Scores,1000,A191)),"")</f>
        <v/>
      </c>
      <c r="D191" s="116" t="str">
        <f>IF(B191&lt;&gt;"",MAX(INDEX(Scores,1,A191):INDEX(Scores,1000,A191)),"")</f>
        <v/>
      </c>
      <c r="E191" s="116" t="str">
        <f t="shared" si="5"/>
        <v/>
      </c>
      <c r="F191" s="116" t="str">
        <f>IF(B191&lt;&gt;"",SUM(INDEX(Scores,1,A191):INDEX(Scores,1000,A191))/(Number_of_participants*E191),"")</f>
        <v/>
      </c>
      <c r="G191" s="116" t="str">
        <f>IF(B191&lt;&gt;"",CORREL(INDEX(Scores,1,A191):INDEX(Scores,1000,A191),INDEX(Rest_scores,1,A191):INDEX(Rest_scores,1000,A191)),"")</f>
        <v/>
      </c>
      <c r="H191" s="116" t="str">
        <f>IF(B191&lt;&gt;"",CORREL(INDEX(Scores,1,A191):INDEX(Scores,1000,A191),Total_score),"")</f>
        <v/>
      </c>
      <c r="I191" s="116" t="str">
        <f>IF(B191&lt;&gt;"",CORREL(INDEX(Scores,1,A191):INDEX(Scores,1000,A191),Grade),"")</f>
        <v/>
      </c>
      <c r="J191" s="128" t="str">
        <f>IF(B191&lt;&gt;"",_xlfn.VAR.S(INDEX(Scores,1,A191):INDEX(Scores,1000,A191)),"")</f>
        <v/>
      </c>
      <c r="K191" s="128" t="str">
        <f>IF(B191&lt;&gt;"",_xlfn.STDEV.S(INDEX(Scores,1,A191):INDEX(Scores,1000,A191)),"")</f>
        <v/>
      </c>
    </row>
    <row r="192" spans="1:11" x14ac:dyDescent="0.35">
      <c r="A192" s="122" t="str">
        <f t="shared" si="6"/>
        <v/>
      </c>
      <c r="B192" s="124" t="str">
        <f>IFERROR(LOOKUP(A192,'2. Enter scores'!$G$12:$AE$12,'2. Enter scores'!$G$14:$AE$14),"")</f>
        <v/>
      </c>
      <c r="C192" s="116" t="str">
        <f>IF(B192&lt;&gt;"",MIN(INDEX(Scores,1,A192):INDEX(Scores,1000,A192)),"")</f>
        <v/>
      </c>
      <c r="D192" s="116" t="str">
        <f>IF(B192&lt;&gt;"",MAX(INDEX(Scores,1,A192):INDEX(Scores,1000,A192)),"")</f>
        <v/>
      </c>
      <c r="E192" s="116" t="str">
        <f t="shared" si="5"/>
        <v/>
      </c>
      <c r="F192" s="116" t="str">
        <f>IF(B192&lt;&gt;"",SUM(INDEX(Scores,1,A192):INDEX(Scores,1000,A192))/(Number_of_participants*E192),"")</f>
        <v/>
      </c>
      <c r="G192" s="116" t="str">
        <f>IF(B192&lt;&gt;"",CORREL(INDEX(Scores,1,A192):INDEX(Scores,1000,A192),INDEX(Rest_scores,1,A192):INDEX(Rest_scores,1000,A192)),"")</f>
        <v/>
      </c>
      <c r="H192" s="116" t="str">
        <f>IF(B192&lt;&gt;"",CORREL(INDEX(Scores,1,A192):INDEX(Scores,1000,A192),Total_score),"")</f>
        <v/>
      </c>
      <c r="I192" s="116" t="str">
        <f>IF(B192&lt;&gt;"",CORREL(INDEX(Scores,1,A192):INDEX(Scores,1000,A192),Grade),"")</f>
        <v/>
      </c>
      <c r="J192" s="128" t="str">
        <f>IF(B192&lt;&gt;"",_xlfn.VAR.S(INDEX(Scores,1,A192):INDEX(Scores,1000,A192)),"")</f>
        <v/>
      </c>
      <c r="K192" s="128" t="str">
        <f>IF(B192&lt;&gt;"",_xlfn.STDEV.S(INDEX(Scores,1,A192):INDEX(Scores,1000,A192)),"")</f>
        <v/>
      </c>
    </row>
    <row r="193" spans="1:11" x14ac:dyDescent="0.35">
      <c r="A193" s="122" t="str">
        <f t="shared" si="6"/>
        <v/>
      </c>
      <c r="B193" s="124" t="str">
        <f>IFERROR(LOOKUP(A193,'2. Enter scores'!$G$12:$AE$12,'2. Enter scores'!$G$14:$AE$14),"")</f>
        <v/>
      </c>
      <c r="C193" s="116" t="str">
        <f>IF(B193&lt;&gt;"",MIN(INDEX(Scores,1,A193):INDEX(Scores,1000,A193)),"")</f>
        <v/>
      </c>
      <c r="D193" s="116" t="str">
        <f>IF(B193&lt;&gt;"",MAX(INDEX(Scores,1,A193):INDEX(Scores,1000,A193)),"")</f>
        <v/>
      </c>
      <c r="E193" s="116" t="str">
        <f t="shared" si="5"/>
        <v/>
      </c>
      <c r="F193" s="116" t="str">
        <f>IF(B193&lt;&gt;"",SUM(INDEX(Scores,1,A193):INDEX(Scores,1000,A193))/(Number_of_participants*E193),"")</f>
        <v/>
      </c>
      <c r="G193" s="116" t="str">
        <f>IF(B193&lt;&gt;"",CORREL(INDEX(Scores,1,A193):INDEX(Scores,1000,A193),INDEX(Rest_scores,1,A193):INDEX(Rest_scores,1000,A193)),"")</f>
        <v/>
      </c>
      <c r="H193" s="116" t="str">
        <f>IF(B193&lt;&gt;"",CORREL(INDEX(Scores,1,A193):INDEX(Scores,1000,A193),Total_score),"")</f>
        <v/>
      </c>
      <c r="I193" s="116" t="str">
        <f>IF(B193&lt;&gt;"",CORREL(INDEX(Scores,1,A193):INDEX(Scores,1000,A193),Grade),"")</f>
        <v/>
      </c>
      <c r="J193" s="128" t="str">
        <f>IF(B193&lt;&gt;"",_xlfn.VAR.S(INDEX(Scores,1,A193):INDEX(Scores,1000,A193)),"")</f>
        <v/>
      </c>
      <c r="K193" s="128" t="str">
        <f>IF(B193&lt;&gt;"",_xlfn.STDEV.S(INDEX(Scores,1,A193):INDEX(Scores,1000,A193)),"")</f>
        <v/>
      </c>
    </row>
    <row r="194" spans="1:11" x14ac:dyDescent="0.35">
      <c r="A194" s="122" t="str">
        <f t="shared" si="6"/>
        <v/>
      </c>
      <c r="B194" s="124" t="str">
        <f>IFERROR(LOOKUP(A194,'2. Enter scores'!$G$12:$AE$12,'2. Enter scores'!$G$14:$AE$14),"")</f>
        <v/>
      </c>
      <c r="C194" s="116" t="str">
        <f>IF(B194&lt;&gt;"",MIN(INDEX(Scores,1,A194):INDEX(Scores,1000,A194)),"")</f>
        <v/>
      </c>
      <c r="D194" s="116" t="str">
        <f>IF(B194&lt;&gt;"",MAX(INDEX(Scores,1,A194):INDEX(Scores,1000,A194)),"")</f>
        <v/>
      </c>
      <c r="E194" s="116" t="str">
        <f t="shared" si="5"/>
        <v/>
      </c>
      <c r="F194" s="116" t="str">
        <f>IF(B194&lt;&gt;"",SUM(INDEX(Scores,1,A194):INDEX(Scores,1000,A194))/(Number_of_participants*E194),"")</f>
        <v/>
      </c>
      <c r="G194" s="116" t="str">
        <f>IF(B194&lt;&gt;"",CORREL(INDEX(Scores,1,A194):INDEX(Scores,1000,A194),INDEX(Rest_scores,1,A194):INDEX(Rest_scores,1000,A194)),"")</f>
        <v/>
      </c>
      <c r="H194" s="116" t="str">
        <f>IF(B194&lt;&gt;"",CORREL(INDEX(Scores,1,A194):INDEX(Scores,1000,A194),Total_score),"")</f>
        <v/>
      </c>
      <c r="I194" s="116" t="str">
        <f>IF(B194&lt;&gt;"",CORREL(INDEX(Scores,1,A194):INDEX(Scores,1000,A194),Grade),"")</f>
        <v/>
      </c>
      <c r="J194" s="128" t="str">
        <f>IF(B194&lt;&gt;"",_xlfn.VAR.S(INDEX(Scores,1,A194):INDEX(Scores,1000,A194)),"")</f>
        <v/>
      </c>
      <c r="K194" s="128" t="str">
        <f>IF(B194&lt;&gt;"",_xlfn.STDEV.S(INDEX(Scores,1,A194):INDEX(Scores,1000,A194)),"")</f>
        <v/>
      </c>
    </row>
    <row r="195" spans="1:11" x14ac:dyDescent="0.35">
      <c r="A195" s="122" t="str">
        <f t="shared" si="6"/>
        <v/>
      </c>
      <c r="B195" s="124" t="str">
        <f>IFERROR(LOOKUP(A195,'2. Enter scores'!$G$12:$AE$12,'2. Enter scores'!$G$14:$AE$14),"")</f>
        <v/>
      </c>
      <c r="C195" s="116" t="str">
        <f>IF(B195&lt;&gt;"",MIN(INDEX(Scores,1,A195):INDEX(Scores,1000,A195)),"")</f>
        <v/>
      </c>
      <c r="D195" s="116" t="str">
        <f>IF(B195&lt;&gt;"",MAX(INDEX(Scores,1,A195):INDEX(Scores,1000,A195)),"")</f>
        <v/>
      </c>
      <c r="E195" s="116" t="str">
        <f t="shared" si="5"/>
        <v/>
      </c>
      <c r="F195" s="116" t="str">
        <f>IF(B195&lt;&gt;"",SUM(INDEX(Scores,1,A195):INDEX(Scores,1000,A195))/(Number_of_participants*E195),"")</f>
        <v/>
      </c>
      <c r="G195" s="116" t="str">
        <f>IF(B195&lt;&gt;"",CORREL(INDEX(Scores,1,A195):INDEX(Scores,1000,A195),INDEX(Rest_scores,1,A195):INDEX(Rest_scores,1000,A195)),"")</f>
        <v/>
      </c>
      <c r="H195" s="116" t="str">
        <f>IF(B195&lt;&gt;"",CORREL(INDEX(Scores,1,A195):INDEX(Scores,1000,A195),Total_score),"")</f>
        <v/>
      </c>
      <c r="I195" s="116" t="str">
        <f>IF(B195&lt;&gt;"",CORREL(INDEX(Scores,1,A195):INDEX(Scores,1000,A195),Grade),"")</f>
        <v/>
      </c>
      <c r="J195" s="128" t="str">
        <f>IF(B195&lt;&gt;"",_xlfn.VAR.S(INDEX(Scores,1,A195):INDEX(Scores,1000,A195)),"")</f>
        <v/>
      </c>
      <c r="K195" s="128" t="str">
        <f>IF(B195&lt;&gt;"",_xlfn.STDEV.S(INDEX(Scores,1,A195):INDEX(Scores,1000,A195)),"")</f>
        <v/>
      </c>
    </row>
    <row r="196" spans="1:11" x14ac:dyDescent="0.35">
      <c r="A196" s="122" t="str">
        <f t="shared" si="6"/>
        <v/>
      </c>
      <c r="B196" s="124" t="str">
        <f>IFERROR(LOOKUP(A196,'2. Enter scores'!$G$12:$AE$12,'2. Enter scores'!$G$14:$AE$14),"")</f>
        <v/>
      </c>
      <c r="C196" s="116" t="str">
        <f>IF(B196&lt;&gt;"",MIN(INDEX(Scores,1,A196):INDEX(Scores,1000,A196)),"")</f>
        <v/>
      </c>
      <c r="D196" s="116" t="str">
        <f>IF(B196&lt;&gt;"",MAX(INDEX(Scores,1,A196):INDEX(Scores,1000,A196)),"")</f>
        <v/>
      </c>
      <c r="E196" s="116" t="str">
        <f t="shared" si="5"/>
        <v/>
      </c>
      <c r="F196" s="116" t="str">
        <f>IF(B196&lt;&gt;"",SUM(INDEX(Scores,1,A196):INDEX(Scores,1000,A196))/(Number_of_participants*E196),"")</f>
        <v/>
      </c>
      <c r="G196" s="116" t="str">
        <f>IF(B196&lt;&gt;"",CORREL(INDEX(Scores,1,A196):INDEX(Scores,1000,A196),INDEX(Rest_scores,1,A196):INDEX(Rest_scores,1000,A196)),"")</f>
        <v/>
      </c>
      <c r="H196" s="116" t="str">
        <f>IF(B196&lt;&gt;"",CORREL(INDEX(Scores,1,A196):INDEX(Scores,1000,A196),Total_score),"")</f>
        <v/>
      </c>
      <c r="I196" s="116" t="str">
        <f>IF(B196&lt;&gt;"",CORREL(INDEX(Scores,1,A196):INDEX(Scores,1000,A196),Grade),"")</f>
        <v/>
      </c>
      <c r="J196" s="128" t="str">
        <f>IF(B196&lt;&gt;"",_xlfn.VAR.S(INDEX(Scores,1,A196):INDEX(Scores,1000,A196)),"")</f>
        <v/>
      </c>
      <c r="K196" s="128" t="str">
        <f>IF(B196&lt;&gt;"",_xlfn.STDEV.S(INDEX(Scores,1,A196):INDEX(Scores,1000,A196)),"")</f>
        <v/>
      </c>
    </row>
    <row r="197" spans="1:11" x14ac:dyDescent="0.35">
      <c r="A197" s="122" t="str">
        <f t="shared" si="6"/>
        <v/>
      </c>
      <c r="B197" s="124" t="str">
        <f>IFERROR(LOOKUP(A197,'2. Enter scores'!$G$12:$AE$12,'2. Enter scores'!$G$14:$AE$14),"")</f>
        <v/>
      </c>
      <c r="C197" s="116" t="str">
        <f>IF(B197&lt;&gt;"",MIN(INDEX(Scores,1,A197):INDEX(Scores,1000,A197)),"")</f>
        <v/>
      </c>
      <c r="D197" s="116" t="str">
        <f>IF(B197&lt;&gt;"",MAX(INDEX(Scores,1,A197):INDEX(Scores,1000,A197)),"")</f>
        <v/>
      </c>
      <c r="E197" s="116" t="str">
        <f t="shared" si="5"/>
        <v/>
      </c>
      <c r="F197" s="116" t="str">
        <f>IF(B197&lt;&gt;"",SUM(INDEX(Scores,1,A197):INDEX(Scores,1000,A197))/(Number_of_participants*E197),"")</f>
        <v/>
      </c>
      <c r="G197" s="116" t="str">
        <f>IF(B197&lt;&gt;"",CORREL(INDEX(Scores,1,A197):INDEX(Scores,1000,A197),INDEX(Rest_scores,1,A197):INDEX(Rest_scores,1000,A197)),"")</f>
        <v/>
      </c>
      <c r="H197" s="116" t="str">
        <f>IF(B197&lt;&gt;"",CORREL(INDEX(Scores,1,A197):INDEX(Scores,1000,A197),Total_score),"")</f>
        <v/>
      </c>
      <c r="I197" s="116" t="str">
        <f>IF(B197&lt;&gt;"",CORREL(INDEX(Scores,1,A197):INDEX(Scores,1000,A197),Grade),"")</f>
        <v/>
      </c>
      <c r="J197" s="128" t="str">
        <f>IF(B197&lt;&gt;"",_xlfn.VAR.S(INDEX(Scores,1,A197):INDEX(Scores,1000,A197)),"")</f>
        <v/>
      </c>
      <c r="K197" s="128" t="str">
        <f>IF(B197&lt;&gt;"",_xlfn.STDEV.S(INDEX(Scores,1,A197):INDEX(Scores,1000,A197)),"")</f>
        <v/>
      </c>
    </row>
    <row r="198" spans="1:11" x14ac:dyDescent="0.35">
      <c r="A198" s="122" t="str">
        <f t="shared" si="6"/>
        <v/>
      </c>
      <c r="B198" s="124" t="str">
        <f>IFERROR(LOOKUP(A198,'2. Enter scores'!$G$12:$AE$12,'2. Enter scores'!$G$14:$AE$14),"")</f>
        <v/>
      </c>
      <c r="C198" s="116" t="str">
        <f>IF(B198&lt;&gt;"",MIN(INDEX(Scores,1,A198):INDEX(Scores,1000,A198)),"")</f>
        <v/>
      </c>
      <c r="D198" s="116" t="str">
        <f>IF(B198&lt;&gt;"",MAX(INDEX(Scores,1,A198):INDEX(Scores,1000,A198)),"")</f>
        <v/>
      </c>
      <c r="E198" s="116" t="str">
        <f t="shared" si="5"/>
        <v/>
      </c>
      <c r="F198" s="116" t="str">
        <f>IF(B198&lt;&gt;"",SUM(INDEX(Scores,1,A198):INDEX(Scores,1000,A198))/(Number_of_participants*E198),"")</f>
        <v/>
      </c>
      <c r="G198" s="116" t="str">
        <f>IF(B198&lt;&gt;"",CORREL(INDEX(Scores,1,A198):INDEX(Scores,1000,A198),INDEX(Rest_scores,1,A198):INDEX(Rest_scores,1000,A198)),"")</f>
        <v/>
      </c>
      <c r="H198" s="116" t="str">
        <f>IF(B198&lt;&gt;"",CORREL(INDEX(Scores,1,A198):INDEX(Scores,1000,A198),Total_score),"")</f>
        <v/>
      </c>
      <c r="I198" s="116" t="str">
        <f>IF(B198&lt;&gt;"",CORREL(INDEX(Scores,1,A198):INDEX(Scores,1000,A198),Grade),"")</f>
        <v/>
      </c>
      <c r="J198" s="128" t="str">
        <f>IF(B198&lt;&gt;"",_xlfn.VAR.S(INDEX(Scores,1,A198):INDEX(Scores,1000,A198)),"")</f>
        <v/>
      </c>
      <c r="K198" s="128" t="str">
        <f>IF(B198&lt;&gt;"",_xlfn.STDEV.S(INDEX(Scores,1,A198):INDEX(Scores,1000,A198)),"")</f>
        <v/>
      </c>
    </row>
    <row r="199" spans="1:11" x14ac:dyDescent="0.35">
      <c r="A199" s="122" t="str">
        <f t="shared" si="6"/>
        <v/>
      </c>
      <c r="B199" s="124" t="str">
        <f>IFERROR(LOOKUP(A199,'2. Enter scores'!$G$12:$AE$12,'2. Enter scores'!$G$14:$AE$14),"")</f>
        <v/>
      </c>
      <c r="C199" s="116" t="str">
        <f>IF(B199&lt;&gt;"",MIN(INDEX(Scores,1,A199):INDEX(Scores,1000,A199)),"")</f>
        <v/>
      </c>
      <c r="D199" s="116" t="str">
        <f>IF(B199&lt;&gt;"",MAX(INDEX(Scores,1,A199):INDEX(Scores,1000,A199)),"")</f>
        <v/>
      </c>
      <c r="E199" s="116" t="str">
        <f t="shared" si="5"/>
        <v/>
      </c>
      <c r="F199" s="116" t="str">
        <f>IF(B199&lt;&gt;"",SUM(INDEX(Scores,1,A199):INDEX(Scores,1000,A199))/(Number_of_participants*E199),"")</f>
        <v/>
      </c>
      <c r="G199" s="116" t="str">
        <f>IF(B199&lt;&gt;"",CORREL(INDEX(Scores,1,A199):INDEX(Scores,1000,A199),INDEX(Rest_scores,1,A199):INDEX(Rest_scores,1000,A199)),"")</f>
        <v/>
      </c>
      <c r="H199" s="116" t="str">
        <f>IF(B199&lt;&gt;"",CORREL(INDEX(Scores,1,A199):INDEX(Scores,1000,A199),Total_score),"")</f>
        <v/>
      </c>
      <c r="I199" s="116" t="str">
        <f>IF(B199&lt;&gt;"",CORREL(INDEX(Scores,1,A199):INDEX(Scores,1000,A199),Grade),"")</f>
        <v/>
      </c>
      <c r="J199" s="128" t="str">
        <f>IF(B199&lt;&gt;"",_xlfn.VAR.S(INDEX(Scores,1,A199):INDEX(Scores,1000,A199)),"")</f>
        <v/>
      </c>
      <c r="K199" s="128" t="str">
        <f>IF(B199&lt;&gt;"",_xlfn.STDEV.S(INDEX(Scores,1,A199):INDEX(Scores,1000,A199)),"")</f>
        <v/>
      </c>
    </row>
    <row r="200" spans="1:11" x14ac:dyDescent="0.35">
      <c r="A200" s="122" t="str">
        <f t="shared" si="6"/>
        <v/>
      </c>
      <c r="B200" s="124" t="str">
        <f>IFERROR(LOOKUP(A200,'2. Enter scores'!$G$12:$AE$12,'2. Enter scores'!$G$14:$AE$14),"")</f>
        <v/>
      </c>
      <c r="C200" s="116" t="str">
        <f>IF(B200&lt;&gt;"",MIN(INDEX(Scores,1,A200):INDEX(Scores,1000,A200)),"")</f>
        <v/>
      </c>
      <c r="D200" s="116" t="str">
        <f>IF(B200&lt;&gt;"",MAX(INDEX(Scores,1,A200):INDEX(Scores,1000,A200)),"")</f>
        <v/>
      </c>
      <c r="E200" s="116" t="str">
        <f t="shared" si="5"/>
        <v/>
      </c>
      <c r="F200" s="116" t="str">
        <f>IF(B200&lt;&gt;"",SUM(INDEX(Scores,1,A200):INDEX(Scores,1000,A200))/(Number_of_participants*E200),"")</f>
        <v/>
      </c>
      <c r="G200" s="116" t="str">
        <f>IF(B200&lt;&gt;"",CORREL(INDEX(Scores,1,A200):INDEX(Scores,1000,A200),INDEX(Rest_scores,1,A200):INDEX(Rest_scores,1000,A200)),"")</f>
        <v/>
      </c>
      <c r="H200" s="116" t="str">
        <f>IF(B200&lt;&gt;"",CORREL(INDEX(Scores,1,A200):INDEX(Scores,1000,A200),Total_score),"")</f>
        <v/>
      </c>
      <c r="I200" s="116" t="str">
        <f>IF(B200&lt;&gt;"",CORREL(INDEX(Scores,1,A200):INDEX(Scores,1000,A200),Grade),"")</f>
        <v/>
      </c>
      <c r="J200" s="128" t="str">
        <f>IF(B200&lt;&gt;"",_xlfn.VAR.S(INDEX(Scores,1,A200):INDEX(Scores,1000,A200)),"")</f>
        <v/>
      </c>
      <c r="K200" s="128" t="str">
        <f>IF(B200&lt;&gt;"",_xlfn.STDEV.S(INDEX(Scores,1,A200):INDEX(Scores,1000,A200)),"")</f>
        <v/>
      </c>
    </row>
    <row r="201" spans="1:11" x14ac:dyDescent="0.35">
      <c r="A201" s="122" t="str">
        <f t="shared" si="6"/>
        <v/>
      </c>
      <c r="B201" s="124" t="str">
        <f>IFERROR(LOOKUP(A201,'2. Enter scores'!$G$12:$AE$12,'2. Enter scores'!$G$14:$AE$14),"")</f>
        <v/>
      </c>
      <c r="C201" s="116" t="str">
        <f>IF(B201&lt;&gt;"",MIN(INDEX(Scores,1,A201):INDEX(Scores,1000,A201)),"")</f>
        <v/>
      </c>
      <c r="D201" s="116" t="str">
        <f>IF(B201&lt;&gt;"",MAX(INDEX(Scores,1,A201):INDEX(Scores,1000,A201)),"")</f>
        <v/>
      </c>
      <c r="E201" s="116" t="str">
        <f t="shared" si="5"/>
        <v/>
      </c>
      <c r="F201" s="116" t="str">
        <f>IF(B201&lt;&gt;"",SUM(INDEX(Scores,1,A201):INDEX(Scores,1000,A201))/(Number_of_participants*E201),"")</f>
        <v/>
      </c>
      <c r="G201" s="116" t="str">
        <f>IF(B201&lt;&gt;"",CORREL(INDEX(Scores,1,A201):INDEX(Scores,1000,A201),INDEX(Rest_scores,1,A201):INDEX(Rest_scores,1000,A201)),"")</f>
        <v/>
      </c>
      <c r="H201" s="116" t="str">
        <f>IF(B201&lt;&gt;"",CORREL(INDEX(Scores,1,A201):INDEX(Scores,1000,A201),Total_score),"")</f>
        <v/>
      </c>
      <c r="I201" s="116" t="str">
        <f>IF(B201&lt;&gt;"",CORREL(INDEX(Scores,1,A201):INDEX(Scores,1000,A201),Grade),"")</f>
        <v/>
      </c>
      <c r="J201" s="128" t="str">
        <f>IF(B201&lt;&gt;"",_xlfn.VAR.S(INDEX(Scores,1,A201):INDEX(Scores,1000,A201)),"")</f>
        <v/>
      </c>
      <c r="K201" s="128" t="str">
        <f>IF(B201&lt;&gt;"",_xlfn.STDEV.S(INDEX(Scores,1,A201):INDEX(Scores,1000,A201)),"")</f>
        <v/>
      </c>
    </row>
    <row r="202" spans="1:11" x14ac:dyDescent="0.35">
      <c r="A202" s="122" t="str">
        <f t="shared" si="6"/>
        <v/>
      </c>
      <c r="B202" s="124" t="str">
        <f>IFERROR(LOOKUP(A202,'2. Enter scores'!$G$12:$AE$12,'2. Enter scores'!$G$14:$AE$14),"")</f>
        <v/>
      </c>
      <c r="C202" s="116" t="str">
        <f>IF(B202&lt;&gt;"",MIN(INDEX(Scores,1,A202):INDEX(Scores,1000,A202)),"")</f>
        <v/>
      </c>
      <c r="D202" s="116" t="str">
        <f>IF(B202&lt;&gt;"",MAX(INDEX(Scores,1,A202):INDEX(Scores,1000,A202)),"")</f>
        <v/>
      </c>
      <c r="E202" s="116" t="str">
        <f t="shared" si="5"/>
        <v/>
      </c>
      <c r="F202" s="116" t="str">
        <f>IF(B202&lt;&gt;"",SUM(INDEX(Scores,1,A202):INDEX(Scores,1000,A202))/(Number_of_participants*E202),"")</f>
        <v/>
      </c>
      <c r="G202" s="116" t="str">
        <f>IF(B202&lt;&gt;"",CORREL(INDEX(Scores,1,A202):INDEX(Scores,1000,A202),INDEX(Rest_scores,1,A202):INDEX(Rest_scores,1000,A202)),"")</f>
        <v/>
      </c>
      <c r="H202" s="116" t="str">
        <f>IF(B202&lt;&gt;"",CORREL(INDEX(Scores,1,A202):INDEX(Scores,1000,A202),Total_score),"")</f>
        <v/>
      </c>
      <c r="I202" s="116" t="str">
        <f>IF(B202&lt;&gt;"",CORREL(INDEX(Scores,1,A202):INDEX(Scores,1000,A202),Grade),"")</f>
        <v/>
      </c>
      <c r="J202" s="128" t="str">
        <f>IF(B202&lt;&gt;"",_xlfn.VAR.S(INDEX(Scores,1,A202):INDEX(Scores,1000,A202)),"")</f>
        <v/>
      </c>
      <c r="K202" s="128" t="str">
        <f>IF(B202&lt;&gt;"",_xlfn.STDEV.S(INDEX(Scores,1,A202):INDEX(Scores,1000,A202)),"")</f>
        <v/>
      </c>
    </row>
    <row r="203" spans="1:11" x14ac:dyDescent="0.35">
      <c r="A203" s="122" t="str">
        <f t="shared" si="6"/>
        <v/>
      </c>
      <c r="B203" s="124" t="str">
        <f>IFERROR(LOOKUP(A203,'2. Enter scores'!$G$12:$AE$12,'2. Enter scores'!$G$14:$AE$14),"")</f>
        <v/>
      </c>
      <c r="C203" s="116" t="str">
        <f>IF(B203&lt;&gt;"",MIN(INDEX(Scores,1,A203):INDEX(Scores,1000,A203)),"")</f>
        <v/>
      </c>
      <c r="D203" s="116" t="str">
        <f>IF(B203&lt;&gt;"",MAX(INDEX(Scores,1,A203):INDEX(Scores,1000,A203)),"")</f>
        <v/>
      </c>
      <c r="E203" s="116" t="str">
        <f t="shared" si="5"/>
        <v/>
      </c>
      <c r="F203" s="116" t="str">
        <f>IF(B203&lt;&gt;"",SUM(INDEX(Scores,1,A203):INDEX(Scores,1000,A203))/(Number_of_participants*E203),"")</f>
        <v/>
      </c>
      <c r="G203" s="116" t="str">
        <f>IF(B203&lt;&gt;"",CORREL(INDEX(Scores,1,A203):INDEX(Scores,1000,A203),INDEX(Rest_scores,1,A203):INDEX(Rest_scores,1000,A203)),"")</f>
        <v/>
      </c>
      <c r="H203" s="116" t="str">
        <f>IF(B203&lt;&gt;"",CORREL(INDEX(Scores,1,A203):INDEX(Scores,1000,A203),Total_score),"")</f>
        <v/>
      </c>
      <c r="I203" s="116" t="str">
        <f>IF(B203&lt;&gt;"",CORREL(INDEX(Scores,1,A203):INDEX(Scores,1000,A203),Grade),"")</f>
        <v/>
      </c>
      <c r="J203" s="128" t="str">
        <f>IF(B203&lt;&gt;"",_xlfn.VAR.S(INDEX(Scores,1,A203):INDEX(Scores,1000,A203)),"")</f>
        <v/>
      </c>
      <c r="K203" s="128" t="str">
        <f>IF(B203&lt;&gt;"",_xlfn.STDEV.S(INDEX(Scores,1,A203):INDEX(Scores,1000,A203)),"")</f>
        <v/>
      </c>
    </row>
    <row r="204" spans="1:11" x14ac:dyDescent="0.35">
      <c r="A204" s="122" t="str">
        <f t="shared" si="6"/>
        <v/>
      </c>
      <c r="B204" s="124" t="str">
        <f>IFERROR(LOOKUP(A204,'2. Enter scores'!$G$12:$AE$12,'2. Enter scores'!$G$14:$AE$14),"")</f>
        <v/>
      </c>
      <c r="C204" s="116" t="str">
        <f>IF(B204&lt;&gt;"",MIN(INDEX(Scores,1,A204):INDEX(Scores,1000,A204)),"")</f>
        <v/>
      </c>
      <c r="D204" s="116" t="str">
        <f>IF(B204&lt;&gt;"",MAX(INDEX(Scores,1,A204):INDEX(Scores,1000,A204)),"")</f>
        <v/>
      </c>
      <c r="E204" s="116" t="str">
        <f t="shared" si="5"/>
        <v/>
      </c>
      <c r="F204" s="116" t="str">
        <f>IF(B204&lt;&gt;"",SUM(INDEX(Scores,1,A204):INDEX(Scores,1000,A204))/(Number_of_participants*E204),"")</f>
        <v/>
      </c>
      <c r="G204" s="116" t="str">
        <f>IF(B204&lt;&gt;"",CORREL(INDEX(Scores,1,A204):INDEX(Scores,1000,A204),INDEX(Rest_scores,1,A204):INDEX(Rest_scores,1000,A204)),"")</f>
        <v/>
      </c>
      <c r="H204" s="116" t="str">
        <f>IF(B204&lt;&gt;"",CORREL(INDEX(Scores,1,A204):INDEX(Scores,1000,A204),Total_score),"")</f>
        <v/>
      </c>
      <c r="I204" s="116" t="str">
        <f>IF(B204&lt;&gt;"",CORREL(INDEX(Scores,1,A204):INDEX(Scores,1000,A204),Grade),"")</f>
        <v/>
      </c>
      <c r="J204" s="128" t="str">
        <f>IF(B204&lt;&gt;"",_xlfn.VAR.S(INDEX(Scores,1,A204):INDEX(Scores,1000,A204)),"")</f>
        <v/>
      </c>
      <c r="K204" s="128" t="str">
        <f>IF(B204&lt;&gt;"",_xlfn.STDEV.S(INDEX(Scores,1,A204):INDEX(Scores,1000,A204)),"")</f>
        <v/>
      </c>
    </row>
    <row r="205" spans="1:11" x14ac:dyDescent="0.35">
      <c r="A205" s="122" t="str">
        <f t="shared" si="6"/>
        <v/>
      </c>
      <c r="B205" s="124" t="str">
        <f>IFERROR(LOOKUP(A205,'2. Enter scores'!$G$12:$AE$12,'2. Enter scores'!$G$14:$AE$14),"")</f>
        <v/>
      </c>
      <c r="C205" s="116" t="str">
        <f>IF(B205&lt;&gt;"",MIN(INDEX(Scores,1,A205):INDEX(Scores,1000,A205)),"")</f>
        <v/>
      </c>
      <c r="D205" s="116" t="str">
        <f>IF(B205&lt;&gt;"",MAX(INDEX(Scores,1,A205):INDEX(Scores,1000,A205)),"")</f>
        <v/>
      </c>
      <c r="E205" s="116" t="str">
        <f t="shared" si="5"/>
        <v/>
      </c>
      <c r="F205" s="116" t="str">
        <f>IF(B205&lt;&gt;"",SUM(INDEX(Scores,1,A205):INDEX(Scores,1000,A205))/(Number_of_participants*E205),"")</f>
        <v/>
      </c>
      <c r="G205" s="116" t="str">
        <f>IF(B205&lt;&gt;"",CORREL(INDEX(Scores,1,A205):INDEX(Scores,1000,A205),INDEX(Rest_scores,1,A205):INDEX(Rest_scores,1000,A205)),"")</f>
        <v/>
      </c>
      <c r="H205" s="116" t="str">
        <f>IF(B205&lt;&gt;"",CORREL(INDEX(Scores,1,A205):INDEX(Scores,1000,A205),Total_score),"")</f>
        <v/>
      </c>
      <c r="I205" s="116" t="str">
        <f>IF(B205&lt;&gt;"",CORREL(INDEX(Scores,1,A205):INDEX(Scores,1000,A205),Grade),"")</f>
        <v/>
      </c>
      <c r="J205" s="128" t="str">
        <f>IF(B205&lt;&gt;"",_xlfn.VAR.S(INDEX(Scores,1,A205):INDEX(Scores,1000,A205)),"")</f>
        <v/>
      </c>
      <c r="K205" s="128" t="str">
        <f>IF(B205&lt;&gt;"",_xlfn.STDEV.S(INDEX(Scores,1,A205):INDEX(Scores,1000,A205)),"")</f>
        <v/>
      </c>
    </row>
    <row r="206" spans="1:11" x14ac:dyDescent="0.35">
      <c r="A206" s="122" t="str">
        <f t="shared" si="6"/>
        <v/>
      </c>
      <c r="B206" s="124" t="str">
        <f>IFERROR(LOOKUP(A206,'2. Enter scores'!$G$12:$AE$12,'2. Enter scores'!$G$14:$AE$14),"")</f>
        <v/>
      </c>
      <c r="C206" s="116" t="str">
        <f>IF(B206&lt;&gt;"",MIN(INDEX(Scores,1,A206):INDEX(Scores,1000,A206)),"")</f>
        <v/>
      </c>
      <c r="D206" s="116" t="str">
        <f>IF(B206&lt;&gt;"",MAX(INDEX(Scores,1,A206):INDEX(Scores,1000,A206)),"")</f>
        <v/>
      </c>
      <c r="E206" s="116" t="str">
        <f t="shared" si="5"/>
        <v/>
      </c>
      <c r="F206" s="116" t="str">
        <f>IF(B206&lt;&gt;"",SUM(INDEX(Scores,1,A206):INDEX(Scores,1000,A206))/(Number_of_participants*E206),"")</f>
        <v/>
      </c>
      <c r="G206" s="116" t="str">
        <f>IF(B206&lt;&gt;"",CORREL(INDEX(Scores,1,A206):INDEX(Scores,1000,A206),INDEX(Rest_scores,1,A206):INDEX(Rest_scores,1000,A206)),"")</f>
        <v/>
      </c>
      <c r="H206" s="116" t="str">
        <f>IF(B206&lt;&gt;"",CORREL(INDEX(Scores,1,A206):INDEX(Scores,1000,A206),Total_score),"")</f>
        <v/>
      </c>
      <c r="I206" s="116" t="str">
        <f>IF(B206&lt;&gt;"",CORREL(INDEX(Scores,1,A206):INDEX(Scores,1000,A206),Grade),"")</f>
        <v/>
      </c>
      <c r="J206" s="128" t="str">
        <f>IF(B206&lt;&gt;"",_xlfn.VAR.S(INDEX(Scores,1,A206):INDEX(Scores,1000,A206)),"")</f>
        <v/>
      </c>
      <c r="K206" s="128" t="str">
        <f>IF(B206&lt;&gt;"",_xlfn.STDEV.S(INDEX(Scores,1,A206):INDEX(Scores,1000,A206)),"")</f>
        <v/>
      </c>
    </row>
    <row r="207" spans="1:11" x14ac:dyDescent="0.35">
      <c r="A207" s="122" t="str">
        <f t="shared" si="6"/>
        <v/>
      </c>
      <c r="B207" s="124" t="str">
        <f>IFERROR(LOOKUP(A207,'2. Enter scores'!$G$12:$AE$12,'2. Enter scores'!$G$14:$AE$14),"")</f>
        <v/>
      </c>
      <c r="C207" s="116" t="str">
        <f>IF(B207&lt;&gt;"",MIN(INDEX(Scores,1,A207):INDEX(Scores,1000,A207)),"")</f>
        <v/>
      </c>
      <c r="D207" s="116" t="str">
        <f>IF(B207&lt;&gt;"",MAX(INDEX(Scores,1,A207):INDEX(Scores,1000,A207)),"")</f>
        <v/>
      </c>
      <c r="E207" s="116" t="str">
        <f t="shared" si="5"/>
        <v/>
      </c>
      <c r="F207" s="116" t="str">
        <f>IF(B207&lt;&gt;"",SUM(INDEX(Scores,1,A207):INDEX(Scores,1000,A207))/(Number_of_participants*E207),"")</f>
        <v/>
      </c>
      <c r="G207" s="116" t="str">
        <f>IF(B207&lt;&gt;"",CORREL(INDEX(Scores,1,A207):INDEX(Scores,1000,A207),INDEX(Rest_scores,1,A207):INDEX(Rest_scores,1000,A207)),"")</f>
        <v/>
      </c>
      <c r="H207" s="116" t="str">
        <f>IF(B207&lt;&gt;"",CORREL(INDEX(Scores,1,A207):INDEX(Scores,1000,A207),Total_score),"")</f>
        <v/>
      </c>
      <c r="I207" s="116" t="str">
        <f>IF(B207&lt;&gt;"",CORREL(INDEX(Scores,1,A207):INDEX(Scores,1000,A207),Grade),"")</f>
        <v/>
      </c>
      <c r="J207" s="128" t="str">
        <f>IF(B207&lt;&gt;"",_xlfn.VAR.S(INDEX(Scores,1,A207):INDEX(Scores,1000,A207)),"")</f>
        <v/>
      </c>
      <c r="K207" s="128" t="str">
        <f>IF(B207&lt;&gt;"",_xlfn.STDEV.S(INDEX(Scores,1,A207):INDEX(Scores,1000,A207)),"")</f>
        <v/>
      </c>
    </row>
    <row r="208" spans="1:11" x14ac:dyDescent="0.35">
      <c r="A208" s="122" t="str">
        <f t="shared" si="6"/>
        <v/>
      </c>
      <c r="B208" s="124" t="str">
        <f>IFERROR(LOOKUP(A208,'2. Enter scores'!$G$12:$AE$12,'2. Enter scores'!$G$14:$AE$14),"")</f>
        <v/>
      </c>
      <c r="C208" s="116" t="str">
        <f>IF(B208&lt;&gt;"",MIN(INDEX(Scores,1,A208):INDEX(Scores,1000,A208)),"")</f>
        <v/>
      </c>
      <c r="D208" s="116" t="str">
        <f>IF(B208&lt;&gt;"",MAX(INDEX(Scores,1,A208):INDEX(Scores,1000,A208)),"")</f>
        <v/>
      </c>
      <c r="E208" s="116" t="str">
        <f t="shared" si="5"/>
        <v/>
      </c>
      <c r="F208" s="116" t="str">
        <f>IF(B208&lt;&gt;"",SUM(INDEX(Scores,1,A208):INDEX(Scores,1000,A208))/(Number_of_participants*E208),"")</f>
        <v/>
      </c>
      <c r="G208" s="116" t="str">
        <f>IF(B208&lt;&gt;"",CORREL(INDEX(Scores,1,A208):INDEX(Scores,1000,A208),INDEX(Rest_scores,1,A208):INDEX(Rest_scores,1000,A208)),"")</f>
        <v/>
      </c>
      <c r="H208" s="116" t="str">
        <f>IF(B208&lt;&gt;"",CORREL(INDEX(Scores,1,A208):INDEX(Scores,1000,A208),Total_score),"")</f>
        <v/>
      </c>
      <c r="I208" s="116" t="str">
        <f>IF(B208&lt;&gt;"",CORREL(INDEX(Scores,1,A208):INDEX(Scores,1000,A208),Grade),"")</f>
        <v/>
      </c>
      <c r="J208" s="128" t="str">
        <f>IF(B208&lt;&gt;"",_xlfn.VAR.S(INDEX(Scores,1,A208):INDEX(Scores,1000,A208)),"")</f>
        <v/>
      </c>
      <c r="K208" s="128" t="str">
        <f>IF(B208&lt;&gt;"",_xlfn.STDEV.S(INDEX(Scores,1,A208):INDEX(Scores,1000,A208)),"")</f>
        <v/>
      </c>
    </row>
    <row r="209" spans="1:11" x14ac:dyDescent="0.35">
      <c r="A209" s="122" t="str">
        <f t="shared" si="6"/>
        <v/>
      </c>
      <c r="B209" s="124" t="str">
        <f>IFERROR(LOOKUP(A209,'2. Enter scores'!$G$12:$AE$12,'2. Enter scores'!$G$14:$AE$14),"")</f>
        <v/>
      </c>
      <c r="C209" s="116" t="str">
        <f>IF(B209&lt;&gt;"",MIN(INDEX(Scores,1,A209):INDEX(Scores,1000,A209)),"")</f>
        <v/>
      </c>
      <c r="D209" s="116" t="str">
        <f>IF(B209&lt;&gt;"",MAX(INDEX(Scores,1,A209):INDEX(Scores,1000,A209)),"")</f>
        <v/>
      </c>
      <c r="E209" s="116" t="str">
        <f t="shared" si="5"/>
        <v/>
      </c>
      <c r="F209" s="116" t="str">
        <f>IF(B209&lt;&gt;"",SUM(INDEX(Scores,1,A209):INDEX(Scores,1000,A209))/(Number_of_participants*E209),"")</f>
        <v/>
      </c>
      <c r="G209" s="116" t="str">
        <f>IF(B209&lt;&gt;"",CORREL(INDEX(Scores,1,A209):INDEX(Scores,1000,A209),INDEX(Rest_scores,1,A209):INDEX(Rest_scores,1000,A209)),"")</f>
        <v/>
      </c>
      <c r="H209" s="116" t="str">
        <f>IF(B209&lt;&gt;"",CORREL(INDEX(Scores,1,A209):INDEX(Scores,1000,A209),Total_score),"")</f>
        <v/>
      </c>
      <c r="I209" s="116" t="str">
        <f>IF(B209&lt;&gt;"",CORREL(INDEX(Scores,1,A209):INDEX(Scores,1000,A209),Grade),"")</f>
        <v/>
      </c>
      <c r="J209" s="128" t="str">
        <f>IF(B209&lt;&gt;"",_xlfn.VAR.S(INDEX(Scores,1,A209):INDEX(Scores,1000,A209)),"")</f>
        <v/>
      </c>
      <c r="K209" s="128" t="str">
        <f>IF(B209&lt;&gt;"",_xlfn.STDEV.S(INDEX(Scores,1,A209):INDEX(Scores,1000,A209)),"")</f>
        <v/>
      </c>
    </row>
    <row r="210" spans="1:11" x14ac:dyDescent="0.35">
      <c r="A210" s="122" t="str">
        <f t="shared" si="6"/>
        <v/>
      </c>
      <c r="B210" s="124" t="str">
        <f>IFERROR(LOOKUP(A210,'2. Enter scores'!$G$12:$AE$12,'2. Enter scores'!$G$14:$AE$14),"")</f>
        <v/>
      </c>
      <c r="C210" s="116" t="str">
        <f>IF(B210&lt;&gt;"",MIN(INDEX(Scores,1,A210):INDEX(Scores,1000,A210)),"")</f>
        <v/>
      </c>
      <c r="D210" s="116" t="str">
        <f>IF(B210&lt;&gt;"",MAX(INDEX(Scores,1,A210):INDEX(Scores,1000,A210)),"")</f>
        <v/>
      </c>
      <c r="E210" s="116" t="str">
        <f t="shared" si="5"/>
        <v/>
      </c>
      <c r="F210" s="116" t="str">
        <f>IF(B210&lt;&gt;"",SUM(INDEX(Scores,1,A210):INDEX(Scores,1000,A210))/(Number_of_participants*E210),"")</f>
        <v/>
      </c>
      <c r="G210" s="116" t="str">
        <f>IF(B210&lt;&gt;"",CORREL(INDEX(Scores,1,A210):INDEX(Scores,1000,A210),INDEX(Rest_scores,1,A210):INDEX(Rest_scores,1000,A210)),"")</f>
        <v/>
      </c>
      <c r="H210" s="116" t="str">
        <f>IF(B210&lt;&gt;"",CORREL(INDEX(Scores,1,A210):INDEX(Scores,1000,A210),Total_score),"")</f>
        <v/>
      </c>
      <c r="I210" s="116" t="str">
        <f>IF(B210&lt;&gt;"",CORREL(INDEX(Scores,1,A210):INDEX(Scores,1000,A210),Grade),"")</f>
        <v/>
      </c>
      <c r="J210" s="128" t="str">
        <f>IF(B210&lt;&gt;"",_xlfn.VAR.S(INDEX(Scores,1,A210):INDEX(Scores,1000,A210)),"")</f>
        <v/>
      </c>
      <c r="K210" s="128" t="str">
        <f>IF(B210&lt;&gt;"",_xlfn.STDEV.S(INDEX(Scores,1,A210):INDEX(Scores,1000,A210)),"")</f>
        <v/>
      </c>
    </row>
    <row r="211" spans="1:11" x14ac:dyDescent="0.35">
      <c r="A211" s="122" t="str">
        <f t="shared" si="6"/>
        <v/>
      </c>
      <c r="B211" s="124" t="str">
        <f>IFERROR(LOOKUP(A211,'2. Enter scores'!$G$12:$AE$12,'2. Enter scores'!$G$14:$AE$14),"")</f>
        <v/>
      </c>
      <c r="C211" s="116" t="str">
        <f>IF(B211&lt;&gt;"",MIN(INDEX(Scores,1,A211):INDEX(Scores,1000,A211)),"")</f>
        <v/>
      </c>
      <c r="D211" s="116" t="str">
        <f>IF(B211&lt;&gt;"",MAX(INDEX(Scores,1,A211):INDEX(Scores,1000,A211)),"")</f>
        <v/>
      </c>
      <c r="E211" s="116" t="str">
        <f t="shared" ref="E211:E274" si="7">IF(B211&lt;&gt;"",INDEX(Theoretical_maximum_item_score,A211),"")</f>
        <v/>
      </c>
      <c r="F211" s="116" t="str">
        <f>IF(B211&lt;&gt;"",SUM(INDEX(Scores,1,A211):INDEX(Scores,1000,A211))/(Number_of_participants*E211),"")</f>
        <v/>
      </c>
      <c r="G211" s="116" t="str">
        <f>IF(B211&lt;&gt;"",CORREL(INDEX(Scores,1,A211):INDEX(Scores,1000,A211),INDEX(Rest_scores,1,A211):INDEX(Rest_scores,1000,A211)),"")</f>
        <v/>
      </c>
      <c r="H211" s="116" t="str">
        <f>IF(B211&lt;&gt;"",CORREL(INDEX(Scores,1,A211):INDEX(Scores,1000,A211),Total_score),"")</f>
        <v/>
      </c>
      <c r="I211" s="116" t="str">
        <f>IF(B211&lt;&gt;"",CORREL(INDEX(Scores,1,A211):INDEX(Scores,1000,A211),Grade),"")</f>
        <v/>
      </c>
      <c r="J211" s="128" t="str">
        <f>IF(B211&lt;&gt;"",_xlfn.VAR.S(INDEX(Scores,1,A211):INDEX(Scores,1000,A211)),"")</f>
        <v/>
      </c>
      <c r="K211" s="128" t="str">
        <f>IF(B211&lt;&gt;"",_xlfn.STDEV.S(INDEX(Scores,1,A211):INDEX(Scores,1000,A211)),"")</f>
        <v/>
      </c>
    </row>
    <row r="212" spans="1:11" x14ac:dyDescent="0.35">
      <c r="A212" s="122" t="str">
        <f t="shared" ref="A212:A275" si="8">IF(A211&lt;&gt;"",IF(Number_of_criteria&gt;=(A211+1),(A211+1),""),"")</f>
        <v/>
      </c>
      <c r="B212" s="124" t="str">
        <f>IFERROR(LOOKUP(A212,'2. Enter scores'!$G$12:$AE$12,'2. Enter scores'!$G$14:$AE$14),"")</f>
        <v/>
      </c>
      <c r="C212" s="116" t="str">
        <f>IF(B212&lt;&gt;"",MIN(INDEX(Scores,1,A212):INDEX(Scores,1000,A212)),"")</f>
        <v/>
      </c>
      <c r="D212" s="116" t="str">
        <f>IF(B212&lt;&gt;"",MAX(INDEX(Scores,1,A212):INDEX(Scores,1000,A212)),"")</f>
        <v/>
      </c>
      <c r="E212" s="116" t="str">
        <f t="shared" si="7"/>
        <v/>
      </c>
      <c r="F212" s="116" t="str">
        <f>IF(B212&lt;&gt;"",SUM(INDEX(Scores,1,A212):INDEX(Scores,1000,A212))/(Number_of_participants*E212),"")</f>
        <v/>
      </c>
      <c r="G212" s="116" t="str">
        <f>IF(B212&lt;&gt;"",CORREL(INDEX(Scores,1,A212):INDEX(Scores,1000,A212),INDEX(Rest_scores,1,A212):INDEX(Rest_scores,1000,A212)),"")</f>
        <v/>
      </c>
      <c r="H212" s="116" t="str">
        <f>IF(B212&lt;&gt;"",CORREL(INDEX(Scores,1,A212):INDEX(Scores,1000,A212),Total_score),"")</f>
        <v/>
      </c>
      <c r="I212" s="116" t="str">
        <f>IF(B212&lt;&gt;"",CORREL(INDEX(Scores,1,A212):INDEX(Scores,1000,A212),Grade),"")</f>
        <v/>
      </c>
      <c r="J212" s="128" t="str">
        <f>IF(B212&lt;&gt;"",_xlfn.VAR.S(INDEX(Scores,1,A212):INDEX(Scores,1000,A212)),"")</f>
        <v/>
      </c>
      <c r="K212" s="128" t="str">
        <f>IF(B212&lt;&gt;"",_xlfn.STDEV.S(INDEX(Scores,1,A212):INDEX(Scores,1000,A212)),"")</f>
        <v/>
      </c>
    </row>
    <row r="213" spans="1:11" x14ac:dyDescent="0.35">
      <c r="A213" s="122" t="str">
        <f t="shared" si="8"/>
        <v/>
      </c>
      <c r="B213" s="124" t="str">
        <f>IFERROR(LOOKUP(A213,'2. Enter scores'!$G$12:$AE$12,'2. Enter scores'!$G$14:$AE$14),"")</f>
        <v/>
      </c>
      <c r="C213" s="116" t="str">
        <f>IF(B213&lt;&gt;"",MIN(INDEX(Scores,1,A213):INDEX(Scores,1000,A213)),"")</f>
        <v/>
      </c>
      <c r="D213" s="116" t="str">
        <f>IF(B213&lt;&gt;"",MAX(INDEX(Scores,1,A213):INDEX(Scores,1000,A213)),"")</f>
        <v/>
      </c>
      <c r="E213" s="116" t="str">
        <f t="shared" si="7"/>
        <v/>
      </c>
      <c r="F213" s="116" t="str">
        <f>IF(B213&lt;&gt;"",SUM(INDEX(Scores,1,A213):INDEX(Scores,1000,A213))/(Number_of_participants*E213),"")</f>
        <v/>
      </c>
      <c r="G213" s="116" t="str">
        <f>IF(B213&lt;&gt;"",CORREL(INDEX(Scores,1,A213):INDEX(Scores,1000,A213),INDEX(Rest_scores,1,A213):INDEX(Rest_scores,1000,A213)),"")</f>
        <v/>
      </c>
      <c r="H213" s="116" t="str">
        <f>IF(B213&lt;&gt;"",CORREL(INDEX(Scores,1,A213):INDEX(Scores,1000,A213),Total_score),"")</f>
        <v/>
      </c>
      <c r="I213" s="116" t="str">
        <f>IF(B213&lt;&gt;"",CORREL(INDEX(Scores,1,A213):INDEX(Scores,1000,A213),Grade),"")</f>
        <v/>
      </c>
      <c r="J213" s="128" t="str">
        <f>IF(B213&lt;&gt;"",_xlfn.VAR.S(INDEX(Scores,1,A213):INDEX(Scores,1000,A213)),"")</f>
        <v/>
      </c>
      <c r="K213" s="128" t="str">
        <f>IF(B213&lt;&gt;"",_xlfn.STDEV.S(INDEX(Scores,1,A213):INDEX(Scores,1000,A213)),"")</f>
        <v/>
      </c>
    </row>
    <row r="214" spans="1:11" x14ac:dyDescent="0.35">
      <c r="A214" s="122" t="str">
        <f t="shared" si="8"/>
        <v/>
      </c>
      <c r="B214" s="124" t="str">
        <f>IFERROR(LOOKUP(A214,'2. Enter scores'!$G$12:$AE$12,'2. Enter scores'!$G$14:$AE$14),"")</f>
        <v/>
      </c>
      <c r="C214" s="116" t="str">
        <f>IF(B214&lt;&gt;"",MIN(INDEX(Scores,1,A214):INDEX(Scores,1000,A214)),"")</f>
        <v/>
      </c>
      <c r="D214" s="116" t="str">
        <f>IF(B214&lt;&gt;"",MAX(INDEX(Scores,1,A214):INDEX(Scores,1000,A214)),"")</f>
        <v/>
      </c>
      <c r="E214" s="116" t="str">
        <f t="shared" si="7"/>
        <v/>
      </c>
      <c r="F214" s="116" t="str">
        <f>IF(B214&lt;&gt;"",SUM(INDEX(Scores,1,A214):INDEX(Scores,1000,A214))/(Number_of_participants*E214),"")</f>
        <v/>
      </c>
      <c r="G214" s="116" t="str">
        <f>IF(B214&lt;&gt;"",CORREL(INDEX(Scores,1,A214):INDEX(Scores,1000,A214),INDEX(Rest_scores,1,A214):INDEX(Rest_scores,1000,A214)),"")</f>
        <v/>
      </c>
      <c r="H214" s="116" t="str">
        <f>IF(B214&lt;&gt;"",CORREL(INDEX(Scores,1,A214):INDEX(Scores,1000,A214),Total_score),"")</f>
        <v/>
      </c>
      <c r="I214" s="116" t="str">
        <f>IF(B214&lt;&gt;"",CORREL(INDEX(Scores,1,A214):INDEX(Scores,1000,A214),Grade),"")</f>
        <v/>
      </c>
      <c r="J214" s="128" t="str">
        <f>IF(B214&lt;&gt;"",_xlfn.VAR.S(INDEX(Scores,1,A214):INDEX(Scores,1000,A214)),"")</f>
        <v/>
      </c>
      <c r="K214" s="128" t="str">
        <f>IF(B214&lt;&gt;"",_xlfn.STDEV.S(INDEX(Scores,1,A214):INDEX(Scores,1000,A214)),"")</f>
        <v/>
      </c>
    </row>
    <row r="215" spans="1:11" x14ac:dyDescent="0.35">
      <c r="A215" s="122" t="str">
        <f t="shared" si="8"/>
        <v/>
      </c>
      <c r="B215" s="124" t="str">
        <f>IFERROR(LOOKUP(A215,'2. Enter scores'!$G$12:$AE$12,'2. Enter scores'!$G$14:$AE$14),"")</f>
        <v/>
      </c>
      <c r="C215" s="116" t="str">
        <f>IF(B215&lt;&gt;"",MIN(INDEX(Scores,1,A215):INDEX(Scores,1000,A215)),"")</f>
        <v/>
      </c>
      <c r="D215" s="116" t="str">
        <f>IF(B215&lt;&gt;"",MAX(INDEX(Scores,1,A215):INDEX(Scores,1000,A215)),"")</f>
        <v/>
      </c>
      <c r="E215" s="116" t="str">
        <f t="shared" si="7"/>
        <v/>
      </c>
      <c r="F215" s="116" t="str">
        <f>IF(B215&lt;&gt;"",SUM(INDEX(Scores,1,A215):INDEX(Scores,1000,A215))/(Number_of_participants*E215),"")</f>
        <v/>
      </c>
      <c r="G215" s="116" t="str">
        <f>IF(B215&lt;&gt;"",CORREL(INDEX(Scores,1,A215):INDEX(Scores,1000,A215),INDEX(Rest_scores,1,A215):INDEX(Rest_scores,1000,A215)),"")</f>
        <v/>
      </c>
      <c r="H215" s="116" t="str">
        <f>IF(B215&lt;&gt;"",CORREL(INDEX(Scores,1,A215):INDEX(Scores,1000,A215),Total_score),"")</f>
        <v/>
      </c>
      <c r="I215" s="116" t="str">
        <f>IF(B215&lt;&gt;"",CORREL(INDEX(Scores,1,A215):INDEX(Scores,1000,A215),Grade),"")</f>
        <v/>
      </c>
      <c r="J215" s="128" t="str">
        <f>IF(B215&lt;&gt;"",_xlfn.VAR.S(INDEX(Scores,1,A215):INDEX(Scores,1000,A215)),"")</f>
        <v/>
      </c>
      <c r="K215" s="128" t="str">
        <f>IF(B215&lt;&gt;"",_xlfn.STDEV.S(INDEX(Scores,1,A215):INDEX(Scores,1000,A215)),"")</f>
        <v/>
      </c>
    </row>
    <row r="216" spans="1:11" x14ac:dyDescent="0.35">
      <c r="A216" s="122" t="str">
        <f t="shared" si="8"/>
        <v/>
      </c>
      <c r="B216" s="124" t="str">
        <f>IFERROR(LOOKUP(A216,'2. Enter scores'!$G$12:$AE$12,'2. Enter scores'!$G$14:$AE$14),"")</f>
        <v/>
      </c>
      <c r="C216" s="116" t="str">
        <f>IF(B216&lt;&gt;"",MIN(INDEX(Scores,1,A216):INDEX(Scores,1000,A216)),"")</f>
        <v/>
      </c>
      <c r="D216" s="116" t="str">
        <f>IF(B216&lt;&gt;"",MAX(INDEX(Scores,1,A216):INDEX(Scores,1000,A216)),"")</f>
        <v/>
      </c>
      <c r="E216" s="116" t="str">
        <f t="shared" si="7"/>
        <v/>
      </c>
      <c r="F216" s="116" t="str">
        <f>IF(B216&lt;&gt;"",SUM(INDEX(Scores,1,A216):INDEX(Scores,1000,A216))/(Number_of_participants*E216),"")</f>
        <v/>
      </c>
      <c r="G216" s="116" t="str">
        <f>IF(B216&lt;&gt;"",CORREL(INDEX(Scores,1,A216):INDEX(Scores,1000,A216),INDEX(Rest_scores,1,A216):INDEX(Rest_scores,1000,A216)),"")</f>
        <v/>
      </c>
      <c r="H216" s="116" t="str">
        <f>IF(B216&lt;&gt;"",CORREL(INDEX(Scores,1,A216):INDEX(Scores,1000,A216),Total_score),"")</f>
        <v/>
      </c>
      <c r="I216" s="116" t="str">
        <f>IF(B216&lt;&gt;"",CORREL(INDEX(Scores,1,A216):INDEX(Scores,1000,A216),Grade),"")</f>
        <v/>
      </c>
      <c r="J216" s="128" t="str">
        <f>IF(B216&lt;&gt;"",_xlfn.VAR.S(INDEX(Scores,1,A216):INDEX(Scores,1000,A216)),"")</f>
        <v/>
      </c>
      <c r="K216" s="128" t="str">
        <f>IF(B216&lt;&gt;"",_xlfn.STDEV.S(INDEX(Scores,1,A216):INDEX(Scores,1000,A216)),"")</f>
        <v/>
      </c>
    </row>
    <row r="217" spans="1:11" x14ac:dyDescent="0.35">
      <c r="A217" s="122" t="str">
        <f t="shared" si="8"/>
        <v/>
      </c>
      <c r="B217" s="124" t="str">
        <f>IFERROR(LOOKUP(A217,'2. Enter scores'!$G$12:$AE$12,'2. Enter scores'!$G$14:$AE$14),"")</f>
        <v/>
      </c>
      <c r="C217" s="116" t="str">
        <f>IF(B217&lt;&gt;"",MIN(INDEX(Scores,1,A217):INDEX(Scores,1000,A217)),"")</f>
        <v/>
      </c>
      <c r="D217" s="116" t="str">
        <f>IF(B217&lt;&gt;"",MAX(INDEX(Scores,1,A217):INDEX(Scores,1000,A217)),"")</f>
        <v/>
      </c>
      <c r="E217" s="116" t="str">
        <f t="shared" si="7"/>
        <v/>
      </c>
      <c r="F217" s="116" t="str">
        <f>IF(B217&lt;&gt;"",SUM(INDEX(Scores,1,A217):INDEX(Scores,1000,A217))/(Number_of_participants*E217),"")</f>
        <v/>
      </c>
      <c r="G217" s="116" t="str">
        <f>IF(B217&lt;&gt;"",CORREL(INDEX(Scores,1,A217):INDEX(Scores,1000,A217),INDEX(Rest_scores,1,A217):INDEX(Rest_scores,1000,A217)),"")</f>
        <v/>
      </c>
      <c r="H217" s="116" t="str">
        <f>IF(B217&lt;&gt;"",CORREL(INDEX(Scores,1,A217):INDEX(Scores,1000,A217),Total_score),"")</f>
        <v/>
      </c>
      <c r="I217" s="116" t="str">
        <f>IF(B217&lt;&gt;"",CORREL(INDEX(Scores,1,A217):INDEX(Scores,1000,A217),Grade),"")</f>
        <v/>
      </c>
      <c r="J217" s="128" t="str">
        <f>IF(B217&lt;&gt;"",_xlfn.VAR.S(INDEX(Scores,1,A217):INDEX(Scores,1000,A217)),"")</f>
        <v/>
      </c>
      <c r="K217" s="128" t="str">
        <f>IF(B217&lt;&gt;"",_xlfn.STDEV.S(INDEX(Scores,1,A217):INDEX(Scores,1000,A217)),"")</f>
        <v/>
      </c>
    </row>
    <row r="218" spans="1:11" x14ac:dyDescent="0.35">
      <c r="A218" s="122" t="str">
        <f t="shared" si="8"/>
        <v/>
      </c>
      <c r="B218" s="124" t="str">
        <f>IFERROR(LOOKUP(A218,'2. Enter scores'!$G$12:$AE$12,'2. Enter scores'!$G$14:$AE$14),"")</f>
        <v/>
      </c>
      <c r="C218" s="116" t="str">
        <f>IF(B218&lt;&gt;"",MIN(INDEX(Scores,1,A218):INDEX(Scores,1000,A218)),"")</f>
        <v/>
      </c>
      <c r="D218" s="116" t="str">
        <f>IF(B218&lt;&gt;"",MAX(INDEX(Scores,1,A218):INDEX(Scores,1000,A218)),"")</f>
        <v/>
      </c>
      <c r="E218" s="116" t="str">
        <f t="shared" si="7"/>
        <v/>
      </c>
      <c r="F218" s="116" t="str">
        <f>IF(B218&lt;&gt;"",SUM(INDEX(Scores,1,A218):INDEX(Scores,1000,A218))/(Number_of_participants*E218),"")</f>
        <v/>
      </c>
      <c r="G218" s="116" t="str">
        <f>IF(B218&lt;&gt;"",CORREL(INDEX(Scores,1,A218):INDEX(Scores,1000,A218),INDEX(Rest_scores,1,A218):INDEX(Rest_scores,1000,A218)),"")</f>
        <v/>
      </c>
      <c r="H218" s="116" t="str">
        <f>IF(B218&lt;&gt;"",CORREL(INDEX(Scores,1,A218):INDEX(Scores,1000,A218),Total_score),"")</f>
        <v/>
      </c>
      <c r="I218" s="116" t="str">
        <f>IF(B218&lt;&gt;"",CORREL(INDEX(Scores,1,A218):INDEX(Scores,1000,A218),Grade),"")</f>
        <v/>
      </c>
      <c r="J218" s="128" t="str">
        <f>IF(B218&lt;&gt;"",_xlfn.VAR.S(INDEX(Scores,1,A218):INDEX(Scores,1000,A218)),"")</f>
        <v/>
      </c>
      <c r="K218" s="128" t="str">
        <f>IF(B218&lt;&gt;"",_xlfn.STDEV.S(INDEX(Scores,1,A218):INDEX(Scores,1000,A218)),"")</f>
        <v/>
      </c>
    </row>
    <row r="219" spans="1:11" x14ac:dyDescent="0.35">
      <c r="A219" s="122" t="str">
        <f t="shared" si="8"/>
        <v/>
      </c>
      <c r="B219" s="124" t="str">
        <f>IFERROR(LOOKUP(A219,'2. Enter scores'!$G$12:$AE$12,'2. Enter scores'!$G$14:$AE$14),"")</f>
        <v/>
      </c>
      <c r="C219" s="116" t="str">
        <f>IF(B219&lt;&gt;"",MIN(INDEX(Scores,1,A219):INDEX(Scores,1000,A219)),"")</f>
        <v/>
      </c>
      <c r="D219" s="116" t="str">
        <f>IF(B219&lt;&gt;"",MAX(INDEX(Scores,1,A219):INDEX(Scores,1000,A219)),"")</f>
        <v/>
      </c>
      <c r="E219" s="116" t="str">
        <f t="shared" si="7"/>
        <v/>
      </c>
      <c r="F219" s="116" t="str">
        <f>IF(B219&lt;&gt;"",SUM(INDEX(Scores,1,A219):INDEX(Scores,1000,A219))/(Number_of_participants*E219),"")</f>
        <v/>
      </c>
      <c r="G219" s="116" t="str">
        <f>IF(B219&lt;&gt;"",CORREL(INDEX(Scores,1,A219):INDEX(Scores,1000,A219),INDEX(Rest_scores,1,A219):INDEX(Rest_scores,1000,A219)),"")</f>
        <v/>
      </c>
      <c r="H219" s="116" t="str">
        <f>IF(B219&lt;&gt;"",CORREL(INDEX(Scores,1,A219):INDEX(Scores,1000,A219),Total_score),"")</f>
        <v/>
      </c>
      <c r="I219" s="116" t="str">
        <f>IF(B219&lt;&gt;"",CORREL(INDEX(Scores,1,A219):INDEX(Scores,1000,A219),Grade),"")</f>
        <v/>
      </c>
      <c r="J219" s="128" t="str">
        <f>IF(B219&lt;&gt;"",_xlfn.VAR.S(INDEX(Scores,1,A219):INDEX(Scores,1000,A219)),"")</f>
        <v/>
      </c>
      <c r="K219" s="128" t="str">
        <f>IF(B219&lt;&gt;"",_xlfn.STDEV.S(INDEX(Scores,1,A219):INDEX(Scores,1000,A219)),"")</f>
        <v/>
      </c>
    </row>
    <row r="220" spans="1:11" x14ac:dyDescent="0.35">
      <c r="A220" s="122" t="str">
        <f t="shared" si="8"/>
        <v/>
      </c>
      <c r="B220" s="124" t="str">
        <f>IFERROR(LOOKUP(A220,'2. Enter scores'!$G$12:$AE$12,'2. Enter scores'!$G$14:$AE$14),"")</f>
        <v/>
      </c>
      <c r="C220" s="116" t="str">
        <f>IF(B220&lt;&gt;"",MIN(INDEX(Scores,1,A220):INDEX(Scores,1000,A220)),"")</f>
        <v/>
      </c>
      <c r="D220" s="116" t="str">
        <f>IF(B220&lt;&gt;"",MAX(INDEX(Scores,1,A220):INDEX(Scores,1000,A220)),"")</f>
        <v/>
      </c>
      <c r="E220" s="116" t="str">
        <f t="shared" si="7"/>
        <v/>
      </c>
      <c r="F220" s="116" t="str">
        <f>IF(B220&lt;&gt;"",SUM(INDEX(Scores,1,A220):INDEX(Scores,1000,A220))/(Number_of_participants*E220),"")</f>
        <v/>
      </c>
      <c r="G220" s="116" t="str">
        <f>IF(B220&lt;&gt;"",CORREL(INDEX(Scores,1,A220):INDEX(Scores,1000,A220),INDEX(Rest_scores,1,A220):INDEX(Rest_scores,1000,A220)),"")</f>
        <v/>
      </c>
      <c r="H220" s="116" t="str">
        <f>IF(B220&lt;&gt;"",CORREL(INDEX(Scores,1,A220):INDEX(Scores,1000,A220),Total_score),"")</f>
        <v/>
      </c>
      <c r="I220" s="116" t="str">
        <f>IF(B220&lt;&gt;"",CORREL(INDEX(Scores,1,A220):INDEX(Scores,1000,A220),Grade),"")</f>
        <v/>
      </c>
      <c r="J220" s="128" t="str">
        <f>IF(B220&lt;&gt;"",_xlfn.VAR.S(INDEX(Scores,1,A220):INDEX(Scores,1000,A220)),"")</f>
        <v/>
      </c>
      <c r="K220" s="128" t="str">
        <f>IF(B220&lt;&gt;"",_xlfn.STDEV.S(INDEX(Scores,1,A220):INDEX(Scores,1000,A220)),"")</f>
        <v/>
      </c>
    </row>
    <row r="221" spans="1:11" x14ac:dyDescent="0.35">
      <c r="A221" s="122" t="str">
        <f t="shared" si="8"/>
        <v/>
      </c>
      <c r="B221" s="124" t="str">
        <f>IFERROR(LOOKUP(A221,'2. Enter scores'!$G$12:$AE$12,'2. Enter scores'!$G$14:$AE$14),"")</f>
        <v/>
      </c>
      <c r="C221" s="116" t="str">
        <f>IF(B221&lt;&gt;"",MIN(INDEX(Scores,1,A221):INDEX(Scores,1000,A221)),"")</f>
        <v/>
      </c>
      <c r="D221" s="116" t="str">
        <f>IF(B221&lt;&gt;"",MAX(INDEX(Scores,1,A221):INDEX(Scores,1000,A221)),"")</f>
        <v/>
      </c>
      <c r="E221" s="116" t="str">
        <f t="shared" si="7"/>
        <v/>
      </c>
      <c r="F221" s="116" t="str">
        <f>IF(B221&lt;&gt;"",SUM(INDEX(Scores,1,A221):INDEX(Scores,1000,A221))/(Number_of_participants*E221),"")</f>
        <v/>
      </c>
      <c r="G221" s="116" t="str">
        <f>IF(B221&lt;&gt;"",CORREL(INDEX(Scores,1,A221):INDEX(Scores,1000,A221),INDEX(Rest_scores,1,A221):INDEX(Rest_scores,1000,A221)),"")</f>
        <v/>
      </c>
      <c r="H221" s="116" t="str">
        <f>IF(B221&lt;&gt;"",CORREL(INDEX(Scores,1,A221):INDEX(Scores,1000,A221),Total_score),"")</f>
        <v/>
      </c>
      <c r="I221" s="116" t="str">
        <f>IF(B221&lt;&gt;"",CORREL(INDEX(Scores,1,A221):INDEX(Scores,1000,A221),Grade),"")</f>
        <v/>
      </c>
      <c r="J221" s="128" t="str">
        <f>IF(B221&lt;&gt;"",_xlfn.VAR.S(INDEX(Scores,1,A221):INDEX(Scores,1000,A221)),"")</f>
        <v/>
      </c>
      <c r="K221" s="128" t="str">
        <f>IF(B221&lt;&gt;"",_xlfn.STDEV.S(INDEX(Scores,1,A221):INDEX(Scores,1000,A221)),"")</f>
        <v/>
      </c>
    </row>
    <row r="222" spans="1:11" x14ac:dyDescent="0.35">
      <c r="A222" s="122" t="str">
        <f t="shared" si="8"/>
        <v/>
      </c>
      <c r="B222" s="124" t="str">
        <f>IFERROR(LOOKUP(A222,'2. Enter scores'!$G$12:$AE$12,'2. Enter scores'!$G$14:$AE$14),"")</f>
        <v/>
      </c>
      <c r="C222" s="116" t="str">
        <f>IF(B222&lt;&gt;"",MIN(INDEX(Scores,1,A222):INDEX(Scores,1000,A222)),"")</f>
        <v/>
      </c>
      <c r="D222" s="116" t="str">
        <f>IF(B222&lt;&gt;"",MAX(INDEX(Scores,1,A222):INDEX(Scores,1000,A222)),"")</f>
        <v/>
      </c>
      <c r="E222" s="116" t="str">
        <f t="shared" si="7"/>
        <v/>
      </c>
      <c r="F222" s="116" t="str">
        <f>IF(B222&lt;&gt;"",SUM(INDEX(Scores,1,A222):INDEX(Scores,1000,A222))/(Number_of_participants*E222),"")</f>
        <v/>
      </c>
      <c r="G222" s="116" t="str">
        <f>IF(B222&lt;&gt;"",CORREL(INDEX(Scores,1,A222):INDEX(Scores,1000,A222),INDEX(Rest_scores,1,A222):INDEX(Rest_scores,1000,A222)),"")</f>
        <v/>
      </c>
      <c r="H222" s="116" t="str">
        <f>IF(B222&lt;&gt;"",CORREL(INDEX(Scores,1,A222):INDEX(Scores,1000,A222),Total_score),"")</f>
        <v/>
      </c>
      <c r="I222" s="116" t="str">
        <f>IF(B222&lt;&gt;"",CORREL(INDEX(Scores,1,A222):INDEX(Scores,1000,A222),Grade),"")</f>
        <v/>
      </c>
      <c r="J222" s="128" t="str">
        <f>IF(B222&lt;&gt;"",_xlfn.VAR.S(INDEX(Scores,1,A222):INDEX(Scores,1000,A222)),"")</f>
        <v/>
      </c>
      <c r="K222" s="128" t="str">
        <f>IF(B222&lt;&gt;"",_xlfn.STDEV.S(INDEX(Scores,1,A222):INDEX(Scores,1000,A222)),"")</f>
        <v/>
      </c>
    </row>
    <row r="223" spans="1:11" x14ac:dyDescent="0.35">
      <c r="A223" s="122" t="str">
        <f t="shared" si="8"/>
        <v/>
      </c>
      <c r="B223" s="124" t="str">
        <f>IFERROR(LOOKUP(A223,'2. Enter scores'!$G$12:$AE$12,'2. Enter scores'!$G$14:$AE$14),"")</f>
        <v/>
      </c>
      <c r="C223" s="116" t="str">
        <f>IF(B223&lt;&gt;"",MIN(INDEX(Scores,1,A223):INDEX(Scores,1000,A223)),"")</f>
        <v/>
      </c>
      <c r="D223" s="116" t="str">
        <f>IF(B223&lt;&gt;"",MAX(INDEX(Scores,1,A223):INDEX(Scores,1000,A223)),"")</f>
        <v/>
      </c>
      <c r="E223" s="116" t="str">
        <f t="shared" si="7"/>
        <v/>
      </c>
      <c r="F223" s="116" t="str">
        <f>IF(B223&lt;&gt;"",SUM(INDEX(Scores,1,A223):INDEX(Scores,1000,A223))/(Number_of_participants*E223),"")</f>
        <v/>
      </c>
      <c r="G223" s="116" t="str">
        <f>IF(B223&lt;&gt;"",CORREL(INDEX(Scores,1,A223):INDEX(Scores,1000,A223),INDEX(Rest_scores,1,A223):INDEX(Rest_scores,1000,A223)),"")</f>
        <v/>
      </c>
      <c r="H223" s="116" t="str">
        <f>IF(B223&lt;&gt;"",CORREL(INDEX(Scores,1,A223):INDEX(Scores,1000,A223),Total_score),"")</f>
        <v/>
      </c>
      <c r="I223" s="116" t="str">
        <f>IF(B223&lt;&gt;"",CORREL(INDEX(Scores,1,A223):INDEX(Scores,1000,A223),Grade),"")</f>
        <v/>
      </c>
      <c r="J223" s="128" t="str">
        <f>IF(B223&lt;&gt;"",_xlfn.VAR.S(INDEX(Scores,1,A223):INDEX(Scores,1000,A223)),"")</f>
        <v/>
      </c>
      <c r="K223" s="128" t="str">
        <f>IF(B223&lt;&gt;"",_xlfn.STDEV.S(INDEX(Scores,1,A223):INDEX(Scores,1000,A223)),"")</f>
        <v/>
      </c>
    </row>
    <row r="224" spans="1:11" x14ac:dyDescent="0.35">
      <c r="A224" s="122" t="str">
        <f t="shared" si="8"/>
        <v/>
      </c>
      <c r="B224" s="124" t="str">
        <f>IFERROR(LOOKUP(A224,'2. Enter scores'!$G$12:$AE$12,'2. Enter scores'!$G$14:$AE$14),"")</f>
        <v/>
      </c>
      <c r="C224" s="116" t="str">
        <f>IF(B224&lt;&gt;"",MIN(INDEX(Scores,1,A224):INDEX(Scores,1000,A224)),"")</f>
        <v/>
      </c>
      <c r="D224" s="116" t="str">
        <f>IF(B224&lt;&gt;"",MAX(INDEX(Scores,1,A224):INDEX(Scores,1000,A224)),"")</f>
        <v/>
      </c>
      <c r="E224" s="116" t="str">
        <f t="shared" si="7"/>
        <v/>
      </c>
      <c r="F224" s="116" t="str">
        <f>IF(B224&lt;&gt;"",SUM(INDEX(Scores,1,A224):INDEX(Scores,1000,A224))/(Number_of_participants*E224),"")</f>
        <v/>
      </c>
      <c r="G224" s="116" t="str">
        <f>IF(B224&lt;&gt;"",CORREL(INDEX(Scores,1,A224):INDEX(Scores,1000,A224),INDEX(Rest_scores,1,A224):INDEX(Rest_scores,1000,A224)),"")</f>
        <v/>
      </c>
      <c r="H224" s="116" t="str">
        <f>IF(B224&lt;&gt;"",CORREL(INDEX(Scores,1,A224):INDEX(Scores,1000,A224),Total_score),"")</f>
        <v/>
      </c>
      <c r="I224" s="116" t="str">
        <f>IF(B224&lt;&gt;"",CORREL(INDEX(Scores,1,A224):INDEX(Scores,1000,A224),Grade),"")</f>
        <v/>
      </c>
      <c r="J224" s="128" t="str">
        <f>IF(B224&lt;&gt;"",_xlfn.VAR.S(INDEX(Scores,1,A224):INDEX(Scores,1000,A224)),"")</f>
        <v/>
      </c>
      <c r="K224" s="128" t="str">
        <f>IF(B224&lt;&gt;"",_xlfn.STDEV.S(INDEX(Scores,1,A224):INDEX(Scores,1000,A224)),"")</f>
        <v/>
      </c>
    </row>
    <row r="225" spans="1:11" x14ac:dyDescent="0.35">
      <c r="A225" s="122" t="str">
        <f t="shared" si="8"/>
        <v/>
      </c>
      <c r="B225" s="124" t="str">
        <f>IFERROR(LOOKUP(A225,'2. Enter scores'!$G$12:$AE$12,'2. Enter scores'!$G$14:$AE$14),"")</f>
        <v/>
      </c>
      <c r="C225" s="116" t="str">
        <f>IF(B225&lt;&gt;"",MIN(INDEX(Scores,1,A225):INDEX(Scores,1000,A225)),"")</f>
        <v/>
      </c>
      <c r="D225" s="116" t="str">
        <f>IF(B225&lt;&gt;"",MAX(INDEX(Scores,1,A225):INDEX(Scores,1000,A225)),"")</f>
        <v/>
      </c>
      <c r="E225" s="116" t="str">
        <f t="shared" si="7"/>
        <v/>
      </c>
      <c r="F225" s="116" t="str">
        <f>IF(B225&lt;&gt;"",SUM(INDEX(Scores,1,A225):INDEX(Scores,1000,A225))/(Number_of_participants*E225),"")</f>
        <v/>
      </c>
      <c r="G225" s="116" t="str">
        <f>IF(B225&lt;&gt;"",CORREL(INDEX(Scores,1,A225):INDEX(Scores,1000,A225),INDEX(Rest_scores,1,A225):INDEX(Rest_scores,1000,A225)),"")</f>
        <v/>
      </c>
      <c r="H225" s="116" t="str">
        <f>IF(B225&lt;&gt;"",CORREL(INDEX(Scores,1,A225):INDEX(Scores,1000,A225),Total_score),"")</f>
        <v/>
      </c>
      <c r="I225" s="116" t="str">
        <f>IF(B225&lt;&gt;"",CORREL(INDEX(Scores,1,A225):INDEX(Scores,1000,A225),Grade),"")</f>
        <v/>
      </c>
      <c r="J225" s="128" t="str">
        <f>IF(B225&lt;&gt;"",_xlfn.VAR.S(INDEX(Scores,1,A225):INDEX(Scores,1000,A225)),"")</f>
        <v/>
      </c>
      <c r="K225" s="128" t="str">
        <f>IF(B225&lt;&gt;"",_xlfn.STDEV.S(INDEX(Scores,1,A225):INDEX(Scores,1000,A225)),"")</f>
        <v/>
      </c>
    </row>
    <row r="226" spans="1:11" x14ac:dyDescent="0.35">
      <c r="A226" s="122" t="str">
        <f t="shared" si="8"/>
        <v/>
      </c>
      <c r="B226" s="124" t="str">
        <f>IFERROR(LOOKUP(A226,'2. Enter scores'!$G$12:$AE$12,'2. Enter scores'!$G$14:$AE$14),"")</f>
        <v/>
      </c>
      <c r="C226" s="116" t="str">
        <f>IF(B226&lt;&gt;"",MIN(INDEX(Scores,1,A226):INDEX(Scores,1000,A226)),"")</f>
        <v/>
      </c>
      <c r="D226" s="116" t="str">
        <f>IF(B226&lt;&gt;"",MAX(INDEX(Scores,1,A226):INDEX(Scores,1000,A226)),"")</f>
        <v/>
      </c>
      <c r="E226" s="116" t="str">
        <f t="shared" si="7"/>
        <v/>
      </c>
      <c r="F226" s="116" t="str">
        <f>IF(B226&lt;&gt;"",SUM(INDEX(Scores,1,A226):INDEX(Scores,1000,A226))/(Number_of_participants*E226),"")</f>
        <v/>
      </c>
      <c r="G226" s="116" t="str">
        <f>IF(B226&lt;&gt;"",CORREL(INDEX(Scores,1,A226):INDEX(Scores,1000,A226),INDEX(Rest_scores,1,A226):INDEX(Rest_scores,1000,A226)),"")</f>
        <v/>
      </c>
      <c r="H226" s="116" t="str">
        <f>IF(B226&lt;&gt;"",CORREL(INDEX(Scores,1,A226):INDEX(Scores,1000,A226),Total_score),"")</f>
        <v/>
      </c>
      <c r="I226" s="116" t="str">
        <f>IF(B226&lt;&gt;"",CORREL(INDEX(Scores,1,A226):INDEX(Scores,1000,A226),Grade),"")</f>
        <v/>
      </c>
      <c r="J226" s="128" t="str">
        <f>IF(B226&lt;&gt;"",_xlfn.VAR.S(INDEX(Scores,1,A226):INDEX(Scores,1000,A226)),"")</f>
        <v/>
      </c>
      <c r="K226" s="128" t="str">
        <f>IF(B226&lt;&gt;"",_xlfn.STDEV.S(INDEX(Scores,1,A226):INDEX(Scores,1000,A226)),"")</f>
        <v/>
      </c>
    </row>
    <row r="227" spans="1:11" x14ac:dyDescent="0.35">
      <c r="A227" s="122" t="str">
        <f t="shared" si="8"/>
        <v/>
      </c>
      <c r="B227" s="124" t="str">
        <f>IFERROR(LOOKUP(A227,'2. Enter scores'!$G$12:$AE$12,'2. Enter scores'!$G$14:$AE$14),"")</f>
        <v/>
      </c>
      <c r="C227" s="116" t="str">
        <f>IF(B227&lt;&gt;"",MIN(INDEX(Scores,1,A227):INDEX(Scores,1000,A227)),"")</f>
        <v/>
      </c>
      <c r="D227" s="116" t="str">
        <f>IF(B227&lt;&gt;"",MAX(INDEX(Scores,1,A227):INDEX(Scores,1000,A227)),"")</f>
        <v/>
      </c>
      <c r="E227" s="116" t="str">
        <f t="shared" si="7"/>
        <v/>
      </c>
      <c r="F227" s="116" t="str">
        <f>IF(B227&lt;&gt;"",SUM(INDEX(Scores,1,A227):INDEX(Scores,1000,A227))/(Number_of_participants*E227),"")</f>
        <v/>
      </c>
      <c r="G227" s="116" t="str">
        <f>IF(B227&lt;&gt;"",CORREL(INDEX(Scores,1,A227):INDEX(Scores,1000,A227),INDEX(Rest_scores,1,A227):INDEX(Rest_scores,1000,A227)),"")</f>
        <v/>
      </c>
      <c r="H227" s="116" t="str">
        <f>IF(B227&lt;&gt;"",CORREL(INDEX(Scores,1,A227):INDEX(Scores,1000,A227),Total_score),"")</f>
        <v/>
      </c>
      <c r="I227" s="116" t="str">
        <f>IF(B227&lt;&gt;"",CORREL(INDEX(Scores,1,A227):INDEX(Scores,1000,A227),Grade),"")</f>
        <v/>
      </c>
      <c r="J227" s="128" t="str">
        <f>IF(B227&lt;&gt;"",_xlfn.VAR.S(INDEX(Scores,1,A227):INDEX(Scores,1000,A227)),"")</f>
        <v/>
      </c>
      <c r="K227" s="128" t="str">
        <f>IF(B227&lt;&gt;"",_xlfn.STDEV.S(INDEX(Scores,1,A227):INDEX(Scores,1000,A227)),"")</f>
        <v/>
      </c>
    </row>
    <row r="228" spans="1:11" x14ac:dyDescent="0.35">
      <c r="A228" s="122" t="str">
        <f t="shared" si="8"/>
        <v/>
      </c>
      <c r="B228" s="124" t="str">
        <f>IFERROR(LOOKUP(A228,'2. Enter scores'!$G$12:$AE$12,'2. Enter scores'!$G$14:$AE$14),"")</f>
        <v/>
      </c>
      <c r="C228" s="116" t="str">
        <f>IF(B228&lt;&gt;"",MIN(INDEX(Scores,1,A228):INDEX(Scores,1000,A228)),"")</f>
        <v/>
      </c>
      <c r="D228" s="116" t="str">
        <f>IF(B228&lt;&gt;"",MAX(INDEX(Scores,1,A228):INDEX(Scores,1000,A228)),"")</f>
        <v/>
      </c>
      <c r="E228" s="116" t="str">
        <f t="shared" si="7"/>
        <v/>
      </c>
      <c r="F228" s="116" t="str">
        <f>IF(B228&lt;&gt;"",SUM(INDEX(Scores,1,A228):INDEX(Scores,1000,A228))/(Number_of_participants*E228),"")</f>
        <v/>
      </c>
      <c r="G228" s="116" t="str">
        <f>IF(B228&lt;&gt;"",CORREL(INDEX(Scores,1,A228):INDEX(Scores,1000,A228),INDEX(Rest_scores,1,A228):INDEX(Rest_scores,1000,A228)),"")</f>
        <v/>
      </c>
      <c r="H228" s="116" t="str">
        <f>IF(B228&lt;&gt;"",CORREL(INDEX(Scores,1,A228):INDEX(Scores,1000,A228),Total_score),"")</f>
        <v/>
      </c>
      <c r="I228" s="116" t="str">
        <f>IF(B228&lt;&gt;"",CORREL(INDEX(Scores,1,A228):INDEX(Scores,1000,A228),Grade),"")</f>
        <v/>
      </c>
      <c r="J228" s="128" t="str">
        <f>IF(B228&lt;&gt;"",_xlfn.VAR.S(INDEX(Scores,1,A228):INDEX(Scores,1000,A228)),"")</f>
        <v/>
      </c>
      <c r="K228" s="128" t="str">
        <f>IF(B228&lt;&gt;"",_xlfn.STDEV.S(INDEX(Scores,1,A228):INDEX(Scores,1000,A228)),"")</f>
        <v/>
      </c>
    </row>
    <row r="229" spans="1:11" x14ac:dyDescent="0.35">
      <c r="A229" s="122" t="str">
        <f t="shared" si="8"/>
        <v/>
      </c>
      <c r="B229" s="124" t="str">
        <f>IFERROR(LOOKUP(A229,'2. Enter scores'!$G$12:$AE$12,'2. Enter scores'!$G$14:$AE$14),"")</f>
        <v/>
      </c>
      <c r="C229" s="116" t="str">
        <f>IF(B229&lt;&gt;"",MIN(INDEX(Scores,1,A229):INDEX(Scores,1000,A229)),"")</f>
        <v/>
      </c>
      <c r="D229" s="116" t="str">
        <f>IF(B229&lt;&gt;"",MAX(INDEX(Scores,1,A229):INDEX(Scores,1000,A229)),"")</f>
        <v/>
      </c>
      <c r="E229" s="116" t="str">
        <f t="shared" si="7"/>
        <v/>
      </c>
      <c r="F229" s="116" t="str">
        <f>IF(B229&lt;&gt;"",SUM(INDEX(Scores,1,A229):INDEX(Scores,1000,A229))/(Number_of_participants*E229),"")</f>
        <v/>
      </c>
      <c r="G229" s="116" t="str">
        <f>IF(B229&lt;&gt;"",CORREL(INDEX(Scores,1,A229):INDEX(Scores,1000,A229),INDEX(Rest_scores,1,A229):INDEX(Rest_scores,1000,A229)),"")</f>
        <v/>
      </c>
      <c r="H229" s="116" t="str">
        <f>IF(B229&lt;&gt;"",CORREL(INDEX(Scores,1,A229):INDEX(Scores,1000,A229),Total_score),"")</f>
        <v/>
      </c>
      <c r="I229" s="116" t="str">
        <f>IF(B229&lt;&gt;"",CORREL(INDEX(Scores,1,A229):INDEX(Scores,1000,A229),Grade),"")</f>
        <v/>
      </c>
      <c r="J229" s="128" t="str">
        <f>IF(B229&lt;&gt;"",_xlfn.VAR.S(INDEX(Scores,1,A229):INDEX(Scores,1000,A229)),"")</f>
        <v/>
      </c>
      <c r="K229" s="128" t="str">
        <f>IF(B229&lt;&gt;"",_xlfn.STDEV.S(INDEX(Scores,1,A229):INDEX(Scores,1000,A229)),"")</f>
        <v/>
      </c>
    </row>
    <row r="230" spans="1:11" x14ac:dyDescent="0.35">
      <c r="A230" s="122" t="str">
        <f t="shared" si="8"/>
        <v/>
      </c>
      <c r="B230" s="124" t="str">
        <f>IFERROR(LOOKUP(A230,'2. Enter scores'!$G$12:$AE$12,'2. Enter scores'!$G$14:$AE$14),"")</f>
        <v/>
      </c>
      <c r="C230" s="116" t="str">
        <f>IF(B230&lt;&gt;"",MIN(INDEX(Scores,1,A230):INDEX(Scores,1000,A230)),"")</f>
        <v/>
      </c>
      <c r="D230" s="116" t="str">
        <f>IF(B230&lt;&gt;"",MAX(INDEX(Scores,1,A230):INDEX(Scores,1000,A230)),"")</f>
        <v/>
      </c>
      <c r="E230" s="116" t="str">
        <f t="shared" si="7"/>
        <v/>
      </c>
      <c r="F230" s="116" t="str">
        <f>IF(B230&lt;&gt;"",SUM(INDEX(Scores,1,A230):INDEX(Scores,1000,A230))/(Number_of_participants*E230),"")</f>
        <v/>
      </c>
      <c r="G230" s="116" t="str">
        <f>IF(B230&lt;&gt;"",CORREL(INDEX(Scores,1,A230):INDEX(Scores,1000,A230),INDEX(Rest_scores,1,A230):INDEX(Rest_scores,1000,A230)),"")</f>
        <v/>
      </c>
      <c r="H230" s="116" t="str">
        <f>IF(B230&lt;&gt;"",CORREL(INDEX(Scores,1,A230):INDEX(Scores,1000,A230),Total_score),"")</f>
        <v/>
      </c>
      <c r="I230" s="116" t="str">
        <f>IF(B230&lt;&gt;"",CORREL(INDEX(Scores,1,A230):INDEX(Scores,1000,A230),Grade),"")</f>
        <v/>
      </c>
      <c r="J230" s="128" t="str">
        <f>IF(B230&lt;&gt;"",_xlfn.VAR.S(INDEX(Scores,1,A230):INDEX(Scores,1000,A230)),"")</f>
        <v/>
      </c>
      <c r="K230" s="128" t="str">
        <f>IF(B230&lt;&gt;"",_xlfn.STDEV.S(INDEX(Scores,1,A230):INDEX(Scores,1000,A230)),"")</f>
        <v/>
      </c>
    </row>
    <row r="231" spans="1:11" x14ac:dyDescent="0.35">
      <c r="A231" s="122" t="str">
        <f t="shared" si="8"/>
        <v/>
      </c>
      <c r="B231" s="124" t="str">
        <f>IFERROR(LOOKUP(A231,'2. Enter scores'!$G$12:$AE$12,'2. Enter scores'!$G$14:$AE$14),"")</f>
        <v/>
      </c>
      <c r="C231" s="116" t="str">
        <f>IF(B231&lt;&gt;"",MIN(INDEX(Scores,1,A231):INDEX(Scores,1000,A231)),"")</f>
        <v/>
      </c>
      <c r="D231" s="116" t="str">
        <f>IF(B231&lt;&gt;"",MAX(INDEX(Scores,1,A231):INDEX(Scores,1000,A231)),"")</f>
        <v/>
      </c>
      <c r="E231" s="116" t="str">
        <f t="shared" si="7"/>
        <v/>
      </c>
      <c r="F231" s="116" t="str">
        <f>IF(B231&lt;&gt;"",SUM(INDEX(Scores,1,A231):INDEX(Scores,1000,A231))/(Number_of_participants*E231),"")</f>
        <v/>
      </c>
      <c r="G231" s="116" t="str">
        <f>IF(B231&lt;&gt;"",CORREL(INDEX(Scores,1,A231):INDEX(Scores,1000,A231),INDEX(Rest_scores,1,A231):INDEX(Rest_scores,1000,A231)),"")</f>
        <v/>
      </c>
      <c r="H231" s="116" t="str">
        <f>IF(B231&lt;&gt;"",CORREL(INDEX(Scores,1,A231):INDEX(Scores,1000,A231),Total_score),"")</f>
        <v/>
      </c>
      <c r="I231" s="116" t="str">
        <f>IF(B231&lt;&gt;"",CORREL(INDEX(Scores,1,A231):INDEX(Scores,1000,A231),Grade),"")</f>
        <v/>
      </c>
      <c r="J231" s="128" t="str">
        <f>IF(B231&lt;&gt;"",_xlfn.VAR.S(INDEX(Scores,1,A231):INDEX(Scores,1000,A231)),"")</f>
        <v/>
      </c>
      <c r="K231" s="128" t="str">
        <f>IF(B231&lt;&gt;"",_xlfn.STDEV.S(INDEX(Scores,1,A231):INDEX(Scores,1000,A231)),"")</f>
        <v/>
      </c>
    </row>
    <row r="232" spans="1:11" x14ac:dyDescent="0.35">
      <c r="A232" s="122" t="str">
        <f t="shared" si="8"/>
        <v/>
      </c>
      <c r="B232" s="124" t="str">
        <f>IFERROR(LOOKUP(A232,'2. Enter scores'!$G$12:$AE$12,'2. Enter scores'!$G$14:$AE$14),"")</f>
        <v/>
      </c>
      <c r="C232" s="116" t="str">
        <f>IF(B232&lt;&gt;"",MIN(INDEX(Scores,1,A232):INDEX(Scores,1000,A232)),"")</f>
        <v/>
      </c>
      <c r="D232" s="116" t="str">
        <f>IF(B232&lt;&gt;"",MAX(INDEX(Scores,1,A232):INDEX(Scores,1000,A232)),"")</f>
        <v/>
      </c>
      <c r="E232" s="116" t="str">
        <f t="shared" si="7"/>
        <v/>
      </c>
      <c r="F232" s="116" t="str">
        <f>IF(B232&lt;&gt;"",SUM(INDEX(Scores,1,A232):INDEX(Scores,1000,A232))/(Number_of_participants*E232),"")</f>
        <v/>
      </c>
      <c r="G232" s="116" t="str">
        <f>IF(B232&lt;&gt;"",CORREL(INDEX(Scores,1,A232):INDEX(Scores,1000,A232),INDEX(Rest_scores,1,A232):INDEX(Rest_scores,1000,A232)),"")</f>
        <v/>
      </c>
      <c r="H232" s="116" t="str">
        <f>IF(B232&lt;&gt;"",CORREL(INDEX(Scores,1,A232):INDEX(Scores,1000,A232),Total_score),"")</f>
        <v/>
      </c>
      <c r="I232" s="116" t="str">
        <f>IF(B232&lt;&gt;"",CORREL(INDEX(Scores,1,A232):INDEX(Scores,1000,A232),Grade),"")</f>
        <v/>
      </c>
      <c r="J232" s="128" t="str">
        <f>IF(B232&lt;&gt;"",_xlfn.VAR.S(INDEX(Scores,1,A232):INDEX(Scores,1000,A232)),"")</f>
        <v/>
      </c>
      <c r="K232" s="128" t="str">
        <f>IF(B232&lt;&gt;"",_xlfn.STDEV.S(INDEX(Scores,1,A232):INDEX(Scores,1000,A232)),"")</f>
        <v/>
      </c>
    </row>
    <row r="233" spans="1:11" x14ac:dyDescent="0.35">
      <c r="A233" s="122" t="str">
        <f t="shared" si="8"/>
        <v/>
      </c>
      <c r="B233" s="124" t="str">
        <f>IFERROR(LOOKUP(A233,'2. Enter scores'!$G$12:$AE$12,'2. Enter scores'!$G$14:$AE$14),"")</f>
        <v/>
      </c>
      <c r="C233" s="116" t="str">
        <f>IF(B233&lt;&gt;"",MIN(INDEX(Scores,1,A233):INDEX(Scores,1000,A233)),"")</f>
        <v/>
      </c>
      <c r="D233" s="116" t="str">
        <f>IF(B233&lt;&gt;"",MAX(INDEX(Scores,1,A233):INDEX(Scores,1000,A233)),"")</f>
        <v/>
      </c>
      <c r="E233" s="116" t="str">
        <f t="shared" si="7"/>
        <v/>
      </c>
      <c r="F233" s="116" t="str">
        <f>IF(B233&lt;&gt;"",SUM(INDEX(Scores,1,A233):INDEX(Scores,1000,A233))/(Number_of_participants*E233),"")</f>
        <v/>
      </c>
      <c r="G233" s="116" t="str">
        <f>IF(B233&lt;&gt;"",CORREL(INDEX(Scores,1,A233):INDEX(Scores,1000,A233),INDEX(Rest_scores,1,A233):INDEX(Rest_scores,1000,A233)),"")</f>
        <v/>
      </c>
      <c r="H233" s="116" t="str">
        <f>IF(B233&lt;&gt;"",CORREL(INDEX(Scores,1,A233):INDEX(Scores,1000,A233),Total_score),"")</f>
        <v/>
      </c>
      <c r="I233" s="116" t="str">
        <f>IF(B233&lt;&gt;"",CORREL(INDEX(Scores,1,A233):INDEX(Scores,1000,A233),Grade),"")</f>
        <v/>
      </c>
      <c r="J233" s="128" t="str">
        <f>IF(B233&lt;&gt;"",_xlfn.VAR.S(INDEX(Scores,1,A233):INDEX(Scores,1000,A233)),"")</f>
        <v/>
      </c>
      <c r="K233" s="128" t="str">
        <f>IF(B233&lt;&gt;"",_xlfn.STDEV.S(INDEX(Scores,1,A233):INDEX(Scores,1000,A233)),"")</f>
        <v/>
      </c>
    </row>
    <row r="234" spans="1:11" x14ac:dyDescent="0.35">
      <c r="A234" s="122" t="str">
        <f t="shared" si="8"/>
        <v/>
      </c>
      <c r="B234" s="124" t="str">
        <f>IFERROR(LOOKUP(A234,'2. Enter scores'!$G$12:$AE$12,'2. Enter scores'!$G$14:$AE$14),"")</f>
        <v/>
      </c>
      <c r="C234" s="116" t="str">
        <f>IF(B234&lt;&gt;"",MIN(INDEX(Scores,1,A234):INDEX(Scores,1000,A234)),"")</f>
        <v/>
      </c>
      <c r="D234" s="116" t="str">
        <f>IF(B234&lt;&gt;"",MAX(INDEX(Scores,1,A234):INDEX(Scores,1000,A234)),"")</f>
        <v/>
      </c>
      <c r="E234" s="116" t="str">
        <f t="shared" si="7"/>
        <v/>
      </c>
      <c r="F234" s="116" t="str">
        <f>IF(B234&lt;&gt;"",SUM(INDEX(Scores,1,A234):INDEX(Scores,1000,A234))/(Number_of_participants*E234),"")</f>
        <v/>
      </c>
      <c r="G234" s="116" t="str">
        <f>IF(B234&lt;&gt;"",CORREL(INDEX(Scores,1,A234):INDEX(Scores,1000,A234),INDEX(Rest_scores,1,A234):INDEX(Rest_scores,1000,A234)),"")</f>
        <v/>
      </c>
      <c r="H234" s="116" t="str">
        <f>IF(B234&lt;&gt;"",CORREL(INDEX(Scores,1,A234):INDEX(Scores,1000,A234),Total_score),"")</f>
        <v/>
      </c>
      <c r="I234" s="116" t="str">
        <f>IF(B234&lt;&gt;"",CORREL(INDEX(Scores,1,A234):INDEX(Scores,1000,A234),Grade),"")</f>
        <v/>
      </c>
      <c r="J234" s="128" t="str">
        <f>IF(B234&lt;&gt;"",_xlfn.VAR.S(INDEX(Scores,1,A234):INDEX(Scores,1000,A234)),"")</f>
        <v/>
      </c>
      <c r="K234" s="128" t="str">
        <f>IF(B234&lt;&gt;"",_xlfn.STDEV.S(INDEX(Scores,1,A234):INDEX(Scores,1000,A234)),"")</f>
        <v/>
      </c>
    </row>
    <row r="235" spans="1:11" x14ac:dyDescent="0.35">
      <c r="A235" s="122" t="str">
        <f t="shared" si="8"/>
        <v/>
      </c>
      <c r="B235" s="124" t="str">
        <f>IFERROR(LOOKUP(A235,'2. Enter scores'!$G$12:$AE$12,'2. Enter scores'!$G$14:$AE$14),"")</f>
        <v/>
      </c>
      <c r="C235" s="116" t="str">
        <f>IF(B235&lt;&gt;"",MIN(INDEX(Scores,1,A235):INDEX(Scores,1000,A235)),"")</f>
        <v/>
      </c>
      <c r="D235" s="116" t="str">
        <f>IF(B235&lt;&gt;"",MAX(INDEX(Scores,1,A235):INDEX(Scores,1000,A235)),"")</f>
        <v/>
      </c>
      <c r="E235" s="116" t="str">
        <f t="shared" si="7"/>
        <v/>
      </c>
      <c r="F235" s="116" t="str">
        <f>IF(B235&lt;&gt;"",SUM(INDEX(Scores,1,A235):INDEX(Scores,1000,A235))/(Number_of_participants*E235),"")</f>
        <v/>
      </c>
      <c r="G235" s="116" t="str">
        <f>IF(B235&lt;&gt;"",CORREL(INDEX(Scores,1,A235):INDEX(Scores,1000,A235),INDEX(Rest_scores,1,A235):INDEX(Rest_scores,1000,A235)),"")</f>
        <v/>
      </c>
      <c r="H235" s="116" t="str">
        <f>IF(B235&lt;&gt;"",CORREL(INDEX(Scores,1,A235):INDEX(Scores,1000,A235),Total_score),"")</f>
        <v/>
      </c>
      <c r="I235" s="116" t="str">
        <f>IF(B235&lt;&gt;"",CORREL(INDEX(Scores,1,A235):INDEX(Scores,1000,A235),Grade),"")</f>
        <v/>
      </c>
      <c r="J235" s="128" t="str">
        <f>IF(B235&lt;&gt;"",_xlfn.VAR.S(INDEX(Scores,1,A235):INDEX(Scores,1000,A235)),"")</f>
        <v/>
      </c>
      <c r="K235" s="128" t="str">
        <f>IF(B235&lt;&gt;"",_xlfn.STDEV.S(INDEX(Scores,1,A235):INDEX(Scores,1000,A235)),"")</f>
        <v/>
      </c>
    </row>
    <row r="236" spans="1:11" x14ac:dyDescent="0.35">
      <c r="A236" s="122" t="str">
        <f t="shared" si="8"/>
        <v/>
      </c>
      <c r="B236" s="124" t="str">
        <f>IFERROR(LOOKUP(A236,'2. Enter scores'!$G$12:$AE$12,'2. Enter scores'!$G$14:$AE$14),"")</f>
        <v/>
      </c>
      <c r="C236" s="116" t="str">
        <f>IF(B236&lt;&gt;"",MIN(INDEX(Scores,1,A236):INDEX(Scores,1000,A236)),"")</f>
        <v/>
      </c>
      <c r="D236" s="116" t="str">
        <f>IF(B236&lt;&gt;"",MAX(INDEX(Scores,1,A236):INDEX(Scores,1000,A236)),"")</f>
        <v/>
      </c>
      <c r="E236" s="116" t="str">
        <f t="shared" si="7"/>
        <v/>
      </c>
      <c r="F236" s="116" t="str">
        <f>IF(B236&lt;&gt;"",SUM(INDEX(Scores,1,A236):INDEX(Scores,1000,A236))/(Number_of_participants*E236),"")</f>
        <v/>
      </c>
      <c r="G236" s="116" t="str">
        <f>IF(B236&lt;&gt;"",CORREL(INDEX(Scores,1,A236):INDEX(Scores,1000,A236),INDEX(Rest_scores,1,A236):INDEX(Rest_scores,1000,A236)),"")</f>
        <v/>
      </c>
      <c r="H236" s="116" t="str">
        <f>IF(B236&lt;&gt;"",CORREL(INDEX(Scores,1,A236):INDEX(Scores,1000,A236),Total_score),"")</f>
        <v/>
      </c>
      <c r="I236" s="116" t="str">
        <f>IF(B236&lt;&gt;"",CORREL(INDEX(Scores,1,A236):INDEX(Scores,1000,A236),Grade),"")</f>
        <v/>
      </c>
      <c r="J236" s="128" t="str">
        <f>IF(B236&lt;&gt;"",_xlfn.VAR.S(INDEX(Scores,1,A236):INDEX(Scores,1000,A236)),"")</f>
        <v/>
      </c>
      <c r="K236" s="128" t="str">
        <f>IF(B236&lt;&gt;"",_xlfn.STDEV.S(INDEX(Scores,1,A236):INDEX(Scores,1000,A236)),"")</f>
        <v/>
      </c>
    </row>
    <row r="237" spans="1:11" x14ac:dyDescent="0.35">
      <c r="A237" s="122" t="str">
        <f t="shared" si="8"/>
        <v/>
      </c>
      <c r="B237" s="124" t="str">
        <f>IFERROR(LOOKUP(A237,'2. Enter scores'!$G$12:$AE$12,'2. Enter scores'!$G$14:$AE$14),"")</f>
        <v/>
      </c>
      <c r="C237" s="116" t="str">
        <f>IF(B237&lt;&gt;"",MIN(INDEX(Scores,1,A237):INDEX(Scores,1000,A237)),"")</f>
        <v/>
      </c>
      <c r="D237" s="116" t="str">
        <f>IF(B237&lt;&gt;"",MAX(INDEX(Scores,1,A237):INDEX(Scores,1000,A237)),"")</f>
        <v/>
      </c>
      <c r="E237" s="116" t="str">
        <f t="shared" si="7"/>
        <v/>
      </c>
      <c r="F237" s="116" t="str">
        <f>IF(B237&lt;&gt;"",SUM(INDEX(Scores,1,A237):INDEX(Scores,1000,A237))/(Number_of_participants*E237),"")</f>
        <v/>
      </c>
      <c r="G237" s="116" t="str">
        <f>IF(B237&lt;&gt;"",CORREL(INDEX(Scores,1,A237):INDEX(Scores,1000,A237),INDEX(Rest_scores,1,A237):INDEX(Rest_scores,1000,A237)),"")</f>
        <v/>
      </c>
      <c r="H237" s="116" t="str">
        <f>IF(B237&lt;&gt;"",CORREL(INDEX(Scores,1,A237):INDEX(Scores,1000,A237),Total_score),"")</f>
        <v/>
      </c>
      <c r="I237" s="116" t="str">
        <f>IF(B237&lt;&gt;"",CORREL(INDEX(Scores,1,A237):INDEX(Scores,1000,A237),Grade),"")</f>
        <v/>
      </c>
      <c r="J237" s="128" t="str">
        <f>IF(B237&lt;&gt;"",_xlfn.VAR.S(INDEX(Scores,1,A237):INDEX(Scores,1000,A237)),"")</f>
        <v/>
      </c>
      <c r="K237" s="128" t="str">
        <f>IF(B237&lt;&gt;"",_xlfn.STDEV.S(INDEX(Scores,1,A237):INDEX(Scores,1000,A237)),"")</f>
        <v/>
      </c>
    </row>
    <row r="238" spans="1:11" x14ac:dyDescent="0.35">
      <c r="A238" s="122" t="str">
        <f t="shared" si="8"/>
        <v/>
      </c>
      <c r="B238" s="124" t="str">
        <f>IFERROR(LOOKUP(A238,'2. Enter scores'!$G$12:$AE$12,'2. Enter scores'!$G$14:$AE$14),"")</f>
        <v/>
      </c>
      <c r="C238" s="116" t="str">
        <f>IF(B238&lt;&gt;"",MIN(INDEX(Scores,1,A238):INDEX(Scores,1000,A238)),"")</f>
        <v/>
      </c>
      <c r="D238" s="116" t="str">
        <f>IF(B238&lt;&gt;"",MAX(INDEX(Scores,1,A238):INDEX(Scores,1000,A238)),"")</f>
        <v/>
      </c>
      <c r="E238" s="116" t="str">
        <f t="shared" si="7"/>
        <v/>
      </c>
      <c r="F238" s="116" t="str">
        <f>IF(B238&lt;&gt;"",SUM(INDEX(Scores,1,A238):INDEX(Scores,1000,A238))/(Number_of_participants*E238),"")</f>
        <v/>
      </c>
      <c r="G238" s="116" t="str">
        <f>IF(B238&lt;&gt;"",CORREL(INDEX(Scores,1,A238):INDEX(Scores,1000,A238),INDEX(Rest_scores,1,A238):INDEX(Rest_scores,1000,A238)),"")</f>
        <v/>
      </c>
      <c r="H238" s="116" t="str">
        <f>IF(B238&lt;&gt;"",CORREL(INDEX(Scores,1,A238):INDEX(Scores,1000,A238),Total_score),"")</f>
        <v/>
      </c>
      <c r="I238" s="116" t="str">
        <f>IF(B238&lt;&gt;"",CORREL(INDEX(Scores,1,A238):INDEX(Scores,1000,A238),Grade),"")</f>
        <v/>
      </c>
      <c r="J238" s="128" t="str">
        <f>IF(B238&lt;&gt;"",_xlfn.VAR.S(INDEX(Scores,1,A238):INDEX(Scores,1000,A238)),"")</f>
        <v/>
      </c>
      <c r="K238" s="128" t="str">
        <f>IF(B238&lt;&gt;"",_xlfn.STDEV.S(INDEX(Scores,1,A238):INDEX(Scores,1000,A238)),"")</f>
        <v/>
      </c>
    </row>
    <row r="239" spans="1:11" x14ac:dyDescent="0.35">
      <c r="A239" s="122" t="str">
        <f t="shared" si="8"/>
        <v/>
      </c>
      <c r="B239" s="124" t="str">
        <f>IFERROR(LOOKUP(A239,'2. Enter scores'!$G$12:$AE$12,'2. Enter scores'!$G$14:$AE$14),"")</f>
        <v/>
      </c>
      <c r="C239" s="116" t="str">
        <f>IF(B239&lt;&gt;"",MIN(INDEX(Scores,1,A239):INDEX(Scores,1000,A239)),"")</f>
        <v/>
      </c>
      <c r="D239" s="116" t="str">
        <f>IF(B239&lt;&gt;"",MAX(INDEX(Scores,1,A239):INDEX(Scores,1000,A239)),"")</f>
        <v/>
      </c>
      <c r="E239" s="116" t="str">
        <f t="shared" si="7"/>
        <v/>
      </c>
      <c r="F239" s="116" t="str">
        <f>IF(B239&lt;&gt;"",SUM(INDEX(Scores,1,A239):INDEX(Scores,1000,A239))/(Number_of_participants*E239),"")</f>
        <v/>
      </c>
      <c r="G239" s="116" t="str">
        <f>IF(B239&lt;&gt;"",CORREL(INDEX(Scores,1,A239):INDEX(Scores,1000,A239),INDEX(Rest_scores,1,A239):INDEX(Rest_scores,1000,A239)),"")</f>
        <v/>
      </c>
      <c r="H239" s="116" t="str">
        <f>IF(B239&lt;&gt;"",CORREL(INDEX(Scores,1,A239):INDEX(Scores,1000,A239),Total_score),"")</f>
        <v/>
      </c>
      <c r="I239" s="116" t="str">
        <f>IF(B239&lt;&gt;"",CORREL(INDEX(Scores,1,A239):INDEX(Scores,1000,A239),Grade),"")</f>
        <v/>
      </c>
      <c r="J239" s="128" t="str">
        <f>IF(B239&lt;&gt;"",_xlfn.VAR.S(INDEX(Scores,1,A239):INDEX(Scores,1000,A239)),"")</f>
        <v/>
      </c>
      <c r="K239" s="128" t="str">
        <f>IF(B239&lt;&gt;"",_xlfn.STDEV.S(INDEX(Scores,1,A239):INDEX(Scores,1000,A239)),"")</f>
        <v/>
      </c>
    </row>
    <row r="240" spans="1:11" x14ac:dyDescent="0.35">
      <c r="A240" s="122" t="str">
        <f t="shared" si="8"/>
        <v/>
      </c>
      <c r="B240" s="124" t="str">
        <f>IFERROR(LOOKUP(A240,'2. Enter scores'!$G$12:$AE$12,'2. Enter scores'!$G$14:$AE$14),"")</f>
        <v/>
      </c>
      <c r="C240" s="116" t="str">
        <f>IF(B240&lt;&gt;"",MIN(INDEX(Scores,1,A240):INDEX(Scores,1000,A240)),"")</f>
        <v/>
      </c>
      <c r="D240" s="116" t="str">
        <f>IF(B240&lt;&gt;"",MAX(INDEX(Scores,1,A240):INDEX(Scores,1000,A240)),"")</f>
        <v/>
      </c>
      <c r="E240" s="116" t="str">
        <f t="shared" si="7"/>
        <v/>
      </c>
      <c r="F240" s="116" t="str">
        <f>IF(B240&lt;&gt;"",SUM(INDEX(Scores,1,A240):INDEX(Scores,1000,A240))/(Number_of_participants*E240),"")</f>
        <v/>
      </c>
      <c r="G240" s="116" t="str">
        <f>IF(B240&lt;&gt;"",CORREL(INDEX(Scores,1,A240):INDEX(Scores,1000,A240),INDEX(Rest_scores,1,A240):INDEX(Rest_scores,1000,A240)),"")</f>
        <v/>
      </c>
      <c r="H240" s="116" t="str">
        <f>IF(B240&lt;&gt;"",CORREL(INDEX(Scores,1,A240):INDEX(Scores,1000,A240),Total_score),"")</f>
        <v/>
      </c>
      <c r="I240" s="116" t="str">
        <f>IF(B240&lt;&gt;"",CORREL(INDEX(Scores,1,A240):INDEX(Scores,1000,A240),Grade),"")</f>
        <v/>
      </c>
      <c r="J240" s="128" t="str">
        <f>IF(B240&lt;&gt;"",_xlfn.VAR.S(INDEX(Scores,1,A240):INDEX(Scores,1000,A240)),"")</f>
        <v/>
      </c>
      <c r="K240" s="128" t="str">
        <f>IF(B240&lt;&gt;"",_xlfn.STDEV.S(INDEX(Scores,1,A240):INDEX(Scores,1000,A240)),"")</f>
        <v/>
      </c>
    </row>
    <row r="241" spans="1:11" x14ac:dyDescent="0.35">
      <c r="A241" s="122" t="str">
        <f t="shared" si="8"/>
        <v/>
      </c>
      <c r="B241" s="124" t="str">
        <f>IFERROR(LOOKUP(A241,'2. Enter scores'!$G$12:$AE$12,'2. Enter scores'!$G$14:$AE$14),"")</f>
        <v/>
      </c>
      <c r="C241" s="116" t="str">
        <f>IF(B241&lt;&gt;"",MIN(INDEX(Scores,1,A241):INDEX(Scores,1000,A241)),"")</f>
        <v/>
      </c>
      <c r="D241" s="116" t="str">
        <f>IF(B241&lt;&gt;"",MAX(INDEX(Scores,1,A241):INDEX(Scores,1000,A241)),"")</f>
        <v/>
      </c>
      <c r="E241" s="116" t="str">
        <f t="shared" si="7"/>
        <v/>
      </c>
      <c r="F241" s="116" t="str">
        <f>IF(B241&lt;&gt;"",SUM(INDEX(Scores,1,A241):INDEX(Scores,1000,A241))/(Number_of_participants*E241),"")</f>
        <v/>
      </c>
      <c r="G241" s="116" t="str">
        <f>IF(B241&lt;&gt;"",CORREL(INDEX(Scores,1,A241):INDEX(Scores,1000,A241),INDEX(Rest_scores,1,A241):INDEX(Rest_scores,1000,A241)),"")</f>
        <v/>
      </c>
      <c r="H241" s="116" t="str">
        <f>IF(B241&lt;&gt;"",CORREL(INDEX(Scores,1,A241):INDEX(Scores,1000,A241),Total_score),"")</f>
        <v/>
      </c>
      <c r="I241" s="116" t="str">
        <f>IF(B241&lt;&gt;"",CORREL(INDEX(Scores,1,A241):INDEX(Scores,1000,A241),Grade),"")</f>
        <v/>
      </c>
      <c r="J241" s="128" t="str">
        <f>IF(B241&lt;&gt;"",_xlfn.VAR.S(INDEX(Scores,1,A241):INDEX(Scores,1000,A241)),"")</f>
        <v/>
      </c>
      <c r="K241" s="128" t="str">
        <f>IF(B241&lt;&gt;"",_xlfn.STDEV.S(INDEX(Scores,1,A241):INDEX(Scores,1000,A241)),"")</f>
        <v/>
      </c>
    </row>
    <row r="242" spans="1:11" x14ac:dyDescent="0.35">
      <c r="A242" s="122" t="str">
        <f t="shared" si="8"/>
        <v/>
      </c>
      <c r="B242" s="124" t="str">
        <f>IFERROR(LOOKUP(A242,'2. Enter scores'!$G$12:$AE$12,'2. Enter scores'!$G$14:$AE$14),"")</f>
        <v/>
      </c>
      <c r="C242" s="116" t="str">
        <f>IF(B242&lt;&gt;"",MIN(INDEX(Scores,1,A242):INDEX(Scores,1000,A242)),"")</f>
        <v/>
      </c>
      <c r="D242" s="116" t="str">
        <f>IF(B242&lt;&gt;"",MAX(INDEX(Scores,1,A242):INDEX(Scores,1000,A242)),"")</f>
        <v/>
      </c>
      <c r="E242" s="116" t="str">
        <f t="shared" si="7"/>
        <v/>
      </c>
      <c r="F242" s="116" t="str">
        <f>IF(B242&lt;&gt;"",SUM(INDEX(Scores,1,A242):INDEX(Scores,1000,A242))/(Number_of_participants*E242),"")</f>
        <v/>
      </c>
      <c r="G242" s="116" t="str">
        <f>IF(B242&lt;&gt;"",CORREL(INDEX(Scores,1,A242):INDEX(Scores,1000,A242),INDEX(Rest_scores,1,A242):INDEX(Rest_scores,1000,A242)),"")</f>
        <v/>
      </c>
      <c r="H242" s="116" t="str">
        <f>IF(B242&lt;&gt;"",CORREL(INDEX(Scores,1,A242):INDEX(Scores,1000,A242),Total_score),"")</f>
        <v/>
      </c>
      <c r="I242" s="116" t="str">
        <f>IF(B242&lt;&gt;"",CORREL(INDEX(Scores,1,A242):INDEX(Scores,1000,A242),Grade),"")</f>
        <v/>
      </c>
      <c r="J242" s="128" t="str">
        <f>IF(B242&lt;&gt;"",_xlfn.VAR.S(INDEX(Scores,1,A242):INDEX(Scores,1000,A242)),"")</f>
        <v/>
      </c>
      <c r="K242" s="128" t="str">
        <f>IF(B242&lt;&gt;"",_xlfn.STDEV.S(INDEX(Scores,1,A242):INDEX(Scores,1000,A242)),"")</f>
        <v/>
      </c>
    </row>
    <row r="243" spans="1:11" x14ac:dyDescent="0.35">
      <c r="A243" s="122" t="str">
        <f t="shared" si="8"/>
        <v/>
      </c>
      <c r="B243" s="124" t="str">
        <f>IFERROR(LOOKUP(A243,'2. Enter scores'!$G$12:$AE$12,'2. Enter scores'!$G$14:$AE$14),"")</f>
        <v/>
      </c>
      <c r="C243" s="116" t="str">
        <f>IF(B243&lt;&gt;"",MIN(INDEX(Scores,1,A243):INDEX(Scores,1000,A243)),"")</f>
        <v/>
      </c>
      <c r="D243" s="116" t="str">
        <f>IF(B243&lt;&gt;"",MAX(INDEX(Scores,1,A243):INDEX(Scores,1000,A243)),"")</f>
        <v/>
      </c>
      <c r="E243" s="116" t="str">
        <f t="shared" si="7"/>
        <v/>
      </c>
      <c r="F243" s="116" t="str">
        <f>IF(B243&lt;&gt;"",SUM(INDEX(Scores,1,A243):INDEX(Scores,1000,A243))/(Number_of_participants*E243),"")</f>
        <v/>
      </c>
      <c r="G243" s="116" t="str">
        <f>IF(B243&lt;&gt;"",CORREL(INDEX(Scores,1,A243):INDEX(Scores,1000,A243),INDEX(Rest_scores,1,A243):INDEX(Rest_scores,1000,A243)),"")</f>
        <v/>
      </c>
      <c r="H243" s="116" t="str">
        <f>IF(B243&lt;&gt;"",CORREL(INDEX(Scores,1,A243):INDEX(Scores,1000,A243),Total_score),"")</f>
        <v/>
      </c>
      <c r="I243" s="116" t="str">
        <f>IF(B243&lt;&gt;"",CORREL(INDEX(Scores,1,A243):INDEX(Scores,1000,A243),Grade),"")</f>
        <v/>
      </c>
      <c r="J243" s="128" t="str">
        <f>IF(B243&lt;&gt;"",_xlfn.VAR.S(INDEX(Scores,1,A243):INDEX(Scores,1000,A243)),"")</f>
        <v/>
      </c>
      <c r="K243" s="128" t="str">
        <f>IF(B243&lt;&gt;"",_xlfn.STDEV.S(INDEX(Scores,1,A243):INDEX(Scores,1000,A243)),"")</f>
        <v/>
      </c>
    </row>
    <row r="244" spans="1:11" x14ac:dyDescent="0.35">
      <c r="A244" s="122" t="str">
        <f t="shared" si="8"/>
        <v/>
      </c>
      <c r="B244" s="124" t="str">
        <f>IFERROR(LOOKUP(A244,'2. Enter scores'!$G$12:$AE$12,'2. Enter scores'!$G$14:$AE$14),"")</f>
        <v/>
      </c>
      <c r="C244" s="116" t="str">
        <f>IF(B244&lt;&gt;"",MIN(INDEX(Scores,1,A244):INDEX(Scores,1000,A244)),"")</f>
        <v/>
      </c>
      <c r="D244" s="116" t="str">
        <f>IF(B244&lt;&gt;"",MAX(INDEX(Scores,1,A244):INDEX(Scores,1000,A244)),"")</f>
        <v/>
      </c>
      <c r="E244" s="116" t="str">
        <f t="shared" si="7"/>
        <v/>
      </c>
      <c r="F244" s="116" t="str">
        <f>IF(B244&lt;&gt;"",SUM(INDEX(Scores,1,A244):INDEX(Scores,1000,A244))/(Number_of_participants*E244),"")</f>
        <v/>
      </c>
      <c r="G244" s="116" t="str">
        <f>IF(B244&lt;&gt;"",CORREL(INDEX(Scores,1,A244):INDEX(Scores,1000,A244),INDEX(Rest_scores,1,A244):INDEX(Rest_scores,1000,A244)),"")</f>
        <v/>
      </c>
      <c r="H244" s="116" t="str">
        <f>IF(B244&lt;&gt;"",CORREL(INDEX(Scores,1,A244):INDEX(Scores,1000,A244),Total_score),"")</f>
        <v/>
      </c>
      <c r="I244" s="116" t="str">
        <f>IF(B244&lt;&gt;"",CORREL(INDEX(Scores,1,A244):INDEX(Scores,1000,A244),Grade),"")</f>
        <v/>
      </c>
      <c r="J244" s="128" t="str">
        <f>IF(B244&lt;&gt;"",_xlfn.VAR.S(INDEX(Scores,1,A244):INDEX(Scores,1000,A244)),"")</f>
        <v/>
      </c>
      <c r="K244" s="128" t="str">
        <f>IF(B244&lt;&gt;"",_xlfn.STDEV.S(INDEX(Scores,1,A244):INDEX(Scores,1000,A244)),"")</f>
        <v/>
      </c>
    </row>
    <row r="245" spans="1:11" x14ac:dyDescent="0.35">
      <c r="A245" s="122" t="str">
        <f t="shared" si="8"/>
        <v/>
      </c>
      <c r="B245" s="124" t="str">
        <f>IFERROR(LOOKUP(A245,'2. Enter scores'!$G$12:$AE$12,'2. Enter scores'!$G$14:$AE$14),"")</f>
        <v/>
      </c>
      <c r="C245" s="116" t="str">
        <f>IF(B245&lt;&gt;"",MIN(INDEX(Scores,1,A245):INDEX(Scores,1000,A245)),"")</f>
        <v/>
      </c>
      <c r="D245" s="116" t="str">
        <f>IF(B245&lt;&gt;"",MAX(INDEX(Scores,1,A245):INDEX(Scores,1000,A245)),"")</f>
        <v/>
      </c>
      <c r="E245" s="116" t="str">
        <f t="shared" si="7"/>
        <v/>
      </c>
      <c r="F245" s="116" t="str">
        <f>IF(B245&lt;&gt;"",SUM(INDEX(Scores,1,A245):INDEX(Scores,1000,A245))/(Number_of_participants*E245),"")</f>
        <v/>
      </c>
      <c r="G245" s="116" t="str">
        <f>IF(B245&lt;&gt;"",CORREL(INDEX(Scores,1,A245):INDEX(Scores,1000,A245),INDEX(Rest_scores,1,A245):INDEX(Rest_scores,1000,A245)),"")</f>
        <v/>
      </c>
      <c r="H245" s="116" t="str">
        <f>IF(B245&lt;&gt;"",CORREL(INDEX(Scores,1,A245):INDEX(Scores,1000,A245),Total_score),"")</f>
        <v/>
      </c>
      <c r="I245" s="116" t="str">
        <f>IF(B245&lt;&gt;"",CORREL(INDEX(Scores,1,A245):INDEX(Scores,1000,A245),Grade),"")</f>
        <v/>
      </c>
      <c r="J245" s="128" t="str">
        <f>IF(B245&lt;&gt;"",_xlfn.VAR.S(INDEX(Scores,1,A245):INDEX(Scores,1000,A245)),"")</f>
        <v/>
      </c>
      <c r="K245" s="128" t="str">
        <f>IF(B245&lt;&gt;"",_xlfn.STDEV.S(INDEX(Scores,1,A245):INDEX(Scores,1000,A245)),"")</f>
        <v/>
      </c>
    </row>
    <row r="246" spans="1:11" x14ac:dyDescent="0.35">
      <c r="A246" s="122" t="str">
        <f t="shared" si="8"/>
        <v/>
      </c>
      <c r="B246" s="124" t="str">
        <f>IFERROR(LOOKUP(A246,'2. Enter scores'!$G$12:$AE$12,'2. Enter scores'!$G$14:$AE$14),"")</f>
        <v/>
      </c>
      <c r="C246" s="116" t="str">
        <f>IF(B246&lt;&gt;"",MIN(INDEX(Scores,1,A246):INDEX(Scores,1000,A246)),"")</f>
        <v/>
      </c>
      <c r="D246" s="116" t="str">
        <f>IF(B246&lt;&gt;"",MAX(INDEX(Scores,1,A246):INDEX(Scores,1000,A246)),"")</f>
        <v/>
      </c>
      <c r="E246" s="116" t="str">
        <f t="shared" si="7"/>
        <v/>
      </c>
      <c r="F246" s="116" t="str">
        <f>IF(B246&lt;&gt;"",SUM(INDEX(Scores,1,A246):INDEX(Scores,1000,A246))/(Number_of_participants*E246),"")</f>
        <v/>
      </c>
      <c r="G246" s="116" t="str">
        <f>IF(B246&lt;&gt;"",CORREL(INDEX(Scores,1,A246):INDEX(Scores,1000,A246),INDEX(Rest_scores,1,A246):INDEX(Rest_scores,1000,A246)),"")</f>
        <v/>
      </c>
      <c r="H246" s="116" t="str">
        <f>IF(B246&lt;&gt;"",CORREL(INDEX(Scores,1,A246):INDEX(Scores,1000,A246),Total_score),"")</f>
        <v/>
      </c>
      <c r="I246" s="116" t="str">
        <f>IF(B246&lt;&gt;"",CORREL(INDEX(Scores,1,A246):INDEX(Scores,1000,A246),Grade),"")</f>
        <v/>
      </c>
      <c r="J246" s="128" t="str">
        <f>IF(B246&lt;&gt;"",_xlfn.VAR.S(INDEX(Scores,1,A246):INDEX(Scores,1000,A246)),"")</f>
        <v/>
      </c>
      <c r="K246" s="128" t="str">
        <f>IF(B246&lt;&gt;"",_xlfn.STDEV.S(INDEX(Scores,1,A246):INDEX(Scores,1000,A246)),"")</f>
        <v/>
      </c>
    </row>
    <row r="247" spans="1:11" x14ac:dyDescent="0.35">
      <c r="A247" s="122" t="str">
        <f t="shared" si="8"/>
        <v/>
      </c>
      <c r="B247" s="124" t="str">
        <f>IFERROR(LOOKUP(A247,'2. Enter scores'!$G$12:$AE$12,'2. Enter scores'!$G$14:$AE$14),"")</f>
        <v/>
      </c>
      <c r="C247" s="116" t="str">
        <f>IF(B247&lt;&gt;"",MIN(INDEX(Scores,1,A247):INDEX(Scores,1000,A247)),"")</f>
        <v/>
      </c>
      <c r="D247" s="116" t="str">
        <f>IF(B247&lt;&gt;"",MAX(INDEX(Scores,1,A247):INDEX(Scores,1000,A247)),"")</f>
        <v/>
      </c>
      <c r="E247" s="116" t="str">
        <f t="shared" si="7"/>
        <v/>
      </c>
      <c r="F247" s="116" t="str">
        <f>IF(B247&lt;&gt;"",SUM(INDEX(Scores,1,A247):INDEX(Scores,1000,A247))/(Number_of_participants*E247),"")</f>
        <v/>
      </c>
      <c r="G247" s="116" t="str">
        <f>IF(B247&lt;&gt;"",CORREL(INDEX(Scores,1,A247):INDEX(Scores,1000,A247),INDEX(Rest_scores,1,A247):INDEX(Rest_scores,1000,A247)),"")</f>
        <v/>
      </c>
      <c r="H247" s="116" t="str">
        <f>IF(B247&lt;&gt;"",CORREL(INDEX(Scores,1,A247):INDEX(Scores,1000,A247),Total_score),"")</f>
        <v/>
      </c>
      <c r="I247" s="116" t="str">
        <f>IF(B247&lt;&gt;"",CORREL(INDEX(Scores,1,A247):INDEX(Scores,1000,A247),Grade),"")</f>
        <v/>
      </c>
      <c r="J247" s="128" t="str">
        <f>IF(B247&lt;&gt;"",_xlfn.VAR.S(INDEX(Scores,1,A247):INDEX(Scores,1000,A247)),"")</f>
        <v/>
      </c>
      <c r="K247" s="128" t="str">
        <f>IF(B247&lt;&gt;"",_xlfn.STDEV.S(INDEX(Scores,1,A247):INDEX(Scores,1000,A247)),"")</f>
        <v/>
      </c>
    </row>
    <row r="248" spans="1:11" x14ac:dyDescent="0.35">
      <c r="A248" s="122" t="str">
        <f t="shared" si="8"/>
        <v/>
      </c>
      <c r="B248" s="124" t="str">
        <f>IFERROR(LOOKUP(A248,'2. Enter scores'!$G$12:$AE$12,'2. Enter scores'!$G$14:$AE$14),"")</f>
        <v/>
      </c>
      <c r="C248" s="116" t="str">
        <f>IF(B248&lt;&gt;"",MIN(INDEX(Scores,1,A248):INDEX(Scores,1000,A248)),"")</f>
        <v/>
      </c>
      <c r="D248" s="116" t="str">
        <f>IF(B248&lt;&gt;"",MAX(INDEX(Scores,1,A248):INDEX(Scores,1000,A248)),"")</f>
        <v/>
      </c>
      <c r="E248" s="116" t="str">
        <f t="shared" si="7"/>
        <v/>
      </c>
      <c r="F248" s="116" t="str">
        <f>IF(B248&lt;&gt;"",SUM(INDEX(Scores,1,A248):INDEX(Scores,1000,A248))/(Number_of_participants*E248),"")</f>
        <v/>
      </c>
      <c r="G248" s="116" t="str">
        <f>IF(B248&lt;&gt;"",CORREL(INDEX(Scores,1,A248):INDEX(Scores,1000,A248),INDEX(Rest_scores,1,A248):INDEX(Rest_scores,1000,A248)),"")</f>
        <v/>
      </c>
      <c r="H248" s="116" t="str">
        <f>IF(B248&lt;&gt;"",CORREL(INDEX(Scores,1,A248):INDEX(Scores,1000,A248),Total_score),"")</f>
        <v/>
      </c>
      <c r="I248" s="116" t="str">
        <f>IF(B248&lt;&gt;"",CORREL(INDEX(Scores,1,A248):INDEX(Scores,1000,A248),Grade),"")</f>
        <v/>
      </c>
      <c r="J248" s="128" t="str">
        <f>IF(B248&lt;&gt;"",_xlfn.VAR.S(INDEX(Scores,1,A248):INDEX(Scores,1000,A248)),"")</f>
        <v/>
      </c>
      <c r="K248" s="128" t="str">
        <f>IF(B248&lt;&gt;"",_xlfn.STDEV.S(INDEX(Scores,1,A248):INDEX(Scores,1000,A248)),"")</f>
        <v/>
      </c>
    </row>
    <row r="249" spans="1:11" x14ac:dyDescent="0.35">
      <c r="A249" s="122" t="str">
        <f t="shared" si="8"/>
        <v/>
      </c>
      <c r="B249" s="124" t="str">
        <f>IFERROR(LOOKUP(A249,'2. Enter scores'!$G$12:$AE$12,'2. Enter scores'!$G$14:$AE$14),"")</f>
        <v/>
      </c>
      <c r="C249" s="116" t="str">
        <f>IF(B249&lt;&gt;"",MIN(INDEX(Scores,1,A249):INDEX(Scores,1000,A249)),"")</f>
        <v/>
      </c>
      <c r="D249" s="116" t="str">
        <f>IF(B249&lt;&gt;"",MAX(INDEX(Scores,1,A249):INDEX(Scores,1000,A249)),"")</f>
        <v/>
      </c>
      <c r="E249" s="116" t="str">
        <f t="shared" si="7"/>
        <v/>
      </c>
      <c r="F249" s="116" t="str">
        <f>IF(B249&lt;&gt;"",SUM(INDEX(Scores,1,A249):INDEX(Scores,1000,A249))/(Number_of_participants*E249),"")</f>
        <v/>
      </c>
      <c r="G249" s="116" t="str">
        <f>IF(B249&lt;&gt;"",CORREL(INDEX(Scores,1,A249):INDEX(Scores,1000,A249),INDEX(Rest_scores,1,A249):INDEX(Rest_scores,1000,A249)),"")</f>
        <v/>
      </c>
      <c r="H249" s="116" t="str">
        <f>IF(B249&lt;&gt;"",CORREL(INDEX(Scores,1,A249):INDEX(Scores,1000,A249),Total_score),"")</f>
        <v/>
      </c>
      <c r="I249" s="116" t="str">
        <f>IF(B249&lt;&gt;"",CORREL(INDEX(Scores,1,A249):INDEX(Scores,1000,A249),Grade),"")</f>
        <v/>
      </c>
      <c r="J249" s="128" t="str">
        <f>IF(B249&lt;&gt;"",_xlfn.VAR.S(INDEX(Scores,1,A249):INDEX(Scores,1000,A249)),"")</f>
        <v/>
      </c>
      <c r="K249" s="128" t="str">
        <f>IF(B249&lt;&gt;"",_xlfn.STDEV.S(INDEX(Scores,1,A249):INDEX(Scores,1000,A249)),"")</f>
        <v/>
      </c>
    </row>
    <row r="250" spans="1:11" x14ac:dyDescent="0.35">
      <c r="A250" s="122" t="str">
        <f t="shared" si="8"/>
        <v/>
      </c>
      <c r="B250" s="124" t="str">
        <f>IFERROR(LOOKUP(A250,'2. Enter scores'!$G$12:$AE$12,'2. Enter scores'!$G$14:$AE$14),"")</f>
        <v/>
      </c>
      <c r="C250" s="116" t="str">
        <f>IF(B250&lt;&gt;"",MIN(INDEX(Scores,1,A250):INDEX(Scores,1000,A250)),"")</f>
        <v/>
      </c>
      <c r="D250" s="116" t="str">
        <f>IF(B250&lt;&gt;"",MAX(INDEX(Scores,1,A250):INDEX(Scores,1000,A250)),"")</f>
        <v/>
      </c>
      <c r="E250" s="116" t="str">
        <f t="shared" si="7"/>
        <v/>
      </c>
      <c r="F250" s="116" t="str">
        <f>IF(B250&lt;&gt;"",SUM(INDEX(Scores,1,A250):INDEX(Scores,1000,A250))/(Number_of_participants*E250),"")</f>
        <v/>
      </c>
      <c r="G250" s="116" t="str">
        <f>IF(B250&lt;&gt;"",CORREL(INDEX(Scores,1,A250):INDEX(Scores,1000,A250),INDEX(Rest_scores,1,A250):INDEX(Rest_scores,1000,A250)),"")</f>
        <v/>
      </c>
      <c r="H250" s="116" t="str">
        <f>IF(B250&lt;&gt;"",CORREL(INDEX(Scores,1,A250):INDEX(Scores,1000,A250),Total_score),"")</f>
        <v/>
      </c>
      <c r="I250" s="116" t="str">
        <f>IF(B250&lt;&gt;"",CORREL(INDEX(Scores,1,A250):INDEX(Scores,1000,A250),Grade),"")</f>
        <v/>
      </c>
      <c r="J250" s="128" t="str">
        <f>IF(B250&lt;&gt;"",_xlfn.VAR.S(INDEX(Scores,1,A250):INDEX(Scores,1000,A250)),"")</f>
        <v/>
      </c>
      <c r="K250" s="128" t="str">
        <f>IF(B250&lt;&gt;"",_xlfn.STDEV.S(INDEX(Scores,1,A250):INDEX(Scores,1000,A250)),"")</f>
        <v/>
      </c>
    </row>
    <row r="251" spans="1:11" x14ac:dyDescent="0.35">
      <c r="A251" s="122" t="str">
        <f t="shared" si="8"/>
        <v/>
      </c>
      <c r="B251" s="124" t="str">
        <f>IFERROR(LOOKUP(A251,'2. Enter scores'!$G$12:$AE$12,'2. Enter scores'!$G$14:$AE$14),"")</f>
        <v/>
      </c>
      <c r="C251" s="116" t="str">
        <f>IF(B251&lt;&gt;"",MIN(INDEX(Scores,1,A251):INDEX(Scores,1000,A251)),"")</f>
        <v/>
      </c>
      <c r="D251" s="116" t="str">
        <f>IF(B251&lt;&gt;"",MAX(INDEX(Scores,1,A251):INDEX(Scores,1000,A251)),"")</f>
        <v/>
      </c>
      <c r="E251" s="116" t="str">
        <f t="shared" si="7"/>
        <v/>
      </c>
      <c r="F251" s="116" t="str">
        <f>IF(B251&lt;&gt;"",SUM(INDEX(Scores,1,A251):INDEX(Scores,1000,A251))/(Number_of_participants*E251),"")</f>
        <v/>
      </c>
      <c r="G251" s="116" t="str">
        <f>IF(B251&lt;&gt;"",CORREL(INDEX(Scores,1,A251):INDEX(Scores,1000,A251),INDEX(Rest_scores,1,A251):INDEX(Rest_scores,1000,A251)),"")</f>
        <v/>
      </c>
      <c r="H251" s="116" t="str">
        <f>IF(B251&lt;&gt;"",CORREL(INDEX(Scores,1,A251):INDEX(Scores,1000,A251),Total_score),"")</f>
        <v/>
      </c>
      <c r="I251" s="116" t="str">
        <f>IF(B251&lt;&gt;"",CORREL(INDEX(Scores,1,A251):INDEX(Scores,1000,A251),Grade),"")</f>
        <v/>
      </c>
      <c r="J251" s="128" t="str">
        <f>IF(B251&lt;&gt;"",_xlfn.VAR.S(INDEX(Scores,1,A251):INDEX(Scores,1000,A251)),"")</f>
        <v/>
      </c>
      <c r="K251" s="128" t="str">
        <f>IF(B251&lt;&gt;"",_xlfn.STDEV.S(INDEX(Scores,1,A251):INDEX(Scores,1000,A251)),"")</f>
        <v/>
      </c>
    </row>
    <row r="252" spans="1:11" x14ac:dyDescent="0.35">
      <c r="A252" s="122" t="str">
        <f t="shared" si="8"/>
        <v/>
      </c>
      <c r="B252" s="124" t="str">
        <f>IFERROR(LOOKUP(A252,'2. Enter scores'!$G$12:$AE$12,'2. Enter scores'!$G$14:$AE$14),"")</f>
        <v/>
      </c>
      <c r="C252" s="116" t="str">
        <f>IF(B252&lt;&gt;"",MIN(INDEX(Scores,1,A252):INDEX(Scores,1000,A252)),"")</f>
        <v/>
      </c>
      <c r="D252" s="116" t="str">
        <f>IF(B252&lt;&gt;"",MAX(INDEX(Scores,1,A252):INDEX(Scores,1000,A252)),"")</f>
        <v/>
      </c>
      <c r="E252" s="116" t="str">
        <f t="shared" si="7"/>
        <v/>
      </c>
      <c r="F252" s="116" t="str">
        <f>IF(B252&lt;&gt;"",SUM(INDEX(Scores,1,A252):INDEX(Scores,1000,A252))/(Number_of_participants*E252),"")</f>
        <v/>
      </c>
      <c r="G252" s="116" t="str">
        <f>IF(B252&lt;&gt;"",CORREL(INDEX(Scores,1,A252):INDEX(Scores,1000,A252),INDEX(Rest_scores,1,A252):INDEX(Rest_scores,1000,A252)),"")</f>
        <v/>
      </c>
      <c r="H252" s="116" t="str">
        <f>IF(B252&lt;&gt;"",CORREL(INDEX(Scores,1,A252):INDEX(Scores,1000,A252),Total_score),"")</f>
        <v/>
      </c>
      <c r="I252" s="116" t="str">
        <f>IF(B252&lt;&gt;"",CORREL(INDEX(Scores,1,A252):INDEX(Scores,1000,A252),Grade),"")</f>
        <v/>
      </c>
      <c r="J252" s="128" t="str">
        <f>IF(B252&lt;&gt;"",_xlfn.VAR.S(INDEX(Scores,1,A252):INDEX(Scores,1000,A252)),"")</f>
        <v/>
      </c>
      <c r="K252" s="128" t="str">
        <f>IF(B252&lt;&gt;"",_xlfn.STDEV.S(INDEX(Scores,1,A252):INDEX(Scores,1000,A252)),"")</f>
        <v/>
      </c>
    </row>
    <row r="253" spans="1:11" x14ac:dyDescent="0.35">
      <c r="A253" s="122" t="str">
        <f t="shared" si="8"/>
        <v/>
      </c>
      <c r="B253" s="124" t="str">
        <f>IFERROR(LOOKUP(A253,'2. Enter scores'!$G$12:$AE$12,'2. Enter scores'!$G$14:$AE$14),"")</f>
        <v/>
      </c>
      <c r="C253" s="116" t="str">
        <f>IF(B253&lt;&gt;"",MIN(INDEX(Scores,1,A253):INDEX(Scores,1000,A253)),"")</f>
        <v/>
      </c>
      <c r="D253" s="116" t="str">
        <f>IF(B253&lt;&gt;"",MAX(INDEX(Scores,1,A253):INDEX(Scores,1000,A253)),"")</f>
        <v/>
      </c>
      <c r="E253" s="116" t="str">
        <f t="shared" si="7"/>
        <v/>
      </c>
      <c r="F253" s="116" t="str">
        <f>IF(B253&lt;&gt;"",SUM(INDEX(Scores,1,A253):INDEX(Scores,1000,A253))/(Number_of_participants*E253),"")</f>
        <v/>
      </c>
      <c r="G253" s="116" t="str">
        <f>IF(B253&lt;&gt;"",CORREL(INDEX(Scores,1,A253):INDEX(Scores,1000,A253),INDEX(Rest_scores,1,A253):INDEX(Rest_scores,1000,A253)),"")</f>
        <v/>
      </c>
      <c r="H253" s="116" t="str">
        <f>IF(B253&lt;&gt;"",CORREL(INDEX(Scores,1,A253):INDEX(Scores,1000,A253),Total_score),"")</f>
        <v/>
      </c>
      <c r="I253" s="116" t="str">
        <f>IF(B253&lt;&gt;"",CORREL(INDEX(Scores,1,A253):INDEX(Scores,1000,A253),Grade),"")</f>
        <v/>
      </c>
      <c r="J253" s="128" t="str">
        <f>IF(B253&lt;&gt;"",_xlfn.VAR.S(INDEX(Scores,1,A253):INDEX(Scores,1000,A253)),"")</f>
        <v/>
      </c>
      <c r="K253" s="128" t="str">
        <f>IF(B253&lt;&gt;"",_xlfn.STDEV.S(INDEX(Scores,1,A253):INDEX(Scores,1000,A253)),"")</f>
        <v/>
      </c>
    </row>
    <row r="254" spans="1:11" x14ac:dyDescent="0.35">
      <c r="A254" s="122" t="str">
        <f t="shared" si="8"/>
        <v/>
      </c>
      <c r="B254" s="124" t="str">
        <f>IFERROR(LOOKUP(A254,'2. Enter scores'!$G$12:$AE$12,'2. Enter scores'!$G$14:$AE$14),"")</f>
        <v/>
      </c>
      <c r="C254" s="116" t="str">
        <f>IF(B254&lt;&gt;"",MIN(INDEX(Scores,1,A254):INDEX(Scores,1000,A254)),"")</f>
        <v/>
      </c>
      <c r="D254" s="116" t="str">
        <f>IF(B254&lt;&gt;"",MAX(INDEX(Scores,1,A254):INDEX(Scores,1000,A254)),"")</f>
        <v/>
      </c>
      <c r="E254" s="116" t="str">
        <f t="shared" si="7"/>
        <v/>
      </c>
      <c r="F254" s="116" t="str">
        <f>IF(B254&lt;&gt;"",SUM(INDEX(Scores,1,A254):INDEX(Scores,1000,A254))/(Number_of_participants*E254),"")</f>
        <v/>
      </c>
      <c r="G254" s="116" t="str">
        <f>IF(B254&lt;&gt;"",CORREL(INDEX(Scores,1,A254):INDEX(Scores,1000,A254),INDEX(Rest_scores,1,A254):INDEX(Rest_scores,1000,A254)),"")</f>
        <v/>
      </c>
      <c r="H254" s="116" t="str">
        <f>IF(B254&lt;&gt;"",CORREL(INDEX(Scores,1,A254):INDEX(Scores,1000,A254),Total_score),"")</f>
        <v/>
      </c>
      <c r="I254" s="116" t="str">
        <f>IF(B254&lt;&gt;"",CORREL(INDEX(Scores,1,A254):INDEX(Scores,1000,A254),Grade),"")</f>
        <v/>
      </c>
      <c r="J254" s="128" t="str">
        <f>IF(B254&lt;&gt;"",_xlfn.VAR.S(INDEX(Scores,1,A254):INDEX(Scores,1000,A254)),"")</f>
        <v/>
      </c>
      <c r="K254" s="128" t="str">
        <f>IF(B254&lt;&gt;"",_xlfn.STDEV.S(INDEX(Scores,1,A254):INDEX(Scores,1000,A254)),"")</f>
        <v/>
      </c>
    </row>
    <row r="255" spans="1:11" x14ac:dyDescent="0.35">
      <c r="A255" s="122" t="str">
        <f t="shared" si="8"/>
        <v/>
      </c>
      <c r="B255" s="124" t="str">
        <f>IFERROR(LOOKUP(A255,'2. Enter scores'!$G$12:$AE$12,'2. Enter scores'!$G$14:$AE$14),"")</f>
        <v/>
      </c>
      <c r="C255" s="116" t="str">
        <f>IF(B255&lt;&gt;"",MIN(INDEX(Scores,1,A255):INDEX(Scores,1000,A255)),"")</f>
        <v/>
      </c>
      <c r="D255" s="116" t="str">
        <f>IF(B255&lt;&gt;"",MAX(INDEX(Scores,1,A255):INDEX(Scores,1000,A255)),"")</f>
        <v/>
      </c>
      <c r="E255" s="116" t="str">
        <f t="shared" si="7"/>
        <v/>
      </c>
      <c r="F255" s="116" t="str">
        <f>IF(B255&lt;&gt;"",SUM(INDEX(Scores,1,A255):INDEX(Scores,1000,A255))/(Number_of_participants*E255),"")</f>
        <v/>
      </c>
      <c r="G255" s="116" t="str">
        <f>IF(B255&lt;&gt;"",CORREL(INDEX(Scores,1,A255):INDEX(Scores,1000,A255),INDEX(Rest_scores,1,A255):INDEX(Rest_scores,1000,A255)),"")</f>
        <v/>
      </c>
      <c r="H255" s="116" t="str">
        <f>IF(B255&lt;&gt;"",CORREL(INDEX(Scores,1,A255):INDEX(Scores,1000,A255),Total_score),"")</f>
        <v/>
      </c>
      <c r="I255" s="116" t="str">
        <f>IF(B255&lt;&gt;"",CORREL(INDEX(Scores,1,A255):INDEX(Scores,1000,A255),Grade),"")</f>
        <v/>
      </c>
      <c r="J255" s="128" t="str">
        <f>IF(B255&lt;&gt;"",_xlfn.VAR.S(INDEX(Scores,1,A255):INDEX(Scores,1000,A255)),"")</f>
        <v/>
      </c>
      <c r="K255" s="128" t="str">
        <f>IF(B255&lt;&gt;"",_xlfn.STDEV.S(INDEX(Scores,1,A255):INDEX(Scores,1000,A255)),"")</f>
        <v/>
      </c>
    </row>
    <row r="256" spans="1:11" x14ac:dyDescent="0.35">
      <c r="A256" s="122" t="str">
        <f t="shared" si="8"/>
        <v/>
      </c>
      <c r="B256" s="124" t="str">
        <f>IFERROR(LOOKUP(A256,'2. Enter scores'!$G$12:$AE$12,'2. Enter scores'!$G$14:$AE$14),"")</f>
        <v/>
      </c>
      <c r="C256" s="116" t="str">
        <f>IF(B256&lt;&gt;"",MIN(INDEX(Scores,1,A256):INDEX(Scores,1000,A256)),"")</f>
        <v/>
      </c>
      <c r="D256" s="116" t="str">
        <f>IF(B256&lt;&gt;"",MAX(INDEX(Scores,1,A256):INDEX(Scores,1000,A256)),"")</f>
        <v/>
      </c>
      <c r="E256" s="116" t="str">
        <f t="shared" si="7"/>
        <v/>
      </c>
      <c r="F256" s="116" t="str">
        <f>IF(B256&lt;&gt;"",SUM(INDEX(Scores,1,A256):INDEX(Scores,1000,A256))/(Number_of_participants*E256),"")</f>
        <v/>
      </c>
      <c r="G256" s="116" t="str">
        <f>IF(B256&lt;&gt;"",CORREL(INDEX(Scores,1,A256):INDEX(Scores,1000,A256),INDEX(Rest_scores,1,A256):INDEX(Rest_scores,1000,A256)),"")</f>
        <v/>
      </c>
      <c r="H256" s="116" t="str">
        <f>IF(B256&lt;&gt;"",CORREL(INDEX(Scores,1,A256):INDEX(Scores,1000,A256),Total_score),"")</f>
        <v/>
      </c>
      <c r="I256" s="116" t="str">
        <f>IF(B256&lt;&gt;"",CORREL(INDEX(Scores,1,A256):INDEX(Scores,1000,A256),Grade),"")</f>
        <v/>
      </c>
      <c r="J256" s="128" t="str">
        <f>IF(B256&lt;&gt;"",_xlfn.VAR.S(INDEX(Scores,1,A256):INDEX(Scores,1000,A256)),"")</f>
        <v/>
      </c>
      <c r="K256" s="128" t="str">
        <f>IF(B256&lt;&gt;"",_xlfn.STDEV.S(INDEX(Scores,1,A256):INDEX(Scores,1000,A256)),"")</f>
        <v/>
      </c>
    </row>
    <row r="257" spans="1:11" x14ac:dyDescent="0.35">
      <c r="A257" s="122" t="str">
        <f t="shared" si="8"/>
        <v/>
      </c>
      <c r="B257" s="124" t="str">
        <f>IFERROR(LOOKUP(A257,'2. Enter scores'!$G$12:$AE$12,'2. Enter scores'!$G$14:$AE$14),"")</f>
        <v/>
      </c>
      <c r="C257" s="116" t="str">
        <f>IF(B257&lt;&gt;"",MIN(INDEX(Scores,1,A257):INDEX(Scores,1000,A257)),"")</f>
        <v/>
      </c>
      <c r="D257" s="116" t="str">
        <f>IF(B257&lt;&gt;"",MAX(INDEX(Scores,1,A257):INDEX(Scores,1000,A257)),"")</f>
        <v/>
      </c>
      <c r="E257" s="116" t="str">
        <f t="shared" si="7"/>
        <v/>
      </c>
      <c r="F257" s="116" t="str">
        <f>IF(B257&lt;&gt;"",SUM(INDEX(Scores,1,A257):INDEX(Scores,1000,A257))/(Number_of_participants*E257),"")</f>
        <v/>
      </c>
      <c r="G257" s="116" t="str">
        <f>IF(B257&lt;&gt;"",CORREL(INDEX(Scores,1,A257):INDEX(Scores,1000,A257),INDEX(Rest_scores,1,A257):INDEX(Rest_scores,1000,A257)),"")</f>
        <v/>
      </c>
      <c r="H257" s="116" t="str">
        <f>IF(B257&lt;&gt;"",CORREL(INDEX(Scores,1,A257):INDEX(Scores,1000,A257),Total_score),"")</f>
        <v/>
      </c>
      <c r="I257" s="116" t="str">
        <f>IF(B257&lt;&gt;"",CORREL(INDEX(Scores,1,A257):INDEX(Scores,1000,A257),Grade),"")</f>
        <v/>
      </c>
      <c r="J257" s="128" t="str">
        <f>IF(B257&lt;&gt;"",_xlfn.VAR.S(INDEX(Scores,1,A257):INDEX(Scores,1000,A257)),"")</f>
        <v/>
      </c>
      <c r="K257" s="128" t="str">
        <f>IF(B257&lt;&gt;"",_xlfn.STDEV.S(INDEX(Scores,1,A257):INDEX(Scores,1000,A257)),"")</f>
        <v/>
      </c>
    </row>
    <row r="258" spans="1:11" x14ac:dyDescent="0.35">
      <c r="A258" s="122" t="str">
        <f t="shared" si="8"/>
        <v/>
      </c>
      <c r="B258" s="124" t="str">
        <f>IFERROR(LOOKUP(A258,'2. Enter scores'!$G$12:$AE$12,'2. Enter scores'!$G$14:$AE$14),"")</f>
        <v/>
      </c>
      <c r="C258" s="116" t="str">
        <f>IF(B258&lt;&gt;"",MIN(INDEX(Scores,1,A258):INDEX(Scores,1000,A258)),"")</f>
        <v/>
      </c>
      <c r="D258" s="116" t="str">
        <f>IF(B258&lt;&gt;"",MAX(INDEX(Scores,1,A258):INDEX(Scores,1000,A258)),"")</f>
        <v/>
      </c>
      <c r="E258" s="116" t="str">
        <f t="shared" si="7"/>
        <v/>
      </c>
      <c r="F258" s="116" t="str">
        <f>IF(B258&lt;&gt;"",SUM(INDEX(Scores,1,A258):INDEX(Scores,1000,A258))/(Number_of_participants*E258),"")</f>
        <v/>
      </c>
      <c r="G258" s="116" t="str">
        <f>IF(B258&lt;&gt;"",CORREL(INDEX(Scores,1,A258):INDEX(Scores,1000,A258),INDEX(Rest_scores,1,A258):INDEX(Rest_scores,1000,A258)),"")</f>
        <v/>
      </c>
      <c r="H258" s="116" t="str">
        <f>IF(B258&lt;&gt;"",CORREL(INDEX(Scores,1,A258):INDEX(Scores,1000,A258),Total_score),"")</f>
        <v/>
      </c>
      <c r="I258" s="116" t="str">
        <f>IF(B258&lt;&gt;"",CORREL(INDEX(Scores,1,A258):INDEX(Scores,1000,A258),Grade),"")</f>
        <v/>
      </c>
      <c r="J258" s="128" t="str">
        <f>IF(B258&lt;&gt;"",_xlfn.VAR.S(INDEX(Scores,1,A258):INDEX(Scores,1000,A258)),"")</f>
        <v/>
      </c>
      <c r="K258" s="128" t="str">
        <f>IF(B258&lt;&gt;"",_xlfn.STDEV.S(INDEX(Scores,1,A258):INDEX(Scores,1000,A258)),"")</f>
        <v/>
      </c>
    </row>
    <row r="259" spans="1:11" x14ac:dyDescent="0.35">
      <c r="A259" s="122" t="str">
        <f t="shared" si="8"/>
        <v/>
      </c>
      <c r="B259" s="124" t="str">
        <f>IFERROR(LOOKUP(A259,'2. Enter scores'!$G$12:$AE$12,'2. Enter scores'!$G$14:$AE$14),"")</f>
        <v/>
      </c>
      <c r="C259" s="116" t="str">
        <f>IF(B259&lt;&gt;"",MIN(INDEX(Scores,1,A259):INDEX(Scores,1000,A259)),"")</f>
        <v/>
      </c>
      <c r="D259" s="116" t="str">
        <f>IF(B259&lt;&gt;"",MAX(INDEX(Scores,1,A259):INDEX(Scores,1000,A259)),"")</f>
        <v/>
      </c>
      <c r="E259" s="116" t="str">
        <f t="shared" si="7"/>
        <v/>
      </c>
      <c r="F259" s="116" t="str">
        <f>IF(B259&lt;&gt;"",SUM(INDEX(Scores,1,A259):INDEX(Scores,1000,A259))/(Number_of_participants*E259),"")</f>
        <v/>
      </c>
      <c r="G259" s="116" t="str">
        <f>IF(B259&lt;&gt;"",CORREL(INDEX(Scores,1,A259):INDEX(Scores,1000,A259),INDEX(Rest_scores,1,A259):INDEX(Rest_scores,1000,A259)),"")</f>
        <v/>
      </c>
      <c r="H259" s="116" t="str">
        <f>IF(B259&lt;&gt;"",CORREL(INDEX(Scores,1,A259):INDEX(Scores,1000,A259),Total_score),"")</f>
        <v/>
      </c>
      <c r="I259" s="116" t="str">
        <f>IF(B259&lt;&gt;"",CORREL(INDEX(Scores,1,A259):INDEX(Scores,1000,A259),Grade),"")</f>
        <v/>
      </c>
      <c r="J259" s="128" t="str">
        <f>IF(B259&lt;&gt;"",_xlfn.VAR.S(INDEX(Scores,1,A259):INDEX(Scores,1000,A259)),"")</f>
        <v/>
      </c>
      <c r="K259" s="128" t="str">
        <f>IF(B259&lt;&gt;"",_xlfn.STDEV.S(INDEX(Scores,1,A259):INDEX(Scores,1000,A259)),"")</f>
        <v/>
      </c>
    </row>
    <row r="260" spans="1:11" x14ac:dyDescent="0.35">
      <c r="A260" s="122" t="str">
        <f t="shared" si="8"/>
        <v/>
      </c>
      <c r="B260" s="124" t="str">
        <f>IFERROR(LOOKUP(A260,'2. Enter scores'!$G$12:$AE$12,'2. Enter scores'!$G$14:$AE$14),"")</f>
        <v/>
      </c>
      <c r="C260" s="116" t="str">
        <f>IF(B260&lt;&gt;"",MIN(INDEX(Scores,1,A260):INDEX(Scores,1000,A260)),"")</f>
        <v/>
      </c>
      <c r="D260" s="116" t="str">
        <f>IF(B260&lt;&gt;"",MAX(INDEX(Scores,1,A260):INDEX(Scores,1000,A260)),"")</f>
        <v/>
      </c>
      <c r="E260" s="116" t="str">
        <f t="shared" si="7"/>
        <v/>
      </c>
      <c r="F260" s="116" t="str">
        <f>IF(B260&lt;&gt;"",SUM(INDEX(Scores,1,A260):INDEX(Scores,1000,A260))/(Number_of_participants*E260),"")</f>
        <v/>
      </c>
      <c r="G260" s="116" t="str">
        <f>IF(B260&lt;&gt;"",CORREL(INDEX(Scores,1,A260):INDEX(Scores,1000,A260),INDEX(Rest_scores,1,A260):INDEX(Rest_scores,1000,A260)),"")</f>
        <v/>
      </c>
      <c r="H260" s="116" t="str">
        <f>IF(B260&lt;&gt;"",CORREL(INDEX(Scores,1,A260):INDEX(Scores,1000,A260),Total_score),"")</f>
        <v/>
      </c>
      <c r="I260" s="116" t="str">
        <f>IF(B260&lt;&gt;"",CORREL(INDEX(Scores,1,A260):INDEX(Scores,1000,A260),Grade),"")</f>
        <v/>
      </c>
      <c r="J260" s="128" t="str">
        <f>IF(B260&lt;&gt;"",_xlfn.VAR.S(INDEX(Scores,1,A260):INDEX(Scores,1000,A260)),"")</f>
        <v/>
      </c>
      <c r="K260" s="128" t="str">
        <f>IF(B260&lt;&gt;"",_xlfn.STDEV.S(INDEX(Scores,1,A260):INDEX(Scores,1000,A260)),"")</f>
        <v/>
      </c>
    </row>
    <row r="261" spans="1:11" x14ac:dyDescent="0.35">
      <c r="A261" s="122" t="str">
        <f t="shared" si="8"/>
        <v/>
      </c>
      <c r="B261" s="124" t="str">
        <f>IFERROR(LOOKUP(A261,'2. Enter scores'!$G$12:$AE$12,'2. Enter scores'!$G$14:$AE$14),"")</f>
        <v/>
      </c>
      <c r="C261" s="116" t="str">
        <f>IF(B261&lt;&gt;"",MIN(INDEX(Scores,1,A261):INDEX(Scores,1000,A261)),"")</f>
        <v/>
      </c>
      <c r="D261" s="116" t="str">
        <f>IF(B261&lt;&gt;"",MAX(INDEX(Scores,1,A261):INDEX(Scores,1000,A261)),"")</f>
        <v/>
      </c>
      <c r="E261" s="116" t="str">
        <f t="shared" si="7"/>
        <v/>
      </c>
      <c r="F261" s="116" t="str">
        <f>IF(B261&lt;&gt;"",SUM(INDEX(Scores,1,A261):INDEX(Scores,1000,A261))/(Number_of_participants*E261),"")</f>
        <v/>
      </c>
      <c r="G261" s="116" t="str">
        <f>IF(B261&lt;&gt;"",CORREL(INDEX(Scores,1,A261):INDEX(Scores,1000,A261),INDEX(Rest_scores,1,A261):INDEX(Rest_scores,1000,A261)),"")</f>
        <v/>
      </c>
      <c r="H261" s="116" t="str">
        <f>IF(B261&lt;&gt;"",CORREL(INDEX(Scores,1,A261):INDEX(Scores,1000,A261),Total_score),"")</f>
        <v/>
      </c>
      <c r="I261" s="116" t="str">
        <f>IF(B261&lt;&gt;"",CORREL(INDEX(Scores,1,A261):INDEX(Scores,1000,A261),Grade),"")</f>
        <v/>
      </c>
      <c r="J261" s="128" t="str">
        <f>IF(B261&lt;&gt;"",_xlfn.VAR.S(INDEX(Scores,1,A261):INDEX(Scores,1000,A261)),"")</f>
        <v/>
      </c>
      <c r="K261" s="128" t="str">
        <f>IF(B261&lt;&gt;"",_xlfn.STDEV.S(INDEX(Scores,1,A261):INDEX(Scores,1000,A261)),"")</f>
        <v/>
      </c>
    </row>
    <row r="262" spans="1:11" x14ac:dyDescent="0.35">
      <c r="A262" s="122" t="str">
        <f t="shared" si="8"/>
        <v/>
      </c>
      <c r="B262" s="124" t="str">
        <f>IFERROR(LOOKUP(A262,'2. Enter scores'!$G$12:$AE$12,'2. Enter scores'!$G$14:$AE$14),"")</f>
        <v/>
      </c>
      <c r="C262" s="116" t="str">
        <f>IF(B262&lt;&gt;"",MIN(INDEX(Scores,1,A262):INDEX(Scores,1000,A262)),"")</f>
        <v/>
      </c>
      <c r="D262" s="116" t="str">
        <f>IF(B262&lt;&gt;"",MAX(INDEX(Scores,1,A262):INDEX(Scores,1000,A262)),"")</f>
        <v/>
      </c>
      <c r="E262" s="116" t="str">
        <f t="shared" si="7"/>
        <v/>
      </c>
      <c r="F262" s="116" t="str">
        <f>IF(B262&lt;&gt;"",SUM(INDEX(Scores,1,A262):INDEX(Scores,1000,A262))/(Number_of_participants*E262),"")</f>
        <v/>
      </c>
      <c r="G262" s="116" t="str">
        <f>IF(B262&lt;&gt;"",CORREL(INDEX(Scores,1,A262):INDEX(Scores,1000,A262),INDEX(Rest_scores,1,A262):INDEX(Rest_scores,1000,A262)),"")</f>
        <v/>
      </c>
      <c r="H262" s="116" t="str">
        <f>IF(B262&lt;&gt;"",CORREL(INDEX(Scores,1,A262):INDEX(Scores,1000,A262),Total_score),"")</f>
        <v/>
      </c>
      <c r="I262" s="116" t="str">
        <f>IF(B262&lt;&gt;"",CORREL(INDEX(Scores,1,A262):INDEX(Scores,1000,A262),Grade),"")</f>
        <v/>
      </c>
      <c r="J262" s="128" t="str">
        <f>IF(B262&lt;&gt;"",_xlfn.VAR.S(INDEX(Scores,1,A262):INDEX(Scores,1000,A262)),"")</f>
        <v/>
      </c>
      <c r="K262" s="128" t="str">
        <f>IF(B262&lt;&gt;"",_xlfn.STDEV.S(INDEX(Scores,1,A262):INDEX(Scores,1000,A262)),"")</f>
        <v/>
      </c>
    </row>
    <row r="263" spans="1:11" x14ac:dyDescent="0.35">
      <c r="A263" s="122" t="str">
        <f t="shared" si="8"/>
        <v/>
      </c>
      <c r="B263" s="124" t="str">
        <f>IFERROR(LOOKUP(A263,'2. Enter scores'!$G$12:$AE$12,'2. Enter scores'!$G$14:$AE$14),"")</f>
        <v/>
      </c>
      <c r="C263" s="116" t="str">
        <f>IF(B263&lt;&gt;"",MIN(INDEX(Scores,1,A263):INDEX(Scores,1000,A263)),"")</f>
        <v/>
      </c>
      <c r="D263" s="116" t="str">
        <f>IF(B263&lt;&gt;"",MAX(INDEX(Scores,1,A263):INDEX(Scores,1000,A263)),"")</f>
        <v/>
      </c>
      <c r="E263" s="116" t="str">
        <f t="shared" si="7"/>
        <v/>
      </c>
      <c r="F263" s="116" t="str">
        <f>IF(B263&lt;&gt;"",SUM(INDEX(Scores,1,A263):INDEX(Scores,1000,A263))/(Number_of_participants*E263),"")</f>
        <v/>
      </c>
      <c r="G263" s="116" t="str">
        <f>IF(B263&lt;&gt;"",CORREL(INDEX(Scores,1,A263):INDEX(Scores,1000,A263),INDEX(Rest_scores,1,A263):INDEX(Rest_scores,1000,A263)),"")</f>
        <v/>
      </c>
      <c r="H263" s="116" t="str">
        <f>IF(B263&lt;&gt;"",CORREL(INDEX(Scores,1,A263):INDEX(Scores,1000,A263),Total_score),"")</f>
        <v/>
      </c>
      <c r="I263" s="116" t="str">
        <f>IF(B263&lt;&gt;"",CORREL(INDEX(Scores,1,A263):INDEX(Scores,1000,A263),Grade),"")</f>
        <v/>
      </c>
      <c r="J263" s="128" t="str">
        <f>IF(B263&lt;&gt;"",_xlfn.VAR.S(INDEX(Scores,1,A263):INDEX(Scores,1000,A263)),"")</f>
        <v/>
      </c>
      <c r="K263" s="128" t="str">
        <f>IF(B263&lt;&gt;"",_xlfn.STDEV.S(INDEX(Scores,1,A263):INDEX(Scores,1000,A263)),"")</f>
        <v/>
      </c>
    </row>
    <row r="264" spans="1:11" x14ac:dyDescent="0.35">
      <c r="A264" s="122" t="str">
        <f t="shared" si="8"/>
        <v/>
      </c>
      <c r="B264" s="124" t="str">
        <f>IFERROR(LOOKUP(A264,'2. Enter scores'!$G$12:$AE$12,'2. Enter scores'!$G$14:$AE$14),"")</f>
        <v/>
      </c>
      <c r="C264" s="116" t="str">
        <f>IF(B264&lt;&gt;"",MIN(INDEX(Scores,1,A264):INDEX(Scores,1000,A264)),"")</f>
        <v/>
      </c>
      <c r="D264" s="116" t="str">
        <f>IF(B264&lt;&gt;"",MAX(INDEX(Scores,1,A264):INDEX(Scores,1000,A264)),"")</f>
        <v/>
      </c>
      <c r="E264" s="116" t="str">
        <f t="shared" si="7"/>
        <v/>
      </c>
      <c r="F264" s="116" t="str">
        <f>IF(B264&lt;&gt;"",SUM(INDEX(Scores,1,A264):INDEX(Scores,1000,A264))/(Number_of_participants*E264),"")</f>
        <v/>
      </c>
      <c r="G264" s="116" t="str">
        <f>IF(B264&lt;&gt;"",CORREL(INDEX(Scores,1,A264):INDEX(Scores,1000,A264),INDEX(Rest_scores,1,A264):INDEX(Rest_scores,1000,A264)),"")</f>
        <v/>
      </c>
      <c r="H264" s="116" t="str">
        <f>IF(B264&lt;&gt;"",CORREL(INDEX(Scores,1,A264):INDEX(Scores,1000,A264),Total_score),"")</f>
        <v/>
      </c>
      <c r="I264" s="116" t="str">
        <f>IF(B264&lt;&gt;"",CORREL(INDEX(Scores,1,A264):INDEX(Scores,1000,A264),Grade),"")</f>
        <v/>
      </c>
      <c r="J264" s="128" t="str">
        <f>IF(B264&lt;&gt;"",_xlfn.VAR.S(INDEX(Scores,1,A264):INDEX(Scores,1000,A264)),"")</f>
        <v/>
      </c>
      <c r="K264" s="128" t="str">
        <f>IF(B264&lt;&gt;"",_xlfn.STDEV.S(INDEX(Scores,1,A264):INDEX(Scores,1000,A264)),"")</f>
        <v/>
      </c>
    </row>
    <row r="265" spans="1:11" x14ac:dyDescent="0.35">
      <c r="A265" s="122" t="str">
        <f t="shared" si="8"/>
        <v/>
      </c>
      <c r="B265" s="124" t="str">
        <f>IFERROR(LOOKUP(A265,'2. Enter scores'!$G$12:$AE$12,'2. Enter scores'!$G$14:$AE$14),"")</f>
        <v/>
      </c>
      <c r="C265" s="116" t="str">
        <f>IF(B265&lt;&gt;"",MIN(INDEX(Scores,1,A265):INDEX(Scores,1000,A265)),"")</f>
        <v/>
      </c>
      <c r="D265" s="116" t="str">
        <f>IF(B265&lt;&gt;"",MAX(INDEX(Scores,1,A265):INDEX(Scores,1000,A265)),"")</f>
        <v/>
      </c>
      <c r="E265" s="116" t="str">
        <f t="shared" si="7"/>
        <v/>
      </c>
      <c r="F265" s="116" t="str">
        <f>IF(B265&lt;&gt;"",SUM(INDEX(Scores,1,A265):INDEX(Scores,1000,A265))/(Number_of_participants*E265),"")</f>
        <v/>
      </c>
      <c r="G265" s="116" t="str">
        <f>IF(B265&lt;&gt;"",CORREL(INDEX(Scores,1,A265):INDEX(Scores,1000,A265),INDEX(Rest_scores,1,A265):INDEX(Rest_scores,1000,A265)),"")</f>
        <v/>
      </c>
      <c r="H265" s="116" t="str">
        <f>IF(B265&lt;&gt;"",CORREL(INDEX(Scores,1,A265):INDEX(Scores,1000,A265),Total_score),"")</f>
        <v/>
      </c>
      <c r="I265" s="116" t="str">
        <f>IF(B265&lt;&gt;"",CORREL(INDEX(Scores,1,A265):INDEX(Scores,1000,A265),Grade),"")</f>
        <v/>
      </c>
      <c r="J265" s="128" t="str">
        <f>IF(B265&lt;&gt;"",_xlfn.VAR.S(INDEX(Scores,1,A265):INDEX(Scores,1000,A265)),"")</f>
        <v/>
      </c>
      <c r="K265" s="128" t="str">
        <f>IF(B265&lt;&gt;"",_xlfn.STDEV.S(INDEX(Scores,1,A265):INDEX(Scores,1000,A265)),"")</f>
        <v/>
      </c>
    </row>
    <row r="266" spans="1:11" x14ac:dyDescent="0.35">
      <c r="A266" s="122" t="str">
        <f t="shared" si="8"/>
        <v/>
      </c>
      <c r="B266" s="124" t="str">
        <f>IFERROR(LOOKUP(A266,'2. Enter scores'!$G$12:$AE$12,'2. Enter scores'!$G$14:$AE$14),"")</f>
        <v/>
      </c>
      <c r="C266" s="116" t="str">
        <f>IF(B266&lt;&gt;"",MIN(INDEX(Scores,1,A266):INDEX(Scores,1000,A266)),"")</f>
        <v/>
      </c>
      <c r="D266" s="116" t="str">
        <f>IF(B266&lt;&gt;"",MAX(INDEX(Scores,1,A266):INDEX(Scores,1000,A266)),"")</f>
        <v/>
      </c>
      <c r="E266" s="116" t="str">
        <f t="shared" si="7"/>
        <v/>
      </c>
      <c r="F266" s="116" t="str">
        <f>IF(B266&lt;&gt;"",SUM(INDEX(Scores,1,A266):INDEX(Scores,1000,A266))/(Number_of_participants*E266),"")</f>
        <v/>
      </c>
      <c r="G266" s="116" t="str">
        <f>IF(B266&lt;&gt;"",CORREL(INDEX(Scores,1,A266):INDEX(Scores,1000,A266),INDEX(Rest_scores,1,A266):INDEX(Rest_scores,1000,A266)),"")</f>
        <v/>
      </c>
      <c r="H266" s="116" t="str">
        <f>IF(B266&lt;&gt;"",CORREL(INDEX(Scores,1,A266):INDEX(Scores,1000,A266),Total_score),"")</f>
        <v/>
      </c>
      <c r="I266" s="116" t="str">
        <f>IF(B266&lt;&gt;"",CORREL(INDEX(Scores,1,A266):INDEX(Scores,1000,A266),Grade),"")</f>
        <v/>
      </c>
      <c r="J266" s="128" t="str">
        <f>IF(B266&lt;&gt;"",_xlfn.VAR.S(INDEX(Scores,1,A266):INDEX(Scores,1000,A266)),"")</f>
        <v/>
      </c>
      <c r="K266" s="128" t="str">
        <f>IF(B266&lt;&gt;"",_xlfn.STDEV.S(INDEX(Scores,1,A266):INDEX(Scores,1000,A266)),"")</f>
        <v/>
      </c>
    </row>
    <row r="267" spans="1:11" x14ac:dyDescent="0.35">
      <c r="A267" s="122" t="str">
        <f t="shared" si="8"/>
        <v/>
      </c>
      <c r="B267" s="124" t="str">
        <f>IFERROR(LOOKUP(A267,'2. Enter scores'!$G$12:$AE$12,'2. Enter scores'!$G$14:$AE$14),"")</f>
        <v/>
      </c>
      <c r="C267" s="116" t="str">
        <f>IF(B267&lt;&gt;"",MIN(INDEX(Scores,1,A267):INDEX(Scores,1000,A267)),"")</f>
        <v/>
      </c>
      <c r="D267" s="116" t="str">
        <f>IF(B267&lt;&gt;"",MAX(INDEX(Scores,1,A267):INDEX(Scores,1000,A267)),"")</f>
        <v/>
      </c>
      <c r="E267" s="116" t="str">
        <f t="shared" si="7"/>
        <v/>
      </c>
      <c r="F267" s="116" t="str">
        <f>IF(B267&lt;&gt;"",SUM(INDEX(Scores,1,A267):INDEX(Scores,1000,A267))/(Number_of_participants*E267),"")</f>
        <v/>
      </c>
      <c r="G267" s="116" t="str">
        <f>IF(B267&lt;&gt;"",CORREL(INDEX(Scores,1,A267):INDEX(Scores,1000,A267),INDEX(Rest_scores,1,A267):INDEX(Rest_scores,1000,A267)),"")</f>
        <v/>
      </c>
      <c r="H267" s="116" t="str">
        <f>IF(B267&lt;&gt;"",CORREL(INDEX(Scores,1,A267):INDEX(Scores,1000,A267),Total_score),"")</f>
        <v/>
      </c>
      <c r="I267" s="116" t="str">
        <f>IF(B267&lt;&gt;"",CORREL(INDEX(Scores,1,A267):INDEX(Scores,1000,A267),Grade),"")</f>
        <v/>
      </c>
      <c r="J267" s="128" t="str">
        <f>IF(B267&lt;&gt;"",_xlfn.VAR.S(INDEX(Scores,1,A267):INDEX(Scores,1000,A267)),"")</f>
        <v/>
      </c>
      <c r="K267" s="128" t="str">
        <f>IF(B267&lt;&gt;"",_xlfn.STDEV.S(INDEX(Scores,1,A267):INDEX(Scores,1000,A267)),"")</f>
        <v/>
      </c>
    </row>
    <row r="268" spans="1:11" x14ac:dyDescent="0.35">
      <c r="A268" s="122" t="str">
        <f t="shared" si="8"/>
        <v/>
      </c>
      <c r="B268" s="124" t="str">
        <f>IFERROR(LOOKUP(A268,'2. Enter scores'!$G$12:$AE$12,'2. Enter scores'!$G$14:$AE$14),"")</f>
        <v/>
      </c>
      <c r="C268" s="116" t="str">
        <f>IF(B268&lt;&gt;"",MIN(INDEX(Scores,1,A268):INDEX(Scores,1000,A268)),"")</f>
        <v/>
      </c>
      <c r="D268" s="116" t="str">
        <f>IF(B268&lt;&gt;"",MAX(INDEX(Scores,1,A268):INDEX(Scores,1000,A268)),"")</f>
        <v/>
      </c>
      <c r="E268" s="116" t="str">
        <f t="shared" si="7"/>
        <v/>
      </c>
      <c r="F268" s="116" t="str">
        <f>IF(B268&lt;&gt;"",SUM(INDEX(Scores,1,A268):INDEX(Scores,1000,A268))/(Number_of_participants*E268),"")</f>
        <v/>
      </c>
      <c r="G268" s="116" t="str">
        <f>IF(B268&lt;&gt;"",CORREL(INDEX(Scores,1,A268):INDEX(Scores,1000,A268),INDEX(Rest_scores,1,A268):INDEX(Rest_scores,1000,A268)),"")</f>
        <v/>
      </c>
      <c r="H268" s="116" t="str">
        <f>IF(B268&lt;&gt;"",CORREL(INDEX(Scores,1,A268):INDEX(Scores,1000,A268),Total_score),"")</f>
        <v/>
      </c>
      <c r="I268" s="116" t="str">
        <f>IF(B268&lt;&gt;"",CORREL(INDEX(Scores,1,A268):INDEX(Scores,1000,A268),Grade),"")</f>
        <v/>
      </c>
      <c r="J268" s="128" t="str">
        <f>IF(B268&lt;&gt;"",_xlfn.VAR.S(INDEX(Scores,1,A268):INDEX(Scores,1000,A268)),"")</f>
        <v/>
      </c>
      <c r="K268" s="128" t="str">
        <f>IF(B268&lt;&gt;"",_xlfn.STDEV.S(INDEX(Scores,1,A268):INDEX(Scores,1000,A268)),"")</f>
        <v/>
      </c>
    </row>
    <row r="269" spans="1:11" x14ac:dyDescent="0.35">
      <c r="A269" s="122" t="str">
        <f t="shared" si="8"/>
        <v/>
      </c>
      <c r="B269" s="124" t="str">
        <f>IFERROR(LOOKUP(A269,'2. Enter scores'!$G$12:$AE$12,'2. Enter scores'!$G$14:$AE$14),"")</f>
        <v/>
      </c>
      <c r="C269" s="116" t="str">
        <f>IF(B269&lt;&gt;"",MIN(INDEX(Scores,1,A269):INDEX(Scores,1000,A269)),"")</f>
        <v/>
      </c>
      <c r="D269" s="116" t="str">
        <f>IF(B269&lt;&gt;"",MAX(INDEX(Scores,1,A269):INDEX(Scores,1000,A269)),"")</f>
        <v/>
      </c>
      <c r="E269" s="116" t="str">
        <f t="shared" si="7"/>
        <v/>
      </c>
      <c r="F269" s="116" t="str">
        <f>IF(B269&lt;&gt;"",SUM(INDEX(Scores,1,A269):INDEX(Scores,1000,A269))/(Number_of_participants*E269),"")</f>
        <v/>
      </c>
      <c r="G269" s="116" t="str">
        <f>IF(B269&lt;&gt;"",CORREL(INDEX(Scores,1,A269):INDEX(Scores,1000,A269),INDEX(Rest_scores,1,A269):INDEX(Rest_scores,1000,A269)),"")</f>
        <v/>
      </c>
      <c r="H269" s="116" t="str">
        <f>IF(B269&lt;&gt;"",CORREL(INDEX(Scores,1,A269):INDEX(Scores,1000,A269),Total_score),"")</f>
        <v/>
      </c>
      <c r="I269" s="116" t="str">
        <f>IF(B269&lt;&gt;"",CORREL(INDEX(Scores,1,A269):INDEX(Scores,1000,A269),Grade),"")</f>
        <v/>
      </c>
      <c r="J269" s="128" t="str">
        <f>IF(B269&lt;&gt;"",_xlfn.VAR.S(INDEX(Scores,1,A269):INDEX(Scores,1000,A269)),"")</f>
        <v/>
      </c>
      <c r="K269" s="128" t="str">
        <f>IF(B269&lt;&gt;"",_xlfn.STDEV.S(INDEX(Scores,1,A269):INDEX(Scores,1000,A269)),"")</f>
        <v/>
      </c>
    </row>
    <row r="270" spans="1:11" x14ac:dyDescent="0.35">
      <c r="A270" s="122" t="str">
        <f t="shared" si="8"/>
        <v/>
      </c>
      <c r="B270" s="124" t="str">
        <f>IFERROR(LOOKUP(A270,'2. Enter scores'!$G$12:$AE$12,'2. Enter scores'!$G$14:$AE$14),"")</f>
        <v/>
      </c>
      <c r="C270" s="116" t="str">
        <f>IF(B270&lt;&gt;"",MIN(INDEX(Scores,1,A270):INDEX(Scores,1000,A270)),"")</f>
        <v/>
      </c>
      <c r="D270" s="116" t="str">
        <f>IF(B270&lt;&gt;"",MAX(INDEX(Scores,1,A270):INDEX(Scores,1000,A270)),"")</f>
        <v/>
      </c>
      <c r="E270" s="116" t="str">
        <f t="shared" si="7"/>
        <v/>
      </c>
      <c r="F270" s="116" t="str">
        <f>IF(B270&lt;&gt;"",SUM(INDEX(Scores,1,A270):INDEX(Scores,1000,A270))/(Number_of_participants*E270),"")</f>
        <v/>
      </c>
      <c r="G270" s="116" t="str">
        <f>IF(B270&lt;&gt;"",CORREL(INDEX(Scores,1,A270):INDEX(Scores,1000,A270),INDEX(Rest_scores,1,A270):INDEX(Rest_scores,1000,A270)),"")</f>
        <v/>
      </c>
      <c r="H270" s="116" t="str">
        <f>IF(B270&lt;&gt;"",CORREL(INDEX(Scores,1,A270):INDEX(Scores,1000,A270),Total_score),"")</f>
        <v/>
      </c>
      <c r="I270" s="116" t="str">
        <f>IF(B270&lt;&gt;"",CORREL(INDEX(Scores,1,A270):INDEX(Scores,1000,A270),Grade),"")</f>
        <v/>
      </c>
      <c r="J270" s="128" t="str">
        <f>IF(B270&lt;&gt;"",_xlfn.VAR.S(INDEX(Scores,1,A270):INDEX(Scores,1000,A270)),"")</f>
        <v/>
      </c>
      <c r="K270" s="128" t="str">
        <f>IF(B270&lt;&gt;"",_xlfn.STDEV.S(INDEX(Scores,1,A270):INDEX(Scores,1000,A270)),"")</f>
        <v/>
      </c>
    </row>
    <row r="271" spans="1:11" x14ac:dyDescent="0.35">
      <c r="A271" s="122" t="str">
        <f t="shared" si="8"/>
        <v/>
      </c>
      <c r="B271" s="124" t="str">
        <f>IFERROR(LOOKUP(A271,'2. Enter scores'!$G$12:$AE$12,'2. Enter scores'!$G$14:$AE$14),"")</f>
        <v/>
      </c>
      <c r="C271" s="116" t="str">
        <f>IF(B271&lt;&gt;"",MIN(INDEX(Scores,1,A271):INDEX(Scores,1000,A271)),"")</f>
        <v/>
      </c>
      <c r="D271" s="116" t="str">
        <f>IF(B271&lt;&gt;"",MAX(INDEX(Scores,1,A271):INDEX(Scores,1000,A271)),"")</f>
        <v/>
      </c>
      <c r="E271" s="116" t="str">
        <f t="shared" si="7"/>
        <v/>
      </c>
      <c r="F271" s="116" t="str">
        <f>IF(B271&lt;&gt;"",SUM(INDEX(Scores,1,A271):INDEX(Scores,1000,A271))/(Number_of_participants*E271),"")</f>
        <v/>
      </c>
      <c r="G271" s="116" t="str">
        <f>IF(B271&lt;&gt;"",CORREL(INDEX(Scores,1,A271):INDEX(Scores,1000,A271),INDEX(Rest_scores,1,A271):INDEX(Rest_scores,1000,A271)),"")</f>
        <v/>
      </c>
      <c r="H271" s="116" t="str">
        <f>IF(B271&lt;&gt;"",CORREL(INDEX(Scores,1,A271):INDEX(Scores,1000,A271),Total_score),"")</f>
        <v/>
      </c>
      <c r="I271" s="116" t="str">
        <f>IF(B271&lt;&gt;"",CORREL(INDEX(Scores,1,A271):INDEX(Scores,1000,A271),Grade),"")</f>
        <v/>
      </c>
      <c r="J271" s="128" t="str">
        <f>IF(B271&lt;&gt;"",_xlfn.VAR.S(INDEX(Scores,1,A271):INDEX(Scores,1000,A271)),"")</f>
        <v/>
      </c>
      <c r="K271" s="128" t="str">
        <f>IF(B271&lt;&gt;"",_xlfn.STDEV.S(INDEX(Scores,1,A271):INDEX(Scores,1000,A271)),"")</f>
        <v/>
      </c>
    </row>
    <row r="272" spans="1:11" x14ac:dyDescent="0.35">
      <c r="A272" s="122" t="str">
        <f t="shared" si="8"/>
        <v/>
      </c>
      <c r="B272" s="124" t="str">
        <f>IFERROR(LOOKUP(A272,'2. Enter scores'!$G$12:$AE$12,'2. Enter scores'!$G$14:$AE$14),"")</f>
        <v/>
      </c>
      <c r="C272" s="116" t="str">
        <f>IF(B272&lt;&gt;"",MIN(INDEX(Scores,1,A272):INDEX(Scores,1000,A272)),"")</f>
        <v/>
      </c>
      <c r="D272" s="116" t="str">
        <f>IF(B272&lt;&gt;"",MAX(INDEX(Scores,1,A272):INDEX(Scores,1000,A272)),"")</f>
        <v/>
      </c>
      <c r="E272" s="116" t="str">
        <f t="shared" si="7"/>
        <v/>
      </c>
      <c r="F272" s="116" t="str">
        <f>IF(B272&lt;&gt;"",SUM(INDEX(Scores,1,A272):INDEX(Scores,1000,A272))/(Number_of_participants*E272),"")</f>
        <v/>
      </c>
      <c r="G272" s="116" t="str">
        <f>IF(B272&lt;&gt;"",CORREL(INDEX(Scores,1,A272):INDEX(Scores,1000,A272),INDEX(Rest_scores,1,A272):INDEX(Rest_scores,1000,A272)),"")</f>
        <v/>
      </c>
      <c r="H272" s="116" t="str">
        <f>IF(B272&lt;&gt;"",CORREL(INDEX(Scores,1,A272):INDEX(Scores,1000,A272),Total_score),"")</f>
        <v/>
      </c>
      <c r="I272" s="116" t="str">
        <f>IF(B272&lt;&gt;"",CORREL(INDEX(Scores,1,A272):INDEX(Scores,1000,A272),Grade),"")</f>
        <v/>
      </c>
      <c r="J272" s="128" t="str">
        <f>IF(B272&lt;&gt;"",_xlfn.VAR.S(INDEX(Scores,1,A272):INDEX(Scores,1000,A272)),"")</f>
        <v/>
      </c>
      <c r="K272" s="128" t="str">
        <f>IF(B272&lt;&gt;"",_xlfn.STDEV.S(INDEX(Scores,1,A272):INDEX(Scores,1000,A272)),"")</f>
        <v/>
      </c>
    </row>
    <row r="273" spans="1:11" x14ac:dyDescent="0.35">
      <c r="A273" s="122" t="str">
        <f t="shared" si="8"/>
        <v/>
      </c>
      <c r="B273" s="124" t="str">
        <f>IFERROR(LOOKUP(A273,'2. Enter scores'!$G$12:$AE$12,'2. Enter scores'!$G$14:$AE$14),"")</f>
        <v/>
      </c>
      <c r="C273" s="116" t="str">
        <f>IF(B273&lt;&gt;"",MIN(INDEX(Scores,1,A273):INDEX(Scores,1000,A273)),"")</f>
        <v/>
      </c>
      <c r="D273" s="116" t="str">
        <f>IF(B273&lt;&gt;"",MAX(INDEX(Scores,1,A273):INDEX(Scores,1000,A273)),"")</f>
        <v/>
      </c>
      <c r="E273" s="116" t="str">
        <f t="shared" si="7"/>
        <v/>
      </c>
      <c r="F273" s="116" t="str">
        <f>IF(B273&lt;&gt;"",SUM(INDEX(Scores,1,A273):INDEX(Scores,1000,A273))/(Number_of_participants*E273),"")</f>
        <v/>
      </c>
      <c r="G273" s="116" t="str">
        <f>IF(B273&lt;&gt;"",CORREL(INDEX(Scores,1,A273):INDEX(Scores,1000,A273),INDEX(Rest_scores,1,A273):INDEX(Rest_scores,1000,A273)),"")</f>
        <v/>
      </c>
      <c r="H273" s="116" t="str">
        <f>IF(B273&lt;&gt;"",CORREL(INDEX(Scores,1,A273):INDEX(Scores,1000,A273),Total_score),"")</f>
        <v/>
      </c>
      <c r="I273" s="116" t="str">
        <f>IF(B273&lt;&gt;"",CORREL(INDEX(Scores,1,A273):INDEX(Scores,1000,A273),Grade),"")</f>
        <v/>
      </c>
      <c r="J273" s="128" t="str">
        <f>IF(B273&lt;&gt;"",_xlfn.VAR.S(INDEX(Scores,1,A273):INDEX(Scores,1000,A273)),"")</f>
        <v/>
      </c>
      <c r="K273" s="128" t="str">
        <f>IF(B273&lt;&gt;"",_xlfn.STDEV.S(INDEX(Scores,1,A273):INDEX(Scores,1000,A273)),"")</f>
        <v/>
      </c>
    </row>
    <row r="274" spans="1:11" x14ac:dyDescent="0.35">
      <c r="A274" s="122" t="str">
        <f t="shared" si="8"/>
        <v/>
      </c>
      <c r="B274" s="124" t="str">
        <f>IFERROR(LOOKUP(A274,'2. Enter scores'!$G$12:$AE$12,'2. Enter scores'!$G$14:$AE$14),"")</f>
        <v/>
      </c>
      <c r="C274" s="116" t="str">
        <f>IF(B274&lt;&gt;"",MIN(INDEX(Scores,1,A274):INDEX(Scores,1000,A274)),"")</f>
        <v/>
      </c>
      <c r="D274" s="116" t="str">
        <f>IF(B274&lt;&gt;"",MAX(INDEX(Scores,1,A274):INDEX(Scores,1000,A274)),"")</f>
        <v/>
      </c>
      <c r="E274" s="116" t="str">
        <f t="shared" si="7"/>
        <v/>
      </c>
      <c r="F274" s="116" t="str">
        <f>IF(B274&lt;&gt;"",SUM(INDEX(Scores,1,A274):INDEX(Scores,1000,A274))/(Number_of_participants*E274),"")</f>
        <v/>
      </c>
      <c r="G274" s="116" t="str">
        <f>IF(B274&lt;&gt;"",CORREL(INDEX(Scores,1,A274):INDEX(Scores,1000,A274),INDEX(Rest_scores,1,A274):INDEX(Rest_scores,1000,A274)),"")</f>
        <v/>
      </c>
      <c r="H274" s="116" t="str">
        <f>IF(B274&lt;&gt;"",CORREL(INDEX(Scores,1,A274):INDEX(Scores,1000,A274),Total_score),"")</f>
        <v/>
      </c>
      <c r="I274" s="116" t="str">
        <f>IF(B274&lt;&gt;"",CORREL(INDEX(Scores,1,A274):INDEX(Scores,1000,A274),Grade),"")</f>
        <v/>
      </c>
      <c r="J274" s="128" t="str">
        <f>IF(B274&lt;&gt;"",_xlfn.VAR.S(INDEX(Scores,1,A274):INDEX(Scores,1000,A274)),"")</f>
        <v/>
      </c>
      <c r="K274" s="128" t="str">
        <f>IF(B274&lt;&gt;"",_xlfn.STDEV.S(INDEX(Scores,1,A274):INDEX(Scores,1000,A274)),"")</f>
        <v/>
      </c>
    </row>
    <row r="275" spans="1:11" x14ac:dyDescent="0.35">
      <c r="A275" s="122" t="str">
        <f t="shared" si="8"/>
        <v/>
      </c>
      <c r="B275" s="124" t="str">
        <f>IFERROR(LOOKUP(A275,'2. Enter scores'!$G$12:$AE$12,'2. Enter scores'!$G$14:$AE$14),"")</f>
        <v/>
      </c>
      <c r="C275" s="116" t="str">
        <f>IF(B275&lt;&gt;"",MIN(INDEX(Scores,1,A275):INDEX(Scores,1000,A275)),"")</f>
        <v/>
      </c>
      <c r="D275" s="116" t="str">
        <f>IF(B275&lt;&gt;"",MAX(INDEX(Scores,1,A275):INDEX(Scores,1000,A275)),"")</f>
        <v/>
      </c>
      <c r="E275" s="116" t="str">
        <f t="shared" ref="E275:E338" si="9">IF(B275&lt;&gt;"",INDEX(Theoretical_maximum_item_score,A275),"")</f>
        <v/>
      </c>
      <c r="F275" s="116" t="str">
        <f>IF(B275&lt;&gt;"",SUM(INDEX(Scores,1,A275):INDEX(Scores,1000,A275))/(Number_of_participants*E275),"")</f>
        <v/>
      </c>
      <c r="G275" s="116" t="str">
        <f>IF(B275&lt;&gt;"",CORREL(INDEX(Scores,1,A275):INDEX(Scores,1000,A275),INDEX(Rest_scores,1,A275):INDEX(Rest_scores,1000,A275)),"")</f>
        <v/>
      </c>
      <c r="H275" s="116" t="str">
        <f>IF(B275&lt;&gt;"",CORREL(INDEX(Scores,1,A275):INDEX(Scores,1000,A275),Total_score),"")</f>
        <v/>
      </c>
      <c r="I275" s="116" t="str">
        <f>IF(B275&lt;&gt;"",CORREL(INDEX(Scores,1,A275):INDEX(Scores,1000,A275),Grade),"")</f>
        <v/>
      </c>
      <c r="J275" s="128" t="str">
        <f>IF(B275&lt;&gt;"",_xlfn.VAR.S(INDEX(Scores,1,A275):INDEX(Scores,1000,A275)),"")</f>
        <v/>
      </c>
      <c r="K275" s="128" t="str">
        <f>IF(B275&lt;&gt;"",_xlfn.STDEV.S(INDEX(Scores,1,A275):INDEX(Scores,1000,A275)),"")</f>
        <v/>
      </c>
    </row>
    <row r="276" spans="1:11" x14ac:dyDescent="0.35">
      <c r="A276" s="122" t="str">
        <f t="shared" ref="A276:A339" si="10">IF(A275&lt;&gt;"",IF(Number_of_criteria&gt;=(A275+1),(A275+1),""),"")</f>
        <v/>
      </c>
      <c r="B276" s="124" t="str">
        <f>IFERROR(LOOKUP(A276,'2. Enter scores'!$G$12:$AE$12,'2. Enter scores'!$G$14:$AE$14),"")</f>
        <v/>
      </c>
      <c r="C276" s="116" t="str">
        <f>IF(B276&lt;&gt;"",MIN(INDEX(Scores,1,A276):INDEX(Scores,1000,A276)),"")</f>
        <v/>
      </c>
      <c r="D276" s="116" t="str">
        <f>IF(B276&lt;&gt;"",MAX(INDEX(Scores,1,A276):INDEX(Scores,1000,A276)),"")</f>
        <v/>
      </c>
      <c r="E276" s="116" t="str">
        <f t="shared" si="9"/>
        <v/>
      </c>
      <c r="F276" s="116" t="str">
        <f>IF(B276&lt;&gt;"",SUM(INDEX(Scores,1,A276):INDEX(Scores,1000,A276))/(Number_of_participants*E276),"")</f>
        <v/>
      </c>
      <c r="G276" s="116" t="str">
        <f>IF(B276&lt;&gt;"",CORREL(INDEX(Scores,1,A276):INDEX(Scores,1000,A276),INDEX(Rest_scores,1,A276):INDEX(Rest_scores,1000,A276)),"")</f>
        <v/>
      </c>
      <c r="H276" s="116" t="str">
        <f>IF(B276&lt;&gt;"",CORREL(INDEX(Scores,1,A276):INDEX(Scores,1000,A276),Total_score),"")</f>
        <v/>
      </c>
      <c r="I276" s="116" t="str">
        <f>IF(B276&lt;&gt;"",CORREL(INDEX(Scores,1,A276):INDEX(Scores,1000,A276),Grade),"")</f>
        <v/>
      </c>
      <c r="J276" s="128" t="str">
        <f>IF(B276&lt;&gt;"",_xlfn.VAR.S(INDEX(Scores,1,A276):INDEX(Scores,1000,A276)),"")</f>
        <v/>
      </c>
      <c r="K276" s="128" t="str">
        <f>IF(B276&lt;&gt;"",_xlfn.STDEV.S(INDEX(Scores,1,A276):INDEX(Scores,1000,A276)),"")</f>
        <v/>
      </c>
    </row>
    <row r="277" spans="1:11" x14ac:dyDescent="0.35">
      <c r="A277" s="122" t="str">
        <f t="shared" si="10"/>
        <v/>
      </c>
      <c r="B277" s="124" t="str">
        <f>IFERROR(LOOKUP(A277,'2. Enter scores'!$G$12:$AE$12,'2. Enter scores'!$G$14:$AE$14),"")</f>
        <v/>
      </c>
      <c r="C277" s="116" t="str">
        <f>IF(B277&lt;&gt;"",MIN(INDEX(Scores,1,A277):INDEX(Scores,1000,A277)),"")</f>
        <v/>
      </c>
      <c r="D277" s="116" t="str">
        <f>IF(B277&lt;&gt;"",MAX(INDEX(Scores,1,A277):INDEX(Scores,1000,A277)),"")</f>
        <v/>
      </c>
      <c r="E277" s="116" t="str">
        <f t="shared" si="9"/>
        <v/>
      </c>
      <c r="F277" s="116" t="str">
        <f>IF(B277&lt;&gt;"",SUM(INDEX(Scores,1,A277):INDEX(Scores,1000,A277))/(Number_of_participants*E277),"")</f>
        <v/>
      </c>
      <c r="G277" s="116" t="str">
        <f>IF(B277&lt;&gt;"",CORREL(INDEX(Scores,1,A277):INDEX(Scores,1000,A277),INDEX(Rest_scores,1,A277):INDEX(Rest_scores,1000,A277)),"")</f>
        <v/>
      </c>
      <c r="H277" s="116" t="str">
        <f>IF(B277&lt;&gt;"",CORREL(INDEX(Scores,1,A277):INDEX(Scores,1000,A277),Total_score),"")</f>
        <v/>
      </c>
      <c r="I277" s="116" t="str">
        <f>IF(B277&lt;&gt;"",CORREL(INDEX(Scores,1,A277):INDEX(Scores,1000,A277),Grade),"")</f>
        <v/>
      </c>
      <c r="J277" s="128" t="str">
        <f>IF(B277&lt;&gt;"",_xlfn.VAR.S(INDEX(Scores,1,A277):INDEX(Scores,1000,A277)),"")</f>
        <v/>
      </c>
      <c r="K277" s="128" t="str">
        <f>IF(B277&lt;&gt;"",_xlfn.STDEV.S(INDEX(Scores,1,A277):INDEX(Scores,1000,A277)),"")</f>
        <v/>
      </c>
    </row>
    <row r="278" spans="1:11" x14ac:dyDescent="0.35">
      <c r="A278" s="122" t="str">
        <f t="shared" si="10"/>
        <v/>
      </c>
      <c r="B278" s="124" t="str">
        <f>IFERROR(LOOKUP(A278,'2. Enter scores'!$G$12:$AE$12,'2. Enter scores'!$G$14:$AE$14),"")</f>
        <v/>
      </c>
      <c r="C278" s="116" t="str">
        <f>IF(B278&lt;&gt;"",MIN(INDEX(Scores,1,A278):INDEX(Scores,1000,A278)),"")</f>
        <v/>
      </c>
      <c r="D278" s="116" t="str">
        <f>IF(B278&lt;&gt;"",MAX(INDEX(Scores,1,A278):INDEX(Scores,1000,A278)),"")</f>
        <v/>
      </c>
      <c r="E278" s="116" t="str">
        <f t="shared" si="9"/>
        <v/>
      </c>
      <c r="F278" s="116" t="str">
        <f>IF(B278&lt;&gt;"",SUM(INDEX(Scores,1,A278):INDEX(Scores,1000,A278))/(Number_of_participants*E278),"")</f>
        <v/>
      </c>
      <c r="G278" s="116" t="str">
        <f>IF(B278&lt;&gt;"",CORREL(INDEX(Scores,1,A278):INDEX(Scores,1000,A278),INDEX(Rest_scores,1,A278):INDEX(Rest_scores,1000,A278)),"")</f>
        <v/>
      </c>
      <c r="H278" s="116" t="str">
        <f>IF(B278&lt;&gt;"",CORREL(INDEX(Scores,1,A278):INDEX(Scores,1000,A278),Total_score),"")</f>
        <v/>
      </c>
      <c r="I278" s="116" t="str">
        <f>IF(B278&lt;&gt;"",CORREL(INDEX(Scores,1,A278):INDEX(Scores,1000,A278),Grade),"")</f>
        <v/>
      </c>
      <c r="J278" s="128" t="str">
        <f>IF(B278&lt;&gt;"",_xlfn.VAR.S(INDEX(Scores,1,A278):INDEX(Scores,1000,A278)),"")</f>
        <v/>
      </c>
      <c r="K278" s="128" t="str">
        <f>IF(B278&lt;&gt;"",_xlfn.STDEV.S(INDEX(Scores,1,A278):INDEX(Scores,1000,A278)),"")</f>
        <v/>
      </c>
    </row>
    <row r="279" spans="1:11" x14ac:dyDescent="0.35">
      <c r="A279" s="122" t="str">
        <f t="shared" si="10"/>
        <v/>
      </c>
      <c r="B279" s="124" t="str">
        <f>IFERROR(LOOKUP(A279,'2. Enter scores'!$G$12:$AE$12,'2. Enter scores'!$G$14:$AE$14),"")</f>
        <v/>
      </c>
      <c r="C279" s="116" t="str">
        <f>IF(B279&lt;&gt;"",MIN(INDEX(Scores,1,A279):INDEX(Scores,1000,A279)),"")</f>
        <v/>
      </c>
      <c r="D279" s="116" t="str">
        <f>IF(B279&lt;&gt;"",MAX(INDEX(Scores,1,A279):INDEX(Scores,1000,A279)),"")</f>
        <v/>
      </c>
      <c r="E279" s="116" t="str">
        <f t="shared" si="9"/>
        <v/>
      </c>
      <c r="F279" s="116" t="str">
        <f>IF(B279&lt;&gt;"",SUM(INDEX(Scores,1,A279):INDEX(Scores,1000,A279))/(Number_of_participants*E279),"")</f>
        <v/>
      </c>
      <c r="G279" s="116" t="str">
        <f>IF(B279&lt;&gt;"",CORREL(INDEX(Scores,1,A279):INDEX(Scores,1000,A279),INDEX(Rest_scores,1,A279):INDEX(Rest_scores,1000,A279)),"")</f>
        <v/>
      </c>
      <c r="H279" s="116" t="str">
        <f>IF(B279&lt;&gt;"",CORREL(INDEX(Scores,1,A279):INDEX(Scores,1000,A279),Total_score),"")</f>
        <v/>
      </c>
      <c r="I279" s="116" t="str">
        <f>IF(B279&lt;&gt;"",CORREL(INDEX(Scores,1,A279):INDEX(Scores,1000,A279),Grade),"")</f>
        <v/>
      </c>
      <c r="J279" s="128" t="str">
        <f>IF(B279&lt;&gt;"",_xlfn.VAR.S(INDEX(Scores,1,A279):INDEX(Scores,1000,A279)),"")</f>
        <v/>
      </c>
      <c r="K279" s="128" t="str">
        <f>IF(B279&lt;&gt;"",_xlfn.STDEV.S(INDEX(Scores,1,A279):INDEX(Scores,1000,A279)),"")</f>
        <v/>
      </c>
    </row>
    <row r="280" spans="1:11" x14ac:dyDescent="0.35">
      <c r="A280" s="122" t="str">
        <f t="shared" si="10"/>
        <v/>
      </c>
      <c r="B280" s="124" t="str">
        <f>IFERROR(LOOKUP(A280,'2. Enter scores'!$G$12:$AE$12,'2. Enter scores'!$G$14:$AE$14),"")</f>
        <v/>
      </c>
      <c r="C280" s="116" t="str">
        <f>IF(B280&lt;&gt;"",MIN(INDEX(Scores,1,A280):INDEX(Scores,1000,A280)),"")</f>
        <v/>
      </c>
      <c r="D280" s="116" t="str">
        <f>IF(B280&lt;&gt;"",MAX(INDEX(Scores,1,A280):INDEX(Scores,1000,A280)),"")</f>
        <v/>
      </c>
      <c r="E280" s="116" t="str">
        <f t="shared" si="9"/>
        <v/>
      </c>
      <c r="F280" s="116" t="str">
        <f>IF(B280&lt;&gt;"",SUM(INDEX(Scores,1,A280):INDEX(Scores,1000,A280))/(Number_of_participants*E280),"")</f>
        <v/>
      </c>
      <c r="G280" s="116" t="str">
        <f>IF(B280&lt;&gt;"",CORREL(INDEX(Scores,1,A280):INDEX(Scores,1000,A280),INDEX(Rest_scores,1,A280):INDEX(Rest_scores,1000,A280)),"")</f>
        <v/>
      </c>
      <c r="H280" s="116" t="str">
        <f>IF(B280&lt;&gt;"",CORREL(INDEX(Scores,1,A280):INDEX(Scores,1000,A280),Total_score),"")</f>
        <v/>
      </c>
      <c r="I280" s="116" t="str">
        <f>IF(B280&lt;&gt;"",CORREL(INDEX(Scores,1,A280):INDEX(Scores,1000,A280),Grade),"")</f>
        <v/>
      </c>
      <c r="J280" s="128" t="str">
        <f>IF(B280&lt;&gt;"",_xlfn.VAR.S(INDEX(Scores,1,A280):INDEX(Scores,1000,A280)),"")</f>
        <v/>
      </c>
      <c r="K280" s="128" t="str">
        <f>IF(B280&lt;&gt;"",_xlfn.STDEV.S(INDEX(Scores,1,A280):INDEX(Scores,1000,A280)),"")</f>
        <v/>
      </c>
    </row>
    <row r="281" spans="1:11" x14ac:dyDescent="0.35">
      <c r="A281" s="122" t="str">
        <f t="shared" si="10"/>
        <v/>
      </c>
      <c r="B281" s="124" t="str">
        <f>IFERROR(LOOKUP(A281,'2. Enter scores'!$G$12:$AE$12,'2. Enter scores'!$G$14:$AE$14),"")</f>
        <v/>
      </c>
      <c r="C281" s="116" t="str">
        <f>IF(B281&lt;&gt;"",MIN(INDEX(Scores,1,A281):INDEX(Scores,1000,A281)),"")</f>
        <v/>
      </c>
      <c r="D281" s="116" t="str">
        <f>IF(B281&lt;&gt;"",MAX(INDEX(Scores,1,A281):INDEX(Scores,1000,A281)),"")</f>
        <v/>
      </c>
      <c r="E281" s="116" t="str">
        <f t="shared" si="9"/>
        <v/>
      </c>
      <c r="F281" s="116" t="str">
        <f>IF(B281&lt;&gt;"",SUM(INDEX(Scores,1,A281):INDEX(Scores,1000,A281))/(Number_of_participants*E281),"")</f>
        <v/>
      </c>
      <c r="G281" s="116" t="str">
        <f>IF(B281&lt;&gt;"",CORREL(INDEX(Scores,1,A281):INDEX(Scores,1000,A281),INDEX(Rest_scores,1,A281):INDEX(Rest_scores,1000,A281)),"")</f>
        <v/>
      </c>
      <c r="H281" s="116" t="str">
        <f>IF(B281&lt;&gt;"",CORREL(INDEX(Scores,1,A281):INDEX(Scores,1000,A281),Total_score),"")</f>
        <v/>
      </c>
      <c r="I281" s="116" t="str">
        <f>IF(B281&lt;&gt;"",CORREL(INDEX(Scores,1,A281):INDEX(Scores,1000,A281),Grade),"")</f>
        <v/>
      </c>
      <c r="J281" s="128" t="str">
        <f>IF(B281&lt;&gt;"",_xlfn.VAR.S(INDEX(Scores,1,A281):INDEX(Scores,1000,A281)),"")</f>
        <v/>
      </c>
      <c r="K281" s="128" t="str">
        <f>IF(B281&lt;&gt;"",_xlfn.STDEV.S(INDEX(Scores,1,A281):INDEX(Scores,1000,A281)),"")</f>
        <v/>
      </c>
    </row>
    <row r="282" spans="1:11" x14ac:dyDescent="0.35">
      <c r="A282" s="122" t="str">
        <f t="shared" si="10"/>
        <v/>
      </c>
      <c r="B282" s="124" t="str">
        <f>IFERROR(LOOKUP(A282,'2. Enter scores'!$G$12:$AE$12,'2. Enter scores'!$G$14:$AE$14),"")</f>
        <v/>
      </c>
      <c r="C282" s="116" t="str">
        <f>IF(B282&lt;&gt;"",MIN(INDEX(Scores,1,A282):INDEX(Scores,1000,A282)),"")</f>
        <v/>
      </c>
      <c r="D282" s="116" t="str">
        <f>IF(B282&lt;&gt;"",MAX(INDEX(Scores,1,A282):INDEX(Scores,1000,A282)),"")</f>
        <v/>
      </c>
      <c r="E282" s="116" t="str">
        <f t="shared" si="9"/>
        <v/>
      </c>
      <c r="F282" s="116" t="str">
        <f>IF(B282&lt;&gt;"",SUM(INDEX(Scores,1,A282):INDEX(Scores,1000,A282))/(Number_of_participants*E282),"")</f>
        <v/>
      </c>
      <c r="G282" s="116" t="str">
        <f>IF(B282&lt;&gt;"",CORREL(INDEX(Scores,1,A282):INDEX(Scores,1000,A282),INDEX(Rest_scores,1,A282):INDEX(Rest_scores,1000,A282)),"")</f>
        <v/>
      </c>
      <c r="H282" s="116" t="str">
        <f>IF(B282&lt;&gt;"",CORREL(INDEX(Scores,1,A282):INDEX(Scores,1000,A282),Total_score),"")</f>
        <v/>
      </c>
      <c r="I282" s="116" t="str">
        <f>IF(B282&lt;&gt;"",CORREL(INDEX(Scores,1,A282):INDEX(Scores,1000,A282),Grade),"")</f>
        <v/>
      </c>
      <c r="J282" s="128" t="str">
        <f>IF(B282&lt;&gt;"",_xlfn.VAR.S(INDEX(Scores,1,A282):INDEX(Scores,1000,A282)),"")</f>
        <v/>
      </c>
      <c r="K282" s="128" t="str">
        <f>IF(B282&lt;&gt;"",_xlfn.STDEV.S(INDEX(Scores,1,A282):INDEX(Scores,1000,A282)),"")</f>
        <v/>
      </c>
    </row>
    <row r="283" spans="1:11" x14ac:dyDescent="0.35">
      <c r="A283" s="122" t="str">
        <f t="shared" si="10"/>
        <v/>
      </c>
      <c r="B283" s="124" t="str">
        <f>IFERROR(LOOKUP(A283,'2. Enter scores'!$G$12:$AE$12,'2. Enter scores'!$G$14:$AE$14),"")</f>
        <v/>
      </c>
      <c r="C283" s="116" t="str">
        <f>IF(B283&lt;&gt;"",MIN(INDEX(Scores,1,A283):INDEX(Scores,1000,A283)),"")</f>
        <v/>
      </c>
      <c r="D283" s="116" t="str">
        <f>IF(B283&lt;&gt;"",MAX(INDEX(Scores,1,A283):INDEX(Scores,1000,A283)),"")</f>
        <v/>
      </c>
      <c r="E283" s="116" t="str">
        <f t="shared" si="9"/>
        <v/>
      </c>
      <c r="F283" s="116" t="str">
        <f>IF(B283&lt;&gt;"",SUM(INDEX(Scores,1,A283):INDEX(Scores,1000,A283))/(Number_of_participants*E283),"")</f>
        <v/>
      </c>
      <c r="G283" s="116" t="str">
        <f>IF(B283&lt;&gt;"",CORREL(INDEX(Scores,1,A283):INDEX(Scores,1000,A283),INDEX(Rest_scores,1,A283):INDEX(Rest_scores,1000,A283)),"")</f>
        <v/>
      </c>
      <c r="H283" s="116" t="str">
        <f>IF(B283&lt;&gt;"",CORREL(INDEX(Scores,1,A283):INDEX(Scores,1000,A283),Total_score),"")</f>
        <v/>
      </c>
      <c r="I283" s="116" t="str">
        <f>IF(B283&lt;&gt;"",CORREL(INDEX(Scores,1,A283):INDEX(Scores,1000,A283),Grade),"")</f>
        <v/>
      </c>
      <c r="J283" s="128" t="str">
        <f>IF(B283&lt;&gt;"",_xlfn.VAR.S(INDEX(Scores,1,A283):INDEX(Scores,1000,A283)),"")</f>
        <v/>
      </c>
      <c r="K283" s="128" t="str">
        <f>IF(B283&lt;&gt;"",_xlfn.STDEV.S(INDEX(Scores,1,A283):INDEX(Scores,1000,A283)),"")</f>
        <v/>
      </c>
    </row>
    <row r="284" spans="1:11" x14ac:dyDescent="0.35">
      <c r="A284" s="122" t="str">
        <f t="shared" si="10"/>
        <v/>
      </c>
      <c r="B284" s="124" t="str">
        <f>IFERROR(LOOKUP(A284,'2. Enter scores'!$G$12:$AE$12,'2. Enter scores'!$G$14:$AE$14),"")</f>
        <v/>
      </c>
      <c r="C284" s="116" t="str">
        <f>IF(B284&lt;&gt;"",MIN(INDEX(Scores,1,A284):INDEX(Scores,1000,A284)),"")</f>
        <v/>
      </c>
      <c r="D284" s="116" t="str">
        <f>IF(B284&lt;&gt;"",MAX(INDEX(Scores,1,A284):INDEX(Scores,1000,A284)),"")</f>
        <v/>
      </c>
      <c r="E284" s="116" t="str">
        <f t="shared" si="9"/>
        <v/>
      </c>
      <c r="F284" s="116" t="str">
        <f>IF(B284&lt;&gt;"",SUM(INDEX(Scores,1,A284):INDEX(Scores,1000,A284))/(Number_of_participants*E284),"")</f>
        <v/>
      </c>
      <c r="G284" s="116" t="str">
        <f>IF(B284&lt;&gt;"",CORREL(INDEX(Scores,1,A284):INDEX(Scores,1000,A284),INDEX(Rest_scores,1,A284):INDEX(Rest_scores,1000,A284)),"")</f>
        <v/>
      </c>
      <c r="H284" s="116" t="str">
        <f>IF(B284&lt;&gt;"",CORREL(INDEX(Scores,1,A284):INDEX(Scores,1000,A284),Total_score),"")</f>
        <v/>
      </c>
      <c r="I284" s="116" t="str">
        <f>IF(B284&lt;&gt;"",CORREL(INDEX(Scores,1,A284):INDEX(Scores,1000,A284),Grade),"")</f>
        <v/>
      </c>
      <c r="J284" s="128" t="str">
        <f>IF(B284&lt;&gt;"",_xlfn.VAR.S(INDEX(Scores,1,A284):INDEX(Scores,1000,A284)),"")</f>
        <v/>
      </c>
      <c r="K284" s="128" t="str">
        <f>IF(B284&lt;&gt;"",_xlfn.STDEV.S(INDEX(Scores,1,A284):INDEX(Scores,1000,A284)),"")</f>
        <v/>
      </c>
    </row>
    <row r="285" spans="1:11" x14ac:dyDescent="0.35">
      <c r="A285" s="122" t="str">
        <f t="shared" si="10"/>
        <v/>
      </c>
      <c r="B285" s="124" t="str">
        <f>IFERROR(LOOKUP(A285,'2. Enter scores'!$G$12:$AE$12,'2. Enter scores'!$G$14:$AE$14),"")</f>
        <v/>
      </c>
      <c r="C285" s="116" t="str">
        <f>IF(B285&lt;&gt;"",MIN(INDEX(Scores,1,A285):INDEX(Scores,1000,A285)),"")</f>
        <v/>
      </c>
      <c r="D285" s="116" t="str">
        <f>IF(B285&lt;&gt;"",MAX(INDEX(Scores,1,A285):INDEX(Scores,1000,A285)),"")</f>
        <v/>
      </c>
      <c r="E285" s="116" t="str">
        <f t="shared" si="9"/>
        <v/>
      </c>
      <c r="F285" s="116" t="str">
        <f>IF(B285&lt;&gt;"",SUM(INDEX(Scores,1,A285):INDEX(Scores,1000,A285))/(Number_of_participants*E285),"")</f>
        <v/>
      </c>
      <c r="G285" s="116" t="str">
        <f>IF(B285&lt;&gt;"",CORREL(INDEX(Scores,1,A285):INDEX(Scores,1000,A285),INDEX(Rest_scores,1,A285):INDEX(Rest_scores,1000,A285)),"")</f>
        <v/>
      </c>
      <c r="H285" s="116" t="str">
        <f>IF(B285&lt;&gt;"",CORREL(INDEX(Scores,1,A285):INDEX(Scores,1000,A285),Total_score),"")</f>
        <v/>
      </c>
      <c r="I285" s="116" t="str">
        <f>IF(B285&lt;&gt;"",CORREL(INDEX(Scores,1,A285):INDEX(Scores,1000,A285),Grade),"")</f>
        <v/>
      </c>
      <c r="J285" s="128" t="str">
        <f>IF(B285&lt;&gt;"",_xlfn.VAR.S(INDEX(Scores,1,A285):INDEX(Scores,1000,A285)),"")</f>
        <v/>
      </c>
      <c r="K285" s="128" t="str">
        <f>IF(B285&lt;&gt;"",_xlfn.STDEV.S(INDEX(Scores,1,A285):INDEX(Scores,1000,A285)),"")</f>
        <v/>
      </c>
    </row>
    <row r="286" spans="1:11" x14ac:dyDescent="0.35">
      <c r="A286" s="122" t="str">
        <f t="shared" si="10"/>
        <v/>
      </c>
      <c r="B286" s="124" t="str">
        <f>IFERROR(LOOKUP(A286,'2. Enter scores'!$G$12:$AE$12,'2. Enter scores'!$G$14:$AE$14),"")</f>
        <v/>
      </c>
      <c r="C286" s="116" t="str">
        <f>IF(B286&lt;&gt;"",MIN(INDEX(Scores,1,A286):INDEX(Scores,1000,A286)),"")</f>
        <v/>
      </c>
      <c r="D286" s="116" t="str">
        <f>IF(B286&lt;&gt;"",MAX(INDEX(Scores,1,A286):INDEX(Scores,1000,A286)),"")</f>
        <v/>
      </c>
      <c r="E286" s="116" t="str">
        <f t="shared" si="9"/>
        <v/>
      </c>
      <c r="F286" s="116" t="str">
        <f>IF(B286&lt;&gt;"",SUM(INDEX(Scores,1,A286):INDEX(Scores,1000,A286))/(Number_of_participants*E286),"")</f>
        <v/>
      </c>
      <c r="G286" s="116" t="str">
        <f>IF(B286&lt;&gt;"",CORREL(INDEX(Scores,1,A286):INDEX(Scores,1000,A286),INDEX(Rest_scores,1,A286):INDEX(Rest_scores,1000,A286)),"")</f>
        <v/>
      </c>
      <c r="H286" s="116" t="str">
        <f>IF(B286&lt;&gt;"",CORREL(INDEX(Scores,1,A286):INDEX(Scores,1000,A286),Total_score),"")</f>
        <v/>
      </c>
      <c r="I286" s="116" t="str">
        <f>IF(B286&lt;&gt;"",CORREL(INDEX(Scores,1,A286):INDEX(Scores,1000,A286),Grade),"")</f>
        <v/>
      </c>
      <c r="J286" s="128" t="str">
        <f>IF(B286&lt;&gt;"",_xlfn.VAR.S(INDEX(Scores,1,A286):INDEX(Scores,1000,A286)),"")</f>
        <v/>
      </c>
      <c r="K286" s="128" t="str">
        <f>IF(B286&lt;&gt;"",_xlfn.STDEV.S(INDEX(Scores,1,A286):INDEX(Scores,1000,A286)),"")</f>
        <v/>
      </c>
    </row>
    <row r="287" spans="1:11" x14ac:dyDescent="0.35">
      <c r="A287" s="122" t="str">
        <f t="shared" si="10"/>
        <v/>
      </c>
      <c r="B287" s="124" t="str">
        <f>IFERROR(LOOKUP(A287,'2. Enter scores'!$G$12:$AE$12,'2. Enter scores'!$G$14:$AE$14),"")</f>
        <v/>
      </c>
      <c r="C287" s="116" t="str">
        <f>IF(B287&lt;&gt;"",MIN(INDEX(Scores,1,A287):INDEX(Scores,1000,A287)),"")</f>
        <v/>
      </c>
      <c r="D287" s="116" t="str">
        <f>IF(B287&lt;&gt;"",MAX(INDEX(Scores,1,A287):INDEX(Scores,1000,A287)),"")</f>
        <v/>
      </c>
      <c r="E287" s="116" t="str">
        <f t="shared" si="9"/>
        <v/>
      </c>
      <c r="F287" s="116" t="str">
        <f>IF(B287&lt;&gt;"",SUM(INDEX(Scores,1,A287):INDEX(Scores,1000,A287))/(Number_of_participants*E287),"")</f>
        <v/>
      </c>
      <c r="G287" s="116" t="str">
        <f>IF(B287&lt;&gt;"",CORREL(INDEX(Scores,1,A287):INDEX(Scores,1000,A287),INDEX(Rest_scores,1,A287):INDEX(Rest_scores,1000,A287)),"")</f>
        <v/>
      </c>
      <c r="H287" s="116" t="str">
        <f>IF(B287&lt;&gt;"",CORREL(INDEX(Scores,1,A287):INDEX(Scores,1000,A287),Total_score),"")</f>
        <v/>
      </c>
      <c r="I287" s="116" t="str">
        <f>IF(B287&lt;&gt;"",CORREL(INDEX(Scores,1,A287):INDEX(Scores,1000,A287),Grade),"")</f>
        <v/>
      </c>
      <c r="J287" s="128" t="str">
        <f>IF(B287&lt;&gt;"",_xlfn.VAR.S(INDEX(Scores,1,A287):INDEX(Scores,1000,A287)),"")</f>
        <v/>
      </c>
      <c r="K287" s="128" t="str">
        <f>IF(B287&lt;&gt;"",_xlfn.STDEV.S(INDEX(Scores,1,A287):INDEX(Scores,1000,A287)),"")</f>
        <v/>
      </c>
    </row>
    <row r="288" spans="1:11" x14ac:dyDescent="0.35">
      <c r="A288" s="122" t="str">
        <f t="shared" si="10"/>
        <v/>
      </c>
      <c r="B288" s="124" t="str">
        <f>IFERROR(LOOKUP(A288,'2. Enter scores'!$G$12:$AE$12,'2. Enter scores'!$G$14:$AE$14),"")</f>
        <v/>
      </c>
      <c r="C288" s="116" t="str">
        <f>IF(B288&lt;&gt;"",MIN(INDEX(Scores,1,A288):INDEX(Scores,1000,A288)),"")</f>
        <v/>
      </c>
      <c r="D288" s="116" t="str">
        <f>IF(B288&lt;&gt;"",MAX(INDEX(Scores,1,A288):INDEX(Scores,1000,A288)),"")</f>
        <v/>
      </c>
      <c r="E288" s="116" t="str">
        <f t="shared" si="9"/>
        <v/>
      </c>
      <c r="F288" s="116" t="str">
        <f>IF(B288&lt;&gt;"",SUM(INDEX(Scores,1,A288):INDEX(Scores,1000,A288))/(Number_of_participants*E288),"")</f>
        <v/>
      </c>
      <c r="G288" s="116" t="str">
        <f>IF(B288&lt;&gt;"",CORREL(INDEX(Scores,1,A288):INDEX(Scores,1000,A288),INDEX(Rest_scores,1,A288):INDEX(Rest_scores,1000,A288)),"")</f>
        <v/>
      </c>
      <c r="H288" s="116" t="str">
        <f>IF(B288&lt;&gt;"",CORREL(INDEX(Scores,1,A288):INDEX(Scores,1000,A288),Total_score),"")</f>
        <v/>
      </c>
      <c r="I288" s="116" t="str">
        <f>IF(B288&lt;&gt;"",CORREL(INDEX(Scores,1,A288):INDEX(Scores,1000,A288),Grade),"")</f>
        <v/>
      </c>
      <c r="J288" s="128" t="str">
        <f>IF(B288&lt;&gt;"",_xlfn.VAR.S(INDEX(Scores,1,A288):INDEX(Scores,1000,A288)),"")</f>
        <v/>
      </c>
      <c r="K288" s="128" t="str">
        <f>IF(B288&lt;&gt;"",_xlfn.STDEV.S(INDEX(Scores,1,A288):INDEX(Scores,1000,A288)),"")</f>
        <v/>
      </c>
    </row>
    <row r="289" spans="1:11" x14ac:dyDescent="0.35">
      <c r="A289" s="122" t="str">
        <f t="shared" si="10"/>
        <v/>
      </c>
      <c r="B289" s="124" t="str">
        <f>IFERROR(LOOKUP(A289,'2. Enter scores'!$G$12:$AE$12,'2. Enter scores'!$G$14:$AE$14),"")</f>
        <v/>
      </c>
      <c r="C289" s="116" t="str">
        <f>IF(B289&lt;&gt;"",MIN(INDEX(Scores,1,A289):INDEX(Scores,1000,A289)),"")</f>
        <v/>
      </c>
      <c r="D289" s="116" t="str">
        <f>IF(B289&lt;&gt;"",MAX(INDEX(Scores,1,A289):INDEX(Scores,1000,A289)),"")</f>
        <v/>
      </c>
      <c r="E289" s="116" t="str">
        <f t="shared" si="9"/>
        <v/>
      </c>
      <c r="F289" s="116" t="str">
        <f>IF(B289&lt;&gt;"",SUM(INDEX(Scores,1,A289):INDEX(Scores,1000,A289))/(Number_of_participants*E289),"")</f>
        <v/>
      </c>
      <c r="G289" s="116" t="str">
        <f>IF(B289&lt;&gt;"",CORREL(INDEX(Scores,1,A289):INDEX(Scores,1000,A289),INDEX(Rest_scores,1,A289):INDEX(Rest_scores,1000,A289)),"")</f>
        <v/>
      </c>
      <c r="H289" s="116" t="str">
        <f>IF(B289&lt;&gt;"",CORREL(INDEX(Scores,1,A289):INDEX(Scores,1000,A289),Total_score),"")</f>
        <v/>
      </c>
      <c r="I289" s="116" t="str">
        <f>IF(B289&lt;&gt;"",CORREL(INDEX(Scores,1,A289):INDEX(Scores,1000,A289),Grade),"")</f>
        <v/>
      </c>
      <c r="J289" s="128" t="str">
        <f>IF(B289&lt;&gt;"",_xlfn.VAR.S(INDEX(Scores,1,A289):INDEX(Scores,1000,A289)),"")</f>
        <v/>
      </c>
      <c r="K289" s="128" t="str">
        <f>IF(B289&lt;&gt;"",_xlfn.STDEV.S(INDEX(Scores,1,A289):INDEX(Scores,1000,A289)),"")</f>
        <v/>
      </c>
    </row>
    <row r="290" spans="1:11" x14ac:dyDescent="0.35">
      <c r="A290" s="122" t="str">
        <f t="shared" si="10"/>
        <v/>
      </c>
      <c r="B290" s="124" t="str">
        <f>IFERROR(LOOKUP(A290,'2. Enter scores'!$G$12:$AE$12,'2. Enter scores'!$G$14:$AE$14),"")</f>
        <v/>
      </c>
      <c r="C290" s="116" t="str">
        <f>IF(B290&lt;&gt;"",MIN(INDEX(Scores,1,A290):INDEX(Scores,1000,A290)),"")</f>
        <v/>
      </c>
      <c r="D290" s="116" t="str">
        <f>IF(B290&lt;&gt;"",MAX(INDEX(Scores,1,A290):INDEX(Scores,1000,A290)),"")</f>
        <v/>
      </c>
      <c r="E290" s="116" t="str">
        <f t="shared" si="9"/>
        <v/>
      </c>
      <c r="F290" s="116" t="str">
        <f>IF(B290&lt;&gt;"",SUM(INDEX(Scores,1,A290):INDEX(Scores,1000,A290))/(Number_of_participants*E290),"")</f>
        <v/>
      </c>
      <c r="G290" s="116" t="str">
        <f>IF(B290&lt;&gt;"",CORREL(INDEX(Scores,1,A290):INDEX(Scores,1000,A290),INDEX(Rest_scores,1,A290):INDEX(Rest_scores,1000,A290)),"")</f>
        <v/>
      </c>
      <c r="H290" s="116" t="str">
        <f>IF(B290&lt;&gt;"",CORREL(INDEX(Scores,1,A290):INDEX(Scores,1000,A290),Total_score),"")</f>
        <v/>
      </c>
      <c r="I290" s="116" t="str">
        <f>IF(B290&lt;&gt;"",CORREL(INDEX(Scores,1,A290):INDEX(Scores,1000,A290),Grade),"")</f>
        <v/>
      </c>
      <c r="J290" s="128" t="str">
        <f>IF(B290&lt;&gt;"",_xlfn.VAR.S(INDEX(Scores,1,A290):INDEX(Scores,1000,A290)),"")</f>
        <v/>
      </c>
      <c r="K290" s="128" t="str">
        <f>IF(B290&lt;&gt;"",_xlfn.STDEV.S(INDEX(Scores,1,A290):INDEX(Scores,1000,A290)),"")</f>
        <v/>
      </c>
    </row>
    <row r="291" spans="1:11" x14ac:dyDescent="0.35">
      <c r="A291" s="122" t="str">
        <f t="shared" si="10"/>
        <v/>
      </c>
      <c r="B291" s="124" t="str">
        <f>IFERROR(LOOKUP(A291,'2. Enter scores'!$G$12:$AE$12,'2. Enter scores'!$G$14:$AE$14),"")</f>
        <v/>
      </c>
      <c r="C291" s="116" t="str">
        <f>IF(B291&lt;&gt;"",MIN(INDEX(Scores,1,A291):INDEX(Scores,1000,A291)),"")</f>
        <v/>
      </c>
      <c r="D291" s="116" t="str">
        <f>IF(B291&lt;&gt;"",MAX(INDEX(Scores,1,A291):INDEX(Scores,1000,A291)),"")</f>
        <v/>
      </c>
      <c r="E291" s="116" t="str">
        <f t="shared" si="9"/>
        <v/>
      </c>
      <c r="F291" s="116" t="str">
        <f>IF(B291&lt;&gt;"",SUM(INDEX(Scores,1,A291):INDEX(Scores,1000,A291))/(Number_of_participants*E291),"")</f>
        <v/>
      </c>
      <c r="G291" s="116" t="str">
        <f>IF(B291&lt;&gt;"",CORREL(INDEX(Scores,1,A291):INDEX(Scores,1000,A291),INDEX(Rest_scores,1,A291):INDEX(Rest_scores,1000,A291)),"")</f>
        <v/>
      </c>
      <c r="H291" s="116" t="str">
        <f>IF(B291&lt;&gt;"",CORREL(INDEX(Scores,1,A291):INDEX(Scores,1000,A291),Total_score),"")</f>
        <v/>
      </c>
      <c r="I291" s="116" t="str">
        <f>IF(B291&lt;&gt;"",CORREL(INDEX(Scores,1,A291):INDEX(Scores,1000,A291),Grade),"")</f>
        <v/>
      </c>
      <c r="J291" s="128" t="str">
        <f>IF(B291&lt;&gt;"",_xlfn.VAR.S(INDEX(Scores,1,A291):INDEX(Scores,1000,A291)),"")</f>
        <v/>
      </c>
      <c r="K291" s="128" t="str">
        <f>IF(B291&lt;&gt;"",_xlfn.STDEV.S(INDEX(Scores,1,A291):INDEX(Scores,1000,A291)),"")</f>
        <v/>
      </c>
    </row>
    <row r="292" spans="1:11" x14ac:dyDescent="0.35">
      <c r="A292" s="122" t="str">
        <f t="shared" si="10"/>
        <v/>
      </c>
      <c r="B292" s="124" t="str">
        <f>IFERROR(LOOKUP(A292,'2. Enter scores'!$G$12:$AE$12,'2. Enter scores'!$G$14:$AE$14),"")</f>
        <v/>
      </c>
      <c r="C292" s="116" t="str">
        <f>IF(B292&lt;&gt;"",MIN(INDEX(Scores,1,A292):INDEX(Scores,1000,A292)),"")</f>
        <v/>
      </c>
      <c r="D292" s="116" t="str">
        <f>IF(B292&lt;&gt;"",MAX(INDEX(Scores,1,A292):INDEX(Scores,1000,A292)),"")</f>
        <v/>
      </c>
      <c r="E292" s="116" t="str">
        <f t="shared" si="9"/>
        <v/>
      </c>
      <c r="F292" s="116" t="str">
        <f>IF(B292&lt;&gt;"",SUM(INDEX(Scores,1,A292):INDEX(Scores,1000,A292))/(Number_of_participants*E292),"")</f>
        <v/>
      </c>
      <c r="G292" s="116" t="str">
        <f>IF(B292&lt;&gt;"",CORREL(INDEX(Scores,1,A292):INDEX(Scores,1000,A292),INDEX(Rest_scores,1,A292):INDEX(Rest_scores,1000,A292)),"")</f>
        <v/>
      </c>
      <c r="H292" s="116" t="str">
        <f>IF(B292&lt;&gt;"",CORREL(INDEX(Scores,1,A292):INDEX(Scores,1000,A292),Total_score),"")</f>
        <v/>
      </c>
      <c r="I292" s="116" t="str">
        <f>IF(B292&lt;&gt;"",CORREL(INDEX(Scores,1,A292):INDEX(Scores,1000,A292),Grade),"")</f>
        <v/>
      </c>
      <c r="J292" s="128" t="str">
        <f>IF(B292&lt;&gt;"",_xlfn.VAR.S(INDEX(Scores,1,A292):INDEX(Scores,1000,A292)),"")</f>
        <v/>
      </c>
      <c r="K292" s="128" t="str">
        <f>IF(B292&lt;&gt;"",_xlfn.STDEV.S(INDEX(Scores,1,A292):INDEX(Scores,1000,A292)),"")</f>
        <v/>
      </c>
    </row>
    <row r="293" spans="1:11" x14ac:dyDescent="0.35">
      <c r="A293" s="122" t="str">
        <f t="shared" si="10"/>
        <v/>
      </c>
      <c r="B293" s="124" t="str">
        <f>IFERROR(LOOKUP(A293,'2. Enter scores'!$G$12:$AE$12,'2. Enter scores'!$G$14:$AE$14),"")</f>
        <v/>
      </c>
      <c r="C293" s="116" t="str">
        <f>IF(B293&lt;&gt;"",MIN(INDEX(Scores,1,A293):INDEX(Scores,1000,A293)),"")</f>
        <v/>
      </c>
      <c r="D293" s="116" t="str">
        <f>IF(B293&lt;&gt;"",MAX(INDEX(Scores,1,A293):INDEX(Scores,1000,A293)),"")</f>
        <v/>
      </c>
      <c r="E293" s="116" t="str">
        <f t="shared" si="9"/>
        <v/>
      </c>
      <c r="F293" s="116" t="str">
        <f>IF(B293&lt;&gt;"",SUM(INDEX(Scores,1,A293):INDEX(Scores,1000,A293))/(Number_of_participants*E293),"")</f>
        <v/>
      </c>
      <c r="G293" s="116" t="str">
        <f>IF(B293&lt;&gt;"",CORREL(INDEX(Scores,1,A293):INDEX(Scores,1000,A293),INDEX(Rest_scores,1,A293):INDEX(Rest_scores,1000,A293)),"")</f>
        <v/>
      </c>
      <c r="H293" s="116" t="str">
        <f>IF(B293&lt;&gt;"",CORREL(INDEX(Scores,1,A293):INDEX(Scores,1000,A293),Total_score),"")</f>
        <v/>
      </c>
      <c r="I293" s="116" t="str">
        <f>IF(B293&lt;&gt;"",CORREL(INDEX(Scores,1,A293):INDEX(Scores,1000,A293),Grade),"")</f>
        <v/>
      </c>
      <c r="J293" s="128" t="str">
        <f>IF(B293&lt;&gt;"",_xlfn.VAR.S(INDEX(Scores,1,A293):INDEX(Scores,1000,A293)),"")</f>
        <v/>
      </c>
      <c r="K293" s="128" t="str">
        <f>IF(B293&lt;&gt;"",_xlfn.STDEV.S(INDEX(Scores,1,A293):INDEX(Scores,1000,A293)),"")</f>
        <v/>
      </c>
    </row>
    <row r="294" spans="1:11" x14ac:dyDescent="0.35">
      <c r="A294" s="122" t="str">
        <f t="shared" si="10"/>
        <v/>
      </c>
      <c r="B294" s="124" t="str">
        <f>IFERROR(LOOKUP(A294,'2. Enter scores'!$G$12:$AE$12,'2. Enter scores'!$G$14:$AE$14),"")</f>
        <v/>
      </c>
      <c r="C294" s="116" t="str">
        <f>IF(B294&lt;&gt;"",MIN(INDEX(Scores,1,A294):INDEX(Scores,1000,A294)),"")</f>
        <v/>
      </c>
      <c r="D294" s="116" t="str">
        <f>IF(B294&lt;&gt;"",MAX(INDEX(Scores,1,A294):INDEX(Scores,1000,A294)),"")</f>
        <v/>
      </c>
      <c r="E294" s="116" t="str">
        <f t="shared" si="9"/>
        <v/>
      </c>
      <c r="F294" s="116" t="str">
        <f>IF(B294&lt;&gt;"",SUM(INDEX(Scores,1,A294):INDEX(Scores,1000,A294))/(Number_of_participants*E294),"")</f>
        <v/>
      </c>
      <c r="G294" s="116" t="str">
        <f>IF(B294&lt;&gt;"",CORREL(INDEX(Scores,1,A294):INDEX(Scores,1000,A294),INDEX(Rest_scores,1,A294):INDEX(Rest_scores,1000,A294)),"")</f>
        <v/>
      </c>
      <c r="H294" s="116" t="str">
        <f>IF(B294&lt;&gt;"",CORREL(INDEX(Scores,1,A294):INDEX(Scores,1000,A294),Total_score),"")</f>
        <v/>
      </c>
      <c r="I294" s="116" t="str">
        <f>IF(B294&lt;&gt;"",CORREL(INDEX(Scores,1,A294):INDEX(Scores,1000,A294),Grade),"")</f>
        <v/>
      </c>
      <c r="J294" s="128" t="str">
        <f>IF(B294&lt;&gt;"",_xlfn.VAR.S(INDEX(Scores,1,A294):INDEX(Scores,1000,A294)),"")</f>
        <v/>
      </c>
      <c r="K294" s="128" t="str">
        <f>IF(B294&lt;&gt;"",_xlfn.STDEV.S(INDEX(Scores,1,A294):INDEX(Scores,1000,A294)),"")</f>
        <v/>
      </c>
    </row>
    <row r="295" spans="1:11" x14ac:dyDescent="0.35">
      <c r="A295" s="122" t="str">
        <f t="shared" si="10"/>
        <v/>
      </c>
      <c r="B295" s="124" t="str">
        <f>IFERROR(LOOKUP(A295,'2. Enter scores'!$G$12:$AE$12,'2. Enter scores'!$G$14:$AE$14),"")</f>
        <v/>
      </c>
      <c r="C295" s="116" t="str">
        <f>IF(B295&lt;&gt;"",MIN(INDEX(Scores,1,A295):INDEX(Scores,1000,A295)),"")</f>
        <v/>
      </c>
      <c r="D295" s="116" t="str">
        <f>IF(B295&lt;&gt;"",MAX(INDEX(Scores,1,A295):INDEX(Scores,1000,A295)),"")</f>
        <v/>
      </c>
      <c r="E295" s="116" t="str">
        <f t="shared" si="9"/>
        <v/>
      </c>
      <c r="F295" s="116" t="str">
        <f>IF(B295&lt;&gt;"",SUM(INDEX(Scores,1,A295):INDEX(Scores,1000,A295))/(Number_of_participants*E295),"")</f>
        <v/>
      </c>
      <c r="G295" s="116" t="str">
        <f>IF(B295&lt;&gt;"",CORREL(INDEX(Scores,1,A295):INDEX(Scores,1000,A295),INDEX(Rest_scores,1,A295):INDEX(Rest_scores,1000,A295)),"")</f>
        <v/>
      </c>
      <c r="H295" s="116" t="str">
        <f>IF(B295&lt;&gt;"",CORREL(INDEX(Scores,1,A295):INDEX(Scores,1000,A295),Total_score),"")</f>
        <v/>
      </c>
      <c r="I295" s="116" t="str">
        <f>IF(B295&lt;&gt;"",CORREL(INDEX(Scores,1,A295):INDEX(Scores,1000,A295),Grade),"")</f>
        <v/>
      </c>
      <c r="J295" s="128" t="str">
        <f>IF(B295&lt;&gt;"",_xlfn.VAR.S(INDEX(Scores,1,A295):INDEX(Scores,1000,A295)),"")</f>
        <v/>
      </c>
      <c r="K295" s="128" t="str">
        <f>IF(B295&lt;&gt;"",_xlfn.STDEV.S(INDEX(Scores,1,A295):INDEX(Scores,1000,A295)),"")</f>
        <v/>
      </c>
    </row>
    <row r="296" spans="1:11" x14ac:dyDescent="0.35">
      <c r="A296" s="122" t="str">
        <f t="shared" si="10"/>
        <v/>
      </c>
      <c r="B296" s="124" t="str">
        <f>IFERROR(LOOKUP(A296,'2. Enter scores'!$G$12:$AE$12,'2. Enter scores'!$G$14:$AE$14),"")</f>
        <v/>
      </c>
      <c r="C296" s="116" t="str">
        <f>IF(B296&lt;&gt;"",MIN(INDEX(Scores,1,A296):INDEX(Scores,1000,A296)),"")</f>
        <v/>
      </c>
      <c r="D296" s="116" t="str">
        <f>IF(B296&lt;&gt;"",MAX(INDEX(Scores,1,A296):INDEX(Scores,1000,A296)),"")</f>
        <v/>
      </c>
      <c r="E296" s="116" t="str">
        <f t="shared" si="9"/>
        <v/>
      </c>
      <c r="F296" s="116" t="str">
        <f>IF(B296&lt;&gt;"",SUM(INDEX(Scores,1,A296):INDEX(Scores,1000,A296))/(Number_of_participants*E296),"")</f>
        <v/>
      </c>
      <c r="G296" s="116" t="str">
        <f>IF(B296&lt;&gt;"",CORREL(INDEX(Scores,1,A296):INDEX(Scores,1000,A296),INDEX(Rest_scores,1,A296):INDEX(Rest_scores,1000,A296)),"")</f>
        <v/>
      </c>
      <c r="H296" s="116" t="str">
        <f>IF(B296&lt;&gt;"",CORREL(INDEX(Scores,1,A296):INDEX(Scores,1000,A296),Total_score),"")</f>
        <v/>
      </c>
      <c r="I296" s="116" t="str">
        <f>IF(B296&lt;&gt;"",CORREL(INDEX(Scores,1,A296):INDEX(Scores,1000,A296),Grade),"")</f>
        <v/>
      </c>
      <c r="J296" s="128" t="str">
        <f>IF(B296&lt;&gt;"",_xlfn.VAR.S(INDEX(Scores,1,A296):INDEX(Scores,1000,A296)),"")</f>
        <v/>
      </c>
      <c r="K296" s="128" t="str">
        <f>IF(B296&lt;&gt;"",_xlfn.STDEV.S(INDEX(Scores,1,A296):INDEX(Scores,1000,A296)),"")</f>
        <v/>
      </c>
    </row>
    <row r="297" spans="1:11" x14ac:dyDescent="0.35">
      <c r="A297" s="122" t="str">
        <f t="shared" si="10"/>
        <v/>
      </c>
      <c r="B297" s="124" t="str">
        <f>IFERROR(LOOKUP(A297,'2. Enter scores'!$G$12:$AE$12,'2. Enter scores'!$G$14:$AE$14),"")</f>
        <v/>
      </c>
      <c r="C297" s="116" t="str">
        <f>IF(B297&lt;&gt;"",MIN(INDEX(Scores,1,A297):INDEX(Scores,1000,A297)),"")</f>
        <v/>
      </c>
      <c r="D297" s="116" t="str">
        <f>IF(B297&lt;&gt;"",MAX(INDEX(Scores,1,A297):INDEX(Scores,1000,A297)),"")</f>
        <v/>
      </c>
      <c r="E297" s="116" t="str">
        <f t="shared" si="9"/>
        <v/>
      </c>
      <c r="F297" s="116" t="str">
        <f>IF(B297&lt;&gt;"",SUM(INDEX(Scores,1,A297):INDEX(Scores,1000,A297))/(Number_of_participants*E297),"")</f>
        <v/>
      </c>
      <c r="G297" s="116" t="str">
        <f>IF(B297&lt;&gt;"",CORREL(INDEX(Scores,1,A297):INDEX(Scores,1000,A297),INDEX(Rest_scores,1,A297):INDEX(Rest_scores,1000,A297)),"")</f>
        <v/>
      </c>
      <c r="H297" s="116" t="str">
        <f>IF(B297&lt;&gt;"",CORREL(INDEX(Scores,1,A297):INDEX(Scores,1000,A297),Total_score),"")</f>
        <v/>
      </c>
      <c r="I297" s="116" t="str">
        <f>IF(B297&lt;&gt;"",CORREL(INDEX(Scores,1,A297):INDEX(Scores,1000,A297),Grade),"")</f>
        <v/>
      </c>
      <c r="J297" s="128" t="str">
        <f>IF(B297&lt;&gt;"",_xlfn.VAR.S(INDEX(Scores,1,A297):INDEX(Scores,1000,A297)),"")</f>
        <v/>
      </c>
      <c r="K297" s="128" t="str">
        <f>IF(B297&lt;&gt;"",_xlfn.STDEV.S(INDEX(Scores,1,A297):INDEX(Scores,1000,A297)),"")</f>
        <v/>
      </c>
    </row>
    <row r="298" spans="1:11" x14ac:dyDescent="0.35">
      <c r="A298" s="122" t="str">
        <f t="shared" si="10"/>
        <v/>
      </c>
      <c r="B298" s="124" t="str">
        <f>IFERROR(LOOKUP(A298,'2. Enter scores'!$G$12:$AE$12,'2. Enter scores'!$G$14:$AE$14),"")</f>
        <v/>
      </c>
      <c r="C298" s="116" t="str">
        <f>IF(B298&lt;&gt;"",MIN(INDEX(Scores,1,A298):INDEX(Scores,1000,A298)),"")</f>
        <v/>
      </c>
      <c r="D298" s="116" t="str">
        <f>IF(B298&lt;&gt;"",MAX(INDEX(Scores,1,A298):INDEX(Scores,1000,A298)),"")</f>
        <v/>
      </c>
      <c r="E298" s="116" t="str">
        <f t="shared" si="9"/>
        <v/>
      </c>
      <c r="F298" s="116" t="str">
        <f>IF(B298&lt;&gt;"",SUM(INDEX(Scores,1,A298):INDEX(Scores,1000,A298))/(Number_of_participants*E298),"")</f>
        <v/>
      </c>
      <c r="G298" s="116" t="str">
        <f>IF(B298&lt;&gt;"",CORREL(INDEX(Scores,1,A298):INDEX(Scores,1000,A298),INDEX(Rest_scores,1,A298):INDEX(Rest_scores,1000,A298)),"")</f>
        <v/>
      </c>
      <c r="H298" s="116" t="str">
        <f>IF(B298&lt;&gt;"",CORREL(INDEX(Scores,1,A298):INDEX(Scores,1000,A298),Total_score),"")</f>
        <v/>
      </c>
      <c r="I298" s="116" t="str">
        <f>IF(B298&lt;&gt;"",CORREL(INDEX(Scores,1,A298):INDEX(Scores,1000,A298),Grade),"")</f>
        <v/>
      </c>
      <c r="J298" s="128" t="str">
        <f>IF(B298&lt;&gt;"",_xlfn.VAR.S(INDEX(Scores,1,A298):INDEX(Scores,1000,A298)),"")</f>
        <v/>
      </c>
      <c r="K298" s="128" t="str">
        <f>IF(B298&lt;&gt;"",_xlfn.STDEV.S(INDEX(Scores,1,A298):INDEX(Scores,1000,A298)),"")</f>
        <v/>
      </c>
    </row>
    <row r="299" spans="1:11" x14ac:dyDescent="0.35">
      <c r="A299" s="122" t="str">
        <f t="shared" si="10"/>
        <v/>
      </c>
      <c r="B299" s="124" t="str">
        <f>IFERROR(LOOKUP(A299,'2. Enter scores'!$G$12:$AE$12,'2. Enter scores'!$G$14:$AE$14),"")</f>
        <v/>
      </c>
      <c r="C299" s="116" t="str">
        <f>IF(B299&lt;&gt;"",MIN(INDEX(Scores,1,A299):INDEX(Scores,1000,A299)),"")</f>
        <v/>
      </c>
      <c r="D299" s="116" t="str">
        <f>IF(B299&lt;&gt;"",MAX(INDEX(Scores,1,A299):INDEX(Scores,1000,A299)),"")</f>
        <v/>
      </c>
      <c r="E299" s="116" t="str">
        <f t="shared" si="9"/>
        <v/>
      </c>
      <c r="F299" s="116" t="str">
        <f>IF(B299&lt;&gt;"",SUM(INDEX(Scores,1,A299):INDEX(Scores,1000,A299))/(Number_of_participants*E299),"")</f>
        <v/>
      </c>
      <c r="G299" s="116" t="str">
        <f>IF(B299&lt;&gt;"",CORREL(INDEX(Scores,1,A299):INDEX(Scores,1000,A299),INDEX(Rest_scores,1,A299):INDEX(Rest_scores,1000,A299)),"")</f>
        <v/>
      </c>
      <c r="H299" s="116" t="str">
        <f>IF(B299&lt;&gt;"",CORREL(INDEX(Scores,1,A299):INDEX(Scores,1000,A299),Total_score),"")</f>
        <v/>
      </c>
      <c r="I299" s="116" t="str">
        <f>IF(B299&lt;&gt;"",CORREL(INDEX(Scores,1,A299):INDEX(Scores,1000,A299),Grade),"")</f>
        <v/>
      </c>
      <c r="J299" s="128" t="str">
        <f>IF(B299&lt;&gt;"",_xlfn.VAR.S(INDEX(Scores,1,A299):INDEX(Scores,1000,A299)),"")</f>
        <v/>
      </c>
      <c r="K299" s="128" t="str">
        <f>IF(B299&lt;&gt;"",_xlfn.STDEV.S(INDEX(Scores,1,A299):INDEX(Scores,1000,A299)),"")</f>
        <v/>
      </c>
    </row>
    <row r="300" spans="1:11" x14ac:dyDescent="0.35">
      <c r="A300" s="122" t="str">
        <f t="shared" si="10"/>
        <v/>
      </c>
      <c r="B300" s="124" t="str">
        <f>IFERROR(LOOKUP(A300,'2. Enter scores'!$G$12:$AE$12,'2. Enter scores'!$G$14:$AE$14),"")</f>
        <v/>
      </c>
      <c r="C300" s="116" t="str">
        <f>IF(B300&lt;&gt;"",MIN(INDEX(Scores,1,A300):INDEX(Scores,1000,A300)),"")</f>
        <v/>
      </c>
      <c r="D300" s="116" t="str">
        <f>IF(B300&lt;&gt;"",MAX(INDEX(Scores,1,A300):INDEX(Scores,1000,A300)),"")</f>
        <v/>
      </c>
      <c r="E300" s="116" t="str">
        <f t="shared" si="9"/>
        <v/>
      </c>
      <c r="F300" s="116" t="str">
        <f>IF(B300&lt;&gt;"",SUM(INDEX(Scores,1,A300):INDEX(Scores,1000,A300))/(Number_of_participants*E300),"")</f>
        <v/>
      </c>
      <c r="G300" s="116" t="str">
        <f>IF(B300&lt;&gt;"",CORREL(INDEX(Scores,1,A300):INDEX(Scores,1000,A300),INDEX(Rest_scores,1,A300):INDEX(Rest_scores,1000,A300)),"")</f>
        <v/>
      </c>
      <c r="H300" s="116" t="str">
        <f>IF(B300&lt;&gt;"",CORREL(INDEX(Scores,1,A300):INDEX(Scores,1000,A300),Total_score),"")</f>
        <v/>
      </c>
      <c r="I300" s="116" t="str">
        <f>IF(B300&lt;&gt;"",CORREL(INDEX(Scores,1,A300):INDEX(Scores,1000,A300),Grade),"")</f>
        <v/>
      </c>
      <c r="J300" s="128" t="str">
        <f>IF(B300&lt;&gt;"",_xlfn.VAR.S(INDEX(Scores,1,A300):INDEX(Scores,1000,A300)),"")</f>
        <v/>
      </c>
      <c r="K300" s="128" t="str">
        <f>IF(B300&lt;&gt;"",_xlfn.STDEV.S(INDEX(Scores,1,A300):INDEX(Scores,1000,A300)),"")</f>
        <v/>
      </c>
    </row>
    <row r="301" spans="1:11" x14ac:dyDescent="0.35">
      <c r="A301" s="122" t="str">
        <f t="shared" si="10"/>
        <v/>
      </c>
      <c r="B301" s="124" t="str">
        <f>IFERROR(LOOKUP(A301,'2. Enter scores'!$G$12:$AE$12,'2. Enter scores'!$G$14:$AE$14),"")</f>
        <v/>
      </c>
      <c r="C301" s="116" t="str">
        <f>IF(B301&lt;&gt;"",MIN(INDEX(Scores,1,A301):INDEX(Scores,1000,A301)),"")</f>
        <v/>
      </c>
      <c r="D301" s="116" t="str">
        <f>IF(B301&lt;&gt;"",MAX(INDEX(Scores,1,A301):INDEX(Scores,1000,A301)),"")</f>
        <v/>
      </c>
      <c r="E301" s="116" t="str">
        <f t="shared" si="9"/>
        <v/>
      </c>
      <c r="F301" s="116" t="str">
        <f>IF(B301&lt;&gt;"",SUM(INDEX(Scores,1,A301):INDEX(Scores,1000,A301))/(Number_of_participants*E301),"")</f>
        <v/>
      </c>
      <c r="G301" s="116" t="str">
        <f>IF(B301&lt;&gt;"",CORREL(INDEX(Scores,1,A301):INDEX(Scores,1000,A301),INDEX(Rest_scores,1,A301):INDEX(Rest_scores,1000,A301)),"")</f>
        <v/>
      </c>
      <c r="H301" s="116" t="str">
        <f>IF(B301&lt;&gt;"",CORREL(INDEX(Scores,1,A301):INDEX(Scores,1000,A301),Total_score),"")</f>
        <v/>
      </c>
      <c r="I301" s="116" t="str">
        <f>IF(B301&lt;&gt;"",CORREL(INDEX(Scores,1,A301):INDEX(Scores,1000,A301),Grade),"")</f>
        <v/>
      </c>
      <c r="J301" s="128" t="str">
        <f>IF(B301&lt;&gt;"",_xlfn.VAR.S(INDEX(Scores,1,A301):INDEX(Scores,1000,A301)),"")</f>
        <v/>
      </c>
      <c r="K301" s="128" t="str">
        <f>IF(B301&lt;&gt;"",_xlfn.STDEV.S(INDEX(Scores,1,A301):INDEX(Scores,1000,A301)),"")</f>
        <v/>
      </c>
    </row>
    <row r="302" spans="1:11" x14ac:dyDescent="0.35">
      <c r="A302" s="122" t="str">
        <f t="shared" si="10"/>
        <v/>
      </c>
      <c r="B302" s="124" t="str">
        <f>IFERROR(LOOKUP(A302,'2. Enter scores'!$G$12:$AE$12,'2. Enter scores'!$G$14:$AE$14),"")</f>
        <v/>
      </c>
      <c r="C302" s="116" t="str">
        <f>IF(B302&lt;&gt;"",MIN(INDEX(Scores,1,A302):INDEX(Scores,1000,A302)),"")</f>
        <v/>
      </c>
      <c r="D302" s="116" t="str">
        <f>IF(B302&lt;&gt;"",MAX(INDEX(Scores,1,A302):INDEX(Scores,1000,A302)),"")</f>
        <v/>
      </c>
      <c r="E302" s="116" t="str">
        <f t="shared" si="9"/>
        <v/>
      </c>
      <c r="F302" s="116" t="str">
        <f>IF(B302&lt;&gt;"",SUM(INDEX(Scores,1,A302):INDEX(Scores,1000,A302))/(Number_of_participants*E302),"")</f>
        <v/>
      </c>
      <c r="G302" s="116" t="str">
        <f>IF(B302&lt;&gt;"",CORREL(INDEX(Scores,1,A302):INDEX(Scores,1000,A302),INDEX(Rest_scores,1,A302):INDEX(Rest_scores,1000,A302)),"")</f>
        <v/>
      </c>
      <c r="H302" s="116" t="str">
        <f>IF(B302&lt;&gt;"",CORREL(INDEX(Scores,1,A302):INDEX(Scores,1000,A302),Total_score),"")</f>
        <v/>
      </c>
      <c r="I302" s="116" t="str">
        <f>IF(B302&lt;&gt;"",CORREL(INDEX(Scores,1,A302):INDEX(Scores,1000,A302),Grade),"")</f>
        <v/>
      </c>
      <c r="J302" s="128" t="str">
        <f>IF(B302&lt;&gt;"",_xlfn.VAR.S(INDEX(Scores,1,A302):INDEX(Scores,1000,A302)),"")</f>
        <v/>
      </c>
      <c r="K302" s="128" t="str">
        <f>IF(B302&lt;&gt;"",_xlfn.STDEV.S(INDEX(Scores,1,A302):INDEX(Scores,1000,A302)),"")</f>
        <v/>
      </c>
    </row>
    <row r="303" spans="1:11" x14ac:dyDescent="0.35">
      <c r="A303" s="122" t="str">
        <f t="shared" si="10"/>
        <v/>
      </c>
      <c r="B303" s="124" t="str">
        <f>IFERROR(LOOKUP(A303,'2. Enter scores'!$G$12:$AE$12,'2. Enter scores'!$G$14:$AE$14),"")</f>
        <v/>
      </c>
      <c r="C303" s="116" t="str">
        <f>IF(B303&lt;&gt;"",MIN(INDEX(Scores,1,A303):INDEX(Scores,1000,A303)),"")</f>
        <v/>
      </c>
      <c r="D303" s="116" t="str">
        <f>IF(B303&lt;&gt;"",MAX(INDEX(Scores,1,A303):INDEX(Scores,1000,A303)),"")</f>
        <v/>
      </c>
      <c r="E303" s="116" t="str">
        <f t="shared" si="9"/>
        <v/>
      </c>
      <c r="F303" s="116" t="str">
        <f>IF(B303&lt;&gt;"",SUM(INDEX(Scores,1,A303):INDEX(Scores,1000,A303))/(Number_of_participants*E303),"")</f>
        <v/>
      </c>
      <c r="G303" s="116" t="str">
        <f>IF(B303&lt;&gt;"",CORREL(INDEX(Scores,1,A303):INDEX(Scores,1000,A303),INDEX(Rest_scores,1,A303):INDEX(Rest_scores,1000,A303)),"")</f>
        <v/>
      </c>
      <c r="H303" s="116" t="str">
        <f>IF(B303&lt;&gt;"",CORREL(INDEX(Scores,1,A303):INDEX(Scores,1000,A303),Total_score),"")</f>
        <v/>
      </c>
      <c r="I303" s="116" t="str">
        <f>IF(B303&lt;&gt;"",CORREL(INDEX(Scores,1,A303):INDEX(Scores,1000,A303),Grade),"")</f>
        <v/>
      </c>
      <c r="J303" s="128" t="str">
        <f>IF(B303&lt;&gt;"",_xlfn.VAR.S(INDEX(Scores,1,A303):INDEX(Scores,1000,A303)),"")</f>
        <v/>
      </c>
      <c r="K303" s="128" t="str">
        <f>IF(B303&lt;&gt;"",_xlfn.STDEV.S(INDEX(Scores,1,A303):INDEX(Scores,1000,A303)),"")</f>
        <v/>
      </c>
    </row>
    <row r="304" spans="1:11" x14ac:dyDescent="0.35">
      <c r="A304" s="122" t="str">
        <f t="shared" si="10"/>
        <v/>
      </c>
      <c r="B304" s="124" t="str">
        <f>IFERROR(LOOKUP(A304,'2. Enter scores'!$G$12:$AE$12,'2. Enter scores'!$G$14:$AE$14),"")</f>
        <v/>
      </c>
      <c r="C304" s="116" t="str">
        <f>IF(B304&lt;&gt;"",MIN(INDEX(Scores,1,A304):INDEX(Scores,1000,A304)),"")</f>
        <v/>
      </c>
      <c r="D304" s="116" t="str">
        <f>IF(B304&lt;&gt;"",MAX(INDEX(Scores,1,A304):INDEX(Scores,1000,A304)),"")</f>
        <v/>
      </c>
      <c r="E304" s="116" t="str">
        <f t="shared" si="9"/>
        <v/>
      </c>
      <c r="F304" s="116" t="str">
        <f>IF(B304&lt;&gt;"",SUM(INDEX(Scores,1,A304):INDEX(Scores,1000,A304))/(Number_of_participants*E304),"")</f>
        <v/>
      </c>
      <c r="G304" s="116" t="str">
        <f>IF(B304&lt;&gt;"",CORREL(INDEX(Scores,1,A304):INDEX(Scores,1000,A304),INDEX(Rest_scores,1,A304):INDEX(Rest_scores,1000,A304)),"")</f>
        <v/>
      </c>
      <c r="H304" s="116" t="str">
        <f>IF(B304&lt;&gt;"",CORREL(INDEX(Scores,1,A304):INDEX(Scores,1000,A304),Total_score),"")</f>
        <v/>
      </c>
      <c r="I304" s="116" t="str">
        <f>IF(B304&lt;&gt;"",CORREL(INDEX(Scores,1,A304):INDEX(Scores,1000,A304),Grade),"")</f>
        <v/>
      </c>
      <c r="J304" s="128" t="str">
        <f>IF(B304&lt;&gt;"",_xlfn.VAR.S(INDEX(Scores,1,A304):INDEX(Scores,1000,A304)),"")</f>
        <v/>
      </c>
      <c r="K304" s="128" t="str">
        <f>IF(B304&lt;&gt;"",_xlfn.STDEV.S(INDEX(Scores,1,A304):INDEX(Scores,1000,A304)),"")</f>
        <v/>
      </c>
    </row>
    <row r="305" spans="1:11" x14ac:dyDescent="0.35">
      <c r="A305" s="122" t="str">
        <f t="shared" si="10"/>
        <v/>
      </c>
      <c r="B305" s="124" t="str">
        <f>IFERROR(LOOKUP(A305,'2. Enter scores'!$G$12:$AE$12,'2. Enter scores'!$G$14:$AE$14),"")</f>
        <v/>
      </c>
      <c r="C305" s="116" t="str">
        <f>IF(B305&lt;&gt;"",MIN(INDEX(Scores,1,A305):INDEX(Scores,1000,A305)),"")</f>
        <v/>
      </c>
      <c r="D305" s="116" t="str">
        <f>IF(B305&lt;&gt;"",MAX(INDEX(Scores,1,A305):INDEX(Scores,1000,A305)),"")</f>
        <v/>
      </c>
      <c r="E305" s="116" t="str">
        <f t="shared" si="9"/>
        <v/>
      </c>
      <c r="F305" s="116" t="str">
        <f>IF(B305&lt;&gt;"",SUM(INDEX(Scores,1,A305):INDEX(Scores,1000,A305))/(Number_of_participants*E305),"")</f>
        <v/>
      </c>
      <c r="G305" s="116" t="str">
        <f>IF(B305&lt;&gt;"",CORREL(INDEX(Scores,1,A305):INDEX(Scores,1000,A305),INDEX(Rest_scores,1,A305):INDEX(Rest_scores,1000,A305)),"")</f>
        <v/>
      </c>
      <c r="H305" s="116" t="str">
        <f>IF(B305&lt;&gt;"",CORREL(INDEX(Scores,1,A305):INDEX(Scores,1000,A305),Total_score),"")</f>
        <v/>
      </c>
      <c r="I305" s="116" t="str">
        <f>IF(B305&lt;&gt;"",CORREL(INDEX(Scores,1,A305):INDEX(Scores,1000,A305),Grade),"")</f>
        <v/>
      </c>
      <c r="J305" s="128" t="str">
        <f>IF(B305&lt;&gt;"",_xlfn.VAR.S(INDEX(Scores,1,A305):INDEX(Scores,1000,A305)),"")</f>
        <v/>
      </c>
      <c r="K305" s="128" t="str">
        <f>IF(B305&lt;&gt;"",_xlfn.STDEV.S(INDEX(Scores,1,A305):INDEX(Scores,1000,A305)),"")</f>
        <v/>
      </c>
    </row>
    <row r="306" spans="1:11" x14ac:dyDescent="0.35">
      <c r="A306" s="122" t="str">
        <f t="shared" si="10"/>
        <v/>
      </c>
      <c r="B306" s="124" t="str">
        <f>IFERROR(LOOKUP(A306,'2. Enter scores'!$G$12:$AE$12,'2. Enter scores'!$G$14:$AE$14),"")</f>
        <v/>
      </c>
      <c r="C306" s="116" t="str">
        <f>IF(B306&lt;&gt;"",MIN(INDEX(Scores,1,A306):INDEX(Scores,1000,A306)),"")</f>
        <v/>
      </c>
      <c r="D306" s="116" t="str">
        <f>IF(B306&lt;&gt;"",MAX(INDEX(Scores,1,A306):INDEX(Scores,1000,A306)),"")</f>
        <v/>
      </c>
      <c r="E306" s="116" t="str">
        <f t="shared" si="9"/>
        <v/>
      </c>
      <c r="F306" s="116" t="str">
        <f>IF(B306&lt;&gt;"",SUM(INDEX(Scores,1,A306):INDEX(Scores,1000,A306))/(Number_of_participants*E306),"")</f>
        <v/>
      </c>
      <c r="G306" s="116" t="str">
        <f>IF(B306&lt;&gt;"",CORREL(INDEX(Scores,1,A306):INDEX(Scores,1000,A306),INDEX(Rest_scores,1,A306):INDEX(Rest_scores,1000,A306)),"")</f>
        <v/>
      </c>
      <c r="H306" s="116" t="str">
        <f>IF(B306&lt;&gt;"",CORREL(INDEX(Scores,1,A306):INDEX(Scores,1000,A306),Total_score),"")</f>
        <v/>
      </c>
      <c r="I306" s="116" t="str">
        <f>IF(B306&lt;&gt;"",CORREL(INDEX(Scores,1,A306):INDEX(Scores,1000,A306),Grade),"")</f>
        <v/>
      </c>
      <c r="J306" s="128" t="str">
        <f>IF(B306&lt;&gt;"",_xlfn.VAR.S(INDEX(Scores,1,A306):INDEX(Scores,1000,A306)),"")</f>
        <v/>
      </c>
      <c r="K306" s="128" t="str">
        <f>IF(B306&lt;&gt;"",_xlfn.STDEV.S(INDEX(Scores,1,A306):INDEX(Scores,1000,A306)),"")</f>
        <v/>
      </c>
    </row>
    <row r="307" spans="1:11" x14ac:dyDescent="0.35">
      <c r="A307" s="122" t="str">
        <f t="shared" si="10"/>
        <v/>
      </c>
      <c r="B307" s="124" t="str">
        <f>IFERROR(LOOKUP(A307,'2. Enter scores'!$G$12:$AE$12,'2. Enter scores'!$G$14:$AE$14),"")</f>
        <v/>
      </c>
      <c r="C307" s="116" t="str">
        <f>IF(B307&lt;&gt;"",MIN(INDEX(Scores,1,A307):INDEX(Scores,1000,A307)),"")</f>
        <v/>
      </c>
      <c r="D307" s="116" t="str">
        <f>IF(B307&lt;&gt;"",MAX(INDEX(Scores,1,A307):INDEX(Scores,1000,A307)),"")</f>
        <v/>
      </c>
      <c r="E307" s="116" t="str">
        <f t="shared" si="9"/>
        <v/>
      </c>
      <c r="F307" s="116" t="str">
        <f>IF(B307&lt;&gt;"",SUM(INDEX(Scores,1,A307):INDEX(Scores,1000,A307))/(Number_of_participants*E307),"")</f>
        <v/>
      </c>
      <c r="G307" s="116" t="str">
        <f>IF(B307&lt;&gt;"",CORREL(INDEX(Scores,1,A307):INDEX(Scores,1000,A307),INDEX(Rest_scores,1,A307):INDEX(Rest_scores,1000,A307)),"")</f>
        <v/>
      </c>
      <c r="H307" s="116" t="str">
        <f>IF(B307&lt;&gt;"",CORREL(INDEX(Scores,1,A307):INDEX(Scores,1000,A307),Total_score),"")</f>
        <v/>
      </c>
      <c r="I307" s="116" t="str">
        <f>IF(B307&lt;&gt;"",CORREL(INDEX(Scores,1,A307):INDEX(Scores,1000,A307),Grade),"")</f>
        <v/>
      </c>
      <c r="J307" s="128" t="str">
        <f>IF(B307&lt;&gt;"",_xlfn.VAR.S(INDEX(Scores,1,A307):INDEX(Scores,1000,A307)),"")</f>
        <v/>
      </c>
      <c r="K307" s="128" t="str">
        <f>IF(B307&lt;&gt;"",_xlfn.STDEV.S(INDEX(Scores,1,A307):INDEX(Scores,1000,A307)),"")</f>
        <v/>
      </c>
    </row>
    <row r="308" spans="1:11" x14ac:dyDescent="0.35">
      <c r="A308" s="122" t="str">
        <f t="shared" si="10"/>
        <v/>
      </c>
      <c r="B308" s="124" t="str">
        <f>IFERROR(LOOKUP(A308,'2. Enter scores'!$G$12:$AE$12,'2. Enter scores'!$G$14:$AE$14),"")</f>
        <v/>
      </c>
      <c r="C308" s="116" t="str">
        <f>IF(B308&lt;&gt;"",MIN(INDEX(Scores,1,A308):INDEX(Scores,1000,A308)),"")</f>
        <v/>
      </c>
      <c r="D308" s="116" t="str">
        <f>IF(B308&lt;&gt;"",MAX(INDEX(Scores,1,A308):INDEX(Scores,1000,A308)),"")</f>
        <v/>
      </c>
      <c r="E308" s="116" t="str">
        <f t="shared" si="9"/>
        <v/>
      </c>
      <c r="F308" s="116" t="str">
        <f>IF(B308&lt;&gt;"",SUM(INDEX(Scores,1,A308):INDEX(Scores,1000,A308))/(Number_of_participants*E308),"")</f>
        <v/>
      </c>
      <c r="G308" s="116" t="str">
        <f>IF(B308&lt;&gt;"",CORREL(INDEX(Scores,1,A308):INDEX(Scores,1000,A308),INDEX(Rest_scores,1,A308):INDEX(Rest_scores,1000,A308)),"")</f>
        <v/>
      </c>
      <c r="H308" s="116" t="str">
        <f>IF(B308&lt;&gt;"",CORREL(INDEX(Scores,1,A308):INDEX(Scores,1000,A308),Total_score),"")</f>
        <v/>
      </c>
      <c r="I308" s="116" t="str">
        <f>IF(B308&lt;&gt;"",CORREL(INDEX(Scores,1,A308):INDEX(Scores,1000,A308),Grade),"")</f>
        <v/>
      </c>
      <c r="J308" s="128" t="str">
        <f>IF(B308&lt;&gt;"",_xlfn.VAR.S(INDEX(Scores,1,A308):INDEX(Scores,1000,A308)),"")</f>
        <v/>
      </c>
      <c r="K308" s="128" t="str">
        <f>IF(B308&lt;&gt;"",_xlfn.STDEV.S(INDEX(Scores,1,A308):INDEX(Scores,1000,A308)),"")</f>
        <v/>
      </c>
    </row>
    <row r="309" spans="1:11" x14ac:dyDescent="0.35">
      <c r="A309" s="122" t="str">
        <f t="shared" si="10"/>
        <v/>
      </c>
      <c r="B309" s="124" t="str">
        <f>IFERROR(LOOKUP(A309,'2. Enter scores'!$G$12:$AE$12,'2. Enter scores'!$G$14:$AE$14),"")</f>
        <v/>
      </c>
      <c r="C309" s="116" t="str">
        <f>IF(B309&lt;&gt;"",MIN(INDEX(Scores,1,A309):INDEX(Scores,1000,A309)),"")</f>
        <v/>
      </c>
      <c r="D309" s="116" t="str">
        <f>IF(B309&lt;&gt;"",MAX(INDEX(Scores,1,A309):INDEX(Scores,1000,A309)),"")</f>
        <v/>
      </c>
      <c r="E309" s="116" t="str">
        <f t="shared" si="9"/>
        <v/>
      </c>
      <c r="F309" s="116" t="str">
        <f>IF(B309&lt;&gt;"",SUM(INDEX(Scores,1,A309):INDEX(Scores,1000,A309))/(Number_of_participants*E309),"")</f>
        <v/>
      </c>
      <c r="G309" s="116" t="str">
        <f>IF(B309&lt;&gt;"",CORREL(INDEX(Scores,1,A309):INDEX(Scores,1000,A309),INDEX(Rest_scores,1,A309):INDEX(Rest_scores,1000,A309)),"")</f>
        <v/>
      </c>
      <c r="H309" s="116" t="str">
        <f>IF(B309&lt;&gt;"",CORREL(INDEX(Scores,1,A309):INDEX(Scores,1000,A309),Total_score),"")</f>
        <v/>
      </c>
      <c r="I309" s="116" t="str">
        <f>IF(B309&lt;&gt;"",CORREL(INDEX(Scores,1,A309):INDEX(Scores,1000,A309),Grade),"")</f>
        <v/>
      </c>
      <c r="J309" s="128" t="str">
        <f>IF(B309&lt;&gt;"",_xlfn.VAR.S(INDEX(Scores,1,A309):INDEX(Scores,1000,A309)),"")</f>
        <v/>
      </c>
      <c r="K309" s="128" t="str">
        <f>IF(B309&lt;&gt;"",_xlfn.STDEV.S(INDEX(Scores,1,A309):INDEX(Scores,1000,A309)),"")</f>
        <v/>
      </c>
    </row>
    <row r="310" spans="1:11" x14ac:dyDescent="0.35">
      <c r="A310" s="122" t="str">
        <f t="shared" si="10"/>
        <v/>
      </c>
      <c r="B310" s="124" t="str">
        <f>IFERROR(LOOKUP(A310,'2. Enter scores'!$G$12:$AE$12,'2. Enter scores'!$G$14:$AE$14),"")</f>
        <v/>
      </c>
      <c r="C310" s="116" t="str">
        <f>IF(B310&lt;&gt;"",MIN(INDEX(Scores,1,A310):INDEX(Scores,1000,A310)),"")</f>
        <v/>
      </c>
      <c r="D310" s="116" t="str">
        <f>IF(B310&lt;&gt;"",MAX(INDEX(Scores,1,A310):INDEX(Scores,1000,A310)),"")</f>
        <v/>
      </c>
      <c r="E310" s="116" t="str">
        <f t="shared" si="9"/>
        <v/>
      </c>
      <c r="F310" s="116" t="str">
        <f>IF(B310&lt;&gt;"",SUM(INDEX(Scores,1,A310):INDEX(Scores,1000,A310))/(Number_of_participants*E310),"")</f>
        <v/>
      </c>
      <c r="G310" s="116" t="str">
        <f>IF(B310&lt;&gt;"",CORREL(INDEX(Scores,1,A310):INDEX(Scores,1000,A310),INDEX(Rest_scores,1,A310):INDEX(Rest_scores,1000,A310)),"")</f>
        <v/>
      </c>
      <c r="H310" s="116" t="str">
        <f>IF(B310&lt;&gt;"",CORREL(INDEX(Scores,1,A310):INDEX(Scores,1000,A310),Total_score),"")</f>
        <v/>
      </c>
      <c r="I310" s="116" t="str">
        <f>IF(B310&lt;&gt;"",CORREL(INDEX(Scores,1,A310):INDEX(Scores,1000,A310),Grade),"")</f>
        <v/>
      </c>
      <c r="J310" s="128" t="str">
        <f>IF(B310&lt;&gt;"",_xlfn.VAR.S(INDEX(Scores,1,A310):INDEX(Scores,1000,A310)),"")</f>
        <v/>
      </c>
      <c r="K310" s="128" t="str">
        <f>IF(B310&lt;&gt;"",_xlfn.STDEV.S(INDEX(Scores,1,A310):INDEX(Scores,1000,A310)),"")</f>
        <v/>
      </c>
    </row>
    <row r="311" spans="1:11" x14ac:dyDescent="0.35">
      <c r="A311" s="122" t="str">
        <f t="shared" si="10"/>
        <v/>
      </c>
      <c r="B311" s="124" t="str">
        <f>IFERROR(LOOKUP(A311,'2. Enter scores'!$G$12:$AE$12,'2. Enter scores'!$G$14:$AE$14),"")</f>
        <v/>
      </c>
      <c r="C311" s="116" t="str">
        <f>IF(B311&lt;&gt;"",MIN(INDEX(Scores,1,A311):INDEX(Scores,1000,A311)),"")</f>
        <v/>
      </c>
      <c r="D311" s="116" t="str">
        <f>IF(B311&lt;&gt;"",MAX(INDEX(Scores,1,A311):INDEX(Scores,1000,A311)),"")</f>
        <v/>
      </c>
      <c r="E311" s="116" t="str">
        <f t="shared" si="9"/>
        <v/>
      </c>
      <c r="F311" s="116" t="str">
        <f>IF(B311&lt;&gt;"",SUM(INDEX(Scores,1,A311):INDEX(Scores,1000,A311))/(Number_of_participants*E311),"")</f>
        <v/>
      </c>
      <c r="G311" s="116" t="str">
        <f>IF(B311&lt;&gt;"",CORREL(INDEX(Scores,1,A311):INDEX(Scores,1000,A311),INDEX(Rest_scores,1,A311):INDEX(Rest_scores,1000,A311)),"")</f>
        <v/>
      </c>
      <c r="H311" s="116" t="str">
        <f>IF(B311&lt;&gt;"",CORREL(INDEX(Scores,1,A311):INDEX(Scores,1000,A311),Total_score),"")</f>
        <v/>
      </c>
      <c r="I311" s="116" t="str">
        <f>IF(B311&lt;&gt;"",CORREL(INDEX(Scores,1,A311):INDEX(Scores,1000,A311),Grade),"")</f>
        <v/>
      </c>
      <c r="J311" s="128" t="str">
        <f>IF(B311&lt;&gt;"",_xlfn.VAR.S(INDEX(Scores,1,A311):INDEX(Scores,1000,A311)),"")</f>
        <v/>
      </c>
      <c r="K311" s="128" t="str">
        <f>IF(B311&lt;&gt;"",_xlfn.STDEV.S(INDEX(Scores,1,A311):INDEX(Scores,1000,A311)),"")</f>
        <v/>
      </c>
    </row>
    <row r="312" spans="1:11" x14ac:dyDescent="0.35">
      <c r="A312" s="122" t="str">
        <f t="shared" si="10"/>
        <v/>
      </c>
      <c r="B312" s="124" t="str">
        <f>IFERROR(LOOKUP(A312,'2. Enter scores'!$G$12:$AE$12,'2. Enter scores'!$G$14:$AE$14),"")</f>
        <v/>
      </c>
      <c r="C312" s="116" t="str">
        <f>IF(B312&lt;&gt;"",MIN(INDEX(Scores,1,A312):INDEX(Scores,1000,A312)),"")</f>
        <v/>
      </c>
      <c r="D312" s="116" t="str">
        <f>IF(B312&lt;&gt;"",MAX(INDEX(Scores,1,A312):INDEX(Scores,1000,A312)),"")</f>
        <v/>
      </c>
      <c r="E312" s="116" t="str">
        <f t="shared" si="9"/>
        <v/>
      </c>
      <c r="F312" s="116" t="str">
        <f>IF(B312&lt;&gt;"",SUM(INDEX(Scores,1,A312):INDEX(Scores,1000,A312))/(Number_of_participants*E312),"")</f>
        <v/>
      </c>
      <c r="G312" s="116" t="str">
        <f>IF(B312&lt;&gt;"",CORREL(INDEX(Scores,1,A312):INDEX(Scores,1000,A312),INDEX(Rest_scores,1,A312):INDEX(Rest_scores,1000,A312)),"")</f>
        <v/>
      </c>
      <c r="H312" s="116" t="str">
        <f>IF(B312&lt;&gt;"",CORREL(INDEX(Scores,1,A312):INDEX(Scores,1000,A312),Total_score),"")</f>
        <v/>
      </c>
      <c r="I312" s="116" t="str">
        <f>IF(B312&lt;&gt;"",CORREL(INDEX(Scores,1,A312):INDEX(Scores,1000,A312),Grade),"")</f>
        <v/>
      </c>
      <c r="J312" s="128" t="str">
        <f>IF(B312&lt;&gt;"",_xlfn.VAR.S(INDEX(Scores,1,A312):INDEX(Scores,1000,A312)),"")</f>
        <v/>
      </c>
      <c r="K312" s="128" t="str">
        <f>IF(B312&lt;&gt;"",_xlfn.STDEV.S(INDEX(Scores,1,A312):INDEX(Scores,1000,A312)),"")</f>
        <v/>
      </c>
    </row>
    <row r="313" spans="1:11" x14ac:dyDescent="0.35">
      <c r="A313" s="122" t="str">
        <f t="shared" si="10"/>
        <v/>
      </c>
      <c r="B313" s="124" t="str">
        <f>IFERROR(LOOKUP(A313,'2. Enter scores'!$G$12:$AE$12,'2. Enter scores'!$G$14:$AE$14),"")</f>
        <v/>
      </c>
      <c r="C313" s="116" t="str">
        <f>IF(B313&lt;&gt;"",MIN(INDEX(Scores,1,A313):INDEX(Scores,1000,A313)),"")</f>
        <v/>
      </c>
      <c r="D313" s="116" t="str">
        <f>IF(B313&lt;&gt;"",MAX(INDEX(Scores,1,A313):INDEX(Scores,1000,A313)),"")</f>
        <v/>
      </c>
      <c r="E313" s="116" t="str">
        <f t="shared" si="9"/>
        <v/>
      </c>
      <c r="F313" s="116" t="str">
        <f>IF(B313&lt;&gt;"",SUM(INDEX(Scores,1,A313):INDEX(Scores,1000,A313))/(Number_of_participants*E313),"")</f>
        <v/>
      </c>
      <c r="G313" s="116" t="str">
        <f>IF(B313&lt;&gt;"",CORREL(INDEX(Scores,1,A313):INDEX(Scores,1000,A313),INDEX(Rest_scores,1,A313):INDEX(Rest_scores,1000,A313)),"")</f>
        <v/>
      </c>
      <c r="H313" s="116" t="str">
        <f>IF(B313&lt;&gt;"",CORREL(INDEX(Scores,1,A313):INDEX(Scores,1000,A313),Total_score),"")</f>
        <v/>
      </c>
      <c r="I313" s="116" t="str">
        <f>IF(B313&lt;&gt;"",CORREL(INDEX(Scores,1,A313):INDEX(Scores,1000,A313),Grade),"")</f>
        <v/>
      </c>
      <c r="J313" s="128" t="str">
        <f>IF(B313&lt;&gt;"",_xlfn.VAR.S(INDEX(Scores,1,A313):INDEX(Scores,1000,A313)),"")</f>
        <v/>
      </c>
      <c r="K313" s="128" t="str">
        <f>IF(B313&lt;&gt;"",_xlfn.STDEV.S(INDEX(Scores,1,A313):INDEX(Scores,1000,A313)),"")</f>
        <v/>
      </c>
    </row>
    <row r="314" spans="1:11" x14ac:dyDescent="0.35">
      <c r="A314" s="122" t="str">
        <f t="shared" si="10"/>
        <v/>
      </c>
      <c r="B314" s="124" t="str">
        <f>IFERROR(LOOKUP(A314,'2. Enter scores'!$G$12:$AE$12,'2. Enter scores'!$G$14:$AE$14),"")</f>
        <v/>
      </c>
      <c r="C314" s="116" t="str">
        <f>IF(B314&lt;&gt;"",MIN(INDEX(Scores,1,A314):INDEX(Scores,1000,A314)),"")</f>
        <v/>
      </c>
      <c r="D314" s="116" t="str">
        <f>IF(B314&lt;&gt;"",MAX(INDEX(Scores,1,A314):INDEX(Scores,1000,A314)),"")</f>
        <v/>
      </c>
      <c r="E314" s="116" t="str">
        <f t="shared" si="9"/>
        <v/>
      </c>
      <c r="F314" s="116" t="str">
        <f>IF(B314&lt;&gt;"",SUM(INDEX(Scores,1,A314):INDEX(Scores,1000,A314))/(Number_of_participants*E314),"")</f>
        <v/>
      </c>
      <c r="G314" s="116" t="str">
        <f>IF(B314&lt;&gt;"",CORREL(INDEX(Scores,1,A314):INDEX(Scores,1000,A314),INDEX(Rest_scores,1,A314):INDEX(Rest_scores,1000,A314)),"")</f>
        <v/>
      </c>
      <c r="H314" s="116" t="str">
        <f>IF(B314&lt;&gt;"",CORREL(INDEX(Scores,1,A314):INDEX(Scores,1000,A314),Total_score),"")</f>
        <v/>
      </c>
      <c r="I314" s="116" t="str">
        <f>IF(B314&lt;&gt;"",CORREL(INDEX(Scores,1,A314):INDEX(Scores,1000,A314),Grade),"")</f>
        <v/>
      </c>
      <c r="J314" s="128" t="str">
        <f>IF(B314&lt;&gt;"",_xlfn.VAR.S(INDEX(Scores,1,A314):INDEX(Scores,1000,A314)),"")</f>
        <v/>
      </c>
      <c r="K314" s="128" t="str">
        <f>IF(B314&lt;&gt;"",_xlfn.STDEV.S(INDEX(Scores,1,A314):INDEX(Scores,1000,A314)),"")</f>
        <v/>
      </c>
    </row>
    <row r="315" spans="1:11" x14ac:dyDescent="0.35">
      <c r="A315" s="122" t="str">
        <f t="shared" si="10"/>
        <v/>
      </c>
      <c r="B315" s="124" t="str">
        <f>IFERROR(LOOKUP(A315,'2. Enter scores'!$G$12:$AE$12,'2. Enter scores'!$G$14:$AE$14),"")</f>
        <v/>
      </c>
      <c r="C315" s="116" t="str">
        <f>IF(B315&lt;&gt;"",MIN(INDEX(Scores,1,A315):INDEX(Scores,1000,A315)),"")</f>
        <v/>
      </c>
      <c r="D315" s="116" t="str">
        <f>IF(B315&lt;&gt;"",MAX(INDEX(Scores,1,A315):INDEX(Scores,1000,A315)),"")</f>
        <v/>
      </c>
      <c r="E315" s="116" t="str">
        <f t="shared" si="9"/>
        <v/>
      </c>
      <c r="F315" s="116" t="str">
        <f>IF(B315&lt;&gt;"",SUM(INDEX(Scores,1,A315):INDEX(Scores,1000,A315))/(Number_of_participants*E315),"")</f>
        <v/>
      </c>
      <c r="G315" s="116" t="str">
        <f>IF(B315&lt;&gt;"",CORREL(INDEX(Scores,1,A315):INDEX(Scores,1000,A315),INDEX(Rest_scores,1,A315):INDEX(Rest_scores,1000,A315)),"")</f>
        <v/>
      </c>
      <c r="H315" s="116" t="str">
        <f>IF(B315&lt;&gt;"",CORREL(INDEX(Scores,1,A315):INDEX(Scores,1000,A315),Total_score),"")</f>
        <v/>
      </c>
      <c r="I315" s="116" t="str">
        <f>IF(B315&lt;&gt;"",CORREL(INDEX(Scores,1,A315):INDEX(Scores,1000,A315),Grade),"")</f>
        <v/>
      </c>
      <c r="J315" s="128" t="str">
        <f>IF(B315&lt;&gt;"",_xlfn.VAR.S(INDEX(Scores,1,A315):INDEX(Scores,1000,A315)),"")</f>
        <v/>
      </c>
      <c r="K315" s="128" t="str">
        <f>IF(B315&lt;&gt;"",_xlfn.STDEV.S(INDEX(Scores,1,A315):INDEX(Scores,1000,A315)),"")</f>
        <v/>
      </c>
    </row>
    <row r="316" spans="1:11" x14ac:dyDescent="0.35">
      <c r="A316" s="122" t="str">
        <f t="shared" si="10"/>
        <v/>
      </c>
      <c r="B316" s="124" t="str">
        <f>IFERROR(LOOKUP(A316,'2. Enter scores'!$G$12:$AE$12,'2. Enter scores'!$G$14:$AE$14),"")</f>
        <v/>
      </c>
      <c r="C316" s="116" t="str">
        <f>IF(B316&lt;&gt;"",MIN(INDEX(Scores,1,A316):INDEX(Scores,1000,A316)),"")</f>
        <v/>
      </c>
      <c r="D316" s="116" t="str">
        <f>IF(B316&lt;&gt;"",MAX(INDEX(Scores,1,A316):INDEX(Scores,1000,A316)),"")</f>
        <v/>
      </c>
      <c r="E316" s="116" t="str">
        <f t="shared" si="9"/>
        <v/>
      </c>
      <c r="F316" s="116" t="str">
        <f>IF(B316&lt;&gt;"",SUM(INDEX(Scores,1,A316):INDEX(Scores,1000,A316))/(Number_of_participants*E316),"")</f>
        <v/>
      </c>
      <c r="G316" s="116" t="str">
        <f>IF(B316&lt;&gt;"",CORREL(INDEX(Scores,1,A316):INDEX(Scores,1000,A316),INDEX(Rest_scores,1,A316):INDEX(Rest_scores,1000,A316)),"")</f>
        <v/>
      </c>
      <c r="H316" s="116" t="str">
        <f>IF(B316&lt;&gt;"",CORREL(INDEX(Scores,1,A316):INDEX(Scores,1000,A316),Total_score),"")</f>
        <v/>
      </c>
      <c r="I316" s="116" t="str">
        <f>IF(B316&lt;&gt;"",CORREL(INDEX(Scores,1,A316):INDEX(Scores,1000,A316),Grade),"")</f>
        <v/>
      </c>
      <c r="J316" s="128" t="str">
        <f>IF(B316&lt;&gt;"",_xlfn.VAR.S(INDEX(Scores,1,A316):INDEX(Scores,1000,A316)),"")</f>
        <v/>
      </c>
      <c r="K316" s="128" t="str">
        <f>IF(B316&lt;&gt;"",_xlfn.STDEV.S(INDEX(Scores,1,A316):INDEX(Scores,1000,A316)),"")</f>
        <v/>
      </c>
    </row>
    <row r="317" spans="1:11" x14ac:dyDescent="0.35">
      <c r="A317" s="122" t="str">
        <f t="shared" si="10"/>
        <v/>
      </c>
      <c r="B317" s="124" t="str">
        <f>IFERROR(LOOKUP(A317,'2. Enter scores'!$G$12:$AE$12,'2. Enter scores'!$G$14:$AE$14),"")</f>
        <v/>
      </c>
      <c r="C317" s="116" t="str">
        <f>IF(B317&lt;&gt;"",MIN(INDEX(Scores,1,A317):INDEX(Scores,1000,A317)),"")</f>
        <v/>
      </c>
      <c r="D317" s="116" t="str">
        <f>IF(B317&lt;&gt;"",MAX(INDEX(Scores,1,A317):INDEX(Scores,1000,A317)),"")</f>
        <v/>
      </c>
      <c r="E317" s="116" t="str">
        <f t="shared" si="9"/>
        <v/>
      </c>
      <c r="F317" s="116" t="str">
        <f>IF(B317&lt;&gt;"",SUM(INDEX(Scores,1,A317):INDEX(Scores,1000,A317))/(Number_of_participants*E317),"")</f>
        <v/>
      </c>
      <c r="G317" s="116" t="str">
        <f>IF(B317&lt;&gt;"",CORREL(INDEX(Scores,1,A317):INDEX(Scores,1000,A317),INDEX(Rest_scores,1,A317):INDEX(Rest_scores,1000,A317)),"")</f>
        <v/>
      </c>
      <c r="H317" s="116" t="str">
        <f>IF(B317&lt;&gt;"",CORREL(INDEX(Scores,1,A317):INDEX(Scores,1000,A317),Total_score),"")</f>
        <v/>
      </c>
      <c r="I317" s="116" t="str">
        <f>IF(B317&lt;&gt;"",CORREL(INDEX(Scores,1,A317):INDEX(Scores,1000,A317),Grade),"")</f>
        <v/>
      </c>
      <c r="J317" s="128" t="str">
        <f>IF(B317&lt;&gt;"",_xlfn.VAR.S(INDEX(Scores,1,A317):INDEX(Scores,1000,A317)),"")</f>
        <v/>
      </c>
      <c r="K317" s="128" t="str">
        <f>IF(B317&lt;&gt;"",_xlfn.STDEV.S(INDEX(Scores,1,A317):INDEX(Scores,1000,A317)),"")</f>
        <v/>
      </c>
    </row>
    <row r="318" spans="1:11" x14ac:dyDescent="0.35">
      <c r="A318" s="122" t="str">
        <f t="shared" si="10"/>
        <v/>
      </c>
      <c r="B318" s="124" t="str">
        <f>IFERROR(LOOKUP(A318,'2. Enter scores'!$G$12:$AE$12,'2. Enter scores'!$G$14:$AE$14),"")</f>
        <v/>
      </c>
      <c r="C318" s="116" t="str">
        <f>IF(B318&lt;&gt;"",MIN(INDEX(Scores,1,A318):INDEX(Scores,1000,A318)),"")</f>
        <v/>
      </c>
      <c r="D318" s="116" t="str">
        <f>IF(B318&lt;&gt;"",MAX(INDEX(Scores,1,A318):INDEX(Scores,1000,A318)),"")</f>
        <v/>
      </c>
      <c r="E318" s="116" t="str">
        <f t="shared" si="9"/>
        <v/>
      </c>
      <c r="F318" s="116" t="str">
        <f>IF(B318&lt;&gt;"",SUM(INDEX(Scores,1,A318):INDEX(Scores,1000,A318))/(Number_of_participants*E318),"")</f>
        <v/>
      </c>
      <c r="G318" s="116" t="str">
        <f>IF(B318&lt;&gt;"",CORREL(INDEX(Scores,1,A318):INDEX(Scores,1000,A318),INDEX(Rest_scores,1,A318):INDEX(Rest_scores,1000,A318)),"")</f>
        <v/>
      </c>
      <c r="H318" s="116" t="str">
        <f>IF(B318&lt;&gt;"",CORREL(INDEX(Scores,1,A318):INDEX(Scores,1000,A318),Total_score),"")</f>
        <v/>
      </c>
      <c r="I318" s="116" t="str">
        <f>IF(B318&lt;&gt;"",CORREL(INDEX(Scores,1,A318):INDEX(Scores,1000,A318),Grade),"")</f>
        <v/>
      </c>
      <c r="J318" s="128" t="str">
        <f>IF(B318&lt;&gt;"",_xlfn.VAR.S(INDEX(Scores,1,A318):INDEX(Scores,1000,A318)),"")</f>
        <v/>
      </c>
      <c r="K318" s="128" t="str">
        <f>IF(B318&lt;&gt;"",_xlfn.STDEV.S(INDEX(Scores,1,A318):INDEX(Scores,1000,A318)),"")</f>
        <v/>
      </c>
    </row>
    <row r="319" spans="1:11" x14ac:dyDescent="0.35">
      <c r="A319" s="122" t="str">
        <f t="shared" si="10"/>
        <v/>
      </c>
      <c r="B319" s="124" t="str">
        <f>IFERROR(LOOKUP(A319,'2. Enter scores'!$G$12:$AE$12,'2. Enter scores'!$G$14:$AE$14),"")</f>
        <v/>
      </c>
      <c r="C319" s="116" t="str">
        <f>IF(B319&lt;&gt;"",MIN(INDEX(Scores,1,A319):INDEX(Scores,1000,A319)),"")</f>
        <v/>
      </c>
      <c r="D319" s="116" t="str">
        <f>IF(B319&lt;&gt;"",MAX(INDEX(Scores,1,A319):INDEX(Scores,1000,A319)),"")</f>
        <v/>
      </c>
      <c r="E319" s="116" t="str">
        <f t="shared" si="9"/>
        <v/>
      </c>
      <c r="F319" s="116" t="str">
        <f>IF(B319&lt;&gt;"",SUM(INDEX(Scores,1,A319):INDEX(Scores,1000,A319))/(Number_of_participants*E319),"")</f>
        <v/>
      </c>
      <c r="G319" s="116" t="str">
        <f>IF(B319&lt;&gt;"",CORREL(INDEX(Scores,1,A319):INDEX(Scores,1000,A319),INDEX(Rest_scores,1,A319):INDEX(Rest_scores,1000,A319)),"")</f>
        <v/>
      </c>
      <c r="H319" s="116" t="str">
        <f>IF(B319&lt;&gt;"",CORREL(INDEX(Scores,1,A319):INDEX(Scores,1000,A319),Total_score),"")</f>
        <v/>
      </c>
      <c r="I319" s="116" t="str">
        <f>IF(B319&lt;&gt;"",CORREL(INDEX(Scores,1,A319):INDEX(Scores,1000,A319),Grade),"")</f>
        <v/>
      </c>
      <c r="J319" s="128" t="str">
        <f>IF(B319&lt;&gt;"",_xlfn.VAR.S(INDEX(Scores,1,A319):INDEX(Scores,1000,A319)),"")</f>
        <v/>
      </c>
      <c r="K319" s="128" t="str">
        <f>IF(B319&lt;&gt;"",_xlfn.STDEV.S(INDEX(Scores,1,A319):INDEX(Scores,1000,A319)),"")</f>
        <v/>
      </c>
    </row>
    <row r="320" spans="1:11" x14ac:dyDescent="0.35">
      <c r="A320" s="122" t="str">
        <f t="shared" si="10"/>
        <v/>
      </c>
      <c r="B320" s="124" t="str">
        <f>IFERROR(LOOKUP(A320,'2. Enter scores'!$G$12:$AE$12,'2. Enter scores'!$G$14:$AE$14),"")</f>
        <v/>
      </c>
      <c r="C320" s="116" t="str">
        <f>IF(B320&lt;&gt;"",MIN(INDEX(Scores,1,A320):INDEX(Scores,1000,A320)),"")</f>
        <v/>
      </c>
      <c r="D320" s="116" t="str">
        <f>IF(B320&lt;&gt;"",MAX(INDEX(Scores,1,A320):INDEX(Scores,1000,A320)),"")</f>
        <v/>
      </c>
      <c r="E320" s="116" t="str">
        <f t="shared" si="9"/>
        <v/>
      </c>
      <c r="F320" s="116" t="str">
        <f>IF(B320&lt;&gt;"",SUM(INDEX(Scores,1,A320):INDEX(Scores,1000,A320))/(Number_of_participants*E320),"")</f>
        <v/>
      </c>
      <c r="G320" s="116" t="str">
        <f>IF(B320&lt;&gt;"",CORREL(INDEX(Scores,1,A320):INDEX(Scores,1000,A320),INDEX(Rest_scores,1,A320):INDEX(Rest_scores,1000,A320)),"")</f>
        <v/>
      </c>
      <c r="H320" s="116" t="str">
        <f>IF(B320&lt;&gt;"",CORREL(INDEX(Scores,1,A320):INDEX(Scores,1000,A320),Total_score),"")</f>
        <v/>
      </c>
      <c r="I320" s="116" t="str">
        <f>IF(B320&lt;&gt;"",CORREL(INDEX(Scores,1,A320):INDEX(Scores,1000,A320),Grade),"")</f>
        <v/>
      </c>
      <c r="J320" s="128" t="str">
        <f>IF(B320&lt;&gt;"",_xlfn.VAR.S(INDEX(Scores,1,A320):INDEX(Scores,1000,A320)),"")</f>
        <v/>
      </c>
      <c r="K320" s="128" t="str">
        <f>IF(B320&lt;&gt;"",_xlfn.STDEV.S(INDEX(Scores,1,A320):INDEX(Scores,1000,A320)),"")</f>
        <v/>
      </c>
    </row>
    <row r="321" spans="1:11" x14ac:dyDescent="0.35">
      <c r="A321" s="122" t="str">
        <f t="shared" si="10"/>
        <v/>
      </c>
      <c r="B321" s="124" t="str">
        <f>IFERROR(LOOKUP(A321,'2. Enter scores'!$G$12:$AE$12,'2. Enter scores'!$G$14:$AE$14),"")</f>
        <v/>
      </c>
      <c r="C321" s="116" t="str">
        <f>IF(B321&lt;&gt;"",MIN(INDEX(Scores,1,A321):INDEX(Scores,1000,A321)),"")</f>
        <v/>
      </c>
      <c r="D321" s="116" t="str">
        <f>IF(B321&lt;&gt;"",MAX(INDEX(Scores,1,A321):INDEX(Scores,1000,A321)),"")</f>
        <v/>
      </c>
      <c r="E321" s="116" t="str">
        <f t="shared" si="9"/>
        <v/>
      </c>
      <c r="F321" s="116" t="str">
        <f>IF(B321&lt;&gt;"",SUM(INDEX(Scores,1,A321):INDEX(Scores,1000,A321))/(Number_of_participants*E321),"")</f>
        <v/>
      </c>
      <c r="G321" s="116" t="str">
        <f>IF(B321&lt;&gt;"",CORREL(INDEX(Scores,1,A321):INDEX(Scores,1000,A321),INDEX(Rest_scores,1,A321):INDEX(Rest_scores,1000,A321)),"")</f>
        <v/>
      </c>
      <c r="H321" s="116" t="str">
        <f>IF(B321&lt;&gt;"",CORREL(INDEX(Scores,1,A321):INDEX(Scores,1000,A321),Total_score),"")</f>
        <v/>
      </c>
      <c r="I321" s="116" t="str">
        <f>IF(B321&lt;&gt;"",CORREL(INDEX(Scores,1,A321):INDEX(Scores,1000,A321),Grade),"")</f>
        <v/>
      </c>
      <c r="J321" s="128" t="str">
        <f>IF(B321&lt;&gt;"",_xlfn.VAR.S(INDEX(Scores,1,A321):INDEX(Scores,1000,A321)),"")</f>
        <v/>
      </c>
      <c r="K321" s="128" t="str">
        <f>IF(B321&lt;&gt;"",_xlfn.STDEV.S(INDEX(Scores,1,A321):INDEX(Scores,1000,A321)),"")</f>
        <v/>
      </c>
    </row>
    <row r="322" spans="1:11" x14ac:dyDescent="0.35">
      <c r="A322" s="122" t="str">
        <f t="shared" si="10"/>
        <v/>
      </c>
      <c r="B322" s="124" t="str">
        <f>IFERROR(LOOKUP(A322,'2. Enter scores'!$G$12:$AE$12,'2. Enter scores'!$G$14:$AE$14),"")</f>
        <v/>
      </c>
      <c r="C322" s="116" t="str">
        <f>IF(B322&lt;&gt;"",MIN(INDEX(Scores,1,A322):INDEX(Scores,1000,A322)),"")</f>
        <v/>
      </c>
      <c r="D322" s="116" t="str">
        <f>IF(B322&lt;&gt;"",MAX(INDEX(Scores,1,A322):INDEX(Scores,1000,A322)),"")</f>
        <v/>
      </c>
      <c r="E322" s="116" t="str">
        <f t="shared" si="9"/>
        <v/>
      </c>
      <c r="F322" s="116" t="str">
        <f>IF(B322&lt;&gt;"",SUM(INDEX(Scores,1,A322):INDEX(Scores,1000,A322))/(Number_of_participants*E322),"")</f>
        <v/>
      </c>
      <c r="G322" s="116" t="str">
        <f>IF(B322&lt;&gt;"",CORREL(INDEX(Scores,1,A322):INDEX(Scores,1000,A322),INDEX(Rest_scores,1,A322):INDEX(Rest_scores,1000,A322)),"")</f>
        <v/>
      </c>
      <c r="H322" s="116" t="str">
        <f>IF(B322&lt;&gt;"",CORREL(INDEX(Scores,1,A322):INDEX(Scores,1000,A322),Total_score),"")</f>
        <v/>
      </c>
      <c r="I322" s="116" t="str">
        <f>IF(B322&lt;&gt;"",CORREL(INDEX(Scores,1,A322):INDEX(Scores,1000,A322),Grade),"")</f>
        <v/>
      </c>
      <c r="J322" s="128" t="str">
        <f>IF(B322&lt;&gt;"",_xlfn.VAR.S(INDEX(Scores,1,A322):INDEX(Scores,1000,A322)),"")</f>
        <v/>
      </c>
      <c r="K322" s="128" t="str">
        <f>IF(B322&lt;&gt;"",_xlfn.STDEV.S(INDEX(Scores,1,A322):INDEX(Scores,1000,A322)),"")</f>
        <v/>
      </c>
    </row>
    <row r="323" spans="1:11" x14ac:dyDescent="0.35">
      <c r="A323" s="122" t="str">
        <f t="shared" si="10"/>
        <v/>
      </c>
      <c r="B323" s="124" t="str">
        <f>IFERROR(LOOKUP(A323,'2. Enter scores'!$G$12:$AE$12,'2. Enter scores'!$G$14:$AE$14),"")</f>
        <v/>
      </c>
      <c r="C323" s="116" t="str">
        <f>IF(B323&lt;&gt;"",MIN(INDEX(Scores,1,A323):INDEX(Scores,1000,A323)),"")</f>
        <v/>
      </c>
      <c r="D323" s="116" t="str">
        <f>IF(B323&lt;&gt;"",MAX(INDEX(Scores,1,A323):INDEX(Scores,1000,A323)),"")</f>
        <v/>
      </c>
      <c r="E323" s="116" t="str">
        <f t="shared" si="9"/>
        <v/>
      </c>
      <c r="F323" s="116" t="str">
        <f>IF(B323&lt;&gt;"",SUM(INDEX(Scores,1,A323):INDEX(Scores,1000,A323))/(Number_of_participants*E323),"")</f>
        <v/>
      </c>
      <c r="G323" s="116" t="str">
        <f>IF(B323&lt;&gt;"",CORREL(INDEX(Scores,1,A323):INDEX(Scores,1000,A323),INDEX(Rest_scores,1,A323):INDEX(Rest_scores,1000,A323)),"")</f>
        <v/>
      </c>
      <c r="H323" s="116" t="str">
        <f>IF(B323&lt;&gt;"",CORREL(INDEX(Scores,1,A323):INDEX(Scores,1000,A323),Total_score),"")</f>
        <v/>
      </c>
      <c r="I323" s="116" t="str">
        <f>IF(B323&lt;&gt;"",CORREL(INDEX(Scores,1,A323):INDEX(Scores,1000,A323),Grade),"")</f>
        <v/>
      </c>
      <c r="J323" s="128" t="str">
        <f>IF(B323&lt;&gt;"",_xlfn.VAR.S(INDEX(Scores,1,A323):INDEX(Scores,1000,A323)),"")</f>
        <v/>
      </c>
      <c r="K323" s="128" t="str">
        <f>IF(B323&lt;&gt;"",_xlfn.STDEV.S(INDEX(Scores,1,A323):INDEX(Scores,1000,A323)),"")</f>
        <v/>
      </c>
    </row>
    <row r="324" spans="1:11" x14ac:dyDescent="0.35">
      <c r="A324" s="122" t="str">
        <f t="shared" si="10"/>
        <v/>
      </c>
      <c r="B324" s="124" t="str">
        <f>IFERROR(LOOKUP(A324,'2. Enter scores'!$G$12:$AE$12,'2. Enter scores'!$G$14:$AE$14),"")</f>
        <v/>
      </c>
      <c r="C324" s="116" t="str">
        <f>IF(B324&lt;&gt;"",MIN(INDEX(Scores,1,A324):INDEX(Scores,1000,A324)),"")</f>
        <v/>
      </c>
      <c r="D324" s="116" t="str">
        <f>IF(B324&lt;&gt;"",MAX(INDEX(Scores,1,A324):INDEX(Scores,1000,A324)),"")</f>
        <v/>
      </c>
      <c r="E324" s="116" t="str">
        <f t="shared" si="9"/>
        <v/>
      </c>
      <c r="F324" s="116" t="str">
        <f>IF(B324&lt;&gt;"",SUM(INDEX(Scores,1,A324):INDEX(Scores,1000,A324))/(Number_of_participants*E324),"")</f>
        <v/>
      </c>
      <c r="G324" s="116" t="str">
        <f>IF(B324&lt;&gt;"",CORREL(INDEX(Scores,1,A324):INDEX(Scores,1000,A324),INDEX(Rest_scores,1,A324):INDEX(Rest_scores,1000,A324)),"")</f>
        <v/>
      </c>
      <c r="H324" s="116" t="str">
        <f>IF(B324&lt;&gt;"",CORREL(INDEX(Scores,1,A324):INDEX(Scores,1000,A324),Total_score),"")</f>
        <v/>
      </c>
      <c r="I324" s="116" t="str">
        <f>IF(B324&lt;&gt;"",CORREL(INDEX(Scores,1,A324):INDEX(Scores,1000,A324),Grade),"")</f>
        <v/>
      </c>
      <c r="J324" s="128" t="str">
        <f>IF(B324&lt;&gt;"",_xlfn.VAR.S(INDEX(Scores,1,A324):INDEX(Scores,1000,A324)),"")</f>
        <v/>
      </c>
      <c r="K324" s="128" t="str">
        <f>IF(B324&lt;&gt;"",_xlfn.STDEV.S(INDEX(Scores,1,A324):INDEX(Scores,1000,A324)),"")</f>
        <v/>
      </c>
    </row>
    <row r="325" spans="1:11" x14ac:dyDescent="0.35">
      <c r="A325" s="122" t="str">
        <f t="shared" si="10"/>
        <v/>
      </c>
      <c r="B325" s="124" t="str">
        <f>IFERROR(LOOKUP(A325,'2. Enter scores'!$G$12:$AE$12,'2. Enter scores'!$G$14:$AE$14),"")</f>
        <v/>
      </c>
      <c r="C325" s="116" t="str">
        <f>IF(B325&lt;&gt;"",MIN(INDEX(Scores,1,A325):INDEX(Scores,1000,A325)),"")</f>
        <v/>
      </c>
      <c r="D325" s="116" t="str">
        <f>IF(B325&lt;&gt;"",MAX(INDEX(Scores,1,A325):INDEX(Scores,1000,A325)),"")</f>
        <v/>
      </c>
      <c r="E325" s="116" t="str">
        <f t="shared" si="9"/>
        <v/>
      </c>
      <c r="F325" s="116" t="str">
        <f>IF(B325&lt;&gt;"",SUM(INDEX(Scores,1,A325):INDEX(Scores,1000,A325))/(Number_of_participants*E325),"")</f>
        <v/>
      </c>
      <c r="G325" s="116" t="str">
        <f>IF(B325&lt;&gt;"",CORREL(INDEX(Scores,1,A325):INDEX(Scores,1000,A325),INDEX(Rest_scores,1,A325):INDEX(Rest_scores,1000,A325)),"")</f>
        <v/>
      </c>
      <c r="H325" s="116" t="str">
        <f>IF(B325&lt;&gt;"",CORREL(INDEX(Scores,1,A325):INDEX(Scores,1000,A325),Total_score),"")</f>
        <v/>
      </c>
      <c r="I325" s="116" t="str">
        <f>IF(B325&lt;&gt;"",CORREL(INDEX(Scores,1,A325):INDEX(Scores,1000,A325),Grade),"")</f>
        <v/>
      </c>
      <c r="J325" s="128" t="str">
        <f>IF(B325&lt;&gt;"",_xlfn.VAR.S(INDEX(Scores,1,A325):INDEX(Scores,1000,A325)),"")</f>
        <v/>
      </c>
      <c r="K325" s="128" t="str">
        <f>IF(B325&lt;&gt;"",_xlfn.STDEV.S(INDEX(Scores,1,A325):INDEX(Scores,1000,A325)),"")</f>
        <v/>
      </c>
    </row>
    <row r="326" spans="1:11" x14ac:dyDescent="0.35">
      <c r="A326" s="122" t="str">
        <f t="shared" si="10"/>
        <v/>
      </c>
      <c r="B326" s="124" t="str">
        <f>IFERROR(LOOKUP(A326,'2. Enter scores'!$G$12:$AE$12,'2. Enter scores'!$G$14:$AE$14),"")</f>
        <v/>
      </c>
      <c r="C326" s="116" t="str">
        <f>IF(B326&lt;&gt;"",MIN(INDEX(Scores,1,A326):INDEX(Scores,1000,A326)),"")</f>
        <v/>
      </c>
      <c r="D326" s="116" t="str">
        <f>IF(B326&lt;&gt;"",MAX(INDEX(Scores,1,A326):INDEX(Scores,1000,A326)),"")</f>
        <v/>
      </c>
      <c r="E326" s="116" t="str">
        <f t="shared" si="9"/>
        <v/>
      </c>
      <c r="F326" s="116" t="str">
        <f>IF(B326&lt;&gt;"",SUM(INDEX(Scores,1,A326):INDEX(Scores,1000,A326))/(Number_of_participants*E326),"")</f>
        <v/>
      </c>
      <c r="G326" s="116" t="str">
        <f>IF(B326&lt;&gt;"",CORREL(INDEX(Scores,1,A326):INDEX(Scores,1000,A326),INDEX(Rest_scores,1,A326):INDEX(Rest_scores,1000,A326)),"")</f>
        <v/>
      </c>
      <c r="H326" s="116" t="str">
        <f>IF(B326&lt;&gt;"",CORREL(INDEX(Scores,1,A326):INDEX(Scores,1000,A326),Total_score),"")</f>
        <v/>
      </c>
      <c r="I326" s="116" t="str">
        <f>IF(B326&lt;&gt;"",CORREL(INDEX(Scores,1,A326):INDEX(Scores,1000,A326),Grade),"")</f>
        <v/>
      </c>
      <c r="J326" s="128" t="str">
        <f>IF(B326&lt;&gt;"",_xlfn.VAR.S(INDEX(Scores,1,A326):INDEX(Scores,1000,A326)),"")</f>
        <v/>
      </c>
      <c r="K326" s="128" t="str">
        <f>IF(B326&lt;&gt;"",_xlfn.STDEV.S(INDEX(Scores,1,A326):INDEX(Scores,1000,A326)),"")</f>
        <v/>
      </c>
    </row>
    <row r="327" spans="1:11" x14ac:dyDescent="0.35">
      <c r="A327" s="122" t="str">
        <f t="shared" si="10"/>
        <v/>
      </c>
      <c r="B327" s="124" t="str">
        <f>IFERROR(LOOKUP(A327,'2. Enter scores'!$G$12:$AE$12,'2. Enter scores'!$G$14:$AE$14),"")</f>
        <v/>
      </c>
      <c r="C327" s="116" t="str">
        <f>IF(B327&lt;&gt;"",MIN(INDEX(Scores,1,A327):INDEX(Scores,1000,A327)),"")</f>
        <v/>
      </c>
      <c r="D327" s="116" t="str">
        <f>IF(B327&lt;&gt;"",MAX(INDEX(Scores,1,A327):INDEX(Scores,1000,A327)),"")</f>
        <v/>
      </c>
      <c r="E327" s="116" t="str">
        <f t="shared" si="9"/>
        <v/>
      </c>
      <c r="F327" s="116" t="str">
        <f>IF(B327&lt;&gt;"",SUM(INDEX(Scores,1,A327):INDEX(Scores,1000,A327))/(Number_of_participants*E327),"")</f>
        <v/>
      </c>
      <c r="G327" s="116" t="str">
        <f>IF(B327&lt;&gt;"",CORREL(INDEX(Scores,1,A327):INDEX(Scores,1000,A327),INDEX(Rest_scores,1,A327):INDEX(Rest_scores,1000,A327)),"")</f>
        <v/>
      </c>
      <c r="H327" s="116" t="str">
        <f>IF(B327&lt;&gt;"",CORREL(INDEX(Scores,1,A327):INDEX(Scores,1000,A327),Total_score),"")</f>
        <v/>
      </c>
      <c r="I327" s="116" t="str">
        <f>IF(B327&lt;&gt;"",CORREL(INDEX(Scores,1,A327):INDEX(Scores,1000,A327),Grade),"")</f>
        <v/>
      </c>
      <c r="J327" s="128" t="str">
        <f>IF(B327&lt;&gt;"",_xlfn.VAR.S(INDEX(Scores,1,A327):INDEX(Scores,1000,A327)),"")</f>
        <v/>
      </c>
      <c r="K327" s="128" t="str">
        <f>IF(B327&lt;&gt;"",_xlfn.STDEV.S(INDEX(Scores,1,A327):INDEX(Scores,1000,A327)),"")</f>
        <v/>
      </c>
    </row>
    <row r="328" spans="1:11" x14ac:dyDescent="0.35">
      <c r="A328" s="122" t="str">
        <f t="shared" si="10"/>
        <v/>
      </c>
      <c r="B328" s="124" t="str">
        <f>IFERROR(LOOKUP(A328,'2. Enter scores'!$G$12:$AE$12,'2. Enter scores'!$G$14:$AE$14),"")</f>
        <v/>
      </c>
      <c r="C328" s="116" t="str">
        <f>IF(B328&lt;&gt;"",MIN(INDEX(Scores,1,A328):INDEX(Scores,1000,A328)),"")</f>
        <v/>
      </c>
      <c r="D328" s="116" t="str">
        <f>IF(B328&lt;&gt;"",MAX(INDEX(Scores,1,A328):INDEX(Scores,1000,A328)),"")</f>
        <v/>
      </c>
      <c r="E328" s="116" t="str">
        <f t="shared" si="9"/>
        <v/>
      </c>
      <c r="F328" s="116" t="str">
        <f>IF(B328&lt;&gt;"",SUM(INDEX(Scores,1,A328):INDEX(Scores,1000,A328))/(Number_of_participants*E328),"")</f>
        <v/>
      </c>
      <c r="G328" s="116" t="str">
        <f>IF(B328&lt;&gt;"",CORREL(INDEX(Scores,1,A328):INDEX(Scores,1000,A328),INDEX(Rest_scores,1,A328):INDEX(Rest_scores,1000,A328)),"")</f>
        <v/>
      </c>
      <c r="H328" s="116" t="str">
        <f>IF(B328&lt;&gt;"",CORREL(INDEX(Scores,1,A328):INDEX(Scores,1000,A328),Total_score),"")</f>
        <v/>
      </c>
      <c r="I328" s="116" t="str">
        <f>IF(B328&lt;&gt;"",CORREL(INDEX(Scores,1,A328):INDEX(Scores,1000,A328),Grade),"")</f>
        <v/>
      </c>
      <c r="J328" s="128" t="str">
        <f>IF(B328&lt;&gt;"",_xlfn.VAR.S(INDEX(Scores,1,A328):INDEX(Scores,1000,A328)),"")</f>
        <v/>
      </c>
      <c r="K328" s="128" t="str">
        <f>IF(B328&lt;&gt;"",_xlfn.STDEV.S(INDEX(Scores,1,A328):INDEX(Scores,1000,A328)),"")</f>
        <v/>
      </c>
    </row>
    <row r="329" spans="1:11" x14ac:dyDescent="0.35">
      <c r="A329" s="122" t="str">
        <f t="shared" si="10"/>
        <v/>
      </c>
      <c r="B329" s="124" t="str">
        <f>IFERROR(LOOKUP(A329,'2. Enter scores'!$G$12:$AE$12,'2. Enter scores'!$G$14:$AE$14),"")</f>
        <v/>
      </c>
      <c r="C329" s="116" t="str">
        <f>IF(B329&lt;&gt;"",MIN(INDEX(Scores,1,A329):INDEX(Scores,1000,A329)),"")</f>
        <v/>
      </c>
      <c r="D329" s="116" t="str">
        <f>IF(B329&lt;&gt;"",MAX(INDEX(Scores,1,A329):INDEX(Scores,1000,A329)),"")</f>
        <v/>
      </c>
      <c r="E329" s="116" t="str">
        <f t="shared" si="9"/>
        <v/>
      </c>
      <c r="F329" s="116" t="str">
        <f>IF(B329&lt;&gt;"",SUM(INDEX(Scores,1,A329):INDEX(Scores,1000,A329))/(Number_of_participants*E329),"")</f>
        <v/>
      </c>
      <c r="G329" s="116" t="str">
        <f>IF(B329&lt;&gt;"",CORREL(INDEX(Scores,1,A329):INDEX(Scores,1000,A329),INDEX(Rest_scores,1,A329):INDEX(Rest_scores,1000,A329)),"")</f>
        <v/>
      </c>
      <c r="H329" s="116" t="str">
        <f>IF(B329&lt;&gt;"",CORREL(INDEX(Scores,1,A329):INDEX(Scores,1000,A329),Total_score),"")</f>
        <v/>
      </c>
      <c r="I329" s="116" t="str">
        <f>IF(B329&lt;&gt;"",CORREL(INDEX(Scores,1,A329):INDEX(Scores,1000,A329),Grade),"")</f>
        <v/>
      </c>
      <c r="J329" s="128" t="str">
        <f>IF(B329&lt;&gt;"",_xlfn.VAR.S(INDEX(Scores,1,A329):INDEX(Scores,1000,A329)),"")</f>
        <v/>
      </c>
      <c r="K329" s="128" t="str">
        <f>IF(B329&lt;&gt;"",_xlfn.STDEV.S(INDEX(Scores,1,A329):INDEX(Scores,1000,A329)),"")</f>
        <v/>
      </c>
    </row>
    <row r="330" spans="1:11" x14ac:dyDescent="0.35">
      <c r="A330" s="122" t="str">
        <f t="shared" si="10"/>
        <v/>
      </c>
      <c r="B330" s="124" t="str">
        <f>IFERROR(LOOKUP(A330,'2. Enter scores'!$G$12:$AE$12,'2. Enter scores'!$G$14:$AE$14),"")</f>
        <v/>
      </c>
      <c r="C330" s="116" t="str">
        <f>IF(B330&lt;&gt;"",MIN(INDEX(Scores,1,A330):INDEX(Scores,1000,A330)),"")</f>
        <v/>
      </c>
      <c r="D330" s="116" t="str">
        <f>IF(B330&lt;&gt;"",MAX(INDEX(Scores,1,A330):INDEX(Scores,1000,A330)),"")</f>
        <v/>
      </c>
      <c r="E330" s="116" t="str">
        <f t="shared" si="9"/>
        <v/>
      </c>
      <c r="F330" s="116" t="str">
        <f>IF(B330&lt;&gt;"",SUM(INDEX(Scores,1,A330):INDEX(Scores,1000,A330))/(Number_of_participants*E330),"")</f>
        <v/>
      </c>
      <c r="G330" s="116" t="str">
        <f>IF(B330&lt;&gt;"",CORREL(INDEX(Scores,1,A330):INDEX(Scores,1000,A330),INDEX(Rest_scores,1,A330):INDEX(Rest_scores,1000,A330)),"")</f>
        <v/>
      </c>
      <c r="H330" s="116" t="str">
        <f>IF(B330&lt;&gt;"",CORREL(INDEX(Scores,1,A330):INDEX(Scores,1000,A330),Total_score),"")</f>
        <v/>
      </c>
      <c r="I330" s="116" t="str">
        <f>IF(B330&lt;&gt;"",CORREL(INDEX(Scores,1,A330):INDEX(Scores,1000,A330),Grade),"")</f>
        <v/>
      </c>
      <c r="J330" s="128" t="str">
        <f>IF(B330&lt;&gt;"",_xlfn.VAR.S(INDEX(Scores,1,A330):INDEX(Scores,1000,A330)),"")</f>
        <v/>
      </c>
      <c r="K330" s="128" t="str">
        <f>IF(B330&lt;&gt;"",_xlfn.STDEV.S(INDEX(Scores,1,A330):INDEX(Scores,1000,A330)),"")</f>
        <v/>
      </c>
    </row>
    <row r="331" spans="1:11" x14ac:dyDescent="0.35">
      <c r="A331" s="122" t="str">
        <f t="shared" si="10"/>
        <v/>
      </c>
      <c r="B331" s="124" t="str">
        <f>IFERROR(LOOKUP(A331,'2. Enter scores'!$G$12:$AE$12,'2. Enter scores'!$G$14:$AE$14),"")</f>
        <v/>
      </c>
      <c r="C331" s="116" t="str">
        <f>IF(B331&lt;&gt;"",MIN(INDEX(Scores,1,A331):INDEX(Scores,1000,A331)),"")</f>
        <v/>
      </c>
      <c r="D331" s="116" t="str">
        <f>IF(B331&lt;&gt;"",MAX(INDEX(Scores,1,A331):INDEX(Scores,1000,A331)),"")</f>
        <v/>
      </c>
      <c r="E331" s="116" t="str">
        <f t="shared" si="9"/>
        <v/>
      </c>
      <c r="F331" s="116" t="str">
        <f>IF(B331&lt;&gt;"",SUM(INDEX(Scores,1,A331):INDEX(Scores,1000,A331))/(Number_of_participants*E331),"")</f>
        <v/>
      </c>
      <c r="G331" s="116" t="str">
        <f>IF(B331&lt;&gt;"",CORREL(INDEX(Scores,1,A331):INDEX(Scores,1000,A331),INDEX(Rest_scores,1,A331):INDEX(Rest_scores,1000,A331)),"")</f>
        <v/>
      </c>
      <c r="H331" s="116" t="str">
        <f>IF(B331&lt;&gt;"",CORREL(INDEX(Scores,1,A331):INDEX(Scores,1000,A331),Total_score),"")</f>
        <v/>
      </c>
      <c r="I331" s="116" t="str">
        <f>IF(B331&lt;&gt;"",CORREL(INDEX(Scores,1,A331):INDEX(Scores,1000,A331),Grade),"")</f>
        <v/>
      </c>
      <c r="J331" s="128" t="str">
        <f>IF(B331&lt;&gt;"",_xlfn.VAR.S(INDEX(Scores,1,A331):INDEX(Scores,1000,A331)),"")</f>
        <v/>
      </c>
      <c r="K331" s="128" t="str">
        <f>IF(B331&lt;&gt;"",_xlfn.STDEV.S(INDEX(Scores,1,A331):INDEX(Scores,1000,A331)),"")</f>
        <v/>
      </c>
    </row>
    <row r="332" spans="1:11" x14ac:dyDescent="0.35">
      <c r="A332" s="122" t="str">
        <f t="shared" si="10"/>
        <v/>
      </c>
      <c r="B332" s="124" t="str">
        <f>IFERROR(LOOKUP(A332,'2. Enter scores'!$G$12:$AE$12,'2. Enter scores'!$G$14:$AE$14),"")</f>
        <v/>
      </c>
      <c r="C332" s="116" t="str">
        <f>IF(B332&lt;&gt;"",MIN(INDEX(Scores,1,A332):INDEX(Scores,1000,A332)),"")</f>
        <v/>
      </c>
      <c r="D332" s="116" t="str">
        <f>IF(B332&lt;&gt;"",MAX(INDEX(Scores,1,A332):INDEX(Scores,1000,A332)),"")</f>
        <v/>
      </c>
      <c r="E332" s="116" t="str">
        <f t="shared" si="9"/>
        <v/>
      </c>
      <c r="F332" s="116" t="str">
        <f>IF(B332&lt;&gt;"",SUM(INDEX(Scores,1,A332):INDEX(Scores,1000,A332))/(Number_of_participants*E332),"")</f>
        <v/>
      </c>
      <c r="G332" s="116" t="str">
        <f>IF(B332&lt;&gt;"",CORREL(INDEX(Scores,1,A332):INDEX(Scores,1000,A332),INDEX(Rest_scores,1,A332):INDEX(Rest_scores,1000,A332)),"")</f>
        <v/>
      </c>
      <c r="H332" s="116" t="str">
        <f>IF(B332&lt;&gt;"",CORREL(INDEX(Scores,1,A332):INDEX(Scores,1000,A332),Total_score),"")</f>
        <v/>
      </c>
      <c r="I332" s="116" t="str">
        <f>IF(B332&lt;&gt;"",CORREL(INDEX(Scores,1,A332):INDEX(Scores,1000,A332),Grade),"")</f>
        <v/>
      </c>
      <c r="J332" s="128" t="str">
        <f>IF(B332&lt;&gt;"",_xlfn.VAR.S(INDEX(Scores,1,A332):INDEX(Scores,1000,A332)),"")</f>
        <v/>
      </c>
      <c r="K332" s="128" t="str">
        <f>IF(B332&lt;&gt;"",_xlfn.STDEV.S(INDEX(Scores,1,A332):INDEX(Scores,1000,A332)),"")</f>
        <v/>
      </c>
    </row>
    <row r="333" spans="1:11" x14ac:dyDescent="0.35">
      <c r="A333" s="122" t="str">
        <f t="shared" si="10"/>
        <v/>
      </c>
      <c r="B333" s="124" t="str">
        <f>IFERROR(LOOKUP(A333,'2. Enter scores'!$G$12:$AE$12,'2. Enter scores'!$G$14:$AE$14),"")</f>
        <v/>
      </c>
      <c r="C333" s="116" t="str">
        <f>IF(B333&lt;&gt;"",MIN(INDEX(Scores,1,A333):INDEX(Scores,1000,A333)),"")</f>
        <v/>
      </c>
      <c r="D333" s="116" t="str">
        <f>IF(B333&lt;&gt;"",MAX(INDEX(Scores,1,A333):INDEX(Scores,1000,A333)),"")</f>
        <v/>
      </c>
      <c r="E333" s="116" t="str">
        <f t="shared" si="9"/>
        <v/>
      </c>
      <c r="F333" s="116" t="str">
        <f>IF(B333&lt;&gt;"",SUM(INDEX(Scores,1,A333):INDEX(Scores,1000,A333))/(Number_of_participants*E333),"")</f>
        <v/>
      </c>
      <c r="G333" s="116" t="str">
        <f>IF(B333&lt;&gt;"",CORREL(INDEX(Scores,1,A333):INDEX(Scores,1000,A333),INDEX(Rest_scores,1,A333):INDEX(Rest_scores,1000,A333)),"")</f>
        <v/>
      </c>
      <c r="H333" s="116" t="str">
        <f>IF(B333&lt;&gt;"",CORREL(INDEX(Scores,1,A333):INDEX(Scores,1000,A333),Total_score),"")</f>
        <v/>
      </c>
      <c r="I333" s="116" t="str">
        <f>IF(B333&lt;&gt;"",CORREL(INDEX(Scores,1,A333):INDEX(Scores,1000,A333),Grade),"")</f>
        <v/>
      </c>
      <c r="J333" s="128" t="str">
        <f>IF(B333&lt;&gt;"",_xlfn.VAR.S(INDEX(Scores,1,A333):INDEX(Scores,1000,A333)),"")</f>
        <v/>
      </c>
      <c r="K333" s="128" t="str">
        <f>IF(B333&lt;&gt;"",_xlfn.STDEV.S(INDEX(Scores,1,A333):INDEX(Scores,1000,A333)),"")</f>
        <v/>
      </c>
    </row>
    <row r="334" spans="1:11" x14ac:dyDescent="0.35">
      <c r="A334" s="122" t="str">
        <f t="shared" si="10"/>
        <v/>
      </c>
      <c r="B334" s="124" t="str">
        <f>IFERROR(LOOKUP(A334,'2. Enter scores'!$G$12:$AE$12,'2. Enter scores'!$G$14:$AE$14),"")</f>
        <v/>
      </c>
      <c r="C334" s="116" t="str">
        <f>IF(B334&lt;&gt;"",MIN(INDEX(Scores,1,A334):INDEX(Scores,1000,A334)),"")</f>
        <v/>
      </c>
      <c r="D334" s="116" t="str">
        <f>IF(B334&lt;&gt;"",MAX(INDEX(Scores,1,A334):INDEX(Scores,1000,A334)),"")</f>
        <v/>
      </c>
      <c r="E334" s="116" t="str">
        <f t="shared" si="9"/>
        <v/>
      </c>
      <c r="F334" s="116" t="str">
        <f>IF(B334&lt;&gt;"",SUM(INDEX(Scores,1,A334):INDEX(Scores,1000,A334))/(Number_of_participants*E334),"")</f>
        <v/>
      </c>
      <c r="G334" s="116" t="str">
        <f>IF(B334&lt;&gt;"",CORREL(INDEX(Scores,1,A334):INDEX(Scores,1000,A334),INDEX(Rest_scores,1,A334):INDEX(Rest_scores,1000,A334)),"")</f>
        <v/>
      </c>
      <c r="H334" s="116" t="str">
        <f>IF(B334&lt;&gt;"",CORREL(INDEX(Scores,1,A334):INDEX(Scores,1000,A334),Total_score),"")</f>
        <v/>
      </c>
      <c r="I334" s="116" t="str">
        <f>IF(B334&lt;&gt;"",CORREL(INDEX(Scores,1,A334):INDEX(Scores,1000,A334),Grade),"")</f>
        <v/>
      </c>
      <c r="J334" s="128" t="str">
        <f>IF(B334&lt;&gt;"",_xlfn.VAR.S(INDEX(Scores,1,A334):INDEX(Scores,1000,A334)),"")</f>
        <v/>
      </c>
      <c r="K334" s="128" t="str">
        <f>IF(B334&lt;&gt;"",_xlfn.STDEV.S(INDEX(Scores,1,A334):INDEX(Scores,1000,A334)),"")</f>
        <v/>
      </c>
    </row>
    <row r="335" spans="1:11" x14ac:dyDescent="0.35">
      <c r="A335" s="122" t="str">
        <f t="shared" si="10"/>
        <v/>
      </c>
      <c r="B335" s="124" t="str">
        <f>IFERROR(LOOKUP(A335,'2. Enter scores'!$G$12:$AE$12,'2. Enter scores'!$G$14:$AE$14),"")</f>
        <v/>
      </c>
      <c r="C335" s="116" t="str">
        <f>IF(B335&lt;&gt;"",MIN(INDEX(Scores,1,A335):INDEX(Scores,1000,A335)),"")</f>
        <v/>
      </c>
      <c r="D335" s="116" t="str">
        <f>IF(B335&lt;&gt;"",MAX(INDEX(Scores,1,A335):INDEX(Scores,1000,A335)),"")</f>
        <v/>
      </c>
      <c r="E335" s="116" t="str">
        <f t="shared" si="9"/>
        <v/>
      </c>
      <c r="F335" s="116" t="str">
        <f>IF(B335&lt;&gt;"",SUM(INDEX(Scores,1,A335):INDEX(Scores,1000,A335))/(Number_of_participants*E335),"")</f>
        <v/>
      </c>
      <c r="G335" s="116" t="str">
        <f>IF(B335&lt;&gt;"",CORREL(INDEX(Scores,1,A335):INDEX(Scores,1000,A335),INDEX(Rest_scores,1,A335):INDEX(Rest_scores,1000,A335)),"")</f>
        <v/>
      </c>
      <c r="H335" s="116" t="str">
        <f>IF(B335&lt;&gt;"",CORREL(INDEX(Scores,1,A335):INDEX(Scores,1000,A335),Total_score),"")</f>
        <v/>
      </c>
      <c r="I335" s="116" t="str">
        <f>IF(B335&lt;&gt;"",CORREL(INDEX(Scores,1,A335):INDEX(Scores,1000,A335),Grade),"")</f>
        <v/>
      </c>
      <c r="J335" s="128" t="str">
        <f>IF(B335&lt;&gt;"",_xlfn.VAR.S(INDEX(Scores,1,A335):INDEX(Scores,1000,A335)),"")</f>
        <v/>
      </c>
      <c r="K335" s="128" t="str">
        <f>IF(B335&lt;&gt;"",_xlfn.STDEV.S(INDEX(Scores,1,A335):INDEX(Scores,1000,A335)),"")</f>
        <v/>
      </c>
    </row>
    <row r="336" spans="1:11" x14ac:dyDescent="0.35">
      <c r="A336" s="122" t="str">
        <f t="shared" si="10"/>
        <v/>
      </c>
      <c r="B336" s="124" t="str">
        <f>IFERROR(LOOKUP(A336,'2. Enter scores'!$G$12:$AE$12,'2. Enter scores'!$G$14:$AE$14),"")</f>
        <v/>
      </c>
      <c r="C336" s="116" t="str">
        <f>IF(B336&lt;&gt;"",MIN(INDEX(Scores,1,A336):INDEX(Scores,1000,A336)),"")</f>
        <v/>
      </c>
      <c r="D336" s="116" t="str">
        <f>IF(B336&lt;&gt;"",MAX(INDEX(Scores,1,A336):INDEX(Scores,1000,A336)),"")</f>
        <v/>
      </c>
      <c r="E336" s="116" t="str">
        <f t="shared" si="9"/>
        <v/>
      </c>
      <c r="F336" s="116" t="str">
        <f>IF(B336&lt;&gt;"",SUM(INDEX(Scores,1,A336):INDEX(Scores,1000,A336))/(Number_of_participants*E336),"")</f>
        <v/>
      </c>
      <c r="G336" s="116" t="str">
        <f>IF(B336&lt;&gt;"",CORREL(INDEX(Scores,1,A336):INDEX(Scores,1000,A336),INDEX(Rest_scores,1,A336):INDEX(Rest_scores,1000,A336)),"")</f>
        <v/>
      </c>
      <c r="H336" s="116" t="str">
        <f>IF(B336&lt;&gt;"",CORREL(INDEX(Scores,1,A336):INDEX(Scores,1000,A336),Total_score),"")</f>
        <v/>
      </c>
      <c r="I336" s="116" t="str">
        <f>IF(B336&lt;&gt;"",CORREL(INDEX(Scores,1,A336):INDEX(Scores,1000,A336),Grade),"")</f>
        <v/>
      </c>
      <c r="J336" s="128" t="str">
        <f>IF(B336&lt;&gt;"",_xlfn.VAR.S(INDEX(Scores,1,A336):INDEX(Scores,1000,A336)),"")</f>
        <v/>
      </c>
      <c r="K336" s="128" t="str">
        <f>IF(B336&lt;&gt;"",_xlfn.STDEV.S(INDEX(Scores,1,A336):INDEX(Scores,1000,A336)),"")</f>
        <v/>
      </c>
    </row>
    <row r="337" spans="1:11" x14ac:dyDescent="0.35">
      <c r="A337" s="122" t="str">
        <f t="shared" si="10"/>
        <v/>
      </c>
      <c r="B337" s="124" t="str">
        <f>IFERROR(LOOKUP(A337,'2. Enter scores'!$G$12:$AE$12,'2. Enter scores'!$G$14:$AE$14),"")</f>
        <v/>
      </c>
      <c r="C337" s="116" t="str">
        <f>IF(B337&lt;&gt;"",MIN(INDEX(Scores,1,A337):INDEX(Scores,1000,A337)),"")</f>
        <v/>
      </c>
      <c r="D337" s="116" t="str">
        <f>IF(B337&lt;&gt;"",MAX(INDEX(Scores,1,A337):INDEX(Scores,1000,A337)),"")</f>
        <v/>
      </c>
      <c r="E337" s="116" t="str">
        <f t="shared" si="9"/>
        <v/>
      </c>
      <c r="F337" s="116" t="str">
        <f>IF(B337&lt;&gt;"",SUM(INDEX(Scores,1,A337):INDEX(Scores,1000,A337))/(Number_of_participants*E337),"")</f>
        <v/>
      </c>
      <c r="G337" s="116" t="str">
        <f>IF(B337&lt;&gt;"",CORREL(INDEX(Scores,1,A337):INDEX(Scores,1000,A337),INDEX(Rest_scores,1,A337):INDEX(Rest_scores,1000,A337)),"")</f>
        <v/>
      </c>
      <c r="H337" s="116" t="str">
        <f>IF(B337&lt;&gt;"",CORREL(INDEX(Scores,1,A337):INDEX(Scores,1000,A337),Total_score),"")</f>
        <v/>
      </c>
      <c r="I337" s="116" t="str">
        <f>IF(B337&lt;&gt;"",CORREL(INDEX(Scores,1,A337):INDEX(Scores,1000,A337),Grade),"")</f>
        <v/>
      </c>
      <c r="J337" s="128" t="str">
        <f>IF(B337&lt;&gt;"",_xlfn.VAR.S(INDEX(Scores,1,A337):INDEX(Scores,1000,A337)),"")</f>
        <v/>
      </c>
      <c r="K337" s="128" t="str">
        <f>IF(B337&lt;&gt;"",_xlfn.STDEV.S(INDEX(Scores,1,A337):INDEX(Scores,1000,A337)),"")</f>
        <v/>
      </c>
    </row>
    <row r="338" spans="1:11" x14ac:dyDescent="0.35">
      <c r="A338" s="122" t="str">
        <f t="shared" si="10"/>
        <v/>
      </c>
      <c r="B338" s="124" t="str">
        <f>IFERROR(LOOKUP(A338,'2. Enter scores'!$G$12:$AE$12,'2. Enter scores'!$G$14:$AE$14),"")</f>
        <v/>
      </c>
      <c r="C338" s="116" t="str">
        <f>IF(B338&lt;&gt;"",MIN(INDEX(Scores,1,A338):INDEX(Scores,1000,A338)),"")</f>
        <v/>
      </c>
      <c r="D338" s="116" t="str">
        <f>IF(B338&lt;&gt;"",MAX(INDEX(Scores,1,A338):INDEX(Scores,1000,A338)),"")</f>
        <v/>
      </c>
      <c r="E338" s="116" t="str">
        <f t="shared" si="9"/>
        <v/>
      </c>
      <c r="F338" s="116" t="str">
        <f>IF(B338&lt;&gt;"",SUM(INDEX(Scores,1,A338):INDEX(Scores,1000,A338))/(Number_of_participants*E338),"")</f>
        <v/>
      </c>
      <c r="G338" s="116" t="str">
        <f>IF(B338&lt;&gt;"",CORREL(INDEX(Scores,1,A338):INDEX(Scores,1000,A338),INDEX(Rest_scores,1,A338):INDEX(Rest_scores,1000,A338)),"")</f>
        <v/>
      </c>
      <c r="H338" s="116" t="str">
        <f>IF(B338&lt;&gt;"",CORREL(INDEX(Scores,1,A338):INDEX(Scores,1000,A338),Total_score),"")</f>
        <v/>
      </c>
      <c r="I338" s="116" t="str">
        <f>IF(B338&lt;&gt;"",CORREL(INDEX(Scores,1,A338):INDEX(Scores,1000,A338),Grade),"")</f>
        <v/>
      </c>
      <c r="J338" s="128" t="str">
        <f>IF(B338&lt;&gt;"",_xlfn.VAR.S(INDEX(Scores,1,A338):INDEX(Scores,1000,A338)),"")</f>
        <v/>
      </c>
      <c r="K338" s="128" t="str">
        <f>IF(B338&lt;&gt;"",_xlfn.STDEV.S(INDEX(Scores,1,A338):INDEX(Scores,1000,A338)),"")</f>
        <v/>
      </c>
    </row>
    <row r="339" spans="1:11" x14ac:dyDescent="0.35">
      <c r="A339" s="122" t="str">
        <f t="shared" si="10"/>
        <v/>
      </c>
      <c r="B339" s="124" t="str">
        <f>IFERROR(LOOKUP(A339,'2. Enter scores'!$G$12:$AE$12,'2. Enter scores'!$G$14:$AE$14),"")</f>
        <v/>
      </c>
      <c r="C339" s="116" t="str">
        <f>IF(B339&lt;&gt;"",MIN(INDEX(Scores,1,A339):INDEX(Scores,1000,A339)),"")</f>
        <v/>
      </c>
      <c r="D339" s="116" t="str">
        <f>IF(B339&lt;&gt;"",MAX(INDEX(Scores,1,A339):INDEX(Scores,1000,A339)),"")</f>
        <v/>
      </c>
      <c r="E339" s="116" t="str">
        <f t="shared" ref="E339:E402" si="11">IF(B339&lt;&gt;"",INDEX(Theoretical_maximum_item_score,A339),"")</f>
        <v/>
      </c>
      <c r="F339" s="116" t="str">
        <f>IF(B339&lt;&gt;"",SUM(INDEX(Scores,1,A339):INDEX(Scores,1000,A339))/(Number_of_participants*E339),"")</f>
        <v/>
      </c>
      <c r="G339" s="116" t="str">
        <f>IF(B339&lt;&gt;"",CORREL(INDEX(Scores,1,A339):INDEX(Scores,1000,A339),INDEX(Rest_scores,1,A339):INDEX(Rest_scores,1000,A339)),"")</f>
        <v/>
      </c>
      <c r="H339" s="116" t="str">
        <f>IF(B339&lt;&gt;"",CORREL(INDEX(Scores,1,A339):INDEX(Scores,1000,A339),Total_score),"")</f>
        <v/>
      </c>
      <c r="I339" s="116" t="str">
        <f>IF(B339&lt;&gt;"",CORREL(INDEX(Scores,1,A339):INDEX(Scores,1000,A339),Grade),"")</f>
        <v/>
      </c>
      <c r="J339" s="128" t="str">
        <f>IF(B339&lt;&gt;"",_xlfn.VAR.S(INDEX(Scores,1,A339):INDEX(Scores,1000,A339)),"")</f>
        <v/>
      </c>
      <c r="K339" s="128" t="str">
        <f>IF(B339&lt;&gt;"",_xlfn.STDEV.S(INDEX(Scores,1,A339):INDEX(Scores,1000,A339)),"")</f>
        <v/>
      </c>
    </row>
    <row r="340" spans="1:11" x14ac:dyDescent="0.35">
      <c r="A340" s="122" t="str">
        <f t="shared" ref="A340:A403" si="12">IF(A339&lt;&gt;"",IF(Number_of_criteria&gt;=(A339+1),(A339+1),""),"")</f>
        <v/>
      </c>
      <c r="B340" s="124" t="str">
        <f>IFERROR(LOOKUP(A340,'2. Enter scores'!$G$12:$AE$12,'2. Enter scores'!$G$14:$AE$14),"")</f>
        <v/>
      </c>
      <c r="C340" s="116" t="str">
        <f>IF(B340&lt;&gt;"",MIN(INDEX(Scores,1,A340):INDEX(Scores,1000,A340)),"")</f>
        <v/>
      </c>
      <c r="D340" s="116" t="str">
        <f>IF(B340&lt;&gt;"",MAX(INDEX(Scores,1,A340):INDEX(Scores,1000,A340)),"")</f>
        <v/>
      </c>
      <c r="E340" s="116" t="str">
        <f t="shared" si="11"/>
        <v/>
      </c>
      <c r="F340" s="116" t="str">
        <f>IF(B340&lt;&gt;"",SUM(INDEX(Scores,1,A340):INDEX(Scores,1000,A340))/(Number_of_participants*E340),"")</f>
        <v/>
      </c>
      <c r="G340" s="116" t="str">
        <f>IF(B340&lt;&gt;"",CORREL(INDEX(Scores,1,A340):INDEX(Scores,1000,A340),INDEX(Rest_scores,1,A340):INDEX(Rest_scores,1000,A340)),"")</f>
        <v/>
      </c>
      <c r="H340" s="116" t="str">
        <f>IF(B340&lt;&gt;"",CORREL(INDEX(Scores,1,A340):INDEX(Scores,1000,A340),Total_score),"")</f>
        <v/>
      </c>
      <c r="I340" s="116" t="str">
        <f>IF(B340&lt;&gt;"",CORREL(INDEX(Scores,1,A340):INDEX(Scores,1000,A340),Grade),"")</f>
        <v/>
      </c>
      <c r="J340" s="128" t="str">
        <f>IF(B340&lt;&gt;"",_xlfn.VAR.S(INDEX(Scores,1,A340):INDEX(Scores,1000,A340)),"")</f>
        <v/>
      </c>
      <c r="K340" s="128" t="str">
        <f>IF(B340&lt;&gt;"",_xlfn.STDEV.S(INDEX(Scores,1,A340):INDEX(Scores,1000,A340)),"")</f>
        <v/>
      </c>
    </row>
    <row r="341" spans="1:11" x14ac:dyDescent="0.35">
      <c r="A341" s="122" t="str">
        <f t="shared" si="12"/>
        <v/>
      </c>
      <c r="B341" s="124" t="str">
        <f>IFERROR(LOOKUP(A341,'2. Enter scores'!$G$12:$AE$12,'2. Enter scores'!$G$14:$AE$14),"")</f>
        <v/>
      </c>
      <c r="C341" s="116" t="str">
        <f>IF(B341&lt;&gt;"",MIN(INDEX(Scores,1,A341):INDEX(Scores,1000,A341)),"")</f>
        <v/>
      </c>
      <c r="D341" s="116" t="str">
        <f>IF(B341&lt;&gt;"",MAX(INDEX(Scores,1,A341):INDEX(Scores,1000,A341)),"")</f>
        <v/>
      </c>
      <c r="E341" s="116" t="str">
        <f t="shared" si="11"/>
        <v/>
      </c>
      <c r="F341" s="116" t="str">
        <f>IF(B341&lt;&gt;"",SUM(INDEX(Scores,1,A341):INDEX(Scores,1000,A341))/(Number_of_participants*E341),"")</f>
        <v/>
      </c>
      <c r="G341" s="116" t="str">
        <f>IF(B341&lt;&gt;"",CORREL(INDEX(Scores,1,A341):INDEX(Scores,1000,A341),INDEX(Rest_scores,1,A341):INDEX(Rest_scores,1000,A341)),"")</f>
        <v/>
      </c>
      <c r="H341" s="116" t="str">
        <f>IF(B341&lt;&gt;"",CORREL(INDEX(Scores,1,A341):INDEX(Scores,1000,A341),Total_score),"")</f>
        <v/>
      </c>
      <c r="I341" s="116" t="str">
        <f>IF(B341&lt;&gt;"",CORREL(INDEX(Scores,1,A341):INDEX(Scores,1000,A341),Grade),"")</f>
        <v/>
      </c>
      <c r="J341" s="128" t="str">
        <f>IF(B341&lt;&gt;"",_xlfn.VAR.S(INDEX(Scores,1,A341):INDEX(Scores,1000,A341)),"")</f>
        <v/>
      </c>
      <c r="K341" s="128" t="str">
        <f>IF(B341&lt;&gt;"",_xlfn.STDEV.S(INDEX(Scores,1,A341):INDEX(Scores,1000,A341)),"")</f>
        <v/>
      </c>
    </row>
    <row r="342" spans="1:11" x14ac:dyDescent="0.35">
      <c r="A342" s="122" t="str">
        <f t="shared" si="12"/>
        <v/>
      </c>
      <c r="B342" s="124" t="str">
        <f>IFERROR(LOOKUP(A342,'2. Enter scores'!$G$12:$AE$12,'2. Enter scores'!$G$14:$AE$14),"")</f>
        <v/>
      </c>
      <c r="C342" s="116" t="str">
        <f>IF(B342&lt;&gt;"",MIN(INDEX(Scores,1,A342):INDEX(Scores,1000,A342)),"")</f>
        <v/>
      </c>
      <c r="D342" s="116" t="str">
        <f>IF(B342&lt;&gt;"",MAX(INDEX(Scores,1,A342):INDEX(Scores,1000,A342)),"")</f>
        <v/>
      </c>
      <c r="E342" s="116" t="str">
        <f t="shared" si="11"/>
        <v/>
      </c>
      <c r="F342" s="116" t="str">
        <f>IF(B342&lt;&gt;"",SUM(INDEX(Scores,1,A342):INDEX(Scores,1000,A342))/(Number_of_participants*E342),"")</f>
        <v/>
      </c>
      <c r="G342" s="116" t="str">
        <f>IF(B342&lt;&gt;"",CORREL(INDEX(Scores,1,A342):INDEX(Scores,1000,A342),INDEX(Rest_scores,1,A342):INDEX(Rest_scores,1000,A342)),"")</f>
        <v/>
      </c>
      <c r="H342" s="116" t="str">
        <f>IF(B342&lt;&gt;"",CORREL(INDEX(Scores,1,A342):INDEX(Scores,1000,A342),Total_score),"")</f>
        <v/>
      </c>
      <c r="I342" s="116" t="str">
        <f>IF(B342&lt;&gt;"",CORREL(INDEX(Scores,1,A342):INDEX(Scores,1000,A342),Grade),"")</f>
        <v/>
      </c>
      <c r="J342" s="128" t="str">
        <f>IF(B342&lt;&gt;"",_xlfn.VAR.S(INDEX(Scores,1,A342):INDEX(Scores,1000,A342)),"")</f>
        <v/>
      </c>
      <c r="K342" s="128" t="str">
        <f>IF(B342&lt;&gt;"",_xlfn.STDEV.S(INDEX(Scores,1,A342):INDEX(Scores,1000,A342)),"")</f>
        <v/>
      </c>
    </row>
    <row r="343" spans="1:11" x14ac:dyDescent="0.35">
      <c r="A343" s="122" t="str">
        <f t="shared" si="12"/>
        <v/>
      </c>
      <c r="B343" s="124" t="str">
        <f>IFERROR(LOOKUP(A343,'2. Enter scores'!$G$12:$AE$12,'2. Enter scores'!$G$14:$AE$14),"")</f>
        <v/>
      </c>
      <c r="C343" s="116" t="str">
        <f>IF(B343&lt;&gt;"",MIN(INDEX(Scores,1,A343):INDEX(Scores,1000,A343)),"")</f>
        <v/>
      </c>
      <c r="D343" s="116" t="str">
        <f>IF(B343&lt;&gt;"",MAX(INDEX(Scores,1,A343):INDEX(Scores,1000,A343)),"")</f>
        <v/>
      </c>
      <c r="E343" s="116" t="str">
        <f t="shared" si="11"/>
        <v/>
      </c>
      <c r="F343" s="116" t="str">
        <f>IF(B343&lt;&gt;"",SUM(INDEX(Scores,1,A343):INDEX(Scores,1000,A343))/(Number_of_participants*E343),"")</f>
        <v/>
      </c>
      <c r="G343" s="116" t="str">
        <f>IF(B343&lt;&gt;"",CORREL(INDEX(Scores,1,A343):INDEX(Scores,1000,A343),INDEX(Rest_scores,1,A343):INDEX(Rest_scores,1000,A343)),"")</f>
        <v/>
      </c>
      <c r="H343" s="116" t="str">
        <f>IF(B343&lt;&gt;"",CORREL(INDEX(Scores,1,A343):INDEX(Scores,1000,A343),Total_score),"")</f>
        <v/>
      </c>
      <c r="I343" s="116" t="str">
        <f>IF(B343&lt;&gt;"",CORREL(INDEX(Scores,1,A343):INDEX(Scores,1000,A343),Grade),"")</f>
        <v/>
      </c>
      <c r="J343" s="128" t="str">
        <f>IF(B343&lt;&gt;"",_xlfn.VAR.S(INDEX(Scores,1,A343):INDEX(Scores,1000,A343)),"")</f>
        <v/>
      </c>
      <c r="K343" s="128" t="str">
        <f>IF(B343&lt;&gt;"",_xlfn.STDEV.S(INDEX(Scores,1,A343):INDEX(Scores,1000,A343)),"")</f>
        <v/>
      </c>
    </row>
    <row r="344" spans="1:11" x14ac:dyDescent="0.35">
      <c r="A344" s="122" t="str">
        <f t="shared" si="12"/>
        <v/>
      </c>
      <c r="B344" s="124" t="str">
        <f>IFERROR(LOOKUP(A344,'2. Enter scores'!$G$12:$AE$12,'2. Enter scores'!$G$14:$AE$14),"")</f>
        <v/>
      </c>
      <c r="C344" s="116" t="str">
        <f>IF(B344&lt;&gt;"",MIN(INDEX(Scores,1,A344):INDEX(Scores,1000,A344)),"")</f>
        <v/>
      </c>
      <c r="D344" s="116" t="str">
        <f>IF(B344&lt;&gt;"",MAX(INDEX(Scores,1,A344):INDEX(Scores,1000,A344)),"")</f>
        <v/>
      </c>
      <c r="E344" s="116" t="str">
        <f t="shared" si="11"/>
        <v/>
      </c>
      <c r="F344" s="116" t="str">
        <f>IF(B344&lt;&gt;"",SUM(INDEX(Scores,1,A344):INDEX(Scores,1000,A344))/(Number_of_participants*E344),"")</f>
        <v/>
      </c>
      <c r="G344" s="116" t="str">
        <f>IF(B344&lt;&gt;"",CORREL(INDEX(Scores,1,A344):INDEX(Scores,1000,A344),INDEX(Rest_scores,1,A344):INDEX(Rest_scores,1000,A344)),"")</f>
        <v/>
      </c>
      <c r="H344" s="116" t="str">
        <f>IF(B344&lt;&gt;"",CORREL(INDEX(Scores,1,A344):INDEX(Scores,1000,A344),Total_score),"")</f>
        <v/>
      </c>
      <c r="I344" s="116" t="str">
        <f>IF(B344&lt;&gt;"",CORREL(INDEX(Scores,1,A344):INDEX(Scores,1000,A344),Grade),"")</f>
        <v/>
      </c>
      <c r="J344" s="128" t="str">
        <f>IF(B344&lt;&gt;"",_xlfn.VAR.S(INDEX(Scores,1,A344):INDEX(Scores,1000,A344)),"")</f>
        <v/>
      </c>
      <c r="K344" s="128" t="str">
        <f>IF(B344&lt;&gt;"",_xlfn.STDEV.S(INDEX(Scores,1,A344):INDEX(Scores,1000,A344)),"")</f>
        <v/>
      </c>
    </row>
    <row r="345" spans="1:11" x14ac:dyDescent="0.35">
      <c r="A345" s="122" t="str">
        <f t="shared" si="12"/>
        <v/>
      </c>
      <c r="B345" s="124" t="str">
        <f>IFERROR(LOOKUP(A345,'2. Enter scores'!$G$12:$AE$12,'2. Enter scores'!$G$14:$AE$14),"")</f>
        <v/>
      </c>
      <c r="C345" s="116" t="str">
        <f>IF(B345&lt;&gt;"",MIN(INDEX(Scores,1,A345):INDEX(Scores,1000,A345)),"")</f>
        <v/>
      </c>
      <c r="D345" s="116" t="str">
        <f>IF(B345&lt;&gt;"",MAX(INDEX(Scores,1,A345):INDEX(Scores,1000,A345)),"")</f>
        <v/>
      </c>
      <c r="E345" s="116" t="str">
        <f t="shared" si="11"/>
        <v/>
      </c>
      <c r="F345" s="116" t="str">
        <f>IF(B345&lt;&gt;"",SUM(INDEX(Scores,1,A345):INDEX(Scores,1000,A345))/(Number_of_participants*E345),"")</f>
        <v/>
      </c>
      <c r="G345" s="116" t="str">
        <f>IF(B345&lt;&gt;"",CORREL(INDEX(Scores,1,A345):INDEX(Scores,1000,A345),INDEX(Rest_scores,1,A345):INDEX(Rest_scores,1000,A345)),"")</f>
        <v/>
      </c>
      <c r="H345" s="116" t="str">
        <f>IF(B345&lt;&gt;"",CORREL(INDEX(Scores,1,A345):INDEX(Scores,1000,A345),Total_score),"")</f>
        <v/>
      </c>
      <c r="I345" s="116" t="str">
        <f>IF(B345&lt;&gt;"",CORREL(INDEX(Scores,1,A345):INDEX(Scores,1000,A345),Grade),"")</f>
        <v/>
      </c>
      <c r="J345" s="128" t="str">
        <f>IF(B345&lt;&gt;"",_xlfn.VAR.S(INDEX(Scores,1,A345):INDEX(Scores,1000,A345)),"")</f>
        <v/>
      </c>
      <c r="K345" s="128" t="str">
        <f>IF(B345&lt;&gt;"",_xlfn.STDEV.S(INDEX(Scores,1,A345):INDEX(Scores,1000,A345)),"")</f>
        <v/>
      </c>
    </row>
    <row r="346" spans="1:11" x14ac:dyDescent="0.35">
      <c r="A346" s="122" t="str">
        <f t="shared" si="12"/>
        <v/>
      </c>
      <c r="B346" s="124" t="str">
        <f>IFERROR(LOOKUP(A346,'2. Enter scores'!$G$12:$AE$12,'2. Enter scores'!$G$14:$AE$14),"")</f>
        <v/>
      </c>
      <c r="C346" s="116" t="str">
        <f>IF(B346&lt;&gt;"",MIN(INDEX(Scores,1,A346):INDEX(Scores,1000,A346)),"")</f>
        <v/>
      </c>
      <c r="D346" s="116" t="str">
        <f>IF(B346&lt;&gt;"",MAX(INDEX(Scores,1,A346):INDEX(Scores,1000,A346)),"")</f>
        <v/>
      </c>
      <c r="E346" s="116" t="str">
        <f t="shared" si="11"/>
        <v/>
      </c>
      <c r="F346" s="116" t="str">
        <f>IF(B346&lt;&gt;"",SUM(INDEX(Scores,1,A346):INDEX(Scores,1000,A346))/(Number_of_participants*E346),"")</f>
        <v/>
      </c>
      <c r="G346" s="116" t="str">
        <f>IF(B346&lt;&gt;"",CORREL(INDEX(Scores,1,A346):INDEX(Scores,1000,A346),INDEX(Rest_scores,1,A346):INDEX(Rest_scores,1000,A346)),"")</f>
        <v/>
      </c>
      <c r="H346" s="116" t="str">
        <f>IF(B346&lt;&gt;"",CORREL(INDEX(Scores,1,A346):INDEX(Scores,1000,A346),Total_score),"")</f>
        <v/>
      </c>
      <c r="I346" s="116" t="str">
        <f>IF(B346&lt;&gt;"",CORREL(INDEX(Scores,1,A346):INDEX(Scores,1000,A346),Grade),"")</f>
        <v/>
      </c>
      <c r="J346" s="128" t="str">
        <f>IF(B346&lt;&gt;"",_xlfn.VAR.S(INDEX(Scores,1,A346):INDEX(Scores,1000,A346)),"")</f>
        <v/>
      </c>
      <c r="K346" s="128" t="str">
        <f>IF(B346&lt;&gt;"",_xlfn.STDEV.S(INDEX(Scores,1,A346):INDEX(Scores,1000,A346)),"")</f>
        <v/>
      </c>
    </row>
    <row r="347" spans="1:11" x14ac:dyDescent="0.35">
      <c r="A347" s="122" t="str">
        <f t="shared" si="12"/>
        <v/>
      </c>
      <c r="B347" s="124" t="str">
        <f>IFERROR(LOOKUP(A347,'2. Enter scores'!$G$12:$AE$12,'2. Enter scores'!$G$14:$AE$14),"")</f>
        <v/>
      </c>
      <c r="C347" s="116" t="str">
        <f>IF(B347&lt;&gt;"",MIN(INDEX(Scores,1,A347):INDEX(Scores,1000,A347)),"")</f>
        <v/>
      </c>
      <c r="D347" s="116" t="str">
        <f>IF(B347&lt;&gt;"",MAX(INDEX(Scores,1,A347):INDEX(Scores,1000,A347)),"")</f>
        <v/>
      </c>
      <c r="E347" s="116" t="str">
        <f t="shared" si="11"/>
        <v/>
      </c>
      <c r="F347" s="116" t="str">
        <f>IF(B347&lt;&gt;"",SUM(INDEX(Scores,1,A347):INDEX(Scores,1000,A347))/(Number_of_participants*E347),"")</f>
        <v/>
      </c>
      <c r="G347" s="116" t="str">
        <f>IF(B347&lt;&gt;"",CORREL(INDEX(Scores,1,A347):INDEX(Scores,1000,A347),INDEX(Rest_scores,1,A347):INDEX(Rest_scores,1000,A347)),"")</f>
        <v/>
      </c>
      <c r="H347" s="116" t="str">
        <f>IF(B347&lt;&gt;"",CORREL(INDEX(Scores,1,A347):INDEX(Scores,1000,A347),Total_score),"")</f>
        <v/>
      </c>
      <c r="I347" s="116" t="str">
        <f>IF(B347&lt;&gt;"",CORREL(INDEX(Scores,1,A347):INDEX(Scores,1000,A347),Grade),"")</f>
        <v/>
      </c>
      <c r="J347" s="128" t="str">
        <f>IF(B347&lt;&gt;"",_xlfn.VAR.S(INDEX(Scores,1,A347):INDEX(Scores,1000,A347)),"")</f>
        <v/>
      </c>
      <c r="K347" s="128" t="str">
        <f>IF(B347&lt;&gt;"",_xlfn.STDEV.S(INDEX(Scores,1,A347):INDEX(Scores,1000,A347)),"")</f>
        <v/>
      </c>
    </row>
    <row r="348" spans="1:11" x14ac:dyDescent="0.35">
      <c r="A348" s="122" t="str">
        <f t="shared" si="12"/>
        <v/>
      </c>
      <c r="B348" s="124" t="str">
        <f>IFERROR(LOOKUP(A348,'2. Enter scores'!$G$12:$AE$12,'2. Enter scores'!$G$14:$AE$14),"")</f>
        <v/>
      </c>
      <c r="C348" s="116" t="str">
        <f>IF(B348&lt;&gt;"",MIN(INDEX(Scores,1,A348):INDEX(Scores,1000,A348)),"")</f>
        <v/>
      </c>
      <c r="D348" s="116" t="str">
        <f>IF(B348&lt;&gt;"",MAX(INDEX(Scores,1,A348):INDEX(Scores,1000,A348)),"")</f>
        <v/>
      </c>
      <c r="E348" s="116" t="str">
        <f t="shared" si="11"/>
        <v/>
      </c>
      <c r="F348" s="116" t="str">
        <f>IF(B348&lt;&gt;"",SUM(INDEX(Scores,1,A348):INDEX(Scores,1000,A348))/(Number_of_participants*E348),"")</f>
        <v/>
      </c>
      <c r="G348" s="116" t="str">
        <f>IF(B348&lt;&gt;"",CORREL(INDEX(Scores,1,A348):INDEX(Scores,1000,A348),INDEX(Rest_scores,1,A348):INDEX(Rest_scores,1000,A348)),"")</f>
        <v/>
      </c>
      <c r="H348" s="116" t="str">
        <f>IF(B348&lt;&gt;"",CORREL(INDEX(Scores,1,A348):INDEX(Scores,1000,A348),Total_score),"")</f>
        <v/>
      </c>
      <c r="I348" s="116" t="str">
        <f>IF(B348&lt;&gt;"",CORREL(INDEX(Scores,1,A348):INDEX(Scores,1000,A348),Grade),"")</f>
        <v/>
      </c>
      <c r="J348" s="128" t="str">
        <f>IF(B348&lt;&gt;"",_xlfn.VAR.S(INDEX(Scores,1,A348):INDEX(Scores,1000,A348)),"")</f>
        <v/>
      </c>
      <c r="K348" s="128" t="str">
        <f>IF(B348&lt;&gt;"",_xlfn.STDEV.S(INDEX(Scores,1,A348):INDEX(Scores,1000,A348)),"")</f>
        <v/>
      </c>
    </row>
    <row r="349" spans="1:11" x14ac:dyDescent="0.35">
      <c r="A349" s="122" t="str">
        <f t="shared" si="12"/>
        <v/>
      </c>
      <c r="B349" s="124" t="str">
        <f>IFERROR(LOOKUP(A349,'2. Enter scores'!$G$12:$AE$12,'2. Enter scores'!$G$14:$AE$14),"")</f>
        <v/>
      </c>
      <c r="C349" s="116" t="str">
        <f>IF(B349&lt;&gt;"",MIN(INDEX(Scores,1,A349):INDEX(Scores,1000,A349)),"")</f>
        <v/>
      </c>
      <c r="D349" s="116" t="str">
        <f>IF(B349&lt;&gt;"",MAX(INDEX(Scores,1,A349):INDEX(Scores,1000,A349)),"")</f>
        <v/>
      </c>
      <c r="E349" s="116" t="str">
        <f t="shared" si="11"/>
        <v/>
      </c>
      <c r="F349" s="116" t="str">
        <f>IF(B349&lt;&gt;"",SUM(INDEX(Scores,1,A349):INDEX(Scores,1000,A349))/(Number_of_participants*E349),"")</f>
        <v/>
      </c>
      <c r="G349" s="116" t="str">
        <f>IF(B349&lt;&gt;"",CORREL(INDEX(Scores,1,A349):INDEX(Scores,1000,A349),INDEX(Rest_scores,1,A349):INDEX(Rest_scores,1000,A349)),"")</f>
        <v/>
      </c>
      <c r="H349" s="116" t="str">
        <f>IF(B349&lt;&gt;"",CORREL(INDEX(Scores,1,A349):INDEX(Scores,1000,A349),Total_score),"")</f>
        <v/>
      </c>
      <c r="I349" s="116" t="str">
        <f>IF(B349&lt;&gt;"",CORREL(INDEX(Scores,1,A349):INDEX(Scores,1000,A349),Grade),"")</f>
        <v/>
      </c>
      <c r="J349" s="128" t="str">
        <f>IF(B349&lt;&gt;"",_xlfn.VAR.S(INDEX(Scores,1,A349):INDEX(Scores,1000,A349)),"")</f>
        <v/>
      </c>
      <c r="K349" s="128" t="str">
        <f>IF(B349&lt;&gt;"",_xlfn.STDEV.S(INDEX(Scores,1,A349):INDEX(Scores,1000,A349)),"")</f>
        <v/>
      </c>
    </row>
    <row r="350" spans="1:11" x14ac:dyDescent="0.35">
      <c r="A350" s="122" t="str">
        <f t="shared" si="12"/>
        <v/>
      </c>
      <c r="B350" s="124" t="str">
        <f>IFERROR(LOOKUP(A350,'2. Enter scores'!$G$12:$AE$12,'2. Enter scores'!$G$14:$AE$14),"")</f>
        <v/>
      </c>
      <c r="C350" s="116" t="str">
        <f>IF(B350&lt;&gt;"",MIN(INDEX(Scores,1,A350):INDEX(Scores,1000,A350)),"")</f>
        <v/>
      </c>
      <c r="D350" s="116" t="str">
        <f>IF(B350&lt;&gt;"",MAX(INDEX(Scores,1,A350):INDEX(Scores,1000,A350)),"")</f>
        <v/>
      </c>
      <c r="E350" s="116" t="str">
        <f t="shared" si="11"/>
        <v/>
      </c>
      <c r="F350" s="116" t="str">
        <f>IF(B350&lt;&gt;"",SUM(INDEX(Scores,1,A350):INDEX(Scores,1000,A350))/(Number_of_participants*E350),"")</f>
        <v/>
      </c>
      <c r="G350" s="116" t="str">
        <f>IF(B350&lt;&gt;"",CORREL(INDEX(Scores,1,A350):INDEX(Scores,1000,A350),INDEX(Rest_scores,1,A350):INDEX(Rest_scores,1000,A350)),"")</f>
        <v/>
      </c>
      <c r="H350" s="116" t="str">
        <f>IF(B350&lt;&gt;"",CORREL(INDEX(Scores,1,A350):INDEX(Scores,1000,A350),Total_score),"")</f>
        <v/>
      </c>
      <c r="I350" s="116" t="str">
        <f>IF(B350&lt;&gt;"",CORREL(INDEX(Scores,1,A350):INDEX(Scores,1000,A350),Grade),"")</f>
        <v/>
      </c>
      <c r="J350" s="128" t="str">
        <f>IF(B350&lt;&gt;"",_xlfn.VAR.S(INDEX(Scores,1,A350):INDEX(Scores,1000,A350)),"")</f>
        <v/>
      </c>
      <c r="K350" s="128" t="str">
        <f>IF(B350&lt;&gt;"",_xlfn.STDEV.S(INDEX(Scores,1,A350):INDEX(Scores,1000,A350)),"")</f>
        <v/>
      </c>
    </row>
    <row r="351" spans="1:11" x14ac:dyDescent="0.35">
      <c r="A351" s="122" t="str">
        <f t="shared" si="12"/>
        <v/>
      </c>
      <c r="B351" s="124" t="str">
        <f>IFERROR(LOOKUP(A351,'2. Enter scores'!$G$12:$AE$12,'2. Enter scores'!$G$14:$AE$14),"")</f>
        <v/>
      </c>
      <c r="C351" s="116" t="str">
        <f>IF(B351&lt;&gt;"",MIN(INDEX(Scores,1,A351):INDEX(Scores,1000,A351)),"")</f>
        <v/>
      </c>
      <c r="D351" s="116" t="str">
        <f>IF(B351&lt;&gt;"",MAX(INDEX(Scores,1,A351):INDEX(Scores,1000,A351)),"")</f>
        <v/>
      </c>
      <c r="E351" s="116" t="str">
        <f t="shared" si="11"/>
        <v/>
      </c>
      <c r="F351" s="116" t="str">
        <f>IF(B351&lt;&gt;"",SUM(INDEX(Scores,1,A351):INDEX(Scores,1000,A351))/(Number_of_participants*E351),"")</f>
        <v/>
      </c>
      <c r="G351" s="116" t="str">
        <f>IF(B351&lt;&gt;"",CORREL(INDEX(Scores,1,A351):INDEX(Scores,1000,A351),INDEX(Rest_scores,1,A351):INDEX(Rest_scores,1000,A351)),"")</f>
        <v/>
      </c>
      <c r="H351" s="116" t="str">
        <f>IF(B351&lt;&gt;"",CORREL(INDEX(Scores,1,A351):INDEX(Scores,1000,A351),Total_score),"")</f>
        <v/>
      </c>
      <c r="I351" s="116" t="str">
        <f>IF(B351&lt;&gt;"",CORREL(INDEX(Scores,1,A351):INDEX(Scores,1000,A351),Grade),"")</f>
        <v/>
      </c>
      <c r="J351" s="128" t="str">
        <f>IF(B351&lt;&gt;"",_xlfn.VAR.S(INDEX(Scores,1,A351):INDEX(Scores,1000,A351)),"")</f>
        <v/>
      </c>
      <c r="K351" s="128" t="str">
        <f>IF(B351&lt;&gt;"",_xlfn.STDEV.S(INDEX(Scores,1,A351):INDEX(Scores,1000,A351)),"")</f>
        <v/>
      </c>
    </row>
    <row r="352" spans="1:11" x14ac:dyDescent="0.35">
      <c r="A352" s="122" t="str">
        <f t="shared" si="12"/>
        <v/>
      </c>
      <c r="B352" s="124" t="str">
        <f>IFERROR(LOOKUP(A352,'2. Enter scores'!$G$12:$AE$12,'2. Enter scores'!$G$14:$AE$14),"")</f>
        <v/>
      </c>
      <c r="C352" s="116" t="str">
        <f>IF(B352&lt;&gt;"",MIN(INDEX(Scores,1,A352):INDEX(Scores,1000,A352)),"")</f>
        <v/>
      </c>
      <c r="D352" s="116" t="str">
        <f>IF(B352&lt;&gt;"",MAX(INDEX(Scores,1,A352):INDEX(Scores,1000,A352)),"")</f>
        <v/>
      </c>
      <c r="E352" s="116" t="str">
        <f t="shared" si="11"/>
        <v/>
      </c>
      <c r="F352" s="116" t="str">
        <f>IF(B352&lt;&gt;"",SUM(INDEX(Scores,1,A352):INDEX(Scores,1000,A352))/(Number_of_participants*E352),"")</f>
        <v/>
      </c>
      <c r="G352" s="116" t="str">
        <f>IF(B352&lt;&gt;"",CORREL(INDEX(Scores,1,A352):INDEX(Scores,1000,A352),INDEX(Rest_scores,1,A352):INDEX(Rest_scores,1000,A352)),"")</f>
        <v/>
      </c>
      <c r="H352" s="116" t="str">
        <f>IF(B352&lt;&gt;"",CORREL(INDEX(Scores,1,A352):INDEX(Scores,1000,A352),Total_score),"")</f>
        <v/>
      </c>
      <c r="I352" s="116" t="str">
        <f>IF(B352&lt;&gt;"",CORREL(INDEX(Scores,1,A352):INDEX(Scores,1000,A352),Grade),"")</f>
        <v/>
      </c>
      <c r="J352" s="128" t="str">
        <f>IF(B352&lt;&gt;"",_xlfn.VAR.S(INDEX(Scores,1,A352):INDEX(Scores,1000,A352)),"")</f>
        <v/>
      </c>
      <c r="K352" s="128" t="str">
        <f>IF(B352&lt;&gt;"",_xlfn.STDEV.S(INDEX(Scores,1,A352):INDEX(Scores,1000,A352)),"")</f>
        <v/>
      </c>
    </row>
    <row r="353" spans="1:11" x14ac:dyDescent="0.35">
      <c r="A353" s="122" t="str">
        <f t="shared" si="12"/>
        <v/>
      </c>
      <c r="B353" s="124" t="str">
        <f>IFERROR(LOOKUP(A353,'2. Enter scores'!$G$12:$AE$12,'2. Enter scores'!$G$14:$AE$14),"")</f>
        <v/>
      </c>
      <c r="C353" s="116" t="str">
        <f>IF(B353&lt;&gt;"",MIN(INDEX(Scores,1,A353):INDEX(Scores,1000,A353)),"")</f>
        <v/>
      </c>
      <c r="D353" s="116" t="str">
        <f>IF(B353&lt;&gt;"",MAX(INDEX(Scores,1,A353):INDEX(Scores,1000,A353)),"")</f>
        <v/>
      </c>
      <c r="E353" s="116" t="str">
        <f t="shared" si="11"/>
        <v/>
      </c>
      <c r="F353" s="116" t="str">
        <f>IF(B353&lt;&gt;"",SUM(INDEX(Scores,1,A353):INDEX(Scores,1000,A353))/(Number_of_participants*E353),"")</f>
        <v/>
      </c>
      <c r="G353" s="116" t="str">
        <f>IF(B353&lt;&gt;"",CORREL(INDEX(Scores,1,A353):INDEX(Scores,1000,A353),INDEX(Rest_scores,1,A353):INDEX(Rest_scores,1000,A353)),"")</f>
        <v/>
      </c>
      <c r="H353" s="116" t="str">
        <f>IF(B353&lt;&gt;"",CORREL(INDEX(Scores,1,A353):INDEX(Scores,1000,A353),Total_score),"")</f>
        <v/>
      </c>
      <c r="I353" s="116" t="str">
        <f>IF(B353&lt;&gt;"",CORREL(INDEX(Scores,1,A353):INDEX(Scores,1000,A353),Grade),"")</f>
        <v/>
      </c>
      <c r="J353" s="128" t="str">
        <f>IF(B353&lt;&gt;"",_xlfn.VAR.S(INDEX(Scores,1,A353):INDEX(Scores,1000,A353)),"")</f>
        <v/>
      </c>
      <c r="K353" s="128" t="str">
        <f>IF(B353&lt;&gt;"",_xlfn.STDEV.S(INDEX(Scores,1,A353):INDEX(Scores,1000,A353)),"")</f>
        <v/>
      </c>
    </row>
    <row r="354" spans="1:11" x14ac:dyDescent="0.35">
      <c r="A354" s="122" t="str">
        <f t="shared" si="12"/>
        <v/>
      </c>
      <c r="B354" s="124" t="str">
        <f>IFERROR(LOOKUP(A354,'2. Enter scores'!$G$12:$AE$12,'2. Enter scores'!$G$14:$AE$14),"")</f>
        <v/>
      </c>
      <c r="C354" s="116" t="str">
        <f>IF(B354&lt;&gt;"",MIN(INDEX(Scores,1,A354):INDEX(Scores,1000,A354)),"")</f>
        <v/>
      </c>
      <c r="D354" s="116" t="str">
        <f>IF(B354&lt;&gt;"",MAX(INDEX(Scores,1,A354):INDEX(Scores,1000,A354)),"")</f>
        <v/>
      </c>
      <c r="E354" s="116" t="str">
        <f t="shared" si="11"/>
        <v/>
      </c>
      <c r="F354" s="116" t="str">
        <f>IF(B354&lt;&gt;"",SUM(INDEX(Scores,1,A354):INDEX(Scores,1000,A354))/(Number_of_participants*E354),"")</f>
        <v/>
      </c>
      <c r="G354" s="116" t="str">
        <f>IF(B354&lt;&gt;"",CORREL(INDEX(Scores,1,A354):INDEX(Scores,1000,A354),INDEX(Rest_scores,1,A354):INDEX(Rest_scores,1000,A354)),"")</f>
        <v/>
      </c>
      <c r="H354" s="116" t="str">
        <f>IF(B354&lt;&gt;"",CORREL(INDEX(Scores,1,A354):INDEX(Scores,1000,A354),Total_score),"")</f>
        <v/>
      </c>
      <c r="I354" s="116" t="str">
        <f>IF(B354&lt;&gt;"",CORREL(INDEX(Scores,1,A354):INDEX(Scores,1000,A354),Grade),"")</f>
        <v/>
      </c>
      <c r="J354" s="128" t="str">
        <f>IF(B354&lt;&gt;"",_xlfn.VAR.S(INDEX(Scores,1,A354):INDEX(Scores,1000,A354)),"")</f>
        <v/>
      </c>
      <c r="K354" s="128" t="str">
        <f>IF(B354&lt;&gt;"",_xlfn.STDEV.S(INDEX(Scores,1,A354):INDEX(Scores,1000,A354)),"")</f>
        <v/>
      </c>
    </row>
    <row r="355" spans="1:11" x14ac:dyDescent="0.35">
      <c r="A355" s="122" t="str">
        <f t="shared" si="12"/>
        <v/>
      </c>
      <c r="B355" s="124" t="str">
        <f>IFERROR(LOOKUP(A355,'2. Enter scores'!$G$12:$AE$12,'2. Enter scores'!$G$14:$AE$14),"")</f>
        <v/>
      </c>
      <c r="C355" s="116" t="str">
        <f>IF(B355&lt;&gt;"",MIN(INDEX(Scores,1,A355):INDEX(Scores,1000,A355)),"")</f>
        <v/>
      </c>
      <c r="D355" s="116" t="str">
        <f>IF(B355&lt;&gt;"",MAX(INDEX(Scores,1,A355):INDEX(Scores,1000,A355)),"")</f>
        <v/>
      </c>
      <c r="E355" s="116" t="str">
        <f t="shared" si="11"/>
        <v/>
      </c>
      <c r="F355" s="116" t="str">
        <f>IF(B355&lt;&gt;"",SUM(INDEX(Scores,1,A355):INDEX(Scores,1000,A355))/(Number_of_participants*E355),"")</f>
        <v/>
      </c>
      <c r="G355" s="116" t="str">
        <f>IF(B355&lt;&gt;"",CORREL(INDEX(Scores,1,A355):INDEX(Scores,1000,A355),INDEX(Rest_scores,1,A355):INDEX(Rest_scores,1000,A355)),"")</f>
        <v/>
      </c>
      <c r="H355" s="116" t="str">
        <f>IF(B355&lt;&gt;"",CORREL(INDEX(Scores,1,A355):INDEX(Scores,1000,A355),Total_score),"")</f>
        <v/>
      </c>
      <c r="I355" s="116" t="str">
        <f>IF(B355&lt;&gt;"",CORREL(INDEX(Scores,1,A355):INDEX(Scores,1000,A355),Grade),"")</f>
        <v/>
      </c>
      <c r="J355" s="128" t="str">
        <f>IF(B355&lt;&gt;"",_xlfn.VAR.S(INDEX(Scores,1,A355):INDEX(Scores,1000,A355)),"")</f>
        <v/>
      </c>
      <c r="K355" s="128" t="str">
        <f>IF(B355&lt;&gt;"",_xlfn.STDEV.S(INDEX(Scores,1,A355):INDEX(Scores,1000,A355)),"")</f>
        <v/>
      </c>
    </row>
    <row r="356" spans="1:11" x14ac:dyDescent="0.35">
      <c r="A356" s="122" t="str">
        <f t="shared" si="12"/>
        <v/>
      </c>
      <c r="B356" s="124" t="str">
        <f>IFERROR(LOOKUP(A356,'2. Enter scores'!$G$12:$AE$12,'2. Enter scores'!$G$14:$AE$14),"")</f>
        <v/>
      </c>
      <c r="C356" s="116" t="str">
        <f>IF(B356&lt;&gt;"",MIN(INDEX(Scores,1,A356):INDEX(Scores,1000,A356)),"")</f>
        <v/>
      </c>
      <c r="D356" s="116" t="str">
        <f>IF(B356&lt;&gt;"",MAX(INDEX(Scores,1,A356):INDEX(Scores,1000,A356)),"")</f>
        <v/>
      </c>
      <c r="E356" s="116" t="str">
        <f t="shared" si="11"/>
        <v/>
      </c>
      <c r="F356" s="116" t="str">
        <f>IF(B356&lt;&gt;"",SUM(INDEX(Scores,1,A356):INDEX(Scores,1000,A356))/(Number_of_participants*E356),"")</f>
        <v/>
      </c>
      <c r="G356" s="116" t="str">
        <f>IF(B356&lt;&gt;"",CORREL(INDEX(Scores,1,A356):INDEX(Scores,1000,A356),INDEX(Rest_scores,1,A356):INDEX(Rest_scores,1000,A356)),"")</f>
        <v/>
      </c>
      <c r="H356" s="116" t="str">
        <f>IF(B356&lt;&gt;"",CORREL(INDEX(Scores,1,A356):INDEX(Scores,1000,A356),Total_score),"")</f>
        <v/>
      </c>
      <c r="I356" s="116" t="str">
        <f>IF(B356&lt;&gt;"",CORREL(INDEX(Scores,1,A356):INDEX(Scores,1000,A356),Grade),"")</f>
        <v/>
      </c>
      <c r="J356" s="128" t="str">
        <f>IF(B356&lt;&gt;"",_xlfn.VAR.S(INDEX(Scores,1,A356):INDEX(Scores,1000,A356)),"")</f>
        <v/>
      </c>
      <c r="K356" s="128" t="str">
        <f>IF(B356&lt;&gt;"",_xlfn.STDEV.S(INDEX(Scores,1,A356):INDEX(Scores,1000,A356)),"")</f>
        <v/>
      </c>
    </row>
    <row r="357" spans="1:11" x14ac:dyDescent="0.35">
      <c r="A357" s="122" t="str">
        <f t="shared" si="12"/>
        <v/>
      </c>
      <c r="B357" s="124" t="str">
        <f>IFERROR(LOOKUP(A357,'2. Enter scores'!$G$12:$AE$12,'2. Enter scores'!$G$14:$AE$14),"")</f>
        <v/>
      </c>
      <c r="C357" s="116" t="str">
        <f>IF(B357&lt;&gt;"",MIN(INDEX(Scores,1,A357):INDEX(Scores,1000,A357)),"")</f>
        <v/>
      </c>
      <c r="D357" s="116" t="str">
        <f>IF(B357&lt;&gt;"",MAX(INDEX(Scores,1,A357):INDEX(Scores,1000,A357)),"")</f>
        <v/>
      </c>
      <c r="E357" s="116" t="str">
        <f t="shared" si="11"/>
        <v/>
      </c>
      <c r="F357" s="116" t="str">
        <f>IF(B357&lt;&gt;"",SUM(INDEX(Scores,1,A357):INDEX(Scores,1000,A357))/(Number_of_participants*E357),"")</f>
        <v/>
      </c>
      <c r="G357" s="116" t="str">
        <f>IF(B357&lt;&gt;"",CORREL(INDEX(Scores,1,A357):INDEX(Scores,1000,A357),INDEX(Rest_scores,1,A357):INDEX(Rest_scores,1000,A357)),"")</f>
        <v/>
      </c>
      <c r="H357" s="116" t="str">
        <f>IF(B357&lt;&gt;"",CORREL(INDEX(Scores,1,A357):INDEX(Scores,1000,A357),Total_score),"")</f>
        <v/>
      </c>
      <c r="I357" s="116" t="str">
        <f>IF(B357&lt;&gt;"",CORREL(INDEX(Scores,1,A357):INDEX(Scores,1000,A357),Grade),"")</f>
        <v/>
      </c>
      <c r="J357" s="128" t="str">
        <f>IF(B357&lt;&gt;"",_xlfn.VAR.S(INDEX(Scores,1,A357):INDEX(Scores,1000,A357)),"")</f>
        <v/>
      </c>
      <c r="K357" s="128" t="str">
        <f>IF(B357&lt;&gt;"",_xlfn.STDEV.S(INDEX(Scores,1,A357):INDEX(Scores,1000,A357)),"")</f>
        <v/>
      </c>
    </row>
    <row r="358" spans="1:11" x14ac:dyDescent="0.35">
      <c r="A358" s="122" t="str">
        <f t="shared" si="12"/>
        <v/>
      </c>
      <c r="B358" s="124" t="str">
        <f>IFERROR(LOOKUP(A358,'2. Enter scores'!$G$12:$AE$12,'2. Enter scores'!$G$14:$AE$14),"")</f>
        <v/>
      </c>
      <c r="C358" s="116" t="str">
        <f>IF(B358&lt;&gt;"",MIN(INDEX(Scores,1,A358):INDEX(Scores,1000,A358)),"")</f>
        <v/>
      </c>
      <c r="D358" s="116" t="str">
        <f>IF(B358&lt;&gt;"",MAX(INDEX(Scores,1,A358):INDEX(Scores,1000,A358)),"")</f>
        <v/>
      </c>
      <c r="E358" s="116" t="str">
        <f t="shared" si="11"/>
        <v/>
      </c>
      <c r="F358" s="116" t="str">
        <f>IF(B358&lt;&gt;"",SUM(INDEX(Scores,1,A358):INDEX(Scores,1000,A358))/(Number_of_participants*E358),"")</f>
        <v/>
      </c>
      <c r="G358" s="116" t="str">
        <f>IF(B358&lt;&gt;"",CORREL(INDEX(Scores,1,A358):INDEX(Scores,1000,A358),INDEX(Rest_scores,1,A358):INDEX(Rest_scores,1000,A358)),"")</f>
        <v/>
      </c>
      <c r="H358" s="116" t="str">
        <f>IF(B358&lt;&gt;"",CORREL(INDEX(Scores,1,A358):INDEX(Scores,1000,A358),Total_score),"")</f>
        <v/>
      </c>
      <c r="I358" s="116" t="str">
        <f>IF(B358&lt;&gt;"",CORREL(INDEX(Scores,1,A358):INDEX(Scores,1000,A358),Grade),"")</f>
        <v/>
      </c>
      <c r="J358" s="128" t="str">
        <f>IF(B358&lt;&gt;"",_xlfn.VAR.S(INDEX(Scores,1,A358):INDEX(Scores,1000,A358)),"")</f>
        <v/>
      </c>
      <c r="K358" s="128" t="str">
        <f>IF(B358&lt;&gt;"",_xlfn.STDEV.S(INDEX(Scores,1,A358):INDEX(Scores,1000,A358)),"")</f>
        <v/>
      </c>
    </row>
    <row r="359" spans="1:11" x14ac:dyDescent="0.35">
      <c r="A359" s="122" t="str">
        <f t="shared" si="12"/>
        <v/>
      </c>
      <c r="B359" s="124" t="str">
        <f>IFERROR(LOOKUP(A359,'2. Enter scores'!$G$12:$AE$12,'2. Enter scores'!$G$14:$AE$14),"")</f>
        <v/>
      </c>
      <c r="C359" s="116" t="str">
        <f>IF(B359&lt;&gt;"",MIN(INDEX(Scores,1,A359):INDEX(Scores,1000,A359)),"")</f>
        <v/>
      </c>
      <c r="D359" s="116" t="str">
        <f>IF(B359&lt;&gt;"",MAX(INDEX(Scores,1,A359):INDEX(Scores,1000,A359)),"")</f>
        <v/>
      </c>
      <c r="E359" s="116" t="str">
        <f t="shared" si="11"/>
        <v/>
      </c>
      <c r="F359" s="116" t="str">
        <f>IF(B359&lt;&gt;"",SUM(INDEX(Scores,1,A359):INDEX(Scores,1000,A359))/(Number_of_participants*E359),"")</f>
        <v/>
      </c>
      <c r="G359" s="116" t="str">
        <f>IF(B359&lt;&gt;"",CORREL(INDEX(Scores,1,A359):INDEX(Scores,1000,A359),INDEX(Rest_scores,1,A359):INDEX(Rest_scores,1000,A359)),"")</f>
        <v/>
      </c>
      <c r="H359" s="116" t="str">
        <f>IF(B359&lt;&gt;"",CORREL(INDEX(Scores,1,A359):INDEX(Scores,1000,A359),Total_score),"")</f>
        <v/>
      </c>
      <c r="I359" s="116" t="str">
        <f>IF(B359&lt;&gt;"",CORREL(INDEX(Scores,1,A359):INDEX(Scores,1000,A359),Grade),"")</f>
        <v/>
      </c>
      <c r="J359" s="128" t="str">
        <f>IF(B359&lt;&gt;"",_xlfn.VAR.S(INDEX(Scores,1,A359):INDEX(Scores,1000,A359)),"")</f>
        <v/>
      </c>
      <c r="K359" s="128" t="str">
        <f>IF(B359&lt;&gt;"",_xlfn.STDEV.S(INDEX(Scores,1,A359):INDEX(Scores,1000,A359)),"")</f>
        <v/>
      </c>
    </row>
    <row r="360" spans="1:11" x14ac:dyDescent="0.35">
      <c r="A360" s="122" t="str">
        <f t="shared" si="12"/>
        <v/>
      </c>
      <c r="B360" s="124" t="str">
        <f>IFERROR(LOOKUP(A360,'2. Enter scores'!$G$12:$AE$12,'2. Enter scores'!$G$14:$AE$14),"")</f>
        <v/>
      </c>
      <c r="C360" s="116" t="str">
        <f>IF(B360&lt;&gt;"",MIN(INDEX(Scores,1,A360):INDEX(Scores,1000,A360)),"")</f>
        <v/>
      </c>
      <c r="D360" s="116" t="str">
        <f>IF(B360&lt;&gt;"",MAX(INDEX(Scores,1,A360):INDEX(Scores,1000,A360)),"")</f>
        <v/>
      </c>
      <c r="E360" s="116" t="str">
        <f t="shared" si="11"/>
        <v/>
      </c>
      <c r="F360" s="116" t="str">
        <f>IF(B360&lt;&gt;"",SUM(INDEX(Scores,1,A360):INDEX(Scores,1000,A360))/(Number_of_participants*E360),"")</f>
        <v/>
      </c>
      <c r="G360" s="116" t="str">
        <f>IF(B360&lt;&gt;"",CORREL(INDEX(Scores,1,A360):INDEX(Scores,1000,A360),INDEX(Rest_scores,1,A360):INDEX(Rest_scores,1000,A360)),"")</f>
        <v/>
      </c>
      <c r="H360" s="116" t="str">
        <f>IF(B360&lt;&gt;"",CORREL(INDEX(Scores,1,A360):INDEX(Scores,1000,A360),Total_score),"")</f>
        <v/>
      </c>
      <c r="I360" s="116" t="str">
        <f>IF(B360&lt;&gt;"",CORREL(INDEX(Scores,1,A360):INDEX(Scores,1000,A360),Grade),"")</f>
        <v/>
      </c>
      <c r="J360" s="128" t="str">
        <f>IF(B360&lt;&gt;"",_xlfn.VAR.S(INDEX(Scores,1,A360):INDEX(Scores,1000,A360)),"")</f>
        <v/>
      </c>
      <c r="K360" s="128" t="str">
        <f>IF(B360&lt;&gt;"",_xlfn.STDEV.S(INDEX(Scores,1,A360):INDEX(Scores,1000,A360)),"")</f>
        <v/>
      </c>
    </row>
    <row r="361" spans="1:11" x14ac:dyDescent="0.35">
      <c r="A361" s="122" t="str">
        <f t="shared" si="12"/>
        <v/>
      </c>
      <c r="B361" s="124" t="str">
        <f>IFERROR(LOOKUP(A361,'2. Enter scores'!$G$12:$AE$12,'2. Enter scores'!$G$14:$AE$14),"")</f>
        <v/>
      </c>
      <c r="C361" s="116" t="str">
        <f>IF(B361&lt;&gt;"",MIN(INDEX(Scores,1,A361):INDEX(Scores,1000,A361)),"")</f>
        <v/>
      </c>
      <c r="D361" s="116" t="str">
        <f>IF(B361&lt;&gt;"",MAX(INDEX(Scores,1,A361):INDEX(Scores,1000,A361)),"")</f>
        <v/>
      </c>
      <c r="E361" s="116" t="str">
        <f t="shared" si="11"/>
        <v/>
      </c>
      <c r="F361" s="116" t="str">
        <f>IF(B361&lt;&gt;"",SUM(INDEX(Scores,1,A361):INDEX(Scores,1000,A361))/(Number_of_participants*E361),"")</f>
        <v/>
      </c>
      <c r="G361" s="116" t="str">
        <f>IF(B361&lt;&gt;"",CORREL(INDEX(Scores,1,A361):INDEX(Scores,1000,A361),INDEX(Rest_scores,1,A361):INDEX(Rest_scores,1000,A361)),"")</f>
        <v/>
      </c>
      <c r="H361" s="116" t="str">
        <f>IF(B361&lt;&gt;"",CORREL(INDEX(Scores,1,A361):INDEX(Scores,1000,A361),Total_score),"")</f>
        <v/>
      </c>
      <c r="I361" s="116" t="str">
        <f>IF(B361&lt;&gt;"",CORREL(INDEX(Scores,1,A361):INDEX(Scores,1000,A361),Grade),"")</f>
        <v/>
      </c>
      <c r="J361" s="128" t="str">
        <f>IF(B361&lt;&gt;"",_xlfn.VAR.S(INDEX(Scores,1,A361):INDEX(Scores,1000,A361)),"")</f>
        <v/>
      </c>
      <c r="K361" s="128" t="str">
        <f>IF(B361&lt;&gt;"",_xlfn.STDEV.S(INDEX(Scores,1,A361):INDEX(Scores,1000,A361)),"")</f>
        <v/>
      </c>
    </row>
    <row r="362" spans="1:11" x14ac:dyDescent="0.35">
      <c r="A362" s="122" t="str">
        <f t="shared" si="12"/>
        <v/>
      </c>
      <c r="B362" s="124" t="str">
        <f>IFERROR(LOOKUP(A362,'2. Enter scores'!$G$12:$AE$12,'2. Enter scores'!$G$14:$AE$14),"")</f>
        <v/>
      </c>
      <c r="C362" s="116" t="str">
        <f>IF(B362&lt;&gt;"",MIN(INDEX(Scores,1,A362):INDEX(Scores,1000,A362)),"")</f>
        <v/>
      </c>
      <c r="D362" s="116" t="str">
        <f>IF(B362&lt;&gt;"",MAX(INDEX(Scores,1,A362):INDEX(Scores,1000,A362)),"")</f>
        <v/>
      </c>
      <c r="E362" s="116" t="str">
        <f t="shared" si="11"/>
        <v/>
      </c>
      <c r="F362" s="116" t="str">
        <f>IF(B362&lt;&gt;"",SUM(INDEX(Scores,1,A362):INDEX(Scores,1000,A362))/(Number_of_participants*E362),"")</f>
        <v/>
      </c>
      <c r="G362" s="116" t="str">
        <f>IF(B362&lt;&gt;"",CORREL(INDEX(Scores,1,A362):INDEX(Scores,1000,A362),INDEX(Rest_scores,1,A362):INDEX(Rest_scores,1000,A362)),"")</f>
        <v/>
      </c>
      <c r="H362" s="116" t="str">
        <f>IF(B362&lt;&gt;"",CORREL(INDEX(Scores,1,A362):INDEX(Scores,1000,A362),Total_score),"")</f>
        <v/>
      </c>
      <c r="I362" s="116" t="str">
        <f>IF(B362&lt;&gt;"",CORREL(INDEX(Scores,1,A362):INDEX(Scores,1000,A362),Grade),"")</f>
        <v/>
      </c>
      <c r="J362" s="128" t="str">
        <f>IF(B362&lt;&gt;"",_xlfn.VAR.S(INDEX(Scores,1,A362):INDEX(Scores,1000,A362)),"")</f>
        <v/>
      </c>
      <c r="K362" s="128" t="str">
        <f>IF(B362&lt;&gt;"",_xlfn.STDEV.S(INDEX(Scores,1,A362):INDEX(Scores,1000,A362)),"")</f>
        <v/>
      </c>
    </row>
    <row r="363" spans="1:11" x14ac:dyDescent="0.35">
      <c r="A363" s="122" t="str">
        <f t="shared" si="12"/>
        <v/>
      </c>
      <c r="B363" s="124" t="str">
        <f>IFERROR(LOOKUP(A363,'2. Enter scores'!$G$12:$AE$12,'2. Enter scores'!$G$14:$AE$14),"")</f>
        <v/>
      </c>
      <c r="C363" s="116" t="str">
        <f>IF(B363&lt;&gt;"",MIN(INDEX(Scores,1,A363):INDEX(Scores,1000,A363)),"")</f>
        <v/>
      </c>
      <c r="D363" s="116" t="str">
        <f>IF(B363&lt;&gt;"",MAX(INDEX(Scores,1,A363):INDEX(Scores,1000,A363)),"")</f>
        <v/>
      </c>
      <c r="E363" s="116" t="str">
        <f t="shared" si="11"/>
        <v/>
      </c>
      <c r="F363" s="116" t="str">
        <f>IF(B363&lt;&gt;"",SUM(INDEX(Scores,1,A363):INDEX(Scores,1000,A363))/(Number_of_participants*E363),"")</f>
        <v/>
      </c>
      <c r="G363" s="116" t="str">
        <f>IF(B363&lt;&gt;"",CORREL(INDEX(Scores,1,A363):INDEX(Scores,1000,A363),INDEX(Rest_scores,1,A363):INDEX(Rest_scores,1000,A363)),"")</f>
        <v/>
      </c>
      <c r="H363" s="116" t="str">
        <f>IF(B363&lt;&gt;"",CORREL(INDEX(Scores,1,A363):INDEX(Scores,1000,A363),Total_score),"")</f>
        <v/>
      </c>
      <c r="I363" s="116" t="str">
        <f>IF(B363&lt;&gt;"",CORREL(INDEX(Scores,1,A363):INDEX(Scores,1000,A363),Grade),"")</f>
        <v/>
      </c>
      <c r="J363" s="128" t="str">
        <f>IF(B363&lt;&gt;"",_xlfn.VAR.S(INDEX(Scores,1,A363):INDEX(Scores,1000,A363)),"")</f>
        <v/>
      </c>
      <c r="K363" s="128" t="str">
        <f>IF(B363&lt;&gt;"",_xlfn.STDEV.S(INDEX(Scores,1,A363):INDEX(Scores,1000,A363)),"")</f>
        <v/>
      </c>
    </row>
    <row r="364" spans="1:11" x14ac:dyDescent="0.35">
      <c r="A364" s="122" t="str">
        <f t="shared" si="12"/>
        <v/>
      </c>
      <c r="B364" s="124" t="str">
        <f>IFERROR(LOOKUP(A364,'2. Enter scores'!$G$12:$AE$12,'2. Enter scores'!$G$14:$AE$14),"")</f>
        <v/>
      </c>
      <c r="C364" s="116" t="str">
        <f>IF(B364&lt;&gt;"",MIN(INDEX(Scores,1,A364):INDEX(Scores,1000,A364)),"")</f>
        <v/>
      </c>
      <c r="D364" s="116" t="str">
        <f>IF(B364&lt;&gt;"",MAX(INDEX(Scores,1,A364):INDEX(Scores,1000,A364)),"")</f>
        <v/>
      </c>
      <c r="E364" s="116" t="str">
        <f t="shared" si="11"/>
        <v/>
      </c>
      <c r="F364" s="116" t="str">
        <f>IF(B364&lt;&gt;"",SUM(INDEX(Scores,1,A364):INDEX(Scores,1000,A364))/(Number_of_participants*E364),"")</f>
        <v/>
      </c>
      <c r="G364" s="116" t="str">
        <f>IF(B364&lt;&gt;"",CORREL(INDEX(Scores,1,A364):INDEX(Scores,1000,A364),INDEX(Rest_scores,1,A364):INDEX(Rest_scores,1000,A364)),"")</f>
        <v/>
      </c>
      <c r="H364" s="116" t="str">
        <f>IF(B364&lt;&gt;"",CORREL(INDEX(Scores,1,A364):INDEX(Scores,1000,A364),Total_score),"")</f>
        <v/>
      </c>
      <c r="I364" s="116" t="str">
        <f>IF(B364&lt;&gt;"",CORREL(INDEX(Scores,1,A364):INDEX(Scores,1000,A364),Grade),"")</f>
        <v/>
      </c>
      <c r="J364" s="128" t="str">
        <f>IF(B364&lt;&gt;"",_xlfn.VAR.S(INDEX(Scores,1,A364):INDEX(Scores,1000,A364)),"")</f>
        <v/>
      </c>
      <c r="K364" s="128" t="str">
        <f>IF(B364&lt;&gt;"",_xlfn.STDEV.S(INDEX(Scores,1,A364):INDEX(Scores,1000,A364)),"")</f>
        <v/>
      </c>
    </row>
    <row r="365" spans="1:11" x14ac:dyDescent="0.35">
      <c r="A365" s="122" t="str">
        <f t="shared" si="12"/>
        <v/>
      </c>
      <c r="B365" s="124" t="str">
        <f>IFERROR(LOOKUP(A365,'2. Enter scores'!$G$12:$AE$12,'2. Enter scores'!$G$14:$AE$14),"")</f>
        <v/>
      </c>
      <c r="C365" s="116" t="str">
        <f>IF(B365&lt;&gt;"",MIN(INDEX(Scores,1,A365):INDEX(Scores,1000,A365)),"")</f>
        <v/>
      </c>
      <c r="D365" s="116" t="str">
        <f>IF(B365&lt;&gt;"",MAX(INDEX(Scores,1,A365):INDEX(Scores,1000,A365)),"")</f>
        <v/>
      </c>
      <c r="E365" s="116" t="str">
        <f t="shared" si="11"/>
        <v/>
      </c>
      <c r="F365" s="116" t="str">
        <f>IF(B365&lt;&gt;"",SUM(INDEX(Scores,1,A365):INDEX(Scores,1000,A365))/(Number_of_participants*E365),"")</f>
        <v/>
      </c>
      <c r="G365" s="116" t="str">
        <f>IF(B365&lt;&gt;"",CORREL(INDEX(Scores,1,A365):INDEX(Scores,1000,A365),INDEX(Rest_scores,1,A365):INDEX(Rest_scores,1000,A365)),"")</f>
        <v/>
      </c>
      <c r="H365" s="116" t="str">
        <f>IF(B365&lt;&gt;"",CORREL(INDEX(Scores,1,A365):INDEX(Scores,1000,A365),Total_score),"")</f>
        <v/>
      </c>
      <c r="I365" s="116" t="str">
        <f>IF(B365&lt;&gt;"",CORREL(INDEX(Scores,1,A365):INDEX(Scores,1000,A365),Grade),"")</f>
        <v/>
      </c>
      <c r="J365" s="128" t="str">
        <f>IF(B365&lt;&gt;"",_xlfn.VAR.S(INDEX(Scores,1,A365):INDEX(Scores,1000,A365)),"")</f>
        <v/>
      </c>
      <c r="K365" s="128" t="str">
        <f>IF(B365&lt;&gt;"",_xlfn.STDEV.S(INDEX(Scores,1,A365):INDEX(Scores,1000,A365)),"")</f>
        <v/>
      </c>
    </row>
    <row r="366" spans="1:11" x14ac:dyDescent="0.35">
      <c r="A366" s="122" t="str">
        <f t="shared" si="12"/>
        <v/>
      </c>
      <c r="B366" s="124" t="str">
        <f>IFERROR(LOOKUP(A366,'2. Enter scores'!$G$12:$AE$12,'2. Enter scores'!$G$14:$AE$14),"")</f>
        <v/>
      </c>
      <c r="C366" s="116" t="str">
        <f>IF(B366&lt;&gt;"",MIN(INDEX(Scores,1,A366):INDEX(Scores,1000,A366)),"")</f>
        <v/>
      </c>
      <c r="D366" s="116" t="str">
        <f>IF(B366&lt;&gt;"",MAX(INDEX(Scores,1,A366):INDEX(Scores,1000,A366)),"")</f>
        <v/>
      </c>
      <c r="E366" s="116" t="str">
        <f t="shared" si="11"/>
        <v/>
      </c>
      <c r="F366" s="116" t="str">
        <f>IF(B366&lt;&gt;"",SUM(INDEX(Scores,1,A366):INDEX(Scores,1000,A366))/(Number_of_participants*E366),"")</f>
        <v/>
      </c>
      <c r="G366" s="116" t="str">
        <f>IF(B366&lt;&gt;"",CORREL(INDEX(Scores,1,A366):INDEX(Scores,1000,A366),INDEX(Rest_scores,1,A366):INDEX(Rest_scores,1000,A366)),"")</f>
        <v/>
      </c>
      <c r="H366" s="116" t="str">
        <f>IF(B366&lt;&gt;"",CORREL(INDEX(Scores,1,A366):INDEX(Scores,1000,A366),Total_score),"")</f>
        <v/>
      </c>
      <c r="I366" s="116" t="str">
        <f>IF(B366&lt;&gt;"",CORREL(INDEX(Scores,1,A366):INDEX(Scores,1000,A366),Grade),"")</f>
        <v/>
      </c>
      <c r="J366" s="128" t="str">
        <f>IF(B366&lt;&gt;"",_xlfn.VAR.S(INDEX(Scores,1,A366):INDEX(Scores,1000,A366)),"")</f>
        <v/>
      </c>
      <c r="K366" s="128" t="str">
        <f>IF(B366&lt;&gt;"",_xlfn.STDEV.S(INDEX(Scores,1,A366):INDEX(Scores,1000,A366)),"")</f>
        <v/>
      </c>
    </row>
    <row r="367" spans="1:11" x14ac:dyDescent="0.35">
      <c r="A367" s="122" t="str">
        <f t="shared" si="12"/>
        <v/>
      </c>
      <c r="B367" s="124" t="str">
        <f>IFERROR(LOOKUP(A367,'2. Enter scores'!$G$12:$AE$12,'2. Enter scores'!$G$14:$AE$14),"")</f>
        <v/>
      </c>
      <c r="C367" s="116" t="str">
        <f>IF(B367&lt;&gt;"",MIN(INDEX(Scores,1,A367):INDEX(Scores,1000,A367)),"")</f>
        <v/>
      </c>
      <c r="D367" s="116" t="str">
        <f>IF(B367&lt;&gt;"",MAX(INDEX(Scores,1,A367):INDEX(Scores,1000,A367)),"")</f>
        <v/>
      </c>
      <c r="E367" s="116" t="str">
        <f t="shared" si="11"/>
        <v/>
      </c>
      <c r="F367" s="116" t="str">
        <f>IF(B367&lt;&gt;"",SUM(INDEX(Scores,1,A367):INDEX(Scores,1000,A367))/(Number_of_participants*E367),"")</f>
        <v/>
      </c>
      <c r="G367" s="116" t="str">
        <f>IF(B367&lt;&gt;"",CORREL(INDEX(Scores,1,A367):INDEX(Scores,1000,A367),INDEX(Rest_scores,1,A367):INDEX(Rest_scores,1000,A367)),"")</f>
        <v/>
      </c>
      <c r="H367" s="116" t="str">
        <f>IF(B367&lt;&gt;"",CORREL(INDEX(Scores,1,A367):INDEX(Scores,1000,A367),Total_score),"")</f>
        <v/>
      </c>
      <c r="I367" s="116" t="str">
        <f>IF(B367&lt;&gt;"",CORREL(INDEX(Scores,1,A367):INDEX(Scores,1000,A367),Grade),"")</f>
        <v/>
      </c>
      <c r="J367" s="128" t="str">
        <f>IF(B367&lt;&gt;"",_xlfn.VAR.S(INDEX(Scores,1,A367):INDEX(Scores,1000,A367)),"")</f>
        <v/>
      </c>
      <c r="K367" s="128" t="str">
        <f>IF(B367&lt;&gt;"",_xlfn.STDEV.S(INDEX(Scores,1,A367):INDEX(Scores,1000,A367)),"")</f>
        <v/>
      </c>
    </row>
    <row r="368" spans="1:11" x14ac:dyDescent="0.35">
      <c r="A368" s="122" t="str">
        <f t="shared" si="12"/>
        <v/>
      </c>
      <c r="B368" s="124" t="str">
        <f>IFERROR(LOOKUP(A368,'2. Enter scores'!$G$12:$AE$12,'2. Enter scores'!$G$14:$AE$14),"")</f>
        <v/>
      </c>
      <c r="C368" s="116" t="str">
        <f>IF(B368&lt;&gt;"",MIN(INDEX(Scores,1,A368):INDEX(Scores,1000,A368)),"")</f>
        <v/>
      </c>
      <c r="D368" s="116" t="str">
        <f>IF(B368&lt;&gt;"",MAX(INDEX(Scores,1,A368):INDEX(Scores,1000,A368)),"")</f>
        <v/>
      </c>
      <c r="E368" s="116" t="str">
        <f t="shared" si="11"/>
        <v/>
      </c>
      <c r="F368" s="116" t="str">
        <f>IF(B368&lt;&gt;"",SUM(INDEX(Scores,1,A368):INDEX(Scores,1000,A368))/(Number_of_participants*E368),"")</f>
        <v/>
      </c>
      <c r="G368" s="116" t="str">
        <f>IF(B368&lt;&gt;"",CORREL(INDEX(Scores,1,A368):INDEX(Scores,1000,A368),INDEX(Rest_scores,1,A368):INDEX(Rest_scores,1000,A368)),"")</f>
        <v/>
      </c>
      <c r="H368" s="116" t="str">
        <f>IF(B368&lt;&gt;"",CORREL(INDEX(Scores,1,A368):INDEX(Scores,1000,A368),Total_score),"")</f>
        <v/>
      </c>
      <c r="I368" s="116" t="str">
        <f>IF(B368&lt;&gt;"",CORREL(INDEX(Scores,1,A368):INDEX(Scores,1000,A368),Grade),"")</f>
        <v/>
      </c>
      <c r="J368" s="128" t="str">
        <f>IF(B368&lt;&gt;"",_xlfn.VAR.S(INDEX(Scores,1,A368):INDEX(Scores,1000,A368)),"")</f>
        <v/>
      </c>
      <c r="K368" s="128" t="str">
        <f>IF(B368&lt;&gt;"",_xlfn.STDEV.S(INDEX(Scores,1,A368):INDEX(Scores,1000,A368)),"")</f>
        <v/>
      </c>
    </row>
    <row r="369" spans="1:11" x14ac:dyDescent="0.35">
      <c r="A369" s="122" t="str">
        <f t="shared" si="12"/>
        <v/>
      </c>
      <c r="B369" s="124" t="str">
        <f>IFERROR(LOOKUP(A369,'2. Enter scores'!$G$12:$AE$12,'2. Enter scores'!$G$14:$AE$14),"")</f>
        <v/>
      </c>
      <c r="C369" s="116" t="str">
        <f>IF(B369&lt;&gt;"",MIN(INDEX(Scores,1,A369):INDEX(Scores,1000,A369)),"")</f>
        <v/>
      </c>
      <c r="D369" s="116" t="str">
        <f>IF(B369&lt;&gt;"",MAX(INDEX(Scores,1,A369):INDEX(Scores,1000,A369)),"")</f>
        <v/>
      </c>
      <c r="E369" s="116" t="str">
        <f t="shared" si="11"/>
        <v/>
      </c>
      <c r="F369" s="116" t="str">
        <f>IF(B369&lt;&gt;"",SUM(INDEX(Scores,1,A369):INDEX(Scores,1000,A369))/(Number_of_participants*E369),"")</f>
        <v/>
      </c>
      <c r="G369" s="116" t="str">
        <f>IF(B369&lt;&gt;"",CORREL(INDEX(Scores,1,A369):INDEX(Scores,1000,A369),INDEX(Rest_scores,1,A369):INDEX(Rest_scores,1000,A369)),"")</f>
        <v/>
      </c>
      <c r="H369" s="116" t="str">
        <f>IF(B369&lt;&gt;"",CORREL(INDEX(Scores,1,A369):INDEX(Scores,1000,A369),Total_score),"")</f>
        <v/>
      </c>
      <c r="I369" s="116" t="str">
        <f>IF(B369&lt;&gt;"",CORREL(INDEX(Scores,1,A369):INDEX(Scores,1000,A369),Grade),"")</f>
        <v/>
      </c>
      <c r="J369" s="128" t="str">
        <f>IF(B369&lt;&gt;"",_xlfn.VAR.S(INDEX(Scores,1,A369):INDEX(Scores,1000,A369)),"")</f>
        <v/>
      </c>
      <c r="K369" s="128" t="str">
        <f>IF(B369&lt;&gt;"",_xlfn.STDEV.S(INDEX(Scores,1,A369):INDEX(Scores,1000,A369)),"")</f>
        <v/>
      </c>
    </row>
    <row r="370" spans="1:11" x14ac:dyDescent="0.35">
      <c r="A370" s="122" t="str">
        <f t="shared" si="12"/>
        <v/>
      </c>
      <c r="B370" s="124" t="str">
        <f>IFERROR(LOOKUP(A370,'2. Enter scores'!$G$12:$AE$12,'2. Enter scores'!$G$14:$AE$14),"")</f>
        <v/>
      </c>
      <c r="C370" s="116" t="str">
        <f>IF(B370&lt;&gt;"",MIN(INDEX(Scores,1,A370):INDEX(Scores,1000,A370)),"")</f>
        <v/>
      </c>
      <c r="D370" s="116" t="str">
        <f>IF(B370&lt;&gt;"",MAX(INDEX(Scores,1,A370):INDEX(Scores,1000,A370)),"")</f>
        <v/>
      </c>
      <c r="E370" s="116" t="str">
        <f t="shared" si="11"/>
        <v/>
      </c>
      <c r="F370" s="116" t="str">
        <f>IF(B370&lt;&gt;"",SUM(INDEX(Scores,1,A370):INDEX(Scores,1000,A370))/(Number_of_participants*E370),"")</f>
        <v/>
      </c>
      <c r="G370" s="116" t="str">
        <f>IF(B370&lt;&gt;"",CORREL(INDEX(Scores,1,A370):INDEX(Scores,1000,A370),INDEX(Rest_scores,1,A370):INDEX(Rest_scores,1000,A370)),"")</f>
        <v/>
      </c>
      <c r="H370" s="116" t="str">
        <f>IF(B370&lt;&gt;"",CORREL(INDEX(Scores,1,A370):INDEX(Scores,1000,A370),Total_score),"")</f>
        <v/>
      </c>
      <c r="I370" s="116" t="str">
        <f>IF(B370&lt;&gt;"",CORREL(INDEX(Scores,1,A370):INDEX(Scores,1000,A370),Grade),"")</f>
        <v/>
      </c>
      <c r="J370" s="128" t="str">
        <f>IF(B370&lt;&gt;"",_xlfn.VAR.S(INDEX(Scores,1,A370):INDEX(Scores,1000,A370)),"")</f>
        <v/>
      </c>
      <c r="K370" s="128" t="str">
        <f>IF(B370&lt;&gt;"",_xlfn.STDEV.S(INDEX(Scores,1,A370):INDEX(Scores,1000,A370)),"")</f>
        <v/>
      </c>
    </row>
    <row r="371" spans="1:11" x14ac:dyDescent="0.35">
      <c r="A371" s="122" t="str">
        <f t="shared" si="12"/>
        <v/>
      </c>
      <c r="B371" s="124" t="str">
        <f>IFERROR(LOOKUP(A371,'2. Enter scores'!$G$12:$AE$12,'2. Enter scores'!$G$14:$AE$14),"")</f>
        <v/>
      </c>
      <c r="C371" s="116" t="str">
        <f>IF(B371&lt;&gt;"",MIN(INDEX(Scores,1,A371):INDEX(Scores,1000,A371)),"")</f>
        <v/>
      </c>
      <c r="D371" s="116" t="str">
        <f>IF(B371&lt;&gt;"",MAX(INDEX(Scores,1,A371):INDEX(Scores,1000,A371)),"")</f>
        <v/>
      </c>
      <c r="E371" s="116" t="str">
        <f t="shared" si="11"/>
        <v/>
      </c>
      <c r="F371" s="116" t="str">
        <f>IF(B371&lt;&gt;"",SUM(INDEX(Scores,1,A371):INDEX(Scores,1000,A371))/(Number_of_participants*E371),"")</f>
        <v/>
      </c>
      <c r="G371" s="116" t="str">
        <f>IF(B371&lt;&gt;"",CORREL(INDEX(Scores,1,A371):INDEX(Scores,1000,A371),INDEX(Rest_scores,1,A371):INDEX(Rest_scores,1000,A371)),"")</f>
        <v/>
      </c>
      <c r="H371" s="116" t="str">
        <f>IF(B371&lt;&gt;"",CORREL(INDEX(Scores,1,A371):INDEX(Scores,1000,A371),Total_score),"")</f>
        <v/>
      </c>
      <c r="I371" s="116" t="str">
        <f>IF(B371&lt;&gt;"",CORREL(INDEX(Scores,1,A371):INDEX(Scores,1000,A371),Grade),"")</f>
        <v/>
      </c>
      <c r="J371" s="128" t="str">
        <f>IF(B371&lt;&gt;"",_xlfn.VAR.S(INDEX(Scores,1,A371):INDEX(Scores,1000,A371)),"")</f>
        <v/>
      </c>
      <c r="K371" s="128" t="str">
        <f>IF(B371&lt;&gt;"",_xlfn.STDEV.S(INDEX(Scores,1,A371):INDEX(Scores,1000,A371)),"")</f>
        <v/>
      </c>
    </row>
    <row r="372" spans="1:11" x14ac:dyDescent="0.35">
      <c r="A372" s="122" t="str">
        <f t="shared" si="12"/>
        <v/>
      </c>
      <c r="B372" s="124" t="str">
        <f>IFERROR(LOOKUP(A372,'2. Enter scores'!$G$12:$AE$12,'2. Enter scores'!$G$14:$AE$14),"")</f>
        <v/>
      </c>
      <c r="C372" s="116" t="str">
        <f>IF(B372&lt;&gt;"",MIN(INDEX(Scores,1,A372):INDEX(Scores,1000,A372)),"")</f>
        <v/>
      </c>
      <c r="D372" s="116" t="str">
        <f>IF(B372&lt;&gt;"",MAX(INDEX(Scores,1,A372):INDEX(Scores,1000,A372)),"")</f>
        <v/>
      </c>
      <c r="E372" s="116" t="str">
        <f t="shared" si="11"/>
        <v/>
      </c>
      <c r="F372" s="116" t="str">
        <f>IF(B372&lt;&gt;"",SUM(INDEX(Scores,1,A372):INDEX(Scores,1000,A372))/(Number_of_participants*E372),"")</f>
        <v/>
      </c>
      <c r="G372" s="116" t="str">
        <f>IF(B372&lt;&gt;"",CORREL(INDEX(Scores,1,A372):INDEX(Scores,1000,A372),INDEX(Rest_scores,1,A372):INDEX(Rest_scores,1000,A372)),"")</f>
        <v/>
      </c>
      <c r="H372" s="116" t="str">
        <f>IF(B372&lt;&gt;"",CORREL(INDEX(Scores,1,A372):INDEX(Scores,1000,A372),Total_score),"")</f>
        <v/>
      </c>
      <c r="I372" s="116" t="str">
        <f>IF(B372&lt;&gt;"",CORREL(INDEX(Scores,1,A372):INDEX(Scores,1000,A372),Grade),"")</f>
        <v/>
      </c>
      <c r="J372" s="128" t="str">
        <f>IF(B372&lt;&gt;"",_xlfn.VAR.S(INDEX(Scores,1,A372):INDEX(Scores,1000,A372)),"")</f>
        <v/>
      </c>
      <c r="K372" s="128" t="str">
        <f>IF(B372&lt;&gt;"",_xlfn.STDEV.S(INDEX(Scores,1,A372):INDEX(Scores,1000,A372)),"")</f>
        <v/>
      </c>
    </row>
    <row r="373" spans="1:11" x14ac:dyDescent="0.35">
      <c r="A373" s="122" t="str">
        <f t="shared" si="12"/>
        <v/>
      </c>
      <c r="B373" s="124" t="str">
        <f>IFERROR(LOOKUP(A373,'2. Enter scores'!$G$12:$AE$12,'2. Enter scores'!$G$14:$AE$14),"")</f>
        <v/>
      </c>
      <c r="C373" s="116" t="str">
        <f>IF(B373&lt;&gt;"",MIN(INDEX(Scores,1,A373):INDEX(Scores,1000,A373)),"")</f>
        <v/>
      </c>
      <c r="D373" s="116" t="str">
        <f>IF(B373&lt;&gt;"",MAX(INDEX(Scores,1,A373):INDEX(Scores,1000,A373)),"")</f>
        <v/>
      </c>
      <c r="E373" s="116" t="str">
        <f t="shared" si="11"/>
        <v/>
      </c>
      <c r="F373" s="116" t="str">
        <f>IF(B373&lt;&gt;"",SUM(INDEX(Scores,1,A373):INDEX(Scores,1000,A373))/(Number_of_participants*E373),"")</f>
        <v/>
      </c>
      <c r="G373" s="116" t="str">
        <f>IF(B373&lt;&gt;"",CORREL(INDEX(Scores,1,A373):INDEX(Scores,1000,A373),INDEX(Rest_scores,1,A373):INDEX(Rest_scores,1000,A373)),"")</f>
        <v/>
      </c>
      <c r="H373" s="116" t="str">
        <f>IF(B373&lt;&gt;"",CORREL(INDEX(Scores,1,A373):INDEX(Scores,1000,A373),Total_score),"")</f>
        <v/>
      </c>
      <c r="I373" s="116" t="str">
        <f>IF(B373&lt;&gt;"",CORREL(INDEX(Scores,1,A373):INDEX(Scores,1000,A373),Grade),"")</f>
        <v/>
      </c>
      <c r="J373" s="128" t="str">
        <f>IF(B373&lt;&gt;"",_xlfn.VAR.S(INDEX(Scores,1,A373):INDEX(Scores,1000,A373)),"")</f>
        <v/>
      </c>
      <c r="K373" s="128" t="str">
        <f>IF(B373&lt;&gt;"",_xlfn.STDEV.S(INDEX(Scores,1,A373):INDEX(Scores,1000,A373)),"")</f>
        <v/>
      </c>
    </row>
    <row r="374" spans="1:11" x14ac:dyDescent="0.35">
      <c r="A374" s="122" t="str">
        <f t="shared" si="12"/>
        <v/>
      </c>
      <c r="B374" s="124" t="str">
        <f>IFERROR(LOOKUP(A374,'2. Enter scores'!$G$12:$AE$12,'2. Enter scores'!$G$14:$AE$14),"")</f>
        <v/>
      </c>
      <c r="C374" s="116" t="str">
        <f>IF(B374&lt;&gt;"",MIN(INDEX(Scores,1,A374):INDEX(Scores,1000,A374)),"")</f>
        <v/>
      </c>
      <c r="D374" s="116" t="str">
        <f>IF(B374&lt;&gt;"",MAX(INDEX(Scores,1,A374):INDEX(Scores,1000,A374)),"")</f>
        <v/>
      </c>
      <c r="E374" s="116" t="str">
        <f t="shared" si="11"/>
        <v/>
      </c>
      <c r="F374" s="116" t="str">
        <f>IF(B374&lt;&gt;"",SUM(INDEX(Scores,1,A374):INDEX(Scores,1000,A374))/(Number_of_participants*E374),"")</f>
        <v/>
      </c>
      <c r="G374" s="116" t="str">
        <f>IF(B374&lt;&gt;"",CORREL(INDEX(Scores,1,A374):INDEX(Scores,1000,A374),INDEX(Rest_scores,1,A374):INDEX(Rest_scores,1000,A374)),"")</f>
        <v/>
      </c>
      <c r="H374" s="116" t="str">
        <f>IF(B374&lt;&gt;"",CORREL(INDEX(Scores,1,A374):INDEX(Scores,1000,A374),Total_score),"")</f>
        <v/>
      </c>
      <c r="I374" s="116" t="str">
        <f>IF(B374&lt;&gt;"",CORREL(INDEX(Scores,1,A374):INDEX(Scores,1000,A374),Grade),"")</f>
        <v/>
      </c>
      <c r="J374" s="128" t="str">
        <f>IF(B374&lt;&gt;"",_xlfn.VAR.S(INDEX(Scores,1,A374):INDEX(Scores,1000,A374)),"")</f>
        <v/>
      </c>
      <c r="K374" s="128" t="str">
        <f>IF(B374&lt;&gt;"",_xlfn.STDEV.S(INDEX(Scores,1,A374):INDEX(Scores,1000,A374)),"")</f>
        <v/>
      </c>
    </row>
    <row r="375" spans="1:11" x14ac:dyDescent="0.35">
      <c r="A375" s="122" t="str">
        <f t="shared" si="12"/>
        <v/>
      </c>
      <c r="B375" s="124" t="str">
        <f>IFERROR(LOOKUP(A375,'2. Enter scores'!$G$12:$AE$12,'2. Enter scores'!$G$14:$AE$14),"")</f>
        <v/>
      </c>
      <c r="C375" s="116" t="str">
        <f>IF(B375&lt;&gt;"",MIN(INDEX(Scores,1,A375):INDEX(Scores,1000,A375)),"")</f>
        <v/>
      </c>
      <c r="D375" s="116" t="str">
        <f>IF(B375&lt;&gt;"",MAX(INDEX(Scores,1,A375):INDEX(Scores,1000,A375)),"")</f>
        <v/>
      </c>
      <c r="E375" s="116" t="str">
        <f t="shared" si="11"/>
        <v/>
      </c>
      <c r="F375" s="116" t="str">
        <f>IF(B375&lt;&gt;"",SUM(INDEX(Scores,1,A375):INDEX(Scores,1000,A375))/(Number_of_participants*E375),"")</f>
        <v/>
      </c>
      <c r="G375" s="116" t="str">
        <f>IF(B375&lt;&gt;"",CORREL(INDEX(Scores,1,A375):INDEX(Scores,1000,A375),INDEX(Rest_scores,1,A375):INDEX(Rest_scores,1000,A375)),"")</f>
        <v/>
      </c>
      <c r="H375" s="116" t="str">
        <f>IF(B375&lt;&gt;"",CORREL(INDEX(Scores,1,A375):INDEX(Scores,1000,A375),Total_score),"")</f>
        <v/>
      </c>
      <c r="I375" s="116" t="str">
        <f>IF(B375&lt;&gt;"",CORREL(INDEX(Scores,1,A375):INDEX(Scores,1000,A375),Grade),"")</f>
        <v/>
      </c>
      <c r="J375" s="128" t="str">
        <f>IF(B375&lt;&gt;"",_xlfn.VAR.S(INDEX(Scores,1,A375):INDEX(Scores,1000,A375)),"")</f>
        <v/>
      </c>
      <c r="K375" s="128" t="str">
        <f>IF(B375&lt;&gt;"",_xlfn.STDEV.S(INDEX(Scores,1,A375):INDEX(Scores,1000,A375)),"")</f>
        <v/>
      </c>
    </row>
    <row r="376" spans="1:11" x14ac:dyDescent="0.35">
      <c r="A376" s="122" t="str">
        <f t="shared" si="12"/>
        <v/>
      </c>
      <c r="B376" s="124" t="str">
        <f>IFERROR(LOOKUP(A376,'2. Enter scores'!$G$12:$AE$12,'2. Enter scores'!$G$14:$AE$14),"")</f>
        <v/>
      </c>
      <c r="C376" s="116" t="str">
        <f>IF(B376&lt;&gt;"",MIN(INDEX(Scores,1,A376):INDEX(Scores,1000,A376)),"")</f>
        <v/>
      </c>
      <c r="D376" s="116" t="str">
        <f>IF(B376&lt;&gt;"",MAX(INDEX(Scores,1,A376):INDEX(Scores,1000,A376)),"")</f>
        <v/>
      </c>
      <c r="E376" s="116" t="str">
        <f t="shared" si="11"/>
        <v/>
      </c>
      <c r="F376" s="116" t="str">
        <f>IF(B376&lt;&gt;"",SUM(INDEX(Scores,1,A376):INDEX(Scores,1000,A376))/(Number_of_participants*E376),"")</f>
        <v/>
      </c>
      <c r="G376" s="116" t="str">
        <f>IF(B376&lt;&gt;"",CORREL(INDEX(Scores,1,A376):INDEX(Scores,1000,A376),INDEX(Rest_scores,1,A376):INDEX(Rest_scores,1000,A376)),"")</f>
        <v/>
      </c>
      <c r="H376" s="116" t="str">
        <f>IF(B376&lt;&gt;"",CORREL(INDEX(Scores,1,A376):INDEX(Scores,1000,A376),Total_score),"")</f>
        <v/>
      </c>
      <c r="I376" s="116" t="str">
        <f>IF(B376&lt;&gt;"",CORREL(INDEX(Scores,1,A376):INDEX(Scores,1000,A376),Grade),"")</f>
        <v/>
      </c>
      <c r="J376" s="128" t="str">
        <f>IF(B376&lt;&gt;"",_xlfn.VAR.S(INDEX(Scores,1,A376):INDEX(Scores,1000,A376)),"")</f>
        <v/>
      </c>
      <c r="K376" s="128" t="str">
        <f>IF(B376&lt;&gt;"",_xlfn.STDEV.S(INDEX(Scores,1,A376):INDEX(Scores,1000,A376)),"")</f>
        <v/>
      </c>
    </row>
    <row r="377" spans="1:11" x14ac:dyDescent="0.35">
      <c r="A377" s="122" t="str">
        <f t="shared" si="12"/>
        <v/>
      </c>
      <c r="B377" s="124" t="str">
        <f>IFERROR(LOOKUP(A377,'2. Enter scores'!$G$12:$AE$12,'2. Enter scores'!$G$14:$AE$14),"")</f>
        <v/>
      </c>
      <c r="C377" s="116" t="str">
        <f>IF(B377&lt;&gt;"",MIN(INDEX(Scores,1,A377):INDEX(Scores,1000,A377)),"")</f>
        <v/>
      </c>
      <c r="D377" s="116" t="str">
        <f>IF(B377&lt;&gt;"",MAX(INDEX(Scores,1,A377):INDEX(Scores,1000,A377)),"")</f>
        <v/>
      </c>
      <c r="E377" s="116" t="str">
        <f t="shared" si="11"/>
        <v/>
      </c>
      <c r="F377" s="116" t="str">
        <f>IF(B377&lt;&gt;"",SUM(INDEX(Scores,1,A377):INDEX(Scores,1000,A377))/(Number_of_participants*E377),"")</f>
        <v/>
      </c>
      <c r="G377" s="116" t="str">
        <f>IF(B377&lt;&gt;"",CORREL(INDEX(Scores,1,A377):INDEX(Scores,1000,A377),INDEX(Rest_scores,1,A377):INDEX(Rest_scores,1000,A377)),"")</f>
        <v/>
      </c>
      <c r="H377" s="116" t="str">
        <f>IF(B377&lt;&gt;"",CORREL(INDEX(Scores,1,A377):INDEX(Scores,1000,A377),Total_score),"")</f>
        <v/>
      </c>
      <c r="I377" s="116" t="str">
        <f>IF(B377&lt;&gt;"",CORREL(INDEX(Scores,1,A377):INDEX(Scores,1000,A377),Grade),"")</f>
        <v/>
      </c>
      <c r="J377" s="128" t="str">
        <f>IF(B377&lt;&gt;"",_xlfn.VAR.S(INDEX(Scores,1,A377):INDEX(Scores,1000,A377)),"")</f>
        <v/>
      </c>
      <c r="K377" s="128" t="str">
        <f>IF(B377&lt;&gt;"",_xlfn.STDEV.S(INDEX(Scores,1,A377):INDEX(Scores,1000,A377)),"")</f>
        <v/>
      </c>
    </row>
    <row r="378" spans="1:11" x14ac:dyDescent="0.35">
      <c r="A378" s="122" t="str">
        <f t="shared" si="12"/>
        <v/>
      </c>
      <c r="B378" s="124" t="str">
        <f>IFERROR(LOOKUP(A378,'2. Enter scores'!$G$12:$AE$12,'2. Enter scores'!$G$14:$AE$14),"")</f>
        <v/>
      </c>
      <c r="C378" s="116" t="str">
        <f>IF(B378&lt;&gt;"",MIN(INDEX(Scores,1,A378):INDEX(Scores,1000,A378)),"")</f>
        <v/>
      </c>
      <c r="D378" s="116" t="str">
        <f>IF(B378&lt;&gt;"",MAX(INDEX(Scores,1,A378):INDEX(Scores,1000,A378)),"")</f>
        <v/>
      </c>
      <c r="E378" s="116" t="str">
        <f t="shared" si="11"/>
        <v/>
      </c>
      <c r="F378" s="116" t="str">
        <f>IF(B378&lt;&gt;"",SUM(INDEX(Scores,1,A378):INDEX(Scores,1000,A378))/(Number_of_participants*E378),"")</f>
        <v/>
      </c>
      <c r="G378" s="116" t="str">
        <f>IF(B378&lt;&gt;"",CORREL(INDEX(Scores,1,A378):INDEX(Scores,1000,A378),INDEX(Rest_scores,1,A378):INDEX(Rest_scores,1000,A378)),"")</f>
        <v/>
      </c>
      <c r="H378" s="116" t="str">
        <f>IF(B378&lt;&gt;"",CORREL(INDEX(Scores,1,A378):INDEX(Scores,1000,A378),Total_score),"")</f>
        <v/>
      </c>
      <c r="I378" s="116" t="str">
        <f>IF(B378&lt;&gt;"",CORREL(INDEX(Scores,1,A378):INDEX(Scores,1000,A378),Grade),"")</f>
        <v/>
      </c>
      <c r="J378" s="128" t="str">
        <f>IF(B378&lt;&gt;"",_xlfn.VAR.S(INDEX(Scores,1,A378):INDEX(Scores,1000,A378)),"")</f>
        <v/>
      </c>
      <c r="K378" s="128" t="str">
        <f>IF(B378&lt;&gt;"",_xlfn.STDEV.S(INDEX(Scores,1,A378):INDEX(Scores,1000,A378)),"")</f>
        <v/>
      </c>
    </row>
    <row r="379" spans="1:11" x14ac:dyDescent="0.35">
      <c r="A379" s="122" t="str">
        <f t="shared" si="12"/>
        <v/>
      </c>
      <c r="B379" s="124" t="str">
        <f>IFERROR(LOOKUP(A379,'2. Enter scores'!$G$12:$AE$12,'2. Enter scores'!$G$14:$AE$14),"")</f>
        <v/>
      </c>
      <c r="C379" s="116" t="str">
        <f>IF(B379&lt;&gt;"",MIN(INDEX(Scores,1,A379):INDEX(Scores,1000,A379)),"")</f>
        <v/>
      </c>
      <c r="D379" s="116" t="str">
        <f>IF(B379&lt;&gt;"",MAX(INDEX(Scores,1,A379):INDEX(Scores,1000,A379)),"")</f>
        <v/>
      </c>
      <c r="E379" s="116" t="str">
        <f t="shared" si="11"/>
        <v/>
      </c>
      <c r="F379" s="116" t="str">
        <f>IF(B379&lt;&gt;"",SUM(INDEX(Scores,1,A379):INDEX(Scores,1000,A379))/(Number_of_participants*E379),"")</f>
        <v/>
      </c>
      <c r="G379" s="116" t="str">
        <f>IF(B379&lt;&gt;"",CORREL(INDEX(Scores,1,A379):INDEX(Scores,1000,A379),INDEX(Rest_scores,1,A379):INDEX(Rest_scores,1000,A379)),"")</f>
        <v/>
      </c>
      <c r="H379" s="116" t="str">
        <f>IF(B379&lt;&gt;"",CORREL(INDEX(Scores,1,A379):INDEX(Scores,1000,A379),Total_score),"")</f>
        <v/>
      </c>
      <c r="I379" s="116" t="str">
        <f>IF(B379&lt;&gt;"",CORREL(INDEX(Scores,1,A379):INDEX(Scores,1000,A379),Grade),"")</f>
        <v/>
      </c>
      <c r="J379" s="128" t="str">
        <f>IF(B379&lt;&gt;"",_xlfn.VAR.S(INDEX(Scores,1,A379):INDEX(Scores,1000,A379)),"")</f>
        <v/>
      </c>
      <c r="K379" s="128" t="str">
        <f>IF(B379&lt;&gt;"",_xlfn.STDEV.S(INDEX(Scores,1,A379):INDEX(Scores,1000,A379)),"")</f>
        <v/>
      </c>
    </row>
    <row r="380" spans="1:11" x14ac:dyDescent="0.35">
      <c r="A380" s="122" t="str">
        <f t="shared" si="12"/>
        <v/>
      </c>
      <c r="B380" s="124" t="str">
        <f>IFERROR(LOOKUP(A380,'2. Enter scores'!$G$12:$AE$12,'2. Enter scores'!$G$14:$AE$14),"")</f>
        <v/>
      </c>
      <c r="C380" s="116" t="str">
        <f>IF(B380&lt;&gt;"",MIN(INDEX(Scores,1,A380):INDEX(Scores,1000,A380)),"")</f>
        <v/>
      </c>
      <c r="D380" s="116" t="str">
        <f>IF(B380&lt;&gt;"",MAX(INDEX(Scores,1,A380):INDEX(Scores,1000,A380)),"")</f>
        <v/>
      </c>
      <c r="E380" s="116" t="str">
        <f t="shared" si="11"/>
        <v/>
      </c>
      <c r="F380" s="116" t="str">
        <f>IF(B380&lt;&gt;"",SUM(INDEX(Scores,1,A380):INDEX(Scores,1000,A380))/(Number_of_participants*E380),"")</f>
        <v/>
      </c>
      <c r="G380" s="116" t="str">
        <f>IF(B380&lt;&gt;"",CORREL(INDEX(Scores,1,A380):INDEX(Scores,1000,A380),INDEX(Rest_scores,1,A380):INDEX(Rest_scores,1000,A380)),"")</f>
        <v/>
      </c>
      <c r="H380" s="116" t="str">
        <f>IF(B380&lt;&gt;"",CORREL(INDEX(Scores,1,A380):INDEX(Scores,1000,A380),Total_score),"")</f>
        <v/>
      </c>
      <c r="I380" s="116" t="str">
        <f>IF(B380&lt;&gt;"",CORREL(INDEX(Scores,1,A380):INDEX(Scores,1000,A380),Grade),"")</f>
        <v/>
      </c>
      <c r="J380" s="128" t="str">
        <f>IF(B380&lt;&gt;"",_xlfn.VAR.S(INDEX(Scores,1,A380):INDEX(Scores,1000,A380)),"")</f>
        <v/>
      </c>
      <c r="K380" s="128" t="str">
        <f>IF(B380&lt;&gt;"",_xlfn.STDEV.S(INDEX(Scores,1,A380):INDEX(Scores,1000,A380)),"")</f>
        <v/>
      </c>
    </row>
    <row r="381" spans="1:11" x14ac:dyDescent="0.35">
      <c r="A381" s="122" t="str">
        <f t="shared" si="12"/>
        <v/>
      </c>
      <c r="B381" s="124" t="str">
        <f>IFERROR(LOOKUP(A381,'2. Enter scores'!$G$12:$AE$12,'2. Enter scores'!$G$14:$AE$14),"")</f>
        <v/>
      </c>
      <c r="C381" s="116" t="str">
        <f>IF(B381&lt;&gt;"",MIN(INDEX(Scores,1,A381):INDEX(Scores,1000,A381)),"")</f>
        <v/>
      </c>
      <c r="D381" s="116" t="str">
        <f>IF(B381&lt;&gt;"",MAX(INDEX(Scores,1,A381):INDEX(Scores,1000,A381)),"")</f>
        <v/>
      </c>
      <c r="E381" s="116" t="str">
        <f t="shared" si="11"/>
        <v/>
      </c>
      <c r="F381" s="116" t="str">
        <f>IF(B381&lt;&gt;"",SUM(INDEX(Scores,1,A381):INDEX(Scores,1000,A381))/(Number_of_participants*E381),"")</f>
        <v/>
      </c>
      <c r="G381" s="116" t="str">
        <f>IF(B381&lt;&gt;"",CORREL(INDEX(Scores,1,A381):INDEX(Scores,1000,A381),INDEX(Rest_scores,1,A381):INDEX(Rest_scores,1000,A381)),"")</f>
        <v/>
      </c>
      <c r="H381" s="116" t="str">
        <f>IF(B381&lt;&gt;"",CORREL(INDEX(Scores,1,A381):INDEX(Scores,1000,A381),Total_score),"")</f>
        <v/>
      </c>
      <c r="I381" s="116" t="str">
        <f>IF(B381&lt;&gt;"",CORREL(INDEX(Scores,1,A381):INDEX(Scores,1000,A381),Grade),"")</f>
        <v/>
      </c>
      <c r="J381" s="128" t="str">
        <f>IF(B381&lt;&gt;"",_xlfn.VAR.S(INDEX(Scores,1,A381):INDEX(Scores,1000,A381)),"")</f>
        <v/>
      </c>
      <c r="K381" s="128" t="str">
        <f>IF(B381&lt;&gt;"",_xlfn.STDEV.S(INDEX(Scores,1,A381):INDEX(Scores,1000,A381)),"")</f>
        <v/>
      </c>
    </row>
    <row r="382" spans="1:11" x14ac:dyDescent="0.35">
      <c r="A382" s="122" t="str">
        <f t="shared" si="12"/>
        <v/>
      </c>
      <c r="B382" s="124" t="str">
        <f>IFERROR(LOOKUP(A382,'2. Enter scores'!$G$12:$AE$12,'2. Enter scores'!$G$14:$AE$14),"")</f>
        <v/>
      </c>
      <c r="C382" s="116" t="str">
        <f>IF(B382&lt;&gt;"",MIN(INDEX(Scores,1,A382):INDEX(Scores,1000,A382)),"")</f>
        <v/>
      </c>
      <c r="D382" s="116" t="str">
        <f>IF(B382&lt;&gt;"",MAX(INDEX(Scores,1,A382):INDEX(Scores,1000,A382)),"")</f>
        <v/>
      </c>
      <c r="E382" s="116" t="str">
        <f t="shared" si="11"/>
        <v/>
      </c>
      <c r="F382" s="116" t="str">
        <f>IF(B382&lt;&gt;"",SUM(INDEX(Scores,1,A382):INDEX(Scores,1000,A382))/(Number_of_participants*E382),"")</f>
        <v/>
      </c>
      <c r="G382" s="116" t="str">
        <f>IF(B382&lt;&gt;"",CORREL(INDEX(Scores,1,A382):INDEX(Scores,1000,A382),INDEX(Rest_scores,1,A382):INDEX(Rest_scores,1000,A382)),"")</f>
        <v/>
      </c>
      <c r="H382" s="116" t="str">
        <f>IF(B382&lt;&gt;"",CORREL(INDEX(Scores,1,A382):INDEX(Scores,1000,A382),Total_score),"")</f>
        <v/>
      </c>
      <c r="I382" s="116" t="str">
        <f>IF(B382&lt;&gt;"",CORREL(INDEX(Scores,1,A382):INDEX(Scores,1000,A382),Grade),"")</f>
        <v/>
      </c>
      <c r="J382" s="128" t="str">
        <f>IF(B382&lt;&gt;"",_xlfn.VAR.S(INDEX(Scores,1,A382):INDEX(Scores,1000,A382)),"")</f>
        <v/>
      </c>
      <c r="K382" s="128" t="str">
        <f>IF(B382&lt;&gt;"",_xlfn.STDEV.S(INDEX(Scores,1,A382):INDEX(Scores,1000,A382)),"")</f>
        <v/>
      </c>
    </row>
    <row r="383" spans="1:11" x14ac:dyDescent="0.35">
      <c r="A383" s="122" t="str">
        <f t="shared" si="12"/>
        <v/>
      </c>
      <c r="B383" s="124" t="str">
        <f>IFERROR(LOOKUP(A383,'2. Enter scores'!$G$12:$AE$12,'2. Enter scores'!$G$14:$AE$14),"")</f>
        <v/>
      </c>
      <c r="C383" s="116" t="str">
        <f>IF(B383&lt;&gt;"",MIN(INDEX(Scores,1,A383):INDEX(Scores,1000,A383)),"")</f>
        <v/>
      </c>
      <c r="D383" s="116" t="str">
        <f>IF(B383&lt;&gt;"",MAX(INDEX(Scores,1,A383):INDEX(Scores,1000,A383)),"")</f>
        <v/>
      </c>
      <c r="E383" s="116" t="str">
        <f t="shared" si="11"/>
        <v/>
      </c>
      <c r="F383" s="116" t="str">
        <f>IF(B383&lt;&gt;"",SUM(INDEX(Scores,1,A383):INDEX(Scores,1000,A383))/(Number_of_participants*E383),"")</f>
        <v/>
      </c>
      <c r="G383" s="116" t="str">
        <f>IF(B383&lt;&gt;"",CORREL(INDEX(Scores,1,A383):INDEX(Scores,1000,A383),INDEX(Rest_scores,1,A383):INDEX(Rest_scores,1000,A383)),"")</f>
        <v/>
      </c>
      <c r="H383" s="116" t="str">
        <f>IF(B383&lt;&gt;"",CORREL(INDEX(Scores,1,A383):INDEX(Scores,1000,A383),Total_score),"")</f>
        <v/>
      </c>
      <c r="I383" s="116" t="str">
        <f>IF(B383&lt;&gt;"",CORREL(INDEX(Scores,1,A383):INDEX(Scores,1000,A383),Grade),"")</f>
        <v/>
      </c>
      <c r="J383" s="128" t="str">
        <f>IF(B383&lt;&gt;"",_xlfn.VAR.S(INDEX(Scores,1,A383):INDEX(Scores,1000,A383)),"")</f>
        <v/>
      </c>
      <c r="K383" s="128" t="str">
        <f>IF(B383&lt;&gt;"",_xlfn.STDEV.S(INDEX(Scores,1,A383):INDEX(Scores,1000,A383)),"")</f>
        <v/>
      </c>
    </row>
    <row r="384" spans="1:11" x14ac:dyDescent="0.35">
      <c r="A384" s="122" t="str">
        <f t="shared" si="12"/>
        <v/>
      </c>
      <c r="B384" s="124" t="str">
        <f>IFERROR(LOOKUP(A384,'2. Enter scores'!$G$12:$AE$12,'2. Enter scores'!$G$14:$AE$14),"")</f>
        <v/>
      </c>
      <c r="C384" s="116" t="str">
        <f>IF(B384&lt;&gt;"",MIN(INDEX(Scores,1,A384):INDEX(Scores,1000,A384)),"")</f>
        <v/>
      </c>
      <c r="D384" s="116" t="str">
        <f>IF(B384&lt;&gt;"",MAX(INDEX(Scores,1,A384):INDEX(Scores,1000,A384)),"")</f>
        <v/>
      </c>
      <c r="E384" s="116" t="str">
        <f t="shared" si="11"/>
        <v/>
      </c>
      <c r="F384" s="116" t="str">
        <f>IF(B384&lt;&gt;"",SUM(INDEX(Scores,1,A384):INDEX(Scores,1000,A384))/(Number_of_participants*E384),"")</f>
        <v/>
      </c>
      <c r="G384" s="116" t="str">
        <f>IF(B384&lt;&gt;"",CORREL(INDEX(Scores,1,A384):INDEX(Scores,1000,A384),INDEX(Rest_scores,1,A384):INDEX(Rest_scores,1000,A384)),"")</f>
        <v/>
      </c>
      <c r="H384" s="116" t="str">
        <f>IF(B384&lt;&gt;"",CORREL(INDEX(Scores,1,A384):INDEX(Scores,1000,A384),Total_score),"")</f>
        <v/>
      </c>
      <c r="I384" s="116" t="str">
        <f>IF(B384&lt;&gt;"",CORREL(INDEX(Scores,1,A384):INDEX(Scores,1000,A384),Grade),"")</f>
        <v/>
      </c>
      <c r="J384" s="128" t="str">
        <f>IF(B384&lt;&gt;"",_xlfn.VAR.S(INDEX(Scores,1,A384):INDEX(Scores,1000,A384)),"")</f>
        <v/>
      </c>
      <c r="K384" s="128" t="str">
        <f>IF(B384&lt;&gt;"",_xlfn.STDEV.S(INDEX(Scores,1,A384):INDEX(Scores,1000,A384)),"")</f>
        <v/>
      </c>
    </row>
    <row r="385" spans="1:11" x14ac:dyDescent="0.35">
      <c r="A385" s="122" t="str">
        <f t="shared" si="12"/>
        <v/>
      </c>
      <c r="B385" s="124" t="str">
        <f>IFERROR(LOOKUP(A385,'2. Enter scores'!$G$12:$AE$12,'2. Enter scores'!$G$14:$AE$14),"")</f>
        <v/>
      </c>
      <c r="C385" s="116" t="str">
        <f>IF(B385&lt;&gt;"",MIN(INDEX(Scores,1,A385):INDEX(Scores,1000,A385)),"")</f>
        <v/>
      </c>
      <c r="D385" s="116" t="str">
        <f>IF(B385&lt;&gt;"",MAX(INDEX(Scores,1,A385):INDEX(Scores,1000,A385)),"")</f>
        <v/>
      </c>
      <c r="E385" s="116" t="str">
        <f t="shared" si="11"/>
        <v/>
      </c>
      <c r="F385" s="116" t="str">
        <f>IF(B385&lt;&gt;"",SUM(INDEX(Scores,1,A385):INDEX(Scores,1000,A385))/(Number_of_participants*E385),"")</f>
        <v/>
      </c>
      <c r="G385" s="116" t="str">
        <f>IF(B385&lt;&gt;"",CORREL(INDEX(Scores,1,A385):INDEX(Scores,1000,A385),INDEX(Rest_scores,1,A385):INDEX(Rest_scores,1000,A385)),"")</f>
        <v/>
      </c>
      <c r="H385" s="116" t="str">
        <f>IF(B385&lt;&gt;"",CORREL(INDEX(Scores,1,A385):INDEX(Scores,1000,A385),Total_score),"")</f>
        <v/>
      </c>
      <c r="I385" s="116" t="str">
        <f>IF(B385&lt;&gt;"",CORREL(INDEX(Scores,1,A385):INDEX(Scores,1000,A385),Grade),"")</f>
        <v/>
      </c>
      <c r="J385" s="128" t="str">
        <f>IF(B385&lt;&gt;"",_xlfn.VAR.S(INDEX(Scores,1,A385):INDEX(Scores,1000,A385)),"")</f>
        <v/>
      </c>
      <c r="K385" s="128" t="str">
        <f>IF(B385&lt;&gt;"",_xlfn.STDEV.S(INDEX(Scores,1,A385):INDEX(Scores,1000,A385)),"")</f>
        <v/>
      </c>
    </row>
    <row r="386" spans="1:11" x14ac:dyDescent="0.35">
      <c r="A386" s="122" t="str">
        <f t="shared" si="12"/>
        <v/>
      </c>
      <c r="B386" s="124" t="str">
        <f>IFERROR(LOOKUP(A386,'2. Enter scores'!$G$12:$AE$12,'2. Enter scores'!$G$14:$AE$14),"")</f>
        <v/>
      </c>
      <c r="C386" s="116" t="str">
        <f>IF(B386&lt;&gt;"",MIN(INDEX(Scores,1,A386):INDEX(Scores,1000,A386)),"")</f>
        <v/>
      </c>
      <c r="D386" s="116" t="str">
        <f>IF(B386&lt;&gt;"",MAX(INDEX(Scores,1,A386):INDEX(Scores,1000,A386)),"")</f>
        <v/>
      </c>
      <c r="E386" s="116" t="str">
        <f t="shared" si="11"/>
        <v/>
      </c>
      <c r="F386" s="116" t="str">
        <f>IF(B386&lt;&gt;"",SUM(INDEX(Scores,1,A386):INDEX(Scores,1000,A386))/(Number_of_participants*E386),"")</f>
        <v/>
      </c>
      <c r="G386" s="116" t="str">
        <f>IF(B386&lt;&gt;"",CORREL(INDEX(Scores,1,A386):INDEX(Scores,1000,A386),INDEX(Rest_scores,1,A386):INDEX(Rest_scores,1000,A386)),"")</f>
        <v/>
      </c>
      <c r="H386" s="116" t="str">
        <f>IF(B386&lt;&gt;"",CORREL(INDEX(Scores,1,A386):INDEX(Scores,1000,A386),Total_score),"")</f>
        <v/>
      </c>
      <c r="I386" s="116" t="str">
        <f>IF(B386&lt;&gt;"",CORREL(INDEX(Scores,1,A386):INDEX(Scores,1000,A386),Grade),"")</f>
        <v/>
      </c>
      <c r="J386" s="128" t="str">
        <f>IF(B386&lt;&gt;"",_xlfn.VAR.S(INDEX(Scores,1,A386):INDEX(Scores,1000,A386)),"")</f>
        <v/>
      </c>
      <c r="K386" s="128" t="str">
        <f>IF(B386&lt;&gt;"",_xlfn.STDEV.S(INDEX(Scores,1,A386):INDEX(Scores,1000,A386)),"")</f>
        <v/>
      </c>
    </row>
    <row r="387" spans="1:11" x14ac:dyDescent="0.35">
      <c r="A387" s="122" t="str">
        <f t="shared" si="12"/>
        <v/>
      </c>
      <c r="B387" s="124" t="str">
        <f>IFERROR(LOOKUP(A387,'2. Enter scores'!$G$12:$AE$12,'2. Enter scores'!$G$14:$AE$14),"")</f>
        <v/>
      </c>
      <c r="C387" s="116" t="str">
        <f>IF(B387&lt;&gt;"",MIN(INDEX(Scores,1,A387):INDEX(Scores,1000,A387)),"")</f>
        <v/>
      </c>
      <c r="D387" s="116" t="str">
        <f>IF(B387&lt;&gt;"",MAX(INDEX(Scores,1,A387):INDEX(Scores,1000,A387)),"")</f>
        <v/>
      </c>
      <c r="E387" s="116" t="str">
        <f t="shared" si="11"/>
        <v/>
      </c>
      <c r="F387" s="116" t="str">
        <f>IF(B387&lt;&gt;"",SUM(INDEX(Scores,1,A387):INDEX(Scores,1000,A387))/(Number_of_participants*E387),"")</f>
        <v/>
      </c>
      <c r="G387" s="116" t="str">
        <f>IF(B387&lt;&gt;"",CORREL(INDEX(Scores,1,A387):INDEX(Scores,1000,A387),INDEX(Rest_scores,1,A387):INDEX(Rest_scores,1000,A387)),"")</f>
        <v/>
      </c>
      <c r="H387" s="116" t="str">
        <f>IF(B387&lt;&gt;"",CORREL(INDEX(Scores,1,A387):INDEX(Scores,1000,A387),Total_score),"")</f>
        <v/>
      </c>
      <c r="I387" s="116" t="str">
        <f>IF(B387&lt;&gt;"",CORREL(INDEX(Scores,1,A387):INDEX(Scores,1000,A387),Grade),"")</f>
        <v/>
      </c>
      <c r="J387" s="128" t="str">
        <f>IF(B387&lt;&gt;"",_xlfn.VAR.S(INDEX(Scores,1,A387):INDEX(Scores,1000,A387)),"")</f>
        <v/>
      </c>
      <c r="K387" s="128" t="str">
        <f>IF(B387&lt;&gt;"",_xlfn.STDEV.S(INDEX(Scores,1,A387):INDEX(Scores,1000,A387)),"")</f>
        <v/>
      </c>
    </row>
    <row r="388" spans="1:11" x14ac:dyDescent="0.35">
      <c r="A388" s="122" t="str">
        <f t="shared" si="12"/>
        <v/>
      </c>
      <c r="B388" s="124" t="str">
        <f>IFERROR(LOOKUP(A388,'2. Enter scores'!$G$12:$AE$12,'2. Enter scores'!$G$14:$AE$14),"")</f>
        <v/>
      </c>
      <c r="C388" s="116" t="str">
        <f>IF(B388&lt;&gt;"",MIN(INDEX(Scores,1,A388):INDEX(Scores,1000,A388)),"")</f>
        <v/>
      </c>
      <c r="D388" s="116" t="str">
        <f>IF(B388&lt;&gt;"",MAX(INDEX(Scores,1,A388):INDEX(Scores,1000,A388)),"")</f>
        <v/>
      </c>
      <c r="E388" s="116" t="str">
        <f t="shared" si="11"/>
        <v/>
      </c>
      <c r="F388" s="116" t="str">
        <f>IF(B388&lt;&gt;"",SUM(INDEX(Scores,1,A388):INDEX(Scores,1000,A388))/(Number_of_participants*E388),"")</f>
        <v/>
      </c>
      <c r="G388" s="116" t="str">
        <f>IF(B388&lt;&gt;"",CORREL(INDEX(Scores,1,A388):INDEX(Scores,1000,A388),INDEX(Rest_scores,1,A388):INDEX(Rest_scores,1000,A388)),"")</f>
        <v/>
      </c>
      <c r="H388" s="116" t="str">
        <f>IF(B388&lt;&gt;"",CORREL(INDEX(Scores,1,A388):INDEX(Scores,1000,A388),Total_score),"")</f>
        <v/>
      </c>
      <c r="I388" s="116" t="str">
        <f>IF(B388&lt;&gt;"",CORREL(INDEX(Scores,1,A388):INDEX(Scores,1000,A388),Grade),"")</f>
        <v/>
      </c>
      <c r="J388" s="128" t="str">
        <f>IF(B388&lt;&gt;"",_xlfn.VAR.S(INDEX(Scores,1,A388):INDEX(Scores,1000,A388)),"")</f>
        <v/>
      </c>
      <c r="K388" s="128" t="str">
        <f>IF(B388&lt;&gt;"",_xlfn.STDEV.S(INDEX(Scores,1,A388):INDEX(Scores,1000,A388)),"")</f>
        <v/>
      </c>
    </row>
    <row r="389" spans="1:11" x14ac:dyDescent="0.35">
      <c r="A389" s="122" t="str">
        <f t="shared" si="12"/>
        <v/>
      </c>
      <c r="B389" s="124" t="str">
        <f>IFERROR(LOOKUP(A389,'2. Enter scores'!$G$12:$AE$12,'2. Enter scores'!$G$14:$AE$14),"")</f>
        <v/>
      </c>
      <c r="C389" s="116" t="str">
        <f>IF(B389&lt;&gt;"",MIN(INDEX(Scores,1,A389):INDEX(Scores,1000,A389)),"")</f>
        <v/>
      </c>
      <c r="D389" s="116" t="str">
        <f>IF(B389&lt;&gt;"",MAX(INDEX(Scores,1,A389):INDEX(Scores,1000,A389)),"")</f>
        <v/>
      </c>
      <c r="E389" s="116" t="str">
        <f t="shared" si="11"/>
        <v/>
      </c>
      <c r="F389" s="116" t="str">
        <f>IF(B389&lt;&gt;"",SUM(INDEX(Scores,1,A389):INDEX(Scores,1000,A389))/(Number_of_participants*E389),"")</f>
        <v/>
      </c>
      <c r="G389" s="116" t="str">
        <f>IF(B389&lt;&gt;"",CORREL(INDEX(Scores,1,A389):INDEX(Scores,1000,A389),INDEX(Rest_scores,1,A389):INDEX(Rest_scores,1000,A389)),"")</f>
        <v/>
      </c>
      <c r="H389" s="116" t="str">
        <f>IF(B389&lt;&gt;"",CORREL(INDEX(Scores,1,A389):INDEX(Scores,1000,A389),Total_score),"")</f>
        <v/>
      </c>
      <c r="I389" s="116" t="str">
        <f>IF(B389&lt;&gt;"",CORREL(INDEX(Scores,1,A389):INDEX(Scores,1000,A389),Grade),"")</f>
        <v/>
      </c>
      <c r="J389" s="128" t="str">
        <f>IF(B389&lt;&gt;"",_xlfn.VAR.S(INDEX(Scores,1,A389):INDEX(Scores,1000,A389)),"")</f>
        <v/>
      </c>
      <c r="K389" s="128" t="str">
        <f>IF(B389&lt;&gt;"",_xlfn.STDEV.S(INDEX(Scores,1,A389):INDEX(Scores,1000,A389)),"")</f>
        <v/>
      </c>
    </row>
    <row r="390" spans="1:11" x14ac:dyDescent="0.35">
      <c r="A390" s="122" t="str">
        <f t="shared" si="12"/>
        <v/>
      </c>
      <c r="B390" s="124" t="str">
        <f>IFERROR(LOOKUP(A390,'2. Enter scores'!$G$12:$AE$12,'2. Enter scores'!$G$14:$AE$14),"")</f>
        <v/>
      </c>
      <c r="C390" s="116" t="str">
        <f>IF(B390&lt;&gt;"",MIN(INDEX(Scores,1,A390):INDEX(Scores,1000,A390)),"")</f>
        <v/>
      </c>
      <c r="D390" s="116" t="str">
        <f>IF(B390&lt;&gt;"",MAX(INDEX(Scores,1,A390):INDEX(Scores,1000,A390)),"")</f>
        <v/>
      </c>
      <c r="E390" s="116" t="str">
        <f t="shared" si="11"/>
        <v/>
      </c>
      <c r="F390" s="116" t="str">
        <f>IF(B390&lt;&gt;"",SUM(INDEX(Scores,1,A390):INDEX(Scores,1000,A390))/(Number_of_participants*E390),"")</f>
        <v/>
      </c>
      <c r="G390" s="116" t="str">
        <f>IF(B390&lt;&gt;"",CORREL(INDEX(Scores,1,A390):INDEX(Scores,1000,A390),INDEX(Rest_scores,1,A390):INDEX(Rest_scores,1000,A390)),"")</f>
        <v/>
      </c>
      <c r="H390" s="116" t="str">
        <f>IF(B390&lt;&gt;"",CORREL(INDEX(Scores,1,A390):INDEX(Scores,1000,A390),Total_score),"")</f>
        <v/>
      </c>
      <c r="I390" s="116" t="str">
        <f>IF(B390&lt;&gt;"",CORREL(INDEX(Scores,1,A390):INDEX(Scores,1000,A390),Grade),"")</f>
        <v/>
      </c>
      <c r="J390" s="128" t="str">
        <f>IF(B390&lt;&gt;"",_xlfn.VAR.S(INDEX(Scores,1,A390):INDEX(Scores,1000,A390)),"")</f>
        <v/>
      </c>
      <c r="K390" s="128" t="str">
        <f>IF(B390&lt;&gt;"",_xlfn.STDEV.S(INDEX(Scores,1,A390):INDEX(Scores,1000,A390)),"")</f>
        <v/>
      </c>
    </row>
    <row r="391" spans="1:11" x14ac:dyDescent="0.35">
      <c r="A391" s="122" t="str">
        <f t="shared" si="12"/>
        <v/>
      </c>
      <c r="B391" s="124" t="str">
        <f>IFERROR(LOOKUP(A391,'2. Enter scores'!$G$12:$AE$12,'2. Enter scores'!$G$14:$AE$14),"")</f>
        <v/>
      </c>
      <c r="C391" s="116" t="str">
        <f>IF(B391&lt;&gt;"",MIN(INDEX(Scores,1,A391):INDEX(Scores,1000,A391)),"")</f>
        <v/>
      </c>
      <c r="D391" s="116" t="str">
        <f>IF(B391&lt;&gt;"",MAX(INDEX(Scores,1,A391):INDEX(Scores,1000,A391)),"")</f>
        <v/>
      </c>
      <c r="E391" s="116" t="str">
        <f t="shared" si="11"/>
        <v/>
      </c>
      <c r="F391" s="116" t="str">
        <f>IF(B391&lt;&gt;"",SUM(INDEX(Scores,1,A391):INDEX(Scores,1000,A391))/(Number_of_participants*E391),"")</f>
        <v/>
      </c>
      <c r="G391" s="116" t="str">
        <f>IF(B391&lt;&gt;"",CORREL(INDEX(Scores,1,A391):INDEX(Scores,1000,A391),INDEX(Rest_scores,1,A391):INDEX(Rest_scores,1000,A391)),"")</f>
        <v/>
      </c>
      <c r="H391" s="116" t="str">
        <f>IF(B391&lt;&gt;"",CORREL(INDEX(Scores,1,A391):INDEX(Scores,1000,A391),Total_score),"")</f>
        <v/>
      </c>
      <c r="I391" s="116" t="str">
        <f>IF(B391&lt;&gt;"",CORREL(INDEX(Scores,1,A391):INDEX(Scores,1000,A391),Grade),"")</f>
        <v/>
      </c>
      <c r="J391" s="128" t="str">
        <f>IF(B391&lt;&gt;"",_xlfn.VAR.S(INDEX(Scores,1,A391):INDEX(Scores,1000,A391)),"")</f>
        <v/>
      </c>
      <c r="K391" s="128" t="str">
        <f>IF(B391&lt;&gt;"",_xlfn.STDEV.S(INDEX(Scores,1,A391):INDEX(Scores,1000,A391)),"")</f>
        <v/>
      </c>
    </row>
    <row r="392" spans="1:11" x14ac:dyDescent="0.35">
      <c r="A392" s="122" t="str">
        <f t="shared" si="12"/>
        <v/>
      </c>
      <c r="B392" s="124" t="str">
        <f>IFERROR(LOOKUP(A392,'2. Enter scores'!$G$12:$AE$12,'2. Enter scores'!$G$14:$AE$14),"")</f>
        <v/>
      </c>
      <c r="C392" s="116" t="str">
        <f>IF(B392&lt;&gt;"",MIN(INDEX(Scores,1,A392):INDEX(Scores,1000,A392)),"")</f>
        <v/>
      </c>
      <c r="D392" s="116" t="str">
        <f>IF(B392&lt;&gt;"",MAX(INDEX(Scores,1,A392):INDEX(Scores,1000,A392)),"")</f>
        <v/>
      </c>
      <c r="E392" s="116" t="str">
        <f t="shared" si="11"/>
        <v/>
      </c>
      <c r="F392" s="116" t="str">
        <f>IF(B392&lt;&gt;"",SUM(INDEX(Scores,1,A392):INDEX(Scores,1000,A392))/(Number_of_participants*E392),"")</f>
        <v/>
      </c>
      <c r="G392" s="116" t="str">
        <f>IF(B392&lt;&gt;"",CORREL(INDEX(Scores,1,A392):INDEX(Scores,1000,A392),INDEX(Rest_scores,1,A392):INDEX(Rest_scores,1000,A392)),"")</f>
        <v/>
      </c>
      <c r="H392" s="116" t="str">
        <f>IF(B392&lt;&gt;"",CORREL(INDEX(Scores,1,A392):INDEX(Scores,1000,A392),Total_score),"")</f>
        <v/>
      </c>
      <c r="I392" s="116" t="str">
        <f>IF(B392&lt;&gt;"",CORREL(INDEX(Scores,1,A392):INDEX(Scores,1000,A392),Grade),"")</f>
        <v/>
      </c>
      <c r="J392" s="128" t="str">
        <f>IF(B392&lt;&gt;"",_xlfn.VAR.S(INDEX(Scores,1,A392):INDEX(Scores,1000,A392)),"")</f>
        <v/>
      </c>
      <c r="K392" s="128" t="str">
        <f>IF(B392&lt;&gt;"",_xlfn.STDEV.S(INDEX(Scores,1,A392):INDEX(Scores,1000,A392)),"")</f>
        <v/>
      </c>
    </row>
    <row r="393" spans="1:11" x14ac:dyDescent="0.35">
      <c r="A393" s="122" t="str">
        <f t="shared" si="12"/>
        <v/>
      </c>
      <c r="B393" s="124" t="str">
        <f>IFERROR(LOOKUP(A393,'2. Enter scores'!$G$12:$AE$12,'2. Enter scores'!$G$14:$AE$14),"")</f>
        <v/>
      </c>
      <c r="C393" s="116" t="str">
        <f>IF(B393&lt;&gt;"",MIN(INDEX(Scores,1,A393):INDEX(Scores,1000,A393)),"")</f>
        <v/>
      </c>
      <c r="D393" s="116" t="str">
        <f>IF(B393&lt;&gt;"",MAX(INDEX(Scores,1,A393):INDEX(Scores,1000,A393)),"")</f>
        <v/>
      </c>
      <c r="E393" s="116" t="str">
        <f t="shared" si="11"/>
        <v/>
      </c>
      <c r="F393" s="116" t="str">
        <f>IF(B393&lt;&gt;"",SUM(INDEX(Scores,1,A393):INDEX(Scores,1000,A393))/(Number_of_participants*E393),"")</f>
        <v/>
      </c>
      <c r="G393" s="116" t="str">
        <f>IF(B393&lt;&gt;"",CORREL(INDEX(Scores,1,A393):INDEX(Scores,1000,A393),INDEX(Rest_scores,1,A393):INDEX(Rest_scores,1000,A393)),"")</f>
        <v/>
      </c>
      <c r="H393" s="116" t="str">
        <f>IF(B393&lt;&gt;"",CORREL(INDEX(Scores,1,A393):INDEX(Scores,1000,A393),Total_score),"")</f>
        <v/>
      </c>
      <c r="I393" s="116" t="str">
        <f>IF(B393&lt;&gt;"",CORREL(INDEX(Scores,1,A393):INDEX(Scores,1000,A393),Grade),"")</f>
        <v/>
      </c>
      <c r="J393" s="128" t="str">
        <f>IF(B393&lt;&gt;"",_xlfn.VAR.S(INDEX(Scores,1,A393):INDEX(Scores,1000,A393)),"")</f>
        <v/>
      </c>
      <c r="K393" s="128" t="str">
        <f>IF(B393&lt;&gt;"",_xlfn.STDEV.S(INDEX(Scores,1,A393):INDEX(Scores,1000,A393)),"")</f>
        <v/>
      </c>
    </row>
    <row r="394" spans="1:11" x14ac:dyDescent="0.35">
      <c r="A394" s="122" t="str">
        <f t="shared" si="12"/>
        <v/>
      </c>
      <c r="B394" s="124" t="str">
        <f>IFERROR(LOOKUP(A394,'2. Enter scores'!$G$12:$AE$12,'2. Enter scores'!$G$14:$AE$14),"")</f>
        <v/>
      </c>
      <c r="C394" s="116" t="str">
        <f>IF(B394&lt;&gt;"",MIN(INDEX(Scores,1,A394):INDEX(Scores,1000,A394)),"")</f>
        <v/>
      </c>
      <c r="D394" s="116" t="str">
        <f>IF(B394&lt;&gt;"",MAX(INDEX(Scores,1,A394):INDEX(Scores,1000,A394)),"")</f>
        <v/>
      </c>
      <c r="E394" s="116" t="str">
        <f t="shared" si="11"/>
        <v/>
      </c>
      <c r="F394" s="116" t="str">
        <f>IF(B394&lt;&gt;"",SUM(INDEX(Scores,1,A394):INDEX(Scores,1000,A394))/(Number_of_participants*E394),"")</f>
        <v/>
      </c>
      <c r="G394" s="116" t="str">
        <f>IF(B394&lt;&gt;"",CORREL(INDEX(Scores,1,A394):INDEX(Scores,1000,A394),INDEX(Rest_scores,1,A394):INDEX(Rest_scores,1000,A394)),"")</f>
        <v/>
      </c>
      <c r="H394" s="116" t="str">
        <f>IF(B394&lt;&gt;"",CORREL(INDEX(Scores,1,A394):INDEX(Scores,1000,A394),Total_score),"")</f>
        <v/>
      </c>
      <c r="I394" s="116" t="str">
        <f>IF(B394&lt;&gt;"",CORREL(INDEX(Scores,1,A394):INDEX(Scores,1000,A394),Grade),"")</f>
        <v/>
      </c>
      <c r="J394" s="128" t="str">
        <f>IF(B394&lt;&gt;"",_xlfn.VAR.S(INDEX(Scores,1,A394):INDEX(Scores,1000,A394)),"")</f>
        <v/>
      </c>
      <c r="K394" s="128" t="str">
        <f>IF(B394&lt;&gt;"",_xlfn.STDEV.S(INDEX(Scores,1,A394):INDEX(Scores,1000,A394)),"")</f>
        <v/>
      </c>
    </row>
    <row r="395" spans="1:11" x14ac:dyDescent="0.35">
      <c r="A395" s="122" t="str">
        <f t="shared" si="12"/>
        <v/>
      </c>
      <c r="B395" s="124" t="str">
        <f>IFERROR(LOOKUP(A395,'2. Enter scores'!$G$12:$AE$12,'2. Enter scores'!$G$14:$AE$14),"")</f>
        <v/>
      </c>
      <c r="C395" s="116" t="str">
        <f>IF(B395&lt;&gt;"",MIN(INDEX(Scores,1,A395):INDEX(Scores,1000,A395)),"")</f>
        <v/>
      </c>
      <c r="D395" s="116" t="str">
        <f>IF(B395&lt;&gt;"",MAX(INDEX(Scores,1,A395):INDEX(Scores,1000,A395)),"")</f>
        <v/>
      </c>
      <c r="E395" s="116" t="str">
        <f t="shared" si="11"/>
        <v/>
      </c>
      <c r="F395" s="116" t="str">
        <f>IF(B395&lt;&gt;"",SUM(INDEX(Scores,1,A395):INDEX(Scores,1000,A395))/(Number_of_participants*E395),"")</f>
        <v/>
      </c>
      <c r="G395" s="116" t="str">
        <f>IF(B395&lt;&gt;"",CORREL(INDEX(Scores,1,A395):INDEX(Scores,1000,A395),INDEX(Rest_scores,1,A395):INDEX(Rest_scores,1000,A395)),"")</f>
        <v/>
      </c>
      <c r="H395" s="116" t="str">
        <f>IF(B395&lt;&gt;"",CORREL(INDEX(Scores,1,A395):INDEX(Scores,1000,A395),Total_score),"")</f>
        <v/>
      </c>
      <c r="I395" s="116" t="str">
        <f>IF(B395&lt;&gt;"",CORREL(INDEX(Scores,1,A395):INDEX(Scores,1000,A395),Grade),"")</f>
        <v/>
      </c>
      <c r="J395" s="128" t="str">
        <f>IF(B395&lt;&gt;"",_xlfn.VAR.S(INDEX(Scores,1,A395):INDEX(Scores,1000,A395)),"")</f>
        <v/>
      </c>
      <c r="K395" s="128" t="str">
        <f>IF(B395&lt;&gt;"",_xlfn.STDEV.S(INDEX(Scores,1,A395):INDEX(Scores,1000,A395)),"")</f>
        <v/>
      </c>
    </row>
    <row r="396" spans="1:11" x14ac:dyDescent="0.35">
      <c r="A396" s="122" t="str">
        <f t="shared" si="12"/>
        <v/>
      </c>
      <c r="B396" s="124" t="str">
        <f>IFERROR(LOOKUP(A396,'2. Enter scores'!$G$12:$AE$12,'2. Enter scores'!$G$14:$AE$14),"")</f>
        <v/>
      </c>
      <c r="C396" s="116" t="str">
        <f>IF(B396&lt;&gt;"",MIN(INDEX(Scores,1,A396):INDEX(Scores,1000,A396)),"")</f>
        <v/>
      </c>
      <c r="D396" s="116" t="str">
        <f>IF(B396&lt;&gt;"",MAX(INDEX(Scores,1,A396):INDEX(Scores,1000,A396)),"")</f>
        <v/>
      </c>
      <c r="E396" s="116" t="str">
        <f t="shared" si="11"/>
        <v/>
      </c>
      <c r="F396" s="116" t="str">
        <f>IF(B396&lt;&gt;"",SUM(INDEX(Scores,1,A396):INDEX(Scores,1000,A396))/(Number_of_participants*E396),"")</f>
        <v/>
      </c>
      <c r="G396" s="116" t="str">
        <f>IF(B396&lt;&gt;"",CORREL(INDEX(Scores,1,A396):INDEX(Scores,1000,A396),INDEX(Rest_scores,1,A396):INDEX(Rest_scores,1000,A396)),"")</f>
        <v/>
      </c>
      <c r="H396" s="116" t="str">
        <f>IF(B396&lt;&gt;"",CORREL(INDEX(Scores,1,A396):INDEX(Scores,1000,A396),Total_score),"")</f>
        <v/>
      </c>
      <c r="I396" s="116" t="str">
        <f>IF(B396&lt;&gt;"",CORREL(INDEX(Scores,1,A396):INDEX(Scores,1000,A396),Grade),"")</f>
        <v/>
      </c>
      <c r="J396" s="128" t="str">
        <f>IF(B396&lt;&gt;"",_xlfn.VAR.S(INDEX(Scores,1,A396):INDEX(Scores,1000,A396)),"")</f>
        <v/>
      </c>
      <c r="K396" s="128" t="str">
        <f>IF(B396&lt;&gt;"",_xlfn.STDEV.S(INDEX(Scores,1,A396):INDEX(Scores,1000,A396)),"")</f>
        <v/>
      </c>
    </row>
    <row r="397" spans="1:11" x14ac:dyDescent="0.35">
      <c r="A397" s="122" t="str">
        <f t="shared" si="12"/>
        <v/>
      </c>
      <c r="B397" s="124" t="str">
        <f>IFERROR(LOOKUP(A397,'2. Enter scores'!$G$12:$AE$12,'2. Enter scores'!$G$14:$AE$14),"")</f>
        <v/>
      </c>
      <c r="C397" s="116" t="str">
        <f>IF(B397&lt;&gt;"",MIN(INDEX(Scores,1,A397):INDEX(Scores,1000,A397)),"")</f>
        <v/>
      </c>
      <c r="D397" s="116" t="str">
        <f>IF(B397&lt;&gt;"",MAX(INDEX(Scores,1,A397):INDEX(Scores,1000,A397)),"")</f>
        <v/>
      </c>
      <c r="E397" s="116" t="str">
        <f t="shared" si="11"/>
        <v/>
      </c>
      <c r="F397" s="116" t="str">
        <f>IF(B397&lt;&gt;"",SUM(INDEX(Scores,1,A397):INDEX(Scores,1000,A397))/(Number_of_participants*E397),"")</f>
        <v/>
      </c>
      <c r="G397" s="116" t="str">
        <f>IF(B397&lt;&gt;"",CORREL(INDEX(Scores,1,A397):INDEX(Scores,1000,A397),INDEX(Rest_scores,1,A397):INDEX(Rest_scores,1000,A397)),"")</f>
        <v/>
      </c>
      <c r="H397" s="116" t="str">
        <f>IF(B397&lt;&gt;"",CORREL(INDEX(Scores,1,A397):INDEX(Scores,1000,A397),Total_score),"")</f>
        <v/>
      </c>
      <c r="I397" s="116" t="str">
        <f>IF(B397&lt;&gt;"",CORREL(INDEX(Scores,1,A397):INDEX(Scores,1000,A397),Grade),"")</f>
        <v/>
      </c>
      <c r="J397" s="128" t="str">
        <f>IF(B397&lt;&gt;"",_xlfn.VAR.S(INDEX(Scores,1,A397):INDEX(Scores,1000,A397)),"")</f>
        <v/>
      </c>
      <c r="K397" s="128" t="str">
        <f>IF(B397&lt;&gt;"",_xlfn.STDEV.S(INDEX(Scores,1,A397):INDEX(Scores,1000,A397)),"")</f>
        <v/>
      </c>
    </row>
    <row r="398" spans="1:11" x14ac:dyDescent="0.35">
      <c r="A398" s="122" t="str">
        <f t="shared" si="12"/>
        <v/>
      </c>
      <c r="B398" s="124" t="str">
        <f>IFERROR(LOOKUP(A398,'2. Enter scores'!$G$12:$AE$12,'2. Enter scores'!$G$14:$AE$14),"")</f>
        <v/>
      </c>
      <c r="C398" s="116" t="str">
        <f>IF(B398&lt;&gt;"",MIN(INDEX(Scores,1,A398):INDEX(Scores,1000,A398)),"")</f>
        <v/>
      </c>
      <c r="D398" s="116" t="str">
        <f>IF(B398&lt;&gt;"",MAX(INDEX(Scores,1,A398):INDEX(Scores,1000,A398)),"")</f>
        <v/>
      </c>
      <c r="E398" s="116" t="str">
        <f t="shared" si="11"/>
        <v/>
      </c>
      <c r="F398" s="116" t="str">
        <f>IF(B398&lt;&gt;"",SUM(INDEX(Scores,1,A398):INDEX(Scores,1000,A398))/(Number_of_participants*E398),"")</f>
        <v/>
      </c>
      <c r="G398" s="116" t="str">
        <f>IF(B398&lt;&gt;"",CORREL(INDEX(Scores,1,A398):INDEX(Scores,1000,A398),INDEX(Rest_scores,1,A398):INDEX(Rest_scores,1000,A398)),"")</f>
        <v/>
      </c>
      <c r="H398" s="116" t="str">
        <f>IF(B398&lt;&gt;"",CORREL(INDEX(Scores,1,A398):INDEX(Scores,1000,A398),Total_score),"")</f>
        <v/>
      </c>
      <c r="I398" s="116" t="str">
        <f>IF(B398&lt;&gt;"",CORREL(INDEX(Scores,1,A398):INDEX(Scores,1000,A398),Grade),"")</f>
        <v/>
      </c>
      <c r="J398" s="128" t="str">
        <f>IF(B398&lt;&gt;"",_xlfn.VAR.S(INDEX(Scores,1,A398):INDEX(Scores,1000,A398)),"")</f>
        <v/>
      </c>
      <c r="K398" s="128" t="str">
        <f>IF(B398&lt;&gt;"",_xlfn.STDEV.S(INDEX(Scores,1,A398):INDEX(Scores,1000,A398)),"")</f>
        <v/>
      </c>
    </row>
    <row r="399" spans="1:11" x14ac:dyDescent="0.35">
      <c r="A399" s="122" t="str">
        <f t="shared" si="12"/>
        <v/>
      </c>
      <c r="B399" s="124" t="str">
        <f>IFERROR(LOOKUP(A399,'2. Enter scores'!$G$12:$AE$12,'2. Enter scores'!$G$14:$AE$14),"")</f>
        <v/>
      </c>
      <c r="C399" s="116" t="str">
        <f>IF(B399&lt;&gt;"",MIN(INDEX(Scores,1,A399):INDEX(Scores,1000,A399)),"")</f>
        <v/>
      </c>
      <c r="D399" s="116" t="str">
        <f>IF(B399&lt;&gt;"",MAX(INDEX(Scores,1,A399):INDEX(Scores,1000,A399)),"")</f>
        <v/>
      </c>
      <c r="E399" s="116" t="str">
        <f t="shared" si="11"/>
        <v/>
      </c>
      <c r="F399" s="116" t="str">
        <f>IF(B399&lt;&gt;"",SUM(INDEX(Scores,1,A399):INDEX(Scores,1000,A399))/(Number_of_participants*E399),"")</f>
        <v/>
      </c>
      <c r="G399" s="116" t="str">
        <f>IF(B399&lt;&gt;"",CORREL(INDEX(Scores,1,A399):INDEX(Scores,1000,A399),INDEX(Rest_scores,1,A399):INDEX(Rest_scores,1000,A399)),"")</f>
        <v/>
      </c>
      <c r="H399" s="116" t="str">
        <f>IF(B399&lt;&gt;"",CORREL(INDEX(Scores,1,A399):INDEX(Scores,1000,A399),Total_score),"")</f>
        <v/>
      </c>
      <c r="I399" s="116" t="str">
        <f>IF(B399&lt;&gt;"",CORREL(INDEX(Scores,1,A399):INDEX(Scores,1000,A399),Grade),"")</f>
        <v/>
      </c>
      <c r="J399" s="128" t="str">
        <f>IF(B399&lt;&gt;"",_xlfn.VAR.S(INDEX(Scores,1,A399):INDEX(Scores,1000,A399)),"")</f>
        <v/>
      </c>
      <c r="K399" s="128" t="str">
        <f>IF(B399&lt;&gt;"",_xlfn.STDEV.S(INDEX(Scores,1,A399):INDEX(Scores,1000,A399)),"")</f>
        <v/>
      </c>
    </row>
    <row r="400" spans="1:11" x14ac:dyDescent="0.35">
      <c r="A400" s="122" t="str">
        <f t="shared" si="12"/>
        <v/>
      </c>
      <c r="B400" s="124" t="str">
        <f>IFERROR(LOOKUP(A400,'2. Enter scores'!$G$12:$AE$12,'2. Enter scores'!$G$14:$AE$14),"")</f>
        <v/>
      </c>
      <c r="C400" s="116" t="str">
        <f>IF(B400&lt;&gt;"",MIN(INDEX(Scores,1,A400):INDEX(Scores,1000,A400)),"")</f>
        <v/>
      </c>
      <c r="D400" s="116" t="str">
        <f>IF(B400&lt;&gt;"",MAX(INDEX(Scores,1,A400):INDEX(Scores,1000,A400)),"")</f>
        <v/>
      </c>
      <c r="E400" s="116" t="str">
        <f t="shared" si="11"/>
        <v/>
      </c>
      <c r="F400" s="116" t="str">
        <f>IF(B400&lt;&gt;"",SUM(INDEX(Scores,1,A400):INDEX(Scores,1000,A400))/(Number_of_participants*E400),"")</f>
        <v/>
      </c>
      <c r="G400" s="116" t="str">
        <f>IF(B400&lt;&gt;"",CORREL(INDEX(Scores,1,A400):INDEX(Scores,1000,A400),INDEX(Rest_scores,1,A400):INDEX(Rest_scores,1000,A400)),"")</f>
        <v/>
      </c>
      <c r="H400" s="116" t="str">
        <f>IF(B400&lt;&gt;"",CORREL(INDEX(Scores,1,A400):INDEX(Scores,1000,A400),Total_score),"")</f>
        <v/>
      </c>
      <c r="I400" s="116" t="str">
        <f>IF(B400&lt;&gt;"",CORREL(INDEX(Scores,1,A400):INDEX(Scores,1000,A400),Grade),"")</f>
        <v/>
      </c>
      <c r="J400" s="128" t="str">
        <f>IF(B400&lt;&gt;"",_xlfn.VAR.S(INDEX(Scores,1,A400):INDEX(Scores,1000,A400)),"")</f>
        <v/>
      </c>
      <c r="K400" s="128" t="str">
        <f>IF(B400&lt;&gt;"",_xlfn.STDEV.S(INDEX(Scores,1,A400):INDEX(Scores,1000,A400)),"")</f>
        <v/>
      </c>
    </row>
    <row r="401" spans="1:11" x14ac:dyDescent="0.35">
      <c r="A401" s="122" t="str">
        <f t="shared" si="12"/>
        <v/>
      </c>
      <c r="B401" s="124" t="str">
        <f>IFERROR(LOOKUP(A401,'2. Enter scores'!$G$12:$AE$12,'2. Enter scores'!$G$14:$AE$14),"")</f>
        <v/>
      </c>
      <c r="C401" s="116" t="str">
        <f>IF(B401&lt;&gt;"",MIN(INDEX(Scores,1,A401):INDEX(Scores,1000,A401)),"")</f>
        <v/>
      </c>
      <c r="D401" s="116" t="str">
        <f>IF(B401&lt;&gt;"",MAX(INDEX(Scores,1,A401):INDEX(Scores,1000,A401)),"")</f>
        <v/>
      </c>
      <c r="E401" s="116" t="str">
        <f t="shared" si="11"/>
        <v/>
      </c>
      <c r="F401" s="116" t="str">
        <f>IF(B401&lt;&gt;"",SUM(INDEX(Scores,1,A401):INDEX(Scores,1000,A401))/(Number_of_participants*E401),"")</f>
        <v/>
      </c>
      <c r="G401" s="116" t="str">
        <f>IF(B401&lt;&gt;"",CORREL(INDEX(Scores,1,A401):INDEX(Scores,1000,A401),INDEX(Rest_scores,1,A401):INDEX(Rest_scores,1000,A401)),"")</f>
        <v/>
      </c>
      <c r="H401" s="116" t="str">
        <f>IF(B401&lt;&gt;"",CORREL(INDEX(Scores,1,A401):INDEX(Scores,1000,A401),Total_score),"")</f>
        <v/>
      </c>
      <c r="I401" s="116" t="str">
        <f>IF(B401&lt;&gt;"",CORREL(INDEX(Scores,1,A401):INDEX(Scores,1000,A401),Grade),"")</f>
        <v/>
      </c>
      <c r="J401" s="128" t="str">
        <f>IF(B401&lt;&gt;"",_xlfn.VAR.S(INDEX(Scores,1,A401):INDEX(Scores,1000,A401)),"")</f>
        <v/>
      </c>
      <c r="K401" s="128" t="str">
        <f>IF(B401&lt;&gt;"",_xlfn.STDEV.S(INDEX(Scores,1,A401):INDEX(Scores,1000,A401)),"")</f>
        <v/>
      </c>
    </row>
    <row r="402" spans="1:11" x14ac:dyDescent="0.35">
      <c r="A402" s="122" t="str">
        <f t="shared" si="12"/>
        <v/>
      </c>
      <c r="B402" s="124" t="str">
        <f>IFERROR(LOOKUP(A402,'2. Enter scores'!$G$12:$AE$12,'2. Enter scores'!$G$14:$AE$14),"")</f>
        <v/>
      </c>
      <c r="C402" s="116" t="str">
        <f>IF(B402&lt;&gt;"",MIN(INDEX(Scores,1,A402):INDEX(Scores,1000,A402)),"")</f>
        <v/>
      </c>
      <c r="D402" s="116" t="str">
        <f>IF(B402&lt;&gt;"",MAX(INDEX(Scores,1,A402):INDEX(Scores,1000,A402)),"")</f>
        <v/>
      </c>
      <c r="E402" s="116" t="str">
        <f t="shared" si="11"/>
        <v/>
      </c>
      <c r="F402" s="116" t="str">
        <f>IF(B402&lt;&gt;"",SUM(INDEX(Scores,1,A402):INDEX(Scores,1000,A402))/(Number_of_participants*E402),"")</f>
        <v/>
      </c>
      <c r="G402" s="116" t="str">
        <f>IF(B402&lt;&gt;"",CORREL(INDEX(Scores,1,A402):INDEX(Scores,1000,A402),INDEX(Rest_scores,1,A402):INDEX(Rest_scores,1000,A402)),"")</f>
        <v/>
      </c>
      <c r="H402" s="116" t="str">
        <f>IF(B402&lt;&gt;"",CORREL(INDEX(Scores,1,A402):INDEX(Scores,1000,A402),Total_score),"")</f>
        <v/>
      </c>
      <c r="I402" s="116" t="str">
        <f>IF(B402&lt;&gt;"",CORREL(INDEX(Scores,1,A402):INDEX(Scores,1000,A402),Grade),"")</f>
        <v/>
      </c>
      <c r="J402" s="128" t="str">
        <f>IF(B402&lt;&gt;"",_xlfn.VAR.S(INDEX(Scores,1,A402):INDEX(Scores,1000,A402)),"")</f>
        <v/>
      </c>
      <c r="K402" s="128" t="str">
        <f>IF(B402&lt;&gt;"",_xlfn.STDEV.S(INDEX(Scores,1,A402):INDEX(Scores,1000,A402)),"")</f>
        <v/>
      </c>
    </row>
    <row r="403" spans="1:11" x14ac:dyDescent="0.35">
      <c r="A403" s="122" t="str">
        <f t="shared" si="12"/>
        <v/>
      </c>
      <c r="B403" s="124" t="str">
        <f>IFERROR(LOOKUP(A403,'2. Enter scores'!$G$12:$AE$12,'2. Enter scores'!$G$14:$AE$14),"")</f>
        <v/>
      </c>
      <c r="C403" s="116" t="str">
        <f>IF(B403&lt;&gt;"",MIN(INDEX(Scores,1,A403):INDEX(Scores,1000,A403)),"")</f>
        <v/>
      </c>
      <c r="D403" s="116" t="str">
        <f>IF(B403&lt;&gt;"",MAX(INDEX(Scores,1,A403):INDEX(Scores,1000,A403)),"")</f>
        <v/>
      </c>
      <c r="E403" s="116" t="str">
        <f t="shared" ref="E403:E466" si="13">IF(B403&lt;&gt;"",INDEX(Theoretical_maximum_item_score,A403),"")</f>
        <v/>
      </c>
      <c r="F403" s="116" t="str">
        <f>IF(B403&lt;&gt;"",SUM(INDEX(Scores,1,A403):INDEX(Scores,1000,A403))/(Number_of_participants*E403),"")</f>
        <v/>
      </c>
      <c r="G403" s="116" t="str">
        <f>IF(B403&lt;&gt;"",CORREL(INDEX(Scores,1,A403):INDEX(Scores,1000,A403),INDEX(Rest_scores,1,A403):INDEX(Rest_scores,1000,A403)),"")</f>
        <v/>
      </c>
      <c r="H403" s="116" t="str">
        <f>IF(B403&lt;&gt;"",CORREL(INDEX(Scores,1,A403):INDEX(Scores,1000,A403),Total_score),"")</f>
        <v/>
      </c>
      <c r="I403" s="116" t="str">
        <f>IF(B403&lt;&gt;"",CORREL(INDEX(Scores,1,A403):INDEX(Scores,1000,A403),Grade),"")</f>
        <v/>
      </c>
      <c r="J403" s="128" t="str">
        <f>IF(B403&lt;&gt;"",_xlfn.VAR.S(INDEX(Scores,1,A403):INDEX(Scores,1000,A403)),"")</f>
        <v/>
      </c>
      <c r="K403" s="128" t="str">
        <f>IF(B403&lt;&gt;"",_xlfn.STDEV.S(INDEX(Scores,1,A403):INDEX(Scores,1000,A403)),"")</f>
        <v/>
      </c>
    </row>
    <row r="404" spans="1:11" x14ac:dyDescent="0.35">
      <c r="A404" s="122" t="str">
        <f t="shared" ref="A404:A467" si="14">IF(A403&lt;&gt;"",IF(Number_of_criteria&gt;=(A403+1),(A403+1),""),"")</f>
        <v/>
      </c>
      <c r="B404" s="124" t="str">
        <f>IFERROR(LOOKUP(A404,'2. Enter scores'!$G$12:$AE$12,'2. Enter scores'!$G$14:$AE$14),"")</f>
        <v/>
      </c>
      <c r="C404" s="116" t="str">
        <f>IF(B404&lt;&gt;"",MIN(INDEX(Scores,1,A404):INDEX(Scores,1000,A404)),"")</f>
        <v/>
      </c>
      <c r="D404" s="116" t="str">
        <f>IF(B404&lt;&gt;"",MAX(INDEX(Scores,1,A404):INDEX(Scores,1000,A404)),"")</f>
        <v/>
      </c>
      <c r="E404" s="116" t="str">
        <f t="shared" si="13"/>
        <v/>
      </c>
      <c r="F404" s="116" t="str">
        <f>IF(B404&lt;&gt;"",SUM(INDEX(Scores,1,A404):INDEX(Scores,1000,A404))/(Number_of_participants*E404),"")</f>
        <v/>
      </c>
      <c r="G404" s="116" t="str">
        <f>IF(B404&lt;&gt;"",CORREL(INDEX(Scores,1,A404):INDEX(Scores,1000,A404),INDEX(Rest_scores,1,A404):INDEX(Rest_scores,1000,A404)),"")</f>
        <v/>
      </c>
      <c r="H404" s="116" t="str">
        <f>IF(B404&lt;&gt;"",CORREL(INDEX(Scores,1,A404):INDEX(Scores,1000,A404),Total_score),"")</f>
        <v/>
      </c>
      <c r="I404" s="116" t="str">
        <f>IF(B404&lt;&gt;"",CORREL(INDEX(Scores,1,A404):INDEX(Scores,1000,A404),Grade),"")</f>
        <v/>
      </c>
      <c r="J404" s="128" t="str">
        <f>IF(B404&lt;&gt;"",_xlfn.VAR.S(INDEX(Scores,1,A404):INDEX(Scores,1000,A404)),"")</f>
        <v/>
      </c>
      <c r="K404" s="128" t="str">
        <f>IF(B404&lt;&gt;"",_xlfn.STDEV.S(INDEX(Scores,1,A404):INDEX(Scores,1000,A404)),"")</f>
        <v/>
      </c>
    </row>
    <row r="405" spans="1:11" x14ac:dyDescent="0.35">
      <c r="A405" s="122" t="str">
        <f t="shared" si="14"/>
        <v/>
      </c>
      <c r="B405" s="124" t="str">
        <f>IFERROR(LOOKUP(A405,'2. Enter scores'!$G$12:$AE$12,'2. Enter scores'!$G$14:$AE$14),"")</f>
        <v/>
      </c>
      <c r="C405" s="116" t="str">
        <f>IF(B405&lt;&gt;"",MIN(INDEX(Scores,1,A405):INDEX(Scores,1000,A405)),"")</f>
        <v/>
      </c>
      <c r="D405" s="116" t="str">
        <f>IF(B405&lt;&gt;"",MAX(INDEX(Scores,1,A405):INDEX(Scores,1000,A405)),"")</f>
        <v/>
      </c>
      <c r="E405" s="116" t="str">
        <f t="shared" si="13"/>
        <v/>
      </c>
      <c r="F405" s="116" t="str">
        <f>IF(B405&lt;&gt;"",SUM(INDEX(Scores,1,A405):INDEX(Scores,1000,A405))/(Number_of_participants*E405),"")</f>
        <v/>
      </c>
      <c r="G405" s="116" t="str">
        <f>IF(B405&lt;&gt;"",CORREL(INDEX(Scores,1,A405):INDEX(Scores,1000,A405),INDEX(Rest_scores,1,A405):INDEX(Rest_scores,1000,A405)),"")</f>
        <v/>
      </c>
      <c r="H405" s="116" t="str">
        <f>IF(B405&lt;&gt;"",CORREL(INDEX(Scores,1,A405):INDEX(Scores,1000,A405),Total_score),"")</f>
        <v/>
      </c>
      <c r="I405" s="116" t="str">
        <f>IF(B405&lt;&gt;"",CORREL(INDEX(Scores,1,A405):INDEX(Scores,1000,A405),Grade),"")</f>
        <v/>
      </c>
      <c r="J405" s="128" t="str">
        <f>IF(B405&lt;&gt;"",_xlfn.VAR.S(INDEX(Scores,1,A405):INDEX(Scores,1000,A405)),"")</f>
        <v/>
      </c>
      <c r="K405" s="128" t="str">
        <f>IF(B405&lt;&gt;"",_xlfn.STDEV.S(INDEX(Scores,1,A405):INDEX(Scores,1000,A405)),"")</f>
        <v/>
      </c>
    </row>
    <row r="406" spans="1:11" x14ac:dyDescent="0.35">
      <c r="A406" s="122" t="str">
        <f t="shared" si="14"/>
        <v/>
      </c>
      <c r="B406" s="124" t="str">
        <f>IFERROR(LOOKUP(A406,'2. Enter scores'!$G$12:$AE$12,'2. Enter scores'!$G$14:$AE$14),"")</f>
        <v/>
      </c>
      <c r="C406" s="116" t="str">
        <f>IF(B406&lt;&gt;"",MIN(INDEX(Scores,1,A406):INDEX(Scores,1000,A406)),"")</f>
        <v/>
      </c>
      <c r="D406" s="116" t="str">
        <f>IF(B406&lt;&gt;"",MAX(INDEX(Scores,1,A406):INDEX(Scores,1000,A406)),"")</f>
        <v/>
      </c>
      <c r="E406" s="116" t="str">
        <f t="shared" si="13"/>
        <v/>
      </c>
      <c r="F406" s="116" t="str">
        <f>IF(B406&lt;&gt;"",SUM(INDEX(Scores,1,A406):INDEX(Scores,1000,A406))/(Number_of_participants*E406),"")</f>
        <v/>
      </c>
      <c r="G406" s="116" t="str">
        <f>IF(B406&lt;&gt;"",CORREL(INDEX(Scores,1,A406):INDEX(Scores,1000,A406),INDEX(Rest_scores,1,A406):INDEX(Rest_scores,1000,A406)),"")</f>
        <v/>
      </c>
      <c r="H406" s="116" t="str">
        <f>IF(B406&lt;&gt;"",CORREL(INDEX(Scores,1,A406):INDEX(Scores,1000,A406),Total_score),"")</f>
        <v/>
      </c>
      <c r="I406" s="116" t="str">
        <f>IF(B406&lt;&gt;"",CORREL(INDEX(Scores,1,A406):INDEX(Scores,1000,A406),Grade),"")</f>
        <v/>
      </c>
      <c r="J406" s="128" t="str">
        <f>IF(B406&lt;&gt;"",_xlfn.VAR.S(INDEX(Scores,1,A406):INDEX(Scores,1000,A406)),"")</f>
        <v/>
      </c>
      <c r="K406" s="128" t="str">
        <f>IF(B406&lt;&gt;"",_xlfn.STDEV.S(INDEX(Scores,1,A406):INDEX(Scores,1000,A406)),"")</f>
        <v/>
      </c>
    </row>
    <row r="407" spans="1:11" x14ac:dyDescent="0.35">
      <c r="A407" s="122" t="str">
        <f t="shared" si="14"/>
        <v/>
      </c>
      <c r="B407" s="124" t="str">
        <f>IFERROR(LOOKUP(A407,'2. Enter scores'!$G$12:$AE$12,'2. Enter scores'!$G$14:$AE$14),"")</f>
        <v/>
      </c>
      <c r="C407" s="116" t="str">
        <f>IF(B407&lt;&gt;"",MIN(INDEX(Scores,1,A407):INDEX(Scores,1000,A407)),"")</f>
        <v/>
      </c>
      <c r="D407" s="116" t="str">
        <f>IF(B407&lt;&gt;"",MAX(INDEX(Scores,1,A407):INDEX(Scores,1000,A407)),"")</f>
        <v/>
      </c>
      <c r="E407" s="116" t="str">
        <f t="shared" si="13"/>
        <v/>
      </c>
      <c r="F407" s="116" t="str">
        <f>IF(B407&lt;&gt;"",SUM(INDEX(Scores,1,A407):INDEX(Scores,1000,A407))/(Number_of_participants*E407),"")</f>
        <v/>
      </c>
      <c r="G407" s="116" t="str">
        <f>IF(B407&lt;&gt;"",CORREL(INDEX(Scores,1,A407):INDEX(Scores,1000,A407),INDEX(Rest_scores,1,A407):INDEX(Rest_scores,1000,A407)),"")</f>
        <v/>
      </c>
      <c r="H407" s="116" t="str">
        <f>IF(B407&lt;&gt;"",CORREL(INDEX(Scores,1,A407):INDEX(Scores,1000,A407),Total_score),"")</f>
        <v/>
      </c>
      <c r="I407" s="116" t="str">
        <f>IF(B407&lt;&gt;"",CORREL(INDEX(Scores,1,A407):INDEX(Scores,1000,A407),Grade),"")</f>
        <v/>
      </c>
      <c r="J407" s="128" t="str">
        <f>IF(B407&lt;&gt;"",_xlfn.VAR.S(INDEX(Scores,1,A407):INDEX(Scores,1000,A407)),"")</f>
        <v/>
      </c>
      <c r="K407" s="128" t="str">
        <f>IF(B407&lt;&gt;"",_xlfn.STDEV.S(INDEX(Scores,1,A407):INDEX(Scores,1000,A407)),"")</f>
        <v/>
      </c>
    </row>
    <row r="408" spans="1:11" x14ac:dyDescent="0.35">
      <c r="A408" s="122" t="str">
        <f t="shared" si="14"/>
        <v/>
      </c>
      <c r="B408" s="124" t="str">
        <f>IFERROR(LOOKUP(A408,'2. Enter scores'!$G$12:$AE$12,'2. Enter scores'!$G$14:$AE$14),"")</f>
        <v/>
      </c>
      <c r="C408" s="116" t="str">
        <f>IF(B408&lt;&gt;"",MIN(INDEX(Scores,1,A408):INDEX(Scores,1000,A408)),"")</f>
        <v/>
      </c>
      <c r="D408" s="116" t="str">
        <f>IF(B408&lt;&gt;"",MAX(INDEX(Scores,1,A408):INDEX(Scores,1000,A408)),"")</f>
        <v/>
      </c>
      <c r="E408" s="116" t="str">
        <f t="shared" si="13"/>
        <v/>
      </c>
      <c r="F408" s="116" t="str">
        <f>IF(B408&lt;&gt;"",SUM(INDEX(Scores,1,A408):INDEX(Scores,1000,A408))/(Number_of_participants*E408),"")</f>
        <v/>
      </c>
      <c r="G408" s="116" t="str">
        <f>IF(B408&lt;&gt;"",CORREL(INDEX(Scores,1,A408):INDEX(Scores,1000,A408),INDEX(Rest_scores,1,A408):INDEX(Rest_scores,1000,A408)),"")</f>
        <v/>
      </c>
      <c r="H408" s="116" t="str">
        <f>IF(B408&lt;&gt;"",CORREL(INDEX(Scores,1,A408):INDEX(Scores,1000,A408),Total_score),"")</f>
        <v/>
      </c>
      <c r="I408" s="116" t="str">
        <f>IF(B408&lt;&gt;"",CORREL(INDEX(Scores,1,A408):INDEX(Scores,1000,A408),Grade),"")</f>
        <v/>
      </c>
      <c r="J408" s="128" t="str">
        <f>IF(B408&lt;&gt;"",_xlfn.VAR.S(INDEX(Scores,1,A408):INDEX(Scores,1000,A408)),"")</f>
        <v/>
      </c>
      <c r="K408" s="128" t="str">
        <f>IF(B408&lt;&gt;"",_xlfn.STDEV.S(INDEX(Scores,1,A408):INDEX(Scores,1000,A408)),"")</f>
        <v/>
      </c>
    </row>
    <row r="409" spans="1:11" x14ac:dyDescent="0.35">
      <c r="A409" s="122" t="str">
        <f t="shared" si="14"/>
        <v/>
      </c>
      <c r="B409" s="124" t="str">
        <f>IFERROR(LOOKUP(A409,'2. Enter scores'!$G$12:$AE$12,'2. Enter scores'!$G$14:$AE$14),"")</f>
        <v/>
      </c>
      <c r="C409" s="116" t="str">
        <f>IF(B409&lt;&gt;"",MIN(INDEX(Scores,1,A409):INDEX(Scores,1000,A409)),"")</f>
        <v/>
      </c>
      <c r="D409" s="116" t="str">
        <f>IF(B409&lt;&gt;"",MAX(INDEX(Scores,1,A409):INDEX(Scores,1000,A409)),"")</f>
        <v/>
      </c>
      <c r="E409" s="116" t="str">
        <f t="shared" si="13"/>
        <v/>
      </c>
      <c r="F409" s="116" t="str">
        <f>IF(B409&lt;&gt;"",SUM(INDEX(Scores,1,A409):INDEX(Scores,1000,A409))/(Number_of_participants*E409),"")</f>
        <v/>
      </c>
      <c r="G409" s="116" t="str">
        <f>IF(B409&lt;&gt;"",CORREL(INDEX(Scores,1,A409):INDEX(Scores,1000,A409),INDEX(Rest_scores,1,A409):INDEX(Rest_scores,1000,A409)),"")</f>
        <v/>
      </c>
      <c r="H409" s="116" t="str">
        <f>IF(B409&lt;&gt;"",CORREL(INDEX(Scores,1,A409):INDEX(Scores,1000,A409),Total_score),"")</f>
        <v/>
      </c>
      <c r="I409" s="116" t="str">
        <f>IF(B409&lt;&gt;"",CORREL(INDEX(Scores,1,A409):INDEX(Scores,1000,A409),Grade),"")</f>
        <v/>
      </c>
      <c r="J409" s="128" t="str">
        <f>IF(B409&lt;&gt;"",_xlfn.VAR.S(INDEX(Scores,1,A409):INDEX(Scores,1000,A409)),"")</f>
        <v/>
      </c>
      <c r="K409" s="128" t="str">
        <f>IF(B409&lt;&gt;"",_xlfn.STDEV.S(INDEX(Scores,1,A409):INDEX(Scores,1000,A409)),"")</f>
        <v/>
      </c>
    </row>
    <row r="410" spans="1:11" x14ac:dyDescent="0.35">
      <c r="A410" s="122" t="str">
        <f t="shared" si="14"/>
        <v/>
      </c>
      <c r="B410" s="124" t="str">
        <f>IFERROR(LOOKUP(A410,'2. Enter scores'!$G$12:$AE$12,'2. Enter scores'!$G$14:$AE$14),"")</f>
        <v/>
      </c>
      <c r="C410" s="116" t="str">
        <f>IF(B410&lt;&gt;"",MIN(INDEX(Scores,1,A410):INDEX(Scores,1000,A410)),"")</f>
        <v/>
      </c>
      <c r="D410" s="116" t="str">
        <f>IF(B410&lt;&gt;"",MAX(INDEX(Scores,1,A410):INDEX(Scores,1000,A410)),"")</f>
        <v/>
      </c>
      <c r="E410" s="116" t="str">
        <f t="shared" si="13"/>
        <v/>
      </c>
      <c r="F410" s="116" t="str">
        <f>IF(B410&lt;&gt;"",SUM(INDEX(Scores,1,A410):INDEX(Scores,1000,A410))/(Number_of_participants*E410),"")</f>
        <v/>
      </c>
      <c r="G410" s="116" t="str">
        <f>IF(B410&lt;&gt;"",CORREL(INDEX(Scores,1,A410):INDEX(Scores,1000,A410),INDEX(Rest_scores,1,A410):INDEX(Rest_scores,1000,A410)),"")</f>
        <v/>
      </c>
      <c r="H410" s="116" t="str">
        <f>IF(B410&lt;&gt;"",CORREL(INDEX(Scores,1,A410):INDEX(Scores,1000,A410),Total_score),"")</f>
        <v/>
      </c>
      <c r="I410" s="116" t="str">
        <f>IF(B410&lt;&gt;"",CORREL(INDEX(Scores,1,A410):INDEX(Scores,1000,A410),Grade),"")</f>
        <v/>
      </c>
      <c r="J410" s="128" t="str">
        <f>IF(B410&lt;&gt;"",_xlfn.VAR.S(INDEX(Scores,1,A410):INDEX(Scores,1000,A410)),"")</f>
        <v/>
      </c>
      <c r="K410" s="128" t="str">
        <f>IF(B410&lt;&gt;"",_xlfn.STDEV.S(INDEX(Scores,1,A410):INDEX(Scores,1000,A410)),"")</f>
        <v/>
      </c>
    </row>
    <row r="411" spans="1:11" x14ac:dyDescent="0.35">
      <c r="A411" s="122" t="str">
        <f t="shared" si="14"/>
        <v/>
      </c>
      <c r="B411" s="124" t="str">
        <f>IFERROR(LOOKUP(A411,'2. Enter scores'!$G$12:$AE$12,'2. Enter scores'!$G$14:$AE$14),"")</f>
        <v/>
      </c>
      <c r="C411" s="116" t="str">
        <f>IF(B411&lt;&gt;"",MIN(INDEX(Scores,1,A411):INDEX(Scores,1000,A411)),"")</f>
        <v/>
      </c>
      <c r="D411" s="116" t="str">
        <f>IF(B411&lt;&gt;"",MAX(INDEX(Scores,1,A411):INDEX(Scores,1000,A411)),"")</f>
        <v/>
      </c>
      <c r="E411" s="116" t="str">
        <f t="shared" si="13"/>
        <v/>
      </c>
      <c r="F411" s="116" t="str">
        <f>IF(B411&lt;&gt;"",SUM(INDEX(Scores,1,A411):INDEX(Scores,1000,A411))/(Number_of_participants*E411),"")</f>
        <v/>
      </c>
      <c r="G411" s="116" t="str">
        <f>IF(B411&lt;&gt;"",CORREL(INDEX(Scores,1,A411):INDEX(Scores,1000,A411),INDEX(Rest_scores,1,A411):INDEX(Rest_scores,1000,A411)),"")</f>
        <v/>
      </c>
      <c r="H411" s="116" t="str">
        <f>IF(B411&lt;&gt;"",CORREL(INDEX(Scores,1,A411):INDEX(Scores,1000,A411),Total_score),"")</f>
        <v/>
      </c>
      <c r="I411" s="116" t="str">
        <f>IF(B411&lt;&gt;"",CORREL(INDEX(Scores,1,A411):INDEX(Scores,1000,A411),Grade),"")</f>
        <v/>
      </c>
      <c r="J411" s="128" t="str">
        <f>IF(B411&lt;&gt;"",_xlfn.VAR.S(INDEX(Scores,1,A411):INDEX(Scores,1000,A411)),"")</f>
        <v/>
      </c>
      <c r="K411" s="128" t="str">
        <f>IF(B411&lt;&gt;"",_xlfn.STDEV.S(INDEX(Scores,1,A411):INDEX(Scores,1000,A411)),"")</f>
        <v/>
      </c>
    </row>
    <row r="412" spans="1:11" x14ac:dyDescent="0.35">
      <c r="A412" s="122" t="str">
        <f t="shared" si="14"/>
        <v/>
      </c>
      <c r="B412" s="124" t="str">
        <f>IFERROR(LOOKUP(A412,'2. Enter scores'!$G$12:$AE$12,'2. Enter scores'!$G$14:$AE$14),"")</f>
        <v/>
      </c>
      <c r="C412" s="116" t="str">
        <f>IF(B412&lt;&gt;"",MIN(INDEX(Scores,1,A412):INDEX(Scores,1000,A412)),"")</f>
        <v/>
      </c>
      <c r="D412" s="116" t="str">
        <f>IF(B412&lt;&gt;"",MAX(INDEX(Scores,1,A412):INDEX(Scores,1000,A412)),"")</f>
        <v/>
      </c>
      <c r="E412" s="116" t="str">
        <f t="shared" si="13"/>
        <v/>
      </c>
      <c r="F412" s="116" t="str">
        <f>IF(B412&lt;&gt;"",SUM(INDEX(Scores,1,A412):INDEX(Scores,1000,A412))/(Number_of_participants*E412),"")</f>
        <v/>
      </c>
      <c r="G412" s="116" t="str">
        <f>IF(B412&lt;&gt;"",CORREL(INDEX(Scores,1,A412):INDEX(Scores,1000,A412),INDEX(Rest_scores,1,A412):INDEX(Rest_scores,1000,A412)),"")</f>
        <v/>
      </c>
      <c r="H412" s="116" t="str">
        <f>IF(B412&lt;&gt;"",CORREL(INDEX(Scores,1,A412):INDEX(Scores,1000,A412),Total_score),"")</f>
        <v/>
      </c>
      <c r="I412" s="116" t="str">
        <f>IF(B412&lt;&gt;"",CORREL(INDEX(Scores,1,A412):INDEX(Scores,1000,A412),Grade),"")</f>
        <v/>
      </c>
      <c r="J412" s="128" t="str">
        <f>IF(B412&lt;&gt;"",_xlfn.VAR.S(INDEX(Scores,1,A412):INDEX(Scores,1000,A412)),"")</f>
        <v/>
      </c>
      <c r="K412" s="128" t="str">
        <f>IF(B412&lt;&gt;"",_xlfn.STDEV.S(INDEX(Scores,1,A412):INDEX(Scores,1000,A412)),"")</f>
        <v/>
      </c>
    </row>
    <row r="413" spans="1:11" x14ac:dyDescent="0.35">
      <c r="A413" s="122" t="str">
        <f t="shared" si="14"/>
        <v/>
      </c>
      <c r="B413" s="124" t="str">
        <f>IFERROR(LOOKUP(A413,'2. Enter scores'!$G$12:$AE$12,'2. Enter scores'!$G$14:$AE$14),"")</f>
        <v/>
      </c>
      <c r="C413" s="116" t="str">
        <f>IF(B413&lt;&gt;"",MIN(INDEX(Scores,1,A413):INDEX(Scores,1000,A413)),"")</f>
        <v/>
      </c>
      <c r="D413" s="116" t="str">
        <f>IF(B413&lt;&gt;"",MAX(INDEX(Scores,1,A413):INDEX(Scores,1000,A413)),"")</f>
        <v/>
      </c>
      <c r="E413" s="116" t="str">
        <f t="shared" si="13"/>
        <v/>
      </c>
      <c r="F413" s="116" t="str">
        <f>IF(B413&lt;&gt;"",SUM(INDEX(Scores,1,A413):INDEX(Scores,1000,A413))/(Number_of_participants*E413),"")</f>
        <v/>
      </c>
      <c r="G413" s="116" t="str">
        <f>IF(B413&lt;&gt;"",CORREL(INDEX(Scores,1,A413):INDEX(Scores,1000,A413),INDEX(Rest_scores,1,A413):INDEX(Rest_scores,1000,A413)),"")</f>
        <v/>
      </c>
      <c r="H413" s="116" t="str">
        <f>IF(B413&lt;&gt;"",CORREL(INDEX(Scores,1,A413):INDEX(Scores,1000,A413),Total_score),"")</f>
        <v/>
      </c>
      <c r="I413" s="116" t="str">
        <f>IF(B413&lt;&gt;"",CORREL(INDEX(Scores,1,A413):INDEX(Scores,1000,A413),Grade),"")</f>
        <v/>
      </c>
      <c r="J413" s="128" t="str">
        <f>IF(B413&lt;&gt;"",_xlfn.VAR.S(INDEX(Scores,1,A413):INDEX(Scores,1000,A413)),"")</f>
        <v/>
      </c>
      <c r="K413" s="128" t="str">
        <f>IF(B413&lt;&gt;"",_xlfn.STDEV.S(INDEX(Scores,1,A413):INDEX(Scores,1000,A413)),"")</f>
        <v/>
      </c>
    </row>
    <row r="414" spans="1:11" x14ac:dyDescent="0.35">
      <c r="A414" s="122" t="str">
        <f t="shared" si="14"/>
        <v/>
      </c>
      <c r="B414" s="124" t="str">
        <f>IFERROR(LOOKUP(A414,'2. Enter scores'!$G$12:$AE$12,'2. Enter scores'!$G$14:$AE$14),"")</f>
        <v/>
      </c>
      <c r="C414" s="116" t="str">
        <f>IF(B414&lt;&gt;"",MIN(INDEX(Scores,1,A414):INDEX(Scores,1000,A414)),"")</f>
        <v/>
      </c>
      <c r="D414" s="116" t="str">
        <f>IF(B414&lt;&gt;"",MAX(INDEX(Scores,1,A414):INDEX(Scores,1000,A414)),"")</f>
        <v/>
      </c>
      <c r="E414" s="116" t="str">
        <f t="shared" si="13"/>
        <v/>
      </c>
      <c r="F414" s="116" t="str">
        <f>IF(B414&lt;&gt;"",SUM(INDEX(Scores,1,A414):INDEX(Scores,1000,A414))/(Number_of_participants*E414),"")</f>
        <v/>
      </c>
      <c r="G414" s="116" t="str">
        <f>IF(B414&lt;&gt;"",CORREL(INDEX(Scores,1,A414):INDEX(Scores,1000,A414),INDEX(Rest_scores,1,A414):INDEX(Rest_scores,1000,A414)),"")</f>
        <v/>
      </c>
      <c r="H414" s="116" t="str">
        <f>IF(B414&lt;&gt;"",CORREL(INDEX(Scores,1,A414):INDEX(Scores,1000,A414),Total_score),"")</f>
        <v/>
      </c>
      <c r="I414" s="116" t="str">
        <f>IF(B414&lt;&gt;"",CORREL(INDEX(Scores,1,A414):INDEX(Scores,1000,A414),Grade),"")</f>
        <v/>
      </c>
      <c r="J414" s="128" t="str">
        <f>IF(B414&lt;&gt;"",_xlfn.VAR.S(INDEX(Scores,1,A414):INDEX(Scores,1000,A414)),"")</f>
        <v/>
      </c>
      <c r="K414" s="128" t="str">
        <f>IF(B414&lt;&gt;"",_xlfn.STDEV.S(INDEX(Scores,1,A414):INDEX(Scores,1000,A414)),"")</f>
        <v/>
      </c>
    </row>
    <row r="415" spans="1:11" x14ac:dyDescent="0.35">
      <c r="A415" s="122" t="str">
        <f t="shared" si="14"/>
        <v/>
      </c>
      <c r="B415" s="124" t="str">
        <f>IFERROR(LOOKUP(A415,'2. Enter scores'!$G$12:$AE$12,'2. Enter scores'!$G$14:$AE$14),"")</f>
        <v/>
      </c>
      <c r="C415" s="116" t="str">
        <f>IF(B415&lt;&gt;"",MIN(INDEX(Scores,1,A415):INDEX(Scores,1000,A415)),"")</f>
        <v/>
      </c>
      <c r="D415" s="116" t="str">
        <f>IF(B415&lt;&gt;"",MAX(INDEX(Scores,1,A415):INDEX(Scores,1000,A415)),"")</f>
        <v/>
      </c>
      <c r="E415" s="116" t="str">
        <f t="shared" si="13"/>
        <v/>
      </c>
      <c r="F415" s="116" t="str">
        <f>IF(B415&lt;&gt;"",SUM(INDEX(Scores,1,A415):INDEX(Scores,1000,A415))/(Number_of_participants*E415),"")</f>
        <v/>
      </c>
      <c r="G415" s="116" t="str">
        <f>IF(B415&lt;&gt;"",CORREL(INDEX(Scores,1,A415):INDEX(Scores,1000,A415),INDEX(Rest_scores,1,A415):INDEX(Rest_scores,1000,A415)),"")</f>
        <v/>
      </c>
      <c r="H415" s="116" t="str">
        <f>IF(B415&lt;&gt;"",CORREL(INDEX(Scores,1,A415):INDEX(Scores,1000,A415),Total_score),"")</f>
        <v/>
      </c>
      <c r="I415" s="116" t="str">
        <f>IF(B415&lt;&gt;"",CORREL(INDEX(Scores,1,A415):INDEX(Scores,1000,A415),Grade),"")</f>
        <v/>
      </c>
      <c r="J415" s="128" t="str">
        <f>IF(B415&lt;&gt;"",_xlfn.VAR.S(INDEX(Scores,1,A415):INDEX(Scores,1000,A415)),"")</f>
        <v/>
      </c>
      <c r="K415" s="128" t="str">
        <f>IF(B415&lt;&gt;"",_xlfn.STDEV.S(INDEX(Scores,1,A415):INDEX(Scores,1000,A415)),"")</f>
        <v/>
      </c>
    </row>
    <row r="416" spans="1:11" x14ac:dyDescent="0.35">
      <c r="A416" s="122" t="str">
        <f t="shared" si="14"/>
        <v/>
      </c>
      <c r="B416" s="124" t="str">
        <f>IFERROR(LOOKUP(A416,'2. Enter scores'!$G$12:$AE$12,'2. Enter scores'!$G$14:$AE$14),"")</f>
        <v/>
      </c>
      <c r="C416" s="116" t="str">
        <f>IF(B416&lt;&gt;"",MIN(INDEX(Scores,1,A416):INDEX(Scores,1000,A416)),"")</f>
        <v/>
      </c>
      <c r="D416" s="116" t="str">
        <f>IF(B416&lt;&gt;"",MAX(INDEX(Scores,1,A416):INDEX(Scores,1000,A416)),"")</f>
        <v/>
      </c>
      <c r="E416" s="116" t="str">
        <f t="shared" si="13"/>
        <v/>
      </c>
      <c r="F416" s="116" t="str">
        <f>IF(B416&lt;&gt;"",SUM(INDEX(Scores,1,A416):INDEX(Scores,1000,A416))/(Number_of_participants*E416),"")</f>
        <v/>
      </c>
      <c r="G416" s="116" t="str">
        <f>IF(B416&lt;&gt;"",CORREL(INDEX(Scores,1,A416):INDEX(Scores,1000,A416),INDEX(Rest_scores,1,A416):INDEX(Rest_scores,1000,A416)),"")</f>
        <v/>
      </c>
      <c r="H416" s="116" t="str">
        <f>IF(B416&lt;&gt;"",CORREL(INDEX(Scores,1,A416):INDEX(Scores,1000,A416),Total_score),"")</f>
        <v/>
      </c>
      <c r="I416" s="116" t="str">
        <f>IF(B416&lt;&gt;"",CORREL(INDEX(Scores,1,A416):INDEX(Scores,1000,A416),Grade),"")</f>
        <v/>
      </c>
      <c r="J416" s="128" t="str">
        <f>IF(B416&lt;&gt;"",_xlfn.VAR.S(INDEX(Scores,1,A416):INDEX(Scores,1000,A416)),"")</f>
        <v/>
      </c>
      <c r="K416" s="128" t="str">
        <f>IF(B416&lt;&gt;"",_xlfn.STDEV.S(INDEX(Scores,1,A416):INDEX(Scores,1000,A416)),"")</f>
        <v/>
      </c>
    </row>
    <row r="417" spans="1:11" x14ac:dyDescent="0.35">
      <c r="A417" s="122" t="str">
        <f t="shared" si="14"/>
        <v/>
      </c>
      <c r="B417" s="124" t="str">
        <f>IFERROR(LOOKUP(A417,'2. Enter scores'!$G$12:$AE$12,'2. Enter scores'!$G$14:$AE$14),"")</f>
        <v/>
      </c>
      <c r="C417" s="116" t="str">
        <f>IF(B417&lt;&gt;"",MIN(INDEX(Scores,1,A417):INDEX(Scores,1000,A417)),"")</f>
        <v/>
      </c>
      <c r="D417" s="116" t="str">
        <f>IF(B417&lt;&gt;"",MAX(INDEX(Scores,1,A417):INDEX(Scores,1000,A417)),"")</f>
        <v/>
      </c>
      <c r="E417" s="116" t="str">
        <f t="shared" si="13"/>
        <v/>
      </c>
      <c r="F417" s="116" t="str">
        <f>IF(B417&lt;&gt;"",SUM(INDEX(Scores,1,A417):INDEX(Scores,1000,A417))/(Number_of_participants*E417),"")</f>
        <v/>
      </c>
      <c r="G417" s="116" t="str">
        <f>IF(B417&lt;&gt;"",CORREL(INDEX(Scores,1,A417):INDEX(Scores,1000,A417),INDEX(Rest_scores,1,A417):INDEX(Rest_scores,1000,A417)),"")</f>
        <v/>
      </c>
      <c r="H417" s="116" t="str">
        <f>IF(B417&lt;&gt;"",CORREL(INDEX(Scores,1,A417):INDEX(Scores,1000,A417),Total_score),"")</f>
        <v/>
      </c>
      <c r="I417" s="116" t="str">
        <f>IF(B417&lt;&gt;"",CORREL(INDEX(Scores,1,A417):INDEX(Scores,1000,A417),Grade),"")</f>
        <v/>
      </c>
      <c r="J417" s="128" t="str">
        <f>IF(B417&lt;&gt;"",_xlfn.VAR.S(INDEX(Scores,1,A417):INDEX(Scores,1000,A417)),"")</f>
        <v/>
      </c>
      <c r="K417" s="128" t="str">
        <f>IF(B417&lt;&gt;"",_xlfn.STDEV.S(INDEX(Scores,1,A417):INDEX(Scores,1000,A417)),"")</f>
        <v/>
      </c>
    </row>
    <row r="418" spans="1:11" x14ac:dyDescent="0.35">
      <c r="A418" s="122" t="str">
        <f t="shared" si="14"/>
        <v/>
      </c>
      <c r="B418" s="124" t="str">
        <f>IFERROR(LOOKUP(A418,'2. Enter scores'!$G$12:$AE$12,'2. Enter scores'!$G$14:$AE$14),"")</f>
        <v/>
      </c>
      <c r="C418" s="116" t="str">
        <f>IF(B418&lt;&gt;"",MIN(INDEX(Scores,1,A418):INDEX(Scores,1000,A418)),"")</f>
        <v/>
      </c>
      <c r="D418" s="116" t="str">
        <f>IF(B418&lt;&gt;"",MAX(INDEX(Scores,1,A418):INDEX(Scores,1000,A418)),"")</f>
        <v/>
      </c>
      <c r="E418" s="116" t="str">
        <f t="shared" si="13"/>
        <v/>
      </c>
      <c r="F418" s="116" t="str">
        <f>IF(B418&lt;&gt;"",SUM(INDEX(Scores,1,A418):INDEX(Scores,1000,A418))/(Number_of_participants*E418),"")</f>
        <v/>
      </c>
      <c r="G418" s="116" t="str">
        <f>IF(B418&lt;&gt;"",CORREL(INDEX(Scores,1,A418):INDEX(Scores,1000,A418),INDEX(Rest_scores,1,A418):INDEX(Rest_scores,1000,A418)),"")</f>
        <v/>
      </c>
      <c r="H418" s="116" t="str">
        <f>IF(B418&lt;&gt;"",CORREL(INDEX(Scores,1,A418):INDEX(Scores,1000,A418),Total_score),"")</f>
        <v/>
      </c>
      <c r="I418" s="116" t="str">
        <f>IF(B418&lt;&gt;"",CORREL(INDEX(Scores,1,A418):INDEX(Scores,1000,A418),Grade),"")</f>
        <v/>
      </c>
      <c r="J418" s="128" t="str">
        <f>IF(B418&lt;&gt;"",_xlfn.VAR.S(INDEX(Scores,1,A418):INDEX(Scores,1000,A418)),"")</f>
        <v/>
      </c>
      <c r="K418" s="128" t="str">
        <f>IF(B418&lt;&gt;"",_xlfn.STDEV.S(INDEX(Scores,1,A418):INDEX(Scores,1000,A418)),"")</f>
        <v/>
      </c>
    </row>
    <row r="419" spans="1:11" x14ac:dyDescent="0.35">
      <c r="A419" s="122" t="str">
        <f t="shared" si="14"/>
        <v/>
      </c>
      <c r="B419" s="124" t="str">
        <f>IFERROR(LOOKUP(A419,'2. Enter scores'!$G$12:$AE$12,'2. Enter scores'!$G$14:$AE$14),"")</f>
        <v/>
      </c>
      <c r="C419" s="116" t="str">
        <f>IF(B419&lt;&gt;"",MIN(INDEX(Scores,1,A419):INDEX(Scores,1000,A419)),"")</f>
        <v/>
      </c>
      <c r="D419" s="116" t="str">
        <f>IF(B419&lt;&gt;"",MAX(INDEX(Scores,1,A419):INDEX(Scores,1000,A419)),"")</f>
        <v/>
      </c>
      <c r="E419" s="116" t="str">
        <f t="shared" si="13"/>
        <v/>
      </c>
      <c r="F419" s="116" t="str">
        <f>IF(B419&lt;&gt;"",SUM(INDEX(Scores,1,A419):INDEX(Scores,1000,A419))/(Number_of_participants*E419),"")</f>
        <v/>
      </c>
      <c r="G419" s="116" t="str">
        <f>IF(B419&lt;&gt;"",CORREL(INDEX(Scores,1,A419):INDEX(Scores,1000,A419),INDEX(Rest_scores,1,A419):INDEX(Rest_scores,1000,A419)),"")</f>
        <v/>
      </c>
      <c r="H419" s="116" t="str">
        <f>IF(B419&lt;&gt;"",CORREL(INDEX(Scores,1,A419):INDEX(Scores,1000,A419),Total_score),"")</f>
        <v/>
      </c>
      <c r="I419" s="116" t="str">
        <f>IF(B419&lt;&gt;"",CORREL(INDEX(Scores,1,A419):INDEX(Scores,1000,A419),Grade),"")</f>
        <v/>
      </c>
      <c r="J419" s="128" t="str">
        <f>IF(B419&lt;&gt;"",_xlfn.VAR.S(INDEX(Scores,1,A419):INDEX(Scores,1000,A419)),"")</f>
        <v/>
      </c>
      <c r="K419" s="128" t="str">
        <f>IF(B419&lt;&gt;"",_xlfn.STDEV.S(INDEX(Scores,1,A419):INDEX(Scores,1000,A419)),"")</f>
        <v/>
      </c>
    </row>
    <row r="420" spans="1:11" x14ac:dyDescent="0.35">
      <c r="A420" s="122" t="str">
        <f t="shared" si="14"/>
        <v/>
      </c>
      <c r="B420" s="124" t="str">
        <f>IFERROR(LOOKUP(A420,'2. Enter scores'!$G$12:$AE$12,'2. Enter scores'!$G$14:$AE$14),"")</f>
        <v/>
      </c>
      <c r="C420" s="116" t="str">
        <f>IF(B420&lt;&gt;"",MIN(INDEX(Scores,1,A420):INDEX(Scores,1000,A420)),"")</f>
        <v/>
      </c>
      <c r="D420" s="116" t="str">
        <f>IF(B420&lt;&gt;"",MAX(INDEX(Scores,1,A420):INDEX(Scores,1000,A420)),"")</f>
        <v/>
      </c>
      <c r="E420" s="116" t="str">
        <f t="shared" si="13"/>
        <v/>
      </c>
      <c r="F420" s="116" t="str">
        <f>IF(B420&lt;&gt;"",SUM(INDEX(Scores,1,A420):INDEX(Scores,1000,A420))/(Number_of_participants*E420),"")</f>
        <v/>
      </c>
      <c r="G420" s="116" t="str">
        <f>IF(B420&lt;&gt;"",CORREL(INDEX(Scores,1,A420):INDEX(Scores,1000,A420),INDEX(Rest_scores,1,A420):INDEX(Rest_scores,1000,A420)),"")</f>
        <v/>
      </c>
      <c r="H420" s="116" t="str">
        <f>IF(B420&lt;&gt;"",CORREL(INDEX(Scores,1,A420):INDEX(Scores,1000,A420),Total_score),"")</f>
        <v/>
      </c>
      <c r="I420" s="116" t="str">
        <f>IF(B420&lt;&gt;"",CORREL(INDEX(Scores,1,A420):INDEX(Scores,1000,A420),Grade),"")</f>
        <v/>
      </c>
      <c r="J420" s="128" t="str">
        <f>IF(B420&lt;&gt;"",_xlfn.VAR.S(INDEX(Scores,1,A420):INDEX(Scores,1000,A420)),"")</f>
        <v/>
      </c>
      <c r="K420" s="128" t="str">
        <f>IF(B420&lt;&gt;"",_xlfn.STDEV.S(INDEX(Scores,1,A420):INDEX(Scores,1000,A420)),"")</f>
        <v/>
      </c>
    </row>
    <row r="421" spans="1:11" x14ac:dyDescent="0.35">
      <c r="A421" s="122" t="str">
        <f t="shared" si="14"/>
        <v/>
      </c>
      <c r="B421" s="124" t="str">
        <f>IFERROR(LOOKUP(A421,'2. Enter scores'!$G$12:$AE$12,'2. Enter scores'!$G$14:$AE$14),"")</f>
        <v/>
      </c>
      <c r="C421" s="116" t="str">
        <f>IF(B421&lt;&gt;"",MIN(INDEX(Scores,1,A421):INDEX(Scores,1000,A421)),"")</f>
        <v/>
      </c>
      <c r="D421" s="116" t="str">
        <f>IF(B421&lt;&gt;"",MAX(INDEX(Scores,1,A421):INDEX(Scores,1000,A421)),"")</f>
        <v/>
      </c>
      <c r="E421" s="116" t="str">
        <f t="shared" si="13"/>
        <v/>
      </c>
      <c r="F421" s="116" t="str">
        <f>IF(B421&lt;&gt;"",SUM(INDEX(Scores,1,A421):INDEX(Scores,1000,A421))/(Number_of_participants*E421),"")</f>
        <v/>
      </c>
      <c r="G421" s="116" t="str">
        <f>IF(B421&lt;&gt;"",CORREL(INDEX(Scores,1,A421):INDEX(Scores,1000,A421),INDEX(Rest_scores,1,A421):INDEX(Rest_scores,1000,A421)),"")</f>
        <v/>
      </c>
      <c r="H421" s="116" t="str">
        <f>IF(B421&lt;&gt;"",CORREL(INDEX(Scores,1,A421):INDEX(Scores,1000,A421),Total_score),"")</f>
        <v/>
      </c>
      <c r="I421" s="116" t="str">
        <f>IF(B421&lt;&gt;"",CORREL(INDEX(Scores,1,A421):INDEX(Scores,1000,A421),Grade),"")</f>
        <v/>
      </c>
      <c r="J421" s="128" t="str">
        <f>IF(B421&lt;&gt;"",_xlfn.VAR.S(INDEX(Scores,1,A421):INDEX(Scores,1000,A421)),"")</f>
        <v/>
      </c>
      <c r="K421" s="128" t="str">
        <f>IF(B421&lt;&gt;"",_xlfn.STDEV.S(INDEX(Scores,1,A421):INDEX(Scores,1000,A421)),"")</f>
        <v/>
      </c>
    </row>
    <row r="422" spans="1:11" x14ac:dyDescent="0.35">
      <c r="A422" s="122" t="str">
        <f t="shared" si="14"/>
        <v/>
      </c>
      <c r="B422" s="124" t="str">
        <f>IFERROR(LOOKUP(A422,'2. Enter scores'!$G$12:$AE$12,'2. Enter scores'!$G$14:$AE$14),"")</f>
        <v/>
      </c>
      <c r="C422" s="116" t="str">
        <f>IF(B422&lt;&gt;"",MIN(INDEX(Scores,1,A422):INDEX(Scores,1000,A422)),"")</f>
        <v/>
      </c>
      <c r="D422" s="116" t="str">
        <f>IF(B422&lt;&gt;"",MAX(INDEX(Scores,1,A422):INDEX(Scores,1000,A422)),"")</f>
        <v/>
      </c>
      <c r="E422" s="116" t="str">
        <f t="shared" si="13"/>
        <v/>
      </c>
      <c r="F422" s="116" t="str">
        <f>IF(B422&lt;&gt;"",SUM(INDEX(Scores,1,A422):INDEX(Scores,1000,A422))/(Number_of_participants*E422),"")</f>
        <v/>
      </c>
      <c r="G422" s="116" t="str">
        <f>IF(B422&lt;&gt;"",CORREL(INDEX(Scores,1,A422):INDEX(Scores,1000,A422),INDEX(Rest_scores,1,A422):INDEX(Rest_scores,1000,A422)),"")</f>
        <v/>
      </c>
      <c r="H422" s="116" t="str">
        <f>IF(B422&lt;&gt;"",CORREL(INDEX(Scores,1,A422):INDEX(Scores,1000,A422),Total_score),"")</f>
        <v/>
      </c>
      <c r="I422" s="116" t="str">
        <f>IF(B422&lt;&gt;"",CORREL(INDEX(Scores,1,A422):INDEX(Scores,1000,A422),Grade),"")</f>
        <v/>
      </c>
      <c r="J422" s="128" t="str">
        <f>IF(B422&lt;&gt;"",_xlfn.VAR.S(INDEX(Scores,1,A422):INDEX(Scores,1000,A422)),"")</f>
        <v/>
      </c>
      <c r="K422" s="128" t="str">
        <f>IF(B422&lt;&gt;"",_xlfn.STDEV.S(INDEX(Scores,1,A422):INDEX(Scores,1000,A422)),"")</f>
        <v/>
      </c>
    </row>
    <row r="423" spans="1:11" x14ac:dyDescent="0.35">
      <c r="A423" s="122" t="str">
        <f t="shared" si="14"/>
        <v/>
      </c>
      <c r="B423" s="124" t="str">
        <f>IFERROR(LOOKUP(A423,'2. Enter scores'!$G$12:$AE$12,'2. Enter scores'!$G$14:$AE$14),"")</f>
        <v/>
      </c>
      <c r="C423" s="116" t="str">
        <f>IF(B423&lt;&gt;"",MIN(INDEX(Scores,1,A423):INDEX(Scores,1000,A423)),"")</f>
        <v/>
      </c>
      <c r="D423" s="116" t="str">
        <f>IF(B423&lt;&gt;"",MAX(INDEX(Scores,1,A423):INDEX(Scores,1000,A423)),"")</f>
        <v/>
      </c>
      <c r="E423" s="116" t="str">
        <f t="shared" si="13"/>
        <v/>
      </c>
      <c r="F423" s="116" t="str">
        <f>IF(B423&lt;&gt;"",SUM(INDEX(Scores,1,A423):INDEX(Scores,1000,A423))/(Number_of_participants*E423),"")</f>
        <v/>
      </c>
      <c r="G423" s="116" t="str">
        <f>IF(B423&lt;&gt;"",CORREL(INDEX(Scores,1,A423):INDEX(Scores,1000,A423),INDEX(Rest_scores,1,A423):INDEX(Rest_scores,1000,A423)),"")</f>
        <v/>
      </c>
      <c r="H423" s="116" t="str">
        <f>IF(B423&lt;&gt;"",CORREL(INDEX(Scores,1,A423):INDEX(Scores,1000,A423),Total_score),"")</f>
        <v/>
      </c>
      <c r="I423" s="116" t="str">
        <f>IF(B423&lt;&gt;"",CORREL(INDEX(Scores,1,A423):INDEX(Scores,1000,A423),Grade),"")</f>
        <v/>
      </c>
      <c r="J423" s="128" t="str">
        <f>IF(B423&lt;&gt;"",_xlfn.VAR.S(INDEX(Scores,1,A423):INDEX(Scores,1000,A423)),"")</f>
        <v/>
      </c>
      <c r="K423" s="128" t="str">
        <f>IF(B423&lt;&gt;"",_xlfn.STDEV.S(INDEX(Scores,1,A423):INDEX(Scores,1000,A423)),"")</f>
        <v/>
      </c>
    </row>
    <row r="424" spans="1:11" x14ac:dyDescent="0.35">
      <c r="A424" s="122" t="str">
        <f t="shared" si="14"/>
        <v/>
      </c>
      <c r="B424" s="124" t="str">
        <f>IFERROR(LOOKUP(A424,'2. Enter scores'!$G$12:$AE$12,'2. Enter scores'!$G$14:$AE$14),"")</f>
        <v/>
      </c>
      <c r="C424" s="116" t="str">
        <f>IF(B424&lt;&gt;"",MIN(INDEX(Scores,1,A424):INDEX(Scores,1000,A424)),"")</f>
        <v/>
      </c>
      <c r="D424" s="116" t="str">
        <f>IF(B424&lt;&gt;"",MAX(INDEX(Scores,1,A424):INDEX(Scores,1000,A424)),"")</f>
        <v/>
      </c>
      <c r="E424" s="116" t="str">
        <f t="shared" si="13"/>
        <v/>
      </c>
      <c r="F424" s="116" t="str">
        <f>IF(B424&lt;&gt;"",SUM(INDEX(Scores,1,A424):INDEX(Scores,1000,A424))/(Number_of_participants*E424),"")</f>
        <v/>
      </c>
      <c r="G424" s="116" t="str">
        <f>IF(B424&lt;&gt;"",CORREL(INDEX(Scores,1,A424):INDEX(Scores,1000,A424),INDEX(Rest_scores,1,A424):INDEX(Rest_scores,1000,A424)),"")</f>
        <v/>
      </c>
      <c r="H424" s="116" t="str">
        <f>IF(B424&lt;&gt;"",CORREL(INDEX(Scores,1,A424):INDEX(Scores,1000,A424),Total_score),"")</f>
        <v/>
      </c>
      <c r="I424" s="116" t="str">
        <f>IF(B424&lt;&gt;"",CORREL(INDEX(Scores,1,A424):INDEX(Scores,1000,A424),Grade),"")</f>
        <v/>
      </c>
      <c r="J424" s="128" t="str">
        <f>IF(B424&lt;&gt;"",_xlfn.VAR.S(INDEX(Scores,1,A424):INDEX(Scores,1000,A424)),"")</f>
        <v/>
      </c>
      <c r="K424" s="128" t="str">
        <f>IF(B424&lt;&gt;"",_xlfn.STDEV.S(INDEX(Scores,1,A424):INDEX(Scores,1000,A424)),"")</f>
        <v/>
      </c>
    </row>
    <row r="425" spans="1:11" x14ac:dyDescent="0.35">
      <c r="A425" s="122" t="str">
        <f t="shared" si="14"/>
        <v/>
      </c>
      <c r="B425" s="124" t="str">
        <f>IFERROR(LOOKUP(A425,'2. Enter scores'!$G$12:$AE$12,'2. Enter scores'!$G$14:$AE$14),"")</f>
        <v/>
      </c>
      <c r="C425" s="116" t="str">
        <f>IF(B425&lt;&gt;"",MIN(INDEX(Scores,1,A425):INDEX(Scores,1000,A425)),"")</f>
        <v/>
      </c>
      <c r="D425" s="116" t="str">
        <f>IF(B425&lt;&gt;"",MAX(INDEX(Scores,1,A425):INDEX(Scores,1000,A425)),"")</f>
        <v/>
      </c>
      <c r="E425" s="116" t="str">
        <f t="shared" si="13"/>
        <v/>
      </c>
      <c r="F425" s="116" t="str">
        <f>IF(B425&lt;&gt;"",SUM(INDEX(Scores,1,A425):INDEX(Scores,1000,A425))/(Number_of_participants*E425),"")</f>
        <v/>
      </c>
      <c r="G425" s="116" t="str">
        <f>IF(B425&lt;&gt;"",CORREL(INDEX(Scores,1,A425):INDEX(Scores,1000,A425),INDEX(Rest_scores,1,A425):INDEX(Rest_scores,1000,A425)),"")</f>
        <v/>
      </c>
      <c r="H425" s="116" t="str">
        <f>IF(B425&lt;&gt;"",CORREL(INDEX(Scores,1,A425):INDEX(Scores,1000,A425),Total_score),"")</f>
        <v/>
      </c>
      <c r="I425" s="116" t="str">
        <f>IF(B425&lt;&gt;"",CORREL(INDEX(Scores,1,A425):INDEX(Scores,1000,A425),Grade),"")</f>
        <v/>
      </c>
      <c r="J425" s="128" t="str">
        <f>IF(B425&lt;&gt;"",_xlfn.VAR.S(INDEX(Scores,1,A425):INDEX(Scores,1000,A425)),"")</f>
        <v/>
      </c>
      <c r="K425" s="128" t="str">
        <f>IF(B425&lt;&gt;"",_xlfn.STDEV.S(INDEX(Scores,1,A425):INDEX(Scores,1000,A425)),"")</f>
        <v/>
      </c>
    </row>
    <row r="426" spans="1:11" x14ac:dyDescent="0.35">
      <c r="A426" s="122" t="str">
        <f t="shared" si="14"/>
        <v/>
      </c>
      <c r="B426" s="124" t="str">
        <f>IFERROR(LOOKUP(A426,'2. Enter scores'!$G$12:$AE$12,'2. Enter scores'!$G$14:$AE$14),"")</f>
        <v/>
      </c>
      <c r="C426" s="116" t="str">
        <f>IF(B426&lt;&gt;"",MIN(INDEX(Scores,1,A426):INDEX(Scores,1000,A426)),"")</f>
        <v/>
      </c>
      <c r="D426" s="116" t="str">
        <f>IF(B426&lt;&gt;"",MAX(INDEX(Scores,1,A426):INDEX(Scores,1000,A426)),"")</f>
        <v/>
      </c>
      <c r="E426" s="116" t="str">
        <f t="shared" si="13"/>
        <v/>
      </c>
      <c r="F426" s="116" t="str">
        <f>IF(B426&lt;&gt;"",SUM(INDEX(Scores,1,A426):INDEX(Scores,1000,A426))/(Number_of_participants*E426),"")</f>
        <v/>
      </c>
      <c r="G426" s="116" t="str">
        <f>IF(B426&lt;&gt;"",CORREL(INDEX(Scores,1,A426):INDEX(Scores,1000,A426),INDEX(Rest_scores,1,A426):INDEX(Rest_scores,1000,A426)),"")</f>
        <v/>
      </c>
      <c r="H426" s="116" t="str">
        <f>IF(B426&lt;&gt;"",CORREL(INDEX(Scores,1,A426):INDEX(Scores,1000,A426),Total_score),"")</f>
        <v/>
      </c>
      <c r="I426" s="116" t="str">
        <f>IF(B426&lt;&gt;"",CORREL(INDEX(Scores,1,A426):INDEX(Scores,1000,A426),Grade),"")</f>
        <v/>
      </c>
      <c r="J426" s="128" t="str">
        <f>IF(B426&lt;&gt;"",_xlfn.VAR.S(INDEX(Scores,1,A426):INDEX(Scores,1000,A426)),"")</f>
        <v/>
      </c>
      <c r="K426" s="128" t="str">
        <f>IF(B426&lt;&gt;"",_xlfn.STDEV.S(INDEX(Scores,1,A426):INDEX(Scores,1000,A426)),"")</f>
        <v/>
      </c>
    </row>
    <row r="427" spans="1:11" x14ac:dyDescent="0.35">
      <c r="A427" s="122" t="str">
        <f t="shared" si="14"/>
        <v/>
      </c>
      <c r="B427" s="124" t="str">
        <f>IFERROR(LOOKUP(A427,'2. Enter scores'!$G$12:$AE$12,'2. Enter scores'!$G$14:$AE$14),"")</f>
        <v/>
      </c>
      <c r="C427" s="116" t="str">
        <f>IF(B427&lt;&gt;"",MIN(INDEX(Scores,1,A427):INDEX(Scores,1000,A427)),"")</f>
        <v/>
      </c>
      <c r="D427" s="116" t="str">
        <f>IF(B427&lt;&gt;"",MAX(INDEX(Scores,1,A427):INDEX(Scores,1000,A427)),"")</f>
        <v/>
      </c>
      <c r="E427" s="116" t="str">
        <f t="shared" si="13"/>
        <v/>
      </c>
      <c r="F427" s="116" t="str">
        <f>IF(B427&lt;&gt;"",SUM(INDEX(Scores,1,A427):INDEX(Scores,1000,A427))/(Number_of_participants*E427),"")</f>
        <v/>
      </c>
      <c r="G427" s="116" t="str">
        <f>IF(B427&lt;&gt;"",CORREL(INDEX(Scores,1,A427):INDEX(Scores,1000,A427),INDEX(Rest_scores,1,A427):INDEX(Rest_scores,1000,A427)),"")</f>
        <v/>
      </c>
      <c r="H427" s="116" t="str">
        <f>IF(B427&lt;&gt;"",CORREL(INDEX(Scores,1,A427):INDEX(Scores,1000,A427),Total_score),"")</f>
        <v/>
      </c>
      <c r="I427" s="116" t="str">
        <f>IF(B427&lt;&gt;"",CORREL(INDEX(Scores,1,A427):INDEX(Scores,1000,A427),Grade),"")</f>
        <v/>
      </c>
      <c r="J427" s="128" t="str">
        <f>IF(B427&lt;&gt;"",_xlfn.VAR.S(INDEX(Scores,1,A427):INDEX(Scores,1000,A427)),"")</f>
        <v/>
      </c>
      <c r="K427" s="128" t="str">
        <f>IF(B427&lt;&gt;"",_xlfn.STDEV.S(INDEX(Scores,1,A427):INDEX(Scores,1000,A427)),"")</f>
        <v/>
      </c>
    </row>
    <row r="428" spans="1:11" x14ac:dyDescent="0.35">
      <c r="A428" s="122" t="str">
        <f t="shared" si="14"/>
        <v/>
      </c>
      <c r="B428" s="124" t="str">
        <f>IFERROR(LOOKUP(A428,'2. Enter scores'!$G$12:$AE$12,'2. Enter scores'!$G$14:$AE$14),"")</f>
        <v/>
      </c>
      <c r="C428" s="116" t="str">
        <f>IF(B428&lt;&gt;"",MIN(INDEX(Scores,1,A428):INDEX(Scores,1000,A428)),"")</f>
        <v/>
      </c>
      <c r="D428" s="116" t="str">
        <f>IF(B428&lt;&gt;"",MAX(INDEX(Scores,1,A428):INDEX(Scores,1000,A428)),"")</f>
        <v/>
      </c>
      <c r="E428" s="116" t="str">
        <f t="shared" si="13"/>
        <v/>
      </c>
      <c r="F428" s="116" t="str">
        <f>IF(B428&lt;&gt;"",SUM(INDEX(Scores,1,A428):INDEX(Scores,1000,A428))/(Number_of_participants*E428),"")</f>
        <v/>
      </c>
      <c r="G428" s="116" t="str">
        <f>IF(B428&lt;&gt;"",CORREL(INDEX(Scores,1,A428):INDEX(Scores,1000,A428),INDEX(Rest_scores,1,A428):INDEX(Rest_scores,1000,A428)),"")</f>
        <v/>
      </c>
      <c r="H428" s="116" t="str">
        <f>IF(B428&lt;&gt;"",CORREL(INDEX(Scores,1,A428):INDEX(Scores,1000,A428),Total_score),"")</f>
        <v/>
      </c>
      <c r="I428" s="116" t="str">
        <f>IF(B428&lt;&gt;"",CORREL(INDEX(Scores,1,A428):INDEX(Scores,1000,A428),Grade),"")</f>
        <v/>
      </c>
      <c r="J428" s="128" t="str">
        <f>IF(B428&lt;&gt;"",_xlfn.VAR.S(INDEX(Scores,1,A428):INDEX(Scores,1000,A428)),"")</f>
        <v/>
      </c>
      <c r="K428" s="128" t="str">
        <f>IF(B428&lt;&gt;"",_xlfn.STDEV.S(INDEX(Scores,1,A428):INDEX(Scores,1000,A428)),"")</f>
        <v/>
      </c>
    </row>
    <row r="429" spans="1:11" x14ac:dyDescent="0.35">
      <c r="A429" s="122" t="str">
        <f t="shared" si="14"/>
        <v/>
      </c>
      <c r="B429" s="124" t="str">
        <f>IFERROR(LOOKUP(A429,'2. Enter scores'!$G$12:$AE$12,'2. Enter scores'!$G$14:$AE$14),"")</f>
        <v/>
      </c>
      <c r="C429" s="116" t="str">
        <f>IF(B429&lt;&gt;"",MIN(INDEX(Scores,1,A429):INDEX(Scores,1000,A429)),"")</f>
        <v/>
      </c>
      <c r="D429" s="116" t="str">
        <f>IF(B429&lt;&gt;"",MAX(INDEX(Scores,1,A429):INDEX(Scores,1000,A429)),"")</f>
        <v/>
      </c>
      <c r="E429" s="116" t="str">
        <f t="shared" si="13"/>
        <v/>
      </c>
      <c r="F429" s="116" t="str">
        <f>IF(B429&lt;&gt;"",SUM(INDEX(Scores,1,A429):INDEX(Scores,1000,A429))/(Number_of_participants*E429),"")</f>
        <v/>
      </c>
      <c r="G429" s="116" t="str">
        <f>IF(B429&lt;&gt;"",CORREL(INDEX(Scores,1,A429):INDEX(Scores,1000,A429),INDEX(Rest_scores,1,A429):INDEX(Rest_scores,1000,A429)),"")</f>
        <v/>
      </c>
      <c r="H429" s="116" t="str">
        <f>IF(B429&lt;&gt;"",CORREL(INDEX(Scores,1,A429):INDEX(Scores,1000,A429),Total_score),"")</f>
        <v/>
      </c>
      <c r="I429" s="116" t="str">
        <f>IF(B429&lt;&gt;"",CORREL(INDEX(Scores,1,A429):INDEX(Scores,1000,A429),Grade),"")</f>
        <v/>
      </c>
      <c r="J429" s="128" t="str">
        <f>IF(B429&lt;&gt;"",_xlfn.VAR.S(INDEX(Scores,1,A429):INDEX(Scores,1000,A429)),"")</f>
        <v/>
      </c>
      <c r="K429" s="128" t="str">
        <f>IF(B429&lt;&gt;"",_xlfn.STDEV.S(INDEX(Scores,1,A429):INDEX(Scores,1000,A429)),"")</f>
        <v/>
      </c>
    </row>
    <row r="430" spans="1:11" x14ac:dyDescent="0.35">
      <c r="A430" s="122" t="str">
        <f t="shared" si="14"/>
        <v/>
      </c>
      <c r="B430" s="124" t="str">
        <f>IFERROR(LOOKUP(A430,'2. Enter scores'!$G$12:$AE$12,'2. Enter scores'!$G$14:$AE$14),"")</f>
        <v/>
      </c>
      <c r="C430" s="116" t="str">
        <f>IF(B430&lt;&gt;"",MIN(INDEX(Scores,1,A430):INDEX(Scores,1000,A430)),"")</f>
        <v/>
      </c>
      <c r="D430" s="116" t="str">
        <f>IF(B430&lt;&gt;"",MAX(INDEX(Scores,1,A430):INDEX(Scores,1000,A430)),"")</f>
        <v/>
      </c>
      <c r="E430" s="116" t="str">
        <f t="shared" si="13"/>
        <v/>
      </c>
      <c r="F430" s="116" t="str">
        <f>IF(B430&lt;&gt;"",SUM(INDEX(Scores,1,A430):INDEX(Scores,1000,A430))/(Number_of_participants*E430),"")</f>
        <v/>
      </c>
      <c r="G430" s="116" t="str">
        <f>IF(B430&lt;&gt;"",CORREL(INDEX(Scores,1,A430):INDEX(Scores,1000,A430),INDEX(Rest_scores,1,A430):INDEX(Rest_scores,1000,A430)),"")</f>
        <v/>
      </c>
      <c r="H430" s="116" t="str">
        <f>IF(B430&lt;&gt;"",CORREL(INDEX(Scores,1,A430):INDEX(Scores,1000,A430),Total_score),"")</f>
        <v/>
      </c>
      <c r="I430" s="116" t="str">
        <f>IF(B430&lt;&gt;"",CORREL(INDEX(Scores,1,A430):INDEX(Scores,1000,A430),Grade),"")</f>
        <v/>
      </c>
      <c r="J430" s="128" t="str">
        <f>IF(B430&lt;&gt;"",_xlfn.VAR.S(INDEX(Scores,1,A430):INDEX(Scores,1000,A430)),"")</f>
        <v/>
      </c>
      <c r="K430" s="128" t="str">
        <f>IF(B430&lt;&gt;"",_xlfn.STDEV.S(INDEX(Scores,1,A430):INDEX(Scores,1000,A430)),"")</f>
        <v/>
      </c>
    </row>
    <row r="431" spans="1:11" x14ac:dyDescent="0.35">
      <c r="A431" s="122" t="str">
        <f t="shared" si="14"/>
        <v/>
      </c>
      <c r="B431" s="124" t="str">
        <f>IFERROR(LOOKUP(A431,'2. Enter scores'!$G$12:$AE$12,'2. Enter scores'!$G$14:$AE$14),"")</f>
        <v/>
      </c>
      <c r="C431" s="116" t="str">
        <f>IF(B431&lt;&gt;"",MIN(INDEX(Scores,1,A431):INDEX(Scores,1000,A431)),"")</f>
        <v/>
      </c>
      <c r="D431" s="116" t="str">
        <f>IF(B431&lt;&gt;"",MAX(INDEX(Scores,1,A431):INDEX(Scores,1000,A431)),"")</f>
        <v/>
      </c>
      <c r="E431" s="116" t="str">
        <f t="shared" si="13"/>
        <v/>
      </c>
      <c r="F431" s="116" t="str">
        <f>IF(B431&lt;&gt;"",SUM(INDEX(Scores,1,A431):INDEX(Scores,1000,A431))/(Number_of_participants*E431),"")</f>
        <v/>
      </c>
      <c r="G431" s="116" t="str">
        <f>IF(B431&lt;&gt;"",CORREL(INDEX(Scores,1,A431):INDEX(Scores,1000,A431),INDEX(Rest_scores,1,A431):INDEX(Rest_scores,1000,A431)),"")</f>
        <v/>
      </c>
      <c r="H431" s="116" t="str">
        <f>IF(B431&lt;&gt;"",CORREL(INDEX(Scores,1,A431):INDEX(Scores,1000,A431),Total_score),"")</f>
        <v/>
      </c>
      <c r="I431" s="116" t="str">
        <f>IF(B431&lt;&gt;"",CORREL(INDEX(Scores,1,A431):INDEX(Scores,1000,A431),Grade),"")</f>
        <v/>
      </c>
      <c r="J431" s="128" t="str">
        <f>IF(B431&lt;&gt;"",_xlfn.VAR.S(INDEX(Scores,1,A431):INDEX(Scores,1000,A431)),"")</f>
        <v/>
      </c>
      <c r="K431" s="128" t="str">
        <f>IF(B431&lt;&gt;"",_xlfn.STDEV.S(INDEX(Scores,1,A431):INDEX(Scores,1000,A431)),"")</f>
        <v/>
      </c>
    </row>
    <row r="432" spans="1:11" x14ac:dyDescent="0.35">
      <c r="A432" s="122" t="str">
        <f t="shared" si="14"/>
        <v/>
      </c>
      <c r="B432" s="124" t="str">
        <f>IFERROR(LOOKUP(A432,'2. Enter scores'!$G$12:$AE$12,'2. Enter scores'!$G$14:$AE$14),"")</f>
        <v/>
      </c>
      <c r="C432" s="116" t="str">
        <f>IF(B432&lt;&gt;"",MIN(INDEX(Scores,1,A432):INDEX(Scores,1000,A432)),"")</f>
        <v/>
      </c>
      <c r="D432" s="116" t="str">
        <f>IF(B432&lt;&gt;"",MAX(INDEX(Scores,1,A432):INDEX(Scores,1000,A432)),"")</f>
        <v/>
      </c>
      <c r="E432" s="116" t="str">
        <f t="shared" si="13"/>
        <v/>
      </c>
      <c r="F432" s="116" t="str">
        <f>IF(B432&lt;&gt;"",SUM(INDEX(Scores,1,A432):INDEX(Scores,1000,A432))/(Number_of_participants*E432),"")</f>
        <v/>
      </c>
      <c r="G432" s="116" t="str">
        <f>IF(B432&lt;&gt;"",CORREL(INDEX(Scores,1,A432):INDEX(Scores,1000,A432),INDEX(Rest_scores,1,A432):INDEX(Rest_scores,1000,A432)),"")</f>
        <v/>
      </c>
      <c r="H432" s="116" t="str">
        <f>IF(B432&lt;&gt;"",CORREL(INDEX(Scores,1,A432):INDEX(Scores,1000,A432),Total_score),"")</f>
        <v/>
      </c>
      <c r="I432" s="116" t="str">
        <f>IF(B432&lt;&gt;"",CORREL(INDEX(Scores,1,A432):INDEX(Scores,1000,A432),Grade),"")</f>
        <v/>
      </c>
      <c r="J432" s="128" t="str">
        <f>IF(B432&lt;&gt;"",_xlfn.VAR.S(INDEX(Scores,1,A432):INDEX(Scores,1000,A432)),"")</f>
        <v/>
      </c>
      <c r="K432" s="128" t="str">
        <f>IF(B432&lt;&gt;"",_xlfn.STDEV.S(INDEX(Scores,1,A432):INDEX(Scores,1000,A432)),"")</f>
        <v/>
      </c>
    </row>
    <row r="433" spans="1:11" x14ac:dyDescent="0.35">
      <c r="A433" s="122" t="str">
        <f t="shared" si="14"/>
        <v/>
      </c>
      <c r="B433" s="124" t="str">
        <f>IFERROR(LOOKUP(A433,'2. Enter scores'!$G$12:$AE$12,'2. Enter scores'!$G$14:$AE$14),"")</f>
        <v/>
      </c>
      <c r="C433" s="116" t="str">
        <f>IF(B433&lt;&gt;"",MIN(INDEX(Scores,1,A433):INDEX(Scores,1000,A433)),"")</f>
        <v/>
      </c>
      <c r="D433" s="116" t="str">
        <f>IF(B433&lt;&gt;"",MAX(INDEX(Scores,1,A433):INDEX(Scores,1000,A433)),"")</f>
        <v/>
      </c>
      <c r="E433" s="116" t="str">
        <f t="shared" si="13"/>
        <v/>
      </c>
      <c r="F433" s="116" t="str">
        <f>IF(B433&lt;&gt;"",SUM(INDEX(Scores,1,A433):INDEX(Scores,1000,A433))/(Number_of_participants*E433),"")</f>
        <v/>
      </c>
      <c r="G433" s="116" t="str">
        <f>IF(B433&lt;&gt;"",CORREL(INDEX(Scores,1,A433):INDEX(Scores,1000,A433),INDEX(Rest_scores,1,A433):INDEX(Rest_scores,1000,A433)),"")</f>
        <v/>
      </c>
      <c r="H433" s="116" t="str">
        <f>IF(B433&lt;&gt;"",CORREL(INDEX(Scores,1,A433):INDEX(Scores,1000,A433),Total_score),"")</f>
        <v/>
      </c>
      <c r="I433" s="116" t="str">
        <f>IF(B433&lt;&gt;"",CORREL(INDEX(Scores,1,A433):INDEX(Scores,1000,A433),Grade),"")</f>
        <v/>
      </c>
      <c r="J433" s="128" t="str">
        <f>IF(B433&lt;&gt;"",_xlfn.VAR.S(INDEX(Scores,1,A433):INDEX(Scores,1000,A433)),"")</f>
        <v/>
      </c>
      <c r="K433" s="128" t="str">
        <f>IF(B433&lt;&gt;"",_xlfn.STDEV.S(INDEX(Scores,1,A433):INDEX(Scores,1000,A433)),"")</f>
        <v/>
      </c>
    </row>
    <row r="434" spans="1:11" x14ac:dyDescent="0.35">
      <c r="A434" s="122" t="str">
        <f t="shared" si="14"/>
        <v/>
      </c>
      <c r="B434" s="124" t="str">
        <f>IFERROR(LOOKUP(A434,'2. Enter scores'!$G$12:$AE$12,'2. Enter scores'!$G$14:$AE$14),"")</f>
        <v/>
      </c>
      <c r="C434" s="116" t="str">
        <f>IF(B434&lt;&gt;"",MIN(INDEX(Scores,1,A434):INDEX(Scores,1000,A434)),"")</f>
        <v/>
      </c>
      <c r="D434" s="116" t="str">
        <f>IF(B434&lt;&gt;"",MAX(INDEX(Scores,1,A434):INDEX(Scores,1000,A434)),"")</f>
        <v/>
      </c>
      <c r="E434" s="116" t="str">
        <f t="shared" si="13"/>
        <v/>
      </c>
      <c r="F434" s="116" t="str">
        <f>IF(B434&lt;&gt;"",SUM(INDEX(Scores,1,A434):INDEX(Scores,1000,A434))/(Number_of_participants*E434),"")</f>
        <v/>
      </c>
      <c r="G434" s="116" t="str">
        <f>IF(B434&lt;&gt;"",CORREL(INDEX(Scores,1,A434):INDEX(Scores,1000,A434),INDEX(Rest_scores,1,A434):INDEX(Rest_scores,1000,A434)),"")</f>
        <v/>
      </c>
      <c r="H434" s="116" t="str">
        <f>IF(B434&lt;&gt;"",CORREL(INDEX(Scores,1,A434):INDEX(Scores,1000,A434),Total_score),"")</f>
        <v/>
      </c>
      <c r="I434" s="116" t="str">
        <f>IF(B434&lt;&gt;"",CORREL(INDEX(Scores,1,A434):INDEX(Scores,1000,A434),Grade),"")</f>
        <v/>
      </c>
      <c r="J434" s="128" t="str">
        <f>IF(B434&lt;&gt;"",_xlfn.VAR.S(INDEX(Scores,1,A434):INDEX(Scores,1000,A434)),"")</f>
        <v/>
      </c>
      <c r="K434" s="128" t="str">
        <f>IF(B434&lt;&gt;"",_xlfn.STDEV.S(INDEX(Scores,1,A434):INDEX(Scores,1000,A434)),"")</f>
        <v/>
      </c>
    </row>
    <row r="435" spans="1:11" x14ac:dyDescent="0.35">
      <c r="A435" s="122" t="str">
        <f t="shared" si="14"/>
        <v/>
      </c>
      <c r="B435" s="124" t="str">
        <f>IFERROR(LOOKUP(A435,'2. Enter scores'!$G$12:$AE$12,'2. Enter scores'!$G$14:$AE$14),"")</f>
        <v/>
      </c>
      <c r="C435" s="116" t="str">
        <f>IF(B435&lt;&gt;"",MIN(INDEX(Scores,1,A435):INDEX(Scores,1000,A435)),"")</f>
        <v/>
      </c>
      <c r="D435" s="116" t="str">
        <f>IF(B435&lt;&gt;"",MAX(INDEX(Scores,1,A435):INDEX(Scores,1000,A435)),"")</f>
        <v/>
      </c>
      <c r="E435" s="116" t="str">
        <f t="shared" si="13"/>
        <v/>
      </c>
      <c r="F435" s="116" t="str">
        <f>IF(B435&lt;&gt;"",SUM(INDEX(Scores,1,A435):INDEX(Scores,1000,A435))/(Number_of_participants*E435),"")</f>
        <v/>
      </c>
      <c r="G435" s="116" t="str">
        <f>IF(B435&lt;&gt;"",CORREL(INDEX(Scores,1,A435):INDEX(Scores,1000,A435),INDEX(Rest_scores,1,A435):INDEX(Rest_scores,1000,A435)),"")</f>
        <v/>
      </c>
      <c r="H435" s="116" t="str">
        <f>IF(B435&lt;&gt;"",CORREL(INDEX(Scores,1,A435):INDEX(Scores,1000,A435),Total_score),"")</f>
        <v/>
      </c>
      <c r="I435" s="116" t="str">
        <f>IF(B435&lt;&gt;"",CORREL(INDEX(Scores,1,A435):INDEX(Scores,1000,A435),Grade),"")</f>
        <v/>
      </c>
      <c r="J435" s="128" t="str">
        <f>IF(B435&lt;&gt;"",_xlfn.VAR.S(INDEX(Scores,1,A435):INDEX(Scores,1000,A435)),"")</f>
        <v/>
      </c>
      <c r="K435" s="128" t="str">
        <f>IF(B435&lt;&gt;"",_xlfn.STDEV.S(INDEX(Scores,1,A435):INDEX(Scores,1000,A435)),"")</f>
        <v/>
      </c>
    </row>
    <row r="436" spans="1:11" x14ac:dyDescent="0.35">
      <c r="A436" s="122" t="str">
        <f t="shared" si="14"/>
        <v/>
      </c>
      <c r="B436" s="124" t="str">
        <f>IFERROR(LOOKUP(A436,'2. Enter scores'!$G$12:$AE$12,'2. Enter scores'!$G$14:$AE$14),"")</f>
        <v/>
      </c>
      <c r="C436" s="116" t="str">
        <f>IF(B436&lt;&gt;"",MIN(INDEX(Scores,1,A436):INDEX(Scores,1000,A436)),"")</f>
        <v/>
      </c>
      <c r="D436" s="116" t="str">
        <f>IF(B436&lt;&gt;"",MAX(INDEX(Scores,1,A436):INDEX(Scores,1000,A436)),"")</f>
        <v/>
      </c>
      <c r="E436" s="116" t="str">
        <f t="shared" si="13"/>
        <v/>
      </c>
      <c r="F436" s="116" t="str">
        <f>IF(B436&lt;&gt;"",SUM(INDEX(Scores,1,A436):INDEX(Scores,1000,A436))/(Number_of_participants*E436),"")</f>
        <v/>
      </c>
      <c r="G436" s="116" t="str">
        <f>IF(B436&lt;&gt;"",CORREL(INDEX(Scores,1,A436):INDEX(Scores,1000,A436),INDEX(Rest_scores,1,A436):INDEX(Rest_scores,1000,A436)),"")</f>
        <v/>
      </c>
      <c r="H436" s="116" t="str">
        <f>IF(B436&lt;&gt;"",CORREL(INDEX(Scores,1,A436):INDEX(Scores,1000,A436),Total_score),"")</f>
        <v/>
      </c>
      <c r="I436" s="116" t="str">
        <f>IF(B436&lt;&gt;"",CORREL(INDEX(Scores,1,A436):INDEX(Scores,1000,A436),Grade),"")</f>
        <v/>
      </c>
      <c r="J436" s="128" t="str">
        <f>IF(B436&lt;&gt;"",_xlfn.VAR.S(INDEX(Scores,1,A436):INDEX(Scores,1000,A436)),"")</f>
        <v/>
      </c>
      <c r="K436" s="128" t="str">
        <f>IF(B436&lt;&gt;"",_xlfn.STDEV.S(INDEX(Scores,1,A436):INDEX(Scores,1000,A436)),"")</f>
        <v/>
      </c>
    </row>
    <row r="437" spans="1:11" x14ac:dyDescent="0.35">
      <c r="A437" s="122" t="str">
        <f t="shared" si="14"/>
        <v/>
      </c>
      <c r="B437" s="124" t="str">
        <f>IFERROR(LOOKUP(A437,'2. Enter scores'!$G$12:$AE$12,'2. Enter scores'!$G$14:$AE$14),"")</f>
        <v/>
      </c>
      <c r="C437" s="116" t="str">
        <f>IF(B437&lt;&gt;"",MIN(INDEX(Scores,1,A437):INDEX(Scores,1000,A437)),"")</f>
        <v/>
      </c>
      <c r="D437" s="116" t="str">
        <f>IF(B437&lt;&gt;"",MAX(INDEX(Scores,1,A437):INDEX(Scores,1000,A437)),"")</f>
        <v/>
      </c>
      <c r="E437" s="116" t="str">
        <f t="shared" si="13"/>
        <v/>
      </c>
      <c r="F437" s="116" t="str">
        <f>IF(B437&lt;&gt;"",SUM(INDEX(Scores,1,A437):INDEX(Scores,1000,A437))/(Number_of_participants*E437),"")</f>
        <v/>
      </c>
      <c r="G437" s="116" t="str">
        <f>IF(B437&lt;&gt;"",CORREL(INDEX(Scores,1,A437):INDEX(Scores,1000,A437),INDEX(Rest_scores,1,A437):INDEX(Rest_scores,1000,A437)),"")</f>
        <v/>
      </c>
      <c r="H437" s="116" t="str">
        <f>IF(B437&lt;&gt;"",CORREL(INDEX(Scores,1,A437):INDEX(Scores,1000,A437),Total_score),"")</f>
        <v/>
      </c>
      <c r="I437" s="116" t="str">
        <f>IF(B437&lt;&gt;"",CORREL(INDEX(Scores,1,A437):INDEX(Scores,1000,A437),Grade),"")</f>
        <v/>
      </c>
      <c r="J437" s="128" t="str">
        <f>IF(B437&lt;&gt;"",_xlfn.VAR.S(INDEX(Scores,1,A437):INDEX(Scores,1000,A437)),"")</f>
        <v/>
      </c>
      <c r="K437" s="128" t="str">
        <f>IF(B437&lt;&gt;"",_xlfn.STDEV.S(INDEX(Scores,1,A437):INDEX(Scores,1000,A437)),"")</f>
        <v/>
      </c>
    </row>
    <row r="438" spans="1:11" x14ac:dyDescent="0.35">
      <c r="A438" s="122" t="str">
        <f t="shared" si="14"/>
        <v/>
      </c>
      <c r="B438" s="124" t="str">
        <f>IFERROR(LOOKUP(A438,'2. Enter scores'!$G$12:$AE$12,'2. Enter scores'!$G$14:$AE$14),"")</f>
        <v/>
      </c>
      <c r="C438" s="116" t="str">
        <f>IF(B438&lt;&gt;"",MIN(INDEX(Scores,1,A438):INDEX(Scores,1000,A438)),"")</f>
        <v/>
      </c>
      <c r="D438" s="116" t="str">
        <f>IF(B438&lt;&gt;"",MAX(INDEX(Scores,1,A438):INDEX(Scores,1000,A438)),"")</f>
        <v/>
      </c>
      <c r="E438" s="116" t="str">
        <f t="shared" si="13"/>
        <v/>
      </c>
      <c r="F438" s="116" t="str">
        <f>IF(B438&lt;&gt;"",SUM(INDEX(Scores,1,A438):INDEX(Scores,1000,A438))/(Number_of_participants*E438),"")</f>
        <v/>
      </c>
      <c r="G438" s="116" t="str">
        <f>IF(B438&lt;&gt;"",CORREL(INDEX(Scores,1,A438):INDEX(Scores,1000,A438),INDEX(Rest_scores,1,A438):INDEX(Rest_scores,1000,A438)),"")</f>
        <v/>
      </c>
      <c r="H438" s="116" t="str">
        <f>IF(B438&lt;&gt;"",CORREL(INDEX(Scores,1,A438):INDEX(Scores,1000,A438),Total_score),"")</f>
        <v/>
      </c>
      <c r="I438" s="116" t="str">
        <f>IF(B438&lt;&gt;"",CORREL(INDEX(Scores,1,A438):INDEX(Scores,1000,A438),Grade),"")</f>
        <v/>
      </c>
      <c r="J438" s="128" t="str">
        <f>IF(B438&lt;&gt;"",_xlfn.VAR.S(INDEX(Scores,1,A438):INDEX(Scores,1000,A438)),"")</f>
        <v/>
      </c>
      <c r="K438" s="128" t="str">
        <f>IF(B438&lt;&gt;"",_xlfn.STDEV.S(INDEX(Scores,1,A438):INDEX(Scores,1000,A438)),"")</f>
        <v/>
      </c>
    </row>
    <row r="439" spans="1:11" x14ac:dyDescent="0.35">
      <c r="A439" s="122" t="str">
        <f t="shared" si="14"/>
        <v/>
      </c>
      <c r="B439" s="124" t="str">
        <f>IFERROR(LOOKUP(A439,'2. Enter scores'!$G$12:$AE$12,'2. Enter scores'!$G$14:$AE$14),"")</f>
        <v/>
      </c>
      <c r="C439" s="116" t="str">
        <f>IF(B439&lt;&gt;"",MIN(INDEX(Scores,1,A439):INDEX(Scores,1000,A439)),"")</f>
        <v/>
      </c>
      <c r="D439" s="116" t="str">
        <f>IF(B439&lt;&gt;"",MAX(INDEX(Scores,1,A439):INDEX(Scores,1000,A439)),"")</f>
        <v/>
      </c>
      <c r="E439" s="116" t="str">
        <f t="shared" si="13"/>
        <v/>
      </c>
      <c r="F439" s="116" t="str">
        <f>IF(B439&lt;&gt;"",SUM(INDEX(Scores,1,A439):INDEX(Scores,1000,A439))/(Number_of_participants*E439),"")</f>
        <v/>
      </c>
      <c r="G439" s="116" t="str">
        <f>IF(B439&lt;&gt;"",CORREL(INDEX(Scores,1,A439):INDEX(Scores,1000,A439),INDEX(Rest_scores,1,A439):INDEX(Rest_scores,1000,A439)),"")</f>
        <v/>
      </c>
      <c r="H439" s="116" t="str">
        <f>IF(B439&lt;&gt;"",CORREL(INDEX(Scores,1,A439):INDEX(Scores,1000,A439),Total_score),"")</f>
        <v/>
      </c>
      <c r="I439" s="116" t="str">
        <f>IF(B439&lt;&gt;"",CORREL(INDEX(Scores,1,A439):INDEX(Scores,1000,A439),Grade),"")</f>
        <v/>
      </c>
      <c r="J439" s="128" t="str">
        <f>IF(B439&lt;&gt;"",_xlfn.VAR.S(INDEX(Scores,1,A439):INDEX(Scores,1000,A439)),"")</f>
        <v/>
      </c>
      <c r="K439" s="128" t="str">
        <f>IF(B439&lt;&gt;"",_xlfn.STDEV.S(INDEX(Scores,1,A439):INDEX(Scores,1000,A439)),"")</f>
        <v/>
      </c>
    </row>
    <row r="440" spans="1:11" x14ac:dyDescent="0.35">
      <c r="A440" s="122" t="str">
        <f t="shared" si="14"/>
        <v/>
      </c>
      <c r="B440" s="124" t="str">
        <f>IFERROR(LOOKUP(A440,'2. Enter scores'!$G$12:$AE$12,'2. Enter scores'!$G$14:$AE$14),"")</f>
        <v/>
      </c>
      <c r="C440" s="116" t="str">
        <f>IF(B440&lt;&gt;"",MIN(INDEX(Scores,1,A440):INDEX(Scores,1000,A440)),"")</f>
        <v/>
      </c>
      <c r="D440" s="116" t="str">
        <f>IF(B440&lt;&gt;"",MAX(INDEX(Scores,1,A440):INDEX(Scores,1000,A440)),"")</f>
        <v/>
      </c>
      <c r="E440" s="116" t="str">
        <f t="shared" si="13"/>
        <v/>
      </c>
      <c r="F440" s="116" t="str">
        <f>IF(B440&lt;&gt;"",SUM(INDEX(Scores,1,A440):INDEX(Scores,1000,A440))/(Number_of_participants*E440),"")</f>
        <v/>
      </c>
      <c r="G440" s="116" t="str">
        <f>IF(B440&lt;&gt;"",CORREL(INDEX(Scores,1,A440):INDEX(Scores,1000,A440),INDEX(Rest_scores,1,A440):INDEX(Rest_scores,1000,A440)),"")</f>
        <v/>
      </c>
      <c r="H440" s="116" t="str">
        <f>IF(B440&lt;&gt;"",CORREL(INDEX(Scores,1,A440):INDEX(Scores,1000,A440),Total_score),"")</f>
        <v/>
      </c>
      <c r="I440" s="116" t="str">
        <f>IF(B440&lt;&gt;"",CORREL(INDEX(Scores,1,A440):INDEX(Scores,1000,A440),Grade),"")</f>
        <v/>
      </c>
      <c r="J440" s="128" t="str">
        <f>IF(B440&lt;&gt;"",_xlfn.VAR.S(INDEX(Scores,1,A440):INDEX(Scores,1000,A440)),"")</f>
        <v/>
      </c>
      <c r="K440" s="128" t="str">
        <f>IF(B440&lt;&gt;"",_xlfn.STDEV.S(INDEX(Scores,1,A440):INDEX(Scores,1000,A440)),"")</f>
        <v/>
      </c>
    </row>
    <row r="441" spans="1:11" x14ac:dyDescent="0.35">
      <c r="A441" s="122" t="str">
        <f t="shared" si="14"/>
        <v/>
      </c>
      <c r="B441" s="124" t="str">
        <f>IFERROR(LOOKUP(A441,'2. Enter scores'!$G$12:$AE$12,'2. Enter scores'!$G$14:$AE$14),"")</f>
        <v/>
      </c>
      <c r="C441" s="116" t="str">
        <f>IF(B441&lt;&gt;"",MIN(INDEX(Scores,1,A441):INDEX(Scores,1000,A441)),"")</f>
        <v/>
      </c>
      <c r="D441" s="116" t="str">
        <f>IF(B441&lt;&gt;"",MAX(INDEX(Scores,1,A441):INDEX(Scores,1000,A441)),"")</f>
        <v/>
      </c>
      <c r="E441" s="116" t="str">
        <f t="shared" si="13"/>
        <v/>
      </c>
      <c r="F441" s="116" t="str">
        <f>IF(B441&lt;&gt;"",SUM(INDEX(Scores,1,A441):INDEX(Scores,1000,A441))/(Number_of_participants*E441),"")</f>
        <v/>
      </c>
      <c r="G441" s="116" t="str">
        <f>IF(B441&lt;&gt;"",CORREL(INDEX(Scores,1,A441):INDEX(Scores,1000,A441),INDEX(Rest_scores,1,A441):INDEX(Rest_scores,1000,A441)),"")</f>
        <v/>
      </c>
      <c r="H441" s="116" t="str">
        <f>IF(B441&lt;&gt;"",CORREL(INDEX(Scores,1,A441):INDEX(Scores,1000,A441),Total_score),"")</f>
        <v/>
      </c>
      <c r="I441" s="116" t="str">
        <f>IF(B441&lt;&gt;"",CORREL(INDEX(Scores,1,A441):INDEX(Scores,1000,A441),Grade),"")</f>
        <v/>
      </c>
      <c r="J441" s="128" t="str">
        <f>IF(B441&lt;&gt;"",_xlfn.VAR.S(INDEX(Scores,1,A441):INDEX(Scores,1000,A441)),"")</f>
        <v/>
      </c>
      <c r="K441" s="128" t="str">
        <f>IF(B441&lt;&gt;"",_xlfn.STDEV.S(INDEX(Scores,1,A441):INDEX(Scores,1000,A441)),"")</f>
        <v/>
      </c>
    </row>
    <row r="442" spans="1:11" x14ac:dyDescent="0.35">
      <c r="A442" s="122" t="str">
        <f t="shared" si="14"/>
        <v/>
      </c>
      <c r="B442" s="124" t="str">
        <f>IFERROR(LOOKUP(A442,'2. Enter scores'!$G$12:$AE$12,'2. Enter scores'!$G$14:$AE$14),"")</f>
        <v/>
      </c>
      <c r="C442" s="116" t="str">
        <f>IF(B442&lt;&gt;"",MIN(INDEX(Scores,1,A442):INDEX(Scores,1000,A442)),"")</f>
        <v/>
      </c>
      <c r="D442" s="116" t="str">
        <f>IF(B442&lt;&gt;"",MAX(INDEX(Scores,1,A442):INDEX(Scores,1000,A442)),"")</f>
        <v/>
      </c>
      <c r="E442" s="116" t="str">
        <f t="shared" si="13"/>
        <v/>
      </c>
      <c r="F442" s="116" t="str">
        <f>IF(B442&lt;&gt;"",SUM(INDEX(Scores,1,A442):INDEX(Scores,1000,A442))/(Number_of_participants*E442),"")</f>
        <v/>
      </c>
      <c r="G442" s="116" t="str">
        <f>IF(B442&lt;&gt;"",CORREL(INDEX(Scores,1,A442):INDEX(Scores,1000,A442),INDEX(Rest_scores,1,A442):INDEX(Rest_scores,1000,A442)),"")</f>
        <v/>
      </c>
      <c r="H442" s="116" t="str">
        <f>IF(B442&lt;&gt;"",CORREL(INDEX(Scores,1,A442):INDEX(Scores,1000,A442),Total_score),"")</f>
        <v/>
      </c>
      <c r="I442" s="116" t="str">
        <f>IF(B442&lt;&gt;"",CORREL(INDEX(Scores,1,A442):INDEX(Scores,1000,A442),Grade),"")</f>
        <v/>
      </c>
      <c r="J442" s="128" t="str">
        <f>IF(B442&lt;&gt;"",_xlfn.VAR.S(INDEX(Scores,1,A442):INDEX(Scores,1000,A442)),"")</f>
        <v/>
      </c>
      <c r="K442" s="128" t="str">
        <f>IF(B442&lt;&gt;"",_xlfn.STDEV.S(INDEX(Scores,1,A442):INDEX(Scores,1000,A442)),"")</f>
        <v/>
      </c>
    </row>
    <row r="443" spans="1:11" x14ac:dyDescent="0.35">
      <c r="A443" s="122" t="str">
        <f t="shared" si="14"/>
        <v/>
      </c>
      <c r="B443" s="124" t="str">
        <f>IFERROR(LOOKUP(A443,'2. Enter scores'!$G$12:$AE$12,'2. Enter scores'!$G$14:$AE$14),"")</f>
        <v/>
      </c>
      <c r="C443" s="116" t="str">
        <f>IF(B443&lt;&gt;"",MIN(INDEX(Scores,1,A443):INDEX(Scores,1000,A443)),"")</f>
        <v/>
      </c>
      <c r="D443" s="116" t="str">
        <f>IF(B443&lt;&gt;"",MAX(INDEX(Scores,1,A443):INDEX(Scores,1000,A443)),"")</f>
        <v/>
      </c>
      <c r="E443" s="116" t="str">
        <f t="shared" si="13"/>
        <v/>
      </c>
      <c r="F443" s="116" t="str">
        <f>IF(B443&lt;&gt;"",SUM(INDEX(Scores,1,A443):INDEX(Scores,1000,A443))/(Number_of_participants*E443),"")</f>
        <v/>
      </c>
      <c r="G443" s="116" t="str">
        <f>IF(B443&lt;&gt;"",CORREL(INDEX(Scores,1,A443):INDEX(Scores,1000,A443),INDEX(Rest_scores,1,A443):INDEX(Rest_scores,1000,A443)),"")</f>
        <v/>
      </c>
      <c r="H443" s="116" t="str">
        <f>IF(B443&lt;&gt;"",CORREL(INDEX(Scores,1,A443):INDEX(Scores,1000,A443),Total_score),"")</f>
        <v/>
      </c>
      <c r="I443" s="116" t="str">
        <f>IF(B443&lt;&gt;"",CORREL(INDEX(Scores,1,A443):INDEX(Scores,1000,A443),Grade),"")</f>
        <v/>
      </c>
      <c r="J443" s="128" t="str">
        <f>IF(B443&lt;&gt;"",_xlfn.VAR.S(INDEX(Scores,1,A443):INDEX(Scores,1000,A443)),"")</f>
        <v/>
      </c>
      <c r="K443" s="128" t="str">
        <f>IF(B443&lt;&gt;"",_xlfn.STDEV.S(INDEX(Scores,1,A443):INDEX(Scores,1000,A443)),"")</f>
        <v/>
      </c>
    </row>
    <row r="444" spans="1:11" x14ac:dyDescent="0.35">
      <c r="A444" s="122" t="str">
        <f t="shared" si="14"/>
        <v/>
      </c>
      <c r="B444" s="124" t="str">
        <f>IFERROR(LOOKUP(A444,'2. Enter scores'!$G$12:$AE$12,'2. Enter scores'!$G$14:$AE$14),"")</f>
        <v/>
      </c>
      <c r="C444" s="116" t="str">
        <f>IF(B444&lt;&gt;"",MIN(INDEX(Scores,1,A444):INDEX(Scores,1000,A444)),"")</f>
        <v/>
      </c>
      <c r="D444" s="116" t="str">
        <f>IF(B444&lt;&gt;"",MAX(INDEX(Scores,1,A444):INDEX(Scores,1000,A444)),"")</f>
        <v/>
      </c>
      <c r="E444" s="116" t="str">
        <f t="shared" si="13"/>
        <v/>
      </c>
      <c r="F444" s="116" t="str">
        <f>IF(B444&lt;&gt;"",SUM(INDEX(Scores,1,A444):INDEX(Scores,1000,A444))/(Number_of_participants*E444),"")</f>
        <v/>
      </c>
      <c r="G444" s="116" t="str">
        <f>IF(B444&lt;&gt;"",CORREL(INDEX(Scores,1,A444):INDEX(Scores,1000,A444),INDEX(Rest_scores,1,A444):INDEX(Rest_scores,1000,A444)),"")</f>
        <v/>
      </c>
      <c r="H444" s="116" t="str">
        <f>IF(B444&lt;&gt;"",CORREL(INDEX(Scores,1,A444):INDEX(Scores,1000,A444),Total_score),"")</f>
        <v/>
      </c>
      <c r="I444" s="116" t="str">
        <f>IF(B444&lt;&gt;"",CORREL(INDEX(Scores,1,A444):INDEX(Scores,1000,A444),Grade),"")</f>
        <v/>
      </c>
      <c r="J444" s="128" t="str">
        <f>IF(B444&lt;&gt;"",_xlfn.VAR.S(INDEX(Scores,1,A444):INDEX(Scores,1000,A444)),"")</f>
        <v/>
      </c>
      <c r="K444" s="128" t="str">
        <f>IF(B444&lt;&gt;"",_xlfn.STDEV.S(INDEX(Scores,1,A444):INDEX(Scores,1000,A444)),"")</f>
        <v/>
      </c>
    </row>
    <row r="445" spans="1:11" x14ac:dyDescent="0.35">
      <c r="A445" s="122" t="str">
        <f t="shared" si="14"/>
        <v/>
      </c>
      <c r="B445" s="124" t="str">
        <f>IFERROR(LOOKUP(A445,'2. Enter scores'!$G$12:$AE$12,'2. Enter scores'!$G$14:$AE$14),"")</f>
        <v/>
      </c>
      <c r="C445" s="116" t="str">
        <f>IF(B445&lt;&gt;"",MIN(INDEX(Scores,1,A445):INDEX(Scores,1000,A445)),"")</f>
        <v/>
      </c>
      <c r="D445" s="116" t="str">
        <f>IF(B445&lt;&gt;"",MAX(INDEX(Scores,1,A445):INDEX(Scores,1000,A445)),"")</f>
        <v/>
      </c>
      <c r="E445" s="116" t="str">
        <f t="shared" si="13"/>
        <v/>
      </c>
      <c r="F445" s="116" t="str">
        <f>IF(B445&lt;&gt;"",SUM(INDEX(Scores,1,A445):INDEX(Scores,1000,A445))/(Number_of_participants*E445),"")</f>
        <v/>
      </c>
      <c r="G445" s="116" t="str">
        <f>IF(B445&lt;&gt;"",CORREL(INDEX(Scores,1,A445):INDEX(Scores,1000,A445),INDEX(Rest_scores,1,A445):INDEX(Rest_scores,1000,A445)),"")</f>
        <v/>
      </c>
      <c r="H445" s="116" t="str">
        <f>IF(B445&lt;&gt;"",CORREL(INDEX(Scores,1,A445):INDEX(Scores,1000,A445),Total_score),"")</f>
        <v/>
      </c>
      <c r="I445" s="116" t="str">
        <f>IF(B445&lt;&gt;"",CORREL(INDEX(Scores,1,A445):INDEX(Scores,1000,A445),Grade),"")</f>
        <v/>
      </c>
      <c r="J445" s="128" t="str">
        <f>IF(B445&lt;&gt;"",_xlfn.VAR.S(INDEX(Scores,1,A445):INDEX(Scores,1000,A445)),"")</f>
        <v/>
      </c>
      <c r="K445" s="128" t="str">
        <f>IF(B445&lt;&gt;"",_xlfn.STDEV.S(INDEX(Scores,1,A445):INDEX(Scores,1000,A445)),"")</f>
        <v/>
      </c>
    </row>
    <row r="446" spans="1:11" x14ac:dyDescent="0.35">
      <c r="A446" s="122" t="str">
        <f t="shared" si="14"/>
        <v/>
      </c>
      <c r="B446" s="124" t="str">
        <f>IFERROR(LOOKUP(A446,'2. Enter scores'!$G$12:$AE$12,'2. Enter scores'!$G$14:$AE$14),"")</f>
        <v/>
      </c>
      <c r="C446" s="116" t="str">
        <f>IF(B446&lt;&gt;"",MIN(INDEX(Scores,1,A446):INDEX(Scores,1000,A446)),"")</f>
        <v/>
      </c>
      <c r="D446" s="116" t="str">
        <f>IF(B446&lt;&gt;"",MAX(INDEX(Scores,1,A446):INDEX(Scores,1000,A446)),"")</f>
        <v/>
      </c>
      <c r="E446" s="116" t="str">
        <f t="shared" si="13"/>
        <v/>
      </c>
      <c r="F446" s="116" t="str">
        <f>IF(B446&lt;&gt;"",SUM(INDEX(Scores,1,A446):INDEX(Scores,1000,A446))/(Number_of_participants*E446),"")</f>
        <v/>
      </c>
      <c r="G446" s="116" t="str">
        <f>IF(B446&lt;&gt;"",CORREL(INDEX(Scores,1,A446):INDEX(Scores,1000,A446),INDEX(Rest_scores,1,A446):INDEX(Rest_scores,1000,A446)),"")</f>
        <v/>
      </c>
      <c r="H446" s="116" t="str">
        <f>IF(B446&lt;&gt;"",CORREL(INDEX(Scores,1,A446):INDEX(Scores,1000,A446),Total_score),"")</f>
        <v/>
      </c>
      <c r="I446" s="116" t="str">
        <f>IF(B446&lt;&gt;"",CORREL(INDEX(Scores,1,A446):INDEX(Scores,1000,A446),Grade),"")</f>
        <v/>
      </c>
      <c r="J446" s="128" t="str">
        <f>IF(B446&lt;&gt;"",_xlfn.VAR.S(INDEX(Scores,1,A446):INDEX(Scores,1000,A446)),"")</f>
        <v/>
      </c>
      <c r="K446" s="128" t="str">
        <f>IF(B446&lt;&gt;"",_xlfn.STDEV.S(INDEX(Scores,1,A446):INDEX(Scores,1000,A446)),"")</f>
        <v/>
      </c>
    </row>
    <row r="447" spans="1:11" x14ac:dyDescent="0.35">
      <c r="A447" s="122" t="str">
        <f t="shared" si="14"/>
        <v/>
      </c>
      <c r="B447" s="124" t="str">
        <f>IFERROR(LOOKUP(A447,'2. Enter scores'!$G$12:$AE$12,'2. Enter scores'!$G$14:$AE$14),"")</f>
        <v/>
      </c>
      <c r="C447" s="116" t="str">
        <f>IF(B447&lt;&gt;"",MIN(INDEX(Scores,1,A447):INDEX(Scores,1000,A447)),"")</f>
        <v/>
      </c>
      <c r="D447" s="116" t="str">
        <f>IF(B447&lt;&gt;"",MAX(INDEX(Scores,1,A447):INDEX(Scores,1000,A447)),"")</f>
        <v/>
      </c>
      <c r="E447" s="116" t="str">
        <f t="shared" si="13"/>
        <v/>
      </c>
      <c r="F447" s="116" t="str">
        <f>IF(B447&lt;&gt;"",SUM(INDEX(Scores,1,A447):INDEX(Scores,1000,A447))/(Number_of_participants*E447),"")</f>
        <v/>
      </c>
      <c r="G447" s="116" t="str">
        <f>IF(B447&lt;&gt;"",CORREL(INDEX(Scores,1,A447):INDEX(Scores,1000,A447),INDEX(Rest_scores,1,A447):INDEX(Rest_scores,1000,A447)),"")</f>
        <v/>
      </c>
      <c r="H447" s="116" t="str">
        <f>IF(B447&lt;&gt;"",CORREL(INDEX(Scores,1,A447):INDEX(Scores,1000,A447),Total_score),"")</f>
        <v/>
      </c>
      <c r="I447" s="116" t="str">
        <f>IF(B447&lt;&gt;"",CORREL(INDEX(Scores,1,A447):INDEX(Scores,1000,A447),Grade),"")</f>
        <v/>
      </c>
      <c r="J447" s="128" t="str">
        <f>IF(B447&lt;&gt;"",_xlfn.VAR.S(INDEX(Scores,1,A447):INDEX(Scores,1000,A447)),"")</f>
        <v/>
      </c>
      <c r="K447" s="128" t="str">
        <f>IF(B447&lt;&gt;"",_xlfn.STDEV.S(INDEX(Scores,1,A447):INDEX(Scores,1000,A447)),"")</f>
        <v/>
      </c>
    </row>
    <row r="448" spans="1:11" x14ac:dyDescent="0.35">
      <c r="A448" s="122" t="str">
        <f t="shared" si="14"/>
        <v/>
      </c>
      <c r="B448" s="124" t="str">
        <f>IFERROR(LOOKUP(A448,'2. Enter scores'!$G$12:$AE$12,'2. Enter scores'!$G$14:$AE$14),"")</f>
        <v/>
      </c>
      <c r="C448" s="116" t="str">
        <f>IF(B448&lt;&gt;"",MIN(INDEX(Scores,1,A448):INDEX(Scores,1000,A448)),"")</f>
        <v/>
      </c>
      <c r="D448" s="116" t="str">
        <f>IF(B448&lt;&gt;"",MAX(INDEX(Scores,1,A448):INDEX(Scores,1000,A448)),"")</f>
        <v/>
      </c>
      <c r="E448" s="116" t="str">
        <f t="shared" si="13"/>
        <v/>
      </c>
      <c r="F448" s="116" t="str">
        <f>IF(B448&lt;&gt;"",SUM(INDEX(Scores,1,A448):INDEX(Scores,1000,A448))/(Number_of_participants*E448),"")</f>
        <v/>
      </c>
      <c r="G448" s="116" t="str">
        <f>IF(B448&lt;&gt;"",CORREL(INDEX(Scores,1,A448):INDEX(Scores,1000,A448),INDEX(Rest_scores,1,A448):INDEX(Rest_scores,1000,A448)),"")</f>
        <v/>
      </c>
      <c r="H448" s="116" t="str">
        <f>IF(B448&lt;&gt;"",CORREL(INDEX(Scores,1,A448):INDEX(Scores,1000,A448),Total_score),"")</f>
        <v/>
      </c>
      <c r="I448" s="116" t="str">
        <f>IF(B448&lt;&gt;"",CORREL(INDEX(Scores,1,A448):INDEX(Scores,1000,A448),Grade),"")</f>
        <v/>
      </c>
      <c r="J448" s="128" t="str">
        <f>IF(B448&lt;&gt;"",_xlfn.VAR.S(INDEX(Scores,1,A448):INDEX(Scores,1000,A448)),"")</f>
        <v/>
      </c>
      <c r="K448" s="128" t="str">
        <f>IF(B448&lt;&gt;"",_xlfn.STDEV.S(INDEX(Scores,1,A448):INDEX(Scores,1000,A448)),"")</f>
        <v/>
      </c>
    </row>
    <row r="449" spans="1:11" x14ac:dyDescent="0.35">
      <c r="A449" s="122" t="str">
        <f t="shared" si="14"/>
        <v/>
      </c>
      <c r="B449" s="124" t="str">
        <f>IFERROR(LOOKUP(A449,'2. Enter scores'!$G$12:$AE$12,'2. Enter scores'!$G$14:$AE$14),"")</f>
        <v/>
      </c>
      <c r="C449" s="116" t="str">
        <f>IF(B449&lt;&gt;"",MIN(INDEX(Scores,1,A449):INDEX(Scores,1000,A449)),"")</f>
        <v/>
      </c>
      <c r="D449" s="116" t="str">
        <f>IF(B449&lt;&gt;"",MAX(INDEX(Scores,1,A449):INDEX(Scores,1000,A449)),"")</f>
        <v/>
      </c>
      <c r="E449" s="116" t="str">
        <f t="shared" si="13"/>
        <v/>
      </c>
      <c r="F449" s="116" t="str">
        <f>IF(B449&lt;&gt;"",SUM(INDEX(Scores,1,A449):INDEX(Scores,1000,A449))/(Number_of_participants*E449),"")</f>
        <v/>
      </c>
      <c r="G449" s="116" t="str">
        <f>IF(B449&lt;&gt;"",CORREL(INDEX(Scores,1,A449):INDEX(Scores,1000,A449),INDEX(Rest_scores,1,A449):INDEX(Rest_scores,1000,A449)),"")</f>
        <v/>
      </c>
      <c r="H449" s="116" t="str">
        <f>IF(B449&lt;&gt;"",CORREL(INDEX(Scores,1,A449):INDEX(Scores,1000,A449),Total_score),"")</f>
        <v/>
      </c>
      <c r="I449" s="116" t="str">
        <f>IF(B449&lt;&gt;"",CORREL(INDEX(Scores,1,A449):INDEX(Scores,1000,A449),Grade),"")</f>
        <v/>
      </c>
      <c r="J449" s="128" t="str">
        <f>IF(B449&lt;&gt;"",_xlfn.VAR.S(INDEX(Scores,1,A449):INDEX(Scores,1000,A449)),"")</f>
        <v/>
      </c>
      <c r="K449" s="128" t="str">
        <f>IF(B449&lt;&gt;"",_xlfn.STDEV.S(INDEX(Scores,1,A449):INDEX(Scores,1000,A449)),"")</f>
        <v/>
      </c>
    </row>
    <row r="450" spans="1:11" x14ac:dyDescent="0.35">
      <c r="A450" s="122" t="str">
        <f t="shared" si="14"/>
        <v/>
      </c>
      <c r="B450" s="124" t="str">
        <f>IFERROR(LOOKUP(A450,'2. Enter scores'!$G$12:$AE$12,'2. Enter scores'!$G$14:$AE$14),"")</f>
        <v/>
      </c>
      <c r="C450" s="116" t="str">
        <f>IF(B450&lt;&gt;"",MIN(INDEX(Scores,1,A450):INDEX(Scores,1000,A450)),"")</f>
        <v/>
      </c>
      <c r="D450" s="116" t="str">
        <f>IF(B450&lt;&gt;"",MAX(INDEX(Scores,1,A450):INDEX(Scores,1000,A450)),"")</f>
        <v/>
      </c>
      <c r="E450" s="116" t="str">
        <f t="shared" si="13"/>
        <v/>
      </c>
      <c r="F450" s="116" t="str">
        <f>IF(B450&lt;&gt;"",SUM(INDEX(Scores,1,A450):INDEX(Scores,1000,A450))/(Number_of_participants*E450),"")</f>
        <v/>
      </c>
      <c r="G450" s="116" t="str">
        <f>IF(B450&lt;&gt;"",CORREL(INDEX(Scores,1,A450):INDEX(Scores,1000,A450),INDEX(Rest_scores,1,A450):INDEX(Rest_scores,1000,A450)),"")</f>
        <v/>
      </c>
      <c r="H450" s="116" t="str">
        <f>IF(B450&lt;&gt;"",CORREL(INDEX(Scores,1,A450):INDEX(Scores,1000,A450),Total_score),"")</f>
        <v/>
      </c>
      <c r="I450" s="116" t="str">
        <f>IF(B450&lt;&gt;"",CORREL(INDEX(Scores,1,A450):INDEX(Scores,1000,A450),Grade),"")</f>
        <v/>
      </c>
      <c r="J450" s="128" t="str">
        <f>IF(B450&lt;&gt;"",_xlfn.VAR.S(INDEX(Scores,1,A450):INDEX(Scores,1000,A450)),"")</f>
        <v/>
      </c>
      <c r="K450" s="128" t="str">
        <f>IF(B450&lt;&gt;"",_xlfn.STDEV.S(INDEX(Scores,1,A450):INDEX(Scores,1000,A450)),"")</f>
        <v/>
      </c>
    </row>
    <row r="451" spans="1:11" x14ac:dyDescent="0.35">
      <c r="A451" s="122" t="str">
        <f t="shared" si="14"/>
        <v/>
      </c>
      <c r="B451" s="124" t="str">
        <f>IFERROR(LOOKUP(A451,'2. Enter scores'!$G$12:$AE$12,'2. Enter scores'!$G$14:$AE$14),"")</f>
        <v/>
      </c>
      <c r="C451" s="116" t="str">
        <f>IF(B451&lt;&gt;"",MIN(INDEX(Scores,1,A451):INDEX(Scores,1000,A451)),"")</f>
        <v/>
      </c>
      <c r="D451" s="116" t="str">
        <f>IF(B451&lt;&gt;"",MAX(INDEX(Scores,1,A451):INDEX(Scores,1000,A451)),"")</f>
        <v/>
      </c>
      <c r="E451" s="116" t="str">
        <f t="shared" si="13"/>
        <v/>
      </c>
      <c r="F451" s="116" t="str">
        <f>IF(B451&lt;&gt;"",SUM(INDEX(Scores,1,A451):INDEX(Scores,1000,A451))/(Number_of_participants*E451),"")</f>
        <v/>
      </c>
      <c r="G451" s="116" t="str">
        <f>IF(B451&lt;&gt;"",CORREL(INDEX(Scores,1,A451):INDEX(Scores,1000,A451),INDEX(Rest_scores,1,A451):INDEX(Rest_scores,1000,A451)),"")</f>
        <v/>
      </c>
      <c r="H451" s="116" t="str">
        <f>IF(B451&lt;&gt;"",CORREL(INDEX(Scores,1,A451):INDEX(Scores,1000,A451),Total_score),"")</f>
        <v/>
      </c>
      <c r="I451" s="116" t="str">
        <f>IF(B451&lt;&gt;"",CORREL(INDEX(Scores,1,A451):INDEX(Scores,1000,A451),Grade),"")</f>
        <v/>
      </c>
      <c r="J451" s="128" t="str">
        <f>IF(B451&lt;&gt;"",_xlfn.VAR.S(INDEX(Scores,1,A451):INDEX(Scores,1000,A451)),"")</f>
        <v/>
      </c>
      <c r="K451" s="128" t="str">
        <f>IF(B451&lt;&gt;"",_xlfn.STDEV.S(INDEX(Scores,1,A451):INDEX(Scores,1000,A451)),"")</f>
        <v/>
      </c>
    </row>
    <row r="452" spans="1:11" x14ac:dyDescent="0.35">
      <c r="A452" s="122" t="str">
        <f t="shared" si="14"/>
        <v/>
      </c>
      <c r="B452" s="124" t="str">
        <f>IFERROR(LOOKUP(A452,'2. Enter scores'!$G$12:$AE$12,'2. Enter scores'!$G$14:$AE$14),"")</f>
        <v/>
      </c>
      <c r="C452" s="116" t="str">
        <f>IF(B452&lt;&gt;"",MIN(INDEX(Scores,1,A452):INDEX(Scores,1000,A452)),"")</f>
        <v/>
      </c>
      <c r="D452" s="116" t="str">
        <f>IF(B452&lt;&gt;"",MAX(INDEX(Scores,1,A452):INDEX(Scores,1000,A452)),"")</f>
        <v/>
      </c>
      <c r="E452" s="116" t="str">
        <f t="shared" si="13"/>
        <v/>
      </c>
      <c r="F452" s="116" t="str">
        <f>IF(B452&lt;&gt;"",SUM(INDEX(Scores,1,A452):INDEX(Scores,1000,A452))/(Number_of_participants*E452),"")</f>
        <v/>
      </c>
      <c r="G452" s="116" t="str">
        <f>IF(B452&lt;&gt;"",CORREL(INDEX(Scores,1,A452):INDEX(Scores,1000,A452),INDEX(Rest_scores,1,A452):INDEX(Rest_scores,1000,A452)),"")</f>
        <v/>
      </c>
      <c r="H452" s="116" t="str">
        <f>IF(B452&lt;&gt;"",CORREL(INDEX(Scores,1,A452):INDEX(Scores,1000,A452),Total_score),"")</f>
        <v/>
      </c>
      <c r="I452" s="116" t="str">
        <f>IF(B452&lt;&gt;"",CORREL(INDEX(Scores,1,A452):INDEX(Scores,1000,A452),Grade),"")</f>
        <v/>
      </c>
      <c r="J452" s="128" t="str">
        <f>IF(B452&lt;&gt;"",_xlfn.VAR.S(INDEX(Scores,1,A452):INDEX(Scores,1000,A452)),"")</f>
        <v/>
      </c>
      <c r="K452" s="128" t="str">
        <f>IF(B452&lt;&gt;"",_xlfn.STDEV.S(INDEX(Scores,1,A452):INDEX(Scores,1000,A452)),"")</f>
        <v/>
      </c>
    </row>
    <row r="453" spans="1:11" x14ac:dyDescent="0.35">
      <c r="A453" s="122" t="str">
        <f t="shared" si="14"/>
        <v/>
      </c>
      <c r="B453" s="124" t="str">
        <f>IFERROR(LOOKUP(A453,'2. Enter scores'!$G$12:$AE$12,'2. Enter scores'!$G$14:$AE$14),"")</f>
        <v/>
      </c>
      <c r="C453" s="116" t="str">
        <f>IF(B453&lt;&gt;"",MIN(INDEX(Scores,1,A453):INDEX(Scores,1000,A453)),"")</f>
        <v/>
      </c>
      <c r="D453" s="116" t="str">
        <f>IF(B453&lt;&gt;"",MAX(INDEX(Scores,1,A453):INDEX(Scores,1000,A453)),"")</f>
        <v/>
      </c>
      <c r="E453" s="116" t="str">
        <f t="shared" si="13"/>
        <v/>
      </c>
      <c r="F453" s="116" t="str">
        <f>IF(B453&lt;&gt;"",SUM(INDEX(Scores,1,A453):INDEX(Scores,1000,A453))/(Number_of_participants*E453),"")</f>
        <v/>
      </c>
      <c r="G453" s="116" t="str">
        <f>IF(B453&lt;&gt;"",CORREL(INDEX(Scores,1,A453):INDEX(Scores,1000,A453),INDEX(Rest_scores,1,A453):INDEX(Rest_scores,1000,A453)),"")</f>
        <v/>
      </c>
      <c r="H453" s="116" t="str">
        <f>IF(B453&lt;&gt;"",CORREL(INDEX(Scores,1,A453):INDEX(Scores,1000,A453),Total_score),"")</f>
        <v/>
      </c>
      <c r="I453" s="116" t="str">
        <f>IF(B453&lt;&gt;"",CORREL(INDEX(Scores,1,A453):INDEX(Scores,1000,A453),Grade),"")</f>
        <v/>
      </c>
      <c r="J453" s="128" t="str">
        <f>IF(B453&lt;&gt;"",_xlfn.VAR.S(INDEX(Scores,1,A453):INDEX(Scores,1000,A453)),"")</f>
        <v/>
      </c>
      <c r="K453" s="128" t="str">
        <f>IF(B453&lt;&gt;"",_xlfn.STDEV.S(INDEX(Scores,1,A453):INDEX(Scores,1000,A453)),"")</f>
        <v/>
      </c>
    </row>
    <row r="454" spans="1:11" x14ac:dyDescent="0.35">
      <c r="A454" s="122" t="str">
        <f t="shared" si="14"/>
        <v/>
      </c>
      <c r="B454" s="124" t="str">
        <f>IFERROR(LOOKUP(A454,'2. Enter scores'!$G$12:$AE$12,'2. Enter scores'!$G$14:$AE$14),"")</f>
        <v/>
      </c>
      <c r="C454" s="116" t="str">
        <f>IF(B454&lt;&gt;"",MIN(INDEX(Scores,1,A454):INDEX(Scores,1000,A454)),"")</f>
        <v/>
      </c>
      <c r="D454" s="116" t="str">
        <f>IF(B454&lt;&gt;"",MAX(INDEX(Scores,1,A454):INDEX(Scores,1000,A454)),"")</f>
        <v/>
      </c>
      <c r="E454" s="116" t="str">
        <f t="shared" si="13"/>
        <v/>
      </c>
      <c r="F454" s="116" t="str">
        <f>IF(B454&lt;&gt;"",SUM(INDEX(Scores,1,A454):INDEX(Scores,1000,A454))/(Number_of_participants*E454),"")</f>
        <v/>
      </c>
      <c r="G454" s="116" t="str">
        <f>IF(B454&lt;&gt;"",CORREL(INDEX(Scores,1,A454):INDEX(Scores,1000,A454),INDEX(Rest_scores,1,A454):INDEX(Rest_scores,1000,A454)),"")</f>
        <v/>
      </c>
      <c r="H454" s="116" t="str">
        <f>IF(B454&lt;&gt;"",CORREL(INDEX(Scores,1,A454):INDEX(Scores,1000,A454),Total_score),"")</f>
        <v/>
      </c>
      <c r="I454" s="116" t="str">
        <f>IF(B454&lt;&gt;"",CORREL(INDEX(Scores,1,A454):INDEX(Scores,1000,A454),Grade),"")</f>
        <v/>
      </c>
      <c r="J454" s="128" t="str">
        <f>IF(B454&lt;&gt;"",_xlfn.VAR.S(INDEX(Scores,1,A454):INDEX(Scores,1000,A454)),"")</f>
        <v/>
      </c>
      <c r="K454" s="128" t="str">
        <f>IF(B454&lt;&gt;"",_xlfn.STDEV.S(INDEX(Scores,1,A454):INDEX(Scores,1000,A454)),"")</f>
        <v/>
      </c>
    </row>
    <row r="455" spans="1:11" x14ac:dyDescent="0.35">
      <c r="A455" s="122" t="str">
        <f t="shared" si="14"/>
        <v/>
      </c>
      <c r="B455" s="124" t="str">
        <f>IFERROR(LOOKUP(A455,'2. Enter scores'!$G$12:$AE$12,'2. Enter scores'!$G$14:$AE$14),"")</f>
        <v/>
      </c>
      <c r="C455" s="116" t="str">
        <f>IF(B455&lt;&gt;"",MIN(INDEX(Scores,1,A455):INDEX(Scores,1000,A455)),"")</f>
        <v/>
      </c>
      <c r="D455" s="116" t="str">
        <f>IF(B455&lt;&gt;"",MAX(INDEX(Scores,1,A455):INDEX(Scores,1000,A455)),"")</f>
        <v/>
      </c>
      <c r="E455" s="116" t="str">
        <f t="shared" si="13"/>
        <v/>
      </c>
      <c r="F455" s="116" t="str">
        <f>IF(B455&lt;&gt;"",SUM(INDEX(Scores,1,A455):INDEX(Scores,1000,A455))/(Number_of_participants*E455),"")</f>
        <v/>
      </c>
      <c r="G455" s="116" t="str">
        <f>IF(B455&lt;&gt;"",CORREL(INDEX(Scores,1,A455):INDEX(Scores,1000,A455),INDEX(Rest_scores,1,A455):INDEX(Rest_scores,1000,A455)),"")</f>
        <v/>
      </c>
      <c r="H455" s="116" t="str">
        <f>IF(B455&lt;&gt;"",CORREL(INDEX(Scores,1,A455):INDEX(Scores,1000,A455),Total_score),"")</f>
        <v/>
      </c>
      <c r="I455" s="116" t="str">
        <f>IF(B455&lt;&gt;"",CORREL(INDEX(Scores,1,A455):INDEX(Scores,1000,A455),Grade),"")</f>
        <v/>
      </c>
      <c r="J455" s="128" t="str">
        <f>IF(B455&lt;&gt;"",_xlfn.VAR.S(INDEX(Scores,1,A455):INDEX(Scores,1000,A455)),"")</f>
        <v/>
      </c>
      <c r="K455" s="128" t="str">
        <f>IF(B455&lt;&gt;"",_xlfn.STDEV.S(INDEX(Scores,1,A455):INDEX(Scores,1000,A455)),"")</f>
        <v/>
      </c>
    </row>
    <row r="456" spans="1:11" x14ac:dyDescent="0.35">
      <c r="A456" s="122" t="str">
        <f t="shared" si="14"/>
        <v/>
      </c>
      <c r="B456" s="124" t="str">
        <f>IFERROR(LOOKUP(A456,'2. Enter scores'!$G$12:$AE$12,'2. Enter scores'!$G$14:$AE$14),"")</f>
        <v/>
      </c>
      <c r="C456" s="116" t="str">
        <f>IF(B456&lt;&gt;"",MIN(INDEX(Scores,1,A456):INDEX(Scores,1000,A456)),"")</f>
        <v/>
      </c>
      <c r="D456" s="116" t="str">
        <f>IF(B456&lt;&gt;"",MAX(INDEX(Scores,1,A456):INDEX(Scores,1000,A456)),"")</f>
        <v/>
      </c>
      <c r="E456" s="116" t="str">
        <f t="shared" si="13"/>
        <v/>
      </c>
      <c r="F456" s="116" t="str">
        <f>IF(B456&lt;&gt;"",SUM(INDEX(Scores,1,A456):INDEX(Scores,1000,A456))/(Number_of_participants*E456),"")</f>
        <v/>
      </c>
      <c r="G456" s="116" t="str">
        <f>IF(B456&lt;&gt;"",CORREL(INDEX(Scores,1,A456):INDEX(Scores,1000,A456),INDEX(Rest_scores,1,A456):INDEX(Rest_scores,1000,A456)),"")</f>
        <v/>
      </c>
      <c r="H456" s="116" t="str">
        <f>IF(B456&lt;&gt;"",CORREL(INDEX(Scores,1,A456):INDEX(Scores,1000,A456),Total_score),"")</f>
        <v/>
      </c>
      <c r="I456" s="116" t="str">
        <f>IF(B456&lt;&gt;"",CORREL(INDEX(Scores,1,A456):INDEX(Scores,1000,A456),Grade),"")</f>
        <v/>
      </c>
      <c r="J456" s="128" t="str">
        <f>IF(B456&lt;&gt;"",_xlfn.VAR.S(INDEX(Scores,1,A456):INDEX(Scores,1000,A456)),"")</f>
        <v/>
      </c>
      <c r="K456" s="128" t="str">
        <f>IF(B456&lt;&gt;"",_xlfn.STDEV.S(INDEX(Scores,1,A456):INDEX(Scores,1000,A456)),"")</f>
        <v/>
      </c>
    </row>
    <row r="457" spans="1:11" x14ac:dyDescent="0.35">
      <c r="A457" s="122" t="str">
        <f t="shared" si="14"/>
        <v/>
      </c>
      <c r="B457" s="124" t="str">
        <f>IFERROR(LOOKUP(A457,'2. Enter scores'!$G$12:$AE$12,'2. Enter scores'!$G$14:$AE$14),"")</f>
        <v/>
      </c>
      <c r="C457" s="116" t="str">
        <f>IF(B457&lt;&gt;"",MIN(INDEX(Scores,1,A457):INDEX(Scores,1000,A457)),"")</f>
        <v/>
      </c>
      <c r="D457" s="116" t="str">
        <f>IF(B457&lt;&gt;"",MAX(INDEX(Scores,1,A457):INDEX(Scores,1000,A457)),"")</f>
        <v/>
      </c>
      <c r="E457" s="116" t="str">
        <f t="shared" si="13"/>
        <v/>
      </c>
      <c r="F457" s="116" t="str">
        <f>IF(B457&lt;&gt;"",SUM(INDEX(Scores,1,A457):INDEX(Scores,1000,A457))/(Number_of_participants*E457),"")</f>
        <v/>
      </c>
      <c r="G457" s="116" t="str">
        <f>IF(B457&lt;&gt;"",CORREL(INDEX(Scores,1,A457):INDEX(Scores,1000,A457),INDEX(Rest_scores,1,A457):INDEX(Rest_scores,1000,A457)),"")</f>
        <v/>
      </c>
      <c r="H457" s="116" t="str">
        <f>IF(B457&lt;&gt;"",CORREL(INDEX(Scores,1,A457):INDEX(Scores,1000,A457),Total_score),"")</f>
        <v/>
      </c>
      <c r="I457" s="116" t="str">
        <f>IF(B457&lt;&gt;"",CORREL(INDEX(Scores,1,A457):INDEX(Scores,1000,A457),Grade),"")</f>
        <v/>
      </c>
      <c r="J457" s="128" t="str">
        <f>IF(B457&lt;&gt;"",_xlfn.VAR.S(INDEX(Scores,1,A457):INDEX(Scores,1000,A457)),"")</f>
        <v/>
      </c>
      <c r="K457" s="128" t="str">
        <f>IF(B457&lt;&gt;"",_xlfn.STDEV.S(INDEX(Scores,1,A457):INDEX(Scores,1000,A457)),"")</f>
        <v/>
      </c>
    </row>
    <row r="458" spans="1:11" x14ac:dyDescent="0.35">
      <c r="A458" s="122" t="str">
        <f t="shared" si="14"/>
        <v/>
      </c>
      <c r="B458" s="124" t="str">
        <f>IFERROR(LOOKUP(A458,'2. Enter scores'!$G$12:$AE$12,'2. Enter scores'!$G$14:$AE$14),"")</f>
        <v/>
      </c>
      <c r="C458" s="116" t="str">
        <f>IF(B458&lt;&gt;"",MIN(INDEX(Scores,1,A458):INDEX(Scores,1000,A458)),"")</f>
        <v/>
      </c>
      <c r="D458" s="116" t="str">
        <f>IF(B458&lt;&gt;"",MAX(INDEX(Scores,1,A458):INDEX(Scores,1000,A458)),"")</f>
        <v/>
      </c>
      <c r="E458" s="116" t="str">
        <f t="shared" si="13"/>
        <v/>
      </c>
      <c r="F458" s="116" t="str">
        <f>IF(B458&lt;&gt;"",SUM(INDEX(Scores,1,A458):INDEX(Scores,1000,A458))/(Number_of_participants*E458),"")</f>
        <v/>
      </c>
      <c r="G458" s="116" t="str">
        <f>IF(B458&lt;&gt;"",CORREL(INDEX(Scores,1,A458):INDEX(Scores,1000,A458),INDEX(Rest_scores,1,A458):INDEX(Rest_scores,1000,A458)),"")</f>
        <v/>
      </c>
      <c r="H458" s="116" t="str">
        <f>IF(B458&lt;&gt;"",CORREL(INDEX(Scores,1,A458):INDEX(Scores,1000,A458),Total_score),"")</f>
        <v/>
      </c>
      <c r="I458" s="116" t="str">
        <f>IF(B458&lt;&gt;"",CORREL(INDEX(Scores,1,A458):INDEX(Scores,1000,A458),Grade),"")</f>
        <v/>
      </c>
      <c r="J458" s="128" t="str">
        <f>IF(B458&lt;&gt;"",_xlfn.VAR.S(INDEX(Scores,1,A458):INDEX(Scores,1000,A458)),"")</f>
        <v/>
      </c>
      <c r="K458" s="128" t="str">
        <f>IF(B458&lt;&gt;"",_xlfn.STDEV.S(INDEX(Scores,1,A458):INDEX(Scores,1000,A458)),"")</f>
        <v/>
      </c>
    </row>
    <row r="459" spans="1:11" x14ac:dyDescent="0.35">
      <c r="A459" s="122" t="str">
        <f t="shared" si="14"/>
        <v/>
      </c>
      <c r="B459" s="124" t="str">
        <f>IFERROR(LOOKUP(A459,'2. Enter scores'!$G$12:$AE$12,'2. Enter scores'!$G$14:$AE$14),"")</f>
        <v/>
      </c>
      <c r="C459" s="116" t="str">
        <f>IF(B459&lt;&gt;"",MIN(INDEX(Scores,1,A459):INDEX(Scores,1000,A459)),"")</f>
        <v/>
      </c>
      <c r="D459" s="116" t="str">
        <f>IF(B459&lt;&gt;"",MAX(INDEX(Scores,1,A459):INDEX(Scores,1000,A459)),"")</f>
        <v/>
      </c>
      <c r="E459" s="116" t="str">
        <f t="shared" si="13"/>
        <v/>
      </c>
      <c r="F459" s="116" t="str">
        <f>IF(B459&lt;&gt;"",SUM(INDEX(Scores,1,A459):INDEX(Scores,1000,A459))/(Number_of_participants*E459),"")</f>
        <v/>
      </c>
      <c r="G459" s="116" t="str">
        <f>IF(B459&lt;&gt;"",CORREL(INDEX(Scores,1,A459):INDEX(Scores,1000,A459),INDEX(Rest_scores,1,A459):INDEX(Rest_scores,1000,A459)),"")</f>
        <v/>
      </c>
      <c r="H459" s="116" t="str">
        <f>IF(B459&lt;&gt;"",CORREL(INDEX(Scores,1,A459):INDEX(Scores,1000,A459),Total_score),"")</f>
        <v/>
      </c>
      <c r="I459" s="116" t="str">
        <f>IF(B459&lt;&gt;"",CORREL(INDEX(Scores,1,A459):INDEX(Scores,1000,A459),Grade),"")</f>
        <v/>
      </c>
      <c r="J459" s="128" t="str">
        <f>IF(B459&lt;&gt;"",_xlfn.VAR.S(INDEX(Scores,1,A459):INDEX(Scores,1000,A459)),"")</f>
        <v/>
      </c>
      <c r="K459" s="128" t="str">
        <f>IF(B459&lt;&gt;"",_xlfn.STDEV.S(INDEX(Scores,1,A459):INDEX(Scores,1000,A459)),"")</f>
        <v/>
      </c>
    </row>
    <row r="460" spans="1:11" x14ac:dyDescent="0.35">
      <c r="A460" s="122" t="str">
        <f t="shared" si="14"/>
        <v/>
      </c>
      <c r="B460" s="124" t="str">
        <f>IFERROR(LOOKUP(A460,'2. Enter scores'!$G$12:$AE$12,'2. Enter scores'!$G$14:$AE$14),"")</f>
        <v/>
      </c>
      <c r="C460" s="116" t="str">
        <f>IF(B460&lt;&gt;"",MIN(INDEX(Scores,1,A460):INDEX(Scores,1000,A460)),"")</f>
        <v/>
      </c>
      <c r="D460" s="116" t="str">
        <f>IF(B460&lt;&gt;"",MAX(INDEX(Scores,1,A460):INDEX(Scores,1000,A460)),"")</f>
        <v/>
      </c>
      <c r="E460" s="116" t="str">
        <f t="shared" si="13"/>
        <v/>
      </c>
      <c r="F460" s="116" t="str">
        <f>IF(B460&lt;&gt;"",SUM(INDEX(Scores,1,A460):INDEX(Scores,1000,A460))/(Number_of_participants*E460),"")</f>
        <v/>
      </c>
      <c r="G460" s="116" t="str">
        <f>IF(B460&lt;&gt;"",CORREL(INDEX(Scores,1,A460):INDEX(Scores,1000,A460),INDEX(Rest_scores,1,A460):INDEX(Rest_scores,1000,A460)),"")</f>
        <v/>
      </c>
      <c r="H460" s="116" t="str">
        <f>IF(B460&lt;&gt;"",CORREL(INDEX(Scores,1,A460):INDEX(Scores,1000,A460),Total_score),"")</f>
        <v/>
      </c>
      <c r="I460" s="116" t="str">
        <f>IF(B460&lt;&gt;"",CORREL(INDEX(Scores,1,A460):INDEX(Scores,1000,A460),Grade),"")</f>
        <v/>
      </c>
      <c r="J460" s="128" t="str">
        <f>IF(B460&lt;&gt;"",_xlfn.VAR.S(INDEX(Scores,1,A460):INDEX(Scores,1000,A460)),"")</f>
        <v/>
      </c>
      <c r="K460" s="128" t="str">
        <f>IF(B460&lt;&gt;"",_xlfn.STDEV.S(INDEX(Scores,1,A460):INDEX(Scores,1000,A460)),"")</f>
        <v/>
      </c>
    </row>
    <row r="461" spans="1:11" x14ac:dyDescent="0.35">
      <c r="A461" s="122" t="str">
        <f t="shared" si="14"/>
        <v/>
      </c>
      <c r="B461" s="124" t="str">
        <f>IFERROR(LOOKUP(A461,'2. Enter scores'!$G$12:$AE$12,'2. Enter scores'!$G$14:$AE$14),"")</f>
        <v/>
      </c>
      <c r="C461" s="116" t="str">
        <f>IF(B461&lt;&gt;"",MIN(INDEX(Scores,1,A461):INDEX(Scores,1000,A461)),"")</f>
        <v/>
      </c>
      <c r="D461" s="116" t="str">
        <f>IF(B461&lt;&gt;"",MAX(INDEX(Scores,1,A461):INDEX(Scores,1000,A461)),"")</f>
        <v/>
      </c>
      <c r="E461" s="116" t="str">
        <f t="shared" si="13"/>
        <v/>
      </c>
      <c r="F461" s="116" t="str">
        <f>IF(B461&lt;&gt;"",SUM(INDEX(Scores,1,A461):INDEX(Scores,1000,A461))/(Number_of_participants*E461),"")</f>
        <v/>
      </c>
      <c r="G461" s="116" t="str">
        <f>IF(B461&lt;&gt;"",CORREL(INDEX(Scores,1,A461):INDEX(Scores,1000,A461),INDEX(Rest_scores,1,A461):INDEX(Rest_scores,1000,A461)),"")</f>
        <v/>
      </c>
      <c r="H461" s="116" t="str">
        <f>IF(B461&lt;&gt;"",CORREL(INDEX(Scores,1,A461):INDEX(Scores,1000,A461),Total_score),"")</f>
        <v/>
      </c>
      <c r="I461" s="116" t="str">
        <f>IF(B461&lt;&gt;"",CORREL(INDEX(Scores,1,A461):INDEX(Scores,1000,A461),Grade),"")</f>
        <v/>
      </c>
      <c r="J461" s="128" t="str">
        <f>IF(B461&lt;&gt;"",_xlfn.VAR.S(INDEX(Scores,1,A461):INDEX(Scores,1000,A461)),"")</f>
        <v/>
      </c>
      <c r="K461" s="128" t="str">
        <f>IF(B461&lt;&gt;"",_xlfn.STDEV.S(INDEX(Scores,1,A461):INDEX(Scores,1000,A461)),"")</f>
        <v/>
      </c>
    </row>
    <row r="462" spans="1:11" x14ac:dyDescent="0.35">
      <c r="A462" s="122" t="str">
        <f t="shared" si="14"/>
        <v/>
      </c>
      <c r="B462" s="124" t="str">
        <f>IFERROR(LOOKUP(A462,'2. Enter scores'!$G$12:$AE$12,'2. Enter scores'!$G$14:$AE$14),"")</f>
        <v/>
      </c>
      <c r="C462" s="116" t="str">
        <f>IF(B462&lt;&gt;"",MIN(INDEX(Scores,1,A462):INDEX(Scores,1000,A462)),"")</f>
        <v/>
      </c>
      <c r="D462" s="116" t="str">
        <f>IF(B462&lt;&gt;"",MAX(INDEX(Scores,1,A462):INDEX(Scores,1000,A462)),"")</f>
        <v/>
      </c>
      <c r="E462" s="116" t="str">
        <f t="shared" si="13"/>
        <v/>
      </c>
      <c r="F462" s="116" t="str">
        <f>IF(B462&lt;&gt;"",SUM(INDEX(Scores,1,A462):INDEX(Scores,1000,A462))/(Number_of_participants*E462),"")</f>
        <v/>
      </c>
      <c r="G462" s="116" t="str">
        <f>IF(B462&lt;&gt;"",CORREL(INDEX(Scores,1,A462):INDEX(Scores,1000,A462),INDEX(Rest_scores,1,A462):INDEX(Rest_scores,1000,A462)),"")</f>
        <v/>
      </c>
      <c r="H462" s="116" t="str">
        <f>IF(B462&lt;&gt;"",CORREL(INDEX(Scores,1,A462):INDEX(Scores,1000,A462),Total_score),"")</f>
        <v/>
      </c>
      <c r="I462" s="116" t="str">
        <f>IF(B462&lt;&gt;"",CORREL(INDEX(Scores,1,A462):INDEX(Scores,1000,A462),Grade),"")</f>
        <v/>
      </c>
      <c r="J462" s="128" t="str">
        <f>IF(B462&lt;&gt;"",_xlfn.VAR.S(INDEX(Scores,1,A462):INDEX(Scores,1000,A462)),"")</f>
        <v/>
      </c>
      <c r="K462" s="128" t="str">
        <f>IF(B462&lt;&gt;"",_xlfn.STDEV.S(INDEX(Scores,1,A462):INDEX(Scores,1000,A462)),"")</f>
        <v/>
      </c>
    </row>
    <row r="463" spans="1:11" x14ac:dyDescent="0.35">
      <c r="A463" s="122" t="str">
        <f t="shared" si="14"/>
        <v/>
      </c>
      <c r="B463" s="124" t="str">
        <f>IFERROR(LOOKUP(A463,'2. Enter scores'!$G$12:$AE$12,'2. Enter scores'!$G$14:$AE$14),"")</f>
        <v/>
      </c>
      <c r="C463" s="116" t="str">
        <f>IF(B463&lt;&gt;"",MIN(INDEX(Scores,1,A463):INDEX(Scores,1000,A463)),"")</f>
        <v/>
      </c>
      <c r="D463" s="116" t="str">
        <f>IF(B463&lt;&gt;"",MAX(INDEX(Scores,1,A463):INDEX(Scores,1000,A463)),"")</f>
        <v/>
      </c>
      <c r="E463" s="116" t="str">
        <f t="shared" si="13"/>
        <v/>
      </c>
      <c r="F463" s="116" t="str">
        <f>IF(B463&lt;&gt;"",SUM(INDEX(Scores,1,A463):INDEX(Scores,1000,A463))/(Number_of_participants*E463),"")</f>
        <v/>
      </c>
      <c r="G463" s="116" t="str">
        <f>IF(B463&lt;&gt;"",CORREL(INDEX(Scores,1,A463):INDEX(Scores,1000,A463),INDEX(Rest_scores,1,A463):INDEX(Rest_scores,1000,A463)),"")</f>
        <v/>
      </c>
      <c r="H463" s="116" t="str">
        <f>IF(B463&lt;&gt;"",CORREL(INDEX(Scores,1,A463):INDEX(Scores,1000,A463),Total_score),"")</f>
        <v/>
      </c>
      <c r="I463" s="116" t="str">
        <f>IF(B463&lt;&gt;"",CORREL(INDEX(Scores,1,A463):INDEX(Scores,1000,A463),Grade),"")</f>
        <v/>
      </c>
      <c r="J463" s="128" t="str">
        <f>IF(B463&lt;&gt;"",_xlfn.VAR.S(INDEX(Scores,1,A463):INDEX(Scores,1000,A463)),"")</f>
        <v/>
      </c>
      <c r="K463" s="128" t="str">
        <f>IF(B463&lt;&gt;"",_xlfn.STDEV.S(INDEX(Scores,1,A463):INDEX(Scores,1000,A463)),"")</f>
        <v/>
      </c>
    </row>
    <row r="464" spans="1:11" x14ac:dyDescent="0.35">
      <c r="A464" s="122" t="str">
        <f t="shared" si="14"/>
        <v/>
      </c>
      <c r="B464" s="124" t="str">
        <f>IFERROR(LOOKUP(A464,'2. Enter scores'!$G$12:$AE$12,'2. Enter scores'!$G$14:$AE$14),"")</f>
        <v/>
      </c>
      <c r="C464" s="116" t="str">
        <f>IF(B464&lt;&gt;"",MIN(INDEX(Scores,1,A464):INDEX(Scores,1000,A464)),"")</f>
        <v/>
      </c>
      <c r="D464" s="116" t="str">
        <f>IF(B464&lt;&gt;"",MAX(INDEX(Scores,1,A464):INDEX(Scores,1000,A464)),"")</f>
        <v/>
      </c>
      <c r="E464" s="116" t="str">
        <f t="shared" si="13"/>
        <v/>
      </c>
      <c r="F464" s="116" t="str">
        <f>IF(B464&lt;&gt;"",SUM(INDEX(Scores,1,A464):INDEX(Scores,1000,A464))/(Number_of_participants*E464),"")</f>
        <v/>
      </c>
      <c r="G464" s="116" t="str">
        <f>IF(B464&lt;&gt;"",CORREL(INDEX(Scores,1,A464):INDEX(Scores,1000,A464),INDEX(Rest_scores,1,A464):INDEX(Rest_scores,1000,A464)),"")</f>
        <v/>
      </c>
      <c r="H464" s="116" t="str">
        <f>IF(B464&lt;&gt;"",CORREL(INDEX(Scores,1,A464):INDEX(Scores,1000,A464),Total_score),"")</f>
        <v/>
      </c>
      <c r="I464" s="116" t="str">
        <f>IF(B464&lt;&gt;"",CORREL(INDEX(Scores,1,A464):INDEX(Scores,1000,A464),Grade),"")</f>
        <v/>
      </c>
      <c r="J464" s="128" t="str">
        <f>IF(B464&lt;&gt;"",_xlfn.VAR.S(INDEX(Scores,1,A464):INDEX(Scores,1000,A464)),"")</f>
        <v/>
      </c>
      <c r="K464" s="128" t="str">
        <f>IF(B464&lt;&gt;"",_xlfn.STDEV.S(INDEX(Scores,1,A464):INDEX(Scores,1000,A464)),"")</f>
        <v/>
      </c>
    </row>
    <row r="465" spans="1:11" x14ac:dyDescent="0.35">
      <c r="A465" s="122" t="str">
        <f t="shared" si="14"/>
        <v/>
      </c>
      <c r="B465" s="124" t="str">
        <f>IFERROR(LOOKUP(A465,'2. Enter scores'!$G$12:$AE$12,'2. Enter scores'!$G$14:$AE$14),"")</f>
        <v/>
      </c>
      <c r="C465" s="116" t="str">
        <f>IF(B465&lt;&gt;"",MIN(INDEX(Scores,1,A465):INDEX(Scores,1000,A465)),"")</f>
        <v/>
      </c>
      <c r="D465" s="116" t="str">
        <f>IF(B465&lt;&gt;"",MAX(INDEX(Scores,1,A465):INDEX(Scores,1000,A465)),"")</f>
        <v/>
      </c>
      <c r="E465" s="116" t="str">
        <f t="shared" si="13"/>
        <v/>
      </c>
      <c r="F465" s="116" t="str">
        <f>IF(B465&lt;&gt;"",SUM(INDEX(Scores,1,A465):INDEX(Scores,1000,A465))/(Number_of_participants*E465),"")</f>
        <v/>
      </c>
      <c r="G465" s="116" t="str">
        <f>IF(B465&lt;&gt;"",CORREL(INDEX(Scores,1,A465):INDEX(Scores,1000,A465),INDEX(Rest_scores,1,A465):INDEX(Rest_scores,1000,A465)),"")</f>
        <v/>
      </c>
      <c r="H465" s="116" t="str">
        <f>IF(B465&lt;&gt;"",CORREL(INDEX(Scores,1,A465):INDEX(Scores,1000,A465),Total_score),"")</f>
        <v/>
      </c>
      <c r="I465" s="116" t="str">
        <f>IF(B465&lt;&gt;"",CORREL(INDEX(Scores,1,A465):INDEX(Scores,1000,A465),Grade),"")</f>
        <v/>
      </c>
      <c r="J465" s="128" t="str">
        <f>IF(B465&lt;&gt;"",_xlfn.VAR.S(INDEX(Scores,1,A465):INDEX(Scores,1000,A465)),"")</f>
        <v/>
      </c>
      <c r="K465" s="128" t="str">
        <f>IF(B465&lt;&gt;"",_xlfn.STDEV.S(INDEX(Scores,1,A465):INDEX(Scores,1000,A465)),"")</f>
        <v/>
      </c>
    </row>
    <row r="466" spans="1:11" x14ac:dyDescent="0.35">
      <c r="A466" s="122" t="str">
        <f t="shared" si="14"/>
        <v/>
      </c>
      <c r="B466" s="124" t="str">
        <f>IFERROR(LOOKUP(A466,'2. Enter scores'!$G$12:$AE$12,'2. Enter scores'!$G$14:$AE$14),"")</f>
        <v/>
      </c>
      <c r="C466" s="116" t="str">
        <f>IF(B466&lt;&gt;"",MIN(INDEX(Scores,1,A466):INDEX(Scores,1000,A466)),"")</f>
        <v/>
      </c>
      <c r="D466" s="116" t="str">
        <f>IF(B466&lt;&gt;"",MAX(INDEX(Scores,1,A466):INDEX(Scores,1000,A466)),"")</f>
        <v/>
      </c>
      <c r="E466" s="116" t="str">
        <f t="shared" si="13"/>
        <v/>
      </c>
      <c r="F466" s="116" t="str">
        <f>IF(B466&lt;&gt;"",SUM(INDEX(Scores,1,A466):INDEX(Scores,1000,A466))/(Number_of_participants*E466),"")</f>
        <v/>
      </c>
      <c r="G466" s="116" t="str">
        <f>IF(B466&lt;&gt;"",CORREL(INDEX(Scores,1,A466):INDEX(Scores,1000,A466),INDEX(Rest_scores,1,A466):INDEX(Rest_scores,1000,A466)),"")</f>
        <v/>
      </c>
      <c r="H466" s="116" t="str">
        <f>IF(B466&lt;&gt;"",CORREL(INDEX(Scores,1,A466):INDEX(Scores,1000,A466),Total_score),"")</f>
        <v/>
      </c>
      <c r="I466" s="116" t="str">
        <f>IF(B466&lt;&gt;"",CORREL(INDEX(Scores,1,A466):INDEX(Scores,1000,A466),Grade),"")</f>
        <v/>
      </c>
      <c r="J466" s="128" t="str">
        <f>IF(B466&lt;&gt;"",_xlfn.VAR.S(INDEX(Scores,1,A466):INDEX(Scores,1000,A466)),"")</f>
        <v/>
      </c>
      <c r="K466" s="128" t="str">
        <f>IF(B466&lt;&gt;"",_xlfn.STDEV.S(INDEX(Scores,1,A466):INDEX(Scores,1000,A466)),"")</f>
        <v/>
      </c>
    </row>
    <row r="467" spans="1:11" x14ac:dyDescent="0.35">
      <c r="A467" s="122" t="str">
        <f t="shared" si="14"/>
        <v/>
      </c>
      <c r="B467" s="124" t="str">
        <f>IFERROR(LOOKUP(A467,'2. Enter scores'!$G$12:$AE$12,'2. Enter scores'!$G$14:$AE$14),"")</f>
        <v/>
      </c>
      <c r="C467" s="116" t="str">
        <f>IF(B467&lt;&gt;"",MIN(INDEX(Scores,1,A467):INDEX(Scores,1000,A467)),"")</f>
        <v/>
      </c>
      <c r="D467" s="116" t="str">
        <f>IF(B467&lt;&gt;"",MAX(INDEX(Scores,1,A467):INDEX(Scores,1000,A467)),"")</f>
        <v/>
      </c>
      <c r="E467" s="116" t="str">
        <f t="shared" ref="E467:E530" si="15">IF(B467&lt;&gt;"",INDEX(Theoretical_maximum_item_score,A467),"")</f>
        <v/>
      </c>
      <c r="F467" s="116" t="str">
        <f>IF(B467&lt;&gt;"",SUM(INDEX(Scores,1,A467):INDEX(Scores,1000,A467))/(Number_of_participants*E467),"")</f>
        <v/>
      </c>
      <c r="G467" s="116" t="str">
        <f>IF(B467&lt;&gt;"",CORREL(INDEX(Scores,1,A467):INDEX(Scores,1000,A467),INDEX(Rest_scores,1,A467):INDEX(Rest_scores,1000,A467)),"")</f>
        <v/>
      </c>
      <c r="H467" s="116" t="str">
        <f>IF(B467&lt;&gt;"",CORREL(INDEX(Scores,1,A467):INDEX(Scores,1000,A467),Total_score),"")</f>
        <v/>
      </c>
      <c r="I467" s="116" t="str">
        <f>IF(B467&lt;&gt;"",CORREL(INDEX(Scores,1,A467):INDEX(Scores,1000,A467),Grade),"")</f>
        <v/>
      </c>
      <c r="J467" s="128" t="str">
        <f>IF(B467&lt;&gt;"",_xlfn.VAR.S(INDEX(Scores,1,A467):INDEX(Scores,1000,A467)),"")</f>
        <v/>
      </c>
      <c r="K467" s="128" t="str">
        <f>IF(B467&lt;&gt;"",_xlfn.STDEV.S(INDEX(Scores,1,A467):INDEX(Scores,1000,A467)),"")</f>
        <v/>
      </c>
    </row>
    <row r="468" spans="1:11" x14ac:dyDescent="0.35">
      <c r="A468" s="122" t="str">
        <f t="shared" ref="A468:A531" si="16">IF(A467&lt;&gt;"",IF(Number_of_criteria&gt;=(A467+1),(A467+1),""),"")</f>
        <v/>
      </c>
      <c r="B468" s="124" t="str">
        <f>IFERROR(LOOKUP(A468,'2. Enter scores'!$G$12:$AE$12,'2. Enter scores'!$G$14:$AE$14),"")</f>
        <v/>
      </c>
      <c r="C468" s="116" t="str">
        <f>IF(B468&lt;&gt;"",MIN(INDEX(Scores,1,A468):INDEX(Scores,1000,A468)),"")</f>
        <v/>
      </c>
      <c r="D468" s="116" t="str">
        <f>IF(B468&lt;&gt;"",MAX(INDEX(Scores,1,A468):INDEX(Scores,1000,A468)),"")</f>
        <v/>
      </c>
      <c r="E468" s="116" t="str">
        <f t="shared" si="15"/>
        <v/>
      </c>
      <c r="F468" s="116" t="str">
        <f>IF(B468&lt;&gt;"",SUM(INDEX(Scores,1,A468):INDEX(Scores,1000,A468))/(Number_of_participants*E468),"")</f>
        <v/>
      </c>
      <c r="G468" s="116" t="str">
        <f>IF(B468&lt;&gt;"",CORREL(INDEX(Scores,1,A468):INDEX(Scores,1000,A468),INDEX(Rest_scores,1,A468):INDEX(Rest_scores,1000,A468)),"")</f>
        <v/>
      </c>
      <c r="H468" s="116" t="str">
        <f>IF(B468&lt;&gt;"",CORREL(INDEX(Scores,1,A468):INDEX(Scores,1000,A468),Total_score),"")</f>
        <v/>
      </c>
      <c r="I468" s="116" t="str">
        <f>IF(B468&lt;&gt;"",CORREL(INDEX(Scores,1,A468):INDEX(Scores,1000,A468),Grade),"")</f>
        <v/>
      </c>
      <c r="J468" s="128" t="str">
        <f>IF(B468&lt;&gt;"",_xlfn.VAR.S(INDEX(Scores,1,A468):INDEX(Scores,1000,A468)),"")</f>
        <v/>
      </c>
      <c r="K468" s="128" t="str">
        <f>IF(B468&lt;&gt;"",_xlfn.STDEV.S(INDEX(Scores,1,A468):INDEX(Scores,1000,A468)),"")</f>
        <v/>
      </c>
    </row>
    <row r="469" spans="1:11" x14ac:dyDescent="0.35">
      <c r="A469" s="122" t="str">
        <f t="shared" si="16"/>
        <v/>
      </c>
      <c r="B469" s="124" t="str">
        <f>IFERROR(LOOKUP(A469,'2. Enter scores'!$G$12:$AE$12,'2. Enter scores'!$G$14:$AE$14),"")</f>
        <v/>
      </c>
      <c r="C469" s="116" t="str">
        <f>IF(B469&lt;&gt;"",MIN(INDEX(Scores,1,A469):INDEX(Scores,1000,A469)),"")</f>
        <v/>
      </c>
      <c r="D469" s="116" t="str">
        <f>IF(B469&lt;&gt;"",MAX(INDEX(Scores,1,A469):INDEX(Scores,1000,A469)),"")</f>
        <v/>
      </c>
      <c r="E469" s="116" t="str">
        <f t="shared" si="15"/>
        <v/>
      </c>
      <c r="F469" s="116" t="str">
        <f>IF(B469&lt;&gt;"",SUM(INDEX(Scores,1,A469):INDEX(Scores,1000,A469))/(Number_of_participants*E469),"")</f>
        <v/>
      </c>
      <c r="G469" s="116" t="str">
        <f>IF(B469&lt;&gt;"",CORREL(INDEX(Scores,1,A469):INDEX(Scores,1000,A469),INDEX(Rest_scores,1,A469):INDEX(Rest_scores,1000,A469)),"")</f>
        <v/>
      </c>
      <c r="H469" s="116" t="str">
        <f>IF(B469&lt;&gt;"",CORREL(INDEX(Scores,1,A469):INDEX(Scores,1000,A469),Total_score),"")</f>
        <v/>
      </c>
      <c r="I469" s="116" t="str">
        <f>IF(B469&lt;&gt;"",CORREL(INDEX(Scores,1,A469):INDEX(Scores,1000,A469),Grade),"")</f>
        <v/>
      </c>
      <c r="J469" s="128" t="str">
        <f>IF(B469&lt;&gt;"",_xlfn.VAR.S(INDEX(Scores,1,A469):INDEX(Scores,1000,A469)),"")</f>
        <v/>
      </c>
      <c r="K469" s="128" t="str">
        <f>IF(B469&lt;&gt;"",_xlfn.STDEV.S(INDEX(Scores,1,A469):INDEX(Scores,1000,A469)),"")</f>
        <v/>
      </c>
    </row>
    <row r="470" spans="1:11" x14ac:dyDescent="0.35">
      <c r="A470" s="122" t="str">
        <f t="shared" si="16"/>
        <v/>
      </c>
      <c r="B470" s="124" t="str">
        <f>IFERROR(LOOKUP(A470,'2. Enter scores'!$G$12:$AE$12,'2. Enter scores'!$G$14:$AE$14),"")</f>
        <v/>
      </c>
      <c r="C470" s="116" t="str">
        <f>IF(B470&lt;&gt;"",MIN(INDEX(Scores,1,A470):INDEX(Scores,1000,A470)),"")</f>
        <v/>
      </c>
      <c r="D470" s="116" t="str">
        <f>IF(B470&lt;&gt;"",MAX(INDEX(Scores,1,A470):INDEX(Scores,1000,A470)),"")</f>
        <v/>
      </c>
      <c r="E470" s="116" t="str">
        <f t="shared" si="15"/>
        <v/>
      </c>
      <c r="F470" s="116" t="str">
        <f>IF(B470&lt;&gt;"",SUM(INDEX(Scores,1,A470):INDEX(Scores,1000,A470))/(Number_of_participants*E470),"")</f>
        <v/>
      </c>
      <c r="G470" s="116" t="str">
        <f>IF(B470&lt;&gt;"",CORREL(INDEX(Scores,1,A470):INDEX(Scores,1000,A470),INDEX(Rest_scores,1,A470):INDEX(Rest_scores,1000,A470)),"")</f>
        <v/>
      </c>
      <c r="H470" s="116" t="str">
        <f>IF(B470&lt;&gt;"",CORREL(INDEX(Scores,1,A470):INDEX(Scores,1000,A470),Total_score),"")</f>
        <v/>
      </c>
      <c r="I470" s="116" t="str">
        <f>IF(B470&lt;&gt;"",CORREL(INDEX(Scores,1,A470):INDEX(Scores,1000,A470),Grade),"")</f>
        <v/>
      </c>
      <c r="J470" s="128" t="str">
        <f>IF(B470&lt;&gt;"",_xlfn.VAR.S(INDEX(Scores,1,A470):INDEX(Scores,1000,A470)),"")</f>
        <v/>
      </c>
      <c r="K470" s="128" t="str">
        <f>IF(B470&lt;&gt;"",_xlfn.STDEV.S(INDEX(Scores,1,A470):INDEX(Scores,1000,A470)),"")</f>
        <v/>
      </c>
    </row>
    <row r="471" spans="1:11" x14ac:dyDescent="0.35">
      <c r="A471" s="122" t="str">
        <f t="shared" si="16"/>
        <v/>
      </c>
      <c r="B471" s="124" t="str">
        <f>IFERROR(LOOKUP(A471,'2. Enter scores'!$G$12:$AE$12,'2. Enter scores'!$G$14:$AE$14),"")</f>
        <v/>
      </c>
      <c r="C471" s="116" t="str">
        <f>IF(B471&lt;&gt;"",MIN(INDEX(Scores,1,A471):INDEX(Scores,1000,A471)),"")</f>
        <v/>
      </c>
      <c r="D471" s="116" t="str">
        <f>IF(B471&lt;&gt;"",MAX(INDEX(Scores,1,A471):INDEX(Scores,1000,A471)),"")</f>
        <v/>
      </c>
      <c r="E471" s="116" t="str">
        <f t="shared" si="15"/>
        <v/>
      </c>
      <c r="F471" s="116" t="str">
        <f>IF(B471&lt;&gt;"",SUM(INDEX(Scores,1,A471):INDEX(Scores,1000,A471))/(Number_of_participants*E471),"")</f>
        <v/>
      </c>
      <c r="G471" s="116" t="str">
        <f>IF(B471&lt;&gt;"",CORREL(INDEX(Scores,1,A471):INDEX(Scores,1000,A471),INDEX(Rest_scores,1,A471):INDEX(Rest_scores,1000,A471)),"")</f>
        <v/>
      </c>
      <c r="H471" s="116" t="str">
        <f>IF(B471&lt;&gt;"",CORREL(INDEX(Scores,1,A471):INDEX(Scores,1000,A471),Total_score),"")</f>
        <v/>
      </c>
      <c r="I471" s="116" t="str">
        <f>IF(B471&lt;&gt;"",CORREL(INDEX(Scores,1,A471):INDEX(Scores,1000,A471),Grade),"")</f>
        <v/>
      </c>
      <c r="J471" s="128" t="str">
        <f>IF(B471&lt;&gt;"",_xlfn.VAR.S(INDEX(Scores,1,A471):INDEX(Scores,1000,A471)),"")</f>
        <v/>
      </c>
      <c r="K471" s="128" t="str">
        <f>IF(B471&lt;&gt;"",_xlfn.STDEV.S(INDEX(Scores,1,A471):INDEX(Scores,1000,A471)),"")</f>
        <v/>
      </c>
    </row>
    <row r="472" spans="1:11" x14ac:dyDescent="0.35">
      <c r="A472" s="122" t="str">
        <f t="shared" si="16"/>
        <v/>
      </c>
      <c r="B472" s="124" t="str">
        <f>IFERROR(LOOKUP(A472,'2. Enter scores'!$G$12:$AE$12,'2. Enter scores'!$G$14:$AE$14),"")</f>
        <v/>
      </c>
      <c r="C472" s="116" t="str">
        <f>IF(B472&lt;&gt;"",MIN(INDEX(Scores,1,A472):INDEX(Scores,1000,A472)),"")</f>
        <v/>
      </c>
      <c r="D472" s="116" t="str">
        <f>IF(B472&lt;&gt;"",MAX(INDEX(Scores,1,A472):INDEX(Scores,1000,A472)),"")</f>
        <v/>
      </c>
      <c r="E472" s="116" t="str">
        <f t="shared" si="15"/>
        <v/>
      </c>
      <c r="F472" s="116" t="str">
        <f>IF(B472&lt;&gt;"",SUM(INDEX(Scores,1,A472):INDEX(Scores,1000,A472))/(Number_of_participants*E472),"")</f>
        <v/>
      </c>
      <c r="G472" s="116" t="str">
        <f>IF(B472&lt;&gt;"",CORREL(INDEX(Scores,1,A472):INDEX(Scores,1000,A472),INDEX(Rest_scores,1,A472):INDEX(Rest_scores,1000,A472)),"")</f>
        <v/>
      </c>
      <c r="H472" s="116" t="str">
        <f>IF(B472&lt;&gt;"",CORREL(INDEX(Scores,1,A472):INDEX(Scores,1000,A472),Total_score),"")</f>
        <v/>
      </c>
      <c r="I472" s="116" t="str">
        <f>IF(B472&lt;&gt;"",CORREL(INDEX(Scores,1,A472):INDEX(Scores,1000,A472),Grade),"")</f>
        <v/>
      </c>
      <c r="J472" s="128" t="str">
        <f>IF(B472&lt;&gt;"",_xlfn.VAR.S(INDEX(Scores,1,A472):INDEX(Scores,1000,A472)),"")</f>
        <v/>
      </c>
      <c r="K472" s="128" t="str">
        <f>IF(B472&lt;&gt;"",_xlfn.STDEV.S(INDEX(Scores,1,A472):INDEX(Scores,1000,A472)),"")</f>
        <v/>
      </c>
    </row>
    <row r="473" spans="1:11" x14ac:dyDescent="0.35">
      <c r="A473" s="122" t="str">
        <f t="shared" si="16"/>
        <v/>
      </c>
      <c r="B473" s="124" t="str">
        <f>IFERROR(LOOKUP(A473,'2. Enter scores'!$G$12:$AE$12,'2. Enter scores'!$G$14:$AE$14),"")</f>
        <v/>
      </c>
      <c r="C473" s="116" t="str">
        <f>IF(B473&lt;&gt;"",MIN(INDEX(Scores,1,A473):INDEX(Scores,1000,A473)),"")</f>
        <v/>
      </c>
      <c r="D473" s="116" t="str">
        <f>IF(B473&lt;&gt;"",MAX(INDEX(Scores,1,A473):INDEX(Scores,1000,A473)),"")</f>
        <v/>
      </c>
      <c r="E473" s="116" t="str">
        <f t="shared" si="15"/>
        <v/>
      </c>
      <c r="F473" s="116" t="str">
        <f>IF(B473&lt;&gt;"",SUM(INDEX(Scores,1,A473):INDEX(Scores,1000,A473))/(Number_of_participants*E473),"")</f>
        <v/>
      </c>
      <c r="G473" s="116" t="str">
        <f>IF(B473&lt;&gt;"",CORREL(INDEX(Scores,1,A473):INDEX(Scores,1000,A473),INDEX(Rest_scores,1,A473):INDEX(Rest_scores,1000,A473)),"")</f>
        <v/>
      </c>
      <c r="H473" s="116" t="str">
        <f>IF(B473&lt;&gt;"",CORREL(INDEX(Scores,1,A473):INDEX(Scores,1000,A473),Total_score),"")</f>
        <v/>
      </c>
      <c r="I473" s="116" t="str">
        <f>IF(B473&lt;&gt;"",CORREL(INDEX(Scores,1,A473):INDEX(Scores,1000,A473),Grade),"")</f>
        <v/>
      </c>
      <c r="J473" s="128" t="str">
        <f>IF(B473&lt;&gt;"",_xlfn.VAR.S(INDEX(Scores,1,A473):INDEX(Scores,1000,A473)),"")</f>
        <v/>
      </c>
      <c r="K473" s="128" t="str">
        <f>IF(B473&lt;&gt;"",_xlfn.STDEV.S(INDEX(Scores,1,A473):INDEX(Scores,1000,A473)),"")</f>
        <v/>
      </c>
    </row>
    <row r="474" spans="1:11" x14ac:dyDescent="0.35">
      <c r="A474" s="122" t="str">
        <f t="shared" si="16"/>
        <v/>
      </c>
      <c r="B474" s="124" t="str">
        <f>IFERROR(LOOKUP(A474,'2. Enter scores'!$G$12:$AE$12,'2. Enter scores'!$G$14:$AE$14),"")</f>
        <v/>
      </c>
      <c r="C474" s="116" t="str">
        <f>IF(B474&lt;&gt;"",MIN(INDEX(Scores,1,A474):INDEX(Scores,1000,A474)),"")</f>
        <v/>
      </c>
      <c r="D474" s="116" t="str">
        <f>IF(B474&lt;&gt;"",MAX(INDEX(Scores,1,A474):INDEX(Scores,1000,A474)),"")</f>
        <v/>
      </c>
      <c r="E474" s="116" t="str">
        <f t="shared" si="15"/>
        <v/>
      </c>
      <c r="F474" s="116" t="str">
        <f>IF(B474&lt;&gt;"",SUM(INDEX(Scores,1,A474):INDEX(Scores,1000,A474))/(Number_of_participants*E474),"")</f>
        <v/>
      </c>
      <c r="G474" s="116" t="str">
        <f>IF(B474&lt;&gt;"",CORREL(INDEX(Scores,1,A474):INDEX(Scores,1000,A474),INDEX(Rest_scores,1,A474):INDEX(Rest_scores,1000,A474)),"")</f>
        <v/>
      </c>
      <c r="H474" s="116" t="str">
        <f>IF(B474&lt;&gt;"",CORREL(INDEX(Scores,1,A474):INDEX(Scores,1000,A474),Total_score),"")</f>
        <v/>
      </c>
      <c r="I474" s="116" t="str">
        <f>IF(B474&lt;&gt;"",CORREL(INDEX(Scores,1,A474):INDEX(Scores,1000,A474),Grade),"")</f>
        <v/>
      </c>
      <c r="J474" s="128" t="str">
        <f>IF(B474&lt;&gt;"",_xlfn.VAR.S(INDEX(Scores,1,A474):INDEX(Scores,1000,A474)),"")</f>
        <v/>
      </c>
      <c r="K474" s="128" t="str">
        <f>IF(B474&lt;&gt;"",_xlfn.STDEV.S(INDEX(Scores,1,A474):INDEX(Scores,1000,A474)),"")</f>
        <v/>
      </c>
    </row>
    <row r="475" spans="1:11" x14ac:dyDescent="0.35">
      <c r="A475" s="122" t="str">
        <f t="shared" si="16"/>
        <v/>
      </c>
      <c r="B475" s="124" t="str">
        <f>IFERROR(LOOKUP(A475,'2. Enter scores'!$G$12:$AE$12,'2. Enter scores'!$G$14:$AE$14),"")</f>
        <v/>
      </c>
      <c r="C475" s="116" t="str">
        <f>IF(B475&lt;&gt;"",MIN(INDEX(Scores,1,A475):INDEX(Scores,1000,A475)),"")</f>
        <v/>
      </c>
      <c r="D475" s="116" t="str">
        <f>IF(B475&lt;&gt;"",MAX(INDEX(Scores,1,A475):INDEX(Scores,1000,A475)),"")</f>
        <v/>
      </c>
      <c r="E475" s="116" t="str">
        <f t="shared" si="15"/>
        <v/>
      </c>
      <c r="F475" s="116" t="str">
        <f>IF(B475&lt;&gt;"",SUM(INDEX(Scores,1,A475):INDEX(Scores,1000,A475))/(Number_of_participants*E475),"")</f>
        <v/>
      </c>
      <c r="G475" s="116" t="str">
        <f>IF(B475&lt;&gt;"",CORREL(INDEX(Scores,1,A475):INDEX(Scores,1000,A475),INDEX(Rest_scores,1,A475):INDEX(Rest_scores,1000,A475)),"")</f>
        <v/>
      </c>
      <c r="H475" s="116" t="str">
        <f>IF(B475&lt;&gt;"",CORREL(INDEX(Scores,1,A475):INDEX(Scores,1000,A475),Total_score),"")</f>
        <v/>
      </c>
      <c r="I475" s="116" t="str">
        <f>IF(B475&lt;&gt;"",CORREL(INDEX(Scores,1,A475):INDEX(Scores,1000,A475),Grade),"")</f>
        <v/>
      </c>
      <c r="J475" s="128" t="str">
        <f>IF(B475&lt;&gt;"",_xlfn.VAR.S(INDEX(Scores,1,A475):INDEX(Scores,1000,A475)),"")</f>
        <v/>
      </c>
      <c r="K475" s="128" t="str">
        <f>IF(B475&lt;&gt;"",_xlfn.STDEV.S(INDEX(Scores,1,A475):INDEX(Scores,1000,A475)),"")</f>
        <v/>
      </c>
    </row>
    <row r="476" spans="1:11" x14ac:dyDescent="0.35">
      <c r="A476" s="122" t="str">
        <f t="shared" si="16"/>
        <v/>
      </c>
      <c r="B476" s="124" t="str">
        <f>IFERROR(LOOKUP(A476,'2. Enter scores'!$G$12:$AE$12,'2. Enter scores'!$G$14:$AE$14),"")</f>
        <v/>
      </c>
      <c r="C476" s="116" t="str">
        <f>IF(B476&lt;&gt;"",MIN(INDEX(Scores,1,A476):INDEX(Scores,1000,A476)),"")</f>
        <v/>
      </c>
      <c r="D476" s="116" t="str">
        <f>IF(B476&lt;&gt;"",MAX(INDEX(Scores,1,A476):INDEX(Scores,1000,A476)),"")</f>
        <v/>
      </c>
      <c r="E476" s="116" t="str">
        <f t="shared" si="15"/>
        <v/>
      </c>
      <c r="F476" s="116" t="str">
        <f>IF(B476&lt;&gt;"",SUM(INDEX(Scores,1,A476):INDEX(Scores,1000,A476))/(Number_of_participants*E476),"")</f>
        <v/>
      </c>
      <c r="G476" s="116" t="str">
        <f>IF(B476&lt;&gt;"",CORREL(INDEX(Scores,1,A476):INDEX(Scores,1000,A476),INDEX(Rest_scores,1,A476):INDEX(Rest_scores,1000,A476)),"")</f>
        <v/>
      </c>
      <c r="H476" s="116" t="str">
        <f>IF(B476&lt;&gt;"",CORREL(INDEX(Scores,1,A476):INDEX(Scores,1000,A476),Total_score),"")</f>
        <v/>
      </c>
      <c r="I476" s="116" t="str">
        <f>IF(B476&lt;&gt;"",CORREL(INDEX(Scores,1,A476):INDEX(Scores,1000,A476),Grade),"")</f>
        <v/>
      </c>
      <c r="J476" s="128" t="str">
        <f>IF(B476&lt;&gt;"",_xlfn.VAR.S(INDEX(Scores,1,A476):INDEX(Scores,1000,A476)),"")</f>
        <v/>
      </c>
      <c r="K476" s="128" t="str">
        <f>IF(B476&lt;&gt;"",_xlfn.STDEV.S(INDEX(Scores,1,A476):INDEX(Scores,1000,A476)),"")</f>
        <v/>
      </c>
    </row>
    <row r="477" spans="1:11" x14ac:dyDescent="0.35">
      <c r="A477" s="122" t="str">
        <f t="shared" si="16"/>
        <v/>
      </c>
      <c r="B477" s="124" t="str">
        <f>IFERROR(LOOKUP(A477,'2. Enter scores'!$G$12:$AE$12,'2. Enter scores'!$G$14:$AE$14),"")</f>
        <v/>
      </c>
      <c r="C477" s="116" t="str">
        <f>IF(B477&lt;&gt;"",MIN(INDEX(Scores,1,A477):INDEX(Scores,1000,A477)),"")</f>
        <v/>
      </c>
      <c r="D477" s="116" t="str">
        <f>IF(B477&lt;&gt;"",MAX(INDEX(Scores,1,A477):INDEX(Scores,1000,A477)),"")</f>
        <v/>
      </c>
      <c r="E477" s="116" t="str">
        <f t="shared" si="15"/>
        <v/>
      </c>
      <c r="F477" s="116" t="str">
        <f>IF(B477&lt;&gt;"",SUM(INDEX(Scores,1,A477):INDEX(Scores,1000,A477))/(Number_of_participants*E477),"")</f>
        <v/>
      </c>
      <c r="G477" s="116" t="str">
        <f>IF(B477&lt;&gt;"",CORREL(INDEX(Scores,1,A477):INDEX(Scores,1000,A477),INDEX(Rest_scores,1,A477):INDEX(Rest_scores,1000,A477)),"")</f>
        <v/>
      </c>
      <c r="H477" s="116" t="str">
        <f>IF(B477&lt;&gt;"",CORREL(INDEX(Scores,1,A477):INDEX(Scores,1000,A477),Total_score),"")</f>
        <v/>
      </c>
      <c r="I477" s="116" t="str">
        <f>IF(B477&lt;&gt;"",CORREL(INDEX(Scores,1,A477):INDEX(Scores,1000,A477),Grade),"")</f>
        <v/>
      </c>
      <c r="J477" s="128" t="str">
        <f>IF(B477&lt;&gt;"",_xlfn.VAR.S(INDEX(Scores,1,A477):INDEX(Scores,1000,A477)),"")</f>
        <v/>
      </c>
      <c r="K477" s="128" t="str">
        <f>IF(B477&lt;&gt;"",_xlfn.STDEV.S(INDEX(Scores,1,A477):INDEX(Scores,1000,A477)),"")</f>
        <v/>
      </c>
    </row>
    <row r="478" spans="1:11" x14ac:dyDescent="0.35">
      <c r="A478" s="122" t="str">
        <f t="shared" si="16"/>
        <v/>
      </c>
      <c r="B478" s="124" t="str">
        <f>IFERROR(LOOKUP(A478,'2. Enter scores'!$G$12:$AE$12,'2. Enter scores'!$G$14:$AE$14),"")</f>
        <v/>
      </c>
      <c r="C478" s="116" t="str">
        <f>IF(B478&lt;&gt;"",MIN(INDEX(Scores,1,A478):INDEX(Scores,1000,A478)),"")</f>
        <v/>
      </c>
      <c r="D478" s="116" t="str">
        <f>IF(B478&lt;&gt;"",MAX(INDEX(Scores,1,A478):INDEX(Scores,1000,A478)),"")</f>
        <v/>
      </c>
      <c r="E478" s="116" t="str">
        <f t="shared" si="15"/>
        <v/>
      </c>
      <c r="F478" s="116" t="str">
        <f>IF(B478&lt;&gt;"",SUM(INDEX(Scores,1,A478):INDEX(Scores,1000,A478))/(Number_of_participants*E478),"")</f>
        <v/>
      </c>
      <c r="G478" s="116" t="str">
        <f>IF(B478&lt;&gt;"",CORREL(INDEX(Scores,1,A478):INDEX(Scores,1000,A478),INDEX(Rest_scores,1,A478):INDEX(Rest_scores,1000,A478)),"")</f>
        <v/>
      </c>
      <c r="H478" s="116" t="str">
        <f>IF(B478&lt;&gt;"",CORREL(INDEX(Scores,1,A478):INDEX(Scores,1000,A478),Total_score),"")</f>
        <v/>
      </c>
      <c r="I478" s="116" t="str">
        <f>IF(B478&lt;&gt;"",CORREL(INDEX(Scores,1,A478):INDEX(Scores,1000,A478),Grade),"")</f>
        <v/>
      </c>
      <c r="J478" s="128" t="str">
        <f>IF(B478&lt;&gt;"",_xlfn.VAR.S(INDEX(Scores,1,A478):INDEX(Scores,1000,A478)),"")</f>
        <v/>
      </c>
      <c r="K478" s="128" t="str">
        <f>IF(B478&lt;&gt;"",_xlfn.STDEV.S(INDEX(Scores,1,A478):INDEX(Scores,1000,A478)),"")</f>
        <v/>
      </c>
    </row>
    <row r="479" spans="1:11" x14ac:dyDescent="0.35">
      <c r="A479" s="122" t="str">
        <f t="shared" si="16"/>
        <v/>
      </c>
      <c r="B479" s="124" t="str">
        <f>IFERROR(LOOKUP(A479,'2. Enter scores'!$G$12:$AE$12,'2. Enter scores'!$G$14:$AE$14),"")</f>
        <v/>
      </c>
      <c r="C479" s="116" t="str">
        <f>IF(B479&lt;&gt;"",MIN(INDEX(Scores,1,A479):INDEX(Scores,1000,A479)),"")</f>
        <v/>
      </c>
      <c r="D479" s="116" t="str">
        <f>IF(B479&lt;&gt;"",MAX(INDEX(Scores,1,A479):INDEX(Scores,1000,A479)),"")</f>
        <v/>
      </c>
      <c r="E479" s="116" t="str">
        <f t="shared" si="15"/>
        <v/>
      </c>
      <c r="F479" s="116" t="str">
        <f>IF(B479&lt;&gt;"",SUM(INDEX(Scores,1,A479):INDEX(Scores,1000,A479))/(Number_of_participants*E479),"")</f>
        <v/>
      </c>
      <c r="G479" s="116" t="str">
        <f>IF(B479&lt;&gt;"",CORREL(INDEX(Scores,1,A479):INDEX(Scores,1000,A479),INDEX(Rest_scores,1,A479):INDEX(Rest_scores,1000,A479)),"")</f>
        <v/>
      </c>
      <c r="H479" s="116" t="str">
        <f>IF(B479&lt;&gt;"",CORREL(INDEX(Scores,1,A479):INDEX(Scores,1000,A479),Total_score),"")</f>
        <v/>
      </c>
      <c r="I479" s="116" t="str">
        <f>IF(B479&lt;&gt;"",CORREL(INDEX(Scores,1,A479):INDEX(Scores,1000,A479),Grade),"")</f>
        <v/>
      </c>
      <c r="J479" s="128" t="str">
        <f>IF(B479&lt;&gt;"",_xlfn.VAR.S(INDEX(Scores,1,A479):INDEX(Scores,1000,A479)),"")</f>
        <v/>
      </c>
      <c r="K479" s="128" t="str">
        <f>IF(B479&lt;&gt;"",_xlfn.STDEV.S(INDEX(Scores,1,A479):INDEX(Scores,1000,A479)),"")</f>
        <v/>
      </c>
    </row>
    <row r="480" spans="1:11" x14ac:dyDescent="0.35">
      <c r="A480" s="122" t="str">
        <f t="shared" si="16"/>
        <v/>
      </c>
      <c r="B480" s="124" t="str">
        <f>IFERROR(LOOKUP(A480,'2. Enter scores'!$G$12:$AE$12,'2. Enter scores'!$G$14:$AE$14),"")</f>
        <v/>
      </c>
      <c r="C480" s="116" t="str">
        <f>IF(B480&lt;&gt;"",MIN(INDEX(Scores,1,A480):INDEX(Scores,1000,A480)),"")</f>
        <v/>
      </c>
      <c r="D480" s="116" t="str">
        <f>IF(B480&lt;&gt;"",MAX(INDEX(Scores,1,A480):INDEX(Scores,1000,A480)),"")</f>
        <v/>
      </c>
      <c r="E480" s="116" t="str">
        <f t="shared" si="15"/>
        <v/>
      </c>
      <c r="F480" s="116" t="str">
        <f>IF(B480&lt;&gt;"",SUM(INDEX(Scores,1,A480):INDEX(Scores,1000,A480))/(Number_of_participants*E480),"")</f>
        <v/>
      </c>
      <c r="G480" s="116" t="str">
        <f>IF(B480&lt;&gt;"",CORREL(INDEX(Scores,1,A480):INDEX(Scores,1000,A480),INDEX(Rest_scores,1,A480):INDEX(Rest_scores,1000,A480)),"")</f>
        <v/>
      </c>
      <c r="H480" s="116" t="str">
        <f>IF(B480&lt;&gt;"",CORREL(INDEX(Scores,1,A480):INDEX(Scores,1000,A480),Total_score),"")</f>
        <v/>
      </c>
      <c r="I480" s="116" t="str">
        <f>IF(B480&lt;&gt;"",CORREL(INDEX(Scores,1,A480):INDEX(Scores,1000,A480),Grade),"")</f>
        <v/>
      </c>
      <c r="J480" s="128" t="str">
        <f>IF(B480&lt;&gt;"",_xlfn.VAR.S(INDEX(Scores,1,A480):INDEX(Scores,1000,A480)),"")</f>
        <v/>
      </c>
      <c r="K480" s="128" t="str">
        <f>IF(B480&lt;&gt;"",_xlfn.STDEV.S(INDEX(Scores,1,A480):INDEX(Scores,1000,A480)),"")</f>
        <v/>
      </c>
    </row>
    <row r="481" spans="1:11" x14ac:dyDescent="0.35">
      <c r="A481" s="122" t="str">
        <f t="shared" si="16"/>
        <v/>
      </c>
      <c r="B481" s="124" t="str">
        <f>IFERROR(LOOKUP(A481,'2. Enter scores'!$G$12:$AE$12,'2. Enter scores'!$G$14:$AE$14),"")</f>
        <v/>
      </c>
      <c r="C481" s="116" t="str">
        <f>IF(B481&lt;&gt;"",MIN(INDEX(Scores,1,A481):INDEX(Scores,1000,A481)),"")</f>
        <v/>
      </c>
      <c r="D481" s="116" t="str">
        <f>IF(B481&lt;&gt;"",MAX(INDEX(Scores,1,A481):INDEX(Scores,1000,A481)),"")</f>
        <v/>
      </c>
      <c r="E481" s="116" t="str">
        <f t="shared" si="15"/>
        <v/>
      </c>
      <c r="F481" s="116" t="str">
        <f>IF(B481&lt;&gt;"",SUM(INDEX(Scores,1,A481):INDEX(Scores,1000,A481))/(Number_of_participants*E481),"")</f>
        <v/>
      </c>
      <c r="G481" s="116" t="str">
        <f>IF(B481&lt;&gt;"",CORREL(INDEX(Scores,1,A481):INDEX(Scores,1000,A481),INDEX(Rest_scores,1,A481):INDEX(Rest_scores,1000,A481)),"")</f>
        <v/>
      </c>
      <c r="H481" s="116" t="str">
        <f>IF(B481&lt;&gt;"",CORREL(INDEX(Scores,1,A481):INDEX(Scores,1000,A481),Total_score),"")</f>
        <v/>
      </c>
      <c r="I481" s="116" t="str">
        <f>IF(B481&lt;&gt;"",CORREL(INDEX(Scores,1,A481):INDEX(Scores,1000,A481),Grade),"")</f>
        <v/>
      </c>
      <c r="J481" s="128" t="str">
        <f>IF(B481&lt;&gt;"",_xlfn.VAR.S(INDEX(Scores,1,A481):INDEX(Scores,1000,A481)),"")</f>
        <v/>
      </c>
      <c r="K481" s="128" t="str">
        <f>IF(B481&lt;&gt;"",_xlfn.STDEV.S(INDEX(Scores,1,A481):INDEX(Scores,1000,A481)),"")</f>
        <v/>
      </c>
    </row>
    <row r="482" spans="1:11" x14ac:dyDescent="0.35">
      <c r="A482" s="122" t="str">
        <f t="shared" si="16"/>
        <v/>
      </c>
      <c r="B482" s="124" t="str">
        <f>IFERROR(LOOKUP(A482,'2. Enter scores'!$G$12:$AE$12,'2. Enter scores'!$G$14:$AE$14),"")</f>
        <v/>
      </c>
      <c r="C482" s="116" t="str">
        <f>IF(B482&lt;&gt;"",MIN(INDEX(Scores,1,A482):INDEX(Scores,1000,A482)),"")</f>
        <v/>
      </c>
      <c r="D482" s="116" t="str">
        <f>IF(B482&lt;&gt;"",MAX(INDEX(Scores,1,A482):INDEX(Scores,1000,A482)),"")</f>
        <v/>
      </c>
      <c r="E482" s="116" t="str">
        <f t="shared" si="15"/>
        <v/>
      </c>
      <c r="F482" s="116" t="str">
        <f>IF(B482&lt;&gt;"",SUM(INDEX(Scores,1,A482):INDEX(Scores,1000,A482))/(Number_of_participants*E482),"")</f>
        <v/>
      </c>
      <c r="G482" s="116" t="str">
        <f>IF(B482&lt;&gt;"",CORREL(INDEX(Scores,1,A482):INDEX(Scores,1000,A482),INDEX(Rest_scores,1,A482):INDEX(Rest_scores,1000,A482)),"")</f>
        <v/>
      </c>
      <c r="H482" s="116" t="str">
        <f>IF(B482&lt;&gt;"",CORREL(INDEX(Scores,1,A482):INDEX(Scores,1000,A482),Total_score),"")</f>
        <v/>
      </c>
      <c r="I482" s="116" t="str">
        <f>IF(B482&lt;&gt;"",CORREL(INDEX(Scores,1,A482):INDEX(Scores,1000,A482),Grade),"")</f>
        <v/>
      </c>
      <c r="J482" s="128" t="str">
        <f>IF(B482&lt;&gt;"",_xlfn.VAR.S(INDEX(Scores,1,A482):INDEX(Scores,1000,A482)),"")</f>
        <v/>
      </c>
      <c r="K482" s="128" t="str">
        <f>IF(B482&lt;&gt;"",_xlfn.STDEV.S(INDEX(Scores,1,A482):INDEX(Scores,1000,A482)),"")</f>
        <v/>
      </c>
    </row>
    <row r="483" spans="1:11" x14ac:dyDescent="0.35">
      <c r="A483" s="122" t="str">
        <f t="shared" si="16"/>
        <v/>
      </c>
      <c r="B483" s="124" t="str">
        <f>IFERROR(LOOKUP(A483,'2. Enter scores'!$G$12:$AE$12,'2. Enter scores'!$G$14:$AE$14),"")</f>
        <v/>
      </c>
      <c r="C483" s="116" t="str">
        <f>IF(B483&lt;&gt;"",MIN(INDEX(Scores,1,A483):INDEX(Scores,1000,A483)),"")</f>
        <v/>
      </c>
      <c r="D483" s="116" t="str">
        <f>IF(B483&lt;&gt;"",MAX(INDEX(Scores,1,A483):INDEX(Scores,1000,A483)),"")</f>
        <v/>
      </c>
      <c r="E483" s="116" t="str">
        <f t="shared" si="15"/>
        <v/>
      </c>
      <c r="F483" s="116" t="str">
        <f>IF(B483&lt;&gt;"",SUM(INDEX(Scores,1,A483):INDEX(Scores,1000,A483))/(Number_of_participants*E483),"")</f>
        <v/>
      </c>
      <c r="G483" s="116" t="str">
        <f>IF(B483&lt;&gt;"",CORREL(INDEX(Scores,1,A483):INDEX(Scores,1000,A483),INDEX(Rest_scores,1,A483):INDEX(Rest_scores,1000,A483)),"")</f>
        <v/>
      </c>
      <c r="H483" s="116" t="str">
        <f>IF(B483&lt;&gt;"",CORREL(INDEX(Scores,1,A483):INDEX(Scores,1000,A483),Total_score),"")</f>
        <v/>
      </c>
      <c r="I483" s="116" t="str">
        <f>IF(B483&lt;&gt;"",CORREL(INDEX(Scores,1,A483):INDEX(Scores,1000,A483),Grade),"")</f>
        <v/>
      </c>
      <c r="J483" s="128" t="str">
        <f>IF(B483&lt;&gt;"",_xlfn.VAR.S(INDEX(Scores,1,A483):INDEX(Scores,1000,A483)),"")</f>
        <v/>
      </c>
      <c r="K483" s="128" t="str">
        <f>IF(B483&lt;&gt;"",_xlfn.STDEV.S(INDEX(Scores,1,A483):INDEX(Scores,1000,A483)),"")</f>
        <v/>
      </c>
    </row>
    <row r="484" spans="1:11" x14ac:dyDescent="0.35">
      <c r="A484" s="122" t="str">
        <f t="shared" si="16"/>
        <v/>
      </c>
      <c r="B484" s="124" t="str">
        <f>IFERROR(LOOKUP(A484,'2. Enter scores'!$G$12:$AE$12,'2. Enter scores'!$G$14:$AE$14),"")</f>
        <v/>
      </c>
      <c r="C484" s="116" t="str">
        <f>IF(B484&lt;&gt;"",MIN(INDEX(Scores,1,A484):INDEX(Scores,1000,A484)),"")</f>
        <v/>
      </c>
      <c r="D484" s="116" t="str">
        <f>IF(B484&lt;&gt;"",MAX(INDEX(Scores,1,A484):INDEX(Scores,1000,A484)),"")</f>
        <v/>
      </c>
      <c r="E484" s="116" t="str">
        <f t="shared" si="15"/>
        <v/>
      </c>
      <c r="F484" s="116" t="str">
        <f>IF(B484&lt;&gt;"",SUM(INDEX(Scores,1,A484):INDEX(Scores,1000,A484))/(Number_of_participants*E484),"")</f>
        <v/>
      </c>
      <c r="G484" s="116" t="str">
        <f>IF(B484&lt;&gt;"",CORREL(INDEX(Scores,1,A484):INDEX(Scores,1000,A484),INDEX(Rest_scores,1,A484):INDEX(Rest_scores,1000,A484)),"")</f>
        <v/>
      </c>
      <c r="H484" s="116" t="str">
        <f>IF(B484&lt;&gt;"",CORREL(INDEX(Scores,1,A484):INDEX(Scores,1000,A484),Total_score),"")</f>
        <v/>
      </c>
      <c r="I484" s="116" t="str">
        <f>IF(B484&lt;&gt;"",CORREL(INDEX(Scores,1,A484):INDEX(Scores,1000,A484),Grade),"")</f>
        <v/>
      </c>
      <c r="J484" s="128" t="str">
        <f>IF(B484&lt;&gt;"",_xlfn.VAR.S(INDEX(Scores,1,A484):INDEX(Scores,1000,A484)),"")</f>
        <v/>
      </c>
      <c r="K484" s="128" t="str">
        <f>IF(B484&lt;&gt;"",_xlfn.STDEV.S(INDEX(Scores,1,A484):INDEX(Scores,1000,A484)),"")</f>
        <v/>
      </c>
    </row>
    <row r="485" spans="1:11" x14ac:dyDescent="0.35">
      <c r="A485" s="122" t="str">
        <f t="shared" si="16"/>
        <v/>
      </c>
      <c r="B485" s="124" t="str">
        <f>IFERROR(LOOKUP(A485,'2. Enter scores'!$G$12:$AE$12,'2. Enter scores'!$G$14:$AE$14),"")</f>
        <v/>
      </c>
      <c r="C485" s="116" t="str">
        <f>IF(B485&lt;&gt;"",MIN(INDEX(Scores,1,A485):INDEX(Scores,1000,A485)),"")</f>
        <v/>
      </c>
      <c r="D485" s="116" t="str">
        <f>IF(B485&lt;&gt;"",MAX(INDEX(Scores,1,A485):INDEX(Scores,1000,A485)),"")</f>
        <v/>
      </c>
      <c r="E485" s="116" t="str">
        <f t="shared" si="15"/>
        <v/>
      </c>
      <c r="F485" s="116" t="str">
        <f>IF(B485&lt;&gt;"",SUM(INDEX(Scores,1,A485):INDEX(Scores,1000,A485))/(Number_of_participants*E485),"")</f>
        <v/>
      </c>
      <c r="G485" s="116" t="str">
        <f>IF(B485&lt;&gt;"",CORREL(INDEX(Scores,1,A485):INDEX(Scores,1000,A485),INDEX(Rest_scores,1,A485):INDEX(Rest_scores,1000,A485)),"")</f>
        <v/>
      </c>
      <c r="H485" s="116" t="str">
        <f>IF(B485&lt;&gt;"",CORREL(INDEX(Scores,1,A485):INDEX(Scores,1000,A485),Total_score),"")</f>
        <v/>
      </c>
      <c r="I485" s="116" t="str">
        <f>IF(B485&lt;&gt;"",CORREL(INDEX(Scores,1,A485):INDEX(Scores,1000,A485),Grade),"")</f>
        <v/>
      </c>
      <c r="J485" s="128" t="str">
        <f>IF(B485&lt;&gt;"",_xlfn.VAR.S(INDEX(Scores,1,A485):INDEX(Scores,1000,A485)),"")</f>
        <v/>
      </c>
      <c r="K485" s="128" t="str">
        <f>IF(B485&lt;&gt;"",_xlfn.STDEV.S(INDEX(Scores,1,A485):INDEX(Scores,1000,A485)),"")</f>
        <v/>
      </c>
    </row>
    <row r="486" spans="1:11" x14ac:dyDescent="0.35">
      <c r="A486" s="122" t="str">
        <f t="shared" si="16"/>
        <v/>
      </c>
      <c r="B486" s="124" t="str">
        <f>IFERROR(LOOKUP(A486,'2. Enter scores'!$G$12:$AE$12,'2. Enter scores'!$G$14:$AE$14),"")</f>
        <v/>
      </c>
      <c r="C486" s="116" t="str">
        <f>IF(B486&lt;&gt;"",MIN(INDEX(Scores,1,A486):INDEX(Scores,1000,A486)),"")</f>
        <v/>
      </c>
      <c r="D486" s="116" t="str">
        <f>IF(B486&lt;&gt;"",MAX(INDEX(Scores,1,A486):INDEX(Scores,1000,A486)),"")</f>
        <v/>
      </c>
      <c r="E486" s="116" t="str">
        <f t="shared" si="15"/>
        <v/>
      </c>
      <c r="F486" s="116" t="str">
        <f>IF(B486&lt;&gt;"",SUM(INDEX(Scores,1,A486):INDEX(Scores,1000,A486))/(Number_of_participants*E486),"")</f>
        <v/>
      </c>
      <c r="G486" s="116" t="str">
        <f>IF(B486&lt;&gt;"",CORREL(INDEX(Scores,1,A486):INDEX(Scores,1000,A486),INDEX(Rest_scores,1,A486):INDEX(Rest_scores,1000,A486)),"")</f>
        <v/>
      </c>
      <c r="H486" s="116" t="str">
        <f>IF(B486&lt;&gt;"",CORREL(INDEX(Scores,1,A486):INDEX(Scores,1000,A486),Total_score),"")</f>
        <v/>
      </c>
      <c r="I486" s="116" t="str">
        <f>IF(B486&lt;&gt;"",CORREL(INDEX(Scores,1,A486):INDEX(Scores,1000,A486),Grade),"")</f>
        <v/>
      </c>
      <c r="J486" s="128" t="str">
        <f>IF(B486&lt;&gt;"",_xlfn.VAR.S(INDEX(Scores,1,A486):INDEX(Scores,1000,A486)),"")</f>
        <v/>
      </c>
      <c r="K486" s="128" t="str">
        <f>IF(B486&lt;&gt;"",_xlfn.STDEV.S(INDEX(Scores,1,A486):INDEX(Scores,1000,A486)),"")</f>
        <v/>
      </c>
    </row>
    <row r="487" spans="1:11" x14ac:dyDescent="0.35">
      <c r="A487" s="122" t="str">
        <f t="shared" si="16"/>
        <v/>
      </c>
      <c r="B487" s="124" t="str">
        <f>IFERROR(LOOKUP(A487,'2. Enter scores'!$G$12:$AE$12,'2. Enter scores'!$G$14:$AE$14),"")</f>
        <v/>
      </c>
      <c r="C487" s="116" t="str">
        <f>IF(B487&lt;&gt;"",MIN(INDEX(Scores,1,A487):INDEX(Scores,1000,A487)),"")</f>
        <v/>
      </c>
      <c r="D487" s="116" t="str">
        <f>IF(B487&lt;&gt;"",MAX(INDEX(Scores,1,A487):INDEX(Scores,1000,A487)),"")</f>
        <v/>
      </c>
      <c r="E487" s="116" t="str">
        <f t="shared" si="15"/>
        <v/>
      </c>
      <c r="F487" s="116" t="str">
        <f>IF(B487&lt;&gt;"",SUM(INDEX(Scores,1,A487):INDEX(Scores,1000,A487))/(Number_of_participants*E487),"")</f>
        <v/>
      </c>
      <c r="G487" s="116" t="str">
        <f>IF(B487&lt;&gt;"",CORREL(INDEX(Scores,1,A487):INDEX(Scores,1000,A487),INDEX(Rest_scores,1,A487):INDEX(Rest_scores,1000,A487)),"")</f>
        <v/>
      </c>
      <c r="H487" s="116" t="str">
        <f>IF(B487&lt;&gt;"",CORREL(INDEX(Scores,1,A487):INDEX(Scores,1000,A487),Total_score),"")</f>
        <v/>
      </c>
      <c r="I487" s="116" t="str">
        <f>IF(B487&lt;&gt;"",CORREL(INDEX(Scores,1,A487):INDEX(Scores,1000,A487),Grade),"")</f>
        <v/>
      </c>
      <c r="J487" s="128" t="str">
        <f>IF(B487&lt;&gt;"",_xlfn.VAR.S(INDEX(Scores,1,A487):INDEX(Scores,1000,A487)),"")</f>
        <v/>
      </c>
      <c r="K487" s="128" t="str">
        <f>IF(B487&lt;&gt;"",_xlfn.STDEV.S(INDEX(Scores,1,A487):INDEX(Scores,1000,A487)),"")</f>
        <v/>
      </c>
    </row>
    <row r="488" spans="1:11" x14ac:dyDescent="0.35">
      <c r="A488" s="122" t="str">
        <f t="shared" si="16"/>
        <v/>
      </c>
      <c r="B488" s="124" t="str">
        <f>IFERROR(LOOKUP(A488,'2. Enter scores'!$G$12:$AE$12,'2. Enter scores'!$G$14:$AE$14),"")</f>
        <v/>
      </c>
      <c r="C488" s="116" t="str">
        <f>IF(B488&lt;&gt;"",MIN(INDEX(Scores,1,A488):INDEX(Scores,1000,A488)),"")</f>
        <v/>
      </c>
      <c r="D488" s="116" t="str">
        <f>IF(B488&lt;&gt;"",MAX(INDEX(Scores,1,A488):INDEX(Scores,1000,A488)),"")</f>
        <v/>
      </c>
      <c r="E488" s="116" t="str">
        <f t="shared" si="15"/>
        <v/>
      </c>
      <c r="F488" s="116" t="str">
        <f>IF(B488&lt;&gt;"",SUM(INDEX(Scores,1,A488):INDEX(Scores,1000,A488))/(Number_of_participants*E488),"")</f>
        <v/>
      </c>
      <c r="G488" s="116" t="str">
        <f>IF(B488&lt;&gt;"",CORREL(INDEX(Scores,1,A488):INDEX(Scores,1000,A488),INDEX(Rest_scores,1,A488):INDEX(Rest_scores,1000,A488)),"")</f>
        <v/>
      </c>
      <c r="H488" s="116" t="str">
        <f>IF(B488&lt;&gt;"",CORREL(INDEX(Scores,1,A488):INDEX(Scores,1000,A488),Total_score),"")</f>
        <v/>
      </c>
      <c r="I488" s="116" t="str">
        <f>IF(B488&lt;&gt;"",CORREL(INDEX(Scores,1,A488):INDEX(Scores,1000,A488),Grade),"")</f>
        <v/>
      </c>
      <c r="J488" s="128" t="str">
        <f>IF(B488&lt;&gt;"",_xlfn.VAR.S(INDEX(Scores,1,A488):INDEX(Scores,1000,A488)),"")</f>
        <v/>
      </c>
      <c r="K488" s="128" t="str">
        <f>IF(B488&lt;&gt;"",_xlfn.STDEV.S(INDEX(Scores,1,A488):INDEX(Scores,1000,A488)),"")</f>
        <v/>
      </c>
    </row>
    <row r="489" spans="1:11" x14ac:dyDescent="0.35">
      <c r="A489" s="122" t="str">
        <f t="shared" si="16"/>
        <v/>
      </c>
      <c r="B489" s="124" t="str">
        <f>IFERROR(LOOKUP(A489,'2. Enter scores'!$G$12:$AE$12,'2. Enter scores'!$G$14:$AE$14),"")</f>
        <v/>
      </c>
      <c r="C489" s="116" t="str">
        <f>IF(B489&lt;&gt;"",MIN(INDEX(Scores,1,A489):INDEX(Scores,1000,A489)),"")</f>
        <v/>
      </c>
      <c r="D489" s="116" t="str">
        <f>IF(B489&lt;&gt;"",MAX(INDEX(Scores,1,A489):INDEX(Scores,1000,A489)),"")</f>
        <v/>
      </c>
      <c r="E489" s="116" t="str">
        <f t="shared" si="15"/>
        <v/>
      </c>
      <c r="F489" s="116" t="str">
        <f>IF(B489&lt;&gt;"",SUM(INDEX(Scores,1,A489):INDEX(Scores,1000,A489))/(Number_of_participants*E489),"")</f>
        <v/>
      </c>
      <c r="G489" s="116" t="str">
        <f>IF(B489&lt;&gt;"",CORREL(INDEX(Scores,1,A489):INDEX(Scores,1000,A489),INDEX(Rest_scores,1,A489):INDEX(Rest_scores,1000,A489)),"")</f>
        <v/>
      </c>
      <c r="H489" s="116" t="str">
        <f>IF(B489&lt;&gt;"",CORREL(INDEX(Scores,1,A489):INDEX(Scores,1000,A489),Total_score),"")</f>
        <v/>
      </c>
      <c r="I489" s="116" t="str">
        <f>IF(B489&lt;&gt;"",CORREL(INDEX(Scores,1,A489):INDEX(Scores,1000,A489),Grade),"")</f>
        <v/>
      </c>
      <c r="J489" s="128" t="str">
        <f>IF(B489&lt;&gt;"",_xlfn.VAR.S(INDEX(Scores,1,A489):INDEX(Scores,1000,A489)),"")</f>
        <v/>
      </c>
      <c r="K489" s="128" t="str">
        <f>IF(B489&lt;&gt;"",_xlfn.STDEV.S(INDEX(Scores,1,A489):INDEX(Scores,1000,A489)),"")</f>
        <v/>
      </c>
    </row>
    <row r="490" spans="1:11" x14ac:dyDescent="0.35">
      <c r="A490" s="122" t="str">
        <f t="shared" si="16"/>
        <v/>
      </c>
      <c r="B490" s="124" t="str">
        <f>IFERROR(LOOKUP(A490,'2. Enter scores'!$G$12:$AE$12,'2. Enter scores'!$G$14:$AE$14),"")</f>
        <v/>
      </c>
      <c r="C490" s="116" t="str">
        <f>IF(B490&lt;&gt;"",MIN(INDEX(Scores,1,A490):INDEX(Scores,1000,A490)),"")</f>
        <v/>
      </c>
      <c r="D490" s="116" t="str">
        <f>IF(B490&lt;&gt;"",MAX(INDEX(Scores,1,A490):INDEX(Scores,1000,A490)),"")</f>
        <v/>
      </c>
      <c r="E490" s="116" t="str">
        <f t="shared" si="15"/>
        <v/>
      </c>
      <c r="F490" s="116" t="str">
        <f>IF(B490&lt;&gt;"",SUM(INDEX(Scores,1,A490):INDEX(Scores,1000,A490))/(Number_of_participants*E490),"")</f>
        <v/>
      </c>
      <c r="G490" s="116" t="str">
        <f>IF(B490&lt;&gt;"",CORREL(INDEX(Scores,1,A490):INDEX(Scores,1000,A490),INDEX(Rest_scores,1,A490):INDEX(Rest_scores,1000,A490)),"")</f>
        <v/>
      </c>
      <c r="H490" s="116" t="str">
        <f>IF(B490&lt;&gt;"",CORREL(INDEX(Scores,1,A490):INDEX(Scores,1000,A490),Total_score),"")</f>
        <v/>
      </c>
      <c r="I490" s="116" t="str">
        <f>IF(B490&lt;&gt;"",CORREL(INDEX(Scores,1,A490):INDEX(Scores,1000,A490),Grade),"")</f>
        <v/>
      </c>
      <c r="J490" s="128" t="str">
        <f>IF(B490&lt;&gt;"",_xlfn.VAR.S(INDEX(Scores,1,A490):INDEX(Scores,1000,A490)),"")</f>
        <v/>
      </c>
      <c r="K490" s="128" t="str">
        <f>IF(B490&lt;&gt;"",_xlfn.STDEV.S(INDEX(Scores,1,A490):INDEX(Scores,1000,A490)),"")</f>
        <v/>
      </c>
    </row>
    <row r="491" spans="1:11" x14ac:dyDescent="0.35">
      <c r="A491" s="122" t="str">
        <f t="shared" si="16"/>
        <v/>
      </c>
      <c r="B491" s="124" t="str">
        <f>IFERROR(LOOKUP(A491,'2. Enter scores'!$G$12:$AE$12,'2. Enter scores'!$G$14:$AE$14),"")</f>
        <v/>
      </c>
      <c r="C491" s="116" t="str">
        <f>IF(B491&lt;&gt;"",MIN(INDEX(Scores,1,A491):INDEX(Scores,1000,A491)),"")</f>
        <v/>
      </c>
      <c r="D491" s="116" t="str">
        <f>IF(B491&lt;&gt;"",MAX(INDEX(Scores,1,A491):INDEX(Scores,1000,A491)),"")</f>
        <v/>
      </c>
      <c r="E491" s="116" t="str">
        <f t="shared" si="15"/>
        <v/>
      </c>
      <c r="F491" s="116" t="str">
        <f>IF(B491&lt;&gt;"",SUM(INDEX(Scores,1,A491):INDEX(Scores,1000,A491))/(Number_of_participants*E491),"")</f>
        <v/>
      </c>
      <c r="G491" s="116" t="str">
        <f>IF(B491&lt;&gt;"",CORREL(INDEX(Scores,1,A491):INDEX(Scores,1000,A491),INDEX(Rest_scores,1,A491):INDEX(Rest_scores,1000,A491)),"")</f>
        <v/>
      </c>
      <c r="H491" s="116" t="str">
        <f>IF(B491&lt;&gt;"",CORREL(INDEX(Scores,1,A491):INDEX(Scores,1000,A491),Total_score),"")</f>
        <v/>
      </c>
      <c r="I491" s="116" t="str">
        <f>IF(B491&lt;&gt;"",CORREL(INDEX(Scores,1,A491):INDEX(Scores,1000,A491),Grade),"")</f>
        <v/>
      </c>
      <c r="J491" s="128" t="str">
        <f>IF(B491&lt;&gt;"",_xlfn.VAR.S(INDEX(Scores,1,A491):INDEX(Scores,1000,A491)),"")</f>
        <v/>
      </c>
      <c r="K491" s="128" t="str">
        <f>IF(B491&lt;&gt;"",_xlfn.STDEV.S(INDEX(Scores,1,A491):INDEX(Scores,1000,A491)),"")</f>
        <v/>
      </c>
    </row>
    <row r="492" spans="1:11" x14ac:dyDescent="0.35">
      <c r="A492" s="122" t="str">
        <f t="shared" si="16"/>
        <v/>
      </c>
      <c r="B492" s="124" t="str">
        <f>IFERROR(LOOKUP(A492,'2. Enter scores'!$G$12:$AE$12,'2. Enter scores'!$G$14:$AE$14),"")</f>
        <v/>
      </c>
      <c r="C492" s="116" t="str">
        <f>IF(B492&lt;&gt;"",MIN(INDEX(Scores,1,A492):INDEX(Scores,1000,A492)),"")</f>
        <v/>
      </c>
      <c r="D492" s="116" t="str">
        <f>IF(B492&lt;&gt;"",MAX(INDEX(Scores,1,A492):INDEX(Scores,1000,A492)),"")</f>
        <v/>
      </c>
      <c r="E492" s="116" t="str">
        <f t="shared" si="15"/>
        <v/>
      </c>
      <c r="F492" s="116" t="str">
        <f>IF(B492&lt;&gt;"",SUM(INDEX(Scores,1,A492):INDEX(Scores,1000,A492))/(Number_of_participants*E492),"")</f>
        <v/>
      </c>
      <c r="G492" s="116" t="str">
        <f>IF(B492&lt;&gt;"",CORREL(INDEX(Scores,1,A492):INDEX(Scores,1000,A492),INDEX(Rest_scores,1,A492):INDEX(Rest_scores,1000,A492)),"")</f>
        <v/>
      </c>
      <c r="H492" s="116" t="str">
        <f>IF(B492&lt;&gt;"",CORREL(INDEX(Scores,1,A492):INDEX(Scores,1000,A492),Total_score),"")</f>
        <v/>
      </c>
      <c r="I492" s="116" t="str">
        <f>IF(B492&lt;&gt;"",CORREL(INDEX(Scores,1,A492):INDEX(Scores,1000,A492),Grade),"")</f>
        <v/>
      </c>
      <c r="J492" s="128" t="str">
        <f>IF(B492&lt;&gt;"",_xlfn.VAR.S(INDEX(Scores,1,A492):INDEX(Scores,1000,A492)),"")</f>
        <v/>
      </c>
      <c r="K492" s="128" t="str">
        <f>IF(B492&lt;&gt;"",_xlfn.STDEV.S(INDEX(Scores,1,A492):INDEX(Scores,1000,A492)),"")</f>
        <v/>
      </c>
    </row>
    <row r="493" spans="1:11" x14ac:dyDescent="0.35">
      <c r="A493" s="122" t="str">
        <f t="shared" si="16"/>
        <v/>
      </c>
      <c r="B493" s="124" t="str">
        <f>IFERROR(LOOKUP(A493,'2. Enter scores'!$G$12:$AE$12,'2. Enter scores'!$G$14:$AE$14),"")</f>
        <v/>
      </c>
      <c r="C493" s="116" t="str">
        <f>IF(B493&lt;&gt;"",MIN(INDEX(Scores,1,A493):INDEX(Scores,1000,A493)),"")</f>
        <v/>
      </c>
      <c r="D493" s="116" t="str">
        <f>IF(B493&lt;&gt;"",MAX(INDEX(Scores,1,A493):INDEX(Scores,1000,A493)),"")</f>
        <v/>
      </c>
      <c r="E493" s="116" t="str">
        <f t="shared" si="15"/>
        <v/>
      </c>
      <c r="F493" s="116" t="str">
        <f>IF(B493&lt;&gt;"",SUM(INDEX(Scores,1,A493):INDEX(Scores,1000,A493))/(Number_of_participants*E493),"")</f>
        <v/>
      </c>
      <c r="G493" s="116" t="str">
        <f>IF(B493&lt;&gt;"",CORREL(INDEX(Scores,1,A493):INDEX(Scores,1000,A493),INDEX(Rest_scores,1,A493):INDEX(Rest_scores,1000,A493)),"")</f>
        <v/>
      </c>
      <c r="H493" s="116" t="str">
        <f>IF(B493&lt;&gt;"",CORREL(INDEX(Scores,1,A493):INDEX(Scores,1000,A493),Total_score),"")</f>
        <v/>
      </c>
      <c r="I493" s="116" t="str">
        <f>IF(B493&lt;&gt;"",CORREL(INDEX(Scores,1,A493):INDEX(Scores,1000,A493),Grade),"")</f>
        <v/>
      </c>
      <c r="J493" s="128" t="str">
        <f>IF(B493&lt;&gt;"",_xlfn.VAR.S(INDEX(Scores,1,A493):INDEX(Scores,1000,A493)),"")</f>
        <v/>
      </c>
      <c r="K493" s="128" t="str">
        <f>IF(B493&lt;&gt;"",_xlfn.STDEV.S(INDEX(Scores,1,A493):INDEX(Scores,1000,A493)),"")</f>
        <v/>
      </c>
    </row>
    <row r="494" spans="1:11" x14ac:dyDescent="0.35">
      <c r="A494" s="122" t="str">
        <f t="shared" si="16"/>
        <v/>
      </c>
      <c r="B494" s="124" t="str">
        <f>IFERROR(LOOKUP(A494,'2. Enter scores'!$G$12:$AE$12,'2. Enter scores'!$G$14:$AE$14),"")</f>
        <v/>
      </c>
      <c r="C494" s="116" t="str">
        <f>IF(B494&lt;&gt;"",MIN(INDEX(Scores,1,A494):INDEX(Scores,1000,A494)),"")</f>
        <v/>
      </c>
      <c r="D494" s="116" t="str">
        <f>IF(B494&lt;&gt;"",MAX(INDEX(Scores,1,A494):INDEX(Scores,1000,A494)),"")</f>
        <v/>
      </c>
      <c r="E494" s="116" t="str">
        <f t="shared" si="15"/>
        <v/>
      </c>
      <c r="F494" s="116" t="str">
        <f>IF(B494&lt;&gt;"",SUM(INDEX(Scores,1,A494):INDEX(Scores,1000,A494))/(Number_of_participants*E494),"")</f>
        <v/>
      </c>
      <c r="G494" s="116" t="str">
        <f>IF(B494&lt;&gt;"",CORREL(INDEX(Scores,1,A494):INDEX(Scores,1000,A494),INDEX(Rest_scores,1,A494):INDEX(Rest_scores,1000,A494)),"")</f>
        <v/>
      </c>
      <c r="H494" s="116" t="str">
        <f>IF(B494&lt;&gt;"",CORREL(INDEX(Scores,1,A494):INDEX(Scores,1000,A494),Total_score),"")</f>
        <v/>
      </c>
      <c r="I494" s="116" t="str">
        <f>IF(B494&lt;&gt;"",CORREL(INDEX(Scores,1,A494):INDEX(Scores,1000,A494),Grade),"")</f>
        <v/>
      </c>
      <c r="J494" s="128" t="str">
        <f>IF(B494&lt;&gt;"",_xlfn.VAR.S(INDEX(Scores,1,A494):INDEX(Scores,1000,A494)),"")</f>
        <v/>
      </c>
      <c r="K494" s="128" t="str">
        <f>IF(B494&lt;&gt;"",_xlfn.STDEV.S(INDEX(Scores,1,A494):INDEX(Scores,1000,A494)),"")</f>
        <v/>
      </c>
    </row>
    <row r="495" spans="1:11" x14ac:dyDescent="0.35">
      <c r="A495" s="122" t="str">
        <f t="shared" si="16"/>
        <v/>
      </c>
      <c r="B495" s="124" t="str">
        <f>IFERROR(LOOKUP(A495,'2. Enter scores'!$G$12:$AE$12,'2. Enter scores'!$G$14:$AE$14),"")</f>
        <v/>
      </c>
      <c r="C495" s="116" t="str">
        <f>IF(B495&lt;&gt;"",MIN(INDEX(Scores,1,A495):INDEX(Scores,1000,A495)),"")</f>
        <v/>
      </c>
      <c r="D495" s="116" t="str">
        <f>IF(B495&lt;&gt;"",MAX(INDEX(Scores,1,A495):INDEX(Scores,1000,A495)),"")</f>
        <v/>
      </c>
      <c r="E495" s="116" t="str">
        <f t="shared" si="15"/>
        <v/>
      </c>
      <c r="F495" s="116" t="str">
        <f>IF(B495&lt;&gt;"",SUM(INDEX(Scores,1,A495):INDEX(Scores,1000,A495))/(Number_of_participants*E495),"")</f>
        <v/>
      </c>
      <c r="G495" s="116" t="str">
        <f>IF(B495&lt;&gt;"",CORREL(INDEX(Scores,1,A495):INDEX(Scores,1000,A495),INDEX(Rest_scores,1,A495):INDEX(Rest_scores,1000,A495)),"")</f>
        <v/>
      </c>
      <c r="H495" s="116" t="str">
        <f>IF(B495&lt;&gt;"",CORREL(INDEX(Scores,1,A495):INDEX(Scores,1000,A495),Total_score),"")</f>
        <v/>
      </c>
      <c r="I495" s="116" t="str">
        <f>IF(B495&lt;&gt;"",CORREL(INDEX(Scores,1,A495):INDEX(Scores,1000,A495),Grade),"")</f>
        <v/>
      </c>
      <c r="J495" s="128" t="str">
        <f>IF(B495&lt;&gt;"",_xlfn.VAR.S(INDEX(Scores,1,A495):INDEX(Scores,1000,A495)),"")</f>
        <v/>
      </c>
      <c r="K495" s="128" t="str">
        <f>IF(B495&lt;&gt;"",_xlfn.STDEV.S(INDEX(Scores,1,A495):INDEX(Scores,1000,A495)),"")</f>
        <v/>
      </c>
    </row>
    <row r="496" spans="1:11" x14ac:dyDescent="0.35">
      <c r="A496" s="122" t="str">
        <f t="shared" si="16"/>
        <v/>
      </c>
      <c r="B496" s="124" t="str">
        <f>IFERROR(LOOKUP(A496,'2. Enter scores'!$G$12:$AE$12,'2. Enter scores'!$G$14:$AE$14),"")</f>
        <v/>
      </c>
      <c r="C496" s="116" t="str">
        <f>IF(B496&lt;&gt;"",MIN(INDEX(Scores,1,A496):INDEX(Scores,1000,A496)),"")</f>
        <v/>
      </c>
      <c r="D496" s="116" t="str">
        <f>IF(B496&lt;&gt;"",MAX(INDEX(Scores,1,A496):INDEX(Scores,1000,A496)),"")</f>
        <v/>
      </c>
      <c r="E496" s="116" t="str">
        <f t="shared" si="15"/>
        <v/>
      </c>
      <c r="F496" s="116" t="str">
        <f>IF(B496&lt;&gt;"",SUM(INDEX(Scores,1,A496):INDEX(Scores,1000,A496))/(Number_of_participants*E496),"")</f>
        <v/>
      </c>
      <c r="G496" s="116" t="str">
        <f>IF(B496&lt;&gt;"",CORREL(INDEX(Scores,1,A496):INDEX(Scores,1000,A496),INDEX(Rest_scores,1,A496):INDEX(Rest_scores,1000,A496)),"")</f>
        <v/>
      </c>
      <c r="H496" s="116" t="str">
        <f>IF(B496&lt;&gt;"",CORREL(INDEX(Scores,1,A496):INDEX(Scores,1000,A496),Total_score),"")</f>
        <v/>
      </c>
      <c r="I496" s="116" t="str">
        <f>IF(B496&lt;&gt;"",CORREL(INDEX(Scores,1,A496):INDEX(Scores,1000,A496),Grade),"")</f>
        <v/>
      </c>
      <c r="J496" s="128" t="str">
        <f>IF(B496&lt;&gt;"",_xlfn.VAR.S(INDEX(Scores,1,A496):INDEX(Scores,1000,A496)),"")</f>
        <v/>
      </c>
      <c r="K496" s="128" t="str">
        <f>IF(B496&lt;&gt;"",_xlfn.STDEV.S(INDEX(Scores,1,A496):INDEX(Scores,1000,A496)),"")</f>
        <v/>
      </c>
    </row>
    <row r="497" spans="1:11" x14ac:dyDescent="0.35">
      <c r="A497" s="122" t="str">
        <f t="shared" si="16"/>
        <v/>
      </c>
      <c r="B497" s="124" t="str">
        <f>IFERROR(LOOKUP(A497,'2. Enter scores'!$G$12:$AE$12,'2. Enter scores'!$G$14:$AE$14),"")</f>
        <v/>
      </c>
      <c r="C497" s="116" t="str">
        <f>IF(B497&lt;&gt;"",MIN(INDEX(Scores,1,A497):INDEX(Scores,1000,A497)),"")</f>
        <v/>
      </c>
      <c r="D497" s="116" t="str">
        <f>IF(B497&lt;&gt;"",MAX(INDEX(Scores,1,A497):INDEX(Scores,1000,A497)),"")</f>
        <v/>
      </c>
      <c r="E497" s="116" t="str">
        <f t="shared" si="15"/>
        <v/>
      </c>
      <c r="F497" s="116" t="str">
        <f>IF(B497&lt;&gt;"",SUM(INDEX(Scores,1,A497):INDEX(Scores,1000,A497))/(Number_of_participants*E497),"")</f>
        <v/>
      </c>
      <c r="G497" s="116" t="str">
        <f>IF(B497&lt;&gt;"",CORREL(INDEX(Scores,1,A497):INDEX(Scores,1000,A497),INDEX(Rest_scores,1,A497):INDEX(Rest_scores,1000,A497)),"")</f>
        <v/>
      </c>
      <c r="H497" s="116" t="str">
        <f>IF(B497&lt;&gt;"",CORREL(INDEX(Scores,1,A497):INDEX(Scores,1000,A497),Total_score),"")</f>
        <v/>
      </c>
      <c r="I497" s="116" t="str">
        <f>IF(B497&lt;&gt;"",CORREL(INDEX(Scores,1,A497):INDEX(Scores,1000,A497),Grade),"")</f>
        <v/>
      </c>
      <c r="J497" s="128" t="str">
        <f>IF(B497&lt;&gt;"",_xlfn.VAR.S(INDEX(Scores,1,A497):INDEX(Scores,1000,A497)),"")</f>
        <v/>
      </c>
      <c r="K497" s="128" t="str">
        <f>IF(B497&lt;&gt;"",_xlfn.STDEV.S(INDEX(Scores,1,A497):INDEX(Scores,1000,A497)),"")</f>
        <v/>
      </c>
    </row>
    <row r="498" spans="1:11" x14ac:dyDescent="0.35">
      <c r="A498" s="122" t="str">
        <f t="shared" si="16"/>
        <v/>
      </c>
      <c r="B498" s="124" t="str">
        <f>IFERROR(LOOKUP(A498,'2. Enter scores'!$G$12:$AE$12,'2. Enter scores'!$G$14:$AE$14),"")</f>
        <v/>
      </c>
      <c r="C498" s="116" t="str">
        <f>IF(B498&lt;&gt;"",MIN(INDEX(Scores,1,A498):INDEX(Scores,1000,A498)),"")</f>
        <v/>
      </c>
      <c r="D498" s="116" t="str">
        <f>IF(B498&lt;&gt;"",MAX(INDEX(Scores,1,A498):INDEX(Scores,1000,A498)),"")</f>
        <v/>
      </c>
      <c r="E498" s="116" t="str">
        <f t="shared" si="15"/>
        <v/>
      </c>
      <c r="F498" s="116" t="str">
        <f>IF(B498&lt;&gt;"",SUM(INDEX(Scores,1,A498):INDEX(Scores,1000,A498))/(Number_of_participants*E498),"")</f>
        <v/>
      </c>
      <c r="G498" s="116" t="str">
        <f>IF(B498&lt;&gt;"",CORREL(INDEX(Scores,1,A498):INDEX(Scores,1000,A498),INDEX(Rest_scores,1,A498):INDEX(Rest_scores,1000,A498)),"")</f>
        <v/>
      </c>
      <c r="H498" s="116" t="str">
        <f>IF(B498&lt;&gt;"",CORREL(INDEX(Scores,1,A498):INDEX(Scores,1000,A498),Total_score),"")</f>
        <v/>
      </c>
      <c r="I498" s="116" t="str">
        <f>IF(B498&lt;&gt;"",CORREL(INDEX(Scores,1,A498):INDEX(Scores,1000,A498),Grade),"")</f>
        <v/>
      </c>
      <c r="J498" s="128" t="str">
        <f>IF(B498&lt;&gt;"",_xlfn.VAR.S(INDEX(Scores,1,A498):INDEX(Scores,1000,A498)),"")</f>
        <v/>
      </c>
      <c r="K498" s="128" t="str">
        <f>IF(B498&lt;&gt;"",_xlfn.STDEV.S(INDEX(Scores,1,A498):INDEX(Scores,1000,A498)),"")</f>
        <v/>
      </c>
    </row>
    <row r="499" spans="1:11" x14ac:dyDescent="0.35">
      <c r="A499" s="122" t="str">
        <f t="shared" si="16"/>
        <v/>
      </c>
      <c r="B499" s="124" t="str">
        <f>IFERROR(LOOKUP(A499,'2. Enter scores'!$G$12:$AE$12,'2. Enter scores'!$G$14:$AE$14),"")</f>
        <v/>
      </c>
      <c r="C499" s="116" t="str">
        <f>IF(B499&lt;&gt;"",MIN(INDEX(Scores,1,A499):INDEX(Scores,1000,A499)),"")</f>
        <v/>
      </c>
      <c r="D499" s="116" t="str">
        <f>IF(B499&lt;&gt;"",MAX(INDEX(Scores,1,A499):INDEX(Scores,1000,A499)),"")</f>
        <v/>
      </c>
      <c r="E499" s="116" t="str">
        <f t="shared" si="15"/>
        <v/>
      </c>
      <c r="F499" s="116" t="str">
        <f>IF(B499&lt;&gt;"",SUM(INDEX(Scores,1,A499):INDEX(Scores,1000,A499))/(Number_of_participants*E499),"")</f>
        <v/>
      </c>
      <c r="G499" s="116" t="str">
        <f>IF(B499&lt;&gt;"",CORREL(INDEX(Scores,1,A499):INDEX(Scores,1000,A499),INDEX(Rest_scores,1,A499):INDEX(Rest_scores,1000,A499)),"")</f>
        <v/>
      </c>
      <c r="H499" s="116" t="str">
        <f>IF(B499&lt;&gt;"",CORREL(INDEX(Scores,1,A499):INDEX(Scores,1000,A499),Total_score),"")</f>
        <v/>
      </c>
      <c r="I499" s="116" t="str">
        <f>IF(B499&lt;&gt;"",CORREL(INDEX(Scores,1,A499):INDEX(Scores,1000,A499),Grade),"")</f>
        <v/>
      </c>
      <c r="J499" s="128" t="str">
        <f>IF(B499&lt;&gt;"",_xlfn.VAR.S(INDEX(Scores,1,A499):INDEX(Scores,1000,A499)),"")</f>
        <v/>
      </c>
      <c r="K499" s="128" t="str">
        <f>IF(B499&lt;&gt;"",_xlfn.STDEV.S(INDEX(Scores,1,A499):INDEX(Scores,1000,A499)),"")</f>
        <v/>
      </c>
    </row>
    <row r="500" spans="1:11" x14ac:dyDescent="0.35">
      <c r="A500" s="122" t="str">
        <f t="shared" si="16"/>
        <v/>
      </c>
      <c r="B500" s="124" t="str">
        <f>IFERROR(LOOKUP(A500,'2. Enter scores'!$G$12:$AE$12,'2. Enter scores'!$G$14:$AE$14),"")</f>
        <v/>
      </c>
      <c r="C500" s="116" t="str">
        <f>IF(B500&lt;&gt;"",MIN(INDEX(Scores,1,A500):INDEX(Scores,1000,A500)),"")</f>
        <v/>
      </c>
      <c r="D500" s="116" t="str">
        <f>IF(B500&lt;&gt;"",MAX(INDEX(Scores,1,A500):INDEX(Scores,1000,A500)),"")</f>
        <v/>
      </c>
      <c r="E500" s="116" t="str">
        <f t="shared" si="15"/>
        <v/>
      </c>
      <c r="F500" s="116" t="str">
        <f>IF(B500&lt;&gt;"",SUM(INDEX(Scores,1,A500):INDEX(Scores,1000,A500))/(Number_of_participants*E500),"")</f>
        <v/>
      </c>
      <c r="G500" s="116" t="str">
        <f>IF(B500&lt;&gt;"",CORREL(INDEX(Scores,1,A500):INDEX(Scores,1000,A500),INDEX(Rest_scores,1,A500):INDEX(Rest_scores,1000,A500)),"")</f>
        <v/>
      </c>
      <c r="H500" s="116" t="str">
        <f>IF(B500&lt;&gt;"",CORREL(INDEX(Scores,1,A500):INDEX(Scores,1000,A500),Total_score),"")</f>
        <v/>
      </c>
      <c r="I500" s="116" t="str">
        <f>IF(B500&lt;&gt;"",CORREL(INDEX(Scores,1,A500):INDEX(Scores,1000,A500),Grade),"")</f>
        <v/>
      </c>
      <c r="J500" s="128" t="str">
        <f>IF(B500&lt;&gt;"",_xlfn.VAR.S(INDEX(Scores,1,A500):INDEX(Scores,1000,A500)),"")</f>
        <v/>
      </c>
      <c r="K500" s="128" t="str">
        <f>IF(B500&lt;&gt;"",_xlfn.STDEV.S(INDEX(Scores,1,A500):INDEX(Scores,1000,A500)),"")</f>
        <v/>
      </c>
    </row>
    <row r="501" spans="1:11" x14ac:dyDescent="0.35">
      <c r="A501" s="122" t="str">
        <f t="shared" si="16"/>
        <v/>
      </c>
      <c r="B501" s="124" t="str">
        <f>IFERROR(LOOKUP(A501,'2. Enter scores'!$G$12:$AE$12,'2. Enter scores'!$G$14:$AE$14),"")</f>
        <v/>
      </c>
      <c r="C501" s="116" t="str">
        <f>IF(B501&lt;&gt;"",MIN(INDEX(Scores,1,A501):INDEX(Scores,1000,A501)),"")</f>
        <v/>
      </c>
      <c r="D501" s="116" t="str">
        <f>IF(B501&lt;&gt;"",MAX(INDEX(Scores,1,A501):INDEX(Scores,1000,A501)),"")</f>
        <v/>
      </c>
      <c r="E501" s="116" t="str">
        <f t="shared" si="15"/>
        <v/>
      </c>
      <c r="F501" s="116" t="str">
        <f>IF(B501&lt;&gt;"",SUM(INDEX(Scores,1,A501):INDEX(Scores,1000,A501))/(Number_of_participants*E501),"")</f>
        <v/>
      </c>
      <c r="G501" s="116" t="str">
        <f>IF(B501&lt;&gt;"",CORREL(INDEX(Scores,1,A501):INDEX(Scores,1000,A501),INDEX(Rest_scores,1,A501):INDEX(Rest_scores,1000,A501)),"")</f>
        <v/>
      </c>
      <c r="H501" s="116" t="str">
        <f>IF(B501&lt;&gt;"",CORREL(INDEX(Scores,1,A501):INDEX(Scores,1000,A501),Total_score),"")</f>
        <v/>
      </c>
      <c r="I501" s="116" t="str">
        <f>IF(B501&lt;&gt;"",CORREL(INDEX(Scores,1,A501):INDEX(Scores,1000,A501),Grade),"")</f>
        <v/>
      </c>
      <c r="J501" s="128" t="str">
        <f>IF(B501&lt;&gt;"",_xlfn.VAR.S(INDEX(Scores,1,A501):INDEX(Scores,1000,A501)),"")</f>
        <v/>
      </c>
      <c r="K501" s="128" t="str">
        <f>IF(B501&lt;&gt;"",_xlfn.STDEV.S(INDEX(Scores,1,A501):INDEX(Scores,1000,A501)),"")</f>
        <v/>
      </c>
    </row>
    <row r="502" spans="1:11" x14ac:dyDescent="0.35">
      <c r="A502" s="122" t="str">
        <f t="shared" si="16"/>
        <v/>
      </c>
      <c r="B502" s="124" t="str">
        <f>IFERROR(LOOKUP(A502,'2. Enter scores'!$G$12:$AE$12,'2. Enter scores'!$G$14:$AE$14),"")</f>
        <v/>
      </c>
      <c r="C502" s="116" t="str">
        <f>IF(B502&lt;&gt;"",MIN(INDEX(Scores,1,A502):INDEX(Scores,1000,A502)),"")</f>
        <v/>
      </c>
      <c r="D502" s="116" t="str">
        <f>IF(B502&lt;&gt;"",MAX(INDEX(Scores,1,A502):INDEX(Scores,1000,A502)),"")</f>
        <v/>
      </c>
      <c r="E502" s="116" t="str">
        <f t="shared" si="15"/>
        <v/>
      </c>
      <c r="F502" s="116" t="str">
        <f>IF(B502&lt;&gt;"",SUM(INDEX(Scores,1,A502):INDEX(Scores,1000,A502))/(Number_of_participants*E502),"")</f>
        <v/>
      </c>
      <c r="G502" s="116" t="str">
        <f>IF(B502&lt;&gt;"",CORREL(INDEX(Scores,1,A502):INDEX(Scores,1000,A502),INDEX(Rest_scores,1,A502):INDEX(Rest_scores,1000,A502)),"")</f>
        <v/>
      </c>
      <c r="H502" s="116" t="str">
        <f>IF(B502&lt;&gt;"",CORREL(INDEX(Scores,1,A502):INDEX(Scores,1000,A502),Total_score),"")</f>
        <v/>
      </c>
      <c r="I502" s="116" t="str">
        <f>IF(B502&lt;&gt;"",CORREL(INDEX(Scores,1,A502):INDEX(Scores,1000,A502),Grade),"")</f>
        <v/>
      </c>
      <c r="J502" s="128" t="str">
        <f>IF(B502&lt;&gt;"",_xlfn.VAR.S(INDEX(Scores,1,A502):INDEX(Scores,1000,A502)),"")</f>
        <v/>
      </c>
      <c r="K502" s="128" t="str">
        <f>IF(B502&lt;&gt;"",_xlfn.STDEV.S(INDEX(Scores,1,A502):INDEX(Scores,1000,A502)),"")</f>
        <v/>
      </c>
    </row>
    <row r="503" spans="1:11" x14ac:dyDescent="0.35">
      <c r="A503" s="122" t="str">
        <f t="shared" si="16"/>
        <v/>
      </c>
      <c r="B503" s="124" t="str">
        <f>IFERROR(LOOKUP(A503,'2. Enter scores'!$G$12:$AE$12,'2. Enter scores'!$G$14:$AE$14),"")</f>
        <v/>
      </c>
      <c r="C503" s="116" t="str">
        <f>IF(B503&lt;&gt;"",MIN(INDEX(Scores,1,A503):INDEX(Scores,1000,A503)),"")</f>
        <v/>
      </c>
      <c r="D503" s="116" t="str">
        <f>IF(B503&lt;&gt;"",MAX(INDEX(Scores,1,A503):INDEX(Scores,1000,A503)),"")</f>
        <v/>
      </c>
      <c r="E503" s="116" t="str">
        <f t="shared" si="15"/>
        <v/>
      </c>
      <c r="F503" s="116" t="str">
        <f>IF(B503&lt;&gt;"",SUM(INDEX(Scores,1,A503):INDEX(Scores,1000,A503))/(Number_of_participants*E503),"")</f>
        <v/>
      </c>
      <c r="G503" s="116" t="str">
        <f>IF(B503&lt;&gt;"",CORREL(INDEX(Scores,1,A503):INDEX(Scores,1000,A503),INDEX(Rest_scores,1,A503):INDEX(Rest_scores,1000,A503)),"")</f>
        <v/>
      </c>
      <c r="H503" s="116" t="str">
        <f>IF(B503&lt;&gt;"",CORREL(INDEX(Scores,1,A503):INDEX(Scores,1000,A503),Total_score),"")</f>
        <v/>
      </c>
      <c r="I503" s="116" t="str">
        <f>IF(B503&lt;&gt;"",CORREL(INDEX(Scores,1,A503):INDEX(Scores,1000,A503),Grade),"")</f>
        <v/>
      </c>
      <c r="J503" s="128" t="str">
        <f>IF(B503&lt;&gt;"",_xlfn.VAR.S(INDEX(Scores,1,A503):INDEX(Scores,1000,A503)),"")</f>
        <v/>
      </c>
      <c r="K503" s="128" t="str">
        <f>IF(B503&lt;&gt;"",_xlfn.STDEV.S(INDEX(Scores,1,A503):INDEX(Scores,1000,A503)),"")</f>
        <v/>
      </c>
    </row>
    <row r="504" spans="1:11" x14ac:dyDescent="0.35">
      <c r="A504" s="122" t="str">
        <f t="shared" si="16"/>
        <v/>
      </c>
      <c r="B504" s="124" t="str">
        <f>IFERROR(LOOKUP(A504,'2. Enter scores'!$G$12:$AE$12,'2. Enter scores'!$G$14:$AE$14),"")</f>
        <v/>
      </c>
      <c r="C504" s="116" t="str">
        <f>IF(B504&lt;&gt;"",MIN(INDEX(Scores,1,A504):INDEX(Scores,1000,A504)),"")</f>
        <v/>
      </c>
      <c r="D504" s="116" t="str">
        <f>IF(B504&lt;&gt;"",MAX(INDEX(Scores,1,A504):INDEX(Scores,1000,A504)),"")</f>
        <v/>
      </c>
      <c r="E504" s="116" t="str">
        <f t="shared" si="15"/>
        <v/>
      </c>
      <c r="F504" s="116" t="str">
        <f>IF(B504&lt;&gt;"",SUM(INDEX(Scores,1,A504):INDEX(Scores,1000,A504))/(Number_of_participants*E504),"")</f>
        <v/>
      </c>
      <c r="G504" s="116" t="str">
        <f>IF(B504&lt;&gt;"",CORREL(INDEX(Scores,1,A504):INDEX(Scores,1000,A504),INDEX(Rest_scores,1,A504):INDEX(Rest_scores,1000,A504)),"")</f>
        <v/>
      </c>
      <c r="H504" s="116" t="str">
        <f>IF(B504&lt;&gt;"",CORREL(INDEX(Scores,1,A504):INDEX(Scores,1000,A504),Total_score),"")</f>
        <v/>
      </c>
      <c r="I504" s="116" t="str">
        <f>IF(B504&lt;&gt;"",CORREL(INDEX(Scores,1,A504):INDEX(Scores,1000,A504),Grade),"")</f>
        <v/>
      </c>
      <c r="J504" s="128" t="str">
        <f>IF(B504&lt;&gt;"",_xlfn.VAR.S(INDEX(Scores,1,A504):INDEX(Scores,1000,A504)),"")</f>
        <v/>
      </c>
      <c r="K504" s="128" t="str">
        <f>IF(B504&lt;&gt;"",_xlfn.STDEV.S(INDEX(Scores,1,A504):INDEX(Scores,1000,A504)),"")</f>
        <v/>
      </c>
    </row>
    <row r="505" spans="1:11" x14ac:dyDescent="0.35">
      <c r="A505" s="122" t="str">
        <f t="shared" si="16"/>
        <v/>
      </c>
      <c r="B505" s="124" t="str">
        <f>IFERROR(LOOKUP(A505,'2. Enter scores'!$G$12:$AE$12,'2. Enter scores'!$G$14:$AE$14),"")</f>
        <v/>
      </c>
      <c r="C505" s="116" t="str">
        <f>IF(B505&lt;&gt;"",MIN(INDEX(Scores,1,A505):INDEX(Scores,1000,A505)),"")</f>
        <v/>
      </c>
      <c r="D505" s="116" t="str">
        <f>IF(B505&lt;&gt;"",MAX(INDEX(Scores,1,A505):INDEX(Scores,1000,A505)),"")</f>
        <v/>
      </c>
      <c r="E505" s="116" t="str">
        <f t="shared" si="15"/>
        <v/>
      </c>
      <c r="F505" s="116" t="str">
        <f>IF(B505&lt;&gt;"",SUM(INDEX(Scores,1,A505):INDEX(Scores,1000,A505))/(Number_of_participants*E505),"")</f>
        <v/>
      </c>
      <c r="G505" s="116" t="str">
        <f>IF(B505&lt;&gt;"",CORREL(INDEX(Scores,1,A505):INDEX(Scores,1000,A505),INDEX(Rest_scores,1,A505):INDEX(Rest_scores,1000,A505)),"")</f>
        <v/>
      </c>
      <c r="H505" s="116" t="str">
        <f>IF(B505&lt;&gt;"",CORREL(INDEX(Scores,1,A505):INDEX(Scores,1000,A505),Total_score),"")</f>
        <v/>
      </c>
      <c r="I505" s="116" t="str">
        <f>IF(B505&lt;&gt;"",CORREL(INDEX(Scores,1,A505):INDEX(Scores,1000,A505),Grade),"")</f>
        <v/>
      </c>
      <c r="J505" s="128" t="str">
        <f>IF(B505&lt;&gt;"",_xlfn.VAR.S(INDEX(Scores,1,A505):INDEX(Scores,1000,A505)),"")</f>
        <v/>
      </c>
      <c r="K505" s="128" t="str">
        <f>IF(B505&lt;&gt;"",_xlfn.STDEV.S(INDEX(Scores,1,A505):INDEX(Scores,1000,A505)),"")</f>
        <v/>
      </c>
    </row>
    <row r="506" spans="1:11" x14ac:dyDescent="0.35">
      <c r="A506" s="122" t="str">
        <f t="shared" si="16"/>
        <v/>
      </c>
      <c r="B506" s="124" t="str">
        <f>IFERROR(LOOKUP(A506,'2. Enter scores'!$G$12:$AE$12,'2. Enter scores'!$G$14:$AE$14),"")</f>
        <v/>
      </c>
      <c r="C506" s="116" t="str">
        <f>IF(B506&lt;&gt;"",MIN(INDEX(Scores,1,A506):INDEX(Scores,1000,A506)),"")</f>
        <v/>
      </c>
      <c r="D506" s="116" t="str">
        <f>IF(B506&lt;&gt;"",MAX(INDEX(Scores,1,A506):INDEX(Scores,1000,A506)),"")</f>
        <v/>
      </c>
      <c r="E506" s="116" t="str">
        <f t="shared" si="15"/>
        <v/>
      </c>
      <c r="F506" s="116" t="str">
        <f>IF(B506&lt;&gt;"",SUM(INDEX(Scores,1,A506):INDEX(Scores,1000,A506))/(Number_of_participants*E506),"")</f>
        <v/>
      </c>
      <c r="G506" s="116" t="str">
        <f>IF(B506&lt;&gt;"",CORREL(INDEX(Scores,1,A506):INDEX(Scores,1000,A506),INDEX(Rest_scores,1,A506):INDEX(Rest_scores,1000,A506)),"")</f>
        <v/>
      </c>
      <c r="H506" s="116" t="str">
        <f>IF(B506&lt;&gt;"",CORREL(INDEX(Scores,1,A506):INDEX(Scores,1000,A506),Total_score),"")</f>
        <v/>
      </c>
      <c r="I506" s="116" t="str">
        <f>IF(B506&lt;&gt;"",CORREL(INDEX(Scores,1,A506):INDEX(Scores,1000,A506),Grade),"")</f>
        <v/>
      </c>
      <c r="J506" s="128" t="str">
        <f>IF(B506&lt;&gt;"",_xlfn.VAR.S(INDEX(Scores,1,A506):INDEX(Scores,1000,A506)),"")</f>
        <v/>
      </c>
      <c r="K506" s="128" t="str">
        <f>IF(B506&lt;&gt;"",_xlfn.STDEV.S(INDEX(Scores,1,A506):INDEX(Scores,1000,A506)),"")</f>
        <v/>
      </c>
    </row>
    <row r="507" spans="1:11" x14ac:dyDescent="0.35">
      <c r="A507" s="122" t="str">
        <f t="shared" si="16"/>
        <v/>
      </c>
      <c r="B507" s="124" t="str">
        <f>IFERROR(LOOKUP(A507,'2. Enter scores'!$G$12:$AE$12,'2. Enter scores'!$G$14:$AE$14),"")</f>
        <v/>
      </c>
      <c r="C507" s="116" t="str">
        <f>IF(B507&lt;&gt;"",MIN(INDEX(Scores,1,A507):INDEX(Scores,1000,A507)),"")</f>
        <v/>
      </c>
      <c r="D507" s="116" t="str">
        <f>IF(B507&lt;&gt;"",MAX(INDEX(Scores,1,A507):INDEX(Scores,1000,A507)),"")</f>
        <v/>
      </c>
      <c r="E507" s="116" t="str">
        <f t="shared" si="15"/>
        <v/>
      </c>
      <c r="F507" s="116" t="str">
        <f>IF(B507&lt;&gt;"",SUM(INDEX(Scores,1,A507):INDEX(Scores,1000,A507))/(Number_of_participants*E507),"")</f>
        <v/>
      </c>
      <c r="G507" s="116" t="str">
        <f>IF(B507&lt;&gt;"",CORREL(INDEX(Scores,1,A507):INDEX(Scores,1000,A507),INDEX(Rest_scores,1,A507):INDEX(Rest_scores,1000,A507)),"")</f>
        <v/>
      </c>
      <c r="H507" s="116" t="str">
        <f>IF(B507&lt;&gt;"",CORREL(INDEX(Scores,1,A507):INDEX(Scores,1000,A507),Total_score),"")</f>
        <v/>
      </c>
      <c r="I507" s="116" t="str">
        <f>IF(B507&lt;&gt;"",CORREL(INDEX(Scores,1,A507):INDEX(Scores,1000,A507),Grade),"")</f>
        <v/>
      </c>
      <c r="J507" s="128" t="str">
        <f>IF(B507&lt;&gt;"",_xlfn.VAR.S(INDEX(Scores,1,A507):INDEX(Scores,1000,A507)),"")</f>
        <v/>
      </c>
      <c r="K507" s="128" t="str">
        <f>IF(B507&lt;&gt;"",_xlfn.STDEV.S(INDEX(Scores,1,A507):INDEX(Scores,1000,A507)),"")</f>
        <v/>
      </c>
    </row>
    <row r="508" spans="1:11" x14ac:dyDescent="0.35">
      <c r="A508" s="122" t="str">
        <f t="shared" si="16"/>
        <v/>
      </c>
      <c r="B508" s="124" t="str">
        <f>IFERROR(LOOKUP(A508,'2. Enter scores'!$G$12:$AE$12,'2. Enter scores'!$G$14:$AE$14),"")</f>
        <v/>
      </c>
      <c r="C508" s="116" t="str">
        <f>IF(B508&lt;&gt;"",MIN(INDEX(Scores,1,A508):INDEX(Scores,1000,A508)),"")</f>
        <v/>
      </c>
      <c r="D508" s="116" t="str">
        <f>IF(B508&lt;&gt;"",MAX(INDEX(Scores,1,A508):INDEX(Scores,1000,A508)),"")</f>
        <v/>
      </c>
      <c r="E508" s="116" t="str">
        <f t="shared" si="15"/>
        <v/>
      </c>
      <c r="F508" s="116" t="str">
        <f>IF(B508&lt;&gt;"",SUM(INDEX(Scores,1,A508):INDEX(Scores,1000,A508))/(Number_of_participants*E508),"")</f>
        <v/>
      </c>
      <c r="G508" s="116" t="str">
        <f>IF(B508&lt;&gt;"",CORREL(INDEX(Scores,1,A508):INDEX(Scores,1000,A508),INDEX(Rest_scores,1,A508):INDEX(Rest_scores,1000,A508)),"")</f>
        <v/>
      </c>
      <c r="H508" s="116" t="str">
        <f>IF(B508&lt;&gt;"",CORREL(INDEX(Scores,1,A508):INDEX(Scores,1000,A508),Total_score),"")</f>
        <v/>
      </c>
      <c r="I508" s="116" t="str">
        <f>IF(B508&lt;&gt;"",CORREL(INDEX(Scores,1,A508):INDEX(Scores,1000,A508),Grade),"")</f>
        <v/>
      </c>
      <c r="J508" s="128" t="str">
        <f>IF(B508&lt;&gt;"",_xlfn.VAR.S(INDEX(Scores,1,A508):INDEX(Scores,1000,A508)),"")</f>
        <v/>
      </c>
      <c r="K508" s="128" t="str">
        <f>IF(B508&lt;&gt;"",_xlfn.STDEV.S(INDEX(Scores,1,A508):INDEX(Scores,1000,A508)),"")</f>
        <v/>
      </c>
    </row>
    <row r="509" spans="1:11" x14ac:dyDescent="0.35">
      <c r="A509" s="122" t="str">
        <f t="shared" si="16"/>
        <v/>
      </c>
      <c r="B509" s="124" t="str">
        <f>IFERROR(LOOKUP(A509,'2. Enter scores'!$G$12:$AE$12,'2. Enter scores'!$G$14:$AE$14),"")</f>
        <v/>
      </c>
      <c r="C509" s="116" t="str">
        <f>IF(B509&lt;&gt;"",MIN(INDEX(Scores,1,A509):INDEX(Scores,1000,A509)),"")</f>
        <v/>
      </c>
      <c r="D509" s="116" t="str">
        <f>IF(B509&lt;&gt;"",MAX(INDEX(Scores,1,A509):INDEX(Scores,1000,A509)),"")</f>
        <v/>
      </c>
      <c r="E509" s="116" t="str">
        <f t="shared" si="15"/>
        <v/>
      </c>
      <c r="F509" s="116" t="str">
        <f>IF(B509&lt;&gt;"",SUM(INDEX(Scores,1,A509):INDEX(Scores,1000,A509))/(Number_of_participants*E509),"")</f>
        <v/>
      </c>
      <c r="G509" s="116" t="str">
        <f>IF(B509&lt;&gt;"",CORREL(INDEX(Scores,1,A509):INDEX(Scores,1000,A509),INDEX(Rest_scores,1,A509):INDEX(Rest_scores,1000,A509)),"")</f>
        <v/>
      </c>
      <c r="H509" s="116" t="str">
        <f>IF(B509&lt;&gt;"",CORREL(INDEX(Scores,1,A509):INDEX(Scores,1000,A509),Total_score),"")</f>
        <v/>
      </c>
      <c r="I509" s="116" t="str">
        <f>IF(B509&lt;&gt;"",CORREL(INDEX(Scores,1,A509):INDEX(Scores,1000,A509),Grade),"")</f>
        <v/>
      </c>
      <c r="J509" s="128" t="str">
        <f>IF(B509&lt;&gt;"",_xlfn.VAR.S(INDEX(Scores,1,A509):INDEX(Scores,1000,A509)),"")</f>
        <v/>
      </c>
      <c r="K509" s="128" t="str">
        <f>IF(B509&lt;&gt;"",_xlfn.STDEV.S(INDEX(Scores,1,A509):INDEX(Scores,1000,A509)),"")</f>
        <v/>
      </c>
    </row>
    <row r="510" spans="1:11" x14ac:dyDescent="0.35">
      <c r="A510" s="122" t="str">
        <f t="shared" si="16"/>
        <v/>
      </c>
      <c r="B510" s="124" t="str">
        <f>IFERROR(LOOKUP(A510,'2. Enter scores'!$G$12:$AE$12,'2. Enter scores'!$G$14:$AE$14),"")</f>
        <v/>
      </c>
      <c r="C510" s="116" t="str">
        <f>IF(B510&lt;&gt;"",MIN(INDEX(Scores,1,A510):INDEX(Scores,1000,A510)),"")</f>
        <v/>
      </c>
      <c r="D510" s="116" t="str">
        <f>IF(B510&lt;&gt;"",MAX(INDEX(Scores,1,A510):INDEX(Scores,1000,A510)),"")</f>
        <v/>
      </c>
      <c r="E510" s="116" t="str">
        <f t="shared" si="15"/>
        <v/>
      </c>
      <c r="F510" s="116" t="str">
        <f>IF(B510&lt;&gt;"",SUM(INDEX(Scores,1,A510):INDEX(Scores,1000,A510))/(Number_of_participants*E510),"")</f>
        <v/>
      </c>
      <c r="G510" s="116" t="str">
        <f>IF(B510&lt;&gt;"",CORREL(INDEX(Scores,1,A510):INDEX(Scores,1000,A510),INDEX(Rest_scores,1,A510):INDEX(Rest_scores,1000,A510)),"")</f>
        <v/>
      </c>
      <c r="H510" s="116" t="str">
        <f>IF(B510&lt;&gt;"",CORREL(INDEX(Scores,1,A510):INDEX(Scores,1000,A510),Total_score),"")</f>
        <v/>
      </c>
      <c r="I510" s="116" t="str">
        <f>IF(B510&lt;&gt;"",CORREL(INDEX(Scores,1,A510):INDEX(Scores,1000,A510),Grade),"")</f>
        <v/>
      </c>
      <c r="J510" s="128" t="str">
        <f>IF(B510&lt;&gt;"",_xlfn.VAR.S(INDEX(Scores,1,A510):INDEX(Scores,1000,A510)),"")</f>
        <v/>
      </c>
      <c r="K510" s="128" t="str">
        <f>IF(B510&lt;&gt;"",_xlfn.STDEV.S(INDEX(Scores,1,A510):INDEX(Scores,1000,A510)),"")</f>
        <v/>
      </c>
    </row>
    <row r="511" spans="1:11" x14ac:dyDescent="0.35">
      <c r="A511" s="122" t="str">
        <f t="shared" si="16"/>
        <v/>
      </c>
      <c r="B511" s="124" t="str">
        <f>IFERROR(LOOKUP(A511,'2. Enter scores'!$G$12:$AE$12,'2. Enter scores'!$G$14:$AE$14),"")</f>
        <v/>
      </c>
      <c r="C511" s="116" t="str">
        <f>IF(B511&lt;&gt;"",MIN(INDEX(Scores,1,A511):INDEX(Scores,1000,A511)),"")</f>
        <v/>
      </c>
      <c r="D511" s="116" t="str">
        <f>IF(B511&lt;&gt;"",MAX(INDEX(Scores,1,A511):INDEX(Scores,1000,A511)),"")</f>
        <v/>
      </c>
      <c r="E511" s="116" t="str">
        <f t="shared" si="15"/>
        <v/>
      </c>
      <c r="F511" s="116" t="str">
        <f>IF(B511&lt;&gt;"",SUM(INDEX(Scores,1,A511):INDEX(Scores,1000,A511))/(Number_of_participants*E511),"")</f>
        <v/>
      </c>
      <c r="G511" s="116" t="str">
        <f>IF(B511&lt;&gt;"",CORREL(INDEX(Scores,1,A511):INDEX(Scores,1000,A511),INDEX(Rest_scores,1,A511):INDEX(Rest_scores,1000,A511)),"")</f>
        <v/>
      </c>
      <c r="H511" s="116" t="str">
        <f>IF(B511&lt;&gt;"",CORREL(INDEX(Scores,1,A511):INDEX(Scores,1000,A511),Total_score),"")</f>
        <v/>
      </c>
      <c r="I511" s="116" t="str">
        <f>IF(B511&lt;&gt;"",CORREL(INDEX(Scores,1,A511):INDEX(Scores,1000,A511),Grade),"")</f>
        <v/>
      </c>
      <c r="J511" s="128" t="str">
        <f>IF(B511&lt;&gt;"",_xlfn.VAR.S(INDEX(Scores,1,A511):INDEX(Scores,1000,A511)),"")</f>
        <v/>
      </c>
      <c r="K511" s="128" t="str">
        <f>IF(B511&lt;&gt;"",_xlfn.STDEV.S(INDEX(Scores,1,A511):INDEX(Scores,1000,A511)),"")</f>
        <v/>
      </c>
    </row>
    <row r="512" spans="1:11" x14ac:dyDescent="0.35">
      <c r="A512" s="122" t="str">
        <f t="shared" si="16"/>
        <v/>
      </c>
      <c r="B512" s="124" t="str">
        <f>IFERROR(LOOKUP(A512,'2. Enter scores'!$G$12:$AE$12,'2. Enter scores'!$G$14:$AE$14),"")</f>
        <v/>
      </c>
      <c r="C512" s="116" t="str">
        <f>IF(B512&lt;&gt;"",MIN(INDEX(Scores,1,A512):INDEX(Scores,1000,A512)),"")</f>
        <v/>
      </c>
      <c r="D512" s="116" t="str">
        <f>IF(B512&lt;&gt;"",MAX(INDEX(Scores,1,A512):INDEX(Scores,1000,A512)),"")</f>
        <v/>
      </c>
      <c r="E512" s="116" t="str">
        <f t="shared" si="15"/>
        <v/>
      </c>
      <c r="F512" s="116" t="str">
        <f>IF(B512&lt;&gt;"",SUM(INDEX(Scores,1,A512):INDEX(Scores,1000,A512))/(Number_of_participants*E512),"")</f>
        <v/>
      </c>
      <c r="G512" s="116" t="str">
        <f>IF(B512&lt;&gt;"",CORREL(INDEX(Scores,1,A512):INDEX(Scores,1000,A512),INDEX(Rest_scores,1,A512):INDEX(Rest_scores,1000,A512)),"")</f>
        <v/>
      </c>
      <c r="H512" s="116" t="str">
        <f>IF(B512&lt;&gt;"",CORREL(INDEX(Scores,1,A512):INDEX(Scores,1000,A512),Total_score),"")</f>
        <v/>
      </c>
      <c r="I512" s="116" t="str">
        <f>IF(B512&lt;&gt;"",CORREL(INDEX(Scores,1,A512):INDEX(Scores,1000,A512),Grade),"")</f>
        <v/>
      </c>
      <c r="J512" s="128" t="str">
        <f>IF(B512&lt;&gt;"",_xlfn.VAR.S(INDEX(Scores,1,A512):INDEX(Scores,1000,A512)),"")</f>
        <v/>
      </c>
      <c r="K512" s="128" t="str">
        <f>IF(B512&lt;&gt;"",_xlfn.STDEV.S(INDEX(Scores,1,A512):INDEX(Scores,1000,A512)),"")</f>
        <v/>
      </c>
    </row>
    <row r="513" spans="1:11" x14ac:dyDescent="0.35">
      <c r="A513" s="122" t="str">
        <f t="shared" si="16"/>
        <v/>
      </c>
      <c r="B513" s="124" t="str">
        <f>IFERROR(LOOKUP(A513,'2. Enter scores'!$G$12:$AE$12,'2. Enter scores'!$G$14:$AE$14),"")</f>
        <v/>
      </c>
      <c r="C513" s="116" t="str">
        <f>IF(B513&lt;&gt;"",MIN(INDEX(Scores,1,A513):INDEX(Scores,1000,A513)),"")</f>
        <v/>
      </c>
      <c r="D513" s="116" t="str">
        <f>IF(B513&lt;&gt;"",MAX(INDEX(Scores,1,A513):INDEX(Scores,1000,A513)),"")</f>
        <v/>
      </c>
      <c r="E513" s="116" t="str">
        <f t="shared" si="15"/>
        <v/>
      </c>
      <c r="F513" s="116" t="str">
        <f>IF(B513&lt;&gt;"",SUM(INDEX(Scores,1,A513):INDEX(Scores,1000,A513))/(Number_of_participants*E513),"")</f>
        <v/>
      </c>
      <c r="G513" s="116" t="str">
        <f>IF(B513&lt;&gt;"",CORREL(INDEX(Scores,1,A513):INDEX(Scores,1000,A513),INDEX(Rest_scores,1,A513):INDEX(Rest_scores,1000,A513)),"")</f>
        <v/>
      </c>
      <c r="H513" s="116" t="str">
        <f>IF(B513&lt;&gt;"",CORREL(INDEX(Scores,1,A513):INDEX(Scores,1000,A513),Total_score),"")</f>
        <v/>
      </c>
      <c r="I513" s="116" t="str">
        <f>IF(B513&lt;&gt;"",CORREL(INDEX(Scores,1,A513):INDEX(Scores,1000,A513),Grade),"")</f>
        <v/>
      </c>
      <c r="J513" s="128" t="str">
        <f>IF(B513&lt;&gt;"",_xlfn.VAR.S(INDEX(Scores,1,A513):INDEX(Scores,1000,A513)),"")</f>
        <v/>
      </c>
      <c r="K513" s="128" t="str">
        <f>IF(B513&lt;&gt;"",_xlfn.STDEV.S(INDEX(Scores,1,A513):INDEX(Scores,1000,A513)),"")</f>
        <v/>
      </c>
    </row>
    <row r="514" spans="1:11" x14ac:dyDescent="0.35">
      <c r="A514" s="122" t="str">
        <f t="shared" si="16"/>
        <v/>
      </c>
      <c r="B514" s="124" t="str">
        <f>IFERROR(LOOKUP(A514,'2. Enter scores'!$G$12:$AE$12,'2. Enter scores'!$G$14:$AE$14),"")</f>
        <v/>
      </c>
      <c r="C514" s="116" t="str">
        <f>IF(B514&lt;&gt;"",MIN(INDEX(Scores,1,A514):INDEX(Scores,1000,A514)),"")</f>
        <v/>
      </c>
      <c r="D514" s="116" t="str">
        <f>IF(B514&lt;&gt;"",MAX(INDEX(Scores,1,A514):INDEX(Scores,1000,A514)),"")</f>
        <v/>
      </c>
      <c r="E514" s="116" t="str">
        <f t="shared" si="15"/>
        <v/>
      </c>
      <c r="F514" s="116" t="str">
        <f>IF(B514&lt;&gt;"",SUM(INDEX(Scores,1,A514):INDEX(Scores,1000,A514))/(Number_of_participants*E514),"")</f>
        <v/>
      </c>
      <c r="G514" s="116" t="str">
        <f>IF(B514&lt;&gt;"",CORREL(INDEX(Scores,1,A514):INDEX(Scores,1000,A514),INDEX(Rest_scores,1,A514):INDEX(Rest_scores,1000,A514)),"")</f>
        <v/>
      </c>
      <c r="H514" s="116" t="str">
        <f>IF(B514&lt;&gt;"",CORREL(INDEX(Scores,1,A514):INDEX(Scores,1000,A514),Total_score),"")</f>
        <v/>
      </c>
      <c r="I514" s="116" t="str">
        <f>IF(B514&lt;&gt;"",CORREL(INDEX(Scores,1,A514):INDEX(Scores,1000,A514),Grade),"")</f>
        <v/>
      </c>
      <c r="J514" s="128" t="str">
        <f>IF(B514&lt;&gt;"",_xlfn.VAR.S(INDEX(Scores,1,A514):INDEX(Scores,1000,A514)),"")</f>
        <v/>
      </c>
      <c r="K514" s="128" t="str">
        <f>IF(B514&lt;&gt;"",_xlfn.STDEV.S(INDEX(Scores,1,A514):INDEX(Scores,1000,A514)),"")</f>
        <v/>
      </c>
    </row>
    <row r="515" spans="1:11" x14ac:dyDescent="0.35">
      <c r="A515" s="122" t="str">
        <f t="shared" si="16"/>
        <v/>
      </c>
      <c r="B515" s="124" t="str">
        <f>IFERROR(LOOKUP(A515,'2. Enter scores'!$G$12:$AE$12,'2. Enter scores'!$G$14:$AE$14),"")</f>
        <v/>
      </c>
      <c r="C515" s="116" t="str">
        <f>IF(B515&lt;&gt;"",MIN(INDEX(Scores,1,A515):INDEX(Scores,1000,A515)),"")</f>
        <v/>
      </c>
      <c r="D515" s="116" t="str">
        <f>IF(B515&lt;&gt;"",MAX(INDEX(Scores,1,A515):INDEX(Scores,1000,A515)),"")</f>
        <v/>
      </c>
      <c r="E515" s="116" t="str">
        <f t="shared" si="15"/>
        <v/>
      </c>
      <c r="F515" s="116" t="str">
        <f>IF(B515&lt;&gt;"",SUM(INDEX(Scores,1,A515):INDEX(Scores,1000,A515))/(Number_of_participants*E515),"")</f>
        <v/>
      </c>
      <c r="G515" s="116" t="str">
        <f>IF(B515&lt;&gt;"",CORREL(INDEX(Scores,1,A515):INDEX(Scores,1000,A515),INDEX(Rest_scores,1,A515):INDEX(Rest_scores,1000,A515)),"")</f>
        <v/>
      </c>
      <c r="H515" s="116" t="str">
        <f>IF(B515&lt;&gt;"",CORREL(INDEX(Scores,1,A515):INDEX(Scores,1000,A515),Total_score),"")</f>
        <v/>
      </c>
      <c r="I515" s="116" t="str">
        <f>IF(B515&lt;&gt;"",CORREL(INDEX(Scores,1,A515):INDEX(Scores,1000,A515),Grade),"")</f>
        <v/>
      </c>
      <c r="J515" s="128" t="str">
        <f>IF(B515&lt;&gt;"",_xlfn.VAR.S(INDEX(Scores,1,A515):INDEX(Scores,1000,A515)),"")</f>
        <v/>
      </c>
      <c r="K515" s="128" t="str">
        <f>IF(B515&lt;&gt;"",_xlfn.STDEV.S(INDEX(Scores,1,A515):INDEX(Scores,1000,A515)),"")</f>
        <v/>
      </c>
    </row>
    <row r="516" spans="1:11" x14ac:dyDescent="0.35">
      <c r="A516" s="122" t="str">
        <f t="shared" si="16"/>
        <v/>
      </c>
      <c r="B516" s="124" t="str">
        <f>IFERROR(LOOKUP(A516,'2. Enter scores'!$G$12:$AE$12,'2. Enter scores'!$G$14:$AE$14),"")</f>
        <v/>
      </c>
      <c r="C516" s="116" t="str">
        <f>IF(B516&lt;&gt;"",MIN(INDEX(Scores,1,A516):INDEX(Scores,1000,A516)),"")</f>
        <v/>
      </c>
      <c r="D516" s="116" t="str">
        <f>IF(B516&lt;&gt;"",MAX(INDEX(Scores,1,A516):INDEX(Scores,1000,A516)),"")</f>
        <v/>
      </c>
      <c r="E516" s="116" t="str">
        <f t="shared" si="15"/>
        <v/>
      </c>
      <c r="F516" s="116" t="str">
        <f>IF(B516&lt;&gt;"",SUM(INDEX(Scores,1,A516):INDEX(Scores,1000,A516))/(Number_of_participants*E516),"")</f>
        <v/>
      </c>
      <c r="G516" s="116" t="str">
        <f>IF(B516&lt;&gt;"",CORREL(INDEX(Scores,1,A516):INDEX(Scores,1000,A516),INDEX(Rest_scores,1,A516):INDEX(Rest_scores,1000,A516)),"")</f>
        <v/>
      </c>
      <c r="H516" s="116" t="str">
        <f>IF(B516&lt;&gt;"",CORREL(INDEX(Scores,1,A516):INDEX(Scores,1000,A516),Total_score),"")</f>
        <v/>
      </c>
      <c r="I516" s="116" t="str">
        <f>IF(B516&lt;&gt;"",CORREL(INDEX(Scores,1,A516):INDEX(Scores,1000,A516),Grade),"")</f>
        <v/>
      </c>
      <c r="J516" s="128" t="str">
        <f>IF(B516&lt;&gt;"",_xlfn.VAR.S(INDEX(Scores,1,A516):INDEX(Scores,1000,A516)),"")</f>
        <v/>
      </c>
      <c r="K516" s="128" t="str">
        <f>IF(B516&lt;&gt;"",_xlfn.STDEV.S(INDEX(Scores,1,A516):INDEX(Scores,1000,A516)),"")</f>
        <v/>
      </c>
    </row>
    <row r="517" spans="1:11" x14ac:dyDescent="0.35">
      <c r="A517" s="122" t="str">
        <f t="shared" si="16"/>
        <v/>
      </c>
      <c r="B517" s="124" t="str">
        <f>IFERROR(LOOKUP(A517,'2. Enter scores'!$G$12:$AE$12,'2. Enter scores'!$G$14:$AE$14),"")</f>
        <v/>
      </c>
      <c r="C517" s="116" t="str">
        <f>IF(B517&lt;&gt;"",MIN(INDEX(Scores,1,A517):INDEX(Scores,1000,A517)),"")</f>
        <v/>
      </c>
      <c r="D517" s="116" t="str">
        <f>IF(B517&lt;&gt;"",MAX(INDEX(Scores,1,A517):INDEX(Scores,1000,A517)),"")</f>
        <v/>
      </c>
      <c r="E517" s="116" t="str">
        <f t="shared" si="15"/>
        <v/>
      </c>
      <c r="F517" s="116" t="str">
        <f>IF(B517&lt;&gt;"",SUM(INDEX(Scores,1,A517):INDEX(Scores,1000,A517))/(Number_of_participants*E517),"")</f>
        <v/>
      </c>
      <c r="G517" s="116" t="str">
        <f>IF(B517&lt;&gt;"",CORREL(INDEX(Scores,1,A517):INDEX(Scores,1000,A517),INDEX(Rest_scores,1,A517):INDEX(Rest_scores,1000,A517)),"")</f>
        <v/>
      </c>
      <c r="H517" s="116" t="str">
        <f>IF(B517&lt;&gt;"",CORREL(INDEX(Scores,1,A517):INDEX(Scores,1000,A517),Total_score),"")</f>
        <v/>
      </c>
      <c r="I517" s="116" t="str">
        <f>IF(B517&lt;&gt;"",CORREL(INDEX(Scores,1,A517):INDEX(Scores,1000,A517),Grade),"")</f>
        <v/>
      </c>
      <c r="J517" s="128" t="str">
        <f>IF(B517&lt;&gt;"",_xlfn.VAR.S(INDEX(Scores,1,A517):INDEX(Scores,1000,A517)),"")</f>
        <v/>
      </c>
      <c r="K517" s="128" t="str">
        <f>IF(B517&lt;&gt;"",_xlfn.STDEV.S(INDEX(Scores,1,A517):INDEX(Scores,1000,A517)),"")</f>
        <v/>
      </c>
    </row>
    <row r="518" spans="1:11" x14ac:dyDescent="0.35">
      <c r="A518" s="122" t="str">
        <f t="shared" si="16"/>
        <v/>
      </c>
      <c r="B518" s="124" t="str">
        <f>IFERROR(LOOKUP(A518,'2. Enter scores'!$G$12:$AE$12,'2. Enter scores'!$G$14:$AE$14),"")</f>
        <v/>
      </c>
      <c r="C518" s="116" t="str">
        <f>IF(B518&lt;&gt;"",MIN(INDEX(Scores,1,A518):INDEX(Scores,1000,A518)),"")</f>
        <v/>
      </c>
      <c r="D518" s="116" t="str">
        <f>IF(B518&lt;&gt;"",MAX(INDEX(Scores,1,A518):INDEX(Scores,1000,A518)),"")</f>
        <v/>
      </c>
      <c r="E518" s="116" t="str">
        <f t="shared" si="15"/>
        <v/>
      </c>
      <c r="F518" s="116" t="str">
        <f>IF(B518&lt;&gt;"",SUM(INDEX(Scores,1,A518):INDEX(Scores,1000,A518))/(Number_of_participants*E518),"")</f>
        <v/>
      </c>
      <c r="G518" s="116" t="str">
        <f>IF(B518&lt;&gt;"",CORREL(INDEX(Scores,1,A518):INDEX(Scores,1000,A518),INDEX(Rest_scores,1,A518):INDEX(Rest_scores,1000,A518)),"")</f>
        <v/>
      </c>
      <c r="H518" s="116" t="str">
        <f>IF(B518&lt;&gt;"",CORREL(INDEX(Scores,1,A518):INDEX(Scores,1000,A518),Total_score),"")</f>
        <v/>
      </c>
      <c r="I518" s="116" t="str">
        <f>IF(B518&lt;&gt;"",CORREL(INDEX(Scores,1,A518):INDEX(Scores,1000,A518),Grade),"")</f>
        <v/>
      </c>
      <c r="J518" s="128" t="str">
        <f>IF(B518&lt;&gt;"",_xlfn.VAR.S(INDEX(Scores,1,A518):INDEX(Scores,1000,A518)),"")</f>
        <v/>
      </c>
      <c r="K518" s="128" t="str">
        <f>IF(B518&lt;&gt;"",_xlfn.STDEV.S(INDEX(Scores,1,A518):INDEX(Scores,1000,A518)),"")</f>
        <v/>
      </c>
    </row>
    <row r="519" spans="1:11" x14ac:dyDescent="0.35">
      <c r="A519" s="122" t="str">
        <f t="shared" si="16"/>
        <v/>
      </c>
      <c r="B519" s="124" t="str">
        <f>IFERROR(LOOKUP(A519,'2. Enter scores'!$G$12:$AE$12,'2. Enter scores'!$G$14:$AE$14),"")</f>
        <v/>
      </c>
      <c r="C519" s="116" t="str">
        <f>IF(B519&lt;&gt;"",MIN(INDEX(Scores,1,A519):INDEX(Scores,1000,A519)),"")</f>
        <v/>
      </c>
      <c r="D519" s="116" t="str">
        <f>IF(B519&lt;&gt;"",MAX(INDEX(Scores,1,A519):INDEX(Scores,1000,A519)),"")</f>
        <v/>
      </c>
      <c r="E519" s="116" t="str">
        <f t="shared" si="15"/>
        <v/>
      </c>
      <c r="F519" s="116" t="str">
        <f>IF(B519&lt;&gt;"",SUM(INDEX(Scores,1,A519):INDEX(Scores,1000,A519))/(Number_of_participants*E519),"")</f>
        <v/>
      </c>
      <c r="G519" s="116" t="str">
        <f>IF(B519&lt;&gt;"",CORREL(INDEX(Scores,1,A519):INDEX(Scores,1000,A519),INDEX(Rest_scores,1,A519):INDEX(Rest_scores,1000,A519)),"")</f>
        <v/>
      </c>
      <c r="H519" s="116" t="str">
        <f>IF(B519&lt;&gt;"",CORREL(INDEX(Scores,1,A519):INDEX(Scores,1000,A519),Total_score),"")</f>
        <v/>
      </c>
      <c r="I519" s="116" t="str">
        <f>IF(B519&lt;&gt;"",CORREL(INDEX(Scores,1,A519):INDEX(Scores,1000,A519),Grade),"")</f>
        <v/>
      </c>
      <c r="J519" s="128" t="str">
        <f>IF(B519&lt;&gt;"",_xlfn.VAR.S(INDEX(Scores,1,A519):INDEX(Scores,1000,A519)),"")</f>
        <v/>
      </c>
      <c r="K519" s="128" t="str">
        <f>IF(B519&lt;&gt;"",_xlfn.STDEV.S(INDEX(Scores,1,A519):INDEX(Scores,1000,A519)),"")</f>
        <v/>
      </c>
    </row>
    <row r="520" spans="1:11" x14ac:dyDescent="0.35">
      <c r="A520" s="122" t="str">
        <f t="shared" si="16"/>
        <v/>
      </c>
      <c r="B520" s="124" t="str">
        <f>IFERROR(LOOKUP(A520,'2. Enter scores'!$G$12:$AE$12,'2. Enter scores'!$G$14:$AE$14),"")</f>
        <v/>
      </c>
      <c r="C520" s="116" t="str">
        <f>IF(B520&lt;&gt;"",MIN(INDEX(Scores,1,A520):INDEX(Scores,1000,A520)),"")</f>
        <v/>
      </c>
      <c r="D520" s="116" t="str">
        <f>IF(B520&lt;&gt;"",MAX(INDEX(Scores,1,A520):INDEX(Scores,1000,A520)),"")</f>
        <v/>
      </c>
      <c r="E520" s="116" t="str">
        <f t="shared" si="15"/>
        <v/>
      </c>
      <c r="F520" s="116" t="str">
        <f>IF(B520&lt;&gt;"",SUM(INDEX(Scores,1,A520):INDEX(Scores,1000,A520))/(Number_of_participants*E520),"")</f>
        <v/>
      </c>
      <c r="G520" s="116" t="str">
        <f>IF(B520&lt;&gt;"",CORREL(INDEX(Scores,1,A520):INDEX(Scores,1000,A520),INDEX(Rest_scores,1,A520):INDEX(Rest_scores,1000,A520)),"")</f>
        <v/>
      </c>
      <c r="H520" s="116" t="str">
        <f>IF(B520&lt;&gt;"",CORREL(INDEX(Scores,1,A520):INDEX(Scores,1000,A520),Total_score),"")</f>
        <v/>
      </c>
      <c r="I520" s="116" t="str">
        <f>IF(B520&lt;&gt;"",CORREL(INDEX(Scores,1,A520):INDEX(Scores,1000,A520),Grade),"")</f>
        <v/>
      </c>
      <c r="J520" s="128" t="str">
        <f>IF(B520&lt;&gt;"",_xlfn.VAR.S(INDEX(Scores,1,A520):INDEX(Scores,1000,A520)),"")</f>
        <v/>
      </c>
      <c r="K520" s="128" t="str">
        <f>IF(B520&lt;&gt;"",_xlfn.STDEV.S(INDEX(Scores,1,A520):INDEX(Scores,1000,A520)),"")</f>
        <v/>
      </c>
    </row>
    <row r="521" spans="1:11" x14ac:dyDescent="0.35">
      <c r="A521" s="122" t="str">
        <f t="shared" si="16"/>
        <v/>
      </c>
      <c r="B521" s="124" t="str">
        <f>IFERROR(LOOKUP(A521,'2. Enter scores'!$G$12:$AE$12,'2. Enter scores'!$G$14:$AE$14),"")</f>
        <v/>
      </c>
      <c r="C521" s="116" t="str">
        <f>IF(B521&lt;&gt;"",MIN(INDEX(Scores,1,A521):INDEX(Scores,1000,A521)),"")</f>
        <v/>
      </c>
      <c r="D521" s="116" t="str">
        <f>IF(B521&lt;&gt;"",MAX(INDEX(Scores,1,A521):INDEX(Scores,1000,A521)),"")</f>
        <v/>
      </c>
      <c r="E521" s="116" t="str">
        <f t="shared" si="15"/>
        <v/>
      </c>
      <c r="F521" s="116" t="str">
        <f>IF(B521&lt;&gt;"",SUM(INDEX(Scores,1,A521):INDEX(Scores,1000,A521))/(Number_of_participants*E521),"")</f>
        <v/>
      </c>
      <c r="G521" s="116" t="str">
        <f>IF(B521&lt;&gt;"",CORREL(INDEX(Scores,1,A521):INDEX(Scores,1000,A521),INDEX(Rest_scores,1,A521):INDEX(Rest_scores,1000,A521)),"")</f>
        <v/>
      </c>
      <c r="H521" s="116" t="str">
        <f>IF(B521&lt;&gt;"",CORREL(INDEX(Scores,1,A521):INDEX(Scores,1000,A521),Total_score),"")</f>
        <v/>
      </c>
      <c r="I521" s="116" t="str">
        <f>IF(B521&lt;&gt;"",CORREL(INDEX(Scores,1,A521):INDEX(Scores,1000,A521),Grade),"")</f>
        <v/>
      </c>
      <c r="J521" s="128" t="str">
        <f>IF(B521&lt;&gt;"",_xlfn.VAR.S(INDEX(Scores,1,A521):INDEX(Scores,1000,A521)),"")</f>
        <v/>
      </c>
      <c r="K521" s="128" t="str">
        <f>IF(B521&lt;&gt;"",_xlfn.STDEV.S(INDEX(Scores,1,A521):INDEX(Scores,1000,A521)),"")</f>
        <v/>
      </c>
    </row>
    <row r="522" spans="1:11" x14ac:dyDescent="0.35">
      <c r="A522" s="122" t="str">
        <f t="shared" si="16"/>
        <v/>
      </c>
      <c r="B522" s="124" t="str">
        <f>IFERROR(LOOKUP(A522,'2. Enter scores'!$G$12:$AE$12,'2. Enter scores'!$G$14:$AE$14),"")</f>
        <v/>
      </c>
      <c r="C522" s="116" t="str">
        <f>IF(B522&lt;&gt;"",MIN(INDEX(Scores,1,A522):INDEX(Scores,1000,A522)),"")</f>
        <v/>
      </c>
      <c r="D522" s="116" t="str">
        <f>IF(B522&lt;&gt;"",MAX(INDEX(Scores,1,A522):INDEX(Scores,1000,A522)),"")</f>
        <v/>
      </c>
      <c r="E522" s="116" t="str">
        <f t="shared" si="15"/>
        <v/>
      </c>
      <c r="F522" s="116" t="str">
        <f>IF(B522&lt;&gt;"",SUM(INDEX(Scores,1,A522):INDEX(Scores,1000,A522))/(Number_of_participants*E522),"")</f>
        <v/>
      </c>
      <c r="G522" s="116" t="str">
        <f>IF(B522&lt;&gt;"",CORREL(INDEX(Scores,1,A522):INDEX(Scores,1000,A522),INDEX(Rest_scores,1,A522):INDEX(Rest_scores,1000,A522)),"")</f>
        <v/>
      </c>
      <c r="H522" s="116" t="str">
        <f>IF(B522&lt;&gt;"",CORREL(INDEX(Scores,1,A522):INDEX(Scores,1000,A522),Total_score),"")</f>
        <v/>
      </c>
      <c r="I522" s="116" t="str">
        <f>IF(B522&lt;&gt;"",CORREL(INDEX(Scores,1,A522):INDEX(Scores,1000,A522),Grade),"")</f>
        <v/>
      </c>
      <c r="J522" s="128" t="str">
        <f>IF(B522&lt;&gt;"",_xlfn.VAR.S(INDEX(Scores,1,A522):INDEX(Scores,1000,A522)),"")</f>
        <v/>
      </c>
      <c r="K522" s="128" t="str">
        <f>IF(B522&lt;&gt;"",_xlfn.STDEV.S(INDEX(Scores,1,A522):INDEX(Scores,1000,A522)),"")</f>
        <v/>
      </c>
    </row>
    <row r="523" spans="1:11" x14ac:dyDescent="0.35">
      <c r="A523" s="122" t="str">
        <f t="shared" si="16"/>
        <v/>
      </c>
      <c r="B523" s="124" t="str">
        <f>IFERROR(LOOKUP(A523,'2. Enter scores'!$G$12:$AE$12,'2. Enter scores'!$G$14:$AE$14),"")</f>
        <v/>
      </c>
      <c r="C523" s="116" t="str">
        <f>IF(B523&lt;&gt;"",MIN(INDEX(Scores,1,A523):INDEX(Scores,1000,A523)),"")</f>
        <v/>
      </c>
      <c r="D523" s="116" t="str">
        <f>IF(B523&lt;&gt;"",MAX(INDEX(Scores,1,A523):INDEX(Scores,1000,A523)),"")</f>
        <v/>
      </c>
      <c r="E523" s="116" t="str">
        <f t="shared" si="15"/>
        <v/>
      </c>
      <c r="F523" s="116" t="str">
        <f>IF(B523&lt;&gt;"",SUM(INDEX(Scores,1,A523):INDEX(Scores,1000,A523))/(Number_of_participants*E523),"")</f>
        <v/>
      </c>
      <c r="G523" s="116" t="str">
        <f>IF(B523&lt;&gt;"",CORREL(INDEX(Scores,1,A523):INDEX(Scores,1000,A523),INDEX(Rest_scores,1,A523):INDEX(Rest_scores,1000,A523)),"")</f>
        <v/>
      </c>
      <c r="H523" s="116" t="str">
        <f>IF(B523&lt;&gt;"",CORREL(INDEX(Scores,1,A523):INDEX(Scores,1000,A523),Total_score),"")</f>
        <v/>
      </c>
      <c r="I523" s="116" t="str">
        <f>IF(B523&lt;&gt;"",CORREL(INDEX(Scores,1,A523):INDEX(Scores,1000,A523),Grade),"")</f>
        <v/>
      </c>
      <c r="J523" s="128" t="str">
        <f>IF(B523&lt;&gt;"",_xlfn.VAR.S(INDEX(Scores,1,A523):INDEX(Scores,1000,A523)),"")</f>
        <v/>
      </c>
      <c r="K523" s="128" t="str">
        <f>IF(B523&lt;&gt;"",_xlfn.STDEV.S(INDEX(Scores,1,A523):INDEX(Scores,1000,A523)),"")</f>
        <v/>
      </c>
    </row>
    <row r="524" spans="1:11" x14ac:dyDescent="0.35">
      <c r="A524" s="122" t="str">
        <f t="shared" si="16"/>
        <v/>
      </c>
      <c r="B524" s="124" t="str">
        <f>IFERROR(LOOKUP(A524,'2. Enter scores'!$G$12:$AE$12,'2. Enter scores'!$G$14:$AE$14),"")</f>
        <v/>
      </c>
      <c r="C524" s="116" t="str">
        <f>IF(B524&lt;&gt;"",MIN(INDEX(Scores,1,A524):INDEX(Scores,1000,A524)),"")</f>
        <v/>
      </c>
      <c r="D524" s="116" t="str">
        <f>IF(B524&lt;&gt;"",MAX(INDEX(Scores,1,A524):INDEX(Scores,1000,A524)),"")</f>
        <v/>
      </c>
      <c r="E524" s="116" t="str">
        <f t="shared" si="15"/>
        <v/>
      </c>
      <c r="F524" s="116" t="str">
        <f>IF(B524&lt;&gt;"",SUM(INDEX(Scores,1,A524):INDEX(Scores,1000,A524))/(Number_of_participants*E524),"")</f>
        <v/>
      </c>
      <c r="G524" s="116" t="str">
        <f>IF(B524&lt;&gt;"",CORREL(INDEX(Scores,1,A524):INDEX(Scores,1000,A524),INDEX(Rest_scores,1,A524):INDEX(Rest_scores,1000,A524)),"")</f>
        <v/>
      </c>
      <c r="H524" s="116" t="str">
        <f>IF(B524&lt;&gt;"",CORREL(INDEX(Scores,1,A524):INDEX(Scores,1000,A524),Total_score),"")</f>
        <v/>
      </c>
      <c r="I524" s="116" t="str">
        <f>IF(B524&lt;&gt;"",CORREL(INDEX(Scores,1,A524):INDEX(Scores,1000,A524),Grade),"")</f>
        <v/>
      </c>
      <c r="J524" s="128" t="str">
        <f>IF(B524&lt;&gt;"",_xlfn.VAR.S(INDEX(Scores,1,A524):INDEX(Scores,1000,A524)),"")</f>
        <v/>
      </c>
      <c r="K524" s="128" t="str">
        <f>IF(B524&lt;&gt;"",_xlfn.STDEV.S(INDEX(Scores,1,A524):INDEX(Scores,1000,A524)),"")</f>
        <v/>
      </c>
    </row>
    <row r="525" spans="1:11" x14ac:dyDescent="0.35">
      <c r="A525" s="122" t="str">
        <f t="shared" si="16"/>
        <v/>
      </c>
      <c r="B525" s="124" t="str">
        <f>IFERROR(LOOKUP(A525,'2. Enter scores'!$G$12:$AE$12,'2. Enter scores'!$G$14:$AE$14),"")</f>
        <v/>
      </c>
      <c r="C525" s="116" t="str">
        <f>IF(B525&lt;&gt;"",MIN(INDEX(Scores,1,A525):INDEX(Scores,1000,A525)),"")</f>
        <v/>
      </c>
      <c r="D525" s="116" t="str">
        <f>IF(B525&lt;&gt;"",MAX(INDEX(Scores,1,A525):INDEX(Scores,1000,A525)),"")</f>
        <v/>
      </c>
      <c r="E525" s="116" t="str">
        <f t="shared" si="15"/>
        <v/>
      </c>
      <c r="F525" s="116" t="str">
        <f>IF(B525&lt;&gt;"",SUM(INDEX(Scores,1,A525):INDEX(Scores,1000,A525))/(Number_of_participants*E525),"")</f>
        <v/>
      </c>
      <c r="G525" s="116" t="str">
        <f>IF(B525&lt;&gt;"",CORREL(INDEX(Scores,1,A525):INDEX(Scores,1000,A525),INDEX(Rest_scores,1,A525):INDEX(Rest_scores,1000,A525)),"")</f>
        <v/>
      </c>
      <c r="H525" s="116" t="str">
        <f>IF(B525&lt;&gt;"",CORREL(INDEX(Scores,1,A525):INDEX(Scores,1000,A525),Total_score),"")</f>
        <v/>
      </c>
      <c r="I525" s="116" t="str">
        <f>IF(B525&lt;&gt;"",CORREL(INDEX(Scores,1,A525):INDEX(Scores,1000,A525),Grade),"")</f>
        <v/>
      </c>
      <c r="J525" s="128" t="str">
        <f>IF(B525&lt;&gt;"",_xlfn.VAR.S(INDEX(Scores,1,A525):INDEX(Scores,1000,A525)),"")</f>
        <v/>
      </c>
      <c r="K525" s="128" t="str">
        <f>IF(B525&lt;&gt;"",_xlfn.STDEV.S(INDEX(Scores,1,A525):INDEX(Scores,1000,A525)),"")</f>
        <v/>
      </c>
    </row>
    <row r="526" spans="1:11" x14ac:dyDescent="0.35">
      <c r="A526" s="122" t="str">
        <f t="shared" si="16"/>
        <v/>
      </c>
      <c r="B526" s="124" t="str">
        <f>IFERROR(LOOKUP(A526,'2. Enter scores'!$G$12:$AE$12,'2. Enter scores'!$G$14:$AE$14),"")</f>
        <v/>
      </c>
      <c r="C526" s="116" t="str">
        <f>IF(B526&lt;&gt;"",MIN(INDEX(Scores,1,A526):INDEX(Scores,1000,A526)),"")</f>
        <v/>
      </c>
      <c r="D526" s="116" t="str">
        <f>IF(B526&lt;&gt;"",MAX(INDEX(Scores,1,A526):INDEX(Scores,1000,A526)),"")</f>
        <v/>
      </c>
      <c r="E526" s="116" t="str">
        <f t="shared" si="15"/>
        <v/>
      </c>
      <c r="F526" s="116" t="str">
        <f>IF(B526&lt;&gt;"",SUM(INDEX(Scores,1,A526):INDEX(Scores,1000,A526))/(Number_of_participants*E526),"")</f>
        <v/>
      </c>
      <c r="G526" s="116" t="str">
        <f>IF(B526&lt;&gt;"",CORREL(INDEX(Scores,1,A526):INDEX(Scores,1000,A526),INDEX(Rest_scores,1,A526):INDEX(Rest_scores,1000,A526)),"")</f>
        <v/>
      </c>
      <c r="H526" s="116" t="str">
        <f>IF(B526&lt;&gt;"",CORREL(INDEX(Scores,1,A526):INDEX(Scores,1000,A526),Total_score),"")</f>
        <v/>
      </c>
      <c r="I526" s="116" t="str">
        <f>IF(B526&lt;&gt;"",CORREL(INDEX(Scores,1,A526):INDEX(Scores,1000,A526),Grade),"")</f>
        <v/>
      </c>
      <c r="J526" s="128" t="str">
        <f>IF(B526&lt;&gt;"",_xlfn.VAR.S(INDEX(Scores,1,A526):INDEX(Scores,1000,A526)),"")</f>
        <v/>
      </c>
      <c r="K526" s="128" t="str">
        <f>IF(B526&lt;&gt;"",_xlfn.STDEV.S(INDEX(Scores,1,A526):INDEX(Scores,1000,A526)),"")</f>
        <v/>
      </c>
    </row>
    <row r="527" spans="1:11" x14ac:dyDescent="0.35">
      <c r="A527" s="122" t="str">
        <f t="shared" si="16"/>
        <v/>
      </c>
      <c r="B527" s="124" t="str">
        <f>IFERROR(LOOKUP(A527,'2. Enter scores'!$G$12:$AE$12,'2. Enter scores'!$G$14:$AE$14),"")</f>
        <v/>
      </c>
      <c r="C527" s="116" t="str">
        <f>IF(B527&lt;&gt;"",MIN(INDEX(Scores,1,A527):INDEX(Scores,1000,A527)),"")</f>
        <v/>
      </c>
      <c r="D527" s="116" t="str">
        <f>IF(B527&lt;&gt;"",MAX(INDEX(Scores,1,A527):INDEX(Scores,1000,A527)),"")</f>
        <v/>
      </c>
      <c r="E527" s="116" t="str">
        <f t="shared" si="15"/>
        <v/>
      </c>
      <c r="F527" s="116" t="str">
        <f>IF(B527&lt;&gt;"",SUM(INDEX(Scores,1,A527):INDEX(Scores,1000,A527))/(Number_of_participants*E527),"")</f>
        <v/>
      </c>
      <c r="G527" s="116" t="str">
        <f>IF(B527&lt;&gt;"",CORREL(INDEX(Scores,1,A527):INDEX(Scores,1000,A527),INDEX(Rest_scores,1,A527):INDEX(Rest_scores,1000,A527)),"")</f>
        <v/>
      </c>
      <c r="H527" s="116" t="str">
        <f>IF(B527&lt;&gt;"",CORREL(INDEX(Scores,1,A527):INDEX(Scores,1000,A527),Total_score),"")</f>
        <v/>
      </c>
      <c r="I527" s="116" t="str">
        <f>IF(B527&lt;&gt;"",CORREL(INDEX(Scores,1,A527):INDEX(Scores,1000,A527),Grade),"")</f>
        <v/>
      </c>
      <c r="J527" s="128" t="str">
        <f>IF(B527&lt;&gt;"",_xlfn.VAR.S(INDEX(Scores,1,A527):INDEX(Scores,1000,A527)),"")</f>
        <v/>
      </c>
      <c r="K527" s="128" t="str">
        <f>IF(B527&lt;&gt;"",_xlfn.STDEV.S(INDEX(Scores,1,A527):INDEX(Scores,1000,A527)),"")</f>
        <v/>
      </c>
    </row>
    <row r="528" spans="1:11" x14ac:dyDescent="0.35">
      <c r="A528" s="122" t="str">
        <f t="shared" si="16"/>
        <v/>
      </c>
      <c r="B528" s="124" t="str">
        <f>IFERROR(LOOKUP(A528,'2. Enter scores'!$G$12:$AE$12,'2. Enter scores'!$G$14:$AE$14),"")</f>
        <v/>
      </c>
      <c r="C528" s="116" t="str">
        <f>IF(B528&lt;&gt;"",MIN(INDEX(Scores,1,A528):INDEX(Scores,1000,A528)),"")</f>
        <v/>
      </c>
      <c r="D528" s="116" t="str">
        <f>IF(B528&lt;&gt;"",MAX(INDEX(Scores,1,A528):INDEX(Scores,1000,A528)),"")</f>
        <v/>
      </c>
      <c r="E528" s="116" t="str">
        <f t="shared" si="15"/>
        <v/>
      </c>
      <c r="F528" s="116" t="str">
        <f>IF(B528&lt;&gt;"",SUM(INDEX(Scores,1,A528):INDEX(Scores,1000,A528))/(Number_of_participants*E528),"")</f>
        <v/>
      </c>
      <c r="G528" s="116" t="str">
        <f>IF(B528&lt;&gt;"",CORREL(INDEX(Scores,1,A528):INDEX(Scores,1000,A528),INDEX(Rest_scores,1,A528):INDEX(Rest_scores,1000,A528)),"")</f>
        <v/>
      </c>
      <c r="H528" s="116" t="str">
        <f>IF(B528&lt;&gt;"",CORREL(INDEX(Scores,1,A528):INDEX(Scores,1000,A528),Total_score),"")</f>
        <v/>
      </c>
      <c r="I528" s="116" t="str">
        <f>IF(B528&lt;&gt;"",CORREL(INDEX(Scores,1,A528):INDEX(Scores,1000,A528),Grade),"")</f>
        <v/>
      </c>
      <c r="J528" s="128" t="str">
        <f>IF(B528&lt;&gt;"",_xlfn.VAR.S(INDEX(Scores,1,A528):INDEX(Scores,1000,A528)),"")</f>
        <v/>
      </c>
      <c r="K528" s="128" t="str">
        <f>IF(B528&lt;&gt;"",_xlfn.STDEV.S(INDEX(Scores,1,A528):INDEX(Scores,1000,A528)),"")</f>
        <v/>
      </c>
    </row>
    <row r="529" spans="1:11" x14ac:dyDescent="0.35">
      <c r="A529" s="122" t="str">
        <f t="shared" si="16"/>
        <v/>
      </c>
      <c r="B529" s="124" t="str">
        <f>IFERROR(LOOKUP(A529,'2. Enter scores'!$G$12:$AE$12,'2. Enter scores'!$G$14:$AE$14),"")</f>
        <v/>
      </c>
      <c r="C529" s="116" t="str">
        <f>IF(B529&lt;&gt;"",MIN(INDEX(Scores,1,A529):INDEX(Scores,1000,A529)),"")</f>
        <v/>
      </c>
      <c r="D529" s="116" t="str">
        <f>IF(B529&lt;&gt;"",MAX(INDEX(Scores,1,A529):INDEX(Scores,1000,A529)),"")</f>
        <v/>
      </c>
      <c r="E529" s="116" t="str">
        <f t="shared" si="15"/>
        <v/>
      </c>
      <c r="F529" s="116" t="str">
        <f>IF(B529&lt;&gt;"",SUM(INDEX(Scores,1,A529):INDEX(Scores,1000,A529))/(Number_of_participants*E529),"")</f>
        <v/>
      </c>
      <c r="G529" s="116" t="str">
        <f>IF(B529&lt;&gt;"",CORREL(INDEX(Scores,1,A529):INDEX(Scores,1000,A529),INDEX(Rest_scores,1,A529):INDEX(Rest_scores,1000,A529)),"")</f>
        <v/>
      </c>
      <c r="H529" s="116" t="str">
        <f>IF(B529&lt;&gt;"",CORREL(INDEX(Scores,1,A529):INDEX(Scores,1000,A529),Total_score),"")</f>
        <v/>
      </c>
      <c r="I529" s="116" t="str">
        <f>IF(B529&lt;&gt;"",CORREL(INDEX(Scores,1,A529):INDEX(Scores,1000,A529),Grade),"")</f>
        <v/>
      </c>
      <c r="J529" s="128" t="str">
        <f>IF(B529&lt;&gt;"",_xlfn.VAR.S(INDEX(Scores,1,A529):INDEX(Scores,1000,A529)),"")</f>
        <v/>
      </c>
      <c r="K529" s="128" t="str">
        <f>IF(B529&lt;&gt;"",_xlfn.STDEV.S(INDEX(Scores,1,A529):INDEX(Scores,1000,A529)),"")</f>
        <v/>
      </c>
    </row>
    <row r="530" spans="1:11" x14ac:dyDescent="0.35">
      <c r="A530" s="122" t="str">
        <f t="shared" si="16"/>
        <v/>
      </c>
      <c r="B530" s="124" t="str">
        <f>IFERROR(LOOKUP(A530,'2. Enter scores'!$G$12:$AE$12,'2. Enter scores'!$G$14:$AE$14),"")</f>
        <v/>
      </c>
      <c r="C530" s="116" t="str">
        <f>IF(B530&lt;&gt;"",MIN(INDEX(Scores,1,A530):INDEX(Scores,1000,A530)),"")</f>
        <v/>
      </c>
      <c r="D530" s="116" t="str">
        <f>IF(B530&lt;&gt;"",MAX(INDEX(Scores,1,A530):INDEX(Scores,1000,A530)),"")</f>
        <v/>
      </c>
      <c r="E530" s="116" t="str">
        <f t="shared" si="15"/>
        <v/>
      </c>
      <c r="F530" s="116" t="str">
        <f>IF(B530&lt;&gt;"",SUM(INDEX(Scores,1,A530):INDEX(Scores,1000,A530))/(Number_of_participants*E530),"")</f>
        <v/>
      </c>
      <c r="G530" s="116" t="str">
        <f>IF(B530&lt;&gt;"",CORREL(INDEX(Scores,1,A530):INDEX(Scores,1000,A530),INDEX(Rest_scores,1,A530):INDEX(Rest_scores,1000,A530)),"")</f>
        <v/>
      </c>
      <c r="H530" s="116" t="str">
        <f>IF(B530&lt;&gt;"",CORREL(INDEX(Scores,1,A530):INDEX(Scores,1000,A530),Total_score),"")</f>
        <v/>
      </c>
      <c r="I530" s="116" t="str">
        <f>IF(B530&lt;&gt;"",CORREL(INDEX(Scores,1,A530):INDEX(Scores,1000,A530),Grade),"")</f>
        <v/>
      </c>
      <c r="J530" s="128" t="str">
        <f>IF(B530&lt;&gt;"",_xlfn.VAR.S(INDEX(Scores,1,A530):INDEX(Scores,1000,A530)),"")</f>
        <v/>
      </c>
      <c r="K530" s="128" t="str">
        <f>IF(B530&lt;&gt;"",_xlfn.STDEV.S(INDEX(Scores,1,A530):INDEX(Scores,1000,A530)),"")</f>
        <v/>
      </c>
    </row>
    <row r="531" spans="1:11" x14ac:dyDescent="0.35">
      <c r="A531" s="122" t="str">
        <f t="shared" si="16"/>
        <v/>
      </c>
      <c r="B531" s="124" t="str">
        <f>IFERROR(LOOKUP(A531,'2. Enter scores'!$G$12:$AE$12,'2. Enter scores'!$G$14:$AE$14),"")</f>
        <v/>
      </c>
      <c r="C531" s="116" t="str">
        <f>IF(B531&lt;&gt;"",MIN(INDEX(Scores,1,A531):INDEX(Scores,1000,A531)),"")</f>
        <v/>
      </c>
      <c r="D531" s="116" t="str">
        <f>IF(B531&lt;&gt;"",MAX(INDEX(Scores,1,A531):INDEX(Scores,1000,A531)),"")</f>
        <v/>
      </c>
      <c r="E531" s="116" t="str">
        <f t="shared" ref="E531:E594" si="17">IF(B531&lt;&gt;"",INDEX(Theoretical_maximum_item_score,A531),"")</f>
        <v/>
      </c>
      <c r="F531" s="116" t="str">
        <f>IF(B531&lt;&gt;"",SUM(INDEX(Scores,1,A531):INDEX(Scores,1000,A531))/(Number_of_participants*E531),"")</f>
        <v/>
      </c>
      <c r="G531" s="116" t="str">
        <f>IF(B531&lt;&gt;"",CORREL(INDEX(Scores,1,A531):INDEX(Scores,1000,A531),INDEX(Rest_scores,1,A531):INDEX(Rest_scores,1000,A531)),"")</f>
        <v/>
      </c>
      <c r="H531" s="116" t="str">
        <f>IF(B531&lt;&gt;"",CORREL(INDEX(Scores,1,A531):INDEX(Scores,1000,A531),Total_score),"")</f>
        <v/>
      </c>
      <c r="I531" s="116" t="str">
        <f>IF(B531&lt;&gt;"",CORREL(INDEX(Scores,1,A531):INDEX(Scores,1000,A531),Grade),"")</f>
        <v/>
      </c>
      <c r="J531" s="128" t="str">
        <f>IF(B531&lt;&gt;"",_xlfn.VAR.S(INDEX(Scores,1,A531):INDEX(Scores,1000,A531)),"")</f>
        <v/>
      </c>
      <c r="K531" s="128" t="str">
        <f>IF(B531&lt;&gt;"",_xlfn.STDEV.S(INDEX(Scores,1,A531):INDEX(Scores,1000,A531)),"")</f>
        <v/>
      </c>
    </row>
    <row r="532" spans="1:11" x14ac:dyDescent="0.35">
      <c r="A532" s="122" t="str">
        <f t="shared" ref="A532:A595" si="18">IF(A531&lt;&gt;"",IF(Number_of_criteria&gt;=(A531+1),(A531+1),""),"")</f>
        <v/>
      </c>
      <c r="B532" s="124" t="str">
        <f>IFERROR(LOOKUP(A532,'2. Enter scores'!$G$12:$AE$12,'2. Enter scores'!$G$14:$AE$14),"")</f>
        <v/>
      </c>
      <c r="C532" s="116" t="str">
        <f>IF(B532&lt;&gt;"",MIN(INDEX(Scores,1,A532):INDEX(Scores,1000,A532)),"")</f>
        <v/>
      </c>
      <c r="D532" s="116" t="str">
        <f>IF(B532&lt;&gt;"",MAX(INDEX(Scores,1,A532):INDEX(Scores,1000,A532)),"")</f>
        <v/>
      </c>
      <c r="E532" s="116" t="str">
        <f t="shared" si="17"/>
        <v/>
      </c>
      <c r="F532" s="116" t="str">
        <f>IF(B532&lt;&gt;"",SUM(INDEX(Scores,1,A532):INDEX(Scores,1000,A532))/(Number_of_participants*E532),"")</f>
        <v/>
      </c>
      <c r="G532" s="116" t="str">
        <f>IF(B532&lt;&gt;"",CORREL(INDEX(Scores,1,A532):INDEX(Scores,1000,A532),INDEX(Rest_scores,1,A532):INDEX(Rest_scores,1000,A532)),"")</f>
        <v/>
      </c>
      <c r="H532" s="116" t="str">
        <f>IF(B532&lt;&gt;"",CORREL(INDEX(Scores,1,A532):INDEX(Scores,1000,A532),Total_score),"")</f>
        <v/>
      </c>
      <c r="I532" s="116" t="str">
        <f>IF(B532&lt;&gt;"",CORREL(INDEX(Scores,1,A532):INDEX(Scores,1000,A532),Grade),"")</f>
        <v/>
      </c>
      <c r="J532" s="128" t="str">
        <f>IF(B532&lt;&gt;"",_xlfn.VAR.S(INDEX(Scores,1,A532):INDEX(Scores,1000,A532)),"")</f>
        <v/>
      </c>
      <c r="K532" s="128" t="str">
        <f>IF(B532&lt;&gt;"",_xlfn.STDEV.S(INDEX(Scores,1,A532):INDEX(Scores,1000,A532)),"")</f>
        <v/>
      </c>
    </row>
    <row r="533" spans="1:11" x14ac:dyDescent="0.35">
      <c r="A533" s="122" t="str">
        <f t="shared" si="18"/>
        <v/>
      </c>
      <c r="B533" s="124" t="str">
        <f>IFERROR(LOOKUP(A533,'2. Enter scores'!$G$12:$AE$12,'2. Enter scores'!$G$14:$AE$14),"")</f>
        <v/>
      </c>
      <c r="C533" s="116" t="str">
        <f>IF(B533&lt;&gt;"",MIN(INDEX(Scores,1,A533):INDEX(Scores,1000,A533)),"")</f>
        <v/>
      </c>
      <c r="D533" s="116" t="str">
        <f>IF(B533&lt;&gt;"",MAX(INDEX(Scores,1,A533):INDEX(Scores,1000,A533)),"")</f>
        <v/>
      </c>
      <c r="E533" s="116" t="str">
        <f t="shared" si="17"/>
        <v/>
      </c>
      <c r="F533" s="116" t="str">
        <f>IF(B533&lt;&gt;"",SUM(INDEX(Scores,1,A533):INDEX(Scores,1000,A533))/(Number_of_participants*E533),"")</f>
        <v/>
      </c>
      <c r="G533" s="116" t="str">
        <f>IF(B533&lt;&gt;"",CORREL(INDEX(Scores,1,A533):INDEX(Scores,1000,A533),INDEX(Rest_scores,1,A533):INDEX(Rest_scores,1000,A533)),"")</f>
        <v/>
      </c>
      <c r="H533" s="116" t="str">
        <f>IF(B533&lt;&gt;"",CORREL(INDEX(Scores,1,A533):INDEX(Scores,1000,A533),Total_score),"")</f>
        <v/>
      </c>
      <c r="I533" s="116" t="str">
        <f>IF(B533&lt;&gt;"",CORREL(INDEX(Scores,1,A533):INDEX(Scores,1000,A533),Grade),"")</f>
        <v/>
      </c>
      <c r="J533" s="128" t="str">
        <f>IF(B533&lt;&gt;"",_xlfn.VAR.S(INDEX(Scores,1,A533):INDEX(Scores,1000,A533)),"")</f>
        <v/>
      </c>
      <c r="K533" s="128" t="str">
        <f>IF(B533&lt;&gt;"",_xlfn.STDEV.S(INDEX(Scores,1,A533):INDEX(Scores,1000,A533)),"")</f>
        <v/>
      </c>
    </row>
    <row r="534" spans="1:11" x14ac:dyDescent="0.35">
      <c r="A534" s="122" t="str">
        <f t="shared" si="18"/>
        <v/>
      </c>
      <c r="B534" s="124" t="str">
        <f>IFERROR(LOOKUP(A534,'2. Enter scores'!$G$12:$AE$12,'2. Enter scores'!$G$14:$AE$14),"")</f>
        <v/>
      </c>
      <c r="C534" s="116" t="str">
        <f>IF(B534&lt;&gt;"",MIN(INDEX(Scores,1,A534):INDEX(Scores,1000,A534)),"")</f>
        <v/>
      </c>
      <c r="D534" s="116" t="str">
        <f>IF(B534&lt;&gt;"",MAX(INDEX(Scores,1,A534):INDEX(Scores,1000,A534)),"")</f>
        <v/>
      </c>
      <c r="E534" s="116" t="str">
        <f t="shared" si="17"/>
        <v/>
      </c>
      <c r="F534" s="116" t="str">
        <f>IF(B534&lt;&gt;"",SUM(INDEX(Scores,1,A534):INDEX(Scores,1000,A534))/(Number_of_participants*E534),"")</f>
        <v/>
      </c>
      <c r="G534" s="116" t="str">
        <f>IF(B534&lt;&gt;"",CORREL(INDEX(Scores,1,A534):INDEX(Scores,1000,A534),INDEX(Rest_scores,1,A534):INDEX(Rest_scores,1000,A534)),"")</f>
        <v/>
      </c>
      <c r="H534" s="116" t="str">
        <f>IF(B534&lt;&gt;"",CORREL(INDEX(Scores,1,A534):INDEX(Scores,1000,A534),Total_score),"")</f>
        <v/>
      </c>
      <c r="I534" s="116" t="str">
        <f>IF(B534&lt;&gt;"",CORREL(INDEX(Scores,1,A534):INDEX(Scores,1000,A534),Grade),"")</f>
        <v/>
      </c>
      <c r="J534" s="128" t="str">
        <f>IF(B534&lt;&gt;"",_xlfn.VAR.S(INDEX(Scores,1,A534):INDEX(Scores,1000,A534)),"")</f>
        <v/>
      </c>
      <c r="K534" s="128" t="str">
        <f>IF(B534&lt;&gt;"",_xlfn.STDEV.S(INDEX(Scores,1,A534):INDEX(Scores,1000,A534)),"")</f>
        <v/>
      </c>
    </row>
    <row r="535" spans="1:11" x14ac:dyDescent="0.35">
      <c r="A535" s="122" t="str">
        <f t="shared" si="18"/>
        <v/>
      </c>
      <c r="B535" s="124" t="str">
        <f>IFERROR(LOOKUP(A535,'2. Enter scores'!$G$12:$AE$12,'2. Enter scores'!$G$14:$AE$14),"")</f>
        <v/>
      </c>
      <c r="C535" s="116" t="str">
        <f>IF(B535&lt;&gt;"",MIN(INDEX(Scores,1,A535):INDEX(Scores,1000,A535)),"")</f>
        <v/>
      </c>
      <c r="D535" s="116" t="str">
        <f>IF(B535&lt;&gt;"",MAX(INDEX(Scores,1,A535):INDEX(Scores,1000,A535)),"")</f>
        <v/>
      </c>
      <c r="E535" s="116" t="str">
        <f t="shared" si="17"/>
        <v/>
      </c>
      <c r="F535" s="116" t="str">
        <f>IF(B535&lt;&gt;"",SUM(INDEX(Scores,1,A535):INDEX(Scores,1000,A535))/(Number_of_participants*E535),"")</f>
        <v/>
      </c>
      <c r="G535" s="116" t="str">
        <f>IF(B535&lt;&gt;"",CORREL(INDEX(Scores,1,A535):INDEX(Scores,1000,A535),INDEX(Rest_scores,1,A535):INDEX(Rest_scores,1000,A535)),"")</f>
        <v/>
      </c>
      <c r="H535" s="116" t="str">
        <f>IF(B535&lt;&gt;"",CORREL(INDEX(Scores,1,A535):INDEX(Scores,1000,A535),Total_score),"")</f>
        <v/>
      </c>
      <c r="I535" s="116" t="str">
        <f>IF(B535&lt;&gt;"",CORREL(INDEX(Scores,1,A535):INDEX(Scores,1000,A535),Grade),"")</f>
        <v/>
      </c>
      <c r="J535" s="128" t="str">
        <f>IF(B535&lt;&gt;"",_xlfn.VAR.S(INDEX(Scores,1,A535):INDEX(Scores,1000,A535)),"")</f>
        <v/>
      </c>
      <c r="K535" s="128" t="str">
        <f>IF(B535&lt;&gt;"",_xlfn.STDEV.S(INDEX(Scores,1,A535):INDEX(Scores,1000,A535)),"")</f>
        <v/>
      </c>
    </row>
    <row r="536" spans="1:11" x14ac:dyDescent="0.35">
      <c r="A536" s="122" t="str">
        <f t="shared" si="18"/>
        <v/>
      </c>
      <c r="B536" s="124" t="str">
        <f>IFERROR(LOOKUP(A536,'2. Enter scores'!$G$12:$AE$12,'2. Enter scores'!$G$14:$AE$14),"")</f>
        <v/>
      </c>
      <c r="C536" s="116" t="str">
        <f>IF(B536&lt;&gt;"",MIN(INDEX(Scores,1,A536):INDEX(Scores,1000,A536)),"")</f>
        <v/>
      </c>
      <c r="D536" s="116" t="str">
        <f>IF(B536&lt;&gt;"",MAX(INDEX(Scores,1,A536):INDEX(Scores,1000,A536)),"")</f>
        <v/>
      </c>
      <c r="E536" s="116" t="str">
        <f t="shared" si="17"/>
        <v/>
      </c>
      <c r="F536" s="116" t="str">
        <f>IF(B536&lt;&gt;"",SUM(INDEX(Scores,1,A536):INDEX(Scores,1000,A536))/(Number_of_participants*E536),"")</f>
        <v/>
      </c>
      <c r="G536" s="116" t="str">
        <f>IF(B536&lt;&gt;"",CORREL(INDEX(Scores,1,A536):INDEX(Scores,1000,A536),INDEX(Rest_scores,1,A536):INDEX(Rest_scores,1000,A536)),"")</f>
        <v/>
      </c>
      <c r="H536" s="116" t="str">
        <f>IF(B536&lt;&gt;"",CORREL(INDEX(Scores,1,A536):INDEX(Scores,1000,A536),Total_score),"")</f>
        <v/>
      </c>
      <c r="I536" s="116" t="str">
        <f>IF(B536&lt;&gt;"",CORREL(INDEX(Scores,1,A536):INDEX(Scores,1000,A536),Grade),"")</f>
        <v/>
      </c>
      <c r="J536" s="128" t="str">
        <f>IF(B536&lt;&gt;"",_xlfn.VAR.S(INDEX(Scores,1,A536):INDEX(Scores,1000,A536)),"")</f>
        <v/>
      </c>
      <c r="K536" s="128" t="str">
        <f>IF(B536&lt;&gt;"",_xlfn.STDEV.S(INDEX(Scores,1,A536):INDEX(Scores,1000,A536)),"")</f>
        <v/>
      </c>
    </row>
    <row r="537" spans="1:11" x14ac:dyDescent="0.35">
      <c r="A537" s="122" t="str">
        <f t="shared" si="18"/>
        <v/>
      </c>
      <c r="B537" s="124" t="str">
        <f>IFERROR(LOOKUP(A537,'2. Enter scores'!$G$12:$AE$12,'2. Enter scores'!$G$14:$AE$14),"")</f>
        <v/>
      </c>
      <c r="C537" s="116" t="str">
        <f>IF(B537&lt;&gt;"",MIN(INDEX(Scores,1,A537):INDEX(Scores,1000,A537)),"")</f>
        <v/>
      </c>
      <c r="D537" s="116" t="str">
        <f>IF(B537&lt;&gt;"",MAX(INDEX(Scores,1,A537):INDEX(Scores,1000,A537)),"")</f>
        <v/>
      </c>
      <c r="E537" s="116" t="str">
        <f t="shared" si="17"/>
        <v/>
      </c>
      <c r="F537" s="116" t="str">
        <f>IF(B537&lt;&gt;"",SUM(INDEX(Scores,1,A537):INDEX(Scores,1000,A537))/(Number_of_participants*E537),"")</f>
        <v/>
      </c>
      <c r="G537" s="116" t="str">
        <f>IF(B537&lt;&gt;"",CORREL(INDEX(Scores,1,A537):INDEX(Scores,1000,A537),INDEX(Rest_scores,1,A537):INDEX(Rest_scores,1000,A537)),"")</f>
        <v/>
      </c>
      <c r="H537" s="116" t="str">
        <f>IF(B537&lt;&gt;"",CORREL(INDEX(Scores,1,A537):INDEX(Scores,1000,A537),Total_score),"")</f>
        <v/>
      </c>
      <c r="I537" s="116" t="str">
        <f>IF(B537&lt;&gt;"",CORREL(INDEX(Scores,1,A537):INDEX(Scores,1000,A537),Grade),"")</f>
        <v/>
      </c>
      <c r="J537" s="128" t="str">
        <f>IF(B537&lt;&gt;"",_xlfn.VAR.S(INDEX(Scores,1,A537):INDEX(Scores,1000,A537)),"")</f>
        <v/>
      </c>
      <c r="K537" s="128" t="str">
        <f>IF(B537&lt;&gt;"",_xlfn.STDEV.S(INDEX(Scores,1,A537):INDEX(Scores,1000,A537)),"")</f>
        <v/>
      </c>
    </row>
    <row r="538" spans="1:11" x14ac:dyDescent="0.35">
      <c r="A538" s="122" t="str">
        <f t="shared" si="18"/>
        <v/>
      </c>
      <c r="B538" s="124" t="str">
        <f>IFERROR(LOOKUP(A538,'2. Enter scores'!$G$12:$AE$12,'2. Enter scores'!$G$14:$AE$14),"")</f>
        <v/>
      </c>
      <c r="C538" s="116" t="str">
        <f>IF(B538&lt;&gt;"",MIN(INDEX(Scores,1,A538):INDEX(Scores,1000,A538)),"")</f>
        <v/>
      </c>
      <c r="D538" s="116" t="str">
        <f>IF(B538&lt;&gt;"",MAX(INDEX(Scores,1,A538):INDEX(Scores,1000,A538)),"")</f>
        <v/>
      </c>
      <c r="E538" s="116" t="str">
        <f t="shared" si="17"/>
        <v/>
      </c>
      <c r="F538" s="116" t="str">
        <f>IF(B538&lt;&gt;"",SUM(INDEX(Scores,1,A538):INDEX(Scores,1000,A538))/(Number_of_participants*E538),"")</f>
        <v/>
      </c>
      <c r="G538" s="116" t="str">
        <f>IF(B538&lt;&gt;"",CORREL(INDEX(Scores,1,A538):INDEX(Scores,1000,A538),INDEX(Rest_scores,1,A538):INDEX(Rest_scores,1000,A538)),"")</f>
        <v/>
      </c>
      <c r="H538" s="116" t="str">
        <f>IF(B538&lt;&gt;"",CORREL(INDEX(Scores,1,A538):INDEX(Scores,1000,A538),Total_score),"")</f>
        <v/>
      </c>
      <c r="I538" s="116" t="str">
        <f>IF(B538&lt;&gt;"",CORREL(INDEX(Scores,1,A538):INDEX(Scores,1000,A538),Grade),"")</f>
        <v/>
      </c>
      <c r="J538" s="128" t="str">
        <f>IF(B538&lt;&gt;"",_xlfn.VAR.S(INDEX(Scores,1,A538):INDEX(Scores,1000,A538)),"")</f>
        <v/>
      </c>
      <c r="K538" s="128" t="str">
        <f>IF(B538&lt;&gt;"",_xlfn.STDEV.S(INDEX(Scores,1,A538):INDEX(Scores,1000,A538)),"")</f>
        <v/>
      </c>
    </row>
    <row r="539" spans="1:11" x14ac:dyDescent="0.35">
      <c r="A539" s="122" t="str">
        <f t="shared" si="18"/>
        <v/>
      </c>
      <c r="B539" s="124" t="str">
        <f>IFERROR(LOOKUP(A539,'2. Enter scores'!$G$12:$AE$12,'2. Enter scores'!$G$14:$AE$14),"")</f>
        <v/>
      </c>
      <c r="C539" s="116" t="str">
        <f>IF(B539&lt;&gt;"",MIN(INDEX(Scores,1,A539):INDEX(Scores,1000,A539)),"")</f>
        <v/>
      </c>
      <c r="D539" s="116" t="str">
        <f>IF(B539&lt;&gt;"",MAX(INDEX(Scores,1,A539):INDEX(Scores,1000,A539)),"")</f>
        <v/>
      </c>
      <c r="E539" s="116" t="str">
        <f t="shared" si="17"/>
        <v/>
      </c>
      <c r="F539" s="116" t="str">
        <f>IF(B539&lt;&gt;"",SUM(INDEX(Scores,1,A539):INDEX(Scores,1000,A539))/(Number_of_participants*E539),"")</f>
        <v/>
      </c>
      <c r="G539" s="116" t="str">
        <f>IF(B539&lt;&gt;"",CORREL(INDEX(Scores,1,A539):INDEX(Scores,1000,A539),INDEX(Rest_scores,1,A539):INDEX(Rest_scores,1000,A539)),"")</f>
        <v/>
      </c>
      <c r="H539" s="116" t="str">
        <f>IF(B539&lt;&gt;"",CORREL(INDEX(Scores,1,A539):INDEX(Scores,1000,A539),Total_score),"")</f>
        <v/>
      </c>
      <c r="I539" s="116" t="str">
        <f>IF(B539&lt;&gt;"",CORREL(INDEX(Scores,1,A539):INDEX(Scores,1000,A539),Grade),"")</f>
        <v/>
      </c>
      <c r="J539" s="128" t="str">
        <f>IF(B539&lt;&gt;"",_xlfn.VAR.S(INDEX(Scores,1,A539):INDEX(Scores,1000,A539)),"")</f>
        <v/>
      </c>
      <c r="K539" s="128" t="str">
        <f>IF(B539&lt;&gt;"",_xlfn.STDEV.S(INDEX(Scores,1,A539):INDEX(Scores,1000,A539)),"")</f>
        <v/>
      </c>
    </row>
    <row r="540" spans="1:11" x14ac:dyDescent="0.35">
      <c r="A540" s="122" t="str">
        <f t="shared" si="18"/>
        <v/>
      </c>
      <c r="B540" s="124" t="str">
        <f>IFERROR(LOOKUP(A540,'2. Enter scores'!$G$12:$AE$12,'2. Enter scores'!$G$14:$AE$14),"")</f>
        <v/>
      </c>
      <c r="C540" s="116" t="str">
        <f>IF(B540&lt;&gt;"",MIN(INDEX(Scores,1,A540):INDEX(Scores,1000,A540)),"")</f>
        <v/>
      </c>
      <c r="D540" s="116" t="str">
        <f>IF(B540&lt;&gt;"",MAX(INDEX(Scores,1,A540):INDEX(Scores,1000,A540)),"")</f>
        <v/>
      </c>
      <c r="E540" s="116" t="str">
        <f t="shared" si="17"/>
        <v/>
      </c>
      <c r="F540" s="116" t="str">
        <f>IF(B540&lt;&gt;"",SUM(INDEX(Scores,1,A540):INDEX(Scores,1000,A540))/(Number_of_participants*E540),"")</f>
        <v/>
      </c>
      <c r="G540" s="116" t="str">
        <f>IF(B540&lt;&gt;"",CORREL(INDEX(Scores,1,A540):INDEX(Scores,1000,A540),INDEX(Rest_scores,1,A540):INDEX(Rest_scores,1000,A540)),"")</f>
        <v/>
      </c>
      <c r="H540" s="116" t="str">
        <f>IF(B540&lt;&gt;"",CORREL(INDEX(Scores,1,A540):INDEX(Scores,1000,A540),Total_score),"")</f>
        <v/>
      </c>
      <c r="I540" s="116" t="str">
        <f>IF(B540&lt;&gt;"",CORREL(INDEX(Scores,1,A540):INDEX(Scores,1000,A540),Grade),"")</f>
        <v/>
      </c>
      <c r="J540" s="128" t="str">
        <f>IF(B540&lt;&gt;"",_xlfn.VAR.S(INDEX(Scores,1,A540):INDEX(Scores,1000,A540)),"")</f>
        <v/>
      </c>
      <c r="K540" s="128" t="str">
        <f>IF(B540&lt;&gt;"",_xlfn.STDEV.S(INDEX(Scores,1,A540):INDEX(Scores,1000,A540)),"")</f>
        <v/>
      </c>
    </row>
    <row r="541" spans="1:11" x14ac:dyDescent="0.35">
      <c r="A541" s="122" t="str">
        <f t="shared" si="18"/>
        <v/>
      </c>
      <c r="B541" s="124" t="str">
        <f>IFERROR(LOOKUP(A541,'2. Enter scores'!$G$12:$AE$12,'2. Enter scores'!$G$14:$AE$14),"")</f>
        <v/>
      </c>
      <c r="C541" s="116" t="str">
        <f>IF(B541&lt;&gt;"",MIN(INDEX(Scores,1,A541):INDEX(Scores,1000,A541)),"")</f>
        <v/>
      </c>
      <c r="D541" s="116" t="str">
        <f>IF(B541&lt;&gt;"",MAX(INDEX(Scores,1,A541):INDEX(Scores,1000,A541)),"")</f>
        <v/>
      </c>
      <c r="E541" s="116" t="str">
        <f t="shared" si="17"/>
        <v/>
      </c>
      <c r="F541" s="116" t="str">
        <f>IF(B541&lt;&gt;"",SUM(INDEX(Scores,1,A541):INDEX(Scores,1000,A541))/(Number_of_participants*E541),"")</f>
        <v/>
      </c>
      <c r="G541" s="116" t="str">
        <f>IF(B541&lt;&gt;"",CORREL(INDEX(Scores,1,A541):INDEX(Scores,1000,A541),INDEX(Rest_scores,1,A541):INDEX(Rest_scores,1000,A541)),"")</f>
        <v/>
      </c>
      <c r="H541" s="116" t="str">
        <f>IF(B541&lt;&gt;"",CORREL(INDEX(Scores,1,A541):INDEX(Scores,1000,A541),Total_score),"")</f>
        <v/>
      </c>
      <c r="I541" s="116" t="str">
        <f>IF(B541&lt;&gt;"",CORREL(INDEX(Scores,1,A541):INDEX(Scores,1000,A541),Grade),"")</f>
        <v/>
      </c>
      <c r="J541" s="128" t="str">
        <f>IF(B541&lt;&gt;"",_xlfn.VAR.S(INDEX(Scores,1,A541):INDEX(Scores,1000,A541)),"")</f>
        <v/>
      </c>
      <c r="K541" s="128" t="str">
        <f>IF(B541&lt;&gt;"",_xlfn.STDEV.S(INDEX(Scores,1,A541):INDEX(Scores,1000,A541)),"")</f>
        <v/>
      </c>
    </row>
    <row r="542" spans="1:11" x14ac:dyDescent="0.35">
      <c r="A542" s="122" t="str">
        <f t="shared" si="18"/>
        <v/>
      </c>
      <c r="B542" s="124" t="str">
        <f>IFERROR(LOOKUP(A542,'2. Enter scores'!$G$12:$AE$12,'2. Enter scores'!$G$14:$AE$14),"")</f>
        <v/>
      </c>
      <c r="C542" s="116" t="str">
        <f>IF(B542&lt;&gt;"",MIN(INDEX(Scores,1,A542):INDEX(Scores,1000,A542)),"")</f>
        <v/>
      </c>
      <c r="D542" s="116" t="str">
        <f>IF(B542&lt;&gt;"",MAX(INDEX(Scores,1,A542):INDEX(Scores,1000,A542)),"")</f>
        <v/>
      </c>
      <c r="E542" s="116" t="str">
        <f t="shared" si="17"/>
        <v/>
      </c>
      <c r="F542" s="116" t="str">
        <f>IF(B542&lt;&gt;"",SUM(INDEX(Scores,1,A542):INDEX(Scores,1000,A542))/(Number_of_participants*E542),"")</f>
        <v/>
      </c>
      <c r="G542" s="116" t="str">
        <f>IF(B542&lt;&gt;"",CORREL(INDEX(Scores,1,A542):INDEX(Scores,1000,A542),INDEX(Rest_scores,1,A542):INDEX(Rest_scores,1000,A542)),"")</f>
        <v/>
      </c>
      <c r="H542" s="116" t="str">
        <f>IF(B542&lt;&gt;"",CORREL(INDEX(Scores,1,A542):INDEX(Scores,1000,A542),Total_score),"")</f>
        <v/>
      </c>
      <c r="I542" s="116" t="str">
        <f>IF(B542&lt;&gt;"",CORREL(INDEX(Scores,1,A542):INDEX(Scores,1000,A542),Grade),"")</f>
        <v/>
      </c>
      <c r="J542" s="128" t="str">
        <f>IF(B542&lt;&gt;"",_xlfn.VAR.S(INDEX(Scores,1,A542):INDEX(Scores,1000,A542)),"")</f>
        <v/>
      </c>
      <c r="K542" s="128" t="str">
        <f>IF(B542&lt;&gt;"",_xlfn.STDEV.S(INDEX(Scores,1,A542):INDEX(Scores,1000,A542)),"")</f>
        <v/>
      </c>
    </row>
    <row r="543" spans="1:11" x14ac:dyDescent="0.35">
      <c r="A543" s="122" t="str">
        <f t="shared" si="18"/>
        <v/>
      </c>
      <c r="B543" s="124" t="str">
        <f>IFERROR(LOOKUP(A543,'2. Enter scores'!$G$12:$AE$12,'2. Enter scores'!$G$14:$AE$14),"")</f>
        <v/>
      </c>
      <c r="C543" s="116" t="str">
        <f>IF(B543&lt;&gt;"",MIN(INDEX(Scores,1,A543):INDEX(Scores,1000,A543)),"")</f>
        <v/>
      </c>
      <c r="D543" s="116" t="str">
        <f>IF(B543&lt;&gt;"",MAX(INDEX(Scores,1,A543):INDEX(Scores,1000,A543)),"")</f>
        <v/>
      </c>
      <c r="E543" s="116" t="str">
        <f t="shared" si="17"/>
        <v/>
      </c>
      <c r="F543" s="116" t="str">
        <f>IF(B543&lt;&gt;"",SUM(INDEX(Scores,1,A543):INDEX(Scores,1000,A543))/(Number_of_participants*E543),"")</f>
        <v/>
      </c>
      <c r="G543" s="116" t="str">
        <f>IF(B543&lt;&gt;"",CORREL(INDEX(Scores,1,A543):INDEX(Scores,1000,A543),INDEX(Rest_scores,1,A543):INDEX(Rest_scores,1000,A543)),"")</f>
        <v/>
      </c>
      <c r="H543" s="116" t="str">
        <f>IF(B543&lt;&gt;"",CORREL(INDEX(Scores,1,A543):INDEX(Scores,1000,A543),Total_score),"")</f>
        <v/>
      </c>
      <c r="I543" s="116" t="str">
        <f>IF(B543&lt;&gt;"",CORREL(INDEX(Scores,1,A543):INDEX(Scores,1000,A543),Grade),"")</f>
        <v/>
      </c>
      <c r="J543" s="128" t="str">
        <f>IF(B543&lt;&gt;"",_xlfn.VAR.S(INDEX(Scores,1,A543):INDEX(Scores,1000,A543)),"")</f>
        <v/>
      </c>
      <c r="K543" s="128" t="str">
        <f>IF(B543&lt;&gt;"",_xlfn.STDEV.S(INDEX(Scores,1,A543):INDEX(Scores,1000,A543)),"")</f>
        <v/>
      </c>
    </row>
    <row r="544" spans="1:11" x14ac:dyDescent="0.35">
      <c r="A544" s="122" t="str">
        <f t="shared" si="18"/>
        <v/>
      </c>
      <c r="B544" s="124" t="str">
        <f>IFERROR(LOOKUP(A544,'2. Enter scores'!$G$12:$AE$12,'2. Enter scores'!$G$14:$AE$14),"")</f>
        <v/>
      </c>
      <c r="C544" s="116" t="str">
        <f>IF(B544&lt;&gt;"",MIN(INDEX(Scores,1,A544):INDEX(Scores,1000,A544)),"")</f>
        <v/>
      </c>
      <c r="D544" s="116" t="str">
        <f>IF(B544&lt;&gt;"",MAX(INDEX(Scores,1,A544):INDEX(Scores,1000,A544)),"")</f>
        <v/>
      </c>
      <c r="E544" s="116" t="str">
        <f t="shared" si="17"/>
        <v/>
      </c>
      <c r="F544" s="116" t="str">
        <f>IF(B544&lt;&gt;"",SUM(INDEX(Scores,1,A544):INDEX(Scores,1000,A544))/(Number_of_participants*E544),"")</f>
        <v/>
      </c>
      <c r="G544" s="116" t="str">
        <f>IF(B544&lt;&gt;"",CORREL(INDEX(Scores,1,A544):INDEX(Scores,1000,A544),INDEX(Rest_scores,1,A544):INDEX(Rest_scores,1000,A544)),"")</f>
        <v/>
      </c>
      <c r="H544" s="116" t="str">
        <f>IF(B544&lt;&gt;"",CORREL(INDEX(Scores,1,A544):INDEX(Scores,1000,A544),Total_score),"")</f>
        <v/>
      </c>
      <c r="I544" s="116" t="str">
        <f>IF(B544&lt;&gt;"",CORREL(INDEX(Scores,1,A544):INDEX(Scores,1000,A544),Grade),"")</f>
        <v/>
      </c>
      <c r="J544" s="128" t="str">
        <f>IF(B544&lt;&gt;"",_xlfn.VAR.S(INDEX(Scores,1,A544):INDEX(Scores,1000,A544)),"")</f>
        <v/>
      </c>
      <c r="K544" s="128" t="str">
        <f>IF(B544&lt;&gt;"",_xlfn.STDEV.S(INDEX(Scores,1,A544):INDEX(Scores,1000,A544)),"")</f>
        <v/>
      </c>
    </row>
    <row r="545" spans="1:11" x14ac:dyDescent="0.35">
      <c r="A545" s="122" t="str">
        <f t="shared" si="18"/>
        <v/>
      </c>
      <c r="B545" s="124" t="str">
        <f>IFERROR(LOOKUP(A545,'2. Enter scores'!$G$12:$AE$12,'2. Enter scores'!$G$14:$AE$14),"")</f>
        <v/>
      </c>
      <c r="C545" s="116" t="str">
        <f>IF(B545&lt;&gt;"",MIN(INDEX(Scores,1,A545):INDEX(Scores,1000,A545)),"")</f>
        <v/>
      </c>
      <c r="D545" s="116" t="str">
        <f>IF(B545&lt;&gt;"",MAX(INDEX(Scores,1,A545):INDEX(Scores,1000,A545)),"")</f>
        <v/>
      </c>
      <c r="E545" s="116" t="str">
        <f t="shared" si="17"/>
        <v/>
      </c>
      <c r="F545" s="116" t="str">
        <f>IF(B545&lt;&gt;"",SUM(INDEX(Scores,1,A545):INDEX(Scores,1000,A545))/(Number_of_participants*E545),"")</f>
        <v/>
      </c>
      <c r="G545" s="116" t="str">
        <f>IF(B545&lt;&gt;"",CORREL(INDEX(Scores,1,A545):INDEX(Scores,1000,A545),INDEX(Rest_scores,1,A545):INDEX(Rest_scores,1000,A545)),"")</f>
        <v/>
      </c>
      <c r="H545" s="116" t="str">
        <f>IF(B545&lt;&gt;"",CORREL(INDEX(Scores,1,A545):INDEX(Scores,1000,A545),Total_score),"")</f>
        <v/>
      </c>
      <c r="I545" s="116" t="str">
        <f>IF(B545&lt;&gt;"",CORREL(INDEX(Scores,1,A545):INDEX(Scores,1000,A545),Grade),"")</f>
        <v/>
      </c>
      <c r="J545" s="128" t="str">
        <f>IF(B545&lt;&gt;"",_xlfn.VAR.S(INDEX(Scores,1,A545):INDEX(Scores,1000,A545)),"")</f>
        <v/>
      </c>
      <c r="K545" s="128" t="str">
        <f>IF(B545&lt;&gt;"",_xlfn.STDEV.S(INDEX(Scores,1,A545):INDEX(Scores,1000,A545)),"")</f>
        <v/>
      </c>
    </row>
    <row r="546" spans="1:11" x14ac:dyDescent="0.35">
      <c r="A546" s="122" t="str">
        <f t="shared" si="18"/>
        <v/>
      </c>
      <c r="B546" s="124" t="str">
        <f>IFERROR(LOOKUP(A546,'2. Enter scores'!$G$12:$AE$12,'2. Enter scores'!$G$14:$AE$14),"")</f>
        <v/>
      </c>
      <c r="C546" s="116" t="str">
        <f>IF(B546&lt;&gt;"",MIN(INDEX(Scores,1,A546):INDEX(Scores,1000,A546)),"")</f>
        <v/>
      </c>
      <c r="D546" s="116" t="str">
        <f>IF(B546&lt;&gt;"",MAX(INDEX(Scores,1,A546):INDEX(Scores,1000,A546)),"")</f>
        <v/>
      </c>
      <c r="E546" s="116" t="str">
        <f t="shared" si="17"/>
        <v/>
      </c>
      <c r="F546" s="116" t="str">
        <f>IF(B546&lt;&gt;"",SUM(INDEX(Scores,1,A546):INDEX(Scores,1000,A546))/(Number_of_participants*E546),"")</f>
        <v/>
      </c>
      <c r="G546" s="116" t="str">
        <f>IF(B546&lt;&gt;"",CORREL(INDEX(Scores,1,A546):INDEX(Scores,1000,A546),INDEX(Rest_scores,1,A546):INDEX(Rest_scores,1000,A546)),"")</f>
        <v/>
      </c>
      <c r="H546" s="116" t="str">
        <f>IF(B546&lt;&gt;"",CORREL(INDEX(Scores,1,A546):INDEX(Scores,1000,A546),Total_score),"")</f>
        <v/>
      </c>
      <c r="I546" s="116" t="str">
        <f>IF(B546&lt;&gt;"",CORREL(INDEX(Scores,1,A546):INDEX(Scores,1000,A546),Grade),"")</f>
        <v/>
      </c>
      <c r="J546" s="128" t="str">
        <f>IF(B546&lt;&gt;"",_xlfn.VAR.S(INDEX(Scores,1,A546):INDEX(Scores,1000,A546)),"")</f>
        <v/>
      </c>
      <c r="K546" s="128" t="str">
        <f>IF(B546&lt;&gt;"",_xlfn.STDEV.S(INDEX(Scores,1,A546):INDEX(Scores,1000,A546)),"")</f>
        <v/>
      </c>
    </row>
    <row r="547" spans="1:11" x14ac:dyDescent="0.35">
      <c r="A547" s="122" t="str">
        <f t="shared" si="18"/>
        <v/>
      </c>
      <c r="B547" s="124" t="str">
        <f>IFERROR(LOOKUP(A547,'2. Enter scores'!$G$12:$AE$12,'2. Enter scores'!$G$14:$AE$14),"")</f>
        <v/>
      </c>
      <c r="C547" s="116" t="str">
        <f>IF(B547&lt;&gt;"",MIN(INDEX(Scores,1,A547):INDEX(Scores,1000,A547)),"")</f>
        <v/>
      </c>
      <c r="D547" s="116" t="str">
        <f>IF(B547&lt;&gt;"",MAX(INDEX(Scores,1,A547):INDEX(Scores,1000,A547)),"")</f>
        <v/>
      </c>
      <c r="E547" s="116" t="str">
        <f t="shared" si="17"/>
        <v/>
      </c>
      <c r="F547" s="116" t="str">
        <f>IF(B547&lt;&gt;"",SUM(INDEX(Scores,1,A547):INDEX(Scores,1000,A547))/(Number_of_participants*E547),"")</f>
        <v/>
      </c>
      <c r="G547" s="116" t="str">
        <f>IF(B547&lt;&gt;"",CORREL(INDEX(Scores,1,A547):INDEX(Scores,1000,A547),INDEX(Rest_scores,1,A547):INDEX(Rest_scores,1000,A547)),"")</f>
        <v/>
      </c>
      <c r="H547" s="116" t="str">
        <f>IF(B547&lt;&gt;"",CORREL(INDEX(Scores,1,A547):INDEX(Scores,1000,A547),Total_score),"")</f>
        <v/>
      </c>
      <c r="I547" s="116" t="str">
        <f>IF(B547&lt;&gt;"",CORREL(INDEX(Scores,1,A547):INDEX(Scores,1000,A547),Grade),"")</f>
        <v/>
      </c>
      <c r="J547" s="128" t="str">
        <f>IF(B547&lt;&gt;"",_xlfn.VAR.S(INDEX(Scores,1,A547):INDEX(Scores,1000,A547)),"")</f>
        <v/>
      </c>
      <c r="K547" s="128" t="str">
        <f>IF(B547&lt;&gt;"",_xlfn.STDEV.S(INDEX(Scores,1,A547):INDEX(Scores,1000,A547)),"")</f>
        <v/>
      </c>
    </row>
    <row r="548" spans="1:11" x14ac:dyDescent="0.35">
      <c r="A548" s="122" t="str">
        <f t="shared" si="18"/>
        <v/>
      </c>
      <c r="B548" s="124" t="str">
        <f>IFERROR(LOOKUP(A548,'2. Enter scores'!$G$12:$AE$12,'2. Enter scores'!$G$14:$AE$14),"")</f>
        <v/>
      </c>
      <c r="C548" s="116" t="str">
        <f>IF(B548&lt;&gt;"",MIN(INDEX(Scores,1,A548):INDEX(Scores,1000,A548)),"")</f>
        <v/>
      </c>
      <c r="D548" s="116" t="str">
        <f>IF(B548&lt;&gt;"",MAX(INDEX(Scores,1,A548):INDEX(Scores,1000,A548)),"")</f>
        <v/>
      </c>
      <c r="E548" s="116" t="str">
        <f t="shared" si="17"/>
        <v/>
      </c>
      <c r="F548" s="116" t="str">
        <f>IF(B548&lt;&gt;"",SUM(INDEX(Scores,1,A548):INDEX(Scores,1000,A548))/(Number_of_participants*E548),"")</f>
        <v/>
      </c>
      <c r="G548" s="116" t="str">
        <f>IF(B548&lt;&gt;"",CORREL(INDEX(Scores,1,A548):INDEX(Scores,1000,A548),INDEX(Rest_scores,1,A548):INDEX(Rest_scores,1000,A548)),"")</f>
        <v/>
      </c>
      <c r="H548" s="116" t="str">
        <f>IF(B548&lt;&gt;"",CORREL(INDEX(Scores,1,A548):INDEX(Scores,1000,A548),Total_score),"")</f>
        <v/>
      </c>
      <c r="I548" s="116" t="str">
        <f>IF(B548&lt;&gt;"",CORREL(INDEX(Scores,1,A548):INDEX(Scores,1000,A548),Grade),"")</f>
        <v/>
      </c>
      <c r="J548" s="128" t="str">
        <f>IF(B548&lt;&gt;"",_xlfn.VAR.S(INDEX(Scores,1,A548):INDEX(Scores,1000,A548)),"")</f>
        <v/>
      </c>
      <c r="K548" s="128" t="str">
        <f>IF(B548&lt;&gt;"",_xlfn.STDEV.S(INDEX(Scores,1,A548):INDEX(Scores,1000,A548)),"")</f>
        <v/>
      </c>
    </row>
    <row r="549" spans="1:11" x14ac:dyDescent="0.35">
      <c r="A549" s="122" t="str">
        <f t="shared" si="18"/>
        <v/>
      </c>
      <c r="B549" s="124" t="str">
        <f>IFERROR(LOOKUP(A549,'2. Enter scores'!$G$12:$AE$12,'2. Enter scores'!$G$14:$AE$14),"")</f>
        <v/>
      </c>
      <c r="C549" s="116" t="str">
        <f>IF(B549&lt;&gt;"",MIN(INDEX(Scores,1,A549):INDEX(Scores,1000,A549)),"")</f>
        <v/>
      </c>
      <c r="D549" s="116" t="str">
        <f>IF(B549&lt;&gt;"",MAX(INDEX(Scores,1,A549):INDEX(Scores,1000,A549)),"")</f>
        <v/>
      </c>
      <c r="E549" s="116" t="str">
        <f t="shared" si="17"/>
        <v/>
      </c>
      <c r="F549" s="116" t="str">
        <f>IF(B549&lt;&gt;"",SUM(INDEX(Scores,1,A549):INDEX(Scores,1000,A549))/(Number_of_participants*E549),"")</f>
        <v/>
      </c>
      <c r="G549" s="116" t="str">
        <f>IF(B549&lt;&gt;"",CORREL(INDEX(Scores,1,A549):INDEX(Scores,1000,A549),INDEX(Rest_scores,1,A549):INDEX(Rest_scores,1000,A549)),"")</f>
        <v/>
      </c>
      <c r="H549" s="116" t="str">
        <f>IF(B549&lt;&gt;"",CORREL(INDEX(Scores,1,A549):INDEX(Scores,1000,A549),Total_score),"")</f>
        <v/>
      </c>
      <c r="I549" s="116" t="str">
        <f>IF(B549&lt;&gt;"",CORREL(INDEX(Scores,1,A549):INDEX(Scores,1000,A549),Grade),"")</f>
        <v/>
      </c>
      <c r="J549" s="128" t="str">
        <f>IF(B549&lt;&gt;"",_xlfn.VAR.S(INDEX(Scores,1,A549):INDEX(Scores,1000,A549)),"")</f>
        <v/>
      </c>
      <c r="K549" s="128" t="str">
        <f>IF(B549&lt;&gt;"",_xlfn.STDEV.S(INDEX(Scores,1,A549):INDEX(Scores,1000,A549)),"")</f>
        <v/>
      </c>
    </row>
    <row r="550" spans="1:11" x14ac:dyDescent="0.35">
      <c r="A550" s="122" t="str">
        <f t="shared" si="18"/>
        <v/>
      </c>
      <c r="B550" s="124" t="str">
        <f>IFERROR(LOOKUP(A550,'2. Enter scores'!$G$12:$AE$12,'2. Enter scores'!$G$14:$AE$14),"")</f>
        <v/>
      </c>
      <c r="C550" s="116" t="str">
        <f>IF(B550&lt;&gt;"",MIN(INDEX(Scores,1,A550):INDEX(Scores,1000,A550)),"")</f>
        <v/>
      </c>
      <c r="D550" s="116" t="str">
        <f>IF(B550&lt;&gt;"",MAX(INDEX(Scores,1,A550):INDEX(Scores,1000,A550)),"")</f>
        <v/>
      </c>
      <c r="E550" s="116" t="str">
        <f t="shared" si="17"/>
        <v/>
      </c>
      <c r="F550" s="116" t="str">
        <f>IF(B550&lt;&gt;"",SUM(INDEX(Scores,1,A550):INDEX(Scores,1000,A550))/(Number_of_participants*E550),"")</f>
        <v/>
      </c>
      <c r="G550" s="116" t="str">
        <f>IF(B550&lt;&gt;"",CORREL(INDEX(Scores,1,A550):INDEX(Scores,1000,A550),INDEX(Rest_scores,1,A550):INDEX(Rest_scores,1000,A550)),"")</f>
        <v/>
      </c>
      <c r="H550" s="116" t="str">
        <f>IF(B550&lt;&gt;"",CORREL(INDEX(Scores,1,A550):INDEX(Scores,1000,A550),Total_score),"")</f>
        <v/>
      </c>
      <c r="I550" s="116" t="str">
        <f>IF(B550&lt;&gt;"",CORREL(INDEX(Scores,1,A550):INDEX(Scores,1000,A550),Grade),"")</f>
        <v/>
      </c>
      <c r="J550" s="128" t="str">
        <f>IF(B550&lt;&gt;"",_xlfn.VAR.S(INDEX(Scores,1,A550):INDEX(Scores,1000,A550)),"")</f>
        <v/>
      </c>
      <c r="K550" s="128" t="str">
        <f>IF(B550&lt;&gt;"",_xlfn.STDEV.S(INDEX(Scores,1,A550):INDEX(Scores,1000,A550)),"")</f>
        <v/>
      </c>
    </row>
    <row r="551" spans="1:11" x14ac:dyDescent="0.35">
      <c r="A551" s="122" t="str">
        <f t="shared" si="18"/>
        <v/>
      </c>
      <c r="B551" s="124" t="str">
        <f>IFERROR(LOOKUP(A551,'2. Enter scores'!$G$12:$AE$12,'2. Enter scores'!$G$14:$AE$14),"")</f>
        <v/>
      </c>
      <c r="C551" s="116" t="str">
        <f>IF(B551&lt;&gt;"",MIN(INDEX(Scores,1,A551):INDEX(Scores,1000,A551)),"")</f>
        <v/>
      </c>
      <c r="D551" s="116" t="str">
        <f>IF(B551&lt;&gt;"",MAX(INDEX(Scores,1,A551):INDEX(Scores,1000,A551)),"")</f>
        <v/>
      </c>
      <c r="E551" s="116" t="str">
        <f t="shared" si="17"/>
        <v/>
      </c>
      <c r="F551" s="116" t="str">
        <f>IF(B551&lt;&gt;"",SUM(INDEX(Scores,1,A551):INDEX(Scores,1000,A551))/(Number_of_participants*E551),"")</f>
        <v/>
      </c>
      <c r="G551" s="116" t="str">
        <f>IF(B551&lt;&gt;"",CORREL(INDEX(Scores,1,A551):INDEX(Scores,1000,A551),INDEX(Rest_scores,1,A551):INDEX(Rest_scores,1000,A551)),"")</f>
        <v/>
      </c>
      <c r="H551" s="116" t="str">
        <f>IF(B551&lt;&gt;"",CORREL(INDEX(Scores,1,A551):INDEX(Scores,1000,A551),Total_score),"")</f>
        <v/>
      </c>
      <c r="I551" s="116" t="str">
        <f>IF(B551&lt;&gt;"",CORREL(INDEX(Scores,1,A551):INDEX(Scores,1000,A551),Grade),"")</f>
        <v/>
      </c>
      <c r="J551" s="128" t="str">
        <f>IF(B551&lt;&gt;"",_xlfn.VAR.S(INDEX(Scores,1,A551):INDEX(Scores,1000,A551)),"")</f>
        <v/>
      </c>
      <c r="K551" s="128" t="str">
        <f>IF(B551&lt;&gt;"",_xlfn.STDEV.S(INDEX(Scores,1,A551):INDEX(Scores,1000,A551)),"")</f>
        <v/>
      </c>
    </row>
    <row r="552" spans="1:11" x14ac:dyDescent="0.35">
      <c r="A552" s="122" t="str">
        <f t="shared" si="18"/>
        <v/>
      </c>
      <c r="B552" s="124" t="str">
        <f>IFERROR(LOOKUP(A552,'2. Enter scores'!$G$12:$AE$12,'2. Enter scores'!$G$14:$AE$14),"")</f>
        <v/>
      </c>
      <c r="C552" s="116" t="str">
        <f>IF(B552&lt;&gt;"",MIN(INDEX(Scores,1,A552):INDEX(Scores,1000,A552)),"")</f>
        <v/>
      </c>
      <c r="D552" s="116" t="str">
        <f>IF(B552&lt;&gt;"",MAX(INDEX(Scores,1,A552):INDEX(Scores,1000,A552)),"")</f>
        <v/>
      </c>
      <c r="E552" s="116" t="str">
        <f t="shared" si="17"/>
        <v/>
      </c>
      <c r="F552" s="116" t="str">
        <f>IF(B552&lt;&gt;"",SUM(INDEX(Scores,1,A552):INDEX(Scores,1000,A552))/(Number_of_participants*E552),"")</f>
        <v/>
      </c>
      <c r="G552" s="116" t="str">
        <f>IF(B552&lt;&gt;"",CORREL(INDEX(Scores,1,A552):INDEX(Scores,1000,A552),INDEX(Rest_scores,1,A552):INDEX(Rest_scores,1000,A552)),"")</f>
        <v/>
      </c>
      <c r="H552" s="116" t="str">
        <f>IF(B552&lt;&gt;"",CORREL(INDEX(Scores,1,A552):INDEX(Scores,1000,A552),Total_score),"")</f>
        <v/>
      </c>
      <c r="I552" s="116" t="str">
        <f>IF(B552&lt;&gt;"",CORREL(INDEX(Scores,1,A552):INDEX(Scores,1000,A552),Grade),"")</f>
        <v/>
      </c>
      <c r="J552" s="128" t="str">
        <f>IF(B552&lt;&gt;"",_xlfn.VAR.S(INDEX(Scores,1,A552):INDEX(Scores,1000,A552)),"")</f>
        <v/>
      </c>
      <c r="K552" s="128" t="str">
        <f>IF(B552&lt;&gt;"",_xlfn.STDEV.S(INDEX(Scores,1,A552):INDEX(Scores,1000,A552)),"")</f>
        <v/>
      </c>
    </row>
    <row r="553" spans="1:11" x14ac:dyDescent="0.35">
      <c r="A553" s="122" t="str">
        <f t="shared" si="18"/>
        <v/>
      </c>
      <c r="B553" s="124" t="str">
        <f>IFERROR(LOOKUP(A553,'2. Enter scores'!$G$12:$AE$12,'2. Enter scores'!$G$14:$AE$14),"")</f>
        <v/>
      </c>
      <c r="C553" s="116" t="str">
        <f>IF(B553&lt;&gt;"",MIN(INDEX(Scores,1,A553):INDEX(Scores,1000,A553)),"")</f>
        <v/>
      </c>
      <c r="D553" s="116" t="str">
        <f>IF(B553&lt;&gt;"",MAX(INDEX(Scores,1,A553):INDEX(Scores,1000,A553)),"")</f>
        <v/>
      </c>
      <c r="E553" s="116" t="str">
        <f t="shared" si="17"/>
        <v/>
      </c>
      <c r="F553" s="116" t="str">
        <f>IF(B553&lt;&gt;"",SUM(INDEX(Scores,1,A553):INDEX(Scores,1000,A553))/(Number_of_participants*E553),"")</f>
        <v/>
      </c>
      <c r="G553" s="116" t="str">
        <f>IF(B553&lt;&gt;"",CORREL(INDEX(Scores,1,A553):INDEX(Scores,1000,A553),INDEX(Rest_scores,1,A553):INDEX(Rest_scores,1000,A553)),"")</f>
        <v/>
      </c>
      <c r="H553" s="116" t="str">
        <f>IF(B553&lt;&gt;"",CORREL(INDEX(Scores,1,A553):INDEX(Scores,1000,A553),Total_score),"")</f>
        <v/>
      </c>
      <c r="I553" s="116" t="str">
        <f>IF(B553&lt;&gt;"",CORREL(INDEX(Scores,1,A553):INDEX(Scores,1000,A553),Grade),"")</f>
        <v/>
      </c>
      <c r="J553" s="128" t="str">
        <f>IF(B553&lt;&gt;"",_xlfn.VAR.S(INDEX(Scores,1,A553):INDEX(Scores,1000,A553)),"")</f>
        <v/>
      </c>
      <c r="K553" s="128" t="str">
        <f>IF(B553&lt;&gt;"",_xlfn.STDEV.S(INDEX(Scores,1,A553):INDEX(Scores,1000,A553)),"")</f>
        <v/>
      </c>
    </row>
    <row r="554" spans="1:11" x14ac:dyDescent="0.35">
      <c r="A554" s="122" t="str">
        <f t="shared" si="18"/>
        <v/>
      </c>
      <c r="B554" s="124" t="str">
        <f>IFERROR(LOOKUP(A554,'2. Enter scores'!$G$12:$AE$12,'2. Enter scores'!$G$14:$AE$14),"")</f>
        <v/>
      </c>
      <c r="C554" s="116" t="str">
        <f>IF(B554&lt;&gt;"",MIN(INDEX(Scores,1,A554):INDEX(Scores,1000,A554)),"")</f>
        <v/>
      </c>
      <c r="D554" s="116" t="str">
        <f>IF(B554&lt;&gt;"",MAX(INDEX(Scores,1,A554):INDEX(Scores,1000,A554)),"")</f>
        <v/>
      </c>
      <c r="E554" s="116" t="str">
        <f t="shared" si="17"/>
        <v/>
      </c>
      <c r="F554" s="116" t="str">
        <f>IF(B554&lt;&gt;"",SUM(INDEX(Scores,1,A554):INDEX(Scores,1000,A554))/(Number_of_participants*E554),"")</f>
        <v/>
      </c>
      <c r="G554" s="116" t="str">
        <f>IF(B554&lt;&gt;"",CORREL(INDEX(Scores,1,A554):INDEX(Scores,1000,A554),INDEX(Rest_scores,1,A554):INDEX(Rest_scores,1000,A554)),"")</f>
        <v/>
      </c>
      <c r="H554" s="116" t="str">
        <f>IF(B554&lt;&gt;"",CORREL(INDEX(Scores,1,A554):INDEX(Scores,1000,A554),Total_score),"")</f>
        <v/>
      </c>
      <c r="I554" s="116" t="str">
        <f>IF(B554&lt;&gt;"",CORREL(INDEX(Scores,1,A554):INDEX(Scores,1000,A554),Grade),"")</f>
        <v/>
      </c>
      <c r="J554" s="128" t="str">
        <f>IF(B554&lt;&gt;"",_xlfn.VAR.S(INDEX(Scores,1,A554):INDEX(Scores,1000,A554)),"")</f>
        <v/>
      </c>
      <c r="K554" s="128" t="str">
        <f>IF(B554&lt;&gt;"",_xlfn.STDEV.S(INDEX(Scores,1,A554):INDEX(Scores,1000,A554)),"")</f>
        <v/>
      </c>
    </row>
    <row r="555" spans="1:11" x14ac:dyDescent="0.35">
      <c r="A555" s="122" t="str">
        <f t="shared" si="18"/>
        <v/>
      </c>
      <c r="B555" s="124" t="str">
        <f>IFERROR(LOOKUP(A555,'2. Enter scores'!$G$12:$AE$12,'2. Enter scores'!$G$14:$AE$14),"")</f>
        <v/>
      </c>
      <c r="C555" s="116" t="str">
        <f>IF(B555&lt;&gt;"",MIN(INDEX(Scores,1,A555):INDEX(Scores,1000,A555)),"")</f>
        <v/>
      </c>
      <c r="D555" s="116" t="str">
        <f>IF(B555&lt;&gt;"",MAX(INDEX(Scores,1,A555):INDEX(Scores,1000,A555)),"")</f>
        <v/>
      </c>
      <c r="E555" s="116" t="str">
        <f t="shared" si="17"/>
        <v/>
      </c>
      <c r="F555" s="116" t="str">
        <f>IF(B555&lt;&gt;"",SUM(INDEX(Scores,1,A555):INDEX(Scores,1000,A555))/(Number_of_participants*E555),"")</f>
        <v/>
      </c>
      <c r="G555" s="116" t="str">
        <f>IF(B555&lt;&gt;"",CORREL(INDEX(Scores,1,A555):INDEX(Scores,1000,A555),INDEX(Rest_scores,1,A555):INDEX(Rest_scores,1000,A555)),"")</f>
        <v/>
      </c>
      <c r="H555" s="116" t="str">
        <f>IF(B555&lt;&gt;"",CORREL(INDEX(Scores,1,A555):INDEX(Scores,1000,A555),Total_score),"")</f>
        <v/>
      </c>
      <c r="I555" s="116" t="str">
        <f>IF(B555&lt;&gt;"",CORREL(INDEX(Scores,1,A555):INDEX(Scores,1000,A555),Grade),"")</f>
        <v/>
      </c>
      <c r="J555" s="128" t="str">
        <f>IF(B555&lt;&gt;"",_xlfn.VAR.S(INDEX(Scores,1,A555):INDEX(Scores,1000,A555)),"")</f>
        <v/>
      </c>
      <c r="K555" s="128" t="str">
        <f>IF(B555&lt;&gt;"",_xlfn.STDEV.S(INDEX(Scores,1,A555):INDEX(Scores,1000,A555)),"")</f>
        <v/>
      </c>
    </row>
    <row r="556" spans="1:11" x14ac:dyDescent="0.35">
      <c r="A556" s="122" t="str">
        <f t="shared" si="18"/>
        <v/>
      </c>
      <c r="B556" s="124" t="str">
        <f>IFERROR(LOOKUP(A556,'2. Enter scores'!$G$12:$AE$12,'2. Enter scores'!$G$14:$AE$14),"")</f>
        <v/>
      </c>
      <c r="C556" s="116" t="str">
        <f>IF(B556&lt;&gt;"",MIN(INDEX(Scores,1,A556):INDEX(Scores,1000,A556)),"")</f>
        <v/>
      </c>
      <c r="D556" s="116" t="str">
        <f>IF(B556&lt;&gt;"",MAX(INDEX(Scores,1,A556):INDEX(Scores,1000,A556)),"")</f>
        <v/>
      </c>
      <c r="E556" s="116" t="str">
        <f t="shared" si="17"/>
        <v/>
      </c>
      <c r="F556" s="116" t="str">
        <f>IF(B556&lt;&gt;"",SUM(INDEX(Scores,1,A556):INDEX(Scores,1000,A556))/(Number_of_participants*E556),"")</f>
        <v/>
      </c>
      <c r="G556" s="116" t="str">
        <f>IF(B556&lt;&gt;"",CORREL(INDEX(Scores,1,A556):INDEX(Scores,1000,A556),INDEX(Rest_scores,1,A556):INDEX(Rest_scores,1000,A556)),"")</f>
        <v/>
      </c>
      <c r="H556" s="116" t="str">
        <f>IF(B556&lt;&gt;"",CORREL(INDEX(Scores,1,A556):INDEX(Scores,1000,A556),Total_score),"")</f>
        <v/>
      </c>
      <c r="I556" s="116" t="str">
        <f>IF(B556&lt;&gt;"",CORREL(INDEX(Scores,1,A556):INDEX(Scores,1000,A556),Grade),"")</f>
        <v/>
      </c>
      <c r="J556" s="128" t="str">
        <f>IF(B556&lt;&gt;"",_xlfn.VAR.S(INDEX(Scores,1,A556):INDEX(Scores,1000,A556)),"")</f>
        <v/>
      </c>
      <c r="K556" s="128" t="str">
        <f>IF(B556&lt;&gt;"",_xlfn.STDEV.S(INDEX(Scores,1,A556):INDEX(Scores,1000,A556)),"")</f>
        <v/>
      </c>
    </row>
    <row r="557" spans="1:11" x14ac:dyDescent="0.35">
      <c r="A557" s="122" t="str">
        <f t="shared" si="18"/>
        <v/>
      </c>
      <c r="B557" s="124" t="str">
        <f>IFERROR(LOOKUP(A557,'2. Enter scores'!$G$12:$AE$12,'2. Enter scores'!$G$14:$AE$14),"")</f>
        <v/>
      </c>
      <c r="C557" s="116" t="str">
        <f>IF(B557&lt;&gt;"",MIN(INDEX(Scores,1,A557):INDEX(Scores,1000,A557)),"")</f>
        <v/>
      </c>
      <c r="D557" s="116" t="str">
        <f>IF(B557&lt;&gt;"",MAX(INDEX(Scores,1,A557):INDEX(Scores,1000,A557)),"")</f>
        <v/>
      </c>
      <c r="E557" s="116" t="str">
        <f t="shared" si="17"/>
        <v/>
      </c>
      <c r="F557" s="116" t="str">
        <f>IF(B557&lt;&gt;"",SUM(INDEX(Scores,1,A557):INDEX(Scores,1000,A557))/(Number_of_participants*E557),"")</f>
        <v/>
      </c>
      <c r="G557" s="116" t="str">
        <f>IF(B557&lt;&gt;"",CORREL(INDEX(Scores,1,A557):INDEX(Scores,1000,A557),INDEX(Rest_scores,1,A557):INDEX(Rest_scores,1000,A557)),"")</f>
        <v/>
      </c>
      <c r="H557" s="116" t="str">
        <f>IF(B557&lt;&gt;"",CORREL(INDEX(Scores,1,A557):INDEX(Scores,1000,A557),Total_score),"")</f>
        <v/>
      </c>
      <c r="I557" s="116" t="str">
        <f>IF(B557&lt;&gt;"",CORREL(INDEX(Scores,1,A557):INDEX(Scores,1000,A557),Grade),"")</f>
        <v/>
      </c>
      <c r="J557" s="128" t="str">
        <f>IF(B557&lt;&gt;"",_xlfn.VAR.S(INDEX(Scores,1,A557):INDEX(Scores,1000,A557)),"")</f>
        <v/>
      </c>
      <c r="K557" s="128" t="str">
        <f>IF(B557&lt;&gt;"",_xlfn.STDEV.S(INDEX(Scores,1,A557):INDEX(Scores,1000,A557)),"")</f>
        <v/>
      </c>
    </row>
    <row r="558" spans="1:11" x14ac:dyDescent="0.35">
      <c r="A558" s="122" t="str">
        <f t="shared" si="18"/>
        <v/>
      </c>
      <c r="B558" s="124" t="str">
        <f>IFERROR(LOOKUP(A558,'2. Enter scores'!$G$12:$AE$12,'2. Enter scores'!$G$14:$AE$14),"")</f>
        <v/>
      </c>
      <c r="C558" s="116" t="str">
        <f>IF(B558&lt;&gt;"",MIN(INDEX(Scores,1,A558):INDEX(Scores,1000,A558)),"")</f>
        <v/>
      </c>
      <c r="D558" s="116" t="str">
        <f>IF(B558&lt;&gt;"",MAX(INDEX(Scores,1,A558):INDEX(Scores,1000,A558)),"")</f>
        <v/>
      </c>
      <c r="E558" s="116" t="str">
        <f t="shared" si="17"/>
        <v/>
      </c>
      <c r="F558" s="116" t="str">
        <f>IF(B558&lt;&gt;"",SUM(INDEX(Scores,1,A558):INDEX(Scores,1000,A558))/(Number_of_participants*E558),"")</f>
        <v/>
      </c>
      <c r="G558" s="116" t="str">
        <f>IF(B558&lt;&gt;"",CORREL(INDEX(Scores,1,A558):INDEX(Scores,1000,A558),INDEX(Rest_scores,1,A558):INDEX(Rest_scores,1000,A558)),"")</f>
        <v/>
      </c>
      <c r="H558" s="116" t="str">
        <f>IF(B558&lt;&gt;"",CORREL(INDEX(Scores,1,A558):INDEX(Scores,1000,A558),Total_score),"")</f>
        <v/>
      </c>
      <c r="I558" s="116" t="str">
        <f>IF(B558&lt;&gt;"",CORREL(INDEX(Scores,1,A558):INDEX(Scores,1000,A558),Grade),"")</f>
        <v/>
      </c>
      <c r="J558" s="128" t="str">
        <f>IF(B558&lt;&gt;"",_xlfn.VAR.S(INDEX(Scores,1,A558):INDEX(Scores,1000,A558)),"")</f>
        <v/>
      </c>
      <c r="K558" s="128" t="str">
        <f>IF(B558&lt;&gt;"",_xlfn.STDEV.S(INDEX(Scores,1,A558):INDEX(Scores,1000,A558)),"")</f>
        <v/>
      </c>
    </row>
    <row r="559" spans="1:11" x14ac:dyDescent="0.35">
      <c r="A559" s="122" t="str">
        <f t="shared" si="18"/>
        <v/>
      </c>
      <c r="B559" s="124" t="str">
        <f>IFERROR(LOOKUP(A559,'2. Enter scores'!$G$12:$AE$12,'2. Enter scores'!$G$14:$AE$14),"")</f>
        <v/>
      </c>
      <c r="C559" s="116" t="str">
        <f>IF(B559&lt;&gt;"",MIN(INDEX(Scores,1,A559):INDEX(Scores,1000,A559)),"")</f>
        <v/>
      </c>
      <c r="D559" s="116" t="str">
        <f>IF(B559&lt;&gt;"",MAX(INDEX(Scores,1,A559):INDEX(Scores,1000,A559)),"")</f>
        <v/>
      </c>
      <c r="E559" s="116" t="str">
        <f t="shared" si="17"/>
        <v/>
      </c>
      <c r="F559" s="116" t="str">
        <f>IF(B559&lt;&gt;"",SUM(INDEX(Scores,1,A559):INDEX(Scores,1000,A559))/(Number_of_participants*E559),"")</f>
        <v/>
      </c>
      <c r="G559" s="116" t="str">
        <f>IF(B559&lt;&gt;"",CORREL(INDEX(Scores,1,A559):INDEX(Scores,1000,A559),INDEX(Rest_scores,1,A559):INDEX(Rest_scores,1000,A559)),"")</f>
        <v/>
      </c>
      <c r="H559" s="116" t="str">
        <f>IF(B559&lt;&gt;"",CORREL(INDEX(Scores,1,A559):INDEX(Scores,1000,A559),Total_score),"")</f>
        <v/>
      </c>
      <c r="I559" s="116" t="str">
        <f>IF(B559&lt;&gt;"",CORREL(INDEX(Scores,1,A559):INDEX(Scores,1000,A559),Grade),"")</f>
        <v/>
      </c>
      <c r="J559" s="128" t="str">
        <f>IF(B559&lt;&gt;"",_xlfn.VAR.S(INDEX(Scores,1,A559):INDEX(Scores,1000,A559)),"")</f>
        <v/>
      </c>
      <c r="K559" s="128" t="str">
        <f>IF(B559&lt;&gt;"",_xlfn.STDEV.S(INDEX(Scores,1,A559):INDEX(Scores,1000,A559)),"")</f>
        <v/>
      </c>
    </row>
    <row r="560" spans="1:11" x14ac:dyDescent="0.35">
      <c r="A560" s="122" t="str">
        <f t="shared" si="18"/>
        <v/>
      </c>
      <c r="B560" s="124" t="str">
        <f>IFERROR(LOOKUP(A560,'2. Enter scores'!$G$12:$AE$12,'2. Enter scores'!$G$14:$AE$14),"")</f>
        <v/>
      </c>
      <c r="C560" s="116" t="str">
        <f>IF(B560&lt;&gt;"",MIN(INDEX(Scores,1,A560):INDEX(Scores,1000,A560)),"")</f>
        <v/>
      </c>
      <c r="D560" s="116" t="str">
        <f>IF(B560&lt;&gt;"",MAX(INDEX(Scores,1,A560):INDEX(Scores,1000,A560)),"")</f>
        <v/>
      </c>
      <c r="E560" s="116" t="str">
        <f t="shared" si="17"/>
        <v/>
      </c>
      <c r="F560" s="116" t="str">
        <f>IF(B560&lt;&gt;"",SUM(INDEX(Scores,1,A560):INDEX(Scores,1000,A560))/(Number_of_participants*E560),"")</f>
        <v/>
      </c>
      <c r="G560" s="116" t="str">
        <f>IF(B560&lt;&gt;"",CORREL(INDEX(Scores,1,A560):INDEX(Scores,1000,A560),INDEX(Rest_scores,1,A560):INDEX(Rest_scores,1000,A560)),"")</f>
        <v/>
      </c>
      <c r="H560" s="116" t="str">
        <f>IF(B560&lt;&gt;"",CORREL(INDEX(Scores,1,A560):INDEX(Scores,1000,A560),Total_score),"")</f>
        <v/>
      </c>
      <c r="I560" s="116" t="str">
        <f>IF(B560&lt;&gt;"",CORREL(INDEX(Scores,1,A560):INDEX(Scores,1000,A560),Grade),"")</f>
        <v/>
      </c>
      <c r="J560" s="128" t="str">
        <f>IF(B560&lt;&gt;"",_xlfn.VAR.S(INDEX(Scores,1,A560):INDEX(Scores,1000,A560)),"")</f>
        <v/>
      </c>
      <c r="K560" s="128" t="str">
        <f>IF(B560&lt;&gt;"",_xlfn.STDEV.S(INDEX(Scores,1,A560):INDEX(Scores,1000,A560)),"")</f>
        <v/>
      </c>
    </row>
    <row r="561" spans="1:11" x14ac:dyDescent="0.35">
      <c r="A561" s="122" t="str">
        <f t="shared" si="18"/>
        <v/>
      </c>
      <c r="B561" s="124" t="str">
        <f>IFERROR(LOOKUP(A561,'2. Enter scores'!$G$12:$AE$12,'2. Enter scores'!$G$14:$AE$14),"")</f>
        <v/>
      </c>
      <c r="C561" s="116" t="str">
        <f>IF(B561&lt;&gt;"",MIN(INDEX(Scores,1,A561):INDEX(Scores,1000,A561)),"")</f>
        <v/>
      </c>
      <c r="D561" s="116" t="str">
        <f>IF(B561&lt;&gt;"",MAX(INDEX(Scores,1,A561):INDEX(Scores,1000,A561)),"")</f>
        <v/>
      </c>
      <c r="E561" s="116" t="str">
        <f t="shared" si="17"/>
        <v/>
      </c>
      <c r="F561" s="116" t="str">
        <f>IF(B561&lt;&gt;"",SUM(INDEX(Scores,1,A561):INDEX(Scores,1000,A561))/(Number_of_participants*E561),"")</f>
        <v/>
      </c>
      <c r="G561" s="116" t="str">
        <f>IF(B561&lt;&gt;"",CORREL(INDEX(Scores,1,A561):INDEX(Scores,1000,A561),INDEX(Rest_scores,1,A561):INDEX(Rest_scores,1000,A561)),"")</f>
        <v/>
      </c>
      <c r="H561" s="116" t="str">
        <f>IF(B561&lt;&gt;"",CORREL(INDEX(Scores,1,A561):INDEX(Scores,1000,A561),Total_score),"")</f>
        <v/>
      </c>
      <c r="I561" s="116" t="str">
        <f>IF(B561&lt;&gt;"",CORREL(INDEX(Scores,1,A561):INDEX(Scores,1000,A561),Grade),"")</f>
        <v/>
      </c>
      <c r="J561" s="128" t="str">
        <f>IF(B561&lt;&gt;"",_xlfn.VAR.S(INDEX(Scores,1,A561):INDEX(Scores,1000,A561)),"")</f>
        <v/>
      </c>
      <c r="K561" s="128" t="str">
        <f>IF(B561&lt;&gt;"",_xlfn.STDEV.S(INDEX(Scores,1,A561):INDEX(Scores,1000,A561)),"")</f>
        <v/>
      </c>
    </row>
    <row r="562" spans="1:11" x14ac:dyDescent="0.35">
      <c r="A562" s="122" t="str">
        <f t="shared" si="18"/>
        <v/>
      </c>
      <c r="B562" s="124" t="str">
        <f>IFERROR(LOOKUP(A562,'2. Enter scores'!$G$12:$AE$12,'2. Enter scores'!$G$14:$AE$14),"")</f>
        <v/>
      </c>
      <c r="C562" s="116" t="str">
        <f>IF(B562&lt;&gt;"",MIN(INDEX(Scores,1,A562):INDEX(Scores,1000,A562)),"")</f>
        <v/>
      </c>
      <c r="D562" s="116" t="str">
        <f>IF(B562&lt;&gt;"",MAX(INDEX(Scores,1,A562):INDEX(Scores,1000,A562)),"")</f>
        <v/>
      </c>
      <c r="E562" s="116" t="str">
        <f t="shared" si="17"/>
        <v/>
      </c>
      <c r="F562" s="116" t="str">
        <f>IF(B562&lt;&gt;"",SUM(INDEX(Scores,1,A562):INDEX(Scores,1000,A562))/(Number_of_participants*E562),"")</f>
        <v/>
      </c>
      <c r="G562" s="116" t="str">
        <f>IF(B562&lt;&gt;"",CORREL(INDEX(Scores,1,A562):INDEX(Scores,1000,A562),INDEX(Rest_scores,1,A562):INDEX(Rest_scores,1000,A562)),"")</f>
        <v/>
      </c>
      <c r="H562" s="116" t="str">
        <f>IF(B562&lt;&gt;"",CORREL(INDEX(Scores,1,A562):INDEX(Scores,1000,A562),Total_score),"")</f>
        <v/>
      </c>
      <c r="I562" s="116" t="str">
        <f>IF(B562&lt;&gt;"",CORREL(INDEX(Scores,1,A562):INDEX(Scores,1000,A562),Grade),"")</f>
        <v/>
      </c>
      <c r="J562" s="128" t="str">
        <f>IF(B562&lt;&gt;"",_xlfn.VAR.S(INDEX(Scores,1,A562):INDEX(Scores,1000,A562)),"")</f>
        <v/>
      </c>
      <c r="K562" s="128" t="str">
        <f>IF(B562&lt;&gt;"",_xlfn.STDEV.S(INDEX(Scores,1,A562):INDEX(Scores,1000,A562)),"")</f>
        <v/>
      </c>
    </row>
    <row r="563" spans="1:11" x14ac:dyDescent="0.35">
      <c r="A563" s="122" t="str">
        <f t="shared" si="18"/>
        <v/>
      </c>
      <c r="B563" s="124" t="str">
        <f>IFERROR(LOOKUP(A563,'2. Enter scores'!$G$12:$AE$12,'2. Enter scores'!$G$14:$AE$14),"")</f>
        <v/>
      </c>
      <c r="C563" s="116" t="str">
        <f>IF(B563&lt;&gt;"",MIN(INDEX(Scores,1,A563):INDEX(Scores,1000,A563)),"")</f>
        <v/>
      </c>
      <c r="D563" s="116" t="str">
        <f>IF(B563&lt;&gt;"",MAX(INDEX(Scores,1,A563):INDEX(Scores,1000,A563)),"")</f>
        <v/>
      </c>
      <c r="E563" s="116" t="str">
        <f t="shared" si="17"/>
        <v/>
      </c>
      <c r="F563" s="116" t="str">
        <f>IF(B563&lt;&gt;"",SUM(INDEX(Scores,1,A563):INDEX(Scores,1000,A563))/(Number_of_participants*E563),"")</f>
        <v/>
      </c>
      <c r="G563" s="116" t="str">
        <f>IF(B563&lt;&gt;"",CORREL(INDEX(Scores,1,A563):INDEX(Scores,1000,A563),INDEX(Rest_scores,1,A563):INDEX(Rest_scores,1000,A563)),"")</f>
        <v/>
      </c>
      <c r="H563" s="116" t="str">
        <f>IF(B563&lt;&gt;"",CORREL(INDEX(Scores,1,A563):INDEX(Scores,1000,A563),Total_score),"")</f>
        <v/>
      </c>
      <c r="I563" s="116" t="str">
        <f>IF(B563&lt;&gt;"",CORREL(INDEX(Scores,1,A563):INDEX(Scores,1000,A563),Grade),"")</f>
        <v/>
      </c>
      <c r="J563" s="128" t="str">
        <f>IF(B563&lt;&gt;"",_xlfn.VAR.S(INDEX(Scores,1,A563):INDEX(Scores,1000,A563)),"")</f>
        <v/>
      </c>
      <c r="K563" s="128" t="str">
        <f>IF(B563&lt;&gt;"",_xlfn.STDEV.S(INDEX(Scores,1,A563):INDEX(Scores,1000,A563)),"")</f>
        <v/>
      </c>
    </row>
    <row r="564" spans="1:11" x14ac:dyDescent="0.35">
      <c r="A564" s="122" t="str">
        <f t="shared" si="18"/>
        <v/>
      </c>
      <c r="B564" s="124" t="str">
        <f>IFERROR(LOOKUP(A564,'2. Enter scores'!$G$12:$AE$12,'2. Enter scores'!$G$14:$AE$14),"")</f>
        <v/>
      </c>
      <c r="C564" s="116" t="str">
        <f>IF(B564&lt;&gt;"",MIN(INDEX(Scores,1,A564):INDEX(Scores,1000,A564)),"")</f>
        <v/>
      </c>
      <c r="D564" s="116" t="str">
        <f>IF(B564&lt;&gt;"",MAX(INDEX(Scores,1,A564):INDEX(Scores,1000,A564)),"")</f>
        <v/>
      </c>
      <c r="E564" s="116" t="str">
        <f t="shared" si="17"/>
        <v/>
      </c>
      <c r="F564" s="116" t="str">
        <f>IF(B564&lt;&gt;"",SUM(INDEX(Scores,1,A564):INDEX(Scores,1000,A564))/(Number_of_participants*E564),"")</f>
        <v/>
      </c>
      <c r="G564" s="116" t="str">
        <f>IF(B564&lt;&gt;"",CORREL(INDEX(Scores,1,A564):INDEX(Scores,1000,A564),INDEX(Rest_scores,1,A564):INDEX(Rest_scores,1000,A564)),"")</f>
        <v/>
      </c>
      <c r="H564" s="116" t="str">
        <f>IF(B564&lt;&gt;"",CORREL(INDEX(Scores,1,A564):INDEX(Scores,1000,A564),Total_score),"")</f>
        <v/>
      </c>
      <c r="I564" s="116" t="str">
        <f>IF(B564&lt;&gt;"",CORREL(INDEX(Scores,1,A564):INDEX(Scores,1000,A564),Grade),"")</f>
        <v/>
      </c>
      <c r="J564" s="128" t="str">
        <f>IF(B564&lt;&gt;"",_xlfn.VAR.S(INDEX(Scores,1,A564):INDEX(Scores,1000,A564)),"")</f>
        <v/>
      </c>
      <c r="K564" s="128" t="str">
        <f>IF(B564&lt;&gt;"",_xlfn.STDEV.S(INDEX(Scores,1,A564):INDEX(Scores,1000,A564)),"")</f>
        <v/>
      </c>
    </row>
    <row r="565" spans="1:11" x14ac:dyDescent="0.35">
      <c r="A565" s="122" t="str">
        <f t="shared" si="18"/>
        <v/>
      </c>
      <c r="B565" s="124" t="str">
        <f>IFERROR(LOOKUP(A565,'2. Enter scores'!$G$12:$AE$12,'2. Enter scores'!$G$14:$AE$14),"")</f>
        <v/>
      </c>
      <c r="C565" s="116" t="str">
        <f>IF(B565&lt;&gt;"",MIN(INDEX(Scores,1,A565):INDEX(Scores,1000,A565)),"")</f>
        <v/>
      </c>
      <c r="D565" s="116" t="str">
        <f>IF(B565&lt;&gt;"",MAX(INDEX(Scores,1,A565):INDEX(Scores,1000,A565)),"")</f>
        <v/>
      </c>
      <c r="E565" s="116" t="str">
        <f t="shared" si="17"/>
        <v/>
      </c>
      <c r="F565" s="116" t="str">
        <f>IF(B565&lt;&gt;"",SUM(INDEX(Scores,1,A565):INDEX(Scores,1000,A565))/(Number_of_participants*E565),"")</f>
        <v/>
      </c>
      <c r="G565" s="116" t="str">
        <f>IF(B565&lt;&gt;"",CORREL(INDEX(Scores,1,A565):INDEX(Scores,1000,A565),INDEX(Rest_scores,1,A565):INDEX(Rest_scores,1000,A565)),"")</f>
        <v/>
      </c>
      <c r="H565" s="116" t="str">
        <f>IF(B565&lt;&gt;"",CORREL(INDEX(Scores,1,A565):INDEX(Scores,1000,A565),Total_score),"")</f>
        <v/>
      </c>
      <c r="I565" s="116" t="str">
        <f>IF(B565&lt;&gt;"",CORREL(INDEX(Scores,1,A565):INDEX(Scores,1000,A565),Grade),"")</f>
        <v/>
      </c>
      <c r="J565" s="128" t="str">
        <f>IF(B565&lt;&gt;"",_xlfn.VAR.S(INDEX(Scores,1,A565):INDEX(Scores,1000,A565)),"")</f>
        <v/>
      </c>
      <c r="K565" s="128" t="str">
        <f>IF(B565&lt;&gt;"",_xlfn.STDEV.S(INDEX(Scores,1,A565):INDEX(Scores,1000,A565)),"")</f>
        <v/>
      </c>
    </row>
    <row r="566" spans="1:11" x14ac:dyDescent="0.35">
      <c r="A566" s="122" t="str">
        <f t="shared" si="18"/>
        <v/>
      </c>
      <c r="B566" s="124" t="str">
        <f>IFERROR(LOOKUP(A566,'2. Enter scores'!$G$12:$AE$12,'2. Enter scores'!$G$14:$AE$14),"")</f>
        <v/>
      </c>
      <c r="C566" s="116" t="str">
        <f>IF(B566&lt;&gt;"",MIN(INDEX(Scores,1,A566):INDEX(Scores,1000,A566)),"")</f>
        <v/>
      </c>
      <c r="D566" s="116" t="str">
        <f>IF(B566&lt;&gt;"",MAX(INDEX(Scores,1,A566):INDEX(Scores,1000,A566)),"")</f>
        <v/>
      </c>
      <c r="E566" s="116" t="str">
        <f t="shared" si="17"/>
        <v/>
      </c>
      <c r="F566" s="116" t="str">
        <f>IF(B566&lt;&gt;"",SUM(INDEX(Scores,1,A566):INDEX(Scores,1000,A566))/(Number_of_participants*E566),"")</f>
        <v/>
      </c>
      <c r="G566" s="116" t="str">
        <f>IF(B566&lt;&gt;"",CORREL(INDEX(Scores,1,A566):INDEX(Scores,1000,A566),INDEX(Rest_scores,1,A566):INDEX(Rest_scores,1000,A566)),"")</f>
        <v/>
      </c>
      <c r="H566" s="116" t="str">
        <f>IF(B566&lt;&gt;"",CORREL(INDEX(Scores,1,A566):INDEX(Scores,1000,A566),Total_score),"")</f>
        <v/>
      </c>
      <c r="I566" s="116" t="str">
        <f>IF(B566&lt;&gt;"",CORREL(INDEX(Scores,1,A566):INDEX(Scores,1000,A566),Grade),"")</f>
        <v/>
      </c>
      <c r="J566" s="128" t="str">
        <f>IF(B566&lt;&gt;"",_xlfn.VAR.S(INDEX(Scores,1,A566):INDEX(Scores,1000,A566)),"")</f>
        <v/>
      </c>
      <c r="K566" s="128" t="str">
        <f>IF(B566&lt;&gt;"",_xlfn.STDEV.S(INDEX(Scores,1,A566):INDEX(Scores,1000,A566)),"")</f>
        <v/>
      </c>
    </row>
    <row r="567" spans="1:11" x14ac:dyDescent="0.35">
      <c r="A567" s="122" t="str">
        <f t="shared" si="18"/>
        <v/>
      </c>
      <c r="B567" s="124" t="str">
        <f>IFERROR(LOOKUP(A567,'2. Enter scores'!$G$12:$AE$12,'2. Enter scores'!$G$14:$AE$14),"")</f>
        <v/>
      </c>
      <c r="C567" s="116" t="str">
        <f>IF(B567&lt;&gt;"",MIN(INDEX(Scores,1,A567):INDEX(Scores,1000,A567)),"")</f>
        <v/>
      </c>
      <c r="D567" s="116" t="str">
        <f>IF(B567&lt;&gt;"",MAX(INDEX(Scores,1,A567):INDEX(Scores,1000,A567)),"")</f>
        <v/>
      </c>
      <c r="E567" s="116" t="str">
        <f t="shared" si="17"/>
        <v/>
      </c>
      <c r="F567" s="116" t="str">
        <f>IF(B567&lt;&gt;"",SUM(INDEX(Scores,1,A567):INDEX(Scores,1000,A567))/(Number_of_participants*E567),"")</f>
        <v/>
      </c>
      <c r="G567" s="116" t="str">
        <f>IF(B567&lt;&gt;"",CORREL(INDEX(Scores,1,A567):INDEX(Scores,1000,A567),INDEX(Rest_scores,1,A567):INDEX(Rest_scores,1000,A567)),"")</f>
        <v/>
      </c>
      <c r="H567" s="116" t="str">
        <f>IF(B567&lt;&gt;"",CORREL(INDEX(Scores,1,A567):INDEX(Scores,1000,A567),Total_score),"")</f>
        <v/>
      </c>
      <c r="I567" s="116" t="str">
        <f>IF(B567&lt;&gt;"",CORREL(INDEX(Scores,1,A567):INDEX(Scores,1000,A567),Grade),"")</f>
        <v/>
      </c>
      <c r="J567" s="128" t="str">
        <f>IF(B567&lt;&gt;"",_xlfn.VAR.S(INDEX(Scores,1,A567):INDEX(Scores,1000,A567)),"")</f>
        <v/>
      </c>
      <c r="K567" s="128" t="str">
        <f>IF(B567&lt;&gt;"",_xlfn.STDEV.S(INDEX(Scores,1,A567):INDEX(Scores,1000,A567)),"")</f>
        <v/>
      </c>
    </row>
    <row r="568" spans="1:11" x14ac:dyDescent="0.35">
      <c r="A568" s="122" t="str">
        <f t="shared" si="18"/>
        <v/>
      </c>
      <c r="B568" s="124" t="str">
        <f>IFERROR(LOOKUP(A568,'2. Enter scores'!$G$12:$AE$12,'2. Enter scores'!$G$14:$AE$14),"")</f>
        <v/>
      </c>
      <c r="C568" s="116" t="str">
        <f>IF(B568&lt;&gt;"",MIN(INDEX(Scores,1,A568):INDEX(Scores,1000,A568)),"")</f>
        <v/>
      </c>
      <c r="D568" s="116" t="str">
        <f>IF(B568&lt;&gt;"",MAX(INDEX(Scores,1,A568):INDEX(Scores,1000,A568)),"")</f>
        <v/>
      </c>
      <c r="E568" s="116" t="str">
        <f t="shared" si="17"/>
        <v/>
      </c>
      <c r="F568" s="116" t="str">
        <f>IF(B568&lt;&gt;"",SUM(INDEX(Scores,1,A568):INDEX(Scores,1000,A568))/(Number_of_participants*E568),"")</f>
        <v/>
      </c>
      <c r="G568" s="116" t="str">
        <f>IF(B568&lt;&gt;"",CORREL(INDEX(Scores,1,A568):INDEX(Scores,1000,A568),INDEX(Rest_scores,1,A568):INDEX(Rest_scores,1000,A568)),"")</f>
        <v/>
      </c>
      <c r="H568" s="116" t="str">
        <f>IF(B568&lt;&gt;"",CORREL(INDEX(Scores,1,A568):INDEX(Scores,1000,A568),Total_score),"")</f>
        <v/>
      </c>
      <c r="I568" s="116" t="str">
        <f>IF(B568&lt;&gt;"",CORREL(INDEX(Scores,1,A568):INDEX(Scores,1000,A568),Grade),"")</f>
        <v/>
      </c>
      <c r="J568" s="128" t="str">
        <f>IF(B568&lt;&gt;"",_xlfn.VAR.S(INDEX(Scores,1,A568):INDEX(Scores,1000,A568)),"")</f>
        <v/>
      </c>
      <c r="K568" s="128" t="str">
        <f>IF(B568&lt;&gt;"",_xlfn.STDEV.S(INDEX(Scores,1,A568):INDEX(Scores,1000,A568)),"")</f>
        <v/>
      </c>
    </row>
    <row r="569" spans="1:11" x14ac:dyDescent="0.35">
      <c r="A569" s="122" t="str">
        <f t="shared" si="18"/>
        <v/>
      </c>
      <c r="B569" s="124" t="str">
        <f>IFERROR(LOOKUP(A569,'2. Enter scores'!$G$12:$AE$12,'2. Enter scores'!$G$14:$AE$14),"")</f>
        <v/>
      </c>
      <c r="C569" s="116" t="str">
        <f>IF(B569&lt;&gt;"",MIN(INDEX(Scores,1,A569):INDEX(Scores,1000,A569)),"")</f>
        <v/>
      </c>
      <c r="D569" s="116" t="str">
        <f>IF(B569&lt;&gt;"",MAX(INDEX(Scores,1,A569):INDEX(Scores,1000,A569)),"")</f>
        <v/>
      </c>
      <c r="E569" s="116" t="str">
        <f t="shared" si="17"/>
        <v/>
      </c>
      <c r="F569" s="116" t="str">
        <f>IF(B569&lt;&gt;"",SUM(INDEX(Scores,1,A569):INDEX(Scores,1000,A569))/(Number_of_participants*E569),"")</f>
        <v/>
      </c>
      <c r="G569" s="116" t="str">
        <f>IF(B569&lt;&gt;"",CORREL(INDEX(Scores,1,A569):INDEX(Scores,1000,A569),INDEX(Rest_scores,1,A569):INDEX(Rest_scores,1000,A569)),"")</f>
        <v/>
      </c>
      <c r="H569" s="116" t="str">
        <f>IF(B569&lt;&gt;"",CORREL(INDEX(Scores,1,A569):INDEX(Scores,1000,A569),Total_score),"")</f>
        <v/>
      </c>
      <c r="I569" s="116" t="str">
        <f>IF(B569&lt;&gt;"",CORREL(INDEX(Scores,1,A569):INDEX(Scores,1000,A569),Grade),"")</f>
        <v/>
      </c>
      <c r="J569" s="128" t="str">
        <f>IF(B569&lt;&gt;"",_xlfn.VAR.S(INDEX(Scores,1,A569):INDEX(Scores,1000,A569)),"")</f>
        <v/>
      </c>
      <c r="K569" s="128" t="str">
        <f>IF(B569&lt;&gt;"",_xlfn.STDEV.S(INDEX(Scores,1,A569):INDEX(Scores,1000,A569)),"")</f>
        <v/>
      </c>
    </row>
    <row r="570" spans="1:11" x14ac:dyDescent="0.35">
      <c r="A570" s="122" t="str">
        <f t="shared" si="18"/>
        <v/>
      </c>
      <c r="B570" s="124" t="str">
        <f>IFERROR(LOOKUP(A570,'2. Enter scores'!$G$12:$AE$12,'2. Enter scores'!$G$14:$AE$14),"")</f>
        <v/>
      </c>
      <c r="C570" s="116" t="str">
        <f>IF(B570&lt;&gt;"",MIN(INDEX(Scores,1,A570):INDEX(Scores,1000,A570)),"")</f>
        <v/>
      </c>
      <c r="D570" s="116" t="str">
        <f>IF(B570&lt;&gt;"",MAX(INDEX(Scores,1,A570):INDEX(Scores,1000,A570)),"")</f>
        <v/>
      </c>
      <c r="E570" s="116" t="str">
        <f t="shared" si="17"/>
        <v/>
      </c>
      <c r="F570" s="116" t="str">
        <f>IF(B570&lt;&gt;"",SUM(INDEX(Scores,1,A570):INDEX(Scores,1000,A570))/(Number_of_participants*E570),"")</f>
        <v/>
      </c>
      <c r="G570" s="116" t="str">
        <f>IF(B570&lt;&gt;"",CORREL(INDEX(Scores,1,A570):INDEX(Scores,1000,A570),INDEX(Rest_scores,1,A570):INDEX(Rest_scores,1000,A570)),"")</f>
        <v/>
      </c>
      <c r="H570" s="116" t="str">
        <f>IF(B570&lt;&gt;"",CORREL(INDEX(Scores,1,A570):INDEX(Scores,1000,A570),Total_score),"")</f>
        <v/>
      </c>
      <c r="I570" s="116" t="str">
        <f>IF(B570&lt;&gt;"",CORREL(INDEX(Scores,1,A570):INDEX(Scores,1000,A570),Grade),"")</f>
        <v/>
      </c>
      <c r="J570" s="128" t="str">
        <f>IF(B570&lt;&gt;"",_xlfn.VAR.S(INDEX(Scores,1,A570):INDEX(Scores,1000,A570)),"")</f>
        <v/>
      </c>
      <c r="K570" s="128" t="str">
        <f>IF(B570&lt;&gt;"",_xlfn.STDEV.S(INDEX(Scores,1,A570):INDEX(Scores,1000,A570)),"")</f>
        <v/>
      </c>
    </row>
    <row r="571" spans="1:11" x14ac:dyDescent="0.35">
      <c r="A571" s="122" t="str">
        <f t="shared" si="18"/>
        <v/>
      </c>
      <c r="B571" s="124" t="str">
        <f>IFERROR(LOOKUP(A571,'2. Enter scores'!$G$12:$AE$12,'2. Enter scores'!$G$14:$AE$14),"")</f>
        <v/>
      </c>
      <c r="C571" s="116" t="str">
        <f>IF(B571&lt;&gt;"",MIN(INDEX(Scores,1,A571):INDEX(Scores,1000,A571)),"")</f>
        <v/>
      </c>
      <c r="D571" s="116" t="str">
        <f>IF(B571&lt;&gt;"",MAX(INDEX(Scores,1,A571):INDEX(Scores,1000,A571)),"")</f>
        <v/>
      </c>
      <c r="E571" s="116" t="str">
        <f t="shared" si="17"/>
        <v/>
      </c>
      <c r="F571" s="116" t="str">
        <f>IF(B571&lt;&gt;"",SUM(INDEX(Scores,1,A571):INDEX(Scores,1000,A571))/(Number_of_participants*E571),"")</f>
        <v/>
      </c>
      <c r="G571" s="116" t="str">
        <f>IF(B571&lt;&gt;"",CORREL(INDEX(Scores,1,A571):INDEX(Scores,1000,A571),INDEX(Rest_scores,1,A571):INDEX(Rest_scores,1000,A571)),"")</f>
        <v/>
      </c>
      <c r="H571" s="116" t="str">
        <f>IF(B571&lt;&gt;"",CORREL(INDEX(Scores,1,A571):INDEX(Scores,1000,A571),Total_score),"")</f>
        <v/>
      </c>
      <c r="I571" s="116" t="str">
        <f>IF(B571&lt;&gt;"",CORREL(INDEX(Scores,1,A571):INDEX(Scores,1000,A571),Grade),"")</f>
        <v/>
      </c>
      <c r="J571" s="128" t="str">
        <f>IF(B571&lt;&gt;"",_xlfn.VAR.S(INDEX(Scores,1,A571):INDEX(Scores,1000,A571)),"")</f>
        <v/>
      </c>
      <c r="K571" s="128" t="str">
        <f>IF(B571&lt;&gt;"",_xlfn.STDEV.S(INDEX(Scores,1,A571):INDEX(Scores,1000,A571)),"")</f>
        <v/>
      </c>
    </row>
    <row r="572" spans="1:11" x14ac:dyDescent="0.35">
      <c r="A572" s="122" t="str">
        <f t="shared" si="18"/>
        <v/>
      </c>
      <c r="B572" s="124" t="str">
        <f>IFERROR(LOOKUP(A572,'2. Enter scores'!$G$12:$AE$12,'2. Enter scores'!$G$14:$AE$14),"")</f>
        <v/>
      </c>
      <c r="C572" s="116" t="str">
        <f>IF(B572&lt;&gt;"",MIN(INDEX(Scores,1,A572):INDEX(Scores,1000,A572)),"")</f>
        <v/>
      </c>
      <c r="D572" s="116" t="str">
        <f>IF(B572&lt;&gt;"",MAX(INDEX(Scores,1,A572):INDEX(Scores,1000,A572)),"")</f>
        <v/>
      </c>
      <c r="E572" s="116" t="str">
        <f t="shared" si="17"/>
        <v/>
      </c>
      <c r="F572" s="116" t="str">
        <f>IF(B572&lt;&gt;"",SUM(INDEX(Scores,1,A572):INDEX(Scores,1000,A572))/(Number_of_participants*E572),"")</f>
        <v/>
      </c>
      <c r="G572" s="116" t="str">
        <f>IF(B572&lt;&gt;"",CORREL(INDEX(Scores,1,A572):INDEX(Scores,1000,A572),INDEX(Rest_scores,1,A572):INDEX(Rest_scores,1000,A572)),"")</f>
        <v/>
      </c>
      <c r="H572" s="116" t="str">
        <f>IF(B572&lt;&gt;"",CORREL(INDEX(Scores,1,A572):INDEX(Scores,1000,A572),Total_score),"")</f>
        <v/>
      </c>
      <c r="I572" s="116" t="str">
        <f>IF(B572&lt;&gt;"",CORREL(INDEX(Scores,1,A572):INDEX(Scores,1000,A572),Grade),"")</f>
        <v/>
      </c>
      <c r="J572" s="128" t="str">
        <f>IF(B572&lt;&gt;"",_xlfn.VAR.S(INDEX(Scores,1,A572):INDEX(Scores,1000,A572)),"")</f>
        <v/>
      </c>
      <c r="K572" s="128" t="str">
        <f>IF(B572&lt;&gt;"",_xlfn.STDEV.S(INDEX(Scores,1,A572):INDEX(Scores,1000,A572)),"")</f>
        <v/>
      </c>
    </row>
    <row r="573" spans="1:11" x14ac:dyDescent="0.35">
      <c r="A573" s="122" t="str">
        <f t="shared" si="18"/>
        <v/>
      </c>
      <c r="B573" s="124" t="str">
        <f>IFERROR(LOOKUP(A573,'2. Enter scores'!$G$12:$AE$12,'2. Enter scores'!$G$14:$AE$14),"")</f>
        <v/>
      </c>
      <c r="C573" s="116" t="str">
        <f>IF(B573&lt;&gt;"",MIN(INDEX(Scores,1,A573):INDEX(Scores,1000,A573)),"")</f>
        <v/>
      </c>
      <c r="D573" s="116" t="str">
        <f>IF(B573&lt;&gt;"",MAX(INDEX(Scores,1,A573):INDEX(Scores,1000,A573)),"")</f>
        <v/>
      </c>
      <c r="E573" s="116" t="str">
        <f t="shared" si="17"/>
        <v/>
      </c>
      <c r="F573" s="116" t="str">
        <f>IF(B573&lt;&gt;"",SUM(INDEX(Scores,1,A573):INDEX(Scores,1000,A573))/(Number_of_participants*E573),"")</f>
        <v/>
      </c>
      <c r="G573" s="116" t="str">
        <f>IF(B573&lt;&gt;"",CORREL(INDEX(Scores,1,A573):INDEX(Scores,1000,A573),INDEX(Rest_scores,1,A573):INDEX(Rest_scores,1000,A573)),"")</f>
        <v/>
      </c>
      <c r="H573" s="116" t="str">
        <f>IF(B573&lt;&gt;"",CORREL(INDEX(Scores,1,A573):INDEX(Scores,1000,A573),Total_score),"")</f>
        <v/>
      </c>
      <c r="I573" s="116" t="str">
        <f>IF(B573&lt;&gt;"",CORREL(INDEX(Scores,1,A573):INDEX(Scores,1000,A573),Grade),"")</f>
        <v/>
      </c>
      <c r="J573" s="128" t="str">
        <f>IF(B573&lt;&gt;"",_xlfn.VAR.S(INDEX(Scores,1,A573):INDEX(Scores,1000,A573)),"")</f>
        <v/>
      </c>
      <c r="K573" s="128" t="str">
        <f>IF(B573&lt;&gt;"",_xlfn.STDEV.S(INDEX(Scores,1,A573):INDEX(Scores,1000,A573)),"")</f>
        <v/>
      </c>
    </row>
    <row r="574" spans="1:11" x14ac:dyDescent="0.35">
      <c r="A574" s="122" t="str">
        <f t="shared" si="18"/>
        <v/>
      </c>
      <c r="B574" s="124" t="str">
        <f>IFERROR(LOOKUP(A574,'2. Enter scores'!$G$12:$AE$12,'2. Enter scores'!$G$14:$AE$14),"")</f>
        <v/>
      </c>
      <c r="C574" s="116" t="str">
        <f>IF(B574&lt;&gt;"",MIN(INDEX(Scores,1,A574):INDEX(Scores,1000,A574)),"")</f>
        <v/>
      </c>
      <c r="D574" s="116" t="str">
        <f>IF(B574&lt;&gt;"",MAX(INDEX(Scores,1,A574):INDEX(Scores,1000,A574)),"")</f>
        <v/>
      </c>
      <c r="E574" s="116" t="str">
        <f t="shared" si="17"/>
        <v/>
      </c>
      <c r="F574" s="116" t="str">
        <f>IF(B574&lt;&gt;"",SUM(INDEX(Scores,1,A574):INDEX(Scores,1000,A574))/(Number_of_participants*E574),"")</f>
        <v/>
      </c>
      <c r="G574" s="116" t="str">
        <f>IF(B574&lt;&gt;"",CORREL(INDEX(Scores,1,A574):INDEX(Scores,1000,A574),INDEX(Rest_scores,1,A574):INDEX(Rest_scores,1000,A574)),"")</f>
        <v/>
      </c>
      <c r="H574" s="116" t="str">
        <f>IF(B574&lt;&gt;"",CORREL(INDEX(Scores,1,A574):INDEX(Scores,1000,A574),Total_score),"")</f>
        <v/>
      </c>
      <c r="I574" s="116" t="str">
        <f>IF(B574&lt;&gt;"",CORREL(INDEX(Scores,1,A574):INDEX(Scores,1000,A574),Grade),"")</f>
        <v/>
      </c>
      <c r="J574" s="128" t="str">
        <f>IF(B574&lt;&gt;"",_xlfn.VAR.S(INDEX(Scores,1,A574):INDEX(Scores,1000,A574)),"")</f>
        <v/>
      </c>
      <c r="K574" s="128" t="str">
        <f>IF(B574&lt;&gt;"",_xlfn.STDEV.S(INDEX(Scores,1,A574):INDEX(Scores,1000,A574)),"")</f>
        <v/>
      </c>
    </row>
    <row r="575" spans="1:11" x14ac:dyDescent="0.35">
      <c r="A575" s="122" t="str">
        <f t="shared" si="18"/>
        <v/>
      </c>
      <c r="B575" s="124" t="str">
        <f>IFERROR(LOOKUP(A575,'2. Enter scores'!$G$12:$AE$12,'2. Enter scores'!$G$14:$AE$14),"")</f>
        <v/>
      </c>
      <c r="C575" s="116" t="str">
        <f>IF(B575&lt;&gt;"",MIN(INDEX(Scores,1,A575):INDEX(Scores,1000,A575)),"")</f>
        <v/>
      </c>
      <c r="D575" s="116" t="str">
        <f>IF(B575&lt;&gt;"",MAX(INDEX(Scores,1,A575):INDEX(Scores,1000,A575)),"")</f>
        <v/>
      </c>
      <c r="E575" s="116" t="str">
        <f t="shared" si="17"/>
        <v/>
      </c>
      <c r="F575" s="116" t="str">
        <f>IF(B575&lt;&gt;"",SUM(INDEX(Scores,1,A575):INDEX(Scores,1000,A575))/(Number_of_participants*E575),"")</f>
        <v/>
      </c>
      <c r="G575" s="116" t="str">
        <f>IF(B575&lt;&gt;"",CORREL(INDEX(Scores,1,A575):INDEX(Scores,1000,A575),INDEX(Rest_scores,1,A575):INDEX(Rest_scores,1000,A575)),"")</f>
        <v/>
      </c>
      <c r="H575" s="116" t="str">
        <f>IF(B575&lt;&gt;"",CORREL(INDEX(Scores,1,A575):INDEX(Scores,1000,A575),Total_score),"")</f>
        <v/>
      </c>
      <c r="I575" s="116" t="str">
        <f>IF(B575&lt;&gt;"",CORREL(INDEX(Scores,1,A575):INDEX(Scores,1000,A575),Grade),"")</f>
        <v/>
      </c>
      <c r="J575" s="128" t="str">
        <f>IF(B575&lt;&gt;"",_xlfn.VAR.S(INDEX(Scores,1,A575):INDEX(Scores,1000,A575)),"")</f>
        <v/>
      </c>
      <c r="K575" s="128" t="str">
        <f>IF(B575&lt;&gt;"",_xlfn.STDEV.S(INDEX(Scores,1,A575):INDEX(Scores,1000,A575)),"")</f>
        <v/>
      </c>
    </row>
    <row r="576" spans="1:11" x14ac:dyDescent="0.35">
      <c r="A576" s="122" t="str">
        <f t="shared" si="18"/>
        <v/>
      </c>
      <c r="B576" s="124" t="str">
        <f>IFERROR(LOOKUP(A576,'2. Enter scores'!$G$12:$AE$12,'2. Enter scores'!$G$14:$AE$14),"")</f>
        <v/>
      </c>
      <c r="C576" s="116" t="str">
        <f>IF(B576&lt;&gt;"",MIN(INDEX(Scores,1,A576):INDEX(Scores,1000,A576)),"")</f>
        <v/>
      </c>
      <c r="D576" s="116" t="str">
        <f>IF(B576&lt;&gt;"",MAX(INDEX(Scores,1,A576):INDEX(Scores,1000,A576)),"")</f>
        <v/>
      </c>
      <c r="E576" s="116" t="str">
        <f t="shared" si="17"/>
        <v/>
      </c>
      <c r="F576" s="116" t="str">
        <f>IF(B576&lt;&gt;"",SUM(INDEX(Scores,1,A576):INDEX(Scores,1000,A576))/(Number_of_participants*E576),"")</f>
        <v/>
      </c>
      <c r="G576" s="116" t="str">
        <f>IF(B576&lt;&gt;"",CORREL(INDEX(Scores,1,A576):INDEX(Scores,1000,A576),INDEX(Rest_scores,1,A576):INDEX(Rest_scores,1000,A576)),"")</f>
        <v/>
      </c>
      <c r="H576" s="116" t="str">
        <f>IF(B576&lt;&gt;"",CORREL(INDEX(Scores,1,A576):INDEX(Scores,1000,A576),Total_score),"")</f>
        <v/>
      </c>
      <c r="I576" s="116" t="str">
        <f>IF(B576&lt;&gt;"",CORREL(INDEX(Scores,1,A576):INDEX(Scores,1000,A576),Grade),"")</f>
        <v/>
      </c>
      <c r="J576" s="128" t="str">
        <f>IF(B576&lt;&gt;"",_xlfn.VAR.S(INDEX(Scores,1,A576):INDEX(Scores,1000,A576)),"")</f>
        <v/>
      </c>
      <c r="K576" s="128" t="str">
        <f>IF(B576&lt;&gt;"",_xlfn.STDEV.S(INDEX(Scores,1,A576):INDEX(Scores,1000,A576)),"")</f>
        <v/>
      </c>
    </row>
    <row r="577" spans="1:11" x14ac:dyDescent="0.35">
      <c r="A577" s="122" t="str">
        <f t="shared" si="18"/>
        <v/>
      </c>
      <c r="B577" s="124" t="str">
        <f>IFERROR(LOOKUP(A577,'2. Enter scores'!$G$12:$AE$12,'2. Enter scores'!$G$14:$AE$14),"")</f>
        <v/>
      </c>
      <c r="C577" s="116" t="str">
        <f>IF(B577&lt;&gt;"",MIN(INDEX(Scores,1,A577):INDEX(Scores,1000,A577)),"")</f>
        <v/>
      </c>
      <c r="D577" s="116" t="str">
        <f>IF(B577&lt;&gt;"",MAX(INDEX(Scores,1,A577):INDEX(Scores,1000,A577)),"")</f>
        <v/>
      </c>
      <c r="E577" s="116" t="str">
        <f t="shared" si="17"/>
        <v/>
      </c>
      <c r="F577" s="116" t="str">
        <f>IF(B577&lt;&gt;"",SUM(INDEX(Scores,1,A577):INDEX(Scores,1000,A577))/(Number_of_participants*E577),"")</f>
        <v/>
      </c>
      <c r="G577" s="116" t="str">
        <f>IF(B577&lt;&gt;"",CORREL(INDEX(Scores,1,A577):INDEX(Scores,1000,A577),INDEX(Rest_scores,1,A577):INDEX(Rest_scores,1000,A577)),"")</f>
        <v/>
      </c>
      <c r="H577" s="116" t="str">
        <f>IF(B577&lt;&gt;"",CORREL(INDEX(Scores,1,A577):INDEX(Scores,1000,A577),Total_score),"")</f>
        <v/>
      </c>
      <c r="I577" s="116" t="str">
        <f>IF(B577&lt;&gt;"",CORREL(INDEX(Scores,1,A577):INDEX(Scores,1000,A577),Grade),"")</f>
        <v/>
      </c>
      <c r="J577" s="128" t="str">
        <f>IF(B577&lt;&gt;"",_xlfn.VAR.S(INDEX(Scores,1,A577):INDEX(Scores,1000,A577)),"")</f>
        <v/>
      </c>
      <c r="K577" s="128" t="str">
        <f>IF(B577&lt;&gt;"",_xlfn.STDEV.S(INDEX(Scores,1,A577):INDEX(Scores,1000,A577)),"")</f>
        <v/>
      </c>
    </row>
    <row r="578" spans="1:11" x14ac:dyDescent="0.35">
      <c r="A578" s="122" t="str">
        <f t="shared" si="18"/>
        <v/>
      </c>
      <c r="B578" s="124" t="str">
        <f>IFERROR(LOOKUP(A578,'2. Enter scores'!$G$12:$AE$12,'2. Enter scores'!$G$14:$AE$14),"")</f>
        <v/>
      </c>
      <c r="C578" s="116" t="str">
        <f>IF(B578&lt;&gt;"",MIN(INDEX(Scores,1,A578):INDEX(Scores,1000,A578)),"")</f>
        <v/>
      </c>
      <c r="D578" s="116" t="str">
        <f>IF(B578&lt;&gt;"",MAX(INDEX(Scores,1,A578):INDEX(Scores,1000,A578)),"")</f>
        <v/>
      </c>
      <c r="E578" s="116" t="str">
        <f t="shared" si="17"/>
        <v/>
      </c>
      <c r="F578" s="116" t="str">
        <f>IF(B578&lt;&gt;"",SUM(INDEX(Scores,1,A578):INDEX(Scores,1000,A578))/(Number_of_participants*E578),"")</f>
        <v/>
      </c>
      <c r="G578" s="116" t="str">
        <f>IF(B578&lt;&gt;"",CORREL(INDEX(Scores,1,A578):INDEX(Scores,1000,A578),INDEX(Rest_scores,1,A578):INDEX(Rest_scores,1000,A578)),"")</f>
        <v/>
      </c>
      <c r="H578" s="116" t="str">
        <f>IF(B578&lt;&gt;"",CORREL(INDEX(Scores,1,A578):INDEX(Scores,1000,A578),Total_score),"")</f>
        <v/>
      </c>
      <c r="I578" s="116" t="str">
        <f>IF(B578&lt;&gt;"",CORREL(INDEX(Scores,1,A578):INDEX(Scores,1000,A578),Grade),"")</f>
        <v/>
      </c>
      <c r="J578" s="128" t="str">
        <f>IF(B578&lt;&gt;"",_xlfn.VAR.S(INDEX(Scores,1,A578):INDEX(Scores,1000,A578)),"")</f>
        <v/>
      </c>
      <c r="K578" s="128" t="str">
        <f>IF(B578&lt;&gt;"",_xlfn.STDEV.S(INDEX(Scores,1,A578):INDEX(Scores,1000,A578)),"")</f>
        <v/>
      </c>
    </row>
    <row r="579" spans="1:11" x14ac:dyDescent="0.35">
      <c r="A579" s="122" t="str">
        <f t="shared" si="18"/>
        <v/>
      </c>
      <c r="B579" s="124" t="str">
        <f>IFERROR(LOOKUP(A579,'2. Enter scores'!$G$12:$AE$12,'2. Enter scores'!$G$14:$AE$14),"")</f>
        <v/>
      </c>
      <c r="C579" s="116" t="str">
        <f>IF(B579&lt;&gt;"",MIN(INDEX(Scores,1,A579):INDEX(Scores,1000,A579)),"")</f>
        <v/>
      </c>
      <c r="D579" s="116" t="str">
        <f>IF(B579&lt;&gt;"",MAX(INDEX(Scores,1,A579):INDEX(Scores,1000,A579)),"")</f>
        <v/>
      </c>
      <c r="E579" s="116" t="str">
        <f t="shared" si="17"/>
        <v/>
      </c>
      <c r="F579" s="116" t="str">
        <f>IF(B579&lt;&gt;"",SUM(INDEX(Scores,1,A579):INDEX(Scores,1000,A579))/(Number_of_participants*E579),"")</f>
        <v/>
      </c>
      <c r="G579" s="116" t="str">
        <f>IF(B579&lt;&gt;"",CORREL(INDEX(Scores,1,A579):INDEX(Scores,1000,A579),INDEX(Rest_scores,1,A579):INDEX(Rest_scores,1000,A579)),"")</f>
        <v/>
      </c>
      <c r="H579" s="116" t="str">
        <f>IF(B579&lt;&gt;"",CORREL(INDEX(Scores,1,A579):INDEX(Scores,1000,A579),Total_score),"")</f>
        <v/>
      </c>
      <c r="I579" s="116" t="str">
        <f>IF(B579&lt;&gt;"",CORREL(INDEX(Scores,1,A579):INDEX(Scores,1000,A579),Grade),"")</f>
        <v/>
      </c>
      <c r="J579" s="128" t="str">
        <f>IF(B579&lt;&gt;"",_xlfn.VAR.S(INDEX(Scores,1,A579):INDEX(Scores,1000,A579)),"")</f>
        <v/>
      </c>
      <c r="K579" s="128" t="str">
        <f>IF(B579&lt;&gt;"",_xlfn.STDEV.S(INDEX(Scores,1,A579):INDEX(Scores,1000,A579)),"")</f>
        <v/>
      </c>
    </row>
    <row r="580" spans="1:11" x14ac:dyDescent="0.35">
      <c r="A580" s="122" t="str">
        <f t="shared" si="18"/>
        <v/>
      </c>
      <c r="B580" s="124" t="str">
        <f>IFERROR(LOOKUP(A580,'2. Enter scores'!$G$12:$AE$12,'2. Enter scores'!$G$14:$AE$14),"")</f>
        <v/>
      </c>
      <c r="C580" s="116" t="str">
        <f>IF(B580&lt;&gt;"",MIN(INDEX(Scores,1,A580):INDEX(Scores,1000,A580)),"")</f>
        <v/>
      </c>
      <c r="D580" s="116" t="str">
        <f>IF(B580&lt;&gt;"",MAX(INDEX(Scores,1,A580):INDEX(Scores,1000,A580)),"")</f>
        <v/>
      </c>
      <c r="E580" s="116" t="str">
        <f t="shared" si="17"/>
        <v/>
      </c>
      <c r="F580" s="116" t="str">
        <f>IF(B580&lt;&gt;"",SUM(INDEX(Scores,1,A580):INDEX(Scores,1000,A580))/(Number_of_participants*E580),"")</f>
        <v/>
      </c>
      <c r="G580" s="116" t="str">
        <f>IF(B580&lt;&gt;"",CORREL(INDEX(Scores,1,A580):INDEX(Scores,1000,A580),INDEX(Rest_scores,1,A580):INDEX(Rest_scores,1000,A580)),"")</f>
        <v/>
      </c>
      <c r="H580" s="116" t="str">
        <f>IF(B580&lt;&gt;"",CORREL(INDEX(Scores,1,A580):INDEX(Scores,1000,A580),Total_score),"")</f>
        <v/>
      </c>
      <c r="I580" s="116" t="str">
        <f>IF(B580&lt;&gt;"",CORREL(INDEX(Scores,1,A580):INDEX(Scores,1000,A580),Grade),"")</f>
        <v/>
      </c>
      <c r="J580" s="128" t="str">
        <f>IF(B580&lt;&gt;"",_xlfn.VAR.S(INDEX(Scores,1,A580):INDEX(Scores,1000,A580)),"")</f>
        <v/>
      </c>
      <c r="K580" s="128" t="str">
        <f>IF(B580&lt;&gt;"",_xlfn.STDEV.S(INDEX(Scores,1,A580):INDEX(Scores,1000,A580)),"")</f>
        <v/>
      </c>
    </row>
    <row r="581" spans="1:11" x14ac:dyDescent="0.35">
      <c r="A581" s="122" t="str">
        <f t="shared" si="18"/>
        <v/>
      </c>
      <c r="B581" s="124" t="str">
        <f>IFERROR(LOOKUP(A581,'2. Enter scores'!$G$12:$AE$12,'2. Enter scores'!$G$14:$AE$14),"")</f>
        <v/>
      </c>
      <c r="C581" s="116" t="str">
        <f>IF(B581&lt;&gt;"",MIN(INDEX(Scores,1,A581):INDEX(Scores,1000,A581)),"")</f>
        <v/>
      </c>
      <c r="D581" s="116" t="str">
        <f>IF(B581&lt;&gt;"",MAX(INDEX(Scores,1,A581):INDEX(Scores,1000,A581)),"")</f>
        <v/>
      </c>
      <c r="E581" s="116" t="str">
        <f t="shared" si="17"/>
        <v/>
      </c>
      <c r="F581" s="116" t="str">
        <f>IF(B581&lt;&gt;"",SUM(INDEX(Scores,1,A581):INDEX(Scores,1000,A581))/(Number_of_participants*E581),"")</f>
        <v/>
      </c>
      <c r="G581" s="116" t="str">
        <f>IF(B581&lt;&gt;"",CORREL(INDEX(Scores,1,A581):INDEX(Scores,1000,A581),INDEX(Rest_scores,1,A581):INDEX(Rest_scores,1000,A581)),"")</f>
        <v/>
      </c>
      <c r="H581" s="116" t="str">
        <f>IF(B581&lt;&gt;"",CORREL(INDEX(Scores,1,A581):INDEX(Scores,1000,A581),Total_score),"")</f>
        <v/>
      </c>
      <c r="I581" s="116" t="str">
        <f>IF(B581&lt;&gt;"",CORREL(INDEX(Scores,1,A581):INDEX(Scores,1000,A581),Grade),"")</f>
        <v/>
      </c>
      <c r="J581" s="128" t="str">
        <f>IF(B581&lt;&gt;"",_xlfn.VAR.S(INDEX(Scores,1,A581):INDEX(Scores,1000,A581)),"")</f>
        <v/>
      </c>
      <c r="K581" s="128" t="str">
        <f>IF(B581&lt;&gt;"",_xlfn.STDEV.S(INDEX(Scores,1,A581):INDEX(Scores,1000,A581)),"")</f>
        <v/>
      </c>
    </row>
    <row r="582" spans="1:11" x14ac:dyDescent="0.35">
      <c r="A582" s="122" t="str">
        <f t="shared" si="18"/>
        <v/>
      </c>
      <c r="B582" s="124" t="str">
        <f>IFERROR(LOOKUP(A582,'2. Enter scores'!$G$12:$AE$12,'2. Enter scores'!$G$14:$AE$14),"")</f>
        <v/>
      </c>
      <c r="C582" s="116" t="str">
        <f>IF(B582&lt;&gt;"",MIN(INDEX(Scores,1,A582):INDEX(Scores,1000,A582)),"")</f>
        <v/>
      </c>
      <c r="D582" s="116" t="str">
        <f>IF(B582&lt;&gt;"",MAX(INDEX(Scores,1,A582):INDEX(Scores,1000,A582)),"")</f>
        <v/>
      </c>
      <c r="E582" s="116" t="str">
        <f t="shared" si="17"/>
        <v/>
      </c>
      <c r="F582" s="116" t="str">
        <f>IF(B582&lt;&gt;"",SUM(INDEX(Scores,1,A582):INDEX(Scores,1000,A582))/(Number_of_participants*E582),"")</f>
        <v/>
      </c>
      <c r="G582" s="116" t="str">
        <f>IF(B582&lt;&gt;"",CORREL(INDEX(Scores,1,A582):INDEX(Scores,1000,A582),INDEX(Rest_scores,1,A582):INDEX(Rest_scores,1000,A582)),"")</f>
        <v/>
      </c>
      <c r="H582" s="116" t="str">
        <f>IF(B582&lt;&gt;"",CORREL(INDEX(Scores,1,A582):INDEX(Scores,1000,A582),Total_score),"")</f>
        <v/>
      </c>
      <c r="I582" s="116" t="str">
        <f>IF(B582&lt;&gt;"",CORREL(INDEX(Scores,1,A582):INDEX(Scores,1000,A582),Grade),"")</f>
        <v/>
      </c>
      <c r="J582" s="128" t="str">
        <f>IF(B582&lt;&gt;"",_xlfn.VAR.S(INDEX(Scores,1,A582):INDEX(Scores,1000,A582)),"")</f>
        <v/>
      </c>
      <c r="K582" s="128" t="str">
        <f>IF(B582&lt;&gt;"",_xlfn.STDEV.S(INDEX(Scores,1,A582):INDEX(Scores,1000,A582)),"")</f>
        <v/>
      </c>
    </row>
    <row r="583" spans="1:11" x14ac:dyDescent="0.35">
      <c r="A583" s="122" t="str">
        <f t="shared" si="18"/>
        <v/>
      </c>
      <c r="B583" s="124" t="str">
        <f>IFERROR(LOOKUP(A583,'2. Enter scores'!$G$12:$AE$12,'2. Enter scores'!$G$14:$AE$14),"")</f>
        <v/>
      </c>
      <c r="C583" s="116" t="str">
        <f>IF(B583&lt;&gt;"",MIN(INDEX(Scores,1,A583):INDEX(Scores,1000,A583)),"")</f>
        <v/>
      </c>
      <c r="D583" s="116" t="str">
        <f>IF(B583&lt;&gt;"",MAX(INDEX(Scores,1,A583):INDEX(Scores,1000,A583)),"")</f>
        <v/>
      </c>
      <c r="E583" s="116" t="str">
        <f t="shared" si="17"/>
        <v/>
      </c>
      <c r="F583" s="116" t="str">
        <f>IF(B583&lt;&gt;"",SUM(INDEX(Scores,1,A583):INDEX(Scores,1000,A583))/(Number_of_participants*E583),"")</f>
        <v/>
      </c>
      <c r="G583" s="116" t="str">
        <f>IF(B583&lt;&gt;"",CORREL(INDEX(Scores,1,A583):INDEX(Scores,1000,A583),INDEX(Rest_scores,1,A583):INDEX(Rest_scores,1000,A583)),"")</f>
        <v/>
      </c>
      <c r="H583" s="116" t="str">
        <f>IF(B583&lt;&gt;"",CORREL(INDEX(Scores,1,A583):INDEX(Scores,1000,A583),Total_score),"")</f>
        <v/>
      </c>
      <c r="I583" s="116" t="str">
        <f>IF(B583&lt;&gt;"",CORREL(INDEX(Scores,1,A583):INDEX(Scores,1000,A583),Grade),"")</f>
        <v/>
      </c>
      <c r="J583" s="128" t="str">
        <f>IF(B583&lt;&gt;"",_xlfn.VAR.S(INDEX(Scores,1,A583):INDEX(Scores,1000,A583)),"")</f>
        <v/>
      </c>
      <c r="K583" s="128" t="str">
        <f>IF(B583&lt;&gt;"",_xlfn.STDEV.S(INDEX(Scores,1,A583):INDEX(Scores,1000,A583)),"")</f>
        <v/>
      </c>
    </row>
    <row r="584" spans="1:11" x14ac:dyDescent="0.35">
      <c r="A584" s="122" t="str">
        <f t="shared" si="18"/>
        <v/>
      </c>
      <c r="B584" s="124" t="str">
        <f>IFERROR(LOOKUP(A584,'2. Enter scores'!$G$12:$AE$12,'2. Enter scores'!$G$14:$AE$14),"")</f>
        <v/>
      </c>
      <c r="C584" s="116" t="str">
        <f>IF(B584&lt;&gt;"",MIN(INDEX(Scores,1,A584):INDEX(Scores,1000,A584)),"")</f>
        <v/>
      </c>
      <c r="D584" s="116" t="str">
        <f>IF(B584&lt;&gt;"",MAX(INDEX(Scores,1,A584):INDEX(Scores,1000,A584)),"")</f>
        <v/>
      </c>
      <c r="E584" s="116" t="str">
        <f t="shared" si="17"/>
        <v/>
      </c>
      <c r="F584" s="116" t="str">
        <f>IF(B584&lt;&gt;"",SUM(INDEX(Scores,1,A584):INDEX(Scores,1000,A584))/(Number_of_participants*E584),"")</f>
        <v/>
      </c>
      <c r="G584" s="116" t="str">
        <f>IF(B584&lt;&gt;"",CORREL(INDEX(Scores,1,A584):INDEX(Scores,1000,A584),INDEX(Rest_scores,1,A584):INDEX(Rest_scores,1000,A584)),"")</f>
        <v/>
      </c>
      <c r="H584" s="116" t="str">
        <f>IF(B584&lt;&gt;"",CORREL(INDEX(Scores,1,A584):INDEX(Scores,1000,A584),Total_score),"")</f>
        <v/>
      </c>
      <c r="I584" s="116" t="str">
        <f>IF(B584&lt;&gt;"",CORREL(INDEX(Scores,1,A584):INDEX(Scores,1000,A584),Grade),"")</f>
        <v/>
      </c>
      <c r="J584" s="128" t="str">
        <f>IF(B584&lt;&gt;"",_xlfn.VAR.S(INDEX(Scores,1,A584):INDEX(Scores,1000,A584)),"")</f>
        <v/>
      </c>
      <c r="K584" s="128" t="str">
        <f>IF(B584&lt;&gt;"",_xlfn.STDEV.S(INDEX(Scores,1,A584):INDEX(Scores,1000,A584)),"")</f>
        <v/>
      </c>
    </row>
    <row r="585" spans="1:11" x14ac:dyDescent="0.35">
      <c r="A585" s="122" t="str">
        <f t="shared" si="18"/>
        <v/>
      </c>
      <c r="B585" s="124" t="str">
        <f>IFERROR(LOOKUP(A585,'2. Enter scores'!$G$12:$AE$12,'2. Enter scores'!$G$14:$AE$14),"")</f>
        <v/>
      </c>
      <c r="C585" s="116" t="str">
        <f>IF(B585&lt;&gt;"",MIN(INDEX(Scores,1,A585):INDEX(Scores,1000,A585)),"")</f>
        <v/>
      </c>
      <c r="D585" s="116" t="str">
        <f>IF(B585&lt;&gt;"",MAX(INDEX(Scores,1,A585):INDEX(Scores,1000,A585)),"")</f>
        <v/>
      </c>
      <c r="E585" s="116" t="str">
        <f t="shared" si="17"/>
        <v/>
      </c>
      <c r="F585" s="116" t="str">
        <f>IF(B585&lt;&gt;"",SUM(INDEX(Scores,1,A585):INDEX(Scores,1000,A585))/(Number_of_participants*E585),"")</f>
        <v/>
      </c>
      <c r="G585" s="116" t="str">
        <f>IF(B585&lt;&gt;"",CORREL(INDEX(Scores,1,A585):INDEX(Scores,1000,A585),INDEX(Rest_scores,1,A585):INDEX(Rest_scores,1000,A585)),"")</f>
        <v/>
      </c>
      <c r="H585" s="116" t="str">
        <f>IF(B585&lt;&gt;"",CORREL(INDEX(Scores,1,A585):INDEX(Scores,1000,A585),Total_score),"")</f>
        <v/>
      </c>
      <c r="I585" s="116" t="str">
        <f>IF(B585&lt;&gt;"",CORREL(INDEX(Scores,1,A585):INDEX(Scores,1000,A585),Grade),"")</f>
        <v/>
      </c>
      <c r="J585" s="128" t="str">
        <f>IF(B585&lt;&gt;"",_xlfn.VAR.S(INDEX(Scores,1,A585):INDEX(Scores,1000,A585)),"")</f>
        <v/>
      </c>
      <c r="K585" s="128" t="str">
        <f>IF(B585&lt;&gt;"",_xlfn.STDEV.S(INDEX(Scores,1,A585):INDEX(Scores,1000,A585)),"")</f>
        <v/>
      </c>
    </row>
    <row r="586" spans="1:11" x14ac:dyDescent="0.35">
      <c r="A586" s="122" t="str">
        <f t="shared" si="18"/>
        <v/>
      </c>
      <c r="B586" s="124" t="str">
        <f>IFERROR(LOOKUP(A586,'2. Enter scores'!$G$12:$AE$12,'2. Enter scores'!$G$14:$AE$14),"")</f>
        <v/>
      </c>
      <c r="C586" s="116" t="str">
        <f>IF(B586&lt;&gt;"",MIN(INDEX(Scores,1,A586):INDEX(Scores,1000,A586)),"")</f>
        <v/>
      </c>
      <c r="D586" s="116" t="str">
        <f>IF(B586&lt;&gt;"",MAX(INDEX(Scores,1,A586):INDEX(Scores,1000,A586)),"")</f>
        <v/>
      </c>
      <c r="E586" s="116" t="str">
        <f t="shared" si="17"/>
        <v/>
      </c>
      <c r="F586" s="116" t="str">
        <f>IF(B586&lt;&gt;"",SUM(INDEX(Scores,1,A586):INDEX(Scores,1000,A586))/(Number_of_participants*E586),"")</f>
        <v/>
      </c>
      <c r="G586" s="116" t="str">
        <f>IF(B586&lt;&gt;"",CORREL(INDEX(Scores,1,A586):INDEX(Scores,1000,A586),INDEX(Rest_scores,1,A586):INDEX(Rest_scores,1000,A586)),"")</f>
        <v/>
      </c>
      <c r="H586" s="116" t="str">
        <f>IF(B586&lt;&gt;"",CORREL(INDEX(Scores,1,A586):INDEX(Scores,1000,A586),Total_score),"")</f>
        <v/>
      </c>
      <c r="I586" s="116" t="str">
        <f>IF(B586&lt;&gt;"",CORREL(INDEX(Scores,1,A586):INDEX(Scores,1000,A586),Grade),"")</f>
        <v/>
      </c>
      <c r="J586" s="128" t="str">
        <f>IF(B586&lt;&gt;"",_xlfn.VAR.S(INDEX(Scores,1,A586):INDEX(Scores,1000,A586)),"")</f>
        <v/>
      </c>
      <c r="K586" s="128" t="str">
        <f>IF(B586&lt;&gt;"",_xlfn.STDEV.S(INDEX(Scores,1,A586):INDEX(Scores,1000,A586)),"")</f>
        <v/>
      </c>
    </row>
    <row r="587" spans="1:11" x14ac:dyDescent="0.35">
      <c r="A587" s="122" t="str">
        <f t="shared" si="18"/>
        <v/>
      </c>
      <c r="B587" s="124" t="str">
        <f>IFERROR(LOOKUP(A587,'2. Enter scores'!$G$12:$AE$12,'2. Enter scores'!$G$14:$AE$14),"")</f>
        <v/>
      </c>
      <c r="C587" s="116" t="str">
        <f>IF(B587&lt;&gt;"",MIN(INDEX(Scores,1,A587):INDEX(Scores,1000,A587)),"")</f>
        <v/>
      </c>
      <c r="D587" s="116" t="str">
        <f>IF(B587&lt;&gt;"",MAX(INDEX(Scores,1,A587):INDEX(Scores,1000,A587)),"")</f>
        <v/>
      </c>
      <c r="E587" s="116" t="str">
        <f t="shared" si="17"/>
        <v/>
      </c>
      <c r="F587" s="116" t="str">
        <f>IF(B587&lt;&gt;"",SUM(INDEX(Scores,1,A587):INDEX(Scores,1000,A587))/(Number_of_participants*E587),"")</f>
        <v/>
      </c>
      <c r="G587" s="116" t="str">
        <f>IF(B587&lt;&gt;"",CORREL(INDEX(Scores,1,A587):INDEX(Scores,1000,A587),INDEX(Rest_scores,1,A587):INDEX(Rest_scores,1000,A587)),"")</f>
        <v/>
      </c>
      <c r="H587" s="116" t="str">
        <f>IF(B587&lt;&gt;"",CORREL(INDEX(Scores,1,A587):INDEX(Scores,1000,A587),Total_score),"")</f>
        <v/>
      </c>
      <c r="I587" s="116" t="str">
        <f>IF(B587&lt;&gt;"",CORREL(INDEX(Scores,1,A587):INDEX(Scores,1000,A587),Grade),"")</f>
        <v/>
      </c>
      <c r="J587" s="128" t="str">
        <f>IF(B587&lt;&gt;"",_xlfn.VAR.S(INDEX(Scores,1,A587):INDEX(Scores,1000,A587)),"")</f>
        <v/>
      </c>
      <c r="K587" s="128" t="str">
        <f>IF(B587&lt;&gt;"",_xlfn.STDEV.S(INDEX(Scores,1,A587):INDEX(Scores,1000,A587)),"")</f>
        <v/>
      </c>
    </row>
    <row r="588" spans="1:11" x14ac:dyDescent="0.35">
      <c r="A588" s="122" t="str">
        <f t="shared" si="18"/>
        <v/>
      </c>
      <c r="B588" s="124" t="str">
        <f>IFERROR(LOOKUP(A588,'2. Enter scores'!$G$12:$AE$12,'2. Enter scores'!$G$14:$AE$14),"")</f>
        <v/>
      </c>
      <c r="C588" s="116" t="str">
        <f>IF(B588&lt;&gt;"",MIN(INDEX(Scores,1,A588):INDEX(Scores,1000,A588)),"")</f>
        <v/>
      </c>
      <c r="D588" s="116" t="str">
        <f>IF(B588&lt;&gt;"",MAX(INDEX(Scores,1,A588):INDEX(Scores,1000,A588)),"")</f>
        <v/>
      </c>
      <c r="E588" s="116" t="str">
        <f t="shared" si="17"/>
        <v/>
      </c>
      <c r="F588" s="116" t="str">
        <f>IF(B588&lt;&gt;"",SUM(INDEX(Scores,1,A588):INDEX(Scores,1000,A588))/(Number_of_participants*E588),"")</f>
        <v/>
      </c>
      <c r="G588" s="116" t="str">
        <f>IF(B588&lt;&gt;"",CORREL(INDEX(Scores,1,A588):INDEX(Scores,1000,A588),INDEX(Rest_scores,1,A588):INDEX(Rest_scores,1000,A588)),"")</f>
        <v/>
      </c>
      <c r="H588" s="116" t="str">
        <f>IF(B588&lt;&gt;"",CORREL(INDEX(Scores,1,A588):INDEX(Scores,1000,A588),Total_score),"")</f>
        <v/>
      </c>
      <c r="I588" s="116" t="str">
        <f>IF(B588&lt;&gt;"",CORREL(INDEX(Scores,1,A588):INDEX(Scores,1000,A588),Grade),"")</f>
        <v/>
      </c>
      <c r="J588" s="128" t="str">
        <f>IF(B588&lt;&gt;"",_xlfn.VAR.S(INDEX(Scores,1,A588):INDEX(Scores,1000,A588)),"")</f>
        <v/>
      </c>
      <c r="K588" s="128" t="str">
        <f>IF(B588&lt;&gt;"",_xlfn.STDEV.S(INDEX(Scores,1,A588):INDEX(Scores,1000,A588)),"")</f>
        <v/>
      </c>
    </row>
    <row r="589" spans="1:11" x14ac:dyDescent="0.35">
      <c r="A589" s="122" t="str">
        <f t="shared" si="18"/>
        <v/>
      </c>
      <c r="B589" s="124" t="str">
        <f>IFERROR(LOOKUP(A589,'2. Enter scores'!$G$12:$AE$12,'2. Enter scores'!$G$14:$AE$14),"")</f>
        <v/>
      </c>
      <c r="C589" s="116" t="str">
        <f>IF(B589&lt;&gt;"",MIN(INDEX(Scores,1,A589):INDEX(Scores,1000,A589)),"")</f>
        <v/>
      </c>
      <c r="D589" s="116" t="str">
        <f>IF(B589&lt;&gt;"",MAX(INDEX(Scores,1,A589):INDEX(Scores,1000,A589)),"")</f>
        <v/>
      </c>
      <c r="E589" s="116" t="str">
        <f t="shared" si="17"/>
        <v/>
      </c>
      <c r="F589" s="116" t="str">
        <f>IF(B589&lt;&gt;"",SUM(INDEX(Scores,1,A589):INDEX(Scores,1000,A589))/(Number_of_participants*E589),"")</f>
        <v/>
      </c>
      <c r="G589" s="116" t="str">
        <f>IF(B589&lt;&gt;"",CORREL(INDEX(Scores,1,A589):INDEX(Scores,1000,A589),INDEX(Rest_scores,1,A589):INDEX(Rest_scores,1000,A589)),"")</f>
        <v/>
      </c>
      <c r="H589" s="116" t="str">
        <f>IF(B589&lt;&gt;"",CORREL(INDEX(Scores,1,A589):INDEX(Scores,1000,A589),Total_score),"")</f>
        <v/>
      </c>
      <c r="I589" s="116" t="str">
        <f>IF(B589&lt;&gt;"",CORREL(INDEX(Scores,1,A589):INDEX(Scores,1000,A589),Grade),"")</f>
        <v/>
      </c>
      <c r="J589" s="128" t="str">
        <f>IF(B589&lt;&gt;"",_xlfn.VAR.S(INDEX(Scores,1,A589):INDEX(Scores,1000,A589)),"")</f>
        <v/>
      </c>
      <c r="K589" s="128" t="str">
        <f>IF(B589&lt;&gt;"",_xlfn.STDEV.S(INDEX(Scores,1,A589):INDEX(Scores,1000,A589)),"")</f>
        <v/>
      </c>
    </row>
    <row r="590" spans="1:11" x14ac:dyDescent="0.35">
      <c r="A590" s="122" t="str">
        <f t="shared" si="18"/>
        <v/>
      </c>
      <c r="B590" s="124" t="str">
        <f>IFERROR(LOOKUP(A590,'2. Enter scores'!$G$12:$AE$12,'2. Enter scores'!$G$14:$AE$14),"")</f>
        <v/>
      </c>
      <c r="C590" s="116" t="str">
        <f>IF(B590&lt;&gt;"",MIN(INDEX(Scores,1,A590):INDEX(Scores,1000,A590)),"")</f>
        <v/>
      </c>
      <c r="D590" s="116" t="str">
        <f>IF(B590&lt;&gt;"",MAX(INDEX(Scores,1,A590):INDEX(Scores,1000,A590)),"")</f>
        <v/>
      </c>
      <c r="E590" s="116" t="str">
        <f t="shared" si="17"/>
        <v/>
      </c>
      <c r="F590" s="116" t="str">
        <f>IF(B590&lt;&gt;"",SUM(INDEX(Scores,1,A590):INDEX(Scores,1000,A590))/(Number_of_participants*E590),"")</f>
        <v/>
      </c>
      <c r="G590" s="116" t="str">
        <f>IF(B590&lt;&gt;"",CORREL(INDEX(Scores,1,A590):INDEX(Scores,1000,A590),INDEX(Rest_scores,1,A590):INDEX(Rest_scores,1000,A590)),"")</f>
        <v/>
      </c>
      <c r="H590" s="116" t="str">
        <f>IF(B590&lt;&gt;"",CORREL(INDEX(Scores,1,A590):INDEX(Scores,1000,A590),Total_score),"")</f>
        <v/>
      </c>
      <c r="I590" s="116" t="str">
        <f>IF(B590&lt;&gt;"",CORREL(INDEX(Scores,1,A590):INDEX(Scores,1000,A590),Grade),"")</f>
        <v/>
      </c>
      <c r="J590" s="128" t="str">
        <f>IF(B590&lt;&gt;"",_xlfn.VAR.S(INDEX(Scores,1,A590):INDEX(Scores,1000,A590)),"")</f>
        <v/>
      </c>
      <c r="K590" s="128" t="str">
        <f>IF(B590&lt;&gt;"",_xlfn.STDEV.S(INDEX(Scores,1,A590):INDEX(Scores,1000,A590)),"")</f>
        <v/>
      </c>
    </row>
    <row r="591" spans="1:11" x14ac:dyDescent="0.35">
      <c r="A591" s="122" t="str">
        <f t="shared" si="18"/>
        <v/>
      </c>
      <c r="B591" s="124" t="str">
        <f>IFERROR(LOOKUP(A591,'2. Enter scores'!$G$12:$AE$12,'2. Enter scores'!$G$14:$AE$14),"")</f>
        <v/>
      </c>
      <c r="C591" s="116" t="str">
        <f>IF(B591&lt;&gt;"",MIN(INDEX(Scores,1,A591):INDEX(Scores,1000,A591)),"")</f>
        <v/>
      </c>
      <c r="D591" s="116" t="str">
        <f>IF(B591&lt;&gt;"",MAX(INDEX(Scores,1,A591):INDEX(Scores,1000,A591)),"")</f>
        <v/>
      </c>
      <c r="E591" s="116" t="str">
        <f t="shared" si="17"/>
        <v/>
      </c>
      <c r="F591" s="116" t="str">
        <f>IF(B591&lt;&gt;"",SUM(INDEX(Scores,1,A591):INDEX(Scores,1000,A591))/(Number_of_participants*E591),"")</f>
        <v/>
      </c>
      <c r="G591" s="116" t="str">
        <f>IF(B591&lt;&gt;"",CORREL(INDEX(Scores,1,A591):INDEX(Scores,1000,A591),INDEX(Rest_scores,1,A591):INDEX(Rest_scores,1000,A591)),"")</f>
        <v/>
      </c>
      <c r="H591" s="116" t="str">
        <f>IF(B591&lt;&gt;"",CORREL(INDEX(Scores,1,A591):INDEX(Scores,1000,A591),Total_score),"")</f>
        <v/>
      </c>
      <c r="I591" s="116" t="str">
        <f>IF(B591&lt;&gt;"",CORREL(INDEX(Scores,1,A591):INDEX(Scores,1000,A591),Grade),"")</f>
        <v/>
      </c>
      <c r="J591" s="128" t="str">
        <f>IF(B591&lt;&gt;"",_xlfn.VAR.S(INDEX(Scores,1,A591):INDEX(Scores,1000,A591)),"")</f>
        <v/>
      </c>
      <c r="K591" s="128" t="str">
        <f>IF(B591&lt;&gt;"",_xlfn.STDEV.S(INDEX(Scores,1,A591):INDEX(Scores,1000,A591)),"")</f>
        <v/>
      </c>
    </row>
    <row r="592" spans="1:11" x14ac:dyDescent="0.35">
      <c r="A592" s="122" t="str">
        <f t="shared" si="18"/>
        <v/>
      </c>
      <c r="B592" s="124" t="str">
        <f>IFERROR(LOOKUP(A592,'2. Enter scores'!$G$12:$AE$12,'2. Enter scores'!$G$14:$AE$14),"")</f>
        <v/>
      </c>
      <c r="C592" s="116" t="str">
        <f>IF(B592&lt;&gt;"",MIN(INDEX(Scores,1,A592):INDEX(Scores,1000,A592)),"")</f>
        <v/>
      </c>
      <c r="D592" s="116" t="str">
        <f>IF(B592&lt;&gt;"",MAX(INDEX(Scores,1,A592):INDEX(Scores,1000,A592)),"")</f>
        <v/>
      </c>
      <c r="E592" s="116" t="str">
        <f t="shared" si="17"/>
        <v/>
      </c>
      <c r="F592" s="116" t="str">
        <f>IF(B592&lt;&gt;"",SUM(INDEX(Scores,1,A592):INDEX(Scores,1000,A592))/(Number_of_participants*E592),"")</f>
        <v/>
      </c>
      <c r="G592" s="116" t="str">
        <f>IF(B592&lt;&gt;"",CORREL(INDEX(Scores,1,A592):INDEX(Scores,1000,A592),INDEX(Rest_scores,1,A592):INDEX(Rest_scores,1000,A592)),"")</f>
        <v/>
      </c>
      <c r="H592" s="116" t="str">
        <f>IF(B592&lt;&gt;"",CORREL(INDEX(Scores,1,A592):INDEX(Scores,1000,A592),Total_score),"")</f>
        <v/>
      </c>
      <c r="I592" s="116" t="str">
        <f>IF(B592&lt;&gt;"",CORREL(INDEX(Scores,1,A592):INDEX(Scores,1000,A592),Grade),"")</f>
        <v/>
      </c>
      <c r="J592" s="128" t="str">
        <f>IF(B592&lt;&gt;"",_xlfn.VAR.S(INDEX(Scores,1,A592):INDEX(Scores,1000,A592)),"")</f>
        <v/>
      </c>
      <c r="K592" s="128" t="str">
        <f>IF(B592&lt;&gt;"",_xlfn.STDEV.S(INDEX(Scores,1,A592):INDEX(Scores,1000,A592)),"")</f>
        <v/>
      </c>
    </row>
    <row r="593" spans="1:11" x14ac:dyDescent="0.35">
      <c r="A593" s="122" t="str">
        <f t="shared" si="18"/>
        <v/>
      </c>
      <c r="B593" s="124" t="str">
        <f>IFERROR(LOOKUP(A593,'2. Enter scores'!$G$12:$AE$12,'2. Enter scores'!$G$14:$AE$14),"")</f>
        <v/>
      </c>
      <c r="C593" s="116" t="str">
        <f>IF(B593&lt;&gt;"",MIN(INDEX(Scores,1,A593):INDEX(Scores,1000,A593)),"")</f>
        <v/>
      </c>
      <c r="D593" s="116" t="str">
        <f>IF(B593&lt;&gt;"",MAX(INDEX(Scores,1,A593):INDEX(Scores,1000,A593)),"")</f>
        <v/>
      </c>
      <c r="E593" s="116" t="str">
        <f t="shared" si="17"/>
        <v/>
      </c>
      <c r="F593" s="116" t="str">
        <f>IF(B593&lt;&gt;"",SUM(INDEX(Scores,1,A593):INDEX(Scores,1000,A593))/(Number_of_participants*E593),"")</f>
        <v/>
      </c>
      <c r="G593" s="116" t="str">
        <f>IF(B593&lt;&gt;"",CORREL(INDEX(Scores,1,A593):INDEX(Scores,1000,A593),INDEX(Rest_scores,1,A593):INDEX(Rest_scores,1000,A593)),"")</f>
        <v/>
      </c>
      <c r="H593" s="116" t="str">
        <f>IF(B593&lt;&gt;"",CORREL(INDEX(Scores,1,A593):INDEX(Scores,1000,A593),Total_score),"")</f>
        <v/>
      </c>
      <c r="I593" s="116" t="str">
        <f>IF(B593&lt;&gt;"",CORREL(INDEX(Scores,1,A593):INDEX(Scores,1000,A593),Grade),"")</f>
        <v/>
      </c>
      <c r="J593" s="128" t="str">
        <f>IF(B593&lt;&gt;"",_xlfn.VAR.S(INDEX(Scores,1,A593):INDEX(Scores,1000,A593)),"")</f>
        <v/>
      </c>
      <c r="K593" s="128" t="str">
        <f>IF(B593&lt;&gt;"",_xlfn.STDEV.S(INDEX(Scores,1,A593):INDEX(Scores,1000,A593)),"")</f>
        <v/>
      </c>
    </row>
    <row r="594" spans="1:11" x14ac:dyDescent="0.35">
      <c r="A594" s="122" t="str">
        <f t="shared" si="18"/>
        <v/>
      </c>
      <c r="B594" s="124" t="str">
        <f>IFERROR(LOOKUP(A594,'2. Enter scores'!$G$12:$AE$12,'2. Enter scores'!$G$14:$AE$14),"")</f>
        <v/>
      </c>
      <c r="C594" s="116" t="str">
        <f>IF(B594&lt;&gt;"",MIN(INDEX(Scores,1,A594):INDEX(Scores,1000,A594)),"")</f>
        <v/>
      </c>
      <c r="D594" s="116" t="str">
        <f>IF(B594&lt;&gt;"",MAX(INDEX(Scores,1,A594):INDEX(Scores,1000,A594)),"")</f>
        <v/>
      </c>
      <c r="E594" s="116" t="str">
        <f t="shared" si="17"/>
        <v/>
      </c>
      <c r="F594" s="116" t="str">
        <f>IF(B594&lt;&gt;"",SUM(INDEX(Scores,1,A594):INDEX(Scores,1000,A594))/(Number_of_participants*E594),"")</f>
        <v/>
      </c>
      <c r="G594" s="116" t="str">
        <f>IF(B594&lt;&gt;"",CORREL(INDEX(Scores,1,A594):INDEX(Scores,1000,A594),INDEX(Rest_scores,1,A594):INDEX(Rest_scores,1000,A594)),"")</f>
        <v/>
      </c>
      <c r="H594" s="116" t="str">
        <f>IF(B594&lt;&gt;"",CORREL(INDEX(Scores,1,A594):INDEX(Scores,1000,A594),Total_score),"")</f>
        <v/>
      </c>
      <c r="I594" s="116" t="str">
        <f>IF(B594&lt;&gt;"",CORREL(INDEX(Scores,1,A594):INDEX(Scores,1000,A594),Grade),"")</f>
        <v/>
      </c>
      <c r="J594" s="128" t="str">
        <f>IF(B594&lt;&gt;"",_xlfn.VAR.S(INDEX(Scores,1,A594):INDEX(Scores,1000,A594)),"")</f>
        <v/>
      </c>
      <c r="K594" s="128" t="str">
        <f>IF(B594&lt;&gt;"",_xlfn.STDEV.S(INDEX(Scores,1,A594):INDEX(Scores,1000,A594)),"")</f>
        <v/>
      </c>
    </row>
    <row r="595" spans="1:11" x14ac:dyDescent="0.35">
      <c r="A595" s="122" t="str">
        <f t="shared" si="18"/>
        <v/>
      </c>
      <c r="B595" s="124" t="str">
        <f>IFERROR(LOOKUP(A595,'2. Enter scores'!$G$12:$AE$12,'2. Enter scores'!$G$14:$AE$14),"")</f>
        <v/>
      </c>
      <c r="C595" s="116" t="str">
        <f>IF(B595&lt;&gt;"",MIN(INDEX(Scores,1,A595):INDEX(Scores,1000,A595)),"")</f>
        <v/>
      </c>
      <c r="D595" s="116" t="str">
        <f>IF(B595&lt;&gt;"",MAX(INDEX(Scores,1,A595):INDEX(Scores,1000,A595)),"")</f>
        <v/>
      </c>
      <c r="E595" s="116" t="str">
        <f t="shared" ref="E595:E658" si="19">IF(B595&lt;&gt;"",INDEX(Theoretical_maximum_item_score,A595),"")</f>
        <v/>
      </c>
      <c r="F595" s="116" t="str">
        <f>IF(B595&lt;&gt;"",SUM(INDEX(Scores,1,A595):INDEX(Scores,1000,A595))/(Number_of_participants*E595),"")</f>
        <v/>
      </c>
      <c r="G595" s="116" t="str">
        <f>IF(B595&lt;&gt;"",CORREL(INDEX(Scores,1,A595):INDEX(Scores,1000,A595),INDEX(Rest_scores,1,A595):INDEX(Rest_scores,1000,A595)),"")</f>
        <v/>
      </c>
      <c r="H595" s="116" t="str">
        <f>IF(B595&lt;&gt;"",CORREL(INDEX(Scores,1,A595):INDEX(Scores,1000,A595),Total_score),"")</f>
        <v/>
      </c>
      <c r="I595" s="116" t="str">
        <f>IF(B595&lt;&gt;"",CORREL(INDEX(Scores,1,A595):INDEX(Scores,1000,A595),Grade),"")</f>
        <v/>
      </c>
      <c r="J595" s="128" t="str">
        <f>IF(B595&lt;&gt;"",_xlfn.VAR.S(INDEX(Scores,1,A595):INDEX(Scores,1000,A595)),"")</f>
        <v/>
      </c>
      <c r="K595" s="128" t="str">
        <f>IF(B595&lt;&gt;"",_xlfn.STDEV.S(INDEX(Scores,1,A595):INDEX(Scores,1000,A595)),"")</f>
        <v/>
      </c>
    </row>
    <row r="596" spans="1:11" x14ac:dyDescent="0.35">
      <c r="A596" s="122" t="str">
        <f t="shared" ref="A596:A659" si="20">IF(A595&lt;&gt;"",IF(Number_of_criteria&gt;=(A595+1),(A595+1),""),"")</f>
        <v/>
      </c>
      <c r="B596" s="124" t="str">
        <f>IFERROR(LOOKUP(A596,'2. Enter scores'!$G$12:$AE$12,'2. Enter scores'!$G$14:$AE$14),"")</f>
        <v/>
      </c>
      <c r="C596" s="116" t="str">
        <f>IF(B596&lt;&gt;"",MIN(INDEX(Scores,1,A596):INDEX(Scores,1000,A596)),"")</f>
        <v/>
      </c>
      <c r="D596" s="116" t="str">
        <f>IF(B596&lt;&gt;"",MAX(INDEX(Scores,1,A596):INDEX(Scores,1000,A596)),"")</f>
        <v/>
      </c>
      <c r="E596" s="116" t="str">
        <f t="shared" si="19"/>
        <v/>
      </c>
      <c r="F596" s="116" t="str">
        <f>IF(B596&lt;&gt;"",SUM(INDEX(Scores,1,A596):INDEX(Scores,1000,A596))/(Number_of_participants*E596),"")</f>
        <v/>
      </c>
      <c r="G596" s="116" t="str">
        <f>IF(B596&lt;&gt;"",CORREL(INDEX(Scores,1,A596):INDEX(Scores,1000,A596),INDEX(Rest_scores,1,A596):INDEX(Rest_scores,1000,A596)),"")</f>
        <v/>
      </c>
      <c r="H596" s="116" t="str">
        <f>IF(B596&lt;&gt;"",CORREL(INDEX(Scores,1,A596):INDEX(Scores,1000,A596),Total_score),"")</f>
        <v/>
      </c>
      <c r="I596" s="116" t="str">
        <f>IF(B596&lt;&gt;"",CORREL(INDEX(Scores,1,A596):INDEX(Scores,1000,A596),Grade),"")</f>
        <v/>
      </c>
      <c r="J596" s="128" t="str">
        <f>IF(B596&lt;&gt;"",_xlfn.VAR.S(INDEX(Scores,1,A596):INDEX(Scores,1000,A596)),"")</f>
        <v/>
      </c>
      <c r="K596" s="128" t="str">
        <f>IF(B596&lt;&gt;"",_xlfn.STDEV.S(INDEX(Scores,1,A596):INDEX(Scores,1000,A596)),"")</f>
        <v/>
      </c>
    </row>
    <row r="597" spans="1:11" x14ac:dyDescent="0.35">
      <c r="A597" s="122" t="str">
        <f t="shared" si="20"/>
        <v/>
      </c>
      <c r="B597" s="124" t="str">
        <f>IFERROR(LOOKUP(A597,'2. Enter scores'!$G$12:$AE$12,'2. Enter scores'!$G$14:$AE$14),"")</f>
        <v/>
      </c>
      <c r="C597" s="116" t="str">
        <f>IF(B597&lt;&gt;"",MIN(INDEX(Scores,1,A597):INDEX(Scores,1000,A597)),"")</f>
        <v/>
      </c>
      <c r="D597" s="116" t="str">
        <f>IF(B597&lt;&gt;"",MAX(INDEX(Scores,1,A597):INDEX(Scores,1000,A597)),"")</f>
        <v/>
      </c>
      <c r="E597" s="116" t="str">
        <f t="shared" si="19"/>
        <v/>
      </c>
      <c r="F597" s="116" t="str">
        <f>IF(B597&lt;&gt;"",SUM(INDEX(Scores,1,A597):INDEX(Scores,1000,A597))/(Number_of_participants*E597),"")</f>
        <v/>
      </c>
      <c r="G597" s="116" t="str">
        <f>IF(B597&lt;&gt;"",CORREL(INDEX(Scores,1,A597):INDEX(Scores,1000,A597),INDEX(Rest_scores,1,A597):INDEX(Rest_scores,1000,A597)),"")</f>
        <v/>
      </c>
      <c r="H597" s="116" t="str">
        <f>IF(B597&lt;&gt;"",CORREL(INDEX(Scores,1,A597):INDEX(Scores,1000,A597),Total_score),"")</f>
        <v/>
      </c>
      <c r="I597" s="116" t="str">
        <f>IF(B597&lt;&gt;"",CORREL(INDEX(Scores,1,A597):INDEX(Scores,1000,A597),Grade),"")</f>
        <v/>
      </c>
      <c r="J597" s="128" t="str">
        <f>IF(B597&lt;&gt;"",_xlfn.VAR.S(INDEX(Scores,1,A597):INDEX(Scores,1000,A597)),"")</f>
        <v/>
      </c>
      <c r="K597" s="128" t="str">
        <f>IF(B597&lt;&gt;"",_xlfn.STDEV.S(INDEX(Scores,1,A597):INDEX(Scores,1000,A597)),"")</f>
        <v/>
      </c>
    </row>
    <row r="598" spans="1:11" x14ac:dyDescent="0.35">
      <c r="A598" s="122" t="str">
        <f t="shared" si="20"/>
        <v/>
      </c>
      <c r="B598" s="124" t="str">
        <f>IFERROR(LOOKUP(A598,'2. Enter scores'!$G$12:$AE$12,'2. Enter scores'!$G$14:$AE$14),"")</f>
        <v/>
      </c>
      <c r="C598" s="116" t="str">
        <f>IF(B598&lt;&gt;"",MIN(INDEX(Scores,1,A598):INDEX(Scores,1000,A598)),"")</f>
        <v/>
      </c>
      <c r="D598" s="116" t="str">
        <f>IF(B598&lt;&gt;"",MAX(INDEX(Scores,1,A598):INDEX(Scores,1000,A598)),"")</f>
        <v/>
      </c>
      <c r="E598" s="116" t="str">
        <f t="shared" si="19"/>
        <v/>
      </c>
      <c r="F598" s="116" t="str">
        <f>IF(B598&lt;&gt;"",SUM(INDEX(Scores,1,A598):INDEX(Scores,1000,A598))/(Number_of_participants*E598),"")</f>
        <v/>
      </c>
      <c r="G598" s="116" t="str">
        <f>IF(B598&lt;&gt;"",CORREL(INDEX(Scores,1,A598):INDEX(Scores,1000,A598),INDEX(Rest_scores,1,A598):INDEX(Rest_scores,1000,A598)),"")</f>
        <v/>
      </c>
      <c r="H598" s="116" t="str">
        <f>IF(B598&lt;&gt;"",CORREL(INDEX(Scores,1,A598):INDEX(Scores,1000,A598),Total_score),"")</f>
        <v/>
      </c>
      <c r="I598" s="116" t="str">
        <f>IF(B598&lt;&gt;"",CORREL(INDEX(Scores,1,A598):INDEX(Scores,1000,A598),Grade),"")</f>
        <v/>
      </c>
      <c r="J598" s="128" t="str">
        <f>IF(B598&lt;&gt;"",_xlfn.VAR.S(INDEX(Scores,1,A598):INDEX(Scores,1000,A598)),"")</f>
        <v/>
      </c>
      <c r="K598" s="128" t="str">
        <f>IF(B598&lt;&gt;"",_xlfn.STDEV.S(INDEX(Scores,1,A598):INDEX(Scores,1000,A598)),"")</f>
        <v/>
      </c>
    </row>
    <row r="599" spans="1:11" x14ac:dyDescent="0.35">
      <c r="A599" s="122" t="str">
        <f t="shared" si="20"/>
        <v/>
      </c>
      <c r="B599" s="124" t="str">
        <f>IFERROR(LOOKUP(A599,'2. Enter scores'!$G$12:$AE$12,'2. Enter scores'!$G$14:$AE$14),"")</f>
        <v/>
      </c>
      <c r="C599" s="116" t="str">
        <f>IF(B599&lt;&gt;"",MIN(INDEX(Scores,1,A599):INDEX(Scores,1000,A599)),"")</f>
        <v/>
      </c>
      <c r="D599" s="116" t="str">
        <f>IF(B599&lt;&gt;"",MAX(INDEX(Scores,1,A599):INDEX(Scores,1000,A599)),"")</f>
        <v/>
      </c>
      <c r="E599" s="116" t="str">
        <f t="shared" si="19"/>
        <v/>
      </c>
      <c r="F599" s="116" t="str">
        <f>IF(B599&lt;&gt;"",SUM(INDEX(Scores,1,A599):INDEX(Scores,1000,A599))/(Number_of_participants*E599),"")</f>
        <v/>
      </c>
      <c r="G599" s="116" t="str">
        <f>IF(B599&lt;&gt;"",CORREL(INDEX(Scores,1,A599):INDEX(Scores,1000,A599),INDEX(Rest_scores,1,A599):INDEX(Rest_scores,1000,A599)),"")</f>
        <v/>
      </c>
      <c r="H599" s="116" t="str">
        <f>IF(B599&lt;&gt;"",CORREL(INDEX(Scores,1,A599):INDEX(Scores,1000,A599),Total_score),"")</f>
        <v/>
      </c>
      <c r="I599" s="116" t="str">
        <f>IF(B599&lt;&gt;"",CORREL(INDEX(Scores,1,A599):INDEX(Scores,1000,A599),Grade),"")</f>
        <v/>
      </c>
      <c r="J599" s="128" t="str">
        <f>IF(B599&lt;&gt;"",_xlfn.VAR.S(INDEX(Scores,1,A599):INDEX(Scores,1000,A599)),"")</f>
        <v/>
      </c>
      <c r="K599" s="128" t="str">
        <f>IF(B599&lt;&gt;"",_xlfn.STDEV.S(INDEX(Scores,1,A599):INDEX(Scores,1000,A599)),"")</f>
        <v/>
      </c>
    </row>
    <row r="600" spans="1:11" x14ac:dyDescent="0.35">
      <c r="A600" s="122" t="str">
        <f t="shared" si="20"/>
        <v/>
      </c>
      <c r="B600" s="124" t="str">
        <f>IFERROR(LOOKUP(A600,'2. Enter scores'!$G$12:$AE$12,'2. Enter scores'!$G$14:$AE$14),"")</f>
        <v/>
      </c>
      <c r="C600" s="116" t="str">
        <f>IF(B600&lt;&gt;"",MIN(INDEX(Scores,1,A600):INDEX(Scores,1000,A600)),"")</f>
        <v/>
      </c>
      <c r="D600" s="116" t="str">
        <f>IF(B600&lt;&gt;"",MAX(INDEX(Scores,1,A600):INDEX(Scores,1000,A600)),"")</f>
        <v/>
      </c>
      <c r="E600" s="116" t="str">
        <f t="shared" si="19"/>
        <v/>
      </c>
      <c r="F600" s="116" t="str">
        <f>IF(B600&lt;&gt;"",SUM(INDEX(Scores,1,A600):INDEX(Scores,1000,A600))/(Number_of_participants*E600),"")</f>
        <v/>
      </c>
      <c r="G600" s="116" t="str">
        <f>IF(B600&lt;&gt;"",CORREL(INDEX(Scores,1,A600):INDEX(Scores,1000,A600),INDEX(Rest_scores,1,A600):INDEX(Rest_scores,1000,A600)),"")</f>
        <v/>
      </c>
      <c r="H600" s="116" t="str">
        <f>IF(B600&lt;&gt;"",CORREL(INDEX(Scores,1,A600):INDEX(Scores,1000,A600),Total_score),"")</f>
        <v/>
      </c>
      <c r="I600" s="116" t="str">
        <f>IF(B600&lt;&gt;"",CORREL(INDEX(Scores,1,A600):INDEX(Scores,1000,A600),Grade),"")</f>
        <v/>
      </c>
      <c r="J600" s="128" t="str">
        <f>IF(B600&lt;&gt;"",_xlfn.VAR.S(INDEX(Scores,1,A600):INDEX(Scores,1000,A600)),"")</f>
        <v/>
      </c>
      <c r="K600" s="128" t="str">
        <f>IF(B600&lt;&gt;"",_xlfn.STDEV.S(INDEX(Scores,1,A600):INDEX(Scores,1000,A600)),"")</f>
        <v/>
      </c>
    </row>
    <row r="601" spans="1:11" x14ac:dyDescent="0.35">
      <c r="A601" s="122" t="str">
        <f t="shared" si="20"/>
        <v/>
      </c>
      <c r="B601" s="124" t="str">
        <f>IFERROR(LOOKUP(A601,'2. Enter scores'!$G$12:$AE$12,'2. Enter scores'!$G$14:$AE$14),"")</f>
        <v/>
      </c>
      <c r="C601" s="116" t="str">
        <f>IF(B601&lt;&gt;"",MIN(INDEX(Scores,1,A601):INDEX(Scores,1000,A601)),"")</f>
        <v/>
      </c>
      <c r="D601" s="116" t="str">
        <f>IF(B601&lt;&gt;"",MAX(INDEX(Scores,1,A601):INDEX(Scores,1000,A601)),"")</f>
        <v/>
      </c>
      <c r="E601" s="116" t="str">
        <f t="shared" si="19"/>
        <v/>
      </c>
      <c r="F601" s="116" t="str">
        <f>IF(B601&lt;&gt;"",SUM(INDEX(Scores,1,A601):INDEX(Scores,1000,A601))/(Number_of_participants*E601),"")</f>
        <v/>
      </c>
      <c r="G601" s="116" t="str">
        <f>IF(B601&lt;&gt;"",CORREL(INDEX(Scores,1,A601):INDEX(Scores,1000,A601),INDEX(Rest_scores,1,A601):INDEX(Rest_scores,1000,A601)),"")</f>
        <v/>
      </c>
      <c r="H601" s="116" t="str">
        <f>IF(B601&lt;&gt;"",CORREL(INDEX(Scores,1,A601):INDEX(Scores,1000,A601),Total_score),"")</f>
        <v/>
      </c>
      <c r="I601" s="116" t="str">
        <f>IF(B601&lt;&gt;"",CORREL(INDEX(Scores,1,A601):INDEX(Scores,1000,A601),Grade),"")</f>
        <v/>
      </c>
      <c r="J601" s="128" t="str">
        <f>IF(B601&lt;&gt;"",_xlfn.VAR.S(INDEX(Scores,1,A601):INDEX(Scores,1000,A601)),"")</f>
        <v/>
      </c>
      <c r="K601" s="128" t="str">
        <f>IF(B601&lt;&gt;"",_xlfn.STDEV.S(INDEX(Scores,1,A601):INDEX(Scores,1000,A601)),"")</f>
        <v/>
      </c>
    </row>
    <row r="602" spans="1:11" x14ac:dyDescent="0.35">
      <c r="A602" s="122" t="str">
        <f t="shared" si="20"/>
        <v/>
      </c>
      <c r="B602" s="124" t="str">
        <f>IFERROR(LOOKUP(A602,'2. Enter scores'!$G$12:$AE$12,'2. Enter scores'!$G$14:$AE$14),"")</f>
        <v/>
      </c>
      <c r="C602" s="116" t="str">
        <f>IF(B602&lt;&gt;"",MIN(INDEX(Scores,1,A602):INDEX(Scores,1000,A602)),"")</f>
        <v/>
      </c>
      <c r="D602" s="116" t="str">
        <f>IF(B602&lt;&gt;"",MAX(INDEX(Scores,1,A602):INDEX(Scores,1000,A602)),"")</f>
        <v/>
      </c>
      <c r="E602" s="116" t="str">
        <f t="shared" si="19"/>
        <v/>
      </c>
      <c r="F602" s="116" t="str">
        <f>IF(B602&lt;&gt;"",SUM(INDEX(Scores,1,A602):INDEX(Scores,1000,A602))/(Number_of_participants*E602),"")</f>
        <v/>
      </c>
      <c r="G602" s="116" t="str">
        <f>IF(B602&lt;&gt;"",CORREL(INDEX(Scores,1,A602):INDEX(Scores,1000,A602),INDEX(Rest_scores,1,A602):INDEX(Rest_scores,1000,A602)),"")</f>
        <v/>
      </c>
      <c r="H602" s="116" t="str">
        <f>IF(B602&lt;&gt;"",CORREL(INDEX(Scores,1,A602):INDEX(Scores,1000,A602),Total_score),"")</f>
        <v/>
      </c>
      <c r="I602" s="116" t="str">
        <f>IF(B602&lt;&gt;"",CORREL(INDEX(Scores,1,A602):INDEX(Scores,1000,A602),Grade),"")</f>
        <v/>
      </c>
      <c r="J602" s="128" t="str">
        <f>IF(B602&lt;&gt;"",_xlfn.VAR.S(INDEX(Scores,1,A602):INDEX(Scores,1000,A602)),"")</f>
        <v/>
      </c>
      <c r="K602" s="128" t="str">
        <f>IF(B602&lt;&gt;"",_xlfn.STDEV.S(INDEX(Scores,1,A602):INDEX(Scores,1000,A602)),"")</f>
        <v/>
      </c>
    </row>
    <row r="603" spans="1:11" x14ac:dyDescent="0.35">
      <c r="A603" s="122" t="str">
        <f t="shared" si="20"/>
        <v/>
      </c>
      <c r="B603" s="124" t="str">
        <f>IFERROR(LOOKUP(A603,'2. Enter scores'!$G$12:$AE$12,'2. Enter scores'!$G$14:$AE$14),"")</f>
        <v/>
      </c>
      <c r="C603" s="116" t="str">
        <f>IF(B603&lt;&gt;"",MIN(INDEX(Scores,1,A603):INDEX(Scores,1000,A603)),"")</f>
        <v/>
      </c>
      <c r="D603" s="116" t="str">
        <f>IF(B603&lt;&gt;"",MAX(INDEX(Scores,1,A603):INDEX(Scores,1000,A603)),"")</f>
        <v/>
      </c>
      <c r="E603" s="116" t="str">
        <f t="shared" si="19"/>
        <v/>
      </c>
      <c r="F603" s="116" t="str">
        <f>IF(B603&lt;&gt;"",SUM(INDEX(Scores,1,A603):INDEX(Scores,1000,A603))/(Number_of_participants*E603),"")</f>
        <v/>
      </c>
      <c r="G603" s="116" t="str">
        <f>IF(B603&lt;&gt;"",CORREL(INDEX(Scores,1,A603):INDEX(Scores,1000,A603),INDEX(Rest_scores,1,A603):INDEX(Rest_scores,1000,A603)),"")</f>
        <v/>
      </c>
      <c r="H603" s="116" t="str">
        <f>IF(B603&lt;&gt;"",CORREL(INDEX(Scores,1,A603):INDEX(Scores,1000,A603),Total_score),"")</f>
        <v/>
      </c>
      <c r="I603" s="116" t="str">
        <f>IF(B603&lt;&gt;"",CORREL(INDEX(Scores,1,A603):INDEX(Scores,1000,A603),Grade),"")</f>
        <v/>
      </c>
      <c r="J603" s="128" t="str">
        <f>IF(B603&lt;&gt;"",_xlfn.VAR.S(INDEX(Scores,1,A603):INDEX(Scores,1000,A603)),"")</f>
        <v/>
      </c>
      <c r="K603" s="128" t="str">
        <f>IF(B603&lt;&gt;"",_xlfn.STDEV.S(INDEX(Scores,1,A603):INDEX(Scores,1000,A603)),"")</f>
        <v/>
      </c>
    </row>
    <row r="604" spans="1:11" x14ac:dyDescent="0.35">
      <c r="A604" s="122" t="str">
        <f t="shared" si="20"/>
        <v/>
      </c>
      <c r="B604" s="124" t="str">
        <f>IFERROR(LOOKUP(A604,'2. Enter scores'!$G$12:$AE$12,'2. Enter scores'!$G$14:$AE$14),"")</f>
        <v/>
      </c>
      <c r="C604" s="116" t="str">
        <f>IF(B604&lt;&gt;"",MIN(INDEX(Scores,1,A604):INDEX(Scores,1000,A604)),"")</f>
        <v/>
      </c>
      <c r="D604" s="116" t="str">
        <f>IF(B604&lt;&gt;"",MAX(INDEX(Scores,1,A604):INDEX(Scores,1000,A604)),"")</f>
        <v/>
      </c>
      <c r="E604" s="116" t="str">
        <f t="shared" si="19"/>
        <v/>
      </c>
      <c r="F604" s="116" t="str">
        <f>IF(B604&lt;&gt;"",SUM(INDEX(Scores,1,A604):INDEX(Scores,1000,A604))/(Number_of_participants*E604),"")</f>
        <v/>
      </c>
      <c r="G604" s="116" t="str">
        <f>IF(B604&lt;&gt;"",CORREL(INDEX(Scores,1,A604):INDEX(Scores,1000,A604),INDEX(Rest_scores,1,A604):INDEX(Rest_scores,1000,A604)),"")</f>
        <v/>
      </c>
      <c r="H604" s="116" t="str">
        <f>IF(B604&lt;&gt;"",CORREL(INDEX(Scores,1,A604):INDEX(Scores,1000,A604),Total_score),"")</f>
        <v/>
      </c>
      <c r="I604" s="116" t="str">
        <f>IF(B604&lt;&gt;"",CORREL(INDEX(Scores,1,A604):INDEX(Scores,1000,A604),Grade),"")</f>
        <v/>
      </c>
      <c r="J604" s="128" t="str">
        <f>IF(B604&lt;&gt;"",_xlfn.VAR.S(INDEX(Scores,1,A604):INDEX(Scores,1000,A604)),"")</f>
        <v/>
      </c>
      <c r="K604" s="128" t="str">
        <f>IF(B604&lt;&gt;"",_xlfn.STDEV.S(INDEX(Scores,1,A604):INDEX(Scores,1000,A604)),"")</f>
        <v/>
      </c>
    </row>
    <row r="605" spans="1:11" x14ac:dyDescent="0.35">
      <c r="A605" s="122" t="str">
        <f t="shared" si="20"/>
        <v/>
      </c>
      <c r="B605" s="124" t="str">
        <f>IFERROR(LOOKUP(A605,'2. Enter scores'!$G$12:$AE$12,'2. Enter scores'!$G$14:$AE$14),"")</f>
        <v/>
      </c>
      <c r="C605" s="116" t="str">
        <f>IF(B605&lt;&gt;"",MIN(INDEX(Scores,1,A605):INDEX(Scores,1000,A605)),"")</f>
        <v/>
      </c>
      <c r="D605" s="116" t="str">
        <f>IF(B605&lt;&gt;"",MAX(INDEX(Scores,1,A605):INDEX(Scores,1000,A605)),"")</f>
        <v/>
      </c>
      <c r="E605" s="116" t="str">
        <f t="shared" si="19"/>
        <v/>
      </c>
      <c r="F605" s="116" t="str">
        <f>IF(B605&lt;&gt;"",SUM(INDEX(Scores,1,A605):INDEX(Scores,1000,A605))/(Number_of_participants*E605),"")</f>
        <v/>
      </c>
      <c r="G605" s="116" t="str">
        <f>IF(B605&lt;&gt;"",CORREL(INDEX(Scores,1,A605):INDEX(Scores,1000,A605),INDEX(Rest_scores,1,A605):INDEX(Rest_scores,1000,A605)),"")</f>
        <v/>
      </c>
      <c r="H605" s="116" t="str">
        <f>IF(B605&lt;&gt;"",CORREL(INDEX(Scores,1,A605):INDEX(Scores,1000,A605),Total_score),"")</f>
        <v/>
      </c>
      <c r="I605" s="116" t="str">
        <f>IF(B605&lt;&gt;"",CORREL(INDEX(Scores,1,A605):INDEX(Scores,1000,A605),Grade),"")</f>
        <v/>
      </c>
      <c r="J605" s="128" t="str">
        <f>IF(B605&lt;&gt;"",_xlfn.VAR.S(INDEX(Scores,1,A605):INDEX(Scores,1000,A605)),"")</f>
        <v/>
      </c>
      <c r="K605" s="128" t="str">
        <f>IF(B605&lt;&gt;"",_xlfn.STDEV.S(INDEX(Scores,1,A605):INDEX(Scores,1000,A605)),"")</f>
        <v/>
      </c>
    </row>
    <row r="606" spans="1:11" x14ac:dyDescent="0.35">
      <c r="A606" s="122" t="str">
        <f t="shared" si="20"/>
        <v/>
      </c>
      <c r="B606" s="124" t="str">
        <f>IFERROR(LOOKUP(A606,'2. Enter scores'!$G$12:$AE$12,'2. Enter scores'!$G$14:$AE$14),"")</f>
        <v/>
      </c>
      <c r="C606" s="116" t="str">
        <f>IF(B606&lt;&gt;"",MIN(INDEX(Scores,1,A606):INDEX(Scores,1000,A606)),"")</f>
        <v/>
      </c>
      <c r="D606" s="116" t="str">
        <f>IF(B606&lt;&gt;"",MAX(INDEX(Scores,1,A606):INDEX(Scores,1000,A606)),"")</f>
        <v/>
      </c>
      <c r="E606" s="116" t="str">
        <f t="shared" si="19"/>
        <v/>
      </c>
      <c r="F606" s="116" t="str">
        <f>IF(B606&lt;&gt;"",SUM(INDEX(Scores,1,A606):INDEX(Scores,1000,A606))/(Number_of_participants*E606),"")</f>
        <v/>
      </c>
      <c r="G606" s="116" t="str">
        <f>IF(B606&lt;&gt;"",CORREL(INDEX(Scores,1,A606):INDEX(Scores,1000,A606),INDEX(Rest_scores,1,A606):INDEX(Rest_scores,1000,A606)),"")</f>
        <v/>
      </c>
      <c r="H606" s="116" t="str">
        <f>IF(B606&lt;&gt;"",CORREL(INDEX(Scores,1,A606):INDEX(Scores,1000,A606),Total_score),"")</f>
        <v/>
      </c>
      <c r="I606" s="116" t="str">
        <f>IF(B606&lt;&gt;"",CORREL(INDEX(Scores,1,A606):INDEX(Scores,1000,A606),Grade),"")</f>
        <v/>
      </c>
      <c r="J606" s="128" t="str">
        <f>IF(B606&lt;&gt;"",_xlfn.VAR.S(INDEX(Scores,1,A606):INDEX(Scores,1000,A606)),"")</f>
        <v/>
      </c>
      <c r="K606" s="128" t="str">
        <f>IF(B606&lt;&gt;"",_xlfn.STDEV.S(INDEX(Scores,1,A606):INDEX(Scores,1000,A606)),"")</f>
        <v/>
      </c>
    </row>
    <row r="607" spans="1:11" x14ac:dyDescent="0.35">
      <c r="A607" s="122" t="str">
        <f t="shared" si="20"/>
        <v/>
      </c>
      <c r="B607" s="124" t="str">
        <f>IFERROR(LOOKUP(A607,'2. Enter scores'!$G$12:$AE$12,'2. Enter scores'!$G$14:$AE$14),"")</f>
        <v/>
      </c>
      <c r="C607" s="116" t="str">
        <f>IF(B607&lt;&gt;"",MIN(INDEX(Scores,1,A607):INDEX(Scores,1000,A607)),"")</f>
        <v/>
      </c>
      <c r="D607" s="116" t="str">
        <f>IF(B607&lt;&gt;"",MAX(INDEX(Scores,1,A607):INDEX(Scores,1000,A607)),"")</f>
        <v/>
      </c>
      <c r="E607" s="116" t="str">
        <f t="shared" si="19"/>
        <v/>
      </c>
      <c r="F607" s="116" t="str">
        <f>IF(B607&lt;&gt;"",SUM(INDEX(Scores,1,A607):INDEX(Scores,1000,A607))/(Number_of_participants*E607),"")</f>
        <v/>
      </c>
      <c r="G607" s="116" t="str">
        <f>IF(B607&lt;&gt;"",CORREL(INDEX(Scores,1,A607):INDEX(Scores,1000,A607),INDEX(Rest_scores,1,A607):INDEX(Rest_scores,1000,A607)),"")</f>
        <v/>
      </c>
      <c r="H607" s="116" t="str">
        <f>IF(B607&lt;&gt;"",CORREL(INDEX(Scores,1,A607):INDEX(Scores,1000,A607),Total_score),"")</f>
        <v/>
      </c>
      <c r="I607" s="116" t="str">
        <f>IF(B607&lt;&gt;"",CORREL(INDEX(Scores,1,A607):INDEX(Scores,1000,A607),Grade),"")</f>
        <v/>
      </c>
      <c r="J607" s="128" t="str">
        <f>IF(B607&lt;&gt;"",_xlfn.VAR.S(INDEX(Scores,1,A607):INDEX(Scores,1000,A607)),"")</f>
        <v/>
      </c>
      <c r="K607" s="128" t="str">
        <f>IF(B607&lt;&gt;"",_xlfn.STDEV.S(INDEX(Scores,1,A607):INDEX(Scores,1000,A607)),"")</f>
        <v/>
      </c>
    </row>
    <row r="608" spans="1:11" x14ac:dyDescent="0.35">
      <c r="A608" s="122" t="str">
        <f t="shared" si="20"/>
        <v/>
      </c>
      <c r="B608" s="124" t="str">
        <f>IFERROR(LOOKUP(A608,'2. Enter scores'!$G$12:$AE$12,'2. Enter scores'!$G$14:$AE$14),"")</f>
        <v/>
      </c>
      <c r="C608" s="116" t="str">
        <f>IF(B608&lt;&gt;"",MIN(INDEX(Scores,1,A608):INDEX(Scores,1000,A608)),"")</f>
        <v/>
      </c>
      <c r="D608" s="116" t="str">
        <f>IF(B608&lt;&gt;"",MAX(INDEX(Scores,1,A608):INDEX(Scores,1000,A608)),"")</f>
        <v/>
      </c>
      <c r="E608" s="116" t="str">
        <f t="shared" si="19"/>
        <v/>
      </c>
      <c r="F608" s="116" t="str">
        <f>IF(B608&lt;&gt;"",SUM(INDEX(Scores,1,A608):INDEX(Scores,1000,A608))/(Number_of_participants*E608),"")</f>
        <v/>
      </c>
      <c r="G608" s="116" t="str">
        <f>IF(B608&lt;&gt;"",CORREL(INDEX(Scores,1,A608):INDEX(Scores,1000,A608),INDEX(Rest_scores,1,A608):INDEX(Rest_scores,1000,A608)),"")</f>
        <v/>
      </c>
      <c r="H608" s="116" t="str">
        <f>IF(B608&lt;&gt;"",CORREL(INDEX(Scores,1,A608):INDEX(Scores,1000,A608),Total_score),"")</f>
        <v/>
      </c>
      <c r="I608" s="116" t="str">
        <f>IF(B608&lt;&gt;"",CORREL(INDEX(Scores,1,A608):INDEX(Scores,1000,A608),Grade),"")</f>
        <v/>
      </c>
      <c r="J608" s="128" t="str">
        <f>IF(B608&lt;&gt;"",_xlfn.VAR.S(INDEX(Scores,1,A608):INDEX(Scores,1000,A608)),"")</f>
        <v/>
      </c>
      <c r="K608" s="128" t="str">
        <f>IF(B608&lt;&gt;"",_xlfn.STDEV.S(INDEX(Scores,1,A608):INDEX(Scores,1000,A608)),"")</f>
        <v/>
      </c>
    </row>
    <row r="609" spans="1:11" x14ac:dyDescent="0.35">
      <c r="A609" s="122" t="str">
        <f t="shared" si="20"/>
        <v/>
      </c>
      <c r="B609" s="124" t="str">
        <f>IFERROR(LOOKUP(A609,'2. Enter scores'!$G$12:$AE$12,'2. Enter scores'!$G$14:$AE$14),"")</f>
        <v/>
      </c>
      <c r="C609" s="116" t="str">
        <f>IF(B609&lt;&gt;"",MIN(INDEX(Scores,1,A609):INDEX(Scores,1000,A609)),"")</f>
        <v/>
      </c>
      <c r="D609" s="116" t="str">
        <f>IF(B609&lt;&gt;"",MAX(INDEX(Scores,1,A609):INDEX(Scores,1000,A609)),"")</f>
        <v/>
      </c>
      <c r="E609" s="116" t="str">
        <f t="shared" si="19"/>
        <v/>
      </c>
      <c r="F609" s="116" t="str">
        <f>IF(B609&lt;&gt;"",SUM(INDEX(Scores,1,A609):INDEX(Scores,1000,A609))/(Number_of_participants*E609),"")</f>
        <v/>
      </c>
      <c r="G609" s="116" t="str">
        <f>IF(B609&lt;&gt;"",CORREL(INDEX(Scores,1,A609):INDEX(Scores,1000,A609),INDEX(Rest_scores,1,A609):INDEX(Rest_scores,1000,A609)),"")</f>
        <v/>
      </c>
      <c r="H609" s="116" t="str">
        <f>IF(B609&lt;&gt;"",CORREL(INDEX(Scores,1,A609):INDEX(Scores,1000,A609),Total_score),"")</f>
        <v/>
      </c>
      <c r="I609" s="116" t="str">
        <f>IF(B609&lt;&gt;"",CORREL(INDEX(Scores,1,A609):INDEX(Scores,1000,A609),Grade),"")</f>
        <v/>
      </c>
      <c r="J609" s="128" t="str">
        <f>IF(B609&lt;&gt;"",_xlfn.VAR.S(INDEX(Scores,1,A609):INDEX(Scores,1000,A609)),"")</f>
        <v/>
      </c>
      <c r="K609" s="128" t="str">
        <f>IF(B609&lt;&gt;"",_xlfn.STDEV.S(INDEX(Scores,1,A609):INDEX(Scores,1000,A609)),"")</f>
        <v/>
      </c>
    </row>
    <row r="610" spans="1:11" x14ac:dyDescent="0.35">
      <c r="A610" s="122" t="str">
        <f t="shared" si="20"/>
        <v/>
      </c>
      <c r="B610" s="124" t="str">
        <f>IFERROR(LOOKUP(A610,'2. Enter scores'!$G$12:$AE$12,'2. Enter scores'!$G$14:$AE$14),"")</f>
        <v/>
      </c>
      <c r="C610" s="116" t="str">
        <f>IF(B610&lt;&gt;"",MIN(INDEX(Scores,1,A610):INDEX(Scores,1000,A610)),"")</f>
        <v/>
      </c>
      <c r="D610" s="116" t="str">
        <f>IF(B610&lt;&gt;"",MAX(INDEX(Scores,1,A610):INDEX(Scores,1000,A610)),"")</f>
        <v/>
      </c>
      <c r="E610" s="116" t="str">
        <f t="shared" si="19"/>
        <v/>
      </c>
      <c r="F610" s="116" t="str">
        <f>IF(B610&lt;&gt;"",SUM(INDEX(Scores,1,A610):INDEX(Scores,1000,A610))/(Number_of_participants*E610),"")</f>
        <v/>
      </c>
      <c r="G610" s="116" t="str">
        <f>IF(B610&lt;&gt;"",CORREL(INDEX(Scores,1,A610):INDEX(Scores,1000,A610),INDEX(Rest_scores,1,A610):INDEX(Rest_scores,1000,A610)),"")</f>
        <v/>
      </c>
      <c r="H610" s="116" t="str">
        <f>IF(B610&lt;&gt;"",CORREL(INDEX(Scores,1,A610):INDEX(Scores,1000,A610),Total_score),"")</f>
        <v/>
      </c>
      <c r="I610" s="116" t="str">
        <f>IF(B610&lt;&gt;"",CORREL(INDEX(Scores,1,A610):INDEX(Scores,1000,A610),Grade),"")</f>
        <v/>
      </c>
      <c r="J610" s="128" t="str">
        <f>IF(B610&lt;&gt;"",_xlfn.VAR.S(INDEX(Scores,1,A610):INDEX(Scores,1000,A610)),"")</f>
        <v/>
      </c>
      <c r="K610" s="128" t="str">
        <f>IF(B610&lt;&gt;"",_xlfn.STDEV.S(INDEX(Scores,1,A610):INDEX(Scores,1000,A610)),"")</f>
        <v/>
      </c>
    </row>
    <row r="611" spans="1:11" x14ac:dyDescent="0.35">
      <c r="A611" s="122" t="str">
        <f t="shared" si="20"/>
        <v/>
      </c>
      <c r="B611" s="124" t="str">
        <f>IFERROR(LOOKUP(A611,'2. Enter scores'!$G$12:$AE$12,'2. Enter scores'!$G$14:$AE$14),"")</f>
        <v/>
      </c>
      <c r="C611" s="116" t="str">
        <f>IF(B611&lt;&gt;"",MIN(INDEX(Scores,1,A611):INDEX(Scores,1000,A611)),"")</f>
        <v/>
      </c>
      <c r="D611" s="116" t="str">
        <f>IF(B611&lt;&gt;"",MAX(INDEX(Scores,1,A611):INDEX(Scores,1000,A611)),"")</f>
        <v/>
      </c>
      <c r="E611" s="116" t="str">
        <f t="shared" si="19"/>
        <v/>
      </c>
      <c r="F611" s="116" t="str">
        <f>IF(B611&lt;&gt;"",SUM(INDEX(Scores,1,A611):INDEX(Scores,1000,A611))/(Number_of_participants*E611),"")</f>
        <v/>
      </c>
      <c r="G611" s="116" t="str">
        <f>IF(B611&lt;&gt;"",CORREL(INDEX(Scores,1,A611):INDEX(Scores,1000,A611),INDEX(Rest_scores,1,A611):INDEX(Rest_scores,1000,A611)),"")</f>
        <v/>
      </c>
      <c r="H611" s="116" t="str">
        <f>IF(B611&lt;&gt;"",CORREL(INDEX(Scores,1,A611):INDEX(Scores,1000,A611),Total_score),"")</f>
        <v/>
      </c>
      <c r="I611" s="116" t="str">
        <f>IF(B611&lt;&gt;"",CORREL(INDEX(Scores,1,A611):INDEX(Scores,1000,A611),Grade),"")</f>
        <v/>
      </c>
      <c r="J611" s="128" t="str">
        <f>IF(B611&lt;&gt;"",_xlfn.VAR.S(INDEX(Scores,1,A611):INDEX(Scores,1000,A611)),"")</f>
        <v/>
      </c>
      <c r="K611" s="128" t="str">
        <f>IF(B611&lt;&gt;"",_xlfn.STDEV.S(INDEX(Scores,1,A611):INDEX(Scores,1000,A611)),"")</f>
        <v/>
      </c>
    </row>
    <row r="612" spans="1:11" x14ac:dyDescent="0.35">
      <c r="A612" s="122" t="str">
        <f t="shared" si="20"/>
        <v/>
      </c>
      <c r="B612" s="124" t="str">
        <f>IFERROR(LOOKUP(A612,'2. Enter scores'!$G$12:$AE$12,'2. Enter scores'!$G$14:$AE$14),"")</f>
        <v/>
      </c>
      <c r="C612" s="116" t="str">
        <f>IF(B612&lt;&gt;"",MIN(INDEX(Scores,1,A612):INDEX(Scores,1000,A612)),"")</f>
        <v/>
      </c>
      <c r="D612" s="116" t="str">
        <f>IF(B612&lt;&gt;"",MAX(INDEX(Scores,1,A612):INDEX(Scores,1000,A612)),"")</f>
        <v/>
      </c>
      <c r="E612" s="116" t="str">
        <f t="shared" si="19"/>
        <v/>
      </c>
      <c r="F612" s="116" t="str">
        <f>IF(B612&lt;&gt;"",SUM(INDEX(Scores,1,A612):INDEX(Scores,1000,A612))/(Number_of_participants*E612),"")</f>
        <v/>
      </c>
      <c r="G612" s="116" t="str">
        <f>IF(B612&lt;&gt;"",CORREL(INDEX(Scores,1,A612):INDEX(Scores,1000,A612),INDEX(Rest_scores,1,A612):INDEX(Rest_scores,1000,A612)),"")</f>
        <v/>
      </c>
      <c r="H612" s="116" t="str">
        <f>IF(B612&lt;&gt;"",CORREL(INDEX(Scores,1,A612):INDEX(Scores,1000,A612),Total_score),"")</f>
        <v/>
      </c>
      <c r="I612" s="116" t="str">
        <f>IF(B612&lt;&gt;"",CORREL(INDEX(Scores,1,A612):INDEX(Scores,1000,A612),Grade),"")</f>
        <v/>
      </c>
      <c r="J612" s="128" t="str">
        <f>IF(B612&lt;&gt;"",_xlfn.VAR.S(INDEX(Scores,1,A612):INDEX(Scores,1000,A612)),"")</f>
        <v/>
      </c>
      <c r="K612" s="128" t="str">
        <f>IF(B612&lt;&gt;"",_xlfn.STDEV.S(INDEX(Scores,1,A612):INDEX(Scores,1000,A612)),"")</f>
        <v/>
      </c>
    </row>
    <row r="613" spans="1:11" x14ac:dyDescent="0.35">
      <c r="A613" s="122" t="str">
        <f t="shared" si="20"/>
        <v/>
      </c>
      <c r="B613" s="124" t="str">
        <f>IFERROR(LOOKUP(A613,'2. Enter scores'!$G$12:$AE$12,'2. Enter scores'!$G$14:$AE$14),"")</f>
        <v/>
      </c>
      <c r="C613" s="116" t="str">
        <f>IF(B613&lt;&gt;"",MIN(INDEX(Scores,1,A613):INDEX(Scores,1000,A613)),"")</f>
        <v/>
      </c>
      <c r="D613" s="116" t="str">
        <f>IF(B613&lt;&gt;"",MAX(INDEX(Scores,1,A613):INDEX(Scores,1000,A613)),"")</f>
        <v/>
      </c>
      <c r="E613" s="116" t="str">
        <f t="shared" si="19"/>
        <v/>
      </c>
      <c r="F613" s="116" t="str">
        <f>IF(B613&lt;&gt;"",SUM(INDEX(Scores,1,A613):INDEX(Scores,1000,A613))/(Number_of_participants*E613),"")</f>
        <v/>
      </c>
      <c r="G613" s="116" t="str">
        <f>IF(B613&lt;&gt;"",CORREL(INDEX(Scores,1,A613):INDEX(Scores,1000,A613),INDEX(Rest_scores,1,A613):INDEX(Rest_scores,1000,A613)),"")</f>
        <v/>
      </c>
      <c r="H613" s="116" t="str">
        <f>IF(B613&lt;&gt;"",CORREL(INDEX(Scores,1,A613):INDEX(Scores,1000,A613),Total_score),"")</f>
        <v/>
      </c>
      <c r="I613" s="116" t="str">
        <f>IF(B613&lt;&gt;"",CORREL(INDEX(Scores,1,A613):INDEX(Scores,1000,A613),Grade),"")</f>
        <v/>
      </c>
      <c r="J613" s="128" t="str">
        <f>IF(B613&lt;&gt;"",_xlfn.VAR.S(INDEX(Scores,1,A613):INDEX(Scores,1000,A613)),"")</f>
        <v/>
      </c>
      <c r="K613" s="128" t="str">
        <f>IF(B613&lt;&gt;"",_xlfn.STDEV.S(INDEX(Scores,1,A613):INDEX(Scores,1000,A613)),"")</f>
        <v/>
      </c>
    </row>
    <row r="614" spans="1:11" x14ac:dyDescent="0.35">
      <c r="A614" s="122" t="str">
        <f t="shared" si="20"/>
        <v/>
      </c>
      <c r="B614" s="124" t="str">
        <f>IFERROR(LOOKUP(A614,'2. Enter scores'!$G$12:$AE$12,'2. Enter scores'!$G$14:$AE$14),"")</f>
        <v/>
      </c>
      <c r="C614" s="116" t="str">
        <f>IF(B614&lt;&gt;"",MIN(INDEX(Scores,1,A614):INDEX(Scores,1000,A614)),"")</f>
        <v/>
      </c>
      <c r="D614" s="116" t="str">
        <f>IF(B614&lt;&gt;"",MAX(INDEX(Scores,1,A614):INDEX(Scores,1000,A614)),"")</f>
        <v/>
      </c>
      <c r="E614" s="116" t="str">
        <f t="shared" si="19"/>
        <v/>
      </c>
      <c r="F614" s="116" t="str">
        <f>IF(B614&lt;&gt;"",SUM(INDEX(Scores,1,A614):INDEX(Scores,1000,A614))/(Number_of_participants*E614),"")</f>
        <v/>
      </c>
      <c r="G614" s="116" t="str">
        <f>IF(B614&lt;&gt;"",CORREL(INDEX(Scores,1,A614):INDEX(Scores,1000,A614),INDEX(Rest_scores,1,A614):INDEX(Rest_scores,1000,A614)),"")</f>
        <v/>
      </c>
      <c r="H614" s="116" t="str">
        <f>IF(B614&lt;&gt;"",CORREL(INDEX(Scores,1,A614):INDEX(Scores,1000,A614),Total_score),"")</f>
        <v/>
      </c>
      <c r="I614" s="116" t="str">
        <f>IF(B614&lt;&gt;"",CORREL(INDEX(Scores,1,A614):INDEX(Scores,1000,A614),Grade),"")</f>
        <v/>
      </c>
      <c r="J614" s="128" t="str">
        <f>IF(B614&lt;&gt;"",_xlfn.VAR.S(INDEX(Scores,1,A614):INDEX(Scores,1000,A614)),"")</f>
        <v/>
      </c>
      <c r="K614" s="128" t="str">
        <f>IF(B614&lt;&gt;"",_xlfn.STDEV.S(INDEX(Scores,1,A614):INDEX(Scores,1000,A614)),"")</f>
        <v/>
      </c>
    </row>
    <row r="615" spans="1:11" x14ac:dyDescent="0.35">
      <c r="A615" s="122" t="str">
        <f t="shared" si="20"/>
        <v/>
      </c>
      <c r="B615" s="124" t="str">
        <f>IFERROR(LOOKUP(A615,'2. Enter scores'!$G$12:$AE$12,'2. Enter scores'!$G$14:$AE$14),"")</f>
        <v/>
      </c>
      <c r="C615" s="116" t="str">
        <f>IF(B615&lt;&gt;"",MIN(INDEX(Scores,1,A615):INDEX(Scores,1000,A615)),"")</f>
        <v/>
      </c>
      <c r="D615" s="116" t="str">
        <f>IF(B615&lt;&gt;"",MAX(INDEX(Scores,1,A615):INDEX(Scores,1000,A615)),"")</f>
        <v/>
      </c>
      <c r="E615" s="116" t="str">
        <f t="shared" si="19"/>
        <v/>
      </c>
      <c r="F615" s="116" t="str">
        <f>IF(B615&lt;&gt;"",SUM(INDEX(Scores,1,A615):INDEX(Scores,1000,A615))/(Number_of_participants*E615),"")</f>
        <v/>
      </c>
      <c r="G615" s="116" t="str">
        <f>IF(B615&lt;&gt;"",CORREL(INDEX(Scores,1,A615):INDEX(Scores,1000,A615),INDEX(Rest_scores,1,A615):INDEX(Rest_scores,1000,A615)),"")</f>
        <v/>
      </c>
      <c r="H615" s="116" t="str">
        <f>IF(B615&lt;&gt;"",CORREL(INDEX(Scores,1,A615):INDEX(Scores,1000,A615),Total_score),"")</f>
        <v/>
      </c>
      <c r="I615" s="116" t="str">
        <f>IF(B615&lt;&gt;"",CORREL(INDEX(Scores,1,A615):INDEX(Scores,1000,A615),Grade),"")</f>
        <v/>
      </c>
      <c r="J615" s="128" t="str">
        <f>IF(B615&lt;&gt;"",_xlfn.VAR.S(INDEX(Scores,1,A615):INDEX(Scores,1000,A615)),"")</f>
        <v/>
      </c>
      <c r="K615" s="128" t="str">
        <f>IF(B615&lt;&gt;"",_xlfn.STDEV.S(INDEX(Scores,1,A615):INDEX(Scores,1000,A615)),"")</f>
        <v/>
      </c>
    </row>
    <row r="616" spans="1:11" x14ac:dyDescent="0.35">
      <c r="A616" s="122" t="str">
        <f t="shared" si="20"/>
        <v/>
      </c>
      <c r="B616" s="124" t="str">
        <f>IFERROR(LOOKUP(A616,'2. Enter scores'!$G$12:$AE$12,'2. Enter scores'!$G$14:$AE$14),"")</f>
        <v/>
      </c>
      <c r="C616" s="116" t="str">
        <f>IF(B616&lt;&gt;"",MIN(INDEX(Scores,1,A616):INDEX(Scores,1000,A616)),"")</f>
        <v/>
      </c>
      <c r="D616" s="116" t="str">
        <f>IF(B616&lt;&gt;"",MAX(INDEX(Scores,1,A616):INDEX(Scores,1000,A616)),"")</f>
        <v/>
      </c>
      <c r="E616" s="116" t="str">
        <f t="shared" si="19"/>
        <v/>
      </c>
      <c r="F616" s="116" t="str">
        <f>IF(B616&lt;&gt;"",SUM(INDEX(Scores,1,A616):INDEX(Scores,1000,A616))/(Number_of_participants*E616),"")</f>
        <v/>
      </c>
      <c r="G616" s="116" t="str">
        <f>IF(B616&lt;&gt;"",CORREL(INDEX(Scores,1,A616):INDEX(Scores,1000,A616),INDEX(Rest_scores,1,A616):INDEX(Rest_scores,1000,A616)),"")</f>
        <v/>
      </c>
      <c r="H616" s="116" t="str">
        <f>IF(B616&lt;&gt;"",CORREL(INDEX(Scores,1,A616):INDEX(Scores,1000,A616),Total_score),"")</f>
        <v/>
      </c>
      <c r="I616" s="116" t="str">
        <f>IF(B616&lt;&gt;"",CORREL(INDEX(Scores,1,A616):INDEX(Scores,1000,A616),Grade),"")</f>
        <v/>
      </c>
      <c r="J616" s="128" t="str">
        <f>IF(B616&lt;&gt;"",_xlfn.VAR.S(INDEX(Scores,1,A616):INDEX(Scores,1000,A616)),"")</f>
        <v/>
      </c>
      <c r="K616" s="128" t="str">
        <f>IF(B616&lt;&gt;"",_xlfn.STDEV.S(INDEX(Scores,1,A616):INDEX(Scores,1000,A616)),"")</f>
        <v/>
      </c>
    </row>
    <row r="617" spans="1:11" x14ac:dyDescent="0.35">
      <c r="A617" s="122" t="str">
        <f t="shared" si="20"/>
        <v/>
      </c>
      <c r="B617" s="124" t="str">
        <f>IFERROR(LOOKUP(A617,'2. Enter scores'!$G$12:$AE$12,'2. Enter scores'!$G$14:$AE$14),"")</f>
        <v/>
      </c>
      <c r="C617" s="116" t="str">
        <f>IF(B617&lt;&gt;"",MIN(INDEX(Scores,1,A617):INDEX(Scores,1000,A617)),"")</f>
        <v/>
      </c>
      <c r="D617" s="116" t="str">
        <f>IF(B617&lt;&gt;"",MAX(INDEX(Scores,1,A617):INDEX(Scores,1000,A617)),"")</f>
        <v/>
      </c>
      <c r="E617" s="116" t="str">
        <f t="shared" si="19"/>
        <v/>
      </c>
      <c r="F617" s="116" t="str">
        <f>IF(B617&lt;&gt;"",SUM(INDEX(Scores,1,A617):INDEX(Scores,1000,A617))/(Number_of_participants*E617),"")</f>
        <v/>
      </c>
      <c r="G617" s="116" t="str">
        <f>IF(B617&lt;&gt;"",CORREL(INDEX(Scores,1,A617):INDEX(Scores,1000,A617),INDEX(Rest_scores,1,A617):INDEX(Rest_scores,1000,A617)),"")</f>
        <v/>
      </c>
      <c r="H617" s="116" t="str">
        <f>IF(B617&lt;&gt;"",CORREL(INDEX(Scores,1,A617):INDEX(Scores,1000,A617),Total_score),"")</f>
        <v/>
      </c>
      <c r="I617" s="116" t="str">
        <f>IF(B617&lt;&gt;"",CORREL(INDEX(Scores,1,A617):INDEX(Scores,1000,A617),Grade),"")</f>
        <v/>
      </c>
      <c r="J617" s="128" t="str">
        <f>IF(B617&lt;&gt;"",_xlfn.VAR.S(INDEX(Scores,1,A617):INDEX(Scores,1000,A617)),"")</f>
        <v/>
      </c>
      <c r="K617" s="128" t="str">
        <f>IF(B617&lt;&gt;"",_xlfn.STDEV.S(INDEX(Scores,1,A617):INDEX(Scores,1000,A617)),"")</f>
        <v/>
      </c>
    </row>
    <row r="618" spans="1:11" x14ac:dyDescent="0.35">
      <c r="A618" s="122" t="str">
        <f t="shared" si="20"/>
        <v/>
      </c>
      <c r="B618" s="124" t="str">
        <f>IFERROR(LOOKUP(A618,'2. Enter scores'!$G$12:$AE$12,'2. Enter scores'!$G$14:$AE$14),"")</f>
        <v/>
      </c>
      <c r="C618" s="116" t="str">
        <f>IF(B618&lt;&gt;"",MIN(INDEX(Scores,1,A618):INDEX(Scores,1000,A618)),"")</f>
        <v/>
      </c>
      <c r="D618" s="116" t="str">
        <f>IF(B618&lt;&gt;"",MAX(INDEX(Scores,1,A618):INDEX(Scores,1000,A618)),"")</f>
        <v/>
      </c>
      <c r="E618" s="116" t="str">
        <f t="shared" si="19"/>
        <v/>
      </c>
      <c r="F618" s="116" t="str">
        <f>IF(B618&lt;&gt;"",SUM(INDEX(Scores,1,A618):INDEX(Scores,1000,A618))/(Number_of_participants*E618),"")</f>
        <v/>
      </c>
      <c r="G618" s="116" t="str">
        <f>IF(B618&lt;&gt;"",CORREL(INDEX(Scores,1,A618):INDEX(Scores,1000,A618),INDEX(Rest_scores,1,A618):INDEX(Rest_scores,1000,A618)),"")</f>
        <v/>
      </c>
      <c r="H618" s="116" t="str">
        <f>IF(B618&lt;&gt;"",CORREL(INDEX(Scores,1,A618):INDEX(Scores,1000,A618),Total_score),"")</f>
        <v/>
      </c>
      <c r="I618" s="116" t="str">
        <f>IF(B618&lt;&gt;"",CORREL(INDEX(Scores,1,A618):INDEX(Scores,1000,A618),Grade),"")</f>
        <v/>
      </c>
      <c r="J618" s="128" t="str">
        <f>IF(B618&lt;&gt;"",_xlfn.VAR.S(INDEX(Scores,1,A618):INDEX(Scores,1000,A618)),"")</f>
        <v/>
      </c>
      <c r="K618" s="128" t="str">
        <f>IF(B618&lt;&gt;"",_xlfn.STDEV.S(INDEX(Scores,1,A618):INDEX(Scores,1000,A618)),"")</f>
        <v/>
      </c>
    </row>
    <row r="619" spans="1:11" x14ac:dyDescent="0.35">
      <c r="A619" s="122" t="str">
        <f t="shared" si="20"/>
        <v/>
      </c>
      <c r="B619" s="124" t="str">
        <f>IFERROR(LOOKUP(A619,'2. Enter scores'!$G$12:$AE$12,'2. Enter scores'!$G$14:$AE$14),"")</f>
        <v/>
      </c>
      <c r="C619" s="116" t="str">
        <f>IF(B619&lt;&gt;"",MIN(INDEX(Scores,1,A619):INDEX(Scores,1000,A619)),"")</f>
        <v/>
      </c>
      <c r="D619" s="116" t="str">
        <f>IF(B619&lt;&gt;"",MAX(INDEX(Scores,1,A619):INDEX(Scores,1000,A619)),"")</f>
        <v/>
      </c>
      <c r="E619" s="116" t="str">
        <f t="shared" si="19"/>
        <v/>
      </c>
      <c r="F619" s="116" t="str">
        <f>IF(B619&lt;&gt;"",SUM(INDEX(Scores,1,A619):INDEX(Scores,1000,A619))/(Number_of_participants*E619),"")</f>
        <v/>
      </c>
      <c r="G619" s="116" t="str">
        <f>IF(B619&lt;&gt;"",CORREL(INDEX(Scores,1,A619):INDEX(Scores,1000,A619),INDEX(Rest_scores,1,A619):INDEX(Rest_scores,1000,A619)),"")</f>
        <v/>
      </c>
      <c r="H619" s="116" t="str">
        <f>IF(B619&lt;&gt;"",CORREL(INDEX(Scores,1,A619):INDEX(Scores,1000,A619),Total_score),"")</f>
        <v/>
      </c>
      <c r="I619" s="116" t="str">
        <f>IF(B619&lt;&gt;"",CORREL(INDEX(Scores,1,A619):INDEX(Scores,1000,A619),Grade),"")</f>
        <v/>
      </c>
      <c r="J619" s="128" t="str">
        <f>IF(B619&lt;&gt;"",_xlfn.VAR.S(INDEX(Scores,1,A619):INDEX(Scores,1000,A619)),"")</f>
        <v/>
      </c>
      <c r="K619" s="128" t="str">
        <f>IF(B619&lt;&gt;"",_xlfn.STDEV.S(INDEX(Scores,1,A619):INDEX(Scores,1000,A619)),"")</f>
        <v/>
      </c>
    </row>
    <row r="620" spans="1:11" x14ac:dyDescent="0.35">
      <c r="A620" s="122" t="str">
        <f t="shared" si="20"/>
        <v/>
      </c>
      <c r="B620" s="124" t="str">
        <f>IFERROR(LOOKUP(A620,'2. Enter scores'!$G$12:$AE$12,'2. Enter scores'!$G$14:$AE$14),"")</f>
        <v/>
      </c>
      <c r="C620" s="116" t="str">
        <f>IF(B620&lt;&gt;"",MIN(INDEX(Scores,1,A620):INDEX(Scores,1000,A620)),"")</f>
        <v/>
      </c>
      <c r="D620" s="116" t="str">
        <f>IF(B620&lt;&gt;"",MAX(INDEX(Scores,1,A620):INDEX(Scores,1000,A620)),"")</f>
        <v/>
      </c>
      <c r="E620" s="116" t="str">
        <f t="shared" si="19"/>
        <v/>
      </c>
      <c r="F620" s="116" t="str">
        <f>IF(B620&lt;&gt;"",SUM(INDEX(Scores,1,A620):INDEX(Scores,1000,A620))/(Number_of_participants*E620),"")</f>
        <v/>
      </c>
      <c r="G620" s="116" t="str">
        <f>IF(B620&lt;&gt;"",CORREL(INDEX(Scores,1,A620):INDEX(Scores,1000,A620),INDEX(Rest_scores,1,A620):INDEX(Rest_scores,1000,A620)),"")</f>
        <v/>
      </c>
      <c r="H620" s="116" t="str">
        <f>IF(B620&lt;&gt;"",CORREL(INDEX(Scores,1,A620):INDEX(Scores,1000,A620),Total_score),"")</f>
        <v/>
      </c>
      <c r="I620" s="116" t="str">
        <f>IF(B620&lt;&gt;"",CORREL(INDEX(Scores,1,A620):INDEX(Scores,1000,A620),Grade),"")</f>
        <v/>
      </c>
      <c r="J620" s="128" t="str">
        <f>IF(B620&lt;&gt;"",_xlfn.VAR.S(INDEX(Scores,1,A620):INDEX(Scores,1000,A620)),"")</f>
        <v/>
      </c>
      <c r="K620" s="128" t="str">
        <f>IF(B620&lt;&gt;"",_xlfn.STDEV.S(INDEX(Scores,1,A620):INDEX(Scores,1000,A620)),"")</f>
        <v/>
      </c>
    </row>
    <row r="621" spans="1:11" x14ac:dyDescent="0.35">
      <c r="A621" s="122" t="str">
        <f t="shared" si="20"/>
        <v/>
      </c>
      <c r="B621" s="124" t="str">
        <f>IFERROR(LOOKUP(A621,'2. Enter scores'!$G$12:$AE$12,'2. Enter scores'!$G$14:$AE$14),"")</f>
        <v/>
      </c>
      <c r="C621" s="116" t="str">
        <f>IF(B621&lt;&gt;"",MIN(INDEX(Scores,1,A621):INDEX(Scores,1000,A621)),"")</f>
        <v/>
      </c>
      <c r="D621" s="116" t="str">
        <f>IF(B621&lt;&gt;"",MAX(INDEX(Scores,1,A621):INDEX(Scores,1000,A621)),"")</f>
        <v/>
      </c>
      <c r="E621" s="116" t="str">
        <f t="shared" si="19"/>
        <v/>
      </c>
      <c r="F621" s="116" t="str">
        <f>IF(B621&lt;&gt;"",SUM(INDEX(Scores,1,A621):INDEX(Scores,1000,A621))/(Number_of_participants*E621),"")</f>
        <v/>
      </c>
      <c r="G621" s="116" t="str">
        <f>IF(B621&lt;&gt;"",CORREL(INDEX(Scores,1,A621):INDEX(Scores,1000,A621),INDEX(Rest_scores,1,A621):INDEX(Rest_scores,1000,A621)),"")</f>
        <v/>
      </c>
      <c r="H621" s="116" t="str">
        <f>IF(B621&lt;&gt;"",CORREL(INDEX(Scores,1,A621):INDEX(Scores,1000,A621),Total_score),"")</f>
        <v/>
      </c>
      <c r="I621" s="116" t="str">
        <f>IF(B621&lt;&gt;"",CORREL(INDEX(Scores,1,A621):INDEX(Scores,1000,A621),Grade),"")</f>
        <v/>
      </c>
      <c r="J621" s="128" t="str">
        <f>IF(B621&lt;&gt;"",_xlfn.VAR.S(INDEX(Scores,1,A621):INDEX(Scores,1000,A621)),"")</f>
        <v/>
      </c>
      <c r="K621" s="128" t="str">
        <f>IF(B621&lt;&gt;"",_xlfn.STDEV.S(INDEX(Scores,1,A621):INDEX(Scores,1000,A621)),"")</f>
        <v/>
      </c>
    </row>
    <row r="622" spans="1:11" x14ac:dyDescent="0.35">
      <c r="A622" s="122" t="str">
        <f t="shared" si="20"/>
        <v/>
      </c>
      <c r="B622" s="124" t="str">
        <f>IFERROR(LOOKUP(A622,'2. Enter scores'!$G$12:$AE$12,'2. Enter scores'!$G$14:$AE$14),"")</f>
        <v/>
      </c>
      <c r="C622" s="116" t="str">
        <f>IF(B622&lt;&gt;"",MIN(INDEX(Scores,1,A622):INDEX(Scores,1000,A622)),"")</f>
        <v/>
      </c>
      <c r="D622" s="116" t="str">
        <f>IF(B622&lt;&gt;"",MAX(INDEX(Scores,1,A622):INDEX(Scores,1000,A622)),"")</f>
        <v/>
      </c>
      <c r="E622" s="116" t="str">
        <f t="shared" si="19"/>
        <v/>
      </c>
      <c r="F622" s="116" t="str">
        <f>IF(B622&lt;&gt;"",SUM(INDEX(Scores,1,A622):INDEX(Scores,1000,A622))/(Number_of_participants*E622),"")</f>
        <v/>
      </c>
      <c r="G622" s="116" t="str">
        <f>IF(B622&lt;&gt;"",CORREL(INDEX(Scores,1,A622):INDEX(Scores,1000,A622),INDEX(Rest_scores,1,A622):INDEX(Rest_scores,1000,A622)),"")</f>
        <v/>
      </c>
      <c r="H622" s="116" t="str">
        <f>IF(B622&lt;&gt;"",CORREL(INDEX(Scores,1,A622):INDEX(Scores,1000,A622),Total_score),"")</f>
        <v/>
      </c>
      <c r="I622" s="116" t="str">
        <f>IF(B622&lt;&gt;"",CORREL(INDEX(Scores,1,A622):INDEX(Scores,1000,A622),Grade),"")</f>
        <v/>
      </c>
      <c r="J622" s="128" t="str">
        <f>IF(B622&lt;&gt;"",_xlfn.VAR.S(INDEX(Scores,1,A622):INDEX(Scores,1000,A622)),"")</f>
        <v/>
      </c>
      <c r="K622" s="128" t="str">
        <f>IF(B622&lt;&gt;"",_xlfn.STDEV.S(INDEX(Scores,1,A622):INDEX(Scores,1000,A622)),"")</f>
        <v/>
      </c>
    </row>
    <row r="623" spans="1:11" x14ac:dyDescent="0.35">
      <c r="A623" s="122" t="str">
        <f t="shared" si="20"/>
        <v/>
      </c>
      <c r="B623" s="124" t="str">
        <f>IFERROR(LOOKUP(A623,'2. Enter scores'!$G$12:$AE$12,'2. Enter scores'!$G$14:$AE$14),"")</f>
        <v/>
      </c>
      <c r="C623" s="116" t="str">
        <f>IF(B623&lt;&gt;"",MIN(INDEX(Scores,1,A623):INDEX(Scores,1000,A623)),"")</f>
        <v/>
      </c>
      <c r="D623" s="116" t="str">
        <f>IF(B623&lt;&gt;"",MAX(INDEX(Scores,1,A623):INDEX(Scores,1000,A623)),"")</f>
        <v/>
      </c>
      <c r="E623" s="116" t="str">
        <f t="shared" si="19"/>
        <v/>
      </c>
      <c r="F623" s="116" t="str">
        <f>IF(B623&lt;&gt;"",SUM(INDEX(Scores,1,A623):INDEX(Scores,1000,A623))/(Number_of_participants*E623),"")</f>
        <v/>
      </c>
      <c r="G623" s="116" t="str">
        <f>IF(B623&lt;&gt;"",CORREL(INDEX(Scores,1,A623):INDEX(Scores,1000,A623),INDEX(Rest_scores,1,A623):INDEX(Rest_scores,1000,A623)),"")</f>
        <v/>
      </c>
      <c r="H623" s="116" t="str">
        <f>IF(B623&lt;&gt;"",CORREL(INDEX(Scores,1,A623):INDEX(Scores,1000,A623),Total_score),"")</f>
        <v/>
      </c>
      <c r="I623" s="116" t="str">
        <f>IF(B623&lt;&gt;"",CORREL(INDEX(Scores,1,A623):INDEX(Scores,1000,A623),Grade),"")</f>
        <v/>
      </c>
      <c r="J623" s="128" t="str">
        <f>IF(B623&lt;&gt;"",_xlfn.VAR.S(INDEX(Scores,1,A623):INDEX(Scores,1000,A623)),"")</f>
        <v/>
      </c>
      <c r="K623" s="128" t="str">
        <f>IF(B623&lt;&gt;"",_xlfn.STDEV.S(INDEX(Scores,1,A623):INDEX(Scores,1000,A623)),"")</f>
        <v/>
      </c>
    </row>
    <row r="624" spans="1:11" x14ac:dyDescent="0.35">
      <c r="A624" s="122" t="str">
        <f t="shared" si="20"/>
        <v/>
      </c>
      <c r="B624" s="124" t="str">
        <f>IFERROR(LOOKUP(A624,'2. Enter scores'!$G$12:$AE$12,'2. Enter scores'!$G$14:$AE$14),"")</f>
        <v/>
      </c>
      <c r="C624" s="116" t="str">
        <f>IF(B624&lt;&gt;"",MIN(INDEX(Scores,1,A624):INDEX(Scores,1000,A624)),"")</f>
        <v/>
      </c>
      <c r="D624" s="116" t="str">
        <f>IF(B624&lt;&gt;"",MAX(INDEX(Scores,1,A624):INDEX(Scores,1000,A624)),"")</f>
        <v/>
      </c>
      <c r="E624" s="116" t="str">
        <f t="shared" si="19"/>
        <v/>
      </c>
      <c r="F624" s="116" t="str">
        <f>IF(B624&lt;&gt;"",SUM(INDEX(Scores,1,A624):INDEX(Scores,1000,A624))/(Number_of_participants*E624),"")</f>
        <v/>
      </c>
      <c r="G624" s="116" t="str">
        <f>IF(B624&lt;&gt;"",CORREL(INDEX(Scores,1,A624):INDEX(Scores,1000,A624),INDEX(Rest_scores,1,A624):INDEX(Rest_scores,1000,A624)),"")</f>
        <v/>
      </c>
      <c r="H624" s="116" t="str">
        <f>IF(B624&lt;&gt;"",CORREL(INDEX(Scores,1,A624):INDEX(Scores,1000,A624),Total_score),"")</f>
        <v/>
      </c>
      <c r="I624" s="116" t="str">
        <f>IF(B624&lt;&gt;"",CORREL(INDEX(Scores,1,A624):INDEX(Scores,1000,A624),Grade),"")</f>
        <v/>
      </c>
      <c r="J624" s="128" t="str">
        <f>IF(B624&lt;&gt;"",_xlfn.VAR.S(INDEX(Scores,1,A624):INDEX(Scores,1000,A624)),"")</f>
        <v/>
      </c>
      <c r="K624" s="128" t="str">
        <f>IF(B624&lt;&gt;"",_xlfn.STDEV.S(INDEX(Scores,1,A624):INDEX(Scores,1000,A624)),"")</f>
        <v/>
      </c>
    </row>
    <row r="625" spans="1:11" x14ac:dyDescent="0.35">
      <c r="A625" s="122" t="str">
        <f t="shared" si="20"/>
        <v/>
      </c>
      <c r="B625" s="124" t="str">
        <f>IFERROR(LOOKUP(A625,'2. Enter scores'!$G$12:$AE$12,'2. Enter scores'!$G$14:$AE$14),"")</f>
        <v/>
      </c>
      <c r="C625" s="116" t="str">
        <f>IF(B625&lt;&gt;"",MIN(INDEX(Scores,1,A625):INDEX(Scores,1000,A625)),"")</f>
        <v/>
      </c>
      <c r="D625" s="116" t="str">
        <f>IF(B625&lt;&gt;"",MAX(INDEX(Scores,1,A625):INDEX(Scores,1000,A625)),"")</f>
        <v/>
      </c>
      <c r="E625" s="116" t="str">
        <f t="shared" si="19"/>
        <v/>
      </c>
      <c r="F625" s="116" t="str">
        <f>IF(B625&lt;&gt;"",SUM(INDEX(Scores,1,A625):INDEX(Scores,1000,A625))/(Number_of_participants*E625),"")</f>
        <v/>
      </c>
      <c r="G625" s="116" t="str">
        <f>IF(B625&lt;&gt;"",CORREL(INDEX(Scores,1,A625):INDEX(Scores,1000,A625),INDEX(Rest_scores,1,A625):INDEX(Rest_scores,1000,A625)),"")</f>
        <v/>
      </c>
      <c r="H625" s="116" t="str">
        <f>IF(B625&lt;&gt;"",CORREL(INDEX(Scores,1,A625):INDEX(Scores,1000,A625),Total_score),"")</f>
        <v/>
      </c>
      <c r="I625" s="116" t="str">
        <f>IF(B625&lt;&gt;"",CORREL(INDEX(Scores,1,A625):INDEX(Scores,1000,A625),Grade),"")</f>
        <v/>
      </c>
      <c r="J625" s="128" t="str">
        <f>IF(B625&lt;&gt;"",_xlfn.VAR.S(INDEX(Scores,1,A625):INDEX(Scores,1000,A625)),"")</f>
        <v/>
      </c>
      <c r="K625" s="128" t="str">
        <f>IF(B625&lt;&gt;"",_xlfn.STDEV.S(INDEX(Scores,1,A625):INDEX(Scores,1000,A625)),"")</f>
        <v/>
      </c>
    </row>
    <row r="626" spans="1:11" x14ac:dyDescent="0.35">
      <c r="A626" s="122" t="str">
        <f t="shared" si="20"/>
        <v/>
      </c>
      <c r="B626" s="124" t="str">
        <f>IFERROR(LOOKUP(A626,'2. Enter scores'!$G$12:$AE$12,'2. Enter scores'!$G$14:$AE$14),"")</f>
        <v/>
      </c>
      <c r="C626" s="116" t="str">
        <f>IF(B626&lt;&gt;"",MIN(INDEX(Scores,1,A626):INDEX(Scores,1000,A626)),"")</f>
        <v/>
      </c>
      <c r="D626" s="116" t="str">
        <f>IF(B626&lt;&gt;"",MAX(INDEX(Scores,1,A626):INDEX(Scores,1000,A626)),"")</f>
        <v/>
      </c>
      <c r="E626" s="116" t="str">
        <f t="shared" si="19"/>
        <v/>
      </c>
      <c r="F626" s="116" t="str">
        <f>IF(B626&lt;&gt;"",SUM(INDEX(Scores,1,A626):INDEX(Scores,1000,A626))/(Number_of_participants*E626),"")</f>
        <v/>
      </c>
      <c r="G626" s="116" t="str">
        <f>IF(B626&lt;&gt;"",CORREL(INDEX(Scores,1,A626):INDEX(Scores,1000,A626),INDEX(Rest_scores,1,A626):INDEX(Rest_scores,1000,A626)),"")</f>
        <v/>
      </c>
      <c r="H626" s="116" t="str">
        <f>IF(B626&lt;&gt;"",CORREL(INDEX(Scores,1,A626):INDEX(Scores,1000,A626),Total_score),"")</f>
        <v/>
      </c>
      <c r="I626" s="116" t="str">
        <f>IF(B626&lt;&gt;"",CORREL(INDEX(Scores,1,A626):INDEX(Scores,1000,A626),Grade),"")</f>
        <v/>
      </c>
      <c r="J626" s="128" t="str">
        <f>IF(B626&lt;&gt;"",_xlfn.VAR.S(INDEX(Scores,1,A626):INDEX(Scores,1000,A626)),"")</f>
        <v/>
      </c>
      <c r="K626" s="128" t="str">
        <f>IF(B626&lt;&gt;"",_xlfn.STDEV.S(INDEX(Scores,1,A626):INDEX(Scores,1000,A626)),"")</f>
        <v/>
      </c>
    </row>
    <row r="627" spans="1:11" x14ac:dyDescent="0.35">
      <c r="A627" s="122" t="str">
        <f t="shared" si="20"/>
        <v/>
      </c>
      <c r="B627" s="124" t="str">
        <f>IFERROR(LOOKUP(A627,'2. Enter scores'!$G$12:$AE$12,'2. Enter scores'!$G$14:$AE$14),"")</f>
        <v/>
      </c>
      <c r="C627" s="116" t="str">
        <f>IF(B627&lt;&gt;"",MIN(INDEX(Scores,1,A627):INDEX(Scores,1000,A627)),"")</f>
        <v/>
      </c>
      <c r="D627" s="116" t="str">
        <f>IF(B627&lt;&gt;"",MAX(INDEX(Scores,1,A627):INDEX(Scores,1000,A627)),"")</f>
        <v/>
      </c>
      <c r="E627" s="116" t="str">
        <f t="shared" si="19"/>
        <v/>
      </c>
      <c r="F627" s="116" t="str">
        <f>IF(B627&lt;&gt;"",SUM(INDEX(Scores,1,A627):INDEX(Scores,1000,A627))/(Number_of_participants*E627),"")</f>
        <v/>
      </c>
      <c r="G627" s="116" t="str">
        <f>IF(B627&lt;&gt;"",CORREL(INDEX(Scores,1,A627):INDEX(Scores,1000,A627),INDEX(Rest_scores,1,A627):INDEX(Rest_scores,1000,A627)),"")</f>
        <v/>
      </c>
      <c r="H627" s="116" t="str">
        <f>IF(B627&lt;&gt;"",CORREL(INDEX(Scores,1,A627):INDEX(Scores,1000,A627),Total_score),"")</f>
        <v/>
      </c>
      <c r="I627" s="116" t="str">
        <f>IF(B627&lt;&gt;"",CORREL(INDEX(Scores,1,A627):INDEX(Scores,1000,A627),Grade),"")</f>
        <v/>
      </c>
      <c r="J627" s="128" t="str">
        <f>IF(B627&lt;&gt;"",_xlfn.VAR.S(INDEX(Scores,1,A627):INDEX(Scores,1000,A627)),"")</f>
        <v/>
      </c>
      <c r="K627" s="128" t="str">
        <f>IF(B627&lt;&gt;"",_xlfn.STDEV.S(INDEX(Scores,1,A627):INDEX(Scores,1000,A627)),"")</f>
        <v/>
      </c>
    </row>
    <row r="628" spans="1:11" x14ac:dyDescent="0.35">
      <c r="A628" s="122" t="str">
        <f t="shared" si="20"/>
        <v/>
      </c>
      <c r="B628" s="124" t="str">
        <f>IFERROR(LOOKUP(A628,'2. Enter scores'!$G$12:$AE$12,'2. Enter scores'!$G$14:$AE$14),"")</f>
        <v/>
      </c>
      <c r="C628" s="116" t="str">
        <f>IF(B628&lt;&gt;"",MIN(INDEX(Scores,1,A628):INDEX(Scores,1000,A628)),"")</f>
        <v/>
      </c>
      <c r="D628" s="116" t="str">
        <f>IF(B628&lt;&gt;"",MAX(INDEX(Scores,1,A628):INDEX(Scores,1000,A628)),"")</f>
        <v/>
      </c>
      <c r="E628" s="116" t="str">
        <f t="shared" si="19"/>
        <v/>
      </c>
      <c r="F628" s="116" t="str">
        <f>IF(B628&lt;&gt;"",SUM(INDEX(Scores,1,A628):INDEX(Scores,1000,A628))/(Number_of_participants*E628),"")</f>
        <v/>
      </c>
      <c r="G628" s="116" t="str">
        <f>IF(B628&lt;&gt;"",CORREL(INDEX(Scores,1,A628):INDEX(Scores,1000,A628),INDEX(Rest_scores,1,A628):INDEX(Rest_scores,1000,A628)),"")</f>
        <v/>
      </c>
      <c r="H628" s="116" t="str">
        <f>IF(B628&lt;&gt;"",CORREL(INDEX(Scores,1,A628):INDEX(Scores,1000,A628),Total_score),"")</f>
        <v/>
      </c>
      <c r="I628" s="116" t="str">
        <f>IF(B628&lt;&gt;"",CORREL(INDEX(Scores,1,A628):INDEX(Scores,1000,A628),Grade),"")</f>
        <v/>
      </c>
      <c r="J628" s="128" t="str">
        <f>IF(B628&lt;&gt;"",_xlfn.VAR.S(INDEX(Scores,1,A628):INDEX(Scores,1000,A628)),"")</f>
        <v/>
      </c>
      <c r="K628" s="128" t="str">
        <f>IF(B628&lt;&gt;"",_xlfn.STDEV.S(INDEX(Scores,1,A628):INDEX(Scores,1000,A628)),"")</f>
        <v/>
      </c>
    </row>
    <row r="629" spans="1:11" x14ac:dyDescent="0.35">
      <c r="A629" s="122" t="str">
        <f t="shared" si="20"/>
        <v/>
      </c>
      <c r="B629" s="124" t="str">
        <f>IFERROR(LOOKUP(A629,'2. Enter scores'!$G$12:$AE$12,'2. Enter scores'!$G$14:$AE$14),"")</f>
        <v/>
      </c>
      <c r="C629" s="116" t="str">
        <f>IF(B629&lt;&gt;"",MIN(INDEX(Scores,1,A629):INDEX(Scores,1000,A629)),"")</f>
        <v/>
      </c>
      <c r="D629" s="116" t="str">
        <f>IF(B629&lt;&gt;"",MAX(INDEX(Scores,1,A629):INDEX(Scores,1000,A629)),"")</f>
        <v/>
      </c>
      <c r="E629" s="116" t="str">
        <f t="shared" si="19"/>
        <v/>
      </c>
      <c r="F629" s="116" t="str">
        <f>IF(B629&lt;&gt;"",SUM(INDEX(Scores,1,A629):INDEX(Scores,1000,A629))/(Number_of_participants*E629),"")</f>
        <v/>
      </c>
      <c r="G629" s="116" t="str">
        <f>IF(B629&lt;&gt;"",CORREL(INDEX(Scores,1,A629):INDEX(Scores,1000,A629),INDEX(Rest_scores,1,A629):INDEX(Rest_scores,1000,A629)),"")</f>
        <v/>
      </c>
      <c r="H629" s="116" t="str">
        <f>IF(B629&lt;&gt;"",CORREL(INDEX(Scores,1,A629):INDEX(Scores,1000,A629),Total_score),"")</f>
        <v/>
      </c>
      <c r="I629" s="116" t="str">
        <f>IF(B629&lt;&gt;"",CORREL(INDEX(Scores,1,A629):INDEX(Scores,1000,A629),Grade),"")</f>
        <v/>
      </c>
      <c r="J629" s="128" t="str">
        <f>IF(B629&lt;&gt;"",_xlfn.VAR.S(INDEX(Scores,1,A629):INDEX(Scores,1000,A629)),"")</f>
        <v/>
      </c>
      <c r="K629" s="128" t="str">
        <f>IF(B629&lt;&gt;"",_xlfn.STDEV.S(INDEX(Scores,1,A629):INDEX(Scores,1000,A629)),"")</f>
        <v/>
      </c>
    </row>
    <row r="630" spans="1:11" x14ac:dyDescent="0.35">
      <c r="A630" s="122" t="str">
        <f t="shared" si="20"/>
        <v/>
      </c>
      <c r="B630" s="124" t="str">
        <f>IFERROR(LOOKUP(A630,'2. Enter scores'!$G$12:$AE$12,'2. Enter scores'!$G$14:$AE$14),"")</f>
        <v/>
      </c>
      <c r="C630" s="116" t="str">
        <f>IF(B630&lt;&gt;"",MIN(INDEX(Scores,1,A630):INDEX(Scores,1000,A630)),"")</f>
        <v/>
      </c>
      <c r="D630" s="116" t="str">
        <f>IF(B630&lt;&gt;"",MAX(INDEX(Scores,1,A630):INDEX(Scores,1000,A630)),"")</f>
        <v/>
      </c>
      <c r="E630" s="116" t="str">
        <f t="shared" si="19"/>
        <v/>
      </c>
      <c r="F630" s="116" t="str">
        <f>IF(B630&lt;&gt;"",SUM(INDEX(Scores,1,A630):INDEX(Scores,1000,A630))/(Number_of_participants*E630),"")</f>
        <v/>
      </c>
      <c r="G630" s="116" t="str">
        <f>IF(B630&lt;&gt;"",CORREL(INDEX(Scores,1,A630):INDEX(Scores,1000,A630),INDEX(Rest_scores,1,A630):INDEX(Rest_scores,1000,A630)),"")</f>
        <v/>
      </c>
      <c r="H630" s="116" t="str">
        <f>IF(B630&lt;&gt;"",CORREL(INDEX(Scores,1,A630):INDEX(Scores,1000,A630),Total_score),"")</f>
        <v/>
      </c>
      <c r="I630" s="116" t="str">
        <f>IF(B630&lt;&gt;"",CORREL(INDEX(Scores,1,A630):INDEX(Scores,1000,A630),Grade),"")</f>
        <v/>
      </c>
      <c r="J630" s="128" t="str">
        <f>IF(B630&lt;&gt;"",_xlfn.VAR.S(INDEX(Scores,1,A630):INDEX(Scores,1000,A630)),"")</f>
        <v/>
      </c>
      <c r="K630" s="128" t="str">
        <f>IF(B630&lt;&gt;"",_xlfn.STDEV.S(INDEX(Scores,1,A630):INDEX(Scores,1000,A630)),"")</f>
        <v/>
      </c>
    </row>
    <row r="631" spans="1:11" x14ac:dyDescent="0.35">
      <c r="A631" s="122" t="str">
        <f t="shared" si="20"/>
        <v/>
      </c>
      <c r="B631" s="124" t="str">
        <f>IFERROR(LOOKUP(A631,'2. Enter scores'!$G$12:$AE$12,'2. Enter scores'!$G$14:$AE$14),"")</f>
        <v/>
      </c>
      <c r="C631" s="116" t="str">
        <f>IF(B631&lt;&gt;"",MIN(INDEX(Scores,1,A631):INDEX(Scores,1000,A631)),"")</f>
        <v/>
      </c>
      <c r="D631" s="116" t="str">
        <f>IF(B631&lt;&gt;"",MAX(INDEX(Scores,1,A631):INDEX(Scores,1000,A631)),"")</f>
        <v/>
      </c>
      <c r="E631" s="116" t="str">
        <f t="shared" si="19"/>
        <v/>
      </c>
      <c r="F631" s="116" t="str">
        <f>IF(B631&lt;&gt;"",SUM(INDEX(Scores,1,A631):INDEX(Scores,1000,A631))/(Number_of_participants*E631),"")</f>
        <v/>
      </c>
      <c r="G631" s="116" t="str">
        <f>IF(B631&lt;&gt;"",CORREL(INDEX(Scores,1,A631):INDEX(Scores,1000,A631),INDEX(Rest_scores,1,A631):INDEX(Rest_scores,1000,A631)),"")</f>
        <v/>
      </c>
      <c r="H631" s="116" t="str">
        <f>IF(B631&lt;&gt;"",CORREL(INDEX(Scores,1,A631):INDEX(Scores,1000,A631),Total_score),"")</f>
        <v/>
      </c>
      <c r="I631" s="116" t="str">
        <f>IF(B631&lt;&gt;"",CORREL(INDEX(Scores,1,A631):INDEX(Scores,1000,A631),Grade),"")</f>
        <v/>
      </c>
      <c r="J631" s="128" t="str">
        <f>IF(B631&lt;&gt;"",_xlfn.VAR.S(INDEX(Scores,1,A631):INDEX(Scores,1000,A631)),"")</f>
        <v/>
      </c>
      <c r="K631" s="128" t="str">
        <f>IF(B631&lt;&gt;"",_xlfn.STDEV.S(INDEX(Scores,1,A631):INDEX(Scores,1000,A631)),"")</f>
        <v/>
      </c>
    </row>
    <row r="632" spans="1:11" x14ac:dyDescent="0.35">
      <c r="A632" s="122" t="str">
        <f t="shared" si="20"/>
        <v/>
      </c>
      <c r="B632" s="124" t="str">
        <f>IFERROR(LOOKUP(A632,'2. Enter scores'!$G$12:$AE$12,'2. Enter scores'!$G$14:$AE$14),"")</f>
        <v/>
      </c>
      <c r="C632" s="116" t="str">
        <f>IF(B632&lt;&gt;"",MIN(INDEX(Scores,1,A632):INDEX(Scores,1000,A632)),"")</f>
        <v/>
      </c>
      <c r="D632" s="116" t="str">
        <f>IF(B632&lt;&gt;"",MAX(INDEX(Scores,1,A632):INDEX(Scores,1000,A632)),"")</f>
        <v/>
      </c>
      <c r="E632" s="116" t="str">
        <f t="shared" si="19"/>
        <v/>
      </c>
      <c r="F632" s="116" t="str">
        <f>IF(B632&lt;&gt;"",SUM(INDEX(Scores,1,A632):INDEX(Scores,1000,A632))/(Number_of_participants*E632),"")</f>
        <v/>
      </c>
      <c r="G632" s="116" t="str">
        <f>IF(B632&lt;&gt;"",CORREL(INDEX(Scores,1,A632):INDEX(Scores,1000,A632),INDEX(Rest_scores,1,A632):INDEX(Rest_scores,1000,A632)),"")</f>
        <v/>
      </c>
      <c r="H632" s="116" t="str">
        <f>IF(B632&lt;&gt;"",CORREL(INDEX(Scores,1,A632):INDEX(Scores,1000,A632),Total_score),"")</f>
        <v/>
      </c>
      <c r="I632" s="116" t="str">
        <f>IF(B632&lt;&gt;"",CORREL(INDEX(Scores,1,A632):INDEX(Scores,1000,A632),Grade),"")</f>
        <v/>
      </c>
      <c r="J632" s="128" t="str">
        <f>IF(B632&lt;&gt;"",_xlfn.VAR.S(INDEX(Scores,1,A632):INDEX(Scores,1000,A632)),"")</f>
        <v/>
      </c>
      <c r="K632" s="128" t="str">
        <f>IF(B632&lt;&gt;"",_xlfn.STDEV.S(INDEX(Scores,1,A632):INDEX(Scores,1000,A632)),"")</f>
        <v/>
      </c>
    </row>
    <row r="633" spans="1:11" x14ac:dyDescent="0.35">
      <c r="A633" s="122" t="str">
        <f t="shared" si="20"/>
        <v/>
      </c>
      <c r="B633" s="124" t="str">
        <f>IFERROR(LOOKUP(A633,'2. Enter scores'!$G$12:$AE$12,'2. Enter scores'!$G$14:$AE$14),"")</f>
        <v/>
      </c>
      <c r="C633" s="116" t="str">
        <f>IF(B633&lt;&gt;"",MIN(INDEX(Scores,1,A633):INDEX(Scores,1000,A633)),"")</f>
        <v/>
      </c>
      <c r="D633" s="116" t="str">
        <f>IF(B633&lt;&gt;"",MAX(INDEX(Scores,1,A633):INDEX(Scores,1000,A633)),"")</f>
        <v/>
      </c>
      <c r="E633" s="116" t="str">
        <f t="shared" si="19"/>
        <v/>
      </c>
      <c r="F633" s="116" t="str">
        <f>IF(B633&lt;&gt;"",SUM(INDEX(Scores,1,A633):INDEX(Scores,1000,A633))/(Number_of_participants*E633),"")</f>
        <v/>
      </c>
      <c r="G633" s="116" t="str">
        <f>IF(B633&lt;&gt;"",CORREL(INDEX(Scores,1,A633):INDEX(Scores,1000,A633),INDEX(Rest_scores,1,A633):INDEX(Rest_scores,1000,A633)),"")</f>
        <v/>
      </c>
      <c r="H633" s="116" t="str">
        <f>IF(B633&lt;&gt;"",CORREL(INDEX(Scores,1,A633):INDEX(Scores,1000,A633),Total_score),"")</f>
        <v/>
      </c>
      <c r="I633" s="116" t="str">
        <f>IF(B633&lt;&gt;"",CORREL(INDEX(Scores,1,A633):INDEX(Scores,1000,A633),Grade),"")</f>
        <v/>
      </c>
      <c r="J633" s="128" t="str">
        <f>IF(B633&lt;&gt;"",_xlfn.VAR.S(INDEX(Scores,1,A633):INDEX(Scores,1000,A633)),"")</f>
        <v/>
      </c>
      <c r="K633" s="128" t="str">
        <f>IF(B633&lt;&gt;"",_xlfn.STDEV.S(INDEX(Scores,1,A633):INDEX(Scores,1000,A633)),"")</f>
        <v/>
      </c>
    </row>
    <row r="634" spans="1:11" x14ac:dyDescent="0.35">
      <c r="A634" s="122" t="str">
        <f t="shared" si="20"/>
        <v/>
      </c>
      <c r="B634" s="124" t="str">
        <f>IFERROR(LOOKUP(A634,'2. Enter scores'!$G$12:$AE$12,'2. Enter scores'!$G$14:$AE$14),"")</f>
        <v/>
      </c>
      <c r="C634" s="116" t="str">
        <f>IF(B634&lt;&gt;"",MIN(INDEX(Scores,1,A634):INDEX(Scores,1000,A634)),"")</f>
        <v/>
      </c>
      <c r="D634" s="116" t="str">
        <f>IF(B634&lt;&gt;"",MAX(INDEX(Scores,1,A634):INDEX(Scores,1000,A634)),"")</f>
        <v/>
      </c>
      <c r="E634" s="116" t="str">
        <f t="shared" si="19"/>
        <v/>
      </c>
      <c r="F634" s="116" t="str">
        <f>IF(B634&lt;&gt;"",SUM(INDEX(Scores,1,A634):INDEX(Scores,1000,A634))/(Number_of_participants*E634),"")</f>
        <v/>
      </c>
      <c r="G634" s="116" t="str">
        <f>IF(B634&lt;&gt;"",CORREL(INDEX(Scores,1,A634):INDEX(Scores,1000,A634),INDEX(Rest_scores,1,A634):INDEX(Rest_scores,1000,A634)),"")</f>
        <v/>
      </c>
      <c r="H634" s="116" t="str">
        <f>IF(B634&lt;&gt;"",CORREL(INDEX(Scores,1,A634):INDEX(Scores,1000,A634),Total_score),"")</f>
        <v/>
      </c>
      <c r="I634" s="116" t="str">
        <f>IF(B634&lt;&gt;"",CORREL(INDEX(Scores,1,A634):INDEX(Scores,1000,A634),Grade),"")</f>
        <v/>
      </c>
      <c r="J634" s="128" t="str">
        <f>IF(B634&lt;&gt;"",_xlfn.VAR.S(INDEX(Scores,1,A634):INDEX(Scores,1000,A634)),"")</f>
        <v/>
      </c>
      <c r="K634" s="128" t="str">
        <f>IF(B634&lt;&gt;"",_xlfn.STDEV.S(INDEX(Scores,1,A634):INDEX(Scores,1000,A634)),"")</f>
        <v/>
      </c>
    </row>
    <row r="635" spans="1:11" x14ac:dyDescent="0.35">
      <c r="A635" s="122" t="str">
        <f t="shared" si="20"/>
        <v/>
      </c>
      <c r="B635" s="124" t="str">
        <f>IFERROR(LOOKUP(A635,'2. Enter scores'!$G$12:$AE$12,'2. Enter scores'!$G$14:$AE$14),"")</f>
        <v/>
      </c>
      <c r="C635" s="116" t="str">
        <f>IF(B635&lt;&gt;"",MIN(INDEX(Scores,1,A635):INDEX(Scores,1000,A635)),"")</f>
        <v/>
      </c>
      <c r="D635" s="116" t="str">
        <f>IF(B635&lt;&gt;"",MAX(INDEX(Scores,1,A635):INDEX(Scores,1000,A635)),"")</f>
        <v/>
      </c>
      <c r="E635" s="116" t="str">
        <f t="shared" si="19"/>
        <v/>
      </c>
      <c r="F635" s="116" t="str">
        <f>IF(B635&lt;&gt;"",SUM(INDEX(Scores,1,A635):INDEX(Scores,1000,A635))/(Number_of_participants*E635),"")</f>
        <v/>
      </c>
      <c r="G635" s="116" t="str">
        <f>IF(B635&lt;&gt;"",CORREL(INDEX(Scores,1,A635):INDEX(Scores,1000,A635),INDEX(Rest_scores,1,A635):INDEX(Rest_scores,1000,A635)),"")</f>
        <v/>
      </c>
      <c r="H635" s="116" t="str">
        <f>IF(B635&lt;&gt;"",CORREL(INDEX(Scores,1,A635):INDEX(Scores,1000,A635),Total_score),"")</f>
        <v/>
      </c>
      <c r="I635" s="116" t="str">
        <f>IF(B635&lt;&gt;"",CORREL(INDEX(Scores,1,A635):INDEX(Scores,1000,A635),Grade),"")</f>
        <v/>
      </c>
      <c r="J635" s="128" t="str">
        <f>IF(B635&lt;&gt;"",_xlfn.VAR.S(INDEX(Scores,1,A635):INDEX(Scores,1000,A635)),"")</f>
        <v/>
      </c>
      <c r="K635" s="128" t="str">
        <f>IF(B635&lt;&gt;"",_xlfn.STDEV.S(INDEX(Scores,1,A635):INDEX(Scores,1000,A635)),"")</f>
        <v/>
      </c>
    </row>
    <row r="636" spans="1:11" x14ac:dyDescent="0.35">
      <c r="A636" s="122" t="str">
        <f t="shared" si="20"/>
        <v/>
      </c>
      <c r="B636" s="124" t="str">
        <f>IFERROR(LOOKUP(A636,'2. Enter scores'!$G$12:$AE$12,'2. Enter scores'!$G$14:$AE$14),"")</f>
        <v/>
      </c>
      <c r="C636" s="116" t="str">
        <f>IF(B636&lt;&gt;"",MIN(INDEX(Scores,1,A636):INDEX(Scores,1000,A636)),"")</f>
        <v/>
      </c>
      <c r="D636" s="116" t="str">
        <f>IF(B636&lt;&gt;"",MAX(INDEX(Scores,1,A636):INDEX(Scores,1000,A636)),"")</f>
        <v/>
      </c>
      <c r="E636" s="116" t="str">
        <f t="shared" si="19"/>
        <v/>
      </c>
      <c r="F636" s="116" t="str">
        <f>IF(B636&lt;&gt;"",SUM(INDEX(Scores,1,A636):INDEX(Scores,1000,A636))/(Number_of_participants*E636),"")</f>
        <v/>
      </c>
      <c r="G636" s="116" t="str">
        <f>IF(B636&lt;&gt;"",CORREL(INDEX(Scores,1,A636):INDEX(Scores,1000,A636),INDEX(Rest_scores,1,A636):INDEX(Rest_scores,1000,A636)),"")</f>
        <v/>
      </c>
      <c r="H636" s="116" t="str">
        <f>IF(B636&lt;&gt;"",CORREL(INDEX(Scores,1,A636):INDEX(Scores,1000,A636),Total_score),"")</f>
        <v/>
      </c>
      <c r="I636" s="116" t="str">
        <f>IF(B636&lt;&gt;"",CORREL(INDEX(Scores,1,A636):INDEX(Scores,1000,A636),Grade),"")</f>
        <v/>
      </c>
      <c r="J636" s="128" t="str">
        <f>IF(B636&lt;&gt;"",_xlfn.VAR.S(INDEX(Scores,1,A636):INDEX(Scores,1000,A636)),"")</f>
        <v/>
      </c>
      <c r="K636" s="128" t="str">
        <f>IF(B636&lt;&gt;"",_xlfn.STDEV.S(INDEX(Scores,1,A636):INDEX(Scores,1000,A636)),"")</f>
        <v/>
      </c>
    </row>
    <row r="637" spans="1:11" x14ac:dyDescent="0.35">
      <c r="A637" s="122" t="str">
        <f t="shared" si="20"/>
        <v/>
      </c>
      <c r="B637" s="124" t="str">
        <f>IFERROR(LOOKUP(A637,'2. Enter scores'!$G$12:$AE$12,'2. Enter scores'!$G$14:$AE$14),"")</f>
        <v/>
      </c>
      <c r="C637" s="116" t="str">
        <f>IF(B637&lt;&gt;"",MIN(INDEX(Scores,1,A637):INDEX(Scores,1000,A637)),"")</f>
        <v/>
      </c>
      <c r="D637" s="116" t="str">
        <f>IF(B637&lt;&gt;"",MAX(INDEX(Scores,1,A637):INDEX(Scores,1000,A637)),"")</f>
        <v/>
      </c>
      <c r="E637" s="116" t="str">
        <f t="shared" si="19"/>
        <v/>
      </c>
      <c r="F637" s="116" t="str">
        <f>IF(B637&lt;&gt;"",SUM(INDEX(Scores,1,A637):INDEX(Scores,1000,A637))/(Number_of_participants*E637),"")</f>
        <v/>
      </c>
      <c r="G637" s="116" t="str">
        <f>IF(B637&lt;&gt;"",CORREL(INDEX(Scores,1,A637):INDEX(Scores,1000,A637),INDEX(Rest_scores,1,A637):INDEX(Rest_scores,1000,A637)),"")</f>
        <v/>
      </c>
      <c r="H637" s="116" t="str">
        <f>IF(B637&lt;&gt;"",CORREL(INDEX(Scores,1,A637):INDEX(Scores,1000,A637),Total_score),"")</f>
        <v/>
      </c>
      <c r="I637" s="116" t="str">
        <f>IF(B637&lt;&gt;"",CORREL(INDEX(Scores,1,A637):INDEX(Scores,1000,A637),Grade),"")</f>
        <v/>
      </c>
      <c r="J637" s="128" t="str">
        <f>IF(B637&lt;&gt;"",_xlfn.VAR.S(INDEX(Scores,1,A637):INDEX(Scores,1000,A637)),"")</f>
        <v/>
      </c>
      <c r="K637" s="128" t="str">
        <f>IF(B637&lt;&gt;"",_xlfn.STDEV.S(INDEX(Scores,1,A637):INDEX(Scores,1000,A637)),"")</f>
        <v/>
      </c>
    </row>
    <row r="638" spans="1:11" x14ac:dyDescent="0.35">
      <c r="A638" s="122" t="str">
        <f t="shared" si="20"/>
        <v/>
      </c>
      <c r="B638" s="124" t="str">
        <f>IFERROR(LOOKUP(A638,'2. Enter scores'!$G$12:$AE$12,'2. Enter scores'!$G$14:$AE$14),"")</f>
        <v/>
      </c>
      <c r="C638" s="116" t="str">
        <f>IF(B638&lt;&gt;"",MIN(INDEX(Scores,1,A638):INDEX(Scores,1000,A638)),"")</f>
        <v/>
      </c>
      <c r="D638" s="116" t="str">
        <f>IF(B638&lt;&gt;"",MAX(INDEX(Scores,1,A638):INDEX(Scores,1000,A638)),"")</f>
        <v/>
      </c>
      <c r="E638" s="116" t="str">
        <f t="shared" si="19"/>
        <v/>
      </c>
      <c r="F638" s="116" t="str">
        <f>IF(B638&lt;&gt;"",SUM(INDEX(Scores,1,A638):INDEX(Scores,1000,A638))/(Number_of_participants*E638),"")</f>
        <v/>
      </c>
      <c r="G638" s="116" t="str">
        <f>IF(B638&lt;&gt;"",CORREL(INDEX(Scores,1,A638):INDEX(Scores,1000,A638),INDEX(Rest_scores,1,A638):INDEX(Rest_scores,1000,A638)),"")</f>
        <v/>
      </c>
      <c r="H638" s="116" t="str">
        <f>IF(B638&lt;&gt;"",CORREL(INDEX(Scores,1,A638):INDEX(Scores,1000,A638),Total_score),"")</f>
        <v/>
      </c>
      <c r="I638" s="116" t="str">
        <f>IF(B638&lt;&gt;"",CORREL(INDEX(Scores,1,A638):INDEX(Scores,1000,A638),Grade),"")</f>
        <v/>
      </c>
      <c r="J638" s="128" t="str">
        <f>IF(B638&lt;&gt;"",_xlfn.VAR.S(INDEX(Scores,1,A638):INDEX(Scores,1000,A638)),"")</f>
        <v/>
      </c>
      <c r="K638" s="128" t="str">
        <f>IF(B638&lt;&gt;"",_xlfn.STDEV.S(INDEX(Scores,1,A638):INDEX(Scores,1000,A638)),"")</f>
        <v/>
      </c>
    </row>
    <row r="639" spans="1:11" x14ac:dyDescent="0.35">
      <c r="A639" s="122" t="str">
        <f t="shared" si="20"/>
        <v/>
      </c>
      <c r="B639" s="124" t="str">
        <f>IFERROR(LOOKUP(A639,'2. Enter scores'!$G$12:$AE$12,'2. Enter scores'!$G$14:$AE$14),"")</f>
        <v/>
      </c>
      <c r="C639" s="116" t="str">
        <f>IF(B639&lt;&gt;"",MIN(INDEX(Scores,1,A639):INDEX(Scores,1000,A639)),"")</f>
        <v/>
      </c>
      <c r="D639" s="116" t="str">
        <f>IF(B639&lt;&gt;"",MAX(INDEX(Scores,1,A639):INDEX(Scores,1000,A639)),"")</f>
        <v/>
      </c>
      <c r="E639" s="116" t="str">
        <f t="shared" si="19"/>
        <v/>
      </c>
      <c r="F639" s="116" t="str">
        <f>IF(B639&lt;&gt;"",SUM(INDEX(Scores,1,A639):INDEX(Scores,1000,A639))/(Number_of_participants*E639),"")</f>
        <v/>
      </c>
      <c r="G639" s="116" t="str">
        <f>IF(B639&lt;&gt;"",CORREL(INDEX(Scores,1,A639):INDEX(Scores,1000,A639),INDEX(Rest_scores,1,A639):INDEX(Rest_scores,1000,A639)),"")</f>
        <v/>
      </c>
      <c r="H639" s="116" t="str">
        <f>IF(B639&lt;&gt;"",CORREL(INDEX(Scores,1,A639):INDEX(Scores,1000,A639),Total_score),"")</f>
        <v/>
      </c>
      <c r="I639" s="116" t="str">
        <f>IF(B639&lt;&gt;"",CORREL(INDEX(Scores,1,A639):INDEX(Scores,1000,A639),Grade),"")</f>
        <v/>
      </c>
      <c r="J639" s="128" t="str">
        <f>IF(B639&lt;&gt;"",_xlfn.VAR.S(INDEX(Scores,1,A639):INDEX(Scores,1000,A639)),"")</f>
        <v/>
      </c>
      <c r="K639" s="128" t="str">
        <f>IF(B639&lt;&gt;"",_xlfn.STDEV.S(INDEX(Scores,1,A639):INDEX(Scores,1000,A639)),"")</f>
        <v/>
      </c>
    </row>
    <row r="640" spans="1:11" x14ac:dyDescent="0.35">
      <c r="A640" s="122" t="str">
        <f t="shared" si="20"/>
        <v/>
      </c>
      <c r="B640" s="124" t="str">
        <f>IFERROR(LOOKUP(A640,'2. Enter scores'!$G$12:$AE$12,'2. Enter scores'!$G$14:$AE$14),"")</f>
        <v/>
      </c>
      <c r="C640" s="116" t="str">
        <f>IF(B640&lt;&gt;"",MIN(INDEX(Scores,1,A640):INDEX(Scores,1000,A640)),"")</f>
        <v/>
      </c>
      <c r="D640" s="116" t="str">
        <f>IF(B640&lt;&gt;"",MAX(INDEX(Scores,1,A640):INDEX(Scores,1000,A640)),"")</f>
        <v/>
      </c>
      <c r="E640" s="116" t="str">
        <f t="shared" si="19"/>
        <v/>
      </c>
      <c r="F640" s="116" t="str">
        <f>IF(B640&lt;&gt;"",SUM(INDEX(Scores,1,A640):INDEX(Scores,1000,A640))/(Number_of_participants*E640),"")</f>
        <v/>
      </c>
      <c r="G640" s="116" t="str">
        <f>IF(B640&lt;&gt;"",CORREL(INDEX(Scores,1,A640):INDEX(Scores,1000,A640),INDEX(Rest_scores,1,A640):INDEX(Rest_scores,1000,A640)),"")</f>
        <v/>
      </c>
      <c r="H640" s="116" t="str">
        <f>IF(B640&lt;&gt;"",CORREL(INDEX(Scores,1,A640):INDEX(Scores,1000,A640),Total_score),"")</f>
        <v/>
      </c>
      <c r="I640" s="116" t="str">
        <f>IF(B640&lt;&gt;"",CORREL(INDEX(Scores,1,A640):INDEX(Scores,1000,A640),Grade),"")</f>
        <v/>
      </c>
      <c r="J640" s="128" t="str">
        <f>IF(B640&lt;&gt;"",_xlfn.VAR.S(INDEX(Scores,1,A640):INDEX(Scores,1000,A640)),"")</f>
        <v/>
      </c>
      <c r="K640" s="128" t="str">
        <f>IF(B640&lt;&gt;"",_xlfn.STDEV.S(INDEX(Scores,1,A640):INDEX(Scores,1000,A640)),"")</f>
        <v/>
      </c>
    </row>
    <row r="641" spans="1:11" x14ac:dyDescent="0.35">
      <c r="A641" s="122" t="str">
        <f t="shared" si="20"/>
        <v/>
      </c>
      <c r="B641" s="124" t="str">
        <f>IFERROR(LOOKUP(A641,'2. Enter scores'!$G$12:$AE$12,'2. Enter scores'!$G$14:$AE$14),"")</f>
        <v/>
      </c>
      <c r="C641" s="116" t="str">
        <f>IF(B641&lt;&gt;"",MIN(INDEX(Scores,1,A641):INDEX(Scores,1000,A641)),"")</f>
        <v/>
      </c>
      <c r="D641" s="116" t="str">
        <f>IF(B641&lt;&gt;"",MAX(INDEX(Scores,1,A641):INDEX(Scores,1000,A641)),"")</f>
        <v/>
      </c>
      <c r="E641" s="116" t="str">
        <f t="shared" si="19"/>
        <v/>
      </c>
      <c r="F641" s="116" t="str">
        <f>IF(B641&lt;&gt;"",SUM(INDEX(Scores,1,A641):INDEX(Scores,1000,A641))/(Number_of_participants*E641),"")</f>
        <v/>
      </c>
      <c r="G641" s="116" t="str">
        <f>IF(B641&lt;&gt;"",CORREL(INDEX(Scores,1,A641):INDEX(Scores,1000,A641),INDEX(Rest_scores,1,A641):INDEX(Rest_scores,1000,A641)),"")</f>
        <v/>
      </c>
      <c r="H641" s="116" t="str">
        <f>IF(B641&lt;&gt;"",CORREL(INDEX(Scores,1,A641):INDEX(Scores,1000,A641),Total_score),"")</f>
        <v/>
      </c>
      <c r="I641" s="116" t="str">
        <f>IF(B641&lt;&gt;"",CORREL(INDEX(Scores,1,A641):INDEX(Scores,1000,A641),Grade),"")</f>
        <v/>
      </c>
      <c r="J641" s="128" t="str">
        <f>IF(B641&lt;&gt;"",_xlfn.VAR.S(INDEX(Scores,1,A641):INDEX(Scores,1000,A641)),"")</f>
        <v/>
      </c>
      <c r="K641" s="128" t="str">
        <f>IF(B641&lt;&gt;"",_xlfn.STDEV.S(INDEX(Scores,1,A641):INDEX(Scores,1000,A641)),"")</f>
        <v/>
      </c>
    </row>
    <row r="642" spans="1:11" x14ac:dyDescent="0.35">
      <c r="A642" s="122" t="str">
        <f t="shared" si="20"/>
        <v/>
      </c>
      <c r="B642" s="124" t="str">
        <f>IFERROR(LOOKUP(A642,'2. Enter scores'!$G$12:$AE$12,'2. Enter scores'!$G$14:$AE$14),"")</f>
        <v/>
      </c>
      <c r="C642" s="116" t="str">
        <f>IF(B642&lt;&gt;"",MIN(INDEX(Scores,1,A642):INDEX(Scores,1000,A642)),"")</f>
        <v/>
      </c>
      <c r="D642" s="116" t="str">
        <f>IF(B642&lt;&gt;"",MAX(INDEX(Scores,1,A642):INDEX(Scores,1000,A642)),"")</f>
        <v/>
      </c>
      <c r="E642" s="116" t="str">
        <f t="shared" si="19"/>
        <v/>
      </c>
      <c r="F642" s="116" t="str">
        <f>IF(B642&lt;&gt;"",SUM(INDEX(Scores,1,A642):INDEX(Scores,1000,A642))/(Number_of_participants*E642),"")</f>
        <v/>
      </c>
      <c r="G642" s="116" t="str">
        <f>IF(B642&lt;&gt;"",CORREL(INDEX(Scores,1,A642):INDEX(Scores,1000,A642),INDEX(Rest_scores,1,A642):INDEX(Rest_scores,1000,A642)),"")</f>
        <v/>
      </c>
      <c r="H642" s="116" t="str">
        <f>IF(B642&lt;&gt;"",CORREL(INDEX(Scores,1,A642):INDEX(Scores,1000,A642),Total_score),"")</f>
        <v/>
      </c>
      <c r="I642" s="116" t="str">
        <f>IF(B642&lt;&gt;"",CORREL(INDEX(Scores,1,A642):INDEX(Scores,1000,A642),Grade),"")</f>
        <v/>
      </c>
      <c r="J642" s="128" t="str">
        <f>IF(B642&lt;&gt;"",_xlfn.VAR.S(INDEX(Scores,1,A642):INDEX(Scores,1000,A642)),"")</f>
        <v/>
      </c>
      <c r="K642" s="128" t="str">
        <f>IF(B642&lt;&gt;"",_xlfn.STDEV.S(INDEX(Scores,1,A642):INDEX(Scores,1000,A642)),"")</f>
        <v/>
      </c>
    </row>
    <row r="643" spans="1:11" x14ac:dyDescent="0.35">
      <c r="A643" s="122" t="str">
        <f t="shared" si="20"/>
        <v/>
      </c>
      <c r="B643" s="124" t="str">
        <f>IFERROR(LOOKUP(A643,'2. Enter scores'!$G$12:$AE$12,'2. Enter scores'!$G$14:$AE$14),"")</f>
        <v/>
      </c>
      <c r="C643" s="116" t="str">
        <f>IF(B643&lt;&gt;"",MIN(INDEX(Scores,1,A643):INDEX(Scores,1000,A643)),"")</f>
        <v/>
      </c>
      <c r="D643" s="116" t="str">
        <f>IF(B643&lt;&gt;"",MAX(INDEX(Scores,1,A643):INDEX(Scores,1000,A643)),"")</f>
        <v/>
      </c>
      <c r="E643" s="116" t="str">
        <f t="shared" si="19"/>
        <v/>
      </c>
      <c r="F643" s="116" t="str">
        <f>IF(B643&lt;&gt;"",SUM(INDEX(Scores,1,A643):INDEX(Scores,1000,A643))/(Number_of_participants*E643),"")</f>
        <v/>
      </c>
      <c r="G643" s="116" t="str">
        <f>IF(B643&lt;&gt;"",CORREL(INDEX(Scores,1,A643):INDEX(Scores,1000,A643),INDEX(Rest_scores,1,A643):INDEX(Rest_scores,1000,A643)),"")</f>
        <v/>
      </c>
      <c r="H643" s="116" t="str">
        <f>IF(B643&lt;&gt;"",CORREL(INDEX(Scores,1,A643):INDEX(Scores,1000,A643),Total_score),"")</f>
        <v/>
      </c>
      <c r="I643" s="116" t="str">
        <f>IF(B643&lt;&gt;"",CORREL(INDEX(Scores,1,A643):INDEX(Scores,1000,A643),Grade),"")</f>
        <v/>
      </c>
      <c r="J643" s="128" t="str">
        <f>IF(B643&lt;&gt;"",_xlfn.VAR.S(INDEX(Scores,1,A643):INDEX(Scores,1000,A643)),"")</f>
        <v/>
      </c>
      <c r="K643" s="128" t="str">
        <f>IF(B643&lt;&gt;"",_xlfn.STDEV.S(INDEX(Scores,1,A643):INDEX(Scores,1000,A643)),"")</f>
        <v/>
      </c>
    </row>
    <row r="644" spans="1:11" x14ac:dyDescent="0.35">
      <c r="A644" s="122" t="str">
        <f t="shared" si="20"/>
        <v/>
      </c>
      <c r="B644" s="124" t="str">
        <f>IFERROR(LOOKUP(A644,'2. Enter scores'!$G$12:$AE$12,'2. Enter scores'!$G$14:$AE$14),"")</f>
        <v/>
      </c>
      <c r="C644" s="116" t="str">
        <f>IF(B644&lt;&gt;"",MIN(INDEX(Scores,1,A644):INDEX(Scores,1000,A644)),"")</f>
        <v/>
      </c>
      <c r="D644" s="116" t="str">
        <f>IF(B644&lt;&gt;"",MAX(INDEX(Scores,1,A644):INDEX(Scores,1000,A644)),"")</f>
        <v/>
      </c>
      <c r="E644" s="116" t="str">
        <f t="shared" si="19"/>
        <v/>
      </c>
      <c r="F644" s="116" t="str">
        <f>IF(B644&lt;&gt;"",SUM(INDEX(Scores,1,A644):INDEX(Scores,1000,A644))/(Number_of_participants*E644),"")</f>
        <v/>
      </c>
      <c r="G644" s="116" t="str">
        <f>IF(B644&lt;&gt;"",CORREL(INDEX(Scores,1,A644):INDEX(Scores,1000,A644),INDEX(Rest_scores,1,A644):INDEX(Rest_scores,1000,A644)),"")</f>
        <v/>
      </c>
      <c r="H644" s="116" t="str">
        <f>IF(B644&lt;&gt;"",CORREL(INDEX(Scores,1,A644):INDEX(Scores,1000,A644),Total_score),"")</f>
        <v/>
      </c>
      <c r="I644" s="116" t="str">
        <f>IF(B644&lt;&gt;"",CORREL(INDEX(Scores,1,A644):INDEX(Scores,1000,A644),Grade),"")</f>
        <v/>
      </c>
      <c r="J644" s="128" t="str">
        <f>IF(B644&lt;&gt;"",_xlfn.VAR.S(INDEX(Scores,1,A644):INDEX(Scores,1000,A644)),"")</f>
        <v/>
      </c>
      <c r="K644" s="128" t="str">
        <f>IF(B644&lt;&gt;"",_xlfn.STDEV.S(INDEX(Scores,1,A644):INDEX(Scores,1000,A644)),"")</f>
        <v/>
      </c>
    </row>
    <row r="645" spans="1:11" x14ac:dyDescent="0.35">
      <c r="A645" s="122" t="str">
        <f t="shared" si="20"/>
        <v/>
      </c>
      <c r="B645" s="124" t="str">
        <f>IFERROR(LOOKUP(A645,'2. Enter scores'!$G$12:$AE$12,'2. Enter scores'!$G$14:$AE$14),"")</f>
        <v/>
      </c>
      <c r="C645" s="116" t="str">
        <f>IF(B645&lt;&gt;"",MIN(INDEX(Scores,1,A645):INDEX(Scores,1000,A645)),"")</f>
        <v/>
      </c>
      <c r="D645" s="116" t="str">
        <f>IF(B645&lt;&gt;"",MAX(INDEX(Scores,1,A645):INDEX(Scores,1000,A645)),"")</f>
        <v/>
      </c>
      <c r="E645" s="116" t="str">
        <f t="shared" si="19"/>
        <v/>
      </c>
      <c r="F645" s="116" t="str">
        <f>IF(B645&lt;&gt;"",SUM(INDEX(Scores,1,A645):INDEX(Scores,1000,A645))/(Number_of_participants*E645),"")</f>
        <v/>
      </c>
      <c r="G645" s="116" t="str">
        <f>IF(B645&lt;&gt;"",CORREL(INDEX(Scores,1,A645):INDEX(Scores,1000,A645),INDEX(Rest_scores,1,A645):INDEX(Rest_scores,1000,A645)),"")</f>
        <v/>
      </c>
      <c r="H645" s="116" t="str">
        <f>IF(B645&lt;&gt;"",CORREL(INDEX(Scores,1,A645):INDEX(Scores,1000,A645),Total_score),"")</f>
        <v/>
      </c>
      <c r="I645" s="116" t="str">
        <f>IF(B645&lt;&gt;"",CORREL(INDEX(Scores,1,A645):INDEX(Scores,1000,A645),Grade),"")</f>
        <v/>
      </c>
      <c r="J645" s="128" t="str">
        <f>IF(B645&lt;&gt;"",_xlfn.VAR.S(INDEX(Scores,1,A645):INDEX(Scores,1000,A645)),"")</f>
        <v/>
      </c>
      <c r="K645" s="128" t="str">
        <f>IF(B645&lt;&gt;"",_xlfn.STDEV.S(INDEX(Scores,1,A645):INDEX(Scores,1000,A645)),"")</f>
        <v/>
      </c>
    </row>
    <row r="646" spans="1:11" x14ac:dyDescent="0.35">
      <c r="A646" s="122" t="str">
        <f t="shared" si="20"/>
        <v/>
      </c>
      <c r="B646" s="124" t="str">
        <f>IFERROR(LOOKUP(A646,'2. Enter scores'!$G$12:$AE$12,'2. Enter scores'!$G$14:$AE$14),"")</f>
        <v/>
      </c>
      <c r="C646" s="116" t="str">
        <f>IF(B646&lt;&gt;"",MIN(INDEX(Scores,1,A646):INDEX(Scores,1000,A646)),"")</f>
        <v/>
      </c>
      <c r="D646" s="116" t="str">
        <f>IF(B646&lt;&gt;"",MAX(INDEX(Scores,1,A646):INDEX(Scores,1000,A646)),"")</f>
        <v/>
      </c>
      <c r="E646" s="116" t="str">
        <f t="shared" si="19"/>
        <v/>
      </c>
      <c r="F646" s="116" t="str">
        <f>IF(B646&lt;&gt;"",SUM(INDEX(Scores,1,A646):INDEX(Scores,1000,A646))/(Number_of_participants*E646),"")</f>
        <v/>
      </c>
      <c r="G646" s="116" t="str">
        <f>IF(B646&lt;&gt;"",CORREL(INDEX(Scores,1,A646):INDEX(Scores,1000,A646),INDEX(Rest_scores,1,A646):INDEX(Rest_scores,1000,A646)),"")</f>
        <v/>
      </c>
      <c r="H646" s="116" t="str">
        <f>IF(B646&lt;&gt;"",CORREL(INDEX(Scores,1,A646):INDEX(Scores,1000,A646),Total_score),"")</f>
        <v/>
      </c>
      <c r="I646" s="116" t="str">
        <f>IF(B646&lt;&gt;"",CORREL(INDEX(Scores,1,A646):INDEX(Scores,1000,A646),Grade),"")</f>
        <v/>
      </c>
      <c r="J646" s="128" t="str">
        <f>IF(B646&lt;&gt;"",_xlfn.VAR.S(INDEX(Scores,1,A646):INDEX(Scores,1000,A646)),"")</f>
        <v/>
      </c>
      <c r="K646" s="128" t="str">
        <f>IF(B646&lt;&gt;"",_xlfn.STDEV.S(INDEX(Scores,1,A646):INDEX(Scores,1000,A646)),"")</f>
        <v/>
      </c>
    </row>
    <row r="647" spans="1:11" x14ac:dyDescent="0.35">
      <c r="A647" s="122" t="str">
        <f t="shared" si="20"/>
        <v/>
      </c>
      <c r="B647" s="124" t="str">
        <f>IFERROR(LOOKUP(A647,'2. Enter scores'!$G$12:$AE$12,'2. Enter scores'!$G$14:$AE$14),"")</f>
        <v/>
      </c>
      <c r="C647" s="116" t="str">
        <f>IF(B647&lt;&gt;"",MIN(INDEX(Scores,1,A647):INDEX(Scores,1000,A647)),"")</f>
        <v/>
      </c>
      <c r="D647" s="116" t="str">
        <f>IF(B647&lt;&gt;"",MAX(INDEX(Scores,1,A647):INDEX(Scores,1000,A647)),"")</f>
        <v/>
      </c>
      <c r="E647" s="116" t="str">
        <f t="shared" si="19"/>
        <v/>
      </c>
      <c r="F647" s="116" t="str">
        <f>IF(B647&lt;&gt;"",SUM(INDEX(Scores,1,A647):INDEX(Scores,1000,A647))/(Number_of_participants*E647),"")</f>
        <v/>
      </c>
      <c r="G647" s="116" t="str">
        <f>IF(B647&lt;&gt;"",CORREL(INDEX(Scores,1,A647):INDEX(Scores,1000,A647),INDEX(Rest_scores,1,A647):INDEX(Rest_scores,1000,A647)),"")</f>
        <v/>
      </c>
      <c r="H647" s="116" t="str">
        <f>IF(B647&lt;&gt;"",CORREL(INDEX(Scores,1,A647):INDEX(Scores,1000,A647),Total_score),"")</f>
        <v/>
      </c>
      <c r="I647" s="116" t="str">
        <f>IF(B647&lt;&gt;"",CORREL(INDEX(Scores,1,A647):INDEX(Scores,1000,A647),Grade),"")</f>
        <v/>
      </c>
      <c r="J647" s="128" t="str">
        <f>IF(B647&lt;&gt;"",_xlfn.VAR.S(INDEX(Scores,1,A647):INDEX(Scores,1000,A647)),"")</f>
        <v/>
      </c>
      <c r="K647" s="128" t="str">
        <f>IF(B647&lt;&gt;"",_xlfn.STDEV.S(INDEX(Scores,1,A647):INDEX(Scores,1000,A647)),"")</f>
        <v/>
      </c>
    </row>
    <row r="648" spans="1:11" x14ac:dyDescent="0.35">
      <c r="A648" s="122" t="str">
        <f t="shared" si="20"/>
        <v/>
      </c>
      <c r="B648" s="124" t="str">
        <f>IFERROR(LOOKUP(A648,'2. Enter scores'!$G$12:$AE$12,'2. Enter scores'!$G$14:$AE$14),"")</f>
        <v/>
      </c>
      <c r="C648" s="116" t="str">
        <f>IF(B648&lt;&gt;"",MIN(INDEX(Scores,1,A648):INDEX(Scores,1000,A648)),"")</f>
        <v/>
      </c>
      <c r="D648" s="116" t="str">
        <f>IF(B648&lt;&gt;"",MAX(INDEX(Scores,1,A648):INDEX(Scores,1000,A648)),"")</f>
        <v/>
      </c>
      <c r="E648" s="116" t="str">
        <f t="shared" si="19"/>
        <v/>
      </c>
      <c r="F648" s="116" t="str">
        <f>IF(B648&lt;&gt;"",SUM(INDEX(Scores,1,A648):INDEX(Scores,1000,A648))/(Number_of_participants*E648),"")</f>
        <v/>
      </c>
      <c r="G648" s="116" t="str">
        <f>IF(B648&lt;&gt;"",CORREL(INDEX(Scores,1,A648):INDEX(Scores,1000,A648),INDEX(Rest_scores,1,A648):INDEX(Rest_scores,1000,A648)),"")</f>
        <v/>
      </c>
      <c r="H648" s="116" t="str">
        <f>IF(B648&lt;&gt;"",CORREL(INDEX(Scores,1,A648):INDEX(Scores,1000,A648),Total_score),"")</f>
        <v/>
      </c>
      <c r="I648" s="116" t="str">
        <f>IF(B648&lt;&gt;"",CORREL(INDEX(Scores,1,A648):INDEX(Scores,1000,A648),Grade),"")</f>
        <v/>
      </c>
      <c r="J648" s="128" t="str">
        <f>IF(B648&lt;&gt;"",_xlfn.VAR.S(INDEX(Scores,1,A648):INDEX(Scores,1000,A648)),"")</f>
        <v/>
      </c>
      <c r="K648" s="128" t="str">
        <f>IF(B648&lt;&gt;"",_xlfn.STDEV.S(INDEX(Scores,1,A648):INDEX(Scores,1000,A648)),"")</f>
        <v/>
      </c>
    </row>
    <row r="649" spans="1:11" x14ac:dyDescent="0.35">
      <c r="A649" s="122" t="str">
        <f t="shared" si="20"/>
        <v/>
      </c>
      <c r="B649" s="124" t="str">
        <f>IFERROR(LOOKUP(A649,'2. Enter scores'!$G$12:$AE$12,'2. Enter scores'!$G$14:$AE$14),"")</f>
        <v/>
      </c>
      <c r="C649" s="116" t="str">
        <f>IF(B649&lt;&gt;"",MIN(INDEX(Scores,1,A649):INDEX(Scores,1000,A649)),"")</f>
        <v/>
      </c>
      <c r="D649" s="116" t="str">
        <f>IF(B649&lt;&gt;"",MAX(INDEX(Scores,1,A649):INDEX(Scores,1000,A649)),"")</f>
        <v/>
      </c>
      <c r="E649" s="116" t="str">
        <f t="shared" si="19"/>
        <v/>
      </c>
      <c r="F649" s="116" t="str">
        <f>IF(B649&lt;&gt;"",SUM(INDEX(Scores,1,A649):INDEX(Scores,1000,A649))/(Number_of_participants*E649),"")</f>
        <v/>
      </c>
      <c r="G649" s="116" t="str">
        <f>IF(B649&lt;&gt;"",CORREL(INDEX(Scores,1,A649):INDEX(Scores,1000,A649),INDEX(Rest_scores,1,A649):INDEX(Rest_scores,1000,A649)),"")</f>
        <v/>
      </c>
      <c r="H649" s="116" t="str">
        <f>IF(B649&lt;&gt;"",CORREL(INDEX(Scores,1,A649):INDEX(Scores,1000,A649),Total_score),"")</f>
        <v/>
      </c>
      <c r="I649" s="116" t="str">
        <f>IF(B649&lt;&gt;"",CORREL(INDEX(Scores,1,A649):INDEX(Scores,1000,A649),Grade),"")</f>
        <v/>
      </c>
      <c r="J649" s="128" t="str">
        <f>IF(B649&lt;&gt;"",_xlfn.VAR.S(INDEX(Scores,1,A649):INDEX(Scores,1000,A649)),"")</f>
        <v/>
      </c>
      <c r="K649" s="128" t="str">
        <f>IF(B649&lt;&gt;"",_xlfn.STDEV.S(INDEX(Scores,1,A649):INDEX(Scores,1000,A649)),"")</f>
        <v/>
      </c>
    </row>
    <row r="650" spans="1:11" x14ac:dyDescent="0.35">
      <c r="A650" s="122" t="str">
        <f t="shared" si="20"/>
        <v/>
      </c>
      <c r="B650" s="124" t="str">
        <f>IFERROR(LOOKUP(A650,'2. Enter scores'!$G$12:$AE$12,'2. Enter scores'!$G$14:$AE$14),"")</f>
        <v/>
      </c>
      <c r="C650" s="116" t="str">
        <f>IF(B650&lt;&gt;"",MIN(INDEX(Scores,1,A650):INDEX(Scores,1000,A650)),"")</f>
        <v/>
      </c>
      <c r="D650" s="116" t="str">
        <f>IF(B650&lt;&gt;"",MAX(INDEX(Scores,1,A650):INDEX(Scores,1000,A650)),"")</f>
        <v/>
      </c>
      <c r="E650" s="116" t="str">
        <f t="shared" si="19"/>
        <v/>
      </c>
      <c r="F650" s="116" t="str">
        <f>IF(B650&lt;&gt;"",SUM(INDEX(Scores,1,A650):INDEX(Scores,1000,A650))/(Number_of_participants*E650),"")</f>
        <v/>
      </c>
      <c r="G650" s="116" t="str">
        <f>IF(B650&lt;&gt;"",CORREL(INDEX(Scores,1,A650):INDEX(Scores,1000,A650),INDEX(Rest_scores,1,A650):INDEX(Rest_scores,1000,A650)),"")</f>
        <v/>
      </c>
      <c r="H650" s="116" t="str">
        <f>IF(B650&lt;&gt;"",CORREL(INDEX(Scores,1,A650):INDEX(Scores,1000,A650),Total_score),"")</f>
        <v/>
      </c>
      <c r="I650" s="116" t="str">
        <f>IF(B650&lt;&gt;"",CORREL(INDEX(Scores,1,A650):INDEX(Scores,1000,A650),Grade),"")</f>
        <v/>
      </c>
      <c r="J650" s="128" t="str">
        <f>IF(B650&lt;&gt;"",_xlfn.VAR.S(INDEX(Scores,1,A650):INDEX(Scores,1000,A650)),"")</f>
        <v/>
      </c>
      <c r="K650" s="128" t="str">
        <f>IF(B650&lt;&gt;"",_xlfn.STDEV.S(INDEX(Scores,1,A650):INDEX(Scores,1000,A650)),"")</f>
        <v/>
      </c>
    </row>
    <row r="651" spans="1:11" x14ac:dyDescent="0.35">
      <c r="A651" s="122" t="str">
        <f t="shared" si="20"/>
        <v/>
      </c>
      <c r="B651" s="124" t="str">
        <f>IFERROR(LOOKUP(A651,'2. Enter scores'!$G$12:$AE$12,'2. Enter scores'!$G$14:$AE$14),"")</f>
        <v/>
      </c>
      <c r="C651" s="116" t="str">
        <f>IF(B651&lt;&gt;"",MIN(INDEX(Scores,1,A651):INDEX(Scores,1000,A651)),"")</f>
        <v/>
      </c>
      <c r="D651" s="116" t="str">
        <f>IF(B651&lt;&gt;"",MAX(INDEX(Scores,1,A651):INDEX(Scores,1000,A651)),"")</f>
        <v/>
      </c>
      <c r="E651" s="116" t="str">
        <f t="shared" si="19"/>
        <v/>
      </c>
      <c r="F651" s="116" t="str">
        <f>IF(B651&lt;&gt;"",SUM(INDEX(Scores,1,A651):INDEX(Scores,1000,A651))/(Number_of_participants*E651),"")</f>
        <v/>
      </c>
      <c r="G651" s="116" t="str">
        <f>IF(B651&lt;&gt;"",CORREL(INDEX(Scores,1,A651):INDEX(Scores,1000,A651),INDEX(Rest_scores,1,A651):INDEX(Rest_scores,1000,A651)),"")</f>
        <v/>
      </c>
      <c r="H651" s="116" t="str">
        <f>IF(B651&lt;&gt;"",CORREL(INDEX(Scores,1,A651):INDEX(Scores,1000,A651),Total_score),"")</f>
        <v/>
      </c>
      <c r="I651" s="116" t="str">
        <f>IF(B651&lt;&gt;"",CORREL(INDEX(Scores,1,A651):INDEX(Scores,1000,A651),Grade),"")</f>
        <v/>
      </c>
      <c r="J651" s="128" t="str">
        <f>IF(B651&lt;&gt;"",_xlfn.VAR.S(INDEX(Scores,1,A651):INDEX(Scores,1000,A651)),"")</f>
        <v/>
      </c>
      <c r="K651" s="128" t="str">
        <f>IF(B651&lt;&gt;"",_xlfn.STDEV.S(INDEX(Scores,1,A651):INDEX(Scores,1000,A651)),"")</f>
        <v/>
      </c>
    </row>
    <row r="652" spans="1:11" x14ac:dyDescent="0.35">
      <c r="A652" s="122" t="str">
        <f t="shared" si="20"/>
        <v/>
      </c>
      <c r="B652" s="124" t="str">
        <f>IFERROR(LOOKUP(A652,'2. Enter scores'!$G$12:$AE$12,'2. Enter scores'!$G$14:$AE$14),"")</f>
        <v/>
      </c>
      <c r="C652" s="116" t="str">
        <f>IF(B652&lt;&gt;"",MIN(INDEX(Scores,1,A652):INDEX(Scores,1000,A652)),"")</f>
        <v/>
      </c>
      <c r="D652" s="116" t="str">
        <f>IF(B652&lt;&gt;"",MAX(INDEX(Scores,1,A652):INDEX(Scores,1000,A652)),"")</f>
        <v/>
      </c>
      <c r="E652" s="116" t="str">
        <f t="shared" si="19"/>
        <v/>
      </c>
      <c r="F652" s="116" t="str">
        <f>IF(B652&lt;&gt;"",SUM(INDEX(Scores,1,A652):INDEX(Scores,1000,A652))/(Number_of_participants*E652),"")</f>
        <v/>
      </c>
      <c r="G652" s="116" t="str">
        <f>IF(B652&lt;&gt;"",CORREL(INDEX(Scores,1,A652):INDEX(Scores,1000,A652),INDEX(Rest_scores,1,A652):INDEX(Rest_scores,1000,A652)),"")</f>
        <v/>
      </c>
      <c r="H652" s="116" t="str">
        <f>IF(B652&lt;&gt;"",CORREL(INDEX(Scores,1,A652):INDEX(Scores,1000,A652),Total_score),"")</f>
        <v/>
      </c>
      <c r="I652" s="116" t="str">
        <f>IF(B652&lt;&gt;"",CORREL(INDEX(Scores,1,A652):INDEX(Scores,1000,A652),Grade),"")</f>
        <v/>
      </c>
      <c r="J652" s="128" t="str">
        <f>IF(B652&lt;&gt;"",_xlfn.VAR.S(INDEX(Scores,1,A652):INDEX(Scores,1000,A652)),"")</f>
        <v/>
      </c>
      <c r="K652" s="128" t="str">
        <f>IF(B652&lt;&gt;"",_xlfn.STDEV.S(INDEX(Scores,1,A652):INDEX(Scores,1000,A652)),"")</f>
        <v/>
      </c>
    </row>
    <row r="653" spans="1:11" x14ac:dyDescent="0.35">
      <c r="A653" s="122" t="str">
        <f t="shared" si="20"/>
        <v/>
      </c>
      <c r="B653" s="124" t="str">
        <f>IFERROR(LOOKUP(A653,'2. Enter scores'!$G$12:$AE$12,'2. Enter scores'!$G$14:$AE$14),"")</f>
        <v/>
      </c>
      <c r="C653" s="116" t="str">
        <f>IF(B653&lt;&gt;"",MIN(INDEX(Scores,1,A653):INDEX(Scores,1000,A653)),"")</f>
        <v/>
      </c>
      <c r="D653" s="116" t="str">
        <f>IF(B653&lt;&gt;"",MAX(INDEX(Scores,1,A653):INDEX(Scores,1000,A653)),"")</f>
        <v/>
      </c>
      <c r="E653" s="116" t="str">
        <f t="shared" si="19"/>
        <v/>
      </c>
      <c r="F653" s="116" t="str">
        <f>IF(B653&lt;&gt;"",SUM(INDEX(Scores,1,A653):INDEX(Scores,1000,A653))/(Number_of_participants*E653),"")</f>
        <v/>
      </c>
      <c r="G653" s="116" t="str">
        <f>IF(B653&lt;&gt;"",CORREL(INDEX(Scores,1,A653):INDEX(Scores,1000,A653),INDEX(Rest_scores,1,A653):INDEX(Rest_scores,1000,A653)),"")</f>
        <v/>
      </c>
      <c r="H653" s="116" t="str">
        <f>IF(B653&lt;&gt;"",CORREL(INDEX(Scores,1,A653):INDEX(Scores,1000,A653),Total_score),"")</f>
        <v/>
      </c>
      <c r="I653" s="116" t="str">
        <f>IF(B653&lt;&gt;"",CORREL(INDEX(Scores,1,A653):INDEX(Scores,1000,A653),Grade),"")</f>
        <v/>
      </c>
      <c r="J653" s="128" t="str">
        <f>IF(B653&lt;&gt;"",_xlfn.VAR.S(INDEX(Scores,1,A653):INDEX(Scores,1000,A653)),"")</f>
        <v/>
      </c>
      <c r="K653" s="128" t="str">
        <f>IF(B653&lt;&gt;"",_xlfn.STDEV.S(INDEX(Scores,1,A653):INDEX(Scores,1000,A653)),"")</f>
        <v/>
      </c>
    </row>
    <row r="654" spans="1:11" x14ac:dyDescent="0.35">
      <c r="A654" s="122" t="str">
        <f t="shared" si="20"/>
        <v/>
      </c>
      <c r="B654" s="124" t="str">
        <f>IFERROR(LOOKUP(A654,'2. Enter scores'!$G$12:$AE$12,'2. Enter scores'!$G$14:$AE$14),"")</f>
        <v/>
      </c>
      <c r="C654" s="116" t="str">
        <f>IF(B654&lt;&gt;"",MIN(INDEX(Scores,1,A654):INDEX(Scores,1000,A654)),"")</f>
        <v/>
      </c>
      <c r="D654" s="116" t="str">
        <f>IF(B654&lt;&gt;"",MAX(INDEX(Scores,1,A654):INDEX(Scores,1000,A654)),"")</f>
        <v/>
      </c>
      <c r="E654" s="116" t="str">
        <f t="shared" si="19"/>
        <v/>
      </c>
      <c r="F654" s="116" t="str">
        <f>IF(B654&lt;&gt;"",SUM(INDEX(Scores,1,A654):INDEX(Scores,1000,A654))/(Number_of_participants*E654),"")</f>
        <v/>
      </c>
      <c r="G654" s="116" t="str">
        <f>IF(B654&lt;&gt;"",CORREL(INDEX(Scores,1,A654):INDEX(Scores,1000,A654),INDEX(Rest_scores,1,A654):INDEX(Rest_scores,1000,A654)),"")</f>
        <v/>
      </c>
      <c r="H654" s="116" t="str">
        <f>IF(B654&lt;&gt;"",CORREL(INDEX(Scores,1,A654):INDEX(Scores,1000,A654),Total_score),"")</f>
        <v/>
      </c>
      <c r="I654" s="116" t="str">
        <f>IF(B654&lt;&gt;"",CORREL(INDEX(Scores,1,A654):INDEX(Scores,1000,A654),Grade),"")</f>
        <v/>
      </c>
      <c r="J654" s="128" t="str">
        <f>IF(B654&lt;&gt;"",_xlfn.VAR.S(INDEX(Scores,1,A654):INDEX(Scores,1000,A654)),"")</f>
        <v/>
      </c>
      <c r="K654" s="128" t="str">
        <f>IF(B654&lt;&gt;"",_xlfn.STDEV.S(INDEX(Scores,1,A654):INDEX(Scores,1000,A654)),"")</f>
        <v/>
      </c>
    </row>
    <row r="655" spans="1:11" x14ac:dyDescent="0.35">
      <c r="A655" s="122" t="str">
        <f t="shared" si="20"/>
        <v/>
      </c>
      <c r="B655" s="124" t="str">
        <f>IFERROR(LOOKUP(A655,'2. Enter scores'!$G$12:$AE$12,'2. Enter scores'!$G$14:$AE$14),"")</f>
        <v/>
      </c>
      <c r="C655" s="116" t="str">
        <f>IF(B655&lt;&gt;"",MIN(INDEX(Scores,1,A655):INDEX(Scores,1000,A655)),"")</f>
        <v/>
      </c>
      <c r="D655" s="116" t="str">
        <f>IF(B655&lt;&gt;"",MAX(INDEX(Scores,1,A655):INDEX(Scores,1000,A655)),"")</f>
        <v/>
      </c>
      <c r="E655" s="116" t="str">
        <f t="shared" si="19"/>
        <v/>
      </c>
      <c r="F655" s="116" t="str">
        <f>IF(B655&lt;&gt;"",SUM(INDEX(Scores,1,A655):INDEX(Scores,1000,A655))/(Number_of_participants*E655),"")</f>
        <v/>
      </c>
      <c r="G655" s="116" t="str">
        <f>IF(B655&lt;&gt;"",CORREL(INDEX(Scores,1,A655):INDEX(Scores,1000,A655),INDEX(Rest_scores,1,A655):INDEX(Rest_scores,1000,A655)),"")</f>
        <v/>
      </c>
      <c r="H655" s="116" t="str">
        <f>IF(B655&lt;&gt;"",CORREL(INDEX(Scores,1,A655):INDEX(Scores,1000,A655),Total_score),"")</f>
        <v/>
      </c>
      <c r="I655" s="116" t="str">
        <f>IF(B655&lt;&gt;"",CORREL(INDEX(Scores,1,A655):INDEX(Scores,1000,A655),Grade),"")</f>
        <v/>
      </c>
      <c r="J655" s="128" t="str">
        <f>IF(B655&lt;&gt;"",_xlfn.VAR.S(INDEX(Scores,1,A655):INDEX(Scores,1000,A655)),"")</f>
        <v/>
      </c>
      <c r="K655" s="128" t="str">
        <f>IF(B655&lt;&gt;"",_xlfn.STDEV.S(INDEX(Scores,1,A655):INDEX(Scores,1000,A655)),"")</f>
        <v/>
      </c>
    </row>
    <row r="656" spans="1:11" x14ac:dyDescent="0.35">
      <c r="A656" s="122" t="str">
        <f t="shared" si="20"/>
        <v/>
      </c>
      <c r="B656" s="124" t="str">
        <f>IFERROR(LOOKUP(A656,'2. Enter scores'!$G$12:$AE$12,'2. Enter scores'!$G$14:$AE$14),"")</f>
        <v/>
      </c>
      <c r="C656" s="116" t="str">
        <f>IF(B656&lt;&gt;"",MIN(INDEX(Scores,1,A656):INDEX(Scores,1000,A656)),"")</f>
        <v/>
      </c>
      <c r="D656" s="116" t="str">
        <f>IF(B656&lt;&gt;"",MAX(INDEX(Scores,1,A656):INDEX(Scores,1000,A656)),"")</f>
        <v/>
      </c>
      <c r="E656" s="116" t="str">
        <f t="shared" si="19"/>
        <v/>
      </c>
      <c r="F656" s="116" t="str">
        <f>IF(B656&lt;&gt;"",SUM(INDEX(Scores,1,A656):INDEX(Scores,1000,A656))/(Number_of_participants*E656),"")</f>
        <v/>
      </c>
      <c r="G656" s="116" t="str">
        <f>IF(B656&lt;&gt;"",CORREL(INDEX(Scores,1,A656):INDEX(Scores,1000,A656),INDEX(Rest_scores,1,A656):INDEX(Rest_scores,1000,A656)),"")</f>
        <v/>
      </c>
      <c r="H656" s="116" t="str">
        <f>IF(B656&lt;&gt;"",CORREL(INDEX(Scores,1,A656):INDEX(Scores,1000,A656),Total_score),"")</f>
        <v/>
      </c>
      <c r="I656" s="116" t="str">
        <f>IF(B656&lt;&gt;"",CORREL(INDEX(Scores,1,A656):INDEX(Scores,1000,A656),Grade),"")</f>
        <v/>
      </c>
      <c r="J656" s="128" t="str">
        <f>IF(B656&lt;&gt;"",_xlfn.VAR.S(INDEX(Scores,1,A656):INDEX(Scores,1000,A656)),"")</f>
        <v/>
      </c>
      <c r="K656" s="128" t="str">
        <f>IF(B656&lt;&gt;"",_xlfn.STDEV.S(INDEX(Scores,1,A656):INDEX(Scores,1000,A656)),"")</f>
        <v/>
      </c>
    </row>
    <row r="657" spans="1:11" x14ac:dyDescent="0.35">
      <c r="A657" s="122" t="str">
        <f t="shared" si="20"/>
        <v/>
      </c>
      <c r="B657" s="124" t="str">
        <f>IFERROR(LOOKUP(A657,'2. Enter scores'!$G$12:$AE$12,'2. Enter scores'!$G$14:$AE$14),"")</f>
        <v/>
      </c>
      <c r="C657" s="116" t="str">
        <f>IF(B657&lt;&gt;"",MIN(INDEX(Scores,1,A657):INDEX(Scores,1000,A657)),"")</f>
        <v/>
      </c>
      <c r="D657" s="116" t="str">
        <f>IF(B657&lt;&gt;"",MAX(INDEX(Scores,1,A657):INDEX(Scores,1000,A657)),"")</f>
        <v/>
      </c>
      <c r="E657" s="116" t="str">
        <f t="shared" si="19"/>
        <v/>
      </c>
      <c r="F657" s="116" t="str">
        <f>IF(B657&lt;&gt;"",SUM(INDEX(Scores,1,A657):INDEX(Scores,1000,A657))/(Number_of_participants*E657),"")</f>
        <v/>
      </c>
      <c r="G657" s="116" t="str">
        <f>IF(B657&lt;&gt;"",CORREL(INDEX(Scores,1,A657):INDEX(Scores,1000,A657),INDEX(Rest_scores,1,A657):INDEX(Rest_scores,1000,A657)),"")</f>
        <v/>
      </c>
      <c r="H657" s="116" t="str">
        <f>IF(B657&lt;&gt;"",CORREL(INDEX(Scores,1,A657):INDEX(Scores,1000,A657),Total_score),"")</f>
        <v/>
      </c>
      <c r="I657" s="116" t="str">
        <f>IF(B657&lt;&gt;"",CORREL(INDEX(Scores,1,A657):INDEX(Scores,1000,A657),Grade),"")</f>
        <v/>
      </c>
      <c r="J657" s="128" t="str">
        <f>IF(B657&lt;&gt;"",_xlfn.VAR.S(INDEX(Scores,1,A657):INDEX(Scores,1000,A657)),"")</f>
        <v/>
      </c>
      <c r="K657" s="128" t="str">
        <f>IF(B657&lt;&gt;"",_xlfn.STDEV.S(INDEX(Scores,1,A657):INDEX(Scores,1000,A657)),"")</f>
        <v/>
      </c>
    </row>
    <row r="658" spans="1:11" x14ac:dyDescent="0.35">
      <c r="A658" s="122" t="str">
        <f t="shared" si="20"/>
        <v/>
      </c>
      <c r="B658" s="124" t="str">
        <f>IFERROR(LOOKUP(A658,'2. Enter scores'!$G$12:$AE$12,'2. Enter scores'!$G$14:$AE$14),"")</f>
        <v/>
      </c>
      <c r="C658" s="116" t="str">
        <f>IF(B658&lt;&gt;"",MIN(INDEX(Scores,1,A658):INDEX(Scores,1000,A658)),"")</f>
        <v/>
      </c>
      <c r="D658" s="116" t="str">
        <f>IF(B658&lt;&gt;"",MAX(INDEX(Scores,1,A658):INDEX(Scores,1000,A658)),"")</f>
        <v/>
      </c>
      <c r="E658" s="116" t="str">
        <f t="shared" si="19"/>
        <v/>
      </c>
      <c r="F658" s="116" t="str">
        <f>IF(B658&lt;&gt;"",SUM(INDEX(Scores,1,A658):INDEX(Scores,1000,A658))/(Number_of_participants*E658),"")</f>
        <v/>
      </c>
      <c r="G658" s="116" t="str">
        <f>IF(B658&lt;&gt;"",CORREL(INDEX(Scores,1,A658):INDEX(Scores,1000,A658),INDEX(Rest_scores,1,A658):INDEX(Rest_scores,1000,A658)),"")</f>
        <v/>
      </c>
      <c r="H658" s="116" t="str">
        <f>IF(B658&lt;&gt;"",CORREL(INDEX(Scores,1,A658):INDEX(Scores,1000,A658),Total_score),"")</f>
        <v/>
      </c>
      <c r="I658" s="116" t="str">
        <f>IF(B658&lt;&gt;"",CORREL(INDEX(Scores,1,A658):INDEX(Scores,1000,A658),Grade),"")</f>
        <v/>
      </c>
      <c r="J658" s="128" t="str">
        <f>IF(B658&lt;&gt;"",_xlfn.VAR.S(INDEX(Scores,1,A658):INDEX(Scores,1000,A658)),"")</f>
        <v/>
      </c>
      <c r="K658" s="128" t="str">
        <f>IF(B658&lt;&gt;"",_xlfn.STDEV.S(INDEX(Scores,1,A658):INDEX(Scores,1000,A658)),"")</f>
        <v/>
      </c>
    </row>
    <row r="659" spans="1:11" x14ac:dyDescent="0.35">
      <c r="A659" s="122" t="str">
        <f t="shared" si="20"/>
        <v/>
      </c>
      <c r="B659" s="124" t="str">
        <f>IFERROR(LOOKUP(A659,'2. Enter scores'!$G$12:$AE$12,'2. Enter scores'!$G$14:$AE$14),"")</f>
        <v/>
      </c>
      <c r="C659" s="116" t="str">
        <f>IF(B659&lt;&gt;"",MIN(INDEX(Scores,1,A659):INDEX(Scores,1000,A659)),"")</f>
        <v/>
      </c>
      <c r="D659" s="116" t="str">
        <f>IF(B659&lt;&gt;"",MAX(INDEX(Scores,1,A659):INDEX(Scores,1000,A659)),"")</f>
        <v/>
      </c>
      <c r="E659" s="116" t="str">
        <f t="shared" ref="E659:E722" si="21">IF(B659&lt;&gt;"",INDEX(Theoretical_maximum_item_score,A659),"")</f>
        <v/>
      </c>
      <c r="F659" s="116" t="str">
        <f>IF(B659&lt;&gt;"",SUM(INDEX(Scores,1,A659):INDEX(Scores,1000,A659))/(Number_of_participants*E659),"")</f>
        <v/>
      </c>
      <c r="G659" s="116" t="str">
        <f>IF(B659&lt;&gt;"",CORREL(INDEX(Scores,1,A659):INDEX(Scores,1000,A659),INDEX(Rest_scores,1,A659):INDEX(Rest_scores,1000,A659)),"")</f>
        <v/>
      </c>
      <c r="H659" s="116" t="str">
        <f>IF(B659&lt;&gt;"",CORREL(INDEX(Scores,1,A659):INDEX(Scores,1000,A659),Total_score),"")</f>
        <v/>
      </c>
      <c r="I659" s="116" t="str">
        <f>IF(B659&lt;&gt;"",CORREL(INDEX(Scores,1,A659):INDEX(Scores,1000,A659),Grade),"")</f>
        <v/>
      </c>
      <c r="J659" s="128" t="str">
        <f>IF(B659&lt;&gt;"",_xlfn.VAR.S(INDEX(Scores,1,A659):INDEX(Scores,1000,A659)),"")</f>
        <v/>
      </c>
      <c r="K659" s="128" t="str">
        <f>IF(B659&lt;&gt;"",_xlfn.STDEV.S(INDEX(Scores,1,A659):INDEX(Scores,1000,A659)),"")</f>
        <v/>
      </c>
    </row>
    <row r="660" spans="1:11" x14ac:dyDescent="0.35">
      <c r="A660" s="122" t="str">
        <f t="shared" ref="A660:A723" si="22">IF(A659&lt;&gt;"",IF(Number_of_criteria&gt;=(A659+1),(A659+1),""),"")</f>
        <v/>
      </c>
      <c r="B660" s="124" t="str">
        <f>IFERROR(LOOKUP(A660,'2. Enter scores'!$G$12:$AE$12,'2. Enter scores'!$G$14:$AE$14),"")</f>
        <v/>
      </c>
      <c r="C660" s="116" t="str">
        <f>IF(B660&lt;&gt;"",MIN(INDEX(Scores,1,A660):INDEX(Scores,1000,A660)),"")</f>
        <v/>
      </c>
      <c r="D660" s="116" t="str">
        <f>IF(B660&lt;&gt;"",MAX(INDEX(Scores,1,A660):INDEX(Scores,1000,A660)),"")</f>
        <v/>
      </c>
      <c r="E660" s="116" t="str">
        <f t="shared" si="21"/>
        <v/>
      </c>
      <c r="F660" s="116" t="str">
        <f>IF(B660&lt;&gt;"",SUM(INDEX(Scores,1,A660):INDEX(Scores,1000,A660))/(Number_of_participants*E660),"")</f>
        <v/>
      </c>
      <c r="G660" s="116" t="str">
        <f>IF(B660&lt;&gt;"",CORREL(INDEX(Scores,1,A660):INDEX(Scores,1000,A660),INDEX(Rest_scores,1,A660):INDEX(Rest_scores,1000,A660)),"")</f>
        <v/>
      </c>
      <c r="H660" s="116" t="str">
        <f>IF(B660&lt;&gt;"",CORREL(INDEX(Scores,1,A660):INDEX(Scores,1000,A660),Total_score),"")</f>
        <v/>
      </c>
      <c r="I660" s="116" t="str">
        <f>IF(B660&lt;&gt;"",CORREL(INDEX(Scores,1,A660):INDEX(Scores,1000,A660),Grade),"")</f>
        <v/>
      </c>
      <c r="J660" s="128" t="str">
        <f>IF(B660&lt;&gt;"",_xlfn.VAR.S(INDEX(Scores,1,A660):INDEX(Scores,1000,A660)),"")</f>
        <v/>
      </c>
      <c r="K660" s="128" t="str">
        <f>IF(B660&lt;&gt;"",_xlfn.STDEV.S(INDEX(Scores,1,A660):INDEX(Scores,1000,A660)),"")</f>
        <v/>
      </c>
    </row>
    <row r="661" spans="1:11" x14ac:dyDescent="0.35">
      <c r="A661" s="122" t="str">
        <f t="shared" si="22"/>
        <v/>
      </c>
      <c r="B661" s="124" t="str">
        <f>IFERROR(LOOKUP(A661,'2. Enter scores'!$G$12:$AE$12,'2. Enter scores'!$G$14:$AE$14),"")</f>
        <v/>
      </c>
      <c r="C661" s="116" t="str">
        <f>IF(B661&lt;&gt;"",MIN(INDEX(Scores,1,A661):INDEX(Scores,1000,A661)),"")</f>
        <v/>
      </c>
      <c r="D661" s="116" t="str">
        <f>IF(B661&lt;&gt;"",MAX(INDEX(Scores,1,A661):INDEX(Scores,1000,A661)),"")</f>
        <v/>
      </c>
      <c r="E661" s="116" t="str">
        <f t="shared" si="21"/>
        <v/>
      </c>
      <c r="F661" s="116" t="str">
        <f>IF(B661&lt;&gt;"",SUM(INDEX(Scores,1,A661):INDEX(Scores,1000,A661))/(Number_of_participants*E661),"")</f>
        <v/>
      </c>
      <c r="G661" s="116" t="str">
        <f>IF(B661&lt;&gt;"",CORREL(INDEX(Scores,1,A661):INDEX(Scores,1000,A661),INDEX(Rest_scores,1,A661):INDEX(Rest_scores,1000,A661)),"")</f>
        <v/>
      </c>
      <c r="H661" s="116" t="str">
        <f>IF(B661&lt;&gt;"",CORREL(INDEX(Scores,1,A661):INDEX(Scores,1000,A661),Total_score),"")</f>
        <v/>
      </c>
      <c r="I661" s="116" t="str">
        <f>IF(B661&lt;&gt;"",CORREL(INDEX(Scores,1,A661):INDEX(Scores,1000,A661),Grade),"")</f>
        <v/>
      </c>
      <c r="J661" s="128" t="str">
        <f>IF(B661&lt;&gt;"",_xlfn.VAR.S(INDEX(Scores,1,A661):INDEX(Scores,1000,A661)),"")</f>
        <v/>
      </c>
      <c r="K661" s="128" t="str">
        <f>IF(B661&lt;&gt;"",_xlfn.STDEV.S(INDEX(Scores,1,A661):INDEX(Scores,1000,A661)),"")</f>
        <v/>
      </c>
    </row>
    <row r="662" spans="1:11" x14ac:dyDescent="0.35">
      <c r="A662" s="122" t="str">
        <f t="shared" si="22"/>
        <v/>
      </c>
      <c r="B662" s="124" t="str">
        <f>IFERROR(LOOKUP(A662,'2. Enter scores'!$G$12:$AE$12,'2. Enter scores'!$G$14:$AE$14),"")</f>
        <v/>
      </c>
      <c r="C662" s="116" t="str">
        <f>IF(B662&lt;&gt;"",MIN(INDEX(Scores,1,A662):INDEX(Scores,1000,A662)),"")</f>
        <v/>
      </c>
      <c r="D662" s="116" t="str">
        <f>IF(B662&lt;&gt;"",MAX(INDEX(Scores,1,A662):INDEX(Scores,1000,A662)),"")</f>
        <v/>
      </c>
      <c r="E662" s="116" t="str">
        <f t="shared" si="21"/>
        <v/>
      </c>
      <c r="F662" s="116" t="str">
        <f>IF(B662&lt;&gt;"",SUM(INDEX(Scores,1,A662):INDEX(Scores,1000,A662))/(Number_of_participants*E662),"")</f>
        <v/>
      </c>
      <c r="G662" s="116" t="str">
        <f>IF(B662&lt;&gt;"",CORREL(INDEX(Scores,1,A662):INDEX(Scores,1000,A662),INDEX(Rest_scores,1,A662):INDEX(Rest_scores,1000,A662)),"")</f>
        <v/>
      </c>
      <c r="H662" s="116" t="str">
        <f>IF(B662&lt;&gt;"",CORREL(INDEX(Scores,1,A662):INDEX(Scores,1000,A662),Total_score),"")</f>
        <v/>
      </c>
      <c r="I662" s="116" t="str">
        <f>IF(B662&lt;&gt;"",CORREL(INDEX(Scores,1,A662):INDEX(Scores,1000,A662),Grade),"")</f>
        <v/>
      </c>
      <c r="J662" s="128" t="str">
        <f>IF(B662&lt;&gt;"",_xlfn.VAR.S(INDEX(Scores,1,A662):INDEX(Scores,1000,A662)),"")</f>
        <v/>
      </c>
      <c r="K662" s="128" t="str">
        <f>IF(B662&lt;&gt;"",_xlfn.STDEV.S(INDEX(Scores,1,A662):INDEX(Scores,1000,A662)),"")</f>
        <v/>
      </c>
    </row>
    <row r="663" spans="1:11" x14ac:dyDescent="0.35">
      <c r="A663" s="122" t="str">
        <f t="shared" si="22"/>
        <v/>
      </c>
      <c r="B663" s="124" t="str">
        <f>IFERROR(LOOKUP(A663,'2. Enter scores'!$G$12:$AE$12,'2. Enter scores'!$G$14:$AE$14),"")</f>
        <v/>
      </c>
      <c r="C663" s="116" t="str">
        <f>IF(B663&lt;&gt;"",MIN(INDEX(Scores,1,A663):INDEX(Scores,1000,A663)),"")</f>
        <v/>
      </c>
      <c r="D663" s="116" t="str">
        <f>IF(B663&lt;&gt;"",MAX(INDEX(Scores,1,A663):INDEX(Scores,1000,A663)),"")</f>
        <v/>
      </c>
      <c r="E663" s="116" t="str">
        <f t="shared" si="21"/>
        <v/>
      </c>
      <c r="F663" s="116" t="str">
        <f>IF(B663&lt;&gt;"",SUM(INDEX(Scores,1,A663):INDEX(Scores,1000,A663))/(Number_of_participants*E663),"")</f>
        <v/>
      </c>
      <c r="G663" s="116" t="str">
        <f>IF(B663&lt;&gt;"",CORREL(INDEX(Scores,1,A663):INDEX(Scores,1000,A663),INDEX(Rest_scores,1,A663):INDEX(Rest_scores,1000,A663)),"")</f>
        <v/>
      </c>
      <c r="H663" s="116" t="str">
        <f>IF(B663&lt;&gt;"",CORREL(INDEX(Scores,1,A663):INDEX(Scores,1000,A663),Total_score),"")</f>
        <v/>
      </c>
      <c r="I663" s="116" t="str">
        <f>IF(B663&lt;&gt;"",CORREL(INDEX(Scores,1,A663):INDEX(Scores,1000,A663),Grade),"")</f>
        <v/>
      </c>
      <c r="J663" s="128" t="str">
        <f>IF(B663&lt;&gt;"",_xlfn.VAR.S(INDEX(Scores,1,A663):INDEX(Scores,1000,A663)),"")</f>
        <v/>
      </c>
      <c r="K663" s="128" t="str">
        <f>IF(B663&lt;&gt;"",_xlfn.STDEV.S(INDEX(Scores,1,A663):INDEX(Scores,1000,A663)),"")</f>
        <v/>
      </c>
    </row>
    <row r="664" spans="1:11" x14ac:dyDescent="0.35">
      <c r="A664" s="122" t="str">
        <f t="shared" si="22"/>
        <v/>
      </c>
      <c r="B664" s="124" t="str">
        <f>IFERROR(LOOKUP(A664,'2. Enter scores'!$G$12:$AE$12,'2. Enter scores'!$G$14:$AE$14),"")</f>
        <v/>
      </c>
      <c r="C664" s="116" t="str">
        <f>IF(B664&lt;&gt;"",MIN(INDEX(Scores,1,A664):INDEX(Scores,1000,A664)),"")</f>
        <v/>
      </c>
      <c r="D664" s="116" t="str">
        <f>IF(B664&lt;&gt;"",MAX(INDEX(Scores,1,A664):INDEX(Scores,1000,A664)),"")</f>
        <v/>
      </c>
      <c r="E664" s="116" t="str">
        <f t="shared" si="21"/>
        <v/>
      </c>
      <c r="F664" s="116" t="str">
        <f>IF(B664&lt;&gt;"",SUM(INDEX(Scores,1,A664):INDEX(Scores,1000,A664))/(Number_of_participants*E664),"")</f>
        <v/>
      </c>
      <c r="G664" s="116" t="str">
        <f>IF(B664&lt;&gt;"",CORREL(INDEX(Scores,1,A664):INDEX(Scores,1000,A664),INDEX(Rest_scores,1,A664):INDEX(Rest_scores,1000,A664)),"")</f>
        <v/>
      </c>
      <c r="H664" s="116" t="str">
        <f>IF(B664&lt;&gt;"",CORREL(INDEX(Scores,1,A664):INDEX(Scores,1000,A664),Total_score),"")</f>
        <v/>
      </c>
      <c r="I664" s="116" t="str">
        <f>IF(B664&lt;&gt;"",CORREL(INDEX(Scores,1,A664):INDEX(Scores,1000,A664),Grade),"")</f>
        <v/>
      </c>
      <c r="J664" s="128" t="str">
        <f>IF(B664&lt;&gt;"",_xlfn.VAR.S(INDEX(Scores,1,A664):INDEX(Scores,1000,A664)),"")</f>
        <v/>
      </c>
      <c r="K664" s="128" t="str">
        <f>IF(B664&lt;&gt;"",_xlfn.STDEV.S(INDEX(Scores,1,A664):INDEX(Scores,1000,A664)),"")</f>
        <v/>
      </c>
    </row>
    <row r="665" spans="1:11" x14ac:dyDescent="0.35">
      <c r="A665" s="122" t="str">
        <f t="shared" si="22"/>
        <v/>
      </c>
      <c r="B665" s="124" t="str">
        <f>IFERROR(LOOKUP(A665,'2. Enter scores'!$G$12:$AE$12,'2. Enter scores'!$G$14:$AE$14),"")</f>
        <v/>
      </c>
      <c r="C665" s="116" t="str">
        <f>IF(B665&lt;&gt;"",MIN(INDEX(Scores,1,A665):INDEX(Scores,1000,A665)),"")</f>
        <v/>
      </c>
      <c r="D665" s="116" t="str">
        <f>IF(B665&lt;&gt;"",MAX(INDEX(Scores,1,A665):INDEX(Scores,1000,A665)),"")</f>
        <v/>
      </c>
      <c r="E665" s="116" t="str">
        <f t="shared" si="21"/>
        <v/>
      </c>
      <c r="F665" s="116" t="str">
        <f>IF(B665&lt;&gt;"",SUM(INDEX(Scores,1,A665):INDEX(Scores,1000,A665))/(Number_of_participants*E665),"")</f>
        <v/>
      </c>
      <c r="G665" s="116" t="str">
        <f>IF(B665&lt;&gt;"",CORREL(INDEX(Scores,1,A665):INDEX(Scores,1000,A665),INDEX(Rest_scores,1,A665):INDEX(Rest_scores,1000,A665)),"")</f>
        <v/>
      </c>
      <c r="H665" s="116" t="str">
        <f>IF(B665&lt;&gt;"",CORREL(INDEX(Scores,1,A665):INDEX(Scores,1000,A665),Total_score),"")</f>
        <v/>
      </c>
      <c r="I665" s="116" t="str">
        <f>IF(B665&lt;&gt;"",CORREL(INDEX(Scores,1,A665):INDEX(Scores,1000,A665),Grade),"")</f>
        <v/>
      </c>
      <c r="J665" s="128" t="str">
        <f>IF(B665&lt;&gt;"",_xlfn.VAR.S(INDEX(Scores,1,A665):INDEX(Scores,1000,A665)),"")</f>
        <v/>
      </c>
      <c r="K665" s="128" t="str">
        <f>IF(B665&lt;&gt;"",_xlfn.STDEV.S(INDEX(Scores,1,A665):INDEX(Scores,1000,A665)),"")</f>
        <v/>
      </c>
    </row>
    <row r="666" spans="1:11" x14ac:dyDescent="0.35">
      <c r="A666" s="122" t="str">
        <f t="shared" si="22"/>
        <v/>
      </c>
      <c r="B666" s="124" t="str">
        <f>IFERROR(LOOKUP(A666,'2. Enter scores'!$G$12:$AE$12,'2. Enter scores'!$G$14:$AE$14),"")</f>
        <v/>
      </c>
      <c r="C666" s="116" t="str">
        <f>IF(B666&lt;&gt;"",MIN(INDEX(Scores,1,A666):INDEX(Scores,1000,A666)),"")</f>
        <v/>
      </c>
      <c r="D666" s="116" t="str">
        <f>IF(B666&lt;&gt;"",MAX(INDEX(Scores,1,A666):INDEX(Scores,1000,A666)),"")</f>
        <v/>
      </c>
      <c r="E666" s="116" t="str">
        <f t="shared" si="21"/>
        <v/>
      </c>
      <c r="F666" s="116" t="str">
        <f>IF(B666&lt;&gt;"",SUM(INDEX(Scores,1,A666):INDEX(Scores,1000,A666))/(Number_of_participants*E666),"")</f>
        <v/>
      </c>
      <c r="G666" s="116" t="str">
        <f>IF(B666&lt;&gt;"",CORREL(INDEX(Scores,1,A666):INDEX(Scores,1000,A666),INDEX(Rest_scores,1,A666):INDEX(Rest_scores,1000,A666)),"")</f>
        <v/>
      </c>
      <c r="H666" s="116" t="str">
        <f>IF(B666&lt;&gt;"",CORREL(INDEX(Scores,1,A666):INDEX(Scores,1000,A666),Total_score),"")</f>
        <v/>
      </c>
      <c r="I666" s="116" t="str">
        <f>IF(B666&lt;&gt;"",CORREL(INDEX(Scores,1,A666):INDEX(Scores,1000,A666),Grade),"")</f>
        <v/>
      </c>
      <c r="J666" s="128" t="str">
        <f>IF(B666&lt;&gt;"",_xlfn.VAR.S(INDEX(Scores,1,A666):INDEX(Scores,1000,A666)),"")</f>
        <v/>
      </c>
      <c r="K666" s="128" t="str">
        <f>IF(B666&lt;&gt;"",_xlfn.STDEV.S(INDEX(Scores,1,A666):INDEX(Scores,1000,A666)),"")</f>
        <v/>
      </c>
    </row>
    <row r="667" spans="1:11" x14ac:dyDescent="0.35">
      <c r="A667" s="122" t="str">
        <f t="shared" si="22"/>
        <v/>
      </c>
      <c r="B667" s="124" t="str">
        <f>IFERROR(LOOKUP(A667,'2. Enter scores'!$G$12:$AE$12,'2. Enter scores'!$G$14:$AE$14),"")</f>
        <v/>
      </c>
      <c r="C667" s="116" t="str">
        <f>IF(B667&lt;&gt;"",MIN(INDEX(Scores,1,A667):INDEX(Scores,1000,A667)),"")</f>
        <v/>
      </c>
      <c r="D667" s="116" t="str">
        <f>IF(B667&lt;&gt;"",MAX(INDEX(Scores,1,A667):INDEX(Scores,1000,A667)),"")</f>
        <v/>
      </c>
      <c r="E667" s="116" t="str">
        <f t="shared" si="21"/>
        <v/>
      </c>
      <c r="F667" s="116" t="str">
        <f>IF(B667&lt;&gt;"",SUM(INDEX(Scores,1,A667):INDEX(Scores,1000,A667))/(Number_of_participants*E667),"")</f>
        <v/>
      </c>
      <c r="G667" s="116" t="str">
        <f>IF(B667&lt;&gt;"",CORREL(INDEX(Scores,1,A667):INDEX(Scores,1000,A667),INDEX(Rest_scores,1,A667):INDEX(Rest_scores,1000,A667)),"")</f>
        <v/>
      </c>
      <c r="H667" s="116" t="str">
        <f>IF(B667&lt;&gt;"",CORREL(INDEX(Scores,1,A667):INDEX(Scores,1000,A667),Total_score),"")</f>
        <v/>
      </c>
      <c r="I667" s="116" t="str">
        <f>IF(B667&lt;&gt;"",CORREL(INDEX(Scores,1,A667):INDEX(Scores,1000,A667),Grade),"")</f>
        <v/>
      </c>
      <c r="J667" s="128" t="str">
        <f>IF(B667&lt;&gt;"",_xlfn.VAR.S(INDEX(Scores,1,A667):INDEX(Scores,1000,A667)),"")</f>
        <v/>
      </c>
      <c r="K667" s="128" t="str">
        <f>IF(B667&lt;&gt;"",_xlfn.STDEV.S(INDEX(Scores,1,A667):INDEX(Scores,1000,A667)),"")</f>
        <v/>
      </c>
    </row>
    <row r="668" spans="1:11" x14ac:dyDescent="0.35">
      <c r="A668" s="122" t="str">
        <f t="shared" si="22"/>
        <v/>
      </c>
      <c r="B668" s="124" t="str">
        <f>IFERROR(LOOKUP(A668,'2. Enter scores'!$G$12:$AE$12,'2. Enter scores'!$G$14:$AE$14),"")</f>
        <v/>
      </c>
      <c r="C668" s="116" t="str">
        <f>IF(B668&lt;&gt;"",MIN(INDEX(Scores,1,A668):INDEX(Scores,1000,A668)),"")</f>
        <v/>
      </c>
      <c r="D668" s="116" t="str">
        <f>IF(B668&lt;&gt;"",MAX(INDEX(Scores,1,A668):INDEX(Scores,1000,A668)),"")</f>
        <v/>
      </c>
      <c r="E668" s="116" t="str">
        <f t="shared" si="21"/>
        <v/>
      </c>
      <c r="F668" s="116" t="str">
        <f>IF(B668&lt;&gt;"",SUM(INDEX(Scores,1,A668):INDEX(Scores,1000,A668))/(Number_of_participants*E668),"")</f>
        <v/>
      </c>
      <c r="G668" s="116" t="str">
        <f>IF(B668&lt;&gt;"",CORREL(INDEX(Scores,1,A668):INDEX(Scores,1000,A668),INDEX(Rest_scores,1,A668):INDEX(Rest_scores,1000,A668)),"")</f>
        <v/>
      </c>
      <c r="H668" s="116" t="str">
        <f>IF(B668&lt;&gt;"",CORREL(INDEX(Scores,1,A668):INDEX(Scores,1000,A668),Total_score),"")</f>
        <v/>
      </c>
      <c r="I668" s="116" t="str">
        <f>IF(B668&lt;&gt;"",CORREL(INDEX(Scores,1,A668):INDEX(Scores,1000,A668),Grade),"")</f>
        <v/>
      </c>
      <c r="J668" s="128" t="str">
        <f>IF(B668&lt;&gt;"",_xlfn.VAR.S(INDEX(Scores,1,A668):INDEX(Scores,1000,A668)),"")</f>
        <v/>
      </c>
      <c r="K668" s="128" t="str">
        <f>IF(B668&lt;&gt;"",_xlfn.STDEV.S(INDEX(Scores,1,A668):INDEX(Scores,1000,A668)),"")</f>
        <v/>
      </c>
    </row>
    <row r="669" spans="1:11" x14ac:dyDescent="0.35">
      <c r="A669" s="122" t="str">
        <f t="shared" si="22"/>
        <v/>
      </c>
      <c r="B669" s="124" t="str">
        <f>IFERROR(LOOKUP(A669,'2. Enter scores'!$G$12:$AE$12,'2. Enter scores'!$G$14:$AE$14),"")</f>
        <v/>
      </c>
      <c r="C669" s="116" t="str">
        <f>IF(B669&lt;&gt;"",MIN(INDEX(Scores,1,A669):INDEX(Scores,1000,A669)),"")</f>
        <v/>
      </c>
      <c r="D669" s="116" t="str">
        <f>IF(B669&lt;&gt;"",MAX(INDEX(Scores,1,A669):INDEX(Scores,1000,A669)),"")</f>
        <v/>
      </c>
      <c r="E669" s="116" t="str">
        <f t="shared" si="21"/>
        <v/>
      </c>
      <c r="F669" s="116" t="str">
        <f>IF(B669&lt;&gt;"",SUM(INDEX(Scores,1,A669):INDEX(Scores,1000,A669))/(Number_of_participants*E669),"")</f>
        <v/>
      </c>
      <c r="G669" s="116" t="str">
        <f>IF(B669&lt;&gt;"",CORREL(INDEX(Scores,1,A669):INDEX(Scores,1000,A669),INDEX(Rest_scores,1,A669):INDEX(Rest_scores,1000,A669)),"")</f>
        <v/>
      </c>
      <c r="H669" s="116" t="str">
        <f>IF(B669&lt;&gt;"",CORREL(INDEX(Scores,1,A669):INDEX(Scores,1000,A669),Total_score),"")</f>
        <v/>
      </c>
      <c r="I669" s="116" t="str">
        <f>IF(B669&lt;&gt;"",CORREL(INDEX(Scores,1,A669):INDEX(Scores,1000,A669),Grade),"")</f>
        <v/>
      </c>
      <c r="J669" s="128" t="str">
        <f>IF(B669&lt;&gt;"",_xlfn.VAR.S(INDEX(Scores,1,A669):INDEX(Scores,1000,A669)),"")</f>
        <v/>
      </c>
      <c r="K669" s="128" t="str">
        <f>IF(B669&lt;&gt;"",_xlfn.STDEV.S(INDEX(Scores,1,A669):INDEX(Scores,1000,A669)),"")</f>
        <v/>
      </c>
    </row>
    <row r="670" spans="1:11" x14ac:dyDescent="0.35">
      <c r="A670" s="122" t="str">
        <f t="shared" si="22"/>
        <v/>
      </c>
      <c r="B670" s="124" t="str">
        <f>IFERROR(LOOKUP(A670,'2. Enter scores'!$G$12:$AE$12,'2. Enter scores'!$G$14:$AE$14),"")</f>
        <v/>
      </c>
      <c r="C670" s="116" t="str">
        <f>IF(B670&lt;&gt;"",MIN(INDEX(Scores,1,A670):INDEX(Scores,1000,A670)),"")</f>
        <v/>
      </c>
      <c r="D670" s="116" t="str">
        <f>IF(B670&lt;&gt;"",MAX(INDEX(Scores,1,A670):INDEX(Scores,1000,A670)),"")</f>
        <v/>
      </c>
      <c r="E670" s="116" t="str">
        <f t="shared" si="21"/>
        <v/>
      </c>
      <c r="F670" s="116" t="str">
        <f>IF(B670&lt;&gt;"",SUM(INDEX(Scores,1,A670):INDEX(Scores,1000,A670))/(Number_of_participants*E670),"")</f>
        <v/>
      </c>
      <c r="G670" s="116" t="str">
        <f>IF(B670&lt;&gt;"",CORREL(INDEX(Scores,1,A670):INDEX(Scores,1000,A670),INDEX(Rest_scores,1,A670):INDEX(Rest_scores,1000,A670)),"")</f>
        <v/>
      </c>
      <c r="H670" s="116" t="str">
        <f>IF(B670&lt;&gt;"",CORREL(INDEX(Scores,1,A670):INDEX(Scores,1000,A670),Total_score),"")</f>
        <v/>
      </c>
      <c r="I670" s="116" t="str">
        <f>IF(B670&lt;&gt;"",CORREL(INDEX(Scores,1,A670):INDEX(Scores,1000,A670),Grade),"")</f>
        <v/>
      </c>
      <c r="J670" s="128" t="str">
        <f>IF(B670&lt;&gt;"",_xlfn.VAR.S(INDEX(Scores,1,A670):INDEX(Scores,1000,A670)),"")</f>
        <v/>
      </c>
      <c r="K670" s="128" t="str">
        <f>IF(B670&lt;&gt;"",_xlfn.STDEV.S(INDEX(Scores,1,A670):INDEX(Scores,1000,A670)),"")</f>
        <v/>
      </c>
    </row>
    <row r="671" spans="1:11" x14ac:dyDescent="0.35">
      <c r="A671" s="122" t="str">
        <f t="shared" si="22"/>
        <v/>
      </c>
      <c r="B671" s="124" t="str">
        <f>IFERROR(LOOKUP(A671,'2. Enter scores'!$G$12:$AE$12,'2. Enter scores'!$G$14:$AE$14),"")</f>
        <v/>
      </c>
      <c r="C671" s="116" t="str">
        <f>IF(B671&lt;&gt;"",MIN(INDEX(Scores,1,A671):INDEX(Scores,1000,A671)),"")</f>
        <v/>
      </c>
      <c r="D671" s="116" t="str">
        <f>IF(B671&lt;&gt;"",MAX(INDEX(Scores,1,A671):INDEX(Scores,1000,A671)),"")</f>
        <v/>
      </c>
      <c r="E671" s="116" t="str">
        <f t="shared" si="21"/>
        <v/>
      </c>
      <c r="F671" s="116" t="str">
        <f>IF(B671&lt;&gt;"",SUM(INDEX(Scores,1,A671):INDEX(Scores,1000,A671))/(Number_of_participants*E671),"")</f>
        <v/>
      </c>
      <c r="G671" s="116" t="str">
        <f>IF(B671&lt;&gt;"",CORREL(INDEX(Scores,1,A671):INDEX(Scores,1000,A671),INDEX(Rest_scores,1,A671):INDEX(Rest_scores,1000,A671)),"")</f>
        <v/>
      </c>
      <c r="H671" s="116" t="str">
        <f>IF(B671&lt;&gt;"",CORREL(INDEX(Scores,1,A671):INDEX(Scores,1000,A671),Total_score),"")</f>
        <v/>
      </c>
      <c r="I671" s="116" t="str">
        <f>IF(B671&lt;&gt;"",CORREL(INDEX(Scores,1,A671):INDEX(Scores,1000,A671),Grade),"")</f>
        <v/>
      </c>
      <c r="J671" s="128" t="str">
        <f>IF(B671&lt;&gt;"",_xlfn.VAR.S(INDEX(Scores,1,A671):INDEX(Scores,1000,A671)),"")</f>
        <v/>
      </c>
      <c r="K671" s="128" t="str">
        <f>IF(B671&lt;&gt;"",_xlfn.STDEV.S(INDEX(Scores,1,A671):INDEX(Scores,1000,A671)),"")</f>
        <v/>
      </c>
    </row>
    <row r="672" spans="1:11" x14ac:dyDescent="0.35">
      <c r="A672" s="122" t="str">
        <f t="shared" si="22"/>
        <v/>
      </c>
      <c r="B672" s="124" t="str">
        <f>IFERROR(LOOKUP(A672,'2. Enter scores'!$G$12:$AE$12,'2. Enter scores'!$G$14:$AE$14),"")</f>
        <v/>
      </c>
      <c r="C672" s="116" t="str">
        <f>IF(B672&lt;&gt;"",MIN(INDEX(Scores,1,A672):INDEX(Scores,1000,A672)),"")</f>
        <v/>
      </c>
      <c r="D672" s="116" t="str">
        <f>IF(B672&lt;&gt;"",MAX(INDEX(Scores,1,A672):INDEX(Scores,1000,A672)),"")</f>
        <v/>
      </c>
      <c r="E672" s="116" t="str">
        <f t="shared" si="21"/>
        <v/>
      </c>
      <c r="F672" s="116" t="str">
        <f>IF(B672&lt;&gt;"",SUM(INDEX(Scores,1,A672):INDEX(Scores,1000,A672))/(Number_of_participants*E672),"")</f>
        <v/>
      </c>
      <c r="G672" s="116" t="str">
        <f>IF(B672&lt;&gt;"",CORREL(INDEX(Scores,1,A672):INDEX(Scores,1000,A672),INDEX(Rest_scores,1,A672):INDEX(Rest_scores,1000,A672)),"")</f>
        <v/>
      </c>
      <c r="H672" s="116" t="str">
        <f>IF(B672&lt;&gt;"",CORREL(INDEX(Scores,1,A672):INDEX(Scores,1000,A672),Total_score),"")</f>
        <v/>
      </c>
      <c r="I672" s="116" t="str">
        <f>IF(B672&lt;&gt;"",CORREL(INDEX(Scores,1,A672):INDEX(Scores,1000,A672),Grade),"")</f>
        <v/>
      </c>
      <c r="J672" s="128" t="str">
        <f>IF(B672&lt;&gt;"",_xlfn.VAR.S(INDEX(Scores,1,A672):INDEX(Scores,1000,A672)),"")</f>
        <v/>
      </c>
      <c r="K672" s="128" t="str">
        <f>IF(B672&lt;&gt;"",_xlfn.STDEV.S(INDEX(Scores,1,A672):INDEX(Scores,1000,A672)),"")</f>
        <v/>
      </c>
    </row>
    <row r="673" spans="1:11" x14ac:dyDescent="0.35">
      <c r="A673" s="122" t="str">
        <f t="shared" si="22"/>
        <v/>
      </c>
      <c r="B673" s="124" t="str">
        <f>IFERROR(LOOKUP(A673,'2. Enter scores'!$G$12:$AE$12,'2. Enter scores'!$G$14:$AE$14),"")</f>
        <v/>
      </c>
      <c r="C673" s="116" t="str">
        <f>IF(B673&lt;&gt;"",MIN(INDEX(Scores,1,A673):INDEX(Scores,1000,A673)),"")</f>
        <v/>
      </c>
      <c r="D673" s="116" t="str">
        <f>IF(B673&lt;&gt;"",MAX(INDEX(Scores,1,A673):INDEX(Scores,1000,A673)),"")</f>
        <v/>
      </c>
      <c r="E673" s="116" t="str">
        <f t="shared" si="21"/>
        <v/>
      </c>
      <c r="F673" s="116" t="str">
        <f>IF(B673&lt;&gt;"",SUM(INDEX(Scores,1,A673):INDEX(Scores,1000,A673))/(Number_of_participants*E673),"")</f>
        <v/>
      </c>
      <c r="G673" s="116" t="str">
        <f>IF(B673&lt;&gt;"",CORREL(INDEX(Scores,1,A673):INDEX(Scores,1000,A673),INDEX(Rest_scores,1,A673):INDEX(Rest_scores,1000,A673)),"")</f>
        <v/>
      </c>
      <c r="H673" s="116" t="str">
        <f>IF(B673&lt;&gt;"",CORREL(INDEX(Scores,1,A673):INDEX(Scores,1000,A673),Total_score),"")</f>
        <v/>
      </c>
      <c r="I673" s="116" t="str">
        <f>IF(B673&lt;&gt;"",CORREL(INDEX(Scores,1,A673):INDEX(Scores,1000,A673),Grade),"")</f>
        <v/>
      </c>
      <c r="J673" s="128" t="str">
        <f>IF(B673&lt;&gt;"",_xlfn.VAR.S(INDEX(Scores,1,A673):INDEX(Scores,1000,A673)),"")</f>
        <v/>
      </c>
      <c r="K673" s="128" t="str">
        <f>IF(B673&lt;&gt;"",_xlfn.STDEV.S(INDEX(Scores,1,A673):INDEX(Scores,1000,A673)),"")</f>
        <v/>
      </c>
    </row>
    <row r="674" spans="1:11" x14ac:dyDescent="0.35">
      <c r="A674" s="122" t="str">
        <f t="shared" si="22"/>
        <v/>
      </c>
      <c r="B674" s="124" t="str">
        <f>IFERROR(LOOKUP(A674,'2. Enter scores'!$G$12:$AE$12,'2. Enter scores'!$G$14:$AE$14),"")</f>
        <v/>
      </c>
      <c r="C674" s="116" t="str">
        <f>IF(B674&lt;&gt;"",MIN(INDEX(Scores,1,A674):INDEX(Scores,1000,A674)),"")</f>
        <v/>
      </c>
      <c r="D674" s="116" t="str">
        <f>IF(B674&lt;&gt;"",MAX(INDEX(Scores,1,A674):INDEX(Scores,1000,A674)),"")</f>
        <v/>
      </c>
      <c r="E674" s="116" t="str">
        <f t="shared" si="21"/>
        <v/>
      </c>
      <c r="F674" s="116" t="str">
        <f>IF(B674&lt;&gt;"",SUM(INDEX(Scores,1,A674):INDEX(Scores,1000,A674))/(Number_of_participants*E674),"")</f>
        <v/>
      </c>
      <c r="G674" s="116" t="str">
        <f>IF(B674&lt;&gt;"",CORREL(INDEX(Scores,1,A674):INDEX(Scores,1000,A674),INDEX(Rest_scores,1,A674):INDEX(Rest_scores,1000,A674)),"")</f>
        <v/>
      </c>
      <c r="H674" s="116" t="str">
        <f>IF(B674&lt;&gt;"",CORREL(INDEX(Scores,1,A674):INDEX(Scores,1000,A674),Total_score),"")</f>
        <v/>
      </c>
      <c r="I674" s="116" t="str">
        <f>IF(B674&lt;&gt;"",CORREL(INDEX(Scores,1,A674):INDEX(Scores,1000,A674),Grade),"")</f>
        <v/>
      </c>
      <c r="J674" s="128" t="str">
        <f>IF(B674&lt;&gt;"",_xlfn.VAR.S(INDEX(Scores,1,A674):INDEX(Scores,1000,A674)),"")</f>
        <v/>
      </c>
      <c r="K674" s="128" t="str">
        <f>IF(B674&lt;&gt;"",_xlfn.STDEV.S(INDEX(Scores,1,A674):INDEX(Scores,1000,A674)),"")</f>
        <v/>
      </c>
    </row>
    <row r="675" spans="1:11" x14ac:dyDescent="0.35">
      <c r="A675" s="122" t="str">
        <f t="shared" si="22"/>
        <v/>
      </c>
      <c r="B675" s="124" t="str">
        <f>IFERROR(LOOKUP(A675,'2. Enter scores'!$G$12:$AE$12,'2. Enter scores'!$G$14:$AE$14),"")</f>
        <v/>
      </c>
      <c r="C675" s="116" t="str">
        <f>IF(B675&lt;&gt;"",MIN(INDEX(Scores,1,A675):INDEX(Scores,1000,A675)),"")</f>
        <v/>
      </c>
      <c r="D675" s="116" t="str">
        <f>IF(B675&lt;&gt;"",MAX(INDEX(Scores,1,A675):INDEX(Scores,1000,A675)),"")</f>
        <v/>
      </c>
      <c r="E675" s="116" t="str">
        <f t="shared" si="21"/>
        <v/>
      </c>
      <c r="F675" s="116" t="str">
        <f>IF(B675&lt;&gt;"",SUM(INDEX(Scores,1,A675):INDEX(Scores,1000,A675))/(Number_of_participants*E675),"")</f>
        <v/>
      </c>
      <c r="G675" s="116" t="str">
        <f>IF(B675&lt;&gt;"",CORREL(INDEX(Scores,1,A675):INDEX(Scores,1000,A675),INDEX(Rest_scores,1,A675):INDEX(Rest_scores,1000,A675)),"")</f>
        <v/>
      </c>
      <c r="H675" s="116" t="str">
        <f>IF(B675&lt;&gt;"",CORREL(INDEX(Scores,1,A675):INDEX(Scores,1000,A675),Total_score),"")</f>
        <v/>
      </c>
      <c r="I675" s="116" t="str">
        <f>IF(B675&lt;&gt;"",CORREL(INDEX(Scores,1,A675):INDEX(Scores,1000,A675),Grade),"")</f>
        <v/>
      </c>
      <c r="J675" s="128" t="str">
        <f>IF(B675&lt;&gt;"",_xlfn.VAR.S(INDEX(Scores,1,A675):INDEX(Scores,1000,A675)),"")</f>
        <v/>
      </c>
      <c r="K675" s="128" t="str">
        <f>IF(B675&lt;&gt;"",_xlfn.STDEV.S(INDEX(Scores,1,A675):INDEX(Scores,1000,A675)),"")</f>
        <v/>
      </c>
    </row>
    <row r="676" spans="1:11" x14ac:dyDescent="0.35">
      <c r="A676" s="122" t="str">
        <f t="shared" si="22"/>
        <v/>
      </c>
      <c r="B676" s="124" t="str">
        <f>IFERROR(LOOKUP(A676,'2. Enter scores'!$G$12:$AE$12,'2. Enter scores'!$G$14:$AE$14),"")</f>
        <v/>
      </c>
      <c r="C676" s="116" t="str">
        <f>IF(B676&lt;&gt;"",MIN(INDEX(Scores,1,A676):INDEX(Scores,1000,A676)),"")</f>
        <v/>
      </c>
      <c r="D676" s="116" t="str">
        <f>IF(B676&lt;&gt;"",MAX(INDEX(Scores,1,A676):INDEX(Scores,1000,A676)),"")</f>
        <v/>
      </c>
      <c r="E676" s="116" t="str">
        <f t="shared" si="21"/>
        <v/>
      </c>
      <c r="F676" s="116" t="str">
        <f>IF(B676&lt;&gt;"",SUM(INDEX(Scores,1,A676):INDEX(Scores,1000,A676))/(Number_of_participants*E676),"")</f>
        <v/>
      </c>
      <c r="G676" s="116" t="str">
        <f>IF(B676&lt;&gt;"",CORREL(INDEX(Scores,1,A676):INDEX(Scores,1000,A676),INDEX(Rest_scores,1,A676):INDEX(Rest_scores,1000,A676)),"")</f>
        <v/>
      </c>
      <c r="H676" s="116" t="str">
        <f>IF(B676&lt;&gt;"",CORREL(INDEX(Scores,1,A676):INDEX(Scores,1000,A676),Total_score),"")</f>
        <v/>
      </c>
      <c r="I676" s="116" t="str">
        <f>IF(B676&lt;&gt;"",CORREL(INDEX(Scores,1,A676):INDEX(Scores,1000,A676),Grade),"")</f>
        <v/>
      </c>
      <c r="J676" s="128" t="str">
        <f>IF(B676&lt;&gt;"",_xlfn.VAR.S(INDEX(Scores,1,A676):INDEX(Scores,1000,A676)),"")</f>
        <v/>
      </c>
      <c r="K676" s="128" t="str">
        <f>IF(B676&lt;&gt;"",_xlfn.STDEV.S(INDEX(Scores,1,A676):INDEX(Scores,1000,A676)),"")</f>
        <v/>
      </c>
    </row>
    <row r="677" spans="1:11" x14ac:dyDescent="0.35">
      <c r="A677" s="122" t="str">
        <f t="shared" si="22"/>
        <v/>
      </c>
      <c r="B677" s="124" t="str">
        <f>IFERROR(LOOKUP(A677,'2. Enter scores'!$G$12:$AE$12,'2. Enter scores'!$G$14:$AE$14),"")</f>
        <v/>
      </c>
      <c r="C677" s="116" t="str">
        <f>IF(B677&lt;&gt;"",MIN(INDEX(Scores,1,A677):INDEX(Scores,1000,A677)),"")</f>
        <v/>
      </c>
      <c r="D677" s="116" t="str">
        <f>IF(B677&lt;&gt;"",MAX(INDEX(Scores,1,A677):INDEX(Scores,1000,A677)),"")</f>
        <v/>
      </c>
      <c r="E677" s="116" t="str">
        <f t="shared" si="21"/>
        <v/>
      </c>
      <c r="F677" s="116" t="str">
        <f>IF(B677&lt;&gt;"",SUM(INDEX(Scores,1,A677):INDEX(Scores,1000,A677))/(Number_of_participants*E677),"")</f>
        <v/>
      </c>
      <c r="G677" s="116" t="str">
        <f>IF(B677&lt;&gt;"",CORREL(INDEX(Scores,1,A677):INDEX(Scores,1000,A677),INDEX(Rest_scores,1,A677):INDEX(Rest_scores,1000,A677)),"")</f>
        <v/>
      </c>
      <c r="H677" s="116" t="str">
        <f>IF(B677&lt;&gt;"",CORREL(INDEX(Scores,1,A677):INDEX(Scores,1000,A677),Total_score),"")</f>
        <v/>
      </c>
      <c r="I677" s="116" t="str">
        <f>IF(B677&lt;&gt;"",CORREL(INDEX(Scores,1,A677):INDEX(Scores,1000,A677),Grade),"")</f>
        <v/>
      </c>
      <c r="J677" s="128" t="str">
        <f>IF(B677&lt;&gt;"",_xlfn.VAR.S(INDEX(Scores,1,A677):INDEX(Scores,1000,A677)),"")</f>
        <v/>
      </c>
      <c r="K677" s="128" t="str">
        <f>IF(B677&lt;&gt;"",_xlfn.STDEV.S(INDEX(Scores,1,A677):INDEX(Scores,1000,A677)),"")</f>
        <v/>
      </c>
    </row>
    <row r="678" spans="1:11" x14ac:dyDescent="0.35">
      <c r="A678" s="122" t="str">
        <f t="shared" si="22"/>
        <v/>
      </c>
      <c r="B678" s="124" t="str">
        <f>IFERROR(LOOKUP(A678,'2. Enter scores'!$G$12:$AE$12,'2. Enter scores'!$G$14:$AE$14),"")</f>
        <v/>
      </c>
      <c r="C678" s="116" t="str">
        <f>IF(B678&lt;&gt;"",MIN(INDEX(Scores,1,A678):INDEX(Scores,1000,A678)),"")</f>
        <v/>
      </c>
      <c r="D678" s="116" t="str">
        <f>IF(B678&lt;&gt;"",MAX(INDEX(Scores,1,A678):INDEX(Scores,1000,A678)),"")</f>
        <v/>
      </c>
      <c r="E678" s="116" t="str">
        <f t="shared" si="21"/>
        <v/>
      </c>
      <c r="F678" s="116" t="str">
        <f>IF(B678&lt;&gt;"",SUM(INDEX(Scores,1,A678):INDEX(Scores,1000,A678))/(Number_of_participants*E678),"")</f>
        <v/>
      </c>
      <c r="G678" s="116" t="str">
        <f>IF(B678&lt;&gt;"",CORREL(INDEX(Scores,1,A678):INDEX(Scores,1000,A678),INDEX(Rest_scores,1,A678):INDEX(Rest_scores,1000,A678)),"")</f>
        <v/>
      </c>
      <c r="H678" s="116" t="str">
        <f>IF(B678&lt;&gt;"",CORREL(INDEX(Scores,1,A678):INDEX(Scores,1000,A678),Total_score),"")</f>
        <v/>
      </c>
      <c r="I678" s="116" t="str">
        <f>IF(B678&lt;&gt;"",CORREL(INDEX(Scores,1,A678):INDEX(Scores,1000,A678),Grade),"")</f>
        <v/>
      </c>
      <c r="J678" s="128" t="str">
        <f>IF(B678&lt;&gt;"",_xlfn.VAR.S(INDEX(Scores,1,A678):INDEX(Scores,1000,A678)),"")</f>
        <v/>
      </c>
      <c r="K678" s="128" t="str">
        <f>IF(B678&lt;&gt;"",_xlfn.STDEV.S(INDEX(Scores,1,A678):INDEX(Scores,1000,A678)),"")</f>
        <v/>
      </c>
    </row>
    <row r="679" spans="1:11" x14ac:dyDescent="0.35">
      <c r="A679" s="122" t="str">
        <f t="shared" si="22"/>
        <v/>
      </c>
      <c r="B679" s="124" t="str">
        <f>IFERROR(LOOKUP(A679,'2. Enter scores'!$G$12:$AE$12,'2. Enter scores'!$G$14:$AE$14),"")</f>
        <v/>
      </c>
      <c r="C679" s="116" t="str">
        <f>IF(B679&lt;&gt;"",MIN(INDEX(Scores,1,A679):INDEX(Scores,1000,A679)),"")</f>
        <v/>
      </c>
      <c r="D679" s="116" t="str">
        <f>IF(B679&lt;&gt;"",MAX(INDEX(Scores,1,A679):INDEX(Scores,1000,A679)),"")</f>
        <v/>
      </c>
      <c r="E679" s="116" t="str">
        <f t="shared" si="21"/>
        <v/>
      </c>
      <c r="F679" s="116" t="str">
        <f>IF(B679&lt;&gt;"",SUM(INDEX(Scores,1,A679):INDEX(Scores,1000,A679))/(Number_of_participants*E679),"")</f>
        <v/>
      </c>
      <c r="G679" s="116" t="str">
        <f>IF(B679&lt;&gt;"",CORREL(INDEX(Scores,1,A679):INDEX(Scores,1000,A679),INDEX(Rest_scores,1,A679):INDEX(Rest_scores,1000,A679)),"")</f>
        <v/>
      </c>
      <c r="H679" s="116" t="str">
        <f>IF(B679&lt;&gt;"",CORREL(INDEX(Scores,1,A679):INDEX(Scores,1000,A679),Total_score),"")</f>
        <v/>
      </c>
      <c r="I679" s="116" t="str">
        <f>IF(B679&lt;&gt;"",CORREL(INDEX(Scores,1,A679):INDEX(Scores,1000,A679),Grade),"")</f>
        <v/>
      </c>
      <c r="J679" s="128" t="str">
        <f>IF(B679&lt;&gt;"",_xlfn.VAR.S(INDEX(Scores,1,A679):INDEX(Scores,1000,A679)),"")</f>
        <v/>
      </c>
      <c r="K679" s="128" t="str">
        <f>IF(B679&lt;&gt;"",_xlfn.STDEV.S(INDEX(Scores,1,A679):INDEX(Scores,1000,A679)),"")</f>
        <v/>
      </c>
    </row>
    <row r="680" spans="1:11" x14ac:dyDescent="0.35">
      <c r="A680" s="122" t="str">
        <f t="shared" si="22"/>
        <v/>
      </c>
      <c r="B680" s="124" t="str">
        <f>IFERROR(LOOKUP(A680,'2. Enter scores'!$G$12:$AE$12,'2. Enter scores'!$G$14:$AE$14),"")</f>
        <v/>
      </c>
      <c r="C680" s="116" t="str">
        <f>IF(B680&lt;&gt;"",MIN(INDEX(Scores,1,A680):INDEX(Scores,1000,A680)),"")</f>
        <v/>
      </c>
      <c r="D680" s="116" t="str">
        <f>IF(B680&lt;&gt;"",MAX(INDEX(Scores,1,A680):INDEX(Scores,1000,A680)),"")</f>
        <v/>
      </c>
      <c r="E680" s="116" t="str">
        <f t="shared" si="21"/>
        <v/>
      </c>
      <c r="F680" s="116" t="str">
        <f>IF(B680&lt;&gt;"",SUM(INDEX(Scores,1,A680):INDEX(Scores,1000,A680))/(Number_of_participants*E680),"")</f>
        <v/>
      </c>
      <c r="G680" s="116" t="str">
        <f>IF(B680&lt;&gt;"",CORREL(INDEX(Scores,1,A680):INDEX(Scores,1000,A680),INDEX(Rest_scores,1,A680):INDEX(Rest_scores,1000,A680)),"")</f>
        <v/>
      </c>
      <c r="H680" s="116" t="str">
        <f>IF(B680&lt;&gt;"",CORREL(INDEX(Scores,1,A680):INDEX(Scores,1000,A680),Total_score),"")</f>
        <v/>
      </c>
      <c r="I680" s="116" t="str">
        <f>IF(B680&lt;&gt;"",CORREL(INDEX(Scores,1,A680):INDEX(Scores,1000,A680),Grade),"")</f>
        <v/>
      </c>
      <c r="J680" s="128" t="str">
        <f>IF(B680&lt;&gt;"",_xlfn.VAR.S(INDEX(Scores,1,A680):INDEX(Scores,1000,A680)),"")</f>
        <v/>
      </c>
      <c r="K680" s="128" t="str">
        <f>IF(B680&lt;&gt;"",_xlfn.STDEV.S(INDEX(Scores,1,A680):INDEX(Scores,1000,A680)),"")</f>
        <v/>
      </c>
    </row>
    <row r="681" spans="1:11" x14ac:dyDescent="0.35">
      <c r="A681" s="122" t="str">
        <f t="shared" si="22"/>
        <v/>
      </c>
      <c r="B681" s="124" t="str">
        <f>IFERROR(LOOKUP(A681,'2. Enter scores'!$G$12:$AE$12,'2. Enter scores'!$G$14:$AE$14),"")</f>
        <v/>
      </c>
      <c r="C681" s="116" t="str">
        <f>IF(B681&lt;&gt;"",MIN(INDEX(Scores,1,A681):INDEX(Scores,1000,A681)),"")</f>
        <v/>
      </c>
      <c r="D681" s="116" t="str">
        <f>IF(B681&lt;&gt;"",MAX(INDEX(Scores,1,A681):INDEX(Scores,1000,A681)),"")</f>
        <v/>
      </c>
      <c r="E681" s="116" t="str">
        <f t="shared" si="21"/>
        <v/>
      </c>
      <c r="F681" s="116" t="str">
        <f>IF(B681&lt;&gt;"",SUM(INDEX(Scores,1,A681):INDEX(Scores,1000,A681))/(Number_of_participants*E681),"")</f>
        <v/>
      </c>
      <c r="G681" s="116" t="str">
        <f>IF(B681&lt;&gt;"",CORREL(INDEX(Scores,1,A681):INDEX(Scores,1000,A681),INDEX(Rest_scores,1,A681):INDEX(Rest_scores,1000,A681)),"")</f>
        <v/>
      </c>
      <c r="H681" s="116" t="str">
        <f>IF(B681&lt;&gt;"",CORREL(INDEX(Scores,1,A681):INDEX(Scores,1000,A681),Total_score),"")</f>
        <v/>
      </c>
      <c r="I681" s="116" t="str">
        <f>IF(B681&lt;&gt;"",CORREL(INDEX(Scores,1,A681):INDEX(Scores,1000,A681),Grade),"")</f>
        <v/>
      </c>
      <c r="J681" s="128" t="str">
        <f>IF(B681&lt;&gt;"",_xlfn.VAR.S(INDEX(Scores,1,A681):INDEX(Scores,1000,A681)),"")</f>
        <v/>
      </c>
      <c r="K681" s="128" t="str">
        <f>IF(B681&lt;&gt;"",_xlfn.STDEV.S(INDEX(Scores,1,A681):INDEX(Scores,1000,A681)),"")</f>
        <v/>
      </c>
    </row>
    <row r="682" spans="1:11" x14ac:dyDescent="0.35">
      <c r="A682" s="122" t="str">
        <f t="shared" si="22"/>
        <v/>
      </c>
      <c r="B682" s="124" t="str">
        <f>IFERROR(LOOKUP(A682,'2. Enter scores'!$G$12:$AE$12,'2. Enter scores'!$G$14:$AE$14),"")</f>
        <v/>
      </c>
      <c r="C682" s="116" t="str">
        <f>IF(B682&lt;&gt;"",MIN(INDEX(Scores,1,A682):INDEX(Scores,1000,A682)),"")</f>
        <v/>
      </c>
      <c r="D682" s="116" t="str">
        <f>IF(B682&lt;&gt;"",MAX(INDEX(Scores,1,A682):INDEX(Scores,1000,A682)),"")</f>
        <v/>
      </c>
      <c r="E682" s="116" t="str">
        <f t="shared" si="21"/>
        <v/>
      </c>
      <c r="F682" s="116" t="str">
        <f>IF(B682&lt;&gt;"",SUM(INDEX(Scores,1,A682):INDEX(Scores,1000,A682))/(Number_of_participants*E682),"")</f>
        <v/>
      </c>
      <c r="G682" s="116" t="str">
        <f>IF(B682&lt;&gt;"",CORREL(INDEX(Scores,1,A682):INDEX(Scores,1000,A682),INDEX(Rest_scores,1,A682):INDEX(Rest_scores,1000,A682)),"")</f>
        <v/>
      </c>
      <c r="H682" s="116" t="str">
        <f>IF(B682&lt;&gt;"",CORREL(INDEX(Scores,1,A682):INDEX(Scores,1000,A682),Total_score),"")</f>
        <v/>
      </c>
      <c r="I682" s="116" t="str">
        <f>IF(B682&lt;&gt;"",CORREL(INDEX(Scores,1,A682):INDEX(Scores,1000,A682),Grade),"")</f>
        <v/>
      </c>
      <c r="J682" s="128" t="str">
        <f>IF(B682&lt;&gt;"",_xlfn.VAR.S(INDEX(Scores,1,A682):INDEX(Scores,1000,A682)),"")</f>
        <v/>
      </c>
      <c r="K682" s="128" t="str">
        <f>IF(B682&lt;&gt;"",_xlfn.STDEV.S(INDEX(Scores,1,A682):INDEX(Scores,1000,A682)),"")</f>
        <v/>
      </c>
    </row>
    <row r="683" spans="1:11" x14ac:dyDescent="0.35">
      <c r="A683" s="122" t="str">
        <f t="shared" si="22"/>
        <v/>
      </c>
      <c r="B683" s="124" t="str">
        <f>IFERROR(LOOKUP(A683,'2. Enter scores'!$G$12:$AE$12,'2. Enter scores'!$G$14:$AE$14),"")</f>
        <v/>
      </c>
      <c r="C683" s="116" t="str">
        <f>IF(B683&lt;&gt;"",MIN(INDEX(Scores,1,A683):INDEX(Scores,1000,A683)),"")</f>
        <v/>
      </c>
      <c r="D683" s="116" t="str">
        <f>IF(B683&lt;&gt;"",MAX(INDEX(Scores,1,A683):INDEX(Scores,1000,A683)),"")</f>
        <v/>
      </c>
      <c r="E683" s="116" t="str">
        <f t="shared" si="21"/>
        <v/>
      </c>
      <c r="F683" s="116" t="str">
        <f>IF(B683&lt;&gt;"",SUM(INDEX(Scores,1,A683):INDEX(Scores,1000,A683))/(Number_of_participants*E683),"")</f>
        <v/>
      </c>
      <c r="G683" s="116" t="str">
        <f>IF(B683&lt;&gt;"",CORREL(INDEX(Scores,1,A683):INDEX(Scores,1000,A683),INDEX(Rest_scores,1,A683):INDEX(Rest_scores,1000,A683)),"")</f>
        <v/>
      </c>
      <c r="H683" s="116" t="str">
        <f>IF(B683&lt;&gt;"",CORREL(INDEX(Scores,1,A683):INDEX(Scores,1000,A683),Total_score),"")</f>
        <v/>
      </c>
      <c r="I683" s="116" t="str">
        <f>IF(B683&lt;&gt;"",CORREL(INDEX(Scores,1,A683):INDEX(Scores,1000,A683),Grade),"")</f>
        <v/>
      </c>
      <c r="J683" s="128" t="str">
        <f>IF(B683&lt;&gt;"",_xlfn.VAR.S(INDEX(Scores,1,A683):INDEX(Scores,1000,A683)),"")</f>
        <v/>
      </c>
      <c r="K683" s="128" t="str">
        <f>IF(B683&lt;&gt;"",_xlfn.STDEV.S(INDEX(Scores,1,A683):INDEX(Scores,1000,A683)),"")</f>
        <v/>
      </c>
    </row>
    <row r="684" spans="1:11" x14ac:dyDescent="0.35">
      <c r="A684" s="122" t="str">
        <f t="shared" si="22"/>
        <v/>
      </c>
      <c r="B684" s="124" t="str">
        <f>IFERROR(LOOKUP(A684,'2. Enter scores'!$G$12:$AE$12,'2. Enter scores'!$G$14:$AE$14),"")</f>
        <v/>
      </c>
      <c r="C684" s="116" t="str">
        <f>IF(B684&lt;&gt;"",MIN(INDEX(Scores,1,A684):INDEX(Scores,1000,A684)),"")</f>
        <v/>
      </c>
      <c r="D684" s="116" t="str">
        <f>IF(B684&lt;&gt;"",MAX(INDEX(Scores,1,A684):INDEX(Scores,1000,A684)),"")</f>
        <v/>
      </c>
      <c r="E684" s="116" t="str">
        <f t="shared" si="21"/>
        <v/>
      </c>
      <c r="F684" s="116" t="str">
        <f>IF(B684&lt;&gt;"",SUM(INDEX(Scores,1,A684):INDEX(Scores,1000,A684))/(Number_of_participants*E684),"")</f>
        <v/>
      </c>
      <c r="G684" s="116" t="str">
        <f>IF(B684&lt;&gt;"",CORREL(INDEX(Scores,1,A684):INDEX(Scores,1000,A684),INDEX(Rest_scores,1,A684):INDEX(Rest_scores,1000,A684)),"")</f>
        <v/>
      </c>
      <c r="H684" s="116" t="str">
        <f>IF(B684&lt;&gt;"",CORREL(INDEX(Scores,1,A684):INDEX(Scores,1000,A684),Total_score),"")</f>
        <v/>
      </c>
      <c r="I684" s="116" t="str">
        <f>IF(B684&lt;&gt;"",CORREL(INDEX(Scores,1,A684):INDEX(Scores,1000,A684),Grade),"")</f>
        <v/>
      </c>
      <c r="J684" s="128" t="str">
        <f>IF(B684&lt;&gt;"",_xlfn.VAR.S(INDEX(Scores,1,A684):INDEX(Scores,1000,A684)),"")</f>
        <v/>
      </c>
      <c r="K684" s="128" t="str">
        <f>IF(B684&lt;&gt;"",_xlfn.STDEV.S(INDEX(Scores,1,A684):INDEX(Scores,1000,A684)),"")</f>
        <v/>
      </c>
    </row>
    <row r="685" spans="1:11" x14ac:dyDescent="0.35">
      <c r="A685" s="122" t="str">
        <f t="shared" si="22"/>
        <v/>
      </c>
      <c r="B685" s="124" t="str">
        <f>IFERROR(LOOKUP(A685,'2. Enter scores'!$G$12:$AE$12,'2. Enter scores'!$G$14:$AE$14),"")</f>
        <v/>
      </c>
      <c r="C685" s="116" t="str">
        <f>IF(B685&lt;&gt;"",MIN(INDEX(Scores,1,A685):INDEX(Scores,1000,A685)),"")</f>
        <v/>
      </c>
      <c r="D685" s="116" t="str">
        <f>IF(B685&lt;&gt;"",MAX(INDEX(Scores,1,A685):INDEX(Scores,1000,A685)),"")</f>
        <v/>
      </c>
      <c r="E685" s="116" t="str">
        <f t="shared" si="21"/>
        <v/>
      </c>
      <c r="F685" s="116" t="str">
        <f>IF(B685&lt;&gt;"",SUM(INDEX(Scores,1,A685):INDEX(Scores,1000,A685))/(Number_of_participants*E685),"")</f>
        <v/>
      </c>
      <c r="G685" s="116" t="str">
        <f>IF(B685&lt;&gt;"",CORREL(INDEX(Scores,1,A685):INDEX(Scores,1000,A685),INDEX(Rest_scores,1,A685):INDEX(Rest_scores,1000,A685)),"")</f>
        <v/>
      </c>
      <c r="H685" s="116" t="str">
        <f>IF(B685&lt;&gt;"",CORREL(INDEX(Scores,1,A685):INDEX(Scores,1000,A685),Total_score),"")</f>
        <v/>
      </c>
      <c r="I685" s="116" t="str">
        <f>IF(B685&lt;&gt;"",CORREL(INDEX(Scores,1,A685):INDEX(Scores,1000,A685),Grade),"")</f>
        <v/>
      </c>
      <c r="J685" s="128" t="str">
        <f>IF(B685&lt;&gt;"",_xlfn.VAR.S(INDEX(Scores,1,A685):INDEX(Scores,1000,A685)),"")</f>
        <v/>
      </c>
      <c r="K685" s="128" t="str">
        <f>IF(B685&lt;&gt;"",_xlfn.STDEV.S(INDEX(Scores,1,A685):INDEX(Scores,1000,A685)),"")</f>
        <v/>
      </c>
    </row>
    <row r="686" spans="1:11" x14ac:dyDescent="0.35">
      <c r="A686" s="122" t="str">
        <f t="shared" si="22"/>
        <v/>
      </c>
      <c r="B686" s="124" t="str">
        <f>IFERROR(LOOKUP(A686,'2. Enter scores'!$G$12:$AE$12,'2. Enter scores'!$G$14:$AE$14),"")</f>
        <v/>
      </c>
      <c r="C686" s="116" t="str">
        <f>IF(B686&lt;&gt;"",MIN(INDEX(Scores,1,A686):INDEX(Scores,1000,A686)),"")</f>
        <v/>
      </c>
      <c r="D686" s="116" t="str">
        <f>IF(B686&lt;&gt;"",MAX(INDEX(Scores,1,A686):INDEX(Scores,1000,A686)),"")</f>
        <v/>
      </c>
      <c r="E686" s="116" t="str">
        <f t="shared" si="21"/>
        <v/>
      </c>
      <c r="F686" s="116" t="str">
        <f>IF(B686&lt;&gt;"",SUM(INDEX(Scores,1,A686):INDEX(Scores,1000,A686))/(Number_of_participants*E686),"")</f>
        <v/>
      </c>
      <c r="G686" s="116" t="str">
        <f>IF(B686&lt;&gt;"",CORREL(INDEX(Scores,1,A686):INDEX(Scores,1000,A686),INDEX(Rest_scores,1,A686):INDEX(Rest_scores,1000,A686)),"")</f>
        <v/>
      </c>
      <c r="H686" s="116" t="str">
        <f>IF(B686&lt;&gt;"",CORREL(INDEX(Scores,1,A686):INDEX(Scores,1000,A686),Total_score),"")</f>
        <v/>
      </c>
      <c r="I686" s="116" t="str">
        <f>IF(B686&lt;&gt;"",CORREL(INDEX(Scores,1,A686):INDEX(Scores,1000,A686),Grade),"")</f>
        <v/>
      </c>
      <c r="J686" s="128" t="str">
        <f>IF(B686&lt;&gt;"",_xlfn.VAR.S(INDEX(Scores,1,A686):INDEX(Scores,1000,A686)),"")</f>
        <v/>
      </c>
      <c r="K686" s="128" t="str">
        <f>IF(B686&lt;&gt;"",_xlfn.STDEV.S(INDEX(Scores,1,A686):INDEX(Scores,1000,A686)),"")</f>
        <v/>
      </c>
    </row>
    <row r="687" spans="1:11" x14ac:dyDescent="0.35">
      <c r="A687" s="122" t="str">
        <f t="shared" si="22"/>
        <v/>
      </c>
      <c r="B687" s="124" t="str">
        <f>IFERROR(LOOKUP(A687,'2. Enter scores'!$G$12:$AE$12,'2. Enter scores'!$G$14:$AE$14),"")</f>
        <v/>
      </c>
      <c r="C687" s="116" t="str">
        <f>IF(B687&lt;&gt;"",MIN(INDEX(Scores,1,A687):INDEX(Scores,1000,A687)),"")</f>
        <v/>
      </c>
      <c r="D687" s="116" t="str">
        <f>IF(B687&lt;&gt;"",MAX(INDEX(Scores,1,A687):INDEX(Scores,1000,A687)),"")</f>
        <v/>
      </c>
      <c r="E687" s="116" t="str">
        <f t="shared" si="21"/>
        <v/>
      </c>
      <c r="F687" s="116" t="str">
        <f>IF(B687&lt;&gt;"",SUM(INDEX(Scores,1,A687):INDEX(Scores,1000,A687))/(Number_of_participants*E687),"")</f>
        <v/>
      </c>
      <c r="G687" s="116" t="str">
        <f>IF(B687&lt;&gt;"",CORREL(INDEX(Scores,1,A687):INDEX(Scores,1000,A687),INDEX(Rest_scores,1,A687):INDEX(Rest_scores,1000,A687)),"")</f>
        <v/>
      </c>
      <c r="H687" s="116" t="str">
        <f>IF(B687&lt;&gt;"",CORREL(INDEX(Scores,1,A687):INDEX(Scores,1000,A687),Total_score),"")</f>
        <v/>
      </c>
      <c r="I687" s="116" t="str">
        <f>IF(B687&lt;&gt;"",CORREL(INDEX(Scores,1,A687):INDEX(Scores,1000,A687),Grade),"")</f>
        <v/>
      </c>
      <c r="J687" s="128" t="str">
        <f>IF(B687&lt;&gt;"",_xlfn.VAR.S(INDEX(Scores,1,A687):INDEX(Scores,1000,A687)),"")</f>
        <v/>
      </c>
      <c r="K687" s="128" t="str">
        <f>IF(B687&lt;&gt;"",_xlfn.STDEV.S(INDEX(Scores,1,A687):INDEX(Scores,1000,A687)),"")</f>
        <v/>
      </c>
    </row>
    <row r="688" spans="1:11" x14ac:dyDescent="0.35">
      <c r="A688" s="122" t="str">
        <f t="shared" si="22"/>
        <v/>
      </c>
      <c r="B688" s="124" t="str">
        <f>IFERROR(LOOKUP(A688,'2. Enter scores'!$G$12:$AE$12,'2. Enter scores'!$G$14:$AE$14),"")</f>
        <v/>
      </c>
      <c r="C688" s="116" t="str">
        <f>IF(B688&lt;&gt;"",MIN(INDEX(Scores,1,A688):INDEX(Scores,1000,A688)),"")</f>
        <v/>
      </c>
      <c r="D688" s="116" t="str">
        <f>IF(B688&lt;&gt;"",MAX(INDEX(Scores,1,A688):INDEX(Scores,1000,A688)),"")</f>
        <v/>
      </c>
      <c r="E688" s="116" t="str">
        <f t="shared" si="21"/>
        <v/>
      </c>
      <c r="F688" s="116" t="str">
        <f>IF(B688&lt;&gt;"",SUM(INDEX(Scores,1,A688):INDEX(Scores,1000,A688))/(Number_of_participants*E688),"")</f>
        <v/>
      </c>
      <c r="G688" s="116" t="str">
        <f>IF(B688&lt;&gt;"",CORREL(INDEX(Scores,1,A688):INDEX(Scores,1000,A688),INDEX(Rest_scores,1,A688):INDEX(Rest_scores,1000,A688)),"")</f>
        <v/>
      </c>
      <c r="H688" s="116" t="str">
        <f>IF(B688&lt;&gt;"",CORREL(INDEX(Scores,1,A688):INDEX(Scores,1000,A688),Total_score),"")</f>
        <v/>
      </c>
      <c r="I688" s="116" t="str">
        <f>IF(B688&lt;&gt;"",CORREL(INDEX(Scores,1,A688):INDEX(Scores,1000,A688),Grade),"")</f>
        <v/>
      </c>
      <c r="J688" s="128" t="str">
        <f>IF(B688&lt;&gt;"",_xlfn.VAR.S(INDEX(Scores,1,A688):INDEX(Scores,1000,A688)),"")</f>
        <v/>
      </c>
      <c r="K688" s="128" t="str">
        <f>IF(B688&lt;&gt;"",_xlfn.STDEV.S(INDEX(Scores,1,A688):INDEX(Scores,1000,A688)),"")</f>
        <v/>
      </c>
    </row>
    <row r="689" spans="1:11" x14ac:dyDescent="0.35">
      <c r="A689" s="122" t="str">
        <f t="shared" si="22"/>
        <v/>
      </c>
      <c r="B689" s="124" t="str">
        <f>IFERROR(LOOKUP(A689,'2. Enter scores'!$G$12:$AE$12,'2. Enter scores'!$G$14:$AE$14),"")</f>
        <v/>
      </c>
      <c r="C689" s="116" t="str">
        <f>IF(B689&lt;&gt;"",MIN(INDEX(Scores,1,A689):INDEX(Scores,1000,A689)),"")</f>
        <v/>
      </c>
      <c r="D689" s="116" t="str">
        <f>IF(B689&lt;&gt;"",MAX(INDEX(Scores,1,A689):INDEX(Scores,1000,A689)),"")</f>
        <v/>
      </c>
      <c r="E689" s="116" t="str">
        <f t="shared" si="21"/>
        <v/>
      </c>
      <c r="F689" s="116" t="str">
        <f>IF(B689&lt;&gt;"",SUM(INDEX(Scores,1,A689):INDEX(Scores,1000,A689))/(Number_of_participants*E689),"")</f>
        <v/>
      </c>
      <c r="G689" s="116" t="str">
        <f>IF(B689&lt;&gt;"",CORREL(INDEX(Scores,1,A689):INDEX(Scores,1000,A689),INDEX(Rest_scores,1,A689):INDEX(Rest_scores,1000,A689)),"")</f>
        <v/>
      </c>
      <c r="H689" s="116" t="str">
        <f>IF(B689&lt;&gt;"",CORREL(INDEX(Scores,1,A689):INDEX(Scores,1000,A689),Total_score),"")</f>
        <v/>
      </c>
      <c r="I689" s="116" t="str">
        <f>IF(B689&lt;&gt;"",CORREL(INDEX(Scores,1,A689):INDEX(Scores,1000,A689),Grade),"")</f>
        <v/>
      </c>
      <c r="J689" s="128" t="str">
        <f>IF(B689&lt;&gt;"",_xlfn.VAR.S(INDEX(Scores,1,A689):INDEX(Scores,1000,A689)),"")</f>
        <v/>
      </c>
      <c r="K689" s="128" t="str">
        <f>IF(B689&lt;&gt;"",_xlfn.STDEV.S(INDEX(Scores,1,A689):INDEX(Scores,1000,A689)),"")</f>
        <v/>
      </c>
    </row>
    <row r="690" spans="1:11" x14ac:dyDescent="0.35">
      <c r="A690" s="122" t="str">
        <f t="shared" si="22"/>
        <v/>
      </c>
      <c r="B690" s="124" t="str">
        <f>IFERROR(LOOKUP(A690,'2. Enter scores'!$G$12:$AE$12,'2. Enter scores'!$G$14:$AE$14),"")</f>
        <v/>
      </c>
      <c r="C690" s="116" t="str">
        <f>IF(B690&lt;&gt;"",MIN(INDEX(Scores,1,A690):INDEX(Scores,1000,A690)),"")</f>
        <v/>
      </c>
      <c r="D690" s="116" t="str">
        <f>IF(B690&lt;&gt;"",MAX(INDEX(Scores,1,A690):INDEX(Scores,1000,A690)),"")</f>
        <v/>
      </c>
      <c r="E690" s="116" t="str">
        <f t="shared" si="21"/>
        <v/>
      </c>
      <c r="F690" s="116" t="str">
        <f>IF(B690&lt;&gt;"",SUM(INDEX(Scores,1,A690):INDEX(Scores,1000,A690))/(Number_of_participants*E690),"")</f>
        <v/>
      </c>
      <c r="G690" s="116" t="str">
        <f>IF(B690&lt;&gt;"",CORREL(INDEX(Scores,1,A690):INDEX(Scores,1000,A690),INDEX(Rest_scores,1,A690):INDEX(Rest_scores,1000,A690)),"")</f>
        <v/>
      </c>
      <c r="H690" s="116" t="str">
        <f>IF(B690&lt;&gt;"",CORREL(INDEX(Scores,1,A690):INDEX(Scores,1000,A690),Total_score),"")</f>
        <v/>
      </c>
      <c r="I690" s="116" t="str">
        <f>IF(B690&lt;&gt;"",CORREL(INDEX(Scores,1,A690):INDEX(Scores,1000,A690),Grade),"")</f>
        <v/>
      </c>
      <c r="J690" s="128" t="str">
        <f>IF(B690&lt;&gt;"",_xlfn.VAR.S(INDEX(Scores,1,A690):INDEX(Scores,1000,A690)),"")</f>
        <v/>
      </c>
      <c r="K690" s="128" t="str">
        <f>IF(B690&lt;&gt;"",_xlfn.STDEV.S(INDEX(Scores,1,A690):INDEX(Scores,1000,A690)),"")</f>
        <v/>
      </c>
    </row>
    <row r="691" spans="1:11" x14ac:dyDescent="0.35">
      <c r="A691" s="122" t="str">
        <f t="shared" si="22"/>
        <v/>
      </c>
      <c r="B691" s="124" t="str">
        <f>IFERROR(LOOKUP(A691,'2. Enter scores'!$G$12:$AE$12,'2. Enter scores'!$G$14:$AE$14),"")</f>
        <v/>
      </c>
      <c r="C691" s="116" t="str">
        <f>IF(B691&lt;&gt;"",MIN(INDEX(Scores,1,A691):INDEX(Scores,1000,A691)),"")</f>
        <v/>
      </c>
      <c r="D691" s="116" t="str">
        <f>IF(B691&lt;&gt;"",MAX(INDEX(Scores,1,A691):INDEX(Scores,1000,A691)),"")</f>
        <v/>
      </c>
      <c r="E691" s="116" t="str">
        <f t="shared" si="21"/>
        <v/>
      </c>
      <c r="F691" s="116" t="str">
        <f>IF(B691&lt;&gt;"",SUM(INDEX(Scores,1,A691):INDEX(Scores,1000,A691))/(Number_of_participants*E691),"")</f>
        <v/>
      </c>
      <c r="G691" s="116" t="str">
        <f>IF(B691&lt;&gt;"",CORREL(INDEX(Scores,1,A691):INDEX(Scores,1000,A691),INDEX(Rest_scores,1,A691):INDEX(Rest_scores,1000,A691)),"")</f>
        <v/>
      </c>
      <c r="H691" s="116" t="str">
        <f>IF(B691&lt;&gt;"",CORREL(INDEX(Scores,1,A691):INDEX(Scores,1000,A691),Total_score),"")</f>
        <v/>
      </c>
      <c r="I691" s="116" t="str">
        <f>IF(B691&lt;&gt;"",CORREL(INDEX(Scores,1,A691):INDEX(Scores,1000,A691),Grade),"")</f>
        <v/>
      </c>
      <c r="J691" s="128" t="str">
        <f>IF(B691&lt;&gt;"",_xlfn.VAR.S(INDEX(Scores,1,A691):INDEX(Scores,1000,A691)),"")</f>
        <v/>
      </c>
      <c r="K691" s="128" t="str">
        <f>IF(B691&lt;&gt;"",_xlfn.STDEV.S(INDEX(Scores,1,A691):INDEX(Scores,1000,A691)),"")</f>
        <v/>
      </c>
    </row>
    <row r="692" spans="1:11" x14ac:dyDescent="0.35">
      <c r="A692" s="122" t="str">
        <f t="shared" si="22"/>
        <v/>
      </c>
      <c r="B692" s="124" t="str">
        <f>IFERROR(LOOKUP(A692,'2. Enter scores'!$G$12:$AE$12,'2. Enter scores'!$G$14:$AE$14),"")</f>
        <v/>
      </c>
      <c r="C692" s="116" t="str">
        <f>IF(B692&lt;&gt;"",MIN(INDEX(Scores,1,A692):INDEX(Scores,1000,A692)),"")</f>
        <v/>
      </c>
      <c r="D692" s="116" t="str">
        <f>IF(B692&lt;&gt;"",MAX(INDEX(Scores,1,A692):INDEX(Scores,1000,A692)),"")</f>
        <v/>
      </c>
      <c r="E692" s="116" t="str">
        <f t="shared" si="21"/>
        <v/>
      </c>
      <c r="F692" s="116" t="str">
        <f>IF(B692&lt;&gt;"",SUM(INDEX(Scores,1,A692):INDEX(Scores,1000,A692))/(Number_of_participants*E692),"")</f>
        <v/>
      </c>
      <c r="G692" s="116" t="str">
        <f>IF(B692&lt;&gt;"",CORREL(INDEX(Scores,1,A692):INDEX(Scores,1000,A692),INDEX(Rest_scores,1,A692):INDEX(Rest_scores,1000,A692)),"")</f>
        <v/>
      </c>
      <c r="H692" s="116" t="str">
        <f>IF(B692&lt;&gt;"",CORREL(INDEX(Scores,1,A692):INDEX(Scores,1000,A692),Total_score),"")</f>
        <v/>
      </c>
      <c r="I692" s="116" t="str">
        <f>IF(B692&lt;&gt;"",CORREL(INDEX(Scores,1,A692):INDEX(Scores,1000,A692),Grade),"")</f>
        <v/>
      </c>
      <c r="J692" s="128" t="str">
        <f>IF(B692&lt;&gt;"",_xlfn.VAR.S(INDEX(Scores,1,A692):INDEX(Scores,1000,A692)),"")</f>
        <v/>
      </c>
      <c r="K692" s="128" t="str">
        <f>IF(B692&lt;&gt;"",_xlfn.STDEV.S(INDEX(Scores,1,A692):INDEX(Scores,1000,A692)),"")</f>
        <v/>
      </c>
    </row>
    <row r="693" spans="1:11" x14ac:dyDescent="0.35">
      <c r="A693" s="122" t="str">
        <f t="shared" si="22"/>
        <v/>
      </c>
      <c r="B693" s="124" t="str">
        <f>IFERROR(LOOKUP(A693,'2. Enter scores'!$G$12:$AE$12,'2. Enter scores'!$G$14:$AE$14),"")</f>
        <v/>
      </c>
      <c r="C693" s="116" t="str">
        <f>IF(B693&lt;&gt;"",MIN(INDEX(Scores,1,A693):INDEX(Scores,1000,A693)),"")</f>
        <v/>
      </c>
      <c r="D693" s="116" t="str">
        <f>IF(B693&lt;&gt;"",MAX(INDEX(Scores,1,A693):INDEX(Scores,1000,A693)),"")</f>
        <v/>
      </c>
      <c r="E693" s="116" t="str">
        <f t="shared" si="21"/>
        <v/>
      </c>
      <c r="F693" s="116" t="str">
        <f>IF(B693&lt;&gt;"",SUM(INDEX(Scores,1,A693):INDEX(Scores,1000,A693))/(Number_of_participants*E693),"")</f>
        <v/>
      </c>
      <c r="G693" s="116" t="str">
        <f>IF(B693&lt;&gt;"",CORREL(INDEX(Scores,1,A693):INDEX(Scores,1000,A693),INDEX(Rest_scores,1,A693):INDEX(Rest_scores,1000,A693)),"")</f>
        <v/>
      </c>
      <c r="H693" s="116" t="str">
        <f>IF(B693&lt;&gt;"",CORREL(INDEX(Scores,1,A693):INDEX(Scores,1000,A693),Total_score),"")</f>
        <v/>
      </c>
      <c r="I693" s="116" t="str">
        <f>IF(B693&lt;&gt;"",CORREL(INDEX(Scores,1,A693):INDEX(Scores,1000,A693),Grade),"")</f>
        <v/>
      </c>
      <c r="J693" s="128" t="str">
        <f>IF(B693&lt;&gt;"",_xlfn.VAR.S(INDEX(Scores,1,A693):INDEX(Scores,1000,A693)),"")</f>
        <v/>
      </c>
      <c r="K693" s="128" t="str">
        <f>IF(B693&lt;&gt;"",_xlfn.STDEV.S(INDEX(Scores,1,A693):INDEX(Scores,1000,A693)),"")</f>
        <v/>
      </c>
    </row>
    <row r="694" spans="1:11" x14ac:dyDescent="0.35">
      <c r="A694" s="122" t="str">
        <f t="shared" si="22"/>
        <v/>
      </c>
      <c r="B694" s="124" t="str">
        <f>IFERROR(LOOKUP(A694,'2. Enter scores'!$G$12:$AE$12,'2. Enter scores'!$G$14:$AE$14),"")</f>
        <v/>
      </c>
      <c r="C694" s="116" t="str">
        <f>IF(B694&lt;&gt;"",MIN(INDEX(Scores,1,A694):INDEX(Scores,1000,A694)),"")</f>
        <v/>
      </c>
      <c r="D694" s="116" t="str">
        <f>IF(B694&lt;&gt;"",MAX(INDEX(Scores,1,A694):INDEX(Scores,1000,A694)),"")</f>
        <v/>
      </c>
      <c r="E694" s="116" t="str">
        <f t="shared" si="21"/>
        <v/>
      </c>
      <c r="F694" s="116" t="str">
        <f>IF(B694&lt;&gt;"",SUM(INDEX(Scores,1,A694):INDEX(Scores,1000,A694))/(Number_of_participants*E694),"")</f>
        <v/>
      </c>
      <c r="G694" s="116" t="str">
        <f>IF(B694&lt;&gt;"",CORREL(INDEX(Scores,1,A694):INDEX(Scores,1000,A694),INDEX(Rest_scores,1,A694):INDEX(Rest_scores,1000,A694)),"")</f>
        <v/>
      </c>
      <c r="H694" s="116" t="str">
        <f>IF(B694&lt;&gt;"",CORREL(INDEX(Scores,1,A694):INDEX(Scores,1000,A694),Total_score),"")</f>
        <v/>
      </c>
      <c r="I694" s="116" t="str">
        <f>IF(B694&lt;&gt;"",CORREL(INDEX(Scores,1,A694):INDEX(Scores,1000,A694),Grade),"")</f>
        <v/>
      </c>
      <c r="J694" s="128" t="str">
        <f>IF(B694&lt;&gt;"",_xlfn.VAR.S(INDEX(Scores,1,A694):INDEX(Scores,1000,A694)),"")</f>
        <v/>
      </c>
      <c r="K694" s="128" t="str">
        <f>IF(B694&lt;&gt;"",_xlfn.STDEV.S(INDEX(Scores,1,A694):INDEX(Scores,1000,A694)),"")</f>
        <v/>
      </c>
    </row>
    <row r="695" spans="1:11" x14ac:dyDescent="0.35">
      <c r="A695" s="122" t="str">
        <f t="shared" si="22"/>
        <v/>
      </c>
      <c r="B695" s="124" t="str">
        <f>IFERROR(LOOKUP(A695,'2. Enter scores'!$G$12:$AE$12,'2. Enter scores'!$G$14:$AE$14),"")</f>
        <v/>
      </c>
      <c r="C695" s="116" t="str">
        <f>IF(B695&lt;&gt;"",MIN(INDEX(Scores,1,A695):INDEX(Scores,1000,A695)),"")</f>
        <v/>
      </c>
      <c r="D695" s="116" t="str">
        <f>IF(B695&lt;&gt;"",MAX(INDEX(Scores,1,A695):INDEX(Scores,1000,A695)),"")</f>
        <v/>
      </c>
      <c r="E695" s="116" t="str">
        <f t="shared" si="21"/>
        <v/>
      </c>
      <c r="F695" s="116" t="str">
        <f>IF(B695&lt;&gt;"",SUM(INDEX(Scores,1,A695):INDEX(Scores,1000,A695))/(Number_of_participants*E695),"")</f>
        <v/>
      </c>
      <c r="G695" s="116" t="str">
        <f>IF(B695&lt;&gt;"",CORREL(INDEX(Scores,1,A695):INDEX(Scores,1000,A695),INDEX(Rest_scores,1,A695):INDEX(Rest_scores,1000,A695)),"")</f>
        <v/>
      </c>
      <c r="H695" s="116" t="str">
        <f>IF(B695&lt;&gt;"",CORREL(INDEX(Scores,1,A695):INDEX(Scores,1000,A695),Total_score),"")</f>
        <v/>
      </c>
      <c r="I695" s="116" t="str">
        <f>IF(B695&lt;&gt;"",CORREL(INDEX(Scores,1,A695):INDEX(Scores,1000,A695),Grade),"")</f>
        <v/>
      </c>
      <c r="J695" s="128" t="str">
        <f>IF(B695&lt;&gt;"",_xlfn.VAR.S(INDEX(Scores,1,A695):INDEX(Scores,1000,A695)),"")</f>
        <v/>
      </c>
      <c r="K695" s="128" t="str">
        <f>IF(B695&lt;&gt;"",_xlfn.STDEV.S(INDEX(Scores,1,A695):INDEX(Scores,1000,A695)),"")</f>
        <v/>
      </c>
    </row>
    <row r="696" spans="1:11" x14ac:dyDescent="0.35">
      <c r="A696" s="122" t="str">
        <f t="shared" si="22"/>
        <v/>
      </c>
      <c r="B696" s="124" t="str">
        <f>IFERROR(LOOKUP(A696,'2. Enter scores'!$G$12:$AE$12,'2. Enter scores'!$G$14:$AE$14),"")</f>
        <v/>
      </c>
      <c r="C696" s="116" t="str">
        <f>IF(B696&lt;&gt;"",MIN(INDEX(Scores,1,A696):INDEX(Scores,1000,A696)),"")</f>
        <v/>
      </c>
      <c r="D696" s="116" t="str">
        <f>IF(B696&lt;&gt;"",MAX(INDEX(Scores,1,A696):INDEX(Scores,1000,A696)),"")</f>
        <v/>
      </c>
      <c r="E696" s="116" t="str">
        <f t="shared" si="21"/>
        <v/>
      </c>
      <c r="F696" s="116" t="str">
        <f>IF(B696&lt;&gt;"",SUM(INDEX(Scores,1,A696):INDEX(Scores,1000,A696))/(Number_of_participants*E696),"")</f>
        <v/>
      </c>
      <c r="G696" s="116" t="str">
        <f>IF(B696&lt;&gt;"",CORREL(INDEX(Scores,1,A696):INDEX(Scores,1000,A696),INDEX(Rest_scores,1,A696):INDEX(Rest_scores,1000,A696)),"")</f>
        <v/>
      </c>
      <c r="H696" s="116" t="str">
        <f>IF(B696&lt;&gt;"",CORREL(INDEX(Scores,1,A696):INDEX(Scores,1000,A696),Total_score),"")</f>
        <v/>
      </c>
      <c r="I696" s="116" t="str">
        <f>IF(B696&lt;&gt;"",CORREL(INDEX(Scores,1,A696):INDEX(Scores,1000,A696),Grade),"")</f>
        <v/>
      </c>
      <c r="J696" s="128" t="str">
        <f>IF(B696&lt;&gt;"",_xlfn.VAR.S(INDEX(Scores,1,A696):INDEX(Scores,1000,A696)),"")</f>
        <v/>
      </c>
      <c r="K696" s="128" t="str">
        <f>IF(B696&lt;&gt;"",_xlfn.STDEV.S(INDEX(Scores,1,A696):INDEX(Scores,1000,A696)),"")</f>
        <v/>
      </c>
    </row>
    <row r="697" spans="1:11" x14ac:dyDescent="0.35">
      <c r="A697" s="122" t="str">
        <f t="shared" si="22"/>
        <v/>
      </c>
      <c r="B697" s="124" t="str">
        <f>IFERROR(LOOKUP(A697,'2. Enter scores'!$G$12:$AE$12,'2. Enter scores'!$G$14:$AE$14),"")</f>
        <v/>
      </c>
      <c r="C697" s="116" t="str">
        <f>IF(B697&lt;&gt;"",MIN(INDEX(Scores,1,A697):INDEX(Scores,1000,A697)),"")</f>
        <v/>
      </c>
      <c r="D697" s="116" t="str">
        <f>IF(B697&lt;&gt;"",MAX(INDEX(Scores,1,A697):INDEX(Scores,1000,A697)),"")</f>
        <v/>
      </c>
      <c r="E697" s="116" t="str">
        <f t="shared" si="21"/>
        <v/>
      </c>
      <c r="F697" s="116" t="str">
        <f>IF(B697&lt;&gt;"",SUM(INDEX(Scores,1,A697):INDEX(Scores,1000,A697))/(Number_of_participants*E697),"")</f>
        <v/>
      </c>
      <c r="G697" s="116" t="str">
        <f>IF(B697&lt;&gt;"",CORREL(INDEX(Scores,1,A697):INDEX(Scores,1000,A697),INDEX(Rest_scores,1,A697):INDEX(Rest_scores,1000,A697)),"")</f>
        <v/>
      </c>
      <c r="H697" s="116" t="str">
        <f>IF(B697&lt;&gt;"",CORREL(INDEX(Scores,1,A697):INDEX(Scores,1000,A697),Total_score),"")</f>
        <v/>
      </c>
      <c r="I697" s="116" t="str">
        <f>IF(B697&lt;&gt;"",CORREL(INDEX(Scores,1,A697):INDEX(Scores,1000,A697),Grade),"")</f>
        <v/>
      </c>
      <c r="J697" s="128" t="str">
        <f>IF(B697&lt;&gt;"",_xlfn.VAR.S(INDEX(Scores,1,A697):INDEX(Scores,1000,A697)),"")</f>
        <v/>
      </c>
      <c r="K697" s="128" t="str">
        <f>IF(B697&lt;&gt;"",_xlfn.STDEV.S(INDEX(Scores,1,A697):INDEX(Scores,1000,A697)),"")</f>
        <v/>
      </c>
    </row>
    <row r="698" spans="1:11" x14ac:dyDescent="0.35">
      <c r="A698" s="122" t="str">
        <f t="shared" si="22"/>
        <v/>
      </c>
      <c r="B698" s="124" t="str">
        <f>IFERROR(LOOKUP(A698,'2. Enter scores'!$G$12:$AE$12,'2. Enter scores'!$G$14:$AE$14),"")</f>
        <v/>
      </c>
      <c r="C698" s="116" t="str">
        <f>IF(B698&lt;&gt;"",MIN(INDEX(Scores,1,A698):INDEX(Scores,1000,A698)),"")</f>
        <v/>
      </c>
      <c r="D698" s="116" t="str">
        <f>IF(B698&lt;&gt;"",MAX(INDEX(Scores,1,A698):INDEX(Scores,1000,A698)),"")</f>
        <v/>
      </c>
      <c r="E698" s="116" t="str">
        <f t="shared" si="21"/>
        <v/>
      </c>
      <c r="F698" s="116" t="str">
        <f>IF(B698&lt;&gt;"",SUM(INDEX(Scores,1,A698):INDEX(Scores,1000,A698))/(Number_of_participants*E698),"")</f>
        <v/>
      </c>
      <c r="G698" s="116" t="str">
        <f>IF(B698&lt;&gt;"",CORREL(INDEX(Scores,1,A698):INDEX(Scores,1000,A698),INDEX(Rest_scores,1,A698):INDEX(Rest_scores,1000,A698)),"")</f>
        <v/>
      </c>
      <c r="H698" s="116" t="str">
        <f>IF(B698&lt;&gt;"",CORREL(INDEX(Scores,1,A698):INDEX(Scores,1000,A698),Total_score),"")</f>
        <v/>
      </c>
      <c r="I698" s="116" t="str">
        <f>IF(B698&lt;&gt;"",CORREL(INDEX(Scores,1,A698):INDEX(Scores,1000,A698),Grade),"")</f>
        <v/>
      </c>
      <c r="J698" s="128" t="str">
        <f>IF(B698&lt;&gt;"",_xlfn.VAR.S(INDEX(Scores,1,A698):INDEX(Scores,1000,A698)),"")</f>
        <v/>
      </c>
      <c r="K698" s="128" t="str">
        <f>IF(B698&lt;&gt;"",_xlfn.STDEV.S(INDEX(Scores,1,A698):INDEX(Scores,1000,A698)),"")</f>
        <v/>
      </c>
    </row>
    <row r="699" spans="1:11" x14ac:dyDescent="0.35">
      <c r="A699" s="122" t="str">
        <f t="shared" si="22"/>
        <v/>
      </c>
      <c r="B699" s="124" t="str">
        <f>IFERROR(LOOKUP(A699,'2. Enter scores'!$G$12:$AE$12,'2. Enter scores'!$G$14:$AE$14),"")</f>
        <v/>
      </c>
      <c r="C699" s="116" t="str">
        <f>IF(B699&lt;&gt;"",MIN(INDEX(Scores,1,A699):INDEX(Scores,1000,A699)),"")</f>
        <v/>
      </c>
      <c r="D699" s="116" t="str">
        <f>IF(B699&lt;&gt;"",MAX(INDEX(Scores,1,A699):INDEX(Scores,1000,A699)),"")</f>
        <v/>
      </c>
      <c r="E699" s="116" t="str">
        <f t="shared" si="21"/>
        <v/>
      </c>
      <c r="F699" s="116" t="str">
        <f>IF(B699&lt;&gt;"",SUM(INDEX(Scores,1,A699):INDEX(Scores,1000,A699))/(Number_of_participants*E699),"")</f>
        <v/>
      </c>
      <c r="G699" s="116" t="str">
        <f>IF(B699&lt;&gt;"",CORREL(INDEX(Scores,1,A699):INDEX(Scores,1000,A699),INDEX(Rest_scores,1,A699):INDEX(Rest_scores,1000,A699)),"")</f>
        <v/>
      </c>
      <c r="H699" s="116" t="str">
        <f>IF(B699&lt;&gt;"",CORREL(INDEX(Scores,1,A699):INDEX(Scores,1000,A699),Total_score),"")</f>
        <v/>
      </c>
      <c r="I699" s="116" t="str">
        <f>IF(B699&lt;&gt;"",CORREL(INDEX(Scores,1,A699):INDEX(Scores,1000,A699),Grade),"")</f>
        <v/>
      </c>
      <c r="J699" s="128" t="str">
        <f>IF(B699&lt;&gt;"",_xlfn.VAR.S(INDEX(Scores,1,A699):INDEX(Scores,1000,A699)),"")</f>
        <v/>
      </c>
      <c r="K699" s="128" t="str">
        <f>IF(B699&lt;&gt;"",_xlfn.STDEV.S(INDEX(Scores,1,A699):INDEX(Scores,1000,A699)),"")</f>
        <v/>
      </c>
    </row>
    <row r="700" spans="1:11" x14ac:dyDescent="0.35">
      <c r="A700" s="122" t="str">
        <f t="shared" si="22"/>
        <v/>
      </c>
      <c r="B700" s="124" t="str">
        <f>IFERROR(LOOKUP(A700,'2. Enter scores'!$G$12:$AE$12,'2. Enter scores'!$G$14:$AE$14),"")</f>
        <v/>
      </c>
      <c r="C700" s="116" t="str">
        <f>IF(B700&lt;&gt;"",MIN(INDEX(Scores,1,A700):INDEX(Scores,1000,A700)),"")</f>
        <v/>
      </c>
      <c r="D700" s="116" t="str">
        <f>IF(B700&lt;&gt;"",MAX(INDEX(Scores,1,A700):INDEX(Scores,1000,A700)),"")</f>
        <v/>
      </c>
      <c r="E700" s="116" t="str">
        <f t="shared" si="21"/>
        <v/>
      </c>
      <c r="F700" s="116" t="str">
        <f>IF(B700&lt;&gt;"",SUM(INDEX(Scores,1,A700):INDEX(Scores,1000,A700))/(Number_of_participants*E700),"")</f>
        <v/>
      </c>
      <c r="G700" s="116" t="str">
        <f>IF(B700&lt;&gt;"",CORREL(INDEX(Scores,1,A700):INDEX(Scores,1000,A700),INDEX(Rest_scores,1,A700):INDEX(Rest_scores,1000,A700)),"")</f>
        <v/>
      </c>
      <c r="H700" s="116" t="str">
        <f>IF(B700&lt;&gt;"",CORREL(INDEX(Scores,1,A700):INDEX(Scores,1000,A700),Total_score),"")</f>
        <v/>
      </c>
      <c r="I700" s="116" t="str">
        <f>IF(B700&lt;&gt;"",CORREL(INDEX(Scores,1,A700):INDEX(Scores,1000,A700),Grade),"")</f>
        <v/>
      </c>
      <c r="J700" s="128" t="str">
        <f>IF(B700&lt;&gt;"",_xlfn.VAR.S(INDEX(Scores,1,A700):INDEX(Scores,1000,A700)),"")</f>
        <v/>
      </c>
      <c r="K700" s="128" t="str">
        <f>IF(B700&lt;&gt;"",_xlfn.STDEV.S(INDEX(Scores,1,A700):INDEX(Scores,1000,A700)),"")</f>
        <v/>
      </c>
    </row>
    <row r="701" spans="1:11" x14ac:dyDescent="0.35">
      <c r="A701" s="122" t="str">
        <f t="shared" si="22"/>
        <v/>
      </c>
      <c r="B701" s="124" t="str">
        <f>IFERROR(LOOKUP(A701,'2. Enter scores'!$G$12:$AE$12,'2. Enter scores'!$G$14:$AE$14),"")</f>
        <v/>
      </c>
      <c r="C701" s="116" t="str">
        <f>IF(B701&lt;&gt;"",MIN(INDEX(Scores,1,A701):INDEX(Scores,1000,A701)),"")</f>
        <v/>
      </c>
      <c r="D701" s="116" t="str">
        <f>IF(B701&lt;&gt;"",MAX(INDEX(Scores,1,A701):INDEX(Scores,1000,A701)),"")</f>
        <v/>
      </c>
      <c r="E701" s="116" t="str">
        <f t="shared" si="21"/>
        <v/>
      </c>
      <c r="F701" s="116" t="str">
        <f>IF(B701&lt;&gt;"",SUM(INDEX(Scores,1,A701):INDEX(Scores,1000,A701))/(Number_of_participants*E701),"")</f>
        <v/>
      </c>
      <c r="G701" s="116" t="str">
        <f>IF(B701&lt;&gt;"",CORREL(INDEX(Scores,1,A701):INDEX(Scores,1000,A701),INDEX(Rest_scores,1,A701):INDEX(Rest_scores,1000,A701)),"")</f>
        <v/>
      </c>
      <c r="H701" s="116" t="str">
        <f>IF(B701&lt;&gt;"",CORREL(INDEX(Scores,1,A701):INDEX(Scores,1000,A701),Total_score),"")</f>
        <v/>
      </c>
      <c r="I701" s="116" t="str">
        <f>IF(B701&lt;&gt;"",CORREL(INDEX(Scores,1,A701):INDEX(Scores,1000,A701),Grade),"")</f>
        <v/>
      </c>
      <c r="J701" s="128" t="str">
        <f>IF(B701&lt;&gt;"",_xlfn.VAR.S(INDEX(Scores,1,A701):INDEX(Scores,1000,A701)),"")</f>
        <v/>
      </c>
      <c r="K701" s="128" t="str">
        <f>IF(B701&lt;&gt;"",_xlfn.STDEV.S(INDEX(Scores,1,A701):INDEX(Scores,1000,A701)),"")</f>
        <v/>
      </c>
    </row>
    <row r="702" spans="1:11" x14ac:dyDescent="0.35">
      <c r="A702" s="122" t="str">
        <f t="shared" si="22"/>
        <v/>
      </c>
      <c r="B702" s="124" t="str">
        <f>IFERROR(LOOKUP(A702,'2. Enter scores'!$G$12:$AE$12,'2. Enter scores'!$G$14:$AE$14),"")</f>
        <v/>
      </c>
      <c r="C702" s="116" t="str">
        <f>IF(B702&lt;&gt;"",MIN(INDEX(Scores,1,A702):INDEX(Scores,1000,A702)),"")</f>
        <v/>
      </c>
      <c r="D702" s="116" t="str">
        <f>IF(B702&lt;&gt;"",MAX(INDEX(Scores,1,A702):INDEX(Scores,1000,A702)),"")</f>
        <v/>
      </c>
      <c r="E702" s="116" t="str">
        <f t="shared" si="21"/>
        <v/>
      </c>
      <c r="F702" s="116" t="str">
        <f>IF(B702&lt;&gt;"",SUM(INDEX(Scores,1,A702):INDEX(Scores,1000,A702))/(Number_of_participants*E702),"")</f>
        <v/>
      </c>
      <c r="G702" s="116" t="str">
        <f>IF(B702&lt;&gt;"",CORREL(INDEX(Scores,1,A702):INDEX(Scores,1000,A702),INDEX(Rest_scores,1,A702):INDEX(Rest_scores,1000,A702)),"")</f>
        <v/>
      </c>
      <c r="H702" s="116" t="str">
        <f>IF(B702&lt;&gt;"",CORREL(INDEX(Scores,1,A702):INDEX(Scores,1000,A702),Total_score),"")</f>
        <v/>
      </c>
      <c r="I702" s="116" t="str">
        <f>IF(B702&lt;&gt;"",CORREL(INDEX(Scores,1,A702):INDEX(Scores,1000,A702),Grade),"")</f>
        <v/>
      </c>
      <c r="J702" s="128" t="str">
        <f>IF(B702&lt;&gt;"",_xlfn.VAR.S(INDEX(Scores,1,A702):INDEX(Scores,1000,A702)),"")</f>
        <v/>
      </c>
      <c r="K702" s="128" t="str">
        <f>IF(B702&lt;&gt;"",_xlfn.STDEV.S(INDEX(Scores,1,A702):INDEX(Scores,1000,A702)),"")</f>
        <v/>
      </c>
    </row>
    <row r="703" spans="1:11" x14ac:dyDescent="0.35">
      <c r="A703" s="122" t="str">
        <f t="shared" si="22"/>
        <v/>
      </c>
      <c r="B703" s="124" t="str">
        <f>IFERROR(LOOKUP(A703,'2. Enter scores'!$G$12:$AE$12,'2. Enter scores'!$G$14:$AE$14),"")</f>
        <v/>
      </c>
      <c r="C703" s="116" t="str">
        <f>IF(B703&lt;&gt;"",MIN(INDEX(Scores,1,A703):INDEX(Scores,1000,A703)),"")</f>
        <v/>
      </c>
      <c r="D703" s="116" t="str">
        <f>IF(B703&lt;&gt;"",MAX(INDEX(Scores,1,A703):INDEX(Scores,1000,A703)),"")</f>
        <v/>
      </c>
      <c r="E703" s="116" t="str">
        <f t="shared" si="21"/>
        <v/>
      </c>
      <c r="F703" s="116" t="str">
        <f>IF(B703&lt;&gt;"",SUM(INDEX(Scores,1,A703):INDEX(Scores,1000,A703))/(Number_of_participants*E703),"")</f>
        <v/>
      </c>
      <c r="G703" s="116" t="str">
        <f>IF(B703&lt;&gt;"",CORREL(INDEX(Scores,1,A703):INDEX(Scores,1000,A703),INDEX(Rest_scores,1,A703):INDEX(Rest_scores,1000,A703)),"")</f>
        <v/>
      </c>
      <c r="H703" s="116" t="str">
        <f>IF(B703&lt;&gt;"",CORREL(INDEX(Scores,1,A703):INDEX(Scores,1000,A703),Total_score),"")</f>
        <v/>
      </c>
      <c r="I703" s="116" t="str">
        <f>IF(B703&lt;&gt;"",CORREL(INDEX(Scores,1,A703):INDEX(Scores,1000,A703),Grade),"")</f>
        <v/>
      </c>
      <c r="J703" s="128" t="str">
        <f>IF(B703&lt;&gt;"",_xlfn.VAR.S(INDEX(Scores,1,A703):INDEX(Scores,1000,A703)),"")</f>
        <v/>
      </c>
      <c r="K703" s="128" t="str">
        <f>IF(B703&lt;&gt;"",_xlfn.STDEV.S(INDEX(Scores,1,A703):INDEX(Scores,1000,A703)),"")</f>
        <v/>
      </c>
    </row>
    <row r="704" spans="1:11" x14ac:dyDescent="0.35">
      <c r="A704" s="122" t="str">
        <f t="shared" si="22"/>
        <v/>
      </c>
      <c r="B704" s="124" t="str">
        <f>IFERROR(LOOKUP(A704,'2. Enter scores'!$G$12:$AE$12,'2. Enter scores'!$G$14:$AE$14),"")</f>
        <v/>
      </c>
      <c r="C704" s="116" t="str">
        <f>IF(B704&lt;&gt;"",MIN(INDEX(Scores,1,A704):INDEX(Scores,1000,A704)),"")</f>
        <v/>
      </c>
      <c r="D704" s="116" t="str">
        <f>IF(B704&lt;&gt;"",MAX(INDEX(Scores,1,A704):INDEX(Scores,1000,A704)),"")</f>
        <v/>
      </c>
      <c r="E704" s="116" t="str">
        <f t="shared" si="21"/>
        <v/>
      </c>
      <c r="F704" s="116" t="str">
        <f>IF(B704&lt;&gt;"",SUM(INDEX(Scores,1,A704):INDEX(Scores,1000,A704))/(Number_of_participants*E704),"")</f>
        <v/>
      </c>
      <c r="G704" s="116" t="str">
        <f>IF(B704&lt;&gt;"",CORREL(INDEX(Scores,1,A704):INDEX(Scores,1000,A704),INDEX(Rest_scores,1,A704):INDEX(Rest_scores,1000,A704)),"")</f>
        <v/>
      </c>
      <c r="H704" s="116" t="str">
        <f>IF(B704&lt;&gt;"",CORREL(INDEX(Scores,1,A704):INDEX(Scores,1000,A704),Total_score),"")</f>
        <v/>
      </c>
      <c r="I704" s="116" t="str">
        <f>IF(B704&lt;&gt;"",CORREL(INDEX(Scores,1,A704):INDEX(Scores,1000,A704),Grade),"")</f>
        <v/>
      </c>
      <c r="J704" s="128" t="str">
        <f>IF(B704&lt;&gt;"",_xlfn.VAR.S(INDEX(Scores,1,A704):INDEX(Scores,1000,A704)),"")</f>
        <v/>
      </c>
      <c r="K704" s="128" t="str">
        <f>IF(B704&lt;&gt;"",_xlfn.STDEV.S(INDEX(Scores,1,A704):INDEX(Scores,1000,A704)),"")</f>
        <v/>
      </c>
    </row>
    <row r="705" spans="1:11" x14ac:dyDescent="0.35">
      <c r="A705" s="122" t="str">
        <f t="shared" si="22"/>
        <v/>
      </c>
      <c r="B705" s="124" t="str">
        <f>IFERROR(LOOKUP(A705,'2. Enter scores'!$G$12:$AE$12,'2. Enter scores'!$G$14:$AE$14),"")</f>
        <v/>
      </c>
      <c r="C705" s="116" t="str">
        <f>IF(B705&lt;&gt;"",MIN(INDEX(Scores,1,A705):INDEX(Scores,1000,A705)),"")</f>
        <v/>
      </c>
      <c r="D705" s="116" t="str">
        <f>IF(B705&lt;&gt;"",MAX(INDEX(Scores,1,A705):INDEX(Scores,1000,A705)),"")</f>
        <v/>
      </c>
      <c r="E705" s="116" t="str">
        <f t="shared" si="21"/>
        <v/>
      </c>
      <c r="F705" s="116" t="str">
        <f>IF(B705&lt;&gt;"",SUM(INDEX(Scores,1,A705):INDEX(Scores,1000,A705))/(Number_of_participants*E705),"")</f>
        <v/>
      </c>
      <c r="G705" s="116" t="str">
        <f>IF(B705&lt;&gt;"",CORREL(INDEX(Scores,1,A705):INDEX(Scores,1000,A705),INDEX(Rest_scores,1,A705):INDEX(Rest_scores,1000,A705)),"")</f>
        <v/>
      </c>
      <c r="H705" s="116" t="str">
        <f>IF(B705&lt;&gt;"",CORREL(INDEX(Scores,1,A705):INDEX(Scores,1000,A705),Total_score),"")</f>
        <v/>
      </c>
      <c r="I705" s="116" t="str">
        <f>IF(B705&lt;&gt;"",CORREL(INDEX(Scores,1,A705):INDEX(Scores,1000,A705),Grade),"")</f>
        <v/>
      </c>
      <c r="J705" s="128" t="str">
        <f>IF(B705&lt;&gt;"",_xlfn.VAR.S(INDEX(Scores,1,A705):INDEX(Scores,1000,A705)),"")</f>
        <v/>
      </c>
      <c r="K705" s="128" t="str">
        <f>IF(B705&lt;&gt;"",_xlfn.STDEV.S(INDEX(Scores,1,A705):INDEX(Scores,1000,A705)),"")</f>
        <v/>
      </c>
    </row>
    <row r="706" spans="1:11" x14ac:dyDescent="0.35">
      <c r="A706" s="122" t="str">
        <f t="shared" si="22"/>
        <v/>
      </c>
      <c r="B706" s="124" t="str">
        <f>IFERROR(LOOKUP(A706,'2. Enter scores'!$G$12:$AE$12,'2. Enter scores'!$G$14:$AE$14),"")</f>
        <v/>
      </c>
      <c r="C706" s="116" t="str">
        <f>IF(B706&lt;&gt;"",MIN(INDEX(Scores,1,A706):INDEX(Scores,1000,A706)),"")</f>
        <v/>
      </c>
      <c r="D706" s="116" t="str">
        <f>IF(B706&lt;&gt;"",MAX(INDEX(Scores,1,A706):INDEX(Scores,1000,A706)),"")</f>
        <v/>
      </c>
      <c r="E706" s="116" t="str">
        <f t="shared" si="21"/>
        <v/>
      </c>
      <c r="F706" s="116" t="str">
        <f>IF(B706&lt;&gt;"",SUM(INDEX(Scores,1,A706):INDEX(Scores,1000,A706))/(Number_of_participants*E706),"")</f>
        <v/>
      </c>
      <c r="G706" s="116" t="str">
        <f>IF(B706&lt;&gt;"",CORREL(INDEX(Scores,1,A706):INDEX(Scores,1000,A706),INDEX(Rest_scores,1,A706):INDEX(Rest_scores,1000,A706)),"")</f>
        <v/>
      </c>
      <c r="H706" s="116" t="str">
        <f>IF(B706&lt;&gt;"",CORREL(INDEX(Scores,1,A706):INDEX(Scores,1000,A706),Total_score),"")</f>
        <v/>
      </c>
      <c r="I706" s="116" t="str">
        <f>IF(B706&lt;&gt;"",CORREL(INDEX(Scores,1,A706):INDEX(Scores,1000,A706),Grade),"")</f>
        <v/>
      </c>
      <c r="J706" s="128" t="str">
        <f>IF(B706&lt;&gt;"",_xlfn.VAR.S(INDEX(Scores,1,A706):INDEX(Scores,1000,A706)),"")</f>
        <v/>
      </c>
      <c r="K706" s="128" t="str">
        <f>IF(B706&lt;&gt;"",_xlfn.STDEV.S(INDEX(Scores,1,A706):INDEX(Scores,1000,A706)),"")</f>
        <v/>
      </c>
    </row>
    <row r="707" spans="1:11" x14ac:dyDescent="0.35">
      <c r="A707" s="122" t="str">
        <f t="shared" si="22"/>
        <v/>
      </c>
      <c r="B707" s="124" t="str">
        <f>IFERROR(LOOKUP(A707,'2. Enter scores'!$G$12:$AE$12,'2. Enter scores'!$G$14:$AE$14),"")</f>
        <v/>
      </c>
      <c r="C707" s="116" t="str">
        <f>IF(B707&lt;&gt;"",MIN(INDEX(Scores,1,A707):INDEX(Scores,1000,A707)),"")</f>
        <v/>
      </c>
      <c r="D707" s="116" t="str">
        <f>IF(B707&lt;&gt;"",MAX(INDEX(Scores,1,A707):INDEX(Scores,1000,A707)),"")</f>
        <v/>
      </c>
      <c r="E707" s="116" t="str">
        <f t="shared" si="21"/>
        <v/>
      </c>
      <c r="F707" s="116" t="str">
        <f>IF(B707&lt;&gt;"",SUM(INDEX(Scores,1,A707):INDEX(Scores,1000,A707))/(Number_of_participants*E707),"")</f>
        <v/>
      </c>
      <c r="G707" s="116" t="str">
        <f>IF(B707&lt;&gt;"",CORREL(INDEX(Scores,1,A707):INDEX(Scores,1000,A707),INDEX(Rest_scores,1,A707):INDEX(Rest_scores,1000,A707)),"")</f>
        <v/>
      </c>
      <c r="H707" s="116" t="str">
        <f>IF(B707&lt;&gt;"",CORREL(INDEX(Scores,1,A707):INDEX(Scores,1000,A707),Total_score),"")</f>
        <v/>
      </c>
      <c r="I707" s="116" t="str">
        <f>IF(B707&lt;&gt;"",CORREL(INDEX(Scores,1,A707):INDEX(Scores,1000,A707),Grade),"")</f>
        <v/>
      </c>
      <c r="J707" s="128" t="str">
        <f>IF(B707&lt;&gt;"",_xlfn.VAR.S(INDEX(Scores,1,A707):INDEX(Scores,1000,A707)),"")</f>
        <v/>
      </c>
      <c r="K707" s="128" t="str">
        <f>IF(B707&lt;&gt;"",_xlfn.STDEV.S(INDEX(Scores,1,A707):INDEX(Scores,1000,A707)),"")</f>
        <v/>
      </c>
    </row>
    <row r="708" spans="1:11" x14ac:dyDescent="0.35">
      <c r="A708" s="122" t="str">
        <f t="shared" si="22"/>
        <v/>
      </c>
      <c r="B708" s="124" t="str">
        <f>IFERROR(LOOKUP(A708,'2. Enter scores'!$G$12:$AE$12,'2. Enter scores'!$G$14:$AE$14),"")</f>
        <v/>
      </c>
      <c r="C708" s="116" t="str">
        <f>IF(B708&lt;&gt;"",MIN(INDEX(Scores,1,A708):INDEX(Scores,1000,A708)),"")</f>
        <v/>
      </c>
      <c r="D708" s="116" t="str">
        <f>IF(B708&lt;&gt;"",MAX(INDEX(Scores,1,A708):INDEX(Scores,1000,A708)),"")</f>
        <v/>
      </c>
      <c r="E708" s="116" t="str">
        <f t="shared" si="21"/>
        <v/>
      </c>
      <c r="F708" s="116" t="str">
        <f>IF(B708&lt;&gt;"",SUM(INDEX(Scores,1,A708):INDEX(Scores,1000,A708))/(Number_of_participants*E708),"")</f>
        <v/>
      </c>
      <c r="G708" s="116" t="str">
        <f>IF(B708&lt;&gt;"",CORREL(INDEX(Scores,1,A708):INDEX(Scores,1000,A708),INDEX(Rest_scores,1,A708):INDEX(Rest_scores,1000,A708)),"")</f>
        <v/>
      </c>
      <c r="H708" s="116" t="str">
        <f>IF(B708&lt;&gt;"",CORREL(INDEX(Scores,1,A708):INDEX(Scores,1000,A708),Total_score),"")</f>
        <v/>
      </c>
      <c r="I708" s="116" t="str">
        <f>IF(B708&lt;&gt;"",CORREL(INDEX(Scores,1,A708):INDEX(Scores,1000,A708),Grade),"")</f>
        <v/>
      </c>
      <c r="J708" s="128" t="str">
        <f>IF(B708&lt;&gt;"",_xlfn.VAR.S(INDEX(Scores,1,A708):INDEX(Scores,1000,A708)),"")</f>
        <v/>
      </c>
      <c r="K708" s="128" t="str">
        <f>IF(B708&lt;&gt;"",_xlfn.STDEV.S(INDEX(Scores,1,A708):INDEX(Scores,1000,A708)),"")</f>
        <v/>
      </c>
    </row>
    <row r="709" spans="1:11" x14ac:dyDescent="0.35">
      <c r="A709" s="122" t="str">
        <f t="shared" si="22"/>
        <v/>
      </c>
      <c r="B709" s="124" t="str">
        <f>IFERROR(LOOKUP(A709,'2. Enter scores'!$G$12:$AE$12,'2. Enter scores'!$G$14:$AE$14),"")</f>
        <v/>
      </c>
      <c r="C709" s="116" t="str">
        <f>IF(B709&lt;&gt;"",MIN(INDEX(Scores,1,A709):INDEX(Scores,1000,A709)),"")</f>
        <v/>
      </c>
      <c r="D709" s="116" t="str">
        <f>IF(B709&lt;&gt;"",MAX(INDEX(Scores,1,A709):INDEX(Scores,1000,A709)),"")</f>
        <v/>
      </c>
      <c r="E709" s="116" t="str">
        <f t="shared" si="21"/>
        <v/>
      </c>
      <c r="F709" s="116" t="str">
        <f>IF(B709&lt;&gt;"",SUM(INDEX(Scores,1,A709):INDEX(Scores,1000,A709))/(Number_of_participants*E709),"")</f>
        <v/>
      </c>
      <c r="G709" s="116" t="str">
        <f>IF(B709&lt;&gt;"",CORREL(INDEX(Scores,1,A709):INDEX(Scores,1000,A709),INDEX(Rest_scores,1,A709):INDEX(Rest_scores,1000,A709)),"")</f>
        <v/>
      </c>
      <c r="H709" s="116" t="str">
        <f>IF(B709&lt;&gt;"",CORREL(INDEX(Scores,1,A709):INDEX(Scores,1000,A709),Total_score),"")</f>
        <v/>
      </c>
      <c r="I709" s="116" t="str">
        <f>IF(B709&lt;&gt;"",CORREL(INDEX(Scores,1,A709):INDEX(Scores,1000,A709),Grade),"")</f>
        <v/>
      </c>
      <c r="J709" s="128" t="str">
        <f>IF(B709&lt;&gt;"",_xlfn.VAR.S(INDEX(Scores,1,A709):INDEX(Scores,1000,A709)),"")</f>
        <v/>
      </c>
      <c r="K709" s="128" t="str">
        <f>IF(B709&lt;&gt;"",_xlfn.STDEV.S(INDEX(Scores,1,A709):INDEX(Scores,1000,A709)),"")</f>
        <v/>
      </c>
    </row>
    <row r="710" spans="1:11" x14ac:dyDescent="0.35">
      <c r="A710" s="122" t="str">
        <f t="shared" si="22"/>
        <v/>
      </c>
      <c r="B710" s="124" t="str">
        <f>IFERROR(LOOKUP(A710,'2. Enter scores'!$G$12:$AE$12,'2. Enter scores'!$G$14:$AE$14),"")</f>
        <v/>
      </c>
      <c r="C710" s="116" t="str">
        <f>IF(B710&lt;&gt;"",MIN(INDEX(Scores,1,A710):INDEX(Scores,1000,A710)),"")</f>
        <v/>
      </c>
      <c r="D710" s="116" t="str">
        <f>IF(B710&lt;&gt;"",MAX(INDEX(Scores,1,A710):INDEX(Scores,1000,A710)),"")</f>
        <v/>
      </c>
      <c r="E710" s="116" t="str">
        <f t="shared" si="21"/>
        <v/>
      </c>
      <c r="F710" s="116" t="str">
        <f>IF(B710&lt;&gt;"",SUM(INDEX(Scores,1,A710):INDEX(Scores,1000,A710))/(Number_of_participants*E710),"")</f>
        <v/>
      </c>
      <c r="G710" s="116" t="str">
        <f>IF(B710&lt;&gt;"",CORREL(INDEX(Scores,1,A710):INDEX(Scores,1000,A710),INDEX(Rest_scores,1,A710):INDEX(Rest_scores,1000,A710)),"")</f>
        <v/>
      </c>
      <c r="H710" s="116" t="str">
        <f>IF(B710&lt;&gt;"",CORREL(INDEX(Scores,1,A710):INDEX(Scores,1000,A710),Total_score),"")</f>
        <v/>
      </c>
      <c r="I710" s="116" t="str">
        <f>IF(B710&lt;&gt;"",CORREL(INDEX(Scores,1,A710):INDEX(Scores,1000,A710),Grade),"")</f>
        <v/>
      </c>
      <c r="J710" s="128" t="str">
        <f>IF(B710&lt;&gt;"",_xlfn.VAR.S(INDEX(Scores,1,A710):INDEX(Scores,1000,A710)),"")</f>
        <v/>
      </c>
      <c r="K710" s="128" t="str">
        <f>IF(B710&lt;&gt;"",_xlfn.STDEV.S(INDEX(Scores,1,A710):INDEX(Scores,1000,A710)),"")</f>
        <v/>
      </c>
    </row>
    <row r="711" spans="1:11" x14ac:dyDescent="0.35">
      <c r="A711" s="122" t="str">
        <f t="shared" si="22"/>
        <v/>
      </c>
      <c r="B711" s="124" t="str">
        <f>IFERROR(LOOKUP(A711,'2. Enter scores'!$G$12:$AE$12,'2. Enter scores'!$G$14:$AE$14),"")</f>
        <v/>
      </c>
      <c r="C711" s="116" t="str">
        <f>IF(B711&lt;&gt;"",MIN(INDEX(Scores,1,A711):INDEX(Scores,1000,A711)),"")</f>
        <v/>
      </c>
      <c r="D711" s="116" t="str">
        <f>IF(B711&lt;&gt;"",MAX(INDEX(Scores,1,A711):INDEX(Scores,1000,A711)),"")</f>
        <v/>
      </c>
      <c r="E711" s="116" t="str">
        <f t="shared" si="21"/>
        <v/>
      </c>
      <c r="F711" s="116" t="str">
        <f>IF(B711&lt;&gt;"",SUM(INDEX(Scores,1,A711):INDEX(Scores,1000,A711))/(Number_of_participants*E711),"")</f>
        <v/>
      </c>
      <c r="G711" s="116" t="str">
        <f>IF(B711&lt;&gt;"",CORREL(INDEX(Scores,1,A711):INDEX(Scores,1000,A711),INDEX(Rest_scores,1,A711):INDEX(Rest_scores,1000,A711)),"")</f>
        <v/>
      </c>
      <c r="H711" s="116" t="str">
        <f>IF(B711&lt;&gt;"",CORREL(INDEX(Scores,1,A711):INDEX(Scores,1000,A711),Total_score),"")</f>
        <v/>
      </c>
      <c r="I711" s="116" t="str">
        <f>IF(B711&lt;&gt;"",CORREL(INDEX(Scores,1,A711):INDEX(Scores,1000,A711),Grade),"")</f>
        <v/>
      </c>
      <c r="J711" s="128" t="str">
        <f>IF(B711&lt;&gt;"",_xlfn.VAR.S(INDEX(Scores,1,A711):INDEX(Scores,1000,A711)),"")</f>
        <v/>
      </c>
      <c r="K711" s="128" t="str">
        <f>IF(B711&lt;&gt;"",_xlfn.STDEV.S(INDEX(Scores,1,A711):INDEX(Scores,1000,A711)),"")</f>
        <v/>
      </c>
    </row>
    <row r="712" spans="1:11" x14ac:dyDescent="0.35">
      <c r="A712" s="122" t="str">
        <f t="shared" si="22"/>
        <v/>
      </c>
      <c r="B712" s="124" t="str">
        <f>IFERROR(LOOKUP(A712,'2. Enter scores'!$G$12:$AE$12,'2. Enter scores'!$G$14:$AE$14),"")</f>
        <v/>
      </c>
      <c r="C712" s="116" t="str">
        <f>IF(B712&lt;&gt;"",MIN(INDEX(Scores,1,A712):INDEX(Scores,1000,A712)),"")</f>
        <v/>
      </c>
      <c r="D712" s="116" t="str">
        <f>IF(B712&lt;&gt;"",MAX(INDEX(Scores,1,A712):INDEX(Scores,1000,A712)),"")</f>
        <v/>
      </c>
      <c r="E712" s="116" t="str">
        <f t="shared" si="21"/>
        <v/>
      </c>
      <c r="F712" s="116" t="str">
        <f>IF(B712&lt;&gt;"",SUM(INDEX(Scores,1,A712):INDEX(Scores,1000,A712))/(Number_of_participants*E712),"")</f>
        <v/>
      </c>
      <c r="G712" s="116" t="str">
        <f>IF(B712&lt;&gt;"",CORREL(INDEX(Scores,1,A712):INDEX(Scores,1000,A712),INDEX(Rest_scores,1,A712):INDEX(Rest_scores,1000,A712)),"")</f>
        <v/>
      </c>
      <c r="H712" s="116" t="str">
        <f>IF(B712&lt;&gt;"",CORREL(INDEX(Scores,1,A712):INDEX(Scores,1000,A712),Total_score),"")</f>
        <v/>
      </c>
      <c r="I712" s="116" t="str">
        <f>IF(B712&lt;&gt;"",CORREL(INDEX(Scores,1,A712):INDEX(Scores,1000,A712),Grade),"")</f>
        <v/>
      </c>
      <c r="J712" s="128" t="str">
        <f>IF(B712&lt;&gt;"",_xlfn.VAR.S(INDEX(Scores,1,A712):INDEX(Scores,1000,A712)),"")</f>
        <v/>
      </c>
      <c r="K712" s="128" t="str">
        <f>IF(B712&lt;&gt;"",_xlfn.STDEV.S(INDEX(Scores,1,A712):INDEX(Scores,1000,A712)),"")</f>
        <v/>
      </c>
    </row>
    <row r="713" spans="1:11" x14ac:dyDescent="0.35">
      <c r="A713" s="122" t="str">
        <f t="shared" si="22"/>
        <v/>
      </c>
      <c r="B713" s="124" t="str">
        <f>IFERROR(LOOKUP(A713,'2. Enter scores'!$G$12:$AE$12,'2. Enter scores'!$G$14:$AE$14),"")</f>
        <v/>
      </c>
      <c r="C713" s="116" t="str">
        <f>IF(B713&lt;&gt;"",MIN(INDEX(Scores,1,A713):INDEX(Scores,1000,A713)),"")</f>
        <v/>
      </c>
      <c r="D713" s="116" t="str">
        <f>IF(B713&lt;&gt;"",MAX(INDEX(Scores,1,A713):INDEX(Scores,1000,A713)),"")</f>
        <v/>
      </c>
      <c r="E713" s="116" t="str">
        <f t="shared" si="21"/>
        <v/>
      </c>
      <c r="F713" s="116" t="str">
        <f>IF(B713&lt;&gt;"",SUM(INDEX(Scores,1,A713):INDEX(Scores,1000,A713))/(Number_of_participants*E713),"")</f>
        <v/>
      </c>
      <c r="G713" s="116" t="str">
        <f>IF(B713&lt;&gt;"",CORREL(INDEX(Scores,1,A713):INDEX(Scores,1000,A713),INDEX(Rest_scores,1,A713):INDEX(Rest_scores,1000,A713)),"")</f>
        <v/>
      </c>
      <c r="H713" s="116" t="str">
        <f>IF(B713&lt;&gt;"",CORREL(INDEX(Scores,1,A713):INDEX(Scores,1000,A713),Total_score),"")</f>
        <v/>
      </c>
      <c r="I713" s="116" t="str">
        <f>IF(B713&lt;&gt;"",CORREL(INDEX(Scores,1,A713):INDEX(Scores,1000,A713),Grade),"")</f>
        <v/>
      </c>
      <c r="J713" s="128" t="str">
        <f>IF(B713&lt;&gt;"",_xlfn.VAR.S(INDEX(Scores,1,A713):INDEX(Scores,1000,A713)),"")</f>
        <v/>
      </c>
      <c r="K713" s="128" t="str">
        <f>IF(B713&lt;&gt;"",_xlfn.STDEV.S(INDEX(Scores,1,A713):INDEX(Scores,1000,A713)),"")</f>
        <v/>
      </c>
    </row>
    <row r="714" spans="1:11" x14ac:dyDescent="0.35">
      <c r="A714" s="122" t="str">
        <f t="shared" si="22"/>
        <v/>
      </c>
      <c r="B714" s="124" t="str">
        <f>IFERROR(LOOKUP(A714,'2. Enter scores'!$G$12:$AE$12,'2. Enter scores'!$G$14:$AE$14),"")</f>
        <v/>
      </c>
      <c r="C714" s="116" t="str">
        <f>IF(B714&lt;&gt;"",MIN(INDEX(Scores,1,A714):INDEX(Scores,1000,A714)),"")</f>
        <v/>
      </c>
      <c r="D714" s="116" t="str">
        <f>IF(B714&lt;&gt;"",MAX(INDEX(Scores,1,A714):INDEX(Scores,1000,A714)),"")</f>
        <v/>
      </c>
      <c r="E714" s="116" t="str">
        <f t="shared" si="21"/>
        <v/>
      </c>
      <c r="F714" s="116" t="str">
        <f>IF(B714&lt;&gt;"",SUM(INDEX(Scores,1,A714):INDEX(Scores,1000,A714))/(Number_of_participants*E714),"")</f>
        <v/>
      </c>
      <c r="G714" s="116" t="str">
        <f>IF(B714&lt;&gt;"",CORREL(INDEX(Scores,1,A714):INDEX(Scores,1000,A714),INDEX(Rest_scores,1,A714):INDEX(Rest_scores,1000,A714)),"")</f>
        <v/>
      </c>
      <c r="H714" s="116" t="str">
        <f>IF(B714&lt;&gt;"",CORREL(INDEX(Scores,1,A714):INDEX(Scores,1000,A714),Total_score),"")</f>
        <v/>
      </c>
      <c r="I714" s="116" t="str">
        <f>IF(B714&lt;&gt;"",CORREL(INDEX(Scores,1,A714):INDEX(Scores,1000,A714),Grade),"")</f>
        <v/>
      </c>
      <c r="J714" s="128" t="str">
        <f>IF(B714&lt;&gt;"",_xlfn.VAR.S(INDEX(Scores,1,A714):INDEX(Scores,1000,A714)),"")</f>
        <v/>
      </c>
      <c r="K714" s="128" t="str">
        <f>IF(B714&lt;&gt;"",_xlfn.STDEV.S(INDEX(Scores,1,A714):INDEX(Scores,1000,A714)),"")</f>
        <v/>
      </c>
    </row>
    <row r="715" spans="1:11" x14ac:dyDescent="0.35">
      <c r="A715" s="122" t="str">
        <f t="shared" si="22"/>
        <v/>
      </c>
      <c r="B715" s="124" t="str">
        <f>IFERROR(LOOKUP(A715,'2. Enter scores'!$G$12:$AE$12,'2. Enter scores'!$G$14:$AE$14),"")</f>
        <v/>
      </c>
      <c r="C715" s="116" t="str">
        <f>IF(B715&lt;&gt;"",MIN(INDEX(Scores,1,A715):INDEX(Scores,1000,A715)),"")</f>
        <v/>
      </c>
      <c r="D715" s="116" t="str">
        <f>IF(B715&lt;&gt;"",MAX(INDEX(Scores,1,A715):INDEX(Scores,1000,A715)),"")</f>
        <v/>
      </c>
      <c r="E715" s="116" t="str">
        <f t="shared" si="21"/>
        <v/>
      </c>
      <c r="F715" s="116" t="str">
        <f>IF(B715&lt;&gt;"",SUM(INDEX(Scores,1,A715):INDEX(Scores,1000,A715))/(Number_of_participants*E715),"")</f>
        <v/>
      </c>
      <c r="G715" s="116" t="str">
        <f>IF(B715&lt;&gt;"",CORREL(INDEX(Scores,1,A715):INDEX(Scores,1000,A715),INDEX(Rest_scores,1,A715):INDEX(Rest_scores,1000,A715)),"")</f>
        <v/>
      </c>
      <c r="H715" s="116" t="str">
        <f>IF(B715&lt;&gt;"",CORREL(INDEX(Scores,1,A715):INDEX(Scores,1000,A715),Total_score),"")</f>
        <v/>
      </c>
      <c r="I715" s="116" t="str">
        <f>IF(B715&lt;&gt;"",CORREL(INDEX(Scores,1,A715):INDEX(Scores,1000,A715),Grade),"")</f>
        <v/>
      </c>
      <c r="J715" s="128" t="str">
        <f>IF(B715&lt;&gt;"",_xlfn.VAR.S(INDEX(Scores,1,A715):INDEX(Scores,1000,A715)),"")</f>
        <v/>
      </c>
      <c r="K715" s="128" t="str">
        <f>IF(B715&lt;&gt;"",_xlfn.STDEV.S(INDEX(Scores,1,A715):INDEX(Scores,1000,A715)),"")</f>
        <v/>
      </c>
    </row>
    <row r="716" spans="1:11" x14ac:dyDescent="0.35">
      <c r="A716" s="122" t="str">
        <f t="shared" si="22"/>
        <v/>
      </c>
      <c r="B716" s="124" t="str">
        <f>IFERROR(LOOKUP(A716,'2. Enter scores'!$G$12:$AE$12,'2. Enter scores'!$G$14:$AE$14),"")</f>
        <v/>
      </c>
      <c r="C716" s="116" t="str">
        <f>IF(B716&lt;&gt;"",MIN(INDEX(Scores,1,A716):INDEX(Scores,1000,A716)),"")</f>
        <v/>
      </c>
      <c r="D716" s="116" t="str">
        <f>IF(B716&lt;&gt;"",MAX(INDEX(Scores,1,A716):INDEX(Scores,1000,A716)),"")</f>
        <v/>
      </c>
      <c r="E716" s="116" t="str">
        <f t="shared" si="21"/>
        <v/>
      </c>
      <c r="F716" s="116" t="str">
        <f>IF(B716&lt;&gt;"",SUM(INDEX(Scores,1,A716):INDEX(Scores,1000,A716))/(Number_of_participants*E716),"")</f>
        <v/>
      </c>
      <c r="G716" s="116" t="str">
        <f>IF(B716&lt;&gt;"",CORREL(INDEX(Scores,1,A716):INDEX(Scores,1000,A716),INDEX(Rest_scores,1,A716):INDEX(Rest_scores,1000,A716)),"")</f>
        <v/>
      </c>
      <c r="H716" s="116" t="str">
        <f>IF(B716&lt;&gt;"",CORREL(INDEX(Scores,1,A716):INDEX(Scores,1000,A716),Total_score),"")</f>
        <v/>
      </c>
      <c r="I716" s="116" t="str">
        <f>IF(B716&lt;&gt;"",CORREL(INDEX(Scores,1,A716):INDEX(Scores,1000,A716),Grade),"")</f>
        <v/>
      </c>
      <c r="J716" s="128" t="str">
        <f>IF(B716&lt;&gt;"",_xlfn.VAR.S(INDEX(Scores,1,A716):INDEX(Scores,1000,A716)),"")</f>
        <v/>
      </c>
      <c r="K716" s="128" t="str">
        <f>IF(B716&lt;&gt;"",_xlfn.STDEV.S(INDEX(Scores,1,A716):INDEX(Scores,1000,A716)),"")</f>
        <v/>
      </c>
    </row>
    <row r="717" spans="1:11" x14ac:dyDescent="0.35">
      <c r="A717" s="122" t="str">
        <f t="shared" si="22"/>
        <v/>
      </c>
      <c r="B717" s="124" t="str">
        <f>IFERROR(LOOKUP(A717,'2. Enter scores'!$G$12:$AE$12,'2. Enter scores'!$G$14:$AE$14),"")</f>
        <v/>
      </c>
      <c r="C717" s="116" t="str">
        <f>IF(B717&lt;&gt;"",MIN(INDEX(Scores,1,A717):INDEX(Scores,1000,A717)),"")</f>
        <v/>
      </c>
      <c r="D717" s="116" t="str">
        <f>IF(B717&lt;&gt;"",MAX(INDEX(Scores,1,A717):INDEX(Scores,1000,A717)),"")</f>
        <v/>
      </c>
      <c r="E717" s="116" t="str">
        <f t="shared" si="21"/>
        <v/>
      </c>
      <c r="F717" s="116" t="str">
        <f>IF(B717&lt;&gt;"",SUM(INDEX(Scores,1,A717):INDEX(Scores,1000,A717))/(Number_of_participants*E717),"")</f>
        <v/>
      </c>
      <c r="G717" s="116" t="str">
        <f>IF(B717&lt;&gt;"",CORREL(INDEX(Scores,1,A717):INDEX(Scores,1000,A717),INDEX(Rest_scores,1,A717):INDEX(Rest_scores,1000,A717)),"")</f>
        <v/>
      </c>
      <c r="H717" s="116" t="str">
        <f>IF(B717&lt;&gt;"",CORREL(INDEX(Scores,1,A717):INDEX(Scores,1000,A717),Total_score),"")</f>
        <v/>
      </c>
      <c r="I717" s="116" t="str">
        <f>IF(B717&lt;&gt;"",CORREL(INDEX(Scores,1,A717):INDEX(Scores,1000,A717),Grade),"")</f>
        <v/>
      </c>
      <c r="J717" s="128" t="str">
        <f>IF(B717&lt;&gt;"",_xlfn.VAR.S(INDEX(Scores,1,A717):INDEX(Scores,1000,A717)),"")</f>
        <v/>
      </c>
      <c r="K717" s="128" t="str">
        <f>IF(B717&lt;&gt;"",_xlfn.STDEV.S(INDEX(Scores,1,A717):INDEX(Scores,1000,A717)),"")</f>
        <v/>
      </c>
    </row>
    <row r="718" spans="1:11" x14ac:dyDescent="0.35">
      <c r="A718" s="122" t="str">
        <f t="shared" si="22"/>
        <v/>
      </c>
      <c r="B718" s="124" t="str">
        <f>IFERROR(LOOKUP(A718,'2. Enter scores'!$G$12:$AE$12,'2. Enter scores'!$G$14:$AE$14),"")</f>
        <v/>
      </c>
      <c r="C718" s="116" t="str">
        <f>IF(B718&lt;&gt;"",MIN(INDEX(Scores,1,A718):INDEX(Scores,1000,A718)),"")</f>
        <v/>
      </c>
      <c r="D718" s="116" t="str">
        <f>IF(B718&lt;&gt;"",MAX(INDEX(Scores,1,A718):INDEX(Scores,1000,A718)),"")</f>
        <v/>
      </c>
      <c r="E718" s="116" t="str">
        <f t="shared" si="21"/>
        <v/>
      </c>
      <c r="F718" s="116" t="str">
        <f>IF(B718&lt;&gt;"",SUM(INDEX(Scores,1,A718):INDEX(Scores,1000,A718))/(Number_of_participants*E718),"")</f>
        <v/>
      </c>
      <c r="G718" s="116" t="str">
        <f>IF(B718&lt;&gt;"",CORREL(INDEX(Scores,1,A718):INDEX(Scores,1000,A718),INDEX(Rest_scores,1,A718):INDEX(Rest_scores,1000,A718)),"")</f>
        <v/>
      </c>
      <c r="H718" s="116" t="str">
        <f>IF(B718&lt;&gt;"",CORREL(INDEX(Scores,1,A718):INDEX(Scores,1000,A718),Total_score),"")</f>
        <v/>
      </c>
      <c r="I718" s="116" t="str">
        <f>IF(B718&lt;&gt;"",CORREL(INDEX(Scores,1,A718):INDEX(Scores,1000,A718),Grade),"")</f>
        <v/>
      </c>
      <c r="J718" s="128" t="str">
        <f>IF(B718&lt;&gt;"",_xlfn.VAR.S(INDEX(Scores,1,A718):INDEX(Scores,1000,A718)),"")</f>
        <v/>
      </c>
      <c r="K718" s="128" t="str">
        <f>IF(B718&lt;&gt;"",_xlfn.STDEV.S(INDEX(Scores,1,A718):INDEX(Scores,1000,A718)),"")</f>
        <v/>
      </c>
    </row>
    <row r="719" spans="1:11" x14ac:dyDescent="0.35">
      <c r="A719" s="122" t="str">
        <f t="shared" si="22"/>
        <v/>
      </c>
      <c r="B719" s="124" t="str">
        <f>IFERROR(LOOKUP(A719,'2. Enter scores'!$G$12:$AE$12,'2. Enter scores'!$G$14:$AE$14),"")</f>
        <v/>
      </c>
      <c r="C719" s="116" t="str">
        <f>IF(B719&lt;&gt;"",MIN(INDEX(Scores,1,A719):INDEX(Scores,1000,A719)),"")</f>
        <v/>
      </c>
      <c r="D719" s="116" t="str">
        <f>IF(B719&lt;&gt;"",MAX(INDEX(Scores,1,A719):INDEX(Scores,1000,A719)),"")</f>
        <v/>
      </c>
      <c r="E719" s="116" t="str">
        <f t="shared" si="21"/>
        <v/>
      </c>
      <c r="F719" s="116" t="str">
        <f>IF(B719&lt;&gt;"",SUM(INDEX(Scores,1,A719):INDEX(Scores,1000,A719))/(Number_of_participants*E719),"")</f>
        <v/>
      </c>
      <c r="G719" s="116" t="str">
        <f>IF(B719&lt;&gt;"",CORREL(INDEX(Scores,1,A719):INDEX(Scores,1000,A719),INDEX(Rest_scores,1,A719):INDEX(Rest_scores,1000,A719)),"")</f>
        <v/>
      </c>
      <c r="H719" s="116" t="str">
        <f>IF(B719&lt;&gt;"",CORREL(INDEX(Scores,1,A719):INDEX(Scores,1000,A719),Total_score),"")</f>
        <v/>
      </c>
      <c r="I719" s="116" t="str">
        <f>IF(B719&lt;&gt;"",CORREL(INDEX(Scores,1,A719):INDEX(Scores,1000,A719),Grade),"")</f>
        <v/>
      </c>
      <c r="J719" s="128" t="str">
        <f>IF(B719&lt;&gt;"",_xlfn.VAR.S(INDEX(Scores,1,A719):INDEX(Scores,1000,A719)),"")</f>
        <v/>
      </c>
      <c r="K719" s="128" t="str">
        <f>IF(B719&lt;&gt;"",_xlfn.STDEV.S(INDEX(Scores,1,A719):INDEX(Scores,1000,A719)),"")</f>
        <v/>
      </c>
    </row>
    <row r="720" spans="1:11" x14ac:dyDescent="0.35">
      <c r="A720" s="122" t="str">
        <f t="shared" si="22"/>
        <v/>
      </c>
      <c r="B720" s="124" t="str">
        <f>IFERROR(LOOKUP(A720,'2. Enter scores'!$G$12:$AE$12,'2. Enter scores'!$G$14:$AE$14),"")</f>
        <v/>
      </c>
      <c r="C720" s="116" t="str">
        <f>IF(B720&lt;&gt;"",MIN(INDEX(Scores,1,A720):INDEX(Scores,1000,A720)),"")</f>
        <v/>
      </c>
      <c r="D720" s="116" t="str">
        <f>IF(B720&lt;&gt;"",MAX(INDEX(Scores,1,A720):INDEX(Scores,1000,A720)),"")</f>
        <v/>
      </c>
      <c r="E720" s="116" t="str">
        <f t="shared" si="21"/>
        <v/>
      </c>
      <c r="F720" s="116" t="str">
        <f>IF(B720&lt;&gt;"",SUM(INDEX(Scores,1,A720):INDEX(Scores,1000,A720))/(Number_of_participants*E720),"")</f>
        <v/>
      </c>
      <c r="G720" s="116" t="str">
        <f>IF(B720&lt;&gt;"",CORREL(INDEX(Scores,1,A720):INDEX(Scores,1000,A720),INDEX(Rest_scores,1,A720):INDEX(Rest_scores,1000,A720)),"")</f>
        <v/>
      </c>
      <c r="H720" s="116" t="str">
        <f>IF(B720&lt;&gt;"",CORREL(INDEX(Scores,1,A720):INDEX(Scores,1000,A720),Total_score),"")</f>
        <v/>
      </c>
      <c r="I720" s="116" t="str">
        <f>IF(B720&lt;&gt;"",CORREL(INDEX(Scores,1,A720):INDEX(Scores,1000,A720),Grade),"")</f>
        <v/>
      </c>
      <c r="J720" s="128" t="str">
        <f>IF(B720&lt;&gt;"",_xlfn.VAR.S(INDEX(Scores,1,A720):INDEX(Scores,1000,A720)),"")</f>
        <v/>
      </c>
      <c r="K720" s="128" t="str">
        <f>IF(B720&lt;&gt;"",_xlfn.STDEV.S(INDEX(Scores,1,A720):INDEX(Scores,1000,A720)),"")</f>
        <v/>
      </c>
    </row>
    <row r="721" spans="1:11" x14ac:dyDescent="0.35">
      <c r="A721" s="122" t="str">
        <f t="shared" si="22"/>
        <v/>
      </c>
      <c r="B721" s="124" t="str">
        <f>IFERROR(LOOKUP(A721,'2. Enter scores'!$G$12:$AE$12,'2. Enter scores'!$G$14:$AE$14),"")</f>
        <v/>
      </c>
      <c r="C721" s="116" t="str">
        <f>IF(B721&lt;&gt;"",MIN(INDEX(Scores,1,A721):INDEX(Scores,1000,A721)),"")</f>
        <v/>
      </c>
      <c r="D721" s="116" t="str">
        <f>IF(B721&lt;&gt;"",MAX(INDEX(Scores,1,A721):INDEX(Scores,1000,A721)),"")</f>
        <v/>
      </c>
      <c r="E721" s="116" t="str">
        <f t="shared" si="21"/>
        <v/>
      </c>
      <c r="F721" s="116" t="str">
        <f>IF(B721&lt;&gt;"",SUM(INDEX(Scores,1,A721):INDEX(Scores,1000,A721))/(Number_of_participants*E721),"")</f>
        <v/>
      </c>
      <c r="G721" s="116" t="str">
        <f>IF(B721&lt;&gt;"",CORREL(INDEX(Scores,1,A721):INDEX(Scores,1000,A721),INDEX(Rest_scores,1,A721):INDEX(Rest_scores,1000,A721)),"")</f>
        <v/>
      </c>
      <c r="H721" s="116" t="str">
        <f>IF(B721&lt;&gt;"",CORREL(INDEX(Scores,1,A721):INDEX(Scores,1000,A721),Total_score),"")</f>
        <v/>
      </c>
      <c r="I721" s="116" t="str">
        <f>IF(B721&lt;&gt;"",CORREL(INDEX(Scores,1,A721):INDEX(Scores,1000,A721),Grade),"")</f>
        <v/>
      </c>
      <c r="J721" s="128" t="str">
        <f>IF(B721&lt;&gt;"",_xlfn.VAR.S(INDEX(Scores,1,A721):INDEX(Scores,1000,A721)),"")</f>
        <v/>
      </c>
      <c r="K721" s="128" t="str">
        <f>IF(B721&lt;&gt;"",_xlfn.STDEV.S(INDEX(Scores,1,A721):INDEX(Scores,1000,A721)),"")</f>
        <v/>
      </c>
    </row>
    <row r="722" spans="1:11" x14ac:dyDescent="0.35">
      <c r="A722" s="122" t="str">
        <f t="shared" si="22"/>
        <v/>
      </c>
      <c r="B722" s="124" t="str">
        <f>IFERROR(LOOKUP(A722,'2. Enter scores'!$G$12:$AE$12,'2. Enter scores'!$G$14:$AE$14),"")</f>
        <v/>
      </c>
      <c r="C722" s="116" t="str">
        <f>IF(B722&lt;&gt;"",MIN(INDEX(Scores,1,A722):INDEX(Scores,1000,A722)),"")</f>
        <v/>
      </c>
      <c r="D722" s="116" t="str">
        <f>IF(B722&lt;&gt;"",MAX(INDEX(Scores,1,A722):INDEX(Scores,1000,A722)),"")</f>
        <v/>
      </c>
      <c r="E722" s="116" t="str">
        <f t="shared" si="21"/>
        <v/>
      </c>
      <c r="F722" s="116" t="str">
        <f>IF(B722&lt;&gt;"",SUM(INDEX(Scores,1,A722):INDEX(Scores,1000,A722))/(Number_of_participants*E722),"")</f>
        <v/>
      </c>
      <c r="G722" s="116" t="str">
        <f>IF(B722&lt;&gt;"",CORREL(INDEX(Scores,1,A722):INDEX(Scores,1000,A722),INDEX(Rest_scores,1,A722):INDEX(Rest_scores,1000,A722)),"")</f>
        <v/>
      </c>
      <c r="H722" s="116" t="str">
        <f>IF(B722&lt;&gt;"",CORREL(INDEX(Scores,1,A722):INDEX(Scores,1000,A722),Total_score),"")</f>
        <v/>
      </c>
      <c r="I722" s="116" t="str">
        <f>IF(B722&lt;&gt;"",CORREL(INDEX(Scores,1,A722):INDEX(Scores,1000,A722),Grade),"")</f>
        <v/>
      </c>
      <c r="J722" s="128" t="str">
        <f>IF(B722&lt;&gt;"",_xlfn.VAR.S(INDEX(Scores,1,A722):INDEX(Scores,1000,A722)),"")</f>
        <v/>
      </c>
      <c r="K722" s="128" t="str">
        <f>IF(B722&lt;&gt;"",_xlfn.STDEV.S(INDEX(Scores,1,A722):INDEX(Scores,1000,A722)),"")</f>
        <v/>
      </c>
    </row>
    <row r="723" spans="1:11" x14ac:dyDescent="0.35">
      <c r="A723" s="122" t="str">
        <f t="shared" si="22"/>
        <v/>
      </c>
      <c r="B723" s="124" t="str">
        <f>IFERROR(LOOKUP(A723,'2. Enter scores'!$G$12:$AE$12,'2. Enter scores'!$G$14:$AE$14),"")</f>
        <v/>
      </c>
      <c r="C723" s="116" t="str">
        <f>IF(B723&lt;&gt;"",MIN(INDEX(Scores,1,A723):INDEX(Scores,1000,A723)),"")</f>
        <v/>
      </c>
      <c r="D723" s="116" t="str">
        <f>IF(B723&lt;&gt;"",MAX(INDEX(Scores,1,A723):INDEX(Scores,1000,A723)),"")</f>
        <v/>
      </c>
      <c r="E723" s="116" t="str">
        <f t="shared" ref="E723:E786" si="23">IF(B723&lt;&gt;"",INDEX(Theoretical_maximum_item_score,A723),"")</f>
        <v/>
      </c>
      <c r="F723" s="116" t="str">
        <f>IF(B723&lt;&gt;"",SUM(INDEX(Scores,1,A723):INDEX(Scores,1000,A723))/(Number_of_participants*E723),"")</f>
        <v/>
      </c>
      <c r="G723" s="116" t="str">
        <f>IF(B723&lt;&gt;"",CORREL(INDEX(Scores,1,A723):INDEX(Scores,1000,A723),INDEX(Rest_scores,1,A723):INDEX(Rest_scores,1000,A723)),"")</f>
        <v/>
      </c>
      <c r="H723" s="116" t="str">
        <f>IF(B723&lt;&gt;"",CORREL(INDEX(Scores,1,A723):INDEX(Scores,1000,A723),Total_score),"")</f>
        <v/>
      </c>
      <c r="I723" s="116" t="str">
        <f>IF(B723&lt;&gt;"",CORREL(INDEX(Scores,1,A723):INDEX(Scores,1000,A723),Grade),"")</f>
        <v/>
      </c>
      <c r="J723" s="128" t="str">
        <f>IF(B723&lt;&gt;"",_xlfn.VAR.S(INDEX(Scores,1,A723):INDEX(Scores,1000,A723)),"")</f>
        <v/>
      </c>
      <c r="K723" s="128" t="str">
        <f>IF(B723&lt;&gt;"",_xlfn.STDEV.S(INDEX(Scores,1,A723):INDEX(Scores,1000,A723)),"")</f>
        <v/>
      </c>
    </row>
    <row r="724" spans="1:11" x14ac:dyDescent="0.35">
      <c r="A724" s="122" t="str">
        <f t="shared" ref="A724:A787" si="24">IF(A723&lt;&gt;"",IF(Number_of_criteria&gt;=(A723+1),(A723+1),""),"")</f>
        <v/>
      </c>
      <c r="B724" s="124" t="str">
        <f>IFERROR(LOOKUP(A724,'2. Enter scores'!$G$12:$AE$12,'2. Enter scores'!$G$14:$AE$14),"")</f>
        <v/>
      </c>
      <c r="C724" s="116" t="str">
        <f>IF(B724&lt;&gt;"",MIN(INDEX(Scores,1,A724):INDEX(Scores,1000,A724)),"")</f>
        <v/>
      </c>
      <c r="D724" s="116" t="str">
        <f>IF(B724&lt;&gt;"",MAX(INDEX(Scores,1,A724):INDEX(Scores,1000,A724)),"")</f>
        <v/>
      </c>
      <c r="E724" s="116" t="str">
        <f t="shared" si="23"/>
        <v/>
      </c>
      <c r="F724" s="116" t="str">
        <f>IF(B724&lt;&gt;"",SUM(INDEX(Scores,1,A724):INDEX(Scores,1000,A724))/(Number_of_participants*E724),"")</f>
        <v/>
      </c>
      <c r="G724" s="116" t="str">
        <f>IF(B724&lt;&gt;"",CORREL(INDEX(Scores,1,A724):INDEX(Scores,1000,A724),INDEX(Rest_scores,1,A724):INDEX(Rest_scores,1000,A724)),"")</f>
        <v/>
      </c>
      <c r="H724" s="116" t="str">
        <f>IF(B724&lt;&gt;"",CORREL(INDEX(Scores,1,A724):INDEX(Scores,1000,A724),Total_score),"")</f>
        <v/>
      </c>
      <c r="I724" s="116" t="str">
        <f>IF(B724&lt;&gt;"",CORREL(INDEX(Scores,1,A724):INDEX(Scores,1000,A724),Grade),"")</f>
        <v/>
      </c>
      <c r="J724" s="128" t="str">
        <f>IF(B724&lt;&gt;"",_xlfn.VAR.S(INDEX(Scores,1,A724):INDEX(Scores,1000,A724)),"")</f>
        <v/>
      </c>
      <c r="K724" s="128" t="str">
        <f>IF(B724&lt;&gt;"",_xlfn.STDEV.S(INDEX(Scores,1,A724):INDEX(Scores,1000,A724)),"")</f>
        <v/>
      </c>
    </row>
    <row r="725" spans="1:11" x14ac:dyDescent="0.35">
      <c r="A725" s="122" t="str">
        <f t="shared" si="24"/>
        <v/>
      </c>
      <c r="B725" s="124" t="str">
        <f>IFERROR(LOOKUP(A725,'2. Enter scores'!$G$12:$AE$12,'2. Enter scores'!$G$14:$AE$14),"")</f>
        <v/>
      </c>
      <c r="C725" s="116" t="str">
        <f>IF(B725&lt;&gt;"",MIN(INDEX(Scores,1,A725):INDEX(Scores,1000,A725)),"")</f>
        <v/>
      </c>
      <c r="D725" s="116" t="str">
        <f>IF(B725&lt;&gt;"",MAX(INDEX(Scores,1,A725):INDEX(Scores,1000,A725)),"")</f>
        <v/>
      </c>
      <c r="E725" s="116" t="str">
        <f t="shared" si="23"/>
        <v/>
      </c>
      <c r="F725" s="116" t="str">
        <f>IF(B725&lt;&gt;"",SUM(INDEX(Scores,1,A725):INDEX(Scores,1000,A725))/(Number_of_participants*E725),"")</f>
        <v/>
      </c>
      <c r="G725" s="116" t="str">
        <f>IF(B725&lt;&gt;"",CORREL(INDEX(Scores,1,A725):INDEX(Scores,1000,A725),INDEX(Rest_scores,1,A725):INDEX(Rest_scores,1000,A725)),"")</f>
        <v/>
      </c>
      <c r="H725" s="116" t="str">
        <f>IF(B725&lt;&gt;"",CORREL(INDEX(Scores,1,A725):INDEX(Scores,1000,A725),Total_score),"")</f>
        <v/>
      </c>
      <c r="I725" s="116" t="str">
        <f>IF(B725&lt;&gt;"",CORREL(INDEX(Scores,1,A725):INDEX(Scores,1000,A725),Grade),"")</f>
        <v/>
      </c>
      <c r="J725" s="128" t="str">
        <f>IF(B725&lt;&gt;"",_xlfn.VAR.S(INDEX(Scores,1,A725):INDEX(Scores,1000,A725)),"")</f>
        <v/>
      </c>
      <c r="K725" s="128" t="str">
        <f>IF(B725&lt;&gt;"",_xlfn.STDEV.S(INDEX(Scores,1,A725):INDEX(Scores,1000,A725)),"")</f>
        <v/>
      </c>
    </row>
    <row r="726" spans="1:11" x14ac:dyDescent="0.35">
      <c r="A726" s="122" t="str">
        <f t="shared" si="24"/>
        <v/>
      </c>
      <c r="B726" s="124" t="str">
        <f>IFERROR(LOOKUP(A726,'2. Enter scores'!$G$12:$AE$12,'2. Enter scores'!$G$14:$AE$14),"")</f>
        <v/>
      </c>
      <c r="C726" s="116" t="str">
        <f>IF(B726&lt;&gt;"",MIN(INDEX(Scores,1,A726):INDEX(Scores,1000,A726)),"")</f>
        <v/>
      </c>
      <c r="D726" s="116" t="str">
        <f>IF(B726&lt;&gt;"",MAX(INDEX(Scores,1,A726):INDEX(Scores,1000,A726)),"")</f>
        <v/>
      </c>
      <c r="E726" s="116" t="str">
        <f t="shared" si="23"/>
        <v/>
      </c>
      <c r="F726" s="116" t="str">
        <f>IF(B726&lt;&gt;"",SUM(INDEX(Scores,1,A726):INDEX(Scores,1000,A726))/(Number_of_participants*E726),"")</f>
        <v/>
      </c>
      <c r="G726" s="116" t="str">
        <f>IF(B726&lt;&gt;"",CORREL(INDEX(Scores,1,A726):INDEX(Scores,1000,A726),INDEX(Rest_scores,1,A726):INDEX(Rest_scores,1000,A726)),"")</f>
        <v/>
      </c>
      <c r="H726" s="116" t="str">
        <f>IF(B726&lt;&gt;"",CORREL(INDEX(Scores,1,A726):INDEX(Scores,1000,A726),Total_score),"")</f>
        <v/>
      </c>
      <c r="I726" s="116" t="str">
        <f>IF(B726&lt;&gt;"",CORREL(INDEX(Scores,1,A726):INDEX(Scores,1000,A726),Grade),"")</f>
        <v/>
      </c>
      <c r="J726" s="128" t="str">
        <f>IF(B726&lt;&gt;"",_xlfn.VAR.S(INDEX(Scores,1,A726):INDEX(Scores,1000,A726)),"")</f>
        <v/>
      </c>
      <c r="K726" s="128" t="str">
        <f>IF(B726&lt;&gt;"",_xlfn.STDEV.S(INDEX(Scores,1,A726):INDEX(Scores,1000,A726)),"")</f>
        <v/>
      </c>
    </row>
    <row r="727" spans="1:11" x14ac:dyDescent="0.35">
      <c r="A727" s="122" t="str">
        <f t="shared" si="24"/>
        <v/>
      </c>
      <c r="B727" s="124" t="str">
        <f>IFERROR(LOOKUP(A727,'2. Enter scores'!$G$12:$AE$12,'2. Enter scores'!$G$14:$AE$14),"")</f>
        <v/>
      </c>
      <c r="C727" s="116" t="str">
        <f>IF(B727&lt;&gt;"",MIN(INDEX(Scores,1,A727):INDEX(Scores,1000,A727)),"")</f>
        <v/>
      </c>
      <c r="D727" s="116" t="str">
        <f>IF(B727&lt;&gt;"",MAX(INDEX(Scores,1,A727):INDEX(Scores,1000,A727)),"")</f>
        <v/>
      </c>
      <c r="E727" s="116" t="str">
        <f t="shared" si="23"/>
        <v/>
      </c>
      <c r="F727" s="116" t="str">
        <f>IF(B727&lt;&gt;"",SUM(INDEX(Scores,1,A727):INDEX(Scores,1000,A727))/(Number_of_participants*E727),"")</f>
        <v/>
      </c>
      <c r="G727" s="116" t="str">
        <f>IF(B727&lt;&gt;"",CORREL(INDEX(Scores,1,A727):INDEX(Scores,1000,A727),INDEX(Rest_scores,1,A727):INDEX(Rest_scores,1000,A727)),"")</f>
        <v/>
      </c>
      <c r="H727" s="116" t="str">
        <f>IF(B727&lt;&gt;"",CORREL(INDEX(Scores,1,A727):INDEX(Scores,1000,A727),Total_score),"")</f>
        <v/>
      </c>
      <c r="I727" s="116" t="str">
        <f>IF(B727&lt;&gt;"",CORREL(INDEX(Scores,1,A727):INDEX(Scores,1000,A727),Grade),"")</f>
        <v/>
      </c>
      <c r="J727" s="128" t="str">
        <f>IF(B727&lt;&gt;"",_xlfn.VAR.S(INDEX(Scores,1,A727):INDEX(Scores,1000,A727)),"")</f>
        <v/>
      </c>
      <c r="K727" s="128" t="str">
        <f>IF(B727&lt;&gt;"",_xlfn.STDEV.S(INDEX(Scores,1,A727):INDEX(Scores,1000,A727)),"")</f>
        <v/>
      </c>
    </row>
    <row r="728" spans="1:11" x14ac:dyDescent="0.35">
      <c r="A728" s="122" t="str">
        <f t="shared" si="24"/>
        <v/>
      </c>
      <c r="B728" s="124" t="str">
        <f>IFERROR(LOOKUP(A728,'2. Enter scores'!$G$12:$AE$12,'2. Enter scores'!$G$14:$AE$14),"")</f>
        <v/>
      </c>
      <c r="C728" s="116" t="str">
        <f>IF(B728&lt;&gt;"",MIN(INDEX(Scores,1,A728):INDEX(Scores,1000,A728)),"")</f>
        <v/>
      </c>
      <c r="D728" s="116" t="str">
        <f>IF(B728&lt;&gt;"",MAX(INDEX(Scores,1,A728):INDEX(Scores,1000,A728)),"")</f>
        <v/>
      </c>
      <c r="E728" s="116" t="str">
        <f t="shared" si="23"/>
        <v/>
      </c>
      <c r="F728" s="116" t="str">
        <f>IF(B728&lt;&gt;"",SUM(INDEX(Scores,1,A728):INDEX(Scores,1000,A728))/(Number_of_participants*E728),"")</f>
        <v/>
      </c>
      <c r="G728" s="116" t="str">
        <f>IF(B728&lt;&gt;"",CORREL(INDEX(Scores,1,A728):INDEX(Scores,1000,A728),INDEX(Rest_scores,1,A728):INDEX(Rest_scores,1000,A728)),"")</f>
        <v/>
      </c>
      <c r="H728" s="116" t="str">
        <f>IF(B728&lt;&gt;"",CORREL(INDEX(Scores,1,A728):INDEX(Scores,1000,A728),Total_score),"")</f>
        <v/>
      </c>
      <c r="I728" s="116" t="str">
        <f>IF(B728&lt;&gt;"",CORREL(INDEX(Scores,1,A728):INDEX(Scores,1000,A728),Grade),"")</f>
        <v/>
      </c>
      <c r="J728" s="128" t="str">
        <f>IF(B728&lt;&gt;"",_xlfn.VAR.S(INDEX(Scores,1,A728):INDEX(Scores,1000,A728)),"")</f>
        <v/>
      </c>
      <c r="K728" s="128" t="str">
        <f>IF(B728&lt;&gt;"",_xlfn.STDEV.S(INDEX(Scores,1,A728):INDEX(Scores,1000,A728)),"")</f>
        <v/>
      </c>
    </row>
    <row r="729" spans="1:11" x14ac:dyDescent="0.35">
      <c r="A729" s="122" t="str">
        <f t="shared" si="24"/>
        <v/>
      </c>
      <c r="B729" s="124" t="str">
        <f>IFERROR(LOOKUP(A729,'2. Enter scores'!$G$12:$AE$12,'2. Enter scores'!$G$14:$AE$14),"")</f>
        <v/>
      </c>
      <c r="C729" s="116" t="str">
        <f>IF(B729&lt;&gt;"",MIN(INDEX(Scores,1,A729):INDEX(Scores,1000,A729)),"")</f>
        <v/>
      </c>
      <c r="D729" s="116" t="str">
        <f>IF(B729&lt;&gt;"",MAX(INDEX(Scores,1,A729):INDEX(Scores,1000,A729)),"")</f>
        <v/>
      </c>
      <c r="E729" s="116" t="str">
        <f t="shared" si="23"/>
        <v/>
      </c>
      <c r="F729" s="116" t="str">
        <f>IF(B729&lt;&gt;"",SUM(INDEX(Scores,1,A729):INDEX(Scores,1000,A729))/(Number_of_participants*E729),"")</f>
        <v/>
      </c>
      <c r="G729" s="116" t="str">
        <f>IF(B729&lt;&gt;"",CORREL(INDEX(Scores,1,A729):INDEX(Scores,1000,A729),INDEX(Rest_scores,1,A729):INDEX(Rest_scores,1000,A729)),"")</f>
        <v/>
      </c>
      <c r="H729" s="116" t="str">
        <f>IF(B729&lt;&gt;"",CORREL(INDEX(Scores,1,A729):INDEX(Scores,1000,A729),Total_score),"")</f>
        <v/>
      </c>
      <c r="I729" s="116" t="str">
        <f>IF(B729&lt;&gt;"",CORREL(INDEX(Scores,1,A729):INDEX(Scores,1000,A729),Grade),"")</f>
        <v/>
      </c>
      <c r="J729" s="128" t="str">
        <f>IF(B729&lt;&gt;"",_xlfn.VAR.S(INDEX(Scores,1,A729):INDEX(Scores,1000,A729)),"")</f>
        <v/>
      </c>
      <c r="K729" s="128" t="str">
        <f>IF(B729&lt;&gt;"",_xlfn.STDEV.S(INDEX(Scores,1,A729):INDEX(Scores,1000,A729)),"")</f>
        <v/>
      </c>
    </row>
    <row r="730" spans="1:11" x14ac:dyDescent="0.35">
      <c r="A730" s="122" t="str">
        <f t="shared" si="24"/>
        <v/>
      </c>
      <c r="B730" s="124" t="str">
        <f>IFERROR(LOOKUP(A730,'2. Enter scores'!$G$12:$AE$12,'2. Enter scores'!$G$14:$AE$14),"")</f>
        <v/>
      </c>
      <c r="C730" s="116" t="str">
        <f>IF(B730&lt;&gt;"",MIN(INDEX(Scores,1,A730):INDEX(Scores,1000,A730)),"")</f>
        <v/>
      </c>
      <c r="D730" s="116" t="str">
        <f>IF(B730&lt;&gt;"",MAX(INDEX(Scores,1,A730):INDEX(Scores,1000,A730)),"")</f>
        <v/>
      </c>
      <c r="E730" s="116" t="str">
        <f t="shared" si="23"/>
        <v/>
      </c>
      <c r="F730" s="116" t="str">
        <f>IF(B730&lt;&gt;"",SUM(INDEX(Scores,1,A730):INDEX(Scores,1000,A730))/(Number_of_participants*E730),"")</f>
        <v/>
      </c>
      <c r="G730" s="116" t="str">
        <f>IF(B730&lt;&gt;"",CORREL(INDEX(Scores,1,A730):INDEX(Scores,1000,A730),INDEX(Rest_scores,1,A730):INDEX(Rest_scores,1000,A730)),"")</f>
        <v/>
      </c>
      <c r="H730" s="116" t="str">
        <f>IF(B730&lt;&gt;"",CORREL(INDEX(Scores,1,A730):INDEX(Scores,1000,A730),Total_score),"")</f>
        <v/>
      </c>
      <c r="I730" s="116" t="str">
        <f>IF(B730&lt;&gt;"",CORREL(INDEX(Scores,1,A730):INDEX(Scores,1000,A730),Grade),"")</f>
        <v/>
      </c>
      <c r="J730" s="128" t="str">
        <f>IF(B730&lt;&gt;"",_xlfn.VAR.S(INDEX(Scores,1,A730):INDEX(Scores,1000,A730)),"")</f>
        <v/>
      </c>
      <c r="K730" s="128" t="str">
        <f>IF(B730&lt;&gt;"",_xlfn.STDEV.S(INDEX(Scores,1,A730):INDEX(Scores,1000,A730)),"")</f>
        <v/>
      </c>
    </row>
    <row r="731" spans="1:11" x14ac:dyDescent="0.35">
      <c r="A731" s="122" t="str">
        <f t="shared" si="24"/>
        <v/>
      </c>
      <c r="B731" s="124" t="str">
        <f>IFERROR(LOOKUP(A731,'2. Enter scores'!$G$12:$AE$12,'2. Enter scores'!$G$14:$AE$14),"")</f>
        <v/>
      </c>
      <c r="C731" s="116" t="str">
        <f>IF(B731&lt;&gt;"",MIN(INDEX(Scores,1,A731):INDEX(Scores,1000,A731)),"")</f>
        <v/>
      </c>
      <c r="D731" s="116" t="str">
        <f>IF(B731&lt;&gt;"",MAX(INDEX(Scores,1,A731):INDEX(Scores,1000,A731)),"")</f>
        <v/>
      </c>
      <c r="E731" s="116" t="str">
        <f t="shared" si="23"/>
        <v/>
      </c>
      <c r="F731" s="116" t="str">
        <f>IF(B731&lt;&gt;"",SUM(INDEX(Scores,1,A731):INDEX(Scores,1000,A731))/(Number_of_participants*E731),"")</f>
        <v/>
      </c>
      <c r="G731" s="116" t="str">
        <f>IF(B731&lt;&gt;"",CORREL(INDEX(Scores,1,A731):INDEX(Scores,1000,A731),INDEX(Rest_scores,1,A731):INDEX(Rest_scores,1000,A731)),"")</f>
        <v/>
      </c>
      <c r="H731" s="116" t="str">
        <f>IF(B731&lt;&gt;"",CORREL(INDEX(Scores,1,A731):INDEX(Scores,1000,A731),Total_score),"")</f>
        <v/>
      </c>
      <c r="I731" s="116" t="str">
        <f>IF(B731&lt;&gt;"",CORREL(INDEX(Scores,1,A731):INDEX(Scores,1000,A731),Grade),"")</f>
        <v/>
      </c>
      <c r="J731" s="128" t="str">
        <f>IF(B731&lt;&gt;"",_xlfn.VAR.S(INDEX(Scores,1,A731):INDEX(Scores,1000,A731)),"")</f>
        <v/>
      </c>
      <c r="K731" s="128" t="str">
        <f>IF(B731&lt;&gt;"",_xlfn.STDEV.S(INDEX(Scores,1,A731):INDEX(Scores,1000,A731)),"")</f>
        <v/>
      </c>
    </row>
    <row r="732" spans="1:11" x14ac:dyDescent="0.35">
      <c r="A732" s="122" t="str">
        <f t="shared" si="24"/>
        <v/>
      </c>
      <c r="B732" s="124" t="str">
        <f>IFERROR(LOOKUP(A732,'2. Enter scores'!$G$12:$AE$12,'2. Enter scores'!$G$14:$AE$14),"")</f>
        <v/>
      </c>
      <c r="C732" s="116" t="str">
        <f>IF(B732&lt;&gt;"",MIN(INDEX(Scores,1,A732):INDEX(Scores,1000,A732)),"")</f>
        <v/>
      </c>
      <c r="D732" s="116" t="str">
        <f>IF(B732&lt;&gt;"",MAX(INDEX(Scores,1,A732):INDEX(Scores,1000,A732)),"")</f>
        <v/>
      </c>
      <c r="E732" s="116" t="str">
        <f t="shared" si="23"/>
        <v/>
      </c>
      <c r="F732" s="116" t="str">
        <f>IF(B732&lt;&gt;"",SUM(INDEX(Scores,1,A732):INDEX(Scores,1000,A732))/(Number_of_participants*E732),"")</f>
        <v/>
      </c>
      <c r="G732" s="116" t="str">
        <f>IF(B732&lt;&gt;"",CORREL(INDEX(Scores,1,A732):INDEX(Scores,1000,A732),INDEX(Rest_scores,1,A732):INDEX(Rest_scores,1000,A732)),"")</f>
        <v/>
      </c>
      <c r="H732" s="116" t="str">
        <f>IF(B732&lt;&gt;"",CORREL(INDEX(Scores,1,A732):INDEX(Scores,1000,A732),Total_score),"")</f>
        <v/>
      </c>
      <c r="I732" s="116" t="str">
        <f>IF(B732&lt;&gt;"",CORREL(INDEX(Scores,1,A732):INDEX(Scores,1000,A732),Grade),"")</f>
        <v/>
      </c>
      <c r="J732" s="128" t="str">
        <f>IF(B732&lt;&gt;"",_xlfn.VAR.S(INDEX(Scores,1,A732):INDEX(Scores,1000,A732)),"")</f>
        <v/>
      </c>
      <c r="K732" s="128" t="str">
        <f>IF(B732&lt;&gt;"",_xlfn.STDEV.S(INDEX(Scores,1,A732):INDEX(Scores,1000,A732)),"")</f>
        <v/>
      </c>
    </row>
    <row r="733" spans="1:11" x14ac:dyDescent="0.35">
      <c r="A733" s="122" t="str">
        <f t="shared" si="24"/>
        <v/>
      </c>
      <c r="B733" s="124" t="str">
        <f>IFERROR(LOOKUP(A733,'2. Enter scores'!$G$12:$AE$12,'2. Enter scores'!$G$14:$AE$14),"")</f>
        <v/>
      </c>
      <c r="C733" s="116" t="str">
        <f>IF(B733&lt;&gt;"",MIN(INDEX(Scores,1,A733):INDEX(Scores,1000,A733)),"")</f>
        <v/>
      </c>
      <c r="D733" s="116" t="str">
        <f>IF(B733&lt;&gt;"",MAX(INDEX(Scores,1,A733):INDEX(Scores,1000,A733)),"")</f>
        <v/>
      </c>
      <c r="E733" s="116" t="str">
        <f t="shared" si="23"/>
        <v/>
      </c>
      <c r="F733" s="116" t="str">
        <f>IF(B733&lt;&gt;"",SUM(INDEX(Scores,1,A733):INDEX(Scores,1000,A733))/(Number_of_participants*E733),"")</f>
        <v/>
      </c>
      <c r="G733" s="116" t="str">
        <f>IF(B733&lt;&gt;"",CORREL(INDEX(Scores,1,A733):INDEX(Scores,1000,A733),INDEX(Rest_scores,1,A733):INDEX(Rest_scores,1000,A733)),"")</f>
        <v/>
      </c>
      <c r="H733" s="116" t="str">
        <f>IF(B733&lt;&gt;"",CORREL(INDEX(Scores,1,A733):INDEX(Scores,1000,A733),Total_score),"")</f>
        <v/>
      </c>
      <c r="I733" s="116" t="str">
        <f>IF(B733&lt;&gt;"",CORREL(INDEX(Scores,1,A733):INDEX(Scores,1000,A733),Grade),"")</f>
        <v/>
      </c>
      <c r="J733" s="128" t="str">
        <f>IF(B733&lt;&gt;"",_xlfn.VAR.S(INDEX(Scores,1,A733):INDEX(Scores,1000,A733)),"")</f>
        <v/>
      </c>
      <c r="K733" s="128" t="str">
        <f>IF(B733&lt;&gt;"",_xlfn.STDEV.S(INDEX(Scores,1,A733):INDEX(Scores,1000,A733)),"")</f>
        <v/>
      </c>
    </row>
    <row r="734" spans="1:11" x14ac:dyDescent="0.35">
      <c r="A734" s="122" t="str">
        <f t="shared" si="24"/>
        <v/>
      </c>
      <c r="B734" s="124" t="str">
        <f>IFERROR(LOOKUP(A734,'2. Enter scores'!$G$12:$AE$12,'2. Enter scores'!$G$14:$AE$14),"")</f>
        <v/>
      </c>
      <c r="C734" s="116" t="str">
        <f>IF(B734&lt;&gt;"",MIN(INDEX(Scores,1,A734):INDEX(Scores,1000,A734)),"")</f>
        <v/>
      </c>
      <c r="D734" s="116" t="str">
        <f>IF(B734&lt;&gt;"",MAX(INDEX(Scores,1,A734):INDEX(Scores,1000,A734)),"")</f>
        <v/>
      </c>
      <c r="E734" s="116" t="str">
        <f t="shared" si="23"/>
        <v/>
      </c>
      <c r="F734" s="116" t="str">
        <f>IF(B734&lt;&gt;"",SUM(INDEX(Scores,1,A734):INDEX(Scores,1000,A734))/(Number_of_participants*E734),"")</f>
        <v/>
      </c>
      <c r="G734" s="116" t="str">
        <f>IF(B734&lt;&gt;"",CORREL(INDEX(Scores,1,A734):INDEX(Scores,1000,A734),INDEX(Rest_scores,1,A734):INDEX(Rest_scores,1000,A734)),"")</f>
        <v/>
      </c>
      <c r="H734" s="116" t="str">
        <f>IF(B734&lt;&gt;"",CORREL(INDEX(Scores,1,A734):INDEX(Scores,1000,A734),Total_score),"")</f>
        <v/>
      </c>
      <c r="I734" s="116" t="str">
        <f>IF(B734&lt;&gt;"",CORREL(INDEX(Scores,1,A734):INDEX(Scores,1000,A734),Grade),"")</f>
        <v/>
      </c>
      <c r="J734" s="128" t="str">
        <f>IF(B734&lt;&gt;"",_xlfn.VAR.S(INDEX(Scores,1,A734):INDEX(Scores,1000,A734)),"")</f>
        <v/>
      </c>
      <c r="K734" s="128" t="str">
        <f>IF(B734&lt;&gt;"",_xlfn.STDEV.S(INDEX(Scores,1,A734):INDEX(Scores,1000,A734)),"")</f>
        <v/>
      </c>
    </row>
    <row r="735" spans="1:11" x14ac:dyDescent="0.35">
      <c r="A735" s="122" t="str">
        <f t="shared" si="24"/>
        <v/>
      </c>
      <c r="B735" s="124" t="str">
        <f>IFERROR(LOOKUP(A735,'2. Enter scores'!$G$12:$AE$12,'2. Enter scores'!$G$14:$AE$14),"")</f>
        <v/>
      </c>
      <c r="C735" s="116" t="str">
        <f>IF(B735&lt;&gt;"",MIN(INDEX(Scores,1,A735):INDEX(Scores,1000,A735)),"")</f>
        <v/>
      </c>
      <c r="D735" s="116" t="str">
        <f>IF(B735&lt;&gt;"",MAX(INDEX(Scores,1,A735):INDEX(Scores,1000,A735)),"")</f>
        <v/>
      </c>
      <c r="E735" s="116" t="str">
        <f t="shared" si="23"/>
        <v/>
      </c>
      <c r="F735" s="116" t="str">
        <f>IF(B735&lt;&gt;"",SUM(INDEX(Scores,1,A735):INDEX(Scores,1000,A735))/(Number_of_participants*E735),"")</f>
        <v/>
      </c>
      <c r="G735" s="116" t="str">
        <f>IF(B735&lt;&gt;"",CORREL(INDEX(Scores,1,A735):INDEX(Scores,1000,A735),INDEX(Rest_scores,1,A735):INDEX(Rest_scores,1000,A735)),"")</f>
        <v/>
      </c>
      <c r="H735" s="116" t="str">
        <f>IF(B735&lt;&gt;"",CORREL(INDEX(Scores,1,A735):INDEX(Scores,1000,A735),Total_score),"")</f>
        <v/>
      </c>
      <c r="I735" s="116" t="str">
        <f>IF(B735&lt;&gt;"",CORREL(INDEX(Scores,1,A735):INDEX(Scores,1000,A735),Grade),"")</f>
        <v/>
      </c>
      <c r="J735" s="128" t="str">
        <f>IF(B735&lt;&gt;"",_xlfn.VAR.S(INDEX(Scores,1,A735):INDEX(Scores,1000,A735)),"")</f>
        <v/>
      </c>
      <c r="K735" s="128" t="str">
        <f>IF(B735&lt;&gt;"",_xlfn.STDEV.S(INDEX(Scores,1,A735):INDEX(Scores,1000,A735)),"")</f>
        <v/>
      </c>
    </row>
    <row r="736" spans="1:11" x14ac:dyDescent="0.35">
      <c r="A736" s="122" t="str">
        <f t="shared" si="24"/>
        <v/>
      </c>
      <c r="B736" s="124" t="str">
        <f>IFERROR(LOOKUP(A736,'2. Enter scores'!$G$12:$AE$12,'2. Enter scores'!$G$14:$AE$14),"")</f>
        <v/>
      </c>
      <c r="C736" s="116" t="str">
        <f>IF(B736&lt;&gt;"",MIN(INDEX(Scores,1,A736):INDEX(Scores,1000,A736)),"")</f>
        <v/>
      </c>
      <c r="D736" s="116" t="str">
        <f>IF(B736&lt;&gt;"",MAX(INDEX(Scores,1,A736):INDEX(Scores,1000,A736)),"")</f>
        <v/>
      </c>
      <c r="E736" s="116" t="str">
        <f t="shared" si="23"/>
        <v/>
      </c>
      <c r="F736" s="116" t="str">
        <f>IF(B736&lt;&gt;"",SUM(INDEX(Scores,1,A736):INDEX(Scores,1000,A736))/(Number_of_participants*E736),"")</f>
        <v/>
      </c>
      <c r="G736" s="116" t="str">
        <f>IF(B736&lt;&gt;"",CORREL(INDEX(Scores,1,A736):INDEX(Scores,1000,A736),INDEX(Rest_scores,1,A736):INDEX(Rest_scores,1000,A736)),"")</f>
        <v/>
      </c>
      <c r="H736" s="116" t="str">
        <f>IF(B736&lt;&gt;"",CORREL(INDEX(Scores,1,A736):INDEX(Scores,1000,A736),Total_score),"")</f>
        <v/>
      </c>
      <c r="I736" s="116" t="str">
        <f>IF(B736&lt;&gt;"",CORREL(INDEX(Scores,1,A736):INDEX(Scores,1000,A736),Grade),"")</f>
        <v/>
      </c>
      <c r="J736" s="128" t="str">
        <f>IF(B736&lt;&gt;"",_xlfn.VAR.S(INDEX(Scores,1,A736):INDEX(Scores,1000,A736)),"")</f>
        <v/>
      </c>
      <c r="K736" s="128" t="str">
        <f>IF(B736&lt;&gt;"",_xlfn.STDEV.S(INDEX(Scores,1,A736):INDEX(Scores,1000,A736)),"")</f>
        <v/>
      </c>
    </row>
    <row r="737" spans="1:11" x14ac:dyDescent="0.35">
      <c r="A737" s="122" t="str">
        <f t="shared" si="24"/>
        <v/>
      </c>
      <c r="B737" s="124" t="str">
        <f>IFERROR(LOOKUP(A737,'2. Enter scores'!$G$12:$AE$12,'2. Enter scores'!$G$14:$AE$14),"")</f>
        <v/>
      </c>
      <c r="C737" s="116" t="str">
        <f>IF(B737&lt;&gt;"",MIN(INDEX(Scores,1,A737):INDEX(Scores,1000,A737)),"")</f>
        <v/>
      </c>
      <c r="D737" s="116" t="str">
        <f>IF(B737&lt;&gt;"",MAX(INDEX(Scores,1,A737):INDEX(Scores,1000,A737)),"")</f>
        <v/>
      </c>
      <c r="E737" s="116" t="str">
        <f t="shared" si="23"/>
        <v/>
      </c>
      <c r="F737" s="116" t="str">
        <f>IF(B737&lt;&gt;"",SUM(INDEX(Scores,1,A737):INDEX(Scores,1000,A737))/(Number_of_participants*E737),"")</f>
        <v/>
      </c>
      <c r="G737" s="116" t="str">
        <f>IF(B737&lt;&gt;"",CORREL(INDEX(Scores,1,A737):INDEX(Scores,1000,A737),INDEX(Rest_scores,1,A737):INDEX(Rest_scores,1000,A737)),"")</f>
        <v/>
      </c>
      <c r="H737" s="116" t="str">
        <f>IF(B737&lt;&gt;"",CORREL(INDEX(Scores,1,A737):INDEX(Scores,1000,A737),Total_score),"")</f>
        <v/>
      </c>
      <c r="I737" s="116" t="str">
        <f>IF(B737&lt;&gt;"",CORREL(INDEX(Scores,1,A737):INDEX(Scores,1000,A737),Grade),"")</f>
        <v/>
      </c>
      <c r="J737" s="128" t="str">
        <f>IF(B737&lt;&gt;"",_xlfn.VAR.S(INDEX(Scores,1,A737):INDEX(Scores,1000,A737)),"")</f>
        <v/>
      </c>
      <c r="K737" s="128" t="str">
        <f>IF(B737&lt;&gt;"",_xlfn.STDEV.S(INDEX(Scores,1,A737):INDEX(Scores,1000,A737)),"")</f>
        <v/>
      </c>
    </row>
    <row r="738" spans="1:11" x14ac:dyDescent="0.35">
      <c r="A738" s="122" t="str">
        <f t="shared" si="24"/>
        <v/>
      </c>
      <c r="B738" s="124" t="str">
        <f>IFERROR(LOOKUP(A738,'2. Enter scores'!$G$12:$AE$12,'2. Enter scores'!$G$14:$AE$14),"")</f>
        <v/>
      </c>
      <c r="C738" s="116" t="str">
        <f>IF(B738&lt;&gt;"",MIN(INDEX(Scores,1,A738):INDEX(Scores,1000,A738)),"")</f>
        <v/>
      </c>
      <c r="D738" s="116" t="str">
        <f>IF(B738&lt;&gt;"",MAX(INDEX(Scores,1,A738):INDEX(Scores,1000,A738)),"")</f>
        <v/>
      </c>
      <c r="E738" s="116" t="str">
        <f t="shared" si="23"/>
        <v/>
      </c>
      <c r="F738" s="116" t="str">
        <f>IF(B738&lt;&gt;"",SUM(INDEX(Scores,1,A738):INDEX(Scores,1000,A738))/(Number_of_participants*E738),"")</f>
        <v/>
      </c>
      <c r="G738" s="116" t="str">
        <f>IF(B738&lt;&gt;"",CORREL(INDEX(Scores,1,A738):INDEX(Scores,1000,A738),INDEX(Rest_scores,1,A738):INDEX(Rest_scores,1000,A738)),"")</f>
        <v/>
      </c>
      <c r="H738" s="116" t="str">
        <f>IF(B738&lt;&gt;"",CORREL(INDEX(Scores,1,A738):INDEX(Scores,1000,A738),Total_score),"")</f>
        <v/>
      </c>
      <c r="I738" s="116" t="str">
        <f>IF(B738&lt;&gt;"",CORREL(INDEX(Scores,1,A738):INDEX(Scores,1000,A738),Grade),"")</f>
        <v/>
      </c>
      <c r="J738" s="128" t="str">
        <f>IF(B738&lt;&gt;"",_xlfn.VAR.S(INDEX(Scores,1,A738):INDEX(Scores,1000,A738)),"")</f>
        <v/>
      </c>
      <c r="K738" s="128" t="str">
        <f>IF(B738&lt;&gt;"",_xlfn.STDEV.S(INDEX(Scores,1,A738):INDEX(Scores,1000,A738)),"")</f>
        <v/>
      </c>
    </row>
    <row r="739" spans="1:11" x14ac:dyDescent="0.35">
      <c r="A739" s="122" t="str">
        <f t="shared" si="24"/>
        <v/>
      </c>
      <c r="B739" s="124" t="str">
        <f>IFERROR(LOOKUP(A739,'2. Enter scores'!$G$12:$AE$12,'2. Enter scores'!$G$14:$AE$14),"")</f>
        <v/>
      </c>
      <c r="C739" s="116" t="str">
        <f>IF(B739&lt;&gt;"",MIN(INDEX(Scores,1,A739):INDEX(Scores,1000,A739)),"")</f>
        <v/>
      </c>
      <c r="D739" s="116" t="str">
        <f>IF(B739&lt;&gt;"",MAX(INDEX(Scores,1,A739):INDEX(Scores,1000,A739)),"")</f>
        <v/>
      </c>
      <c r="E739" s="116" t="str">
        <f t="shared" si="23"/>
        <v/>
      </c>
      <c r="F739" s="116" t="str">
        <f>IF(B739&lt;&gt;"",SUM(INDEX(Scores,1,A739):INDEX(Scores,1000,A739))/(Number_of_participants*E739),"")</f>
        <v/>
      </c>
      <c r="G739" s="116" t="str">
        <f>IF(B739&lt;&gt;"",CORREL(INDEX(Scores,1,A739):INDEX(Scores,1000,A739),INDEX(Rest_scores,1,A739):INDEX(Rest_scores,1000,A739)),"")</f>
        <v/>
      </c>
      <c r="H739" s="116" t="str">
        <f>IF(B739&lt;&gt;"",CORREL(INDEX(Scores,1,A739):INDEX(Scores,1000,A739),Total_score),"")</f>
        <v/>
      </c>
      <c r="I739" s="116" t="str">
        <f>IF(B739&lt;&gt;"",CORREL(INDEX(Scores,1,A739):INDEX(Scores,1000,A739),Grade),"")</f>
        <v/>
      </c>
      <c r="J739" s="128" t="str">
        <f>IF(B739&lt;&gt;"",_xlfn.VAR.S(INDEX(Scores,1,A739):INDEX(Scores,1000,A739)),"")</f>
        <v/>
      </c>
      <c r="K739" s="128" t="str">
        <f>IF(B739&lt;&gt;"",_xlfn.STDEV.S(INDEX(Scores,1,A739):INDEX(Scores,1000,A739)),"")</f>
        <v/>
      </c>
    </row>
    <row r="740" spans="1:11" x14ac:dyDescent="0.35">
      <c r="A740" s="122" t="str">
        <f t="shared" si="24"/>
        <v/>
      </c>
      <c r="B740" s="124" t="str">
        <f>IFERROR(LOOKUP(A740,'2. Enter scores'!$G$12:$AE$12,'2. Enter scores'!$G$14:$AE$14),"")</f>
        <v/>
      </c>
      <c r="C740" s="116" t="str">
        <f>IF(B740&lt;&gt;"",MIN(INDEX(Scores,1,A740):INDEX(Scores,1000,A740)),"")</f>
        <v/>
      </c>
      <c r="D740" s="116" t="str">
        <f>IF(B740&lt;&gt;"",MAX(INDEX(Scores,1,A740):INDEX(Scores,1000,A740)),"")</f>
        <v/>
      </c>
      <c r="E740" s="116" t="str">
        <f t="shared" si="23"/>
        <v/>
      </c>
      <c r="F740" s="116" t="str">
        <f>IF(B740&lt;&gt;"",SUM(INDEX(Scores,1,A740):INDEX(Scores,1000,A740))/(Number_of_participants*E740),"")</f>
        <v/>
      </c>
      <c r="G740" s="116" t="str">
        <f>IF(B740&lt;&gt;"",CORREL(INDEX(Scores,1,A740):INDEX(Scores,1000,A740),INDEX(Rest_scores,1,A740):INDEX(Rest_scores,1000,A740)),"")</f>
        <v/>
      </c>
      <c r="H740" s="116" t="str">
        <f>IF(B740&lt;&gt;"",CORREL(INDEX(Scores,1,A740):INDEX(Scores,1000,A740),Total_score),"")</f>
        <v/>
      </c>
      <c r="I740" s="116" t="str">
        <f>IF(B740&lt;&gt;"",CORREL(INDEX(Scores,1,A740):INDEX(Scores,1000,A740),Grade),"")</f>
        <v/>
      </c>
      <c r="J740" s="128" t="str">
        <f>IF(B740&lt;&gt;"",_xlfn.VAR.S(INDEX(Scores,1,A740):INDEX(Scores,1000,A740)),"")</f>
        <v/>
      </c>
      <c r="K740" s="128" t="str">
        <f>IF(B740&lt;&gt;"",_xlfn.STDEV.S(INDEX(Scores,1,A740):INDEX(Scores,1000,A740)),"")</f>
        <v/>
      </c>
    </row>
    <row r="741" spans="1:11" x14ac:dyDescent="0.35">
      <c r="A741" s="122" t="str">
        <f t="shared" si="24"/>
        <v/>
      </c>
      <c r="B741" s="124" t="str">
        <f>IFERROR(LOOKUP(A741,'2. Enter scores'!$G$12:$AE$12,'2. Enter scores'!$G$14:$AE$14),"")</f>
        <v/>
      </c>
      <c r="C741" s="116" t="str">
        <f>IF(B741&lt;&gt;"",MIN(INDEX(Scores,1,A741):INDEX(Scores,1000,A741)),"")</f>
        <v/>
      </c>
      <c r="D741" s="116" t="str">
        <f>IF(B741&lt;&gt;"",MAX(INDEX(Scores,1,A741):INDEX(Scores,1000,A741)),"")</f>
        <v/>
      </c>
      <c r="E741" s="116" t="str">
        <f t="shared" si="23"/>
        <v/>
      </c>
      <c r="F741" s="116" t="str">
        <f>IF(B741&lt;&gt;"",SUM(INDEX(Scores,1,A741):INDEX(Scores,1000,A741))/(Number_of_participants*E741),"")</f>
        <v/>
      </c>
      <c r="G741" s="116" t="str">
        <f>IF(B741&lt;&gt;"",CORREL(INDEX(Scores,1,A741):INDEX(Scores,1000,A741),INDEX(Rest_scores,1,A741):INDEX(Rest_scores,1000,A741)),"")</f>
        <v/>
      </c>
      <c r="H741" s="116" t="str">
        <f>IF(B741&lt;&gt;"",CORREL(INDEX(Scores,1,A741):INDEX(Scores,1000,A741),Total_score),"")</f>
        <v/>
      </c>
      <c r="I741" s="116" t="str">
        <f>IF(B741&lt;&gt;"",CORREL(INDEX(Scores,1,A741):INDEX(Scores,1000,A741),Grade),"")</f>
        <v/>
      </c>
      <c r="J741" s="128" t="str">
        <f>IF(B741&lt;&gt;"",_xlfn.VAR.S(INDEX(Scores,1,A741):INDEX(Scores,1000,A741)),"")</f>
        <v/>
      </c>
      <c r="K741" s="128" t="str">
        <f>IF(B741&lt;&gt;"",_xlfn.STDEV.S(INDEX(Scores,1,A741):INDEX(Scores,1000,A741)),"")</f>
        <v/>
      </c>
    </row>
    <row r="742" spans="1:11" x14ac:dyDescent="0.35">
      <c r="A742" s="122" t="str">
        <f t="shared" si="24"/>
        <v/>
      </c>
      <c r="B742" s="124" t="str">
        <f>IFERROR(LOOKUP(A742,'2. Enter scores'!$G$12:$AE$12,'2. Enter scores'!$G$14:$AE$14),"")</f>
        <v/>
      </c>
      <c r="C742" s="116" t="str">
        <f>IF(B742&lt;&gt;"",MIN(INDEX(Scores,1,A742):INDEX(Scores,1000,A742)),"")</f>
        <v/>
      </c>
      <c r="D742" s="116" t="str">
        <f>IF(B742&lt;&gt;"",MAX(INDEX(Scores,1,A742):INDEX(Scores,1000,A742)),"")</f>
        <v/>
      </c>
      <c r="E742" s="116" t="str">
        <f t="shared" si="23"/>
        <v/>
      </c>
      <c r="F742" s="116" t="str">
        <f>IF(B742&lt;&gt;"",SUM(INDEX(Scores,1,A742):INDEX(Scores,1000,A742))/(Number_of_participants*E742),"")</f>
        <v/>
      </c>
      <c r="G742" s="116" t="str">
        <f>IF(B742&lt;&gt;"",CORREL(INDEX(Scores,1,A742):INDEX(Scores,1000,A742),INDEX(Rest_scores,1,A742):INDEX(Rest_scores,1000,A742)),"")</f>
        <v/>
      </c>
      <c r="H742" s="116" t="str">
        <f>IF(B742&lt;&gt;"",CORREL(INDEX(Scores,1,A742):INDEX(Scores,1000,A742),Total_score),"")</f>
        <v/>
      </c>
      <c r="I742" s="116" t="str">
        <f>IF(B742&lt;&gt;"",CORREL(INDEX(Scores,1,A742):INDEX(Scores,1000,A742),Grade),"")</f>
        <v/>
      </c>
      <c r="J742" s="128" t="str">
        <f>IF(B742&lt;&gt;"",_xlfn.VAR.S(INDEX(Scores,1,A742):INDEX(Scores,1000,A742)),"")</f>
        <v/>
      </c>
      <c r="K742" s="128" t="str">
        <f>IF(B742&lt;&gt;"",_xlfn.STDEV.S(INDEX(Scores,1,A742):INDEX(Scores,1000,A742)),"")</f>
        <v/>
      </c>
    </row>
    <row r="743" spans="1:11" x14ac:dyDescent="0.35">
      <c r="A743" s="122" t="str">
        <f t="shared" si="24"/>
        <v/>
      </c>
      <c r="B743" s="124" t="str">
        <f>IFERROR(LOOKUP(A743,'2. Enter scores'!$G$12:$AE$12,'2. Enter scores'!$G$14:$AE$14),"")</f>
        <v/>
      </c>
      <c r="C743" s="116" t="str">
        <f>IF(B743&lt;&gt;"",MIN(INDEX(Scores,1,A743):INDEX(Scores,1000,A743)),"")</f>
        <v/>
      </c>
      <c r="D743" s="116" t="str">
        <f>IF(B743&lt;&gt;"",MAX(INDEX(Scores,1,A743):INDEX(Scores,1000,A743)),"")</f>
        <v/>
      </c>
      <c r="E743" s="116" t="str">
        <f t="shared" si="23"/>
        <v/>
      </c>
      <c r="F743" s="116" t="str">
        <f>IF(B743&lt;&gt;"",SUM(INDEX(Scores,1,A743):INDEX(Scores,1000,A743))/(Number_of_participants*E743),"")</f>
        <v/>
      </c>
      <c r="G743" s="116" t="str">
        <f>IF(B743&lt;&gt;"",CORREL(INDEX(Scores,1,A743):INDEX(Scores,1000,A743),INDEX(Rest_scores,1,A743):INDEX(Rest_scores,1000,A743)),"")</f>
        <v/>
      </c>
      <c r="H743" s="116" t="str">
        <f>IF(B743&lt;&gt;"",CORREL(INDEX(Scores,1,A743):INDEX(Scores,1000,A743),Total_score),"")</f>
        <v/>
      </c>
      <c r="I743" s="116" t="str">
        <f>IF(B743&lt;&gt;"",CORREL(INDEX(Scores,1,A743):INDEX(Scores,1000,A743),Grade),"")</f>
        <v/>
      </c>
      <c r="J743" s="128" t="str">
        <f>IF(B743&lt;&gt;"",_xlfn.VAR.S(INDEX(Scores,1,A743):INDEX(Scores,1000,A743)),"")</f>
        <v/>
      </c>
      <c r="K743" s="128" t="str">
        <f>IF(B743&lt;&gt;"",_xlfn.STDEV.S(INDEX(Scores,1,A743):INDEX(Scores,1000,A743)),"")</f>
        <v/>
      </c>
    </row>
    <row r="744" spans="1:11" x14ac:dyDescent="0.35">
      <c r="A744" s="122" t="str">
        <f t="shared" si="24"/>
        <v/>
      </c>
      <c r="B744" s="124" t="str">
        <f>IFERROR(LOOKUP(A744,'2. Enter scores'!$G$12:$AE$12,'2. Enter scores'!$G$14:$AE$14),"")</f>
        <v/>
      </c>
      <c r="C744" s="116" t="str">
        <f>IF(B744&lt;&gt;"",MIN(INDEX(Scores,1,A744):INDEX(Scores,1000,A744)),"")</f>
        <v/>
      </c>
      <c r="D744" s="116" t="str">
        <f>IF(B744&lt;&gt;"",MAX(INDEX(Scores,1,A744):INDEX(Scores,1000,A744)),"")</f>
        <v/>
      </c>
      <c r="E744" s="116" t="str">
        <f t="shared" si="23"/>
        <v/>
      </c>
      <c r="F744" s="116" t="str">
        <f>IF(B744&lt;&gt;"",SUM(INDEX(Scores,1,A744):INDEX(Scores,1000,A744))/(Number_of_participants*E744),"")</f>
        <v/>
      </c>
      <c r="G744" s="116" t="str">
        <f>IF(B744&lt;&gt;"",CORREL(INDEX(Scores,1,A744):INDEX(Scores,1000,A744),INDEX(Rest_scores,1,A744):INDEX(Rest_scores,1000,A744)),"")</f>
        <v/>
      </c>
      <c r="H744" s="116" t="str">
        <f>IF(B744&lt;&gt;"",CORREL(INDEX(Scores,1,A744):INDEX(Scores,1000,A744),Total_score),"")</f>
        <v/>
      </c>
      <c r="I744" s="116" t="str">
        <f>IF(B744&lt;&gt;"",CORREL(INDEX(Scores,1,A744):INDEX(Scores,1000,A744),Grade),"")</f>
        <v/>
      </c>
      <c r="J744" s="128" t="str">
        <f>IF(B744&lt;&gt;"",_xlfn.VAR.S(INDEX(Scores,1,A744):INDEX(Scores,1000,A744)),"")</f>
        <v/>
      </c>
      <c r="K744" s="128" t="str">
        <f>IF(B744&lt;&gt;"",_xlfn.STDEV.S(INDEX(Scores,1,A744):INDEX(Scores,1000,A744)),"")</f>
        <v/>
      </c>
    </row>
    <row r="745" spans="1:11" x14ac:dyDescent="0.35">
      <c r="A745" s="122" t="str">
        <f t="shared" si="24"/>
        <v/>
      </c>
      <c r="B745" s="124" t="str">
        <f>IFERROR(LOOKUP(A745,'2. Enter scores'!$G$12:$AE$12,'2. Enter scores'!$G$14:$AE$14),"")</f>
        <v/>
      </c>
      <c r="C745" s="116" t="str">
        <f>IF(B745&lt;&gt;"",MIN(INDEX(Scores,1,A745):INDEX(Scores,1000,A745)),"")</f>
        <v/>
      </c>
      <c r="D745" s="116" t="str">
        <f>IF(B745&lt;&gt;"",MAX(INDEX(Scores,1,A745):INDEX(Scores,1000,A745)),"")</f>
        <v/>
      </c>
      <c r="E745" s="116" t="str">
        <f t="shared" si="23"/>
        <v/>
      </c>
      <c r="F745" s="116" t="str">
        <f>IF(B745&lt;&gt;"",SUM(INDEX(Scores,1,A745):INDEX(Scores,1000,A745))/(Number_of_participants*E745),"")</f>
        <v/>
      </c>
      <c r="G745" s="116" t="str">
        <f>IF(B745&lt;&gt;"",CORREL(INDEX(Scores,1,A745):INDEX(Scores,1000,A745),INDEX(Rest_scores,1,A745):INDEX(Rest_scores,1000,A745)),"")</f>
        <v/>
      </c>
      <c r="H745" s="116" t="str">
        <f>IF(B745&lt;&gt;"",CORREL(INDEX(Scores,1,A745):INDEX(Scores,1000,A745),Total_score),"")</f>
        <v/>
      </c>
      <c r="I745" s="116" t="str">
        <f>IF(B745&lt;&gt;"",CORREL(INDEX(Scores,1,A745):INDEX(Scores,1000,A745),Grade),"")</f>
        <v/>
      </c>
      <c r="J745" s="128" t="str">
        <f>IF(B745&lt;&gt;"",_xlfn.VAR.S(INDEX(Scores,1,A745):INDEX(Scores,1000,A745)),"")</f>
        <v/>
      </c>
      <c r="K745" s="128" t="str">
        <f>IF(B745&lt;&gt;"",_xlfn.STDEV.S(INDEX(Scores,1,A745):INDEX(Scores,1000,A745)),"")</f>
        <v/>
      </c>
    </row>
    <row r="746" spans="1:11" x14ac:dyDescent="0.35">
      <c r="A746" s="122" t="str">
        <f t="shared" si="24"/>
        <v/>
      </c>
      <c r="B746" s="124" t="str">
        <f>IFERROR(LOOKUP(A746,'2. Enter scores'!$G$12:$AE$12,'2. Enter scores'!$G$14:$AE$14),"")</f>
        <v/>
      </c>
      <c r="C746" s="116" t="str">
        <f>IF(B746&lt;&gt;"",MIN(INDEX(Scores,1,A746):INDEX(Scores,1000,A746)),"")</f>
        <v/>
      </c>
      <c r="D746" s="116" t="str">
        <f>IF(B746&lt;&gt;"",MAX(INDEX(Scores,1,A746):INDEX(Scores,1000,A746)),"")</f>
        <v/>
      </c>
      <c r="E746" s="116" t="str">
        <f t="shared" si="23"/>
        <v/>
      </c>
      <c r="F746" s="116" t="str">
        <f>IF(B746&lt;&gt;"",SUM(INDEX(Scores,1,A746):INDEX(Scores,1000,A746))/(Number_of_participants*E746),"")</f>
        <v/>
      </c>
      <c r="G746" s="116" t="str">
        <f>IF(B746&lt;&gt;"",CORREL(INDEX(Scores,1,A746):INDEX(Scores,1000,A746),INDEX(Rest_scores,1,A746):INDEX(Rest_scores,1000,A746)),"")</f>
        <v/>
      </c>
      <c r="H746" s="116" t="str">
        <f>IF(B746&lt;&gt;"",CORREL(INDEX(Scores,1,A746):INDEX(Scores,1000,A746),Total_score),"")</f>
        <v/>
      </c>
      <c r="I746" s="116" t="str">
        <f>IF(B746&lt;&gt;"",CORREL(INDEX(Scores,1,A746):INDEX(Scores,1000,A746),Grade),"")</f>
        <v/>
      </c>
      <c r="J746" s="128" t="str">
        <f>IF(B746&lt;&gt;"",_xlfn.VAR.S(INDEX(Scores,1,A746):INDEX(Scores,1000,A746)),"")</f>
        <v/>
      </c>
      <c r="K746" s="128" t="str">
        <f>IF(B746&lt;&gt;"",_xlfn.STDEV.S(INDEX(Scores,1,A746):INDEX(Scores,1000,A746)),"")</f>
        <v/>
      </c>
    </row>
    <row r="747" spans="1:11" x14ac:dyDescent="0.35">
      <c r="A747" s="122" t="str">
        <f t="shared" si="24"/>
        <v/>
      </c>
      <c r="B747" s="124" t="str">
        <f>IFERROR(LOOKUP(A747,'2. Enter scores'!$G$12:$AE$12,'2. Enter scores'!$G$14:$AE$14),"")</f>
        <v/>
      </c>
      <c r="C747" s="116" t="str">
        <f>IF(B747&lt;&gt;"",MIN(INDEX(Scores,1,A747):INDEX(Scores,1000,A747)),"")</f>
        <v/>
      </c>
      <c r="D747" s="116" t="str">
        <f>IF(B747&lt;&gt;"",MAX(INDEX(Scores,1,A747):INDEX(Scores,1000,A747)),"")</f>
        <v/>
      </c>
      <c r="E747" s="116" t="str">
        <f t="shared" si="23"/>
        <v/>
      </c>
      <c r="F747" s="116" t="str">
        <f>IF(B747&lt;&gt;"",SUM(INDEX(Scores,1,A747):INDEX(Scores,1000,A747))/(Number_of_participants*E747),"")</f>
        <v/>
      </c>
      <c r="G747" s="116" t="str">
        <f>IF(B747&lt;&gt;"",CORREL(INDEX(Scores,1,A747):INDEX(Scores,1000,A747),INDEX(Rest_scores,1,A747):INDEX(Rest_scores,1000,A747)),"")</f>
        <v/>
      </c>
      <c r="H747" s="116" t="str">
        <f>IF(B747&lt;&gt;"",CORREL(INDEX(Scores,1,A747):INDEX(Scores,1000,A747),Total_score),"")</f>
        <v/>
      </c>
      <c r="I747" s="116" t="str">
        <f>IF(B747&lt;&gt;"",CORREL(INDEX(Scores,1,A747):INDEX(Scores,1000,A747),Grade),"")</f>
        <v/>
      </c>
      <c r="J747" s="128" t="str">
        <f>IF(B747&lt;&gt;"",_xlfn.VAR.S(INDEX(Scores,1,A747):INDEX(Scores,1000,A747)),"")</f>
        <v/>
      </c>
      <c r="K747" s="128" t="str">
        <f>IF(B747&lt;&gt;"",_xlfn.STDEV.S(INDEX(Scores,1,A747):INDEX(Scores,1000,A747)),"")</f>
        <v/>
      </c>
    </row>
    <row r="748" spans="1:11" x14ac:dyDescent="0.35">
      <c r="A748" s="122" t="str">
        <f t="shared" si="24"/>
        <v/>
      </c>
      <c r="B748" s="124" t="str">
        <f>IFERROR(LOOKUP(A748,'2. Enter scores'!$G$12:$AE$12,'2. Enter scores'!$G$14:$AE$14),"")</f>
        <v/>
      </c>
      <c r="C748" s="116" t="str">
        <f>IF(B748&lt;&gt;"",MIN(INDEX(Scores,1,A748):INDEX(Scores,1000,A748)),"")</f>
        <v/>
      </c>
      <c r="D748" s="116" t="str">
        <f>IF(B748&lt;&gt;"",MAX(INDEX(Scores,1,A748):INDEX(Scores,1000,A748)),"")</f>
        <v/>
      </c>
      <c r="E748" s="116" t="str">
        <f t="shared" si="23"/>
        <v/>
      </c>
      <c r="F748" s="116" t="str">
        <f>IF(B748&lt;&gt;"",SUM(INDEX(Scores,1,A748):INDEX(Scores,1000,A748))/(Number_of_participants*E748),"")</f>
        <v/>
      </c>
      <c r="G748" s="116" t="str">
        <f>IF(B748&lt;&gt;"",CORREL(INDEX(Scores,1,A748):INDEX(Scores,1000,A748),INDEX(Rest_scores,1,A748):INDEX(Rest_scores,1000,A748)),"")</f>
        <v/>
      </c>
      <c r="H748" s="116" t="str">
        <f>IF(B748&lt;&gt;"",CORREL(INDEX(Scores,1,A748):INDEX(Scores,1000,A748),Total_score),"")</f>
        <v/>
      </c>
      <c r="I748" s="116" t="str">
        <f>IF(B748&lt;&gt;"",CORREL(INDEX(Scores,1,A748):INDEX(Scores,1000,A748),Grade),"")</f>
        <v/>
      </c>
      <c r="J748" s="128" t="str">
        <f>IF(B748&lt;&gt;"",_xlfn.VAR.S(INDEX(Scores,1,A748):INDEX(Scores,1000,A748)),"")</f>
        <v/>
      </c>
      <c r="K748" s="128" t="str">
        <f>IF(B748&lt;&gt;"",_xlfn.STDEV.S(INDEX(Scores,1,A748):INDEX(Scores,1000,A748)),"")</f>
        <v/>
      </c>
    </row>
    <row r="749" spans="1:11" x14ac:dyDescent="0.35">
      <c r="A749" s="122" t="str">
        <f t="shared" si="24"/>
        <v/>
      </c>
      <c r="B749" s="124" t="str">
        <f>IFERROR(LOOKUP(A749,'2. Enter scores'!$G$12:$AE$12,'2. Enter scores'!$G$14:$AE$14),"")</f>
        <v/>
      </c>
      <c r="C749" s="116" t="str">
        <f>IF(B749&lt;&gt;"",MIN(INDEX(Scores,1,A749):INDEX(Scores,1000,A749)),"")</f>
        <v/>
      </c>
      <c r="D749" s="116" t="str">
        <f>IF(B749&lt;&gt;"",MAX(INDEX(Scores,1,A749):INDEX(Scores,1000,A749)),"")</f>
        <v/>
      </c>
      <c r="E749" s="116" t="str">
        <f t="shared" si="23"/>
        <v/>
      </c>
      <c r="F749" s="116" t="str">
        <f>IF(B749&lt;&gt;"",SUM(INDEX(Scores,1,A749):INDEX(Scores,1000,A749))/(Number_of_participants*E749),"")</f>
        <v/>
      </c>
      <c r="G749" s="116" t="str">
        <f>IF(B749&lt;&gt;"",CORREL(INDEX(Scores,1,A749):INDEX(Scores,1000,A749),INDEX(Rest_scores,1,A749):INDEX(Rest_scores,1000,A749)),"")</f>
        <v/>
      </c>
      <c r="H749" s="116" t="str">
        <f>IF(B749&lt;&gt;"",CORREL(INDEX(Scores,1,A749):INDEX(Scores,1000,A749),Total_score),"")</f>
        <v/>
      </c>
      <c r="I749" s="116" t="str">
        <f>IF(B749&lt;&gt;"",CORREL(INDEX(Scores,1,A749):INDEX(Scores,1000,A749),Grade),"")</f>
        <v/>
      </c>
      <c r="J749" s="128" t="str">
        <f>IF(B749&lt;&gt;"",_xlfn.VAR.S(INDEX(Scores,1,A749):INDEX(Scores,1000,A749)),"")</f>
        <v/>
      </c>
      <c r="K749" s="128" t="str">
        <f>IF(B749&lt;&gt;"",_xlfn.STDEV.S(INDEX(Scores,1,A749):INDEX(Scores,1000,A749)),"")</f>
        <v/>
      </c>
    </row>
    <row r="750" spans="1:11" x14ac:dyDescent="0.35">
      <c r="A750" s="122" t="str">
        <f t="shared" si="24"/>
        <v/>
      </c>
      <c r="B750" s="124" t="str">
        <f>IFERROR(LOOKUP(A750,'2. Enter scores'!$G$12:$AE$12,'2. Enter scores'!$G$14:$AE$14),"")</f>
        <v/>
      </c>
      <c r="C750" s="116" t="str">
        <f>IF(B750&lt;&gt;"",MIN(INDEX(Scores,1,A750):INDEX(Scores,1000,A750)),"")</f>
        <v/>
      </c>
      <c r="D750" s="116" t="str">
        <f>IF(B750&lt;&gt;"",MAX(INDEX(Scores,1,A750):INDEX(Scores,1000,A750)),"")</f>
        <v/>
      </c>
      <c r="E750" s="116" t="str">
        <f t="shared" si="23"/>
        <v/>
      </c>
      <c r="F750" s="116" t="str">
        <f>IF(B750&lt;&gt;"",SUM(INDEX(Scores,1,A750):INDEX(Scores,1000,A750))/(Number_of_participants*E750),"")</f>
        <v/>
      </c>
      <c r="G750" s="116" t="str">
        <f>IF(B750&lt;&gt;"",CORREL(INDEX(Scores,1,A750):INDEX(Scores,1000,A750),INDEX(Rest_scores,1,A750):INDEX(Rest_scores,1000,A750)),"")</f>
        <v/>
      </c>
      <c r="H750" s="116" t="str">
        <f>IF(B750&lt;&gt;"",CORREL(INDEX(Scores,1,A750):INDEX(Scores,1000,A750),Total_score),"")</f>
        <v/>
      </c>
      <c r="I750" s="116" t="str">
        <f>IF(B750&lt;&gt;"",CORREL(INDEX(Scores,1,A750):INDEX(Scores,1000,A750),Grade),"")</f>
        <v/>
      </c>
      <c r="J750" s="128" t="str">
        <f>IF(B750&lt;&gt;"",_xlfn.VAR.S(INDEX(Scores,1,A750):INDEX(Scores,1000,A750)),"")</f>
        <v/>
      </c>
      <c r="K750" s="128" t="str">
        <f>IF(B750&lt;&gt;"",_xlfn.STDEV.S(INDEX(Scores,1,A750):INDEX(Scores,1000,A750)),"")</f>
        <v/>
      </c>
    </row>
    <row r="751" spans="1:11" x14ac:dyDescent="0.35">
      <c r="A751" s="122" t="str">
        <f t="shared" si="24"/>
        <v/>
      </c>
      <c r="B751" s="124" t="str">
        <f>IFERROR(LOOKUP(A751,'2. Enter scores'!$G$12:$AE$12,'2. Enter scores'!$G$14:$AE$14),"")</f>
        <v/>
      </c>
      <c r="C751" s="116" t="str">
        <f>IF(B751&lt;&gt;"",MIN(INDEX(Scores,1,A751):INDEX(Scores,1000,A751)),"")</f>
        <v/>
      </c>
      <c r="D751" s="116" t="str">
        <f>IF(B751&lt;&gt;"",MAX(INDEX(Scores,1,A751):INDEX(Scores,1000,A751)),"")</f>
        <v/>
      </c>
      <c r="E751" s="116" t="str">
        <f t="shared" si="23"/>
        <v/>
      </c>
      <c r="F751" s="116" t="str">
        <f>IF(B751&lt;&gt;"",SUM(INDEX(Scores,1,A751):INDEX(Scores,1000,A751))/(Number_of_participants*E751),"")</f>
        <v/>
      </c>
      <c r="G751" s="116" t="str">
        <f>IF(B751&lt;&gt;"",CORREL(INDEX(Scores,1,A751):INDEX(Scores,1000,A751),INDEX(Rest_scores,1,A751):INDEX(Rest_scores,1000,A751)),"")</f>
        <v/>
      </c>
      <c r="H751" s="116" t="str">
        <f>IF(B751&lt;&gt;"",CORREL(INDEX(Scores,1,A751):INDEX(Scores,1000,A751),Total_score),"")</f>
        <v/>
      </c>
      <c r="I751" s="116" t="str">
        <f>IF(B751&lt;&gt;"",CORREL(INDEX(Scores,1,A751):INDEX(Scores,1000,A751),Grade),"")</f>
        <v/>
      </c>
      <c r="J751" s="128" t="str">
        <f>IF(B751&lt;&gt;"",_xlfn.VAR.S(INDEX(Scores,1,A751):INDEX(Scores,1000,A751)),"")</f>
        <v/>
      </c>
      <c r="K751" s="128" t="str">
        <f>IF(B751&lt;&gt;"",_xlfn.STDEV.S(INDEX(Scores,1,A751):INDEX(Scores,1000,A751)),"")</f>
        <v/>
      </c>
    </row>
    <row r="752" spans="1:11" x14ac:dyDescent="0.35">
      <c r="A752" s="122" t="str">
        <f t="shared" si="24"/>
        <v/>
      </c>
      <c r="B752" s="124" t="str">
        <f>IFERROR(LOOKUP(A752,'2. Enter scores'!$G$12:$AE$12,'2. Enter scores'!$G$14:$AE$14),"")</f>
        <v/>
      </c>
      <c r="C752" s="116" t="str">
        <f>IF(B752&lt;&gt;"",MIN(INDEX(Scores,1,A752):INDEX(Scores,1000,A752)),"")</f>
        <v/>
      </c>
      <c r="D752" s="116" t="str">
        <f>IF(B752&lt;&gt;"",MAX(INDEX(Scores,1,A752):INDEX(Scores,1000,A752)),"")</f>
        <v/>
      </c>
      <c r="E752" s="116" t="str">
        <f t="shared" si="23"/>
        <v/>
      </c>
      <c r="F752" s="116" t="str">
        <f>IF(B752&lt;&gt;"",SUM(INDEX(Scores,1,A752):INDEX(Scores,1000,A752))/(Number_of_participants*E752),"")</f>
        <v/>
      </c>
      <c r="G752" s="116" t="str">
        <f>IF(B752&lt;&gt;"",CORREL(INDEX(Scores,1,A752):INDEX(Scores,1000,A752),INDEX(Rest_scores,1,A752):INDEX(Rest_scores,1000,A752)),"")</f>
        <v/>
      </c>
      <c r="H752" s="116" t="str">
        <f>IF(B752&lt;&gt;"",CORREL(INDEX(Scores,1,A752):INDEX(Scores,1000,A752),Total_score),"")</f>
        <v/>
      </c>
      <c r="I752" s="116" t="str">
        <f>IF(B752&lt;&gt;"",CORREL(INDEX(Scores,1,A752):INDEX(Scores,1000,A752),Grade),"")</f>
        <v/>
      </c>
      <c r="J752" s="128" t="str">
        <f>IF(B752&lt;&gt;"",_xlfn.VAR.S(INDEX(Scores,1,A752):INDEX(Scores,1000,A752)),"")</f>
        <v/>
      </c>
      <c r="K752" s="128" t="str">
        <f>IF(B752&lt;&gt;"",_xlfn.STDEV.S(INDEX(Scores,1,A752):INDEX(Scores,1000,A752)),"")</f>
        <v/>
      </c>
    </row>
    <row r="753" spans="1:11" x14ac:dyDescent="0.35">
      <c r="A753" s="122" t="str">
        <f t="shared" si="24"/>
        <v/>
      </c>
      <c r="B753" s="124" t="str">
        <f>IFERROR(LOOKUP(A753,'2. Enter scores'!$G$12:$AE$12,'2. Enter scores'!$G$14:$AE$14),"")</f>
        <v/>
      </c>
      <c r="C753" s="116" t="str">
        <f>IF(B753&lt;&gt;"",MIN(INDEX(Scores,1,A753):INDEX(Scores,1000,A753)),"")</f>
        <v/>
      </c>
      <c r="D753" s="116" t="str">
        <f>IF(B753&lt;&gt;"",MAX(INDEX(Scores,1,A753):INDEX(Scores,1000,A753)),"")</f>
        <v/>
      </c>
      <c r="E753" s="116" t="str">
        <f t="shared" si="23"/>
        <v/>
      </c>
      <c r="F753" s="116" t="str">
        <f>IF(B753&lt;&gt;"",SUM(INDEX(Scores,1,A753):INDEX(Scores,1000,A753))/(Number_of_participants*E753),"")</f>
        <v/>
      </c>
      <c r="G753" s="116" t="str">
        <f>IF(B753&lt;&gt;"",CORREL(INDEX(Scores,1,A753):INDEX(Scores,1000,A753),INDEX(Rest_scores,1,A753):INDEX(Rest_scores,1000,A753)),"")</f>
        <v/>
      </c>
      <c r="H753" s="116" t="str">
        <f>IF(B753&lt;&gt;"",CORREL(INDEX(Scores,1,A753):INDEX(Scores,1000,A753),Total_score),"")</f>
        <v/>
      </c>
      <c r="I753" s="116" t="str">
        <f>IF(B753&lt;&gt;"",CORREL(INDEX(Scores,1,A753):INDEX(Scores,1000,A753),Grade),"")</f>
        <v/>
      </c>
      <c r="J753" s="128" t="str">
        <f>IF(B753&lt;&gt;"",_xlfn.VAR.S(INDEX(Scores,1,A753):INDEX(Scores,1000,A753)),"")</f>
        <v/>
      </c>
      <c r="K753" s="128" t="str">
        <f>IF(B753&lt;&gt;"",_xlfn.STDEV.S(INDEX(Scores,1,A753):INDEX(Scores,1000,A753)),"")</f>
        <v/>
      </c>
    </row>
    <row r="754" spans="1:11" x14ac:dyDescent="0.35">
      <c r="A754" s="122" t="str">
        <f t="shared" si="24"/>
        <v/>
      </c>
      <c r="B754" s="124" t="str">
        <f>IFERROR(LOOKUP(A754,'2. Enter scores'!$G$12:$AE$12,'2. Enter scores'!$G$14:$AE$14),"")</f>
        <v/>
      </c>
      <c r="C754" s="116" t="str">
        <f>IF(B754&lt;&gt;"",MIN(INDEX(Scores,1,A754):INDEX(Scores,1000,A754)),"")</f>
        <v/>
      </c>
      <c r="D754" s="116" t="str">
        <f>IF(B754&lt;&gt;"",MAX(INDEX(Scores,1,A754):INDEX(Scores,1000,A754)),"")</f>
        <v/>
      </c>
      <c r="E754" s="116" t="str">
        <f t="shared" si="23"/>
        <v/>
      </c>
      <c r="F754" s="116" t="str">
        <f>IF(B754&lt;&gt;"",SUM(INDEX(Scores,1,A754):INDEX(Scores,1000,A754))/(Number_of_participants*E754),"")</f>
        <v/>
      </c>
      <c r="G754" s="116" t="str">
        <f>IF(B754&lt;&gt;"",CORREL(INDEX(Scores,1,A754):INDEX(Scores,1000,A754),INDEX(Rest_scores,1,A754):INDEX(Rest_scores,1000,A754)),"")</f>
        <v/>
      </c>
      <c r="H754" s="116" t="str">
        <f>IF(B754&lt;&gt;"",CORREL(INDEX(Scores,1,A754):INDEX(Scores,1000,A754),Total_score),"")</f>
        <v/>
      </c>
      <c r="I754" s="116" t="str">
        <f>IF(B754&lt;&gt;"",CORREL(INDEX(Scores,1,A754):INDEX(Scores,1000,A754),Grade),"")</f>
        <v/>
      </c>
      <c r="J754" s="128" t="str">
        <f>IF(B754&lt;&gt;"",_xlfn.VAR.S(INDEX(Scores,1,A754):INDEX(Scores,1000,A754)),"")</f>
        <v/>
      </c>
      <c r="K754" s="128" t="str">
        <f>IF(B754&lt;&gt;"",_xlfn.STDEV.S(INDEX(Scores,1,A754):INDEX(Scores,1000,A754)),"")</f>
        <v/>
      </c>
    </row>
    <row r="755" spans="1:11" x14ac:dyDescent="0.35">
      <c r="A755" s="122" t="str">
        <f t="shared" si="24"/>
        <v/>
      </c>
      <c r="B755" s="124" t="str">
        <f>IFERROR(LOOKUP(A755,'2. Enter scores'!$G$12:$AE$12,'2. Enter scores'!$G$14:$AE$14),"")</f>
        <v/>
      </c>
      <c r="C755" s="116" t="str">
        <f>IF(B755&lt;&gt;"",MIN(INDEX(Scores,1,A755):INDEX(Scores,1000,A755)),"")</f>
        <v/>
      </c>
      <c r="D755" s="116" t="str">
        <f>IF(B755&lt;&gt;"",MAX(INDEX(Scores,1,A755):INDEX(Scores,1000,A755)),"")</f>
        <v/>
      </c>
      <c r="E755" s="116" t="str">
        <f t="shared" si="23"/>
        <v/>
      </c>
      <c r="F755" s="116" t="str">
        <f>IF(B755&lt;&gt;"",SUM(INDEX(Scores,1,A755):INDEX(Scores,1000,A755))/(Number_of_participants*E755),"")</f>
        <v/>
      </c>
      <c r="G755" s="116" t="str">
        <f>IF(B755&lt;&gt;"",CORREL(INDEX(Scores,1,A755):INDEX(Scores,1000,A755),INDEX(Rest_scores,1,A755):INDEX(Rest_scores,1000,A755)),"")</f>
        <v/>
      </c>
      <c r="H755" s="116" t="str">
        <f>IF(B755&lt;&gt;"",CORREL(INDEX(Scores,1,A755):INDEX(Scores,1000,A755),Total_score),"")</f>
        <v/>
      </c>
      <c r="I755" s="116" t="str">
        <f>IF(B755&lt;&gt;"",CORREL(INDEX(Scores,1,A755):INDEX(Scores,1000,A755),Grade),"")</f>
        <v/>
      </c>
      <c r="J755" s="128" t="str">
        <f>IF(B755&lt;&gt;"",_xlfn.VAR.S(INDEX(Scores,1,A755):INDEX(Scores,1000,A755)),"")</f>
        <v/>
      </c>
      <c r="K755" s="128" t="str">
        <f>IF(B755&lt;&gt;"",_xlfn.STDEV.S(INDEX(Scores,1,A755):INDEX(Scores,1000,A755)),"")</f>
        <v/>
      </c>
    </row>
    <row r="756" spans="1:11" x14ac:dyDescent="0.35">
      <c r="A756" s="122" t="str">
        <f t="shared" si="24"/>
        <v/>
      </c>
      <c r="B756" s="124" t="str">
        <f>IFERROR(LOOKUP(A756,'2. Enter scores'!$G$12:$AE$12,'2. Enter scores'!$G$14:$AE$14),"")</f>
        <v/>
      </c>
      <c r="C756" s="116" t="str">
        <f>IF(B756&lt;&gt;"",MIN(INDEX(Scores,1,A756):INDEX(Scores,1000,A756)),"")</f>
        <v/>
      </c>
      <c r="D756" s="116" t="str">
        <f>IF(B756&lt;&gt;"",MAX(INDEX(Scores,1,A756):INDEX(Scores,1000,A756)),"")</f>
        <v/>
      </c>
      <c r="E756" s="116" t="str">
        <f t="shared" si="23"/>
        <v/>
      </c>
      <c r="F756" s="116" t="str">
        <f>IF(B756&lt;&gt;"",SUM(INDEX(Scores,1,A756):INDEX(Scores,1000,A756))/(Number_of_participants*E756),"")</f>
        <v/>
      </c>
      <c r="G756" s="116" t="str">
        <f>IF(B756&lt;&gt;"",CORREL(INDEX(Scores,1,A756):INDEX(Scores,1000,A756),INDEX(Rest_scores,1,A756):INDEX(Rest_scores,1000,A756)),"")</f>
        <v/>
      </c>
      <c r="H756" s="116" t="str">
        <f>IF(B756&lt;&gt;"",CORREL(INDEX(Scores,1,A756):INDEX(Scores,1000,A756),Total_score),"")</f>
        <v/>
      </c>
      <c r="I756" s="116" t="str">
        <f>IF(B756&lt;&gt;"",CORREL(INDEX(Scores,1,A756):INDEX(Scores,1000,A756),Grade),"")</f>
        <v/>
      </c>
      <c r="J756" s="128" t="str">
        <f>IF(B756&lt;&gt;"",_xlfn.VAR.S(INDEX(Scores,1,A756):INDEX(Scores,1000,A756)),"")</f>
        <v/>
      </c>
      <c r="K756" s="128" t="str">
        <f>IF(B756&lt;&gt;"",_xlfn.STDEV.S(INDEX(Scores,1,A756):INDEX(Scores,1000,A756)),"")</f>
        <v/>
      </c>
    </row>
    <row r="757" spans="1:11" x14ac:dyDescent="0.35">
      <c r="A757" s="122" t="str">
        <f t="shared" si="24"/>
        <v/>
      </c>
      <c r="B757" s="124" t="str">
        <f>IFERROR(LOOKUP(A757,'2. Enter scores'!$G$12:$AE$12,'2. Enter scores'!$G$14:$AE$14),"")</f>
        <v/>
      </c>
      <c r="C757" s="116" t="str">
        <f>IF(B757&lt;&gt;"",MIN(INDEX(Scores,1,A757):INDEX(Scores,1000,A757)),"")</f>
        <v/>
      </c>
      <c r="D757" s="116" t="str">
        <f>IF(B757&lt;&gt;"",MAX(INDEX(Scores,1,A757):INDEX(Scores,1000,A757)),"")</f>
        <v/>
      </c>
      <c r="E757" s="116" t="str">
        <f t="shared" si="23"/>
        <v/>
      </c>
      <c r="F757" s="116" t="str">
        <f>IF(B757&lt;&gt;"",SUM(INDEX(Scores,1,A757):INDEX(Scores,1000,A757))/(Number_of_participants*E757),"")</f>
        <v/>
      </c>
      <c r="G757" s="116" t="str">
        <f>IF(B757&lt;&gt;"",CORREL(INDEX(Scores,1,A757):INDEX(Scores,1000,A757),INDEX(Rest_scores,1,A757):INDEX(Rest_scores,1000,A757)),"")</f>
        <v/>
      </c>
      <c r="H757" s="116" t="str">
        <f>IF(B757&lt;&gt;"",CORREL(INDEX(Scores,1,A757):INDEX(Scores,1000,A757),Total_score),"")</f>
        <v/>
      </c>
      <c r="I757" s="116" t="str">
        <f>IF(B757&lt;&gt;"",CORREL(INDEX(Scores,1,A757):INDEX(Scores,1000,A757),Grade),"")</f>
        <v/>
      </c>
      <c r="J757" s="128" t="str">
        <f>IF(B757&lt;&gt;"",_xlfn.VAR.S(INDEX(Scores,1,A757):INDEX(Scores,1000,A757)),"")</f>
        <v/>
      </c>
      <c r="K757" s="128" t="str">
        <f>IF(B757&lt;&gt;"",_xlfn.STDEV.S(INDEX(Scores,1,A757):INDEX(Scores,1000,A757)),"")</f>
        <v/>
      </c>
    </row>
    <row r="758" spans="1:11" x14ac:dyDescent="0.35">
      <c r="A758" s="122" t="str">
        <f t="shared" si="24"/>
        <v/>
      </c>
      <c r="B758" s="124" t="str">
        <f>IFERROR(LOOKUP(A758,'2. Enter scores'!$G$12:$AE$12,'2. Enter scores'!$G$14:$AE$14),"")</f>
        <v/>
      </c>
      <c r="C758" s="116" t="str">
        <f>IF(B758&lt;&gt;"",MIN(INDEX(Scores,1,A758):INDEX(Scores,1000,A758)),"")</f>
        <v/>
      </c>
      <c r="D758" s="116" t="str">
        <f>IF(B758&lt;&gt;"",MAX(INDEX(Scores,1,A758):INDEX(Scores,1000,A758)),"")</f>
        <v/>
      </c>
      <c r="E758" s="116" t="str">
        <f t="shared" si="23"/>
        <v/>
      </c>
      <c r="F758" s="116" t="str">
        <f>IF(B758&lt;&gt;"",SUM(INDEX(Scores,1,A758):INDEX(Scores,1000,A758))/(Number_of_participants*E758),"")</f>
        <v/>
      </c>
      <c r="G758" s="116" t="str">
        <f>IF(B758&lt;&gt;"",CORREL(INDEX(Scores,1,A758):INDEX(Scores,1000,A758),INDEX(Rest_scores,1,A758):INDEX(Rest_scores,1000,A758)),"")</f>
        <v/>
      </c>
      <c r="H758" s="116" t="str">
        <f>IF(B758&lt;&gt;"",CORREL(INDEX(Scores,1,A758):INDEX(Scores,1000,A758),Total_score),"")</f>
        <v/>
      </c>
      <c r="I758" s="116" t="str">
        <f>IF(B758&lt;&gt;"",CORREL(INDEX(Scores,1,A758):INDEX(Scores,1000,A758),Grade),"")</f>
        <v/>
      </c>
      <c r="J758" s="128" t="str">
        <f>IF(B758&lt;&gt;"",_xlfn.VAR.S(INDEX(Scores,1,A758):INDEX(Scores,1000,A758)),"")</f>
        <v/>
      </c>
      <c r="K758" s="128" t="str">
        <f>IF(B758&lt;&gt;"",_xlfn.STDEV.S(INDEX(Scores,1,A758):INDEX(Scores,1000,A758)),"")</f>
        <v/>
      </c>
    </row>
    <row r="759" spans="1:11" x14ac:dyDescent="0.35">
      <c r="A759" s="122" t="str">
        <f t="shared" si="24"/>
        <v/>
      </c>
      <c r="B759" s="124" t="str">
        <f>IFERROR(LOOKUP(A759,'2. Enter scores'!$G$12:$AE$12,'2. Enter scores'!$G$14:$AE$14),"")</f>
        <v/>
      </c>
      <c r="C759" s="116" t="str">
        <f>IF(B759&lt;&gt;"",MIN(INDEX(Scores,1,A759):INDEX(Scores,1000,A759)),"")</f>
        <v/>
      </c>
      <c r="D759" s="116" t="str">
        <f>IF(B759&lt;&gt;"",MAX(INDEX(Scores,1,A759):INDEX(Scores,1000,A759)),"")</f>
        <v/>
      </c>
      <c r="E759" s="116" t="str">
        <f t="shared" si="23"/>
        <v/>
      </c>
      <c r="F759" s="116" t="str">
        <f>IF(B759&lt;&gt;"",SUM(INDEX(Scores,1,A759):INDEX(Scores,1000,A759))/(Number_of_participants*E759),"")</f>
        <v/>
      </c>
      <c r="G759" s="116" t="str">
        <f>IF(B759&lt;&gt;"",CORREL(INDEX(Scores,1,A759):INDEX(Scores,1000,A759),INDEX(Rest_scores,1,A759):INDEX(Rest_scores,1000,A759)),"")</f>
        <v/>
      </c>
      <c r="H759" s="116" t="str">
        <f>IF(B759&lt;&gt;"",CORREL(INDEX(Scores,1,A759):INDEX(Scores,1000,A759),Total_score),"")</f>
        <v/>
      </c>
      <c r="I759" s="116" t="str">
        <f>IF(B759&lt;&gt;"",CORREL(INDEX(Scores,1,A759):INDEX(Scores,1000,A759),Grade),"")</f>
        <v/>
      </c>
      <c r="J759" s="128" t="str">
        <f>IF(B759&lt;&gt;"",_xlfn.VAR.S(INDEX(Scores,1,A759):INDEX(Scores,1000,A759)),"")</f>
        <v/>
      </c>
      <c r="K759" s="128" t="str">
        <f>IF(B759&lt;&gt;"",_xlfn.STDEV.S(INDEX(Scores,1,A759):INDEX(Scores,1000,A759)),"")</f>
        <v/>
      </c>
    </row>
    <row r="760" spans="1:11" x14ac:dyDescent="0.35">
      <c r="A760" s="122" t="str">
        <f t="shared" si="24"/>
        <v/>
      </c>
      <c r="B760" s="124" t="str">
        <f>IFERROR(LOOKUP(A760,'2. Enter scores'!$G$12:$AE$12,'2. Enter scores'!$G$14:$AE$14),"")</f>
        <v/>
      </c>
      <c r="C760" s="116" t="str">
        <f>IF(B760&lt;&gt;"",MIN(INDEX(Scores,1,A760):INDEX(Scores,1000,A760)),"")</f>
        <v/>
      </c>
      <c r="D760" s="116" t="str">
        <f>IF(B760&lt;&gt;"",MAX(INDEX(Scores,1,A760):INDEX(Scores,1000,A760)),"")</f>
        <v/>
      </c>
      <c r="E760" s="116" t="str">
        <f t="shared" si="23"/>
        <v/>
      </c>
      <c r="F760" s="116" t="str">
        <f>IF(B760&lt;&gt;"",SUM(INDEX(Scores,1,A760):INDEX(Scores,1000,A760))/(Number_of_participants*E760),"")</f>
        <v/>
      </c>
      <c r="G760" s="116" t="str">
        <f>IF(B760&lt;&gt;"",CORREL(INDEX(Scores,1,A760):INDEX(Scores,1000,A760),INDEX(Rest_scores,1,A760):INDEX(Rest_scores,1000,A760)),"")</f>
        <v/>
      </c>
      <c r="H760" s="116" t="str">
        <f>IF(B760&lt;&gt;"",CORREL(INDEX(Scores,1,A760):INDEX(Scores,1000,A760),Total_score),"")</f>
        <v/>
      </c>
      <c r="I760" s="116" t="str">
        <f>IF(B760&lt;&gt;"",CORREL(INDEX(Scores,1,A760):INDEX(Scores,1000,A760),Grade),"")</f>
        <v/>
      </c>
      <c r="J760" s="128" t="str">
        <f>IF(B760&lt;&gt;"",_xlfn.VAR.S(INDEX(Scores,1,A760):INDEX(Scores,1000,A760)),"")</f>
        <v/>
      </c>
      <c r="K760" s="128" t="str">
        <f>IF(B760&lt;&gt;"",_xlfn.STDEV.S(INDEX(Scores,1,A760):INDEX(Scores,1000,A760)),"")</f>
        <v/>
      </c>
    </row>
    <row r="761" spans="1:11" x14ac:dyDescent="0.35">
      <c r="A761" s="122" t="str">
        <f t="shared" si="24"/>
        <v/>
      </c>
      <c r="B761" s="124" t="str">
        <f>IFERROR(LOOKUP(A761,'2. Enter scores'!$G$12:$AE$12,'2. Enter scores'!$G$14:$AE$14),"")</f>
        <v/>
      </c>
      <c r="C761" s="116" t="str">
        <f>IF(B761&lt;&gt;"",MIN(INDEX(Scores,1,A761):INDEX(Scores,1000,A761)),"")</f>
        <v/>
      </c>
      <c r="D761" s="116" t="str">
        <f>IF(B761&lt;&gt;"",MAX(INDEX(Scores,1,A761):INDEX(Scores,1000,A761)),"")</f>
        <v/>
      </c>
      <c r="E761" s="116" t="str">
        <f t="shared" si="23"/>
        <v/>
      </c>
      <c r="F761" s="116" t="str">
        <f>IF(B761&lt;&gt;"",SUM(INDEX(Scores,1,A761):INDEX(Scores,1000,A761))/(Number_of_participants*E761),"")</f>
        <v/>
      </c>
      <c r="G761" s="116" t="str">
        <f>IF(B761&lt;&gt;"",CORREL(INDEX(Scores,1,A761):INDEX(Scores,1000,A761),INDEX(Rest_scores,1,A761):INDEX(Rest_scores,1000,A761)),"")</f>
        <v/>
      </c>
      <c r="H761" s="116" t="str">
        <f>IF(B761&lt;&gt;"",CORREL(INDEX(Scores,1,A761):INDEX(Scores,1000,A761),Total_score),"")</f>
        <v/>
      </c>
      <c r="I761" s="116" t="str">
        <f>IF(B761&lt;&gt;"",CORREL(INDEX(Scores,1,A761):INDEX(Scores,1000,A761),Grade),"")</f>
        <v/>
      </c>
      <c r="J761" s="128" t="str">
        <f>IF(B761&lt;&gt;"",_xlfn.VAR.S(INDEX(Scores,1,A761):INDEX(Scores,1000,A761)),"")</f>
        <v/>
      </c>
      <c r="K761" s="128" t="str">
        <f>IF(B761&lt;&gt;"",_xlfn.STDEV.S(INDEX(Scores,1,A761):INDEX(Scores,1000,A761)),"")</f>
        <v/>
      </c>
    </row>
    <row r="762" spans="1:11" x14ac:dyDescent="0.35">
      <c r="A762" s="122" t="str">
        <f t="shared" si="24"/>
        <v/>
      </c>
      <c r="B762" s="124" t="str">
        <f>IFERROR(LOOKUP(A762,'2. Enter scores'!$G$12:$AE$12,'2. Enter scores'!$G$14:$AE$14),"")</f>
        <v/>
      </c>
      <c r="C762" s="116" t="str">
        <f>IF(B762&lt;&gt;"",MIN(INDEX(Scores,1,A762):INDEX(Scores,1000,A762)),"")</f>
        <v/>
      </c>
      <c r="D762" s="116" t="str">
        <f>IF(B762&lt;&gt;"",MAX(INDEX(Scores,1,A762):INDEX(Scores,1000,A762)),"")</f>
        <v/>
      </c>
      <c r="E762" s="116" t="str">
        <f t="shared" si="23"/>
        <v/>
      </c>
      <c r="F762" s="116" t="str">
        <f>IF(B762&lt;&gt;"",SUM(INDEX(Scores,1,A762):INDEX(Scores,1000,A762))/(Number_of_participants*E762),"")</f>
        <v/>
      </c>
      <c r="G762" s="116" t="str">
        <f>IF(B762&lt;&gt;"",CORREL(INDEX(Scores,1,A762):INDEX(Scores,1000,A762),INDEX(Rest_scores,1,A762):INDEX(Rest_scores,1000,A762)),"")</f>
        <v/>
      </c>
      <c r="H762" s="116" t="str">
        <f>IF(B762&lt;&gt;"",CORREL(INDEX(Scores,1,A762):INDEX(Scores,1000,A762),Total_score),"")</f>
        <v/>
      </c>
      <c r="I762" s="116" t="str">
        <f>IF(B762&lt;&gt;"",CORREL(INDEX(Scores,1,A762):INDEX(Scores,1000,A762),Grade),"")</f>
        <v/>
      </c>
      <c r="J762" s="128" t="str">
        <f>IF(B762&lt;&gt;"",_xlfn.VAR.S(INDEX(Scores,1,A762):INDEX(Scores,1000,A762)),"")</f>
        <v/>
      </c>
      <c r="K762" s="128" t="str">
        <f>IF(B762&lt;&gt;"",_xlfn.STDEV.S(INDEX(Scores,1,A762):INDEX(Scores,1000,A762)),"")</f>
        <v/>
      </c>
    </row>
    <row r="763" spans="1:11" x14ac:dyDescent="0.35">
      <c r="A763" s="122" t="str">
        <f t="shared" si="24"/>
        <v/>
      </c>
      <c r="B763" s="124" t="str">
        <f>IFERROR(LOOKUP(A763,'2. Enter scores'!$G$12:$AE$12,'2. Enter scores'!$G$14:$AE$14),"")</f>
        <v/>
      </c>
      <c r="C763" s="116" t="str">
        <f>IF(B763&lt;&gt;"",MIN(INDEX(Scores,1,A763):INDEX(Scores,1000,A763)),"")</f>
        <v/>
      </c>
      <c r="D763" s="116" t="str">
        <f>IF(B763&lt;&gt;"",MAX(INDEX(Scores,1,A763):INDEX(Scores,1000,A763)),"")</f>
        <v/>
      </c>
      <c r="E763" s="116" t="str">
        <f t="shared" si="23"/>
        <v/>
      </c>
      <c r="F763" s="116" t="str">
        <f>IF(B763&lt;&gt;"",SUM(INDEX(Scores,1,A763):INDEX(Scores,1000,A763))/(Number_of_participants*E763),"")</f>
        <v/>
      </c>
      <c r="G763" s="116" t="str">
        <f>IF(B763&lt;&gt;"",CORREL(INDEX(Scores,1,A763):INDEX(Scores,1000,A763),INDEX(Rest_scores,1,A763):INDEX(Rest_scores,1000,A763)),"")</f>
        <v/>
      </c>
      <c r="H763" s="116" t="str">
        <f>IF(B763&lt;&gt;"",CORREL(INDEX(Scores,1,A763):INDEX(Scores,1000,A763),Total_score),"")</f>
        <v/>
      </c>
      <c r="I763" s="116" t="str">
        <f>IF(B763&lt;&gt;"",CORREL(INDEX(Scores,1,A763):INDEX(Scores,1000,A763),Grade),"")</f>
        <v/>
      </c>
      <c r="J763" s="128" t="str">
        <f>IF(B763&lt;&gt;"",_xlfn.VAR.S(INDEX(Scores,1,A763):INDEX(Scores,1000,A763)),"")</f>
        <v/>
      </c>
      <c r="K763" s="128" t="str">
        <f>IF(B763&lt;&gt;"",_xlfn.STDEV.S(INDEX(Scores,1,A763):INDEX(Scores,1000,A763)),"")</f>
        <v/>
      </c>
    </row>
    <row r="764" spans="1:11" x14ac:dyDescent="0.35">
      <c r="A764" s="122" t="str">
        <f t="shared" si="24"/>
        <v/>
      </c>
      <c r="B764" s="124" t="str">
        <f>IFERROR(LOOKUP(A764,'2. Enter scores'!$G$12:$AE$12,'2. Enter scores'!$G$14:$AE$14),"")</f>
        <v/>
      </c>
      <c r="C764" s="116" t="str">
        <f>IF(B764&lt;&gt;"",MIN(INDEX(Scores,1,A764):INDEX(Scores,1000,A764)),"")</f>
        <v/>
      </c>
      <c r="D764" s="116" t="str">
        <f>IF(B764&lt;&gt;"",MAX(INDEX(Scores,1,A764):INDEX(Scores,1000,A764)),"")</f>
        <v/>
      </c>
      <c r="E764" s="116" t="str">
        <f t="shared" si="23"/>
        <v/>
      </c>
      <c r="F764" s="116" t="str">
        <f>IF(B764&lt;&gt;"",SUM(INDEX(Scores,1,A764):INDEX(Scores,1000,A764))/(Number_of_participants*E764),"")</f>
        <v/>
      </c>
      <c r="G764" s="116" t="str">
        <f>IF(B764&lt;&gt;"",CORREL(INDEX(Scores,1,A764):INDEX(Scores,1000,A764),INDEX(Rest_scores,1,A764):INDEX(Rest_scores,1000,A764)),"")</f>
        <v/>
      </c>
      <c r="H764" s="116" t="str">
        <f>IF(B764&lt;&gt;"",CORREL(INDEX(Scores,1,A764):INDEX(Scores,1000,A764),Total_score),"")</f>
        <v/>
      </c>
      <c r="I764" s="116" t="str">
        <f>IF(B764&lt;&gt;"",CORREL(INDEX(Scores,1,A764):INDEX(Scores,1000,A764),Grade),"")</f>
        <v/>
      </c>
      <c r="J764" s="128" t="str">
        <f>IF(B764&lt;&gt;"",_xlfn.VAR.S(INDEX(Scores,1,A764):INDEX(Scores,1000,A764)),"")</f>
        <v/>
      </c>
      <c r="K764" s="128" t="str">
        <f>IF(B764&lt;&gt;"",_xlfn.STDEV.S(INDEX(Scores,1,A764):INDEX(Scores,1000,A764)),"")</f>
        <v/>
      </c>
    </row>
    <row r="765" spans="1:11" x14ac:dyDescent="0.35">
      <c r="A765" s="122" t="str">
        <f t="shared" si="24"/>
        <v/>
      </c>
      <c r="B765" s="124" t="str">
        <f>IFERROR(LOOKUP(A765,'2. Enter scores'!$G$12:$AE$12,'2. Enter scores'!$G$14:$AE$14),"")</f>
        <v/>
      </c>
      <c r="C765" s="116" t="str">
        <f>IF(B765&lt;&gt;"",MIN(INDEX(Scores,1,A765):INDEX(Scores,1000,A765)),"")</f>
        <v/>
      </c>
      <c r="D765" s="116" t="str">
        <f>IF(B765&lt;&gt;"",MAX(INDEX(Scores,1,A765):INDEX(Scores,1000,A765)),"")</f>
        <v/>
      </c>
      <c r="E765" s="116" t="str">
        <f t="shared" si="23"/>
        <v/>
      </c>
      <c r="F765" s="116" t="str">
        <f>IF(B765&lt;&gt;"",SUM(INDEX(Scores,1,A765):INDEX(Scores,1000,A765))/(Number_of_participants*E765),"")</f>
        <v/>
      </c>
      <c r="G765" s="116" t="str">
        <f>IF(B765&lt;&gt;"",CORREL(INDEX(Scores,1,A765):INDEX(Scores,1000,A765),INDEX(Rest_scores,1,A765):INDEX(Rest_scores,1000,A765)),"")</f>
        <v/>
      </c>
      <c r="H765" s="116" t="str">
        <f>IF(B765&lt;&gt;"",CORREL(INDEX(Scores,1,A765):INDEX(Scores,1000,A765),Total_score),"")</f>
        <v/>
      </c>
      <c r="I765" s="116" t="str">
        <f>IF(B765&lt;&gt;"",CORREL(INDEX(Scores,1,A765):INDEX(Scores,1000,A765),Grade),"")</f>
        <v/>
      </c>
      <c r="J765" s="128" t="str">
        <f>IF(B765&lt;&gt;"",_xlfn.VAR.S(INDEX(Scores,1,A765):INDEX(Scores,1000,A765)),"")</f>
        <v/>
      </c>
      <c r="K765" s="128" t="str">
        <f>IF(B765&lt;&gt;"",_xlfn.STDEV.S(INDEX(Scores,1,A765):INDEX(Scores,1000,A765)),"")</f>
        <v/>
      </c>
    </row>
    <row r="766" spans="1:11" x14ac:dyDescent="0.35">
      <c r="A766" s="122" t="str">
        <f t="shared" si="24"/>
        <v/>
      </c>
      <c r="B766" s="124" t="str">
        <f>IFERROR(LOOKUP(A766,'2. Enter scores'!$G$12:$AE$12,'2. Enter scores'!$G$14:$AE$14),"")</f>
        <v/>
      </c>
      <c r="C766" s="116" t="str">
        <f>IF(B766&lt;&gt;"",MIN(INDEX(Scores,1,A766):INDEX(Scores,1000,A766)),"")</f>
        <v/>
      </c>
      <c r="D766" s="116" t="str">
        <f>IF(B766&lt;&gt;"",MAX(INDEX(Scores,1,A766):INDEX(Scores,1000,A766)),"")</f>
        <v/>
      </c>
      <c r="E766" s="116" t="str">
        <f t="shared" si="23"/>
        <v/>
      </c>
      <c r="F766" s="116" t="str">
        <f>IF(B766&lt;&gt;"",SUM(INDEX(Scores,1,A766):INDEX(Scores,1000,A766))/(Number_of_participants*E766),"")</f>
        <v/>
      </c>
      <c r="G766" s="116" t="str">
        <f>IF(B766&lt;&gt;"",CORREL(INDEX(Scores,1,A766):INDEX(Scores,1000,A766),INDEX(Rest_scores,1,A766):INDEX(Rest_scores,1000,A766)),"")</f>
        <v/>
      </c>
      <c r="H766" s="116" t="str">
        <f>IF(B766&lt;&gt;"",CORREL(INDEX(Scores,1,A766):INDEX(Scores,1000,A766),Total_score),"")</f>
        <v/>
      </c>
      <c r="I766" s="116" t="str">
        <f>IF(B766&lt;&gt;"",CORREL(INDEX(Scores,1,A766):INDEX(Scores,1000,A766),Grade),"")</f>
        <v/>
      </c>
      <c r="J766" s="128" t="str">
        <f>IF(B766&lt;&gt;"",_xlfn.VAR.S(INDEX(Scores,1,A766):INDEX(Scores,1000,A766)),"")</f>
        <v/>
      </c>
      <c r="K766" s="128" t="str">
        <f>IF(B766&lt;&gt;"",_xlfn.STDEV.S(INDEX(Scores,1,A766):INDEX(Scores,1000,A766)),"")</f>
        <v/>
      </c>
    </row>
    <row r="767" spans="1:11" x14ac:dyDescent="0.35">
      <c r="A767" s="122" t="str">
        <f t="shared" si="24"/>
        <v/>
      </c>
      <c r="B767" s="124" t="str">
        <f>IFERROR(LOOKUP(A767,'2. Enter scores'!$G$12:$AE$12,'2. Enter scores'!$G$14:$AE$14),"")</f>
        <v/>
      </c>
      <c r="C767" s="116" t="str">
        <f>IF(B767&lt;&gt;"",MIN(INDEX(Scores,1,A767):INDEX(Scores,1000,A767)),"")</f>
        <v/>
      </c>
      <c r="D767" s="116" t="str">
        <f>IF(B767&lt;&gt;"",MAX(INDEX(Scores,1,A767):INDEX(Scores,1000,A767)),"")</f>
        <v/>
      </c>
      <c r="E767" s="116" t="str">
        <f t="shared" si="23"/>
        <v/>
      </c>
      <c r="F767" s="116" t="str">
        <f>IF(B767&lt;&gt;"",SUM(INDEX(Scores,1,A767):INDEX(Scores,1000,A767))/(Number_of_participants*E767),"")</f>
        <v/>
      </c>
      <c r="G767" s="116" t="str">
        <f>IF(B767&lt;&gt;"",CORREL(INDEX(Scores,1,A767):INDEX(Scores,1000,A767),INDEX(Rest_scores,1,A767):INDEX(Rest_scores,1000,A767)),"")</f>
        <v/>
      </c>
      <c r="H767" s="116" t="str">
        <f>IF(B767&lt;&gt;"",CORREL(INDEX(Scores,1,A767):INDEX(Scores,1000,A767),Total_score),"")</f>
        <v/>
      </c>
      <c r="I767" s="116" t="str">
        <f>IF(B767&lt;&gt;"",CORREL(INDEX(Scores,1,A767):INDEX(Scores,1000,A767),Grade),"")</f>
        <v/>
      </c>
      <c r="J767" s="128" t="str">
        <f>IF(B767&lt;&gt;"",_xlfn.VAR.S(INDEX(Scores,1,A767):INDEX(Scores,1000,A767)),"")</f>
        <v/>
      </c>
      <c r="K767" s="128" t="str">
        <f>IF(B767&lt;&gt;"",_xlfn.STDEV.S(INDEX(Scores,1,A767):INDEX(Scores,1000,A767)),"")</f>
        <v/>
      </c>
    </row>
    <row r="768" spans="1:11" x14ac:dyDescent="0.35">
      <c r="A768" s="122" t="str">
        <f t="shared" si="24"/>
        <v/>
      </c>
      <c r="B768" s="124" t="str">
        <f>IFERROR(LOOKUP(A768,'2. Enter scores'!$G$12:$AE$12,'2. Enter scores'!$G$14:$AE$14),"")</f>
        <v/>
      </c>
      <c r="C768" s="116" t="str">
        <f>IF(B768&lt;&gt;"",MIN(INDEX(Scores,1,A768):INDEX(Scores,1000,A768)),"")</f>
        <v/>
      </c>
      <c r="D768" s="116" t="str">
        <f>IF(B768&lt;&gt;"",MAX(INDEX(Scores,1,A768):INDEX(Scores,1000,A768)),"")</f>
        <v/>
      </c>
      <c r="E768" s="116" t="str">
        <f t="shared" si="23"/>
        <v/>
      </c>
      <c r="F768" s="116" t="str">
        <f>IF(B768&lt;&gt;"",SUM(INDEX(Scores,1,A768):INDEX(Scores,1000,A768))/(Number_of_participants*E768),"")</f>
        <v/>
      </c>
      <c r="G768" s="116" t="str">
        <f>IF(B768&lt;&gt;"",CORREL(INDEX(Scores,1,A768):INDEX(Scores,1000,A768),INDEX(Rest_scores,1,A768):INDEX(Rest_scores,1000,A768)),"")</f>
        <v/>
      </c>
      <c r="H768" s="116" t="str">
        <f>IF(B768&lt;&gt;"",CORREL(INDEX(Scores,1,A768):INDEX(Scores,1000,A768),Total_score),"")</f>
        <v/>
      </c>
      <c r="I768" s="116" t="str">
        <f>IF(B768&lt;&gt;"",CORREL(INDEX(Scores,1,A768):INDEX(Scores,1000,A768),Grade),"")</f>
        <v/>
      </c>
      <c r="J768" s="128" t="str">
        <f>IF(B768&lt;&gt;"",_xlfn.VAR.S(INDEX(Scores,1,A768):INDEX(Scores,1000,A768)),"")</f>
        <v/>
      </c>
      <c r="K768" s="128" t="str">
        <f>IF(B768&lt;&gt;"",_xlfn.STDEV.S(INDEX(Scores,1,A768):INDEX(Scores,1000,A768)),"")</f>
        <v/>
      </c>
    </row>
    <row r="769" spans="1:11" x14ac:dyDescent="0.35">
      <c r="A769" s="122" t="str">
        <f t="shared" si="24"/>
        <v/>
      </c>
      <c r="B769" s="124" t="str">
        <f>IFERROR(LOOKUP(A769,'2. Enter scores'!$G$12:$AE$12,'2. Enter scores'!$G$14:$AE$14),"")</f>
        <v/>
      </c>
      <c r="C769" s="116" t="str">
        <f>IF(B769&lt;&gt;"",MIN(INDEX(Scores,1,A769):INDEX(Scores,1000,A769)),"")</f>
        <v/>
      </c>
      <c r="D769" s="116" t="str">
        <f>IF(B769&lt;&gt;"",MAX(INDEX(Scores,1,A769):INDEX(Scores,1000,A769)),"")</f>
        <v/>
      </c>
      <c r="E769" s="116" t="str">
        <f t="shared" si="23"/>
        <v/>
      </c>
      <c r="F769" s="116" t="str">
        <f>IF(B769&lt;&gt;"",SUM(INDEX(Scores,1,A769):INDEX(Scores,1000,A769))/(Number_of_participants*E769),"")</f>
        <v/>
      </c>
      <c r="G769" s="116" t="str">
        <f>IF(B769&lt;&gt;"",CORREL(INDEX(Scores,1,A769):INDEX(Scores,1000,A769),INDEX(Rest_scores,1,A769):INDEX(Rest_scores,1000,A769)),"")</f>
        <v/>
      </c>
      <c r="H769" s="116" t="str">
        <f>IF(B769&lt;&gt;"",CORREL(INDEX(Scores,1,A769):INDEX(Scores,1000,A769),Total_score),"")</f>
        <v/>
      </c>
      <c r="I769" s="116" t="str">
        <f>IF(B769&lt;&gt;"",CORREL(INDEX(Scores,1,A769):INDEX(Scores,1000,A769),Grade),"")</f>
        <v/>
      </c>
      <c r="J769" s="128" t="str">
        <f>IF(B769&lt;&gt;"",_xlfn.VAR.S(INDEX(Scores,1,A769):INDEX(Scores,1000,A769)),"")</f>
        <v/>
      </c>
      <c r="K769" s="128" t="str">
        <f>IF(B769&lt;&gt;"",_xlfn.STDEV.S(INDEX(Scores,1,A769):INDEX(Scores,1000,A769)),"")</f>
        <v/>
      </c>
    </row>
    <row r="770" spans="1:11" x14ac:dyDescent="0.35">
      <c r="A770" s="122" t="str">
        <f t="shared" si="24"/>
        <v/>
      </c>
      <c r="B770" s="124" t="str">
        <f>IFERROR(LOOKUP(A770,'2. Enter scores'!$G$12:$AE$12,'2. Enter scores'!$G$14:$AE$14),"")</f>
        <v/>
      </c>
      <c r="C770" s="116" t="str">
        <f>IF(B770&lt;&gt;"",MIN(INDEX(Scores,1,A770):INDEX(Scores,1000,A770)),"")</f>
        <v/>
      </c>
      <c r="D770" s="116" t="str">
        <f>IF(B770&lt;&gt;"",MAX(INDEX(Scores,1,A770):INDEX(Scores,1000,A770)),"")</f>
        <v/>
      </c>
      <c r="E770" s="116" t="str">
        <f t="shared" si="23"/>
        <v/>
      </c>
      <c r="F770" s="116" t="str">
        <f>IF(B770&lt;&gt;"",SUM(INDEX(Scores,1,A770):INDEX(Scores,1000,A770))/(Number_of_participants*E770),"")</f>
        <v/>
      </c>
      <c r="G770" s="116" t="str">
        <f>IF(B770&lt;&gt;"",CORREL(INDEX(Scores,1,A770):INDEX(Scores,1000,A770),INDEX(Rest_scores,1,A770):INDEX(Rest_scores,1000,A770)),"")</f>
        <v/>
      </c>
      <c r="H770" s="116" t="str">
        <f>IF(B770&lt;&gt;"",CORREL(INDEX(Scores,1,A770):INDEX(Scores,1000,A770),Total_score),"")</f>
        <v/>
      </c>
      <c r="I770" s="116" t="str">
        <f>IF(B770&lt;&gt;"",CORREL(INDEX(Scores,1,A770):INDEX(Scores,1000,A770),Grade),"")</f>
        <v/>
      </c>
      <c r="J770" s="128" t="str">
        <f>IF(B770&lt;&gt;"",_xlfn.VAR.S(INDEX(Scores,1,A770):INDEX(Scores,1000,A770)),"")</f>
        <v/>
      </c>
      <c r="K770" s="128" t="str">
        <f>IF(B770&lt;&gt;"",_xlfn.STDEV.S(INDEX(Scores,1,A770):INDEX(Scores,1000,A770)),"")</f>
        <v/>
      </c>
    </row>
    <row r="771" spans="1:11" x14ac:dyDescent="0.35">
      <c r="A771" s="122" t="str">
        <f t="shared" si="24"/>
        <v/>
      </c>
      <c r="B771" s="124" t="str">
        <f>IFERROR(LOOKUP(A771,'2. Enter scores'!$G$12:$AE$12,'2. Enter scores'!$G$14:$AE$14),"")</f>
        <v/>
      </c>
      <c r="C771" s="116" t="str">
        <f>IF(B771&lt;&gt;"",MIN(INDEX(Scores,1,A771):INDEX(Scores,1000,A771)),"")</f>
        <v/>
      </c>
      <c r="D771" s="116" t="str">
        <f>IF(B771&lt;&gt;"",MAX(INDEX(Scores,1,A771):INDEX(Scores,1000,A771)),"")</f>
        <v/>
      </c>
      <c r="E771" s="116" t="str">
        <f t="shared" si="23"/>
        <v/>
      </c>
      <c r="F771" s="116" t="str">
        <f>IF(B771&lt;&gt;"",SUM(INDEX(Scores,1,A771):INDEX(Scores,1000,A771))/(Number_of_participants*E771),"")</f>
        <v/>
      </c>
      <c r="G771" s="116" t="str">
        <f>IF(B771&lt;&gt;"",CORREL(INDEX(Scores,1,A771):INDEX(Scores,1000,A771),INDEX(Rest_scores,1,A771):INDEX(Rest_scores,1000,A771)),"")</f>
        <v/>
      </c>
      <c r="H771" s="116" t="str">
        <f>IF(B771&lt;&gt;"",CORREL(INDEX(Scores,1,A771):INDEX(Scores,1000,A771),Total_score),"")</f>
        <v/>
      </c>
      <c r="I771" s="116" t="str">
        <f>IF(B771&lt;&gt;"",CORREL(INDEX(Scores,1,A771):INDEX(Scores,1000,A771),Grade),"")</f>
        <v/>
      </c>
      <c r="J771" s="128" t="str">
        <f>IF(B771&lt;&gt;"",_xlfn.VAR.S(INDEX(Scores,1,A771):INDEX(Scores,1000,A771)),"")</f>
        <v/>
      </c>
      <c r="K771" s="128" t="str">
        <f>IF(B771&lt;&gt;"",_xlfn.STDEV.S(INDEX(Scores,1,A771):INDEX(Scores,1000,A771)),"")</f>
        <v/>
      </c>
    </row>
    <row r="772" spans="1:11" x14ac:dyDescent="0.35">
      <c r="A772" s="122" t="str">
        <f t="shared" si="24"/>
        <v/>
      </c>
      <c r="B772" s="124" t="str">
        <f>IFERROR(LOOKUP(A772,'2. Enter scores'!$G$12:$AE$12,'2. Enter scores'!$G$14:$AE$14),"")</f>
        <v/>
      </c>
      <c r="C772" s="116" t="str">
        <f>IF(B772&lt;&gt;"",MIN(INDEX(Scores,1,A772):INDEX(Scores,1000,A772)),"")</f>
        <v/>
      </c>
      <c r="D772" s="116" t="str">
        <f>IF(B772&lt;&gt;"",MAX(INDEX(Scores,1,A772):INDEX(Scores,1000,A772)),"")</f>
        <v/>
      </c>
      <c r="E772" s="116" t="str">
        <f t="shared" si="23"/>
        <v/>
      </c>
      <c r="F772" s="116" t="str">
        <f>IF(B772&lt;&gt;"",SUM(INDEX(Scores,1,A772):INDEX(Scores,1000,A772))/(Number_of_participants*E772),"")</f>
        <v/>
      </c>
      <c r="G772" s="116" t="str">
        <f>IF(B772&lt;&gt;"",CORREL(INDEX(Scores,1,A772):INDEX(Scores,1000,A772),INDEX(Rest_scores,1,A772):INDEX(Rest_scores,1000,A772)),"")</f>
        <v/>
      </c>
      <c r="H772" s="116" t="str">
        <f>IF(B772&lt;&gt;"",CORREL(INDEX(Scores,1,A772):INDEX(Scores,1000,A772),Total_score),"")</f>
        <v/>
      </c>
      <c r="I772" s="116" t="str">
        <f>IF(B772&lt;&gt;"",CORREL(INDEX(Scores,1,A772):INDEX(Scores,1000,A772),Grade),"")</f>
        <v/>
      </c>
      <c r="J772" s="128" t="str">
        <f>IF(B772&lt;&gt;"",_xlfn.VAR.S(INDEX(Scores,1,A772):INDEX(Scores,1000,A772)),"")</f>
        <v/>
      </c>
      <c r="K772" s="128" t="str">
        <f>IF(B772&lt;&gt;"",_xlfn.STDEV.S(INDEX(Scores,1,A772):INDEX(Scores,1000,A772)),"")</f>
        <v/>
      </c>
    </row>
    <row r="773" spans="1:11" x14ac:dyDescent="0.35">
      <c r="A773" s="122" t="str">
        <f t="shared" si="24"/>
        <v/>
      </c>
      <c r="B773" s="124" t="str">
        <f>IFERROR(LOOKUP(A773,'2. Enter scores'!$G$12:$AE$12,'2. Enter scores'!$G$14:$AE$14),"")</f>
        <v/>
      </c>
      <c r="C773" s="116" t="str">
        <f>IF(B773&lt;&gt;"",MIN(INDEX(Scores,1,A773):INDEX(Scores,1000,A773)),"")</f>
        <v/>
      </c>
      <c r="D773" s="116" t="str">
        <f>IF(B773&lt;&gt;"",MAX(INDEX(Scores,1,A773):INDEX(Scores,1000,A773)),"")</f>
        <v/>
      </c>
      <c r="E773" s="116" t="str">
        <f t="shared" si="23"/>
        <v/>
      </c>
      <c r="F773" s="116" t="str">
        <f>IF(B773&lt;&gt;"",SUM(INDEX(Scores,1,A773):INDEX(Scores,1000,A773))/(Number_of_participants*E773),"")</f>
        <v/>
      </c>
      <c r="G773" s="116" t="str">
        <f>IF(B773&lt;&gt;"",CORREL(INDEX(Scores,1,A773):INDEX(Scores,1000,A773),INDEX(Rest_scores,1,A773):INDEX(Rest_scores,1000,A773)),"")</f>
        <v/>
      </c>
      <c r="H773" s="116" t="str">
        <f>IF(B773&lt;&gt;"",CORREL(INDEX(Scores,1,A773):INDEX(Scores,1000,A773),Total_score),"")</f>
        <v/>
      </c>
      <c r="I773" s="116" t="str">
        <f>IF(B773&lt;&gt;"",CORREL(INDEX(Scores,1,A773):INDEX(Scores,1000,A773),Grade),"")</f>
        <v/>
      </c>
      <c r="J773" s="128" t="str">
        <f>IF(B773&lt;&gt;"",_xlfn.VAR.S(INDEX(Scores,1,A773):INDEX(Scores,1000,A773)),"")</f>
        <v/>
      </c>
      <c r="K773" s="128" t="str">
        <f>IF(B773&lt;&gt;"",_xlfn.STDEV.S(INDEX(Scores,1,A773):INDEX(Scores,1000,A773)),"")</f>
        <v/>
      </c>
    </row>
    <row r="774" spans="1:11" x14ac:dyDescent="0.35">
      <c r="A774" s="122" t="str">
        <f t="shared" si="24"/>
        <v/>
      </c>
      <c r="B774" s="124" t="str">
        <f>IFERROR(LOOKUP(A774,'2. Enter scores'!$G$12:$AE$12,'2. Enter scores'!$G$14:$AE$14),"")</f>
        <v/>
      </c>
      <c r="C774" s="116" t="str">
        <f>IF(B774&lt;&gt;"",MIN(INDEX(Scores,1,A774):INDEX(Scores,1000,A774)),"")</f>
        <v/>
      </c>
      <c r="D774" s="116" t="str">
        <f>IF(B774&lt;&gt;"",MAX(INDEX(Scores,1,A774):INDEX(Scores,1000,A774)),"")</f>
        <v/>
      </c>
      <c r="E774" s="116" t="str">
        <f t="shared" si="23"/>
        <v/>
      </c>
      <c r="F774" s="116" t="str">
        <f>IF(B774&lt;&gt;"",SUM(INDEX(Scores,1,A774):INDEX(Scores,1000,A774))/(Number_of_participants*E774),"")</f>
        <v/>
      </c>
      <c r="G774" s="116" t="str">
        <f>IF(B774&lt;&gt;"",CORREL(INDEX(Scores,1,A774):INDEX(Scores,1000,A774),INDEX(Rest_scores,1,A774):INDEX(Rest_scores,1000,A774)),"")</f>
        <v/>
      </c>
      <c r="H774" s="116" t="str">
        <f>IF(B774&lt;&gt;"",CORREL(INDEX(Scores,1,A774):INDEX(Scores,1000,A774),Total_score),"")</f>
        <v/>
      </c>
      <c r="I774" s="116" t="str">
        <f>IF(B774&lt;&gt;"",CORREL(INDEX(Scores,1,A774):INDEX(Scores,1000,A774),Grade),"")</f>
        <v/>
      </c>
      <c r="J774" s="128" t="str">
        <f>IF(B774&lt;&gt;"",_xlfn.VAR.S(INDEX(Scores,1,A774):INDEX(Scores,1000,A774)),"")</f>
        <v/>
      </c>
      <c r="K774" s="128" t="str">
        <f>IF(B774&lt;&gt;"",_xlfn.STDEV.S(INDEX(Scores,1,A774):INDEX(Scores,1000,A774)),"")</f>
        <v/>
      </c>
    </row>
    <row r="775" spans="1:11" x14ac:dyDescent="0.35">
      <c r="A775" s="122" t="str">
        <f t="shared" si="24"/>
        <v/>
      </c>
      <c r="B775" s="124" t="str">
        <f>IFERROR(LOOKUP(A775,'2. Enter scores'!$G$12:$AE$12,'2. Enter scores'!$G$14:$AE$14),"")</f>
        <v/>
      </c>
      <c r="C775" s="116" t="str">
        <f>IF(B775&lt;&gt;"",MIN(INDEX(Scores,1,A775):INDEX(Scores,1000,A775)),"")</f>
        <v/>
      </c>
      <c r="D775" s="116" t="str">
        <f>IF(B775&lt;&gt;"",MAX(INDEX(Scores,1,A775):INDEX(Scores,1000,A775)),"")</f>
        <v/>
      </c>
      <c r="E775" s="116" t="str">
        <f t="shared" si="23"/>
        <v/>
      </c>
      <c r="F775" s="116" t="str">
        <f>IF(B775&lt;&gt;"",SUM(INDEX(Scores,1,A775):INDEX(Scores,1000,A775))/(Number_of_participants*E775),"")</f>
        <v/>
      </c>
      <c r="G775" s="116" t="str">
        <f>IF(B775&lt;&gt;"",CORREL(INDEX(Scores,1,A775):INDEX(Scores,1000,A775),INDEX(Rest_scores,1,A775):INDEX(Rest_scores,1000,A775)),"")</f>
        <v/>
      </c>
      <c r="H775" s="116" t="str">
        <f>IF(B775&lt;&gt;"",CORREL(INDEX(Scores,1,A775):INDEX(Scores,1000,A775),Total_score),"")</f>
        <v/>
      </c>
      <c r="I775" s="116" t="str">
        <f>IF(B775&lt;&gt;"",CORREL(INDEX(Scores,1,A775):INDEX(Scores,1000,A775),Grade),"")</f>
        <v/>
      </c>
      <c r="J775" s="128" t="str">
        <f>IF(B775&lt;&gt;"",_xlfn.VAR.S(INDEX(Scores,1,A775):INDEX(Scores,1000,A775)),"")</f>
        <v/>
      </c>
      <c r="K775" s="128" t="str">
        <f>IF(B775&lt;&gt;"",_xlfn.STDEV.S(INDEX(Scores,1,A775):INDEX(Scores,1000,A775)),"")</f>
        <v/>
      </c>
    </row>
    <row r="776" spans="1:11" x14ac:dyDescent="0.35">
      <c r="A776" s="122" t="str">
        <f t="shared" si="24"/>
        <v/>
      </c>
      <c r="B776" s="124" t="str">
        <f>IFERROR(LOOKUP(A776,'2. Enter scores'!$G$12:$AE$12,'2. Enter scores'!$G$14:$AE$14),"")</f>
        <v/>
      </c>
      <c r="C776" s="116" t="str">
        <f>IF(B776&lt;&gt;"",MIN(INDEX(Scores,1,A776):INDEX(Scores,1000,A776)),"")</f>
        <v/>
      </c>
      <c r="D776" s="116" t="str">
        <f>IF(B776&lt;&gt;"",MAX(INDEX(Scores,1,A776):INDEX(Scores,1000,A776)),"")</f>
        <v/>
      </c>
      <c r="E776" s="116" t="str">
        <f t="shared" si="23"/>
        <v/>
      </c>
      <c r="F776" s="116" t="str">
        <f>IF(B776&lt;&gt;"",SUM(INDEX(Scores,1,A776):INDEX(Scores,1000,A776))/(Number_of_participants*E776),"")</f>
        <v/>
      </c>
      <c r="G776" s="116" t="str">
        <f>IF(B776&lt;&gt;"",CORREL(INDEX(Scores,1,A776):INDEX(Scores,1000,A776),INDEX(Rest_scores,1,A776):INDEX(Rest_scores,1000,A776)),"")</f>
        <v/>
      </c>
      <c r="H776" s="116" t="str">
        <f>IF(B776&lt;&gt;"",CORREL(INDEX(Scores,1,A776):INDEX(Scores,1000,A776),Total_score),"")</f>
        <v/>
      </c>
      <c r="I776" s="116" t="str">
        <f>IF(B776&lt;&gt;"",CORREL(INDEX(Scores,1,A776):INDEX(Scores,1000,A776),Grade),"")</f>
        <v/>
      </c>
      <c r="J776" s="128" t="str">
        <f>IF(B776&lt;&gt;"",_xlfn.VAR.S(INDEX(Scores,1,A776):INDEX(Scores,1000,A776)),"")</f>
        <v/>
      </c>
      <c r="K776" s="128" t="str">
        <f>IF(B776&lt;&gt;"",_xlfn.STDEV.S(INDEX(Scores,1,A776):INDEX(Scores,1000,A776)),"")</f>
        <v/>
      </c>
    </row>
    <row r="777" spans="1:11" x14ac:dyDescent="0.35">
      <c r="A777" s="122" t="str">
        <f t="shared" si="24"/>
        <v/>
      </c>
      <c r="B777" s="124" t="str">
        <f>IFERROR(LOOKUP(A777,'2. Enter scores'!$G$12:$AE$12,'2. Enter scores'!$G$14:$AE$14),"")</f>
        <v/>
      </c>
      <c r="C777" s="116" t="str">
        <f>IF(B777&lt;&gt;"",MIN(INDEX(Scores,1,A777):INDEX(Scores,1000,A777)),"")</f>
        <v/>
      </c>
      <c r="D777" s="116" t="str">
        <f>IF(B777&lt;&gt;"",MAX(INDEX(Scores,1,A777):INDEX(Scores,1000,A777)),"")</f>
        <v/>
      </c>
      <c r="E777" s="116" t="str">
        <f t="shared" si="23"/>
        <v/>
      </c>
      <c r="F777" s="116" t="str">
        <f>IF(B777&lt;&gt;"",SUM(INDEX(Scores,1,A777):INDEX(Scores,1000,A777))/(Number_of_participants*E777),"")</f>
        <v/>
      </c>
      <c r="G777" s="116" t="str">
        <f>IF(B777&lt;&gt;"",CORREL(INDEX(Scores,1,A777):INDEX(Scores,1000,A777),INDEX(Rest_scores,1,A777):INDEX(Rest_scores,1000,A777)),"")</f>
        <v/>
      </c>
      <c r="H777" s="116" t="str">
        <f>IF(B777&lt;&gt;"",CORREL(INDEX(Scores,1,A777):INDEX(Scores,1000,A777),Total_score),"")</f>
        <v/>
      </c>
      <c r="I777" s="116" t="str">
        <f>IF(B777&lt;&gt;"",CORREL(INDEX(Scores,1,A777):INDEX(Scores,1000,A777),Grade),"")</f>
        <v/>
      </c>
      <c r="J777" s="128" t="str">
        <f>IF(B777&lt;&gt;"",_xlfn.VAR.S(INDEX(Scores,1,A777):INDEX(Scores,1000,A777)),"")</f>
        <v/>
      </c>
      <c r="K777" s="128" t="str">
        <f>IF(B777&lt;&gt;"",_xlfn.STDEV.S(INDEX(Scores,1,A777):INDEX(Scores,1000,A777)),"")</f>
        <v/>
      </c>
    </row>
    <row r="778" spans="1:11" x14ac:dyDescent="0.35">
      <c r="A778" s="122" t="str">
        <f t="shared" si="24"/>
        <v/>
      </c>
      <c r="B778" s="124" t="str">
        <f>IFERROR(LOOKUP(A778,'2. Enter scores'!$G$12:$AE$12,'2. Enter scores'!$G$14:$AE$14),"")</f>
        <v/>
      </c>
      <c r="C778" s="116" t="str">
        <f>IF(B778&lt;&gt;"",MIN(INDEX(Scores,1,A778):INDEX(Scores,1000,A778)),"")</f>
        <v/>
      </c>
      <c r="D778" s="116" t="str">
        <f>IF(B778&lt;&gt;"",MAX(INDEX(Scores,1,A778):INDEX(Scores,1000,A778)),"")</f>
        <v/>
      </c>
      <c r="E778" s="116" t="str">
        <f t="shared" si="23"/>
        <v/>
      </c>
      <c r="F778" s="116" t="str">
        <f>IF(B778&lt;&gt;"",SUM(INDEX(Scores,1,A778):INDEX(Scores,1000,A778))/(Number_of_participants*E778),"")</f>
        <v/>
      </c>
      <c r="G778" s="116" t="str">
        <f>IF(B778&lt;&gt;"",CORREL(INDEX(Scores,1,A778):INDEX(Scores,1000,A778),INDEX(Rest_scores,1,A778):INDEX(Rest_scores,1000,A778)),"")</f>
        <v/>
      </c>
      <c r="H778" s="116" t="str">
        <f>IF(B778&lt;&gt;"",CORREL(INDEX(Scores,1,A778):INDEX(Scores,1000,A778),Total_score),"")</f>
        <v/>
      </c>
      <c r="I778" s="116" t="str">
        <f>IF(B778&lt;&gt;"",CORREL(INDEX(Scores,1,A778):INDEX(Scores,1000,A778),Grade),"")</f>
        <v/>
      </c>
      <c r="J778" s="128" t="str">
        <f>IF(B778&lt;&gt;"",_xlfn.VAR.S(INDEX(Scores,1,A778):INDEX(Scores,1000,A778)),"")</f>
        <v/>
      </c>
      <c r="K778" s="128" t="str">
        <f>IF(B778&lt;&gt;"",_xlfn.STDEV.S(INDEX(Scores,1,A778):INDEX(Scores,1000,A778)),"")</f>
        <v/>
      </c>
    </row>
    <row r="779" spans="1:11" x14ac:dyDescent="0.35">
      <c r="A779" s="122" t="str">
        <f t="shared" si="24"/>
        <v/>
      </c>
      <c r="B779" s="124" t="str">
        <f>IFERROR(LOOKUP(A779,'2. Enter scores'!$G$12:$AE$12,'2. Enter scores'!$G$14:$AE$14),"")</f>
        <v/>
      </c>
      <c r="C779" s="116" t="str">
        <f>IF(B779&lt;&gt;"",MIN(INDEX(Scores,1,A779):INDEX(Scores,1000,A779)),"")</f>
        <v/>
      </c>
      <c r="D779" s="116" t="str">
        <f>IF(B779&lt;&gt;"",MAX(INDEX(Scores,1,A779):INDEX(Scores,1000,A779)),"")</f>
        <v/>
      </c>
      <c r="E779" s="116" t="str">
        <f t="shared" si="23"/>
        <v/>
      </c>
      <c r="F779" s="116" t="str">
        <f>IF(B779&lt;&gt;"",SUM(INDEX(Scores,1,A779):INDEX(Scores,1000,A779))/(Number_of_participants*E779),"")</f>
        <v/>
      </c>
      <c r="G779" s="116" t="str">
        <f>IF(B779&lt;&gt;"",CORREL(INDEX(Scores,1,A779):INDEX(Scores,1000,A779),INDEX(Rest_scores,1,A779):INDEX(Rest_scores,1000,A779)),"")</f>
        <v/>
      </c>
      <c r="H779" s="116" t="str">
        <f>IF(B779&lt;&gt;"",CORREL(INDEX(Scores,1,A779):INDEX(Scores,1000,A779),Total_score),"")</f>
        <v/>
      </c>
      <c r="I779" s="116" t="str">
        <f>IF(B779&lt;&gt;"",CORREL(INDEX(Scores,1,A779):INDEX(Scores,1000,A779),Grade),"")</f>
        <v/>
      </c>
      <c r="J779" s="128" t="str">
        <f>IF(B779&lt;&gt;"",_xlfn.VAR.S(INDEX(Scores,1,A779):INDEX(Scores,1000,A779)),"")</f>
        <v/>
      </c>
      <c r="K779" s="128" t="str">
        <f>IF(B779&lt;&gt;"",_xlfn.STDEV.S(INDEX(Scores,1,A779):INDEX(Scores,1000,A779)),"")</f>
        <v/>
      </c>
    </row>
    <row r="780" spans="1:11" x14ac:dyDescent="0.35">
      <c r="A780" s="122" t="str">
        <f t="shared" si="24"/>
        <v/>
      </c>
      <c r="B780" s="124" t="str">
        <f>IFERROR(LOOKUP(A780,'2. Enter scores'!$G$12:$AE$12,'2. Enter scores'!$G$14:$AE$14),"")</f>
        <v/>
      </c>
      <c r="C780" s="116" t="str">
        <f>IF(B780&lt;&gt;"",MIN(INDEX(Scores,1,A780):INDEX(Scores,1000,A780)),"")</f>
        <v/>
      </c>
      <c r="D780" s="116" t="str">
        <f>IF(B780&lt;&gt;"",MAX(INDEX(Scores,1,A780):INDEX(Scores,1000,A780)),"")</f>
        <v/>
      </c>
      <c r="E780" s="116" t="str">
        <f t="shared" si="23"/>
        <v/>
      </c>
      <c r="F780" s="116" t="str">
        <f>IF(B780&lt;&gt;"",SUM(INDEX(Scores,1,A780):INDEX(Scores,1000,A780))/(Number_of_participants*E780),"")</f>
        <v/>
      </c>
      <c r="G780" s="116" t="str">
        <f>IF(B780&lt;&gt;"",CORREL(INDEX(Scores,1,A780):INDEX(Scores,1000,A780),INDEX(Rest_scores,1,A780):INDEX(Rest_scores,1000,A780)),"")</f>
        <v/>
      </c>
      <c r="H780" s="116" t="str">
        <f>IF(B780&lt;&gt;"",CORREL(INDEX(Scores,1,A780):INDEX(Scores,1000,A780),Total_score),"")</f>
        <v/>
      </c>
      <c r="I780" s="116" t="str">
        <f>IF(B780&lt;&gt;"",CORREL(INDEX(Scores,1,A780):INDEX(Scores,1000,A780),Grade),"")</f>
        <v/>
      </c>
      <c r="J780" s="128" t="str">
        <f>IF(B780&lt;&gt;"",_xlfn.VAR.S(INDEX(Scores,1,A780):INDEX(Scores,1000,A780)),"")</f>
        <v/>
      </c>
      <c r="K780" s="128" t="str">
        <f>IF(B780&lt;&gt;"",_xlfn.STDEV.S(INDEX(Scores,1,A780):INDEX(Scores,1000,A780)),"")</f>
        <v/>
      </c>
    </row>
    <row r="781" spans="1:11" x14ac:dyDescent="0.35">
      <c r="A781" s="122" t="str">
        <f t="shared" si="24"/>
        <v/>
      </c>
      <c r="B781" s="124" t="str">
        <f>IFERROR(LOOKUP(A781,'2. Enter scores'!$G$12:$AE$12,'2. Enter scores'!$G$14:$AE$14),"")</f>
        <v/>
      </c>
      <c r="C781" s="116" t="str">
        <f>IF(B781&lt;&gt;"",MIN(INDEX(Scores,1,A781):INDEX(Scores,1000,A781)),"")</f>
        <v/>
      </c>
      <c r="D781" s="116" t="str">
        <f>IF(B781&lt;&gt;"",MAX(INDEX(Scores,1,A781):INDEX(Scores,1000,A781)),"")</f>
        <v/>
      </c>
      <c r="E781" s="116" t="str">
        <f t="shared" si="23"/>
        <v/>
      </c>
      <c r="F781" s="116" t="str">
        <f>IF(B781&lt;&gt;"",SUM(INDEX(Scores,1,A781):INDEX(Scores,1000,A781))/(Number_of_participants*E781),"")</f>
        <v/>
      </c>
      <c r="G781" s="116" t="str">
        <f>IF(B781&lt;&gt;"",CORREL(INDEX(Scores,1,A781):INDEX(Scores,1000,A781),INDEX(Rest_scores,1,A781):INDEX(Rest_scores,1000,A781)),"")</f>
        <v/>
      </c>
      <c r="H781" s="116" t="str">
        <f>IF(B781&lt;&gt;"",CORREL(INDEX(Scores,1,A781):INDEX(Scores,1000,A781),Total_score),"")</f>
        <v/>
      </c>
      <c r="I781" s="116" t="str">
        <f>IF(B781&lt;&gt;"",CORREL(INDEX(Scores,1,A781):INDEX(Scores,1000,A781),Grade),"")</f>
        <v/>
      </c>
      <c r="J781" s="128" t="str">
        <f>IF(B781&lt;&gt;"",_xlfn.VAR.S(INDEX(Scores,1,A781):INDEX(Scores,1000,A781)),"")</f>
        <v/>
      </c>
      <c r="K781" s="128" t="str">
        <f>IF(B781&lt;&gt;"",_xlfn.STDEV.S(INDEX(Scores,1,A781):INDEX(Scores,1000,A781)),"")</f>
        <v/>
      </c>
    </row>
    <row r="782" spans="1:11" x14ac:dyDescent="0.35">
      <c r="A782" s="122" t="str">
        <f t="shared" si="24"/>
        <v/>
      </c>
      <c r="B782" s="124" t="str">
        <f>IFERROR(LOOKUP(A782,'2. Enter scores'!$G$12:$AE$12,'2. Enter scores'!$G$14:$AE$14),"")</f>
        <v/>
      </c>
      <c r="C782" s="116" t="str">
        <f>IF(B782&lt;&gt;"",MIN(INDEX(Scores,1,A782):INDEX(Scores,1000,A782)),"")</f>
        <v/>
      </c>
      <c r="D782" s="116" t="str">
        <f>IF(B782&lt;&gt;"",MAX(INDEX(Scores,1,A782):INDEX(Scores,1000,A782)),"")</f>
        <v/>
      </c>
      <c r="E782" s="116" t="str">
        <f t="shared" si="23"/>
        <v/>
      </c>
      <c r="F782" s="116" t="str">
        <f>IF(B782&lt;&gt;"",SUM(INDEX(Scores,1,A782):INDEX(Scores,1000,A782))/(Number_of_participants*E782),"")</f>
        <v/>
      </c>
      <c r="G782" s="116" t="str">
        <f>IF(B782&lt;&gt;"",CORREL(INDEX(Scores,1,A782):INDEX(Scores,1000,A782),INDEX(Rest_scores,1,A782):INDEX(Rest_scores,1000,A782)),"")</f>
        <v/>
      </c>
      <c r="H782" s="116" t="str">
        <f>IF(B782&lt;&gt;"",CORREL(INDEX(Scores,1,A782):INDEX(Scores,1000,A782),Total_score),"")</f>
        <v/>
      </c>
      <c r="I782" s="116" t="str">
        <f>IF(B782&lt;&gt;"",CORREL(INDEX(Scores,1,A782):INDEX(Scores,1000,A782),Grade),"")</f>
        <v/>
      </c>
      <c r="J782" s="128" t="str">
        <f>IF(B782&lt;&gt;"",_xlfn.VAR.S(INDEX(Scores,1,A782):INDEX(Scores,1000,A782)),"")</f>
        <v/>
      </c>
      <c r="K782" s="128" t="str">
        <f>IF(B782&lt;&gt;"",_xlfn.STDEV.S(INDEX(Scores,1,A782):INDEX(Scores,1000,A782)),"")</f>
        <v/>
      </c>
    </row>
    <row r="783" spans="1:11" x14ac:dyDescent="0.35">
      <c r="A783" s="122" t="str">
        <f t="shared" si="24"/>
        <v/>
      </c>
      <c r="B783" s="124" t="str">
        <f>IFERROR(LOOKUP(A783,'2. Enter scores'!$G$12:$AE$12,'2. Enter scores'!$G$14:$AE$14),"")</f>
        <v/>
      </c>
      <c r="C783" s="116" t="str">
        <f>IF(B783&lt;&gt;"",MIN(INDEX(Scores,1,A783):INDEX(Scores,1000,A783)),"")</f>
        <v/>
      </c>
      <c r="D783" s="116" t="str">
        <f>IF(B783&lt;&gt;"",MAX(INDEX(Scores,1,A783):INDEX(Scores,1000,A783)),"")</f>
        <v/>
      </c>
      <c r="E783" s="116" t="str">
        <f t="shared" si="23"/>
        <v/>
      </c>
      <c r="F783" s="116" t="str">
        <f>IF(B783&lt;&gt;"",SUM(INDEX(Scores,1,A783):INDEX(Scores,1000,A783))/(Number_of_participants*E783),"")</f>
        <v/>
      </c>
      <c r="G783" s="116" t="str">
        <f>IF(B783&lt;&gt;"",CORREL(INDEX(Scores,1,A783):INDEX(Scores,1000,A783),INDEX(Rest_scores,1,A783):INDEX(Rest_scores,1000,A783)),"")</f>
        <v/>
      </c>
      <c r="H783" s="116" t="str">
        <f>IF(B783&lt;&gt;"",CORREL(INDEX(Scores,1,A783):INDEX(Scores,1000,A783),Total_score),"")</f>
        <v/>
      </c>
      <c r="I783" s="116" t="str">
        <f>IF(B783&lt;&gt;"",CORREL(INDEX(Scores,1,A783):INDEX(Scores,1000,A783),Grade),"")</f>
        <v/>
      </c>
      <c r="J783" s="128" t="str">
        <f>IF(B783&lt;&gt;"",_xlfn.VAR.S(INDEX(Scores,1,A783):INDEX(Scores,1000,A783)),"")</f>
        <v/>
      </c>
      <c r="K783" s="128" t="str">
        <f>IF(B783&lt;&gt;"",_xlfn.STDEV.S(INDEX(Scores,1,A783):INDEX(Scores,1000,A783)),"")</f>
        <v/>
      </c>
    </row>
    <row r="784" spans="1:11" x14ac:dyDescent="0.35">
      <c r="A784" s="122" t="str">
        <f t="shared" si="24"/>
        <v/>
      </c>
      <c r="B784" s="124" t="str">
        <f>IFERROR(LOOKUP(A784,'2. Enter scores'!$G$12:$AE$12,'2. Enter scores'!$G$14:$AE$14),"")</f>
        <v/>
      </c>
      <c r="C784" s="116" t="str">
        <f>IF(B784&lt;&gt;"",MIN(INDEX(Scores,1,A784):INDEX(Scores,1000,A784)),"")</f>
        <v/>
      </c>
      <c r="D784" s="116" t="str">
        <f>IF(B784&lt;&gt;"",MAX(INDEX(Scores,1,A784):INDEX(Scores,1000,A784)),"")</f>
        <v/>
      </c>
      <c r="E784" s="116" t="str">
        <f t="shared" si="23"/>
        <v/>
      </c>
      <c r="F784" s="116" t="str">
        <f>IF(B784&lt;&gt;"",SUM(INDEX(Scores,1,A784):INDEX(Scores,1000,A784))/(Number_of_participants*E784),"")</f>
        <v/>
      </c>
      <c r="G784" s="116" t="str">
        <f>IF(B784&lt;&gt;"",CORREL(INDEX(Scores,1,A784):INDEX(Scores,1000,A784),INDEX(Rest_scores,1,A784):INDEX(Rest_scores,1000,A784)),"")</f>
        <v/>
      </c>
      <c r="H784" s="116" t="str">
        <f>IF(B784&lt;&gt;"",CORREL(INDEX(Scores,1,A784):INDEX(Scores,1000,A784),Total_score),"")</f>
        <v/>
      </c>
      <c r="I784" s="116" t="str">
        <f>IF(B784&lt;&gt;"",CORREL(INDEX(Scores,1,A784):INDEX(Scores,1000,A784),Grade),"")</f>
        <v/>
      </c>
      <c r="J784" s="128" t="str">
        <f>IF(B784&lt;&gt;"",_xlfn.VAR.S(INDEX(Scores,1,A784):INDEX(Scores,1000,A784)),"")</f>
        <v/>
      </c>
      <c r="K784" s="128" t="str">
        <f>IF(B784&lt;&gt;"",_xlfn.STDEV.S(INDEX(Scores,1,A784):INDEX(Scores,1000,A784)),"")</f>
        <v/>
      </c>
    </row>
    <row r="785" spans="1:11" x14ac:dyDescent="0.35">
      <c r="A785" s="122" t="str">
        <f t="shared" si="24"/>
        <v/>
      </c>
      <c r="B785" s="124" t="str">
        <f>IFERROR(LOOKUP(A785,'2. Enter scores'!$G$12:$AE$12,'2. Enter scores'!$G$14:$AE$14),"")</f>
        <v/>
      </c>
      <c r="C785" s="116" t="str">
        <f>IF(B785&lt;&gt;"",MIN(INDEX(Scores,1,A785):INDEX(Scores,1000,A785)),"")</f>
        <v/>
      </c>
      <c r="D785" s="116" t="str">
        <f>IF(B785&lt;&gt;"",MAX(INDEX(Scores,1,A785):INDEX(Scores,1000,A785)),"")</f>
        <v/>
      </c>
      <c r="E785" s="116" t="str">
        <f t="shared" si="23"/>
        <v/>
      </c>
      <c r="F785" s="116" t="str">
        <f>IF(B785&lt;&gt;"",SUM(INDEX(Scores,1,A785):INDEX(Scores,1000,A785))/(Number_of_participants*E785),"")</f>
        <v/>
      </c>
      <c r="G785" s="116" t="str">
        <f>IF(B785&lt;&gt;"",CORREL(INDEX(Scores,1,A785):INDEX(Scores,1000,A785),INDEX(Rest_scores,1,A785):INDEX(Rest_scores,1000,A785)),"")</f>
        <v/>
      </c>
      <c r="H785" s="116" t="str">
        <f>IF(B785&lt;&gt;"",CORREL(INDEX(Scores,1,A785):INDEX(Scores,1000,A785),Total_score),"")</f>
        <v/>
      </c>
      <c r="I785" s="116" t="str">
        <f>IF(B785&lt;&gt;"",CORREL(INDEX(Scores,1,A785):INDEX(Scores,1000,A785),Grade),"")</f>
        <v/>
      </c>
      <c r="J785" s="128" t="str">
        <f>IF(B785&lt;&gt;"",_xlfn.VAR.S(INDEX(Scores,1,A785):INDEX(Scores,1000,A785)),"")</f>
        <v/>
      </c>
      <c r="K785" s="128" t="str">
        <f>IF(B785&lt;&gt;"",_xlfn.STDEV.S(INDEX(Scores,1,A785):INDEX(Scores,1000,A785)),"")</f>
        <v/>
      </c>
    </row>
    <row r="786" spans="1:11" x14ac:dyDescent="0.35">
      <c r="A786" s="122" t="str">
        <f t="shared" si="24"/>
        <v/>
      </c>
      <c r="B786" s="124" t="str">
        <f>IFERROR(LOOKUP(A786,'2. Enter scores'!$G$12:$AE$12,'2. Enter scores'!$G$14:$AE$14),"")</f>
        <v/>
      </c>
      <c r="C786" s="116" t="str">
        <f>IF(B786&lt;&gt;"",MIN(INDEX(Scores,1,A786):INDEX(Scores,1000,A786)),"")</f>
        <v/>
      </c>
      <c r="D786" s="116" t="str">
        <f>IF(B786&lt;&gt;"",MAX(INDEX(Scores,1,A786):INDEX(Scores,1000,A786)),"")</f>
        <v/>
      </c>
      <c r="E786" s="116" t="str">
        <f t="shared" si="23"/>
        <v/>
      </c>
      <c r="F786" s="116" t="str">
        <f>IF(B786&lt;&gt;"",SUM(INDEX(Scores,1,A786):INDEX(Scores,1000,A786))/(Number_of_participants*E786),"")</f>
        <v/>
      </c>
      <c r="G786" s="116" t="str">
        <f>IF(B786&lt;&gt;"",CORREL(INDEX(Scores,1,A786):INDEX(Scores,1000,A786),INDEX(Rest_scores,1,A786):INDEX(Rest_scores,1000,A786)),"")</f>
        <v/>
      </c>
      <c r="H786" s="116" t="str">
        <f>IF(B786&lt;&gt;"",CORREL(INDEX(Scores,1,A786):INDEX(Scores,1000,A786),Total_score),"")</f>
        <v/>
      </c>
      <c r="I786" s="116" t="str">
        <f>IF(B786&lt;&gt;"",CORREL(INDEX(Scores,1,A786):INDEX(Scores,1000,A786),Grade),"")</f>
        <v/>
      </c>
      <c r="J786" s="128" t="str">
        <f>IF(B786&lt;&gt;"",_xlfn.VAR.S(INDEX(Scores,1,A786):INDEX(Scores,1000,A786)),"")</f>
        <v/>
      </c>
      <c r="K786" s="128" t="str">
        <f>IF(B786&lt;&gt;"",_xlfn.STDEV.S(INDEX(Scores,1,A786):INDEX(Scores,1000,A786)),"")</f>
        <v/>
      </c>
    </row>
    <row r="787" spans="1:11" x14ac:dyDescent="0.35">
      <c r="A787" s="122" t="str">
        <f t="shared" si="24"/>
        <v/>
      </c>
      <c r="B787" s="124" t="str">
        <f>IFERROR(LOOKUP(A787,'2. Enter scores'!$G$12:$AE$12,'2. Enter scores'!$G$14:$AE$14),"")</f>
        <v/>
      </c>
      <c r="C787" s="116" t="str">
        <f>IF(B787&lt;&gt;"",MIN(INDEX(Scores,1,A787):INDEX(Scores,1000,A787)),"")</f>
        <v/>
      </c>
      <c r="D787" s="116" t="str">
        <f>IF(B787&lt;&gt;"",MAX(INDEX(Scores,1,A787):INDEX(Scores,1000,A787)),"")</f>
        <v/>
      </c>
      <c r="E787" s="116" t="str">
        <f t="shared" ref="E787:E850" si="25">IF(B787&lt;&gt;"",INDEX(Theoretical_maximum_item_score,A787),"")</f>
        <v/>
      </c>
      <c r="F787" s="116" t="str">
        <f>IF(B787&lt;&gt;"",SUM(INDEX(Scores,1,A787):INDEX(Scores,1000,A787))/(Number_of_participants*E787),"")</f>
        <v/>
      </c>
      <c r="G787" s="116" t="str">
        <f>IF(B787&lt;&gt;"",CORREL(INDEX(Scores,1,A787):INDEX(Scores,1000,A787),INDEX(Rest_scores,1,A787):INDEX(Rest_scores,1000,A787)),"")</f>
        <v/>
      </c>
      <c r="H787" s="116" t="str">
        <f>IF(B787&lt;&gt;"",CORREL(INDEX(Scores,1,A787):INDEX(Scores,1000,A787),Total_score),"")</f>
        <v/>
      </c>
      <c r="I787" s="116" t="str">
        <f>IF(B787&lt;&gt;"",CORREL(INDEX(Scores,1,A787):INDEX(Scores,1000,A787),Grade),"")</f>
        <v/>
      </c>
      <c r="J787" s="128" t="str">
        <f>IF(B787&lt;&gt;"",_xlfn.VAR.S(INDEX(Scores,1,A787):INDEX(Scores,1000,A787)),"")</f>
        <v/>
      </c>
      <c r="K787" s="128" t="str">
        <f>IF(B787&lt;&gt;"",_xlfn.STDEV.S(INDEX(Scores,1,A787):INDEX(Scores,1000,A787)),"")</f>
        <v/>
      </c>
    </row>
    <row r="788" spans="1:11" x14ac:dyDescent="0.35">
      <c r="A788" s="122" t="str">
        <f t="shared" ref="A788:A851" si="26">IF(A787&lt;&gt;"",IF(Number_of_criteria&gt;=(A787+1),(A787+1),""),"")</f>
        <v/>
      </c>
      <c r="B788" s="124" t="str">
        <f>IFERROR(LOOKUP(A788,'2. Enter scores'!$G$12:$AE$12,'2. Enter scores'!$G$14:$AE$14),"")</f>
        <v/>
      </c>
      <c r="C788" s="116" t="str">
        <f>IF(B788&lt;&gt;"",MIN(INDEX(Scores,1,A788):INDEX(Scores,1000,A788)),"")</f>
        <v/>
      </c>
      <c r="D788" s="116" t="str">
        <f>IF(B788&lt;&gt;"",MAX(INDEX(Scores,1,A788):INDEX(Scores,1000,A788)),"")</f>
        <v/>
      </c>
      <c r="E788" s="116" t="str">
        <f t="shared" si="25"/>
        <v/>
      </c>
      <c r="F788" s="116" t="str">
        <f>IF(B788&lt;&gt;"",SUM(INDEX(Scores,1,A788):INDEX(Scores,1000,A788))/(Number_of_participants*E788),"")</f>
        <v/>
      </c>
      <c r="G788" s="116" t="str">
        <f>IF(B788&lt;&gt;"",CORREL(INDEX(Scores,1,A788):INDEX(Scores,1000,A788),INDEX(Rest_scores,1,A788):INDEX(Rest_scores,1000,A788)),"")</f>
        <v/>
      </c>
      <c r="H788" s="116" t="str">
        <f>IF(B788&lt;&gt;"",CORREL(INDEX(Scores,1,A788):INDEX(Scores,1000,A788),Total_score),"")</f>
        <v/>
      </c>
      <c r="I788" s="116" t="str">
        <f>IF(B788&lt;&gt;"",CORREL(INDEX(Scores,1,A788):INDEX(Scores,1000,A788),Grade),"")</f>
        <v/>
      </c>
      <c r="J788" s="128" t="str">
        <f>IF(B788&lt;&gt;"",_xlfn.VAR.S(INDEX(Scores,1,A788):INDEX(Scores,1000,A788)),"")</f>
        <v/>
      </c>
      <c r="K788" s="128" t="str">
        <f>IF(B788&lt;&gt;"",_xlfn.STDEV.S(INDEX(Scores,1,A788):INDEX(Scores,1000,A788)),"")</f>
        <v/>
      </c>
    </row>
    <row r="789" spans="1:11" x14ac:dyDescent="0.35">
      <c r="A789" s="122" t="str">
        <f t="shared" si="26"/>
        <v/>
      </c>
      <c r="B789" s="124" t="str">
        <f>IFERROR(LOOKUP(A789,'2. Enter scores'!$G$12:$AE$12,'2. Enter scores'!$G$14:$AE$14),"")</f>
        <v/>
      </c>
      <c r="C789" s="116" t="str">
        <f>IF(B789&lt;&gt;"",MIN(INDEX(Scores,1,A789):INDEX(Scores,1000,A789)),"")</f>
        <v/>
      </c>
      <c r="D789" s="116" t="str">
        <f>IF(B789&lt;&gt;"",MAX(INDEX(Scores,1,A789):INDEX(Scores,1000,A789)),"")</f>
        <v/>
      </c>
      <c r="E789" s="116" t="str">
        <f t="shared" si="25"/>
        <v/>
      </c>
      <c r="F789" s="116" t="str">
        <f>IF(B789&lt;&gt;"",SUM(INDEX(Scores,1,A789):INDEX(Scores,1000,A789))/(Number_of_participants*E789),"")</f>
        <v/>
      </c>
      <c r="G789" s="116" t="str">
        <f>IF(B789&lt;&gt;"",CORREL(INDEX(Scores,1,A789):INDEX(Scores,1000,A789),INDEX(Rest_scores,1,A789):INDEX(Rest_scores,1000,A789)),"")</f>
        <v/>
      </c>
      <c r="H789" s="116" t="str">
        <f>IF(B789&lt;&gt;"",CORREL(INDEX(Scores,1,A789):INDEX(Scores,1000,A789),Total_score),"")</f>
        <v/>
      </c>
      <c r="I789" s="116" t="str">
        <f>IF(B789&lt;&gt;"",CORREL(INDEX(Scores,1,A789):INDEX(Scores,1000,A789),Grade),"")</f>
        <v/>
      </c>
      <c r="J789" s="128" t="str">
        <f>IF(B789&lt;&gt;"",_xlfn.VAR.S(INDEX(Scores,1,A789):INDEX(Scores,1000,A789)),"")</f>
        <v/>
      </c>
      <c r="K789" s="128" t="str">
        <f>IF(B789&lt;&gt;"",_xlfn.STDEV.S(INDEX(Scores,1,A789):INDEX(Scores,1000,A789)),"")</f>
        <v/>
      </c>
    </row>
    <row r="790" spans="1:11" x14ac:dyDescent="0.35">
      <c r="A790" s="122" t="str">
        <f t="shared" si="26"/>
        <v/>
      </c>
      <c r="B790" s="124" t="str">
        <f>IFERROR(LOOKUP(A790,'2. Enter scores'!$G$12:$AE$12,'2. Enter scores'!$G$14:$AE$14),"")</f>
        <v/>
      </c>
      <c r="C790" s="116" t="str">
        <f>IF(B790&lt;&gt;"",MIN(INDEX(Scores,1,A790):INDEX(Scores,1000,A790)),"")</f>
        <v/>
      </c>
      <c r="D790" s="116" t="str">
        <f>IF(B790&lt;&gt;"",MAX(INDEX(Scores,1,A790):INDEX(Scores,1000,A790)),"")</f>
        <v/>
      </c>
      <c r="E790" s="116" t="str">
        <f t="shared" si="25"/>
        <v/>
      </c>
      <c r="F790" s="116" t="str">
        <f>IF(B790&lt;&gt;"",SUM(INDEX(Scores,1,A790):INDEX(Scores,1000,A790))/(Number_of_participants*E790),"")</f>
        <v/>
      </c>
      <c r="G790" s="116" t="str">
        <f>IF(B790&lt;&gt;"",CORREL(INDEX(Scores,1,A790):INDEX(Scores,1000,A790),INDEX(Rest_scores,1,A790):INDEX(Rest_scores,1000,A790)),"")</f>
        <v/>
      </c>
      <c r="H790" s="116" t="str">
        <f>IF(B790&lt;&gt;"",CORREL(INDEX(Scores,1,A790):INDEX(Scores,1000,A790),Total_score),"")</f>
        <v/>
      </c>
      <c r="I790" s="116" t="str">
        <f>IF(B790&lt;&gt;"",CORREL(INDEX(Scores,1,A790):INDEX(Scores,1000,A790),Grade),"")</f>
        <v/>
      </c>
      <c r="J790" s="128" t="str">
        <f>IF(B790&lt;&gt;"",_xlfn.VAR.S(INDEX(Scores,1,A790):INDEX(Scores,1000,A790)),"")</f>
        <v/>
      </c>
      <c r="K790" s="128" t="str">
        <f>IF(B790&lt;&gt;"",_xlfn.STDEV.S(INDEX(Scores,1,A790):INDEX(Scores,1000,A790)),"")</f>
        <v/>
      </c>
    </row>
    <row r="791" spans="1:11" x14ac:dyDescent="0.35">
      <c r="A791" s="122" t="str">
        <f t="shared" si="26"/>
        <v/>
      </c>
      <c r="B791" s="124" t="str">
        <f>IFERROR(LOOKUP(A791,'2. Enter scores'!$G$12:$AE$12,'2. Enter scores'!$G$14:$AE$14),"")</f>
        <v/>
      </c>
      <c r="C791" s="116" t="str">
        <f>IF(B791&lt;&gt;"",MIN(INDEX(Scores,1,A791):INDEX(Scores,1000,A791)),"")</f>
        <v/>
      </c>
      <c r="D791" s="116" t="str">
        <f>IF(B791&lt;&gt;"",MAX(INDEX(Scores,1,A791):INDEX(Scores,1000,A791)),"")</f>
        <v/>
      </c>
      <c r="E791" s="116" t="str">
        <f t="shared" si="25"/>
        <v/>
      </c>
      <c r="F791" s="116" t="str">
        <f>IF(B791&lt;&gt;"",SUM(INDEX(Scores,1,A791):INDEX(Scores,1000,A791))/(Number_of_participants*E791),"")</f>
        <v/>
      </c>
      <c r="G791" s="116" t="str">
        <f>IF(B791&lt;&gt;"",CORREL(INDEX(Scores,1,A791):INDEX(Scores,1000,A791),INDEX(Rest_scores,1,A791):INDEX(Rest_scores,1000,A791)),"")</f>
        <v/>
      </c>
      <c r="H791" s="116" t="str">
        <f>IF(B791&lt;&gt;"",CORREL(INDEX(Scores,1,A791):INDEX(Scores,1000,A791),Total_score),"")</f>
        <v/>
      </c>
      <c r="I791" s="116" t="str">
        <f>IF(B791&lt;&gt;"",CORREL(INDEX(Scores,1,A791):INDEX(Scores,1000,A791),Grade),"")</f>
        <v/>
      </c>
      <c r="J791" s="128" t="str">
        <f>IF(B791&lt;&gt;"",_xlfn.VAR.S(INDEX(Scores,1,A791):INDEX(Scores,1000,A791)),"")</f>
        <v/>
      </c>
      <c r="K791" s="128" t="str">
        <f>IF(B791&lt;&gt;"",_xlfn.STDEV.S(INDEX(Scores,1,A791):INDEX(Scores,1000,A791)),"")</f>
        <v/>
      </c>
    </row>
    <row r="792" spans="1:11" x14ac:dyDescent="0.35">
      <c r="A792" s="122" t="str">
        <f t="shared" si="26"/>
        <v/>
      </c>
      <c r="B792" s="124" t="str">
        <f>IFERROR(LOOKUP(A792,'2. Enter scores'!$G$12:$AE$12,'2. Enter scores'!$G$14:$AE$14),"")</f>
        <v/>
      </c>
      <c r="C792" s="116" t="str">
        <f>IF(B792&lt;&gt;"",MIN(INDEX(Scores,1,A792):INDEX(Scores,1000,A792)),"")</f>
        <v/>
      </c>
      <c r="D792" s="116" t="str">
        <f>IF(B792&lt;&gt;"",MAX(INDEX(Scores,1,A792):INDEX(Scores,1000,A792)),"")</f>
        <v/>
      </c>
      <c r="E792" s="116" t="str">
        <f t="shared" si="25"/>
        <v/>
      </c>
      <c r="F792" s="116" t="str">
        <f>IF(B792&lt;&gt;"",SUM(INDEX(Scores,1,A792):INDEX(Scores,1000,A792))/(Number_of_participants*E792),"")</f>
        <v/>
      </c>
      <c r="G792" s="116" t="str">
        <f>IF(B792&lt;&gt;"",CORREL(INDEX(Scores,1,A792):INDEX(Scores,1000,A792),INDEX(Rest_scores,1,A792):INDEX(Rest_scores,1000,A792)),"")</f>
        <v/>
      </c>
      <c r="H792" s="116" t="str">
        <f>IF(B792&lt;&gt;"",CORREL(INDEX(Scores,1,A792):INDEX(Scores,1000,A792),Total_score),"")</f>
        <v/>
      </c>
      <c r="I792" s="116" t="str">
        <f>IF(B792&lt;&gt;"",CORREL(INDEX(Scores,1,A792):INDEX(Scores,1000,A792),Grade),"")</f>
        <v/>
      </c>
      <c r="J792" s="128" t="str">
        <f>IF(B792&lt;&gt;"",_xlfn.VAR.S(INDEX(Scores,1,A792):INDEX(Scores,1000,A792)),"")</f>
        <v/>
      </c>
      <c r="K792" s="128" t="str">
        <f>IF(B792&lt;&gt;"",_xlfn.STDEV.S(INDEX(Scores,1,A792):INDEX(Scores,1000,A792)),"")</f>
        <v/>
      </c>
    </row>
    <row r="793" spans="1:11" x14ac:dyDescent="0.35">
      <c r="A793" s="122" t="str">
        <f t="shared" si="26"/>
        <v/>
      </c>
      <c r="B793" s="124" t="str">
        <f>IFERROR(LOOKUP(A793,'2. Enter scores'!$G$12:$AE$12,'2. Enter scores'!$G$14:$AE$14),"")</f>
        <v/>
      </c>
      <c r="C793" s="116" t="str">
        <f>IF(B793&lt;&gt;"",MIN(INDEX(Scores,1,A793):INDEX(Scores,1000,A793)),"")</f>
        <v/>
      </c>
      <c r="D793" s="116" t="str">
        <f>IF(B793&lt;&gt;"",MAX(INDEX(Scores,1,A793):INDEX(Scores,1000,A793)),"")</f>
        <v/>
      </c>
      <c r="E793" s="116" t="str">
        <f t="shared" si="25"/>
        <v/>
      </c>
      <c r="F793" s="116" t="str">
        <f>IF(B793&lt;&gt;"",SUM(INDEX(Scores,1,A793):INDEX(Scores,1000,A793))/(Number_of_participants*E793),"")</f>
        <v/>
      </c>
      <c r="G793" s="116" t="str">
        <f>IF(B793&lt;&gt;"",CORREL(INDEX(Scores,1,A793):INDEX(Scores,1000,A793),INDEX(Rest_scores,1,A793):INDEX(Rest_scores,1000,A793)),"")</f>
        <v/>
      </c>
      <c r="H793" s="116" t="str">
        <f>IF(B793&lt;&gt;"",CORREL(INDEX(Scores,1,A793):INDEX(Scores,1000,A793),Total_score),"")</f>
        <v/>
      </c>
      <c r="I793" s="116" t="str">
        <f>IF(B793&lt;&gt;"",CORREL(INDEX(Scores,1,A793):INDEX(Scores,1000,A793),Grade),"")</f>
        <v/>
      </c>
      <c r="J793" s="128" t="str">
        <f>IF(B793&lt;&gt;"",_xlfn.VAR.S(INDEX(Scores,1,A793):INDEX(Scores,1000,A793)),"")</f>
        <v/>
      </c>
      <c r="K793" s="128" t="str">
        <f>IF(B793&lt;&gt;"",_xlfn.STDEV.S(INDEX(Scores,1,A793):INDEX(Scores,1000,A793)),"")</f>
        <v/>
      </c>
    </row>
    <row r="794" spans="1:11" x14ac:dyDescent="0.35">
      <c r="A794" s="122" t="str">
        <f t="shared" si="26"/>
        <v/>
      </c>
      <c r="B794" s="124" t="str">
        <f>IFERROR(LOOKUP(A794,'2. Enter scores'!$G$12:$AE$12,'2. Enter scores'!$G$14:$AE$14),"")</f>
        <v/>
      </c>
      <c r="C794" s="116" t="str">
        <f>IF(B794&lt;&gt;"",MIN(INDEX(Scores,1,A794):INDEX(Scores,1000,A794)),"")</f>
        <v/>
      </c>
      <c r="D794" s="116" t="str">
        <f>IF(B794&lt;&gt;"",MAX(INDEX(Scores,1,A794):INDEX(Scores,1000,A794)),"")</f>
        <v/>
      </c>
      <c r="E794" s="116" t="str">
        <f t="shared" si="25"/>
        <v/>
      </c>
      <c r="F794" s="116" t="str">
        <f>IF(B794&lt;&gt;"",SUM(INDEX(Scores,1,A794):INDEX(Scores,1000,A794))/(Number_of_participants*E794),"")</f>
        <v/>
      </c>
      <c r="G794" s="116" t="str">
        <f>IF(B794&lt;&gt;"",CORREL(INDEX(Scores,1,A794):INDEX(Scores,1000,A794),INDEX(Rest_scores,1,A794):INDEX(Rest_scores,1000,A794)),"")</f>
        <v/>
      </c>
      <c r="H794" s="116" t="str">
        <f>IF(B794&lt;&gt;"",CORREL(INDEX(Scores,1,A794):INDEX(Scores,1000,A794),Total_score),"")</f>
        <v/>
      </c>
      <c r="I794" s="116" t="str">
        <f>IF(B794&lt;&gt;"",CORREL(INDEX(Scores,1,A794):INDEX(Scores,1000,A794),Grade),"")</f>
        <v/>
      </c>
      <c r="J794" s="128" t="str">
        <f>IF(B794&lt;&gt;"",_xlfn.VAR.S(INDEX(Scores,1,A794):INDEX(Scores,1000,A794)),"")</f>
        <v/>
      </c>
      <c r="K794" s="128" t="str">
        <f>IF(B794&lt;&gt;"",_xlfn.STDEV.S(INDEX(Scores,1,A794):INDEX(Scores,1000,A794)),"")</f>
        <v/>
      </c>
    </row>
    <row r="795" spans="1:11" x14ac:dyDescent="0.35">
      <c r="A795" s="122" t="str">
        <f t="shared" si="26"/>
        <v/>
      </c>
      <c r="B795" s="124" t="str">
        <f>IFERROR(LOOKUP(A795,'2. Enter scores'!$G$12:$AE$12,'2. Enter scores'!$G$14:$AE$14),"")</f>
        <v/>
      </c>
      <c r="C795" s="116" t="str">
        <f>IF(B795&lt;&gt;"",MIN(INDEX(Scores,1,A795):INDEX(Scores,1000,A795)),"")</f>
        <v/>
      </c>
      <c r="D795" s="116" t="str">
        <f>IF(B795&lt;&gt;"",MAX(INDEX(Scores,1,A795):INDEX(Scores,1000,A795)),"")</f>
        <v/>
      </c>
      <c r="E795" s="116" t="str">
        <f t="shared" si="25"/>
        <v/>
      </c>
      <c r="F795" s="116" t="str">
        <f>IF(B795&lt;&gt;"",SUM(INDEX(Scores,1,A795):INDEX(Scores,1000,A795))/(Number_of_participants*E795),"")</f>
        <v/>
      </c>
      <c r="G795" s="116" t="str">
        <f>IF(B795&lt;&gt;"",CORREL(INDEX(Scores,1,A795):INDEX(Scores,1000,A795),INDEX(Rest_scores,1,A795):INDEX(Rest_scores,1000,A795)),"")</f>
        <v/>
      </c>
      <c r="H795" s="116" t="str">
        <f>IF(B795&lt;&gt;"",CORREL(INDEX(Scores,1,A795):INDEX(Scores,1000,A795),Total_score),"")</f>
        <v/>
      </c>
      <c r="I795" s="116" t="str">
        <f>IF(B795&lt;&gt;"",CORREL(INDEX(Scores,1,A795):INDEX(Scores,1000,A795),Grade),"")</f>
        <v/>
      </c>
      <c r="J795" s="128" t="str">
        <f>IF(B795&lt;&gt;"",_xlfn.VAR.S(INDEX(Scores,1,A795):INDEX(Scores,1000,A795)),"")</f>
        <v/>
      </c>
      <c r="K795" s="128" t="str">
        <f>IF(B795&lt;&gt;"",_xlfn.STDEV.S(INDEX(Scores,1,A795):INDEX(Scores,1000,A795)),"")</f>
        <v/>
      </c>
    </row>
    <row r="796" spans="1:11" x14ac:dyDescent="0.35">
      <c r="A796" s="122" t="str">
        <f t="shared" si="26"/>
        <v/>
      </c>
      <c r="B796" s="124" t="str">
        <f>IFERROR(LOOKUP(A796,'2. Enter scores'!$G$12:$AE$12,'2. Enter scores'!$G$14:$AE$14),"")</f>
        <v/>
      </c>
      <c r="C796" s="116" t="str">
        <f>IF(B796&lt;&gt;"",MIN(INDEX(Scores,1,A796):INDEX(Scores,1000,A796)),"")</f>
        <v/>
      </c>
      <c r="D796" s="116" t="str">
        <f>IF(B796&lt;&gt;"",MAX(INDEX(Scores,1,A796):INDEX(Scores,1000,A796)),"")</f>
        <v/>
      </c>
      <c r="E796" s="116" t="str">
        <f t="shared" si="25"/>
        <v/>
      </c>
      <c r="F796" s="116" t="str">
        <f>IF(B796&lt;&gt;"",SUM(INDEX(Scores,1,A796):INDEX(Scores,1000,A796))/(Number_of_participants*E796),"")</f>
        <v/>
      </c>
      <c r="G796" s="116" t="str">
        <f>IF(B796&lt;&gt;"",CORREL(INDEX(Scores,1,A796):INDEX(Scores,1000,A796),INDEX(Rest_scores,1,A796):INDEX(Rest_scores,1000,A796)),"")</f>
        <v/>
      </c>
      <c r="H796" s="116" t="str">
        <f>IF(B796&lt;&gt;"",CORREL(INDEX(Scores,1,A796):INDEX(Scores,1000,A796),Total_score),"")</f>
        <v/>
      </c>
      <c r="I796" s="116" t="str">
        <f>IF(B796&lt;&gt;"",CORREL(INDEX(Scores,1,A796):INDEX(Scores,1000,A796),Grade),"")</f>
        <v/>
      </c>
      <c r="J796" s="128" t="str">
        <f>IF(B796&lt;&gt;"",_xlfn.VAR.S(INDEX(Scores,1,A796):INDEX(Scores,1000,A796)),"")</f>
        <v/>
      </c>
      <c r="K796" s="128" t="str">
        <f>IF(B796&lt;&gt;"",_xlfn.STDEV.S(INDEX(Scores,1,A796):INDEX(Scores,1000,A796)),"")</f>
        <v/>
      </c>
    </row>
    <row r="797" spans="1:11" x14ac:dyDescent="0.35">
      <c r="A797" s="122" t="str">
        <f t="shared" si="26"/>
        <v/>
      </c>
      <c r="B797" s="124" t="str">
        <f>IFERROR(LOOKUP(A797,'2. Enter scores'!$G$12:$AE$12,'2. Enter scores'!$G$14:$AE$14),"")</f>
        <v/>
      </c>
      <c r="C797" s="116" t="str">
        <f>IF(B797&lt;&gt;"",MIN(INDEX(Scores,1,A797):INDEX(Scores,1000,A797)),"")</f>
        <v/>
      </c>
      <c r="D797" s="116" t="str">
        <f>IF(B797&lt;&gt;"",MAX(INDEX(Scores,1,A797):INDEX(Scores,1000,A797)),"")</f>
        <v/>
      </c>
      <c r="E797" s="116" t="str">
        <f t="shared" si="25"/>
        <v/>
      </c>
      <c r="F797" s="116" t="str">
        <f>IF(B797&lt;&gt;"",SUM(INDEX(Scores,1,A797):INDEX(Scores,1000,A797))/(Number_of_participants*E797),"")</f>
        <v/>
      </c>
      <c r="G797" s="116" t="str">
        <f>IF(B797&lt;&gt;"",CORREL(INDEX(Scores,1,A797):INDEX(Scores,1000,A797),INDEX(Rest_scores,1,A797):INDEX(Rest_scores,1000,A797)),"")</f>
        <v/>
      </c>
      <c r="H797" s="116" t="str">
        <f>IF(B797&lt;&gt;"",CORREL(INDEX(Scores,1,A797):INDEX(Scores,1000,A797),Total_score),"")</f>
        <v/>
      </c>
      <c r="I797" s="116" t="str">
        <f>IF(B797&lt;&gt;"",CORREL(INDEX(Scores,1,A797):INDEX(Scores,1000,A797),Grade),"")</f>
        <v/>
      </c>
      <c r="J797" s="128" t="str">
        <f>IF(B797&lt;&gt;"",_xlfn.VAR.S(INDEX(Scores,1,A797):INDEX(Scores,1000,A797)),"")</f>
        <v/>
      </c>
      <c r="K797" s="128" t="str">
        <f>IF(B797&lt;&gt;"",_xlfn.STDEV.S(INDEX(Scores,1,A797):INDEX(Scores,1000,A797)),"")</f>
        <v/>
      </c>
    </row>
    <row r="798" spans="1:11" x14ac:dyDescent="0.35">
      <c r="A798" s="122" t="str">
        <f t="shared" si="26"/>
        <v/>
      </c>
      <c r="B798" s="124" t="str">
        <f>IFERROR(LOOKUP(A798,'2. Enter scores'!$G$12:$AE$12,'2. Enter scores'!$G$14:$AE$14),"")</f>
        <v/>
      </c>
      <c r="C798" s="116" t="str">
        <f>IF(B798&lt;&gt;"",MIN(INDEX(Scores,1,A798):INDEX(Scores,1000,A798)),"")</f>
        <v/>
      </c>
      <c r="D798" s="116" t="str">
        <f>IF(B798&lt;&gt;"",MAX(INDEX(Scores,1,A798):INDEX(Scores,1000,A798)),"")</f>
        <v/>
      </c>
      <c r="E798" s="116" t="str">
        <f t="shared" si="25"/>
        <v/>
      </c>
      <c r="F798" s="116" t="str">
        <f>IF(B798&lt;&gt;"",SUM(INDEX(Scores,1,A798):INDEX(Scores,1000,A798))/(Number_of_participants*E798),"")</f>
        <v/>
      </c>
      <c r="G798" s="116" t="str">
        <f>IF(B798&lt;&gt;"",CORREL(INDEX(Scores,1,A798):INDEX(Scores,1000,A798),INDEX(Rest_scores,1,A798):INDEX(Rest_scores,1000,A798)),"")</f>
        <v/>
      </c>
      <c r="H798" s="116" t="str">
        <f>IF(B798&lt;&gt;"",CORREL(INDEX(Scores,1,A798):INDEX(Scores,1000,A798),Total_score),"")</f>
        <v/>
      </c>
      <c r="I798" s="116" t="str">
        <f>IF(B798&lt;&gt;"",CORREL(INDEX(Scores,1,A798):INDEX(Scores,1000,A798),Grade),"")</f>
        <v/>
      </c>
      <c r="J798" s="128" t="str">
        <f>IF(B798&lt;&gt;"",_xlfn.VAR.S(INDEX(Scores,1,A798):INDEX(Scores,1000,A798)),"")</f>
        <v/>
      </c>
      <c r="K798" s="128" t="str">
        <f>IF(B798&lt;&gt;"",_xlfn.STDEV.S(INDEX(Scores,1,A798):INDEX(Scores,1000,A798)),"")</f>
        <v/>
      </c>
    </row>
    <row r="799" spans="1:11" x14ac:dyDescent="0.35">
      <c r="A799" s="122" t="str">
        <f t="shared" si="26"/>
        <v/>
      </c>
      <c r="B799" s="124" t="str">
        <f>IFERROR(LOOKUP(A799,'2. Enter scores'!$G$12:$AE$12,'2. Enter scores'!$G$14:$AE$14),"")</f>
        <v/>
      </c>
      <c r="C799" s="116" t="str">
        <f>IF(B799&lt;&gt;"",MIN(INDEX(Scores,1,A799):INDEX(Scores,1000,A799)),"")</f>
        <v/>
      </c>
      <c r="D799" s="116" t="str">
        <f>IF(B799&lt;&gt;"",MAX(INDEX(Scores,1,A799):INDEX(Scores,1000,A799)),"")</f>
        <v/>
      </c>
      <c r="E799" s="116" t="str">
        <f t="shared" si="25"/>
        <v/>
      </c>
      <c r="F799" s="116" t="str">
        <f>IF(B799&lt;&gt;"",SUM(INDEX(Scores,1,A799):INDEX(Scores,1000,A799))/(Number_of_participants*E799),"")</f>
        <v/>
      </c>
      <c r="G799" s="116" t="str">
        <f>IF(B799&lt;&gt;"",CORREL(INDEX(Scores,1,A799):INDEX(Scores,1000,A799),INDEX(Rest_scores,1,A799):INDEX(Rest_scores,1000,A799)),"")</f>
        <v/>
      </c>
      <c r="H799" s="116" t="str">
        <f>IF(B799&lt;&gt;"",CORREL(INDEX(Scores,1,A799):INDEX(Scores,1000,A799),Total_score),"")</f>
        <v/>
      </c>
      <c r="I799" s="116" t="str">
        <f>IF(B799&lt;&gt;"",CORREL(INDEX(Scores,1,A799):INDEX(Scores,1000,A799),Grade),"")</f>
        <v/>
      </c>
      <c r="J799" s="128" t="str">
        <f>IF(B799&lt;&gt;"",_xlfn.VAR.S(INDEX(Scores,1,A799):INDEX(Scores,1000,A799)),"")</f>
        <v/>
      </c>
      <c r="K799" s="128" t="str">
        <f>IF(B799&lt;&gt;"",_xlfn.STDEV.S(INDEX(Scores,1,A799):INDEX(Scores,1000,A799)),"")</f>
        <v/>
      </c>
    </row>
    <row r="800" spans="1:11" x14ac:dyDescent="0.35">
      <c r="A800" s="122" t="str">
        <f t="shared" si="26"/>
        <v/>
      </c>
      <c r="B800" s="124" t="str">
        <f>IFERROR(LOOKUP(A800,'2. Enter scores'!$G$12:$AE$12,'2. Enter scores'!$G$14:$AE$14),"")</f>
        <v/>
      </c>
      <c r="C800" s="116" t="str">
        <f>IF(B800&lt;&gt;"",MIN(INDEX(Scores,1,A800):INDEX(Scores,1000,A800)),"")</f>
        <v/>
      </c>
      <c r="D800" s="116" t="str">
        <f>IF(B800&lt;&gt;"",MAX(INDEX(Scores,1,A800):INDEX(Scores,1000,A800)),"")</f>
        <v/>
      </c>
      <c r="E800" s="116" t="str">
        <f t="shared" si="25"/>
        <v/>
      </c>
      <c r="F800" s="116" t="str">
        <f>IF(B800&lt;&gt;"",SUM(INDEX(Scores,1,A800):INDEX(Scores,1000,A800))/(Number_of_participants*E800),"")</f>
        <v/>
      </c>
      <c r="G800" s="116" t="str">
        <f>IF(B800&lt;&gt;"",CORREL(INDEX(Scores,1,A800):INDEX(Scores,1000,A800),INDEX(Rest_scores,1,A800):INDEX(Rest_scores,1000,A800)),"")</f>
        <v/>
      </c>
      <c r="H800" s="116" t="str">
        <f>IF(B800&lt;&gt;"",CORREL(INDEX(Scores,1,A800):INDEX(Scores,1000,A800),Total_score),"")</f>
        <v/>
      </c>
      <c r="I800" s="116" t="str">
        <f>IF(B800&lt;&gt;"",CORREL(INDEX(Scores,1,A800):INDEX(Scores,1000,A800),Grade),"")</f>
        <v/>
      </c>
      <c r="J800" s="128" t="str">
        <f>IF(B800&lt;&gt;"",_xlfn.VAR.S(INDEX(Scores,1,A800):INDEX(Scores,1000,A800)),"")</f>
        <v/>
      </c>
      <c r="K800" s="128" t="str">
        <f>IF(B800&lt;&gt;"",_xlfn.STDEV.S(INDEX(Scores,1,A800):INDEX(Scores,1000,A800)),"")</f>
        <v/>
      </c>
    </row>
    <row r="801" spans="1:11" x14ac:dyDescent="0.35">
      <c r="A801" s="122" t="str">
        <f t="shared" si="26"/>
        <v/>
      </c>
      <c r="B801" s="124" t="str">
        <f>IFERROR(LOOKUP(A801,'2. Enter scores'!$G$12:$AE$12,'2. Enter scores'!$G$14:$AE$14),"")</f>
        <v/>
      </c>
      <c r="C801" s="116" t="str">
        <f>IF(B801&lt;&gt;"",MIN(INDEX(Scores,1,A801):INDEX(Scores,1000,A801)),"")</f>
        <v/>
      </c>
      <c r="D801" s="116" t="str">
        <f>IF(B801&lt;&gt;"",MAX(INDEX(Scores,1,A801):INDEX(Scores,1000,A801)),"")</f>
        <v/>
      </c>
      <c r="E801" s="116" t="str">
        <f t="shared" si="25"/>
        <v/>
      </c>
      <c r="F801" s="116" t="str">
        <f>IF(B801&lt;&gt;"",SUM(INDEX(Scores,1,A801):INDEX(Scores,1000,A801))/(Number_of_participants*E801),"")</f>
        <v/>
      </c>
      <c r="G801" s="116" t="str">
        <f>IF(B801&lt;&gt;"",CORREL(INDEX(Scores,1,A801):INDEX(Scores,1000,A801),INDEX(Rest_scores,1,A801):INDEX(Rest_scores,1000,A801)),"")</f>
        <v/>
      </c>
      <c r="H801" s="116" t="str">
        <f>IF(B801&lt;&gt;"",CORREL(INDEX(Scores,1,A801):INDEX(Scores,1000,A801),Total_score),"")</f>
        <v/>
      </c>
      <c r="I801" s="116" t="str">
        <f>IF(B801&lt;&gt;"",CORREL(INDEX(Scores,1,A801):INDEX(Scores,1000,A801),Grade),"")</f>
        <v/>
      </c>
      <c r="J801" s="128" t="str">
        <f>IF(B801&lt;&gt;"",_xlfn.VAR.S(INDEX(Scores,1,A801):INDEX(Scores,1000,A801)),"")</f>
        <v/>
      </c>
      <c r="K801" s="128" t="str">
        <f>IF(B801&lt;&gt;"",_xlfn.STDEV.S(INDEX(Scores,1,A801):INDEX(Scores,1000,A801)),"")</f>
        <v/>
      </c>
    </row>
    <row r="802" spans="1:11" x14ac:dyDescent="0.35">
      <c r="A802" s="122" t="str">
        <f t="shared" si="26"/>
        <v/>
      </c>
      <c r="B802" s="124" t="str">
        <f>IFERROR(LOOKUP(A802,'2. Enter scores'!$G$12:$AE$12,'2. Enter scores'!$G$14:$AE$14),"")</f>
        <v/>
      </c>
      <c r="C802" s="116" t="str">
        <f>IF(B802&lt;&gt;"",MIN(INDEX(Scores,1,A802):INDEX(Scores,1000,A802)),"")</f>
        <v/>
      </c>
      <c r="D802" s="116" t="str">
        <f>IF(B802&lt;&gt;"",MAX(INDEX(Scores,1,A802):INDEX(Scores,1000,A802)),"")</f>
        <v/>
      </c>
      <c r="E802" s="116" t="str">
        <f t="shared" si="25"/>
        <v/>
      </c>
      <c r="F802" s="116" t="str">
        <f>IF(B802&lt;&gt;"",SUM(INDEX(Scores,1,A802):INDEX(Scores,1000,A802))/(Number_of_participants*E802),"")</f>
        <v/>
      </c>
      <c r="G802" s="116" t="str">
        <f>IF(B802&lt;&gt;"",CORREL(INDEX(Scores,1,A802):INDEX(Scores,1000,A802),INDEX(Rest_scores,1,A802):INDEX(Rest_scores,1000,A802)),"")</f>
        <v/>
      </c>
      <c r="H802" s="116" t="str">
        <f>IF(B802&lt;&gt;"",CORREL(INDEX(Scores,1,A802):INDEX(Scores,1000,A802),Total_score),"")</f>
        <v/>
      </c>
      <c r="I802" s="116" t="str">
        <f>IF(B802&lt;&gt;"",CORREL(INDEX(Scores,1,A802):INDEX(Scores,1000,A802),Grade),"")</f>
        <v/>
      </c>
      <c r="J802" s="128" t="str">
        <f>IF(B802&lt;&gt;"",_xlfn.VAR.S(INDEX(Scores,1,A802):INDEX(Scores,1000,A802)),"")</f>
        <v/>
      </c>
      <c r="K802" s="128" t="str">
        <f>IF(B802&lt;&gt;"",_xlfn.STDEV.S(INDEX(Scores,1,A802):INDEX(Scores,1000,A802)),"")</f>
        <v/>
      </c>
    </row>
    <row r="803" spans="1:11" x14ac:dyDescent="0.35">
      <c r="A803" s="122" t="str">
        <f t="shared" si="26"/>
        <v/>
      </c>
      <c r="B803" s="124" t="str">
        <f>IFERROR(LOOKUP(A803,'2. Enter scores'!$G$12:$AE$12,'2. Enter scores'!$G$14:$AE$14),"")</f>
        <v/>
      </c>
      <c r="C803" s="116" t="str">
        <f>IF(B803&lt;&gt;"",MIN(INDEX(Scores,1,A803):INDEX(Scores,1000,A803)),"")</f>
        <v/>
      </c>
      <c r="D803" s="116" t="str">
        <f>IF(B803&lt;&gt;"",MAX(INDEX(Scores,1,A803):INDEX(Scores,1000,A803)),"")</f>
        <v/>
      </c>
      <c r="E803" s="116" t="str">
        <f t="shared" si="25"/>
        <v/>
      </c>
      <c r="F803" s="116" t="str">
        <f>IF(B803&lt;&gt;"",SUM(INDEX(Scores,1,A803):INDEX(Scores,1000,A803))/(Number_of_participants*E803),"")</f>
        <v/>
      </c>
      <c r="G803" s="116" t="str">
        <f>IF(B803&lt;&gt;"",CORREL(INDEX(Scores,1,A803):INDEX(Scores,1000,A803),INDEX(Rest_scores,1,A803):INDEX(Rest_scores,1000,A803)),"")</f>
        <v/>
      </c>
      <c r="H803" s="116" t="str">
        <f>IF(B803&lt;&gt;"",CORREL(INDEX(Scores,1,A803):INDEX(Scores,1000,A803),Total_score),"")</f>
        <v/>
      </c>
      <c r="I803" s="116" t="str">
        <f>IF(B803&lt;&gt;"",CORREL(INDEX(Scores,1,A803):INDEX(Scores,1000,A803),Grade),"")</f>
        <v/>
      </c>
      <c r="J803" s="128" t="str">
        <f>IF(B803&lt;&gt;"",_xlfn.VAR.S(INDEX(Scores,1,A803):INDEX(Scores,1000,A803)),"")</f>
        <v/>
      </c>
      <c r="K803" s="128" t="str">
        <f>IF(B803&lt;&gt;"",_xlfn.STDEV.S(INDEX(Scores,1,A803):INDEX(Scores,1000,A803)),"")</f>
        <v/>
      </c>
    </row>
    <row r="804" spans="1:11" x14ac:dyDescent="0.35">
      <c r="A804" s="122" t="str">
        <f t="shared" si="26"/>
        <v/>
      </c>
      <c r="B804" s="124" t="str">
        <f>IFERROR(LOOKUP(A804,'2. Enter scores'!$G$12:$AE$12,'2. Enter scores'!$G$14:$AE$14),"")</f>
        <v/>
      </c>
      <c r="C804" s="116" t="str">
        <f>IF(B804&lt;&gt;"",MIN(INDEX(Scores,1,A804):INDEX(Scores,1000,A804)),"")</f>
        <v/>
      </c>
      <c r="D804" s="116" t="str">
        <f>IF(B804&lt;&gt;"",MAX(INDEX(Scores,1,A804):INDEX(Scores,1000,A804)),"")</f>
        <v/>
      </c>
      <c r="E804" s="116" t="str">
        <f t="shared" si="25"/>
        <v/>
      </c>
      <c r="F804" s="116" t="str">
        <f>IF(B804&lt;&gt;"",SUM(INDEX(Scores,1,A804):INDEX(Scores,1000,A804))/(Number_of_participants*E804),"")</f>
        <v/>
      </c>
      <c r="G804" s="116" t="str">
        <f>IF(B804&lt;&gt;"",CORREL(INDEX(Scores,1,A804):INDEX(Scores,1000,A804),INDEX(Rest_scores,1,A804):INDEX(Rest_scores,1000,A804)),"")</f>
        <v/>
      </c>
      <c r="H804" s="116" t="str">
        <f>IF(B804&lt;&gt;"",CORREL(INDEX(Scores,1,A804):INDEX(Scores,1000,A804),Total_score),"")</f>
        <v/>
      </c>
      <c r="I804" s="116" t="str">
        <f>IF(B804&lt;&gt;"",CORREL(INDEX(Scores,1,A804):INDEX(Scores,1000,A804),Grade),"")</f>
        <v/>
      </c>
      <c r="J804" s="128" t="str">
        <f>IF(B804&lt;&gt;"",_xlfn.VAR.S(INDEX(Scores,1,A804):INDEX(Scores,1000,A804)),"")</f>
        <v/>
      </c>
      <c r="K804" s="128" t="str">
        <f>IF(B804&lt;&gt;"",_xlfn.STDEV.S(INDEX(Scores,1,A804):INDEX(Scores,1000,A804)),"")</f>
        <v/>
      </c>
    </row>
    <row r="805" spans="1:11" x14ac:dyDescent="0.35">
      <c r="A805" s="122" t="str">
        <f t="shared" si="26"/>
        <v/>
      </c>
      <c r="B805" s="124" t="str">
        <f>IFERROR(LOOKUP(A805,'2. Enter scores'!$G$12:$AE$12,'2. Enter scores'!$G$14:$AE$14),"")</f>
        <v/>
      </c>
      <c r="C805" s="116" t="str">
        <f>IF(B805&lt;&gt;"",MIN(INDEX(Scores,1,A805):INDEX(Scores,1000,A805)),"")</f>
        <v/>
      </c>
      <c r="D805" s="116" t="str">
        <f>IF(B805&lt;&gt;"",MAX(INDEX(Scores,1,A805):INDEX(Scores,1000,A805)),"")</f>
        <v/>
      </c>
      <c r="E805" s="116" t="str">
        <f t="shared" si="25"/>
        <v/>
      </c>
      <c r="F805" s="116" t="str">
        <f>IF(B805&lt;&gt;"",SUM(INDEX(Scores,1,A805):INDEX(Scores,1000,A805))/(Number_of_participants*E805),"")</f>
        <v/>
      </c>
      <c r="G805" s="116" t="str">
        <f>IF(B805&lt;&gt;"",CORREL(INDEX(Scores,1,A805):INDEX(Scores,1000,A805),INDEX(Rest_scores,1,A805):INDEX(Rest_scores,1000,A805)),"")</f>
        <v/>
      </c>
      <c r="H805" s="116" t="str">
        <f>IF(B805&lt;&gt;"",CORREL(INDEX(Scores,1,A805):INDEX(Scores,1000,A805),Total_score),"")</f>
        <v/>
      </c>
      <c r="I805" s="116" t="str">
        <f>IF(B805&lt;&gt;"",CORREL(INDEX(Scores,1,A805):INDEX(Scores,1000,A805),Grade),"")</f>
        <v/>
      </c>
      <c r="J805" s="128" t="str">
        <f>IF(B805&lt;&gt;"",_xlfn.VAR.S(INDEX(Scores,1,A805):INDEX(Scores,1000,A805)),"")</f>
        <v/>
      </c>
      <c r="K805" s="128" t="str">
        <f>IF(B805&lt;&gt;"",_xlfn.STDEV.S(INDEX(Scores,1,A805):INDEX(Scores,1000,A805)),"")</f>
        <v/>
      </c>
    </row>
    <row r="806" spans="1:11" x14ac:dyDescent="0.35">
      <c r="A806" s="122" t="str">
        <f t="shared" si="26"/>
        <v/>
      </c>
      <c r="B806" s="124" t="str">
        <f>IFERROR(LOOKUP(A806,'2. Enter scores'!$G$12:$AE$12,'2. Enter scores'!$G$14:$AE$14),"")</f>
        <v/>
      </c>
      <c r="C806" s="116" t="str">
        <f>IF(B806&lt;&gt;"",MIN(INDEX(Scores,1,A806):INDEX(Scores,1000,A806)),"")</f>
        <v/>
      </c>
      <c r="D806" s="116" t="str">
        <f>IF(B806&lt;&gt;"",MAX(INDEX(Scores,1,A806):INDEX(Scores,1000,A806)),"")</f>
        <v/>
      </c>
      <c r="E806" s="116" t="str">
        <f t="shared" si="25"/>
        <v/>
      </c>
      <c r="F806" s="116" t="str">
        <f>IF(B806&lt;&gt;"",SUM(INDEX(Scores,1,A806):INDEX(Scores,1000,A806))/(Number_of_participants*E806),"")</f>
        <v/>
      </c>
      <c r="G806" s="116" t="str">
        <f>IF(B806&lt;&gt;"",CORREL(INDEX(Scores,1,A806):INDEX(Scores,1000,A806),INDEX(Rest_scores,1,A806):INDEX(Rest_scores,1000,A806)),"")</f>
        <v/>
      </c>
      <c r="H806" s="116" t="str">
        <f>IF(B806&lt;&gt;"",CORREL(INDEX(Scores,1,A806):INDEX(Scores,1000,A806),Total_score),"")</f>
        <v/>
      </c>
      <c r="I806" s="116" t="str">
        <f>IF(B806&lt;&gt;"",CORREL(INDEX(Scores,1,A806):INDEX(Scores,1000,A806),Grade),"")</f>
        <v/>
      </c>
      <c r="J806" s="128" t="str">
        <f>IF(B806&lt;&gt;"",_xlfn.VAR.S(INDEX(Scores,1,A806):INDEX(Scores,1000,A806)),"")</f>
        <v/>
      </c>
      <c r="K806" s="128" t="str">
        <f>IF(B806&lt;&gt;"",_xlfn.STDEV.S(INDEX(Scores,1,A806):INDEX(Scores,1000,A806)),"")</f>
        <v/>
      </c>
    </row>
    <row r="807" spans="1:11" x14ac:dyDescent="0.35">
      <c r="A807" s="122" t="str">
        <f t="shared" si="26"/>
        <v/>
      </c>
      <c r="B807" s="124" t="str">
        <f>IFERROR(LOOKUP(A807,'2. Enter scores'!$G$12:$AE$12,'2. Enter scores'!$G$14:$AE$14),"")</f>
        <v/>
      </c>
      <c r="C807" s="116" t="str">
        <f>IF(B807&lt;&gt;"",MIN(INDEX(Scores,1,A807):INDEX(Scores,1000,A807)),"")</f>
        <v/>
      </c>
      <c r="D807" s="116" t="str">
        <f>IF(B807&lt;&gt;"",MAX(INDEX(Scores,1,A807):INDEX(Scores,1000,A807)),"")</f>
        <v/>
      </c>
      <c r="E807" s="116" t="str">
        <f t="shared" si="25"/>
        <v/>
      </c>
      <c r="F807" s="116" t="str">
        <f>IF(B807&lt;&gt;"",SUM(INDEX(Scores,1,A807):INDEX(Scores,1000,A807))/(Number_of_participants*E807),"")</f>
        <v/>
      </c>
      <c r="G807" s="116" t="str">
        <f>IF(B807&lt;&gt;"",CORREL(INDEX(Scores,1,A807):INDEX(Scores,1000,A807),INDEX(Rest_scores,1,A807):INDEX(Rest_scores,1000,A807)),"")</f>
        <v/>
      </c>
      <c r="H807" s="116" t="str">
        <f>IF(B807&lt;&gt;"",CORREL(INDEX(Scores,1,A807):INDEX(Scores,1000,A807),Total_score),"")</f>
        <v/>
      </c>
      <c r="I807" s="116" t="str">
        <f>IF(B807&lt;&gt;"",CORREL(INDEX(Scores,1,A807):INDEX(Scores,1000,A807),Grade),"")</f>
        <v/>
      </c>
      <c r="J807" s="128" t="str">
        <f>IF(B807&lt;&gt;"",_xlfn.VAR.S(INDEX(Scores,1,A807):INDEX(Scores,1000,A807)),"")</f>
        <v/>
      </c>
      <c r="K807" s="128" t="str">
        <f>IF(B807&lt;&gt;"",_xlfn.STDEV.S(INDEX(Scores,1,A807):INDEX(Scores,1000,A807)),"")</f>
        <v/>
      </c>
    </row>
    <row r="808" spans="1:11" x14ac:dyDescent="0.35">
      <c r="A808" s="122" t="str">
        <f t="shared" si="26"/>
        <v/>
      </c>
      <c r="B808" s="124" t="str">
        <f>IFERROR(LOOKUP(A808,'2. Enter scores'!$G$12:$AE$12,'2. Enter scores'!$G$14:$AE$14),"")</f>
        <v/>
      </c>
      <c r="C808" s="116" t="str">
        <f>IF(B808&lt;&gt;"",MIN(INDEX(Scores,1,A808):INDEX(Scores,1000,A808)),"")</f>
        <v/>
      </c>
      <c r="D808" s="116" t="str">
        <f>IF(B808&lt;&gt;"",MAX(INDEX(Scores,1,A808):INDEX(Scores,1000,A808)),"")</f>
        <v/>
      </c>
      <c r="E808" s="116" t="str">
        <f t="shared" si="25"/>
        <v/>
      </c>
      <c r="F808" s="116" t="str">
        <f>IF(B808&lt;&gt;"",SUM(INDEX(Scores,1,A808):INDEX(Scores,1000,A808))/(Number_of_participants*E808),"")</f>
        <v/>
      </c>
      <c r="G808" s="116" t="str">
        <f>IF(B808&lt;&gt;"",CORREL(INDEX(Scores,1,A808):INDEX(Scores,1000,A808),INDEX(Rest_scores,1,A808):INDEX(Rest_scores,1000,A808)),"")</f>
        <v/>
      </c>
      <c r="H808" s="116" t="str">
        <f>IF(B808&lt;&gt;"",CORREL(INDEX(Scores,1,A808):INDEX(Scores,1000,A808),Total_score),"")</f>
        <v/>
      </c>
      <c r="I808" s="116" t="str">
        <f>IF(B808&lt;&gt;"",CORREL(INDEX(Scores,1,A808):INDEX(Scores,1000,A808),Grade),"")</f>
        <v/>
      </c>
      <c r="J808" s="128" t="str">
        <f>IF(B808&lt;&gt;"",_xlfn.VAR.S(INDEX(Scores,1,A808):INDEX(Scores,1000,A808)),"")</f>
        <v/>
      </c>
      <c r="K808" s="128" t="str">
        <f>IF(B808&lt;&gt;"",_xlfn.STDEV.S(INDEX(Scores,1,A808):INDEX(Scores,1000,A808)),"")</f>
        <v/>
      </c>
    </row>
    <row r="809" spans="1:11" x14ac:dyDescent="0.35">
      <c r="A809" s="122" t="str">
        <f t="shared" si="26"/>
        <v/>
      </c>
      <c r="B809" s="124" t="str">
        <f>IFERROR(LOOKUP(A809,'2. Enter scores'!$G$12:$AE$12,'2. Enter scores'!$G$14:$AE$14),"")</f>
        <v/>
      </c>
      <c r="C809" s="116" t="str">
        <f>IF(B809&lt;&gt;"",MIN(INDEX(Scores,1,A809):INDEX(Scores,1000,A809)),"")</f>
        <v/>
      </c>
      <c r="D809" s="116" t="str">
        <f>IF(B809&lt;&gt;"",MAX(INDEX(Scores,1,A809):INDEX(Scores,1000,A809)),"")</f>
        <v/>
      </c>
      <c r="E809" s="116" t="str">
        <f t="shared" si="25"/>
        <v/>
      </c>
      <c r="F809" s="116" t="str">
        <f>IF(B809&lt;&gt;"",SUM(INDEX(Scores,1,A809):INDEX(Scores,1000,A809))/(Number_of_participants*E809),"")</f>
        <v/>
      </c>
      <c r="G809" s="116" t="str">
        <f>IF(B809&lt;&gt;"",CORREL(INDEX(Scores,1,A809):INDEX(Scores,1000,A809),INDEX(Rest_scores,1,A809):INDEX(Rest_scores,1000,A809)),"")</f>
        <v/>
      </c>
      <c r="H809" s="116" t="str">
        <f>IF(B809&lt;&gt;"",CORREL(INDEX(Scores,1,A809):INDEX(Scores,1000,A809),Total_score),"")</f>
        <v/>
      </c>
      <c r="I809" s="116" t="str">
        <f>IF(B809&lt;&gt;"",CORREL(INDEX(Scores,1,A809):INDEX(Scores,1000,A809),Grade),"")</f>
        <v/>
      </c>
      <c r="J809" s="128" t="str">
        <f>IF(B809&lt;&gt;"",_xlfn.VAR.S(INDEX(Scores,1,A809):INDEX(Scores,1000,A809)),"")</f>
        <v/>
      </c>
      <c r="K809" s="128" t="str">
        <f>IF(B809&lt;&gt;"",_xlfn.STDEV.S(INDEX(Scores,1,A809):INDEX(Scores,1000,A809)),"")</f>
        <v/>
      </c>
    </row>
    <row r="810" spans="1:11" x14ac:dyDescent="0.35">
      <c r="A810" s="122" t="str">
        <f t="shared" si="26"/>
        <v/>
      </c>
      <c r="B810" s="124" t="str">
        <f>IFERROR(LOOKUP(A810,'2. Enter scores'!$G$12:$AE$12,'2. Enter scores'!$G$14:$AE$14),"")</f>
        <v/>
      </c>
      <c r="C810" s="116" t="str">
        <f>IF(B810&lt;&gt;"",MIN(INDEX(Scores,1,A810):INDEX(Scores,1000,A810)),"")</f>
        <v/>
      </c>
      <c r="D810" s="116" t="str">
        <f>IF(B810&lt;&gt;"",MAX(INDEX(Scores,1,A810):INDEX(Scores,1000,A810)),"")</f>
        <v/>
      </c>
      <c r="E810" s="116" t="str">
        <f t="shared" si="25"/>
        <v/>
      </c>
      <c r="F810" s="116" t="str">
        <f>IF(B810&lt;&gt;"",SUM(INDEX(Scores,1,A810):INDEX(Scores,1000,A810))/(Number_of_participants*E810),"")</f>
        <v/>
      </c>
      <c r="G810" s="116" t="str">
        <f>IF(B810&lt;&gt;"",CORREL(INDEX(Scores,1,A810):INDEX(Scores,1000,A810),INDEX(Rest_scores,1,A810):INDEX(Rest_scores,1000,A810)),"")</f>
        <v/>
      </c>
      <c r="H810" s="116" t="str">
        <f>IF(B810&lt;&gt;"",CORREL(INDEX(Scores,1,A810):INDEX(Scores,1000,A810),Total_score),"")</f>
        <v/>
      </c>
      <c r="I810" s="116" t="str">
        <f>IF(B810&lt;&gt;"",CORREL(INDEX(Scores,1,A810):INDEX(Scores,1000,A810),Grade),"")</f>
        <v/>
      </c>
      <c r="J810" s="128" t="str">
        <f>IF(B810&lt;&gt;"",_xlfn.VAR.S(INDEX(Scores,1,A810):INDEX(Scores,1000,A810)),"")</f>
        <v/>
      </c>
      <c r="K810" s="128" t="str">
        <f>IF(B810&lt;&gt;"",_xlfn.STDEV.S(INDEX(Scores,1,A810):INDEX(Scores,1000,A810)),"")</f>
        <v/>
      </c>
    </row>
    <row r="811" spans="1:11" x14ac:dyDescent="0.35">
      <c r="A811" s="122" t="str">
        <f t="shared" si="26"/>
        <v/>
      </c>
      <c r="B811" s="124" t="str">
        <f>IFERROR(LOOKUP(A811,'2. Enter scores'!$G$12:$AE$12,'2. Enter scores'!$G$14:$AE$14),"")</f>
        <v/>
      </c>
      <c r="C811" s="116" t="str">
        <f>IF(B811&lt;&gt;"",MIN(INDEX(Scores,1,A811):INDEX(Scores,1000,A811)),"")</f>
        <v/>
      </c>
      <c r="D811" s="116" t="str">
        <f>IF(B811&lt;&gt;"",MAX(INDEX(Scores,1,A811):INDEX(Scores,1000,A811)),"")</f>
        <v/>
      </c>
      <c r="E811" s="116" t="str">
        <f t="shared" si="25"/>
        <v/>
      </c>
      <c r="F811" s="116" t="str">
        <f>IF(B811&lt;&gt;"",SUM(INDEX(Scores,1,A811):INDEX(Scores,1000,A811))/(Number_of_participants*E811),"")</f>
        <v/>
      </c>
      <c r="G811" s="116" t="str">
        <f>IF(B811&lt;&gt;"",CORREL(INDEX(Scores,1,A811):INDEX(Scores,1000,A811),INDEX(Rest_scores,1,A811):INDEX(Rest_scores,1000,A811)),"")</f>
        <v/>
      </c>
      <c r="H811" s="116" t="str">
        <f>IF(B811&lt;&gt;"",CORREL(INDEX(Scores,1,A811):INDEX(Scores,1000,A811),Total_score),"")</f>
        <v/>
      </c>
      <c r="I811" s="116" t="str">
        <f>IF(B811&lt;&gt;"",CORREL(INDEX(Scores,1,A811):INDEX(Scores,1000,A811),Grade),"")</f>
        <v/>
      </c>
      <c r="J811" s="128" t="str">
        <f>IF(B811&lt;&gt;"",_xlfn.VAR.S(INDEX(Scores,1,A811):INDEX(Scores,1000,A811)),"")</f>
        <v/>
      </c>
      <c r="K811" s="128" t="str">
        <f>IF(B811&lt;&gt;"",_xlfn.STDEV.S(INDEX(Scores,1,A811):INDEX(Scores,1000,A811)),"")</f>
        <v/>
      </c>
    </row>
    <row r="812" spans="1:11" x14ac:dyDescent="0.35">
      <c r="A812" s="122" t="str">
        <f t="shared" si="26"/>
        <v/>
      </c>
      <c r="B812" s="124" t="str">
        <f>IFERROR(LOOKUP(A812,'2. Enter scores'!$G$12:$AE$12,'2. Enter scores'!$G$14:$AE$14),"")</f>
        <v/>
      </c>
      <c r="C812" s="116" t="str">
        <f>IF(B812&lt;&gt;"",MIN(INDEX(Scores,1,A812):INDEX(Scores,1000,A812)),"")</f>
        <v/>
      </c>
      <c r="D812" s="116" t="str">
        <f>IF(B812&lt;&gt;"",MAX(INDEX(Scores,1,A812):INDEX(Scores,1000,A812)),"")</f>
        <v/>
      </c>
      <c r="E812" s="116" t="str">
        <f t="shared" si="25"/>
        <v/>
      </c>
      <c r="F812" s="116" t="str">
        <f>IF(B812&lt;&gt;"",SUM(INDEX(Scores,1,A812):INDEX(Scores,1000,A812))/(Number_of_participants*E812),"")</f>
        <v/>
      </c>
      <c r="G812" s="116" t="str">
        <f>IF(B812&lt;&gt;"",CORREL(INDEX(Scores,1,A812):INDEX(Scores,1000,A812),INDEX(Rest_scores,1,A812):INDEX(Rest_scores,1000,A812)),"")</f>
        <v/>
      </c>
      <c r="H812" s="116" t="str">
        <f>IF(B812&lt;&gt;"",CORREL(INDEX(Scores,1,A812):INDEX(Scores,1000,A812),Total_score),"")</f>
        <v/>
      </c>
      <c r="I812" s="116" t="str">
        <f>IF(B812&lt;&gt;"",CORREL(INDEX(Scores,1,A812):INDEX(Scores,1000,A812),Grade),"")</f>
        <v/>
      </c>
      <c r="J812" s="128" t="str">
        <f>IF(B812&lt;&gt;"",_xlfn.VAR.S(INDEX(Scores,1,A812):INDEX(Scores,1000,A812)),"")</f>
        <v/>
      </c>
      <c r="K812" s="128" t="str">
        <f>IF(B812&lt;&gt;"",_xlfn.STDEV.S(INDEX(Scores,1,A812):INDEX(Scores,1000,A812)),"")</f>
        <v/>
      </c>
    </row>
    <row r="813" spans="1:11" x14ac:dyDescent="0.35">
      <c r="A813" s="122" t="str">
        <f t="shared" si="26"/>
        <v/>
      </c>
      <c r="B813" s="124" t="str">
        <f>IFERROR(LOOKUP(A813,'2. Enter scores'!$G$12:$AE$12,'2. Enter scores'!$G$14:$AE$14),"")</f>
        <v/>
      </c>
      <c r="C813" s="116" t="str">
        <f>IF(B813&lt;&gt;"",MIN(INDEX(Scores,1,A813):INDEX(Scores,1000,A813)),"")</f>
        <v/>
      </c>
      <c r="D813" s="116" t="str">
        <f>IF(B813&lt;&gt;"",MAX(INDEX(Scores,1,A813):INDEX(Scores,1000,A813)),"")</f>
        <v/>
      </c>
      <c r="E813" s="116" t="str">
        <f t="shared" si="25"/>
        <v/>
      </c>
      <c r="F813" s="116" t="str">
        <f>IF(B813&lt;&gt;"",SUM(INDEX(Scores,1,A813):INDEX(Scores,1000,A813))/(Number_of_participants*E813),"")</f>
        <v/>
      </c>
      <c r="G813" s="116" t="str">
        <f>IF(B813&lt;&gt;"",CORREL(INDEX(Scores,1,A813):INDEX(Scores,1000,A813),INDEX(Rest_scores,1,A813):INDEX(Rest_scores,1000,A813)),"")</f>
        <v/>
      </c>
      <c r="H813" s="116" t="str">
        <f>IF(B813&lt;&gt;"",CORREL(INDEX(Scores,1,A813):INDEX(Scores,1000,A813),Total_score),"")</f>
        <v/>
      </c>
      <c r="I813" s="116" t="str">
        <f>IF(B813&lt;&gt;"",CORREL(INDEX(Scores,1,A813):INDEX(Scores,1000,A813),Grade),"")</f>
        <v/>
      </c>
      <c r="J813" s="128" t="str">
        <f>IF(B813&lt;&gt;"",_xlfn.VAR.S(INDEX(Scores,1,A813):INDEX(Scores,1000,A813)),"")</f>
        <v/>
      </c>
      <c r="K813" s="128" t="str">
        <f>IF(B813&lt;&gt;"",_xlfn.STDEV.S(INDEX(Scores,1,A813):INDEX(Scores,1000,A813)),"")</f>
        <v/>
      </c>
    </row>
    <row r="814" spans="1:11" x14ac:dyDescent="0.35">
      <c r="A814" s="122" t="str">
        <f t="shared" si="26"/>
        <v/>
      </c>
      <c r="B814" s="124" t="str">
        <f>IFERROR(LOOKUP(A814,'2. Enter scores'!$G$12:$AE$12,'2. Enter scores'!$G$14:$AE$14),"")</f>
        <v/>
      </c>
      <c r="C814" s="116" t="str">
        <f>IF(B814&lt;&gt;"",MIN(INDEX(Scores,1,A814):INDEX(Scores,1000,A814)),"")</f>
        <v/>
      </c>
      <c r="D814" s="116" t="str">
        <f>IF(B814&lt;&gt;"",MAX(INDEX(Scores,1,A814):INDEX(Scores,1000,A814)),"")</f>
        <v/>
      </c>
      <c r="E814" s="116" t="str">
        <f t="shared" si="25"/>
        <v/>
      </c>
      <c r="F814" s="116" t="str">
        <f>IF(B814&lt;&gt;"",SUM(INDEX(Scores,1,A814):INDEX(Scores,1000,A814))/(Number_of_participants*E814),"")</f>
        <v/>
      </c>
      <c r="G814" s="116" t="str">
        <f>IF(B814&lt;&gt;"",CORREL(INDEX(Scores,1,A814):INDEX(Scores,1000,A814),INDEX(Rest_scores,1,A814):INDEX(Rest_scores,1000,A814)),"")</f>
        <v/>
      </c>
      <c r="H814" s="116" t="str">
        <f>IF(B814&lt;&gt;"",CORREL(INDEX(Scores,1,A814):INDEX(Scores,1000,A814),Total_score),"")</f>
        <v/>
      </c>
      <c r="I814" s="116" t="str">
        <f>IF(B814&lt;&gt;"",CORREL(INDEX(Scores,1,A814):INDEX(Scores,1000,A814),Grade),"")</f>
        <v/>
      </c>
      <c r="J814" s="128" t="str">
        <f>IF(B814&lt;&gt;"",_xlfn.VAR.S(INDEX(Scores,1,A814):INDEX(Scores,1000,A814)),"")</f>
        <v/>
      </c>
      <c r="K814" s="128" t="str">
        <f>IF(B814&lt;&gt;"",_xlfn.STDEV.S(INDEX(Scores,1,A814):INDEX(Scores,1000,A814)),"")</f>
        <v/>
      </c>
    </row>
    <row r="815" spans="1:11" x14ac:dyDescent="0.35">
      <c r="A815" s="122" t="str">
        <f t="shared" si="26"/>
        <v/>
      </c>
      <c r="B815" s="124" t="str">
        <f>IFERROR(LOOKUP(A815,'2. Enter scores'!$G$12:$AE$12,'2. Enter scores'!$G$14:$AE$14),"")</f>
        <v/>
      </c>
      <c r="C815" s="116" t="str">
        <f>IF(B815&lt;&gt;"",MIN(INDEX(Scores,1,A815):INDEX(Scores,1000,A815)),"")</f>
        <v/>
      </c>
      <c r="D815" s="116" t="str">
        <f>IF(B815&lt;&gt;"",MAX(INDEX(Scores,1,A815):INDEX(Scores,1000,A815)),"")</f>
        <v/>
      </c>
      <c r="E815" s="116" t="str">
        <f t="shared" si="25"/>
        <v/>
      </c>
      <c r="F815" s="116" t="str">
        <f>IF(B815&lt;&gt;"",SUM(INDEX(Scores,1,A815):INDEX(Scores,1000,A815))/(Number_of_participants*E815),"")</f>
        <v/>
      </c>
      <c r="G815" s="116" t="str">
        <f>IF(B815&lt;&gt;"",CORREL(INDEX(Scores,1,A815):INDEX(Scores,1000,A815),INDEX(Rest_scores,1,A815):INDEX(Rest_scores,1000,A815)),"")</f>
        <v/>
      </c>
      <c r="H815" s="116" t="str">
        <f>IF(B815&lt;&gt;"",CORREL(INDEX(Scores,1,A815):INDEX(Scores,1000,A815),Total_score),"")</f>
        <v/>
      </c>
      <c r="I815" s="116" t="str">
        <f>IF(B815&lt;&gt;"",CORREL(INDEX(Scores,1,A815):INDEX(Scores,1000,A815),Grade),"")</f>
        <v/>
      </c>
      <c r="J815" s="128" t="str">
        <f>IF(B815&lt;&gt;"",_xlfn.VAR.S(INDEX(Scores,1,A815):INDEX(Scores,1000,A815)),"")</f>
        <v/>
      </c>
      <c r="K815" s="128" t="str">
        <f>IF(B815&lt;&gt;"",_xlfn.STDEV.S(INDEX(Scores,1,A815):INDEX(Scores,1000,A815)),"")</f>
        <v/>
      </c>
    </row>
    <row r="816" spans="1:11" x14ac:dyDescent="0.35">
      <c r="A816" s="122" t="str">
        <f t="shared" si="26"/>
        <v/>
      </c>
      <c r="B816" s="124" t="str">
        <f>IFERROR(LOOKUP(A816,'2. Enter scores'!$G$12:$AE$12,'2. Enter scores'!$G$14:$AE$14),"")</f>
        <v/>
      </c>
      <c r="C816" s="116" t="str">
        <f>IF(B816&lt;&gt;"",MIN(INDEX(Scores,1,A816):INDEX(Scores,1000,A816)),"")</f>
        <v/>
      </c>
      <c r="D816" s="116" t="str">
        <f>IF(B816&lt;&gt;"",MAX(INDEX(Scores,1,A816):INDEX(Scores,1000,A816)),"")</f>
        <v/>
      </c>
      <c r="E816" s="116" t="str">
        <f t="shared" si="25"/>
        <v/>
      </c>
      <c r="F816" s="116" t="str">
        <f>IF(B816&lt;&gt;"",SUM(INDEX(Scores,1,A816):INDEX(Scores,1000,A816))/(Number_of_participants*E816),"")</f>
        <v/>
      </c>
      <c r="G816" s="116" t="str">
        <f>IF(B816&lt;&gt;"",CORREL(INDEX(Scores,1,A816):INDEX(Scores,1000,A816),INDEX(Rest_scores,1,A816):INDEX(Rest_scores,1000,A816)),"")</f>
        <v/>
      </c>
      <c r="H816" s="116" t="str">
        <f>IF(B816&lt;&gt;"",CORREL(INDEX(Scores,1,A816):INDEX(Scores,1000,A816),Total_score),"")</f>
        <v/>
      </c>
      <c r="I816" s="116" t="str">
        <f>IF(B816&lt;&gt;"",CORREL(INDEX(Scores,1,A816):INDEX(Scores,1000,A816),Grade),"")</f>
        <v/>
      </c>
      <c r="J816" s="128" t="str">
        <f>IF(B816&lt;&gt;"",_xlfn.VAR.S(INDEX(Scores,1,A816):INDEX(Scores,1000,A816)),"")</f>
        <v/>
      </c>
      <c r="K816" s="128" t="str">
        <f>IF(B816&lt;&gt;"",_xlfn.STDEV.S(INDEX(Scores,1,A816):INDEX(Scores,1000,A816)),"")</f>
        <v/>
      </c>
    </row>
    <row r="817" spans="1:11" x14ac:dyDescent="0.35">
      <c r="A817" s="122" t="str">
        <f t="shared" si="26"/>
        <v/>
      </c>
      <c r="B817" s="124" t="str">
        <f>IFERROR(LOOKUP(A817,'2. Enter scores'!$G$12:$AE$12,'2. Enter scores'!$G$14:$AE$14),"")</f>
        <v/>
      </c>
      <c r="C817" s="116" t="str">
        <f>IF(B817&lt;&gt;"",MIN(INDEX(Scores,1,A817):INDEX(Scores,1000,A817)),"")</f>
        <v/>
      </c>
      <c r="D817" s="116" t="str">
        <f>IF(B817&lt;&gt;"",MAX(INDEX(Scores,1,A817):INDEX(Scores,1000,A817)),"")</f>
        <v/>
      </c>
      <c r="E817" s="116" t="str">
        <f t="shared" si="25"/>
        <v/>
      </c>
      <c r="F817" s="116" t="str">
        <f>IF(B817&lt;&gt;"",SUM(INDEX(Scores,1,A817):INDEX(Scores,1000,A817))/(Number_of_participants*E817),"")</f>
        <v/>
      </c>
      <c r="G817" s="116" t="str">
        <f>IF(B817&lt;&gt;"",CORREL(INDEX(Scores,1,A817):INDEX(Scores,1000,A817),INDEX(Rest_scores,1,A817):INDEX(Rest_scores,1000,A817)),"")</f>
        <v/>
      </c>
      <c r="H817" s="116" t="str">
        <f>IF(B817&lt;&gt;"",CORREL(INDEX(Scores,1,A817):INDEX(Scores,1000,A817),Total_score),"")</f>
        <v/>
      </c>
      <c r="I817" s="116" t="str">
        <f>IF(B817&lt;&gt;"",CORREL(INDEX(Scores,1,A817):INDEX(Scores,1000,A817),Grade),"")</f>
        <v/>
      </c>
      <c r="J817" s="128" t="str">
        <f>IF(B817&lt;&gt;"",_xlfn.VAR.S(INDEX(Scores,1,A817):INDEX(Scores,1000,A817)),"")</f>
        <v/>
      </c>
      <c r="K817" s="128" t="str">
        <f>IF(B817&lt;&gt;"",_xlfn.STDEV.S(INDEX(Scores,1,A817):INDEX(Scores,1000,A817)),"")</f>
        <v/>
      </c>
    </row>
    <row r="818" spans="1:11" x14ac:dyDescent="0.35">
      <c r="A818" s="122" t="str">
        <f t="shared" si="26"/>
        <v/>
      </c>
      <c r="B818" s="124" t="str">
        <f>IFERROR(LOOKUP(A818,'2. Enter scores'!$G$12:$AE$12,'2. Enter scores'!$G$14:$AE$14),"")</f>
        <v/>
      </c>
      <c r="C818" s="116" t="str">
        <f>IF(B818&lt;&gt;"",MIN(INDEX(Scores,1,A818):INDEX(Scores,1000,A818)),"")</f>
        <v/>
      </c>
      <c r="D818" s="116" t="str">
        <f>IF(B818&lt;&gt;"",MAX(INDEX(Scores,1,A818):INDEX(Scores,1000,A818)),"")</f>
        <v/>
      </c>
      <c r="E818" s="116" t="str">
        <f t="shared" si="25"/>
        <v/>
      </c>
      <c r="F818" s="116" t="str">
        <f>IF(B818&lt;&gt;"",SUM(INDEX(Scores,1,A818):INDEX(Scores,1000,A818))/(Number_of_participants*E818),"")</f>
        <v/>
      </c>
      <c r="G818" s="116" t="str">
        <f>IF(B818&lt;&gt;"",CORREL(INDEX(Scores,1,A818):INDEX(Scores,1000,A818),INDEX(Rest_scores,1,A818):INDEX(Rest_scores,1000,A818)),"")</f>
        <v/>
      </c>
      <c r="H818" s="116" t="str">
        <f>IF(B818&lt;&gt;"",CORREL(INDEX(Scores,1,A818):INDEX(Scores,1000,A818),Total_score),"")</f>
        <v/>
      </c>
      <c r="I818" s="116" t="str">
        <f>IF(B818&lt;&gt;"",CORREL(INDEX(Scores,1,A818):INDEX(Scores,1000,A818),Grade),"")</f>
        <v/>
      </c>
      <c r="J818" s="128" t="str">
        <f>IF(B818&lt;&gt;"",_xlfn.VAR.S(INDEX(Scores,1,A818):INDEX(Scores,1000,A818)),"")</f>
        <v/>
      </c>
      <c r="K818" s="128" t="str">
        <f>IF(B818&lt;&gt;"",_xlfn.STDEV.S(INDEX(Scores,1,A818):INDEX(Scores,1000,A818)),"")</f>
        <v/>
      </c>
    </row>
    <row r="819" spans="1:11" x14ac:dyDescent="0.35">
      <c r="A819" s="122" t="str">
        <f t="shared" si="26"/>
        <v/>
      </c>
      <c r="B819" s="124" t="str">
        <f>IFERROR(LOOKUP(A819,'2. Enter scores'!$G$12:$AE$12,'2. Enter scores'!$G$14:$AE$14),"")</f>
        <v/>
      </c>
      <c r="C819" s="116" t="str">
        <f>IF(B819&lt;&gt;"",MIN(INDEX(Scores,1,A819):INDEX(Scores,1000,A819)),"")</f>
        <v/>
      </c>
      <c r="D819" s="116" t="str">
        <f>IF(B819&lt;&gt;"",MAX(INDEX(Scores,1,A819):INDEX(Scores,1000,A819)),"")</f>
        <v/>
      </c>
      <c r="E819" s="116" t="str">
        <f t="shared" si="25"/>
        <v/>
      </c>
      <c r="F819" s="116" t="str">
        <f>IF(B819&lt;&gt;"",SUM(INDEX(Scores,1,A819):INDEX(Scores,1000,A819))/(Number_of_participants*E819),"")</f>
        <v/>
      </c>
      <c r="G819" s="116" t="str">
        <f>IF(B819&lt;&gt;"",CORREL(INDEX(Scores,1,A819):INDEX(Scores,1000,A819),INDEX(Rest_scores,1,A819):INDEX(Rest_scores,1000,A819)),"")</f>
        <v/>
      </c>
      <c r="H819" s="116" t="str">
        <f>IF(B819&lt;&gt;"",CORREL(INDEX(Scores,1,A819):INDEX(Scores,1000,A819),Total_score),"")</f>
        <v/>
      </c>
      <c r="I819" s="116" t="str">
        <f>IF(B819&lt;&gt;"",CORREL(INDEX(Scores,1,A819):INDEX(Scores,1000,A819),Grade),"")</f>
        <v/>
      </c>
      <c r="J819" s="128" t="str">
        <f>IF(B819&lt;&gt;"",_xlfn.VAR.S(INDEX(Scores,1,A819):INDEX(Scores,1000,A819)),"")</f>
        <v/>
      </c>
      <c r="K819" s="128" t="str">
        <f>IF(B819&lt;&gt;"",_xlfn.STDEV.S(INDEX(Scores,1,A819):INDEX(Scores,1000,A819)),"")</f>
        <v/>
      </c>
    </row>
    <row r="820" spans="1:11" x14ac:dyDescent="0.35">
      <c r="A820" s="122" t="str">
        <f t="shared" si="26"/>
        <v/>
      </c>
      <c r="B820" s="124" t="str">
        <f>IFERROR(LOOKUP(A820,'2. Enter scores'!$G$12:$AE$12,'2. Enter scores'!$G$14:$AE$14),"")</f>
        <v/>
      </c>
      <c r="C820" s="116" t="str">
        <f>IF(B820&lt;&gt;"",MIN(INDEX(Scores,1,A820):INDEX(Scores,1000,A820)),"")</f>
        <v/>
      </c>
      <c r="D820" s="116" t="str">
        <f>IF(B820&lt;&gt;"",MAX(INDEX(Scores,1,A820):INDEX(Scores,1000,A820)),"")</f>
        <v/>
      </c>
      <c r="E820" s="116" t="str">
        <f t="shared" si="25"/>
        <v/>
      </c>
      <c r="F820" s="116" t="str">
        <f>IF(B820&lt;&gt;"",SUM(INDEX(Scores,1,A820):INDEX(Scores,1000,A820))/(Number_of_participants*E820),"")</f>
        <v/>
      </c>
      <c r="G820" s="116" t="str">
        <f>IF(B820&lt;&gt;"",CORREL(INDEX(Scores,1,A820):INDEX(Scores,1000,A820),INDEX(Rest_scores,1,A820):INDEX(Rest_scores,1000,A820)),"")</f>
        <v/>
      </c>
      <c r="H820" s="116" t="str">
        <f>IF(B820&lt;&gt;"",CORREL(INDEX(Scores,1,A820):INDEX(Scores,1000,A820),Total_score),"")</f>
        <v/>
      </c>
      <c r="I820" s="116" t="str">
        <f>IF(B820&lt;&gt;"",CORREL(INDEX(Scores,1,A820):INDEX(Scores,1000,A820),Grade),"")</f>
        <v/>
      </c>
      <c r="J820" s="128" t="str">
        <f>IF(B820&lt;&gt;"",_xlfn.VAR.S(INDEX(Scores,1,A820):INDEX(Scores,1000,A820)),"")</f>
        <v/>
      </c>
      <c r="K820" s="128" t="str">
        <f>IF(B820&lt;&gt;"",_xlfn.STDEV.S(INDEX(Scores,1,A820):INDEX(Scores,1000,A820)),"")</f>
        <v/>
      </c>
    </row>
    <row r="821" spans="1:11" x14ac:dyDescent="0.35">
      <c r="A821" s="122" t="str">
        <f t="shared" si="26"/>
        <v/>
      </c>
      <c r="B821" s="124" t="str">
        <f>IFERROR(LOOKUP(A821,'2. Enter scores'!$G$12:$AE$12,'2. Enter scores'!$G$14:$AE$14),"")</f>
        <v/>
      </c>
      <c r="C821" s="116" t="str">
        <f>IF(B821&lt;&gt;"",MIN(INDEX(Scores,1,A821):INDEX(Scores,1000,A821)),"")</f>
        <v/>
      </c>
      <c r="D821" s="116" t="str">
        <f>IF(B821&lt;&gt;"",MAX(INDEX(Scores,1,A821):INDEX(Scores,1000,A821)),"")</f>
        <v/>
      </c>
      <c r="E821" s="116" t="str">
        <f t="shared" si="25"/>
        <v/>
      </c>
      <c r="F821" s="116" t="str">
        <f>IF(B821&lt;&gt;"",SUM(INDEX(Scores,1,A821):INDEX(Scores,1000,A821))/(Number_of_participants*E821),"")</f>
        <v/>
      </c>
      <c r="G821" s="116" t="str">
        <f>IF(B821&lt;&gt;"",CORREL(INDEX(Scores,1,A821):INDEX(Scores,1000,A821),INDEX(Rest_scores,1,A821):INDEX(Rest_scores,1000,A821)),"")</f>
        <v/>
      </c>
      <c r="H821" s="116" t="str">
        <f>IF(B821&lt;&gt;"",CORREL(INDEX(Scores,1,A821):INDEX(Scores,1000,A821),Total_score),"")</f>
        <v/>
      </c>
      <c r="I821" s="116" t="str">
        <f>IF(B821&lt;&gt;"",CORREL(INDEX(Scores,1,A821):INDEX(Scores,1000,A821),Grade),"")</f>
        <v/>
      </c>
      <c r="J821" s="128" t="str">
        <f>IF(B821&lt;&gt;"",_xlfn.VAR.S(INDEX(Scores,1,A821):INDEX(Scores,1000,A821)),"")</f>
        <v/>
      </c>
      <c r="K821" s="128" t="str">
        <f>IF(B821&lt;&gt;"",_xlfn.STDEV.S(INDEX(Scores,1,A821):INDEX(Scores,1000,A821)),"")</f>
        <v/>
      </c>
    </row>
    <row r="822" spans="1:11" x14ac:dyDescent="0.35">
      <c r="A822" s="122" t="str">
        <f t="shared" si="26"/>
        <v/>
      </c>
      <c r="B822" s="124" t="str">
        <f>IFERROR(LOOKUP(A822,'2. Enter scores'!$G$12:$AE$12,'2. Enter scores'!$G$14:$AE$14),"")</f>
        <v/>
      </c>
      <c r="C822" s="116" t="str">
        <f>IF(B822&lt;&gt;"",MIN(INDEX(Scores,1,A822):INDEX(Scores,1000,A822)),"")</f>
        <v/>
      </c>
      <c r="D822" s="116" t="str">
        <f>IF(B822&lt;&gt;"",MAX(INDEX(Scores,1,A822):INDEX(Scores,1000,A822)),"")</f>
        <v/>
      </c>
      <c r="E822" s="116" t="str">
        <f t="shared" si="25"/>
        <v/>
      </c>
      <c r="F822" s="116" t="str">
        <f>IF(B822&lt;&gt;"",SUM(INDEX(Scores,1,A822):INDEX(Scores,1000,A822))/(Number_of_participants*E822),"")</f>
        <v/>
      </c>
      <c r="G822" s="116" t="str">
        <f>IF(B822&lt;&gt;"",CORREL(INDEX(Scores,1,A822):INDEX(Scores,1000,A822),INDEX(Rest_scores,1,A822):INDEX(Rest_scores,1000,A822)),"")</f>
        <v/>
      </c>
      <c r="H822" s="116" t="str">
        <f>IF(B822&lt;&gt;"",CORREL(INDEX(Scores,1,A822):INDEX(Scores,1000,A822),Total_score),"")</f>
        <v/>
      </c>
      <c r="I822" s="116" t="str">
        <f>IF(B822&lt;&gt;"",CORREL(INDEX(Scores,1,A822):INDEX(Scores,1000,A822),Grade),"")</f>
        <v/>
      </c>
      <c r="J822" s="128" t="str">
        <f>IF(B822&lt;&gt;"",_xlfn.VAR.S(INDEX(Scores,1,A822):INDEX(Scores,1000,A822)),"")</f>
        <v/>
      </c>
      <c r="K822" s="128" t="str">
        <f>IF(B822&lt;&gt;"",_xlfn.STDEV.S(INDEX(Scores,1,A822):INDEX(Scores,1000,A822)),"")</f>
        <v/>
      </c>
    </row>
    <row r="823" spans="1:11" x14ac:dyDescent="0.35">
      <c r="A823" s="122" t="str">
        <f t="shared" si="26"/>
        <v/>
      </c>
      <c r="B823" s="124" t="str">
        <f>IFERROR(LOOKUP(A823,'2. Enter scores'!$G$12:$AE$12,'2. Enter scores'!$G$14:$AE$14),"")</f>
        <v/>
      </c>
      <c r="C823" s="116" t="str">
        <f>IF(B823&lt;&gt;"",MIN(INDEX(Scores,1,A823):INDEX(Scores,1000,A823)),"")</f>
        <v/>
      </c>
      <c r="D823" s="116" t="str">
        <f>IF(B823&lt;&gt;"",MAX(INDEX(Scores,1,A823):INDEX(Scores,1000,A823)),"")</f>
        <v/>
      </c>
      <c r="E823" s="116" t="str">
        <f t="shared" si="25"/>
        <v/>
      </c>
      <c r="F823" s="116" t="str">
        <f>IF(B823&lt;&gt;"",SUM(INDEX(Scores,1,A823):INDEX(Scores,1000,A823))/(Number_of_participants*E823),"")</f>
        <v/>
      </c>
      <c r="G823" s="116" t="str">
        <f>IF(B823&lt;&gt;"",CORREL(INDEX(Scores,1,A823):INDEX(Scores,1000,A823),INDEX(Rest_scores,1,A823):INDEX(Rest_scores,1000,A823)),"")</f>
        <v/>
      </c>
      <c r="H823" s="116" t="str">
        <f>IF(B823&lt;&gt;"",CORREL(INDEX(Scores,1,A823):INDEX(Scores,1000,A823),Total_score),"")</f>
        <v/>
      </c>
      <c r="I823" s="116" t="str">
        <f>IF(B823&lt;&gt;"",CORREL(INDEX(Scores,1,A823):INDEX(Scores,1000,A823),Grade),"")</f>
        <v/>
      </c>
      <c r="J823" s="128" t="str">
        <f>IF(B823&lt;&gt;"",_xlfn.VAR.S(INDEX(Scores,1,A823):INDEX(Scores,1000,A823)),"")</f>
        <v/>
      </c>
      <c r="K823" s="128" t="str">
        <f>IF(B823&lt;&gt;"",_xlfn.STDEV.S(INDEX(Scores,1,A823):INDEX(Scores,1000,A823)),"")</f>
        <v/>
      </c>
    </row>
    <row r="824" spans="1:11" x14ac:dyDescent="0.35">
      <c r="A824" s="122" t="str">
        <f t="shared" si="26"/>
        <v/>
      </c>
      <c r="B824" s="124" t="str">
        <f>IFERROR(LOOKUP(A824,'2. Enter scores'!$G$12:$AE$12,'2. Enter scores'!$G$14:$AE$14),"")</f>
        <v/>
      </c>
      <c r="C824" s="116" t="str">
        <f>IF(B824&lt;&gt;"",MIN(INDEX(Scores,1,A824):INDEX(Scores,1000,A824)),"")</f>
        <v/>
      </c>
      <c r="D824" s="116" t="str">
        <f>IF(B824&lt;&gt;"",MAX(INDEX(Scores,1,A824):INDEX(Scores,1000,A824)),"")</f>
        <v/>
      </c>
      <c r="E824" s="116" t="str">
        <f t="shared" si="25"/>
        <v/>
      </c>
      <c r="F824" s="116" t="str">
        <f>IF(B824&lt;&gt;"",SUM(INDEX(Scores,1,A824):INDEX(Scores,1000,A824))/(Number_of_participants*E824),"")</f>
        <v/>
      </c>
      <c r="G824" s="116" t="str">
        <f>IF(B824&lt;&gt;"",CORREL(INDEX(Scores,1,A824):INDEX(Scores,1000,A824),INDEX(Rest_scores,1,A824):INDEX(Rest_scores,1000,A824)),"")</f>
        <v/>
      </c>
      <c r="H824" s="116" t="str">
        <f>IF(B824&lt;&gt;"",CORREL(INDEX(Scores,1,A824):INDEX(Scores,1000,A824),Total_score),"")</f>
        <v/>
      </c>
      <c r="I824" s="116" t="str">
        <f>IF(B824&lt;&gt;"",CORREL(INDEX(Scores,1,A824):INDEX(Scores,1000,A824),Grade),"")</f>
        <v/>
      </c>
      <c r="J824" s="128" t="str">
        <f>IF(B824&lt;&gt;"",_xlfn.VAR.S(INDEX(Scores,1,A824):INDEX(Scores,1000,A824)),"")</f>
        <v/>
      </c>
      <c r="K824" s="128" t="str">
        <f>IF(B824&lt;&gt;"",_xlfn.STDEV.S(INDEX(Scores,1,A824):INDEX(Scores,1000,A824)),"")</f>
        <v/>
      </c>
    </row>
    <row r="825" spans="1:11" x14ac:dyDescent="0.35">
      <c r="A825" s="122" t="str">
        <f t="shared" si="26"/>
        <v/>
      </c>
      <c r="B825" s="124" t="str">
        <f>IFERROR(LOOKUP(A825,'2. Enter scores'!$G$12:$AE$12,'2. Enter scores'!$G$14:$AE$14),"")</f>
        <v/>
      </c>
      <c r="C825" s="116" t="str">
        <f>IF(B825&lt;&gt;"",MIN(INDEX(Scores,1,A825):INDEX(Scores,1000,A825)),"")</f>
        <v/>
      </c>
      <c r="D825" s="116" t="str">
        <f>IF(B825&lt;&gt;"",MAX(INDEX(Scores,1,A825):INDEX(Scores,1000,A825)),"")</f>
        <v/>
      </c>
      <c r="E825" s="116" t="str">
        <f t="shared" si="25"/>
        <v/>
      </c>
      <c r="F825" s="116" t="str">
        <f>IF(B825&lt;&gt;"",SUM(INDEX(Scores,1,A825):INDEX(Scores,1000,A825))/(Number_of_participants*E825),"")</f>
        <v/>
      </c>
      <c r="G825" s="116" t="str">
        <f>IF(B825&lt;&gt;"",CORREL(INDEX(Scores,1,A825):INDEX(Scores,1000,A825),INDEX(Rest_scores,1,A825):INDEX(Rest_scores,1000,A825)),"")</f>
        <v/>
      </c>
      <c r="H825" s="116" t="str">
        <f>IF(B825&lt;&gt;"",CORREL(INDEX(Scores,1,A825):INDEX(Scores,1000,A825),Total_score),"")</f>
        <v/>
      </c>
      <c r="I825" s="116" t="str">
        <f>IF(B825&lt;&gt;"",CORREL(INDEX(Scores,1,A825):INDEX(Scores,1000,A825),Grade),"")</f>
        <v/>
      </c>
      <c r="J825" s="128" t="str">
        <f>IF(B825&lt;&gt;"",_xlfn.VAR.S(INDEX(Scores,1,A825):INDEX(Scores,1000,A825)),"")</f>
        <v/>
      </c>
      <c r="K825" s="128" t="str">
        <f>IF(B825&lt;&gt;"",_xlfn.STDEV.S(INDEX(Scores,1,A825):INDEX(Scores,1000,A825)),"")</f>
        <v/>
      </c>
    </row>
    <row r="826" spans="1:11" x14ac:dyDescent="0.35">
      <c r="A826" s="122" t="str">
        <f t="shared" si="26"/>
        <v/>
      </c>
      <c r="B826" s="124" t="str">
        <f>IFERROR(LOOKUP(A826,'2. Enter scores'!$G$12:$AE$12,'2. Enter scores'!$G$14:$AE$14),"")</f>
        <v/>
      </c>
      <c r="C826" s="116" t="str">
        <f>IF(B826&lt;&gt;"",MIN(INDEX(Scores,1,A826):INDEX(Scores,1000,A826)),"")</f>
        <v/>
      </c>
      <c r="D826" s="116" t="str">
        <f>IF(B826&lt;&gt;"",MAX(INDEX(Scores,1,A826):INDEX(Scores,1000,A826)),"")</f>
        <v/>
      </c>
      <c r="E826" s="116" t="str">
        <f t="shared" si="25"/>
        <v/>
      </c>
      <c r="F826" s="116" t="str">
        <f>IF(B826&lt;&gt;"",SUM(INDEX(Scores,1,A826):INDEX(Scores,1000,A826))/(Number_of_participants*E826),"")</f>
        <v/>
      </c>
      <c r="G826" s="116" t="str">
        <f>IF(B826&lt;&gt;"",CORREL(INDEX(Scores,1,A826):INDEX(Scores,1000,A826),INDEX(Rest_scores,1,A826):INDEX(Rest_scores,1000,A826)),"")</f>
        <v/>
      </c>
      <c r="H826" s="116" t="str">
        <f>IF(B826&lt;&gt;"",CORREL(INDEX(Scores,1,A826):INDEX(Scores,1000,A826),Total_score),"")</f>
        <v/>
      </c>
      <c r="I826" s="116" t="str">
        <f>IF(B826&lt;&gt;"",CORREL(INDEX(Scores,1,A826):INDEX(Scores,1000,A826),Grade),"")</f>
        <v/>
      </c>
      <c r="J826" s="128" t="str">
        <f>IF(B826&lt;&gt;"",_xlfn.VAR.S(INDEX(Scores,1,A826):INDEX(Scores,1000,A826)),"")</f>
        <v/>
      </c>
      <c r="K826" s="128" t="str">
        <f>IF(B826&lt;&gt;"",_xlfn.STDEV.S(INDEX(Scores,1,A826):INDEX(Scores,1000,A826)),"")</f>
        <v/>
      </c>
    </row>
    <row r="827" spans="1:11" x14ac:dyDescent="0.35">
      <c r="A827" s="122" t="str">
        <f t="shared" si="26"/>
        <v/>
      </c>
      <c r="B827" s="124" t="str">
        <f>IFERROR(LOOKUP(A827,'2. Enter scores'!$G$12:$AE$12,'2. Enter scores'!$G$14:$AE$14),"")</f>
        <v/>
      </c>
      <c r="C827" s="116" t="str">
        <f>IF(B827&lt;&gt;"",MIN(INDEX(Scores,1,A827):INDEX(Scores,1000,A827)),"")</f>
        <v/>
      </c>
      <c r="D827" s="116" t="str">
        <f>IF(B827&lt;&gt;"",MAX(INDEX(Scores,1,A827):INDEX(Scores,1000,A827)),"")</f>
        <v/>
      </c>
      <c r="E827" s="116" t="str">
        <f t="shared" si="25"/>
        <v/>
      </c>
      <c r="F827" s="116" t="str">
        <f>IF(B827&lt;&gt;"",SUM(INDEX(Scores,1,A827):INDEX(Scores,1000,A827))/(Number_of_participants*E827),"")</f>
        <v/>
      </c>
      <c r="G827" s="116" t="str">
        <f>IF(B827&lt;&gt;"",CORREL(INDEX(Scores,1,A827):INDEX(Scores,1000,A827),INDEX(Rest_scores,1,A827):INDEX(Rest_scores,1000,A827)),"")</f>
        <v/>
      </c>
      <c r="H827" s="116" t="str">
        <f>IF(B827&lt;&gt;"",CORREL(INDEX(Scores,1,A827):INDEX(Scores,1000,A827),Total_score),"")</f>
        <v/>
      </c>
      <c r="I827" s="116" t="str">
        <f>IF(B827&lt;&gt;"",CORREL(INDEX(Scores,1,A827):INDEX(Scores,1000,A827),Grade),"")</f>
        <v/>
      </c>
      <c r="J827" s="128" t="str">
        <f>IF(B827&lt;&gt;"",_xlfn.VAR.S(INDEX(Scores,1,A827):INDEX(Scores,1000,A827)),"")</f>
        <v/>
      </c>
      <c r="K827" s="128" t="str">
        <f>IF(B827&lt;&gt;"",_xlfn.STDEV.S(INDEX(Scores,1,A827):INDEX(Scores,1000,A827)),"")</f>
        <v/>
      </c>
    </row>
    <row r="828" spans="1:11" x14ac:dyDescent="0.35">
      <c r="A828" s="122" t="str">
        <f t="shared" si="26"/>
        <v/>
      </c>
      <c r="B828" s="124" t="str">
        <f>IFERROR(LOOKUP(A828,'2. Enter scores'!$G$12:$AE$12,'2. Enter scores'!$G$14:$AE$14),"")</f>
        <v/>
      </c>
      <c r="C828" s="116" t="str">
        <f>IF(B828&lt;&gt;"",MIN(INDEX(Scores,1,A828):INDEX(Scores,1000,A828)),"")</f>
        <v/>
      </c>
      <c r="D828" s="116" t="str">
        <f>IF(B828&lt;&gt;"",MAX(INDEX(Scores,1,A828):INDEX(Scores,1000,A828)),"")</f>
        <v/>
      </c>
      <c r="E828" s="116" t="str">
        <f t="shared" si="25"/>
        <v/>
      </c>
      <c r="F828" s="116" t="str">
        <f>IF(B828&lt;&gt;"",SUM(INDEX(Scores,1,A828):INDEX(Scores,1000,A828))/(Number_of_participants*E828),"")</f>
        <v/>
      </c>
      <c r="G828" s="116" t="str">
        <f>IF(B828&lt;&gt;"",CORREL(INDEX(Scores,1,A828):INDEX(Scores,1000,A828),INDEX(Rest_scores,1,A828):INDEX(Rest_scores,1000,A828)),"")</f>
        <v/>
      </c>
      <c r="H828" s="116" t="str">
        <f>IF(B828&lt;&gt;"",CORREL(INDEX(Scores,1,A828):INDEX(Scores,1000,A828),Total_score),"")</f>
        <v/>
      </c>
      <c r="I828" s="116" t="str">
        <f>IF(B828&lt;&gt;"",CORREL(INDEX(Scores,1,A828):INDEX(Scores,1000,A828),Grade),"")</f>
        <v/>
      </c>
      <c r="J828" s="128" t="str">
        <f>IF(B828&lt;&gt;"",_xlfn.VAR.S(INDEX(Scores,1,A828):INDEX(Scores,1000,A828)),"")</f>
        <v/>
      </c>
      <c r="K828" s="128" t="str">
        <f>IF(B828&lt;&gt;"",_xlfn.STDEV.S(INDEX(Scores,1,A828):INDEX(Scores,1000,A828)),"")</f>
        <v/>
      </c>
    </row>
    <row r="829" spans="1:11" x14ac:dyDescent="0.35">
      <c r="A829" s="122" t="str">
        <f t="shared" si="26"/>
        <v/>
      </c>
      <c r="B829" s="124" t="str">
        <f>IFERROR(LOOKUP(A829,'2. Enter scores'!$G$12:$AE$12,'2. Enter scores'!$G$14:$AE$14),"")</f>
        <v/>
      </c>
      <c r="C829" s="116" t="str">
        <f>IF(B829&lt;&gt;"",MIN(INDEX(Scores,1,A829):INDEX(Scores,1000,A829)),"")</f>
        <v/>
      </c>
      <c r="D829" s="116" t="str">
        <f>IF(B829&lt;&gt;"",MAX(INDEX(Scores,1,A829):INDEX(Scores,1000,A829)),"")</f>
        <v/>
      </c>
      <c r="E829" s="116" t="str">
        <f t="shared" si="25"/>
        <v/>
      </c>
      <c r="F829" s="116" t="str">
        <f>IF(B829&lt;&gt;"",SUM(INDEX(Scores,1,A829):INDEX(Scores,1000,A829))/(Number_of_participants*E829),"")</f>
        <v/>
      </c>
      <c r="G829" s="116" t="str">
        <f>IF(B829&lt;&gt;"",CORREL(INDEX(Scores,1,A829):INDEX(Scores,1000,A829),INDEX(Rest_scores,1,A829):INDEX(Rest_scores,1000,A829)),"")</f>
        <v/>
      </c>
      <c r="H829" s="116" t="str">
        <f>IF(B829&lt;&gt;"",CORREL(INDEX(Scores,1,A829):INDEX(Scores,1000,A829),Total_score),"")</f>
        <v/>
      </c>
      <c r="I829" s="116" t="str">
        <f>IF(B829&lt;&gt;"",CORREL(INDEX(Scores,1,A829):INDEX(Scores,1000,A829),Grade),"")</f>
        <v/>
      </c>
      <c r="J829" s="128" t="str">
        <f>IF(B829&lt;&gt;"",_xlfn.VAR.S(INDEX(Scores,1,A829):INDEX(Scores,1000,A829)),"")</f>
        <v/>
      </c>
      <c r="K829" s="128" t="str">
        <f>IF(B829&lt;&gt;"",_xlfn.STDEV.S(INDEX(Scores,1,A829):INDEX(Scores,1000,A829)),"")</f>
        <v/>
      </c>
    </row>
    <row r="830" spans="1:11" x14ac:dyDescent="0.35">
      <c r="A830" s="122" t="str">
        <f t="shared" si="26"/>
        <v/>
      </c>
      <c r="B830" s="124" t="str">
        <f>IFERROR(LOOKUP(A830,'2. Enter scores'!$G$12:$AE$12,'2. Enter scores'!$G$14:$AE$14),"")</f>
        <v/>
      </c>
      <c r="C830" s="116" t="str">
        <f>IF(B830&lt;&gt;"",MIN(INDEX(Scores,1,A830):INDEX(Scores,1000,A830)),"")</f>
        <v/>
      </c>
      <c r="D830" s="116" t="str">
        <f>IF(B830&lt;&gt;"",MAX(INDEX(Scores,1,A830):INDEX(Scores,1000,A830)),"")</f>
        <v/>
      </c>
      <c r="E830" s="116" t="str">
        <f t="shared" si="25"/>
        <v/>
      </c>
      <c r="F830" s="116" t="str">
        <f>IF(B830&lt;&gt;"",SUM(INDEX(Scores,1,A830):INDEX(Scores,1000,A830))/(Number_of_participants*E830),"")</f>
        <v/>
      </c>
      <c r="G830" s="116" t="str">
        <f>IF(B830&lt;&gt;"",CORREL(INDEX(Scores,1,A830):INDEX(Scores,1000,A830),INDEX(Rest_scores,1,A830):INDEX(Rest_scores,1000,A830)),"")</f>
        <v/>
      </c>
      <c r="H830" s="116" t="str">
        <f>IF(B830&lt;&gt;"",CORREL(INDEX(Scores,1,A830):INDEX(Scores,1000,A830),Total_score),"")</f>
        <v/>
      </c>
      <c r="I830" s="116" t="str">
        <f>IF(B830&lt;&gt;"",CORREL(INDEX(Scores,1,A830):INDEX(Scores,1000,A830),Grade),"")</f>
        <v/>
      </c>
      <c r="J830" s="128" t="str">
        <f>IF(B830&lt;&gt;"",_xlfn.VAR.S(INDEX(Scores,1,A830):INDEX(Scores,1000,A830)),"")</f>
        <v/>
      </c>
      <c r="K830" s="128" t="str">
        <f>IF(B830&lt;&gt;"",_xlfn.STDEV.S(INDEX(Scores,1,A830):INDEX(Scores,1000,A830)),"")</f>
        <v/>
      </c>
    </row>
    <row r="831" spans="1:11" x14ac:dyDescent="0.35">
      <c r="A831" s="122" t="str">
        <f t="shared" si="26"/>
        <v/>
      </c>
      <c r="B831" s="124" t="str">
        <f>IFERROR(LOOKUP(A831,'2. Enter scores'!$G$12:$AE$12,'2. Enter scores'!$G$14:$AE$14),"")</f>
        <v/>
      </c>
      <c r="C831" s="116" t="str">
        <f>IF(B831&lt;&gt;"",MIN(INDEX(Scores,1,A831):INDEX(Scores,1000,A831)),"")</f>
        <v/>
      </c>
      <c r="D831" s="116" t="str">
        <f>IF(B831&lt;&gt;"",MAX(INDEX(Scores,1,A831):INDEX(Scores,1000,A831)),"")</f>
        <v/>
      </c>
      <c r="E831" s="116" t="str">
        <f t="shared" si="25"/>
        <v/>
      </c>
      <c r="F831" s="116" t="str">
        <f>IF(B831&lt;&gt;"",SUM(INDEX(Scores,1,A831):INDEX(Scores,1000,A831))/(Number_of_participants*E831),"")</f>
        <v/>
      </c>
      <c r="G831" s="116" t="str">
        <f>IF(B831&lt;&gt;"",CORREL(INDEX(Scores,1,A831):INDEX(Scores,1000,A831),INDEX(Rest_scores,1,A831):INDEX(Rest_scores,1000,A831)),"")</f>
        <v/>
      </c>
      <c r="H831" s="116" t="str">
        <f>IF(B831&lt;&gt;"",CORREL(INDEX(Scores,1,A831):INDEX(Scores,1000,A831),Total_score),"")</f>
        <v/>
      </c>
      <c r="I831" s="116" t="str">
        <f>IF(B831&lt;&gt;"",CORREL(INDEX(Scores,1,A831):INDEX(Scores,1000,A831),Grade),"")</f>
        <v/>
      </c>
      <c r="J831" s="128" t="str">
        <f>IF(B831&lt;&gt;"",_xlfn.VAR.S(INDEX(Scores,1,A831):INDEX(Scores,1000,A831)),"")</f>
        <v/>
      </c>
      <c r="K831" s="128" t="str">
        <f>IF(B831&lt;&gt;"",_xlfn.STDEV.S(INDEX(Scores,1,A831):INDEX(Scores,1000,A831)),"")</f>
        <v/>
      </c>
    </row>
    <row r="832" spans="1:11" x14ac:dyDescent="0.35">
      <c r="A832" s="122" t="str">
        <f t="shared" si="26"/>
        <v/>
      </c>
      <c r="B832" s="124" t="str">
        <f>IFERROR(LOOKUP(A832,'2. Enter scores'!$G$12:$AE$12,'2. Enter scores'!$G$14:$AE$14),"")</f>
        <v/>
      </c>
      <c r="C832" s="116" t="str">
        <f>IF(B832&lt;&gt;"",MIN(INDEX(Scores,1,A832):INDEX(Scores,1000,A832)),"")</f>
        <v/>
      </c>
      <c r="D832" s="116" t="str">
        <f>IF(B832&lt;&gt;"",MAX(INDEX(Scores,1,A832):INDEX(Scores,1000,A832)),"")</f>
        <v/>
      </c>
      <c r="E832" s="116" t="str">
        <f t="shared" si="25"/>
        <v/>
      </c>
      <c r="F832" s="116" t="str">
        <f>IF(B832&lt;&gt;"",SUM(INDEX(Scores,1,A832):INDEX(Scores,1000,A832))/(Number_of_participants*E832),"")</f>
        <v/>
      </c>
      <c r="G832" s="116" t="str">
        <f>IF(B832&lt;&gt;"",CORREL(INDEX(Scores,1,A832):INDEX(Scores,1000,A832),INDEX(Rest_scores,1,A832):INDEX(Rest_scores,1000,A832)),"")</f>
        <v/>
      </c>
      <c r="H832" s="116" t="str">
        <f>IF(B832&lt;&gt;"",CORREL(INDEX(Scores,1,A832):INDEX(Scores,1000,A832),Total_score),"")</f>
        <v/>
      </c>
      <c r="I832" s="116" t="str">
        <f>IF(B832&lt;&gt;"",CORREL(INDEX(Scores,1,A832):INDEX(Scores,1000,A832),Grade),"")</f>
        <v/>
      </c>
      <c r="J832" s="128" t="str">
        <f>IF(B832&lt;&gt;"",_xlfn.VAR.S(INDEX(Scores,1,A832):INDEX(Scores,1000,A832)),"")</f>
        <v/>
      </c>
      <c r="K832" s="128" t="str">
        <f>IF(B832&lt;&gt;"",_xlfn.STDEV.S(INDEX(Scores,1,A832):INDEX(Scores,1000,A832)),"")</f>
        <v/>
      </c>
    </row>
    <row r="833" spans="1:11" x14ac:dyDescent="0.35">
      <c r="A833" s="122" t="str">
        <f t="shared" si="26"/>
        <v/>
      </c>
      <c r="B833" s="124" t="str">
        <f>IFERROR(LOOKUP(A833,'2. Enter scores'!$G$12:$AE$12,'2. Enter scores'!$G$14:$AE$14),"")</f>
        <v/>
      </c>
      <c r="C833" s="116" t="str">
        <f>IF(B833&lt;&gt;"",MIN(INDEX(Scores,1,A833):INDEX(Scores,1000,A833)),"")</f>
        <v/>
      </c>
      <c r="D833" s="116" t="str">
        <f>IF(B833&lt;&gt;"",MAX(INDEX(Scores,1,A833):INDEX(Scores,1000,A833)),"")</f>
        <v/>
      </c>
      <c r="E833" s="116" t="str">
        <f t="shared" si="25"/>
        <v/>
      </c>
      <c r="F833" s="116" t="str">
        <f>IF(B833&lt;&gt;"",SUM(INDEX(Scores,1,A833):INDEX(Scores,1000,A833))/(Number_of_participants*E833),"")</f>
        <v/>
      </c>
      <c r="G833" s="116" t="str">
        <f>IF(B833&lt;&gt;"",CORREL(INDEX(Scores,1,A833):INDEX(Scores,1000,A833),INDEX(Rest_scores,1,A833):INDEX(Rest_scores,1000,A833)),"")</f>
        <v/>
      </c>
      <c r="H833" s="116" t="str">
        <f>IF(B833&lt;&gt;"",CORREL(INDEX(Scores,1,A833):INDEX(Scores,1000,A833),Total_score),"")</f>
        <v/>
      </c>
      <c r="I833" s="116" t="str">
        <f>IF(B833&lt;&gt;"",CORREL(INDEX(Scores,1,A833):INDEX(Scores,1000,A833),Grade),"")</f>
        <v/>
      </c>
      <c r="J833" s="128" t="str">
        <f>IF(B833&lt;&gt;"",_xlfn.VAR.S(INDEX(Scores,1,A833):INDEX(Scores,1000,A833)),"")</f>
        <v/>
      </c>
      <c r="K833" s="128" t="str">
        <f>IF(B833&lt;&gt;"",_xlfn.STDEV.S(INDEX(Scores,1,A833):INDEX(Scores,1000,A833)),"")</f>
        <v/>
      </c>
    </row>
    <row r="834" spans="1:11" x14ac:dyDescent="0.35">
      <c r="A834" s="122" t="str">
        <f t="shared" si="26"/>
        <v/>
      </c>
      <c r="B834" s="124" t="str">
        <f>IFERROR(LOOKUP(A834,'2. Enter scores'!$G$12:$AE$12,'2. Enter scores'!$G$14:$AE$14),"")</f>
        <v/>
      </c>
      <c r="C834" s="116" t="str">
        <f>IF(B834&lt;&gt;"",MIN(INDEX(Scores,1,A834):INDEX(Scores,1000,A834)),"")</f>
        <v/>
      </c>
      <c r="D834" s="116" t="str">
        <f>IF(B834&lt;&gt;"",MAX(INDEX(Scores,1,A834):INDEX(Scores,1000,A834)),"")</f>
        <v/>
      </c>
      <c r="E834" s="116" t="str">
        <f t="shared" si="25"/>
        <v/>
      </c>
      <c r="F834" s="116" t="str">
        <f>IF(B834&lt;&gt;"",SUM(INDEX(Scores,1,A834):INDEX(Scores,1000,A834))/(Number_of_participants*E834),"")</f>
        <v/>
      </c>
      <c r="G834" s="116" t="str">
        <f>IF(B834&lt;&gt;"",CORREL(INDEX(Scores,1,A834):INDEX(Scores,1000,A834),INDEX(Rest_scores,1,A834):INDEX(Rest_scores,1000,A834)),"")</f>
        <v/>
      </c>
      <c r="H834" s="116" t="str">
        <f>IF(B834&lt;&gt;"",CORREL(INDEX(Scores,1,A834):INDEX(Scores,1000,A834),Total_score),"")</f>
        <v/>
      </c>
      <c r="I834" s="116" t="str">
        <f>IF(B834&lt;&gt;"",CORREL(INDEX(Scores,1,A834):INDEX(Scores,1000,A834),Grade),"")</f>
        <v/>
      </c>
      <c r="J834" s="128" t="str">
        <f>IF(B834&lt;&gt;"",_xlfn.VAR.S(INDEX(Scores,1,A834):INDEX(Scores,1000,A834)),"")</f>
        <v/>
      </c>
      <c r="K834" s="128" t="str">
        <f>IF(B834&lt;&gt;"",_xlfn.STDEV.S(INDEX(Scores,1,A834):INDEX(Scores,1000,A834)),"")</f>
        <v/>
      </c>
    </row>
    <row r="835" spans="1:11" x14ac:dyDescent="0.35">
      <c r="A835" s="122" t="str">
        <f t="shared" si="26"/>
        <v/>
      </c>
      <c r="B835" s="124" t="str">
        <f>IFERROR(LOOKUP(A835,'2. Enter scores'!$G$12:$AE$12,'2. Enter scores'!$G$14:$AE$14),"")</f>
        <v/>
      </c>
      <c r="C835" s="116" t="str">
        <f>IF(B835&lt;&gt;"",MIN(INDEX(Scores,1,A835):INDEX(Scores,1000,A835)),"")</f>
        <v/>
      </c>
      <c r="D835" s="116" t="str">
        <f>IF(B835&lt;&gt;"",MAX(INDEX(Scores,1,A835):INDEX(Scores,1000,A835)),"")</f>
        <v/>
      </c>
      <c r="E835" s="116" t="str">
        <f t="shared" si="25"/>
        <v/>
      </c>
      <c r="F835" s="116" t="str">
        <f>IF(B835&lt;&gt;"",SUM(INDEX(Scores,1,A835):INDEX(Scores,1000,A835))/(Number_of_participants*E835),"")</f>
        <v/>
      </c>
      <c r="G835" s="116" t="str">
        <f>IF(B835&lt;&gt;"",CORREL(INDEX(Scores,1,A835):INDEX(Scores,1000,A835),INDEX(Rest_scores,1,A835):INDEX(Rest_scores,1000,A835)),"")</f>
        <v/>
      </c>
      <c r="H835" s="116" t="str">
        <f>IF(B835&lt;&gt;"",CORREL(INDEX(Scores,1,A835):INDEX(Scores,1000,A835),Total_score),"")</f>
        <v/>
      </c>
      <c r="I835" s="116" t="str">
        <f>IF(B835&lt;&gt;"",CORREL(INDEX(Scores,1,A835):INDEX(Scores,1000,A835),Grade),"")</f>
        <v/>
      </c>
      <c r="J835" s="128" t="str">
        <f>IF(B835&lt;&gt;"",_xlfn.VAR.S(INDEX(Scores,1,A835):INDEX(Scores,1000,A835)),"")</f>
        <v/>
      </c>
      <c r="K835" s="128" t="str">
        <f>IF(B835&lt;&gt;"",_xlfn.STDEV.S(INDEX(Scores,1,A835):INDEX(Scores,1000,A835)),"")</f>
        <v/>
      </c>
    </row>
    <row r="836" spans="1:11" x14ac:dyDescent="0.35">
      <c r="A836" s="122" t="str">
        <f t="shared" si="26"/>
        <v/>
      </c>
      <c r="B836" s="124" t="str">
        <f>IFERROR(LOOKUP(A836,'2. Enter scores'!$G$12:$AE$12,'2. Enter scores'!$G$14:$AE$14),"")</f>
        <v/>
      </c>
      <c r="C836" s="116" t="str">
        <f>IF(B836&lt;&gt;"",MIN(INDEX(Scores,1,A836):INDEX(Scores,1000,A836)),"")</f>
        <v/>
      </c>
      <c r="D836" s="116" t="str">
        <f>IF(B836&lt;&gt;"",MAX(INDEX(Scores,1,A836):INDEX(Scores,1000,A836)),"")</f>
        <v/>
      </c>
      <c r="E836" s="116" t="str">
        <f t="shared" si="25"/>
        <v/>
      </c>
      <c r="F836" s="116" t="str">
        <f>IF(B836&lt;&gt;"",SUM(INDEX(Scores,1,A836):INDEX(Scores,1000,A836))/(Number_of_participants*E836),"")</f>
        <v/>
      </c>
      <c r="G836" s="116" t="str">
        <f>IF(B836&lt;&gt;"",CORREL(INDEX(Scores,1,A836):INDEX(Scores,1000,A836),INDEX(Rest_scores,1,A836):INDEX(Rest_scores,1000,A836)),"")</f>
        <v/>
      </c>
      <c r="H836" s="116" t="str">
        <f>IF(B836&lt;&gt;"",CORREL(INDEX(Scores,1,A836):INDEX(Scores,1000,A836),Total_score),"")</f>
        <v/>
      </c>
      <c r="I836" s="116" t="str">
        <f>IF(B836&lt;&gt;"",CORREL(INDEX(Scores,1,A836):INDEX(Scores,1000,A836),Grade),"")</f>
        <v/>
      </c>
      <c r="J836" s="128" t="str">
        <f>IF(B836&lt;&gt;"",_xlfn.VAR.S(INDEX(Scores,1,A836):INDEX(Scores,1000,A836)),"")</f>
        <v/>
      </c>
      <c r="K836" s="128" t="str">
        <f>IF(B836&lt;&gt;"",_xlfn.STDEV.S(INDEX(Scores,1,A836):INDEX(Scores,1000,A836)),"")</f>
        <v/>
      </c>
    </row>
    <row r="837" spans="1:11" x14ac:dyDescent="0.35">
      <c r="A837" s="122" t="str">
        <f t="shared" si="26"/>
        <v/>
      </c>
      <c r="B837" s="124" t="str">
        <f>IFERROR(LOOKUP(A837,'2. Enter scores'!$G$12:$AE$12,'2. Enter scores'!$G$14:$AE$14),"")</f>
        <v/>
      </c>
      <c r="C837" s="116" t="str">
        <f>IF(B837&lt;&gt;"",MIN(INDEX(Scores,1,A837):INDEX(Scores,1000,A837)),"")</f>
        <v/>
      </c>
      <c r="D837" s="116" t="str">
        <f>IF(B837&lt;&gt;"",MAX(INDEX(Scores,1,A837):INDEX(Scores,1000,A837)),"")</f>
        <v/>
      </c>
      <c r="E837" s="116" t="str">
        <f t="shared" si="25"/>
        <v/>
      </c>
      <c r="F837" s="116" t="str">
        <f>IF(B837&lt;&gt;"",SUM(INDEX(Scores,1,A837):INDEX(Scores,1000,A837))/(Number_of_participants*E837),"")</f>
        <v/>
      </c>
      <c r="G837" s="116" t="str">
        <f>IF(B837&lt;&gt;"",CORREL(INDEX(Scores,1,A837):INDEX(Scores,1000,A837),INDEX(Rest_scores,1,A837):INDEX(Rest_scores,1000,A837)),"")</f>
        <v/>
      </c>
      <c r="H837" s="116" t="str">
        <f>IF(B837&lt;&gt;"",CORREL(INDEX(Scores,1,A837):INDEX(Scores,1000,A837),Total_score),"")</f>
        <v/>
      </c>
      <c r="I837" s="116" t="str">
        <f>IF(B837&lt;&gt;"",CORREL(INDEX(Scores,1,A837):INDEX(Scores,1000,A837),Grade),"")</f>
        <v/>
      </c>
      <c r="J837" s="128" t="str">
        <f>IF(B837&lt;&gt;"",_xlfn.VAR.S(INDEX(Scores,1,A837):INDEX(Scores,1000,A837)),"")</f>
        <v/>
      </c>
      <c r="K837" s="128" t="str">
        <f>IF(B837&lt;&gt;"",_xlfn.STDEV.S(INDEX(Scores,1,A837):INDEX(Scores,1000,A837)),"")</f>
        <v/>
      </c>
    </row>
    <row r="838" spans="1:11" x14ac:dyDescent="0.35">
      <c r="A838" s="122" t="str">
        <f t="shared" si="26"/>
        <v/>
      </c>
      <c r="B838" s="124" t="str">
        <f>IFERROR(LOOKUP(A838,'2. Enter scores'!$G$12:$AE$12,'2. Enter scores'!$G$14:$AE$14),"")</f>
        <v/>
      </c>
      <c r="C838" s="116" t="str">
        <f>IF(B838&lt;&gt;"",MIN(INDEX(Scores,1,A838):INDEX(Scores,1000,A838)),"")</f>
        <v/>
      </c>
      <c r="D838" s="116" t="str">
        <f>IF(B838&lt;&gt;"",MAX(INDEX(Scores,1,A838):INDEX(Scores,1000,A838)),"")</f>
        <v/>
      </c>
      <c r="E838" s="116" t="str">
        <f t="shared" si="25"/>
        <v/>
      </c>
      <c r="F838" s="116" t="str">
        <f>IF(B838&lt;&gt;"",SUM(INDEX(Scores,1,A838):INDEX(Scores,1000,A838))/(Number_of_participants*E838),"")</f>
        <v/>
      </c>
      <c r="G838" s="116" t="str">
        <f>IF(B838&lt;&gt;"",CORREL(INDEX(Scores,1,A838):INDEX(Scores,1000,A838),INDEX(Rest_scores,1,A838):INDEX(Rest_scores,1000,A838)),"")</f>
        <v/>
      </c>
      <c r="H838" s="116" t="str">
        <f>IF(B838&lt;&gt;"",CORREL(INDEX(Scores,1,A838):INDEX(Scores,1000,A838),Total_score),"")</f>
        <v/>
      </c>
      <c r="I838" s="116" t="str">
        <f>IF(B838&lt;&gt;"",CORREL(INDEX(Scores,1,A838):INDEX(Scores,1000,A838),Grade),"")</f>
        <v/>
      </c>
      <c r="J838" s="128" t="str">
        <f>IF(B838&lt;&gt;"",_xlfn.VAR.S(INDEX(Scores,1,A838):INDEX(Scores,1000,A838)),"")</f>
        <v/>
      </c>
      <c r="K838" s="128" t="str">
        <f>IF(B838&lt;&gt;"",_xlfn.STDEV.S(INDEX(Scores,1,A838):INDEX(Scores,1000,A838)),"")</f>
        <v/>
      </c>
    </row>
    <row r="839" spans="1:11" x14ac:dyDescent="0.35">
      <c r="A839" s="122" t="str">
        <f t="shared" si="26"/>
        <v/>
      </c>
      <c r="B839" s="124" t="str">
        <f>IFERROR(LOOKUP(A839,'2. Enter scores'!$G$12:$AE$12,'2. Enter scores'!$G$14:$AE$14),"")</f>
        <v/>
      </c>
      <c r="C839" s="116" t="str">
        <f>IF(B839&lt;&gt;"",MIN(INDEX(Scores,1,A839):INDEX(Scores,1000,A839)),"")</f>
        <v/>
      </c>
      <c r="D839" s="116" t="str">
        <f>IF(B839&lt;&gt;"",MAX(INDEX(Scores,1,A839):INDEX(Scores,1000,A839)),"")</f>
        <v/>
      </c>
      <c r="E839" s="116" t="str">
        <f t="shared" si="25"/>
        <v/>
      </c>
      <c r="F839" s="116" t="str">
        <f>IF(B839&lt;&gt;"",SUM(INDEX(Scores,1,A839):INDEX(Scores,1000,A839))/(Number_of_participants*E839),"")</f>
        <v/>
      </c>
      <c r="G839" s="116" t="str">
        <f>IF(B839&lt;&gt;"",CORREL(INDEX(Scores,1,A839):INDEX(Scores,1000,A839),INDEX(Rest_scores,1,A839):INDEX(Rest_scores,1000,A839)),"")</f>
        <v/>
      </c>
      <c r="H839" s="116" t="str">
        <f>IF(B839&lt;&gt;"",CORREL(INDEX(Scores,1,A839):INDEX(Scores,1000,A839),Total_score),"")</f>
        <v/>
      </c>
      <c r="I839" s="116" t="str">
        <f>IF(B839&lt;&gt;"",CORREL(INDEX(Scores,1,A839):INDEX(Scores,1000,A839),Grade),"")</f>
        <v/>
      </c>
      <c r="J839" s="128" t="str">
        <f>IF(B839&lt;&gt;"",_xlfn.VAR.S(INDEX(Scores,1,A839):INDEX(Scores,1000,A839)),"")</f>
        <v/>
      </c>
      <c r="K839" s="128" t="str">
        <f>IF(B839&lt;&gt;"",_xlfn.STDEV.S(INDEX(Scores,1,A839):INDEX(Scores,1000,A839)),"")</f>
        <v/>
      </c>
    </row>
    <row r="840" spans="1:11" x14ac:dyDescent="0.35">
      <c r="A840" s="122" t="str">
        <f t="shared" si="26"/>
        <v/>
      </c>
      <c r="B840" s="124" t="str">
        <f>IFERROR(LOOKUP(A840,'2. Enter scores'!$G$12:$AE$12,'2. Enter scores'!$G$14:$AE$14),"")</f>
        <v/>
      </c>
      <c r="C840" s="116" t="str">
        <f>IF(B840&lt;&gt;"",MIN(INDEX(Scores,1,A840):INDEX(Scores,1000,A840)),"")</f>
        <v/>
      </c>
      <c r="D840" s="116" t="str">
        <f>IF(B840&lt;&gt;"",MAX(INDEX(Scores,1,A840):INDEX(Scores,1000,A840)),"")</f>
        <v/>
      </c>
      <c r="E840" s="116" t="str">
        <f t="shared" si="25"/>
        <v/>
      </c>
      <c r="F840" s="116" t="str">
        <f>IF(B840&lt;&gt;"",SUM(INDEX(Scores,1,A840):INDEX(Scores,1000,A840))/(Number_of_participants*E840),"")</f>
        <v/>
      </c>
      <c r="G840" s="116" t="str">
        <f>IF(B840&lt;&gt;"",CORREL(INDEX(Scores,1,A840):INDEX(Scores,1000,A840),INDEX(Rest_scores,1,A840):INDEX(Rest_scores,1000,A840)),"")</f>
        <v/>
      </c>
      <c r="H840" s="116" t="str">
        <f>IF(B840&lt;&gt;"",CORREL(INDEX(Scores,1,A840):INDEX(Scores,1000,A840),Total_score),"")</f>
        <v/>
      </c>
      <c r="I840" s="116" t="str">
        <f>IF(B840&lt;&gt;"",CORREL(INDEX(Scores,1,A840):INDEX(Scores,1000,A840),Grade),"")</f>
        <v/>
      </c>
      <c r="J840" s="128" t="str">
        <f>IF(B840&lt;&gt;"",_xlfn.VAR.S(INDEX(Scores,1,A840):INDEX(Scores,1000,A840)),"")</f>
        <v/>
      </c>
      <c r="K840" s="128" t="str">
        <f>IF(B840&lt;&gt;"",_xlfn.STDEV.S(INDEX(Scores,1,A840):INDEX(Scores,1000,A840)),"")</f>
        <v/>
      </c>
    </row>
    <row r="841" spans="1:11" x14ac:dyDescent="0.35">
      <c r="A841" s="122" t="str">
        <f t="shared" si="26"/>
        <v/>
      </c>
      <c r="B841" s="124" t="str">
        <f>IFERROR(LOOKUP(A841,'2. Enter scores'!$G$12:$AE$12,'2. Enter scores'!$G$14:$AE$14),"")</f>
        <v/>
      </c>
      <c r="C841" s="116" t="str">
        <f>IF(B841&lt;&gt;"",MIN(INDEX(Scores,1,A841):INDEX(Scores,1000,A841)),"")</f>
        <v/>
      </c>
      <c r="D841" s="116" t="str">
        <f>IF(B841&lt;&gt;"",MAX(INDEX(Scores,1,A841):INDEX(Scores,1000,A841)),"")</f>
        <v/>
      </c>
      <c r="E841" s="116" t="str">
        <f t="shared" si="25"/>
        <v/>
      </c>
      <c r="F841" s="116" t="str">
        <f>IF(B841&lt;&gt;"",SUM(INDEX(Scores,1,A841):INDEX(Scores,1000,A841))/(Number_of_participants*E841),"")</f>
        <v/>
      </c>
      <c r="G841" s="116" t="str">
        <f>IF(B841&lt;&gt;"",CORREL(INDEX(Scores,1,A841):INDEX(Scores,1000,A841),INDEX(Rest_scores,1,A841):INDEX(Rest_scores,1000,A841)),"")</f>
        <v/>
      </c>
      <c r="H841" s="116" t="str">
        <f>IF(B841&lt;&gt;"",CORREL(INDEX(Scores,1,A841):INDEX(Scores,1000,A841),Total_score),"")</f>
        <v/>
      </c>
      <c r="I841" s="116" t="str">
        <f>IF(B841&lt;&gt;"",CORREL(INDEX(Scores,1,A841):INDEX(Scores,1000,A841),Grade),"")</f>
        <v/>
      </c>
      <c r="J841" s="128" t="str">
        <f>IF(B841&lt;&gt;"",_xlfn.VAR.S(INDEX(Scores,1,A841):INDEX(Scores,1000,A841)),"")</f>
        <v/>
      </c>
      <c r="K841" s="128" t="str">
        <f>IF(B841&lt;&gt;"",_xlfn.STDEV.S(INDEX(Scores,1,A841):INDEX(Scores,1000,A841)),"")</f>
        <v/>
      </c>
    </row>
    <row r="842" spans="1:11" x14ac:dyDescent="0.35">
      <c r="A842" s="122" t="str">
        <f t="shared" si="26"/>
        <v/>
      </c>
      <c r="B842" s="124" t="str">
        <f>IFERROR(LOOKUP(A842,'2. Enter scores'!$G$12:$AE$12,'2. Enter scores'!$G$14:$AE$14),"")</f>
        <v/>
      </c>
      <c r="C842" s="116" t="str">
        <f>IF(B842&lt;&gt;"",MIN(INDEX(Scores,1,A842):INDEX(Scores,1000,A842)),"")</f>
        <v/>
      </c>
      <c r="D842" s="116" t="str">
        <f>IF(B842&lt;&gt;"",MAX(INDEX(Scores,1,A842):INDEX(Scores,1000,A842)),"")</f>
        <v/>
      </c>
      <c r="E842" s="116" t="str">
        <f t="shared" si="25"/>
        <v/>
      </c>
      <c r="F842" s="116" t="str">
        <f>IF(B842&lt;&gt;"",SUM(INDEX(Scores,1,A842):INDEX(Scores,1000,A842))/(Number_of_participants*E842),"")</f>
        <v/>
      </c>
      <c r="G842" s="116" t="str">
        <f>IF(B842&lt;&gt;"",CORREL(INDEX(Scores,1,A842):INDEX(Scores,1000,A842),INDEX(Rest_scores,1,A842):INDEX(Rest_scores,1000,A842)),"")</f>
        <v/>
      </c>
      <c r="H842" s="116" t="str">
        <f>IF(B842&lt;&gt;"",CORREL(INDEX(Scores,1,A842):INDEX(Scores,1000,A842),Total_score),"")</f>
        <v/>
      </c>
      <c r="I842" s="116" t="str">
        <f>IF(B842&lt;&gt;"",CORREL(INDEX(Scores,1,A842):INDEX(Scores,1000,A842),Grade),"")</f>
        <v/>
      </c>
      <c r="J842" s="128" t="str">
        <f>IF(B842&lt;&gt;"",_xlfn.VAR.S(INDEX(Scores,1,A842):INDEX(Scores,1000,A842)),"")</f>
        <v/>
      </c>
      <c r="K842" s="128" t="str">
        <f>IF(B842&lt;&gt;"",_xlfn.STDEV.S(INDEX(Scores,1,A842):INDEX(Scores,1000,A842)),"")</f>
        <v/>
      </c>
    </row>
    <row r="843" spans="1:11" x14ac:dyDescent="0.35">
      <c r="A843" s="122" t="str">
        <f t="shared" si="26"/>
        <v/>
      </c>
      <c r="B843" s="124" t="str">
        <f>IFERROR(LOOKUP(A843,'2. Enter scores'!$G$12:$AE$12,'2. Enter scores'!$G$14:$AE$14),"")</f>
        <v/>
      </c>
      <c r="C843" s="116" t="str">
        <f>IF(B843&lt;&gt;"",MIN(INDEX(Scores,1,A843):INDEX(Scores,1000,A843)),"")</f>
        <v/>
      </c>
      <c r="D843" s="116" t="str">
        <f>IF(B843&lt;&gt;"",MAX(INDEX(Scores,1,A843):INDEX(Scores,1000,A843)),"")</f>
        <v/>
      </c>
      <c r="E843" s="116" t="str">
        <f t="shared" si="25"/>
        <v/>
      </c>
      <c r="F843" s="116" t="str">
        <f>IF(B843&lt;&gt;"",SUM(INDEX(Scores,1,A843):INDEX(Scores,1000,A843))/(Number_of_participants*E843),"")</f>
        <v/>
      </c>
      <c r="G843" s="116" t="str">
        <f>IF(B843&lt;&gt;"",CORREL(INDEX(Scores,1,A843):INDEX(Scores,1000,A843),INDEX(Rest_scores,1,A843):INDEX(Rest_scores,1000,A843)),"")</f>
        <v/>
      </c>
      <c r="H843" s="116" t="str">
        <f>IF(B843&lt;&gt;"",CORREL(INDEX(Scores,1,A843):INDEX(Scores,1000,A843),Total_score),"")</f>
        <v/>
      </c>
      <c r="I843" s="116" t="str">
        <f>IF(B843&lt;&gt;"",CORREL(INDEX(Scores,1,A843):INDEX(Scores,1000,A843),Grade),"")</f>
        <v/>
      </c>
      <c r="J843" s="128" t="str">
        <f>IF(B843&lt;&gt;"",_xlfn.VAR.S(INDEX(Scores,1,A843):INDEX(Scores,1000,A843)),"")</f>
        <v/>
      </c>
      <c r="K843" s="128" t="str">
        <f>IF(B843&lt;&gt;"",_xlfn.STDEV.S(INDEX(Scores,1,A843):INDEX(Scores,1000,A843)),"")</f>
        <v/>
      </c>
    </row>
    <row r="844" spans="1:11" x14ac:dyDescent="0.35">
      <c r="A844" s="122" t="str">
        <f t="shared" si="26"/>
        <v/>
      </c>
      <c r="B844" s="124" t="str">
        <f>IFERROR(LOOKUP(A844,'2. Enter scores'!$G$12:$AE$12,'2. Enter scores'!$G$14:$AE$14),"")</f>
        <v/>
      </c>
      <c r="C844" s="116" t="str">
        <f>IF(B844&lt;&gt;"",MIN(INDEX(Scores,1,A844):INDEX(Scores,1000,A844)),"")</f>
        <v/>
      </c>
      <c r="D844" s="116" t="str">
        <f>IF(B844&lt;&gt;"",MAX(INDEX(Scores,1,A844):INDEX(Scores,1000,A844)),"")</f>
        <v/>
      </c>
      <c r="E844" s="116" t="str">
        <f t="shared" si="25"/>
        <v/>
      </c>
      <c r="F844" s="116" t="str">
        <f>IF(B844&lt;&gt;"",SUM(INDEX(Scores,1,A844):INDEX(Scores,1000,A844))/(Number_of_participants*E844),"")</f>
        <v/>
      </c>
      <c r="G844" s="116" t="str">
        <f>IF(B844&lt;&gt;"",CORREL(INDEX(Scores,1,A844):INDEX(Scores,1000,A844),INDEX(Rest_scores,1,A844):INDEX(Rest_scores,1000,A844)),"")</f>
        <v/>
      </c>
      <c r="H844" s="116" t="str">
        <f>IF(B844&lt;&gt;"",CORREL(INDEX(Scores,1,A844):INDEX(Scores,1000,A844),Total_score),"")</f>
        <v/>
      </c>
      <c r="I844" s="116" t="str">
        <f>IF(B844&lt;&gt;"",CORREL(INDEX(Scores,1,A844):INDEX(Scores,1000,A844),Grade),"")</f>
        <v/>
      </c>
      <c r="J844" s="128" t="str">
        <f>IF(B844&lt;&gt;"",_xlfn.VAR.S(INDEX(Scores,1,A844):INDEX(Scores,1000,A844)),"")</f>
        <v/>
      </c>
      <c r="K844" s="128" t="str">
        <f>IF(B844&lt;&gt;"",_xlfn.STDEV.S(INDEX(Scores,1,A844):INDEX(Scores,1000,A844)),"")</f>
        <v/>
      </c>
    </row>
    <row r="845" spans="1:11" x14ac:dyDescent="0.35">
      <c r="A845" s="122" t="str">
        <f t="shared" si="26"/>
        <v/>
      </c>
      <c r="B845" s="124" t="str">
        <f>IFERROR(LOOKUP(A845,'2. Enter scores'!$G$12:$AE$12,'2. Enter scores'!$G$14:$AE$14),"")</f>
        <v/>
      </c>
      <c r="C845" s="116" t="str">
        <f>IF(B845&lt;&gt;"",MIN(INDEX(Scores,1,A845):INDEX(Scores,1000,A845)),"")</f>
        <v/>
      </c>
      <c r="D845" s="116" t="str">
        <f>IF(B845&lt;&gt;"",MAX(INDEX(Scores,1,A845):INDEX(Scores,1000,A845)),"")</f>
        <v/>
      </c>
      <c r="E845" s="116" t="str">
        <f t="shared" si="25"/>
        <v/>
      </c>
      <c r="F845" s="116" t="str">
        <f>IF(B845&lt;&gt;"",SUM(INDEX(Scores,1,A845):INDEX(Scores,1000,A845))/(Number_of_participants*E845),"")</f>
        <v/>
      </c>
      <c r="G845" s="116" t="str">
        <f>IF(B845&lt;&gt;"",CORREL(INDEX(Scores,1,A845):INDEX(Scores,1000,A845),INDEX(Rest_scores,1,A845):INDEX(Rest_scores,1000,A845)),"")</f>
        <v/>
      </c>
      <c r="H845" s="116" t="str">
        <f>IF(B845&lt;&gt;"",CORREL(INDEX(Scores,1,A845):INDEX(Scores,1000,A845),Total_score),"")</f>
        <v/>
      </c>
      <c r="I845" s="116" t="str">
        <f>IF(B845&lt;&gt;"",CORREL(INDEX(Scores,1,A845):INDEX(Scores,1000,A845),Grade),"")</f>
        <v/>
      </c>
      <c r="J845" s="128" t="str">
        <f>IF(B845&lt;&gt;"",_xlfn.VAR.S(INDEX(Scores,1,A845):INDEX(Scores,1000,A845)),"")</f>
        <v/>
      </c>
      <c r="K845" s="128" t="str">
        <f>IF(B845&lt;&gt;"",_xlfn.STDEV.S(INDEX(Scores,1,A845):INDEX(Scores,1000,A845)),"")</f>
        <v/>
      </c>
    </row>
    <row r="846" spans="1:11" x14ac:dyDescent="0.35">
      <c r="A846" s="122" t="str">
        <f t="shared" si="26"/>
        <v/>
      </c>
      <c r="B846" s="124" t="str">
        <f>IFERROR(LOOKUP(A846,'2. Enter scores'!$G$12:$AE$12,'2. Enter scores'!$G$14:$AE$14),"")</f>
        <v/>
      </c>
      <c r="C846" s="116" t="str">
        <f>IF(B846&lt;&gt;"",MIN(INDEX(Scores,1,A846):INDEX(Scores,1000,A846)),"")</f>
        <v/>
      </c>
      <c r="D846" s="116" t="str">
        <f>IF(B846&lt;&gt;"",MAX(INDEX(Scores,1,A846):INDEX(Scores,1000,A846)),"")</f>
        <v/>
      </c>
      <c r="E846" s="116" t="str">
        <f t="shared" si="25"/>
        <v/>
      </c>
      <c r="F846" s="116" t="str">
        <f>IF(B846&lt;&gt;"",SUM(INDEX(Scores,1,A846):INDEX(Scores,1000,A846))/(Number_of_participants*E846),"")</f>
        <v/>
      </c>
      <c r="G846" s="116" t="str">
        <f>IF(B846&lt;&gt;"",CORREL(INDEX(Scores,1,A846):INDEX(Scores,1000,A846),INDEX(Rest_scores,1,A846):INDEX(Rest_scores,1000,A846)),"")</f>
        <v/>
      </c>
      <c r="H846" s="116" t="str">
        <f>IF(B846&lt;&gt;"",CORREL(INDEX(Scores,1,A846):INDEX(Scores,1000,A846),Total_score),"")</f>
        <v/>
      </c>
      <c r="I846" s="116" t="str">
        <f>IF(B846&lt;&gt;"",CORREL(INDEX(Scores,1,A846):INDEX(Scores,1000,A846),Grade),"")</f>
        <v/>
      </c>
      <c r="J846" s="128" t="str">
        <f>IF(B846&lt;&gt;"",_xlfn.VAR.S(INDEX(Scores,1,A846):INDEX(Scores,1000,A846)),"")</f>
        <v/>
      </c>
      <c r="K846" s="128" t="str">
        <f>IF(B846&lt;&gt;"",_xlfn.STDEV.S(INDEX(Scores,1,A846):INDEX(Scores,1000,A846)),"")</f>
        <v/>
      </c>
    </row>
    <row r="847" spans="1:11" x14ac:dyDescent="0.35">
      <c r="A847" s="122" t="str">
        <f t="shared" si="26"/>
        <v/>
      </c>
      <c r="B847" s="124" t="str">
        <f>IFERROR(LOOKUP(A847,'2. Enter scores'!$G$12:$AE$12,'2. Enter scores'!$G$14:$AE$14),"")</f>
        <v/>
      </c>
      <c r="C847" s="116" t="str">
        <f>IF(B847&lt;&gt;"",MIN(INDEX(Scores,1,A847):INDEX(Scores,1000,A847)),"")</f>
        <v/>
      </c>
      <c r="D847" s="116" t="str">
        <f>IF(B847&lt;&gt;"",MAX(INDEX(Scores,1,A847):INDEX(Scores,1000,A847)),"")</f>
        <v/>
      </c>
      <c r="E847" s="116" t="str">
        <f t="shared" si="25"/>
        <v/>
      </c>
      <c r="F847" s="116" t="str">
        <f>IF(B847&lt;&gt;"",SUM(INDEX(Scores,1,A847):INDEX(Scores,1000,A847))/(Number_of_participants*E847),"")</f>
        <v/>
      </c>
      <c r="G847" s="116" t="str">
        <f>IF(B847&lt;&gt;"",CORREL(INDEX(Scores,1,A847):INDEX(Scores,1000,A847),INDEX(Rest_scores,1,A847):INDEX(Rest_scores,1000,A847)),"")</f>
        <v/>
      </c>
      <c r="H847" s="116" t="str">
        <f>IF(B847&lt;&gt;"",CORREL(INDEX(Scores,1,A847):INDEX(Scores,1000,A847),Total_score),"")</f>
        <v/>
      </c>
      <c r="I847" s="116" t="str">
        <f>IF(B847&lt;&gt;"",CORREL(INDEX(Scores,1,A847):INDEX(Scores,1000,A847),Grade),"")</f>
        <v/>
      </c>
      <c r="J847" s="128" t="str">
        <f>IF(B847&lt;&gt;"",_xlfn.VAR.S(INDEX(Scores,1,A847):INDEX(Scores,1000,A847)),"")</f>
        <v/>
      </c>
      <c r="K847" s="128" t="str">
        <f>IF(B847&lt;&gt;"",_xlfn.STDEV.S(INDEX(Scores,1,A847):INDEX(Scores,1000,A847)),"")</f>
        <v/>
      </c>
    </row>
    <row r="848" spans="1:11" x14ac:dyDescent="0.35">
      <c r="A848" s="122" t="str">
        <f t="shared" si="26"/>
        <v/>
      </c>
      <c r="B848" s="124" t="str">
        <f>IFERROR(LOOKUP(A848,'2. Enter scores'!$G$12:$AE$12,'2. Enter scores'!$G$14:$AE$14),"")</f>
        <v/>
      </c>
      <c r="C848" s="116" t="str">
        <f>IF(B848&lt;&gt;"",MIN(INDEX(Scores,1,A848):INDEX(Scores,1000,A848)),"")</f>
        <v/>
      </c>
      <c r="D848" s="116" t="str">
        <f>IF(B848&lt;&gt;"",MAX(INDEX(Scores,1,A848):INDEX(Scores,1000,A848)),"")</f>
        <v/>
      </c>
      <c r="E848" s="116" t="str">
        <f t="shared" si="25"/>
        <v/>
      </c>
      <c r="F848" s="116" t="str">
        <f>IF(B848&lt;&gt;"",SUM(INDEX(Scores,1,A848):INDEX(Scores,1000,A848))/(Number_of_participants*E848),"")</f>
        <v/>
      </c>
      <c r="G848" s="116" t="str">
        <f>IF(B848&lt;&gt;"",CORREL(INDEX(Scores,1,A848):INDEX(Scores,1000,A848),INDEX(Rest_scores,1,A848):INDEX(Rest_scores,1000,A848)),"")</f>
        <v/>
      </c>
      <c r="H848" s="116" t="str">
        <f>IF(B848&lt;&gt;"",CORREL(INDEX(Scores,1,A848):INDEX(Scores,1000,A848),Total_score),"")</f>
        <v/>
      </c>
      <c r="I848" s="116" t="str">
        <f>IF(B848&lt;&gt;"",CORREL(INDEX(Scores,1,A848):INDEX(Scores,1000,A848),Grade),"")</f>
        <v/>
      </c>
      <c r="J848" s="128" t="str">
        <f>IF(B848&lt;&gt;"",_xlfn.VAR.S(INDEX(Scores,1,A848):INDEX(Scores,1000,A848)),"")</f>
        <v/>
      </c>
      <c r="K848" s="128" t="str">
        <f>IF(B848&lt;&gt;"",_xlfn.STDEV.S(INDEX(Scores,1,A848):INDEX(Scores,1000,A848)),"")</f>
        <v/>
      </c>
    </row>
    <row r="849" spans="1:11" x14ac:dyDescent="0.35">
      <c r="A849" s="122" t="str">
        <f t="shared" si="26"/>
        <v/>
      </c>
      <c r="B849" s="124" t="str">
        <f>IFERROR(LOOKUP(A849,'2. Enter scores'!$G$12:$AE$12,'2. Enter scores'!$G$14:$AE$14),"")</f>
        <v/>
      </c>
      <c r="C849" s="116" t="str">
        <f>IF(B849&lt;&gt;"",MIN(INDEX(Scores,1,A849):INDEX(Scores,1000,A849)),"")</f>
        <v/>
      </c>
      <c r="D849" s="116" t="str">
        <f>IF(B849&lt;&gt;"",MAX(INDEX(Scores,1,A849):INDEX(Scores,1000,A849)),"")</f>
        <v/>
      </c>
      <c r="E849" s="116" t="str">
        <f t="shared" si="25"/>
        <v/>
      </c>
      <c r="F849" s="116" t="str">
        <f>IF(B849&lt;&gt;"",SUM(INDEX(Scores,1,A849):INDEX(Scores,1000,A849))/(Number_of_participants*E849),"")</f>
        <v/>
      </c>
      <c r="G849" s="116" t="str">
        <f>IF(B849&lt;&gt;"",CORREL(INDEX(Scores,1,A849):INDEX(Scores,1000,A849),INDEX(Rest_scores,1,A849):INDEX(Rest_scores,1000,A849)),"")</f>
        <v/>
      </c>
      <c r="H849" s="116" t="str">
        <f>IF(B849&lt;&gt;"",CORREL(INDEX(Scores,1,A849):INDEX(Scores,1000,A849),Total_score),"")</f>
        <v/>
      </c>
      <c r="I849" s="116" t="str">
        <f>IF(B849&lt;&gt;"",CORREL(INDEX(Scores,1,A849):INDEX(Scores,1000,A849),Grade),"")</f>
        <v/>
      </c>
      <c r="J849" s="128" t="str">
        <f>IF(B849&lt;&gt;"",_xlfn.VAR.S(INDEX(Scores,1,A849):INDEX(Scores,1000,A849)),"")</f>
        <v/>
      </c>
      <c r="K849" s="128" t="str">
        <f>IF(B849&lt;&gt;"",_xlfn.STDEV.S(INDEX(Scores,1,A849):INDEX(Scores,1000,A849)),"")</f>
        <v/>
      </c>
    </row>
    <row r="850" spans="1:11" x14ac:dyDescent="0.35">
      <c r="A850" s="122" t="str">
        <f t="shared" si="26"/>
        <v/>
      </c>
      <c r="B850" s="124" t="str">
        <f>IFERROR(LOOKUP(A850,'2. Enter scores'!$G$12:$AE$12,'2. Enter scores'!$G$14:$AE$14),"")</f>
        <v/>
      </c>
      <c r="C850" s="116" t="str">
        <f>IF(B850&lt;&gt;"",MIN(INDEX(Scores,1,A850):INDEX(Scores,1000,A850)),"")</f>
        <v/>
      </c>
      <c r="D850" s="116" t="str">
        <f>IF(B850&lt;&gt;"",MAX(INDEX(Scores,1,A850):INDEX(Scores,1000,A850)),"")</f>
        <v/>
      </c>
      <c r="E850" s="116" t="str">
        <f t="shared" si="25"/>
        <v/>
      </c>
      <c r="F850" s="116" t="str">
        <f>IF(B850&lt;&gt;"",SUM(INDEX(Scores,1,A850):INDEX(Scores,1000,A850))/(Number_of_participants*E850),"")</f>
        <v/>
      </c>
      <c r="G850" s="116" t="str">
        <f>IF(B850&lt;&gt;"",CORREL(INDEX(Scores,1,A850):INDEX(Scores,1000,A850),INDEX(Rest_scores,1,A850):INDEX(Rest_scores,1000,A850)),"")</f>
        <v/>
      </c>
      <c r="H850" s="116" t="str">
        <f>IF(B850&lt;&gt;"",CORREL(INDEX(Scores,1,A850):INDEX(Scores,1000,A850),Total_score),"")</f>
        <v/>
      </c>
      <c r="I850" s="116" t="str">
        <f>IF(B850&lt;&gt;"",CORREL(INDEX(Scores,1,A850):INDEX(Scores,1000,A850),Grade),"")</f>
        <v/>
      </c>
      <c r="J850" s="128" t="str">
        <f>IF(B850&lt;&gt;"",_xlfn.VAR.S(INDEX(Scores,1,A850):INDEX(Scores,1000,A850)),"")</f>
        <v/>
      </c>
      <c r="K850" s="128" t="str">
        <f>IF(B850&lt;&gt;"",_xlfn.STDEV.S(INDEX(Scores,1,A850):INDEX(Scores,1000,A850)),"")</f>
        <v/>
      </c>
    </row>
    <row r="851" spans="1:11" x14ac:dyDescent="0.35">
      <c r="A851" s="122" t="str">
        <f t="shared" si="26"/>
        <v/>
      </c>
      <c r="B851" s="124" t="str">
        <f>IFERROR(LOOKUP(A851,'2. Enter scores'!$G$12:$AE$12,'2. Enter scores'!$G$14:$AE$14),"")</f>
        <v/>
      </c>
      <c r="C851" s="116" t="str">
        <f>IF(B851&lt;&gt;"",MIN(INDEX(Scores,1,A851):INDEX(Scores,1000,A851)),"")</f>
        <v/>
      </c>
      <c r="D851" s="116" t="str">
        <f>IF(B851&lt;&gt;"",MAX(INDEX(Scores,1,A851):INDEX(Scores,1000,A851)),"")</f>
        <v/>
      </c>
      <c r="E851" s="116" t="str">
        <f t="shared" ref="E851:E914" si="27">IF(B851&lt;&gt;"",INDEX(Theoretical_maximum_item_score,A851),"")</f>
        <v/>
      </c>
      <c r="F851" s="116" t="str">
        <f>IF(B851&lt;&gt;"",SUM(INDEX(Scores,1,A851):INDEX(Scores,1000,A851))/(Number_of_participants*E851),"")</f>
        <v/>
      </c>
      <c r="G851" s="116" t="str">
        <f>IF(B851&lt;&gt;"",CORREL(INDEX(Scores,1,A851):INDEX(Scores,1000,A851),INDEX(Rest_scores,1,A851):INDEX(Rest_scores,1000,A851)),"")</f>
        <v/>
      </c>
      <c r="H851" s="116" t="str">
        <f>IF(B851&lt;&gt;"",CORREL(INDEX(Scores,1,A851):INDEX(Scores,1000,A851),Total_score),"")</f>
        <v/>
      </c>
      <c r="I851" s="116" t="str">
        <f>IF(B851&lt;&gt;"",CORREL(INDEX(Scores,1,A851):INDEX(Scores,1000,A851),Grade),"")</f>
        <v/>
      </c>
      <c r="J851" s="128" t="str">
        <f>IF(B851&lt;&gt;"",_xlfn.VAR.S(INDEX(Scores,1,A851):INDEX(Scores,1000,A851)),"")</f>
        <v/>
      </c>
      <c r="K851" s="128" t="str">
        <f>IF(B851&lt;&gt;"",_xlfn.STDEV.S(INDEX(Scores,1,A851):INDEX(Scores,1000,A851)),"")</f>
        <v/>
      </c>
    </row>
    <row r="852" spans="1:11" x14ac:dyDescent="0.35">
      <c r="A852" s="122" t="str">
        <f t="shared" ref="A852:A915" si="28">IF(A851&lt;&gt;"",IF(Number_of_criteria&gt;=(A851+1),(A851+1),""),"")</f>
        <v/>
      </c>
      <c r="B852" s="124" t="str">
        <f>IFERROR(LOOKUP(A852,'2. Enter scores'!$G$12:$AE$12,'2. Enter scores'!$G$14:$AE$14),"")</f>
        <v/>
      </c>
      <c r="C852" s="116" t="str">
        <f>IF(B852&lt;&gt;"",MIN(INDEX(Scores,1,A852):INDEX(Scores,1000,A852)),"")</f>
        <v/>
      </c>
      <c r="D852" s="116" t="str">
        <f>IF(B852&lt;&gt;"",MAX(INDEX(Scores,1,A852):INDEX(Scores,1000,A852)),"")</f>
        <v/>
      </c>
      <c r="E852" s="116" t="str">
        <f t="shared" si="27"/>
        <v/>
      </c>
      <c r="F852" s="116" t="str">
        <f>IF(B852&lt;&gt;"",SUM(INDEX(Scores,1,A852):INDEX(Scores,1000,A852))/(Number_of_participants*E852),"")</f>
        <v/>
      </c>
      <c r="G852" s="116" t="str">
        <f>IF(B852&lt;&gt;"",CORREL(INDEX(Scores,1,A852):INDEX(Scores,1000,A852),INDEX(Rest_scores,1,A852):INDEX(Rest_scores,1000,A852)),"")</f>
        <v/>
      </c>
      <c r="H852" s="116" t="str">
        <f>IF(B852&lt;&gt;"",CORREL(INDEX(Scores,1,A852):INDEX(Scores,1000,A852),Total_score),"")</f>
        <v/>
      </c>
      <c r="I852" s="116" t="str">
        <f>IF(B852&lt;&gt;"",CORREL(INDEX(Scores,1,A852):INDEX(Scores,1000,A852),Grade),"")</f>
        <v/>
      </c>
      <c r="J852" s="128" t="str">
        <f>IF(B852&lt;&gt;"",_xlfn.VAR.S(INDEX(Scores,1,A852):INDEX(Scores,1000,A852)),"")</f>
        <v/>
      </c>
      <c r="K852" s="128" t="str">
        <f>IF(B852&lt;&gt;"",_xlfn.STDEV.S(INDEX(Scores,1,A852):INDEX(Scores,1000,A852)),"")</f>
        <v/>
      </c>
    </row>
    <row r="853" spans="1:11" x14ac:dyDescent="0.35">
      <c r="A853" s="122" t="str">
        <f t="shared" si="28"/>
        <v/>
      </c>
      <c r="B853" s="124" t="str">
        <f>IFERROR(LOOKUP(A853,'2. Enter scores'!$G$12:$AE$12,'2. Enter scores'!$G$14:$AE$14),"")</f>
        <v/>
      </c>
      <c r="C853" s="116" t="str">
        <f>IF(B853&lt;&gt;"",MIN(INDEX(Scores,1,A853):INDEX(Scores,1000,A853)),"")</f>
        <v/>
      </c>
      <c r="D853" s="116" t="str">
        <f>IF(B853&lt;&gt;"",MAX(INDEX(Scores,1,A853):INDEX(Scores,1000,A853)),"")</f>
        <v/>
      </c>
      <c r="E853" s="116" t="str">
        <f t="shared" si="27"/>
        <v/>
      </c>
      <c r="F853" s="116" t="str">
        <f>IF(B853&lt;&gt;"",SUM(INDEX(Scores,1,A853):INDEX(Scores,1000,A853))/(Number_of_participants*E853),"")</f>
        <v/>
      </c>
      <c r="G853" s="116" t="str">
        <f>IF(B853&lt;&gt;"",CORREL(INDEX(Scores,1,A853):INDEX(Scores,1000,A853),INDEX(Rest_scores,1,A853):INDEX(Rest_scores,1000,A853)),"")</f>
        <v/>
      </c>
      <c r="H853" s="116" t="str">
        <f>IF(B853&lt;&gt;"",CORREL(INDEX(Scores,1,A853):INDEX(Scores,1000,A853),Total_score),"")</f>
        <v/>
      </c>
      <c r="I853" s="116" t="str">
        <f>IF(B853&lt;&gt;"",CORREL(INDEX(Scores,1,A853):INDEX(Scores,1000,A853),Grade),"")</f>
        <v/>
      </c>
      <c r="J853" s="128" t="str">
        <f>IF(B853&lt;&gt;"",_xlfn.VAR.S(INDEX(Scores,1,A853):INDEX(Scores,1000,A853)),"")</f>
        <v/>
      </c>
      <c r="K853" s="128" t="str">
        <f>IF(B853&lt;&gt;"",_xlfn.STDEV.S(INDEX(Scores,1,A853):INDEX(Scores,1000,A853)),"")</f>
        <v/>
      </c>
    </row>
    <row r="854" spans="1:11" x14ac:dyDescent="0.35">
      <c r="A854" s="122" t="str">
        <f t="shared" si="28"/>
        <v/>
      </c>
      <c r="B854" s="124" t="str">
        <f>IFERROR(LOOKUP(A854,'2. Enter scores'!$G$12:$AE$12,'2. Enter scores'!$G$14:$AE$14),"")</f>
        <v/>
      </c>
      <c r="C854" s="116" t="str">
        <f>IF(B854&lt;&gt;"",MIN(INDEX(Scores,1,A854):INDEX(Scores,1000,A854)),"")</f>
        <v/>
      </c>
      <c r="D854" s="116" t="str">
        <f>IF(B854&lt;&gt;"",MAX(INDEX(Scores,1,A854):INDEX(Scores,1000,A854)),"")</f>
        <v/>
      </c>
      <c r="E854" s="116" t="str">
        <f t="shared" si="27"/>
        <v/>
      </c>
      <c r="F854" s="116" t="str">
        <f>IF(B854&lt;&gt;"",SUM(INDEX(Scores,1,A854):INDEX(Scores,1000,A854))/(Number_of_participants*E854),"")</f>
        <v/>
      </c>
      <c r="G854" s="116" t="str">
        <f>IF(B854&lt;&gt;"",CORREL(INDEX(Scores,1,A854):INDEX(Scores,1000,A854),INDEX(Rest_scores,1,A854):INDEX(Rest_scores,1000,A854)),"")</f>
        <v/>
      </c>
      <c r="H854" s="116" t="str">
        <f>IF(B854&lt;&gt;"",CORREL(INDEX(Scores,1,A854):INDEX(Scores,1000,A854),Total_score),"")</f>
        <v/>
      </c>
      <c r="I854" s="116" t="str">
        <f>IF(B854&lt;&gt;"",CORREL(INDEX(Scores,1,A854):INDEX(Scores,1000,A854),Grade),"")</f>
        <v/>
      </c>
      <c r="J854" s="128" t="str">
        <f>IF(B854&lt;&gt;"",_xlfn.VAR.S(INDEX(Scores,1,A854):INDEX(Scores,1000,A854)),"")</f>
        <v/>
      </c>
      <c r="K854" s="128" t="str">
        <f>IF(B854&lt;&gt;"",_xlfn.STDEV.S(INDEX(Scores,1,A854):INDEX(Scores,1000,A854)),"")</f>
        <v/>
      </c>
    </row>
    <row r="855" spans="1:11" x14ac:dyDescent="0.35">
      <c r="A855" s="122" t="str">
        <f t="shared" si="28"/>
        <v/>
      </c>
      <c r="B855" s="124" t="str">
        <f>IFERROR(LOOKUP(A855,'2. Enter scores'!$G$12:$AE$12,'2. Enter scores'!$G$14:$AE$14),"")</f>
        <v/>
      </c>
      <c r="C855" s="116" t="str">
        <f>IF(B855&lt;&gt;"",MIN(INDEX(Scores,1,A855):INDEX(Scores,1000,A855)),"")</f>
        <v/>
      </c>
      <c r="D855" s="116" t="str">
        <f>IF(B855&lt;&gt;"",MAX(INDEX(Scores,1,A855):INDEX(Scores,1000,A855)),"")</f>
        <v/>
      </c>
      <c r="E855" s="116" t="str">
        <f t="shared" si="27"/>
        <v/>
      </c>
      <c r="F855" s="116" t="str">
        <f>IF(B855&lt;&gt;"",SUM(INDEX(Scores,1,A855):INDEX(Scores,1000,A855))/(Number_of_participants*E855),"")</f>
        <v/>
      </c>
      <c r="G855" s="116" t="str">
        <f>IF(B855&lt;&gt;"",CORREL(INDEX(Scores,1,A855):INDEX(Scores,1000,A855),INDEX(Rest_scores,1,A855):INDEX(Rest_scores,1000,A855)),"")</f>
        <v/>
      </c>
      <c r="H855" s="116" t="str">
        <f>IF(B855&lt;&gt;"",CORREL(INDEX(Scores,1,A855):INDEX(Scores,1000,A855),Total_score),"")</f>
        <v/>
      </c>
      <c r="I855" s="116" t="str">
        <f>IF(B855&lt;&gt;"",CORREL(INDEX(Scores,1,A855):INDEX(Scores,1000,A855),Grade),"")</f>
        <v/>
      </c>
      <c r="J855" s="128" t="str">
        <f>IF(B855&lt;&gt;"",_xlfn.VAR.S(INDEX(Scores,1,A855):INDEX(Scores,1000,A855)),"")</f>
        <v/>
      </c>
      <c r="K855" s="128" t="str">
        <f>IF(B855&lt;&gt;"",_xlfn.STDEV.S(INDEX(Scores,1,A855):INDEX(Scores,1000,A855)),"")</f>
        <v/>
      </c>
    </row>
    <row r="856" spans="1:11" x14ac:dyDescent="0.35">
      <c r="A856" s="122" t="str">
        <f t="shared" si="28"/>
        <v/>
      </c>
      <c r="B856" s="124" t="str">
        <f>IFERROR(LOOKUP(A856,'2. Enter scores'!$G$12:$AE$12,'2. Enter scores'!$G$14:$AE$14),"")</f>
        <v/>
      </c>
      <c r="C856" s="116" t="str">
        <f>IF(B856&lt;&gt;"",MIN(INDEX(Scores,1,A856):INDEX(Scores,1000,A856)),"")</f>
        <v/>
      </c>
      <c r="D856" s="116" t="str">
        <f>IF(B856&lt;&gt;"",MAX(INDEX(Scores,1,A856):INDEX(Scores,1000,A856)),"")</f>
        <v/>
      </c>
      <c r="E856" s="116" t="str">
        <f t="shared" si="27"/>
        <v/>
      </c>
      <c r="F856" s="116" t="str">
        <f>IF(B856&lt;&gt;"",SUM(INDEX(Scores,1,A856):INDEX(Scores,1000,A856))/(Number_of_participants*E856),"")</f>
        <v/>
      </c>
      <c r="G856" s="116" t="str">
        <f>IF(B856&lt;&gt;"",CORREL(INDEX(Scores,1,A856):INDEX(Scores,1000,A856),INDEX(Rest_scores,1,A856):INDEX(Rest_scores,1000,A856)),"")</f>
        <v/>
      </c>
      <c r="H856" s="116" t="str">
        <f>IF(B856&lt;&gt;"",CORREL(INDEX(Scores,1,A856):INDEX(Scores,1000,A856),Total_score),"")</f>
        <v/>
      </c>
      <c r="I856" s="116" t="str">
        <f>IF(B856&lt;&gt;"",CORREL(INDEX(Scores,1,A856):INDEX(Scores,1000,A856),Grade),"")</f>
        <v/>
      </c>
      <c r="J856" s="128" t="str">
        <f>IF(B856&lt;&gt;"",_xlfn.VAR.S(INDEX(Scores,1,A856):INDEX(Scores,1000,A856)),"")</f>
        <v/>
      </c>
      <c r="K856" s="128" t="str">
        <f>IF(B856&lt;&gt;"",_xlfn.STDEV.S(INDEX(Scores,1,A856):INDEX(Scores,1000,A856)),"")</f>
        <v/>
      </c>
    </row>
    <row r="857" spans="1:11" x14ac:dyDescent="0.35">
      <c r="A857" s="122" t="str">
        <f t="shared" si="28"/>
        <v/>
      </c>
      <c r="B857" s="124" t="str">
        <f>IFERROR(LOOKUP(A857,'2. Enter scores'!$G$12:$AE$12,'2. Enter scores'!$G$14:$AE$14),"")</f>
        <v/>
      </c>
      <c r="C857" s="116" t="str">
        <f>IF(B857&lt;&gt;"",MIN(INDEX(Scores,1,A857):INDEX(Scores,1000,A857)),"")</f>
        <v/>
      </c>
      <c r="D857" s="116" t="str">
        <f>IF(B857&lt;&gt;"",MAX(INDEX(Scores,1,A857):INDEX(Scores,1000,A857)),"")</f>
        <v/>
      </c>
      <c r="E857" s="116" t="str">
        <f t="shared" si="27"/>
        <v/>
      </c>
      <c r="F857" s="116" t="str">
        <f>IF(B857&lt;&gt;"",SUM(INDEX(Scores,1,A857):INDEX(Scores,1000,A857))/(Number_of_participants*E857),"")</f>
        <v/>
      </c>
      <c r="G857" s="116" t="str">
        <f>IF(B857&lt;&gt;"",CORREL(INDEX(Scores,1,A857):INDEX(Scores,1000,A857),INDEX(Rest_scores,1,A857):INDEX(Rest_scores,1000,A857)),"")</f>
        <v/>
      </c>
      <c r="H857" s="116" t="str">
        <f>IF(B857&lt;&gt;"",CORREL(INDEX(Scores,1,A857):INDEX(Scores,1000,A857),Total_score),"")</f>
        <v/>
      </c>
      <c r="I857" s="116" t="str">
        <f>IF(B857&lt;&gt;"",CORREL(INDEX(Scores,1,A857):INDEX(Scores,1000,A857),Grade),"")</f>
        <v/>
      </c>
      <c r="J857" s="128" t="str">
        <f>IF(B857&lt;&gt;"",_xlfn.VAR.S(INDEX(Scores,1,A857):INDEX(Scores,1000,A857)),"")</f>
        <v/>
      </c>
      <c r="K857" s="128" t="str">
        <f>IF(B857&lt;&gt;"",_xlfn.STDEV.S(INDEX(Scores,1,A857):INDEX(Scores,1000,A857)),"")</f>
        <v/>
      </c>
    </row>
    <row r="858" spans="1:11" x14ac:dyDescent="0.35">
      <c r="A858" s="122" t="str">
        <f t="shared" si="28"/>
        <v/>
      </c>
      <c r="B858" s="124" t="str">
        <f>IFERROR(LOOKUP(A858,'2. Enter scores'!$G$12:$AE$12,'2. Enter scores'!$G$14:$AE$14),"")</f>
        <v/>
      </c>
      <c r="C858" s="116" t="str">
        <f>IF(B858&lt;&gt;"",MIN(INDEX(Scores,1,A858):INDEX(Scores,1000,A858)),"")</f>
        <v/>
      </c>
      <c r="D858" s="116" t="str">
        <f>IF(B858&lt;&gt;"",MAX(INDEX(Scores,1,A858):INDEX(Scores,1000,A858)),"")</f>
        <v/>
      </c>
      <c r="E858" s="116" t="str">
        <f t="shared" si="27"/>
        <v/>
      </c>
      <c r="F858" s="116" t="str">
        <f>IF(B858&lt;&gt;"",SUM(INDEX(Scores,1,A858):INDEX(Scores,1000,A858))/(Number_of_participants*E858),"")</f>
        <v/>
      </c>
      <c r="G858" s="116" t="str">
        <f>IF(B858&lt;&gt;"",CORREL(INDEX(Scores,1,A858):INDEX(Scores,1000,A858),INDEX(Rest_scores,1,A858):INDEX(Rest_scores,1000,A858)),"")</f>
        <v/>
      </c>
      <c r="H858" s="116" t="str">
        <f>IF(B858&lt;&gt;"",CORREL(INDEX(Scores,1,A858):INDEX(Scores,1000,A858),Total_score),"")</f>
        <v/>
      </c>
      <c r="I858" s="116" t="str">
        <f>IF(B858&lt;&gt;"",CORREL(INDEX(Scores,1,A858):INDEX(Scores,1000,A858),Grade),"")</f>
        <v/>
      </c>
      <c r="J858" s="128" t="str">
        <f>IF(B858&lt;&gt;"",_xlfn.VAR.S(INDEX(Scores,1,A858):INDEX(Scores,1000,A858)),"")</f>
        <v/>
      </c>
      <c r="K858" s="128" t="str">
        <f>IF(B858&lt;&gt;"",_xlfn.STDEV.S(INDEX(Scores,1,A858):INDEX(Scores,1000,A858)),"")</f>
        <v/>
      </c>
    </row>
    <row r="859" spans="1:11" x14ac:dyDescent="0.35">
      <c r="A859" s="122" t="str">
        <f t="shared" si="28"/>
        <v/>
      </c>
      <c r="B859" s="124" t="str">
        <f>IFERROR(LOOKUP(A859,'2. Enter scores'!$G$12:$AE$12,'2. Enter scores'!$G$14:$AE$14),"")</f>
        <v/>
      </c>
      <c r="C859" s="116" t="str">
        <f>IF(B859&lt;&gt;"",MIN(INDEX(Scores,1,A859):INDEX(Scores,1000,A859)),"")</f>
        <v/>
      </c>
      <c r="D859" s="116" t="str">
        <f>IF(B859&lt;&gt;"",MAX(INDEX(Scores,1,A859):INDEX(Scores,1000,A859)),"")</f>
        <v/>
      </c>
      <c r="E859" s="116" t="str">
        <f t="shared" si="27"/>
        <v/>
      </c>
      <c r="F859" s="116" t="str">
        <f>IF(B859&lt;&gt;"",SUM(INDEX(Scores,1,A859):INDEX(Scores,1000,A859))/(Number_of_participants*E859),"")</f>
        <v/>
      </c>
      <c r="G859" s="116" t="str">
        <f>IF(B859&lt;&gt;"",CORREL(INDEX(Scores,1,A859):INDEX(Scores,1000,A859),INDEX(Rest_scores,1,A859):INDEX(Rest_scores,1000,A859)),"")</f>
        <v/>
      </c>
      <c r="H859" s="116" t="str">
        <f>IF(B859&lt;&gt;"",CORREL(INDEX(Scores,1,A859):INDEX(Scores,1000,A859),Total_score),"")</f>
        <v/>
      </c>
      <c r="I859" s="116" t="str">
        <f>IF(B859&lt;&gt;"",CORREL(INDEX(Scores,1,A859):INDEX(Scores,1000,A859),Grade),"")</f>
        <v/>
      </c>
      <c r="J859" s="128" t="str">
        <f>IF(B859&lt;&gt;"",_xlfn.VAR.S(INDEX(Scores,1,A859):INDEX(Scores,1000,A859)),"")</f>
        <v/>
      </c>
      <c r="K859" s="128" t="str">
        <f>IF(B859&lt;&gt;"",_xlfn.STDEV.S(INDEX(Scores,1,A859):INDEX(Scores,1000,A859)),"")</f>
        <v/>
      </c>
    </row>
    <row r="860" spans="1:11" x14ac:dyDescent="0.35">
      <c r="A860" s="122" t="str">
        <f t="shared" si="28"/>
        <v/>
      </c>
      <c r="B860" s="124" t="str">
        <f>IFERROR(LOOKUP(A860,'2. Enter scores'!$G$12:$AE$12,'2. Enter scores'!$G$14:$AE$14),"")</f>
        <v/>
      </c>
      <c r="C860" s="116" t="str">
        <f>IF(B860&lt;&gt;"",MIN(INDEX(Scores,1,A860):INDEX(Scores,1000,A860)),"")</f>
        <v/>
      </c>
      <c r="D860" s="116" t="str">
        <f>IF(B860&lt;&gt;"",MAX(INDEX(Scores,1,A860):INDEX(Scores,1000,A860)),"")</f>
        <v/>
      </c>
      <c r="E860" s="116" t="str">
        <f t="shared" si="27"/>
        <v/>
      </c>
      <c r="F860" s="116" t="str">
        <f>IF(B860&lt;&gt;"",SUM(INDEX(Scores,1,A860):INDEX(Scores,1000,A860))/(Number_of_participants*E860),"")</f>
        <v/>
      </c>
      <c r="G860" s="116" t="str">
        <f>IF(B860&lt;&gt;"",CORREL(INDEX(Scores,1,A860):INDEX(Scores,1000,A860),INDEX(Rest_scores,1,A860):INDEX(Rest_scores,1000,A860)),"")</f>
        <v/>
      </c>
      <c r="H860" s="116" t="str">
        <f>IF(B860&lt;&gt;"",CORREL(INDEX(Scores,1,A860):INDEX(Scores,1000,A860),Total_score),"")</f>
        <v/>
      </c>
      <c r="I860" s="116" t="str">
        <f>IF(B860&lt;&gt;"",CORREL(INDEX(Scores,1,A860):INDEX(Scores,1000,A860),Grade),"")</f>
        <v/>
      </c>
      <c r="J860" s="128" t="str">
        <f>IF(B860&lt;&gt;"",_xlfn.VAR.S(INDEX(Scores,1,A860):INDEX(Scores,1000,A860)),"")</f>
        <v/>
      </c>
      <c r="K860" s="128" t="str">
        <f>IF(B860&lt;&gt;"",_xlfn.STDEV.S(INDEX(Scores,1,A860):INDEX(Scores,1000,A860)),"")</f>
        <v/>
      </c>
    </row>
    <row r="861" spans="1:11" x14ac:dyDescent="0.35">
      <c r="A861" s="122" t="str">
        <f t="shared" si="28"/>
        <v/>
      </c>
      <c r="B861" s="124" t="str">
        <f>IFERROR(LOOKUP(A861,'2. Enter scores'!$G$12:$AE$12,'2. Enter scores'!$G$14:$AE$14),"")</f>
        <v/>
      </c>
      <c r="C861" s="116" t="str">
        <f>IF(B861&lt;&gt;"",MIN(INDEX(Scores,1,A861):INDEX(Scores,1000,A861)),"")</f>
        <v/>
      </c>
      <c r="D861" s="116" t="str">
        <f>IF(B861&lt;&gt;"",MAX(INDEX(Scores,1,A861):INDEX(Scores,1000,A861)),"")</f>
        <v/>
      </c>
      <c r="E861" s="116" t="str">
        <f t="shared" si="27"/>
        <v/>
      </c>
      <c r="F861" s="116" t="str">
        <f>IF(B861&lt;&gt;"",SUM(INDEX(Scores,1,A861):INDEX(Scores,1000,A861))/(Number_of_participants*E861),"")</f>
        <v/>
      </c>
      <c r="G861" s="116" t="str">
        <f>IF(B861&lt;&gt;"",CORREL(INDEX(Scores,1,A861):INDEX(Scores,1000,A861),INDEX(Rest_scores,1,A861):INDEX(Rest_scores,1000,A861)),"")</f>
        <v/>
      </c>
      <c r="H861" s="116" t="str">
        <f>IF(B861&lt;&gt;"",CORREL(INDEX(Scores,1,A861):INDEX(Scores,1000,A861),Total_score),"")</f>
        <v/>
      </c>
      <c r="I861" s="116" t="str">
        <f>IF(B861&lt;&gt;"",CORREL(INDEX(Scores,1,A861):INDEX(Scores,1000,A861),Grade),"")</f>
        <v/>
      </c>
      <c r="J861" s="128" t="str">
        <f>IF(B861&lt;&gt;"",_xlfn.VAR.S(INDEX(Scores,1,A861):INDEX(Scores,1000,A861)),"")</f>
        <v/>
      </c>
      <c r="K861" s="128" t="str">
        <f>IF(B861&lt;&gt;"",_xlfn.STDEV.S(INDEX(Scores,1,A861):INDEX(Scores,1000,A861)),"")</f>
        <v/>
      </c>
    </row>
    <row r="862" spans="1:11" x14ac:dyDescent="0.35">
      <c r="A862" s="122" t="str">
        <f t="shared" si="28"/>
        <v/>
      </c>
      <c r="B862" s="124" t="str">
        <f>IFERROR(LOOKUP(A862,'2. Enter scores'!$G$12:$AE$12,'2. Enter scores'!$G$14:$AE$14),"")</f>
        <v/>
      </c>
      <c r="C862" s="116" t="str">
        <f>IF(B862&lt;&gt;"",MIN(INDEX(Scores,1,A862):INDEX(Scores,1000,A862)),"")</f>
        <v/>
      </c>
      <c r="D862" s="116" t="str">
        <f>IF(B862&lt;&gt;"",MAX(INDEX(Scores,1,A862):INDEX(Scores,1000,A862)),"")</f>
        <v/>
      </c>
      <c r="E862" s="116" t="str">
        <f t="shared" si="27"/>
        <v/>
      </c>
      <c r="F862" s="116" t="str">
        <f>IF(B862&lt;&gt;"",SUM(INDEX(Scores,1,A862):INDEX(Scores,1000,A862))/(Number_of_participants*E862),"")</f>
        <v/>
      </c>
      <c r="G862" s="116" t="str">
        <f>IF(B862&lt;&gt;"",CORREL(INDEX(Scores,1,A862):INDEX(Scores,1000,A862),INDEX(Rest_scores,1,A862):INDEX(Rest_scores,1000,A862)),"")</f>
        <v/>
      </c>
      <c r="H862" s="116" t="str">
        <f>IF(B862&lt;&gt;"",CORREL(INDEX(Scores,1,A862):INDEX(Scores,1000,A862),Total_score),"")</f>
        <v/>
      </c>
      <c r="I862" s="116" t="str">
        <f>IF(B862&lt;&gt;"",CORREL(INDEX(Scores,1,A862):INDEX(Scores,1000,A862),Grade),"")</f>
        <v/>
      </c>
      <c r="J862" s="128" t="str">
        <f>IF(B862&lt;&gt;"",_xlfn.VAR.S(INDEX(Scores,1,A862):INDEX(Scores,1000,A862)),"")</f>
        <v/>
      </c>
      <c r="K862" s="128" t="str">
        <f>IF(B862&lt;&gt;"",_xlfn.STDEV.S(INDEX(Scores,1,A862):INDEX(Scores,1000,A862)),"")</f>
        <v/>
      </c>
    </row>
    <row r="863" spans="1:11" x14ac:dyDescent="0.35">
      <c r="A863" s="122" t="str">
        <f t="shared" si="28"/>
        <v/>
      </c>
      <c r="B863" s="124" t="str">
        <f>IFERROR(LOOKUP(A863,'2. Enter scores'!$G$12:$AE$12,'2. Enter scores'!$G$14:$AE$14),"")</f>
        <v/>
      </c>
      <c r="C863" s="116" t="str">
        <f>IF(B863&lt;&gt;"",MIN(INDEX(Scores,1,A863):INDEX(Scores,1000,A863)),"")</f>
        <v/>
      </c>
      <c r="D863" s="116" t="str">
        <f>IF(B863&lt;&gt;"",MAX(INDEX(Scores,1,A863):INDEX(Scores,1000,A863)),"")</f>
        <v/>
      </c>
      <c r="E863" s="116" t="str">
        <f t="shared" si="27"/>
        <v/>
      </c>
      <c r="F863" s="116" t="str">
        <f>IF(B863&lt;&gt;"",SUM(INDEX(Scores,1,A863):INDEX(Scores,1000,A863))/(Number_of_participants*E863),"")</f>
        <v/>
      </c>
      <c r="G863" s="116" t="str">
        <f>IF(B863&lt;&gt;"",CORREL(INDEX(Scores,1,A863):INDEX(Scores,1000,A863),INDEX(Rest_scores,1,A863):INDEX(Rest_scores,1000,A863)),"")</f>
        <v/>
      </c>
      <c r="H863" s="116" t="str">
        <f>IF(B863&lt;&gt;"",CORREL(INDEX(Scores,1,A863):INDEX(Scores,1000,A863),Total_score),"")</f>
        <v/>
      </c>
      <c r="I863" s="116" t="str">
        <f>IF(B863&lt;&gt;"",CORREL(INDEX(Scores,1,A863):INDEX(Scores,1000,A863),Grade),"")</f>
        <v/>
      </c>
      <c r="J863" s="128" t="str">
        <f>IF(B863&lt;&gt;"",_xlfn.VAR.S(INDEX(Scores,1,A863):INDEX(Scores,1000,A863)),"")</f>
        <v/>
      </c>
      <c r="K863" s="128" t="str">
        <f>IF(B863&lt;&gt;"",_xlfn.STDEV.S(INDEX(Scores,1,A863):INDEX(Scores,1000,A863)),"")</f>
        <v/>
      </c>
    </row>
    <row r="864" spans="1:11" x14ac:dyDescent="0.35">
      <c r="A864" s="122" t="str">
        <f t="shared" si="28"/>
        <v/>
      </c>
      <c r="B864" s="124" t="str">
        <f>IFERROR(LOOKUP(A864,'2. Enter scores'!$G$12:$AE$12,'2. Enter scores'!$G$14:$AE$14),"")</f>
        <v/>
      </c>
      <c r="C864" s="116" t="str">
        <f>IF(B864&lt;&gt;"",MIN(INDEX(Scores,1,A864):INDEX(Scores,1000,A864)),"")</f>
        <v/>
      </c>
      <c r="D864" s="116" t="str">
        <f>IF(B864&lt;&gt;"",MAX(INDEX(Scores,1,A864):INDEX(Scores,1000,A864)),"")</f>
        <v/>
      </c>
      <c r="E864" s="116" t="str">
        <f t="shared" si="27"/>
        <v/>
      </c>
      <c r="F864" s="116" t="str">
        <f>IF(B864&lt;&gt;"",SUM(INDEX(Scores,1,A864):INDEX(Scores,1000,A864))/(Number_of_participants*E864),"")</f>
        <v/>
      </c>
      <c r="G864" s="116" t="str">
        <f>IF(B864&lt;&gt;"",CORREL(INDEX(Scores,1,A864):INDEX(Scores,1000,A864),INDEX(Rest_scores,1,A864):INDEX(Rest_scores,1000,A864)),"")</f>
        <v/>
      </c>
      <c r="H864" s="116" t="str">
        <f>IF(B864&lt;&gt;"",CORREL(INDEX(Scores,1,A864):INDEX(Scores,1000,A864),Total_score),"")</f>
        <v/>
      </c>
      <c r="I864" s="116" t="str">
        <f>IF(B864&lt;&gt;"",CORREL(INDEX(Scores,1,A864):INDEX(Scores,1000,A864),Grade),"")</f>
        <v/>
      </c>
      <c r="J864" s="128" t="str">
        <f>IF(B864&lt;&gt;"",_xlfn.VAR.S(INDEX(Scores,1,A864):INDEX(Scores,1000,A864)),"")</f>
        <v/>
      </c>
      <c r="K864" s="128" t="str">
        <f>IF(B864&lt;&gt;"",_xlfn.STDEV.S(INDEX(Scores,1,A864):INDEX(Scores,1000,A864)),"")</f>
        <v/>
      </c>
    </row>
    <row r="865" spans="1:11" x14ac:dyDescent="0.35">
      <c r="A865" s="122" t="str">
        <f t="shared" si="28"/>
        <v/>
      </c>
      <c r="B865" s="124" t="str">
        <f>IFERROR(LOOKUP(A865,'2. Enter scores'!$G$12:$AE$12,'2. Enter scores'!$G$14:$AE$14),"")</f>
        <v/>
      </c>
      <c r="C865" s="116" t="str">
        <f>IF(B865&lt;&gt;"",MIN(INDEX(Scores,1,A865):INDEX(Scores,1000,A865)),"")</f>
        <v/>
      </c>
      <c r="D865" s="116" t="str">
        <f>IF(B865&lt;&gt;"",MAX(INDEX(Scores,1,A865):INDEX(Scores,1000,A865)),"")</f>
        <v/>
      </c>
      <c r="E865" s="116" t="str">
        <f t="shared" si="27"/>
        <v/>
      </c>
      <c r="F865" s="116" t="str">
        <f>IF(B865&lt;&gt;"",SUM(INDEX(Scores,1,A865):INDEX(Scores,1000,A865))/(Number_of_participants*E865),"")</f>
        <v/>
      </c>
      <c r="G865" s="116" t="str">
        <f>IF(B865&lt;&gt;"",CORREL(INDEX(Scores,1,A865):INDEX(Scores,1000,A865),INDEX(Rest_scores,1,A865):INDEX(Rest_scores,1000,A865)),"")</f>
        <v/>
      </c>
      <c r="H865" s="116" t="str">
        <f>IF(B865&lt;&gt;"",CORREL(INDEX(Scores,1,A865):INDEX(Scores,1000,A865),Total_score),"")</f>
        <v/>
      </c>
      <c r="I865" s="116" t="str">
        <f>IF(B865&lt;&gt;"",CORREL(INDEX(Scores,1,A865):INDEX(Scores,1000,A865),Grade),"")</f>
        <v/>
      </c>
      <c r="J865" s="128" t="str">
        <f>IF(B865&lt;&gt;"",_xlfn.VAR.S(INDEX(Scores,1,A865):INDEX(Scores,1000,A865)),"")</f>
        <v/>
      </c>
      <c r="K865" s="128" t="str">
        <f>IF(B865&lt;&gt;"",_xlfn.STDEV.S(INDEX(Scores,1,A865):INDEX(Scores,1000,A865)),"")</f>
        <v/>
      </c>
    </row>
    <row r="866" spans="1:11" x14ac:dyDescent="0.35">
      <c r="A866" s="122" t="str">
        <f t="shared" si="28"/>
        <v/>
      </c>
      <c r="B866" s="124" t="str">
        <f>IFERROR(LOOKUP(A866,'2. Enter scores'!$G$12:$AE$12,'2. Enter scores'!$G$14:$AE$14),"")</f>
        <v/>
      </c>
      <c r="C866" s="116" t="str">
        <f>IF(B866&lt;&gt;"",MIN(INDEX(Scores,1,A866):INDEX(Scores,1000,A866)),"")</f>
        <v/>
      </c>
      <c r="D866" s="116" t="str">
        <f>IF(B866&lt;&gt;"",MAX(INDEX(Scores,1,A866):INDEX(Scores,1000,A866)),"")</f>
        <v/>
      </c>
      <c r="E866" s="116" t="str">
        <f t="shared" si="27"/>
        <v/>
      </c>
      <c r="F866" s="116" t="str">
        <f>IF(B866&lt;&gt;"",SUM(INDEX(Scores,1,A866):INDEX(Scores,1000,A866))/(Number_of_participants*E866),"")</f>
        <v/>
      </c>
      <c r="G866" s="116" t="str">
        <f>IF(B866&lt;&gt;"",CORREL(INDEX(Scores,1,A866):INDEX(Scores,1000,A866),INDEX(Rest_scores,1,A866):INDEX(Rest_scores,1000,A866)),"")</f>
        <v/>
      </c>
      <c r="H866" s="116" t="str">
        <f>IF(B866&lt;&gt;"",CORREL(INDEX(Scores,1,A866):INDEX(Scores,1000,A866),Total_score),"")</f>
        <v/>
      </c>
      <c r="I866" s="116" t="str">
        <f>IF(B866&lt;&gt;"",CORREL(INDEX(Scores,1,A866):INDEX(Scores,1000,A866),Grade),"")</f>
        <v/>
      </c>
      <c r="J866" s="128" t="str">
        <f>IF(B866&lt;&gt;"",_xlfn.VAR.S(INDEX(Scores,1,A866):INDEX(Scores,1000,A866)),"")</f>
        <v/>
      </c>
      <c r="K866" s="128" t="str">
        <f>IF(B866&lt;&gt;"",_xlfn.STDEV.S(INDEX(Scores,1,A866):INDEX(Scores,1000,A866)),"")</f>
        <v/>
      </c>
    </row>
    <row r="867" spans="1:11" x14ac:dyDescent="0.35">
      <c r="A867" s="122" t="str">
        <f t="shared" si="28"/>
        <v/>
      </c>
      <c r="B867" s="124" t="str">
        <f>IFERROR(LOOKUP(A867,'2. Enter scores'!$G$12:$AE$12,'2. Enter scores'!$G$14:$AE$14),"")</f>
        <v/>
      </c>
      <c r="C867" s="116" t="str">
        <f>IF(B867&lt;&gt;"",MIN(INDEX(Scores,1,A867):INDEX(Scores,1000,A867)),"")</f>
        <v/>
      </c>
      <c r="D867" s="116" t="str">
        <f>IF(B867&lt;&gt;"",MAX(INDEX(Scores,1,A867):INDEX(Scores,1000,A867)),"")</f>
        <v/>
      </c>
      <c r="E867" s="116" t="str">
        <f t="shared" si="27"/>
        <v/>
      </c>
      <c r="F867" s="116" t="str">
        <f>IF(B867&lt;&gt;"",SUM(INDEX(Scores,1,A867):INDEX(Scores,1000,A867))/(Number_of_participants*E867),"")</f>
        <v/>
      </c>
      <c r="G867" s="116" t="str">
        <f>IF(B867&lt;&gt;"",CORREL(INDEX(Scores,1,A867):INDEX(Scores,1000,A867),INDEX(Rest_scores,1,A867):INDEX(Rest_scores,1000,A867)),"")</f>
        <v/>
      </c>
      <c r="H867" s="116" t="str">
        <f>IF(B867&lt;&gt;"",CORREL(INDEX(Scores,1,A867):INDEX(Scores,1000,A867),Total_score),"")</f>
        <v/>
      </c>
      <c r="I867" s="116" t="str">
        <f>IF(B867&lt;&gt;"",CORREL(INDEX(Scores,1,A867):INDEX(Scores,1000,A867),Grade),"")</f>
        <v/>
      </c>
      <c r="J867" s="128" t="str">
        <f>IF(B867&lt;&gt;"",_xlfn.VAR.S(INDEX(Scores,1,A867):INDEX(Scores,1000,A867)),"")</f>
        <v/>
      </c>
      <c r="K867" s="128" t="str">
        <f>IF(B867&lt;&gt;"",_xlfn.STDEV.S(INDEX(Scores,1,A867):INDEX(Scores,1000,A867)),"")</f>
        <v/>
      </c>
    </row>
    <row r="868" spans="1:11" x14ac:dyDescent="0.35">
      <c r="A868" s="122" t="str">
        <f t="shared" si="28"/>
        <v/>
      </c>
      <c r="B868" s="124" t="str">
        <f>IFERROR(LOOKUP(A868,'2. Enter scores'!$G$12:$AE$12,'2. Enter scores'!$G$14:$AE$14),"")</f>
        <v/>
      </c>
      <c r="C868" s="116" t="str">
        <f>IF(B868&lt;&gt;"",MIN(INDEX(Scores,1,A868):INDEX(Scores,1000,A868)),"")</f>
        <v/>
      </c>
      <c r="D868" s="116" t="str">
        <f>IF(B868&lt;&gt;"",MAX(INDEX(Scores,1,A868):INDEX(Scores,1000,A868)),"")</f>
        <v/>
      </c>
      <c r="E868" s="116" t="str">
        <f t="shared" si="27"/>
        <v/>
      </c>
      <c r="F868" s="116" t="str">
        <f>IF(B868&lt;&gt;"",SUM(INDEX(Scores,1,A868):INDEX(Scores,1000,A868))/(Number_of_participants*E868),"")</f>
        <v/>
      </c>
      <c r="G868" s="116" t="str">
        <f>IF(B868&lt;&gt;"",CORREL(INDEX(Scores,1,A868):INDEX(Scores,1000,A868),INDEX(Rest_scores,1,A868):INDEX(Rest_scores,1000,A868)),"")</f>
        <v/>
      </c>
      <c r="H868" s="116" t="str">
        <f>IF(B868&lt;&gt;"",CORREL(INDEX(Scores,1,A868):INDEX(Scores,1000,A868),Total_score),"")</f>
        <v/>
      </c>
      <c r="I868" s="116" t="str">
        <f>IF(B868&lt;&gt;"",CORREL(INDEX(Scores,1,A868):INDEX(Scores,1000,A868),Grade),"")</f>
        <v/>
      </c>
      <c r="J868" s="128" t="str">
        <f>IF(B868&lt;&gt;"",_xlfn.VAR.S(INDEX(Scores,1,A868):INDEX(Scores,1000,A868)),"")</f>
        <v/>
      </c>
      <c r="K868" s="128" t="str">
        <f>IF(B868&lt;&gt;"",_xlfn.STDEV.S(INDEX(Scores,1,A868):INDEX(Scores,1000,A868)),"")</f>
        <v/>
      </c>
    </row>
    <row r="869" spans="1:11" x14ac:dyDescent="0.35">
      <c r="A869" s="122" t="str">
        <f t="shared" si="28"/>
        <v/>
      </c>
      <c r="B869" s="124" t="str">
        <f>IFERROR(LOOKUP(A869,'2. Enter scores'!$G$12:$AE$12,'2. Enter scores'!$G$14:$AE$14),"")</f>
        <v/>
      </c>
      <c r="C869" s="116" t="str">
        <f>IF(B869&lt;&gt;"",MIN(INDEX(Scores,1,A869):INDEX(Scores,1000,A869)),"")</f>
        <v/>
      </c>
      <c r="D869" s="116" t="str">
        <f>IF(B869&lt;&gt;"",MAX(INDEX(Scores,1,A869):INDEX(Scores,1000,A869)),"")</f>
        <v/>
      </c>
      <c r="E869" s="116" t="str">
        <f t="shared" si="27"/>
        <v/>
      </c>
      <c r="F869" s="116" t="str">
        <f>IF(B869&lt;&gt;"",SUM(INDEX(Scores,1,A869):INDEX(Scores,1000,A869))/(Number_of_participants*E869),"")</f>
        <v/>
      </c>
      <c r="G869" s="116" t="str">
        <f>IF(B869&lt;&gt;"",CORREL(INDEX(Scores,1,A869):INDEX(Scores,1000,A869),INDEX(Rest_scores,1,A869):INDEX(Rest_scores,1000,A869)),"")</f>
        <v/>
      </c>
      <c r="H869" s="116" t="str">
        <f>IF(B869&lt;&gt;"",CORREL(INDEX(Scores,1,A869):INDEX(Scores,1000,A869),Total_score),"")</f>
        <v/>
      </c>
      <c r="I869" s="116" t="str">
        <f>IF(B869&lt;&gt;"",CORREL(INDEX(Scores,1,A869):INDEX(Scores,1000,A869),Grade),"")</f>
        <v/>
      </c>
      <c r="J869" s="128" t="str">
        <f>IF(B869&lt;&gt;"",_xlfn.VAR.S(INDEX(Scores,1,A869):INDEX(Scores,1000,A869)),"")</f>
        <v/>
      </c>
      <c r="K869" s="128" t="str">
        <f>IF(B869&lt;&gt;"",_xlfn.STDEV.S(INDEX(Scores,1,A869):INDEX(Scores,1000,A869)),"")</f>
        <v/>
      </c>
    </row>
    <row r="870" spans="1:11" x14ac:dyDescent="0.35">
      <c r="A870" s="122" t="str">
        <f t="shared" si="28"/>
        <v/>
      </c>
      <c r="B870" s="124" t="str">
        <f>IFERROR(LOOKUP(A870,'2. Enter scores'!$G$12:$AE$12,'2. Enter scores'!$G$14:$AE$14),"")</f>
        <v/>
      </c>
      <c r="C870" s="116" t="str">
        <f>IF(B870&lt;&gt;"",MIN(INDEX(Scores,1,A870):INDEX(Scores,1000,A870)),"")</f>
        <v/>
      </c>
      <c r="D870" s="116" t="str">
        <f>IF(B870&lt;&gt;"",MAX(INDEX(Scores,1,A870):INDEX(Scores,1000,A870)),"")</f>
        <v/>
      </c>
      <c r="E870" s="116" t="str">
        <f t="shared" si="27"/>
        <v/>
      </c>
      <c r="F870" s="116" t="str">
        <f>IF(B870&lt;&gt;"",SUM(INDEX(Scores,1,A870):INDEX(Scores,1000,A870))/(Number_of_participants*E870),"")</f>
        <v/>
      </c>
      <c r="G870" s="116" t="str">
        <f>IF(B870&lt;&gt;"",CORREL(INDEX(Scores,1,A870):INDEX(Scores,1000,A870),INDEX(Rest_scores,1,A870):INDEX(Rest_scores,1000,A870)),"")</f>
        <v/>
      </c>
      <c r="H870" s="116" t="str">
        <f>IF(B870&lt;&gt;"",CORREL(INDEX(Scores,1,A870):INDEX(Scores,1000,A870),Total_score),"")</f>
        <v/>
      </c>
      <c r="I870" s="116" t="str">
        <f>IF(B870&lt;&gt;"",CORREL(INDEX(Scores,1,A870):INDEX(Scores,1000,A870),Grade),"")</f>
        <v/>
      </c>
      <c r="J870" s="128" t="str">
        <f>IF(B870&lt;&gt;"",_xlfn.VAR.S(INDEX(Scores,1,A870):INDEX(Scores,1000,A870)),"")</f>
        <v/>
      </c>
      <c r="K870" s="128" t="str">
        <f>IF(B870&lt;&gt;"",_xlfn.STDEV.S(INDEX(Scores,1,A870):INDEX(Scores,1000,A870)),"")</f>
        <v/>
      </c>
    </row>
    <row r="871" spans="1:11" x14ac:dyDescent="0.35">
      <c r="A871" s="122" t="str">
        <f t="shared" si="28"/>
        <v/>
      </c>
      <c r="B871" s="124" t="str">
        <f>IFERROR(LOOKUP(A871,'2. Enter scores'!$G$12:$AE$12,'2. Enter scores'!$G$14:$AE$14),"")</f>
        <v/>
      </c>
      <c r="C871" s="116" t="str">
        <f>IF(B871&lt;&gt;"",MIN(INDEX(Scores,1,A871):INDEX(Scores,1000,A871)),"")</f>
        <v/>
      </c>
      <c r="D871" s="116" t="str">
        <f>IF(B871&lt;&gt;"",MAX(INDEX(Scores,1,A871):INDEX(Scores,1000,A871)),"")</f>
        <v/>
      </c>
      <c r="E871" s="116" t="str">
        <f t="shared" si="27"/>
        <v/>
      </c>
      <c r="F871" s="116" t="str">
        <f>IF(B871&lt;&gt;"",SUM(INDEX(Scores,1,A871):INDEX(Scores,1000,A871))/(Number_of_participants*E871),"")</f>
        <v/>
      </c>
      <c r="G871" s="116" t="str">
        <f>IF(B871&lt;&gt;"",CORREL(INDEX(Scores,1,A871):INDEX(Scores,1000,A871),INDEX(Rest_scores,1,A871):INDEX(Rest_scores,1000,A871)),"")</f>
        <v/>
      </c>
      <c r="H871" s="116" t="str">
        <f>IF(B871&lt;&gt;"",CORREL(INDEX(Scores,1,A871):INDEX(Scores,1000,A871),Total_score),"")</f>
        <v/>
      </c>
      <c r="I871" s="116" t="str">
        <f>IF(B871&lt;&gt;"",CORREL(INDEX(Scores,1,A871):INDEX(Scores,1000,A871),Grade),"")</f>
        <v/>
      </c>
      <c r="J871" s="128" t="str">
        <f>IF(B871&lt;&gt;"",_xlfn.VAR.S(INDEX(Scores,1,A871):INDEX(Scores,1000,A871)),"")</f>
        <v/>
      </c>
      <c r="K871" s="128" t="str">
        <f>IF(B871&lt;&gt;"",_xlfn.STDEV.S(INDEX(Scores,1,A871):INDEX(Scores,1000,A871)),"")</f>
        <v/>
      </c>
    </row>
    <row r="872" spans="1:11" x14ac:dyDescent="0.35">
      <c r="A872" s="122" t="str">
        <f t="shared" si="28"/>
        <v/>
      </c>
      <c r="B872" s="124" t="str">
        <f>IFERROR(LOOKUP(A872,'2. Enter scores'!$G$12:$AE$12,'2. Enter scores'!$G$14:$AE$14),"")</f>
        <v/>
      </c>
      <c r="C872" s="116" t="str">
        <f>IF(B872&lt;&gt;"",MIN(INDEX(Scores,1,A872):INDEX(Scores,1000,A872)),"")</f>
        <v/>
      </c>
      <c r="D872" s="116" t="str">
        <f>IF(B872&lt;&gt;"",MAX(INDEX(Scores,1,A872):INDEX(Scores,1000,A872)),"")</f>
        <v/>
      </c>
      <c r="E872" s="116" t="str">
        <f t="shared" si="27"/>
        <v/>
      </c>
      <c r="F872" s="116" t="str">
        <f>IF(B872&lt;&gt;"",SUM(INDEX(Scores,1,A872):INDEX(Scores,1000,A872))/(Number_of_participants*E872),"")</f>
        <v/>
      </c>
      <c r="G872" s="116" t="str">
        <f>IF(B872&lt;&gt;"",CORREL(INDEX(Scores,1,A872):INDEX(Scores,1000,A872),INDEX(Rest_scores,1,A872):INDEX(Rest_scores,1000,A872)),"")</f>
        <v/>
      </c>
      <c r="H872" s="116" t="str">
        <f>IF(B872&lt;&gt;"",CORREL(INDEX(Scores,1,A872):INDEX(Scores,1000,A872),Total_score),"")</f>
        <v/>
      </c>
      <c r="I872" s="116" t="str">
        <f>IF(B872&lt;&gt;"",CORREL(INDEX(Scores,1,A872):INDEX(Scores,1000,A872),Grade),"")</f>
        <v/>
      </c>
      <c r="J872" s="128" t="str">
        <f>IF(B872&lt;&gt;"",_xlfn.VAR.S(INDEX(Scores,1,A872):INDEX(Scores,1000,A872)),"")</f>
        <v/>
      </c>
      <c r="K872" s="128" t="str">
        <f>IF(B872&lt;&gt;"",_xlfn.STDEV.S(INDEX(Scores,1,A872):INDEX(Scores,1000,A872)),"")</f>
        <v/>
      </c>
    </row>
    <row r="873" spans="1:11" x14ac:dyDescent="0.35">
      <c r="A873" s="122" t="str">
        <f t="shared" si="28"/>
        <v/>
      </c>
      <c r="B873" s="124" t="str">
        <f>IFERROR(LOOKUP(A873,'2. Enter scores'!$G$12:$AE$12,'2. Enter scores'!$G$14:$AE$14),"")</f>
        <v/>
      </c>
      <c r="C873" s="116" t="str">
        <f>IF(B873&lt;&gt;"",MIN(INDEX(Scores,1,A873):INDEX(Scores,1000,A873)),"")</f>
        <v/>
      </c>
      <c r="D873" s="116" t="str">
        <f>IF(B873&lt;&gt;"",MAX(INDEX(Scores,1,A873):INDEX(Scores,1000,A873)),"")</f>
        <v/>
      </c>
      <c r="E873" s="116" t="str">
        <f t="shared" si="27"/>
        <v/>
      </c>
      <c r="F873" s="116" t="str">
        <f>IF(B873&lt;&gt;"",SUM(INDEX(Scores,1,A873):INDEX(Scores,1000,A873))/(Number_of_participants*E873),"")</f>
        <v/>
      </c>
      <c r="G873" s="116" t="str">
        <f>IF(B873&lt;&gt;"",CORREL(INDEX(Scores,1,A873):INDEX(Scores,1000,A873),INDEX(Rest_scores,1,A873):INDEX(Rest_scores,1000,A873)),"")</f>
        <v/>
      </c>
      <c r="H873" s="116" t="str">
        <f>IF(B873&lt;&gt;"",CORREL(INDEX(Scores,1,A873):INDEX(Scores,1000,A873),Total_score),"")</f>
        <v/>
      </c>
      <c r="I873" s="116" t="str">
        <f>IF(B873&lt;&gt;"",CORREL(INDEX(Scores,1,A873):INDEX(Scores,1000,A873),Grade),"")</f>
        <v/>
      </c>
      <c r="J873" s="128" t="str">
        <f>IF(B873&lt;&gt;"",_xlfn.VAR.S(INDEX(Scores,1,A873):INDEX(Scores,1000,A873)),"")</f>
        <v/>
      </c>
      <c r="K873" s="128" t="str">
        <f>IF(B873&lt;&gt;"",_xlfn.STDEV.S(INDEX(Scores,1,A873):INDEX(Scores,1000,A873)),"")</f>
        <v/>
      </c>
    </row>
    <row r="874" spans="1:11" x14ac:dyDescent="0.35">
      <c r="A874" s="122" t="str">
        <f t="shared" si="28"/>
        <v/>
      </c>
      <c r="B874" s="124" t="str">
        <f>IFERROR(LOOKUP(A874,'2. Enter scores'!$G$12:$AE$12,'2. Enter scores'!$G$14:$AE$14),"")</f>
        <v/>
      </c>
      <c r="C874" s="116" t="str">
        <f>IF(B874&lt;&gt;"",MIN(INDEX(Scores,1,A874):INDEX(Scores,1000,A874)),"")</f>
        <v/>
      </c>
      <c r="D874" s="116" t="str">
        <f>IF(B874&lt;&gt;"",MAX(INDEX(Scores,1,A874):INDEX(Scores,1000,A874)),"")</f>
        <v/>
      </c>
      <c r="E874" s="116" t="str">
        <f t="shared" si="27"/>
        <v/>
      </c>
      <c r="F874" s="116" t="str">
        <f>IF(B874&lt;&gt;"",SUM(INDEX(Scores,1,A874):INDEX(Scores,1000,A874))/(Number_of_participants*E874),"")</f>
        <v/>
      </c>
      <c r="G874" s="116" t="str">
        <f>IF(B874&lt;&gt;"",CORREL(INDEX(Scores,1,A874):INDEX(Scores,1000,A874),INDEX(Rest_scores,1,A874):INDEX(Rest_scores,1000,A874)),"")</f>
        <v/>
      </c>
      <c r="H874" s="116" t="str">
        <f>IF(B874&lt;&gt;"",CORREL(INDEX(Scores,1,A874):INDEX(Scores,1000,A874),Total_score),"")</f>
        <v/>
      </c>
      <c r="I874" s="116" t="str">
        <f>IF(B874&lt;&gt;"",CORREL(INDEX(Scores,1,A874):INDEX(Scores,1000,A874),Grade),"")</f>
        <v/>
      </c>
      <c r="J874" s="128" t="str">
        <f>IF(B874&lt;&gt;"",_xlfn.VAR.S(INDEX(Scores,1,A874):INDEX(Scores,1000,A874)),"")</f>
        <v/>
      </c>
      <c r="K874" s="128" t="str">
        <f>IF(B874&lt;&gt;"",_xlfn.STDEV.S(INDEX(Scores,1,A874):INDEX(Scores,1000,A874)),"")</f>
        <v/>
      </c>
    </row>
    <row r="875" spans="1:11" x14ac:dyDescent="0.35">
      <c r="A875" s="122" t="str">
        <f t="shared" si="28"/>
        <v/>
      </c>
      <c r="B875" s="124" t="str">
        <f>IFERROR(LOOKUP(A875,'2. Enter scores'!$G$12:$AE$12,'2. Enter scores'!$G$14:$AE$14),"")</f>
        <v/>
      </c>
      <c r="C875" s="116" t="str">
        <f>IF(B875&lt;&gt;"",MIN(INDEX(Scores,1,A875):INDEX(Scores,1000,A875)),"")</f>
        <v/>
      </c>
      <c r="D875" s="116" t="str">
        <f>IF(B875&lt;&gt;"",MAX(INDEX(Scores,1,A875):INDEX(Scores,1000,A875)),"")</f>
        <v/>
      </c>
      <c r="E875" s="116" t="str">
        <f t="shared" si="27"/>
        <v/>
      </c>
      <c r="F875" s="116" t="str">
        <f>IF(B875&lt;&gt;"",SUM(INDEX(Scores,1,A875):INDEX(Scores,1000,A875))/(Number_of_participants*E875),"")</f>
        <v/>
      </c>
      <c r="G875" s="116" t="str">
        <f>IF(B875&lt;&gt;"",CORREL(INDEX(Scores,1,A875):INDEX(Scores,1000,A875),INDEX(Rest_scores,1,A875):INDEX(Rest_scores,1000,A875)),"")</f>
        <v/>
      </c>
      <c r="H875" s="116" t="str">
        <f>IF(B875&lt;&gt;"",CORREL(INDEX(Scores,1,A875):INDEX(Scores,1000,A875),Total_score),"")</f>
        <v/>
      </c>
      <c r="I875" s="116" t="str">
        <f>IF(B875&lt;&gt;"",CORREL(INDEX(Scores,1,A875):INDEX(Scores,1000,A875),Grade),"")</f>
        <v/>
      </c>
      <c r="J875" s="128" t="str">
        <f>IF(B875&lt;&gt;"",_xlfn.VAR.S(INDEX(Scores,1,A875):INDEX(Scores,1000,A875)),"")</f>
        <v/>
      </c>
      <c r="K875" s="128" t="str">
        <f>IF(B875&lt;&gt;"",_xlfn.STDEV.S(INDEX(Scores,1,A875):INDEX(Scores,1000,A875)),"")</f>
        <v/>
      </c>
    </row>
    <row r="876" spans="1:11" x14ac:dyDescent="0.35">
      <c r="A876" s="122" t="str">
        <f t="shared" si="28"/>
        <v/>
      </c>
      <c r="B876" s="124" t="str">
        <f>IFERROR(LOOKUP(A876,'2. Enter scores'!$G$12:$AE$12,'2. Enter scores'!$G$14:$AE$14),"")</f>
        <v/>
      </c>
      <c r="C876" s="116" t="str">
        <f>IF(B876&lt;&gt;"",MIN(INDEX(Scores,1,A876):INDEX(Scores,1000,A876)),"")</f>
        <v/>
      </c>
      <c r="D876" s="116" t="str">
        <f>IF(B876&lt;&gt;"",MAX(INDEX(Scores,1,A876):INDEX(Scores,1000,A876)),"")</f>
        <v/>
      </c>
      <c r="E876" s="116" t="str">
        <f t="shared" si="27"/>
        <v/>
      </c>
      <c r="F876" s="116" t="str">
        <f>IF(B876&lt;&gt;"",SUM(INDEX(Scores,1,A876):INDEX(Scores,1000,A876))/(Number_of_participants*E876),"")</f>
        <v/>
      </c>
      <c r="G876" s="116" t="str">
        <f>IF(B876&lt;&gt;"",CORREL(INDEX(Scores,1,A876):INDEX(Scores,1000,A876),INDEX(Rest_scores,1,A876):INDEX(Rest_scores,1000,A876)),"")</f>
        <v/>
      </c>
      <c r="H876" s="116" t="str">
        <f>IF(B876&lt;&gt;"",CORREL(INDEX(Scores,1,A876):INDEX(Scores,1000,A876),Total_score),"")</f>
        <v/>
      </c>
      <c r="I876" s="116" t="str">
        <f>IF(B876&lt;&gt;"",CORREL(INDEX(Scores,1,A876):INDEX(Scores,1000,A876),Grade),"")</f>
        <v/>
      </c>
      <c r="J876" s="128" t="str">
        <f>IF(B876&lt;&gt;"",_xlfn.VAR.S(INDEX(Scores,1,A876):INDEX(Scores,1000,A876)),"")</f>
        <v/>
      </c>
      <c r="K876" s="128" t="str">
        <f>IF(B876&lt;&gt;"",_xlfn.STDEV.S(INDEX(Scores,1,A876):INDEX(Scores,1000,A876)),"")</f>
        <v/>
      </c>
    </row>
    <row r="877" spans="1:11" x14ac:dyDescent="0.35">
      <c r="A877" s="122" t="str">
        <f t="shared" si="28"/>
        <v/>
      </c>
      <c r="B877" s="124" t="str">
        <f>IFERROR(LOOKUP(A877,'2. Enter scores'!$G$12:$AE$12,'2. Enter scores'!$G$14:$AE$14),"")</f>
        <v/>
      </c>
      <c r="C877" s="116" t="str">
        <f>IF(B877&lt;&gt;"",MIN(INDEX(Scores,1,A877):INDEX(Scores,1000,A877)),"")</f>
        <v/>
      </c>
      <c r="D877" s="116" t="str">
        <f>IF(B877&lt;&gt;"",MAX(INDEX(Scores,1,A877):INDEX(Scores,1000,A877)),"")</f>
        <v/>
      </c>
      <c r="E877" s="116" t="str">
        <f t="shared" si="27"/>
        <v/>
      </c>
      <c r="F877" s="116" t="str">
        <f>IF(B877&lt;&gt;"",SUM(INDEX(Scores,1,A877):INDEX(Scores,1000,A877))/(Number_of_participants*E877),"")</f>
        <v/>
      </c>
      <c r="G877" s="116" t="str">
        <f>IF(B877&lt;&gt;"",CORREL(INDEX(Scores,1,A877):INDEX(Scores,1000,A877),INDEX(Rest_scores,1,A877):INDEX(Rest_scores,1000,A877)),"")</f>
        <v/>
      </c>
      <c r="H877" s="116" t="str">
        <f>IF(B877&lt;&gt;"",CORREL(INDEX(Scores,1,A877):INDEX(Scores,1000,A877),Total_score),"")</f>
        <v/>
      </c>
      <c r="I877" s="116" t="str">
        <f>IF(B877&lt;&gt;"",CORREL(INDEX(Scores,1,A877):INDEX(Scores,1000,A877),Grade),"")</f>
        <v/>
      </c>
      <c r="J877" s="128" t="str">
        <f>IF(B877&lt;&gt;"",_xlfn.VAR.S(INDEX(Scores,1,A877):INDEX(Scores,1000,A877)),"")</f>
        <v/>
      </c>
      <c r="K877" s="128" t="str">
        <f>IF(B877&lt;&gt;"",_xlfn.STDEV.S(INDEX(Scores,1,A877):INDEX(Scores,1000,A877)),"")</f>
        <v/>
      </c>
    </row>
    <row r="878" spans="1:11" x14ac:dyDescent="0.35">
      <c r="A878" s="122" t="str">
        <f t="shared" si="28"/>
        <v/>
      </c>
      <c r="B878" s="124" t="str">
        <f>IFERROR(LOOKUP(A878,'2. Enter scores'!$G$12:$AE$12,'2. Enter scores'!$G$14:$AE$14),"")</f>
        <v/>
      </c>
      <c r="C878" s="116" t="str">
        <f>IF(B878&lt;&gt;"",MIN(INDEX(Scores,1,A878):INDEX(Scores,1000,A878)),"")</f>
        <v/>
      </c>
      <c r="D878" s="116" t="str">
        <f>IF(B878&lt;&gt;"",MAX(INDEX(Scores,1,A878):INDEX(Scores,1000,A878)),"")</f>
        <v/>
      </c>
      <c r="E878" s="116" t="str">
        <f t="shared" si="27"/>
        <v/>
      </c>
      <c r="F878" s="116" t="str">
        <f>IF(B878&lt;&gt;"",SUM(INDEX(Scores,1,A878):INDEX(Scores,1000,A878))/(Number_of_participants*E878),"")</f>
        <v/>
      </c>
      <c r="G878" s="116" t="str">
        <f>IF(B878&lt;&gt;"",CORREL(INDEX(Scores,1,A878):INDEX(Scores,1000,A878),INDEX(Rest_scores,1,A878):INDEX(Rest_scores,1000,A878)),"")</f>
        <v/>
      </c>
      <c r="H878" s="116" t="str">
        <f>IF(B878&lt;&gt;"",CORREL(INDEX(Scores,1,A878):INDEX(Scores,1000,A878),Total_score),"")</f>
        <v/>
      </c>
      <c r="I878" s="116" t="str">
        <f>IF(B878&lt;&gt;"",CORREL(INDEX(Scores,1,A878):INDEX(Scores,1000,A878),Grade),"")</f>
        <v/>
      </c>
      <c r="J878" s="128" t="str">
        <f>IF(B878&lt;&gt;"",_xlfn.VAR.S(INDEX(Scores,1,A878):INDEX(Scores,1000,A878)),"")</f>
        <v/>
      </c>
      <c r="K878" s="128" t="str">
        <f>IF(B878&lt;&gt;"",_xlfn.STDEV.S(INDEX(Scores,1,A878):INDEX(Scores,1000,A878)),"")</f>
        <v/>
      </c>
    </row>
    <row r="879" spans="1:11" x14ac:dyDescent="0.35">
      <c r="A879" s="122" t="str">
        <f t="shared" si="28"/>
        <v/>
      </c>
      <c r="B879" s="124" t="str">
        <f>IFERROR(LOOKUP(A879,'2. Enter scores'!$G$12:$AE$12,'2. Enter scores'!$G$14:$AE$14),"")</f>
        <v/>
      </c>
      <c r="C879" s="116" t="str">
        <f>IF(B879&lt;&gt;"",MIN(INDEX(Scores,1,A879):INDEX(Scores,1000,A879)),"")</f>
        <v/>
      </c>
      <c r="D879" s="116" t="str">
        <f>IF(B879&lt;&gt;"",MAX(INDEX(Scores,1,A879):INDEX(Scores,1000,A879)),"")</f>
        <v/>
      </c>
      <c r="E879" s="116" t="str">
        <f t="shared" si="27"/>
        <v/>
      </c>
      <c r="F879" s="116" t="str">
        <f>IF(B879&lt;&gt;"",SUM(INDEX(Scores,1,A879):INDEX(Scores,1000,A879))/(Number_of_participants*E879),"")</f>
        <v/>
      </c>
      <c r="G879" s="116" t="str">
        <f>IF(B879&lt;&gt;"",CORREL(INDEX(Scores,1,A879):INDEX(Scores,1000,A879),INDEX(Rest_scores,1,A879):INDEX(Rest_scores,1000,A879)),"")</f>
        <v/>
      </c>
      <c r="H879" s="116" t="str">
        <f>IF(B879&lt;&gt;"",CORREL(INDEX(Scores,1,A879):INDEX(Scores,1000,A879),Total_score),"")</f>
        <v/>
      </c>
      <c r="I879" s="116" t="str">
        <f>IF(B879&lt;&gt;"",CORREL(INDEX(Scores,1,A879):INDEX(Scores,1000,A879),Grade),"")</f>
        <v/>
      </c>
      <c r="J879" s="128" t="str">
        <f>IF(B879&lt;&gt;"",_xlfn.VAR.S(INDEX(Scores,1,A879):INDEX(Scores,1000,A879)),"")</f>
        <v/>
      </c>
      <c r="K879" s="128" t="str">
        <f>IF(B879&lt;&gt;"",_xlfn.STDEV.S(INDEX(Scores,1,A879):INDEX(Scores,1000,A879)),"")</f>
        <v/>
      </c>
    </row>
    <row r="880" spans="1:11" x14ac:dyDescent="0.35">
      <c r="A880" s="122" t="str">
        <f t="shared" si="28"/>
        <v/>
      </c>
      <c r="B880" s="124" t="str">
        <f>IFERROR(LOOKUP(A880,'2. Enter scores'!$G$12:$AE$12,'2. Enter scores'!$G$14:$AE$14),"")</f>
        <v/>
      </c>
      <c r="C880" s="116" t="str">
        <f>IF(B880&lt;&gt;"",MIN(INDEX(Scores,1,A880):INDEX(Scores,1000,A880)),"")</f>
        <v/>
      </c>
      <c r="D880" s="116" t="str">
        <f>IF(B880&lt;&gt;"",MAX(INDEX(Scores,1,A880):INDEX(Scores,1000,A880)),"")</f>
        <v/>
      </c>
      <c r="E880" s="116" t="str">
        <f t="shared" si="27"/>
        <v/>
      </c>
      <c r="F880" s="116" t="str">
        <f>IF(B880&lt;&gt;"",SUM(INDEX(Scores,1,A880):INDEX(Scores,1000,A880))/(Number_of_participants*E880),"")</f>
        <v/>
      </c>
      <c r="G880" s="116" t="str">
        <f>IF(B880&lt;&gt;"",CORREL(INDEX(Scores,1,A880):INDEX(Scores,1000,A880),INDEX(Rest_scores,1,A880):INDEX(Rest_scores,1000,A880)),"")</f>
        <v/>
      </c>
      <c r="H880" s="116" t="str">
        <f>IF(B880&lt;&gt;"",CORREL(INDEX(Scores,1,A880):INDEX(Scores,1000,A880),Total_score),"")</f>
        <v/>
      </c>
      <c r="I880" s="116" t="str">
        <f>IF(B880&lt;&gt;"",CORREL(INDEX(Scores,1,A880):INDEX(Scores,1000,A880),Grade),"")</f>
        <v/>
      </c>
      <c r="J880" s="128" t="str">
        <f>IF(B880&lt;&gt;"",_xlfn.VAR.S(INDEX(Scores,1,A880):INDEX(Scores,1000,A880)),"")</f>
        <v/>
      </c>
      <c r="K880" s="128" t="str">
        <f>IF(B880&lt;&gt;"",_xlfn.STDEV.S(INDEX(Scores,1,A880):INDEX(Scores,1000,A880)),"")</f>
        <v/>
      </c>
    </row>
    <row r="881" spans="1:11" x14ac:dyDescent="0.35">
      <c r="A881" s="122" t="str">
        <f t="shared" si="28"/>
        <v/>
      </c>
      <c r="B881" s="124" t="str">
        <f>IFERROR(LOOKUP(A881,'2. Enter scores'!$G$12:$AE$12,'2. Enter scores'!$G$14:$AE$14),"")</f>
        <v/>
      </c>
      <c r="C881" s="116" t="str">
        <f>IF(B881&lt;&gt;"",MIN(INDEX(Scores,1,A881):INDEX(Scores,1000,A881)),"")</f>
        <v/>
      </c>
      <c r="D881" s="116" t="str">
        <f>IF(B881&lt;&gt;"",MAX(INDEX(Scores,1,A881):INDEX(Scores,1000,A881)),"")</f>
        <v/>
      </c>
      <c r="E881" s="116" t="str">
        <f t="shared" si="27"/>
        <v/>
      </c>
      <c r="F881" s="116" t="str">
        <f>IF(B881&lt;&gt;"",SUM(INDEX(Scores,1,A881):INDEX(Scores,1000,A881))/(Number_of_participants*E881),"")</f>
        <v/>
      </c>
      <c r="G881" s="116" t="str">
        <f>IF(B881&lt;&gt;"",CORREL(INDEX(Scores,1,A881):INDEX(Scores,1000,A881),INDEX(Rest_scores,1,A881):INDEX(Rest_scores,1000,A881)),"")</f>
        <v/>
      </c>
      <c r="H881" s="116" t="str">
        <f>IF(B881&lt;&gt;"",CORREL(INDEX(Scores,1,A881):INDEX(Scores,1000,A881),Total_score),"")</f>
        <v/>
      </c>
      <c r="I881" s="116" t="str">
        <f>IF(B881&lt;&gt;"",CORREL(INDEX(Scores,1,A881):INDEX(Scores,1000,A881),Grade),"")</f>
        <v/>
      </c>
      <c r="J881" s="128" t="str">
        <f>IF(B881&lt;&gt;"",_xlfn.VAR.S(INDEX(Scores,1,A881):INDEX(Scores,1000,A881)),"")</f>
        <v/>
      </c>
      <c r="K881" s="128" t="str">
        <f>IF(B881&lt;&gt;"",_xlfn.STDEV.S(INDEX(Scores,1,A881):INDEX(Scores,1000,A881)),"")</f>
        <v/>
      </c>
    </row>
    <row r="882" spans="1:11" x14ac:dyDescent="0.35">
      <c r="A882" s="122" t="str">
        <f t="shared" si="28"/>
        <v/>
      </c>
      <c r="B882" s="124" t="str">
        <f>IFERROR(LOOKUP(A882,'2. Enter scores'!$G$12:$AE$12,'2. Enter scores'!$G$14:$AE$14),"")</f>
        <v/>
      </c>
      <c r="C882" s="116" t="str">
        <f>IF(B882&lt;&gt;"",MIN(INDEX(Scores,1,A882):INDEX(Scores,1000,A882)),"")</f>
        <v/>
      </c>
      <c r="D882" s="116" t="str">
        <f>IF(B882&lt;&gt;"",MAX(INDEX(Scores,1,A882):INDEX(Scores,1000,A882)),"")</f>
        <v/>
      </c>
      <c r="E882" s="116" t="str">
        <f t="shared" si="27"/>
        <v/>
      </c>
      <c r="F882" s="116" t="str">
        <f>IF(B882&lt;&gt;"",SUM(INDEX(Scores,1,A882):INDEX(Scores,1000,A882))/(Number_of_participants*E882),"")</f>
        <v/>
      </c>
      <c r="G882" s="116" t="str">
        <f>IF(B882&lt;&gt;"",CORREL(INDEX(Scores,1,A882):INDEX(Scores,1000,A882),INDEX(Rest_scores,1,A882):INDEX(Rest_scores,1000,A882)),"")</f>
        <v/>
      </c>
      <c r="H882" s="116" t="str">
        <f>IF(B882&lt;&gt;"",CORREL(INDEX(Scores,1,A882):INDEX(Scores,1000,A882),Total_score),"")</f>
        <v/>
      </c>
      <c r="I882" s="116" t="str">
        <f>IF(B882&lt;&gt;"",CORREL(INDEX(Scores,1,A882):INDEX(Scores,1000,A882),Grade),"")</f>
        <v/>
      </c>
      <c r="J882" s="128" t="str">
        <f>IF(B882&lt;&gt;"",_xlfn.VAR.S(INDEX(Scores,1,A882):INDEX(Scores,1000,A882)),"")</f>
        <v/>
      </c>
      <c r="K882" s="128" t="str">
        <f>IF(B882&lt;&gt;"",_xlfn.STDEV.S(INDEX(Scores,1,A882):INDEX(Scores,1000,A882)),"")</f>
        <v/>
      </c>
    </row>
    <row r="883" spans="1:11" x14ac:dyDescent="0.35">
      <c r="A883" s="122" t="str">
        <f t="shared" si="28"/>
        <v/>
      </c>
      <c r="B883" s="124" t="str">
        <f>IFERROR(LOOKUP(A883,'2. Enter scores'!$G$12:$AE$12,'2. Enter scores'!$G$14:$AE$14),"")</f>
        <v/>
      </c>
      <c r="C883" s="116" t="str">
        <f>IF(B883&lt;&gt;"",MIN(INDEX(Scores,1,A883):INDEX(Scores,1000,A883)),"")</f>
        <v/>
      </c>
      <c r="D883" s="116" t="str">
        <f>IF(B883&lt;&gt;"",MAX(INDEX(Scores,1,A883):INDEX(Scores,1000,A883)),"")</f>
        <v/>
      </c>
      <c r="E883" s="116" t="str">
        <f t="shared" si="27"/>
        <v/>
      </c>
      <c r="F883" s="116" t="str">
        <f>IF(B883&lt;&gt;"",SUM(INDEX(Scores,1,A883):INDEX(Scores,1000,A883))/(Number_of_participants*E883),"")</f>
        <v/>
      </c>
      <c r="G883" s="116" t="str">
        <f>IF(B883&lt;&gt;"",CORREL(INDEX(Scores,1,A883):INDEX(Scores,1000,A883),INDEX(Rest_scores,1,A883):INDEX(Rest_scores,1000,A883)),"")</f>
        <v/>
      </c>
      <c r="H883" s="116" t="str">
        <f>IF(B883&lt;&gt;"",CORREL(INDEX(Scores,1,A883):INDEX(Scores,1000,A883),Total_score),"")</f>
        <v/>
      </c>
      <c r="I883" s="116" t="str">
        <f>IF(B883&lt;&gt;"",CORREL(INDEX(Scores,1,A883):INDEX(Scores,1000,A883),Grade),"")</f>
        <v/>
      </c>
      <c r="J883" s="128" t="str">
        <f>IF(B883&lt;&gt;"",_xlfn.VAR.S(INDEX(Scores,1,A883):INDEX(Scores,1000,A883)),"")</f>
        <v/>
      </c>
      <c r="K883" s="128" t="str">
        <f>IF(B883&lt;&gt;"",_xlfn.STDEV.S(INDEX(Scores,1,A883):INDEX(Scores,1000,A883)),"")</f>
        <v/>
      </c>
    </row>
    <row r="884" spans="1:11" x14ac:dyDescent="0.35">
      <c r="A884" s="122" t="str">
        <f t="shared" si="28"/>
        <v/>
      </c>
      <c r="B884" s="124" t="str">
        <f>IFERROR(LOOKUP(A884,'2. Enter scores'!$G$12:$AE$12,'2. Enter scores'!$G$14:$AE$14),"")</f>
        <v/>
      </c>
      <c r="C884" s="116" t="str">
        <f>IF(B884&lt;&gt;"",MIN(INDEX(Scores,1,A884):INDEX(Scores,1000,A884)),"")</f>
        <v/>
      </c>
      <c r="D884" s="116" t="str">
        <f>IF(B884&lt;&gt;"",MAX(INDEX(Scores,1,A884):INDEX(Scores,1000,A884)),"")</f>
        <v/>
      </c>
      <c r="E884" s="116" t="str">
        <f t="shared" si="27"/>
        <v/>
      </c>
      <c r="F884" s="116" t="str">
        <f>IF(B884&lt;&gt;"",SUM(INDEX(Scores,1,A884):INDEX(Scores,1000,A884))/(Number_of_participants*E884),"")</f>
        <v/>
      </c>
      <c r="G884" s="116" t="str">
        <f>IF(B884&lt;&gt;"",CORREL(INDEX(Scores,1,A884):INDEX(Scores,1000,A884),INDEX(Rest_scores,1,A884):INDEX(Rest_scores,1000,A884)),"")</f>
        <v/>
      </c>
      <c r="H884" s="116" t="str">
        <f>IF(B884&lt;&gt;"",CORREL(INDEX(Scores,1,A884):INDEX(Scores,1000,A884),Total_score),"")</f>
        <v/>
      </c>
      <c r="I884" s="116" t="str">
        <f>IF(B884&lt;&gt;"",CORREL(INDEX(Scores,1,A884):INDEX(Scores,1000,A884),Grade),"")</f>
        <v/>
      </c>
      <c r="J884" s="128" t="str">
        <f>IF(B884&lt;&gt;"",_xlfn.VAR.S(INDEX(Scores,1,A884):INDEX(Scores,1000,A884)),"")</f>
        <v/>
      </c>
      <c r="K884" s="128" t="str">
        <f>IF(B884&lt;&gt;"",_xlfn.STDEV.S(INDEX(Scores,1,A884):INDEX(Scores,1000,A884)),"")</f>
        <v/>
      </c>
    </row>
    <row r="885" spans="1:11" x14ac:dyDescent="0.35">
      <c r="A885" s="122" t="str">
        <f t="shared" si="28"/>
        <v/>
      </c>
      <c r="B885" s="124" t="str">
        <f>IFERROR(LOOKUP(A885,'2. Enter scores'!$G$12:$AE$12,'2. Enter scores'!$G$14:$AE$14),"")</f>
        <v/>
      </c>
      <c r="C885" s="116" t="str">
        <f>IF(B885&lt;&gt;"",MIN(INDEX(Scores,1,A885):INDEX(Scores,1000,A885)),"")</f>
        <v/>
      </c>
      <c r="D885" s="116" t="str">
        <f>IF(B885&lt;&gt;"",MAX(INDEX(Scores,1,A885):INDEX(Scores,1000,A885)),"")</f>
        <v/>
      </c>
      <c r="E885" s="116" t="str">
        <f t="shared" si="27"/>
        <v/>
      </c>
      <c r="F885" s="116" t="str">
        <f>IF(B885&lt;&gt;"",SUM(INDEX(Scores,1,A885):INDEX(Scores,1000,A885))/(Number_of_participants*E885),"")</f>
        <v/>
      </c>
      <c r="G885" s="116" t="str">
        <f>IF(B885&lt;&gt;"",CORREL(INDEX(Scores,1,A885):INDEX(Scores,1000,A885),INDEX(Rest_scores,1,A885):INDEX(Rest_scores,1000,A885)),"")</f>
        <v/>
      </c>
      <c r="H885" s="116" t="str">
        <f>IF(B885&lt;&gt;"",CORREL(INDEX(Scores,1,A885):INDEX(Scores,1000,A885),Total_score),"")</f>
        <v/>
      </c>
      <c r="I885" s="116" t="str">
        <f>IF(B885&lt;&gt;"",CORREL(INDEX(Scores,1,A885):INDEX(Scores,1000,A885),Grade),"")</f>
        <v/>
      </c>
      <c r="J885" s="128" t="str">
        <f>IF(B885&lt;&gt;"",_xlfn.VAR.S(INDEX(Scores,1,A885):INDEX(Scores,1000,A885)),"")</f>
        <v/>
      </c>
      <c r="K885" s="128" t="str">
        <f>IF(B885&lt;&gt;"",_xlfn.STDEV.S(INDEX(Scores,1,A885):INDEX(Scores,1000,A885)),"")</f>
        <v/>
      </c>
    </row>
    <row r="886" spans="1:11" x14ac:dyDescent="0.35">
      <c r="A886" s="122" t="str">
        <f t="shared" si="28"/>
        <v/>
      </c>
      <c r="B886" s="124" t="str">
        <f>IFERROR(LOOKUP(A886,'2. Enter scores'!$G$12:$AE$12,'2. Enter scores'!$G$14:$AE$14),"")</f>
        <v/>
      </c>
      <c r="C886" s="116" t="str">
        <f>IF(B886&lt;&gt;"",MIN(INDEX(Scores,1,A886):INDEX(Scores,1000,A886)),"")</f>
        <v/>
      </c>
      <c r="D886" s="116" t="str">
        <f>IF(B886&lt;&gt;"",MAX(INDEX(Scores,1,A886):INDEX(Scores,1000,A886)),"")</f>
        <v/>
      </c>
      <c r="E886" s="116" t="str">
        <f t="shared" si="27"/>
        <v/>
      </c>
      <c r="F886" s="116" t="str">
        <f>IF(B886&lt;&gt;"",SUM(INDEX(Scores,1,A886):INDEX(Scores,1000,A886))/(Number_of_participants*E886),"")</f>
        <v/>
      </c>
      <c r="G886" s="116" t="str">
        <f>IF(B886&lt;&gt;"",CORREL(INDEX(Scores,1,A886):INDEX(Scores,1000,A886),INDEX(Rest_scores,1,A886):INDEX(Rest_scores,1000,A886)),"")</f>
        <v/>
      </c>
      <c r="H886" s="116" t="str">
        <f>IF(B886&lt;&gt;"",CORREL(INDEX(Scores,1,A886):INDEX(Scores,1000,A886),Total_score),"")</f>
        <v/>
      </c>
      <c r="I886" s="116" t="str">
        <f>IF(B886&lt;&gt;"",CORREL(INDEX(Scores,1,A886):INDEX(Scores,1000,A886),Grade),"")</f>
        <v/>
      </c>
      <c r="J886" s="128" t="str">
        <f>IF(B886&lt;&gt;"",_xlfn.VAR.S(INDEX(Scores,1,A886):INDEX(Scores,1000,A886)),"")</f>
        <v/>
      </c>
      <c r="K886" s="128" t="str">
        <f>IF(B886&lt;&gt;"",_xlfn.STDEV.S(INDEX(Scores,1,A886):INDEX(Scores,1000,A886)),"")</f>
        <v/>
      </c>
    </row>
    <row r="887" spans="1:11" x14ac:dyDescent="0.35">
      <c r="A887" s="122" t="str">
        <f t="shared" si="28"/>
        <v/>
      </c>
      <c r="B887" s="124" t="str">
        <f>IFERROR(LOOKUP(A887,'2. Enter scores'!$G$12:$AE$12,'2. Enter scores'!$G$14:$AE$14),"")</f>
        <v/>
      </c>
      <c r="C887" s="116" t="str">
        <f>IF(B887&lt;&gt;"",MIN(INDEX(Scores,1,A887):INDEX(Scores,1000,A887)),"")</f>
        <v/>
      </c>
      <c r="D887" s="116" t="str">
        <f>IF(B887&lt;&gt;"",MAX(INDEX(Scores,1,A887):INDEX(Scores,1000,A887)),"")</f>
        <v/>
      </c>
      <c r="E887" s="116" t="str">
        <f t="shared" si="27"/>
        <v/>
      </c>
      <c r="F887" s="116" t="str">
        <f>IF(B887&lt;&gt;"",SUM(INDEX(Scores,1,A887):INDEX(Scores,1000,A887))/(Number_of_participants*E887),"")</f>
        <v/>
      </c>
      <c r="G887" s="116" t="str">
        <f>IF(B887&lt;&gt;"",CORREL(INDEX(Scores,1,A887):INDEX(Scores,1000,A887),INDEX(Rest_scores,1,A887):INDEX(Rest_scores,1000,A887)),"")</f>
        <v/>
      </c>
      <c r="H887" s="116" t="str">
        <f>IF(B887&lt;&gt;"",CORREL(INDEX(Scores,1,A887):INDEX(Scores,1000,A887),Total_score),"")</f>
        <v/>
      </c>
      <c r="I887" s="116" t="str">
        <f>IF(B887&lt;&gt;"",CORREL(INDEX(Scores,1,A887):INDEX(Scores,1000,A887),Grade),"")</f>
        <v/>
      </c>
      <c r="J887" s="128" t="str">
        <f>IF(B887&lt;&gt;"",_xlfn.VAR.S(INDEX(Scores,1,A887):INDEX(Scores,1000,A887)),"")</f>
        <v/>
      </c>
      <c r="K887" s="128" t="str">
        <f>IF(B887&lt;&gt;"",_xlfn.STDEV.S(INDEX(Scores,1,A887):INDEX(Scores,1000,A887)),"")</f>
        <v/>
      </c>
    </row>
    <row r="888" spans="1:11" x14ac:dyDescent="0.35">
      <c r="A888" s="122" t="str">
        <f t="shared" si="28"/>
        <v/>
      </c>
      <c r="B888" s="124" t="str">
        <f>IFERROR(LOOKUP(A888,'2. Enter scores'!$G$12:$AE$12,'2. Enter scores'!$G$14:$AE$14),"")</f>
        <v/>
      </c>
      <c r="C888" s="116" t="str">
        <f>IF(B888&lt;&gt;"",MIN(INDEX(Scores,1,A888):INDEX(Scores,1000,A888)),"")</f>
        <v/>
      </c>
      <c r="D888" s="116" t="str">
        <f>IF(B888&lt;&gt;"",MAX(INDEX(Scores,1,A888):INDEX(Scores,1000,A888)),"")</f>
        <v/>
      </c>
      <c r="E888" s="116" t="str">
        <f t="shared" si="27"/>
        <v/>
      </c>
      <c r="F888" s="116" t="str">
        <f>IF(B888&lt;&gt;"",SUM(INDEX(Scores,1,A888):INDEX(Scores,1000,A888))/(Number_of_participants*E888),"")</f>
        <v/>
      </c>
      <c r="G888" s="116" t="str">
        <f>IF(B888&lt;&gt;"",CORREL(INDEX(Scores,1,A888):INDEX(Scores,1000,A888),INDEX(Rest_scores,1,A888):INDEX(Rest_scores,1000,A888)),"")</f>
        <v/>
      </c>
      <c r="H888" s="116" t="str">
        <f>IF(B888&lt;&gt;"",CORREL(INDEX(Scores,1,A888):INDEX(Scores,1000,A888),Total_score),"")</f>
        <v/>
      </c>
      <c r="I888" s="116" t="str">
        <f>IF(B888&lt;&gt;"",CORREL(INDEX(Scores,1,A888):INDEX(Scores,1000,A888),Grade),"")</f>
        <v/>
      </c>
      <c r="J888" s="128" t="str">
        <f>IF(B888&lt;&gt;"",_xlfn.VAR.S(INDEX(Scores,1,A888):INDEX(Scores,1000,A888)),"")</f>
        <v/>
      </c>
      <c r="K888" s="128" t="str">
        <f>IF(B888&lt;&gt;"",_xlfn.STDEV.S(INDEX(Scores,1,A888):INDEX(Scores,1000,A888)),"")</f>
        <v/>
      </c>
    </row>
    <row r="889" spans="1:11" x14ac:dyDescent="0.35">
      <c r="A889" s="122" t="str">
        <f t="shared" si="28"/>
        <v/>
      </c>
      <c r="B889" s="124" t="str">
        <f>IFERROR(LOOKUP(A889,'2. Enter scores'!$G$12:$AE$12,'2. Enter scores'!$G$14:$AE$14),"")</f>
        <v/>
      </c>
      <c r="C889" s="116" t="str">
        <f>IF(B889&lt;&gt;"",MIN(INDEX(Scores,1,A889):INDEX(Scores,1000,A889)),"")</f>
        <v/>
      </c>
      <c r="D889" s="116" t="str">
        <f>IF(B889&lt;&gt;"",MAX(INDEX(Scores,1,A889):INDEX(Scores,1000,A889)),"")</f>
        <v/>
      </c>
      <c r="E889" s="116" t="str">
        <f t="shared" si="27"/>
        <v/>
      </c>
      <c r="F889" s="116" t="str">
        <f>IF(B889&lt;&gt;"",SUM(INDEX(Scores,1,A889):INDEX(Scores,1000,A889))/(Number_of_participants*E889),"")</f>
        <v/>
      </c>
      <c r="G889" s="116" t="str">
        <f>IF(B889&lt;&gt;"",CORREL(INDEX(Scores,1,A889):INDEX(Scores,1000,A889),INDEX(Rest_scores,1,A889):INDEX(Rest_scores,1000,A889)),"")</f>
        <v/>
      </c>
      <c r="H889" s="116" t="str">
        <f>IF(B889&lt;&gt;"",CORREL(INDEX(Scores,1,A889):INDEX(Scores,1000,A889),Total_score),"")</f>
        <v/>
      </c>
      <c r="I889" s="116" t="str">
        <f>IF(B889&lt;&gt;"",CORREL(INDEX(Scores,1,A889):INDEX(Scores,1000,A889),Grade),"")</f>
        <v/>
      </c>
      <c r="J889" s="128" t="str">
        <f>IF(B889&lt;&gt;"",_xlfn.VAR.S(INDEX(Scores,1,A889):INDEX(Scores,1000,A889)),"")</f>
        <v/>
      </c>
      <c r="K889" s="128" t="str">
        <f>IF(B889&lt;&gt;"",_xlfn.STDEV.S(INDEX(Scores,1,A889):INDEX(Scores,1000,A889)),"")</f>
        <v/>
      </c>
    </row>
    <row r="890" spans="1:11" x14ac:dyDescent="0.35">
      <c r="A890" s="122" t="str">
        <f t="shared" si="28"/>
        <v/>
      </c>
      <c r="B890" s="124" t="str">
        <f>IFERROR(LOOKUP(A890,'2. Enter scores'!$G$12:$AE$12,'2. Enter scores'!$G$14:$AE$14),"")</f>
        <v/>
      </c>
      <c r="C890" s="116" t="str">
        <f>IF(B890&lt;&gt;"",MIN(INDEX(Scores,1,A890):INDEX(Scores,1000,A890)),"")</f>
        <v/>
      </c>
      <c r="D890" s="116" t="str">
        <f>IF(B890&lt;&gt;"",MAX(INDEX(Scores,1,A890):INDEX(Scores,1000,A890)),"")</f>
        <v/>
      </c>
      <c r="E890" s="116" t="str">
        <f t="shared" si="27"/>
        <v/>
      </c>
      <c r="F890" s="116" t="str">
        <f>IF(B890&lt;&gt;"",SUM(INDEX(Scores,1,A890):INDEX(Scores,1000,A890))/(Number_of_participants*E890),"")</f>
        <v/>
      </c>
      <c r="G890" s="116" t="str">
        <f>IF(B890&lt;&gt;"",CORREL(INDEX(Scores,1,A890):INDEX(Scores,1000,A890),INDEX(Rest_scores,1,A890):INDEX(Rest_scores,1000,A890)),"")</f>
        <v/>
      </c>
      <c r="H890" s="116" t="str">
        <f>IF(B890&lt;&gt;"",CORREL(INDEX(Scores,1,A890):INDEX(Scores,1000,A890),Total_score),"")</f>
        <v/>
      </c>
      <c r="I890" s="116" t="str">
        <f>IF(B890&lt;&gt;"",CORREL(INDEX(Scores,1,A890):INDEX(Scores,1000,A890),Grade),"")</f>
        <v/>
      </c>
      <c r="J890" s="128" t="str">
        <f>IF(B890&lt;&gt;"",_xlfn.VAR.S(INDEX(Scores,1,A890):INDEX(Scores,1000,A890)),"")</f>
        <v/>
      </c>
      <c r="K890" s="128" t="str">
        <f>IF(B890&lt;&gt;"",_xlfn.STDEV.S(INDEX(Scores,1,A890):INDEX(Scores,1000,A890)),"")</f>
        <v/>
      </c>
    </row>
    <row r="891" spans="1:11" x14ac:dyDescent="0.35">
      <c r="A891" s="122" t="str">
        <f t="shared" si="28"/>
        <v/>
      </c>
      <c r="B891" s="124" t="str">
        <f>IFERROR(LOOKUP(A891,'2. Enter scores'!$G$12:$AE$12,'2. Enter scores'!$G$14:$AE$14),"")</f>
        <v/>
      </c>
      <c r="C891" s="116" t="str">
        <f>IF(B891&lt;&gt;"",MIN(INDEX(Scores,1,A891):INDEX(Scores,1000,A891)),"")</f>
        <v/>
      </c>
      <c r="D891" s="116" t="str">
        <f>IF(B891&lt;&gt;"",MAX(INDEX(Scores,1,A891):INDEX(Scores,1000,A891)),"")</f>
        <v/>
      </c>
      <c r="E891" s="116" t="str">
        <f t="shared" si="27"/>
        <v/>
      </c>
      <c r="F891" s="116" t="str">
        <f>IF(B891&lt;&gt;"",SUM(INDEX(Scores,1,A891):INDEX(Scores,1000,A891))/(Number_of_participants*E891),"")</f>
        <v/>
      </c>
      <c r="G891" s="116" t="str">
        <f>IF(B891&lt;&gt;"",CORREL(INDEX(Scores,1,A891):INDEX(Scores,1000,A891),INDEX(Rest_scores,1,A891):INDEX(Rest_scores,1000,A891)),"")</f>
        <v/>
      </c>
      <c r="H891" s="116" t="str">
        <f>IF(B891&lt;&gt;"",CORREL(INDEX(Scores,1,A891):INDEX(Scores,1000,A891),Total_score),"")</f>
        <v/>
      </c>
      <c r="I891" s="116" t="str">
        <f>IF(B891&lt;&gt;"",CORREL(INDEX(Scores,1,A891):INDEX(Scores,1000,A891),Grade),"")</f>
        <v/>
      </c>
      <c r="J891" s="128" t="str">
        <f>IF(B891&lt;&gt;"",_xlfn.VAR.S(INDEX(Scores,1,A891):INDEX(Scores,1000,A891)),"")</f>
        <v/>
      </c>
      <c r="K891" s="128" t="str">
        <f>IF(B891&lt;&gt;"",_xlfn.STDEV.S(INDEX(Scores,1,A891):INDEX(Scores,1000,A891)),"")</f>
        <v/>
      </c>
    </row>
    <row r="892" spans="1:11" x14ac:dyDescent="0.35">
      <c r="A892" s="122" t="str">
        <f t="shared" si="28"/>
        <v/>
      </c>
      <c r="B892" s="124" t="str">
        <f>IFERROR(LOOKUP(A892,'2. Enter scores'!$G$12:$AE$12,'2. Enter scores'!$G$14:$AE$14),"")</f>
        <v/>
      </c>
      <c r="C892" s="116" t="str">
        <f>IF(B892&lt;&gt;"",MIN(INDEX(Scores,1,A892):INDEX(Scores,1000,A892)),"")</f>
        <v/>
      </c>
      <c r="D892" s="116" t="str">
        <f>IF(B892&lt;&gt;"",MAX(INDEX(Scores,1,A892):INDEX(Scores,1000,A892)),"")</f>
        <v/>
      </c>
      <c r="E892" s="116" t="str">
        <f t="shared" si="27"/>
        <v/>
      </c>
      <c r="F892" s="116" t="str">
        <f>IF(B892&lt;&gt;"",SUM(INDEX(Scores,1,A892):INDEX(Scores,1000,A892))/(Number_of_participants*E892),"")</f>
        <v/>
      </c>
      <c r="G892" s="116" t="str">
        <f>IF(B892&lt;&gt;"",CORREL(INDEX(Scores,1,A892):INDEX(Scores,1000,A892),INDEX(Rest_scores,1,A892):INDEX(Rest_scores,1000,A892)),"")</f>
        <v/>
      </c>
      <c r="H892" s="116" t="str">
        <f>IF(B892&lt;&gt;"",CORREL(INDEX(Scores,1,A892):INDEX(Scores,1000,A892),Total_score),"")</f>
        <v/>
      </c>
      <c r="I892" s="116" t="str">
        <f>IF(B892&lt;&gt;"",CORREL(INDEX(Scores,1,A892):INDEX(Scores,1000,A892),Grade),"")</f>
        <v/>
      </c>
      <c r="J892" s="128" t="str">
        <f>IF(B892&lt;&gt;"",_xlfn.VAR.S(INDEX(Scores,1,A892):INDEX(Scores,1000,A892)),"")</f>
        <v/>
      </c>
      <c r="K892" s="128" t="str">
        <f>IF(B892&lt;&gt;"",_xlfn.STDEV.S(INDEX(Scores,1,A892):INDEX(Scores,1000,A892)),"")</f>
        <v/>
      </c>
    </row>
    <row r="893" spans="1:11" x14ac:dyDescent="0.35">
      <c r="A893" s="122" t="str">
        <f t="shared" si="28"/>
        <v/>
      </c>
      <c r="B893" s="124" t="str">
        <f>IFERROR(LOOKUP(A893,'2. Enter scores'!$G$12:$AE$12,'2. Enter scores'!$G$14:$AE$14),"")</f>
        <v/>
      </c>
      <c r="C893" s="116" t="str">
        <f>IF(B893&lt;&gt;"",MIN(INDEX(Scores,1,A893):INDEX(Scores,1000,A893)),"")</f>
        <v/>
      </c>
      <c r="D893" s="116" t="str">
        <f>IF(B893&lt;&gt;"",MAX(INDEX(Scores,1,A893):INDEX(Scores,1000,A893)),"")</f>
        <v/>
      </c>
      <c r="E893" s="116" t="str">
        <f t="shared" si="27"/>
        <v/>
      </c>
      <c r="F893" s="116" t="str">
        <f>IF(B893&lt;&gt;"",SUM(INDEX(Scores,1,A893):INDEX(Scores,1000,A893))/(Number_of_participants*E893),"")</f>
        <v/>
      </c>
      <c r="G893" s="116" t="str">
        <f>IF(B893&lt;&gt;"",CORREL(INDEX(Scores,1,A893):INDEX(Scores,1000,A893),INDEX(Rest_scores,1,A893):INDEX(Rest_scores,1000,A893)),"")</f>
        <v/>
      </c>
      <c r="H893" s="116" t="str">
        <f>IF(B893&lt;&gt;"",CORREL(INDEX(Scores,1,A893):INDEX(Scores,1000,A893),Total_score),"")</f>
        <v/>
      </c>
      <c r="I893" s="116" t="str">
        <f>IF(B893&lt;&gt;"",CORREL(INDEX(Scores,1,A893):INDEX(Scores,1000,A893),Grade),"")</f>
        <v/>
      </c>
      <c r="J893" s="128" t="str">
        <f>IF(B893&lt;&gt;"",_xlfn.VAR.S(INDEX(Scores,1,A893):INDEX(Scores,1000,A893)),"")</f>
        <v/>
      </c>
      <c r="K893" s="128" t="str">
        <f>IF(B893&lt;&gt;"",_xlfn.STDEV.S(INDEX(Scores,1,A893):INDEX(Scores,1000,A893)),"")</f>
        <v/>
      </c>
    </row>
    <row r="894" spans="1:11" x14ac:dyDescent="0.35">
      <c r="A894" s="122" t="str">
        <f t="shared" si="28"/>
        <v/>
      </c>
      <c r="B894" s="124" t="str">
        <f>IFERROR(LOOKUP(A894,'2. Enter scores'!$G$12:$AE$12,'2. Enter scores'!$G$14:$AE$14),"")</f>
        <v/>
      </c>
      <c r="C894" s="116" t="str">
        <f>IF(B894&lt;&gt;"",MIN(INDEX(Scores,1,A894):INDEX(Scores,1000,A894)),"")</f>
        <v/>
      </c>
      <c r="D894" s="116" t="str">
        <f>IF(B894&lt;&gt;"",MAX(INDEX(Scores,1,A894):INDEX(Scores,1000,A894)),"")</f>
        <v/>
      </c>
      <c r="E894" s="116" t="str">
        <f t="shared" si="27"/>
        <v/>
      </c>
      <c r="F894" s="116" t="str">
        <f>IF(B894&lt;&gt;"",SUM(INDEX(Scores,1,A894):INDEX(Scores,1000,A894))/(Number_of_participants*E894),"")</f>
        <v/>
      </c>
      <c r="G894" s="116" t="str">
        <f>IF(B894&lt;&gt;"",CORREL(INDEX(Scores,1,A894):INDEX(Scores,1000,A894),INDEX(Rest_scores,1,A894):INDEX(Rest_scores,1000,A894)),"")</f>
        <v/>
      </c>
      <c r="H894" s="116" t="str">
        <f>IF(B894&lt;&gt;"",CORREL(INDEX(Scores,1,A894):INDEX(Scores,1000,A894),Total_score),"")</f>
        <v/>
      </c>
      <c r="I894" s="116" t="str">
        <f>IF(B894&lt;&gt;"",CORREL(INDEX(Scores,1,A894):INDEX(Scores,1000,A894),Grade),"")</f>
        <v/>
      </c>
      <c r="J894" s="128" t="str">
        <f>IF(B894&lt;&gt;"",_xlfn.VAR.S(INDEX(Scores,1,A894):INDEX(Scores,1000,A894)),"")</f>
        <v/>
      </c>
      <c r="K894" s="128" t="str">
        <f>IF(B894&lt;&gt;"",_xlfn.STDEV.S(INDEX(Scores,1,A894):INDEX(Scores,1000,A894)),"")</f>
        <v/>
      </c>
    </row>
    <row r="895" spans="1:11" x14ac:dyDescent="0.35">
      <c r="A895" s="122" t="str">
        <f t="shared" si="28"/>
        <v/>
      </c>
      <c r="B895" s="124" t="str">
        <f>IFERROR(LOOKUP(A895,'2. Enter scores'!$G$12:$AE$12,'2. Enter scores'!$G$14:$AE$14),"")</f>
        <v/>
      </c>
      <c r="C895" s="116" t="str">
        <f>IF(B895&lt;&gt;"",MIN(INDEX(Scores,1,A895):INDEX(Scores,1000,A895)),"")</f>
        <v/>
      </c>
      <c r="D895" s="116" t="str">
        <f>IF(B895&lt;&gt;"",MAX(INDEX(Scores,1,A895):INDEX(Scores,1000,A895)),"")</f>
        <v/>
      </c>
      <c r="E895" s="116" t="str">
        <f t="shared" si="27"/>
        <v/>
      </c>
      <c r="F895" s="116" t="str">
        <f>IF(B895&lt;&gt;"",SUM(INDEX(Scores,1,A895):INDEX(Scores,1000,A895))/(Number_of_participants*E895),"")</f>
        <v/>
      </c>
      <c r="G895" s="116" t="str">
        <f>IF(B895&lt;&gt;"",CORREL(INDEX(Scores,1,A895):INDEX(Scores,1000,A895),INDEX(Rest_scores,1,A895):INDEX(Rest_scores,1000,A895)),"")</f>
        <v/>
      </c>
      <c r="H895" s="116" t="str">
        <f>IF(B895&lt;&gt;"",CORREL(INDEX(Scores,1,A895):INDEX(Scores,1000,A895),Total_score),"")</f>
        <v/>
      </c>
      <c r="I895" s="116" t="str">
        <f>IF(B895&lt;&gt;"",CORREL(INDEX(Scores,1,A895):INDEX(Scores,1000,A895),Grade),"")</f>
        <v/>
      </c>
      <c r="J895" s="128" t="str">
        <f>IF(B895&lt;&gt;"",_xlfn.VAR.S(INDEX(Scores,1,A895):INDEX(Scores,1000,A895)),"")</f>
        <v/>
      </c>
      <c r="K895" s="128" t="str">
        <f>IF(B895&lt;&gt;"",_xlfn.STDEV.S(INDEX(Scores,1,A895):INDEX(Scores,1000,A895)),"")</f>
        <v/>
      </c>
    </row>
    <row r="896" spans="1:11" x14ac:dyDescent="0.35">
      <c r="A896" s="122" t="str">
        <f t="shared" si="28"/>
        <v/>
      </c>
      <c r="B896" s="124" t="str">
        <f>IFERROR(LOOKUP(A896,'2. Enter scores'!$G$12:$AE$12,'2. Enter scores'!$G$14:$AE$14),"")</f>
        <v/>
      </c>
      <c r="C896" s="116" t="str">
        <f>IF(B896&lt;&gt;"",MIN(INDEX(Scores,1,A896):INDEX(Scores,1000,A896)),"")</f>
        <v/>
      </c>
      <c r="D896" s="116" t="str">
        <f>IF(B896&lt;&gt;"",MAX(INDEX(Scores,1,A896):INDEX(Scores,1000,A896)),"")</f>
        <v/>
      </c>
      <c r="E896" s="116" t="str">
        <f t="shared" si="27"/>
        <v/>
      </c>
      <c r="F896" s="116" t="str">
        <f>IF(B896&lt;&gt;"",SUM(INDEX(Scores,1,A896):INDEX(Scores,1000,A896))/(Number_of_participants*E896),"")</f>
        <v/>
      </c>
      <c r="G896" s="116" t="str">
        <f>IF(B896&lt;&gt;"",CORREL(INDEX(Scores,1,A896):INDEX(Scores,1000,A896),INDEX(Rest_scores,1,A896):INDEX(Rest_scores,1000,A896)),"")</f>
        <v/>
      </c>
      <c r="H896" s="116" t="str">
        <f>IF(B896&lt;&gt;"",CORREL(INDEX(Scores,1,A896):INDEX(Scores,1000,A896),Total_score),"")</f>
        <v/>
      </c>
      <c r="I896" s="116" t="str">
        <f>IF(B896&lt;&gt;"",CORREL(INDEX(Scores,1,A896):INDEX(Scores,1000,A896),Grade),"")</f>
        <v/>
      </c>
      <c r="J896" s="128" t="str">
        <f>IF(B896&lt;&gt;"",_xlfn.VAR.S(INDEX(Scores,1,A896):INDEX(Scores,1000,A896)),"")</f>
        <v/>
      </c>
      <c r="K896" s="128" t="str">
        <f>IF(B896&lt;&gt;"",_xlfn.STDEV.S(INDEX(Scores,1,A896):INDEX(Scores,1000,A896)),"")</f>
        <v/>
      </c>
    </row>
    <row r="897" spans="1:11" x14ac:dyDescent="0.35">
      <c r="A897" s="122" t="str">
        <f t="shared" si="28"/>
        <v/>
      </c>
      <c r="B897" s="124" t="str">
        <f>IFERROR(LOOKUP(A897,'2. Enter scores'!$G$12:$AE$12,'2. Enter scores'!$G$14:$AE$14),"")</f>
        <v/>
      </c>
      <c r="C897" s="116" t="str">
        <f>IF(B897&lt;&gt;"",MIN(INDEX(Scores,1,A897):INDEX(Scores,1000,A897)),"")</f>
        <v/>
      </c>
      <c r="D897" s="116" t="str">
        <f>IF(B897&lt;&gt;"",MAX(INDEX(Scores,1,A897):INDEX(Scores,1000,A897)),"")</f>
        <v/>
      </c>
      <c r="E897" s="116" t="str">
        <f t="shared" si="27"/>
        <v/>
      </c>
      <c r="F897" s="116" t="str">
        <f>IF(B897&lt;&gt;"",SUM(INDEX(Scores,1,A897):INDEX(Scores,1000,A897))/(Number_of_participants*E897),"")</f>
        <v/>
      </c>
      <c r="G897" s="116" t="str">
        <f>IF(B897&lt;&gt;"",CORREL(INDEX(Scores,1,A897):INDEX(Scores,1000,A897),INDEX(Rest_scores,1,A897):INDEX(Rest_scores,1000,A897)),"")</f>
        <v/>
      </c>
      <c r="H897" s="116" t="str">
        <f>IF(B897&lt;&gt;"",CORREL(INDEX(Scores,1,A897):INDEX(Scores,1000,A897),Total_score),"")</f>
        <v/>
      </c>
      <c r="I897" s="116" t="str">
        <f>IF(B897&lt;&gt;"",CORREL(INDEX(Scores,1,A897):INDEX(Scores,1000,A897),Grade),"")</f>
        <v/>
      </c>
      <c r="J897" s="128" t="str">
        <f>IF(B897&lt;&gt;"",_xlfn.VAR.S(INDEX(Scores,1,A897):INDEX(Scores,1000,A897)),"")</f>
        <v/>
      </c>
      <c r="K897" s="128" t="str">
        <f>IF(B897&lt;&gt;"",_xlfn.STDEV.S(INDEX(Scores,1,A897):INDEX(Scores,1000,A897)),"")</f>
        <v/>
      </c>
    </row>
    <row r="898" spans="1:11" x14ac:dyDescent="0.35">
      <c r="A898" s="122" t="str">
        <f t="shared" si="28"/>
        <v/>
      </c>
      <c r="B898" s="124" t="str">
        <f>IFERROR(LOOKUP(A898,'2. Enter scores'!$G$12:$AE$12,'2. Enter scores'!$G$14:$AE$14),"")</f>
        <v/>
      </c>
      <c r="C898" s="116" t="str">
        <f>IF(B898&lt;&gt;"",MIN(INDEX(Scores,1,A898):INDEX(Scores,1000,A898)),"")</f>
        <v/>
      </c>
      <c r="D898" s="116" t="str">
        <f>IF(B898&lt;&gt;"",MAX(INDEX(Scores,1,A898):INDEX(Scores,1000,A898)),"")</f>
        <v/>
      </c>
      <c r="E898" s="116" t="str">
        <f t="shared" si="27"/>
        <v/>
      </c>
      <c r="F898" s="116" t="str">
        <f>IF(B898&lt;&gt;"",SUM(INDEX(Scores,1,A898):INDEX(Scores,1000,A898))/(Number_of_participants*E898),"")</f>
        <v/>
      </c>
      <c r="G898" s="116" t="str">
        <f>IF(B898&lt;&gt;"",CORREL(INDEX(Scores,1,A898):INDEX(Scores,1000,A898),INDEX(Rest_scores,1,A898):INDEX(Rest_scores,1000,A898)),"")</f>
        <v/>
      </c>
      <c r="H898" s="116" t="str">
        <f>IF(B898&lt;&gt;"",CORREL(INDEX(Scores,1,A898):INDEX(Scores,1000,A898),Total_score),"")</f>
        <v/>
      </c>
      <c r="I898" s="116" t="str">
        <f>IF(B898&lt;&gt;"",CORREL(INDEX(Scores,1,A898):INDEX(Scores,1000,A898),Grade),"")</f>
        <v/>
      </c>
      <c r="J898" s="128" t="str">
        <f>IF(B898&lt;&gt;"",_xlfn.VAR.S(INDEX(Scores,1,A898):INDEX(Scores,1000,A898)),"")</f>
        <v/>
      </c>
      <c r="K898" s="128" t="str">
        <f>IF(B898&lt;&gt;"",_xlfn.STDEV.S(INDEX(Scores,1,A898):INDEX(Scores,1000,A898)),"")</f>
        <v/>
      </c>
    </row>
    <row r="899" spans="1:11" x14ac:dyDescent="0.35">
      <c r="A899" s="122" t="str">
        <f t="shared" si="28"/>
        <v/>
      </c>
      <c r="B899" s="124" t="str">
        <f>IFERROR(LOOKUP(A899,'2. Enter scores'!$G$12:$AE$12,'2. Enter scores'!$G$14:$AE$14),"")</f>
        <v/>
      </c>
      <c r="C899" s="116" t="str">
        <f>IF(B899&lt;&gt;"",MIN(INDEX(Scores,1,A899):INDEX(Scores,1000,A899)),"")</f>
        <v/>
      </c>
      <c r="D899" s="116" t="str">
        <f>IF(B899&lt;&gt;"",MAX(INDEX(Scores,1,A899):INDEX(Scores,1000,A899)),"")</f>
        <v/>
      </c>
      <c r="E899" s="116" t="str">
        <f t="shared" si="27"/>
        <v/>
      </c>
      <c r="F899" s="116" t="str">
        <f>IF(B899&lt;&gt;"",SUM(INDEX(Scores,1,A899):INDEX(Scores,1000,A899))/(Number_of_participants*E899),"")</f>
        <v/>
      </c>
      <c r="G899" s="116" t="str">
        <f>IF(B899&lt;&gt;"",CORREL(INDEX(Scores,1,A899):INDEX(Scores,1000,A899),INDEX(Rest_scores,1,A899):INDEX(Rest_scores,1000,A899)),"")</f>
        <v/>
      </c>
      <c r="H899" s="116" t="str">
        <f>IF(B899&lt;&gt;"",CORREL(INDEX(Scores,1,A899):INDEX(Scores,1000,A899),Total_score),"")</f>
        <v/>
      </c>
      <c r="I899" s="116" t="str">
        <f>IF(B899&lt;&gt;"",CORREL(INDEX(Scores,1,A899):INDEX(Scores,1000,A899),Grade),"")</f>
        <v/>
      </c>
      <c r="J899" s="128" t="str">
        <f>IF(B899&lt;&gt;"",_xlfn.VAR.S(INDEX(Scores,1,A899):INDEX(Scores,1000,A899)),"")</f>
        <v/>
      </c>
      <c r="K899" s="128" t="str">
        <f>IF(B899&lt;&gt;"",_xlfn.STDEV.S(INDEX(Scores,1,A899):INDEX(Scores,1000,A899)),"")</f>
        <v/>
      </c>
    </row>
    <row r="900" spans="1:11" x14ac:dyDescent="0.35">
      <c r="A900" s="122" t="str">
        <f t="shared" si="28"/>
        <v/>
      </c>
      <c r="B900" s="124" t="str">
        <f>IFERROR(LOOKUP(A900,'2. Enter scores'!$G$12:$AE$12,'2. Enter scores'!$G$14:$AE$14),"")</f>
        <v/>
      </c>
      <c r="C900" s="116" t="str">
        <f>IF(B900&lt;&gt;"",MIN(INDEX(Scores,1,A900):INDEX(Scores,1000,A900)),"")</f>
        <v/>
      </c>
      <c r="D900" s="116" t="str">
        <f>IF(B900&lt;&gt;"",MAX(INDEX(Scores,1,A900):INDEX(Scores,1000,A900)),"")</f>
        <v/>
      </c>
      <c r="E900" s="116" t="str">
        <f t="shared" si="27"/>
        <v/>
      </c>
      <c r="F900" s="116" t="str">
        <f>IF(B900&lt;&gt;"",SUM(INDEX(Scores,1,A900):INDEX(Scores,1000,A900))/(Number_of_participants*E900),"")</f>
        <v/>
      </c>
      <c r="G900" s="116" t="str">
        <f>IF(B900&lt;&gt;"",CORREL(INDEX(Scores,1,A900):INDEX(Scores,1000,A900),INDEX(Rest_scores,1,A900):INDEX(Rest_scores,1000,A900)),"")</f>
        <v/>
      </c>
      <c r="H900" s="116" t="str">
        <f>IF(B900&lt;&gt;"",CORREL(INDEX(Scores,1,A900):INDEX(Scores,1000,A900),Total_score),"")</f>
        <v/>
      </c>
      <c r="I900" s="116" t="str">
        <f>IF(B900&lt;&gt;"",CORREL(INDEX(Scores,1,A900):INDEX(Scores,1000,A900),Grade),"")</f>
        <v/>
      </c>
      <c r="J900" s="128" t="str">
        <f>IF(B900&lt;&gt;"",_xlfn.VAR.S(INDEX(Scores,1,A900):INDEX(Scores,1000,A900)),"")</f>
        <v/>
      </c>
      <c r="K900" s="128" t="str">
        <f>IF(B900&lt;&gt;"",_xlfn.STDEV.S(INDEX(Scores,1,A900):INDEX(Scores,1000,A900)),"")</f>
        <v/>
      </c>
    </row>
    <row r="901" spans="1:11" x14ac:dyDescent="0.35">
      <c r="A901" s="122" t="str">
        <f t="shared" si="28"/>
        <v/>
      </c>
      <c r="B901" s="124" t="str">
        <f>IFERROR(LOOKUP(A901,'2. Enter scores'!$G$12:$AE$12,'2. Enter scores'!$G$14:$AE$14),"")</f>
        <v/>
      </c>
      <c r="C901" s="116" t="str">
        <f>IF(B901&lt;&gt;"",MIN(INDEX(Scores,1,A901):INDEX(Scores,1000,A901)),"")</f>
        <v/>
      </c>
      <c r="D901" s="116" t="str">
        <f>IF(B901&lt;&gt;"",MAX(INDEX(Scores,1,A901):INDEX(Scores,1000,A901)),"")</f>
        <v/>
      </c>
      <c r="E901" s="116" t="str">
        <f t="shared" si="27"/>
        <v/>
      </c>
      <c r="F901" s="116" t="str">
        <f>IF(B901&lt;&gt;"",SUM(INDEX(Scores,1,A901):INDEX(Scores,1000,A901))/(Number_of_participants*E901),"")</f>
        <v/>
      </c>
      <c r="G901" s="116" t="str">
        <f>IF(B901&lt;&gt;"",CORREL(INDEX(Scores,1,A901):INDEX(Scores,1000,A901),INDEX(Rest_scores,1,A901):INDEX(Rest_scores,1000,A901)),"")</f>
        <v/>
      </c>
      <c r="H901" s="116" t="str">
        <f>IF(B901&lt;&gt;"",CORREL(INDEX(Scores,1,A901):INDEX(Scores,1000,A901),Total_score),"")</f>
        <v/>
      </c>
      <c r="I901" s="116" t="str">
        <f>IF(B901&lt;&gt;"",CORREL(INDEX(Scores,1,A901):INDEX(Scores,1000,A901),Grade),"")</f>
        <v/>
      </c>
      <c r="J901" s="128" t="str">
        <f>IF(B901&lt;&gt;"",_xlfn.VAR.S(INDEX(Scores,1,A901):INDEX(Scores,1000,A901)),"")</f>
        <v/>
      </c>
      <c r="K901" s="128" t="str">
        <f>IF(B901&lt;&gt;"",_xlfn.STDEV.S(INDEX(Scores,1,A901):INDEX(Scores,1000,A901)),"")</f>
        <v/>
      </c>
    </row>
    <row r="902" spans="1:11" x14ac:dyDescent="0.35">
      <c r="A902" s="122" t="str">
        <f t="shared" si="28"/>
        <v/>
      </c>
      <c r="B902" s="124" t="str">
        <f>IFERROR(LOOKUP(A902,'2. Enter scores'!$G$12:$AE$12,'2. Enter scores'!$G$14:$AE$14),"")</f>
        <v/>
      </c>
      <c r="C902" s="116" t="str">
        <f>IF(B902&lt;&gt;"",MIN(INDEX(Scores,1,A902):INDEX(Scores,1000,A902)),"")</f>
        <v/>
      </c>
      <c r="D902" s="116" t="str">
        <f>IF(B902&lt;&gt;"",MAX(INDEX(Scores,1,A902):INDEX(Scores,1000,A902)),"")</f>
        <v/>
      </c>
      <c r="E902" s="116" t="str">
        <f t="shared" si="27"/>
        <v/>
      </c>
      <c r="F902" s="116" t="str">
        <f>IF(B902&lt;&gt;"",SUM(INDEX(Scores,1,A902):INDEX(Scores,1000,A902))/(Number_of_participants*E902),"")</f>
        <v/>
      </c>
      <c r="G902" s="116" t="str">
        <f>IF(B902&lt;&gt;"",CORREL(INDEX(Scores,1,A902):INDEX(Scores,1000,A902),INDEX(Rest_scores,1,A902):INDEX(Rest_scores,1000,A902)),"")</f>
        <v/>
      </c>
      <c r="H902" s="116" t="str">
        <f>IF(B902&lt;&gt;"",CORREL(INDEX(Scores,1,A902):INDEX(Scores,1000,A902),Total_score),"")</f>
        <v/>
      </c>
      <c r="I902" s="116" t="str">
        <f>IF(B902&lt;&gt;"",CORREL(INDEX(Scores,1,A902):INDEX(Scores,1000,A902),Grade),"")</f>
        <v/>
      </c>
      <c r="J902" s="128" t="str">
        <f>IF(B902&lt;&gt;"",_xlfn.VAR.S(INDEX(Scores,1,A902):INDEX(Scores,1000,A902)),"")</f>
        <v/>
      </c>
      <c r="K902" s="128" t="str">
        <f>IF(B902&lt;&gt;"",_xlfn.STDEV.S(INDEX(Scores,1,A902):INDEX(Scores,1000,A902)),"")</f>
        <v/>
      </c>
    </row>
    <row r="903" spans="1:11" x14ac:dyDescent="0.35">
      <c r="A903" s="122" t="str">
        <f t="shared" si="28"/>
        <v/>
      </c>
      <c r="B903" s="124" t="str">
        <f>IFERROR(LOOKUP(A903,'2. Enter scores'!$G$12:$AE$12,'2. Enter scores'!$G$14:$AE$14),"")</f>
        <v/>
      </c>
      <c r="C903" s="116" t="str">
        <f>IF(B903&lt;&gt;"",MIN(INDEX(Scores,1,A903):INDEX(Scores,1000,A903)),"")</f>
        <v/>
      </c>
      <c r="D903" s="116" t="str">
        <f>IF(B903&lt;&gt;"",MAX(INDEX(Scores,1,A903):INDEX(Scores,1000,A903)),"")</f>
        <v/>
      </c>
      <c r="E903" s="116" t="str">
        <f t="shared" si="27"/>
        <v/>
      </c>
      <c r="F903" s="116" t="str">
        <f>IF(B903&lt;&gt;"",SUM(INDEX(Scores,1,A903):INDEX(Scores,1000,A903))/(Number_of_participants*E903),"")</f>
        <v/>
      </c>
      <c r="G903" s="116" t="str">
        <f>IF(B903&lt;&gt;"",CORREL(INDEX(Scores,1,A903):INDEX(Scores,1000,A903),INDEX(Rest_scores,1,A903):INDEX(Rest_scores,1000,A903)),"")</f>
        <v/>
      </c>
      <c r="H903" s="116" t="str">
        <f>IF(B903&lt;&gt;"",CORREL(INDEX(Scores,1,A903):INDEX(Scores,1000,A903),Total_score),"")</f>
        <v/>
      </c>
      <c r="I903" s="116" t="str">
        <f>IF(B903&lt;&gt;"",CORREL(INDEX(Scores,1,A903):INDEX(Scores,1000,A903),Grade),"")</f>
        <v/>
      </c>
      <c r="J903" s="128" t="str">
        <f>IF(B903&lt;&gt;"",_xlfn.VAR.S(INDEX(Scores,1,A903):INDEX(Scores,1000,A903)),"")</f>
        <v/>
      </c>
      <c r="K903" s="128" t="str">
        <f>IF(B903&lt;&gt;"",_xlfn.STDEV.S(INDEX(Scores,1,A903):INDEX(Scores,1000,A903)),"")</f>
        <v/>
      </c>
    </row>
    <row r="904" spans="1:11" x14ac:dyDescent="0.35">
      <c r="A904" s="122" t="str">
        <f t="shared" si="28"/>
        <v/>
      </c>
      <c r="B904" s="124" t="str">
        <f>IFERROR(LOOKUP(A904,'2. Enter scores'!$G$12:$AE$12,'2. Enter scores'!$G$14:$AE$14),"")</f>
        <v/>
      </c>
      <c r="C904" s="116" t="str">
        <f>IF(B904&lt;&gt;"",MIN(INDEX(Scores,1,A904):INDEX(Scores,1000,A904)),"")</f>
        <v/>
      </c>
      <c r="D904" s="116" t="str">
        <f>IF(B904&lt;&gt;"",MAX(INDEX(Scores,1,A904):INDEX(Scores,1000,A904)),"")</f>
        <v/>
      </c>
      <c r="E904" s="116" t="str">
        <f t="shared" si="27"/>
        <v/>
      </c>
      <c r="F904" s="116" t="str">
        <f>IF(B904&lt;&gt;"",SUM(INDEX(Scores,1,A904):INDEX(Scores,1000,A904))/(Number_of_participants*E904),"")</f>
        <v/>
      </c>
      <c r="G904" s="116" t="str">
        <f>IF(B904&lt;&gt;"",CORREL(INDEX(Scores,1,A904):INDEX(Scores,1000,A904),INDEX(Rest_scores,1,A904):INDEX(Rest_scores,1000,A904)),"")</f>
        <v/>
      </c>
      <c r="H904" s="116" t="str">
        <f>IF(B904&lt;&gt;"",CORREL(INDEX(Scores,1,A904):INDEX(Scores,1000,A904),Total_score),"")</f>
        <v/>
      </c>
      <c r="I904" s="116" t="str">
        <f>IF(B904&lt;&gt;"",CORREL(INDEX(Scores,1,A904):INDEX(Scores,1000,A904),Grade),"")</f>
        <v/>
      </c>
      <c r="J904" s="128" t="str">
        <f>IF(B904&lt;&gt;"",_xlfn.VAR.S(INDEX(Scores,1,A904):INDEX(Scores,1000,A904)),"")</f>
        <v/>
      </c>
      <c r="K904" s="128" t="str">
        <f>IF(B904&lt;&gt;"",_xlfn.STDEV.S(INDEX(Scores,1,A904):INDEX(Scores,1000,A904)),"")</f>
        <v/>
      </c>
    </row>
    <row r="905" spans="1:11" x14ac:dyDescent="0.35">
      <c r="A905" s="122" t="str">
        <f t="shared" si="28"/>
        <v/>
      </c>
      <c r="B905" s="124" t="str">
        <f>IFERROR(LOOKUP(A905,'2. Enter scores'!$G$12:$AE$12,'2. Enter scores'!$G$14:$AE$14),"")</f>
        <v/>
      </c>
      <c r="C905" s="116" t="str">
        <f>IF(B905&lt;&gt;"",MIN(INDEX(Scores,1,A905):INDEX(Scores,1000,A905)),"")</f>
        <v/>
      </c>
      <c r="D905" s="116" t="str">
        <f>IF(B905&lt;&gt;"",MAX(INDEX(Scores,1,A905):INDEX(Scores,1000,A905)),"")</f>
        <v/>
      </c>
      <c r="E905" s="116" t="str">
        <f t="shared" si="27"/>
        <v/>
      </c>
      <c r="F905" s="116" t="str">
        <f>IF(B905&lt;&gt;"",SUM(INDEX(Scores,1,A905):INDEX(Scores,1000,A905))/(Number_of_participants*E905),"")</f>
        <v/>
      </c>
      <c r="G905" s="116" t="str">
        <f>IF(B905&lt;&gt;"",CORREL(INDEX(Scores,1,A905):INDEX(Scores,1000,A905),INDEX(Rest_scores,1,A905):INDEX(Rest_scores,1000,A905)),"")</f>
        <v/>
      </c>
      <c r="H905" s="116" t="str">
        <f>IF(B905&lt;&gt;"",CORREL(INDEX(Scores,1,A905):INDEX(Scores,1000,A905),Total_score),"")</f>
        <v/>
      </c>
      <c r="I905" s="116" t="str">
        <f>IF(B905&lt;&gt;"",CORREL(INDEX(Scores,1,A905):INDEX(Scores,1000,A905),Grade),"")</f>
        <v/>
      </c>
      <c r="J905" s="128" t="str">
        <f>IF(B905&lt;&gt;"",_xlfn.VAR.S(INDEX(Scores,1,A905):INDEX(Scores,1000,A905)),"")</f>
        <v/>
      </c>
      <c r="K905" s="128" t="str">
        <f>IF(B905&lt;&gt;"",_xlfn.STDEV.S(INDEX(Scores,1,A905):INDEX(Scores,1000,A905)),"")</f>
        <v/>
      </c>
    </row>
    <row r="906" spans="1:11" x14ac:dyDescent="0.35">
      <c r="A906" s="122" t="str">
        <f t="shared" si="28"/>
        <v/>
      </c>
      <c r="B906" s="124" t="str">
        <f>IFERROR(LOOKUP(A906,'2. Enter scores'!$G$12:$AE$12,'2. Enter scores'!$G$14:$AE$14),"")</f>
        <v/>
      </c>
      <c r="C906" s="116" t="str">
        <f>IF(B906&lt;&gt;"",MIN(INDEX(Scores,1,A906):INDEX(Scores,1000,A906)),"")</f>
        <v/>
      </c>
      <c r="D906" s="116" t="str">
        <f>IF(B906&lt;&gt;"",MAX(INDEX(Scores,1,A906):INDEX(Scores,1000,A906)),"")</f>
        <v/>
      </c>
      <c r="E906" s="116" t="str">
        <f t="shared" si="27"/>
        <v/>
      </c>
      <c r="F906" s="116" t="str">
        <f>IF(B906&lt;&gt;"",SUM(INDEX(Scores,1,A906):INDEX(Scores,1000,A906))/(Number_of_participants*E906),"")</f>
        <v/>
      </c>
      <c r="G906" s="116" t="str">
        <f>IF(B906&lt;&gt;"",CORREL(INDEX(Scores,1,A906):INDEX(Scores,1000,A906),INDEX(Rest_scores,1,A906):INDEX(Rest_scores,1000,A906)),"")</f>
        <v/>
      </c>
      <c r="H906" s="116" t="str">
        <f>IF(B906&lt;&gt;"",CORREL(INDEX(Scores,1,A906):INDEX(Scores,1000,A906),Total_score),"")</f>
        <v/>
      </c>
      <c r="I906" s="116" t="str">
        <f>IF(B906&lt;&gt;"",CORREL(INDEX(Scores,1,A906):INDEX(Scores,1000,A906),Grade),"")</f>
        <v/>
      </c>
      <c r="J906" s="128" t="str">
        <f>IF(B906&lt;&gt;"",_xlfn.VAR.S(INDEX(Scores,1,A906):INDEX(Scores,1000,A906)),"")</f>
        <v/>
      </c>
      <c r="K906" s="128" t="str">
        <f>IF(B906&lt;&gt;"",_xlfn.STDEV.S(INDEX(Scores,1,A906):INDEX(Scores,1000,A906)),"")</f>
        <v/>
      </c>
    </row>
    <row r="907" spans="1:11" x14ac:dyDescent="0.35">
      <c r="A907" s="122" t="str">
        <f t="shared" si="28"/>
        <v/>
      </c>
      <c r="B907" s="124" t="str">
        <f>IFERROR(LOOKUP(A907,'2. Enter scores'!$G$12:$AE$12,'2. Enter scores'!$G$14:$AE$14),"")</f>
        <v/>
      </c>
      <c r="C907" s="116" t="str">
        <f>IF(B907&lt;&gt;"",MIN(INDEX(Scores,1,A907):INDEX(Scores,1000,A907)),"")</f>
        <v/>
      </c>
      <c r="D907" s="116" t="str">
        <f>IF(B907&lt;&gt;"",MAX(INDEX(Scores,1,A907):INDEX(Scores,1000,A907)),"")</f>
        <v/>
      </c>
      <c r="E907" s="116" t="str">
        <f t="shared" si="27"/>
        <v/>
      </c>
      <c r="F907" s="116" t="str">
        <f>IF(B907&lt;&gt;"",SUM(INDEX(Scores,1,A907):INDEX(Scores,1000,A907))/(Number_of_participants*E907),"")</f>
        <v/>
      </c>
      <c r="G907" s="116" t="str">
        <f>IF(B907&lt;&gt;"",CORREL(INDEX(Scores,1,A907):INDEX(Scores,1000,A907),INDEX(Rest_scores,1,A907):INDEX(Rest_scores,1000,A907)),"")</f>
        <v/>
      </c>
      <c r="H907" s="116" t="str">
        <f>IF(B907&lt;&gt;"",CORREL(INDEX(Scores,1,A907):INDEX(Scores,1000,A907),Total_score),"")</f>
        <v/>
      </c>
      <c r="I907" s="116" t="str">
        <f>IF(B907&lt;&gt;"",CORREL(INDEX(Scores,1,A907):INDEX(Scores,1000,A907),Grade),"")</f>
        <v/>
      </c>
      <c r="J907" s="128" t="str">
        <f>IF(B907&lt;&gt;"",_xlfn.VAR.S(INDEX(Scores,1,A907):INDEX(Scores,1000,A907)),"")</f>
        <v/>
      </c>
      <c r="K907" s="128" t="str">
        <f>IF(B907&lt;&gt;"",_xlfn.STDEV.S(INDEX(Scores,1,A907):INDEX(Scores,1000,A907)),"")</f>
        <v/>
      </c>
    </row>
    <row r="908" spans="1:11" x14ac:dyDescent="0.35">
      <c r="A908" s="122" t="str">
        <f t="shared" si="28"/>
        <v/>
      </c>
      <c r="B908" s="124" t="str">
        <f>IFERROR(LOOKUP(A908,'2. Enter scores'!$G$12:$AE$12,'2. Enter scores'!$G$14:$AE$14),"")</f>
        <v/>
      </c>
      <c r="C908" s="116" t="str">
        <f>IF(B908&lt;&gt;"",MIN(INDEX(Scores,1,A908):INDEX(Scores,1000,A908)),"")</f>
        <v/>
      </c>
      <c r="D908" s="116" t="str">
        <f>IF(B908&lt;&gt;"",MAX(INDEX(Scores,1,A908):INDEX(Scores,1000,A908)),"")</f>
        <v/>
      </c>
      <c r="E908" s="116" t="str">
        <f t="shared" si="27"/>
        <v/>
      </c>
      <c r="F908" s="116" t="str">
        <f>IF(B908&lt;&gt;"",SUM(INDEX(Scores,1,A908):INDEX(Scores,1000,A908))/(Number_of_participants*E908),"")</f>
        <v/>
      </c>
      <c r="G908" s="116" t="str">
        <f>IF(B908&lt;&gt;"",CORREL(INDEX(Scores,1,A908):INDEX(Scores,1000,A908),INDEX(Rest_scores,1,A908):INDEX(Rest_scores,1000,A908)),"")</f>
        <v/>
      </c>
      <c r="H908" s="116" t="str">
        <f>IF(B908&lt;&gt;"",CORREL(INDEX(Scores,1,A908):INDEX(Scores,1000,A908),Total_score),"")</f>
        <v/>
      </c>
      <c r="I908" s="116" t="str">
        <f>IF(B908&lt;&gt;"",CORREL(INDEX(Scores,1,A908):INDEX(Scores,1000,A908),Grade),"")</f>
        <v/>
      </c>
      <c r="J908" s="128" t="str">
        <f>IF(B908&lt;&gt;"",_xlfn.VAR.S(INDEX(Scores,1,A908):INDEX(Scores,1000,A908)),"")</f>
        <v/>
      </c>
      <c r="K908" s="128" t="str">
        <f>IF(B908&lt;&gt;"",_xlfn.STDEV.S(INDEX(Scores,1,A908):INDEX(Scores,1000,A908)),"")</f>
        <v/>
      </c>
    </row>
    <row r="909" spans="1:11" x14ac:dyDescent="0.35">
      <c r="A909" s="122" t="str">
        <f t="shared" si="28"/>
        <v/>
      </c>
      <c r="B909" s="124" t="str">
        <f>IFERROR(LOOKUP(A909,'2. Enter scores'!$G$12:$AE$12,'2. Enter scores'!$G$14:$AE$14),"")</f>
        <v/>
      </c>
      <c r="C909" s="116" t="str">
        <f>IF(B909&lt;&gt;"",MIN(INDEX(Scores,1,A909):INDEX(Scores,1000,A909)),"")</f>
        <v/>
      </c>
      <c r="D909" s="116" t="str">
        <f>IF(B909&lt;&gt;"",MAX(INDEX(Scores,1,A909):INDEX(Scores,1000,A909)),"")</f>
        <v/>
      </c>
      <c r="E909" s="116" t="str">
        <f t="shared" si="27"/>
        <v/>
      </c>
      <c r="F909" s="116" t="str">
        <f>IF(B909&lt;&gt;"",SUM(INDEX(Scores,1,A909):INDEX(Scores,1000,A909))/(Number_of_participants*E909),"")</f>
        <v/>
      </c>
      <c r="G909" s="116" t="str">
        <f>IF(B909&lt;&gt;"",CORREL(INDEX(Scores,1,A909):INDEX(Scores,1000,A909),INDEX(Rest_scores,1,A909):INDEX(Rest_scores,1000,A909)),"")</f>
        <v/>
      </c>
      <c r="H909" s="116" t="str">
        <f>IF(B909&lt;&gt;"",CORREL(INDEX(Scores,1,A909):INDEX(Scores,1000,A909),Total_score),"")</f>
        <v/>
      </c>
      <c r="I909" s="116" t="str">
        <f>IF(B909&lt;&gt;"",CORREL(INDEX(Scores,1,A909):INDEX(Scores,1000,A909),Grade),"")</f>
        <v/>
      </c>
      <c r="J909" s="128" t="str">
        <f>IF(B909&lt;&gt;"",_xlfn.VAR.S(INDEX(Scores,1,A909):INDEX(Scores,1000,A909)),"")</f>
        <v/>
      </c>
      <c r="K909" s="128" t="str">
        <f>IF(B909&lt;&gt;"",_xlfn.STDEV.S(INDEX(Scores,1,A909):INDEX(Scores,1000,A909)),"")</f>
        <v/>
      </c>
    </row>
    <row r="910" spans="1:11" x14ac:dyDescent="0.35">
      <c r="A910" s="122" t="str">
        <f t="shared" si="28"/>
        <v/>
      </c>
      <c r="B910" s="124" t="str">
        <f>IFERROR(LOOKUP(A910,'2. Enter scores'!$G$12:$AE$12,'2. Enter scores'!$G$14:$AE$14),"")</f>
        <v/>
      </c>
      <c r="C910" s="116" t="str">
        <f>IF(B910&lt;&gt;"",MIN(INDEX(Scores,1,A910):INDEX(Scores,1000,A910)),"")</f>
        <v/>
      </c>
      <c r="D910" s="116" t="str">
        <f>IF(B910&lt;&gt;"",MAX(INDEX(Scores,1,A910):INDEX(Scores,1000,A910)),"")</f>
        <v/>
      </c>
      <c r="E910" s="116" t="str">
        <f t="shared" si="27"/>
        <v/>
      </c>
      <c r="F910" s="116" t="str">
        <f>IF(B910&lt;&gt;"",SUM(INDEX(Scores,1,A910):INDEX(Scores,1000,A910))/(Number_of_participants*E910),"")</f>
        <v/>
      </c>
      <c r="G910" s="116" t="str">
        <f>IF(B910&lt;&gt;"",CORREL(INDEX(Scores,1,A910):INDEX(Scores,1000,A910),INDEX(Rest_scores,1,A910):INDEX(Rest_scores,1000,A910)),"")</f>
        <v/>
      </c>
      <c r="H910" s="116" t="str">
        <f>IF(B910&lt;&gt;"",CORREL(INDEX(Scores,1,A910):INDEX(Scores,1000,A910),Total_score),"")</f>
        <v/>
      </c>
      <c r="I910" s="116" t="str">
        <f>IF(B910&lt;&gt;"",CORREL(INDEX(Scores,1,A910):INDEX(Scores,1000,A910),Grade),"")</f>
        <v/>
      </c>
      <c r="J910" s="128" t="str">
        <f>IF(B910&lt;&gt;"",_xlfn.VAR.S(INDEX(Scores,1,A910):INDEX(Scores,1000,A910)),"")</f>
        <v/>
      </c>
      <c r="K910" s="128" t="str">
        <f>IF(B910&lt;&gt;"",_xlfn.STDEV.S(INDEX(Scores,1,A910):INDEX(Scores,1000,A910)),"")</f>
        <v/>
      </c>
    </row>
    <row r="911" spans="1:11" x14ac:dyDescent="0.35">
      <c r="A911" s="122" t="str">
        <f t="shared" si="28"/>
        <v/>
      </c>
      <c r="B911" s="124" t="str">
        <f>IFERROR(LOOKUP(A911,'2. Enter scores'!$G$12:$AE$12,'2. Enter scores'!$G$14:$AE$14),"")</f>
        <v/>
      </c>
      <c r="C911" s="116" t="str">
        <f>IF(B911&lt;&gt;"",MIN(INDEX(Scores,1,A911):INDEX(Scores,1000,A911)),"")</f>
        <v/>
      </c>
      <c r="D911" s="116" t="str">
        <f>IF(B911&lt;&gt;"",MAX(INDEX(Scores,1,A911):INDEX(Scores,1000,A911)),"")</f>
        <v/>
      </c>
      <c r="E911" s="116" t="str">
        <f t="shared" si="27"/>
        <v/>
      </c>
      <c r="F911" s="116" t="str">
        <f>IF(B911&lt;&gt;"",SUM(INDEX(Scores,1,A911):INDEX(Scores,1000,A911))/(Number_of_participants*E911),"")</f>
        <v/>
      </c>
      <c r="G911" s="116" t="str">
        <f>IF(B911&lt;&gt;"",CORREL(INDEX(Scores,1,A911):INDEX(Scores,1000,A911),INDEX(Rest_scores,1,A911):INDEX(Rest_scores,1000,A911)),"")</f>
        <v/>
      </c>
      <c r="H911" s="116" t="str">
        <f>IF(B911&lt;&gt;"",CORREL(INDEX(Scores,1,A911):INDEX(Scores,1000,A911),Total_score),"")</f>
        <v/>
      </c>
      <c r="I911" s="116" t="str">
        <f>IF(B911&lt;&gt;"",CORREL(INDEX(Scores,1,A911):INDEX(Scores,1000,A911),Grade),"")</f>
        <v/>
      </c>
      <c r="J911" s="128" t="str">
        <f>IF(B911&lt;&gt;"",_xlfn.VAR.S(INDEX(Scores,1,A911):INDEX(Scores,1000,A911)),"")</f>
        <v/>
      </c>
      <c r="K911" s="128" t="str">
        <f>IF(B911&lt;&gt;"",_xlfn.STDEV.S(INDEX(Scores,1,A911):INDEX(Scores,1000,A911)),"")</f>
        <v/>
      </c>
    </row>
    <row r="912" spans="1:11" x14ac:dyDescent="0.35">
      <c r="A912" s="122" t="str">
        <f t="shared" si="28"/>
        <v/>
      </c>
      <c r="B912" s="124" t="str">
        <f>IFERROR(LOOKUP(A912,'2. Enter scores'!$G$12:$AE$12,'2. Enter scores'!$G$14:$AE$14),"")</f>
        <v/>
      </c>
      <c r="C912" s="116" t="str">
        <f>IF(B912&lt;&gt;"",MIN(INDEX(Scores,1,A912):INDEX(Scores,1000,A912)),"")</f>
        <v/>
      </c>
      <c r="D912" s="116" t="str">
        <f>IF(B912&lt;&gt;"",MAX(INDEX(Scores,1,A912):INDEX(Scores,1000,A912)),"")</f>
        <v/>
      </c>
      <c r="E912" s="116" t="str">
        <f t="shared" si="27"/>
        <v/>
      </c>
      <c r="F912" s="116" t="str">
        <f>IF(B912&lt;&gt;"",SUM(INDEX(Scores,1,A912):INDEX(Scores,1000,A912))/(Number_of_participants*E912),"")</f>
        <v/>
      </c>
      <c r="G912" s="116" t="str">
        <f>IF(B912&lt;&gt;"",CORREL(INDEX(Scores,1,A912):INDEX(Scores,1000,A912),INDEX(Rest_scores,1,A912):INDEX(Rest_scores,1000,A912)),"")</f>
        <v/>
      </c>
      <c r="H912" s="116" t="str">
        <f>IF(B912&lt;&gt;"",CORREL(INDEX(Scores,1,A912):INDEX(Scores,1000,A912),Total_score),"")</f>
        <v/>
      </c>
      <c r="I912" s="116" t="str">
        <f>IF(B912&lt;&gt;"",CORREL(INDEX(Scores,1,A912):INDEX(Scores,1000,A912),Grade),"")</f>
        <v/>
      </c>
      <c r="J912" s="128" t="str">
        <f>IF(B912&lt;&gt;"",_xlfn.VAR.S(INDEX(Scores,1,A912):INDEX(Scores,1000,A912)),"")</f>
        <v/>
      </c>
      <c r="K912" s="128" t="str">
        <f>IF(B912&lt;&gt;"",_xlfn.STDEV.S(INDEX(Scores,1,A912):INDEX(Scores,1000,A912)),"")</f>
        <v/>
      </c>
    </row>
    <row r="913" spans="1:11" x14ac:dyDescent="0.35">
      <c r="A913" s="122" t="str">
        <f t="shared" si="28"/>
        <v/>
      </c>
      <c r="B913" s="124" t="str">
        <f>IFERROR(LOOKUP(A913,'2. Enter scores'!$G$12:$AE$12,'2. Enter scores'!$G$14:$AE$14),"")</f>
        <v/>
      </c>
      <c r="C913" s="116" t="str">
        <f>IF(B913&lt;&gt;"",MIN(INDEX(Scores,1,A913):INDEX(Scores,1000,A913)),"")</f>
        <v/>
      </c>
      <c r="D913" s="116" t="str">
        <f>IF(B913&lt;&gt;"",MAX(INDEX(Scores,1,A913):INDEX(Scores,1000,A913)),"")</f>
        <v/>
      </c>
      <c r="E913" s="116" t="str">
        <f t="shared" si="27"/>
        <v/>
      </c>
      <c r="F913" s="116" t="str">
        <f>IF(B913&lt;&gt;"",SUM(INDEX(Scores,1,A913):INDEX(Scores,1000,A913))/(Number_of_participants*E913),"")</f>
        <v/>
      </c>
      <c r="G913" s="116" t="str">
        <f>IF(B913&lt;&gt;"",CORREL(INDEX(Scores,1,A913):INDEX(Scores,1000,A913),INDEX(Rest_scores,1,A913):INDEX(Rest_scores,1000,A913)),"")</f>
        <v/>
      </c>
      <c r="H913" s="116" t="str">
        <f>IF(B913&lt;&gt;"",CORREL(INDEX(Scores,1,A913):INDEX(Scores,1000,A913),Total_score),"")</f>
        <v/>
      </c>
      <c r="I913" s="116" t="str">
        <f>IF(B913&lt;&gt;"",CORREL(INDEX(Scores,1,A913):INDEX(Scores,1000,A913),Grade),"")</f>
        <v/>
      </c>
      <c r="J913" s="128" t="str">
        <f>IF(B913&lt;&gt;"",_xlfn.VAR.S(INDEX(Scores,1,A913):INDEX(Scores,1000,A913)),"")</f>
        <v/>
      </c>
      <c r="K913" s="128" t="str">
        <f>IF(B913&lt;&gt;"",_xlfn.STDEV.S(INDEX(Scores,1,A913):INDEX(Scores,1000,A913)),"")</f>
        <v/>
      </c>
    </row>
    <row r="914" spans="1:11" x14ac:dyDescent="0.35">
      <c r="A914" s="122" t="str">
        <f t="shared" si="28"/>
        <v/>
      </c>
      <c r="B914" s="124" t="str">
        <f>IFERROR(LOOKUP(A914,'2. Enter scores'!$G$12:$AE$12,'2. Enter scores'!$G$14:$AE$14),"")</f>
        <v/>
      </c>
      <c r="C914" s="116" t="str">
        <f>IF(B914&lt;&gt;"",MIN(INDEX(Scores,1,A914):INDEX(Scores,1000,A914)),"")</f>
        <v/>
      </c>
      <c r="D914" s="116" t="str">
        <f>IF(B914&lt;&gt;"",MAX(INDEX(Scores,1,A914):INDEX(Scores,1000,A914)),"")</f>
        <v/>
      </c>
      <c r="E914" s="116" t="str">
        <f t="shared" si="27"/>
        <v/>
      </c>
      <c r="F914" s="116" t="str">
        <f>IF(B914&lt;&gt;"",SUM(INDEX(Scores,1,A914):INDEX(Scores,1000,A914))/(Number_of_participants*E914),"")</f>
        <v/>
      </c>
      <c r="G914" s="116" t="str">
        <f>IF(B914&lt;&gt;"",CORREL(INDEX(Scores,1,A914):INDEX(Scores,1000,A914),INDEX(Rest_scores,1,A914):INDEX(Rest_scores,1000,A914)),"")</f>
        <v/>
      </c>
      <c r="H914" s="116" t="str">
        <f>IF(B914&lt;&gt;"",CORREL(INDEX(Scores,1,A914):INDEX(Scores,1000,A914),Total_score),"")</f>
        <v/>
      </c>
      <c r="I914" s="116" t="str">
        <f>IF(B914&lt;&gt;"",CORREL(INDEX(Scores,1,A914):INDEX(Scores,1000,A914),Grade),"")</f>
        <v/>
      </c>
      <c r="J914" s="128" t="str">
        <f>IF(B914&lt;&gt;"",_xlfn.VAR.S(INDEX(Scores,1,A914):INDEX(Scores,1000,A914)),"")</f>
        <v/>
      </c>
      <c r="K914" s="128" t="str">
        <f>IF(B914&lt;&gt;"",_xlfn.STDEV.S(INDEX(Scores,1,A914):INDEX(Scores,1000,A914)),"")</f>
        <v/>
      </c>
    </row>
    <row r="915" spans="1:11" x14ac:dyDescent="0.35">
      <c r="A915" s="122" t="str">
        <f t="shared" si="28"/>
        <v/>
      </c>
      <c r="B915" s="124" t="str">
        <f>IFERROR(LOOKUP(A915,'2. Enter scores'!$G$12:$AE$12,'2. Enter scores'!$G$14:$AE$14),"")</f>
        <v/>
      </c>
      <c r="C915" s="116" t="str">
        <f>IF(B915&lt;&gt;"",MIN(INDEX(Scores,1,A915):INDEX(Scores,1000,A915)),"")</f>
        <v/>
      </c>
      <c r="D915" s="116" t="str">
        <f>IF(B915&lt;&gt;"",MAX(INDEX(Scores,1,A915):INDEX(Scores,1000,A915)),"")</f>
        <v/>
      </c>
      <c r="E915" s="116" t="str">
        <f t="shared" ref="E915:E978" si="29">IF(B915&lt;&gt;"",INDEX(Theoretical_maximum_item_score,A915),"")</f>
        <v/>
      </c>
      <c r="F915" s="116" t="str">
        <f>IF(B915&lt;&gt;"",SUM(INDEX(Scores,1,A915):INDEX(Scores,1000,A915))/(Number_of_participants*E915),"")</f>
        <v/>
      </c>
      <c r="G915" s="116" t="str">
        <f>IF(B915&lt;&gt;"",CORREL(INDEX(Scores,1,A915):INDEX(Scores,1000,A915),INDEX(Rest_scores,1,A915):INDEX(Rest_scores,1000,A915)),"")</f>
        <v/>
      </c>
      <c r="H915" s="116" t="str">
        <f>IF(B915&lt;&gt;"",CORREL(INDEX(Scores,1,A915):INDEX(Scores,1000,A915),Total_score),"")</f>
        <v/>
      </c>
      <c r="I915" s="116" t="str">
        <f>IF(B915&lt;&gt;"",CORREL(INDEX(Scores,1,A915):INDEX(Scores,1000,A915),Grade),"")</f>
        <v/>
      </c>
      <c r="J915" s="128" t="str">
        <f>IF(B915&lt;&gt;"",_xlfn.VAR.S(INDEX(Scores,1,A915):INDEX(Scores,1000,A915)),"")</f>
        <v/>
      </c>
      <c r="K915" s="128" t="str">
        <f>IF(B915&lt;&gt;"",_xlfn.STDEV.S(INDEX(Scores,1,A915):INDEX(Scores,1000,A915)),"")</f>
        <v/>
      </c>
    </row>
    <row r="916" spans="1:11" x14ac:dyDescent="0.35">
      <c r="A916" s="122" t="str">
        <f t="shared" ref="A916:A979" si="30">IF(A915&lt;&gt;"",IF(Number_of_criteria&gt;=(A915+1),(A915+1),""),"")</f>
        <v/>
      </c>
      <c r="B916" s="124" t="str">
        <f>IFERROR(LOOKUP(A916,'2. Enter scores'!$G$12:$AE$12,'2. Enter scores'!$G$14:$AE$14),"")</f>
        <v/>
      </c>
      <c r="C916" s="116" t="str">
        <f>IF(B916&lt;&gt;"",MIN(INDEX(Scores,1,A916):INDEX(Scores,1000,A916)),"")</f>
        <v/>
      </c>
      <c r="D916" s="116" t="str">
        <f>IF(B916&lt;&gt;"",MAX(INDEX(Scores,1,A916):INDEX(Scores,1000,A916)),"")</f>
        <v/>
      </c>
      <c r="E916" s="116" t="str">
        <f t="shared" si="29"/>
        <v/>
      </c>
      <c r="F916" s="116" t="str">
        <f>IF(B916&lt;&gt;"",SUM(INDEX(Scores,1,A916):INDEX(Scores,1000,A916))/(Number_of_participants*E916),"")</f>
        <v/>
      </c>
      <c r="G916" s="116" t="str">
        <f>IF(B916&lt;&gt;"",CORREL(INDEX(Scores,1,A916):INDEX(Scores,1000,A916),INDEX(Rest_scores,1,A916):INDEX(Rest_scores,1000,A916)),"")</f>
        <v/>
      </c>
      <c r="H916" s="116" t="str">
        <f>IF(B916&lt;&gt;"",CORREL(INDEX(Scores,1,A916):INDEX(Scores,1000,A916),Total_score),"")</f>
        <v/>
      </c>
      <c r="I916" s="116" t="str">
        <f>IF(B916&lt;&gt;"",CORREL(INDEX(Scores,1,A916):INDEX(Scores,1000,A916),Grade),"")</f>
        <v/>
      </c>
      <c r="J916" s="128" t="str">
        <f>IF(B916&lt;&gt;"",_xlfn.VAR.S(INDEX(Scores,1,A916):INDEX(Scores,1000,A916)),"")</f>
        <v/>
      </c>
      <c r="K916" s="128" t="str">
        <f>IF(B916&lt;&gt;"",_xlfn.STDEV.S(INDEX(Scores,1,A916):INDEX(Scores,1000,A916)),"")</f>
        <v/>
      </c>
    </row>
    <row r="917" spans="1:11" x14ac:dyDescent="0.35">
      <c r="A917" s="122" t="str">
        <f t="shared" si="30"/>
        <v/>
      </c>
      <c r="B917" s="124" t="str">
        <f>IFERROR(LOOKUP(A917,'2. Enter scores'!$G$12:$AE$12,'2. Enter scores'!$G$14:$AE$14),"")</f>
        <v/>
      </c>
      <c r="C917" s="116" t="str">
        <f>IF(B917&lt;&gt;"",MIN(INDEX(Scores,1,A917):INDEX(Scores,1000,A917)),"")</f>
        <v/>
      </c>
      <c r="D917" s="116" t="str">
        <f>IF(B917&lt;&gt;"",MAX(INDEX(Scores,1,A917):INDEX(Scores,1000,A917)),"")</f>
        <v/>
      </c>
      <c r="E917" s="116" t="str">
        <f t="shared" si="29"/>
        <v/>
      </c>
      <c r="F917" s="116" t="str">
        <f>IF(B917&lt;&gt;"",SUM(INDEX(Scores,1,A917):INDEX(Scores,1000,A917))/(Number_of_participants*E917),"")</f>
        <v/>
      </c>
      <c r="G917" s="116" t="str">
        <f>IF(B917&lt;&gt;"",CORREL(INDEX(Scores,1,A917):INDEX(Scores,1000,A917),INDEX(Rest_scores,1,A917):INDEX(Rest_scores,1000,A917)),"")</f>
        <v/>
      </c>
      <c r="H917" s="116" t="str">
        <f>IF(B917&lt;&gt;"",CORREL(INDEX(Scores,1,A917):INDEX(Scores,1000,A917),Total_score),"")</f>
        <v/>
      </c>
      <c r="I917" s="116" t="str">
        <f>IF(B917&lt;&gt;"",CORREL(INDEX(Scores,1,A917):INDEX(Scores,1000,A917),Grade),"")</f>
        <v/>
      </c>
      <c r="J917" s="128" t="str">
        <f>IF(B917&lt;&gt;"",_xlfn.VAR.S(INDEX(Scores,1,A917):INDEX(Scores,1000,A917)),"")</f>
        <v/>
      </c>
      <c r="K917" s="128" t="str">
        <f>IF(B917&lt;&gt;"",_xlfn.STDEV.S(INDEX(Scores,1,A917):INDEX(Scores,1000,A917)),"")</f>
        <v/>
      </c>
    </row>
    <row r="918" spans="1:11" x14ac:dyDescent="0.35">
      <c r="A918" s="122" t="str">
        <f t="shared" si="30"/>
        <v/>
      </c>
      <c r="B918" s="124" t="str">
        <f>IFERROR(LOOKUP(A918,'2. Enter scores'!$G$12:$AE$12,'2. Enter scores'!$G$14:$AE$14),"")</f>
        <v/>
      </c>
      <c r="C918" s="116" t="str">
        <f>IF(B918&lt;&gt;"",MIN(INDEX(Scores,1,A918):INDEX(Scores,1000,A918)),"")</f>
        <v/>
      </c>
      <c r="D918" s="116" t="str">
        <f>IF(B918&lt;&gt;"",MAX(INDEX(Scores,1,A918):INDEX(Scores,1000,A918)),"")</f>
        <v/>
      </c>
      <c r="E918" s="116" t="str">
        <f t="shared" si="29"/>
        <v/>
      </c>
      <c r="F918" s="116" t="str">
        <f>IF(B918&lt;&gt;"",SUM(INDEX(Scores,1,A918):INDEX(Scores,1000,A918))/(Number_of_participants*E918),"")</f>
        <v/>
      </c>
      <c r="G918" s="116" t="str">
        <f>IF(B918&lt;&gt;"",CORREL(INDEX(Scores,1,A918):INDEX(Scores,1000,A918),INDEX(Rest_scores,1,A918):INDEX(Rest_scores,1000,A918)),"")</f>
        <v/>
      </c>
      <c r="H918" s="116" t="str">
        <f>IF(B918&lt;&gt;"",CORREL(INDEX(Scores,1,A918):INDEX(Scores,1000,A918),Total_score),"")</f>
        <v/>
      </c>
      <c r="I918" s="116" t="str">
        <f>IF(B918&lt;&gt;"",CORREL(INDEX(Scores,1,A918):INDEX(Scores,1000,A918),Grade),"")</f>
        <v/>
      </c>
      <c r="J918" s="128" t="str">
        <f>IF(B918&lt;&gt;"",_xlfn.VAR.S(INDEX(Scores,1,A918):INDEX(Scores,1000,A918)),"")</f>
        <v/>
      </c>
      <c r="K918" s="128" t="str">
        <f>IF(B918&lt;&gt;"",_xlfn.STDEV.S(INDEX(Scores,1,A918):INDEX(Scores,1000,A918)),"")</f>
        <v/>
      </c>
    </row>
    <row r="919" spans="1:11" x14ac:dyDescent="0.35">
      <c r="A919" s="122" t="str">
        <f t="shared" si="30"/>
        <v/>
      </c>
      <c r="B919" s="124" t="str">
        <f>IFERROR(LOOKUP(A919,'2. Enter scores'!$G$12:$AE$12,'2. Enter scores'!$G$14:$AE$14),"")</f>
        <v/>
      </c>
      <c r="C919" s="116" t="str">
        <f>IF(B919&lt;&gt;"",MIN(INDEX(Scores,1,A919):INDEX(Scores,1000,A919)),"")</f>
        <v/>
      </c>
      <c r="D919" s="116" t="str">
        <f>IF(B919&lt;&gt;"",MAX(INDEX(Scores,1,A919):INDEX(Scores,1000,A919)),"")</f>
        <v/>
      </c>
      <c r="E919" s="116" t="str">
        <f t="shared" si="29"/>
        <v/>
      </c>
      <c r="F919" s="116" t="str">
        <f>IF(B919&lt;&gt;"",SUM(INDEX(Scores,1,A919):INDEX(Scores,1000,A919))/(Number_of_participants*E919),"")</f>
        <v/>
      </c>
      <c r="G919" s="116" t="str">
        <f>IF(B919&lt;&gt;"",CORREL(INDEX(Scores,1,A919):INDEX(Scores,1000,A919),INDEX(Rest_scores,1,A919):INDEX(Rest_scores,1000,A919)),"")</f>
        <v/>
      </c>
      <c r="H919" s="116" t="str">
        <f>IF(B919&lt;&gt;"",CORREL(INDEX(Scores,1,A919):INDEX(Scores,1000,A919),Total_score),"")</f>
        <v/>
      </c>
      <c r="I919" s="116" t="str">
        <f>IF(B919&lt;&gt;"",CORREL(INDEX(Scores,1,A919):INDEX(Scores,1000,A919),Grade),"")</f>
        <v/>
      </c>
      <c r="J919" s="128" t="str">
        <f>IF(B919&lt;&gt;"",_xlfn.VAR.S(INDEX(Scores,1,A919):INDEX(Scores,1000,A919)),"")</f>
        <v/>
      </c>
      <c r="K919" s="128" t="str">
        <f>IF(B919&lt;&gt;"",_xlfn.STDEV.S(INDEX(Scores,1,A919):INDEX(Scores,1000,A919)),"")</f>
        <v/>
      </c>
    </row>
    <row r="920" spans="1:11" x14ac:dyDescent="0.35">
      <c r="A920" s="122" t="str">
        <f t="shared" si="30"/>
        <v/>
      </c>
      <c r="B920" s="124" t="str">
        <f>IFERROR(LOOKUP(A920,'2. Enter scores'!$G$12:$AE$12,'2. Enter scores'!$G$14:$AE$14),"")</f>
        <v/>
      </c>
      <c r="C920" s="116" t="str">
        <f>IF(B920&lt;&gt;"",MIN(INDEX(Scores,1,A920):INDEX(Scores,1000,A920)),"")</f>
        <v/>
      </c>
      <c r="D920" s="116" t="str">
        <f>IF(B920&lt;&gt;"",MAX(INDEX(Scores,1,A920):INDEX(Scores,1000,A920)),"")</f>
        <v/>
      </c>
      <c r="E920" s="116" t="str">
        <f t="shared" si="29"/>
        <v/>
      </c>
      <c r="F920" s="116" t="str">
        <f>IF(B920&lt;&gt;"",SUM(INDEX(Scores,1,A920):INDEX(Scores,1000,A920))/(Number_of_participants*E920),"")</f>
        <v/>
      </c>
      <c r="G920" s="116" t="str">
        <f>IF(B920&lt;&gt;"",CORREL(INDEX(Scores,1,A920):INDEX(Scores,1000,A920),INDEX(Rest_scores,1,A920):INDEX(Rest_scores,1000,A920)),"")</f>
        <v/>
      </c>
      <c r="H920" s="116" t="str">
        <f>IF(B920&lt;&gt;"",CORREL(INDEX(Scores,1,A920):INDEX(Scores,1000,A920),Total_score),"")</f>
        <v/>
      </c>
      <c r="I920" s="116" t="str">
        <f>IF(B920&lt;&gt;"",CORREL(INDEX(Scores,1,A920):INDEX(Scores,1000,A920),Grade),"")</f>
        <v/>
      </c>
      <c r="J920" s="128" t="str">
        <f>IF(B920&lt;&gt;"",_xlfn.VAR.S(INDEX(Scores,1,A920):INDEX(Scores,1000,A920)),"")</f>
        <v/>
      </c>
      <c r="K920" s="128" t="str">
        <f>IF(B920&lt;&gt;"",_xlfn.STDEV.S(INDEX(Scores,1,A920):INDEX(Scores,1000,A920)),"")</f>
        <v/>
      </c>
    </row>
    <row r="921" spans="1:11" x14ac:dyDescent="0.35">
      <c r="A921" s="122" t="str">
        <f t="shared" si="30"/>
        <v/>
      </c>
      <c r="B921" s="124" t="str">
        <f>IFERROR(LOOKUP(A921,'2. Enter scores'!$G$12:$AE$12,'2. Enter scores'!$G$14:$AE$14),"")</f>
        <v/>
      </c>
      <c r="C921" s="116" t="str">
        <f>IF(B921&lt;&gt;"",MIN(INDEX(Scores,1,A921):INDEX(Scores,1000,A921)),"")</f>
        <v/>
      </c>
      <c r="D921" s="116" t="str">
        <f>IF(B921&lt;&gt;"",MAX(INDEX(Scores,1,A921):INDEX(Scores,1000,A921)),"")</f>
        <v/>
      </c>
      <c r="E921" s="116" t="str">
        <f t="shared" si="29"/>
        <v/>
      </c>
      <c r="F921" s="116" t="str">
        <f>IF(B921&lt;&gt;"",SUM(INDEX(Scores,1,A921):INDEX(Scores,1000,A921))/(Number_of_participants*E921),"")</f>
        <v/>
      </c>
      <c r="G921" s="116" t="str">
        <f>IF(B921&lt;&gt;"",CORREL(INDEX(Scores,1,A921):INDEX(Scores,1000,A921),INDEX(Rest_scores,1,A921):INDEX(Rest_scores,1000,A921)),"")</f>
        <v/>
      </c>
      <c r="H921" s="116" t="str">
        <f>IF(B921&lt;&gt;"",CORREL(INDEX(Scores,1,A921):INDEX(Scores,1000,A921),Total_score),"")</f>
        <v/>
      </c>
      <c r="I921" s="116" t="str">
        <f>IF(B921&lt;&gt;"",CORREL(INDEX(Scores,1,A921):INDEX(Scores,1000,A921),Grade),"")</f>
        <v/>
      </c>
      <c r="J921" s="128" t="str">
        <f>IF(B921&lt;&gt;"",_xlfn.VAR.S(INDEX(Scores,1,A921):INDEX(Scores,1000,A921)),"")</f>
        <v/>
      </c>
      <c r="K921" s="128" t="str">
        <f>IF(B921&lt;&gt;"",_xlfn.STDEV.S(INDEX(Scores,1,A921):INDEX(Scores,1000,A921)),"")</f>
        <v/>
      </c>
    </row>
    <row r="922" spans="1:11" x14ac:dyDescent="0.35">
      <c r="A922" s="122" t="str">
        <f t="shared" si="30"/>
        <v/>
      </c>
      <c r="B922" s="124" t="str">
        <f>IFERROR(LOOKUP(A922,'2. Enter scores'!$G$12:$AE$12,'2. Enter scores'!$G$14:$AE$14),"")</f>
        <v/>
      </c>
      <c r="C922" s="116" t="str">
        <f>IF(B922&lt;&gt;"",MIN(INDEX(Scores,1,A922):INDEX(Scores,1000,A922)),"")</f>
        <v/>
      </c>
      <c r="D922" s="116" t="str">
        <f>IF(B922&lt;&gt;"",MAX(INDEX(Scores,1,A922):INDEX(Scores,1000,A922)),"")</f>
        <v/>
      </c>
      <c r="E922" s="116" t="str">
        <f t="shared" si="29"/>
        <v/>
      </c>
      <c r="F922" s="116" t="str">
        <f>IF(B922&lt;&gt;"",SUM(INDEX(Scores,1,A922):INDEX(Scores,1000,A922))/(Number_of_participants*E922),"")</f>
        <v/>
      </c>
      <c r="G922" s="116" t="str">
        <f>IF(B922&lt;&gt;"",CORREL(INDEX(Scores,1,A922):INDEX(Scores,1000,A922),INDEX(Rest_scores,1,A922):INDEX(Rest_scores,1000,A922)),"")</f>
        <v/>
      </c>
      <c r="H922" s="116" t="str">
        <f>IF(B922&lt;&gt;"",CORREL(INDEX(Scores,1,A922):INDEX(Scores,1000,A922),Total_score),"")</f>
        <v/>
      </c>
      <c r="I922" s="116" t="str">
        <f>IF(B922&lt;&gt;"",CORREL(INDEX(Scores,1,A922):INDEX(Scores,1000,A922),Grade),"")</f>
        <v/>
      </c>
      <c r="J922" s="128" t="str">
        <f>IF(B922&lt;&gt;"",_xlfn.VAR.S(INDEX(Scores,1,A922):INDEX(Scores,1000,A922)),"")</f>
        <v/>
      </c>
      <c r="K922" s="128" t="str">
        <f>IF(B922&lt;&gt;"",_xlfn.STDEV.S(INDEX(Scores,1,A922):INDEX(Scores,1000,A922)),"")</f>
        <v/>
      </c>
    </row>
    <row r="923" spans="1:11" x14ac:dyDescent="0.35">
      <c r="A923" s="122" t="str">
        <f t="shared" si="30"/>
        <v/>
      </c>
      <c r="B923" s="124" t="str">
        <f>IFERROR(LOOKUP(A923,'2. Enter scores'!$G$12:$AE$12,'2. Enter scores'!$G$14:$AE$14),"")</f>
        <v/>
      </c>
      <c r="C923" s="116" t="str">
        <f>IF(B923&lt;&gt;"",MIN(INDEX(Scores,1,A923):INDEX(Scores,1000,A923)),"")</f>
        <v/>
      </c>
      <c r="D923" s="116" t="str">
        <f>IF(B923&lt;&gt;"",MAX(INDEX(Scores,1,A923):INDEX(Scores,1000,A923)),"")</f>
        <v/>
      </c>
      <c r="E923" s="116" t="str">
        <f t="shared" si="29"/>
        <v/>
      </c>
      <c r="F923" s="116" t="str">
        <f>IF(B923&lt;&gt;"",SUM(INDEX(Scores,1,A923):INDEX(Scores,1000,A923))/(Number_of_participants*E923),"")</f>
        <v/>
      </c>
      <c r="G923" s="116" t="str">
        <f>IF(B923&lt;&gt;"",CORREL(INDEX(Scores,1,A923):INDEX(Scores,1000,A923),INDEX(Rest_scores,1,A923):INDEX(Rest_scores,1000,A923)),"")</f>
        <v/>
      </c>
      <c r="H923" s="116" t="str">
        <f>IF(B923&lt;&gt;"",CORREL(INDEX(Scores,1,A923):INDEX(Scores,1000,A923),Total_score),"")</f>
        <v/>
      </c>
      <c r="I923" s="116" t="str">
        <f>IF(B923&lt;&gt;"",CORREL(INDEX(Scores,1,A923):INDEX(Scores,1000,A923),Grade),"")</f>
        <v/>
      </c>
      <c r="J923" s="128" t="str">
        <f>IF(B923&lt;&gt;"",_xlfn.VAR.S(INDEX(Scores,1,A923):INDEX(Scores,1000,A923)),"")</f>
        <v/>
      </c>
      <c r="K923" s="128" t="str">
        <f>IF(B923&lt;&gt;"",_xlfn.STDEV.S(INDEX(Scores,1,A923):INDEX(Scores,1000,A923)),"")</f>
        <v/>
      </c>
    </row>
    <row r="924" spans="1:11" x14ac:dyDescent="0.35">
      <c r="A924" s="122" t="str">
        <f t="shared" si="30"/>
        <v/>
      </c>
      <c r="B924" s="124" t="str">
        <f>IFERROR(LOOKUP(A924,'2. Enter scores'!$G$12:$AE$12,'2. Enter scores'!$G$14:$AE$14),"")</f>
        <v/>
      </c>
      <c r="C924" s="116" t="str">
        <f>IF(B924&lt;&gt;"",MIN(INDEX(Scores,1,A924):INDEX(Scores,1000,A924)),"")</f>
        <v/>
      </c>
      <c r="D924" s="116" t="str">
        <f>IF(B924&lt;&gt;"",MAX(INDEX(Scores,1,A924):INDEX(Scores,1000,A924)),"")</f>
        <v/>
      </c>
      <c r="E924" s="116" t="str">
        <f t="shared" si="29"/>
        <v/>
      </c>
      <c r="F924" s="116" t="str">
        <f>IF(B924&lt;&gt;"",SUM(INDEX(Scores,1,A924):INDEX(Scores,1000,A924))/(Number_of_participants*E924),"")</f>
        <v/>
      </c>
      <c r="G924" s="116" t="str">
        <f>IF(B924&lt;&gt;"",CORREL(INDEX(Scores,1,A924):INDEX(Scores,1000,A924),INDEX(Rest_scores,1,A924):INDEX(Rest_scores,1000,A924)),"")</f>
        <v/>
      </c>
      <c r="H924" s="116" t="str">
        <f>IF(B924&lt;&gt;"",CORREL(INDEX(Scores,1,A924):INDEX(Scores,1000,A924),Total_score),"")</f>
        <v/>
      </c>
      <c r="I924" s="116" t="str">
        <f>IF(B924&lt;&gt;"",CORREL(INDEX(Scores,1,A924):INDEX(Scores,1000,A924),Grade),"")</f>
        <v/>
      </c>
      <c r="J924" s="128" t="str">
        <f>IF(B924&lt;&gt;"",_xlfn.VAR.S(INDEX(Scores,1,A924):INDEX(Scores,1000,A924)),"")</f>
        <v/>
      </c>
      <c r="K924" s="128" t="str">
        <f>IF(B924&lt;&gt;"",_xlfn.STDEV.S(INDEX(Scores,1,A924):INDEX(Scores,1000,A924)),"")</f>
        <v/>
      </c>
    </row>
    <row r="925" spans="1:11" x14ac:dyDescent="0.35">
      <c r="A925" s="122" t="str">
        <f t="shared" si="30"/>
        <v/>
      </c>
      <c r="B925" s="124" t="str">
        <f>IFERROR(LOOKUP(A925,'2. Enter scores'!$G$12:$AE$12,'2. Enter scores'!$G$14:$AE$14),"")</f>
        <v/>
      </c>
      <c r="C925" s="116" t="str">
        <f>IF(B925&lt;&gt;"",MIN(INDEX(Scores,1,A925):INDEX(Scores,1000,A925)),"")</f>
        <v/>
      </c>
      <c r="D925" s="116" t="str">
        <f>IF(B925&lt;&gt;"",MAX(INDEX(Scores,1,A925):INDEX(Scores,1000,A925)),"")</f>
        <v/>
      </c>
      <c r="E925" s="116" t="str">
        <f t="shared" si="29"/>
        <v/>
      </c>
      <c r="F925" s="116" t="str">
        <f>IF(B925&lt;&gt;"",SUM(INDEX(Scores,1,A925):INDEX(Scores,1000,A925))/(Number_of_participants*E925),"")</f>
        <v/>
      </c>
      <c r="G925" s="116" t="str">
        <f>IF(B925&lt;&gt;"",CORREL(INDEX(Scores,1,A925):INDEX(Scores,1000,A925),INDEX(Rest_scores,1,A925):INDEX(Rest_scores,1000,A925)),"")</f>
        <v/>
      </c>
      <c r="H925" s="116" t="str">
        <f>IF(B925&lt;&gt;"",CORREL(INDEX(Scores,1,A925):INDEX(Scores,1000,A925),Total_score),"")</f>
        <v/>
      </c>
      <c r="I925" s="116" t="str">
        <f>IF(B925&lt;&gt;"",CORREL(INDEX(Scores,1,A925):INDEX(Scores,1000,A925),Grade),"")</f>
        <v/>
      </c>
      <c r="J925" s="128" t="str">
        <f>IF(B925&lt;&gt;"",_xlfn.VAR.S(INDEX(Scores,1,A925):INDEX(Scores,1000,A925)),"")</f>
        <v/>
      </c>
      <c r="K925" s="128" t="str">
        <f>IF(B925&lt;&gt;"",_xlfn.STDEV.S(INDEX(Scores,1,A925):INDEX(Scores,1000,A925)),"")</f>
        <v/>
      </c>
    </row>
    <row r="926" spans="1:11" x14ac:dyDescent="0.35">
      <c r="A926" s="122" t="str">
        <f t="shared" si="30"/>
        <v/>
      </c>
      <c r="B926" s="124" t="str">
        <f>IFERROR(LOOKUP(A926,'2. Enter scores'!$G$12:$AE$12,'2. Enter scores'!$G$14:$AE$14),"")</f>
        <v/>
      </c>
      <c r="C926" s="116" t="str">
        <f>IF(B926&lt;&gt;"",MIN(INDEX(Scores,1,A926):INDEX(Scores,1000,A926)),"")</f>
        <v/>
      </c>
      <c r="D926" s="116" t="str">
        <f>IF(B926&lt;&gt;"",MAX(INDEX(Scores,1,A926):INDEX(Scores,1000,A926)),"")</f>
        <v/>
      </c>
      <c r="E926" s="116" t="str">
        <f t="shared" si="29"/>
        <v/>
      </c>
      <c r="F926" s="116" t="str">
        <f>IF(B926&lt;&gt;"",SUM(INDEX(Scores,1,A926):INDEX(Scores,1000,A926))/(Number_of_participants*E926),"")</f>
        <v/>
      </c>
      <c r="G926" s="116" t="str">
        <f>IF(B926&lt;&gt;"",CORREL(INDEX(Scores,1,A926):INDEX(Scores,1000,A926),INDEX(Rest_scores,1,A926):INDEX(Rest_scores,1000,A926)),"")</f>
        <v/>
      </c>
      <c r="H926" s="116" t="str">
        <f>IF(B926&lt;&gt;"",CORREL(INDEX(Scores,1,A926):INDEX(Scores,1000,A926),Total_score),"")</f>
        <v/>
      </c>
      <c r="I926" s="116" t="str">
        <f>IF(B926&lt;&gt;"",CORREL(INDEX(Scores,1,A926):INDEX(Scores,1000,A926),Grade),"")</f>
        <v/>
      </c>
      <c r="J926" s="128" t="str">
        <f>IF(B926&lt;&gt;"",_xlfn.VAR.S(INDEX(Scores,1,A926):INDEX(Scores,1000,A926)),"")</f>
        <v/>
      </c>
      <c r="K926" s="128" t="str">
        <f>IF(B926&lt;&gt;"",_xlfn.STDEV.S(INDEX(Scores,1,A926):INDEX(Scores,1000,A926)),"")</f>
        <v/>
      </c>
    </row>
    <row r="927" spans="1:11" x14ac:dyDescent="0.35">
      <c r="A927" s="122" t="str">
        <f t="shared" si="30"/>
        <v/>
      </c>
      <c r="B927" s="124" t="str">
        <f>IFERROR(LOOKUP(A927,'2. Enter scores'!$G$12:$AE$12,'2. Enter scores'!$G$14:$AE$14),"")</f>
        <v/>
      </c>
      <c r="C927" s="116" t="str">
        <f>IF(B927&lt;&gt;"",MIN(INDEX(Scores,1,A927):INDEX(Scores,1000,A927)),"")</f>
        <v/>
      </c>
      <c r="D927" s="116" t="str">
        <f>IF(B927&lt;&gt;"",MAX(INDEX(Scores,1,A927):INDEX(Scores,1000,A927)),"")</f>
        <v/>
      </c>
      <c r="E927" s="116" t="str">
        <f t="shared" si="29"/>
        <v/>
      </c>
      <c r="F927" s="116" t="str">
        <f>IF(B927&lt;&gt;"",SUM(INDEX(Scores,1,A927):INDEX(Scores,1000,A927))/(Number_of_participants*E927),"")</f>
        <v/>
      </c>
      <c r="G927" s="116" t="str">
        <f>IF(B927&lt;&gt;"",CORREL(INDEX(Scores,1,A927):INDEX(Scores,1000,A927),INDEX(Rest_scores,1,A927):INDEX(Rest_scores,1000,A927)),"")</f>
        <v/>
      </c>
      <c r="H927" s="116" t="str">
        <f>IF(B927&lt;&gt;"",CORREL(INDEX(Scores,1,A927):INDEX(Scores,1000,A927),Total_score),"")</f>
        <v/>
      </c>
      <c r="I927" s="116" t="str">
        <f>IF(B927&lt;&gt;"",CORREL(INDEX(Scores,1,A927):INDEX(Scores,1000,A927),Grade),"")</f>
        <v/>
      </c>
      <c r="J927" s="128" t="str">
        <f>IF(B927&lt;&gt;"",_xlfn.VAR.S(INDEX(Scores,1,A927):INDEX(Scores,1000,A927)),"")</f>
        <v/>
      </c>
      <c r="K927" s="128" t="str">
        <f>IF(B927&lt;&gt;"",_xlfn.STDEV.S(INDEX(Scores,1,A927):INDEX(Scores,1000,A927)),"")</f>
        <v/>
      </c>
    </row>
    <row r="928" spans="1:11" x14ac:dyDescent="0.35">
      <c r="A928" s="122" t="str">
        <f t="shared" si="30"/>
        <v/>
      </c>
      <c r="B928" s="124" t="str">
        <f>IFERROR(LOOKUP(A928,'2. Enter scores'!$G$12:$AE$12,'2. Enter scores'!$G$14:$AE$14),"")</f>
        <v/>
      </c>
      <c r="C928" s="116" t="str">
        <f>IF(B928&lt;&gt;"",MIN(INDEX(Scores,1,A928):INDEX(Scores,1000,A928)),"")</f>
        <v/>
      </c>
      <c r="D928" s="116" t="str">
        <f>IF(B928&lt;&gt;"",MAX(INDEX(Scores,1,A928):INDEX(Scores,1000,A928)),"")</f>
        <v/>
      </c>
      <c r="E928" s="116" t="str">
        <f t="shared" si="29"/>
        <v/>
      </c>
      <c r="F928" s="116" t="str">
        <f>IF(B928&lt;&gt;"",SUM(INDEX(Scores,1,A928):INDEX(Scores,1000,A928))/(Number_of_participants*E928),"")</f>
        <v/>
      </c>
      <c r="G928" s="116" t="str">
        <f>IF(B928&lt;&gt;"",CORREL(INDEX(Scores,1,A928):INDEX(Scores,1000,A928),INDEX(Rest_scores,1,A928):INDEX(Rest_scores,1000,A928)),"")</f>
        <v/>
      </c>
      <c r="H928" s="116" t="str">
        <f>IF(B928&lt;&gt;"",CORREL(INDEX(Scores,1,A928):INDEX(Scores,1000,A928),Total_score),"")</f>
        <v/>
      </c>
      <c r="I928" s="116" t="str">
        <f>IF(B928&lt;&gt;"",CORREL(INDEX(Scores,1,A928):INDEX(Scores,1000,A928),Grade),"")</f>
        <v/>
      </c>
      <c r="J928" s="128" t="str">
        <f>IF(B928&lt;&gt;"",_xlfn.VAR.S(INDEX(Scores,1,A928):INDEX(Scores,1000,A928)),"")</f>
        <v/>
      </c>
      <c r="K928" s="128" t="str">
        <f>IF(B928&lt;&gt;"",_xlfn.STDEV.S(INDEX(Scores,1,A928):INDEX(Scores,1000,A928)),"")</f>
        <v/>
      </c>
    </row>
    <row r="929" spans="1:11" x14ac:dyDescent="0.35">
      <c r="A929" s="122" t="str">
        <f t="shared" si="30"/>
        <v/>
      </c>
      <c r="B929" s="124" t="str">
        <f>IFERROR(LOOKUP(A929,'2. Enter scores'!$G$12:$AE$12,'2. Enter scores'!$G$14:$AE$14),"")</f>
        <v/>
      </c>
      <c r="C929" s="116" t="str">
        <f>IF(B929&lt;&gt;"",MIN(INDEX(Scores,1,A929):INDEX(Scores,1000,A929)),"")</f>
        <v/>
      </c>
      <c r="D929" s="116" t="str">
        <f>IF(B929&lt;&gt;"",MAX(INDEX(Scores,1,A929):INDEX(Scores,1000,A929)),"")</f>
        <v/>
      </c>
      <c r="E929" s="116" t="str">
        <f t="shared" si="29"/>
        <v/>
      </c>
      <c r="F929" s="116" t="str">
        <f>IF(B929&lt;&gt;"",SUM(INDEX(Scores,1,A929):INDEX(Scores,1000,A929))/(Number_of_participants*E929),"")</f>
        <v/>
      </c>
      <c r="G929" s="116" t="str">
        <f>IF(B929&lt;&gt;"",CORREL(INDEX(Scores,1,A929):INDEX(Scores,1000,A929),INDEX(Rest_scores,1,A929):INDEX(Rest_scores,1000,A929)),"")</f>
        <v/>
      </c>
      <c r="H929" s="116" t="str">
        <f>IF(B929&lt;&gt;"",CORREL(INDEX(Scores,1,A929):INDEX(Scores,1000,A929),Total_score),"")</f>
        <v/>
      </c>
      <c r="I929" s="116" t="str">
        <f>IF(B929&lt;&gt;"",CORREL(INDEX(Scores,1,A929):INDEX(Scores,1000,A929),Grade),"")</f>
        <v/>
      </c>
      <c r="J929" s="128" t="str">
        <f>IF(B929&lt;&gt;"",_xlfn.VAR.S(INDEX(Scores,1,A929):INDEX(Scores,1000,A929)),"")</f>
        <v/>
      </c>
      <c r="K929" s="128" t="str">
        <f>IF(B929&lt;&gt;"",_xlfn.STDEV.S(INDEX(Scores,1,A929):INDEX(Scores,1000,A929)),"")</f>
        <v/>
      </c>
    </row>
    <row r="930" spans="1:11" x14ac:dyDescent="0.35">
      <c r="A930" s="122" t="str">
        <f t="shared" si="30"/>
        <v/>
      </c>
      <c r="B930" s="124" t="str">
        <f>IFERROR(LOOKUP(A930,'2. Enter scores'!$G$12:$AE$12,'2. Enter scores'!$G$14:$AE$14),"")</f>
        <v/>
      </c>
      <c r="C930" s="116" t="str">
        <f>IF(B930&lt;&gt;"",MIN(INDEX(Scores,1,A930):INDEX(Scores,1000,A930)),"")</f>
        <v/>
      </c>
      <c r="D930" s="116" t="str">
        <f>IF(B930&lt;&gt;"",MAX(INDEX(Scores,1,A930):INDEX(Scores,1000,A930)),"")</f>
        <v/>
      </c>
      <c r="E930" s="116" t="str">
        <f t="shared" si="29"/>
        <v/>
      </c>
      <c r="F930" s="116" t="str">
        <f>IF(B930&lt;&gt;"",SUM(INDEX(Scores,1,A930):INDEX(Scores,1000,A930))/(Number_of_participants*E930),"")</f>
        <v/>
      </c>
      <c r="G930" s="116" t="str">
        <f>IF(B930&lt;&gt;"",CORREL(INDEX(Scores,1,A930):INDEX(Scores,1000,A930),INDEX(Rest_scores,1,A930):INDEX(Rest_scores,1000,A930)),"")</f>
        <v/>
      </c>
      <c r="H930" s="116" t="str">
        <f>IF(B930&lt;&gt;"",CORREL(INDEX(Scores,1,A930):INDEX(Scores,1000,A930),Total_score),"")</f>
        <v/>
      </c>
      <c r="I930" s="116" t="str">
        <f>IF(B930&lt;&gt;"",CORREL(INDEX(Scores,1,A930):INDEX(Scores,1000,A930),Grade),"")</f>
        <v/>
      </c>
      <c r="J930" s="128" t="str">
        <f>IF(B930&lt;&gt;"",_xlfn.VAR.S(INDEX(Scores,1,A930):INDEX(Scores,1000,A930)),"")</f>
        <v/>
      </c>
      <c r="K930" s="128" t="str">
        <f>IF(B930&lt;&gt;"",_xlfn.STDEV.S(INDEX(Scores,1,A930):INDEX(Scores,1000,A930)),"")</f>
        <v/>
      </c>
    </row>
    <row r="931" spans="1:11" x14ac:dyDescent="0.35">
      <c r="A931" s="122" t="str">
        <f t="shared" si="30"/>
        <v/>
      </c>
      <c r="B931" s="124" t="str">
        <f>IFERROR(LOOKUP(A931,'2. Enter scores'!$G$12:$AE$12,'2. Enter scores'!$G$14:$AE$14),"")</f>
        <v/>
      </c>
      <c r="C931" s="116" t="str">
        <f>IF(B931&lt;&gt;"",MIN(INDEX(Scores,1,A931):INDEX(Scores,1000,A931)),"")</f>
        <v/>
      </c>
      <c r="D931" s="116" t="str">
        <f>IF(B931&lt;&gt;"",MAX(INDEX(Scores,1,A931):INDEX(Scores,1000,A931)),"")</f>
        <v/>
      </c>
      <c r="E931" s="116" t="str">
        <f t="shared" si="29"/>
        <v/>
      </c>
      <c r="F931" s="116" t="str">
        <f>IF(B931&lt;&gt;"",SUM(INDEX(Scores,1,A931):INDEX(Scores,1000,A931))/(Number_of_participants*E931),"")</f>
        <v/>
      </c>
      <c r="G931" s="116" t="str">
        <f>IF(B931&lt;&gt;"",CORREL(INDEX(Scores,1,A931):INDEX(Scores,1000,A931),INDEX(Rest_scores,1,A931):INDEX(Rest_scores,1000,A931)),"")</f>
        <v/>
      </c>
      <c r="H931" s="116" t="str">
        <f>IF(B931&lt;&gt;"",CORREL(INDEX(Scores,1,A931):INDEX(Scores,1000,A931),Total_score),"")</f>
        <v/>
      </c>
      <c r="I931" s="116" t="str">
        <f>IF(B931&lt;&gt;"",CORREL(INDEX(Scores,1,A931):INDEX(Scores,1000,A931),Grade),"")</f>
        <v/>
      </c>
      <c r="J931" s="128" t="str">
        <f>IF(B931&lt;&gt;"",_xlfn.VAR.S(INDEX(Scores,1,A931):INDEX(Scores,1000,A931)),"")</f>
        <v/>
      </c>
      <c r="K931" s="128" t="str">
        <f>IF(B931&lt;&gt;"",_xlfn.STDEV.S(INDEX(Scores,1,A931):INDEX(Scores,1000,A931)),"")</f>
        <v/>
      </c>
    </row>
    <row r="932" spans="1:11" x14ac:dyDescent="0.35">
      <c r="A932" s="122" t="str">
        <f t="shared" si="30"/>
        <v/>
      </c>
      <c r="B932" s="124" t="str">
        <f>IFERROR(LOOKUP(A932,'2. Enter scores'!$G$12:$AE$12,'2. Enter scores'!$G$14:$AE$14),"")</f>
        <v/>
      </c>
      <c r="C932" s="116" t="str">
        <f>IF(B932&lt;&gt;"",MIN(INDEX(Scores,1,A932):INDEX(Scores,1000,A932)),"")</f>
        <v/>
      </c>
      <c r="D932" s="116" t="str">
        <f>IF(B932&lt;&gt;"",MAX(INDEX(Scores,1,A932):INDEX(Scores,1000,A932)),"")</f>
        <v/>
      </c>
      <c r="E932" s="116" t="str">
        <f t="shared" si="29"/>
        <v/>
      </c>
      <c r="F932" s="116" t="str">
        <f>IF(B932&lt;&gt;"",SUM(INDEX(Scores,1,A932):INDEX(Scores,1000,A932))/(Number_of_participants*E932),"")</f>
        <v/>
      </c>
      <c r="G932" s="116" t="str">
        <f>IF(B932&lt;&gt;"",CORREL(INDEX(Scores,1,A932):INDEX(Scores,1000,A932),INDEX(Rest_scores,1,A932):INDEX(Rest_scores,1000,A932)),"")</f>
        <v/>
      </c>
      <c r="H932" s="116" t="str">
        <f>IF(B932&lt;&gt;"",CORREL(INDEX(Scores,1,A932):INDEX(Scores,1000,A932),Total_score),"")</f>
        <v/>
      </c>
      <c r="I932" s="116" t="str">
        <f>IF(B932&lt;&gt;"",CORREL(INDEX(Scores,1,A932):INDEX(Scores,1000,A932),Grade),"")</f>
        <v/>
      </c>
      <c r="J932" s="128" t="str">
        <f>IF(B932&lt;&gt;"",_xlfn.VAR.S(INDEX(Scores,1,A932):INDEX(Scores,1000,A932)),"")</f>
        <v/>
      </c>
      <c r="K932" s="128" t="str">
        <f>IF(B932&lt;&gt;"",_xlfn.STDEV.S(INDEX(Scores,1,A932):INDEX(Scores,1000,A932)),"")</f>
        <v/>
      </c>
    </row>
    <row r="933" spans="1:11" x14ac:dyDescent="0.35">
      <c r="A933" s="122" t="str">
        <f t="shared" si="30"/>
        <v/>
      </c>
      <c r="B933" s="124" t="str">
        <f>IFERROR(LOOKUP(A933,'2. Enter scores'!$G$12:$AE$12,'2. Enter scores'!$G$14:$AE$14),"")</f>
        <v/>
      </c>
      <c r="C933" s="116" t="str">
        <f>IF(B933&lt;&gt;"",MIN(INDEX(Scores,1,A933):INDEX(Scores,1000,A933)),"")</f>
        <v/>
      </c>
      <c r="D933" s="116" t="str">
        <f>IF(B933&lt;&gt;"",MAX(INDEX(Scores,1,A933):INDEX(Scores,1000,A933)),"")</f>
        <v/>
      </c>
      <c r="E933" s="116" t="str">
        <f t="shared" si="29"/>
        <v/>
      </c>
      <c r="F933" s="116" t="str">
        <f>IF(B933&lt;&gt;"",SUM(INDEX(Scores,1,A933):INDEX(Scores,1000,A933))/(Number_of_participants*E933),"")</f>
        <v/>
      </c>
      <c r="G933" s="116" t="str">
        <f>IF(B933&lt;&gt;"",CORREL(INDEX(Scores,1,A933):INDEX(Scores,1000,A933),INDEX(Rest_scores,1,A933):INDEX(Rest_scores,1000,A933)),"")</f>
        <v/>
      </c>
      <c r="H933" s="116" t="str">
        <f>IF(B933&lt;&gt;"",CORREL(INDEX(Scores,1,A933):INDEX(Scores,1000,A933),Total_score),"")</f>
        <v/>
      </c>
      <c r="I933" s="116" t="str">
        <f>IF(B933&lt;&gt;"",CORREL(INDEX(Scores,1,A933):INDEX(Scores,1000,A933),Grade),"")</f>
        <v/>
      </c>
      <c r="J933" s="128" t="str">
        <f>IF(B933&lt;&gt;"",_xlfn.VAR.S(INDEX(Scores,1,A933):INDEX(Scores,1000,A933)),"")</f>
        <v/>
      </c>
      <c r="K933" s="128" t="str">
        <f>IF(B933&lt;&gt;"",_xlfn.STDEV.S(INDEX(Scores,1,A933):INDEX(Scores,1000,A933)),"")</f>
        <v/>
      </c>
    </row>
    <row r="934" spans="1:11" x14ac:dyDescent="0.35">
      <c r="A934" s="122" t="str">
        <f t="shared" si="30"/>
        <v/>
      </c>
      <c r="B934" s="124" t="str">
        <f>IFERROR(LOOKUP(A934,'2. Enter scores'!$G$12:$AE$12,'2. Enter scores'!$G$14:$AE$14),"")</f>
        <v/>
      </c>
      <c r="C934" s="116" t="str">
        <f>IF(B934&lt;&gt;"",MIN(INDEX(Scores,1,A934):INDEX(Scores,1000,A934)),"")</f>
        <v/>
      </c>
      <c r="D934" s="116" t="str">
        <f>IF(B934&lt;&gt;"",MAX(INDEX(Scores,1,A934):INDEX(Scores,1000,A934)),"")</f>
        <v/>
      </c>
      <c r="E934" s="116" t="str">
        <f t="shared" si="29"/>
        <v/>
      </c>
      <c r="F934" s="116" t="str">
        <f>IF(B934&lt;&gt;"",SUM(INDEX(Scores,1,A934):INDEX(Scores,1000,A934))/(Number_of_participants*E934),"")</f>
        <v/>
      </c>
      <c r="G934" s="116" t="str">
        <f>IF(B934&lt;&gt;"",CORREL(INDEX(Scores,1,A934):INDEX(Scores,1000,A934),INDEX(Rest_scores,1,A934):INDEX(Rest_scores,1000,A934)),"")</f>
        <v/>
      </c>
      <c r="H934" s="116" t="str">
        <f>IF(B934&lt;&gt;"",CORREL(INDEX(Scores,1,A934):INDEX(Scores,1000,A934),Total_score),"")</f>
        <v/>
      </c>
      <c r="I934" s="116" t="str">
        <f>IF(B934&lt;&gt;"",CORREL(INDEX(Scores,1,A934):INDEX(Scores,1000,A934),Grade),"")</f>
        <v/>
      </c>
      <c r="J934" s="128" t="str">
        <f>IF(B934&lt;&gt;"",_xlfn.VAR.S(INDEX(Scores,1,A934):INDEX(Scores,1000,A934)),"")</f>
        <v/>
      </c>
      <c r="K934" s="128" t="str">
        <f>IF(B934&lt;&gt;"",_xlfn.STDEV.S(INDEX(Scores,1,A934):INDEX(Scores,1000,A934)),"")</f>
        <v/>
      </c>
    </row>
    <row r="935" spans="1:11" x14ac:dyDescent="0.35">
      <c r="A935" s="122" t="str">
        <f t="shared" si="30"/>
        <v/>
      </c>
      <c r="B935" s="124" t="str">
        <f>IFERROR(LOOKUP(A935,'2. Enter scores'!$G$12:$AE$12,'2. Enter scores'!$G$14:$AE$14),"")</f>
        <v/>
      </c>
      <c r="C935" s="116" t="str">
        <f>IF(B935&lt;&gt;"",MIN(INDEX(Scores,1,A935):INDEX(Scores,1000,A935)),"")</f>
        <v/>
      </c>
      <c r="D935" s="116" t="str">
        <f>IF(B935&lt;&gt;"",MAX(INDEX(Scores,1,A935):INDEX(Scores,1000,A935)),"")</f>
        <v/>
      </c>
      <c r="E935" s="116" t="str">
        <f t="shared" si="29"/>
        <v/>
      </c>
      <c r="F935" s="116" t="str">
        <f>IF(B935&lt;&gt;"",SUM(INDEX(Scores,1,A935):INDEX(Scores,1000,A935))/(Number_of_participants*E935),"")</f>
        <v/>
      </c>
      <c r="G935" s="116" t="str">
        <f>IF(B935&lt;&gt;"",CORREL(INDEX(Scores,1,A935):INDEX(Scores,1000,A935),INDEX(Rest_scores,1,A935):INDEX(Rest_scores,1000,A935)),"")</f>
        <v/>
      </c>
      <c r="H935" s="116" t="str">
        <f>IF(B935&lt;&gt;"",CORREL(INDEX(Scores,1,A935):INDEX(Scores,1000,A935),Total_score),"")</f>
        <v/>
      </c>
      <c r="I935" s="116" t="str">
        <f>IF(B935&lt;&gt;"",CORREL(INDEX(Scores,1,A935):INDEX(Scores,1000,A935),Grade),"")</f>
        <v/>
      </c>
      <c r="J935" s="128" t="str">
        <f>IF(B935&lt;&gt;"",_xlfn.VAR.S(INDEX(Scores,1,A935):INDEX(Scores,1000,A935)),"")</f>
        <v/>
      </c>
      <c r="K935" s="128" t="str">
        <f>IF(B935&lt;&gt;"",_xlfn.STDEV.S(INDEX(Scores,1,A935):INDEX(Scores,1000,A935)),"")</f>
        <v/>
      </c>
    </row>
    <row r="936" spans="1:11" x14ac:dyDescent="0.35">
      <c r="A936" s="122" t="str">
        <f t="shared" si="30"/>
        <v/>
      </c>
      <c r="B936" s="124" t="str">
        <f>IFERROR(LOOKUP(A936,'2. Enter scores'!$G$12:$AE$12,'2. Enter scores'!$G$14:$AE$14),"")</f>
        <v/>
      </c>
      <c r="C936" s="116" t="str">
        <f>IF(B936&lt;&gt;"",MIN(INDEX(Scores,1,A936):INDEX(Scores,1000,A936)),"")</f>
        <v/>
      </c>
      <c r="D936" s="116" t="str">
        <f>IF(B936&lt;&gt;"",MAX(INDEX(Scores,1,A936):INDEX(Scores,1000,A936)),"")</f>
        <v/>
      </c>
      <c r="E936" s="116" t="str">
        <f t="shared" si="29"/>
        <v/>
      </c>
      <c r="F936" s="116" t="str">
        <f>IF(B936&lt;&gt;"",SUM(INDEX(Scores,1,A936):INDEX(Scores,1000,A936))/(Number_of_participants*E936),"")</f>
        <v/>
      </c>
      <c r="G936" s="116" t="str">
        <f>IF(B936&lt;&gt;"",CORREL(INDEX(Scores,1,A936):INDEX(Scores,1000,A936),INDEX(Rest_scores,1,A936):INDEX(Rest_scores,1000,A936)),"")</f>
        <v/>
      </c>
      <c r="H936" s="116" t="str">
        <f>IF(B936&lt;&gt;"",CORREL(INDEX(Scores,1,A936):INDEX(Scores,1000,A936),Total_score),"")</f>
        <v/>
      </c>
      <c r="I936" s="116" t="str">
        <f>IF(B936&lt;&gt;"",CORREL(INDEX(Scores,1,A936):INDEX(Scores,1000,A936),Grade),"")</f>
        <v/>
      </c>
      <c r="J936" s="128" t="str">
        <f>IF(B936&lt;&gt;"",_xlfn.VAR.S(INDEX(Scores,1,A936):INDEX(Scores,1000,A936)),"")</f>
        <v/>
      </c>
      <c r="K936" s="128" t="str">
        <f>IF(B936&lt;&gt;"",_xlfn.STDEV.S(INDEX(Scores,1,A936):INDEX(Scores,1000,A936)),"")</f>
        <v/>
      </c>
    </row>
    <row r="937" spans="1:11" x14ac:dyDescent="0.35">
      <c r="A937" s="122" t="str">
        <f t="shared" si="30"/>
        <v/>
      </c>
      <c r="B937" s="124" t="str">
        <f>IFERROR(LOOKUP(A937,'2. Enter scores'!$G$12:$AE$12,'2. Enter scores'!$G$14:$AE$14),"")</f>
        <v/>
      </c>
      <c r="C937" s="116" t="str">
        <f>IF(B937&lt;&gt;"",MIN(INDEX(Scores,1,A937):INDEX(Scores,1000,A937)),"")</f>
        <v/>
      </c>
      <c r="D937" s="116" t="str">
        <f>IF(B937&lt;&gt;"",MAX(INDEX(Scores,1,A937):INDEX(Scores,1000,A937)),"")</f>
        <v/>
      </c>
      <c r="E937" s="116" t="str">
        <f t="shared" si="29"/>
        <v/>
      </c>
      <c r="F937" s="116" t="str">
        <f>IF(B937&lt;&gt;"",SUM(INDEX(Scores,1,A937):INDEX(Scores,1000,A937))/(Number_of_participants*E937),"")</f>
        <v/>
      </c>
      <c r="G937" s="116" t="str">
        <f>IF(B937&lt;&gt;"",CORREL(INDEX(Scores,1,A937):INDEX(Scores,1000,A937),INDEX(Rest_scores,1,A937):INDEX(Rest_scores,1000,A937)),"")</f>
        <v/>
      </c>
      <c r="H937" s="116" t="str">
        <f>IF(B937&lt;&gt;"",CORREL(INDEX(Scores,1,A937):INDEX(Scores,1000,A937),Total_score),"")</f>
        <v/>
      </c>
      <c r="I937" s="116" t="str">
        <f>IF(B937&lt;&gt;"",CORREL(INDEX(Scores,1,A937):INDEX(Scores,1000,A937),Grade),"")</f>
        <v/>
      </c>
      <c r="J937" s="128" t="str">
        <f>IF(B937&lt;&gt;"",_xlfn.VAR.S(INDEX(Scores,1,A937):INDEX(Scores,1000,A937)),"")</f>
        <v/>
      </c>
      <c r="K937" s="128" t="str">
        <f>IF(B937&lt;&gt;"",_xlfn.STDEV.S(INDEX(Scores,1,A937):INDEX(Scores,1000,A937)),"")</f>
        <v/>
      </c>
    </row>
    <row r="938" spans="1:11" x14ac:dyDescent="0.35">
      <c r="A938" s="122" t="str">
        <f t="shared" si="30"/>
        <v/>
      </c>
      <c r="B938" s="124" t="str">
        <f>IFERROR(LOOKUP(A938,'2. Enter scores'!$G$12:$AE$12,'2. Enter scores'!$G$14:$AE$14),"")</f>
        <v/>
      </c>
      <c r="C938" s="116" t="str">
        <f>IF(B938&lt;&gt;"",MIN(INDEX(Scores,1,A938):INDEX(Scores,1000,A938)),"")</f>
        <v/>
      </c>
      <c r="D938" s="116" t="str">
        <f>IF(B938&lt;&gt;"",MAX(INDEX(Scores,1,A938):INDEX(Scores,1000,A938)),"")</f>
        <v/>
      </c>
      <c r="E938" s="116" t="str">
        <f t="shared" si="29"/>
        <v/>
      </c>
      <c r="F938" s="116" t="str">
        <f>IF(B938&lt;&gt;"",SUM(INDEX(Scores,1,A938):INDEX(Scores,1000,A938))/(Number_of_participants*E938),"")</f>
        <v/>
      </c>
      <c r="G938" s="116" t="str">
        <f>IF(B938&lt;&gt;"",CORREL(INDEX(Scores,1,A938):INDEX(Scores,1000,A938),INDEX(Rest_scores,1,A938):INDEX(Rest_scores,1000,A938)),"")</f>
        <v/>
      </c>
      <c r="H938" s="116" t="str">
        <f>IF(B938&lt;&gt;"",CORREL(INDEX(Scores,1,A938):INDEX(Scores,1000,A938),Total_score),"")</f>
        <v/>
      </c>
      <c r="I938" s="116" t="str">
        <f>IF(B938&lt;&gt;"",CORREL(INDEX(Scores,1,A938):INDEX(Scores,1000,A938),Grade),"")</f>
        <v/>
      </c>
      <c r="J938" s="128" t="str">
        <f>IF(B938&lt;&gt;"",_xlfn.VAR.S(INDEX(Scores,1,A938):INDEX(Scores,1000,A938)),"")</f>
        <v/>
      </c>
      <c r="K938" s="128" t="str">
        <f>IF(B938&lt;&gt;"",_xlfn.STDEV.S(INDEX(Scores,1,A938):INDEX(Scores,1000,A938)),"")</f>
        <v/>
      </c>
    </row>
    <row r="939" spans="1:11" x14ac:dyDescent="0.35">
      <c r="A939" s="122" t="str">
        <f t="shared" si="30"/>
        <v/>
      </c>
      <c r="B939" s="124" t="str">
        <f>IFERROR(LOOKUP(A939,'2. Enter scores'!$G$12:$AE$12,'2. Enter scores'!$G$14:$AE$14),"")</f>
        <v/>
      </c>
      <c r="C939" s="116" t="str">
        <f>IF(B939&lt;&gt;"",MIN(INDEX(Scores,1,A939):INDEX(Scores,1000,A939)),"")</f>
        <v/>
      </c>
      <c r="D939" s="116" t="str">
        <f>IF(B939&lt;&gt;"",MAX(INDEX(Scores,1,A939):INDEX(Scores,1000,A939)),"")</f>
        <v/>
      </c>
      <c r="E939" s="116" t="str">
        <f t="shared" si="29"/>
        <v/>
      </c>
      <c r="F939" s="116" t="str">
        <f>IF(B939&lt;&gt;"",SUM(INDEX(Scores,1,A939):INDEX(Scores,1000,A939))/(Number_of_participants*E939),"")</f>
        <v/>
      </c>
      <c r="G939" s="116" t="str">
        <f>IF(B939&lt;&gt;"",CORREL(INDEX(Scores,1,A939):INDEX(Scores,1000,A939),INDEX(Rest_scores,1,A939):INDEX(Rest_scores,1000,A939)),"")</f>
        <v/>
      </c>
      <c r="H939" s="116" t="str">
        <f>IF(B939&lt;&gt;"",CORREL(INDEX(Scores,1,A939):INDEX(Scores,1000,A939),Total_score),"")</f>
        <v/>
      </c>
      <c r="I939" s="116" t="str">
        <f>IF(B939&lt;&gt;"",CORREL(INDEX(Scores,1,A939):INDEX(Scores,1000,A939),Grade),"")</f>
        <v/>
      </c>
      <c r="J939" s="128" t="str">
        <f>IF(B939&lt;&gt;"",_xlfn.VAR.S(INDEX(Scores,1,A939):INDEX(Scores,1000,A939)),"")</f>
        <v/>
      </c>
      <c r="K939" s="128" t="str">
        <f>IF(B939&lt;&gt;"",_xlfn.STDEV.S(INDEX(Scores,1,A939):INDEX(Scores,1000,A939)),"")</f>
        <v/>
      </c>
    </row>
    <row r="940" spans="1:11" x14ac:dyDescent="0.35">
      <c r="A940" s="122" t="str">
        <f t="shared" si="30"/>
        <v/>
      </c>
      <c r="B940" s="124" t="str">
        <f>IFERROR(LOOKUP(A940,'2. Enter scores'!$G$12:$AE$12,'2. Enter scores'!$G$14:$AE$14),"")</f>
        <v/>
      </c>
      <c r="C940" s="116" t="str">
        <f>IF(B940&lt;&gt;"",MIN(INDEX(Scores,1,A940):INDEX(Scores,1000,A940)),"")</f>
        <v/>
      </c>
      <c r="D940" s="116" t="str">
        <f>IF(B940&lt;&gt;"",MAX(INDEX(Scores,1,A940):INDEX(Scores,1000,A940)),"")</f>
        <v/>
      </c>
      <c r="E940" s="116" t="str">
        <f t="shared" si="29"/>
        <v/>
      </c>
      <c r="F940" s="116" t="str">
        <f>IF(B940&lt;&gt;"",SUM(INDEX(Scores,1,A940):INDEX(Scores,1000,A940))/(Number_of_participants*E940),"")</f>
        <v/>
      </c>
      <c r="G940" s="116" t="str">
        <f>IF(B940&lt;&gt;"",CORREL(INDEX(Scores,1,A940):INDEX(Scores,1000,A940),INDEX(Rest_scores,1,A940):INDEX(Rest_scores,1000,A940)),"")</f>
        <v/>
      </c>
      <c r="H940" s="116" t="str">
        <f>IF(B940&lt;&gt;"",CORREL(INDEX(Scores,1,A940):INDEX(Scores,1000,A940),Total_score),"")</f>
        <v/>
      </c>
      <c r="I940" s="116" t="str">
        <f>IF(B940&lt;&gt;"",CORREL(INDEX(Scores,1,A940):INDEX(Scores,1000,A940),Grade),"")</f>
        <v/>
      </c>
      <c r="J940" s="128" t="str">
        <f>IF(B940&lt;&gt;"",_xlfn.VAR.S(INDEX(Scores,1,A940):INDEX(Scores,1000,A940)),"")</f>
        <v/>
      </c>
      <c r="K940" s="128" t="str">
        <f>IF(B940&lt;&gt;"",_xlfn.STDEV.S(INDEX(Scores,1,A940):INDEX(Scores,1000,A940)),"")</f>
        <v/>
      </c>
    </row>
    <row r="941" spans="1:11" x14ac:dyDescent="0.35">
      <c r="A941" s="122" t="str">
        <f t="shared" si="30"/>
        <v/>
      </c>
      <c r="B941" s="124" t="str">
        <f>IFERROR(LOOKUP(A941,'2. Enter scores'!$G$12:$AE$12,'2. Enter scores'!$G$14:$AE$14),"")</f>
        <v/>
      </c>
      <c r="C941" s="116" t="str">
        <f>IF(B941&lt;&gt;"",MIN(INDEX(Scores,1,A941):INDEX(Scores,1000,A941)),"")</f>
        <v/>
      </c>
      <c r="D941" s="116" t="str">
        <f>IF(B941&lt;&gt;"",MAX(INDEX(Scores,1,A941):INDEX(Scores,1000,A941)),"")</f>
        <v/>
      </c>
      <c r="E941" s="116" t="str">
        <f t="shared" si="29"/>
        <v/>
      </c>
      <c r="F941" s="116" t="str">
        <f>IF(B941&lt;&gt;"",SUM(INDEX(Scores,1,A941):INDEX(Scores,1000,A941))/(Number_of_participants*E941),"")</f>
        <v/>
      </c>
      <c r="G941" s="116" t="str">
        <f>IF(B941&lt;&gt;"",CORREL(INDEX(Scores,1,A941):INDEX(Scores,1000,A941),INDEX(Rest_scores,1,A941):INDEX(Rest_scores,1000,A941)),"")</f>
        <v/>
      </c>
      <c r="H941" s="116" t="str">
        <f>IF(B941&lt;&gt;"",CORREL(INDEX(Scores,1,A941):INDEX(Scores,1000,A941),Total_score),"")</f>
        <v/>
      </c>
      <c r="I941" s="116" t="str">
        <f>IF(B941&lt;&gt;"",CORREL(INDEX(Scores,1,A941):INDEX(Scores,1000,A941),Grade),"")</f>
        <v/>
      </c>
      <c r="J941" s="128" t="str">
        <f>IF(B941&lt;&gt;"",_xlfn.VAR.S(INDEX(Scores,1,A941):INDEX(Scores,1000,A941)),"")</f>
        <v/>
      </c>
      <c r="K941" s="128" t="str">
        <f>IF(B941&lt;&gt;"",_xlfn.STDEV.S(INDEX(Scores,1,A941):INDEX(Scores,1000,A941)),"")</f>
        <v/>
      </c>
    </row>
    <row r="942" spans="1:11" x14ac:dyDescent="0.35">
      <c r="A942" s="122" t="str">
        <f t="shared" si="30"/>
        <v/>
      </c>
      <c r="B942" s="124" t="str">
        <f>IFERROR(LOOKUP(A942,'2. Enter scores'!$G$12:$AE$12,'2. Enter scores'!$G$14:$AE$14),"")</f>
        <v/>
      </c>
      <c r="C942" s="116" t="str">
        <f>IF(B942&lt;&gt;"",MIN(INDEX(Scores,1,A942):INDEX(Scores,1000,A942)),"")</f>
        <v/>
      </c>
      <c r="D942" s="116" t="str">
        <f>IF(B942&lt;&gt;"",MAX(INDEX(Scores,1,A942):INDEX(Scores,1000,A942)),"")</f>
        <v/>
      </c>
      <c r="E942" s="116" t="str">
        <f t="shared" si="29"/>
        <v/>
      </c>
      <c r="F942" s="116" t="str">
        <f>IF(B942&lt;&gt;"",SUM(INDEX(Scores,1,A942):INDEX(Scores,1000,A942))/(Number_of_participants*E942),"")</f>
        <v/>
      </c>
      <c r="G942" s="116" t="str">
        <f>IF(B942&lt;&gt;"",CORREL(INDEX(Scores,1,A942):INDEX(Scores,1000,A942),INDEX(Rest_scores,1,A942):INDEX(Rest_scores,1000,A942)),"")</f>
        <v/>
      </c>
      <c r="H942" s="116" t="str">
        <f>IF(B942&lt;&gt;"",CORREL(INDEX(Scores,1,A942):INDEX(Scores,1000,A942),Total_score),"")</f>
        <v/>
      </c>
      <c r="I942" s="116" t="str">
        <f>IF(B942&lt;&gt;"",CORREL(INDEX(Scores,1,A942):INDEX(Scores,1000,A942),Grade),"")</f>
        <v/>
      </c>
      <c r="J942" s="128" t="str">
        <f>IF(B942&lt;&gt;"",_xlfn.VAR.S(INDEX(Scores,1,A942):INDEX(Scores,1000,A942)),"")</f>
        <v/>
      </c>
      <c r="K942" s="128" t="str">
        <f>IF(B942&lt;&gt;"",_xlfn.STDEV.S(INDEX(Scores,1,A942):INDEX(Scores,1000,A942)),"")</f>
        <v/>
      </c>
    </row>
    <row r="943" spans="1:11" x14ac:dyDescent="0.35">
      <c r="A943" s="122" t="str">
        <f t="shared" si="30"/>
        <v/>
      </c>
      <c r="B943" s="124" t="str">
        <f>IFERROR(LOOKUP(A943,'2. Enter scores'!$G$12:$AE$12,'2. Enter scores'!$G$14:$AE$14),"")</f>
        <v/>
      </c>
      <c r="C943" s="116" t="str">
        <f>IF(B943&lt;&gt;"",MIN(INDEX(Scores,1,A943):INDEX(Scores,1000,A943)),"")</f>
        <v/>
      </c>
      <c r="D943" s="116" t="str">
        <f>IF(B943&lt;&gt;"",MAX(INDEX(Scores,1,A943):INDEX(Scores,1000,A943)),"")</f>
        <v/>
      </c>
      <c r="E943" s="116" t="str">
        <f t="shared" si="29"/>
        <v/>
      </c>
      <c r="F943" s="116" t="str">
        <f>IF(B943&lt;&gt;"",SUM(INDEX(Scores,1,A943):INDEX(Scores,1000,A943))/(Number_of_participants*E943),"")</f>
        <v/>
      </c>
      <c r="G943" s="116" t="str">
        <f>IF(B943&lt;&gt;"",CORREL(INDEX(Scores,1,A943):INDEX(Scores,1000,A943),INDEX(Rest_scores,1,A943):INDEX(Rest_scores,1000,A943)),"")</f>
        <v/>
      </c>
      <c r="H943" s="116" t="str">
        <f>IF(B943&lt;&gt;"",CORREL(INDEX(Scores,1,A943):INDEX(Scores,1000,A943),Total_score),"")</f>
        <v/>
      </c>
      <c r="I943" s="116" t="str">
        <f>IF(B943&lt;&gt;"",CORREL(INDEX(Scores,1,A943):INDEX(Scores,1000,A943),Grade),"")</f>
        <v/>
      </c>
      <c r="J943" s="128" t="str">
        <f>IF(B943&lt;&gt;"",_xlfn.VAR.S(INDEX(Scores,1,A943):INDEX(Scores,1000,A943)),"")</f>
        <v/>
      </c>
      <c r="K943" s="128" t="str">
        <f>IF(B943&lt;&gt;"",_xlfn.STDEV.S(INDEX(Scores,1,A943):INDEX(Scores,1000,A943)),"")</f>
        <v/>
      </c>
    </row>
    <row r="944" spans="1:11" x14ac:dyDescent="0.35">
      <c r="A944" s="122" t="str">
        <f t="shared" si="30"/>
        <v/>
      </c>
      <c r="B944" s="124" t="str">
        <f>IFERROR(LOOKUP(A944,'2. Enter scores'!$G$12:$AE$12,'2. Enter scores'!$G$14:$AE$14),"")</f>
        <v/>
      </c>
      <c r="C944" s="116" t="str">
        <f>IF(B944&lt;&gt;"",MIN(INDEX(Scores,1,A944):INDEX(Scores,1000,A944)),"")</f>
        <v/>
      </c>
      <c r="D944" s="116" t="str">
        <f>IF(B944&lt;&gt;"",MAX(INDEX(Scores,1,A944):INDEX(Scores,1000,A944)),"")</f>
        <v/>
      </c>
      <c r="E944" s="116" t="str">
        <f t="shared" si="29"/>
        <v/>
      </c>
      <c r="F944" s="116" t="str">
        <f>IF(B944&lt;&gt;"",SUM(INDEX(Scores,1,A944):INDEX(Scores,1000,A944))/(Number_of_participants*E944),"")</f>
        <v/>
      </c>
      <c r="G944" s="116" t="str">
        <f>IF(B944&lt;&gt;"",CORREL(INDEX(Scores,1,A944):INDEX(Scores,1000,A944),INDEX(Rest_scores,1,A944):INDEX(Rest_scores,1000,A944)),"")</f>
        <v/>
      </c>
      <c r="H944" s="116" t="str">
        <f>IF(B944&lt;&gt;"",CORREL(INDEX(Scores,1,A944):INDEX(Scores,1000,A944),Total_score),"")</f>
        <v/>
      </c>
      <c r="I944" s="116" t="str">
        <f>IF(B944&lt;&gt;"",CORREL(INDEX(Scores,1,A944):INDEX(Scores,1000,A944),Grade),"")</f>
        <v/>
      </c>
      <c r="J944" s="128" t="str">
        <f>IF(B944&lt;&gt;"",_xlfn.VAR.S(INDEX(Scores,1,A944):INDEX(Scores,1000,A944)),"")</f>
        <v/>
      </c>
      <c r="K944" s="128" t="str">
        <f>IF(B944&lt;&gt;"",_xlfn.STDEV.S(INDEX(Scores,1,A944):INDEX(Scores,1000,A944)),"")</f>
        <v/>
      </c>
    </row>
    <row r="945" spans="1:11" x14ac:dyDescent="0.35">
      <c r="A945" s="122" t="str">
        <f t="shared" si="30"/>
        <v/>
      </c>
      <c r="B945" s="124" t="str">
        <f>IFERROR(LOOKUP(A945,'2. Enter scores'!$G$12:$AE$12,'2. Enter scores'!$G$14:$AE$14),"")</f>
        <v/>
      </c>
      <c r="C945" s="116" t="str">
        <f>IF(B945&lt;&gt;"",MIN(INDEX(Scores,1,A945):INDEX(Scores,1000,A945)),"")</f>
        <v/>
      </c>
      <c r="D945" s="116" t="str">
        <f>IF(B945&lt;&gt;"",MAX(INDEX(Scores,1,A945):INDEX(Scores,1000,A945)),"")</f>
        <v/>
      </c>
      <c r="E945" s="116" t="str">
        <f t="shared" si="29"/>
        <v/>
      </c>
      <c r="F945" s="116" t="str">
        <f>IF(B945&lt;&gt;"",SUM(INDEX(Scores,1,A945):INDEX(Scores,1000,A945))/(Number_of_participants*E945),"")</f>
        <v/>
      </c>
      <c r="G945" s="116" t="str">
        <f>IF(B945&lt;&gt;"",CORREL(INDEX(Scores,1,A945):INDEX(Scores,1000,A945),INDEX(Rest_scores,1,A945):INDEX(Rest_scores,1000,A945)),"")</f>
        <v/>
      </c>
      <c r="H945" s="116" t="str">
        <f>IF(B945&lt;&gt;"",CORREL(INDEX(Scores,1,A945):INDEX(Scores,1000,A945),Total_score),"")</f>
        <v/>
      </c>
      <c r="I945" s="116" t="str">
        <f>IF(B945&lt;&gt;"",CORREL(INDEX(Scores,1,A945):INDEX(Scores,1000,A945),Grade),"")</f>
        <v/>
      </c>
      <c r="J945" s="128" t="str">
        <f>IF(B945&lt;&gt;"",_xlfn.VAR.S(INDEX(Scores,1,A945):INDEX(Scores,1000,A945)),"")</f>
        <v/>
      </c>
      <c r="K945" s="128" t="str">
        <f>IF(B945&lt;&gt;"",_xlfn.STDEV.S(INDEX(Scores,1,A945):INDEX(Scores,1000,A945)),"")</f>
        <v/>
      </c>
    </row>
    <row r="946" spans="1:11" x14ac:dyDescent="0.35">
      <c r="A946" s="122" t="str">
        <f t="shared" si="30"/>
        <v/>
      </c>
      <c r="B946" s="124" t="str">
        <f>IFERROR(LOOKUP(A946,'2. Enter scores'!$G$12:$AE$12,'2. Enter scores'!$G$14:$AE$14),"")</f>
        <v/>
      </c>
      <c r="C946" s="116" t="str">
        <f>IF(B946&lt;&gt;"",MIN(INDEX(Scores,1,A946):INDEX(Scores,1000,A946)),"")</f>
        <v/>
      </c>
      <c r="D946" s="116" t="str">
        <f>IF(B946&lt;&gt;"",MAX(INDEX(Scores,1,A946):INDEX(Scores,1000,A946)),"")</f>
        <v/>
      </c>
      <c r="E946" s="116" t="str">
        <f t="shared" si="29"/>
        <v/>
      </c>
      <c r="F946" s="116" t="str">
        <f>IF(B946&lt;&gt;"",SUM(INDEX(Scores,1,A946):INDEX(Scores,1000,A946))/(Number_of_participants*E946),"")</f>
        <v/>
      </c>
      <c r="G946" s="116" t="str">
        <f>IF(B946&lt;&gt;"",CORREL(INDEX(Scores,1,A946):INDEX(Scores,1000,A946),INDEX(Rest_scores,1,A946):INDEX(Rest_scores,1000,A946)),"")</f>
        <v/>
      </c>
      <c r="H946" s="116" t="str">
        <f>IF(B946&lt;&gt;"",CORREL(INDEX(Scores,1,A946):INDEX(Scores,1000,A946),Total_score),"")</f>
        <v/>
      </c>
      <c r="I946" s="116" t="str">
        <f>IF(B946&lt;&gt;"",CORREL(INDEX(Scores,1,A946):INDEX(Scores,1000,A946),Grade),"")</f>
        <v/>
      </c>
      <c r="J946" s="128" t="str">
        <f>IF(B946&lt;&gt;"",_xlfn.VAR.S(INDEX(Scores,1,A946):INDEX(Scores,1000,A946)),"")</f>
        <v/>
      </c>
      <c r="K946" s="128" t="str">
        <f>IF(B946&lt;&gt;"",_xlfn.STDEV.S(INDEX(Scores,1,A946):INDEX(Scores,1000,A946)),"")</f>
        <v/>
      </c>
    </row>
    <row r="947" spans="1:11" x14ac:dyDescent="0.35">
      <c r="A947" s="122" t="str">
        <f t="shared" si="30"/>
        <v/>
      </c>
      <c r="B947" s="124" t="str">
        <f>IFERROR(LOOKUP(A947,'2. Enter scores'!$G$12:$AE$12,'2. Enter scores'!$G$14:$AE$14),"")</f>
        <v/>
      </c>
      <c r="C947" s="116" t="str">
        <f>IF(B947&lt;&gt;"",MIN(INDEX(Scores,1,A947):INDEX(Scores,1000,A947)),"")</f>
        <v/>
      </c>
      <c r="D947" s="116" t="str">
        <f>IF(B947&lt;&gt;"",MAX(INDEX(Scores,1,A947):INDEX(Scores,1000,A947)),"")</f>
        <v/>
      </c>
      <c r="E947" s="116" t="str">
        <f t="shared" si="29"/>
        <v/>
      </c>
      <c r="F947" s="116" t="str">
        <f>IF(B947&lt;&gt;"",SUM(INDEX(Scores,1,A947):INDEX(Scores,1000,A947))/(Number_of_participants*E947),"")</f>
        <v/>
      </c>
      <c r="G947" s="116" t="str">
        <f>IF(B947&lt;&gt;"",CORREL(INDEX(Scores,1,A947):INDEX(Scores,1000,A947),INDEX(Rest_scores,1,A947):INDEX(Rest_scores,1000,A947)),"")</f>
        <v/>
      </c>
      <c r="H947" s="116" t="str">
        <f>IF(B947&lt;&gt;"",CORREL(INDEX(Scores,1,A947):INDEX(Scores,1000,A947),Total_score),"")</f>
        <v/>
      </c>
      <c r="I947" s="116" t="str">
        <f>IF(B947&lt;&gt;"",CORREL(INDEX(Scores,1,A947):INDEX(Scores,1000,A947),Grade),"")</f>
        <v/>
      </c>
      <c r="J947" s="128" t="str">
        <f>IF(B947&lt;&gt;"",_xlfn.VAR.S(INDEX(Scores,1,A947):INDEX(Scores,1000,A947)),"")</f>
        <v/>
      </c>
      <c r="K947" s="128" t="str">
        <f>IF(B947&lt;&gt;"",_xlfn.STDEV.S(INDEX(Scores,1,A947):INDEX(Scores,1000,A947)),"")</f>
        <v/>
      </c>
    </row>
    <row r="948" spans="1:11" x14ac:dyDescent="0.35">
      <c r="A948" s="122" t="str">
        <f t="shared" si="30"/>
        <v/>
      </c>
      <c r="B948" s="124" t="str">
        <f>IFERROR(LOOKUP(A948,'2. Enter scores'!$G$12:$AE$12,'2. Enter scores'!$G$14:$AE$14),"")</f>
        <v/>
      </c>
      <c r="C948" s="116" t="str">
        <f>IF(B948&lt;&gt;"",MIN(INDEX(Scores,1,A948):INDEX(Scores,1000,A948)),"")</f>
        <v/>
      </c>
      <c r="D948" s="116" t="str">
        <f>IF(B948&lt;&gt;"",MAX(INDEX(Scores,1,A948):INDEX(Scores,1000,A948)),"")</f>
        <v/>
      </c>
      <c r="E948" s="116" t="str">
        <f t="shared" si="29"/>
        <v/>
      </c>
      <c r="F948" s="116" t="str">
        <f>IF(B948&lt;&gt;"",SUM(INDEX(Scores,1,A948):INDEX(Scores,1000,A948))/(Number_of_participants*E948),"")</f>
        <v/>
      </c>
      <c r="G948" s="116" t="str">
        <f>IF(B948&lt;&gt;"",CORREL(INDEX(Scores,1,A948):INDEX(Scores,1000,A948),INDEX(Rest_scores,1,A948):INDEX(Rest_scores,1000,A948)),"")</f>
        <v/>
      </c>
      <c r="H948" s="116" t="str">
        <f>IF(B948&lt;&gt;"",CORREL(INDEX(Scores,1,A948):INDEX(Scores,1000,A948),Total_score),"")</f>
        <v/>
      </c>
      <c r="I948" s="116" t="str">
        <f>IF(B948&lt;&gt;"",CORREL(INDEX(Scores,1,A948):INDEX(Scores,1000,A948),Grade),"")</f>
        <v/>
      </c>
      <c r="J948" s="128" t="str">
        <f>IF(B948&lt;&gt;"",_xlfn.VAR.S(INDEX(Scores,1,A948):INDEX(Scores,1000,A948)),"")</f>
        <v/>
      </c>
      <c r="K948" s="128" t="str">
        <f>IF(B948&lt;&gt;"",_xlfn.STDEV.S(INDEX(Scores,1,A948):INDEX(Scores,1000,A948)),"")</f>
        <v/>
      </c>
    </row>
    <row r="949" spans="1:11" x14ac:dyDescent="0.35">
      <c r="A949" s="122" t="str">
        <f t="shared" si="30"/>
        <v/>
      </c>
      <c r="B949" s="124" t="str">
        <f>IFERROR(LOOKUP(A949,'2. Enter scores'!$G$12:$AE$12,'2. Enter scores'!$G$14:$AE$14),"")</f>
        <v/>
      </c>
      <c r="C949" s="116" t="str">
        <f>IF(B949&lt;&gt;"",MIN(INDEX(Scores,1,A949):INDEX(Scores,1000,A949)),"")</f>
        <v/>
      </c>
      <c r="D949" s="116" t="str">
        <f>IF(B949&lt;&gt;"",MAX(INDEX(Scores,1,A949):INDEX(Scores,1000,A949)),"")</f>
        <v/>
      </c>
      <c r="E949" s="116" t="str">
        <f t="shared" si="29"/>
        <v/>
      </c>
      <c r="F949" s="116" t="str">
        <f>IF(B949&lt;&gt;"",SUM(INDEX(Scores,1,A949):INDEX(Scores,1000,A949))/(Number_of_participants*E949),"")</f>
        <v/>
      </c>
      <c r="G949" s="116" t="str">
        <f>IF(B949&lt;&gt;"",CORREL(INDEX(Scores,1,A949):INDEX(Scores,1000,A949),INDEX(Rest_scores,1,A949):INDEX(Rest_scores,1000,A949)),"")</f>
        <v/>
      </c>
      <c r="H949" s="116" t="str">
        <f>IF(B949&lt;&gt;"",CORREL(INDEX(Scores,1,A949):INDEX(Scores,1000,A949),Total_score),"")</f>
        <v/>
      </c>
      <c r="I949" s="116" t="str">
        <f>IF(B949&lt;&gt;"",CORREL(INDEX(Scores,1,A949):INDEX(Scores,1000,A949),Grade),"")</f>
        <v/>
      </c>
      <c r="J949" s="128" t="str">
        <f>IF(B949&lt;&gt;"",_xlfn.VAR.S(INDEX(Scores,1,A949):INDEX(Scores,1000,A949)),"")</f>
        <v/>
      </c>
      <c r="K949" s="128" t="str">
        <f>IF(B949&lt;&gt;"",_xlfn.STDEV.S(INDEX(Scores,1,A949):INDEX(Scores,1000,A949)),"")</f>
        <v/>
      </c>
    </row>
    <row r="950" spans="1:11" x14ac:dyDescent="0.35">
      <c r="A950" s="122" t="str">
        <f t="shared" si="30"/>
        <v/>
      </c>
      <c r="B950" s="124" t="str">
        <f>IFERROR(LOOKUP(A950,'2. Enter scores'!$G$12:$AE$12,'2. Enter scores'!$G$14:$AE$14),"")</f>
        <v/>
      </c>
      <c r="C950" s="116" t="str">
        <f>IF(B950&lt;&gt;"",MIN(INDEX(Scores,1,A950):INDEX(Scores,1000,A950)),"")</f>
        <v/>
      </c>
      <c r="D950" s="116" t="str">
        <f>IF(B950&lt;&gt;"",MAX(INDEX(Scores,1,A950):INDEX(Scores,1000,A950)),"")</f>
        <v/>
      </c>
      <c r="E950" s="116" t="str">
        <f t="shared" si="29"/>
        <v/>
      </c>
      <c r="F950" s="116" t="str">
        <f>IF(B950&lt;&gt;"",SUM(INDEX(Scores,1,A950):INDEX(Scores,1000,A950))/(Number_of_participants*E950),"")</f>
        <v/>
      </c>
      <c r="G950" s="116" t="str">
        <f>IF(B950&lt;&gt;"",CORREL(INDEX(Scores,1,A950):INDEX(Scores,1000,A950),INDEX(Rest_scores,1,A950):INDEX(Rest_scores,1000,A950)),"")</f>
        <v/>
      </c>
      <c r="H950" s="116" t="str">
        <f>IF(B950&lt;&gt;"",CORREL(INDEX(Scores,1,A950):INDEX(Scores,1000,A950),Total_score),"")</f>
        <v/>
      </c>
      <c r="I950" s="116" t="str">
        <f>IF(B950&lt;&gt;"",CORREL(INDEX(Scores,1,A950):INDEX(Scores,1000,A950),Grade),"")</f>
        <v/>
      </c>
      <c r="J950" s="128" t="str">
        <f>IF(B950&lt;&gt;"",_xlfn.VAR.S(INDEX(Scores,1,A950):INDEX(Scores,1000,A950)),"")</f>
        <v/>
      </c>
      <c r="K950" s="128" t="str">
        <f>IF(B950&lt;&gt;"",_xlfn.STDEV.S(INDEX(Scores,1,A950):INDEX(Scores,1000,A950)),"")</f>
        <v/>
      </c>
    </row>
    <row r="951" spans="1:11" x14ac:dyDescent="0.35">
      <c r="A951" s="122" t="str">
        <f t="shared" si="30"/>
        <v/>
      </c>
      <c r="B951" s="124" t="str">
        <f>IFERROR(LOOKUP(A951,'2. Enter scores'!$G$12:$AE$12,'2. Enter scores'!$G$14:$AE$14),"")</f>
        <v/>
      </c>
      <c r="C951" s="116" t="str">
        <f>IF(B951&lt;&gt;"",MIN(INDEX(Scores,1,A951):INDEX(Scores,1000,A951)),"")</f>
        <v/>
      </c>
      <c r="D951" s="116" t="str">
        <f>IF(B951&lt;&gt;"",MAX(INDEX(Scores,1,A951):INDEX(Scores,1000,A951)),"")</f>
        <v/>
      </c>
      <c r="E951" s="116" t="str">
        <f t="shared" si="29"/>
        <v/>
      </c>
      <c r="F951" s="116" t="str">
        <f>IF(B951&lt;&gt;"",SUM(INDEX(Scores,1,A951):INDEX(Scores,1000,A951))/(Number_of_participants*E951),"")</f>
        <v/>
      </c>
      <c r="G951" s="116" t="str">
        <f>IF(B951&lt;&gt;"",CORREL(INDEX(Scores,1,A951):INDEX(Scores,1000,A951),INDEX(Rest_scores,1,A951):INDEX(Rest_scores,1000,A951)),"")</f>
        <v/>
      </c>
      <c r="H951" s="116" t="str">
        <f>IF(B951&lt;&gt;"",CORREL(INDEX(Scores,1,A951):INDEX(Scores,1000,A951),Total_score),"")</f>
        <v/>
      </c>
      <c r="I951" s="116" t="str">
        <f>IF(B951&lt;&gt;"",CORREL(INDEX(Scores,1,A951):INDEX(Scores,1000,A951),Grade),"")</f>
        <v/>
      </c>
      <c r="J951" s="128" t="str">
        <f>IF(B951&lt;&gt;"",_xlfn.VAR.S(INDEX(Scores,1,A951):INDEX(Scores,1000,A951)),"")</f>
        <v/>
      </c>
      <c r="K951" s="128" t="str">
        <f>IF(B951&lt;&gt;"",_xlfn.STDEV.S(INDEX(Scores,1,A951):INDEX(Scores,1000,A951)),"")</f>
        <v/>
      </c>
    </row>
    <row r="952" spans="1:11" x14ac:dyDescent="0.35">
      <c r="A952" s="122" t="str">
        <f t="shared" si="30"/>
        <v/>
      </c>
      <c r="B952" s="124" t="str">
        <f>IFERROR(LOOKUP(A952,'2. Enter scores'!$G$12:$AE$12,'2. Enter scores'!$G$14:$AE$14),"")</f>
        <v/>
      </c>
      <c r="C952" s="116" t="str">
        <f>IF(B952&lt;&gt;"",MIN(INDEX(Scores,1,A952):INDEX(Scores,1000,A952)),"")</f>
        <v/>
      </c>
      <c r="D952" s="116" t="str">
        <f>IF(B952&lt;&gt;"",MAX(INDEX(Scores,1,A952):INDEX(Scores,1000,A952)),"")</f>
        <v/>
      </c>
      <c r="E952" s="116" t="str">
        <f t="shared" si="29"/>
        <v/>
      </c>
      <c r="F952" s="116" t="str">
        <f>IF(B952&lt;&gt;"",SUM(INDEX(Scores,1,A952):INDEX(Scores,1000,A952))/(Number_of_participants*E952),"")</f>
        <v/>
      </c>
      <c r="G952" s="116" t="str">
        <f>IF(B952&lt;&gt;"",CORREL(INDEX(Scores,1,A952):INDEX(Scores,1000,A952),INDEX(Rest_scores,1,A952):INDEX(Rest_scores,1000,A952)),"")</f>
        <v/>
      </c>
      <c r="H952" s="116" t="str">
        <f>IF(B952&lt;&gt;"",CORREL(INDEX(Scores,1,A952):INDEX(Scores,1000,A952),Total_score),"")</f>
        <v/>
      </c>
      <c r="I952" s="116" t="str">
        <f>IF(B952&lt;&gt;"",CORREL(INDEX(Scores,1,A952):INDEX(Scores,1000,A952),Grade),"")</f>
        <v/>
      </c>
      <c r="J952" s="128" t="str">
        <f>IF(B952&lt;&gt;"",_xlfn.VAR.S(INDEX(Scores,1,A952):INDEX(Scores,1000,A952)),"")</f>
        <v/>
      </c>
      <c r="K952" s="128" t="str">
        <f>IF(B952&lt;&gt;"",_xlfn.STDEV.S(INDEX(Scores,1,A952):INDEX(Scores,1000,A952)),"")</f>
        <v/>
      </c>
    </row>
    <row r="953" spans="1:11" x14ac:dyDescent="0.35">
      <c r="A953" s="122" t="str">
        <f t="shared" si="30"/>
        <v/>
      </c>
      <c r="B953" s="124" t="str">
        <f>IFERROR(LOOKUP(A953,'2. Enter scores'!$G$12:$AE$12,'2. Enter scores'!$G$14:$AE$14),"")</f>
        <v/>
      </c>
      <c r="C953" s="116" t="str">
        <f>IF(B953&lt;&gt;"",MIN(INDEX(Scores,1,A953):INDEX(Scores,1000,A953)),"")</f>
        <v/>
      </c>
      <c r="D953" s="116" t="str">
        <f>IF(B953&lt;&gt;"",MAX(INDEX(Scores,1,A953):INDEX(Scores,1000,A953)),"")</f>
        <v/>
      </c>
      <c r="E953" s="116" t="str">
        <f t="shared" si="29"/>
        <v/>
      </c>
      <c r="F953" s="116" t="str">
        <f>IF(B953&lt;&gt;"",SUM(INDEX(Scores,1,A953):INDEX(Scores,1000,A953))/(Number_of_participants*E953),"")</f>
        <v/>
      </c>
      <c r="G953" s="116" t="str">
        <f>IF(B953&lt;&gt;"",CORREL(INDEX(Scores,1,A953):INDEX(Scores,1000,A953),INDEX(Rest_scores,1,A953):INDEX(Rest_scores,1000,A953)),"")</f>
        <v/>
      </c>
      <c r="H953" s="116" t="str">
        <f>IF(B953&lt;&gt;"",CORREL(INDEX(Scores,1,A953):INDEX(Scores,1000,A953),Total_score),"")</f>
        <v/>
      </c>
      <c r="I953" s="116" t="str">
        <f>IF(B953&lt;&gt;"",CORREL(INDEX(Scores,1,A953):INDEX(Scores,1000,A953),Grade),"")</f>
        <v/>
      </c>
      <c r="J953" s="128" t="str">
        <f>IF(B953&lt;&gt;"",_xlfn.VAR.S(INDEX(Scores,1,A953):INDEX(Scores,1000,A953)),"")</f>
        <v/>
      </c>
      <c r="K953" s="128" t="str">
        <f>IF(B953&lt;&gt;"",_xlfn.STDEV.S(INDEX(Scores,1,A953):INDEX(Scores,1000,A953)),"")</f>
        <v/>
      </c>
    </row>
    <row r="954" spans="1:11" x14ac:dyDescent="0.35">
      <c r="A954" s="122" t="str">
        <f t="shared" si="30"/>
        <v/>
      </c>
      <c r="B954" s="124" t="str">
        <f>IFERROR(LOOKUP(A954,'2. Enter scores'!$G$12:$AE$12,'2. Enter scores'!$G$14:$AE$14),"")</f>
        <v/>
      </c>
      <c r="C954" s="116" t="str">
        <f>IF(B954&lt;&gt;"",MIN(INDEX(Scores,1,A954):INDEX(Scores,1000,A954)),"")</f>
        <v/>
      </c>
      <c r="D954" s="116" t="str">
        <f>IF(B954&lt;&gt;"",MAX(INDEX(Scores,1,A954):INDEX(Scores,1000,A954)),"")</f>
        <v/>
      </c>
      <c r="E954" s="116" t="str">
        <f t="shared" si="29"/>
        <v/>
      </c>
      <c r="F954" s="116" t="str">
        <f>IF(B954&lt;&gt;"",SUM(INDEX(Scores,1,A954):INDEX(Scores,1000,A954))/(Number_of_participants*E954),"")</f>
        <v/>
      </c>
      <c r="G954" s="116" t="str">
        <f>IF(B954&lt;&gt;"",CORREL(INDEX(Scores,1,A954):INDEX(Scores,1000,A954),INDEX(Rest_scores,1,A954):INDEX(Rest_scores,1000,A954)),"")</f>
        <v/>
      </c>
      <c r="H954" s="116" t="str">
        <f>IF(B954&lt;&gt;"",CORREL(INDEX(Scores,1,A954):INDEX(Scores,1000,A954),Total_score),"")</f>
        <v/>
      </c>
      <c r="I954" s="116" t="str">
        <f>IF(B954&lt;&gt;"",CORREL(INDEX(Scores,1,A954):INDEX(Scores,1000,A954),Grade),"")</f>
        <v/>
      </c>
      <c r="J954" s="128" t="str">
        <f>IF(B954&lt;&gt;"",_xlfn.VAR.S(INDEX(Scores,1,A954):INDEX(Scores,1000,A954)),"")</f>
        <v/>
      </c>
      <c r="K954" s="128" t="str">
        <f>IF(B954&lt;&gt;"",_xlfn.STDEV.S(INDEX(Scores,1,A954):INDEX(Scores,1000,A954)),"")</f>
        <v/>
      </c>
    </row>
    <row r="955" spans="1:11" x14ac:dyDescent="0.35">
      <c r="A955" s="122" t="str">
        <f t="shared" si="30"/>
        <v/>
      </c>
      <c r="B955" s="124" t="str">
        <f>IFERROR(LOOKUP(A955,'2. Enter scores'!$G$12:$AE$12,'2. Enter scores'!$G$14:$AE$14),"")</f>
        <v/>
      </c>
      <c r="C955" s="116" t="str">
        <f>IF(B955&lt;&gt;"",MIN(INDEX(Scores,1,A955):INDEX(Scores,1000,A955)),"")</f>
        <v/>
      </c>
      <c r="D955" s="116" t="str">
        <f>IF(B955&lt;&gt;"",MAX(INDEX(Scores,1,A955):INDEX(Scores,1000,A955)),"")</f>
        <v/>
      </c>
      <c r="E955" s="116" t="str">
        <f t="shared" si="29"/>
        <v/>
      </c>
      <c r="F955" s="116" t="str">
        <f>IF(B955&lt;&gt;"",SUM(INDEX(Scores,1,A955):INDEX(Scores,1000,A955))/(Number_of_participants*E955),"")</f>
        <v/>
      </c>
      <c r="G955" s="116" t="str">
        <f>IF(B955&lt;&gt;"",CORREL(INDEX(Scores,1,A955):INDEX(Scores,1000,A955),INDEX(Rest_scores,1,A955):INDEX(Rest_scores,1000,A955)),"")</f>
        <v/>
      </c>
      <c r="H955" s="116" t="str">
        <f>IF(B955&lt;&gt;"",CORREL(INDEX(Scores,1,A955):INDEX(Scores,1000,A955),Total_score),"")</f>
        <v/>
      </c>
      <c r="I955" s="116" t="str">
        <f>IF(B955&lt;&gt;"",CORREL(INDEX(Scores,1,A955):INDEX(Scores,1000,A955),Grade),"")</f>
        <v/>
      </c>
      <c r="J955" s="128" t="str">
        <f>IF(B955&lt;&gt;"",_xlfn.VAR.S(INDEX(Scores,1,A955):INDEX(Scores,1000,A955)),"")</f>
        <v/>
      </c>
      <c r="K955" s="128" t="str">
        <f>IF(B955&lt;&gt;"",_xlfn.STDEV.S(INDEX(Scores,1,A955):INDEX(Scores,1000,A955)),"")</f>
        <v/>
      </c>
    </row>
    <row r="956" spans="1:11" x14ac:dyDescent="0.35">
      <c r="A956" s="122" t="str">
        <f t="shared" si="30"/>
        <v/>
      </c>
      <c r="B956" s="124" t="str">
        <f>IFERROR(LOOKUP(A956,'2. Enter scores'!$G$12:$AE$12,'2. Enter scores'!$G$14:$AE$14),"")</f>
        <v/>
      </c>
      <c r="C956" s="116" t="str">
        <f>IF(B956&lt;&gt;"",MIN(INDEX(Scores,1,A956):INDEX(Scores,1000,A956)),"")</f>
        <v/>
      </c>
      <c r="D956" s="116" t="str">
        <f>IF(B956&lt;&gt;"",MAX(INDEX(Scores,1,A956):INDEX(Scores,1000,A956)),"")</f>
        <v/>
      </c>
      <c r="E956" s="116" t="str">
        <f t="shared" si="29"/>
        <v/>
      </c>
      <c r="F956" s="116" t="str">
        <f>IF(B956&lt;&gt;"",SUM(INDEX(Scores,1,A956):INDEX(Scores,1000,A956))/(Number_of_participants*E956),"")</f>
        <v/>
      </c>
      <c r="G956" s="116" t="str">
        <f>IF(B956&lt;&gt;"",CORREL(INDEX(Scores,1,A956):INDEX(Scores,1000,A956),INDEX(Rest_scores,1,A956):INDEX(Rest_scores,1000,A956)),"")</f>
        <v/>
      </c>
      <c r="H956" s="116" t="str">
        <f>IF(B956&lt;&gt;"",CORREL(INDEX(Scores,1,A956):INDEX(Scores,1000,A956),Total_score),"")</f>
        <v/>
      </c>
      <c r="I956" s="116" t="str">
        <f>IF(B956&lt;&gt;"",CORREL(INDEX(Scores,1,A956):INDEX(Scores,1000,A956),Grade),"")</f>
        <v/>
      </c>
      <c r="J956" s="128" t="str">
        <f>IF(B956&lt;&gt;"",_xlfn.VAR.S(INDEX(Scores,1,A956):INDEX(Scores,1000,A956)),"")</f>
        <v/>
      </c>
      <c r="K956" s="128" t="str">
        <f>IF(B956&lt;&gt;"",_xlfn.STDEV.S(INDEX(Scores,1,A956):INDEX(Scores,1000,A956)),"")</f>
        <v/>
      </c>
    </row>
    <row r="957" spans="1:11" x14ac:dyDescent="0.35">
      <c r="A957" s="122" t="str">
        <f t="shared" si="30"/>
        <v/>
      </c>
      <c r="B957" s="124" t="str">
        <f>IFERROR(LOOKUP(A957,'2. Enter scores'!$G$12:$AE$12,'2. Enter scores'!$G$14:$AE$14),"")</f>
        <v/>
      </c>
      <c r="C957" s="116" t="str">
        <f>IF(B957&lt;&gt;"",MIN(INDEX(Scores,1,A957):INDEX(Scores,1000,A957)),"")</f>
        <v/>
      </c>
      <c r="D957" s="116" t="str">
        <f>IF(B957&lt;&gt;"",MAX(INDEX(Scores,1,A957):INDEX(Scores,1000,A957)),"")</f>
        <v/>
      </c>
      <c r="E957" s="116" t="str">
        <f t="shared" si="29"/>
        <v/>
      </c>
      <c r="F957" s="116" t="str">
        <f>IF(B957&lt;&gt;"",SUM(INDEX(Scores,1,A957):INDEX(Scores,1000,A957))/(Number_of_participants*E957),"")</f>
        <v/>
      </c>
      <c r="G957" s="116" t="str">
        <f>IF(B957&lt;&gt;"",CORREL(INDEX(Scores,1,A957):INDEX(Scores,1000,A957),INDEX(Rest_scores,1,A957):INDEX(Rest_scores,1000,A957)),"")</f>
        <v/>
      </c>
      <c r="H957" s="116" t="str">
        <f>IF(B957&lt;&gt;"",CORREL(INDEX(Scores,1,A957):INDEX(Scores,1000,A957),Total_score),"")</f>
        <v/>
      </c>
      <c r="I957" s="116" t="str">
        <f>IF(B957&lt;&gt;"",CORREL(INDEX(Scores,1,A957):INDEX(Scores,1000,A957),Grade),"")</f>
        <v/>
      </c>
      <c r="J957" s="128" t="str">
        <f>IF(B957&lt;&gt;"",_xlfn.VAR.S(INDEX(Scores,1,A957):INDEX(Scores,1000,A957)),"")</f>
        <v/>
      </c>
      <c r="K957" s="128" t="str">
        <f>IF(B957&lt;&gt;"",_xlfn.STDEV.S(INDEX(Scores,1,A957):INDEX(Scores,1000,A957)),"")</f>
        <v/>
      </c>
    </row>
    <row r="958" spans="1:11" x14ac:dyDescent="0.35">
      <c r="A958" s="122" t="str">
        <f t="shared" si="30"/>
        <v/>
      </c>
      <c r="B958" s="124" t="str">
        <f>IFERROR(LOOKUP(A958,'2. Enter scores'!$G$12:$AE$12,'2. Enter scores'!$G$14:$AE$14),"")</f>
        <v/>
      </c>
      <c r="C958" s="116" t="str">
        <f>IF(B958&lt;&gt;"",MIN(INDEX(Scores,1,A958):INDEX(Scores,1000,A958)),"")</f>
        <v/>
      </c>
      <c r="D958" s="116" t="str">
        <f>IF(B958&lt;&gt;"",MAX(INDEX(Scores,1,A958):INDEX(Scores,1000,A958)),"")</f>
        <v/>
      </c>
      <c r="E958" s="116" t="str">
        <f t="shared" si="29"/>
        <v/>
      </c>
      <c r="F958" s="116" t="str">
        <f>IF(B958&lt;&gt;"",SUM(INDEX(Scores,1,A958):INDEX(Scores,1000,A958))/(Number_of_participants*E958),"")</f>
        <v/>
      </c>
      <c r="G958" s="116" t="str">
        <f>IF(B958&lt;&gt;"",CORREL(INDEX(Scores,1,A958):INDEX(Scores,1000,A958),INDEX(Rest_scores,1,A958):INDEX(Rest_scores,1000,A958)),"")</f>
        <v/>
      </c>
      <c r="H958" s="116" t="str">
        <f>IF(B958&lt;&gt;"",CORREL(INDEX(Scores,1,A958):INDEX(Scores,1000,A958),Total_score),"")</f>
        <v/>
      </c>
      <c r="I958" s="116" t="str">
        <f>IF(B958&lt;&gt;"",CORREL(INDEX(Scores,1,A958):INDEX(Scores,1000,A958),Grade),"")</f>
        <v/>
      </c>
      <c r="J958" s="128" t="str">
        <f>IF(B958&lt;&gt;"",_xlfn.VAR.S(INDEX(Scores,1,A958):INDEX(Scores,1000,A958)),"")</f>
        <v/>
      </c>
      <c r="K958" s="128" t="str">
        <f>IF(B958&lt;&gt;"",_xlfn.STDEV.S(INDEX(Scores,1,A958):INDEX(Scores,1000,A958)),"")</f>
        <v/>
      </c>
    </row>
    <row r="959" spans="1:11" x14ac:dyDescent="0.35">
      <c r="A959" s="122" t="str">
        <f t="shared" si="30"/>
        <v/>
      </c>
      <c r="B959" s="124" t="str">
        <f>IFERROR(LOOKUP(A959,'2. Enter scores'!$G$12:$AE$12,'2. Enter scores'!$G$14:$AE$14),"")</f>
        <v/>
      </c>
      <c r="C959" s="116" t="str">
        <f>IF(B959&lt;&gt;"",MIN(INDEX(Scores,1,A959):INDEX(Scores,1000,A959)),"")</f>
        <v/>
      </c>
      <c r="D959" s="116" t="str">
        <f>IF(B959&lt;&gt;"",MAX(INDEX(Scores,1,A959):INDEX(Scores,1000,A959)),"")</f>
        <v/>
      </c>
      <c r="E959" s="116" t="str">
        <f t="shared" si="29"/>
        <v/>
      </c>
      <c r="F959" s="116" t="str">
        <f>IF(B959&lt;&gt;"",SUM(INDEX(Scores,1,A959):INDEX(Scores,1000,A959))/(Number_of_participants*E959),"")</f>
        <v/>
      </c>
      <c r="G959" s="116" t="str">
        <f>IF(B959&lt;&gt;"",CORREL(INDEX(Scores,1,A959):INDEX(Scores,1000,A959),INDEX(Rest_scores,1,A959):INDEX(Rest_scores,1000,A959)),"")</f>
        <v/>
      </c>
      <c r="H959" s="116" t="str">
        <f>IF(B959&lt;&gt;"",CORREL(INDEX(Scores,1,A959):INDEX(Scores,1000,A959),Total_score),"")</f>
        <v/>
      </c>
      <c r="I959" s="116" t="str">
        <f>IF(B959&lt;&gt;"",CORREL(INDEX(Scores,1,A959):INDEX(Scores,1000,A959),Grade),"")</f>
        <v/>
      </c>
      <c r="J959" s="128" t="str">
        <f>IF(B959&lt;&gt;"",_xlfn.VAR.S(INDEX(Scores,1,A959):INDEX(Scores,1000,A959)),"")</f>
        <v/>
      </c>
      <c r="K959" s="128" t="str">
        <f>IF(B959&lt;&gt;"",_xlfn.STDEV.S(INDEX(Scores,1,A959):INDEX(Scores,1000,A959)),"")</f>
        <v/>
      </c>
    </row>
    <row r="960" spans="1:11" x14ac:dyDescent="0.35">
      <c r="A960" s="122" t="str">
        <f t="shared" si="30"/>
        <v/>
      </c>
      <c r="B960" s="124" t="str">
        <f>IFERROR(LOOKUP(A960,'2. Enter scores'!$G$12:$AE$12,'2. Enter scores'!$G$14:$AE$14),"")</f>
        <v/>
      </c>
      <c r="C960" s="116" t="str">
        <f>IF(B960&lt;&gt;"",MIN(INDEX(Scores,1,A960):INDEX(Scores,1000,A960)),"")</f>
        <v/>
      </c>
      <c r="D960" s="116" t="str">
        <f>IF(B960&lt;&gt;"",MAX(INDEX(Scores,1,A960):INDEX(Scores,1000,A960)),"")</f>
        <v/>
      </c>
      <c r="E960" s="116" t="str">
        <f t="shared" si="29"/>
        <v/>
      </c>
      <c r="F960" s="116" t="str">
        <f>IF(B960&lt;&gt;"",SUM(INDEX(Scores,1,A960):INDEX(Scores,1000,A960))/(Number_of_participants*E960),"")</f>
        <v/>
      </c>
      <c r="G960" s="116" t="str">
        <f>IF(B960&lt;&gt;"",CORREL(INDEX(Scores,1,A960):INDEX(Scores,1000,A960),INDEX(Rest_scores,1,A960):INDEX(Rest_scores,1000,A960)),"")</f>
        <v/>
      </c>
      <c r="H960" s="116" t="str">
        <f>IF(B960&lt;&gt;"",CORREL(INDEX(Scores,1,A960):INDEX(Scores,1000,A960),Total_score),"")</f>
        <v/>
      </c>
      <c r="I960" s="116" t="str">
        <f>IF(B960&lt;&gt;"",CORREL(INDEX(Scores,1,A960):INDEX(Scores,1000,A960),Grade),"")</f>
        <v/>
      </c>
      <c r="J960" s="128" t="str">
        <f>IF(B960&lt;&gt;"",_xlfn.VAR.S(INDEX(Scores,1,A960):INDEX(Scores,1000,A960)),"")</f>
        <v/>
      </c>
      <c r="K960" s="128" t="str">
        <f>IF(B960&lt;&gt;"",_xlfn.STDEV.S(INDEX(Scores,1,A960):INDEX(Scores,1000,A960)),"")</f>
        <v/>
      </c>
    </row>
    <row r="961" spans="1:11" x14ac:dyDescent="0.35">
      <c r="A961" s="122" t="str">
        <f t="shared" si="30"/>
        <v/>
      </c>
      <c r="B961" s="124" t="str">
        <f>IFERROR(LOOKUP(A961,'2. Enter scores'!$G$12:$AE$12,'2. Enter scores'!$G$14:$AE$14),"")</f>
        <v/>
      </c>
      <c r="C961" s="116" t="str">
        <f>IF(B961&lt;&gt;"",MIN(INDEX(Scores,1,A961):INDEX(Scores,1000,A961)),"")</f>
        <v/>
      </c>
      <c r="D961" s="116" t="str">
        <f>IF(B961&lt;&gt;"",MAX(INDEX(Scores,1,A961):INDEX(Scores,1000,A961)),"")</f>
        <v/>
      </c>
      <c r="E961" s="116" t="str">
        <f t="shared" si="29"/>
        <v/>
      </c>
      <c r="F961" s="116" t="str">
        <f>IF(B961&lt;&gt;"",SUM(INDEX(Scores,1,A961):INDEX(Scores,1000,A961))/(Number_of_participants*E961),"")</f>
        <v/>
      </c>
      <c r="G961" s="116" t="str">
        <f>IF(B961&lt;&gt;"",CORREL(INDEX(Scores,1,A961):INDEX(Scores,1000,A961),INDEX(Rest_scores,1,A961):INDEX(Rest_scores,1000,A961)),"")</f>
        <v/>
      </c>
      <c r="H961" s="116" t="str">
        <f>IF(B961&lt;&gt;"",CORREL(INDEX(Scores,1,A961):INDEX(Scores,1000,A961),Total_score),"")</f>
        <v/>
      </c>
      <c r="I961" s="116" t="str">
        <f>IF(B961&lt;&gt;"",CORREL(INDEX(Scores,1,A961):INDEX(Scores,1000,A961),Grade),"")</f>
        <v/>
      </c>
      <c r="J961" s="128" t="str">
        <f>IF(B961&lt;&gt;"",_xlfn.VAR.S(INDEX(Scores,1,A961):INDEX(Scores,1000,A961)),"")</f>
        <v/>
      </c>
      <c r="K961" s="128" t="str">
        <f>IF(B961&lt;&gt;"",_xlfn.STDEV.S(INDEX(Scores,1,A961):INDEX(Scores,1000,A961)),"")</f>
        <v/>
      </c>
    </row>
    <row r="962" spans="1:11" x14ac:dyDescent="0.35">
      <c r="A962" s="122" t="str">
        <f t="shared" si="30"/>
        <v/>
      </c>
      <c r="B962" s="124" t="str">
        <f>IFERROR(LOOKUP(A962,'2. Enter scores'!$G$12:$AE$12,'2. Enter scores'!$G$14:$AE$14),"")</f>
        <v/>
      </c>
      <c r="C962" s="116" t="str">
        <f>IF(B962&lt;&gt;"",MIN(INDEX(Scores,1,A962):INDEX(Scores,1000,A962)),"")</f>
        <v/>
      </c>
      <c r="D962" s="116" t="str">
        <f>IF(B962&lt;&gt;"",MAX(INDEX(Scores,1,A962):INDEX(Scores,1000,A962)),"")</f>
        <v/>
      </c>
      <c r="E962" s="116" t="str">
        <f t="shared" si="29"/>
        <v/>
      </c>
      <c r="F962" s="116" t="str">
        <f>IF(B962&lt;&gt;"",SUM(INDEX(Scores,1,A962):INDEX(Scores,1000,A962))/(Number_of_participants*E962),"")</f>
        <v/>
      </c>
      <c r="G962" s="116" t="str">
        <f>IF(B962&lt;&gt;"",CORREL(INDEX(Scores,1,A962):INDEX(Scores,1000,A962),INDEX(Rest_scores,1,A962):INDEX(Rest_scores,1000,A962)),"")</f>
        <v/>
      </c>
      <c r="H962" s="116" t="str">
        <f>IF(B962&lt;&gt;"",CORREL(INDEX(Scores,1,A962):INDEX(Scores,1000,A962),Total_score),"")</f>
        <v/>
      </c>
      <c r="I962" s="116" t="str">
        <f>IF(B962&lt;&gt;"",CORREL(INDEX(Scores,1,A962):INDEX(Scores,1000,A962),Grade),"")</f>
        <v/>
      </c>
      <c r="J962" s="128" t="str">
        <f>IF(B962&lt;&gt;"",_xlfn.VAR.S(INDEX(Scores,1,A962):INDEX(Scores,1000,A962)),"")</f>
        <v/>
      </c>
      <c r="K962" s="128" t="str">
        <f>IF(B962&lt;&gt;"",_xlfn.STDEV.S(INDEX(Scores,1,A962):INDEX(Scores,1000,A962)),"")</f>
        <v/>
      </c>
    </row>
    <row r="963" spans="1:11" x14ac:dyDescent="0.35">
      <c r="A963" s="122" t="str">
        <f t="shared" si="30"/>
        <v/>
      </c>
      <c r="B963" s="124" t="str">
        <f>IFERROR(LOOKUP(A963,'2. Enter scores'!$G$12:$AE$12,'2. Enter scores'!$G$14:$AE$14),"")</f>
        <v/>
      </c>
      <c r="C963" s="116" t="str">
        <f>IF(B963&lt;&gt;"",MIN(INDEX(Scores,1,A963):INDEX(Scores,1000,A963)),"")</f>
        <v/>
      </c>
      <c r="D963" s="116" t="str">
        <f>IF(B963&lt;&gt;"",MAX(INDEX(Scores,1,A963):INDEX(Scores,1000,A963)),"")</f>
        <v/>
      </c>
      <c r="E963" s="116" t="str">
        <f t="shared" si="29"/>
        <v/>
      </c>
      <c r="F963" s="116" t="str">
        <f>IF(B963&lt;&gt;"",SUM(INDEX(Scores,1,A963):INDEX(Scores,1000,A963))/(Number_of_participants*E963),"")</f>
        <v/>
      </c>
      <c r="G963" s="116" t="str">
        <f>IF(B963&lt;&gt;"",CORREL(INDEX(Scores,1,A963):INDEX(Scores,1000,A963),INDEX(Rest_scores,1,A963):INDEX(Rest_scores,1000,A963)),"")</f>
        <v/>
      </c>
      <c r="H963" s="116" t="str">
        <f>IF(B963&lt;&gt;"",CORREL(INDEX(Scores,1,A963):INDEX(Scores,1000,A963),Total_score),"")</f>
        <v/>
      </c>
      <c r="I963" s="116" t="str">
        <f>IF(B963&lt;&gt;"",CORREL(INDEX(Scores,1,A963):INDEX(Scores,1000,A963),Grade),"")</f>
        <v/>
      </c>
      <c r="J963" s="128" t="str">
        <f>IF(B963&lt;&gt;"",_xlfn.VAR.S(INDEX(Scores,1,A963):INDEX(Scores,1000,A963)),"")</f>
        <v/>
      </c>
      <c r="K963" s="128" t="str">
        <f>IF(B963&lt;&gt;"",_xlfn.STDEV.S(INDEX(Scores,1,A963):INDEX(Scores,1000,A963)),"")</f>
        <v/>
      </c>
    </row>
    <row r="964" spans="1:11" x14ac:dyDescent="0.35">
      <c r="A964" s="122" t="str">
        <f t="shared" si="30"/>
        <v/>
      </c>
      <c r="B964" s="124" t="str">
        <f>IFERROR(LOOKUP(A964,'2. Enter scores'!$G$12:$AE$12,'2. Enter scores'!$G$14:$AE$14),"")</f>
        <v/>
      </c>
      <c r="C964" s="116" t="str">
        <f>IF(B964&lt;&gt;"",MIN(INDEX(Scores,1,A964):INDEX(Scores,1000,A964)),"")</f>
        <v/>
      </c>
      <c r="D964" s="116" t="str">
        <f>IF(B964&lt;&gt;"",MAX(INDEX(Scores,1,A964):INDEX(Scores,1000,A964)),"")</f>
        <v/>
      </c>
      <c r="E964" s="116" t="str">
        <f t="shared" si="29"/>
        <v/>
      </c>
      <c r="F964" s="116" t="str">
        <f>IF(B964&lt;&gt;"",SUM(INDEX(Scores,1,A964):INDEX(Scores,1000,A964))/(Number_of_participants*E964),"")</f>
        <v/>
      </c>
      <c r="G964" s="116" t="str">
        <f>IF(B964&lt;&gt;"",CORREL(INDEX(Scores,1,A964):INDEX(Scores,1000,A964),INDEX(Rest_scores,1,A964):INDEX(Rest_scores,1000,A964)),"")</f>
        <v/>
      </c>
      <c r="H964" s="116" t="str">
        <f>IF(B964&lt;&gt;"",CORREL(INDEX(Scores,1,A964):INDEX(Scores,1000,A964),Total_score),"")</f>
        <v/>
      </c>
      <c r="I964" s="116" t="str">
        <f>IF(B964&lt;&gt;"",CORREL(INDEX(Scores,1,A964):INDEX(Scores,1000,A964),Grade),"")</f>
        <v/>
      </c>
      <c r="J964" s="128" t="str">
        <f>IF(B964&lt;&gt;"",_xlfn.VAR.S(INDEX(Scores,1,A964):INDEX(Scores,1000,A964)),"")</f>
        <v/>
      </c>
      <c r="K964" s="128" t="str">
        <f>IF(B964&lt;&gt;"",_xlfn.STDEV.S(INDEX(Scores,1,A964):INDEX(Scores,1000,A964)),"")</f>
        <v/>
      </c>
    </row>
    <row r="965" spans="1:11" x14ac:dyDescent="0.35">
      <c r="A965" s="122" t="str">
        <f t="shared" si="30"/>
        <v/>
      </c>
      <c r="B965" s="124" t="str">
        <f>IFERROR(LOOKUP(A965,'2. Enter scores'!$G$12:$AE$12,'2. Enter scores'!$G$14:$AE$14),"")</f>
        <v/>
      </c>
      <c r="C965" s="116" t="str">
        <f>IF(B965&lt;&gt;"",MIN(INDEX(Scores,1,A965):INDEX(Scores,1000,A965)),"")</f>
        <v/>
      </c>
      <c r="D965" s="116" t="str">
        <f>IF(B965&lt;&gt;"",MAX(INDEX(Scores,1,A965):INDEX(Scores,1000,A965)),"")</f>
        <v/>
      </c>
      <c r="E965" s="116" t="str">
        <f t="shared" si="29"/>
        <v/>
      </c>
      <c r="F965" s="116" t="str">
        <f>IF(B965&lt;&gt;"",SUM(INDEX(Scores,1,A965):INDEX(Scores,1000,A965))/(Number_of_participants*E965),"")</f>
        <v/>
      </c>
      <c r="G965" s="116" t="str">
        <f>IF(B965&lt;&gt;"",CORREL(INDEX(Scores,1,A965):INDEX(Scores,1000,A965),INDEX(Rest_scores,1,A965):INDEX(Rest_scores,1000,A965)),"")</f>
        <v/>
      </c>
      <c r="H965" s="116" t="str">
        <f>IF(B965&lt;&gt;"",CORREL(INDEX(Scores,1,A965):INDEX(Scores,1000,A965),Total_score),"")</f>
        <v/>
      </c>
      <c r="I965" s="116" t="str">
        <f>IF(B965&lt;&gt;"",CORREL(INDEX(Scores,1,A965):INDEX(Scores,1000,A965),Grade),"")</f>
        <v/>
      </c>
      <c r="J965" s="128" t="str">
        <f>IF(B965&lt;&gt;"",_xlfn.VAR.S(INDEX(Scores,1,A965):INDEX(Scores,1000,A965)),"")</f>
        <v/>
      </c>
      <c r="K965" s="128" t="str">
        <f>IF(B965&lt;&gt;"",_xlfn.STDEV.S(INDEX(Scores,1,A965):INDEX(Scores,1000,A965)),"")</f>
        <v/>
      </c>
    </row>
    <row r="966" spans="1:11" x14ac:dyDescent="0.35">
      <c r="A966" s="122" t="str">
        <f t="shared" si="30"/>
        <v/>
      </c>
      <c r="B966" s="124" t="str">
        <f>IFERROR(LOOKUP(A966,'2. Enter scores'!$G$12:$AE$12,'2. Enter scores'!$G$14:$AE$14),"")</f>
        <v/>
      </c>
      <c r="C966" s="116" t="str">
        <f>IF(B966&lt;&gt;"",MIN(INDEX(Scores,1,A966):INDEX(Scores,1000,A966)),"")</f>
        <v/>
      </c>
      <c r="D966" s="116" t="str">
        <f>IF(B966&lt;&gt;"",MAX(INDEX(Scores,1,A966):INDEX(Scores,1000,A966)),"")</f>
        <v/>
      </c>
      <c r="E966" s="116" t="str">
        <f t="shared" si="29"/>
        <v/>
      </c>
      <c r="F966" s="116" t="str">
        <f>IF(B966&lt;&gt;"",SUM(INDEX(Scores,1,A966):INDEX(Scores,1000,A966))/(Number_of_participants*E966),"")</f>
        <v/>
      </c>
      <c r="G966" s="116" t="str">
        <f>IF(B966&lt;&gt;"",CORREL(INDEX(Scores,1,A966):INDEX(Scores,1000,A966),INDEX(Rest_scores,1,A966):INDEX(Rest_scores,1000,A966)),"")</f>
        <v/>
      </c>
      <c r="H966" s="116" t="str">
        <f>IF(B966&lt;&gt;"",CORREL(INDEX(Scores,1,A966):INDEX(Scores,1000,A966),Total_score),"")</f>
        <v/>
      </c>
      <c r="I966" s="116" t="str">
        <f>IF(B966&lt;&gt;"",CORREL(INDEX(Scores,1,A966):INDEX(Scores,1000,A966),Grade),"")</f>
        <v/>
      </c>
      <c r="J966" s="128" t="str">
        <f>IF(B966&lt;&gt;"",_xlfn.VAR.S(INDEX(Scores,1,A966):INDEX(Scores,1000,A966)),"")</f>
        <v/>
      </c>
      <c r="K966" s="128" t="str">
        <f>IF(B966&lt;&gt;"",_xlfn.STDEV.S(INDEX(Scores,1,A966):INDEX(Scores,1000,A966)),"")</f>
        <v/>
      </c>
    </row>
    <row r="967" spans="1:11" x14ac:dyDescent="0.35">
      <c r="A967" s="122" t="str">
        <f t="shared" si="30"/>
        <v/>
      </c>
      <c r="B967" s="124" t="str">
        <f>IFERROR(LOOKUP(A967,'2. Enter scores'!$G$12:$AE$12,'2. Enter scores'!$G$14:$AE$14),"")</f>
        <v/>
      </c>
      <c r="C967" s="116" t="str">
        <f>IF(B967&lt;&gt;"",MIN(INDEX(Scores,1,A967):INDEX(Scores,1000,A967)),"")</f>
        <v/>
      </c>
      <c r="D967" s="116" t="str">
        <f>IF(B967&lt;&gt;"",MAX(INDEX(Scores,1,A967):INDEX(Scores,1000,A967)),"")</f>
        <v/>
      </c>
      <c r="E967" s="116" t="str">
        <f t="shared" si="29"/>
        <v/>
      </c>
      <c r="F967" s="116" t="str">
        <f>IF(B967&lt;&gt;"",SUM(INDEX(Scores,1,A967):INDEX(Scores,1000,A967))/(Number_of_participants*E967),"")</f>
        <v/>
      </c>
      <c r="G967" s="116" t="str">
        <f>IF(B967&lt;&gt;"",CORREL(INDEX(Scores,1,A967):INDEX(Scores,1000,A967),INDEX(Rest_scores,1,A967):INDEX(Rest_scores,1000,A967)),"")</f>
        <v/>
      </c>
      <c r="H967" s="116" t="str">
        <f>IF(B967&lt;&gt;"",CORREL(INDEX(Scores,1,A967):INDEX(Scores,1000,A967),Total_score),"")</f>
        <v/>
      </c>
      <c r="I967" s="116" t="str">
        <f>IF(B967&lt;&gt;"",CORREL(INDEX(Scores,1,A967):INDEX(Scores,1000,A967),Grade),"")</f>
        <v/>
      </c>
      <c r="J967" s="128" t="str">
        <f>IF(B967&lt;&gt;"",_xlfn.VAR.S(INDEX(Scores,1,A967):INDEX(Scores,1000,A967)),"")</f>
        <v/>
      </c>
      <c r="K967" s="128" t="str">
        <f>IF(B967&lt;&gt;"",_xlfn.STDEV.S(INDEX(Scores,1,A967):INDEX(Scores,1000,A967)),"")</f>
        <v/>
      </c>
    </row>
    <row r="968" spans="1:11" x14ac:dyDescent="0.35">
      <c r="A968" s="122" t="str">
        <f t="shared" si="30"/>
        <v/>
      </c>
      <c r="B968" s="124" t="str">
        <f>IFERROR(LOOKUP(A968,'2. Enter scores'!$G$12:$AE$12,'2. Enter scores'!$G$14:$AE$14),"")</f>
        <v/>
      </c>
      <c r="C968" s="116" t="str">
        <f>IF(B968&lt;&gt;"",MIN(INDEX(Scores,1,A968):INDEX(Scores,1000,A968)),"")</f>
        <v/>
      </c>
      <c r="D968" s="116" t="str">
        <f>IF(B968&lt;&gt;"",MAX(INDEX(Scores,1,A968):INDEX(Scores,1000,A968)),"")</f>
        <v/>
      </c>
      <c r="E968" s="116" t="str">
        <f t="shared" si="29"/>
        <v/>
      </c>
      <c r="F968" s="116" t="str">
        <f>IF(B968&lt;&gt;"",SUM(INDEX(Scores,1,A968):INDEX(Scores,1000,A968))/(Number_of_participants*E968),"")</f>
        <v/>
      </c>
      <c r="G968" s="116" t="str">
        <f>IF(B968&lt;&gt;"",CORREL(INDEX(Scores,1,A968):INDEX(Scores,1000,A968),INDEX(Rest_scores,1,A968):INDEX(Rest_scores,1000,A968)),"")</f>
        <v/>
      </c>
      <c r="H968" s="116" t="str">
        <f>IF(B968&lt;&gt;"",CORREL(INDEX(Scores,1,A968):INDEX(Scores,1000,A968),Total_score),"")</f>
        <v/>
      </c>
      <c r="I968" s="116" t="str">
        <f>IF(B968&lt;&gt;"",CORREL(INDEX(Scores,1,A968):INDEX(Scores,1000,A968),Grade),"")</f>
        <v/>
      </c>
      <c r="J968" s="128" t="str">
        <f>IF(B968&lt;&gt;"",_xlfn.VAR.S(INDEX(Scores,1,A968):INDEX(Scores,1000,A968)),"")</f>
        <v/>
      </c>
      <c r="K968" s="128" t="str">
        <f>IF(B968&lt;&gt;"",_xlfn.STDEV.S(INDEX(Scores,1,A968):INDEX(Scores,1000,A968)),"")</f>
        <v/>
      </c>
    </row>
    <row r="969" spans="1:11" x14ac:dyDescent="0.35">
      <c r="A969" s="122" t="str">
        <f t="shared" si="30"/>
        <v/>
      </c>
      <c r="B969" s="124" t="str">
        <f>IFERROR(LOOKUP(A969,'2. Enter scores'!$G$12:$AE$12,'2. Enter scores'!$G$14:$AE$14),"")</f>
        <v/>
      </c>
      <c r="C969" s="116" t="str">
        <f>IF(B969&lt;&gt;"",MIN(INDEX(Scores,1,A969):INDEX(Scores,1000,A969)),"")</f>
        <v/>
      </c>
      <c r="D969" s="116" t="str">
        <f>IF(B969&lt;&gt;"",MAX(INDEX(Scores,1,A969):INDEX(Scores,1000,A969)),"")</f>
        <v/>
      </c>
      <c r="E969" s="116" t="str">
        <f t="shared" si="29"/>
        <v/>
      </c>
      <c r="F969" s="116" t="str">
        <f>IF(B969&lt;&gt;"",SUM(INDEX(Scores,1,A969):INDEX(Scores,1000,A969))/(Number_of_participants*E969),"")</f>
        <v/>
      </c>
      <c r="G969" s="116" t="str">
        <f>IF(B969&lt;&gt;"",CORREL(INDEX(Scores,1,A969):INDEX(Scores,1000,A969),INDEX(Rest_scores,1,A969):INDEX(Rest_scores,1000,A969)),"")</f>
        <v/>
      </c>
      <c r="H969" s="116" t="str">
        <f>IF(B969&lt;&gt;"",CORREL(INDEX(Scores,1,A969):INDEX(Scores,1000,A969),Total_score),"")</f>
        <v/>
      </c>
      <c r="I969" s="116" t="str">
        <f>IF(B969&lt;&gt;"",CORREL(INDEX(Scores,1,A969):INDEX(Scores,1000,A969),Grade),"")</f>
        <v/>
      </c>
      <c r="J969" s="128" t="str">
        <f>IF(B969&lt;&gt;"",_xlfn.VAR.S(INDEX(Scores,1,A969):INDEX(Scores,1000,A969)),"")</f>
        <v/>
      </c>
      <c r="K969" s="128" t="str">
        <f>IF(B969&lt;&gt;"",_xlfn.STDEV.S(INDEX(Scores,1,A969):INDEX(Scores,1000,A969)),"")</f>
        <v/>
      </c>
    </row>
    <row r="970" spans="1:11" x14ac:dyDescent="0.35">
      <c r="A970" s="122" t="str">
        <f t="shared" si="30"/>
        <v/>
      </c>
      <c r="B970" s="124" t="str">
        <f>IFERROR(LOOKUP(A970,'2. Enter scores'!$G$12:$AE$12,'2. Enter scores'!$G$14:$AE$14),"")</f>
        <v/>
      </c>
      <c r="C970" s="116" t="str">
        <f>IF(B970&lt;&gt;"",MIN(INDEX(Scores,1,A970):INDEX(Scores,1000,A970)),"")</f>
        <v/>
      </c>
      <c r="D970" s="116" t="str">
        <f>IF(B970&lt;&gt;"",MAX(INDEX(Scores,1,A970):INDEX(Scores,1000,A970)),"")</f>
        <v/>
      </c>
      <c r="E970" s="116" t="str">
        <f t="shared" si="29"/>
        <v/>
      </c>
      <c r="F970" s="116" t="str">
        <f>IF(B970&lt;&gt;"",SUM(INDEX(Scores,1,A970):INDEX(Scores,1000,A970))/(Number_of_participants*E970),"")</f>
        <v/>
      </c>
      <c r="G970" s="116" t="str">
        <f>IF(B970&lt;&gt;"",CORREL(INDEX(Scores,1,A970):INDEX(Scores,1000,A970),INDEX(Rest_scores,1,A970):INDEX(Rest_scores,1000,A970)),"")</f>
        <v/>
      </c>
      <c r="H970" s="116" t="str">
        <f>IF(B970&lt;&gt;"",CORREL(INDEX(Scores,1,A970):INDEX(Scores,1000,A970),Total_score),"")</f>
        <v/>
      </c>
      <c r="I970" s="116" t="str">
        <f>IF(B970&lt;&gt;"",CORREL(INDEX(Scores,1,A970):INDEX(Scores,1000,A970),Grade),"")</f>
        <v/>
      </c>
      <c r="J970" s="128" t="str">
        <f>IF(B970&lt;&gt;"",_xlfn.VAR.S(INDEX(Scores,1,A970):INDEX(Scores,1000,A970)),"")</f>
        <v/>
      </c>
      <c r="K970" s="128" t="str">
        <f>IF(B970&lt;&gt;"",_xlfn.STDEV.S(INDEX(Scores,1,A970):INDEX(Scores,1000,A970)),"")</f>
        <v/>
      </c>
    </row>
    <row r="971" spans="1:11" x14ac:dyDescent="0.35">
      <c r="A971" s="122" t="str">
        <f t="shared" si="30"/>
        <v/>
      </c>
      <c r="B971" s="124" t="str">
        <f>IFERROR(LOOKUP(A971,'2. Enter scores'!$G$12:$AE$12,'2. Enter scores'!$G$14:$AE$14),"")</f>
        <v/>
      </c>
      <c r="C971" s="116" t="str">
        <f>IF(B971&lt;&gt;"",MIN(INDEX(Scores,1,A971):INDEX(Scores,1000,A971)),"")</f>
        <v/>
      </c>
      <c r="D971" s="116" t="str">
        <f>IF(B971&lt;&gt;"",MAX(INDEX(Scores,1,A971):INDEX(Scores,1000,A971)),"")</f>
        <v/>
      </c>
      <c r="E971" s="116" t="str">
        <f t="shared" si="29"/>
        <v/>
      </c>
      <c r="F971" s="116" t="str">
        <f>IF(B971&lt;&gt;"",SUM(INDEX(Scores,1,A971):INDEX(Scores,1000,A971))/(Number_of_participants*E971),"")</f>
        <v/>
      </c>
      <c r="G971" s="116" t="str">
        <f>IF(B971&lt;&gt;"",CORREL(INDEX(Scores,1,A971):INDEX(Scores,1000,A971),INDEX(Rest_scores,1,A971):INDEX(Rest_scores,1000,A971)),"")</f>
        <v/>
      </c>
      <c r="H971" s="116" t="str">
        <f>IF(B971&lt;&gt;"",CORREL(INDEX(Scores,1,A971):INDEX(Scores,1000,A971),Total_score),"")</f>
        <v/>
      </c>
      <c r="I971" s="116" t="str">
        <f>IF(B971&lt;&gt;"",CORREL(INDEX(Scores,1,A971):INDEX(Scores,1000,A971),Grade),"")</f>
        <v/>
      </c>
      <c r="J971" s="128" t="str">
        <f>IF(B971&lt;&gt;"",_xlfn.VAR.S(INDEX(Scores,1,A971):INDEX(Scores,1000,A971)),"")</f>
        <v/>
      </c>
      <c r="K971" s="128" t="str">
        <f>IF(B971&lt;&gt;"",_xlfn.STDEV.S(INDEX(Scores,1,A971):INDEX(Scores,1000,A971)),"")</f>
        <v/>
      </c>
    </row>
    <row r="972" spans="1:11" x14ac:dyDescent="0.35">
      <c r="A972" s="122" t="str">
        <f t="shared" si="30"/>
        <v/>
      </c>
      <c r="B972" s="124" t="str">
        <f>IFERROR(LOOKUP(A972,'2. Enter scores'!$G$12:$AE$12,'2. Enter scores'!$G$14:$AE$14),"")</f>
        <v/>
      </c>
      <c r="C972" s="116" t="str">
        <f>IF(B972&lt;&gt;"",MIN(INDEX(Scores,1,A972):INDEX(Scores,1000,A972)),"")</f>
        <v/>
      </c>
      <c r="D972" s="116" t="str">
        <f>IF(B972&lt;&gt;"",MAX(INDEX(Scores,1,A972):INDEX(Scores,1000,A972)),"")</f>
        <v/>
      </c>
      <c r="E972" s="116" t="str">
        <f t="shared" si="29"/>
        <v/>
      </c>
      <c r="F972" s="116" t="str">
        <f>IF(B972&lt;&gt;"",SUM(INDEX(Scores,1,A972):INDEX(Scores,1000,A972))/(Number_of_participants*E972),"")</f>
        <v/>
      </c>
      <c r="G972" s="116" t="str">
        <f>IF(B972&lt;&gt;"",CORREL(INDEX(Scores,1,A972):INDEX(Scores,1000,A972),INDEX(Rest_scores,1,A972):INDEX(Rest_scores,1000,A972)),"")</f>
        <v/>
      </c>
      <c r="H972" s="116" t="str">
        <f>IF(B972&lt;&gt;"",CORREL(INDEX(Scores,1,A972):INDEX(Scores,1000,A972),Total_score),"")</f>
        <v/>
      </c>
      <c r="I972" s="116" t="str">
        <f>IF(B972&lt;&gt;"",CORREL(INDEX(Scores,1,A972):INDEX(Scores,1000,A972),Grade),"")</f>
        <v/>
      </c>
      <c r="J972" s="128" t="str">
        <f>IF(B972&lt;&gt;"",_xlfn.VAR.S(INDEX(Scores,1,A972):INDEX(Scores,1000,A972)),"")</f>
        <v/>
      </c>
      <c r="K972" s="128" t="str">
        <f>IF(B972&lt;&gt;"",_xlfn.STDEV.S(INDEX(Scores,1,A972):INDEX(Scores,1000,A972)),"")</f>
        <v/>
      </c>
    </row>
    <row r="973" spans="1:11" x14ac:dyDescent="0.35">
      <c r="A973" s="122" t="str">
        <f t="shared" si="30"/>
        <v/>
      </c>
      <c r="B973" s="124" t="str">
        <f>IFERROR(LOOKUP(A973,'2. Enter scores'!$G$12:$AE$12,'2. Enter scores'!$G$14:$AE$14),"")</f>
        <v/>
      </c>
      <c r="C973" s="116" t="str">
        <f>IF(B973&lt;&gt;"",MIN(INDEX(Scores,1,A973):INDEX(Scores,1000,A973)),"")</f>
        <v/>
      </c>
      <c r="D973" s="116" t="str">
        <f>IF(B973&lt;&gt;"",MAX(INDEX(Scores,1,A973):INDEX(Scores,1000,A973)),"")</f>
        <v/>
      </c>
      <c r="E973" s="116" t="str">
        <f t="shared" si="29"/>
        <v/>
      </c>
      <c r="F973" s="116" t="str">
        <f>IF(B973&lt;&gt;"",SUM(INDEX(Scores,1,A973):INDEX(Scores,1000,A973))/(Number_of_participants*E973),"")</f>
        <v/>
      </c>
      <c r="G973" s="116" t="str">
        <f>IF(B973&lt;&gt;"",CORREL(INDEX(Scores,1,A973):INDEX(Scores,1000,A973),INDEX(Rest_scores,1,A973):INDEX(Rest_scores,1000,A973)),"")</f>
        <v/>
      </c>
      <c r="H973" s="116" t="str">
        <f>IF(B973&lt;&gt;"",CORREL(INDEX(Scores,1,A973):INDEX(Scores,1000,A973),Total_score),"")</f>
        <v/>
      </c>
      <c r="I973" s="116" t="str">
        <f>IF(B973&lt;&gt;"",CORREL(INDEX(Scores,1,A973):INDEX(Scores,1000,A973),Grade),"")</f>
        <v/>
      </c>
      <c r="J973" s="128" t="str">
        <f>IF(B973&lt;&gt;"",_xlfn.VAR.S(INDEX(Scores,1,A973):INDEX(Scores,1000,A973)),"")</f>
        <v/>
      </c>
      <c r="K973" s="128" t="str">
        <f>IF(B973&lt;&gt;"",_xlfn.STDEV.S(INDEX(Scores,1,A973):INDEX(Scores,1000,A973)),"")</f>
        <v/>
      </c>
    </row>
    <row r="974" spans="1:11" x14ac:dyDescent="0.35">
      <c r="A974" s="122" t="str">
        <f t="shared" si="30"/>
        <v/>
      </c>
      <c r="B974" s="124" t="str">
        <f>IFERROR(LOOKUP(A974,'2. Enter scores'!$G$12:$AE$12,'2. Enter scores'!$G$14:$AE$14),"")</f>
        <v/>
      </c>
      <c r="C974" s="116" t="str">
        <f>IF(B974&lt;&gt;"",MIN(INDEX(Scores,1,A974):INDEX(Scores,1000,A974)),"")</f>
        <v/>
      </c>
      <c r="D974" s="116" t="str">
        <f>IF(B974&lt;&gt;"",MAX(INDEX(Scores,1,A974):INDEX(Scores,1000,A974)),"")</f>
        <v/>
      </c>
      <c r="E974" s="116" t="str">
        <f t="shared" si="29"/>
        <v/>
      </c>
      <c r="F974" s="116" t="str">
        <f>IF(B974&lt;&gt;"",SUM(INDEX(Scores,1,A974):INDEX(Scores,1000,A974))/(Number_of_participants*E974),"")</f>
        <v/>
      </c>
      <c r="G974" s="116" t="str">
        <f>IF(B974&lt;&gt;"",CORREL(INDEX(Scores,1,A974):INDEX(Scores,1000,A974),INDEX(Rest_scores,1,A974):INDEX(Rest_scores,1000,A974)),"")</f>
        <v/>
      </c>
      <c r="H974" s="116" t="str">
        <f>IF(B974&lt;&gt;"",CORREL(INDEX(Scores,1,A974):INDEX(Scores,1000,A974),Total_score),"")</f>
        <v/>
      </c>
      <c r="I974" s="116" t="str">
        <f>IF(B974&lt;&gt;"",CORREL(INDEX(Scores,1,A974):INDEX(Scores,1000,A974),Grade),"")</f>
        <v/>
      </c>
      <c r="J974" s="128" t="str">
        <f>IF(B974&lt;&gt;"",_xlfn.VAR.S(INDEX(Scores,1,A974):INDEX(Scores,1000,A974)),"")</f>
        <v/>
      </c>
      <c r="K974" s="128" t="str">
        <f>IF(B974&lt;&gt;"",_xlfn.STDEV.S(INDEX(Scores,1,A974):INDEX(Scores,1000,A974)),"")</f>
        <v/>
      </c>
    </row>
    <row r="975" spans="1:11" x14ac:dyDescent="0.35">
      <c r="A975" s="122" t="str">
        <f t="shared" si="30"/>
        <v/>
      </c>
      <c r="B975" s="124" t="str">
        <f>IFERROR(LOOKUP(A975,'2. Enter scores'!$G$12:$AE$12,'2. Enter scores'!$G$14:$AE$14),"")</f>
        <v/>
      </c>
      <c r="C975" s="116" t="str">
        <f>IF(B975&lt;&gt;"",MIN(INDEX(Scores,1,A975):INDEX(Scores,1000,A975)),"")</f>
        <v/>
      </c>
      <c r="D975" s="116" t="str">
        <f>IF(B975&lt;&gt;"",MAX(INDEX(Scores,1,A975):INDEX(Scores,1000,A975)),"")</f>
        <v/>
      </c>
      <c r="E975" s="116" t="str">
        <f t="shared" si="29"/>
        <v/>
      </c>
      <c r="F975" s="116" t="str">
        <f>IF(B975&lt;&gt;"",SUM(INDEX(Scores,1,A975):INDEX(Scores,1000,A975))/(Number_of_participants*E975),"")</f>
        <v/>
      </c>
      <c r="G975" s="116" t="str">
        <f>IF(B975&lt;&gt;"",CORREL(INDEX(Scores,1,A975):INDEX(Scores,1000,A975),INDEX(Rest_scores,1,A975):INDEX(Rest_scores,1000,A975)),"")</f>
        <v/>
      </c>
      <c r="H975" s="116" t="str">
        <f>IF(B975&lt;&gt;"",CORREL(INDEX(Scores,1,A975):INDEX(Scores,1000,A975),Total_score),"")</f>
        <v/>
      </c>
      <c r="I975" s="116" t="str">
        <f>IF(B975&lt;&gt;"",CORREL(INDEX(Scores,1,A975):INDEX(Scores,1000,A975),Grade),"")</f>
        <v/>
      </c>
      <c r="J975" s="128" t="str">
        <f>IF(B975&lt;&gt;"",_xlfn.VAR.S(INDEX(Scores,1,A975):INDEX(Scores,1000,A975)),"")</f>
        <v/>
      </c>
      <c r="K975" s="128" t="str">
        <f>IF(B975&lt;&gt;"",_xlfn.STDEV.S(INDEX(Scores,1,A975):INDEX(Scores,1000,A975)),"")</f>
        <v/>
      </c>
    </row>
    <row r="976" spans="1:11" x14ac:dyDescent="0.35">
      <c r="A976" s="122" t="str">
        <f t="shared" si="30"/>
        <v/>
      </c>
      <c r="B976" s="124" t="str">
        <f>IFERROR(LOOKUP(A976,'2. Enter scores'!$G$12:$AE$12,'2. Enter scores'!$G$14:$AE$14),"")</f>
        <v/>
      </c>
      <c r="C976" s="116" t="str">
        <f>IF(B976&lt;&gt;"",MIN(INDEX(Scores,1,A976):INDEX(Scores,1000,A976)),"")</f>
        <v/>
      </c>
      <c r="D976" s="116" t="str">
        <f>IF(B976&lt;&gt;"",MAX(INDEX(Scores,1,A976):INDEX(Scores,1000,A976)),"")</f>
        <v/>
      </c>
      <c r="E976" s="116" t="str">
        <f t="shared" si="29"/>
        <v/>
      </c>
      <c r="F976" s="116" t="str">
        <f>IF(B976&lt;&gt;"",SUM(INDEX(Scores,1,A976):INDEX(Scores,1000,A976))/(Number_of_participants*E976),"")</f>
        <v/>
      </c>
      <c r="G976" s="116" t="str">
        <f>IF(B976&lt;&gt;"",CORREL(INDEX(Scores,1,A976):INDEX(Scores,1000,A976),INDEX(Rest_scores,1,A976):INDEX(Rest_scores,1000,A976)),"")</f>
        <v/>
      </c>
      <c r="H976" s="116" t="str">
        <f>IF(B976&lt;&gt;"",CORREL(INDEX(Scores,1,A976):INDEX(Scores,1000,A976),Total_score),"")</f>
        <v/>
      </c>
      <c r="I976" s="116" t="str">
        <f>IF(B976&lt;&gt;"",CORREL(INDEX(Scores,1,A976):INDEX(Scores,1000,A976),Grade),"")</f>
        <v/>
      </c>
      <c r="J976" s="128" t="str">
        <f>IF(B976&lt;&gt;"",_xlfn.VAR.S(INDEX(Scores,1,A976):INDEX(Scores,1000,A976)),"")</f>
        <v/>
      </c>
      <c r="K976" s="128" t="str">
        <f>IF(B976&lt;&gt;"",_xlfn.STDEV.S(INDEX(Scores,1,A976):INDEX(Scores,1000,A976)),"")</f>
        <v/>
      </c>
    </row>
    <row r="977" spans="1:11" x14ac:dyDescent="0.35">
      <c r="A977" s="122" t="str">
        <f t="shared" si="30"/>
        <v/>
      </c>
      <c r="B977" s="124" t="str">
        <f>IFERROR(LOOKUP(A977,'2. Enter scores'!$G$12:$AE$12,'2. Enter scores'!$G$14:$AE$14),"")</f>
        <v/>
      </c>
      <c r="C977" s="116" t="str">
        <f>IF(B977&lt;&gt;"",MIN(INDEX(Scores,1,A977):INDEX(Scores,1000,A977)),"")</f>
        <v/>
      </c>
      <c r="D977" s="116" t="str">
        <f>IF(B977&lt;&gt;"",MAX(INDEX(Scores,1,A977):INDEX(Scores,1000,A977)),"")</f>
        <v/>
      </c>
      <c r="E977" s="116" t="str">
        <f t="shared" si="29"/>
        <v/>
      </c>
      <c r="F977" s="116" t="str">
        <f>IF(B977&lt;&gt;"",SUM(INDEX(Scores,1,A977):INDEX(Scores,1000,A977))/(Number_of_participants*E977),"")</f>
        <v/>
      </c>
      <c r="G977" s="116" t="str">
        <f>IF(B977&lt;&gt;"",CORREL(INDEX(Scores,1,A977):INDEX(Scores,1000,A977),INDEX(Rest_scores,1,A977):INDEX(Rest_scores,1000,A977)),"")</f>
        <v/>
      </c>
      <c r="H977" s="116" t="str">
        <f>IF(B977&lt;&gt;"",CORREL(INDEX(Scores,1,A977):INDEX(Scores,1000,A977),Total_score),"")</f>
        <v/>
      </c>
      <c r="I977" s="116" t="str">
        <f>IF(B977&lt;&gt;"",CORREL(INDEX(Scores,1,A977):INDEX(Scores,1000,A977),Grade),"")</f>
        <v/>
      </c>
      <c r="J977" s="128" t="str">
        <f>IF(B977&lt;&gt;"",_xlfn.VAR.S(INDEX(Scores,1,A977):INDEX(Scores,1000,A977)),"")</f>
        <v/>
      </c>
      <c r="K977" s="128" t="str">
        <f>IF(B977&lt;&gt;"",_xlfn.STDEV.S(INDEX(Scores,1,A977):INDEX(Scores,1000,A977)),"")</f>
        <v/>
      </c>
    </row>
    <row r="978" spans="1:11" x14ac:dyDescent="0.35">
      <c r="A978" s="122" t="str">
        <f t="shared" si="30"/>
        <v/>
      </c>
      <c r="B978" s="124" t="str">
        <f>IFERROR(LOOKUP(A978,'2. Enter scores'!$G$12:$AE$12,'2. Enter scores'!$G$14:$AE$14),"")</f>
        <v/>
      </c>
      <c r="C978" s="116" t="str">
        <f>IF(B978&lt;&gt;"",MIN(INDEX(Scores,1,A978):INDEX(Scores,1000,A978)),"")</f>
        <v/>
      </c>
      <c r="D978" s="116" t="str">
        <f>IF(B978&lt;&gt;"",MAX(INDEX(Scores,1,A978):INDEX(Scores,1000,A978)),"")</f>
        <v/>
      </c>
      <c r="E978" s="116" t="str">
        <f t="shared" si="29"/>
        <v/>
      </c>
      <c r="F978" s="116" t="str">
        <f>IF(B978&lt;&gt;"",SUM(INDEX(Scores,1,A978):INDEX(Scores,1000,A978))/(Number_of_participants*E978),"")</f>
        <v/>
      </c>
      <c r="G978" s="116" t="str">
        <f>IF(B978&lt;&gt;"",CORREL(INDEX(Scores,1,A978):INDEX(Scores,1000,A978),INDEX(Rest_scores,1,A978):INDEX(Rest_scores,1000,A978)),"")</f>
        <v/>
      </c>
      <c r="H978" s="116" t="str">
        <f>IF(B978&lt;&gt;"",CORREL(INDEX(Scores,1,A978):INDEX(Scores,1000,A978),Total_score),"")</f>
        <v/>
      </c>
      <c r="I978" s="116" t="str">
        <f>IF(B978&lt;&gt;"",CORREL(INDEX(Scores,1,A978):INDEX(Scores,1000,A978),Grade),"")</f>
        <v/>
      </c>
      <c r="J978" s="128" t="str">
        <f>IF(B978&lt;&gt;"",_xlfn.VAR.S(INDEX(Scores,1,A978):INDEX(Scores,1000,A978)),"")</f>
        <v/>
      </c>
      <c r="K978" s="128" t="str">
        <f>IF(B978&lt;&gt;"",_xlfn.STDEV.S(INDEX(Scores,1,A978):INDEX(Scores,1000,A978)),"")</f>
        <v/>
      </c>
    </row>
    <row r="979" spans="1:11" x14ac:dyDescent="0.35">
      <c r="A979" s="122" t="str">
        <f t="shared" si="30"/>
        <v/>
      </c>
      <c r="B979" s="124" t="str">
        <f>IFERROR(LOOKUP(A979,'2. Enter scores'!$G$12:$AE$12,'2. Enter scores'!$G$14:$AE$14),"")</f>
        <v/>
      </c>
      <c r="C979" s="116" t="str">
        <f>IF(B979&lt;&gt;"",MIN(INDEX(Scores,1,A979):INDEX(Scores,1000,A979)),"")</f>
        <v/>
      </c>
      <c r="D979" s="116" t="str">
        <f>IF(B979&lt;&gt;"",MAX(INDEX(Scores,1,A979):INDEX(Scores,1000,A979)),"")</f>
        <v/>
      </c>
      <c r="E979" s="116" t="str">
        <f t="shared" ref="E979:E1018" si="31">IF(B979&lt;&gt;"",INDEX(Theoretical_maximum_item_score,A979),"")</f>
        <v/>
      </c>
      <c r="F979" s="116" t="str">
        <f>IF(B979&lt;&gt;"",SUM(INDEX(Scores,1,A979):INDEX(Scores,1000,A979))/(Number_of_participants*E979),"")</f>
        <v/>
      </c>
      <c r="G979" s="116" t="str">
        <f>IF(B979&lt;&gt;"",CORREL(INDEX(Scores,1,A979):INDEX(Scores,1000,A979),INDEX(Rest_scores,1,A979):INDEX(Rest_scores,1000,A979)),"")</f>
        <v/>
      </c>
      <c r="H979" s="116" t="str">
        <f>IF(B979&lt;&gt;"",CORREL(INDEX(Scores,1,A979):INDEX(Scores,1000,A979),Total_score),"")</f>
        <v/>
      </c>
      <c r="I979" s="116" t="str">
        <f>IF(B979&lt;&gt;"",CORREL(INDEX(Scores,1,A979):INDEX(Scores,1000,A979),Grade),"")</f>
        <v/>
      </c>
      <c r="J979" s="128" t="str">
        <f>IF(B979&lt;&gt;"",_xlfn.VAR.S(INDEX(Scores,1,A979):INDEX(Scores,1000,A979)),"")</f>
        <v/>
      </c>
      <c r="K979" s="128" t="str">
        <f>IF(B979&lt;&gt;"",_xlfn.STDEV.S(INDEX(Scores,1,A979):INDEX(Scores,1000,A979)),"")</f>
        <v/>
      </c>
    </row>
    <row r="980" spans="1:11" x14ac:dyDescent="0.35">
      <c r="A980" s="122" t="str">
        <f t="shared" ref="A980:A1018" si="32">IF(A979&lt;&gt;"",IF(Number_of_criteria&gt;=(A979+1),(A979+1),""),"")</f>
        <v/>
      </c>
      <c r="B980" s="124" t="str">
        <f>IFERROR(LOOKUP(A980,'2. Enter scores'!$G$12:$AE$12,'2. Enter scores'!$G$14:$AE$14),"")</f>
        <v/>
      </c>
      <c r="C980" s="116" t="str">
        <f>IF(B980&lt;&gt;"",MIN(INDEX(Scores,1,A980):INDEX(Scores,1000,A980)),"")</f>
        <v/>
      </c>
      <c r="D980" s="116" t="str">
        <f>IF(B980&lt;&gt;"",MAX(INDEX(Scores,1,A980):INDEX(Scores,1000,A980)),"")</f>
        <v/>
      </c>
      <c r="E980" s="116" t="str">
        <f t="shared" si="31"/>
        <v/>
      </c>
      <c r="F980" s="116" t="str">
        <f>IF(B980&lt;&gt;"",SUM(INDEX(Scores,1,A980):INDEX(Scores,1000,A980))/(Number_of_participants*E980),"")</f>
        <v/>
      </c>
      <c r="G980" s="116" t="str">
        <f>IF(B980&lt;&gt;"",CORREL(INDEX(Scores,1,A980):INDEX(Scores,1000,A980),INDEX(Rest_scores,1,A980):INDEX(Rest_scores,1000,A980)),"")</f>
        <v/>
      </c>
      <c r="H980" s="116" t="str">
        <f>IF(B980&lt;&gt;"",CORREL(INDEX(Scores,1,A980):INDEX(Scores,1000,A980),Total_score),"")</f>
        <v/>
      </c>
      <c r="I980" s="116" t="str">
        <f>IF(B980&lt;&gt;"",CORREL(INDEX(Scores,1,A980):INDEX(Scores,1000,A980),Grade),"")</f>
        <v/>
      </c>
      <c r="J980" s="128" t="str">
        <f>IF(B980&lt;&gt;"",_xlfn.VAR.S(INDEX(Scores,1,A980):INDEX(Scores,1000,A980)),"")</f>
        <v/>
      </c>
      <c r="K980" s="128" t="str">
        <f>IF(B980&lt;&gt;"",_xlfn.STDEV.S(INDEX(Scores,1,A980):INDEX(Scores,1000,A980)),"")</f>
        <v/>
      </c>
    </row>
    <row r="981" spans="1:11" x14ac:dyDescent="0.35">
      <c r="A981" s="122" t="str">
        <f t="shared" si="32"/>
        <v/>
      </c>
      <c r="B981" s="124" t="str">
        <f>IFERROR(LOOKUP(A981,'2. Enter scores'!$G$12:$AE$12,'2. Enter scores'!$G$14:$AE$14),"")</f>
        <v/>
      </c>
      <c r="C981" s="116" t="str">
        <f>IF(B981&lt;&gt;"",MIN(INDEX(Scores,1,A981):INDEX(Scores,1000,A981)),"")</f>
        <v/>
      </c>
      <c r="D981" s="116" t="str">
        <f>IF(B981&lt;&gt;"",MAX(INDEX(Scores,1,A981):INDEX(Scores,1000,A981)),"")</f>
        <v/>
      </c>
      <c r="E981" s="116" t="str">
        <f t="shared" si="31"/>
        <v/>
      </c>
      <c r="F981" s="116" t="str">
        <f>IF(B981&lt;&gt;"",SUM(INDEX(Scores,1,A981):INDEX(Scores,1000,A981))/(Number_of_participants*E981),"")</f>
        <v/>
      </c>
      <c r="G981" s="116" t="str">
        <f>IF(B981&lt;&gt;"",CORREL(INDEX(Scores,1,A981):INDEX(Scores,1000,A981),INDEX(Rest_scores,1,A981):INDEX(Rest_scores,1000,A981)),"")</f>
        <v/>
      </c>
      <c r="H981" s="116" t="str">
        <f>IF(B981&lt;&gt;"",CORREL(INDEX(Scores,1,A981):INDEX(Scores,1000,A981),Total_score),"")</f>
        <v/>
      </c>
      <c r="I981" s="116" t="str">
        <f>IF(B981&lt;&gt;"",CORREL(INDEX(Scores,1,A981):INDEX(Scores,1000,A981),Grade),"")</f>
        <v/>
      </c>
      <c r="J981" s="128" t="str">
        <f>IF(B981&lt;&gt;"",_xlfn.VAR.S(INDEX(Scores,1,A981):INDEX(Scores,1000,A981)),"")</f>
        <v/>
      </c>
      <c r="K981" s="128" t="str">
        <f>IF(B981&lt;&gt;"",_xlfn.STDEV.S(INDEX(Scores,1,A981):INDEX(Scores,1000,A981)),"")</f>
        <v/>
      </c>
    </row>
    <row r="982" spans="1:11" x14ac:dyDescent="0.35">
      <c r="A982" s="122" t="str">
        <f t="shared" si="32"/>
        <v/>
      </c>
      <c r="B982" s="124" t="str">
        <f>IFERROR(LOOKUP(A982,'2. Enter scores'!$G$12:$AE$12,'2. Enter scores'!$G$14:$AE$14),"")</f>
        <v/>
      </c>
      <c r="C982" s="116" t="str">
        <f>IF(B982&lt;&gt;"",MIN(INDEX(Scores,1,A982):INDEX(Scores,1000,A982)),"")</f>
        <v/>
      </c>
      <c r="D982" s="116" t="str">
        <f>IF(B982&lt;&gt;"",MAX(INDEX(Scores,1,A982):INDEX(Scores,1000,A982)),"")</f>
        <v/>
      </c>
      <c r="E982" s="116" t="str">
        <f t="shared" si="31"/>
        <v/>
      </c>
      <c r="F982" s="116" t="str">
        <f>IF(B982&lt;&gt;"",SUM(INDEX(Scores,1,A982):INDEX(Scores,1000,A982))/(Number_of_participants*E982),"")</f>
        <v/>
      </c>
      <c r="G982" s="116" t="str">
        <f>IF(B982&lt;&gt;"",CORREL(INDEX(Scores,1,A982):INDEX(Scores,1000,A982),INDEX(Rest_scores,1,A982):INDEX(Rest_scores,1000,A982)),"")</f>
        <v/>
      </c>
      <c r="H982" s="116" t="str">
        <f>IF(B982&lt;&gt;"",CORREL(INDEX(Scores,1,A982):INDEX(Scores,1000,A982),Total_score),"")</f>
        <v/>
      </c>
      <c r="I982" s="116" t="str">
        <f>IF(B982&lt;&gt;"",CORREL(INDEX(Scores,1,A982):INDEX(Scores,1000,A982),Grade),"")</f>
        <v/>
      </c>
      <c r="J982" s="128" t="str">
        <f>IF(B982&lt;&gt;"",_xlfn.VAR.S(INDEX(Scores,1,A982):INDEX(Scores,1000,A982)),"")</f>
        <v/>
      </c>
      <c r="K982" s="128" t="str">
        <f>IF(B982&lt;&gt;"",_xlfn.STDEV.S(INDEX(Scores,1,A982):INDEX(Scores,1000,A982)),"")</f>
        <v/>
      </c>
    </row>
    <row r="983" spans="1:11" x14ac:dyDescent="0.35">
      <c r="A983" s="122" t="str">
        <f t="shared" si="32"/>
        <v/>
      </c>
      <c r="B983" s="124" t="str">
        <f>IFERROR(LOOKUP(A983,'2. Enter scores'!$G$12:$AE$12,'2. Enter scores'!$G$14:$AE$14),"")</f>
        <v/>
      </c>
      <c r="C983" s="116" t="str">
        <f>IF(B983&lt;&gt;"",MIN(INDEX(Scores,1,A983):INDEX(Scores,1000,A983)),"")</f>
        <v/>
      </c>
      <c r="D983" s="116" t="str">
        <f>IF(B983&lt;&gt;"",MAX(INDEX(Scores,1,A983):INDEX(Scores,1000,A983)),"")</f>
        <v/>
      </c>
      <c r="E983" s="116" t="str">
        <f t="shared" si="31"/>
        <v/>
      </c>
      <c r="F983" s="116" t="str">
        <f>IF(B983&lt;&gt;"",SUM(INDEX(Scores,1,A983):INDEX(Scores,1000,A983))/(Number_of_participants*E983),"")</f>
        <v/>
      </c>
      <c r="G983" s="116" t="str">
        <f>IF(B983&lt;&gt;"",CORREL(INDEX(Scores,1,A983):INDEX(Scores,1000,A983),INDEX(Rest_scores,1,A983):INDEX(Rest_scores,1000,A983)),"")</f>
        <v/>
      </c>
      <c r="H983" s="116" t="str">
        <f>IF(B983&lt;&gt;"",CORREL(INDEX(Scores,1,A983):INDEX(Scores,1000,A983),Total_score),"")</f>
        <v/>
      </c>
      <c r="I983" s="116" t="str">
        <f>IF(B983&lt;&gt;"",CORREL(INDEX(Scores,1,A983):INDEX(Scores,1000,A983),Grade),"")</f>
        <v/>
      </c>
      <c r="J983" s="128" t="str">
        <f>IF(B983&lt;&gt;"",_xlfn.VAR.S(INDEX(Scores,1,A983):INDEX(Scores,1000,A983)),"")</f>
        <v/>
      </c>
      <c r="K983" s="128" t="str">
        <f>IF(B983&lt;&gt;"",_xlfn.STDEV.S(INDEX(Scores,1,A983):INDEX(Scores,1000,A983)),"")</f>
        <v/>
      </c>
    </row>
    <row r="984" spans="1:11" x14ac:dyDescent="0.35">
      <c r="A984" s="122" t="str">
        <f t="shared" si="32"/>
        <v/>
      </c>
      <c r="B984" s="124" t="str">
        <f>IFERROR(LOOKUP(A984,'2. Enter scores'!$G$12:$AE$12,'2. Enter scores'!$G$14:$AE$14),"")</f>
        <v/>
      </c>
      <c r="C984" s="116" t="str">
        <f>IF(B984&lt;&gt;"",MIN(INDEX(Scores,1,A984):INDEX(Scores,1000,A984)),"")</f>
        <v/>
      </c>
      <c r="D984" s="116" t="str">
        <f>IF(B984&lt;&gt;"",MAX(INDEX(Scores,1,A984):INDEX(Scores,1000,A984)),"")</f>
        <v/>
      </c>
      <c r="E984" s="116" t="str">
        <f t="shared" si="31"/>
        <v/>
      </c>
      <c r="F984" s="116" t="str">
        <f>IF(B984&lt;&gt;"",SUM(INDEX(Scores,1,A984):INDEX(Scores,1000,A984))/(Number_of_participants*E984),"")</f>
        <v/>
      </c>
      <c r="G984" s="116" t="str">
        <f>IF(B984&lt;&gt;"",CORREL(INDEX(Scores,1,A984):INDEX(Scores,1000,A984),INDEX(Rest_scores,1,A984):INDEX(Rest_scores,1000,A984)),"")</f>
        <v/>
      </c>
      <c r="H984" s="116" t="str">
        <f>IF(B984&lt;&gt;"",CORREL(INDEX(Scores,1,A984):INDEX(Scores,1000,A984),Total_score),"")</f>
        <v/>
      </c>
      <c r="I984" s="116" t="str">
        <f>IF(B984&lt;&gt;"",CORREL(INDEX(Scores,1,A984):INDEX(Scores,1000,A984),Grade),"")</f>
        <v/>
      </c>
      <c r="J984" s="128" t="str">
        <f>IF(B984&lt;&gt;"",_xlfn.VAR.S(INDEX(Scores,1,A984):INDEX(Scores,1000,A984)),"")</f>
        <v/>
      </c>
      <c r="K984" s="128" t="str">
        <f>IF(B984&lt;&gt;"",_xlfn.STDEV.S(INDEX(Scores,1,A984):INDEX(Scores,1000,A984)),"")</f>
        <v/>
      </c>
    </row>
    <row r="985" spans="1:11" x14ac:dyDescent="0.35">
      <c r="A985" s="122" t="str">
        <f t="shared" si="32"/>
        <v/>
      </c>
      <c r="B985" s="124" t="str">
        <f>IFERROR(LOOKUP(A985,'2. Enter scores'!$G$12:$AE$12,'2. Enter scores'!$G$14:$AE$14),"")</f>
        <v/>
      </c>
      <c r="C985" s="116" t="str">
        <f>IF(B985&lt;&gt;"",MIN(INDEX(Scores,1,A985):INDEX(Scores,1000,A985)),"")</f>
        <v/>
      </c>
      <c r="D985" s="116" t="str">
        <f>IF(B985&lt;&gt;"",MAX(INDEX(Scores,1,A985):INDEX(Scores,1000,A985)),"")</f>
        <v/>
      </c>
      <c r="E985" s="116" t="str">
        <f t="shared" si="31"/>
        <v/>
      </c>
      <c r="F985" s="116" t="str">
        <f>IF(B985&lt;&gt;"",SUM(INDEX(Scores,1,A985):INDEX(Scores,1000,A985))/(Number_of_participants*E985),"")</f>
        <v/>
      </c>
      <c r="G985" s="116" t="str">
        <f>IF(B985&lt;&gt;"",CORREL(INDEX(Scores,1,A985):INDEX(Scores,1000,A985),INDEX(Rest_scores,1,A985):INDEX(Rest_scores,1000,A985)),"")</f>
        <v/>
      </c>
      <c r="H985" s="116" t="str">
        <f>IF(B985&lt;&gt;"",CORREL(INDEX(Scores,1,A985):INDEX(Scores,1000,A985),Total_score),"")</f>
        <v/>
      </c>
      <c r="I985" s="116" t="str">
        <f>IF(B985&lt;&gt;"",CORREL(INDEX(Scores,1,A985):INDEX(Scores,1000,A985),Grade),"")</f>
        <v/>
      </c>
      <c r="J985" s="128" t="str">
        <f>IF(B985&lt;&gt;"",_xlfn.VAR.S(INDEX(Scores,1,A985):INDEX(Scores,1000,A985)),"")</f>
        <v/>
      </c>
      <c r="K985" s="128" t="str">
        <f>IF(B985&lt;&gt;"",_xlfn.STDEV.S(INDEX(Scores,1,A985):INDEX(Scores,1000,A985)),"")</f>
        <v/>
      </c>
    </row>
    <row r="986" spans="1:11" x14ac:dyDescent="0.35">
      <c r="A986" s="122" t="str">
        <f t="shared" si="32"/>
        <v/>
      </c>
      <c r="B986" s="124" t="str">
        <f>IFERROR(LOOKUP(A986,'2. Enter scores'!$G$12:$AE$12,'2. Enter scores'!$G$14:$AE$14),"")</f>
        <v/>
      </c>
      <c r="C986" s="116" t="str">
        <f>IF(B986&lt;&gt;"",MIN(INDEX(Scores,1,A986):INDEX(Scores,1000,A986)),"")</f>
        <v/>
      </c>
      <c r="D986" s="116" t="str">
        <f>IF(B986&lt;&gt;"",MAX(INDEX(Scores,1,A986):INDEX(Scores,1000,A986)),"")</f>
        <v/>
      </c>
      <c r="E986" s="116" t="str">
        <f t="shared" si="31"/>
        <v/>
      </c>
      <c r="F986" s="116" t="str">
        <f>IF(B986&lt;&gt;"",SUM(INDEX(Scores,1,A986):INDEX(Scores,1000,A986))/(Number_of_participants*E986),"")</f>
        <v/>
      </c>
      <c r="G986" s="116" t="str">
        <f>IF(B986&lt;&gt;"",CORREL(INDEX(Scores,1,A986):INDEX(Scores,1000,A986),INDEX(Rest_scores,1,A986):INDEX(Rest_scores,1000,A986)),"")</f>
        <v/>
      </c>
      <c r="H986" s="116" t="str">
        <f>IF(B986&lt;&gt;"",CORREL(INDEX(Scores,1,A986):INDEX(Scores,1000,A986),Total_score),"")</f>
        <v/>
      </c>
      <c r="I986" s="116" t="str">
        <f>IF(B986&lt;&gt;"",CORREL(INDEX(Scores,1,A986):INDEX(Scores,1000,A986),Grade),"")</f>
        <v/>
      </c>
      <c r="J986" s="128" t="str">
        <f>IF(B986&lt;&gt;"",_xlfn.VAR.S(INDEX(Scores,1,A986):INDEX(Scores,1000,A986)),"")</f>
        <v/>
      </c>
      <c r="K986" s="128" t="str">
        <f>IF(B986&lt;&gt;"",_xlfn.STDEV.S(INDEX(Scores,1,A986):INDEX(Scores,1000,A986)),"")</f>
        <v/>
      </c>
    </row>
    <row r="987" spans="1:11" x14ac:dyDescent="0.35">
      <c r="A987" s="122" t="str">
        <f t="shared" si="32"/>
        <v/>
      </c>
      <c r="B987" s="124" t="str">
        <f>IFERROR(LOOKUP(A987,'2. Enter scores'!$G$12:$AE$12,'2. Enter scores'!$G$14:$AE$14),"")</f>
        <v/>
      </c>
      <c r="C987" s="116" t="str">
        <f>IF(B987&lt;&gt;"",MIN(INDEX(Scores,1,A987):INDEX(Scores,1000,A987)),"")</f>
        <v/>
      </c>
      <c r="D987" s="116" t="str">
        <f>IF(B987&lt;&gt;"",MAX(INDEX(Scores,1,A987):INDEX(Scores,1000,A987)),"")</f>
        <v/>
      </c>
      <c r="E987" s="116" t="str">
        <f t="shared" si="31"/>
        <v/>
      </c>
      <c r="F987" s="116" t="str">
        <f>IF(B987&lt;&gt;"",SUM(INDEX(Scores,1,A987):INDEX(Scores,1000,A987))/(Number_of_participants*E987),"")</f>
        <v/>
      </c>
      <c r="G987" s="116" t="str">
        <f>IF(B987&lt;&gt;"",CORREL(INDEX(Scores,1,A987):INDEX(Scores,1000,A987),INDEX(Rest_scores,1,A987):INDEX(Rest_scores,1000,A987)),"")</f>
        <v/>
      </c>
      <c r="H987" s="116" t="str">
        <f>IF(B987&lt;&gt;"",CORREL(INDEX(Scores,1,A987):INDEX(Scores,1000,A987),Total_score),"")</f>
        <v/>
      </c>
      <c r="I987" s="116" t="str">
        <f>IF(B987&lt;&gt;"",CORREL(INDEX(Scores,1,A987):INDEX(Scores,1000,A987),Grade),"")</f>
        <v/>
      </c>
      <c r="J987" s="128" t="str">
        <f>IF(B987&lt;&gt;"",_xlfn.VAR.S(INDEX(Scores,1,A987):INDEX(Scores,1000,A987)),"")</f>
        <v/>
      </c>
      <c r="K987" s="128" t="str">
        <f>IF(B987&lt;&gt;"",_xlfn.STDEV.S(INDEX(Scores,1,A987):INDEX(Scores,1000,A987)),"")</f>
        <v/>
      </c>
    </row>
    <row r="988" spans="1:11" x14ac:dyDescent="0.35">
      <c r="A988" s="122" t="str">
        <f t="shared" si="32"/>
        <v/>
      </c>
      <c r="B988" s="124" t="str">
        <f>IFERROR(LOOKUP(A988,'2. Enter scores'!$G$12:$AE$12,'2. Enter scores'!$G$14:$AE$14),"")</f>
        <v/>
      </c>
      <c r="C988" s="116" t="str">
        <f>IF(B988&lt;&gt;"",MIN(INDEX(Scores,1,A988):INDEX(Scores,1000,A988)),"")</f>
        <v/>
      </c>
      <c r="D988" s="116" t="str">
        <f>IF(B988&lt;&gt;"",MAX(INDEX(Scores,1,A988):INDEX(Scores,1000,A988)),"")</f>
        <v/>
      </c>
      <c r="E988" s="116" t="str">
        <f t="shared" si="31"/>
        <v/>
      </c>
      <c r="F988" s="116" t="str">
        <f>IF(B988&lt;&gt;"",SUM(INDEX(Scores,1,A988):INDEX(Scores,1000,A988))/(Number_of_participants*E988),"")</f>
        <v/>
      </c>
      <c r="G988" s="116" t="str">
        <f>IF(B988&lt;&gt;"",CORREL(INDEX(Scores,1,A988):INDEX(Scores,1000,A988),INDEX(Rest_scores,1,A988):INDEX(Rest_scores,1000,A988)),"")</f>
        <v/>
      </c>
      <c r="H988" s="116" t="str">
        <f>IF(B988&lt;&gt;"",CORREL(INDEX(Scores,1,A988):INDEX(Scores,1000,A988),Total_score),"")</f>
        <v/>
      </c>
      <c r="I988" s="116" t="str">
        <f>IF(B988&lt;&gt;"",CORREL(INDEX(Scores,1,A988):INDEX(Scores,1000,A988),Grade),"")</f>
        <v/>
      </c>
      <c r="J988" s="128" t="str">
        <f>IF(B988&lt;&gt;"",_xlfn.VAR.S(INDEX(Scores,1,A988):INDEX(Scores,1000,A988)),"")</f>
        <v/>
      </c>
      <c r="K988" s="128" t="str">
        <f>IF(B988&lt;&gt;"",_xlfn.STDEV.S(INDEX(Scores,1,A988):INDEX(Scores,1000,A988)),"")</f>
        <v/>
      </c>
    </row>
    <row r="989" spans="1:11" x14ac:dyDescent="0.35">
      <c r="A989" s="122" t="str">
        <f t="shared" si="32"/>
        <v/>
      </c>
      <c r="B989" s="124" t="str">
        <f>IFERROR(LOOKUP(A989,'2. Enter scores'!$G$12:$AE$12,'2. Enter scores'!$G$14:$AE$14),"")</f>
        <v/>
      </c>
      <c r="C989" s="116" t="str">
        <f>IF(B989&lt;&gt;"",MIN(INDEX(Scores,1,A989):INDEX(Scores,1000,A989)),"")</f>
        <v/>
      </c>
      <c r="D989" s="116" t="str">
        <f>IF(B989&lt;&gt;"",MAX(INDEX(Scores,1,A989):INDEX(Scores,1000,A989)),"")</f>
        <v/>
      </c>
      <c r="E989" s="116" t="str">
        <f t="shared" si="31"/>
        <v/>
      </c>
      <c r="F989" s="116" t="str">
        <f>IF(B989&lt;&gt;"",SUM(INDEX(Scores,1,A989):INDEX(Scores,1000,A989))/(Number_of_participants*E989),"")</f>
        <v/>
      </c>
      <c r="G989" s="116" t="str">
        <f>IF(B989&lt;&gt;"",CORREL(INDEX(Scores,1,A989):INDEX(Scores,1000,A989),INDEX(Rest_scores,1,A989):INDEX(Rest_scores,1000,A989)),"")</f>
        <v/>
      </c>
      <c r="H989" s="116" t="str">
        <f>IF(B989&lt;&gt;"",CORREL(INDEX(Scores,1,A989):INDEX(Scores,1000,A989),Total_score),"")</f>
        <v/>
      </c>
      <c r="I989" s="116" t="str">
        <f>IF(B989&lt;&gt;"",CORREL(INDEX(Scores,1,A989):INDEX(Scores,1000,A989),Grade),"")</f>
        <v/>
      </c>
      <c r="J989" s="128" t="str">
        <f>IF(B989&lt;&gt;"",_xlfn.VAR.S(INDEX(Scores,1,A989):INDEX(Scores,1000,A989)),"")</f>
        <v/>
      </c>
      <c r="K989" s="128" t="str">
        <f>IF(B989&lt;&gt;"",_xlfn.STDEV.S(INDEX(Scores,1,A989):INDEX(Scores,1000,A989)),"")</f>
        <v/>
      </c>
    </row>
    <row r="990" spans="1:11" x14ac:dyDescent="0.35">
      <c r="A990" s="122" t="str">
        <f t="shared" si="32"/>
        <v/>
      </c>
      <c r="B990" s="124" t="str">
        <f>IFERROR(LOOKUP(A990,'2. Enter scores'!$G$12:$AE$12,'2. Enter scores'!$G$14:$AE$14),"")</f>
        <v/>
      </c>
      <c r="C990" s="116" t="str">
        <f>IF(B990&lt;&gt;"",MIN(INDEX(Scores,1,A990):INDEX(Scores,1000,A990)),"")</f>
        <v/>
      </c>
      <c r="D990" s="116" t="str">
        <f>IF(B990&lt;&gt;"",MAX(INDEX(Scores,1,A990):INDEX(Scores,1000,A990)),"")</f>
        <v/>
      </c>
      <c r="E990" s="116" t="str">
        <f t="shared" si="31"/>
        <v/>
      </c>
      <c r="F990" s="116" t="str">
        <f>IF(B990&lt;&gt;"",SUM(INDEX(Scores,1,A990):INDEX(Scores,1000,A990))/(Number_of_participants*E990),"")</f>
        <v/>
      </c>
      <c r="G990" s="116" t="str">
        <f>IF(B990&lt;&gt;"",CORREL(INDEX(Scores,1,A990):INDEX(Scores,1000,A990),INDEX(Rest_scores,1,A990):INDEX(Rest_scores,1000,A990)),"")</f>
        <v/>
      </c>
      <c r="H990" s="116" t="str">
        <f>IF(B990&lt;&gt;"",CORREL(INDEX(Scores,1,A990):INDEX(Scores,1000,A990),Total_score),"")</f>
        <v/>
      </c>
      <c r="I990" s="116" t="str">
        <f>IF(B990&lt;&gt;"",CORREL(INDEX(Scores,1,A990):INDEX(Scores,1000,A990),Grade),"")</f>
        <v/>
      </c>
      <c r="J990" s="128" t="str">
        <f>IF(B990&lt;&gt;"",_xlfn.VAR.S(INDEX(Scores,1,A990):INDEX(Scores,1000,A990)),"")</f>
        <v/>
      </c>
      <c r="K990" s="128" t="str">
        <f>IF(B990&lt;&gt;"",_xlfn.STDEV.S(INDEX(Scores,1,A990):INDEX(Scores,1000,A990)),"")</f>
        <v/>
      </c>
    </row>
    <row r="991" spans="1:11" x14ac:dyDescent="0.35">
      <c r="A991" s="122" t="str">
        <f t="shared" si="32"/>
        <v/>
      </c>
      <c r="B991" s="124" t="str">
        <f>IFERROR(LOOKUP(A991,'2. Enter scores'!$G$12:$AE$12,'2. Enter scores'!$G$14:$AE$14),"")</f>
        <v/>
      </c>
      <c r="C991" s="116" t="str">
        <f>IF(B991&lt;&gt;"",MIN(INDEX(Scores,1,A991):INDEX(Scores,1000,A991)),"")</f>
        <v/>
      </c>
      <c r="D991" s="116" t="str">
        <f>IF(B991&lt;&gt;"",MAX(INDEX(Scores,1,A991):INDEX(Scores,1000,A991)),"")</f>
        <v/>
      </c>
      <c r="E991" s="116" t="str">
        <f t="shared" si="31"/>
        <v/>
      </c>
      <c r="F991" s="116" t="str">
        <f>IF(B991&lt;&gt;"",SUM(INDEX(Scores,1,A991):INDEX(Scores,1000,A991))/(Number_of_participants*E991),"")</f>
        <v/>
      </c>
      <c r="G991" s="116" t="str">
        <f>IF(B991&lt;&gt;"",CORREL(INDEX(Scores,1,A991):INDEX(Scores,1000,A991),INDEX(Rest_scores,1,A991):INDEX(Rest_scores,1000,A991)),"")</f>
        <v/>
      </c>
      <c r="H991" s="116" t="str">
        <f>IF(B991&lt;&gt;"",CORREL(INDEX(Scores,1,A991):INDEX(Scores,1000,A991),Total_score),"")</f>
        <v/>
      </c>
      <c r="I991" s="116" t="str">
        <f>IF(B991&lt;&gt;"",CORREL(INDEX(Scores,1,A991):INDEX(Scores,1000,A991),Grade),"")</f>
        <v/>
      </c>
      <c r="J991" s="128" t="str">
        <f>IF(B991&lt;&gt;"",_xlfn.VAR.S(INDEX(Scores,1,A991):INDEX(Scores,1000,A991)),"")</f>
        <v/>
      </c>
      <c r="K991" s="128" t="str">
        <f>IF(B991&lt;&gt;"",_xlfn.STDEV.S(INDEX(Scores,1,A991):INDEX(Scores,1000,A991)),"")</f>
        <v/>
      </c>
    </row>
    <row r="992" spans="1:11" x14ac:dyDescent="0.35">
      <c r="A992" s="122" t="str">
        <f t="shared" si="32"/>
        <v/>
      </c>
      <c r="B992" s="124" t="str">
        <f>IFERROR(LOOKUP(A992,'2. Enter scores'!$G$12:$AE$12,'2. Enter scores'!$G$14:$AE$14),"")</f>
        <v/>
      </c>
      <c r="C992" s="116" t="str">
        <f>IF(B992&lt;&gt;"",MIN(INDEX(Scores,1,A992):INDEX(Scores,1000,A992)),"")</f>
        <v/>
      </c>
      <c r="D992" s="116" t="str">
        <f>IF(B992&lt;&gt;"",MAX(INDEX(Scores,1,A992):INDEX(Scores,1000,A992)),"")</f>
        <v/>
      </c>
      <c r="E992" s="116" t="str">
        <f t="shared" si="31"/>
        <v/>
      </c>
      <c r="F992" s="116" t="str">
        <f>IF(B992&lt;&gt;"",SUM(INDEX(Scores,1,A992):INDEX(Scores,1000,A992))/(Number_of_participants*E992),"")</f>
        <v/>
      </c>
      <c r="G992" s="116" t="str">
        <f>IF(B992&lt;&gt;"",CORREL(INDEX(Scores,1,A992):INDEX(Scores,1000,A992),INDEX(Rest_scores,1,A992):INDEX(Rest_scores,1000,A992)),"")</f>
        <v/>
      </c>
      <c r="H992" s="116" t="str">
        <f>IF(B992&lt;&gt;"",CORREL(INDEX(Scores,1,A992):INDEX(Scores,1000,A992),Total_score),"")</f>
        <v/>
      </c>
      <c r="I992" s="116" t="str">
        <f>IF(B992&lt;&gt;"",CORREL(INDEX(Scores,1,A992):INDEX(Scores,1000,A992),Grade),"")</f>
        <v/>
      </c>
      <c r="J992" s="128" t="str">
        <f>IF(B992&lt;&gt;"",_xlfn.VAR.S(INDEX(Scores,1,A992):INDEX(Scores,1000,A992)),"")</f>
        <v/>
      </c>
      <c r="K992" s="128" t="str">
        <f>IF(B992&lt;&gt;"",_xlfn.STDEV.S(INDEX(Scores,1,A992):INDEX(Scores,1000,A992)),"")</f>
        <v/>
      </c>
    </row>
    <row r="993" spans="1:11" x14ac:dyDescent="0.35">
      <c r="A993" s="122" t="str">
        <f t="shared" si="32"/>
        <v/>
      </c>
      <c r="B993" s="124" t="str">
        <f>IFERROR(LOOKUP(A993,'2. Enter scores'!$G$12:$AE$12,'2. Enter scores'!$G$14:$AE$14),"")</f>
        <v/>
      </c>
      <c r="C993" s="116" t="str">
        <f>IF(B993&lt;&gt;"",MIN(INDEX(Scores,1,A993):INDEX(Scores,1000,A993)),"")</f>
        <v/>
      </c>
      <c r="D993" s="116" t="str">
        <f>IF(B993&lt;&gt;"",MAX(INDEX(Scores,1,A993):INDEX(Scores,1000,A993)),"")</f>
        <v/>
      </c>
      <c r="E993" s="116" t="str">
        <f t="shared" si="31"/>
        <v/>
      </c>
      <c r="F993" s="116" t="str">
        <f>IF(B993&lt;&gt;"",SUM(INDEX(Scores,1,A993):INDEX(Scores,1000,A993))/(Number_of_participants*E993),"")</f>
        <v/>
      </c>
      <c r="G993" s="116" t="str">
        <f>IF(B993&lt;&gt;"",CORREL(INDEX(Scores,1,A993):INDEX(Scores,1000,A993),INDEX(Rest_scores,1,A993):INDEX(Rest_scores,1000,A993)),"")</f>
        <v/>
      </c>
      <c r="H993" s="116" t="str">
        <f>IF(B993&lt;&gt;"",CORREL(INDEX(Scores,1,A993):INDEX(Scores,1000,A993),Total_score),"")</f>
        <v/>
      </c>
      <c r="I993" s="116" t="str">
        <f>IF(B993&lt;&gt;"",CORREL(INDEX(Scores,1,A993):INDEX(Scores,1000,A993),Grade),"")</f>
        <v/>
      </c>
      <c r="J993" s="128" t="str">
        <f>IF(B993&lt;&gt;"",_xlfn.VAR.S(INDEX(Scores,1,A993):INDEX(Scores,1000,A993)),"")</f>
        <v/>
      </c>
      <c r="K993" s="128" t="str">
        <f>IF(B993&lt;&gt;"",_xlfn.STDEV.S(INDEX(Scores,1,A993):INDEX(Scores,1000,A993)),"")</f>
        <v/>
      </c>
    </row>
    <row r="994" spans="1:11" x14ac:dyDescent="0.35">
      <c r="A994" s="122" t="str">
        <f t="shared" si="32"/>
        <v/>
      </c>
      <c r="B994" s="124" t="str">
        <f>IFERROR(LOOKUP(A994,'2. Enter scores'!$G$12:$AE$12,'2. Enter scores'!$G$14:$AE$14),"")</f>
        <v/>
      </c>
      <c r="C994" s="116" t="str">
        <f>IF(B994&lt;&gt;"",MIN(INDEX(Scores,1,A994):INDEX(Scores,1000,A994)),"")</f>
        <v/>
      </c>
      <c r="D994" s="116" t="str">
        <f>IF(B994&lt;&gt;"",MAX(INDEX(Scores,1,A994):INDEX(Scores,1000,A994)),"")</f>
        <v/>
      </c>
      <c r="E994" s="116" t="str">
        <f t="shared" si="31"/>
        <v/>
      </c>
      <c r="F994" s="116" t="str">
        <f>IF(B994&lt;&gt;"",SUM(INDEX(Scores,1,A994):INDEX(Scores,1000,A994))/(Number_of_participants*E994),"")</f>
        <v/>
      </c>
      <c r="G994" s="116" t="str">
        <f>IF(B994&lt;&gt;"",CORREL(INDEX(Scores,1,A994):INDEX(Scores,1000,A994),INDEX(Rest_scores,1,A994):INDEX(Rest_scores,1000,A994)),"")</f>
        <v/>
      </c>
      <c r="H994" s="116" t="str">
        <f>IF(B994&lt;&gt;"",CORREL(INDEX(Scores,1,A994):INDEX(Scores,1000,A994),Total_score),"")</f>
        <v/>
      </c>
      <c r="I994" s="116" t="str">
        <f>IF(B994&lt;&gt;"",CORREL(INDEX(Scores,1,A994):INDEX(Scores,1000,A994),Grade),"")</f>
        <v/>
      </c>
      <c r="J994" s="128" t="str">
        <f>IF(B994&lt;&gt;"",_xlfn.VAR.S(INDEX(Scores,1,A994):INDEX(Scores,1000,A994)),"")</f>
        <v/>
      </c>
      <c r="K994" s="128" t="str">
        <f>IF(B994&lt;&gt;"",_xlfn.STDEV.S(INDEX(Scores,1,A994):INDEX(Scores,1000,A994)),"")</f>
        <v/>
      </c>
    </row>
    <row r="995" spans="1:11" x14ac:dyDescent="0.35">
      <c r="A995" s="122" t="str">
        <f t="shared" si="32"/>
        <v/>
      </c>
      <c r="B995" s="124" t="str">
        <f>IFERROR(LOOKUP(A995,'2. Enter scores'!$G$12:$AE$12,'2. Enter scores'!$G$14:$AE$14),"")</f>
        <v/>
      </c>
      <c r="C995" s="116" t="str">
        <f>IF(B995&lt;&gt;"",MIN(INDEX(Scores,1,A995):INDEX(Scores,1000,A995)),"")</f>
        <v/>
      </c>
      <c r="D995" s="116" t="str">
        <f>IF(B995&lt;&gt;"",MAX(INDEX(Scores,1,A995):INDEX(Scores,1000,A995)),"")</f>
        <v/>
      </c>
      <c r="E995" s="116" t="str">
        <f t="shared" si="31"/>
        <v/>
      </c>
      <c r="F995" s="116" t="str">
        <f>IF(B995&lt;&gt;"",SUM(INDEX(Scores,1,A995):INDEX(Scores,1000,A995))/(Number_of_participants*E995),"")</f>
        <v/>
      </c>
      <c r="G995" s="116" t="str">
        <f>IF(B995&lt;&gt;"",CORREL(INDEX(Scores,1,A995):INDEX(Scores,1000,A995),INDEX(Rest_scores,1,A995):INDEX(Rest_scores,1000,A995)),"")</f>
        <v/>
      </c>
      <c r="H995" s="116" t="str">
        <f>IF(B995&lt;&gt;"",CORREL(INDEX(Scores,1,A995):INDEX(Scores,1000,A995),Total_score),"")</f>
        <v/>
      </c>
      <c r="I995" s="116" t="str">
        <f>IF(B995&lt;&gt;"",CORREL(INDEX(Scores,1,A995):INDEX(Scores,1000,A995),Grade),"")</f>
        <v/>
      </c>
      <c r="J995" s="128" t="str">
        <f>IF(B995&lt;&gt;"",_xlfn.VAR.S(INDEX(Scores,1,A995):INDEX(Scores,1000,A995)),"")</f>
        <v/>
      </c>
      <c r="K995" s="128" t="str">
        <f>IF(B995&lt;&gt;"",_xlfn.STDEV.S(INDEX(Scores,1,A995):INDEX(Scores,1000,A995)),"")</f>
        <v/>
      </c>
    </row>
    <row r="996" spans="1:11" x14ac:dyDescent="0.35">
      <c r="A996" s="122" t="str">
        <f t="shared" si="32"/>
        <v/>
      </c>
      <c r="B996" s="124" t="str">
        <f>IFERROR(LOOKUP(A996,'2. Enter scores'!$G$12:$AE$12,'2. Enter scores'!$G$14:$AE$14),"")</f>
        <v/>
      </c>
      <c r="C996" s="116" t="str">
        <f>IF(B996&lt;&gt;"",MIN(INDEX(Scores,1,A996):INDEX(Scores,1000,A996)),"")</f>
        <v/>
      </c>
      <c r="D996" s="116" t="str">
        <f>IF(B996&lt;&gt;"",MAX(INDEX(Scores,1,A996):INDEX(Scores,1000,A996)),"")</f>
        <v/>
      </c>
      <c r="E996" s="116" t="str">
        <f t="shared" si="31"/>
        <v/>
      </c>
      <c r="F996" s="116" t="str">
        <f>IF(B996&lt;&gt;"",SUM(INDEX(Scores,1,A996):INDEX(Scores,1000,A996))/(Number_of_participants*E996),"")</f>
        <v/>
      </c>
      <c r="G996" s="116" t="str">
        <f>IF(B996&lt;&gt;"",CORREL(INDEX(Scores,1,A996):INDEX(Scores,1000,A996),INDEX(Rest_scores,1,A996):INDEX(Rest_scores,1000,A996)),"")</f>
        <v/>
      </c>
      <c r="H996" s="116" t="str">
        <f>IF(B996&lt;&gt;"",CORREL(INDEX(Scores,1,A996):INDEX(Scores,1000,A996),Total_score),"")</f>
        <v/>
      </c>
      <c r="I996" s="116" t="str">
        <f>IF(B996&lt;&gt;"",CORREL(INDEX(Scores,1,A996):INDEX(Scores,1000,A996),Grade),"")</f>
        <v/>
      </c>
      <c r="J996" s="128" t="str">
        <f>IF(B996&lt;&gt;"",_xlfn.VAR.S(INDEX(Scores,1,A996):INDEX(Scores,1000,A996)),"")</f>
        <v/>
      </c>
      <c r="K996" s="128" t="str">
        <f>IF(B996&lt;&gt;"",_xlfn.STDEV.S(INDEX(Scores,1,A996):INDEX(Scores,1000,A996)),"")</f>
        <v/>
      </c>
    </row>
    <row r="997" spans="1:11" x14ac:dyDescent="0.35">
      <c r="A997" s="122" t="str">
        <f t="shared" si="32"/>
        <v/>
      </c>
      <c r="B997" s="124" t="str">
        <f>IFERROR(LOOKUP(A997,'2. Enter scores'!$G$12:$AE$12,'2. Enter scores'!$G$14:$AE$14),"")</f>
        <v/>
      </c>
      <c r="C997" s="116" t="str">
        <f>IF(B997&lt;&gt;"",MIN(INDEX(Scores,1,A997):INDEX(Scores,1000,A997)),"")</f>
        <v/>
      </c>
      <c r="D997" s="116" t="str">
        <f>IF(B997&lt;&gt;"",MAX(INDEX(Scores,1,A997):INDEX(Scores,1000,A997)),"")</f>
        <v/>
      </c>
      <c r="E997" s="116" t="str">
        <f t="shared" si="31"/>
        <v/>
      </c>
      <c r="F997" s="116" t="str">
        <f>IF(B997&lt;&gt;"",SUM(INDEX(Scores,1,A997):INDEX(Scores,1000,A997))/(Number_of_participants*E997),"")</f>
        <v/>
      </c>
      <c r="G997" s="116" t="str">
        <f>IF(B997&lt;&gt;"",CORREL(INDEX(Scores,1,A997):INDEX(Scores,1000,A997),INDEX(Rest_scores,1,A997):INDEX(Rest_scores,1000,A997)),"")</f>
        <v/>
      </c>
      <c r="H997" s="116" t="str">
        <f>IF(B997&lt;&gt;"",CORREL(INDEX(Scores,1,A997):INDEX(Scores,1000,A997),Total_score),"")</f>
        <v/>
      </c>
      <c r="I997" s="116" t="str">
        <f>IF(B997&lt;&gt;"",CORREL(INDEX(Scores,1,A997):INDEX(Scores,1000,A997),Grade),"")</f>
        <v/>
      </c>
      <c r="J997" s="128" t="str">
        <f>IF(B997&lt;&gt;"",_xlfn.VAR.S(INDEX(Scores,1,A997):INDEX(Scores,1000,A997)),"")</f>
        <v/>
      </c>
      <c r="K997" s="128" t="str">
        <f>IF(B997&lt;&gt;"",_xlfn.STDEV.S(INDEX(Scores,1,A997):INDEX(Scores,1000,A997)),"")</f>
        <v/>
      </c>
    </row>
    <row r="998" spans="1:11" x14ac:dyDescent="0.35">
      <c r="A998" s="122" t="str">
        <f t="shared" si="32"/>
        <v/>
      </c>
      <c r="B998" s="124" t="str">
        <f>IFERROR(LOOKUP(A998,'2. Enter scores'!$G$12:$AE$12,'2. Enter scores'!$G$14:$AE$14),"")</f>
        <v/>
      </c>
      <c r="C998" s="116" t="str">
        <f>IF(B998&lt;&gt;"",MIN(INDEX(Scores,1,A998):INDEX(Scores,1000,A998)),"")</f>
        <v/>
      </c>
      <c r="D998" s="116" t="str">
        <f>IF(B998&lt;&gt;"",MAX(INDEX(Scores,1,A998):INDEX(Scores,1000,A998)),"")</f>
        <v/>
      </c>
      <c r="E998" s="116" t="str">
        <f t="shared" si="31"/>
        <v/>
      </c>
      <c r="F998" s="116" t="str">
        <f>IF(B998&lt;&gt;"",SUM(INDEX(Scores,1,A998):INDEX(Scores,1000,A998))/(Number_of_participants*E998),"")</f>
        <v/>
      </c>
      <c r="G998" s="116" t="str">
        <f>IF(B998&lt;&gt;"",CORREL(INDEX(Scores,1,A998):INDEX(Scores,1000,A998),INDEX(Rest_scores,1,A998):INDEX(Rest_scores,1000,A998)),"")</f>
        <v/>
      </c>
      <c r="H998" s="116" t="str">
        <f>IF(B998&lt;&gt;"",CORREL(INDEX(Scores,1,A998):INDEX(Scores,1000,A998),Total_score),"")</f>
        <v/>
      </c>
      <c r="I998" s="116" t="str">
        <f>IF(B998&lt;&gt;"",CORREL(INDEX(Scores,1,A998):INDEX(Scores,1000,A998),Grade),"")</f>
        <v/>
      </c>
      <c r="J998" s="128" t="str">
        <f>IF(B998&lt;&gt;"",_xlfn.VAR.S(INDEX(Scores,1,A998):INDEX(Scores,1000,A998)),"")</f>
        <v/>
      </c>
      <c r="K998" s="128" t="str">
        <f>IF(B998&lt;&gt;"",_xlfn.STDEV.S(INDEX(Scores,1,A998):INDEX(Scores,1000,A998)),"")</f>
        <v/>
      </c>
    </row>
    <row r="999" spans="1:11" x14ac:dyDescent="0.35">
      <c r="A999" s="122" t="str">
        <f t="shared" si="32"/>
        <v/>
      </c>
      <c r="B999" s="124" t="str">
        <f>IFERROR(LOOKUP(A999,'2. Enter scores'!$G$12:$AE$12,'2. Enter scores'!$G$14:$AE$14),"")</f>
        <v/>
      </c>
      <c r="C999" s="116" t="str">
        <f>IF(B999&lt;&gt;"",MIN(INDEX(Scores,1,A999):INDEX(Scores,1000,A999)),"")</f>
        <v/>
      </c>
      <c r="D999" s="116" t="str">
        <f>IF(B999&lt;&gt;"",MAX(INDEX(Scores,1,A999):INDEX(Scores,1000,A999)),"")</f>
        <v/>
      </c>
      <c r="E999" s="116" t="str">
        <f t="shared" si="31"/>
        <v/>
      </c>
      <c r="F999" s="116" t="str">
        <f>IF(B999&lt;&gt;"",SUM(INDEX(Scores,1,A999):INDEX(Scores,1000,A999))/(Number_of_participants*E999),"")</f>
        <v/>
      </c>
      <c r="G999" s="116" t="str">
        <f>IF(B999&lt;&gt;"",CORREL(INDEX(Scores,1,A999):INDEX(Scores,1000,A999),INDEX(Rest_scores,1,A999):INDEX(Rest_scores,1000,A999)),"")</f>
        <v/>
      </c>
      <c r="H999" s="116" t="str">
        <f>IF(B999&lt;&gt;"",CORREL(INDEX(Scores,1,A999):INDEX(Scores,1000,A999),Total_score),"")</f>
        <v/>
      </c>
      <c r="I999" s="116" t="str">
        <f>IF(B999&lt;&gt;"",CORREL(INDEX(Scores,1,A999):INDEX(Scores,1000,A999),Grade),"")</f>
        <v/>
      </c>
      <c r="J999" s="128" t="str">
        <f>IF(B999&lt;&gt;"",_xlfn.VAR.S(INDEX(Scores,1,A999):INDEX(Scores,1000,A999)),"")</f>
        <v/>
      </c>
      <c r="K999" s="128" t="str">
        <f>IF(B999&lt;&gt;"",_xlfn.STDEV.S(INDEX(Scores,1,A999):INDEX(Scores,1000,A999)),"")</f>
        <v/>
      </c>
    </row>
    <row r="1000" spans="1:11" x14ac:dyDescent="0.35">
      <c r="A1000" s="122" t="str">
        <f t="shared" si="32"/>
        <v/>
      </c>
      <c r="B1000" s="124" t="str">
        <f>IFERROR(LOOKUP(A1000,'2. Enter scores'!$G$12:$AE$12,'2. Enter scores'!$G$14:$AE$14),"")</f>
        <v/>
      </c>
      <c r="C1000" s="116" t="str">
        <f>IF(B1000&lt;&gt;"",MIN(INDEX(Scores,1,A1000):INDEX(Scores,1000,A1000)),"")</f>
        <v/>
      </c>
      <c r="D1000" s="116" t="str">
        <f>IF(B1000&lt;&gt;"",MAX(INDEX(Scores,1,A1000):INDEX(Scores,1000,A1000)),"")</f>
        <v/>
      </c>
      <c r="E1000" s="116" t="str">
        <f t="shared" si="31"/>
        <v/>
      </c>
      <c r="F1000" s="116" t="str">
        <f>IF(B1000&lt;&gt;"",SUM(INDEX(Scores,1,A1000):INDEX(Scores,1000,A1000))/(Number_of_participants*E1000),"")</f>
        <v/>
      </c>
      <c r="G1000" s="116" t="str">
        <f>IF(B1000&lt;&gt;"",CORREL(INDEX(Scores,1,A1000):INDEX(Scores,1000,A1000),INDEX(Rest_scores,1,A1000):INDEX(Rest_scores,1000,A1000)),"")</f>
        <v/>
      </c>
      <c r="H1000" s="116" t="str">
        <f>IF(B1000&lt;&gt;"",CORREL(INDEX(Scores,1,A1000):INDEX(Scores,1000,A1000),Total_score),"")</f>
        <v/>
      </c>
      <c r="I1000" s="116" t="str">
        <f>IF(B1000&lt;&gt;"",CORREL(INDEX(Scores,1,A1000):INDEX(Scores,1000,A1000),Grade),"")</f>
        <v/>
      </c>
      <c r="J1000" s="128" t="str">
        <f>IF(B1000&lt;&gt;"",_xlfn.VAR.S(INDEX(Scores,1,A1000):INDEX(Scores,1000,A1000)),"")</f>
        <v/>
      </c>
      <c r="K1000" s="128" t="str">
        <f>IF(B1000&lt;&gt;"",_xlfn.STDEV.S(INDEX(Scores,1,A1000):INDEX(Scores,1000,A1000)),"")</f>
        <v/>
      </c>
    </row>
    <row r="1001" spans="1:11" x14ac:dyDescent="0.35">
      <c r="A1001" s="122" t="str">
        <f t="shared" si="32"/>
        <v/>
      </c>
      <c r="B1001" s="124" t="str">
        <f>IFERROR(LOOKUP(A1001,'2. Enter scores'!$G$12:$AE$12,'2. Enter scores'!$G$14:$AE$14),"")</f>
        <v/>
      </c>
      <c r="C1001" s="116" t="str">
        <f>IF(B1001&lt;&gt;"",MIN(INDEX(Scores,1,A1001):INDEX(Scores,1000,A1001)),"")</f>
        <v/>
      </c>
      <c r="D1001" s="116" t="str">
        <f>IF(B1001&lt;&gt;"",MAX(INDEX(Scores,1,A1001):INDEX(Scores,1000,A1001)),"")</f>
        <v/>
      </c>
      <c r="E1001" s="116" t="str">
        <f t="shared" si="31"/>
        <v/>
      </c>
      <c r="F1001" s="116" t="str">
        <f>IF(B1001&lt;&gt;"",SUM(INDEX(Scores,1,A1001):INDEX(Scores,1000,A1001))/(Number_of_participants*E1001),"")</f>
        <v/>
      </c>
      <c r="G1001" s="116" t="str">
        <f>IF(B1001&lt;&gt;"",CORREL(INDEX(Scores,1,A1001):INDEX(Scores,1000,A1001),INDEX(Rest_scores,1,A1001):INDEX(Rest_scores,1000,A1001)),"")</f>
        <v/>
      </c>
      <c r="H1001" s="116" t="str">
        <f>IF(B1001&lt;&gt;"",CORREL(INDEX(Scores,1,A1001):INDEX(Scores,1000,A1001),Total_score),"")</f>
        <v/>
      </c>
      <c r="I1001" s="116" t="str">
        <f>IF(B1001&lt;&gt;"",CORREL(INDEX(Scores,1,A1001):INDEX(Scores,1000,A1001),Grade),"")</f>
        <v/>
      </c>
      <c r="J1001" s="128" t="str">
        <f>IF(B1001&lt;&gt;"",_xlfn.VAR.S(INDEX(Scores,1,A1001):INDEX(Scores,1000,A1001)),"")</f>
        <v/>
      </c>
      <c r="K1001" s="128" t="str">
        <f>IF(B1001&lt;&gt;"",_xlfn.STDEV.S(INDEX(Scores,1,A1001):INDEX(Scores,1000,A1001)),"")</f>
        <v/>
      </c>
    </row>
    <row r="1002" spans="1:11" x14ac:dyDescent="0.35">
      <c r="A1002" s="122" t="str">
        <f t="shared" si="32"/>
        <v/>
      </c>
      <c r="B1002" s="124" t="str">
        <f>IFERROR(LOOKUP(A1002,'2. Enter scores'!$G$12:$AE$12,'2. Enter scores'!$G$14:$AE$14),"")</f>
        <v/>
      </c>
      <c r="C1002" s="116" t="str">
        <f>IF(B1002&lt;&gt;"",MIN(INDEX(Scores,1,A1002):INDEX(Scores,1000,A1002)),"")</f>
        <v/>
      </c>
      <c r="D1002" s="116" t="str">
        <f>IF(B1002&lt;&gt;"",MAX(INDEX(Scores,1,A1002):INDEX(Scores,1000,A1002)),"")</f>
        <v/>
      </c>
      <c r="E1002" s="116" t="str">
        <f t="shared" si="31"/>
        <v/>
      </c>
      <c r="F1002" s="116" t="str">
        <f>IF(B1002&lt;&gt;"",SUM(INDEX(Scores,1,A1002):INDEX(Scores,1000,A1002))/(Number_of_participants*E1002),"")</f>
        <v/>
      </c>
      <c r="G1002" s="116" t="str">
        <f>IF(B1002&lt;&gt;"",CORREL(INDEX(Scores,1,A1002):INDEX(Scores,1000,A1002),INDEX(Rest_scores,1,A1002):INDEX(Rest_scores,1000,A1002)),"")</f>
        <v/>
      </c>
      <c r="H1002" s="116" t="str">
        <f>IF(B1002&lt;&gt;"",CORREL(INDEX(Scores,1,A1002):INDEX(Scores,1000,A1002),Total_score),"")</f>
        <v/>
      </c>
      <c r="I1002" s="116" t="str">
        <f>IF(B1002&lt;&gt;"",CORREL(INDEX(Scores,1,A1002):INDEX(Scores,1000,A1002),Grade),"")</f>
        <v/>
      </c>
      <c r="J1002" s="128" t="str">
        <f>IF(B1002&lt;&gt;"",_xlfn.VAR.S(INDEX(Scores,1,A1002):INDEX(Scores,1000,A1002)),"")</f>
        <v/>
      </c>
      <c r="K1002" s="128" t="str">
        <f>IF(B1002&lt;&gt;"",_xlfn.STDEV.S(INDEX(Scores,1,A1002):INDEX(Scores,1000,A1002)),"")</f>
        <v/>
      </c>
    </row>
    <row r="1003" spans="1:11" x14ac:dyDescent="0.35">
      <c r="A1003" s="122" t="str">
        <f t="shared" si="32"/>
        <v/>
      </c>
      <c r="B1003" s="124" t="str">
        <f>IFERROR(LOOKUP(A1003,'2. Enter scores'!$G$12:$AE$12,'2. Enter scores'!$G$14:$AE$14),"")</f>
        <v/>
      </c>
      <c r="C1003" s="116" t="str">
        <f>IF(B1003&lt;&gt;"",MIN(INDEX(Scores,1,A1003):INDEX(Scores,1000,A1003)),"")</f>
        <v/>
      </c>
      <c r="D1003" s="116" t="str">
        <f>IF(B1003&lt;&gt;"",MAX(INDEX(Scores,1,A1003):INDEX(Scores,1000,A1003)),"")</f>
        <v/>
      </c>
      <c r="E1003" s="116" t="str">
        <f t="shared" si="31"/>
        <v/>
      </c>
      <c r="F1003" s="116" t="str">
        <f>IF(B1003&lt;&gt;"",SUM(INDEX(Scores,1,A1003):INDEX(Scores,1000,A1003))/(Number_of_participants*E1003),"")</f>
        <v/>
      </c>
      <c r="G1003" s="116" t="str">
        <f>IF(B1003&lt;&gt;"",CORREL(INDEX(Scores,1,A1003):INDEX(Scores,1000,A1003),INDEX(Rest_scores,1,A1003):INDEX(Rest_scores,1000,A1003)),"")</f>
        <v/>
      </c>
      <c r="H1003" s="116" t="str">
        <f>IF(B1003&lt;&gt;"",CORREL(INDEX(Scores,1,A1003):INDEX(Scores,1000,A1003),Total_score),"")</f>
        <v/>
      </c>
      <c r="I1003" s="116" t="str">
        <f>IF(B1003&lt;&gt;"",CORREL(INDEX(Scores,1,A1003):INDEX(Scores,1000,A1003),Grade),"")</f>
        <v/>
      </c>
      <c r="J1003" s="128" t="str">
        <f>IF(B1003&lt;&gt;"",_xlfn.VAR.S(INDEX(Scores,1,A1003):INDEX(Scores,1000,A1003)),"")</f>
        <v/>
      </c>
      <c r="K1003" s="128" t="str">
        <f>IF(B1003&lt;&gt;"",_xlfn.STDEV.S(INDEX(Scores,1,A1003):INDEX(Scores,1000,A1003)),"")</f>
        <v/>
      </c>
    </row>
    <row r="1004" spans="1:11" x14ac:dyDescent="0.35">
      <c r="A1004" s="122" t="str">
        <f t="shared" si="32"/>
        <v/>
      </c>
      <c r="B1004" s="124" t="str">
        <f>IFERROR(LOOKUP(A1004,'2. Enter scores'!$G$12:$AE$12,'2. Enter scores'!$G$14:$AE$14),"")</f>
        <v/>
      </c>
      <c r="C1004" s="116" t="str">
        <f>IF(B1004&lt;&gt;"",MIN(INDEX(Scores,1,A1004):INDEX(Scores,1000,A1004)),"")</f>
        <v/>
      </c>
      <c r="D1004" s="116" t="str">
        <f>IF(B1004&lt;&gt;"",MAX(INDEX(Scores,1,A1004):INDEX(Scores,1000,A1004)),"")</f>
        <v/>
      </c>
      <c r="E1004" s="116" t="str">
        <f t="shared" si="31"/>
        <v/>
      </c>
      <c r="F1004" s="116" t="str">
        <f>IF(B1004&lt;&gt;"",SUM(INDEX(Scores,1,A1004):INDEX(Scores,1000,A1004))/(Number_of_participants*E1004),"")</f>
        <v/>
      </c>
      <c r="G1004" s="116" t="str">
        <f>IF(B1004&lt;&gt;"",CORREL(INDEX(Scores,1,A1004):INDEX(Scores,1000,A1004),INDEX(Rest_scores,1,A1004):INDEX(Rest_scores,1000,A1004)),"")</f>
        <v/>
      </c>
      <c r="H1004" s="116" t="str">
        <f>IF(B1004&lt;&gt;"",CORREL(INDEX(Scores,1,A1004):INDEX(Scores,1000,A1004),Total_score),"")</f>
        <v/>
      </c>
      <c r="I1004" s="116" t="str">
        <f>IF(B1004&lt;&gt;"",CORREL(INDEX(Scores,1,A1004):INDEX(Scores,1000,A1004),Grade),"")</f>
        <v/>
      </c>
      <c r="J1004" s="128" t="str">
        <f>IF(B1004&lt;&gt;"",_xlfn.VAR.S(INDEX(Scores,1,A1004):INDEX(Scores,1000,A1004)),"")</f>
        <v/>
      </c>
      <c r="K1004" s="128" t="str">
        <f>IF(B1004&lt;&gt;"",_xlfn.STDEV.S(INDEX(Scores,1,A1004):INDEX(Scores,1000,A1004)),"")</f>
        <v/>
      </c>
    </row>
    <row r="1005" spans="1:11" x14ac:dyDescent="0.35">
      <c r="A1005" s="122" t="str">
        <f t="shared" si="32"/>
        <v/>
      </c>
      <c r="B1005" s="124" t="str">
        <f>IFERROR(LOOKUP(A1005,'2. Enter scores'!$G$12:$AE$12,'2. Enter scores'!$G$14:$AE$14),"")</f>
        <v/>
      </c>
      <c r="C1005" s="116" t="str">
        <f>IF(B1005&lt;&gt;"",MIN(INDEX(Scores,1,A1005):INDEX(Scores,1000,A1005)),"")</f>
        <v/>
      </c>
      <c r="D1005" s="116" t="str">
        <f>IF(B1005&lt;&gt;"",MAX(INDEX(Scores,1,A1005):INDEX(Scores,1000,A1005)),"")</f>
        <v/>
      </c>
      <c r="E1005" s="116" t="str">
        <f t="shared" si="31"/>
        <v/>
      </c>
      <c r="F1005" s="116" t="str">
        <f>IF(B1005&lt;&gt;"",SUM(INDEX(Scores,1,A1005):INDEX(Scores,1000,A1005))/(Number_of_participants*E1005),"")</f>
        <v/>
      </c>
      <c r="G1005" s="116" t="str">
        <f>IF(B1005&lt;&gt;"",CORREL(INDEX(Scores,1,A1005):INDEX(Scores,1000,A1005),INDEX(Rest_scores,1,A1005):INDEX(Rest_scores,1000,A1005)),"")</f>
        <v/>
      </c>
      <c r="H1005" s="116" t="str">
        <f>IF(B1005&lt;&gt;"",CORREL(INDEX(Scores,1,A1005):INDEX(Scores,1000,A1005),Total_score),"")</f>
        <v/>
      </c>
      <c r="I1005" s="116" t="str">
        <f>IF(B1005&lt;&gt;"",CORREL(INDEX(Scores,1,A1005):INDEX(Scores,1000,A1005),Grade),"")</f>
        <v/>
      </c>
      <c r="J1005" s="128" t="str">
        <f>IF(B1005&lt;&gt;"",_xlfn.VAR.S(INDEX(Scores,1,A1005):INDEX(Scores,1000,A1005)),"")</f>
        <v/>
      </c>
      <c r="K1005" s="128" t="str">
        <f>IF(B1005&lt;&gt;"",_xlfn.STDEV.S(INDEX(Scores,1,A1005):INDEX(Scores,1000,A1005)),"")</f>
        <v/>
      </c>
    </row>
    <row r="1006" spans="1:11" x14ac:dyDescent="0.35">
      <c r="A1006" s="122" t="str">
        <f t="shared" si="32"/>
        <v/>
      </c>
      <c r="B1006" s="124" t="str">
        <f>IFERROR(LOOKUP(A1006,'2. Enter scores'!$G$12:$AE$12,'2. Enter scores'!$G$14:$AE$14),"")</f>
        <v/>
      </c>
      <c r="C1006" s="116" t="str">
        <f>IF(B1006&lt;&gt;"",MIN(INDEX(Scores,1,A1006):INDEX(Scores,1000,A1006)),"")</f>
        <v/>
      </c>
      <c r="D1006" s="116" t="str">
        <f>IF(B1006&lt;&gt;"",MAX(INDEX(Scores,1,A1006):INDEX(Scores,1000,A1006)),"")</f>
        <v/>
      </c>
      <c r="E1006" s="116" t="str">
        <f t="shared" si="31"/>
        <v/>
      </c>
      <c r="F1006" s="116" t="str">
        <f>IF(B1006&lt;&gt;"",SUM(INDEX(Scores,1,A1006):INDEX(Scores,1000,A1006))/(Number_of_participants*E1006),"")</f>
        <v/>
      </c>
      <c r="G1006" s="116" t="str">
        <f>IF(B1006&lt;&gt;"",CORREL(INDEX(Scores,1,A1006):INDEX(Scores,1000,A1006),INDEX(Rest_scores,1,A1006):INDEX(Rest_scores,1000,A1006)),"")</f>
        <v/>
      </c>
      <c r="H1006" s="116" t="str">
        <f>IF(B1006&lt;&gt;"",CORREL(INDEX(Scores,1,A1006):INDEX(Scores,1000,A1006),Total_score),"")</f>
        <v/>
      </c>
      <c r="I1006" s="116" t="str">
        <f>IF(B1006&lt;&gt;"",CORREL(INDEX(Scores,1,A1006):INDEX(Scores,1000,A1006),Grade),"")</f>
        <v/>
      </c>
      <c r="J1006" s="128" t="str">
        <f>IF(B1006&lt;&gt;"",_xlfn.VAR.S(INDEX(Scores,1,A1006):INDEX(Scores,1000,A1006)),"")</f>
        <v/>
      </c>
      <c r="K1006" s="128" t="str">
        <f>IF(B1006&lt;&gt;"",_xlfn.STDEV.S(INDEX(Scores,1,A1006):INDEX(Scores,1000,A1006)),"")</f>
        <v/>
      </c>
    </row>
    <row r="1007" spans="1:11" x14ac:dyDescent="0.35">
      <c r="A1007" s="122" t="str">
        <f t="shared" si="32"/>
        <v/>
      </c>
      <c r="B1007" s="124" t="str">
        <f>IFERROR(LOOKUP(A1007,'2. Enter scores'!$G$12:$AE$12,'2. Enter scores'!$G$14:$AE$14),"")</f>
        <v/>
      </c>
      <c r="C1007" s="116" t="str">
        <f>IF(B1007&lt;&gt;"",MIN(INDEX(Scores,1,A1007):INDEX(Scores,1000,A1007)),"")</f>
        <v/>
      </c>
      <c r="D1007" s="116" t="str">
        <f>IF(B1007&lt;&gt;"",MAX(INDEX(Scores,1,A1007):INDEX(Scores,1000,A1007)),"")</f>
        <v/>
      </c>
      <c r="E1007" s="116" t="str">
        <f t="shared" si="31"/>
        <v/>
      </c>
      <c r="F1007" s="116" t="str">
        <f>IF(B1007&lt;&gt;"",SUM(INDEX(Scores,1,A1007):INDEX(Scores,1000,A1007))/(Number_of_participants*E1007),"")</f>
        <v/>
      </c>
      <c r="G1007" s="116" t="str">
        <f>IF(B1007&lt;&gt;"",CORREL(INDEX(Scores,1,A1007):INDEX(Scores,1000,A1007),INDEX(Rest_scores,1,A1007):INDEX(Rest_scores,1000,A1007)),"")</f>
        <v/>
      </c>
      <c r="H1007" s="116" t="str">
        <f>IF(B1007&lt;&gt;"",CORREL(INDEX(Scores,1,A1007):INDEX(Scores,1000,A1007),Total_score),"")</f>
        <v/>
      </c>
      <c r="I1007" s="116" t="str">
        <f>IF(B1007&lt;&gt;"",CORREL(INDEX(Scores,1,A1007):INDEX(Scores,1000,A1007),Grade),"")</f>
        <v/>
      </c>
      <c r="J1007" s="128" t="str">
        <f>IF(B1007&lt;&gt;"",_xlfn.VAR.S(INDEX(Scores,1,A1007):INDEX(Scores,1000,A1007)),"")</f>
        <v/>
      </c>
      <c r="K1007" s="128" t="str">
        <f>IF(B1007&lt;&gt;"",_xlfn.STDEV.S(INDEX(Scores,1,A1007):INDEX(Scores,1000,A1007)),"")</f>
        <v/>
      </c>
    </row>
    <row r="1008" spans="1:11" x14ac:dyDescent="0.35">
      <c r="A1008" s="122" t="str">
        <f t="shared" si="32"/>
        <v/>
      </c>
      <c r="B1008" s="124" t="str">
        <f>IFERROR(LOOKUP(A1008,'2. Enter scores'!$G$12:$AE$12,'2. Enter scores'!$G$14:$AE$14),"")</f>
        <v/>
      </c>
      <c r="C1008" s="116" t="str">
        <f>IF(B1008&lt;&gt;"",MIN(INDEX(Scores,1,A1008):INDEX(Scores,1000,A1008)),"")</f>
        <v/>
      </c>
      <c r="D1008" s="116" t="str">
        <f>IF(B1008&lt;&gt;"",MAX(INDEX(Scores,1,A1008):INDEX(Scores,1000,A1008)),"")</f>
        <v/>
      </c>
      <c r="E1008" s="116" t="str">
        <f t="shared" si="31"/>
        <v/>
      </c>
      <c r="F1008" s="116" t="str">
        <f>IF(B1008&lt;&gt;"",SUM(INDEX(Scores,1,A1008):INDEX(Scores,1000,A1008))/(Number_of_participants*E1008),"")</f>
        <v/>
      </c>
      <c r="G1008" s="116" t="str">
        <f>IF(B1008&lt;&gt;"",CORREL(INDEX(Scores,1,A1008):INDEX(Scores,1000,A1008),INDEX(Rest_scores,1,A1008):INDEX(Rest_scores,1000,A1008)),"")</f>
        <v/>
      </c>
      <c r="H1008" s="116" t="str">
        <f>IF(B1008&lt;&gt;"",CORREL(INDEX(Scores,1,A1008):INDEX(Scores,1000,A1008),Total_score),"")</f>
        <v/>
      </c>
      <c r="I1008" s="116" t="str">
        <f>IF(B1008&lt;&gt;"",CORREL(INDEX(Scores,1,A1008):INDEX(Scores,1000,A1008),Grade),"")</f>
        <v/>
      </c>
      <c r="J1008" s="128" t="str">
        <f>IF(B1008&lt;&gt;"",_xlfn.VAR.S(INDEX(Scores,1,A1008):INDEX(Scores,1000,A1008)),"")</f>
        <v/>
      </c>
      <c r="K1008" s="128" t="str">
        <f>IF(B1008&lt;&gt;"",_xlfn.STDEV.S(INDEX(Scores,1,A1008):INDEX(Scores,1000,A1008)),"")</f>
        <v/>
      </c>
    </row>
    <row r="1009" spans="1:36" x14ac:dyDescent="0.35">
      <c r="A1009" s="122" t="str">
        <f t="shared" si="32"/>
        <v/>
      </c>
      <c r="B1009" s="124" t="str">
        <f>IFERROR(LOOKUP(A1009,'2. Enter scores'!$G$12:$AE$12,'2. Enter scores'!$G$14:$AE$14),"")</f>
        <v/>
      </c>
      <c r="C1009" s="116" t="str">
        <f>IF(B1009&lt;&gt;"",MIN(INDEX(Scores,1,A1009):INDEX(Scores,1000,A1009)),"")</f>
        <v/>
      </c>
      <c r="D1009" s="116" t="str">
        <f>IF(B1009&lt;&gt;"",MAX(INDEX(Scores,1,A1009):INDEX(Scores,1000,A1009)),"")</f>
        <v/>
      </c>
      <c r="E1009" s="116" t="str">
        <f t="shared" si="31"/>
        <v/>
      </c>
      <c r="F1009" s="116" t="str">
        <f>IF(B1009&lt;&gt;"",SUM(INDEX(Scores,1,A1009):INDEX(Scores,1000,A1009))/(Number_of_participants*E1009),"")</f>
        <v/>
      </c>
      <c r="G1009" s="116" t="str">
        <f>IF(B1009&lt;&gt;"",CORREL(INDEX(Scores,1,A1009):INDEX(Scores,1000,A1009),INDEX(Rest_scores,1,A1009):INDEX(Rest_scores,1000,A1009)),"")</f>
        <v/>
      </c>
      <c r="H1009" s="116" t="str">
        <f>IF(B1009&lt;&gt;"",CORREL(INDEX(Scores,1,A1009):INDEX(Scores,1000,A1009),Total_score),"")</f>
        <v/>
      </c>
      <c r="I1009" s="116" t="str">
        <f>IF(B1009&lt;&gt;"",CORREL(INDEX(Scores,1,A1009):INDEX(Scores,1000,A1009),Grade),"")</f>
        <v/>
      </c>
      <c r="J1009" s="128" t="str">
        <f>IF(B1009&lt;&gt;"",_xlfn.VAR.S(INDEX(Scores,1,A1009):INDEX(Scores,1000,A1009)),"")</f>
        <v/>
      </c>
      <c r="K1009" s="128" t="str">
        <f>IF(B1009&lt;&gt;"",_xlfn.STDEV.S(INDEX(Scores,1,A1009):INDEX(Scores,1000,A1009)),"")</f>
        <v/>
      </c>
    </row>
    <row r="1010" spans="1:36" x14ac:dyDescent="0.35">
      <c r="A1010" s="122" t="str">
        <f t="shared" si="32"/>
        <v/>
      </c>
      <c r="B1010" s="124" t="str">
        <f>IFERROR(LOOKUP(A1010,'2. Enter scores'!$G$12:$AE$12,'2. Enter scores'!$G$14:$AE$14),"")</f>
        <v/>
      </c>
      <c r="C1010" s="116" t="str">
        <f>IF(B1010&lt;&gt;"",MIN(INDEX(Scores,1,A1010):INDEX(Scores,1000,A1010)),"")</f>
        <v/>
      </c>
      <c r="D1010" s="116" t="str">
        <f>IF(B1010&lt;&gt;"",MAX(INDEX(Scores,1,A1010):INDEX(Scores,1000,A1010)),"")</f>
        <v/>
      </c>
      <c r="E1010" s="116" t="str">
        <f t="shared" si="31"/>
        <v/>
      </c>
      <c r="F1010" s="116" t="str">
        <f>IF(B1010&lt;&gt;"",SUM(INDEX(Scores,1,A1010):INDEX(Scores,1000,A1010))/(Number_of_participants*E1010),"")</f>
        <v/>
      </c>
      <c r="G1010" s="116" t="str">
        <f>IF(B1010&lt;&gt;"",CORREL(INDEX(Scores,1,A1010):INDEX(Scores,1000,A1010),INDEX(Rest_scores,1,A1010):INDEX(Rest_scores,1000,A1010)),"")</f>
        <v/>
      </c>
      <c r="H1010" s="116" t="str">
        <f>IF(B1010&lt;&gt;"",CORREL(INDEX(Scores,1,A1010):INDEX(Scores,1000,A1010),Total_score),"")</f>
        <v/>
      </c>
      <c r="I1010" s="116" t="str">
        <f>IF(B1010&lt;&gt;"",CORREL(INDEX(Scores,1,A1010):INDEX(Scores,1000,A1010),Grade),"")</f>
        <v/>
      </c>
      <c r="J1010" s="128" t="str">
        <f>IF(B1010&lt;&gt;"",_xlfn.VAR.S(INDEX(Scores,1,A1010):INDEX(Scores,1000,A1010)),"")</f>
        <v/>
      </c>
      <c r="K1010" s="128" t="str">
        <f>IF(B1010&lt;&gt;"",_xlfn.STDEV.S(INDEX(Scores,1,A1010):INDEX(Scores,1000,A1010)),"")</f>
        <v/>
      </c>
    </row>
    <row r="1011" spans="1:36" x14ac:dyDescent="0.35">
      <c r="A1011" s="122" t="str">
        <f t="shared" si="32"/>
        <v/>
      </c>
      <c r="B1011" s="124" t="str">
        <f>IFERROR(LOOKUP(A1011,'2. Enter scores'!$G$12:$AE$12,'2. Enter scores'!$G$14:$AE$14),"")</f>
        <v/>
      </c>
      <c r="C1011" s="116" t="str">
        <f>IF(B1011&lt;&gt;"",MIN(INDEX(Scores,1,A1011):INDEX(Scores,1000,A1011)),"")</f>
        <v/>
      </c>
      <c r="D1011" s="116" t="str">
        <f>IF(B1011&lt;&gt;"",MAX(INDEX(Scores,1,A1011):INDEX(Scores,1000,A1011)),"")</f>
        <v/>
      </c>
      <c r="E1011" s="116" t="str">
        <f t="shared" si="31"/>
        <v/>
      </c>
      <c r="F1011" s="116" t="str">
        <f>IF(B1011&lt;&gt;"",SUM(INDEX(Scores,1,A1011):INDEX(Scores,1000,A1011))/(Number_of_participants*E1011),"")</f>
        <v/>
      </c>
      <c r="G1011" s="116" t="str">
        <f>IF(B1011&lt;&gt;"",CORREL(INDEX(Scores,1,A1011):INDEX(Scores,1000,A1011),INDEX(Rest_scores,1,A1011):INDEX(Rest_scores,1000,A1011)),"")</f>
        <v/>
      </c>
      <c r="H1011" s="116" t="str">
        <f>IF(B1011&lt;&gt;"",CORREL(INDEX(Scores,1,A1011):INDEX(Scores,1000,A1011),Total_score),"")</f>
        <v/>
      </c>
      <c r="I1011" s="116" t="str">
        <f>IF(B1011&lt;&gt;"",CORREL(INDEX(Scores,1,A1011):INDEX(Scores,1000,A1011),Grade),"")</f>
        <v/>
      </c>
      <c r="J1011" s="128" t="str">
        <f>IF(B1011&lt;&gt;"",_xlfn.VAR.S(INDEX(Scores,1,A1011):INDEX(Scores,1000,A1011)),"")</f>
        <v/>
      </c>
      <c r="K1011" s="128" t="str">
        <f>IF(B1011&lt;&gt;"",_xlfn.STDEV.S(INDEX(Scores,1,A1011):INDEX(Scores,1000,A1011)),"")</f>
        <v/>
      </c>
    </row>
    <row r="1012" spans="1:36" x14ac:dyDescent="0.35">
      <c r="A1012" s="122" t="str">
        <f t="shared" si="32"/>
        <v/>
      </c>
      <c r="B1012" s="124" t="str">
        <f>IFERROR(LOOKUP(A1012,'2. Enter scores'!$G$12:$AE$12,'2. Enter scores'!$G$14:$AE$14),"")</f>
        <v/>
      </c>
      <c r="C1012" s="116" t="str">
        <f>IF(B1012&lt;&gt;"",MIN(INDEX(Scores,1,A1012):INDEX(Scores,1000,A1012)),"")</f>
        <v/>
      </c>
      <c r="D1012" s="116" t="str">
        <f>IF(B1012&lt;&gt;"",MAX(INDEX(Scores,1,A1012):INDEX(Scores,1000,A1012)),"")</f>
        <v/>
      </c>
      <c r="E1012" s="116" t="str">
        <f t="shared" si="31"/>
        <v/>
      </c>
      <c r="F1012" s="116" t="str">
        <f>IF(B1012&lt;&gt;"",SUM(INDEX(Scores,1,A1012):INDEX(Scores,1000,A1012))/(Number_of_participants*E1012),"")</f>
        <v/>
      </c>
      <c r="G1012" s="116" t="str">
        <f>IF(B1012&lt;&gt;"",CORREL(INDEX(Scores,1,A1012):INDEX(Scores,1000,A1012),INDEX(Rest_scores,1,A1012):INDEX(Rest_scores,1000,A1012)),"")</f>
        <v/>
      </c>
      <c r="H1012" s="116" t="str">
        <f>IF(B1012&lt;&gt;"",CORREL(INDEX(Scores,1,A1012):INDEX(Scores,1000,A1012),Total_score),"")</f>
        <v/>
      </c>
      <c r="I1012" s="116" t="str">
        <f>IF(B1012&lt;&gt;"",CORREL(INDEX(Scores,1,A1012):INDEX(Scores,1000,A1012),Grade),"")</f>
        <v/>
      </c>
      <c r="J1012" s="128" t="str">
        <f>IF(B1012&lt;&gt;"",_xlfn.VAR.S(INDEX(Scores,1,A1012):INDEX(Scores,1000,A1012)),"")</f>
        <v/>
      </c>
      <c r="K1012" s="128" t="str">
        <f>IF(B1012&lt;&gt;"",_xlfn.STDEV.S(INDEX(Scores,1,A1012):INDEX(Scores,1000,A1012)),"")</f>
        <v/>
      </c>
    </row>
    <row r="1013" spans="1:36" x14ac:dyDescent="0.35">
      <c r="A1013" s="122" t="str">
        <f t="shared" si="32"/>
        <v/>
      </c>
      <c r="B1013" s="124" t="str">
        <f>IFERROR(LOOKUP(A1013,'2. Enter scores'!$G$12:$AE$12,'2. Enter scores'!$G$14:$AE$14),"")</f>
        <v/>
      </c>
      <c r="C1013" s="116" t="str">
        <f>IF(B1013&lt;&gt;"",MIN(INDEX(Scores,1,A1013):INDEX(Scores,1000,A1013)),"")</f>
        <v/>
      </c>
      <c r="D1013" s="116" t="str">
        <f>IF(B1013&lt;&gt;"",MAX(INDEX(Scores,1,A1013):INDEX(Scores,1000,A1013)),"")</f>
        <v/>
      </c>
      <c r="E1013" s="116" t="str">
        <f t="shared" si="31"/>
        <v/>
      </c>
      <c r="F1013" s="116" t="str">
        <f>IF(B1013&lt;&gt;"",SUM(INDEX(Scores,1,A1013):INDEX(Scores,1000,A1013))/(Number_of_participants*E1013),"")</f>
        <v/>
      </c>
      <c r="G1013" s="116" t="str">
        <f>IF(B1013&lt;&gt;"",CORREL(INDEX(Scores,1,A1013):INDEX(Scores,1000,A1013),INDEX(Rest_scores,1,A1013):INDEX(Rest_scores,1000,A1013)),"")</f>
        <v/>
      </c>
      <c r="H1013" s="116" t="str">
        <f>IF(B1013&lt;&gt;"",CORREL(INDEX(Scores,1,A1013):INDEX(Scores,1000,A1013),Total_score),"")</f>
        <v/>
      </c>
      <c r="I1013" s="116" t="str">
        <f>IF(B1013&lt;&gt;"",CORREL(INDEX(Scores,1,A1013):INDEX(Scores,1000,A1013),Grade),"")</f>
        <v/>
      </c>
      <c r="J1013" s="128" t="str">
        <f>IF(B1013&lt;&gt;"",_xlfn.VAR.S(INDEX(Scores,1,A1013):INDEX(Scores,1000,A1013)),"")</f>
        <v/>
      </c>
      <c r="K1013" s="128" t="str">
        <f>IF(B1013&lt;&gt;"",_xlfn.STDEV.S(INDEX(Scores,1,A1013):INDEX(Scores,1000,A1013)),"")</f>
        <v/>
      </c>
    </row>
    <row r="1014" spans="1:36" x14ac:dyDescent="0.35">
      <c r="A1014" s="122" t="str">
        <f t="shared" si="32"/>
        <v/>
      </c>
      <c r="B1014" s="124" t="str">
        <f>IFERROR(LOOKUP(A1014,'2. Enter scores'!$G$12:$AE$12,'2. Enter scores'!$G$14:$AE$14),"")</f>
        <v/>
      </c>
      <c r="C1014" s="116" t="str">
        <f>IF(B1014&lt;&gt;"",MIN(INDEX(Scores,1,A1014):INDEX(Scores,1000,A1014)),"")</f>
        <v/>
      </c>
      <c r="D1014" s="116" t="str">
        <f>IF(B1014&lt;&gt;"",MAX(INDEX(Scores,1,A1014):INDEX(Scores,1000,A1014)),"")</f>
        <v/>
      </c>
      <c r="E1014" s="116" t="str">
        <f t="shared" si="31"/>
        <v/>
      </c>
      <c r="F1014" s="116" t="str">
        <f>IF(B1014&lt;&gt;"",SUM(INDEX(Scores,1,A1014):INDEX(Scores,1000,A1014))/(Number_of_participants*E1014),"")</f>
        <v/>
      </c>
      <c r="G1014" s="116" t="str">
        <f>IF(B1014&lt;&gt;"",CORREL(INDEX(Scores,1,A1014):INDEX(Scores,1000,A1014),INDEX(Rest_scores,1,A1014):INDEX(Rest_scores,1000,A1014)),"")</f>
        <v/>
      </c>
      <c r="H1014" s="116" t="str">
        <f>IF(B1014&lt;&gt;"",CORREL(INDEX(Scores,1,A1014):INDEX(Scores,1000,A1014),Total_score),"")</f>
        <v/>
      </c>
      <c r="I1014" s="116" t="str">
        <f>IF(B1014&lt;&gt;"",CORREL(INDEX(Scores,1,A1014):INDEX(Scores,1000,A1014),Grade),"")</f>
        <v/>
      </c>
      <c r="J1014" s="128" t="str">
        <f>IF(B1014&lt;&gt;"",_xlfn.VAR.S(INDEX(Scores,1,A1014):INDEX(Scores,1000,A1014)),"")</f>
        <v/>
      </c>
      <c r="K1014" s="128" t="str">
        <f>IF(B1014&lt;&gt;"",_xlfn.STDEV.S(INDEX(Scores,1,A1014):INDEX(Scores,1000,A1014)),"")</f>
        <v/>
      </c>
    </row>
    <row r="1015" spans="1:36" x14ac:dyDescent="0.35">
      <c r="A1015" s="122" t="str">
        <f t="shared" si="32"/>
        <v/>
      </c>
      <c r="B1015" s="124" t="str">
        <f>IFERROR(LOOKUP(A1015,'2. Enter scores'!$G$12:$AE$12,'2. Enter scores'!$G$14:$AE$14),"")</f>
        <v/>
      </c>
      <c r="C1015" s="116" t="str">
        <f>IF(B1015&lt;&gt;"",MIN(INDEX(Scores,1,A1015):INDEX(Scores,1000,A1015)),"")</f>
        <v/>
      </c>
      <c r="D1015" s="116" t="str">
        <f>IF(B1015&lt;&gt;"",MAX(INDEX(Scores,1,A1015):INDEX(Scores,1000,A1015)),"")</f>
        <v/>
      </c>
      <c r="E1015" s="116" t="str">
        <f t="shared" si="31"/>
        <v/>
      </c>
      <c r="F1015" s="116" t="str">
        <f>IF(B1015&lt;&gt;"",SUM(INDEX(Scores,1,A1015):INDEX(Scores,1000,A1015))/(Number_of_participants*E1015),"")</f>
        <v/>
      </c>
      <c r="G1015" s="116" t="str">
        <f>IF(B1015&lt;&gt;"",CORREL(INDEX(Scores,1,A1015):INDEX(Scores,1000,A1015),INDEX(Rest_scores,1,A1015):INDEX(Rest_scores,1000,A1015)),"")</f>
        <v/>
      </c>
      <c r="H1015" s="116" t="str">
        <f>IF(B1015&lt;&gt;"",CORREL(INDEX(Scores,1,A1015):INDEX(Scores,1000,A1015),Total_score),"")</f>
        <v/>
      </c>
      <c r="I1015" s="116" t="str">
        <f>IF(B1015&lt;&gt;"",CORREL(INDEX(Scores,1,A1015):INDEX(Scores,1000,A1015),Grade),"")</f>
        <v/>
      </c>
      <c r="J1015" s="128" t="str">
        <f>IF(B1015&lt;&gt;"",_xlfn.VAR.S(INDEX(Scores,1,A1015):INDEX(Scores,1000,A1015)),"")</f>
        <v/>
      </c>
      <c r="K1015" s="128" t="str">
        <f>IF(B1015&lt;&gt;"",_xlfn.STDEV.S(INDEX(Scores,1,A1015):INDEX(Scores,1000,A1015)),"")</f>
        <v/>
      </c>
    </row>
    <row r="1016" spans="1:36" x14ac:dyDescent="0.35">
      <c r="A1016" s="122" t="str">
        <f t="shared" si="32"/>
        <v/>
      </c>
      <c r="B1016" s="124" t="str">
        <f>IFERROR(LOOKUP(A1016,'2. Enter scores'!$G$12:$AE$12,'2. Enter scores'!$G$14:$AE$14),"")</f>
        <v/>
      </c>
      <c r="C1016" s="116" t="str">
        <f>IF(B1016&lt;&gt;"",MIN(INDEX(Scores,1,A1016):INDEX(Scores,1000,A1016)),"")</f>
        <v/>
      </c>
      <c r="D1016" s="116" t="str">
        <f>IF(B1016&lt;&gt;"",MAX(INDEX(Scores,1,A1016):INDEX(Scores,1000,A1016)),"")</f>
        <v/>
      </c>
      <c r="E1016" s="116" t="str">
        <f t="shared" si="31"/>
        <v/>
      </c>
      <c r="F1016" s="116" t="str">
        <f>IF(B1016&lt;&gt;"",SUM(INDEX(Scores,1,A1016):INDEX(Scores,1000,A1016))/(Number_of_participants*E1016),"")</f>
        <v/>
      </c>
      <c r="G1016" s="116" t="str">
        <f>IF(B1016&lt;&gt;"",CORREL(INDEX(Scores,1,A1016):INDEX(Scores,1000,A1016),INDEX(Rest_scores,1,A1016):INDEX(Rest_scores,1000,A1016)),"")</f>
        <v/>
      </c>
      <c r="H1016" s="116" t="str">
        <f>IF(B1016&lt;&gt;"",CORREL(INDEX(Scores,1,A1016):INDEX(Scores,1000,A1016),Total_score),"")</f>
        <v/>
      </c>
      <c r="I1016" s="116" t="str">
        <f>IF(B1016&lt;&gt;"",CORREL(INDEX(Scores,1,A1016):INDEX(Scores,1000,A1016),Grade),"")</f>
        <v/>
      </c>
      <c r="J1016" s="128" t="str">
        <f>IF(B1016&lt;&gt;"",_xlfn.VAR.S(INDEX(Scores,1,A1016):INDEX(Scores,1000,A1016)),"")</f>
        <v/>
      </c>
      <c r="K1016" s="128" t="str">
        <f>IF(B1016&lt;&gt;"",_xlfn.STDEV.S(INDEX(Scores,1,A1016):INDEX(Scores,1000,A1016)),"")</f>
        <v/>
      </c>
    </row>
    <row r="1017" spans="1:36" x14ac:dyDescent="0.35">
      <c r="A1017" s="122" t="str">
        <f t="shared" si="32"/>
        <v/>
      </c>
      <c r="B1017" s="124" t="str">
        <f>IFERROR(LOOKUP(A1017,'2. Enter scores'!$G$12:$AE$12,'2. Enter scores'!$G$14:$AE$14),"")</f>
        <v/>
      </c>
      <c r="C1017" s="116" t="str">
        <f>IF(B1017&lt;&gt;"",MIN(INDEX(Scores,1,A1017):INDEX(Scores,1000,A1017)),"")</f>
        <v/>
      </c>
      <c r="D1017" s="116" t="str">
        <f>IF(B1017&lt;&gt;"",MAX(INDEX(Scores,1,A1017):INDEX(Scores,1000,A1017)),"")</f>
        <v/>
      </c>
      <c r="E1017" s="116" t="str">
        <f t="shared" si="31"/>
        <v/>
      </c>
      <c r="F1017" s="116" t="str">
        <f>IF(B1017&lt;&gt;"",SUM(INDEX(Scores,1,A1017):INDEX(Scores,1000,A1017))/(Number_of_participants*E1017),"")</f>
        <v/>
      </c>
      <c r="G1017" s="116" t="str">
        <f>IF(B1017&lt;&gt;"",CORREL(INDEX(Scores,1,A1017):INDEX(Scores,1000,A1017),INDEX(Rest_scores,1,A1017):INDEX(Rest_scores,1000,A1017)),"")</f>
        <v/>
      </c>
      <c r="H1017" s="116" t="str">
        <f>IF(B1017&lt;&gt;"",CORREL(INDEX(Scores,1,A1017):INDEX(Scores,1000,A1017),Total_score),"")</f>
        <v/>
      </c>
      <c r="I1017" s="116" t="str">
        <f>IF(B1017&lt;&gt;"",CORREL(INDEX(Scores,1,A1017):INDEX(Scores,1000,A1017),Grade),"")</f>
        <v/>
      </c>
      <c r="J1017" s="128" t="str">
        <f>IF(B1017&lt;&gt;"",_xlfn.VAR.S(INDEX(Scores,1,A1017):INDEX(Scores,1000,A1017)),"")</f>
        <v/>
      </c>
      <c r="K1017" s="128" t="str">
        <f>IF(B1017&lt;&gt;"",_xlfn.STDEV.S(INDEX(Scores,1,A1017):INDEX(Scores,1000,A1017)),"")</f>
        <v/>
      </c>
    </row>
    <row r="1018" spans="1:36" x14ac:dyDescent="0.35">
      <c r="A1018" s="122" t="str">
        <f t="shared" si="32"/>
        <v/>
      </c>
      <c r="B1018" s="124" t="str">
        <f>IFERROR(LOOKUP(A1018,'2. Enter scores'!$G$12:$AE$12,'2. Enter scores'!$G$14:$AE$14),"")</f>
        <v/>
      </c>
      <c r="C1018" s="116" t="str">
        <f>IF(B1018&lt;&gt;"",MIN(INDEX(Scores,1,A1018):INDEX(Scores,1000,A1018)),"")</f>
        <v/>
      </c>
      <c r="D1018" s="116" t="str">
        <f>IF(B1018&lt;&gt;"",MAX(INDEX(Scores,1,A1018):INDEX(Scores,1000,A1018)),"")</f>
        <v/>
      </c>
      <c r="E1018" s="116" t="str">
        <f t="shared" si="31"/>
        <v/>
      </c>
      <c r="F1018" s="116" t="str">
        <f>IF(B1018&lt;&gt;"",SUM(INDEX(Scores,1,A1018):INDEX(Scores,1000,A1018))/(Number_of_participants*E1018),"")</f>
        <v/>
      </c>
      <c r="G1018" s="116" t="str">
        <f>IF(B1018&lt;&gt;"",CORREL(INDEX(Scores,1,A1018):INDEX(Scores,1000,A1018),INDEX(Rest_scores,1,A1018):INDEX(Rest_scores,1000,A1018)),"")</f>
        <v/>
      </c>
      <c r="H1018" s="116" t="str">
        <f>IF(B1018&lt;&gt;"",CORREL(INDEX(Scores,1,A1018):INDEX(Scores,1000,A1018),Total_score),"")</f>
        <v/>
      </c>
      <c r="I1018" s="116" t="str">
        <f>IF(B1018&lt;&gt;"",CORREL(INDEX(Scores,1,A1018):INDEX(Scores,1000,A1018),Grade),"")</f>
        <v/>
      </c>
      <c r="J1018" s="128" t="str">
        <f>IF(B1018&lt;&gt;"",_xlfn.VAR.S(INDEX(Scores,1,A1018):INDEX(Scores,1000,A1018)),"")</f>
        <v/>
      </c>
      <c r="K1018" s="128" t="str">
        <f>IF(B1018&lt;&gt;"",_xlfn.STDEV.S(INDEX(Scores,1,A1018):INDEX(Scores,1000,A1018)),"")</f>
        <v/>
      </c>
    </row>
    <row r="1019" spans="1:36" x14ac:dyDescent="0.35">
      <c r="A1019" s="107">
        <v>1000</v>
      </c>
      <c r="B1019" s="107">
        <v>1000</v>
      </c>
      <c r="C1019" s="107">
        <v>1000</v>
      </c>
      <c r="D1019" s="107">
        <v>1000</v>
      </c>
      <c r="E1019" s="107">
        <v>1000</v>
      </c>
      <c r="F1019" s="107">
        <v>1000</v>
      </c>
      <c r="G1019" s="107">
        <v>1000</v>
      </c>
      <c r="H1019" s="107">
        <v>1000</v>
      </c>
      <c r="I1019" s="107">
        <v>1000</v>
      </c>
      <c r="J1019" s="107">
        <v>1000</v>
      </c>
      <c r="K1019" s="107">
        <v>1000</v>
      </c>
      <c r="L1019" s="108">
        <v>1000</v>
      </c>
      <c r="M1019" s="108">
        <v>1000</v>
      </c>
      <c r="N1019" s="108">
        <v>1000</v>
      </c>
      <c r="O1019" s="108">
        <v>1000</v>
      </c>
      <c r="P1019" s="108">
        <v>1000</v>
      </c>
      <c r="Q1019" s="108">
        <v>1000</v>
      </c>
      <c r="R1019" s="108">
        <v>1000</v>
      </c>
      <c r="S1019" s="108">
        <v>1000</v>
      </c>
      <c r="T1019" s="108">
        <v>1000</v>
      </c>
      <c r="U1019" s="108">
        <v>1000</v>
      </c>
      <c r="V1019" s="108">
        <v>1000</v>
      </c>
      <c r="W1019" s="108">
        <v>1000</v>
      </c>
      <c r="X1019" s="108">
        <v>1000</v>
      </c>
      <c r="Y1019" s="108">
        <v>1000</v>
      </c>
      <c r="Z1019" s="108">
        <v>1000</v>
      </c>
      <c r="AA1019" s="108">
        <v>1000</v>
      </c>
      <c r="AB1019" s="108">
        <v>1000</v>
      </c>
      <c r="AC1019" s="108">
        <v>1000</v>
      </c>
      <c r="AD1019" s="108">
        <v>1000</v>
      </c>
      <c r="AE1019" s="108">
        <v>1000</v>
      </c>
      <c r="AF1019" s="108">
        <v>1000</v>
      </c>
      <c r="AG1019" s="108">
        <v>1000</v>
      </c>
      <c r="AH1019" s="108">
        <v>1000</v>
      </c>
      <c r="AI1019" s="108">
        <v>1000</v>
      </c>
      <c r="AJ1019" s="108">
        <v>1000</v>
      </c>
    </row>
  </sheetData>
  <conditionalFormatting sqref="D19:D1018">
    <cfRule type="expression" dxfId="17" priority="14">
      <formula>$D19&lt;$E19</formula>
    </cfRule>
  </conditionalFormatting>
  <conditionalFormatting sqref="F19:F1018">
    <cfRule type="expression" dxfId="16" priority="11" stopIfTrue="1">
      <formula>IF(F19&lt;&gt;"",F19&gt;0.85)</formula>
    </cfRule>
    <cfRule type="expression" dxfId="15" priority="12" stopIfTrue="1">
      <formula>IF(F19&lt;&gt;"",F19&lt;0.25)</formula>
    </cfRule>
    <cfRule type="expression" dxfId="14" priority="13">
      <formula>IF(F19&lt;&gt;"",F19&lt;0.4)</formula>
    </cfRule>
  </conditionalFormatting>
  <conditionalFormatting sqref="G19:G1018">
    <cfRule type="expression" dxfId="13" priority="8">
      <formula>IF(G19&lt;&gt;"",G19&gt;0.6)</formula>
    </cfRule>
    <cfRule type="expression" dxfId="12" priority="9" stopIfTrue="1">
      <formula>IF(G19&lt;&gt;"",G19&lt;0)</formula>
    </cfRule>
    <cfRule type="expression" dxfId="11" priority="10">
      <formula>IF(G19&lt;&gt;"",G19&lt;0.25)</formula>
    </cfRule>
  </conditionalFormatting>
  <conditionalFormatting sqref="I10">
    <cfRule type="expression" dxfId="10" priority="1" stopIfTrue="1">
      <formula>$I$10&gt;=0.8</formula>
    </cfRule>
    <cfRule type="expression" dxfId="9" priority="2" stopIfTrue="1">
      <formula>$I$10&gt;=0.7</formula>
    </cfRule>
    <cfRule type="expression" dxfId="8" priority="3" stopIfTrue="1">
      <formula>$I$10&gt;=0.6</formula>
    </cfRule>
    <cfRule type="expression" dxfId="7" priority="4">
      <formula>$I$10&lt;0.6</formula>
    </cfRule>
  </conditionalFormatting>
  <conditionalFormatting sqref="H19:I1018">
    <cfRule type="expression" dxfId="6" priority="5">
      <formula>IF(H19&lt;&gt;"",H19&gt;0.6)</formula>
    </cfRule>
    <cfRule type="expression" dxfId="5" priority="6" stopIfTrue="1">
      <formula>IF(H19&lt;&gt;"",H19&lt;0)</formula>
    </cfRule>
    <cfRule type="expression" dxfId="4" priority="7">
      <formula>IF(H19&lt;&gt;"",H19&lt;0.25)</formula>
    </cfRule>
  </conditionalFormatting>
  <pageMargins left="0.25" right="0.25"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11F8-CDF1-4C3C-A458-1AE371D3433D}">
  <sheetPr>
    <tabColor rgb="FF00B050"/>
  </sheetPr>
  <dimension ref="A1:AA1005"/>
  <sheetViews>
    <sheetView topLeftCell="A13" workbookViewId="0">
      <selection activeCell="C17" sqref="C17"/>
    </sheetView>
  </sheetViews>
  <sheetFormatPr defaultColWidth="9.1796875" defaultRowHeight="14.5" x14ac:dyDescent="0.35"/>
  <cols>
    <col min="1" max="13" width="9.1796875" style="108"/>
    <col min="14" max="14" width="12.453125" style="108" customWidth="1"/>
    <col min="15" max="18" width="9.1796875" style="108"/>
    <col min="19" max="19" width="10.54296875" style="108" customWidth="1"/>
    <col min="20" max="16384" width="9.1796875" style="108"/>
  </cols>
  <sheetData>
    <row r="1" spans="1:20" ht="22" x14ac:dyDescent="0.4">
      <c r="A1" s="106" t="s">
        <v>117</v>
      </c>
    </row>
    <row r="3" spans="1:20" x14ac:dyDescent="0.35">
      <c r="C3" s="134" t="s">
        <v>39</v>
      </c>
      <c r="D3" s="134" t="s">
        <v>41</v>
      </c>
      <c r="E3" s="134" t="s">
        <v>40</v>
      </c>
      <c r="M3" s="135" t="s">
        <v>43</v>
      </c>
      <c r="N3" s="135"/>
      <c r="O3" s="135"/>
      <c r="Q3" s="136" t="s">
        <v>42</v>
      </c>
      <c r="R3" s="136"/>
      <c r="S3" s="136"/>
      <c r="T3" s="136"/>
    </row>
    <row r="4" spans="1:20" x14ac:dyDescent="0.35">
      <c r="C4" s="134">
        <v>0</v>
      </c>
      <c r="D4" s="134" t="str">
        <f>CONCATENATE("[",C4,",",C5,"&gt;")</f>
        <v>[0,1&gt;</v>
      </c>
      <c r="E4" s="134">
        <f>COUNTIF($T$5:$T$1004,C4)</f>
        <v>0</v>
      </c>
      <c r="M4" s="134" t="s">
        <v>118</v>
      </c>
      <c r="N4" s="134" t="s">
        <v>119</v>
      </c>
      <c r="O4" s="134" t="s">
        <v>120</v>
      </c>
      <c r="P4" s="134"/>
      <c r="Q4" s="134" t="s">
        <v>121</v>
      </c>
      <c r="R4" s="134" t="s">
        <v>122</v>
      </c>
      <c r="S4" s="134" t="s">
        <v>123</v>
      </c>
      <c r="T4" s="134" t="s">
        <v>124</v>
      </c>
    </row>
    <row r="5" spans="1:20" x14ac:dyDescent="0.35">
      <c r="C5" s="134">
        <f>C4+1</f>
        <v>1</v>
      </c>
      <c r="D5" s="134" t="str">
        <f t="shared" ref="D5:D13" si="0">CONCATENATE("[",C5,",",C6,"&gt;")</f>
        <v>[1,2&gt;</v>
      </c>
      <c r="E5" s="134">
        <f t="shared" ref="E5:E14" si="1">COUNTIF($T$5:$T$1004,C5)</f>
        <v>0</v>
      </c>
      <c r="M5" s="122">
        <v>1</v>
      </c>
      <c r="N5" s="137">
        <f>IF(M5&lt;&gt;"",INDEX(Grade,M5)+M5*0.000001,"")</f>
        <v>7.1000009999999998</v>
      </c>
      <c r="O5" s="134">
        <f>IF(M5&lt;&gt;"",RANK(N5,grade___original,1),"")</f>
        <v>13</v>
      </c>
      <c r="P5" s="134"/>
      <c r="Q5" s="122">
        <v>1</v>
      </c>
      <c r="R5" s="134">
        <f>IF(Q5&lt;&gt;"",VLOOKUP(Q5,$O$5:$Q$1004,3,FALSE),"")</f>
        <v>24</v>
      </c>
      <c r="S5" s="137">
        <f>IF(Q5&lt;&gt;"",ROUND(VLOOKUP(R5,$M$5:$N$1004,2,FALSE),4),"")</f>
        <v>3.8</v>
      </c>
      <c r="T5" s="138">
        <f>IF(Q5&lt;&gt;"",FLOOR(S5,1),"")</f>
        <v>3</v>
      </c>
    </row>
    <row r="6" spans="1:20" x14ac:dyDescent="0.35">
      <c r="C6" s="134">
        <f t="shared" ref="C6:C14" si="2">C5+1</f>
        <v>2</v>
      </c>
      <c r="D6" s="134" t="str">
        <f t="shared" si="0"/>
        <v>[2,3&gt;</v>
      </c>
      <c r="E6" s="134">
        <f t="shared" si="1"/>
        <v>0</v>
      </c>
      <c r="M6" s="122">
        <f t="shared" ref="M6:M69" si="3">IF(M5&lt;&gt;"",IF(Number_of_participants&gt;=(M5+1),(M5+1),""),"")</f>
        <v>2</v>
      </c>
      <c r="N6" s="137">
        <f t="shared" ref="N6:N68" si="4">IF(M6&lt;&gt;"",INDEX(Grade,M6)+M6*0.000001,"")</f>
        <v>6.9000020000000006</v>
      </c>
      <c r="O6" s="134">
        <f t="shared" ref="O6:O68" si="5">IF(M6&lt;&gt;"",RANK(N6,grade___original,1),"")</f>
        <v>11</v>
      </c>
      <c r="P6" s="134"/>
      <c r="Q6" s="122">
        <f t="shared" ref="Q6:Q69" si="6">IF(Q5&lt;&gt;"",IF(Number_of_participants&gt;=(Q5+1),(Q5+1),""),"")</f>
        <v>2</v>
      </c>
      <c r="R6" s="134">
        <f t="shared" ref="R6:R69" si="7">IF(Q6&lt;&gt;"",VLOOKUP(Q6,$O$5:$Q$1004,3,FALSE),"")</f>
        <v>3</v>
      </c>
      <c r="S6" s="137">
        <f t="shared" ref="S6:S69" si="8">IF(Q6&lt;&gt;"",ROUND(VLOOKUP(R6,$M$5:$N$1004,2,FALSE),4),"")</f>
        <v>4.2</v>
      </c>
      <c r="T6" s="138">
        <f t="shared" ref="T6:T69" si="9">IF(Q6&lt;&gt;"",FLOOR(S6,1),"")</f>
        <v>4</v>
      </c>
    </row>
    <row r="7" spans="1:20" x14ac:dyDescent="0.35">
      <c r="C7" s="134">
        <f t="shared" si="2"/>
        <v>3</v>
      </c>
      <c r="D7" s="134" t="str">
        <f t="shared" si="0"/>
        <v>[3,4&gt;</v>
      </c>
      <c r="E7" s="134">
        <f t="shared" si="1"/>
        <v>1</v>
      </c>
      <c r="M7" s="122">
        <f t="shared" si="3"/>
        <v>3</v>
      </c>
      <c r="N7" s="137">
        <f t="shared" si="4"/>
        <v>4.2000030000000006</v>
      </c>
      <c r="O7" s="134">
        <f t="shared" si="5"/>
        <v>2</v>
      </c>
      <c r="P7" s="134"/>
      <c r="Q7" s="122">
        <f t="shared" si="6"/>
        <v>3</v>
      </c>
      <c r="R7" s="134">
        <f t="shared" si="7"/>
        <v>11</v>
      </c>
      <c r="S7" s="137">
        <f t="shared" si="8"/>
        <v>5</v>
      </c>
      <c r="T7" s="138">
        <f t="shared" si="9"/>
        <v>5</v>
      </c>
    </row>
    <row r="8" spans="1:20" x14ac:dyDescent="0.35">
      <c r="C8" s="134">
        <f t="shared" si="2"/>
        <v>4</v>
      </c>
      <c r="D8" s="134" t="str">
        <f t="shared" si="0"/>
        <v>[4,5&gt;</v>
      </c>
      <c r="E8" s="134">
        <f t="shared" si="1"/>
        <v>1</v>
      </c>
      <c r="M8" s="122">
        <f t="shared" si="3"/>
        <v>4</v>
      </c>
      <c r="N8" s="137">
        <f t="shared" si="4"/>
        <v>5.7000039999999998</v>
      </c>
      <c r="O8" s="134">
        <f t="shared" si="5"/>
        <v>5</v>
      </c>
      <c r="P8" s="134"/>
      <c r="Q8" s="122">
        <f t="shared" si="6"/>
        <v>4</v>
      </c>
      <c r="R8" s="134">
        <f t="shared" si="7"/>
        <v>28</v>
      </c>
      <c r="S8" s="137">
        <f t="shared" si="8"/>
        <v>5</v>
      </c>
      <c r="T8" s="138">
        <f t="shared" si="9"/>
        <v>5</v>
      </c>
    </row>
    <row r="9" spans="1:20" x14ac:dyDescent="0.35">
      <c r="C9" s="134">
        <f t="shared" si="2"/>
        <v>5</v>
      </c>
      <c r="D9" s="134" t="str">
        <f t="shared" si="0"/>
        <v>[5,6&gt;</v>
      </c>
      <c r="E9" s="134">
        <f t="shared" si="1"/>
        <v>3</v>
      </c>
      <c r="M9" s="122">
        <f t="shared" si="3"/>
        <v>5</v>
      </c>
      <c r="N9" s="137">
        <f t="shared" si="4"/>
        <v>7.700005</v>
      </c>
      <c r="O9" s="134">
        <f t="shared" si="5"/>
        <v>16</v>
      </c>
      <c r="P9" s="134"/>
      <c r="Q9" s="122">
        <f t="shared" si="6"/>
        <v>5</v>
      </c>
      <c r="R9" s="134">
        <f t="shared" si="7"/>
        <v>4</v>
      </c>
      <c r="S9" s="137">
        <f t="shared" si="8"/>
        <v>5.7</v>
      </c>
      <c r="T9" s="138">
        <f t="shared" si="9"/>
        <v>5</v>
      </c>
    </row>
    <row r="10" spans="1:20" x14ac:dyDescent="0.35">
      <c r="C10" s="134">
        <f t="shared" si="2"/>
        <v>6</v>
      </c>
      <c r="D10" s="134" t="str">
        <f t="shared" si="0"/>
        <v>[6,7&gt;</v>
      </c>
      <c r="E10" s="134">
        <f t="shared" si="1"/>
        <v>6</v>
      </c>
      <c r="M10" s="122">
        <f t="shared" si="3"/>
        <v>6</v>
      </c>
      <c r="N10" s="137">
        <f t="shared" si="4"/>
        <v>6.7000060000000001</v>
      </c>
      <c r="O10" s="134">
        <f t="shared" si="5"/>
        <v>9</v>
      </c>
      <c r="P10" s="134"/>
      <c r="Q10" s="122">
        <f t="shared" si="6"/>
        <v>6</v>
      </c>
      <c r="R10" s="134">
        <f t="shared" si="7"/>
        <v>23</v>
      </c>
      <c r="S10" s="137">
        <f t="shared" si="8"/>
        <v>6.2</v>
      </c>
      <c r="T10" s="138">
        <f t="shared" si="9"/>
        <v>6</v>
      </c>
    </row>
    <row r="11" spans="1:20" x14ac:dyDescent="0.35">
      <c r="C11" s="134">
        <f t="shared" si="2"/>
        <v>7</v>
      </c>
      <c r="D11" s="134" t="str">
        <f t="shared" si="0"/>
        <v>[7,8&gt;</v>
      </c>
      <c r="E11" s="134">
        <f t="shared" si="1"/>
        <v>10</v>
      </c>
      <c r="M11" s="122">
        <f t="shared" si="3"/>
        <v>7</v>
      </c>
      <c r="N11" s="137">
        <f t="shared" si="4"/>
        <v>7.7000070000000003</v>
      </c>
      <c r="O11" s="134">
        <f t="shared" si="5"/>
        <v>17</v>
      </c>
      <c r="P11" s="134"/>
      <c r="Q11" s="122">
        <f t="shared" si="6"/>
        <v>7</v>
      </c>
      <c r="R11" s="134">
        <f t="shared" si="7"/>
        <v>30</v>
      </c>
      <c r="S11" s="137">
        <f t="shared" si="8"/>
        <v>6.2</v>
      </c>
      <c r="T11" s="138">
        <f t="shared" si="9"/>
        <v>6</v>
      </c>
    </row>
    <row r="12" spans="1:20" x14ac:dyDescent="0.35">
      <c r="C12" s="134">
        <f t="shared" si="2"/>
        <v>8</v>
      </c>
      <c r="D12" s="134" t="str">
        <f t="shared" si="0"/>
        <v>[8,9&gt;</v>
      </c>
      <c r="E12" s="134">
        <f t="shared" si="1"/>
        <v>7</v>
      </c>
      <c r="M12" s="122">
        <f t="shared" si="3"/>
        <v>8</v>
      </c>
      <c r="N12" s="137">
        <f t="shared" si="4"/>
        <v>7.4000080000000006</v>
      </c>
      <c r="O12" s="134">
        <f t="shared" si="5"/>
        <v>15</v>
      </c>
      <c r="P12" s="134"/>
      <c r="Q12" s="122">
        <f t="shared" si="6"/>
        <v>8</v>
      </c>
      <c r="R12" s="134">
        <f t="shared" si="7"/>
        <v>18</v>
      </c>
      <c r="S12" s="137">
        <f t="shared" si="8"/>
        <v>6.6</v>
      </c>
      <c r="T12" s="138">
        <f t="shared" si="9"/>
        <v>6</v>
      </c>
    </row>
    <row r="13" spans="1:20" x14ac:dyDescent="0.35">
      <c r="C13" s="134">
        <f t="shared" si="2"/>
        <v>9</v>
      </c>
      <c r="D13" s="134" t="str">
        <f t="shared" si="0"/>
        <v>[9,10&gt;</v>
      </c>
      <c r="E13" s="134">
        <f t="shared" si="1"/>
        <v>3</v>
      </c>
      <c r="M13" s="122">
        <f t="shared" si="3"/>
        <v>9</v>
      </c>
      <c r="N13" s="137">
        <f t="shared" si="4"/>
        <v>6.8000090000000002</v>
      </c>
      <c r="O13" s="134">
        <f t="shared" si="5"/>
        <v>10</v>
      </c>
      <c r="P13" s="134"/>
      <c r="Q13" s="122">
        <f t="shared" si="6"/>
        <v>9</v>
      </c>
      <c r="R13" s="134">
        <f t="shared" si="7"/>
        <v>6</v>
      </c>
      <c r="S13" s="137">
        <f t="shared" si="8"/>
        <v>6.7</v>
      </c>
      <c r="T13" s="138">
        <f t="shared" si="9"/>
        <v>6</v>
      </c>
    </row>
    <row r="14" spans="1:20" x14ac:dyDescent="0.35">
      <c r="C14" s="134">
        <f t="shared" si="2"/>
        <v>10</v>
      </c>
      <c r="D14" s="134" t="str">
        <f>CONCATENATE(C14,)</f>
        <v>10</v>
      </c>
      <c r="E14" s="134">
        <f t="shared" si="1"/>
        <v>0</v>
      </c>
      <c r="M14" s="122">
        <f t="shared" si="3"/>
        <v>10</v>
      </c>
      <c r="N14" s="137">
        <f t="shared" si="4"/>
        <v>8.5000099999999996</v>
      </c>
      <c r="O14" s="134">
        <f t="shared" si="5"/>
        <v>24</v>
      </c>
      <c r="P14" s="134"/>
      <c r="Q14" s="122">
        <f t="shared" si="6"/>
        <v>10</v>
      </c>
      <c r="R14" s="134">
        <f t="shared" si="7"/>
        <v>9</v>
      </c>
      <c r="S14" s="137">
        <f t="shared" si="8"/>
        <v>6.8</v>
      </c>
      <c r="T14" s="138">
        <f t="shared" si="9"/>
        <v>6</v>
      </c>
    </row>
    <row r="15" spans="1:20" x14ac:dyDescent="0.35">
      <c r="M15" s="122">
        <f t="shared" si="3"/>
        <v>11</v>
      </c>
      <c r="N15" s="137">
        <f t="shared" si="4"/>
        <v>5.0000109999999998</v>
      </c>
      <c r="O15" s="134">
        <f t="shared" si="5"/>
        <v>3</v>
      </c>
      <c r="P15" s="134"/>
      <c r="Q15" s="122">
        <f t="shared" si="6"/>
        <v>11</v>
      </c>
      <c r="R15" s="134">
        <f t="shared" si="7"/>
        <v>2</v>
      </c>
      <c r="S15" s="137">
        <f t="shared" si="8"/>
        <v>6.9</v>
      </c>
      <c r="T15" s="138">
        <f t="shared" si="9"/>
        <v>6</v>
      </c>
    </row>
    <row r="16" spans="1:20" x14ac:dyDescent="0.35">
      <c r="M16" s="122">
        <f t="shared" si="3"/>
        <v>12</v>
      </c>
      <c r="N16" s="137">
        <f t="shared" si="4"/>
        <v>7.9000120000000003</v>
      </c>
      <c r="O16" s="134">
        <f t="shared" si="5"/>
        <v>20</v>
      </c>
      <c r="P16" s="134"/>
      <c r="Q16" s="122">
        <f t="shared" si="6"/>
        <v>12</v>
      </c>
      <c r="R16" s="134">
        <f t="shared" si="7"/>
        <v>16</v>
      </c>
      <c r="S16" s="137">
        <f t="shared" si="8"/>
        <v>7</v>
      </c>
      <c r="T16" s="138">
        <f t="shared" si="9"/>
        <v>7</v>
      </c>
    </row>
    <row r="17" spans="13:20" x14ac:dyDescent="0.35">
      <c r="M17" s="122">
        <f t="shared" si="3"/>
        <v>13</v>
      </c>
      <c r="N17" s="137">
        <f t="shared" si="4"/>
        <v>9.9000129999999995</v>
      </c>
      <c r="O17" s="134">
        <f t="shared" si="5"/>
        <v>31</v>
      </c>
      <c r="P17" s="134"/>
      <c r="Q17" s="122">
        <f t="shared" si="6"/>
        <v>13</v>
      </c>
      <c r="R17" s="134">
        <f t="shared" si="7"/>
        <v>1</v>
      </c>
      <c r="S17" s="137">
        <f t="shared" si="8"/>
        <v>7.1</v>
      </c>
      <c r="T17" s="138">
        <f t="shared" si="9"/>
        <v>7</v>
      </c>
    </row>
    <row r="18" spans="13:20" x14ac:dyDescent="0.35">
      <c r="M18" s="122">
        <f t="shared" si="3"/>
        <v>14</v>
      </c>
      <c r="N18" s="137">
        <f t="shared" si="4"/>
        <v>8.5000140000000002</v>
      </c>
      <c r="O18" s="134">
        <f t="shared" si="5"/>
        <v>25</v>
      </c>
      <c r="P18" s="134"/>
      <c r="Q18" s="122">
        <f t="shared" si="6"/>
        <v>14</v>
      </c>
      <c r="R18" s="134">
        <f t="shared" si="7"/>
        <v>20</v>
      </c>
      <c r="S18" s="137">
        <f t="shared" si="8"/>
        <v>7.3</v>
      </c>
      <c r="T18" s="138">
        <f t="shared" si="9"/>
        <v>7</v>
      </c>
    </row>
    <row r="19" spans="13:20" x14ac:dyDescent="0.35">
      <c r="M19" s="122">
        <f t="shared" si="3"/>
        <v>15</v>
      </c>
      <c r="N19" s="137">
        <f t="shared" si="4"/>
        <v>9.0000149999999994</v>
      </c>
      <c r="O19" s="134">
        <f t="shared" si="5"/>
        <v>29</v>
      </c>
      <c r="P19" s="134"/>
      <c r="Q19" s="122">
        <f t="shared" si="6"/>
        <v>15</v>
      </c>
      <c r="R19" s="134">
        <f t="shared" si="7"/>
        <v>8</v>
      </c>
      <c r="S19" s="137">
        <f t="shared" si="8"/>
        <v>7.4</v>
      </c>
      <c r="T19" s="138">
        <f t="shared" si="9"/>
        <v>7</v>
      </c>
    </row>
    <row r="20" spans="13:20" x14ac:dyDescent="0.35">
      <c r="M20" s="122">
        <f t="shared" si="3"/>
        <v>16</v>
      </c>
      <c r="N20" s="137">
        <f t="shared" si="4"/>
        <v>7.0000159999999996</v>
      </c>
      <c r="O20" s="134">
        <f t="shared" si="5"/>
        <v>12</v>
      </c>
      <c r="P20" s="134"/>
      <c r="Q20" s="122">
        <f t="shared" si="6"/>
        <v>16</v>
      </c>
      <c r="R20" s="134">
        <f t="shared" si="7"/>
        <v>5</v>
      </c>
      <c r="S20" s="137">
        <f t="shared" si="8"/>
        <v>7.7</v>
      </c>
      <c r="T20" s="138">
        <f t="shared" si="9"/>
        <v>7</v>
      </c>
    </row>
    <row r="21" spans="13:20" x14ac:dyDescent="0.35">
      <c r="M21" s="122">
        <f t="shared" si="3"/>
        <v>17</v>
      </c>
      <c r="N21" s="137">
        <f t="shared" si="4"/>
        <v>8.3000170000000004</v>
      </c>
      <c r="O21" s="134">
        <f t="shared" si="5"/>
        <v>23</v>
      </c>
      <c r="P21" s="134"/>
      <c r="Q21" s="122">
        <f t="shared" si="6"/>
        <v>17</v>
      </c>
      <c r="R21" s="134">
        <f t="shared" si="7"/>
        <v>7</v>
      </c>
      <c r="S21" s="137">
        <f t="shared" si="8"/>
        <v>7.7</v>
      </c>
      <c r="T21" s="138">
        <f t="shared" si="9"/>
        <v>7</v>
      </c>
    </row>
    <row r="22" spans="13:20" x14ac:dyDescent="0.35">
      <c r="M22" s="122">
        <f t="shared" si="3"/>
        <v>18</v>
      </c>
      <c r="N22" s="137">
        <f t="shared" si="4"/>
        <v>6.6000179999999995</v>
      </c>
      <c r="O22" s="134">
        <f t="shared" si="5"/>
        <v>8</v>
      </c>
      <c r="P22" s="134"/>
      <c r="Q22" s="122">
        <f t="shared" si="6"/>
        <v>18</v>
      </c>
      <c r="R22" s="134">
        <f t="shared" si="7"/>
        <v>22</v>
      </c>
      <c r="S22" s="137">
        <f t="shared" si="8"/>
        <v>7.7</v>
      </c>
      <c r="T22" s="138">
        <f t="shared" si="9"/>
        <v>7</v>
      </c>
    </row>
    <row r="23" spans="13:20" x14ac:dyDescent="0.35">
      <c r="M23" s="122">
        <f t="shared" si="3"/>
        <v>19</v>
      </c>
      <c r="N23" s="137">
        <f t="shared" si="4"/>
        <v>8.000019</v>
      </c>
      <c r="O23" s="134">
        <f t="shared" si="5"/>
        <v>22</v>
      </c>
      <c r="P23" s="134"/>
      <c r="Q23" s="122">
        <f t="shared" si="6"/>
        <v>19</v>
      </c>
      <c r="R23" s="134">
        <f t="shared" si="7"/>
        <v>21</v>
      </c>
      <c r="S23" s="137">
        <f t="shared" si="8"/>
        <v>7.8</v>
      </c>
      <c r="T23" s="138">
        <f t="shared" si="9"/>
        <v>7</v>
      </c>
    </row>
    <row r="24" spans="13:20" x14ac:dyDescent="0.35">
      <c r="M24" s="122">
        <f t="shared" si="3"/>
        <v>20</v>
      </c>
      <c r="N24" s="137">
        <f t="shared" si="4"/>
        <v>7.30002</v>
      </c>
      <c r="O24" s="134">
        <f t="shared" si="5"/>
        <v>14</v>
      </c>
      <c r="P24" s="134"/>
      <c r="Q24" s="122">
        <f t="shared" si="6"/>
        <v>20</v>
      </c>
      <c r="R24" s="134">
        <f t="shared" si="7"/>
        <v>12</v>
      </c>
      <c r="S24" s="137">
        <f t="shared" si="8"/>
        <v>7.9</v>
      </c>
      <c r="T24" s="138">
        <f t="shared" si="9"/>
        <v>7</v>
      </c>
    </row>
    <row r="25" spans="13:20" x14ac:dyDescent="0.35">
      <c r="M25" s="122">
        <f t="shared" si="3"/>
        <v>21</v>
      </c>
      <c r="N25" s="137">
        <f t="shared" si="4"/>
        <v>7.8000210000000001</v>
      </c>
      <c r="O25" s="134">
        <f t="shared" si="5"/>
        <v>19</v>
      </c>
      <c r="P25" s="134"/>
      <c r="Q25" s="122">
        <f t="shared" si="6"/>
        <v>21</v>
      </c>
      <c r="R25" s="134">
        <f t="shared" si="7"/>
        <v>29</v>
      </c>
      <c r="S25" s="137">
        <f t="shared" si="8"/>
        <v>7.9</v>
      </c>
      <c r="T25" s="138">
        <f t="shared" si="9"/>
        <v>7</v>
      </c>
    </row>
    <row r="26" spans="13:20" x14ac:dyDescent="0.35">
      <c r="M26" s="122">
        <f t="shared" si="3"/>
        <v>22</v>
      </c>
      <c r="N26" s="137">
        <f t="shared" si="4"/>
        <v>7.7000220000000006</v>
      </c>
      <c r="O26" s="134">
        <f t="shared" si="5"/>
        <v>18</v>
      </c>
      <c r="P26" s="134"/>
      <c r="Q26" s="122">
        <f t="shared" si="6"/>
        <v>22</v>
      </c>
      <c r="R26" s="134">
        <f t="shared" si="7"/>
        <v>19</v>
      </c>
      <c r="S26" s="137">
        <f t="shared" si="8"/>
        <v>8</v>
      </c>
      <c r="T26" s="138">
        <f t="shared" si="9"/>
        <v>8</v>
      </c>
    </row>
    <row r="27" spans="13:20" x14ac:dyDescent="0.35">
      <c r="M27" s="122">
        <f t="shared" si="3"/>
        <v>23</v>
      </c>
      <c r="N27" s="137">
        <f t="shared" si="4"/>
        <v>6.2000229999999998</v>
      </c>
      <c r="O27" s="134">
        <f t="shared" si="5"/>
        <v>6</v>
      </c>
      <c r="P27" s="134"/>
      <c r="Q27" s="122">
        <f t="shared" si="6"/>
        <v>23</v>
      </c>
      <c r="R27" s="134">
        <f t="shared" si="7"/>
        <v>17</v>
      </c>
      <c r="S27" s="137">
        <f t="shared" si="8"/>
        <v>8.3000000000000007</v>
      </c>
      <c r="T27" s="138">
        <f t="shared" si="9"/>
        <v>8</v>
      </c>
    </row>
    <row r="28" spans="13:20" x14ac:dyDescent="0.35">
      <c r="M28" s="122">
        <f t="shared" si="3"/>
        <v>24</v>
      </c>
      <c r="N28" s="137">
        <f t="shared" si="4"/>
        <v>3.8000239999999996</v>
      </c>
      <c r="O28" s="134">
        <f t="shared" si="5"/>
        <v>1</v>
      </c>
      <c r="P28" s="134"/>
      <c r="Q28" s="122">
        <f t="shared" si="6"/>
        <v>24</v>
      </c>
      <c r="R28" s="134">
        <f t="shared" si="7"/>
        <v>10</v>
      </c>
      <c r="S28" s="137">
        <f t="shared" si="8"/>
        <v>8.5</v>
      </c>
      <c r="T28" s="138">
        <f t="shared" si="9"/>
        <v>8</v>
      </c>
    </row>
    <row r="29" spans="13:20" x14ac:dyDescent="0.35">
      <c r="M29" s="122">
        <f t="shared" si="3"/>
        <v>25</v>
      </c>
      <c r="N29" s="137">
        <f t="shared" si="4"/>
        <v>9.8000249999999998</v>
      </c>
      <c r="O29" s="134">
        <f t="shared" si="5"/>
        <v>30</v>
      </c>
      <c r="P29" s="134"/>
      <c r="Q29" s="122">
        <f t="shared" si="6"/>
        <v>25</v>
      </c>
      <c r="R29" s="134">
        <f t="shared" si="7"/>
        <v>14</v>
      </c>
      <c r="S29" s="137">
        <f t="shared" si="8"/>
        <v>8.5</v>
      </c>
      <c r="T29" s="138">
        <f t="shared" si="9"/>
        <v>8</v>
      </c>
    </row>
    <row r="30" spans="13:20" x14ac:dyDescent="0.35">
      <c r="M30" s="122">
        <f t="shared" si="3"/>
        <v>26</v>
      </c>
      <c r="N30" s="137">
        <f t="shared" si="4"/>
        <v>8.9000260000000004</v>
      </c>
      <c r="O30" s="134">
        <f t="shared" si="5"/>
        <v>28</v>
      </c>
      <c r="P30" s="134"/>
      <c r="Q30" s="122">
        <f t="shared" si="6"/>
        <v>26</v>
      </c>
      <c r="R30" s="134">
        <f t="shared" si="7"/>
        <v>31</v>
      </c>
      <c r="S30" s="137">
        <f t="shared" si="8"/>
        <v>8.5</v>
      </c>
      <c r="T30" s="138">
        <f t="shared" si="9"/>
        <v>8</v>
      </c>
    </row>
    <row r="31" spans="13:20" x14ac:dyDescent="0.35">
      <c r="M31" s="122">
        <f t="shared" si="3"/>
        <v>27</v>
      </c>
      <c r="N31" s="137">
        <f t="shared" si="4"/>
        <v>8.800027</v>
      </c>
      <c r="O31" s="134">
        <f t="shared" si="5"/>
        <v>27</v>
      </c>
      <c r="P31" s="134"/>
      <c r="Q31" s="122">
        <f t="shared" si="6"/>
        <v>27</v>
      </c>
      <c r="R31" s="134">
        <f t="shared" si="7"/>
        <v>27</v>
      </c>
      <c r="S31" s="137">
        <f t="shared" si="8"/>
        <v>8.8000000000000007</v>
      </c>
      <c r="T31" s="138">
        <f t="shared" si="9"/>
        <v>8</v>
      </c>
    </row>
    <row r="32" spans="13:20" x14ac:dyDescent="0.35">
      <c r="M32" s="122">
        <f t="shared" si="3"/>
        <v>28</v>
      </c>
      <c r="N32" s="137">
        <f t="shared" si="4"/>
        <v>5.0000280000000004</v>
      </c>
      <c r="O32" s="134">
        <f t="shared" si="5"/>
        <v>4</v>
      </c>
      <c r="P32" s="134"/>
      <c r="Q32" s="122">
        <f t="shared" si="6"/>
        <v>28</v>
      </c>
      <c r="R32" s="134">
        <f t="shared" si="7"/>
        <v>26</v>
      </c>
      <c r="S32" s="137">
        <f t="shared" si="8"/>
        <v>8.9</v>
      </c>
      <c r="T32" s="138">
        <f t="shared" si="9"/>
        <v>8</v>
      </c>
    </row>
    <row r="33" spans="13:20" x14ac:dyDescent="0.35">
      <c r="M33" s="122">
        <f t="shared" si="3"/>
        <v>29</v>
      </c>
      <c r="N33" s="137">
        <f t="shared" si="4"/>
        <v>7.900029</v>
      </c>
      <c r="O33" s="134">
        <f t="shared" si="5"/>
        <v>21</v>
      </c>
      <c r="P33" s="134"/>
      <c r="Q33" s="122">
        <f t="shared" si="6"/>
        <v>29</v>
      </c>
      <c r="R33" s="134">
        <f t="shared" si="7"/>
        <v>15</v>
      </c>
      <c r="S33" s="137">
        <f t="shared" si="8"/>
        <v>9</v>
      </c>
      <c r="T33" s="138">
        <f t="shared" si="9"/>
        <v>9</v>
      </c>
    </row>
    <row r="34" spans="13:20" x14ac:dyDescent="0.35">
      <c r="M34" s="122">
        <f t="shared" si="3"/>
        <v>30</v>
      </c>
      <c r="N34" s="137">
        <f t="shared" si="4"/>
        <v>6.2000299999999999</v>
      </c>
      <c r="O34" s="134">
        <f t="shared" si="5"/>
        <v>7</v>
      </c>
      <c r="P34" s="134"/>
      <c r="Q34" s="122">
        <f t="shared" si="6"/>
        <v>30</v>
      </c>
      <c r="R34" s="134">
        <f t="shared" si="7"/>
        <v>25</v>
      </c>
      <c r="S34" s="137">
        <f t="shared" si="8"/>
        <v>9.8000000000000007</v>
      </c>
      <c r="T34" s="138">
        <f t="shared" si="9"/>
        <v>9</v>
      </c>
    </row>
    <row r="35" spans="13:20" x14ac:dyDescent="0.35">
      <c r="M35" s="122">
        <f t="shared" si="3"/>
        <v>31</v>
      </c>
      <c r="N35" s="137">
        <f t="shared" si="4"/>
        <v>8.5000309999999999</v>
      </c>
      <c r="O35" s="134">
        <f t="shared" si="5"/>
        <v>26</v>
      </c>
      <c r="P35" s="134"/>
      <c r="Q35" s="122">
        <f t="shared" si="6"/>
        <v>31</v>
      </c>
      <c r="R35" s="134">
        <f t="shared" si="7"/>
        <v>13</v>
      </c>
      <c r="S35" s="137">
        <f t="shared" si="8"/>
        <v>9.9</v>
      </c>
      <c r="T35" s="138">
        <f t="shared" si="9"/>
        <v>9</v>
      </c>
    </row>
    <row r="36" spans="13:20" x14ac:dyDescent="0.35">
      <c r="M36" s="122" t="str">
        <f t="shared" si="3"/>
        <v/>
      </c>
      <c r="N36" s="137" t="str">
        <f t="shared" si="4"/>
        <v/>
      </c>
      <c r="O36" s="134" t="str">
        <f t="shared" si="5"/>
        <v/>
      </c>
      <c r="P36" s="134"/>
      <c r="Q36" s="122" t="str">
        <f t="shared" si="6"/>
        <v/>
      </c>
      <c r="R36" s="134" t="str">
        <f t="shared" si="7"/>
        <v/>
      </c>
      <c r="S36" s="137" t="str">
        <f t="shared" si="8"/>
        <v/>
      </c>
      <c r="T36" s="138" t="str">
        <f t="shared" si="9"/>
        <v/>
      </c>
    </row>
    <row r="37" spans="13:20" x14ac:dyDescent="0.35">
      <c r="M37" s="122" t="str">
        <f t="shared" si="3"/>
        <v/>
      </c>
      <c r="N37" s="137" t="str">
        <f t="shared" si="4"/>
        <v/>
      </c>
      <c r="O37" s="134" t="str">
        <f t="shared" si="5"/>
        <v/>
      </c>
      <c r="P37" s="134"/>
      <c r="Q37" s="122" t="str">
        <f t="shared" si="6"/>
        <v/>
      </c>
      <c r="R37" s="134" t="str">
        <f t="shared" si="7"/>
        <v/>
      </c>
      <c r="S37" s="137" t="str">
        <f t="shared" si="8"/>
        <v/>
      </c>
      <c r="T37" s="138" t="str">
        <f t="shared" si="9"/>
        <v/>
      </c>
    </row>
    <row r="38" spans="13:20" x14ac:dyDescent="0.35">
      <c r="M38" s="122" t="str">
        <f t="shared" si="3"/>
        <v/>
      </c>
      <c r="N38" s="137" t="str">
        <f t="shared" si="4"/>
        <v/>
      </c>
      <c r="O38" s="134" t="str">
        <f t="shared" si="5"/>
        <v/>
      </c>
      <c r="P38" s="134"/>
      <c r="Q38" s="122" t="str">
        <f t="shared" si="6"/>
        <v/>
      </c>
      <c r="R38" s="134" t="str">
        <f t="shared" si="7"/>
        <v/>
      </c>
      <c r="S38" s="137" t="str">
        <f t="shared" si="8"/>
        <v/>
      </c>
      <c r="T38" s="138" t="str">
        <f t="shared" si="9"/>
        <v/>
      </c>
    </row>
    <row r="39" spans="13:20" x14ac:dyDescent="0.35">
      <c r="M39" s="122" t="str">
        <f t="shared" si="3"/>
        <v/>
      </c>
      <c r="N39" s="137" t="str">
        <f t="shared" si="4"/>
        <v/>
      </c>
      <c r="O39" s="134" t="str">
        <f t="shared" si="5"/>
        <v/>
      </c>
      <c r="P39" s="134"/>
      <c r="Q39" s="122" t="str">
        <f t="shared" si="6"/>
        <v/>
      </c>
      <c r="R39" s="134" t="str">
        <f t="shared" si="7"/>
        <v/>
      </c>
      <c r="S39" s="137" t="str">
        <f t="shared" si="8"/>
        <v/>
      </c>
      <c r="T39" s="138" t="str">
        <f t="shared" si="9"/>
        <v/>
      </c>
    </row>
    <row r="40" spans="13:20" x14ac:dyDescent="0.35">
      <c r="M40" s="122" t="str">
        <f t="shared" si="3"/>
        <v/>
      </c>
      <c r="N40" s="137" t="str">
        <f t="shared" si="4"/>
        <v/>
      </c>
      <c r="O40" s="134" t="str">
        <f t="shared" si="5"/>
        <v/>
      </c>
      <c r="P40" s="134"/>
      <c r="Q40" s="122" t="str">
        <f t="shared" si="6"/>
        <v/>
      </c>
      <c r="R40" s="134" t="str">
        <f t="shared" si="7"/>
        <v/>
      </c>
      <c r="S40" s="137" t="str">
        <f t="shared" si="8"/>
        <v/>
      </c>
      <c r="T40" s="138" t="str">
        <f t="shared" si="9"/>
        <v/>
      </c>
    </row>
    <row r="41" spans="13:20" x14ac:dyDescent="0.35">
      <c r="M41" s="122" t="str">
        <f t="shared" si="3"/>
        <v/>
      </c>
      <c r="N41" s="137" t="str">
        <f t="shared" si="4"/>
        <v/>
      </c>
      <c r="O41" s="134" t="str">
        <f t="shared" si="5"/>
        <v/>
      </c>
      <c r="P41" s="134"/>
      <c r="Q41" s="122" t="str">
        <f t="shared" si="6"/>
        <v/>
      </c>
      <c r="R41" s="134" t="str">
        <f t="shared" si="7"/>
        <v/>
      </c>
      <c r="S41" s="137" t="str">
        <f t="shared" si="8"/>
        <v/>
      </c>
      <c r="T41" s="138" t="str">
        <f t="shared" si="9"/>
        <v/>
      </c>
    </row>
    <row r="42" spans="13:20" x14ac:dyDescent="0.35">
      <c r="M42" s="122" t="str">
        <f t="shared" si="3"/>
        <v/>
      </c>
      <c r="N42" s="137" t="str">
        <f t="shared" si="4"/>
        <v/>
      </c>
      <c r="O42" s="134" t="str">
        <f t="shared" si="5"/>
        <v/>
      </c>
      <c r="P42" s="134"/>
      <c r="Q42" s="122" t="str">
        <f t="shared" si="6"/>
        <v/>
      </c>
      <c r="R42" s="134" t="str">
        <f t="shared" si="7"/>
        <v/>
      </c>
      <c r="S42" s="137" t="str">
        <f t="shared" si="8"/>
        <v/>
      </c>
      <c r="T42" s="138" t="str">
        <f t="shared" si="9"/>
        <v/>
      </c>
    </row>
    <row r="43" spans="13:20" x14ac:dyDescent="0.35">
      <c r="M43" s="122" t="str">
        <f t="shared" si="3"/>
        <v/>
      </c>
      <c r="N43" s="137" t="str">
        <f t="shared" si="4"/>
        <v/>
      </c>
      <c r="O43" s="134" t="str">
        <f t="shared" si="5"/>
        <v/>
      </c>
      <c r="P43" s="134"/>
      <c r="Q43" s="122" t="str">
        <f t="shared" si="6"/>
        <v/>
      </c>
      <c r="R43" s="134" t="str">
        <f t="shared" si="7"/>
        <v/>
      </c>
      <c r="S43" s="137" t="str">
        <f t="shared" si="8"/>
        <v/>
      </c>
      <c r="T43" s="138" t="str">
        <f t="shared" si="9"/>
        <v/>
      </c>
    </row>
    <row r="44" spans="13:20" x14ac:dyDescent="0.35">
      <c r="M44" s="122" t="str">
        <f t="shared" si="3"/>
        <v/>
      </c>
      <c r="N44" s="137" t="str">
        <f t="shared" si="4"/>
        <v/>
      </c>
      <c r="O44" s="134" t="str">
        <f t="shared" si="5"/>
        <v/>
      </c>
      <c r="P44" s="134"/>
      <c r="Q44" s="122" t="str">
        <f t="shared" si="6"/>
        <v/>
      </c>
      <c r="R44" s="134" t="str">
        <f t="shared" si="7"/>
        <v/>
      </c>
      <c r="S44" s="137" t="str">
        <f t="shared" si="8"/>
        <v/>
      </c>
      <c r="T44" s="138" t="str">
        <f t="shared" si="9"/>
        <v/>
      </c>
    </row>
    <row r="45" spans="13:20" x14ac:dyDescent="0.35">
      <c r="M45" s="122" t="str">
        <f t="shared" si="3"/>
        <v/>
      </c>
      <c r="N45" s="137" t="str">
        <f t="shared" si="4"/>
        <v/>
      </c>
      <c r="O45" s="134" t="str">
        <f t="shared" si="5"/>
        <v/>
      </c>
      <c r="P45" s="134"/>
      <c r="Q45" s="122" t="str">
        <f t="shared" si="6"/>
        <v/>
      </c>
      <c r="R45" s="134" t="str">
        <f t="shared" si="7"/>
        <v/>
      </c>
      <c r="S45" s="137" t="str">
        <f t="shared" si="8"/>
        <v/>
      </c>
      <c r="T45" s="138" t="str">
        <f t="shared" si="9"/>
        <v/>
      </c>
    </row>
    <row r="46" spans="13:20" x14ac:dyDescent="0.35">
      <c r="M46" s="122" t="str">
        <f t="shared" si="3"/>
        <v/>
      </c>
      <c r="N46" s="137" t="str">
        <f t="shared" si="4"/>
        <v/>
      </c>
      <c r="O46" s="134" t="str">
        <f t="shared" si="5"/>
        <v/>
      </c>
      <c r="P46" s="134"/>
      <c r="Q46" s="122" t="str">
        <f t="shared" si="6"/>
        <v/>
      </c>
      <c r="R46" s="134" t="str">
        <f t="shared" si="7"/>
        <v/>
      </c>
      <c r="S46" s="137" t="str">
        <f t="shared" si="8"/>
        <v/>
      </c>
      <c r="T46" s="138" t="str">
        <f t="shared" si="9"/>
        <v/>
      </c>
    </row>
    <row r="47" spans="13:20" x14ac:dyDescent="0.35">
      <c r="M47" s="122" t="str">
        <f t="shared" si="3"/>
        <v/>
      </c>
      <c r="N47" s="137" t="str">
        <f t="shared" si="4"/>
        <v/>
      </c>
      <c r="O47" s="134" t="str">
        <f t="shared" si="5"/>
        <v/>
      </c>
      <c r="P47" s="134"/>
      <c r="Q47" s="122" t="str">
        <f t="shared" si="6"/>
        <v/>
      </c>
      <c r="R47" s="134" t="str">
        <f t="shared" si="7"/>
        <v/>
      </c>
      <c r="S47" s="137" t="str">
        <f t="shared" si="8"/>
        <v/>
      </c>
      <c r="T47" s="138" t="str">
        <f t="shared" si="9"/>
        <v/>
      </c>
    </row>
    <row r="48" spans="13:20" x14ac:dyDescent="0.35">
      <c r="M48" s="122" t="str">
        <f t="shared" si="3"/>
        <v/>
      </c>
      <c r="N48" s="137" t="str">
        <f t="shared" si="4"/>
        <v/>
      </c>
      <c r="O48" s="134" t="str">
        <f t="shared" si="5"/>
        <v/>
      </c>
      <c r="P48" s="134"/>
      <c r="Q48" s="122" t="str">
        <f t="shared" si="6"/>
        <v/>
      </c>
      <c r="R48" s="134" t="str">
        <f t="shared" si="7"/>
        <v/>
      </c>
      <c r="S48" s="137" t="str">
        <f t="shared" si="8"/>
        <v/>
      </c>
      <c r="T48" s="138" t="str">
        <f t="shared" si="9"/>
        <v/>
      </c>
    </row>
    <row r="49" spans="13:20" x14ac:dyDescent="0.35">
      <c r="M49" s="122" t="str">
        <f t="shared" si="3"/>
        <v/>
      </c>
      <c r="N49" s="137" t="str">
        <f t="shared" si="4"/>
        <v/>
      </c>
      <c r="O49" s="134" t="str">
        <f t="shared" si="5"/>
        <v/>
      </c>
      <c r="P49" s="134"/>
      <c r="Q49" s="122" t="str">
        <f t="shared" si="6"/>
        <v/>
      </c>
      <c r="R49" s="134" t="str">
        <f t="shared" si="7"/>
        <v/>
      </c>
      <c r="S49" s="137" t="str">
        <f t="shared" si="8"/>
        <v/>
      </c>
      <c r="T49" s="138" t="str">
        <f t="shared" si="9"/>
        <v/>
      </c>
    </row>
    <row r="50" spans="13:20" x14ac:dyDescent="0.35">
      <c r="M50" s="122" t="str">
        <f t="shared" si="3"/>
        <v/>
      </c>
      <c r="N50" s="137" t="str">
        <f t="shared" si="4"/>
        <v/>
      </c>
      <c r="O50" s="134" t="str">
        <f t="shared" si="5"/>
        <v/>
      </c>
      <c r="P50" s="134"/>
      <c r="Q50" s="122" t="str">
        <f t="shared" si="6"/>
        <v/>
      </c>
      <c r="R50" s="134" t="str">
        <f t="shared" si="7"/>
        <v/>
      </c>
      <c r="S50" s="137" t="str">
        <f t="shared" si="8"/>
        <v/>
      </c>
      <c r="T50" s="138" t="str">
        <f t="shared" si="9"/>
        <v/>
      </c>
    </row>
    <row r="51" spans="13:20" x14ac:dyDescent="0.35">
      <c r="M51" s="122" t="str">
        <f t="shared" si="3"/>
        <v/>
      </c>
      <c r="N51" s="137" t="str">
        <f t="shared" si="4"/>
        <v/>
      </c>
      <c r="O51" s="134" t="str">
        <f t="shared" si="5"/>
        <v/>
      </c>
      <c r="P51" s="134"/>
      <c r="Q51" s="122" t="str">
        <f t="shared" si="6"/>
        <v/>
      </c>
      <c r="R51" s="134" t="str">
        <f t="shared" si="7"/>
        <v/>
      </c>
      <c r="S51" s="137" t="str">
        <f t="shared" si="8"/>
        <v/>
      </c>
      <c r="T51" s="138" t="str">
        <f t="shared" si="9"/>
        <v/>
      </c>
    </row>
    <row r="52" spans="13:20" x14ac:dyDescent="0.35">
      <c r="M52" s="122" t="str">
        <f t="shared" si="3"/>
        <v/>
      </c>
      <c r="N52" s="137" t="str">
        <f t="shared" si="4"/>
        <v/>
      </c>
      <c r="O52" s="134" t="str">
        <f t="shared" si="5"/>
        <v/>
      </c>
      <c r="P52" s="134"/>
      <c r="Q52" s="122" t="str">
        <f t="shared" si="6"/>
        <v/>
      </c>
      <c r="R52" s="134" t="str">
        <f t="shared" si="7"/>
        <v/>
      </c>
      <c r="S52" s="137" t="str">
        <f t="shared" si="8"/>
        <v/>
      </c>
      <c r="T52" s="138" t="str">
        <f t="shared" si="9"/>
        <v/>
      </c>
    </row>
    <row r="53" spans="13:20" x14ac:dyDescent="0.35">
      <c r="M53" s="122" t="str">
        <f t="shared" si="3"/>
        <v/>
      </c>
      <c r="N53" s="137" t="str">
        <f t="shared" si="4"/>
        <v/>
      </c>
      <c r="O53" s="134" t="str">
        <f t="shared" si="5"/>
        <v/>
      </c>
      <c r="P53" s="134"/>
      <c r="Q53" s="122" t="str">
        <f t="shared" si="6"/>
        <v/>
      </c>
      <c r="R53" s="134" t="str">
        <f t="shared" si="7"/>
        <v/>
      </c>
      <c r="S53" s="137" t="str">
        <f t="shared" si="8"/>
        <v/>
      </c>
      <c r="T53" s="138" t="str">
        <f t="shared" si="9"/>
        <v/>
      </c>
    </row>
    <row r="54" spans="13:20" x14ac:dyDescent="0.35">
      <c r="M54" s="122" t="str">
        <f t="shared" si="3"/>
        <v/>
      </c>
      <c r="N54" s="137" t="str">
        <f t="shared" si="4"/>
        <v/>
      </c>
      <c r="O54" s="134" t="str">
        <f t="shared" si="5"/>
        <v/>
      </c>
      <c r="P54" s="134"/>
      <c r="Q54" s="122" t="str">
        <f t="shared" si="6"/>
        <v/>
      </c>
      <c r="R54" s="134" t="str">
        <f t="shared" si="7"/>
        <v/>
      </c>
      <c r="S54" s="137" t="str">
        <f t="shared" si="8"/>
        <v/>
      </c>
      <c r="T54" s="138" t="str">
        <f t="shared" si="9"/>
        <v/>
      </c>
    </row>
    <row r="55" spans="13:20" x14ac:dyDescent="0.35">
      <c r="M55" s="122" t="str">
        <f t="shared" si="3"/>
        <v/>
      </c>
      <c r="N55" s="137" t="str">
        <f t="shared" si="4"/>
        <v/>
      </c>
      <c r="O55" s="134" t="str">
        <f t="shared" si="5"/>
        <v/>
      </c>
      <c r="P55" s="134"/>
      <c r="Q55" s="122" t="str">
        <f t="shared" si="6"/>
        <v/>
      </c>
      <c r="R55" s="134" t="str">
        <f t="shared" si="7"/>
        <v/>
      </c>
      <c r="S55" s="137" t="str">
        <f t="shared" si="8"/>
        <v/>
      </c>
      <c r="T55" s="138" t="str">
        <f t="shared" si="9"/>
        <v/>
      </c>
    </row>
    <row r="56" spans="13:20" x14ac:dyDescent="0.35">
      <c r="M56" s="122" t="str">
        <f t="shared" si="3"/>
        <v/>
      </c>
      <c r="N56" s="137" t="str">
        <f t="shared" si="4"/>
        <v/>
      </c>
      <c r="O56" s="134" t="str">
        <f t="shared" si="5"/>
        <v/>
      </c>
      <c r="P56" s="134"/>
      <c r="Q56" s="122" t="str">
        <f t="shared" si="6"/>
        <v/>
      </c>
      <c r="R56" s="134" t="str">
        <f t="shared" si="7"/>
        <v/>
      </c>
      <c r="S56" s="137" t="str">
        <f t="shared" si="8"/>
        <v/>
      </c>
      <c r="T56" s="138" t="str">
        <f t="shared" si="9"/>
        <v/>
      </c>
    </row>
    <row r="57" spans="13:20" x14ac:dyDescent="0.35">
      <c r="M57" s="122" t="str">
        <f t="shared" si="3"/>
        <v/>
      </c>
      <c r="N57" s="137" t="str">
        <f t="shared" si="4"/>
        <v/>
      </c>
      <c r="O57" s="134" t="str">
        <f t="shared" si="5"/>
        <v/>
      </c>
      <c r="P57" s="134"/>
      <c r="Q57" s="122" t="str">
        <f t="shared" si="6"/>
        <v/>
      </c>
      <c r="R57" s="134" t="str">
        <f t="shared" si="7"/>
        <v/>
      </c>
      <c r="S57" s="137" t="str">
        <f t="shared" si="8"/>
        <v/>
      </c>
      <c r="T57" s="138" t="str">
        <f t="shared" si="9"/>
        <v/>
      </c>
    </row>
    <row r="58" spans="13:20" x14ac:dyDescent="0.35">
      <c r="M58" s="122" t="str">
        <f t="shared" si="3"/>
        <v/>
      </c>
      <c r="N58" s="137" t="str">
        <f t="shared" si="4"/>
        <v/>
      </c>
      <c r="O58" s="134" t="str">
        <f t="shared" si="5"/>
        <v/>
      </c>
      <c r="P58" s="134"/>
      <c r="Q58" s="122" t="str">
        <f t="shared" si="6"/>
        <v/>
      </c>
      <c r="R58" s="134" t="str">
        <f t="shared" si="7"/>
        <v/>
      </c>
      <c r="S58" s="137" t="str">
        <f t="shared" si="8"/>
        <v/>
      </c>
      <c r="T58" s="138" t="str">
        <f t="shared" si="9"/>
        <v/>
      </c>
    </row>
    <row r="59" spans="13:20" x14ac:dyDescent="0.35">
      <c r="M59" s="122" t="str">
        <f t="shared" si="3"/>
        <v/>
      </c>
      <c r="N59" s="137" t="str">
        <f t="shared" si="4"/>
        <v/>
      </c>
      <c r="O59" s="134" t="str">
        <f t="shared" si="5"/>
        <v/>
      </c>
      <c r="P59" s="134"/>
      <c r="Q59" s="122" t="str">
        <f t="shared" si="6"/>
        <v/>
      </c>
      <c r="R59" s="134" t="str">
        <f t="shared" si="7"/>
        <v/>
      </c>
      <c r="S59" s="137" t="str">
        <f t="shared" si="8"/>
        <v/>
      </c>
      <c r="T59" s="138" t="str">
        <f t="shared" si="9"/>
        <v/>
      </c>
    </row>
    <row r="60" spans="13:20" x14ac:dyDescent="0.35">
      <c r="M60" s="122" t="str">
        <f t="shared" si="3"/>
        <v/>
      </c>
      <c r="N60" s="137" t="str">
        <f t="shared" si="4"/>
        <v/>
      </c>
      <c r="O60" s="134" t="str">
        <f t="shared" si="5"/>
        <v/>
      </c>
      <c r="P60" s="134"/>
      <c r="Q60" s="122" t="str">
        <f t="shared" si="6"/>
        <v/>
      </c>
      <c r="R60" s="134" t="str">
        <f t="shared" si="7"/>
        <v/>
      </c>
      <c r="S60" s="137" t="str">
        <f t="shared" si="8"/>
        <v/>
      </c>
      <c r="T60" s="138" t="str">
        <f t="shared" si="9"/>
        <v/>
      </c>
    </row>
    <row r="61" spans="13:20" x14ac:dyDescent="0.35">
      <c r="M61" s="122" t="str">
        <f t="shared" si="3"/>
        <v/>
      </c>
      <c r="N61" s="137" t="str">
        <f t="shared" si="4"/>
        <v/>
      </c>
      <c r="O61" s="134" t="str">
        <f t="shared" si="5"/>
        <v/>
      </c>
      <c r="P61" s="134"/>
      <c r="Q61" s="122" t="str">
        <f t="shared" si="6"/>
        <v/>
      </c>
      <c r="R61" s="134" t="str">
        <f t="shared" si="7"/>
        <v/>
      </c>
      <c r="S61" s="137" t="str">
        <f t="shared" si="8"/>
        <v/>
      </c>
      <c r="T61" s="138" t="str">
        <f t="shared" si="9"/>
        <v/>
      </c>
    </row>
    <row r="62" spans="13:20" x14ac:dyDescent="0.35">
      <c r="M62" s="122" t="str">
        <f t="shared" si="3"/>
        <v/>
      </c>
      <c r="N62" s="137" t="str">
        <f t="shared" si="4"/>
        <v/>
      </c>
      <c r="O62" s="134" t="str">
        <f t="shared" si="5"/>
        <v/>
      </c>
      <c r="P62" s="134"/>
      <c r="Q62" s="122" t="str">
        <f t="shared" si="6"/>
        <v/>
      </c>
      <c r="R62" s="134" t="str">
        <f t="shared" si="7"/>
        <v/>
      </c>
      <c r="S62" s="137" t="str">
        <f t="shared" si="8"/>
        <v/>
      </c>
      <c r="T62" s="138" t="str">
        <f t="shared" si="9"/>
        <v/>
      </c>
    </row>
    <row r="63" spans="13:20" x14ac:dyDescent="0.35">
      <c r="M63" s="122" t="str">
        <f t="shared" si="3"/>
        <v/>
      </c>
      <c r="N63" s="137" t="str">
        <f t="shared" si="4"/>
        <v/>
      </c>
      <c r="O63" s="134" t="str">
        <f t="shared" si="5"/>
        <v/>
      </c>
      <c r="P63" s="134"/>
      <c r="Q63" s="122" t="str">
        <f t="shared" si="6"/>
        <v/>
      </c>
      <c r="R63" s="134" t="str">
        <f t="shared" si="7"/>
        <v/>
      </c>
      <c r="S63" s="137" t="str">
        <f t="shared" si="8"/>
        <v/>
      </c>
      <c r="T63" s="138" t="str">
        <f t="shared" si="9"/>
        <v/>
      </c>
    </row>
    <row r="64" spans="13:20" x14ac:dyDescent="0.35">
      <c r="M64" s="122" t="str">
        <f t="shared" si="3"/>
        <v/>
      </c>
      <c r="N64" s="137" t="str">
        <f t="shared" si="4"/>
        <v/>
      </c>
      <c r="O64" s="134" t="str">
        <f t="shared" si="5"/>
        <v/>
      </c>
      <c r="P64" s="134"/>
      <c r="Q64" s="122" t="str">
        <f t="shared" si="6"/>
        <v/>
      </c>
      <c r="R64" s="134" t="str">
        <f t="shared" si="7"/>
        <v/>
      </c>
      <c r="S64" s="137" t="str">
        <f t="shared" si="8"/>
        <v/>
      </c>
      <c r="T64" s="138" t="str">
        <f t="shared" si="9"/>
        <v/>
      </c>
    </row>
    <row r="65" spans="13:20" x14ac:dyDescent="0.35">
      <c r="M65" s="122" t="str">
        <f t="shared" si="3"/>
        <v/>
      </c>
      <c r="N65" s="137" t="str">
        <f t="shared" si="4"/>
        <v/>
      </c>
      <c r="O65" s="134" t="str">
        <f t="shared" si="5"/>
        <v/>
      </c>
      <c r="P65" s="134"/>
      <c r="Q65" s="122" t="str">
        <f t="shared" si="6"/>
        <v/>
      </c>
      <c r="R65" s="134" t="str">
        <f t="shared" si="7"/>
        <v/>
      </c>
      <c r="S65" s="137" t="str">
        <f t="shared" si="8"/>
        <v/>
      </c>
      <c r="T65" s="138" t="str">
        <f t="shared" si="9"/>
        <v/>
      </c>
    </row>
    <row r="66" spans="13:20" x14ac:dyDescent="0.35">
      <c r="M66" s="122" t="str">
        <f t="shared" si="3"/>
        <v/>
      </c>
      <c r="N66" s="137" t="str">
        <f t="shared" si="4"/>
        <v/>
      </c>
      <c r="O66" s="134" t="str">
        <f t="shared" si="5"/>
        <v/>
      </c>
      <c r="P66" s="134"/>
      <c r="Q66" s="122" t="str">
        <f t="shared" si="6"/>
        <v/>
      </c>
      <c r="R66" s="134" t="str">
        <f t="shared" si="7"/>
        <v/>
      </c>
      <c r="S66" s="137" t="str">
        <f t="shared" si="8"/>
        <v/>
      </c>
      <c r="T66" s="138" t="str">
        <f t="shared" si="9"/>
        <v/>
      </c>
    </row>
    <row r="67" spans="13:20" x14ac:dyDescent="0.35">
      <c r="M67" s="122" t="str">
        <f t="shared" si="3"/>
        <v/>
      </c>
      <c r="N67" s="137" t="str">
        <f t="shared" si="4"/>
        <v/>
      </c>
      <c r="O67" s="134" t="str">
        <f t="shared" si="5"/>
        <v/>
      </c>
      <c r="P67" s="134"/>
      <c r="Q67" s="122" t="str">
        <f t="shared" si="6"/>
        <v/>
      </c>
      <c r="R67" s="134" t="str">
        <f t="shared" si="7"/>
        <v/>
      </c>
      <c r="S67" s="137" t="str">
        <f t="shared" si="8"/>
        <v/>
      </c>
      <c r="T67" s="138" t="str">
        <f t="shared" si="9"/>
        <v/>
      </c>
    </row>
    <row r="68" spans="13:20" x14ac:dyDescent="0.35">
      <c r="M68" s="122" t="str">
        <f t="shared" si="3"/>
        <v/>
      </c>
      <c r="N68" s="137" t="str">
        <f t="shared" si="4"/>
        <v/>
      </c>
      <c r="O68" s="134" t="str">
        <f t="shared" si="5"/>
        <v/>
      </c>
      <c r="P68" s="134"/>
      <c r="Q68" s="122" t="str">
        <f t="shared" si="6"/>
        <v/>
      </c>
      <c r="R68" s="134" t="str">
        <f t="shared" si="7"/>
        <v/>
      </c>
      <c r="S68" s="137" t="str">
        <f t="shared" si="8"/>
        <v/>
      </c>
      <c r="T68" s="138" t="str">
        <f t="shared" si="9"/>
        <v/>
      </c>
    </row>
    <row r="69" spans="13:20" x14ac:dyDescent="0.35">
      <c r="M69" s="122" t="str">
        <f t="shared" si="3"/>
        <v/>
      </c>
      <c r="N69" s="137" t="str">
        <f t="shared" ref="N69:N132" si="10">IF(M69&lt;&gt;"",INDEX(Grade,M69)+M69*0.000001,"")</f>
        <v/>
      </c>
      <c r="O69" s="134" t="str">
        <f t="shared" ref="O69:O132" si="11">IF(M69&lt;&gt;"",RANK(N69,grade___original,1),"")</f>
        <v/>
      </c>
      <c r="P69" s="134"/>
      <c r="Q69" s="122" t="str">
        <f t="shared" si="6"/>
        <v/>
      </c>
      <c r="R69" s="134" t="str">
        <f t="shared" si="7"/>
        <v/>
      </c>
      <c r="S69" s="137" t="str">
        <f t="shared" si="8"/>
        <v/>
      </c>
      <c r="T69" s="138" t="str">
        <f t="shared" si="9"/>
        <v/>
      </c>
    </row>
    <row r="70" spans="13:20" x14ac:dyDescent="0.35">
      <c r="M70" s="122" t="str">
        <f t="shared" ref="M70:M133" si="12">IF(M69&lt;&gt;"",IF(Number_of_participants&gt;=(M69+1),(M69+1),""),"")</f>
        <v/>
      </c>
      <c r="N70" s="137" t="str">
        <f t="shared" si="10"/>
        <v/>
      </c>
      <c r="O70" s="134" t="str">
        <f t="shared" si="11"/>
        <v/>
      </c>
      <c r="P70" s="134"/>
      <c r="Q70" s="122" t="str">
        <f t="shared" ref="Q70:Q133" si="13">IF(Q69&lt;&gt;"",IF(Number_of_participants&gt;=(Q69+1),(Q69+1),""),"")</f>
        <v/>
      </c>
      <c r="R70" s="134" t="str">
        <f t="shared" ref="R70:R133" si="14">IF(Q70&lt;&gt;"",VLOOKUP(Q70,$O$5:$Q$1004,3,FALSE),"")</f>
        <v/>
      </c>
      <c r="S70" s="137" t="str">
        <f t="shared" ref="S70:S133" si="15">IF(Q70&lt;&gt;"",ROUND(VLOOKUP(R70,$M$5:$N$1004,2,FALSE),4),"")</f>
        <v/>
      </c>
      <c r="T70" s="138" t="str">
        <f t="shared" ref="T70:T133" si="16">IF(Q70&lt;&gt;"",FLOOR(S70,1),"")</f>
        <v/>
      </c>
    </row>
    <row r="71" spans="13:20" x14ac:dyDescent="0.35">
      <c r="M71" s="122" t="str">
        <f t="shared" si="12"/>
        <v/>
      </c>
      <c r="N71" s="137" t="str">
        <f t="shared" si="10"/>
        <v/>
      </c>
      <c r="O71" s="134" t="str">
        <f t="shared" si="11"/>
        <v/>
      </c>
      <c r="P71" s="134"/>
      <c r="Q71" s="122" t="str">
        <f t="shared" si="13"/>
        <v/>
      </c>
      <c r="R71" s="134" t="str">
        <f t="shared" si="14"/>
        <v/>
      </c>
      <c r="S71" s="137" t="str">
        <f t="shared" si="15"/>
        <v/>
      </c>
      <c r="T71" s="138" t="str">
        <f t="shared" si="16"/>
        <v/>
      </c>
    </row>
    <row r="72" spans="13:20" x14ac:dyDescent="0.35">
      <c r="M72" s="122" t="str">
        <f t="shared" si="12"/>
        <v/>
      </c>
      <c r="N72" s="137" t="str">
        <f t="shared" si="10"/>
        <v/>
      </c>
      <c r="O72" s="134" t="str">
        <f t="shared" si="11"/>
        <v/>
      </c>
      <c r="P72" s="134"/>
      <c r="Q72" s="122" t="str">
        <f t="shared" si="13"/>
        <v/>
      </c>
      <c r="R72" s="134" t="str">
        <f t="shared" si="14"/>
        <v/>
      </c>
      <c r="S72" s="137" t="str">
        <f t="shared" si="15"/>
        <v/>
      </c>
      <c r="T72" s="138" t="str">
        <f t="shared" si="16"/>
        <v/>
      </c>
    </row>
    <row r="73" spans="13:20" x14ac:dyDescent="0.35">
      <c r="M73" s="122" t="str">
        <f t="shared" si="12"/>
        <v/>
      </c>
      <c r="N73" s="137" t="str">
        <f t="shared" si="10"/>
        <v/>
      </c>
      <c r="O73" s="134" t="str">
        <f t="shared" si="11"/>
        <v/>
      </c>
      <c r="P73" s="134"/>
      <c r="Q73" s="122" t="str">
        <f t="shared" si="13"/>
        <v/>
      </c>
      <c r="R73" s="134" t="str">
        <f t="shared" si="14"/>
        <v/>
      </c>
      <c r="S73" s="137" t="str">
        <f t="shared" si="15"/>
        <v/>
      </c>
      <c r="T73" s="138" t="str">
        <f t="shared" si="16"/>
        <v/>
      </c>
    </row>
    <row r="74" spans="13:20" x14ac:dyDescent="0.35">
      <c r="M74" s="122" t="str">
        <f t="shared" si="12"/>
        <v/>
      </c>
      <c r="N74" s="137" t="str">
        <f t="shared" si="10"/>
        <v/>
      </c>
      <c r="O74" s="134" t="str">
        <f t="shared" si="11"/>
        <v/>
      </c>
      <c r="P74" s="134"/>
      <c r="Q74" s="122" t="str">
        <f t="shared" si="13"/>
        <v/>
      </c>
      <c r="R74" s="134" t="str">
        <f t="shared" si="14"/>
        <v/>
      </c>
      <c r="S74" s="137" t="str">
        <f t="shared" si="15"/>
        <v/>
      </c>
      <c r="T74" s="138" t="str">
        <f t="shared" si="16"/>
        <v/>
      </c>
    </row>
    <row r="75" spans="13:20" x14ac:dyDescent="0.35">
      <c r="M75" s="122" t="str">
        <f t="shared" si="12"/>
        <v/>
      </c>
      <c r="N75" s="137" t="str">
        <f t="shared" si="10"/>
        <v/>
      </c>
      <c r="O75" s="134" t="str">
        <f t="shared" si="11"/>
        <v/>
      </c>
      <c r="P75" s="134"/>
      <c r="Q75" s="122" t="str">
        <f t="shared" si="13"/>
        <v/>
      </c>
      <c r="R75" s="134" t="str">
        <f t="shared" si="14"/>
        <v/>
      </c>
      <c r="S75" s="137" t="str">
        <f t="shared" si="15"/>
        <v/>
      </c>
      <c r="T75" s="138" t="str">
        <f t="shared" si="16"/>
        <v/>
      </c>
    </row>
    <row r="76" spans="13:20" x14ac:dyDescent="0.35">
      <c r="M76" s="122" t="str">
        <f t="shared" si="12"/>
        <v/>
      </c>
      <c r="N76" s="137" t="str">
        <f t="shared" si="10"/>
        <v/>
      </c>
      <c r="O76" s="134" t="str">
        <f t="shared" si="11"/>
        <v/>
      </c>
      <c r="P76" s="134"/>
      <c r="Q76" s="122" t="str">
        <f t="shared" si="13"/>
        <v/>
      </c>
      <c r="R76" s="134" t="str">
        <f t="shared" si="14"/>
        <v/>
      </c>
      <c r="S76" s="137" t="str">
        <f t="shared" si="15"/>
        <v/>
      </c>
      <c r="T76" s="138" t="str">
        <f t="shared" si="16"/>
        <v/>
      </c>
    </row>
    <row r="77" spans="13:20" x14ac:dyDescent="0.35">
      <c r="M77" s="122" t="str">
        <f t="shared" si="12"/>
        <v/>
      </c>
      <c r="N77" s="137" t="str">
        <f t="shared" si="10"/>
        <v/>
      </c>
      <c r="O77" s="134" t="str">
        <f t="shared" si="11"/>
        <v/>
      </c>
      <c r="P77" s="134"/>
      <c r="Q77" s="122" t="str">
        <f t="shared" si="13"/>
        <v/>
      </c>
      <c r="R77" s="134" t="str">
        <f t="shared" si="14"/>
        <v/>
      </c>
      <c r="S77" s="137" t="str">
        <f t="shared" si="15"/>
        <v/>
      </c>
      <c r="T77" s="138" t="str">
        <f t="shared" si="16"/>
        <v/>
      </c>
    </row>
    <row r="78" spans="13:20" x14ac:dyDescent="0.35">
      <c r="M78" s="122" t="str">
        <f t="shared" si="12"/>
        <v/>
      </c>
      <c r="N78" s="137" t="str">
        <f t="shared" si="10"/>
        <v/>
      </c>
      <c r="O78" s="134" t="str">
        <f t="shared" si="11"/>
        <v/>
      </c>
      <c r="P78" s="134"/>
      <c r="Q78" s="122" t="str">
        <f t="shared" si="13"/>
        <v/>
      </c>
      <c r="R78" s="134" t="str">
        <f t="shared" si="14"/>
        <v/>
      </c>
      <c r="S78" s="137" t="str">
        <f t="shared" si="15"/>
        <v/>
      </c>
      <c r="T78" s="138" t="str">
        <f t="shared" si="16"/>
        <v/>
      </c>
    </row>
    <row r="79" spans="13:20" x14ac:dyDescent="0.35">
      <c r="M79" s="122" t="str">
        <f t="shared" si="12"/>
        <v/>
      </c>
      <c r="N79" s="137" t="str">
        <f t="shared" si="10"/>
        <v/>
      </c>
      <c r="O79" s="134" t="str">
        <f t="shared" si="11"/>
        <v/>
      </c>
      <c r="P79" s="134"/>
      <c r="Q79" s="122" t="str">
        <f t="shared" si="13"/>
        <v/>
      </c>
      <c r="R79" s="134" t="str">
        <f t="shared" si="14"/>
        <v/>
      </c>
      <c r="S79" s="137" t="str">
        <f t="shared" si="15"/>
        <v/>
      </c>
      <c r="T79" s="138" t="str">
        <f t="shared" si="16"/>
        <v/>
      </c>
    </row>
    <row r="80" spans="13:20" x14ac:dyDescent="0.35">
      <c r="M80" s="122" t="str">
        <f t="shared" si="12"/>
        <v/>
      </c>
      <c r="N80" s="137" t="str">
        <f t="shared" si="10"/>
        <v/>
      </c>
      <c r="O80" s="134" t="str">
        <f t="shared" si="11"/>
        <v/>
      </c>
      <c r="P80" s="134"/>
      <c r="Q80" s="122" t="str">
        <f t="shared" si="13"/>
        <v/>
      </c>
      <c r="R80" s="134" t="str">
        <f t="shared" si="14"/>
        <v/>
      </c>
      <c r="S80" s="137" t="str">
        <f t="shared" si="15"/>
        <v/>
      </c>
      <c r="T80" s="138" t="str">
        <f t="shared" si="16"/>
        <v/>
      </c>
    </row>
    <row r="81" spans="13:20" x14ac:dyDescent="0.35">
      <c r="M81" s="122" t="str">
        <f t="shared" si="12"/>
        <v/>
      </c>
      <c r="N81" s="137" t="str">
        <f t="shared" si="10"/>
        <v/>
      </c>
      <c r="O81" s="134" t="str">
        <f t="shared" si="11"/>
        <v/>
      </c>
      <c r="P81" s="134"/>
      <c r="Q81" s="122" t="str">
        <f t="shared" si="13"/>
        <v/>
      </c>
      <c r="R81" s="134" t="str">
        <f t="shared" si="14"/>
        <v/>
      </c>
      <c r="S81" s="137" t="str">
        <f t="shared" si="15"/>
        <v/>
      </c>
      <c r="T81" s="138" t="str">
        <f t="shared" si="16"/>
        <v/>
      </c>
    </row>
    <row r="82" spans="13:20" x14ac:dyDescent="0.35">
      <c r="M82" s="122" t="str">
        <f t="shared" si="12"/>
        <v/>
      </c>
      <c r="N82" s="137" t="str">
        <f t="shared" si="10"/>
        <v/>
      </c>
      <c r="O82" s="134" t="str">
        <f t="shared" si="11"/>
        <v/>
      </c>
      <c r="P82" s="134"/>
      <c r="Q82" s="122" t="str">
        <f t="shared" si="13"/>
        <v/>
      </c>
      <c r="R82" s="134" t="str">
        <f t="shared" si="14"/>
        <v/>
      </c>
      <c r="S82" s="137" t="str">
        <f t="shared" si="15"/>
        <v/>
      </c>
      <c r="T82" s="138" t="str">
        <f t="shared" si="16"/>
        <v/>
      </c>
    </row>
    <row r="83" spans="13:20" x14ac:dyDescent="0.35">
      <c r="M83" s="122" t="str">
        <f t="shared" si="12"/>
        <v/>
      </c>
      <c r="N83" s="137" t="str">
        <f t="shared" si="10"/>
        <v/>
      </c>
      <c r="O83" s="134" t="str">
        <f t="shared" si="11"/>
        <v/>
      </c>
      <c r="P83" s="134"/>
      <c r="Q83" s="122" t="str">
        <f t="shared" si="13"/>
        <v/>
      </c>
      <c r="R83" s="134" t="str">
        <f t="shared" si="14"/>
        <v/>
      </c>
      <c r="S83" s="137" t="str">
        <f t="shared" si="15"/>
        <v/>
      </c>
      <c r="T83" s="138" t="str">
        <f t="shared" si="16"/>
        <v/>
      </c>
    </row>
    <row r="84" spans="13:20" x14ac:dyDescent="0.35">
      <c r="M84" s="122" t="str">
        <f t="shared" si="12"/>
        <v/>
      </c>
      <c r="N84" s="137" t="str">
        <f t="shared" si="10"/>
        <v/>
      </c>
      <c r="O84" s="134" t="str">
        <f t="shared" si="11"/>
        <v/>
      </c>
      <c r="P84" s="134"/>
      <c r="Q84" s="122" t="str">
        <f t="shared" si="13"/>
        <v/>
      </c>
      <c r="R84" s="134" t="str">
        <f t="shared" si="14"/>
        <v/>
      </c>
      <c r="S84" s="137" t="str">
        <f t="shared" si="15"/>
        <v/>
      </c>
      <c r="T84" s="138" t="str">
        <f t="shared" si="16"/>
        <v/>
      </c>
    </row>
    <row r="85" spans="13:20" x14ac:dyDescent="0.35">
      <c r="M85" s="122" t="str">
        <f t="shared" si="12"/>
        <v/>
      </c>
      <c r="N85" s="137" t="str">
        <f t="shared" si="10"/>
        <v/>
      </c>
      <c r="O85" s="134" t="str">
        <f t="shared" si="11"/>
        <v/>
      </c>
      <c r="P85" s="134"/>
      <c r="Q85" s="122" t="str">
        <f t="shared" si="13"/>
        <v/>
      </c>
      <c r="R85" s="134" t="str">
        <f t="shared" si="14"/>
        <v/>
      </c>
      <c r="S85" s="137" t="str">
        <f t="shared" si="15"/>
        <v/>
      </c>
      <c r="T85" s="138" t="str">
        <f t="shared" si="16"/>
        <v/>
      </c>
    </row>
    <row r="86" spans="13:20" x14ac:dyDescent="0.35">
      <c r="M86" s="122" t="str">
        <f t="shared" si="12"/>
        <v/>
      </c>
      <c r="N86" s="137" t="str">
        <f t="shared" si="10"/>
        <v/>
      </c>
      <c r="O86" s="134" t="str">
        <f t="shared" si="11"/>
        <v/>
      </c>
      <c r="P86" s="134"/>
      <c r="Q86" s="122" t="str">
        <f t="shared" si="13"/>
        <v/>
      </c>
      <c r="R86" s="134" t="str">
        <f t="shared" si="14"/>
        <v/>
      </c>
      <c r="S86" s="137" t="str">
        <f t="shared" si="15"/>
        <v/>
      </c>
      <c r="T86" s="138" t="str">
        <f t="shared" si="16"/>
        <v/>
      </c>
    </row>
    <row r="87" spans="13:20" x14ac:dyDescent="0.35">
      <c r="M87" s="122" t="str">
        <f t="shared" si="12"/>
        <v/>
      </c>
      <c r="N87" s="137" t="str">
        <f t="shared" si="10"/>
        <v/>
      </c>
      <c r="O87" s="134" t="str">
        <f t="shared" si="11"/>
        <v/>
      </c>
      <c r="P87" s="134"/>
      <c r="Q87" s="122" t="str">
        <f t="shared" si="13"/>
        <v/>
      </c>
      <c r="R87" s="134" t="str">
        <f t="shared" si="14"/>
        <v/>
      </c>
      <c r="S87" s="137" t="str">
        <f t="shared" si="15"/>
        <v/>
      </c>
      <c r="T87" s="138" t="str">
        <f t="shared" si="16"/>
        <v/>
      </c>
    </row>
    <row r="88" spans="13:20" x14ac:dyDescent="0.35">
      <c r="M88" s="122" t="str">
        <f t="shared" si="12"/>
        <v/>
      </c>
      <c r="N88" s="137" t="str">
        <f t="shared" si="10"/>
        <v/>
      </c>
      <c r="O88" s="134" t="str">
        <f t="shared" si="11"/>
        <v/>
      </c>
      <c r="P88" s="134"/>
      <c r="Q88" s="122" t="str">
        <f t="shared" si="13"/>
        <v/>
      </c>
      <c r="R88" s="134" t="str">
        <f t="shared" si="14"/>
        <v/>
      </c>
      <c r="S88" s="137" t="str">
        <f t="shared" si="15"/>
        <v/>
      </c>
      <c r="T88" s="138" t="str">
        <f t="shared" si="16"/>
        <v/>
      </c>
    </row>
    <row r="89" spans="13:20" x14ac:dyDescent="0.35">
      <c r="M89" s="122" t="str">
        <f t="shared" si="12"/>
        <v/>
      </c>
      <c r="N89" s="137" t="str">
        <f t="shared" si="10"/>
        <v/>
      </c>
      <c r="O89" s="134" t="str">
        <f t="shared" si="11"/>
        <v/>
      </c>
      <c r="P89" s="134"/>
      <c r="Q89" s="122" t="str">
        <f t="shared" si="13"/>
        <v/>
      </c>
      <c r="R89" s="134" t="str">
        <f t="shared" si="14"/>
        <v/>
      </c>
      <c r="S89" s="137" t="str">
        <f t="shared" si="15"/>
        <v/>
      </c>
      <c r="T89" s="138" t="str">
        <f t="shared" si="16"/>
        <v/>
      </c>
    </row>
    <row r="90" spans="13:20" x14ac:dyDescent="0.35">
      <c r="M90" s="122" t="str">
        <f t="shared" si="12"/>
        <v/>
      </c>
      <c r="N90" s="137" t="str">
        <f t="shared" si="10"/>
        <v/>
      </c>
      <c r="O90" s="134" t="str">
        <f t="shared" si="11"/>
        <v/>
      </c>
      <c r="P90" s="134"/>
      <c r="Q90" s="122" t="str">
        <f t="shared" si="13"/>
        <v/>
      </c>
      <c r="R90" s="134" t="str">
        <f t="shared" si="14"/>
        <v/>
      </c>
      <c r="S90" s="137" t="str">
        <f t="shared" si="15"/>
        <v/>
      </c>
      <c r="T90" s="138" t="str">
        <f t="shared" si="16"/>
        <v/>
      </c>
    </row>
    <row r="91" spans="13:20" x14ac:dyDescent="0.35">
      <c r="M91" s="122" t="str">
        <f t="shared" si="12"/>
        <v/>
      </c>
      <c r="N91" s="137" t="str">
        <f t="shared" si="10"/>
        <v/>
      </c>
      <c r="O91" s="134" t="str">
        <f t="shared" si="11"/>
        <v/>
      </c>
      <c r="P91" s="134"/>
      <c r="Q91" s="122" t="str">
        <f t="shared" si="13"/>
        <v/>
      </c>
      <c r="R91" s="134" t="str">
        <f t="shared" si="14"/>
        <v/>
      </c>
      <c r="S91" s="137" t="str">
        <f t="shared" si="15"/>
        <v/>
      </c>
      <c r="T91" s="138" t="str">
        <f t="shared" si="16"/>
        <v/>
      </c>
    </row>
    <row r="92" spans="13:20" x14ac:dyDescent="0.35">
      <c r="M92" s="122" t="str">
        <f t="shared" si="12"/>
        <v/>
      </c>
      <c r="N92" s="137" t="str">
        <f t="shared" si="10"/>
        <v/>
      </c>
      <c r="O92" s="134" t="str">
        <f t="shared" si="11"/>
        <v/>
      </c>
      <c r="P92" s="134"/>
      <c r="Q92" s="122" t="str">
        <f t="shared" si="13"/>
        <v/>
      </c>
      <c r="R92" s="134" t="str">
        <f t="shared" si="14"/>
        <v/>
      </c>
      <c r="S92" s="137" t="str">
        <f t="shared" si="15"/>
        <v/>
      </c>
      <c r="T92" s="138" t="str">
        <f t="shared" si="16"/>
        <v/>
      </c>
    </row>
    <row r="93" spans="13:20" x14ac:dyDescent="0.35">
      <c r="M93" s="122" t="str">
        <f t="shared" si="12"/>
        <v/>
      </c>
      <c r="N93" s="137" t="str">
        <f t="shared" si="10"/>
        <v/>
      </c>
      <c r="O93" s="134" t="str">
        <f t="shared" si="11"/>
        <v/>
      </c>
      <c r="P93" s="134"/>
      <c r="Q93" s="122" t="str">
        <f t="shared" si="13"/>
        <v/>
      </c>
      <c r="R93" s="134" t="str">
        <f t="shared" si="14"/>
        <v/>
      </c>
      <c r="S93" s="137" t="str">
        <f t="shared" si="15"/>
        <v/>
      </c>
      <c r="T93" s="138" t="str">
        <f t="shared" si="16"/>
        <v/>
      </c>
    </row>
    <row r="94" spans="13:20" x14ac:dyDescent="0.35">
      <c r="M94" s="122" t="str">
        <f t="shared" si="12"/>
        <v/>
      </c>
      <c r="N94" s="137" t="str">
        <f t="shared" si="10"/>
        <v/>
      </c>
      <c r="O94" s="134" t="str">
        <f t="shared" si="11"/>
        <v/>
      </c>
      <c r="P94" s="134"/>
      <c r="Q94" s="122" t="str">
        <f t="shared" si="13"/>
        <v/>
      </c>
      <c r="R94" s="134" t="str">
        <f t="shared" si="14"/>
        <v/>
      </c>
      <c r="S94" s="137" t="str">
        <f t="shared" si="15"/>
        <v/>
      </c>
      <c r="T94" s="138" t="str">
        <f t="shared" si="16"/>
        <v/>
      </c>
    </row>
    <row r="95" spans="13:20" x14ac:dyDescent="0.35">
      <c r="M95" s="122" t="str">
        <f t="shared" si="12"/>
        <v/>
      </c>
      <c r="N95" s="137" t="str">
        <f t="shared" si="10"/>
        <v/>
      </c>
      <c r="O95" s="134" t="str">
        <f t="shared" si="11"/>
        <v/>
      </c>
      <c r="P95" s="134"/>
      <c r="Q95" s="122" t="str">
        <f t="shared" si="13"/>
        <v/>
      </c>
      <c r="R95" s="134" t="str">
        <f t="shared" si="14"/>
        <v/>
      </c>
      <c r="S95" s="137" t="str">
        <f t="shared" si="15"/>
        <v/>
      </c>
      <c r="T95" s="138" t="str">
        <f t="shared" si="16"/>
        <v/>
      </c>
    </row>
    <row r="96" spans="13:20" x14ac:dyDescent="0.35">
      <c r="M96" s="122" t="str">
        <f t="shared" si="12"/>
        <v/>
      </c>
      <c r="N96" s="137" t="str">
        <f t="shared" si="10"/>
        <v/>
      </c>
      <c r="O96" s="134" t="str">
        <f t="shared" si="11"/>
        <v/>
      </c>
      <c r="P96" s="134"/>
      <c r="Q96" s="122" t="str">
        <f t="shared" si="13"/>
        <v/>
      </c>
      <c r="R96" s="134" t="str">
        <f t="shared" si="14"/>
        <v/>
      </c>
      <c r="S96" s="137" t="str">
        <f t="shared" si="15"/>
        <v/>
      </c>
      <c r="T96" s="138" t="str">
        <f t="shared" si="16"/>
        <v/>
      </c>
    </row>
    <row r="97" spans="13:20" x14ac:dyDescent="0.35">
      <c r="M97" s="122" t="str">
        <f t="shared" si="12"/>
        <v/>
      </c>
      <c r="N97" s="137" t="str">
        <f t="shared" si="10"/>
        <v/>
      </c>
      <c r="O97" s="134" t="str">
        <f t="shared" si="11"/>
        <v/>
      </c>
      <c r="P97" s="134"/>
      <c r="Q97" s="122" t="str">
        <f t="shared" si="13"/>
        <v/>
      </c>
      <c r="R97" s="134" t="str">
        <f t="shared" si="14"/>
        <v/>
      </c>
      <c r="S97" s="137" t="str">
        <f t="shared" si="15"/>
        <v/>
      </c>
      <c r="T97" s="138" t="str">
        <f t="shared" si="16"/>
        <v/>
      </c>
    </row>
    <row r="98" spans="13:20" x14ac:dyDescent="0.35">
      <c r="M98" s="122" t="str">
        <f t="shared" si="12"/>
        <v/>
      </c>
      <c r="N98" s="137" t="str">
        <f t="shared" si="10"/>
        <v/>
      </c>
      <c r="O98" s="134" t="str">
        <f t="shared" si="11"/>
        <v/>
      </c>
      <c r="P98" s="134"/>
      <c r="Q98" s="122" t="str">
        <f t="shared" si="13"/>
        <v/>
      </c>
      <c r="R98" s="134" t="str">
        <f t="shared" si="14"/>
        <v/>
      </c>
      <c r="S98" s="137" t="str">
        <f t="shared" si="15"/>
        <v/>
      </c>
      <c r="T98" s="138" t="str">
        <f t="shared" si="16"/>
        <v/>
      </c>
    </row>
    <row r="99" spans="13:20" x14ac:dyDescent="0.35">
      <c r="M99" s="122" t="str">
        <f t="shared" si="12"/>
        <v/>
      </c>
      <c r="N99" s="137" t="str">
        <f t="shared" si="10"/>
        <v/>
      </c>
      <c r="O99" s="134" t="str">
        <f t="shared" si="11"/>
        <v/>
      </c>
      <c r="P99" s="134"/>
      <c r="Q99" s="122" t="str">
        <f t="shared" si="13"/>
        <v/>
      </c>
      <c r="R99" s="134" t="str">
        <f t="shared" si="14"/>
        <v/>
      </c>
      <c r="S99" s="137" t="str">
        <f t="shared" si="15"/>
        <v/>
      </c>
      <c r="T99" s="138" t="str">
        <f t="shared" si="16"/>
        <v/>
      </c>
    </row>
    <row r="100" spans="13:20" x14ac:dyDescent="0.35">
      <c r="M100" s="122" t="str">
        <f t="shared" si="12"/>
        <v/>
      </c>
      <c r="N100" s="137" t="str">
        <f t="shared" si="10"/>
        <v/>
      </c>
      <c r="O100" s="134" t="str">
        <f t="shared" si="11"/>
        <v/>
      </c>
      <c r="P100" s="134"/>
      <c r="Q100" s="122" t="str">
        <f t="shared" si="13"/>
        <v/>
      </c>
      <c r="R100" s="134" t="str">
        <f t="shared" si="14"/>
        <v/>
      </c>
      <c r="S100" s="137" t="str">
        <f t="shared" si="15"/>
        <v/>
      </c>
      <c r="T100" s="138" t="str">
        <f t="shared" si="16"/>
        <v/>
      </c>
    </row>
    <row r="101" spans="13:20" x14ac:dyDescent="0.35">
      <c r="M101" s="122" t="str">
        <f t="shared" si="12"/>
        <v/>
      </c>
      <c r="N101" s="137" t="str">
        <f t="shared" si="10"/>
        <v/>
      </c>
      <c r="O101" s="134" t="str">
        <f t="shared" si="11"/>
        <v/>
      </c>
      <c r="P101" s="134"/>
      <c r="Q101" s="122" t="str">
        <f t="shared" si="13"/>
        <v/>
      </c>
      <c r="R101" s="134" t="str">
        <f t="shared" si="14"/>
        <v/>
      </c>
      <c r="S101" s="137" t="str">
        <f t="shared" si="15"/>
        <v/>
      </c>
      <c r="T101" s="138" t="str">
        <f t="shared" si="16"/>
        <v/>
      </c>
    </row>
    <row r="102" spans="13:20" x14ac:dyDescent="0.35">
      <c r="M102" s="122" t="str">
        <f t="shared" si="12"/>
        <v/>
      </c>
      <c r="N102" s="137" t="str">
        <f t="shared" si="10"/>
        <v/>
      </c>
      <c r="O102" s="134" t="str">
        <f t="shared" si="11"/>
        <v/>
      </c>
      <c r="P102" s="134"/>
      <c r="Q102" s="122" t="str">
        <f t="shared" si="13"/>
        <v/>
      </c>
      <c r="R102" s="134" t="str">
        <f t="shared" si="14"/>
        <v/>
      </c>
      <c r="S102" s="137" t="str">
        <f t="shared" si="15"/>
        <v/>
      </c>
      <c r="T102" s="138" t="str">
        <f t="shared" si="16"/>
        <v/>
      </c>
    </row>
    <row r="103" spans="13:20" x14ac:dyDescent="0.35">
      <c r="M103" s="122" t="str">
        <f t="shared" si="12"/>
        <v/>
      </c>
      <c r="N103" s="137" t="str">
        <f t="shared" si="10"/>
        <v/>
      </c>
      <c r="O103" s="134" t="str">
        <f t="shared" si="11"/>
        <v/>
      </c>
      <c r="P103" s="134"/>
      <c r="Q103" s="122" t="str">
        <f t="shared" si="13"/>
        <v/>
      </c>
      <c r="R103" s="134" t="str">
        <f t="shared" si="14"/>
        <v/>
      </c>
      <c r="S103" s="137" t="str">
        <f t="shared" si="15"/>
        <v/>
      </c>
      <c r="T103" s="138" t="str">
        <f t="shared" si="16"/>
        <v/>
      </c>
    </row>
    <row r="104" spans="13:20" x14ac:dyDescent="0.35">
      <c r="M104" s="122" t="str">
        <f t="shared" si="12"/>
        <v/>
      </c>
      <c r="N104" s="137" t="str">
        <f t="shared" si="10"/>
        <v/>
      </c>
      <c r="O104" s="134" t="str">
        <f t="shared" si="11"/>
        <v/>
      </c>
      <c r="P104" s="134"/>
      <c r="Q104" s="122" t="str">
        <f t="shared" si="13"/>
        <v/>
      </c>
      <c r="R104" s="134" t="str">
        <f t="shared" si="14"/>
        <v/>
      </c>
      <c r="S104" s="137" t="str">
        <f t="shared" si="15"/>
        <v/>
      </c>
      <c r="T104" s="138" t="str">
        <f t="shared" si="16"/>
        <v/>
      </c>
    </row>
    <row r="105" spans="13:20" x14ac:dyDescent="0.35">
      <c r="M105" s="122" t="str">
        <f t="shared" si="12"/>
        <v/>
      </c>
      <c r="N105" s="137" t="str">
        <f t="shared" si="10"/>
        <v/>
      </c>
      <c r="O105" s="134" t="str">
        <f t="shared" si="11"/>
        <v/>
      </c>
      <c r="P105" s="134"/>
      <c r="Q105" s="122" t="str">
        <f t="shared" si="13"/>
        <v/>
      </c>
      <c r="R105" s="134" t="str">
        <f t="shared" si="14"/>
        <v/>
      </c>
      <c r="S105" s="137" t="str">
        <f t="shared" si="15"/>
        <v/>
      </c>
      <c r="T105" s="138" t="str">
        <f t="shared" si="16"/>
        <v/>
      </c>
    </row>
    <row r="106" spans="13:20" x14ac:dyDescent="0.35">
      <c r="M106" s="122" t="str">
        <f t="shared" si="12"/>
        <v/>
      </c>
      <c r="N106" s="137" t="str">
        <f t="shared" si="10"/>
        <v/>
      </c>
      <c r="O106" s="134" t="str">
        <f t="shared" si="11"/>
        <v/>
      </c>
      <c r="P106" s="134"/>
      <c r="Q106" s="122" t="str">
        <f t="shared" si="13"/>
        <v/>
      </c>
      <c r="R106" s="134" t="str">
        <f t="shared" si="14"/>
        <v/>
      </c>
      <c r="S106" s="137" t="str">
        <f t="shared" si="15"/>
        <v/>
      </c>
      <c r="T106" s="138" t="str">
        <f t="shared" si="16"/>
        <v/>
      </c>
    </row>
    <row r="107" spans="13:20" x14ac:dyDescent="0.35">
      <c r="M107" s="122" t="str">
        <f t="shared" si="12"/>
        <v/>
      </c>
      <c r="N107" s="137" t="str">
        <f t="shared" si="10"/>
        <v/>
      </c>
      <c r="O107" s="134" t="str">
        <f t="shared" si="11"/>
        <v/>
      </c>
      <c r="P107" s="134"/>
      <c r="Q107" s="122" t="str">
        <f t="shared" si="13"/>
        <v/>
      </c>
      <c r="R107" s="134" t="str">
        <f t="shared" si="14"/>
        <v/>
      </c>
      <c r="S107" s="137" t="str">
        <f t="shared" si="15"/>
        <v/>
      </c>
      <c r="T107" s="138" t="str">
        <f t="shared" si="16"/>
        <v/>
      </c>
    </row>
    <row r="108" spans="13:20" x14ac:dyDescent="0.35">
      <c r="M108" s="122" t="str">
        <f t="shared" si="12"/>
        <v/>
      </c>
      <c r="N108" s="137" t="str">
        <f t="shared" si="10"/>
        <v/>
      </c>
      <c r="O108" s="134" t="str">
        <f t="shared" si="11"/>
        <v/>
      </c>
      <c r="P108" s="134"/>
      <c r="Q108" s="122" t="str">
        <f t="shared" si="13"/>
        <v/>
      </c>
      <c r="R108" s="134" t="str">
        <f t="shared" si="14"/>
        <v/>
      </c>
      <c r="S108" s="137" t="str">
        <f t="shared" si="15"/>
        <v/>
      </c>
      <c r="T108" s="138" t="str">
        <f t="shared" si="16"/>
        <v/>
      </c>
    </row>
    <row r="109" spans="13:20" x14ac:dyDescent="0.35">
      <c r="M109" s="122" t="str">
        <f t="shared" si="12"/>
        <v/>
      </c>
      <c r="N109" s="137" t="str">
        <f t="shared" si="10"/>
        <v/>
      </c>
      <c r="O109" s="134" t="str">
        <f t="shared" si="11"/>
        <v/>
      </c>
      <c r="P109" s="134"/>
      <c r="Q109" s="122" t="str">
        <f t="shared" si="13"/>
        <v/>
      </c>
      <c r="R109" s="134" t="str">
        <f t="shared" si="14"/>
        <v/>
      </c>
      <c r="S109" s="137" t="str">
        <f t="shared" si="15"/>
        <v/>
      </c>
      <c r="T109" s="138" t="str">
        <f t="shared" si="16"/>
        <v/>
      </c>
    </row>
    <row r="110" spans="13:20" x14ac:dyDescent="0.35">
      <c r="M110" s="122" t="str">
        <f t="shared" si="12"/>
        <v/>
      </c>
      <c r="N110" s="137" t="str">
        <f t="shared" si="10"/>
        <v/>
      </c>
      <c r="O110" s="134" t="str">
        <f t="shared" si="11"/>
        <v/>
      </c>
      <c r="P110" s="134"/>
      <c r="Q110" s="122" t="str">
        <f t="shared" si="13"/>
        <v/>
      </c>
      <c r="R110" s="134" t="str">
        <f t="shared" si="14"/>
        <v/>
      </c>
      <c r="S110" s="137" t="str">
        <f t="shared" si="15"/>
        <v/>
      </c>
      <c r="T110" s="138" t="str">
        <f t="shared" si="16"/>
        <v/>
      </c>
    </row>
    <row r="111" spans="13:20" x14ac:dyDescent="0.35">
      <c r="M111" s="122" t="str">
        <f t="shared" si="12"/>
        <v/>
      </c>
      <c r="N111" s="137" t="str">
        <f t="shared" si="10"/>
        <v/>
      </c>
      <c r="O111" s="134" t="str">
        <f t="shared" si="11"/>
        <v/>
      </c>
      <c r="P111" s="134"/>
      <c r="Q111" s="122" t="str">
        <f t="shared" si="13"/>
        <v/>
      </c>
      <c r="R111" s="134" t="str">
        <f t="shared" si="14"/>
        <v/>
      </c>
      <c r="S111" s="137" t="str">
        <f t="shared" si="15"/>
        <v/>
      </c>
      <c r="T111" s="138" t="str">
        <f t="shared" si="16"/>
        <v/>
      </c>
    </row>
    <row r="112" spans="13:20" x14ac:dyDescent="0.35">
      <c r="M112" s="122" t="str">
        <f t="shared" si="12"/>
        <v/>
      </c>
      <c r="N112" s="137" t="str">
        <f t="shared" si="10"/>
        <v/>
      </c>
      <c r="O112" s="134" t="str">
        <f t="shared" si="11"/>
        <v/>
      </c>
      <c r="P112" s="134"/>
      <c r="Q112" s="122" t="str">
        <f t="shared" si="13"/>
        <v/>
      </c>
      <c r="R112" s="134" t="str">
        <f t="shared" si="14"/>
        <v/>
      </c>
      <c r="S112" s="137" t="str">
        <f t="shared" si="15"/>
        <v/>
      </c>
      <c r="T112" s="138" t="str">
        <f t="shared" si="16"/>
        <v/>
      </c>
    </row>
    <row r="113" spans="13:20" x14ac:dyDescent="0.35">
      <c r="M113" s="122" t="str">
        <f t="shared" si="12"/>
        <v/>
      </c>
      <c r="N113" s="137" t="str">
        <f t="shared" si="10"/>
        <v/>
      </c>
      <c r="O113" s="134" t="str">
        <f t="shared" si="11"/>
        <v/>
      </c>
      <c r="P113" s="134"/>
      <c r="Q113" s="122" t="str">
        <f t="shared" si="13"/>
        <v/>
      </c>
      <c r="R113" s="134" t="str">
        <f t="shared" si="14"/>
        <v/>
      </c>
      <c r="S113" s="137" t="str">
        <f t="shared" si="15"/>
        <v/>
      </c>
      <c r="T113" s="138" t="str">
        <f t="shared" si="16"/>
        <v/>
      </c>
    </row>
    <row r="114" spans="13:20" x14ac:dyDescent="0.35">
      <c r="M114" s="122" t="str">
        <f t="shared" si="12"/>
        <v/>
      </c>
      <c r="N114" s="137" t="str">
        <f t="shared" si="10"/>
        <v/>
      </c>
      <c r="O114" s="134" t="str">
        <f t="shared" si="11"/>
        <v/>
      </c>
      <c r="P114" s="134"/>
      <c r="Q114" s="122" t="str">
        <f t="shared" si="13"/>
        <v/>
      </c>
      <c r="R114" s="134" t="str">
        <f t="shared" si="14"/>
        <v/>
      </c>
      <c r="S114" s="137" t="str">
        <f t="shared" si="15"/>
        <v/>
      </c>
      <c r="T114" s="138" t="str">
        <f t="shared" si="16"/>
        <v/>
      </c>
    </row>
    <row r="115" spans="13:20" x14ac:dyDescent="0.35">
      <c r="M115" s="122" t="str">
        <f t="shared" si="12"/>
        <v/>
      </c>
      <c r="N115" s="137" t="str">
        <f t="shared" si="10"/>
        <v/>
      </c>
      <c r="O115" s="134" t="str">
        <f t="shared" si="11"/>
        <v/>
      </c>
      <c r="P115" s="134"/>
      <c r="Q115" s="122" t="str">
        <f t="shared" si="13"/>
        <v/>
      </c>
      <c r="R115" s="134" t="str">
        <f t="shared" si="14"/>
        <v/>
      </c>
      <c r="S115" s="137" t="str">
        <f t="shared" si="15"/>
        <v/>
      </c>
      <c r="T115" s="138" t="str">
        <f t="shared" si="16"/>
        <v/>
      </c>
    </row>
    <row r="116" spans="13:20" x14ac:dyDescent="0.35">
      <c r="M116" s="122" t="str">
        <f t="shared" si="12"/>
        <v/>
      </c>
      <c r="N116" s="137" t="str">
        <f t="shared" si="10"/>
        <v/>
      </c>
      <c r="O116" s="134" t="str">
        <f t="shared" si="11"/>
        <v/>
      </c>
      <c r="P116" s="134"/>
      <c r="Q116" s="122" t="str">
        <f t="shared" si="13"/>
        <v/>
      </c>
      <c r="R116" s="134" t="str">
        <f t="shared" si="14"/>
        <v/>
      </c>
      <c r="S116" s="137" t="str">
        <f t="shared" si="15"/>
        <v/>
      </c>
      <c r="T116" s="138" t="str">
        <f t="shared" si="16"/>
        <v/>
      </c>
    </row>
    <row r="117" spans="13:20" x14ac:dyDescent="0.35">
      <c r="M117" s="122" t="str">
        <f t="shared" si="12"/>
        <v/>
      </c>
      <c r="N117" s="137" t="str">
        <f t="shared" si="10"/>
        <v/>
      </c>
      <c r="O117" s="134" t="str">
        <f t="shared" si="11"/>
        <v/>
      </c>
      <c r="P117" s="134"/>
      <c r="Q117" s="122" t="str">
        <f t="shared" si="13"/>
        <v/>
      </c>
      <c r="R117" s="134" t="str">
        <f t="shared" si="14"/>
        <v/>
      </c>
      <c r="S117" s="137" t="str">
        <f t="shared" si="15"/>
        <v/>
      </c>
      <c r="T117" s="138" t="str">
        <f t="shared" si="16"/>
        <v/>
      </c>
    </row>
    <row r="118" spans="13:20" x14ac:dyDescent="0.35">
      <c r="M118" s="122" t="str">
        <f t="shared" si="12"/>
        <v/>
      </c>
      <c r="N118" s="137" t="str">
        <f t="shared" si="10"/>
        <v/>
      </c>
      <c r="O118" s="134" t="str">
        <f t="shared" si="11"/>
        <v/>
      </c>
      <c r="P118" s="134"/>
      <c r="Q118" s="122" t="str">
        <f t="shared" si="13"/>
        <v/>
      </c>
      <c r="R118" s="134" t="str">
        <f t="shared" si="14"/>
        <v/>
      </c>
      <c r="S118" s="137" t="str">
        <f t="shared" si="15"/>
        <v/>
      </c>
      <c r="T118" s="138" t="str">
        <f t="shared" si="16"/>
        <v/>
      </c>
    </row>
    <row r="119" spans="13:20" x14ac:dyDescent="0.35">
      <c r="M119" s="122" t="str">
        <f t="shared" si="12"/>
        <v/>
      </c>
      <c r="N119" s="137" t="str">
        <f t="shared" si="10"/>
        <v/>
      </c>
      <c r="O119" s="134" t="str">
        <f t="shared" si="11"/>
        <v/>
      </c>
      <c r="P119" s="134"/>
      <c r="Q119" s="122" t="str">
        <f t="shared" si="13"/>
        <v/>
      </c>
      <c r="R119" s="134" t="str">
        <f t="shared" si="14"/>
        <v/>
      </c>
      <c r="S119" s="137" t="str">
        <f t="shared" si="15"/>
        <v/>
      </c>
      <c r="T119" s="138" t="str">
        <f t="shared" si="16"/>
        <v/>
      </c>
    </row>
    <row r="120" spans="13:20" x14ac:dyDescent="0.35">
      <c r="M120" s="122" t="str">
        <f t="shared" si="12"/>
        <v/>
      </c>
      <c r="N120" s="137" t="str">
        <f t="shared" si="10"/>
        <v/>
      </c>
      <c r="O120" s="134" t="str">
        <f t="shared" si="11"/>
        <v/>
      </c>
      <c r="P120" s="134"/>
      <c r="Q120" s="122" t="str">
        <f t="shared" si="13"/>
        <v/>
      </c>
      <c r="R120" s="134" t="str">
        <f t="shared" si="14"/>
        <v/>
      </c>
      <c r="S120" s="137" t="str">
        <f t="shared" si="15"/>
        <v/>
      </c>
      <c r="T120" s="138" t="str">
        <f t="shared" si="16"/>
        <v/>
      </c>
    </row>
    <row r="121" spans="13:20" x14ac:dyDescent="0.35">
      <c r="M121" s="122" t="str">
        <f t="shared" si="12"/>
        <v/>
      </c>
      <c r="N121" s="137" t="str">
        <f t="shared" si="10"/>
        <v/>
      </c>
      <c r="O121" s="134" t="str">
        <f t="shared" si="11"/>
        <v/>
      </c>
      <c r="P121" s="134"/>
      <c r="Q121" s="122" t="str">
        <f t="shared" si="13"/>
        <v/>
      </c>
      <c r="R121" s="134" t="str">
        <f t="shared" si="14"/>
        <v/>
      </c>
      <c r="S121" s="137" t="str">
        <f t="shared" si="15"/>
        <v/>
      </c>
      <c r="T121" s="138" t="str">
        <f t="shared" si="16"/>
        <v/>
      </c>
    </row>
    <row r="122" spans="13:20" x14ac:dyDescent="0.35">
      <c r="M122" s="122" t="str">
        <f t="shared" si="12"/>
        <v/>
      </c>
      <c r="N122" s="137" t="str">
        <f t="shared" si="10"/>
        <v/>
      </c>
      <c r="O122" s="134" t="str">
        <f t="shared" si="11"/>
        <v/>
      </c>
      <c r="P122" s="134"/>
      <c r="Q122" s="122" t="str">
        <f t="shared" si="13"/>
        <v/>
      </c>
      <c r="R122" s="134" t="str">
        <f t="shared" si="14"/>
        <v/>
      </c>
      <c r="S122" s="137" t="str">
        <f t="shared" si="15"/>
        <v/>
      </c>
      <c r="T122" s="138" t="str">
        <f t="shared" si="16"/>
        <v/>
      </c>
    </row>
    <row r="123" spans="13:20" x14ac:dyDescent="0.35">
      <c r="M123" s="122" t="str">
        <f t="shared" si="12"/>
        <v/>
      </c>
      <c r="N123" s="137" t="str">
        <f t="shared" si="10"/>
        <v/>
      </c>
      <c r="O123" s="134" t="str">
        <f t="shared" si="11"/>
        <v/>
      </c>
      <c r="P123" s="134"/>
      <c r="Q123" s="122" t="str">
        <f t="shared" si="13"/>
        <v/>
      </c>
      <c r="R123" s="134" t="str">
        <f t="shared" si="14"/>
        <v/>
      </c>
      <c r="S123" s="137" t="str">
        <f t="shared" si="15"/>
        <v/>
      </c>
      <c r="T123" s="138" t="str">
        <f t="shared" si="16"/>
        <v/>
      </c>
    </row>
    <row r="124" spans="13:20" x14ac:dyDescent="0.35">
      <c r="M124" s="122" t="str">
        <f t="shared" si="12"/>
        <v/>
      </c>
      <c r="N124" s="137" t="str">
        <f t="shared" si="10"/>
        <v/>
      </c>
      <c r="O124" s="134" t="str">
        <f t="shared" si="11"/>
        <v/>
      </c>
      <c r="P124" s="134"/>
      <c r="Q124" s="122" t="str">
        <f t="shared" si="13"/>
        <v/>
      </c>
      <c r="R124" s="134" t="str">
        <f t="shared" si="14"/>
        <v/>
      </c>
      <c r="S124" s="137" t="str">
        <f t="shared" si="15"/>
        <v/>
      </c>
      <c r="T124" s="138" t="str">
        <f t="shared" si="16"/>
        <v/>
      </c>
    </row>
    <row r="125" spans="13:20" x14ac:dyDescent="0.35">
      <c r="M125" s="122" t="str">
        <f t="shared" si="12"/>
        <v/>
      </c>
      <c r="N125" s="137" t="str">
        <f t="shared" si="10"/>
        <v/>
      </c>
      <c r="O125" s="134" t="str">
        <f t="shared" si="11"/>
        <v/>
      </c>
      <c r="P125" s="134"/>
      <c r="Q125" s="122" t="str">
        <f t="shared" si="13"/>
        <v/>
      </c>
      <c r="R125" s="134" t="str">
        <f t="shared" si="14"/>
        <v/>
      </c>
      <c r="S125" s="137" t="str">
        <f t="shared" si="15"/>
        <v/>
      </c>
      <c r="T125" s="138" t="str">
        <f t="shared" si="16"/>
        <v/>
      </c>
    </row>
    <row r="126" spans="13:20" x14ac:dyDescent="0.35">
      <c r="M126" s="122" t="str">
        <f t="shared" si="12"/>
        <v/>
      </c>
      <c r="N126" s="137" t="str">
        <f t="shared" si="10"/>
        <v/>
      </c>
      <c r="O126" s="134" t="str">
        <f t="shared" si="11"/>
        <v/>
      </c>
      <c r="P126" s="134"/>
      <c r="Q126" s="122" t="str">
        <f t="shared" si="13"/>
        <v/>
      </c>
      <c r="R126" s="134" t="str">
        <f t="shared" si="14"/>
        <v/>
      </c>
      <c r="S126" s="137" t="str">
        <f t="shared" si="15"/>
        <v/>
      </c>
      <c r="T126" s="138" t="str">
        <f t="shared" si="16"/>
        <v/>
      </c>
    </row>
    <row r="127" spans="13:20" x14ac:dyDescent="0.35">
      <c r="M127" s="122" t="str">
        <f t="shared" si="12"/>
        <v/>
      </c>
      <c r="N127" s="137" t="str">
        <f t="shared" si="10"/>
        <v/>
      </c>
      <c r="O127" s="134" t="str">
        <f t="shared" si="11"/>
        <v/>
      </c>
      <c r="P127" s="134"/>
      <c r="Q127" s="122" t="str">
        <f t="shared" si="13"/>
        <v/>
      </c>
      <c r="R127" s="134" t="str">
        <f t="shared" si="14"/>
        <v/>
      </c>
      <c r="S127" s="137" t="str">
        <f t="shared" si="15"/>
        <v/>
      </c>
      <c r="T127" s="138" t="str">
        <f t="shared" si="16"/>
        <v/>
      </c>
    </row>
    <row r="128" spans="13:20" x14ac:dyDescent="0.35">
      <c r="M128" s="122" t="str">
        <f t="shared" si="12"/>
        <v/>
      </c>
      <c r="N128" s="137" t="str">
        <f t="shared" si="10"/>
        <v/>
      </c>
      <c r="O128" s="134" t="str">
        <f t="shared" si="11"/>
        <v/>
      </c>
      <c r="P128" s="134"/>
      <c r="Q128" s="122" t="str">
        <f t="shared" si="13"/>
        <v/>
      </c>
      <c r="R128" s="134" t="str">
        <f t="shared" si="14"/>
        <v/>
      </c>
      <c r="S128" s="137" t="str">
        <f t="shared" si="15"/>
        <v/>
      </c>
      <c r="T128" s="138" t="str">
        <f t="shared" si="16"/>
        <v/>
      </c>
    </row>
    <row r="129" spans="13:20" x14ac:dyDescent="0.35">
      <c r="M129" s="122" t="str">
        <f t="shared" si="12"/>
        <v/>
      </c>
      <c r="N129" s="137" t="str">
        <f t="shared" si="10"/>
        <v/>
      </c>
      <c r="O129" s="134" t="str">
        <f t="shared" si="11"/>
        <v/>
      </c>
      <c r="P129" s="134"/>
      <c r="Q129" s="122" t="str">
        <f t="shared" si="13"/>
        <v/>
      </c>
      <c r="R129" s="134" t="str">
        <f t="shared" si="14"/>
        <v/>
      </c>
      <c r="S129" s="137" t="str">
        <f t="shared" si="15"/>
        <v/>
      </c>
      <c r="T129" s="138" t="str">
        <f t="shared" si="16"/>
        <v/>
      </c>
    </row>
    <row r="130" spans="13:20" x14ac:dyDescent="0.35">
      <c r="M130" s="122" t="str">
        <f t="shared" si="12"/>
        <v/>
      </c>
      <c r="N130" s="137" t="str">
        <f t="shared" si="10"/>
        <v/>
      </c>
      <c r="O130" s="134" t="str">
        <f t="shared" si="11"/>
        <v/>
      </c>
      <c r="P130" s="134"/>
      <c r="Q130" s="122" t="str">
        <f t="shared" si="13"/>
        <v/>
      </c>
      <c r="R130" s="134" t="str">
        <f t="shared" si="14"/>
        <v/>
      </c>
      <c r="S130" s="137" t="str">
        <f t="shared" si="15"/>
        <v/>
      </c>
      <c r="T130" s="138" t="str">
        <f t="shared" si="16"/>
        <v/>
      </c>
    </row>
    <row r="131" spans="13:20" x14ac:dyDescent="0.35">
      <c r="M131" s="122" t="str">
        <f t="shared" si="12"/>
        <v/>
      </c>
      <c r="N131" s="137" t="str">
        <f t="shared" si="10"/>
        <v/>
      </c>
      <c r="O131" s="134" t="str">
        <f t="shared" si="11"/>
        <v/>
      </c>
      <c r="P131" s="134"/>
      <c r="Q131" s="122" t="str">
        <f t="shared" si="13"/>
        <v/>
      </c>
      <c r="R131" s="134" t="str">
        <f t="shared" si="14"/>
        <v/>
      </c>
      <c r="S131" s="137" t="str">
        <f t="shared" si="15"/>
        <v/>
      </c>
      <c r="T131" s="138" t="str">
        <f t="shared" si="16"/>
        <v/>
      </c>
    </row>
    <row r="132" spans="13:20" x14ac:dyDescent="0.35">
      <c r="M132" s="122" t="str">
        <f t="shared" si="12"/>
        <v/>
      </c>
      <c r="N132" s="137" t="str">
        <f t="shared" si="10"/>
        <v/>
      </c>
      <c r="O132" s="134" t="str">
        <f t="shared" si="11"/>
        <v/>
      </c>
      <c r="P132" s="134"/>
      <c r="Q132" s="122" t="str">
        <f t="shared" si="13"/>
        <v/>
      </c>
      <c r="R132" s="134" t="str">
        <f t="shared" si="14"/>
        <v/>
      </c>
      <c r="S132" s="137" t="str">
        <f t="shared" si="15"/>
        <v/>
      </c>
      <c r="T132" s="138" t="str">
        <f t="shared" si="16"/>
        <v/>
      </c>
    </row>
    <row r="133" spans="13:20" x14ac:dyDescent="0.35">
      <c r="M133" s="122" t="str">
        <f t="shared" si="12"/>
        <v/>
      </c>
      <c r="N133" s="137" t="str">
        <f t="shared" ref="N133:N196" si="17">IF(M133&lt;&gt;"",INDEX(Grade,M133)+M133*0.000001,"")</f>
        <v/>
      </c>
      <c r="O133" s="134" t="str">
        <f t="shared" ref="O133:O196" si="18">IF(M133&lt;&gt;"",RANK(N133,grade___original,1),"")</f>
        <v/>
      </c>
      <c r="P133" s="134"/>
      <c r="Q133" s="122" t="str">
        <f t="shared" si="13"/>
        <v/>
      </c>
      <c r="R133" s="134" t="str">
        <f t="shared" si="14"/>
        <v/>
      </c>
      <c r="S133" s="137" t="str">
        <f t="shared" si="15"/>
        <v/>
      </c>
      <c r="T133" s="138" t="str">
        <f t="shared" si="16"/>
        <v/>
      </c>
    </row>
    <row r="134" spans="13:20" x14ac:dyDescent="0.35">
      <c r="M134" s="122" t="str">
        <f t="shared" ref="M134:M197" si="19">IF(M133&lt;&gt;"",IF(Number_of_participants&gt;=(M133+1),(M133+1),""),"")</f>
        <v/>
      </c>
      <c r="N134" s="137" t="str">
        <f t="shared" si="17"/>
        <v/>
      </c>
      <c r="O134" s="134" t="str">
        <f t="shared" si="18"/>
        <v/>
      </c>
      <c r="P134" s="134"/>
      <c r="Q134" s="122" t="str">
        <f t="shared" ref="Q134:Q197" si="20">IF(Q133&lt;&gt;"",IF(Number_of_participants&gt;=(Q133+1),(Q133+1),""),"")</f>
        <v/>
      </c>
      <c r="R134" s="134" t="str">
        <f t="shared" ref="R134:R197" si="21">IF(Q134&lt;&gt;"",VLOOKUP(Q134,$O$5:$Q$1004,3,FALSE),"")</f>
        <v/>
      </c>
      <c r="S134" s="137" t="str">
        <f t="shared" ref="S134:S197" si="22">IF(Q134&lt;&gt;"",ROUND(VLOOKUP(R134,$M$5:$N$1004,2,FALSE),4),"")</f>
        <v/>
      </c>
      <c r="T134" s="138" t="str">
        <f t="shared" ref="T134:T197" si="23">IF(Q134&lt;&gt;"",FLOOR(S134,1),"")</f>
        <v/>
      </c>
    </row>
    <row r="135" spans="13:20" x14ac:dyDescent="0.35">
      <c r="M135" s="122" t="str">
        <f t="shared" si="19"/>
        <v/>
      </c>
      <c r="N135" s="137" t="str">
        <f t="shared" si="17"/>
        <v/>
      </c>
      <c r="O135" s="134" t="str">
        <f t="shared" si="18"/>
        <v/>
      </c>
      <c r="P135" s="134"/>
      <c r="Q135" s="122" t="str">
        <f t="shared" si="20"/>
        <v/>
      </c>
      <c r="R135" s="134" t="str">
        <f t="shared" si="21"/>
        <v/>
      </c>
      <c r="S135" s="137" t="str">
        <f t="shared" si="22"/>
        <v/>
      </c>
      <c r="T135" s="138" t="str">
        <f t="shared" si="23"/>
        <v/>
      </c>
    </row>
    <row r="136" spans="13:20" x14ac:dyDescent="0.35">
      <c r="M136" s="122" t="str">
        <f t="shared" si="19"/>
        <v/>
      </c>
      <c r="N136" s="137" t="str">
        <f t="shared" si="17"/>
        <v/>
      </c>
      <c r="O136" s="134" t="str">
        <f t="shared" si="18"/>
        <v/>
      </c>
      <c r="P136" s="134"/>
      <c r="Q136" s="122" t="str">
        <f t="shared" si="20"/>
        <v/>
      </c>
      <c r="R136" s="134" t="str">
        <f t="shared" si="21"/>
        <v/>
      </c>
      <c r="S136" s="137" t="str">
        <f t="shared" si="22"/>
        <v/>
      </c>
      <c r="T136" s="138" t="str">
        <f t="shared" si="23"/>
        <v/>
      </c>
    </row>
    <row r="137" spans="13:20" x14ac:dyDescent="0.35">
      <c r="M137" s="122" t="str">
        <f t="shared" si="19"/>
        <v/>
      </c>
      <c r="N137" s="137" t="str">
        <f t="shared" si="17"/>
        <v/>
      </c>
      <c r="O137" s="134" t="str">
        <f t="shared" si="18"/>
        <v/>
      </c>
      <c r="P137" s="134"/>
      <c r="Q137" s="122" t="str">
        <f t="shared" si="20"/>
        <v/>
      </c>
      <c r="R137" s="134" t="str">
        <f t="shared" si="21"/>
        <v/>
      </c>
      <c r="S137" s="137" t="str">
        <f t="shared" si="22"/>
        <v/>
      </c>
      <c r="T137" s="138" t="str">
        <f t="shared" si="23"/>
        <v/>
      </c>
    </row>
    <row r="138" spans="13:20" x14ac:dyDescent="0.35">
      <c r="M138" s="122" t="str">
        <f t="shared" si="19"/>
        <v/>
      </c>
      <c r="N138" s="137" t="str">
        <f t="shared" si="17"/>
        <v/>
      </c>
      <c r="O138" s="134" t="str">
        <f t="shared" si="18"/>
        <v/>
      </c>
      <c r="P138" s="134"/>
      <c r="Q138" s="122" t="str">
        <f t="shared" si="20"/>
        <v/>
      </c>
      <c r="R138" s="134" t="str">
        <f t="shared" si="21"/>
        <v/>
      </c>
      <c r="S138" s="137" t="str">
        <f t="shared" si="22"/>
        <v/>
      </c>
      <c r="T138" s="138" t="str">
        <f t="shared" si="23"/>
        <v/>
      </c>
    </row>
    <row r="139" spans="13:20" x14ac:dyDescent="0.35">
      <c r="M139" s="122" t="str">
        <f t="shared" si="19"/>
        <v/>
      </c>
      <c r="N139" s="137" t="str">
        <f t="shared" si="17"/>
        <v/>
      </c>
      <c r="O139" s="134" t="str">
        <f t="shared" si="18"/>
        <v/>
      </c>
      <c r="P139" s="134"/>
      <c r="Q139" s="122" t="str">
        <f t="shared" si="20"/>
        <v/>
      </c>
      <c r="R139" s="134" t="str">
        <f t="shared" si="21"/>
        <v/>
      </c>
      <c r="S139" s="137" t="str">
        <f t="shared" si="22"/>
        <v/>
      </c>
      <c r="T139" s="138" t="str">
        <f t="shared" si="23"/>
        <v/>
      </c>
    </row>
    <row r="140" spans="13:20" x14ac:dyDescent="0.35">
      <c r="M140" s="122" t="str">
        <f t="shared" si="19"/>
        <v/>
      </c>
      <c r="N140" s="137" t="str">
        <f t="shared" si="17"/>
        <v/>
      </c>
      <c r="O140" s="134" t="str">
        <f t="shared" si="18"/>
        <v/>
      </c>
      <c r="P140" s="134"/>
      <c r="Q140" s="122" t="str">
        <f t="shared" si="20"/>
        <v/>
      </c>
      <c r="R140" s="134" t="str">
        <f t="shared" si="21"/>
        <v/>
      </c>
      <c r="S140" s="137" t="str">
        <f t="shared" si="22"/>
        <v/>
      </c>
      <c r="T140" s="138" t="str">
        <f t="shared" si="23"/>
        <v/>
      </c>
    </row>
    <row r="141" spans="13:20" x14ac:dyDescent="0.35">
      <c r="M141" s="122" t="str">
        <f t="shared" si="19"/>
        <v/>
      </c>
      <c r="N141" s="137" t="str">
        <f t="shared" si="17"/>
        <v/>
      </c>
      <c r="O141" s="134" t="str">
        <f t="shared" si="18"/>
        <v/>
      </c>
      <c r="P141" s="134"/>
      <c r="Q141" s="122" t="str">
        <f t="shared" si="20"/>
        <v/>
      </c>
      <c r="R141" s="134" t="str">
        <f t="shared" si="21"/>
        <v/>
      </c>
      <c r="S141" s="137" t="str">
        <f t="shared" si="22"/>
        <v/>
      </c>
      <c r="T141" s="138" t="str">
        <f t="shared" si="23"/>
        <v/>
      </c>
    </row>
    <row r="142" spans="13:20" x14ac:dyDescent="0.35">
      <c r="M142" s="122" t="str">
        <f t="shared" si="19"/>
        <v/>
      </c>
      <c r="N142" s="137" t="str">
        <f t="shared" si="17"/>
        <v/>
      </c>
      <c r="O142" s="134" t="str">
        <f t="shared" si="18"/>
        <v/>
      </c>
      <c r="P142" s="134"/>
      <c r="Q142" s="122" t="str">
        <f t="shared" si="20"/>
        <v/>
      </c>
      <c r="R142" s="134" t="str">
        <f t="shared" si="21"/>
        <v/>
      </c>
      <c r="S142" s="137" t="str">
        <f t="shared" si="22"/>
        <v/>
      </c>
      <c r="T142" s="138" t="str">
        <f t="shared" si="23"/>
        <v/>
      </c>
    </row>
    <row r="143" spans="13:20" x14ac:dyDescent="0.35">
      <c r="M143" s="122" t="str">
        <f t="shared" si="19"/>
        <v/>
      </c>
      <c r="N143" s="137" t="str">
        <f t="shared" si="17"/>
        <v/>
      </c>
      <c r="O143" s="134" t="str">
        <f t="shared" si="18"/>
        <v/>
      </c>
      <c r="P143" s="134"/>
      <c r="Q143" s="122" t="str">
        <f t="shared" si="20"/>
        <v/>
      </c>
      <c r="R143" s="134" t="str">
        <f t="shared" si="21"/>
        <v/>
      </c>
      <c r="S143" s="137" t="str">
        <f t="shared" si="22"/>
        <v/>
      </c>
      <c r="T143" s="138" t="str">
        <f t="shared" si="23"/>
        <v/>
      </c>
    </row>
    <row r="144" spans="13:20" x14ac:dyDescent="0.35">
      <c r="M144" s="122" t="str">
        <f t="shared" si="19"/>
        <v/>
      </c>
      <c r="N144" s="137" t="str">
        <f t="shared" si="17"/>
        <v/>
      </c>
      <c r="O144" s="134" t="str">
        <f t="shared" si="18"/>
        <v/>
      </c>
      <c r="P144" s="134"/>
      <c r="Q144" s="122" t="str">
        <f t="shared" si="20"/>
        <v/>
      </c>
      <c r="R144" s="134" t="str">
        <f t="shared" si="21"/>
        <v/>
      </c>
      <c r="S144" s="137" t="str">
        <f t="shared" si="22"/>
        <v/>
      </c>
      <c r="T144" s="138" t="str">
        <f t="shared" si="23"/>
        <v/>
      </c>
    </row>
    <row r="145" spans="13:20" x14ac:dyDescent="0.35">
      <c r="M145" s="122" t="str">
        <f t="shared" si="19"/>
        <v/>
      </c>
      <c r="N145" s="137" t="str">
        <f t="shared" si="17"/>
        <v/>
      </c>
      <c r="O145" s="134" t="str">
        <f t="shared" si="18"/>
        <v/>
      </c>
      <c r="P145" s="134"/>
      <c r="Q145" s="122" t="str">
        <f t="shared" si="20"/>
        <v/>
      </c>
      <c r="R145" s="134" t="str">
        <f t="shared" si="21"/>
        <v/>
      </c>
      <c r="S145" s="137" t="str">
        <f t="shared" si="22"/>
        <v/>
      </c>
      <c r="T145" s="138" t="str">
        <f t="shared" si="23"/>
        <v/>
      </c>
    </row>
    <row r="146" spans="13:20" x14ac:dyDescent="0.35">
      <c r="M146" s="122" t="str">
        <f t="shared" si="19"/>
        <v/>
      </c>
      <c r="N146" s="137" t="str">
        <f t="shared" si="17"/>
        <v/>
      </c>
      <c r="O146" s="134" t="str">
        <f t="shared" si="18"/>
        <v/>
      </c>
      <c r="P146" s="134"/>
      <c r="Q146" s="122" t="str">
        <f t="shared" si="20"/>
        <v/>
      </c>
      <c r="R146" s="134" t="str">
        <f t="shared" si="21"/>
        <v/>
      </c>
      <c r="S146" s="137" t="str">
        <f t="shared" si="22"/>
        <v/>
      </c>
      <c r="T146" s="138" t="str">
        <f t="shared" si="23"/>
        <v/>
      </c>
    </row>
    <row r="147" spans="13:20" x14ac:dyDescent="0.35">
      <c r="M147" s="122" t="str">
        <f t="shared" si="19"/>
        <v/>
      </c>
      <c r="N147" s="137" t="str">
        <f t="shared" si="17"/>
        <v/>
      </c>
      <c r="O147" s="134" t="str">
        <f t="shared" si="18"/>
        <v/>
      </c>
      <c r="P147" s="134"/>
      <c r="Q147" s="122" t="str">
        <f t="shared" si="20"/>
        <v/>
      </c>
      <c r="R147" s="134" t="str">
        <f t="shared" si="21"/>
        <v/>
      </c>
      <c r="S147" s="137" t="str">
        <f t="shared" si="22"/>
        <v/>
      </c>
      <c r="T147" s="138" t="str">
        <f t="shared" si="23"/>
        <v/>
      </c>
    </row>
    <row r="148" spans="13:20" x14ac:dyDescent="0.35">
      <c r="M148" s="122" t="str">
        <f t="shared" si="19"/>
        <v/>
      </c>
      <c r="N148" s="137" t="str">
        <f t="shared" si="17"/>
        <v/>
      </c>
      <c r="O148" s="134" t="str">
        <f t="shared" si="18"/>
        <v/>
      </c>
      <c r="P148" s="134"/>
      <c r="Q148" s="122" t="str">
        <f t="shared" si="20"/>
        <v/>
      </c>
      <c r="R148" s="134" t="str">
        <f t="shared" si="21"/>
        <v/>
      </c>
      <c r="S148" s="137" t="str">
        <f t="shared" si="22"/>
        <v/>
      </c>
      <c r="T148" s="138" t="str">
        <f t="shared" si="23"/>
        <v/>
      </c>
    </row>
    <row r="149" spans="13:20" x14ac:dyDescent="0.35">
      <c r="M149" s="122" t="str">
        <f t="shared" si="19"/>
        <v/>
      </c>
      <c r="N149" s="137" t="str">
        <f t="shared" si="17"/>
        <v/>
      </c>
      <c r="O149" s="134" t="str">
        <f t="shared" si="18"/>
        <v/>
      </c>
      <c r="P149" s="134"/>
      <c r="Q149" s="122" t="str">
        <f t="shared" si="20"/>
        <v/>
      </c>
      <c r="R149" s="134" t="str">
        <f t="shared" si="21"/>
        <v/>
      </c>
      <c r="S149" s="137" t="str">
        <f t="shared" si="22"/>
        <v/>
      </c>
      <c r="T149" s="138" t="str">
        <f t="shared" si="23"/>
        <v/>
      </c>
    </row>
    <row r="150" spans="13:20" x14ac:dyDescent="0.35">
      <c r="M150" s="122" t="str">
        <f t="shared" si="19"/>
        <v/>
      </c>
      <c r="N150" s="137" t="str">
        <f t="shared" si="17"/>
        <v/>
      </c>
      <c r="O150" s="134" t="str">
        <f t="shared" si="18"/>
        <v/>
      </c>
      <c r="P150" s="134"/>
      <c r="Q150" s="122" t="str">
        <f t="shared" si="20"/>
        <v/>
      </c>
      <c r="R150" s="134" t="str">
        <f t="shared" si="21"/>
        <v/>
      </c>
      <c r="S150" s="137" t="str">
        <f t="shared" si="22"/>
        <v/>
      </c>
      <c r="T150" s="138" t="str">
        <f t="shared" si="23"/>
        <v/>
      </c>
    </row>
    <row r="151" spans="13:20" x14ac:dyDescent="0.35">
      <c r="M151" s="122" t="str">
        <f t="shared" si="19"/>
        <v/>
      </c>
      <c r="N151" s="137" t="str">
        <f t="shared" si="17"/>
        <v/>
      </c>
      <c r="O151" s="134" t="str">
        <f t="shared" si="18"/>
        <v/>
      </c>
      <c r="P151" s="134"/>
      <c r="Q151" s="122" t="str">
        <f t="shared" si="20"/>
        <v/>
      </c>
      <c r="R151" s="134" t="str">
        <f t="shared" si="21"/>
        <v/>
      </c>
      <c r="S151" s="137" t="str">
        <f t="shared" si="22"/>
        <v/>
      </c>
      <c r="T151" s="138" t="str">
        <f t="shared" si="23"/>
        <v/>
      </c>
    </row>
    <row r="152" spans="13:20" x14ac:dyDescent="0.35">
      <c r="M152" s="122" t="str">
        <f t="shared" si="19"/>
        <v/>
      </c>
      <c r="N152" s="137" t="str">
        <f t="shared" si="17"/>
        <v/>
      </c>
      <c r="O152" s="134" t="str">
        <f t="shared" si="18"/>
        <v/>
      </c>
      <c r="P152" s="134"/>
      <c r="Q152" s="122" t="str">
        <f t="shared" si="20"/>
        <v/>
      </c>
      <c r="R152" s="134" t="str">
        <f t="shared" si="21"/>
        <v/>
      </c>
      <c r="S152" s="137" t="str">
        <f t="shared" si="22"/>
        <v/>
      </c>
      <c r="T152" s="138" t="str">
        <f t="shared" si="23"/>
        <v/>
      </c>
    </row>
    <row r="153" spans="13:20" x14ac:dyDescent="0.35">
      <c r="M153" s="122" t="str">
        <f t="shared" si="19"/>
        <v/>
      </c>
      <c r="N153" s="137" t="str">
        <f t="shared" si="17"/>
        <v/>
      </c>
      <c r="O153" s="134" t="str">
        <f t="shared" si="18"/>
        <v/>
      </c>
      <c r="P153" s="134"/>
      <c r="Q153" s="122" t="str">
        <f t="shared" si="20"/>
        <v/>
      </c>
      <c r="R153" s="134" t="str">
        <f t="shared" si="21"/>
        <v/>
      </c>
      <c r="S153" s="137" t="str">
        <f t="shared" si="22"/>
        <v/>
      </c>
      <c r="T153" s="138" t="str">
        <f t="shared" si="23"/>
        <v/>
      </c>
    </row>
    <row r="154" spans="13:20" x14ac:dyDescent="0.35">
      <c r="M154" s="122" t="str">
        <f t="shared" si="19"/>
        <v/>
      </c>
      <c r="N154" s="137" t="str">
        <f t="shared" si="17"/>
        <v/>
      </c>
      <c r="O154" s="134" t="str">
        <f t="shared" si="18"/>
        <v/>
      </c>
      <c r="P154" s="134"/>
      <c r="Q154" s="122" t="str">
        <f t="shared" si="20"/>
        <v/>
      </c>
      <c r="R154" s="134" t="str">
        <f t="shared" si="21"/>
        <v/>
      </c>
      <c r="S154" s="137" t="str">
        <f t="shared" si="22"/>
        <v/>
      </c>
      <c r="T154" s="138" t="str">
        <f t="shared" si="23"/>
        <v/>
      </c>
    </row>
    <row r="155" spans="13:20" x14ac:dyDescent="0.35">
      <c r="M155" s="122" t="str">
        <f t="shared" si="19"/>
        <v/>
      </c>
      <c r="N155" s="137" t="str">
        <f t="shared" si="17"/>
        <v/>
      </c>
      <c r="O155" s="134" t="str">
        <f t="shared" si="18"/>
        <v/>
      </c>
      <c r="P155" s="134"/>
      <c r="Q155" s="122" t="str">
        <f t="shared" si="20"/>
        <v/>
      </c>
      <c r="R155" s="134" t="str">
        <f t="shared" si="21"/>
        <v/>
      </c>
      <c r="S155" s="137" t="str">
        <f t="shared" si="22"/>
        <v/>
      </c>
      <c r="T155" s="138" t="str">
        <f t="shared" si="23"/>
        <v/>
      </c>
    </row>
    <row r="156" spans="13:20" x14ac:dyDescent="0.35">
      <c r="M156" s="122" t="str">
        <f t="shared" si="19"/>
        <v/>
      </c>
      <c r="N156" s="137" t="str">
        <f t="shared" si="17"/>
        <v/>
      </c>
      <c r="O156" s="134" t="str">
        <f t="shared" si="18"/>
        <v/>
      </c>
      <c r="P156" s="134"/>
      <c r="Q156" s="122" t="str">
        <f t="shared" si="20"/>
        <v/>
      </c>
      <c r="R156" s="134" t="str">
        <f t="shared" si="21"/>
        <v/>
      </c>
      <c r="S156" s="137" t="str">
        <f t="shared" si="22"/>
        <v/>
      </c>
      <c r="T156" s="138" t="str">
        <f t="shared" si="23"/>
        <v/>
      </c>
    </row>
    <row r="157" spans="13:20" x14ac:dyDescent="0.35">
      <c r="M157" s="122" t="str">
        <f t="shared" si="19"/>
        <v/>
      </c>
      <c r="N157" s="137" t="str">
        <f t="shared" si="17"/>
        <v/>
      </c>
      <c r="O157" s="134" t="str">
        <f t="shared" si="18"/>
        <v/>
      </c>
      <c r="P157" s="134"/>
      <c r="Q157" s="122" t="str">
        <f t="shared" si="20"/>
        <v/>
      </c>
      <c r="R157" s="134" t="str">
        <f t="shared" si="21"/>
        <v/>
      </c>
      <c r="S157" s="137" t="str">
        <f t="shared" si="22"/>
        <v/>
      </c>
      <c r="T157" s="138" t="str">
        <f t="shared" si="23"/>
        <v/>
      </c>
    </row>
    <row r="158" spans="13:20" x14ac:dyDescent="0.35">
      <c r="M158" s="122" t="str">
        <f t="shared" si="19"/>
        <v/>
      </c>
      <c r="N158" s="137" t="str">
        <f t="shared" si="17"/>
        <v/>
      </c>
      <c r="O158" s="134" t="str">
        <f t="shared" si="18"/>
        <v/>
      </c>
      <c r="P158" s="134"/>
      <c r="Q158" s="122" t="str">
        <f t="shared" si="20"/>
        <v/>
      </c>
      <c r="R158" s="134" t="str">
        <f t="shared" si="21"/>
        <v/>
      </c>
      <c r="S158" s="137" t="str">
        <f t="shared" si="22"/>
        <v/>
      </c>
      <c r="T158" s="138" t="str">
        <f t="shared" si="23"/>
        <v/>
      </c>
    </row>
    <row r="159" spans="13:20" x14ac:dyDescent="0.35">
      <c r="M159" s="122" t="str">
        <f t="shared" si="19"/>
        <v/>
      </c>
      <c r="N159" s="137" t="str">
        <f t="shared" si="17"/>
        <v/>
      </c>
      <c r="O159" s="134" t="str">
        <f t="shared" si="18"/>
        <v/>
      </c>
      <c r="P159" s="134"/>
      <c r="Q159" s="122" t="str">
        <f t="shared" si="20"/>
        <v/>
      </c>
      <c r="R159" s="134" t="str">
        <f t="shared" si="21"/>
        <v/>
      </c>
      <c r="S159" s="137" t="str">
        <f t="shared" si="22"/>
        <v/>
      </c>
      <c r="T159" s="138" t="str">
        <f t="shared" si="23"/>
        <v/>
      </c>
    </row>
    <row r="160" spans="13:20" x14ac:dyDescent="0.35">
      <c r="M160" s="122" t="str">
        <f t="shared" si="19"/>
        <v/>
      </c>
      <c r="N160" s="137" t="str">
        <f t="shared" si="17"/>
        <v/>
      </c>
      <c r="O160" s="134" t="str">
        <f t="shared" si="18"/>
        <v/>
      </c>
      <c r="P160" s="134"/>
      <c r="Q160" s="122" t="str">
        <f t="shared" si="20"/>
        <v/>
      </c>
      <c r="R160" s="134" t="str">
        <f t="shared" si="21"/>
        <v/>
      </c>
      <c r="S160" s="137" t="str">
        <f t="shared" si="22"/>
        <v/>
      </c>
      <c r="T160" s="138" t="str">
        <f t="shared" si="23"/>
        <v/>
      </c>
    </row>
    <row r="161" spans="13:20" x14ac:dyDescent="0.35">
      <c r="M161" s="122" t="str">
        <f t="shared" si="19"/>
        <v/>
      </c>
      <c r="N161" s="137" t="str">
        <f t="shared" si="17"/>
        <v/>
      </c>
      <c r="O161" s="134" t="str">
        <f t="shared" si="18"/>
        <v/>
      </c>
      <c r="P161" s="134"/>
      <c r="Q161" s="122" t="str">
        <f t="shared" si="20"/>
        <v/>
      </c>
      <c r="R161" s="134" t="str">
        <f t="shared" si="21"/>
        <v/>
      </c>
      <c r="S161" s="137" t="str">
        <f t="shared" si="22"/>
        <v/>
      </c>
      <c r="T161" s="138" t="str">
        <f t="shared" si="23"/>
        <v/>
      </c>
    </row>
    <row r="162" spans="13:20" x14ac:dyDescent="0.35">
      <c r="M162" s="122" t="str">
        <f t="shared" si="19"/>
        <v/>
      </c>
      <c r="N162" s="137" t="str">
        <f t="shared" si="17"/>
        <v/>
      </c>
      <c r="O162" s="134" t="str">
        <f t="shared" si="18"/>
        <v/>
      </c>
      <c r="P162" s="134"/>
      <c r="Q162" s="122" t="str">
        <f t="shared" si="20"/>
        <v/>
      </c>
      <c r="R162" s="134" t="str">
        <f t="shared" si="21"/>
        <v/>
      </c>
      <c r="S162" s="137" t="str">
        <f t="shared" si="22"/>
        <v/>
      </c>
      <c r="T162" s="138" t="str">
        <f t="shared" si="23"/>
        <v/>
      </c>
    </row>
    <row r="163" spans="13:20" x14ac:dyDescent="0.35">
      <c r="M163" s="122" t="str">
        <f t="shared" si="19"/>
        <v/>
      </c>
      <c r="N163" s="137" t="str">
        <f t="shared" si="17"/>
        <v/>
      </c>
      <c r="O163" s="134" t="str">
        <f t="shared" si="18"/>
        <v/>
      </c>
      <c r="P163" s="134"/>
      <c r="Q163" s="122" t="str">
        <f t="shared" si="20"/>
        <v/>
      </c>
      <c r="R163" s="134" t="str">
        <f t="shared" si="21"/>
        <v/>
      </c>
      <c r="S163" s="137" t="str">
        <f t="shared" si="22"/>
        <v/>
      </c>
      <c r="T163" s="138" t="str">
        <f t="shared" si="23"/>
        <v/>
      </c>
    </row>
    <row r="164" spans="13:20" x14ac:dyDescent="0.35">
      <c r="M164" s="122" t="str">
        <f t="shared" si="19"/>
        <v/>
      </c>
      <c r="N164" s="137" t="str">
        <f t="shared" si="17"/>
        <v/>
      </c>
      <c r="O164" s="134" t="str">
        <f t="shared" si="18"/>
        <v/>
      </c>
      <c r="P164" s="134"/>
      <c r="Q164" s="122" t="str">
        <f t="shared" si="20"/>
        <v/>
      </c>
      <c r="R164" s="134" t="str">
        <f t="shared" si="21"/>
        <v/>
      </c>
      <c r="S164" s="137" t="str">
        <f t="shared" si="22"/>
        <v/>
      </c>
      <c r="T164" s="138" t="str">
        <f t="shared" si="23"/>
        <v/>
      </c>
    </row>
    <row r="165" spans="13:20" x14ac:dyDescent="0.35">
      <c r="M165" s="122" t="str">
        <f t="shared" si="19"/>
        <v/>
      </c>
      <c r="N165" s="137" t="str">
        <f t="shared" si="17"/>
        <v/>
      </c>
      <c r="O165" s="134" t="str">
        <f t="shared" si="18"/>
        <v/>
      </c>
      <c r="P165" s="134"/>
      <c r="Q165" s="122" t="str">
        <f t="shared" si="20"/>
        <v/>
      </c>
      <c r="R165" s="134" t="str">
        <f t="shared" si="21"/>
        <v/>
      </c>
      <c r="S165" s="137" t="str">
        <f t="shared" si="22"/>
        <v/>
      </c>
      <c r="T165" s="138" t="str">
        <f t="shared" si="23"/>
        <v/>
      </c>
    </row>
    <row r="166" spans="13:20" x14ac:dyDescent="0.35">
      <c r="M166" s="122" t="str">
        <f t="shared" si="19"/>
        <v/>
      </c>
      <c r="N166" s="137" t="str">
        <f t="shared" si="17"/>
        <v/>
      </c>
      <c r="O166" s="134" t="str">
        <f t="shared" si="18"/>
        <v/>
      </c>
      <c r="P166" s="134"/>
      <c r="Q166" s="122" t="str">
        <f t="shared" si="20"/>
        <v/>
      </c>
      <c r="R166" s="134" t="str">
        <f t="shared" si="21"/>
        <v/>
      </c>
      <c r="S166" s="137" t="str">
        <f t="shared" si="22"/>
        <v/>
      </c>
      <c r="T166" s="138" t="str">
        <f t="shared" si="23"/>
        <v/>
      </c>
    </row>
    <row r="167" spans="13:20" x14ac:dyDescent="0.35">
      <c r="M167" s="122" t="str">
        <f t="shared" si="19"/>
        <v/>
      </c>
      <c r="N167" s="137" t="str">
        <f t="shared" si="17"/>
        <v/>
      </c>
      <c r="O167" s="134" t="str">
        <f t="shared" si="18"/>
        <v/>
      </c>
      <c r="P167" s="134"/>
      <c r="Q167" s="122" t="str">
        <f t="shared" si="20"/>
        <v/>
      </c>
      <c r="R167" s="134" t="str">
        <f t="shared" si="21"/>
        <v/>
      </c>
      <c r="S167" s="137" t="str">
        <f t="shared" si="22"/>
        <v/>
      </c>
      <c r="T167" s="138" t="str">
        <f t="shared" si="23"/>
        <v/>
      </c>
    </row>
    <row r="168" spans="13:20" x14ac:dyDescent="0.35">
      <c r="M168" s="122" t="str">
        <f t="shared" si="19"/>
        <v/>
      </c>
      <c r="N168" s="137" t="str">
        <f t="shared" si="17"/>
        <v/>
      </c>
      <c r="O168" s="134" t="str">
        <f t="shared" si="18"/>
        <v/>
      </c>
      <c r="P168" s="134"/>
      <c r="Q168" s="122" t="str">
        <f t="shared" si="20"/>
        <v/>
      </c>
      <c r="R168" s="134" t="str">
        <f t="shared" si="21"/>
        <v/>
      </c>
      <c r="S168" s="137" t="str">
        <f t="shared" si="22"/>
        <v/>
      </c>
      <c r="T168" s="138" t="str">
        <f t="shared" si="23"/>
        <v/>
      </c>
    </row>
    <row r="169" spans="13:20" x14ac:dyDescent="0.35">
      <c r="M169" s="122" t="str">
        <f t="shared" si="19"/>
        <v/>
      </c>
      <c r="N169" s="137" t="str">
        <f t="shared" si="17"/>
        <v/>
      </c>
      <c r="O169" s="134" t="str">
        <f t="shared" si="18"/>
        <v/>
      </c>
      <c r="P169" s="134"/>
      <c r="Q169" s="122" t="str">
        <f t="shared" si="20"/>
        <v/>
      </c>
      <c r="R169" s="134" t="str">
        <f t="shared" si="21"/>
        <v/>
      </c>
      <c r="S169" s="137" t="str">
        <f t="shared" si="22"/>
        <v/>
      </c>
      <c r="T169" s="138" t="str">
        <f t="shared" si="23"/>
        <v/>
      </c>
    </row>
    <row r="170" spans="13:20" x14ac:dyDescent="0.35">
      <c r="M170" s="122" t="str">
        <f t="shared" si="19"/>
        <v/>
      </c>
      <c r="N170" s="137" t="str">
        <f t="shared" si="17"/>
        <v/>
      </c>
      <c r="O170" s="134" t="str">
        <f t="shared" si="18"/>
        <v/>
      </c>
      <c r="P170" s="134"/>
      <c r="Q170" s="122" t="str">
        <f t="shared" si="20"/>
        <v/>
      </c>
      <c r="R170" s="134" t="str">
        <f t="shared" si="21"/>
        <v/>
      </c>
      <c r="S170" s="137" t="str">
        <f t="shared" si="22"/>
        <v/>
      </c>
      <c r="T170" s="138" t="str">
        <f t="shared" si="23"/>
        <v/>
      </c>
    </row>
    <row r="171" spans="13:20" x14ac:dyDescent="0.35">
      <c r="M171" s="122" t="str">
        <f t="shared" si="19"/>
        <v/>
      </c>
      <c r="N171" s="137" t="str">
        <f t="shared" si="17"/>
        <v/>
      </c>
      <c r="O171" s="134" t="str">
        <f t="shared" si="18"/>
        <v/>
      </c>
      <c r="P171" s="134"/>
      <c r="Q171" s="122" t="str">
        <f t="shared" si="20"/>
        <v/>
      </c>
      <c r="R171" s="134" t="str">
        <f t="shared" si="21"/>
        <v/>
      </c>
      <c r="S171" s="137" t="str">
        <f t="shared" si="22"/>
        <v/>
      </c>
      <c r="T171" s="138" t="str">
        <f t="shared" si="23"/>
        <v/>
      </c>
    </row>
    <row r="172" spans="13:20" x14ac:dyDescent="0.35">
      <c r="M172" s="122" t="str">
        <f t="shared" si="19"/>
        <v/>
      </c>
      <c r="N172" s="137" t="str">
        <f t="shared" si="17"/>
        <v/>
      </c>
      <c r="O172" s="134" t="str">
        <f t="shared" si="18"/>
        <v/>
      </c>
      <c r="P172" s="134"/>
      <c r="Q172" s="122" t="str">
        <f t="shared" si="20"/>
        <v/>
      </c>
      <c r="R172" s="134" t="str">
        <f t="shared" si="21"/>
        <v/>
      </c>
      <c r="S172" s="137" t="str">
        <f t="shared" si="22"/>
        <v/>
      </c>
      <c r="T172" s="138" t="str">
        <f t="shared" si="23"/>
        <v/>
      </c>
    </row>
    <row r="173" spans="13:20" x14ac:dyDescent="0.35">
      <c r="M173" s="122" t="str">
        <f t="shared" si="19"/>
        <v/>
      </c>
      <c r="N173" s="137" t="str">
        <f t="shared" si="17"/>
        <v/>
      </c>
      <c r="O173" s="134" t="str">
        <f t="shared" si="18"/>
        <v/>
      </c>
      <c r="P173" s="134"/>
      <c r="Q173" s="122" t="str">
        <f t="shared" si="20"/>
        <v/>
      </c>
      <c r="R173" s="134" t="str">
        <f t="shared" si="21"/>
        <v/>
      </c>
      <c r="S173" s="137" t="str">
        <f t="shared" si="22"/>
        <v/>
      </c>
      <c r="T173" s="138" t="str">
        <f t="shared" si="23"/>
        <v/>
      </c>
    </row>
    <row r="174" spans="13:20" x14ac:dyDescent="0.35">
      <c r="M174" s="122" t="str">
        <f t="shared" si="19"/>
        <v/>
      </c>
      <c r="N174" s="137" t="str">
        <f t="shared" si="17"/>
        <v/>
      </c>
      <c r="O174" s="134" t="str">
        <f t="shared" si="18"/>
        <v/>
      </c>
      <c r="P174" s="134"/>
      <c r="Q174" s="122" t="str">
        <f t="shared" si="20"/>
        <v/>
      </c>
      <c r="R174" s="134" t="str">
        <f t="shared" si="21"/>
        <v/>
      </c>
      <c r="S174" s="137" t="str">
        <f t="shared" si="22"/>
        <v/>
      </c>
      <c r="T174" s="138" t="str">
        <f t="shared" si="23"/>
        <v/>
      </c>
    </row>
    <row r="175" spans="13:20" x14ac:dyDescent="0.35">
      <c r="M175" s="122" t="str">
        <f t="shared" si="19"/>
        <v/>
      </c>
      <c r="N175" s="137" t="str">
        <f t="shared" si="17"/>
        <v/>
      </c>
      <c r="O175" s="134" t="str">
        <f t="shared" si="18"/>
        <v/>
      </c>
      <c r="P175" s="134"/>
      <c r="Q175" s="122" t="str">
        <f t="shared" si="20"/>
        <v/>
      </c>
      <c r="R175" s="134" t="str">
        <f t="shared" si="21"/>
        <v/>
      </c>
      <c r="S175" s="137" t="str">
        <f t="shared" si="22"/>
        <v/>
      </c>
      <c r="T175" s="138" t="str">
        <f t="shared" si="23"/>
        <v/>
      </c>
    </row>
    <row r="176" spans="13:20" x14ac:dyDescent="0.35">
      <c r="M176" s="122" t="str">
        <f t="shared" si="19"/>
        <v/>
      </c>
      <c r="N176" s="137" t="str">
        <f t="shared" si="17"/>
        <v/>
      </c>
      <c r="O176" s="134" t="str">
        <f t="shared" si="18"/>
        <v/>
      </c>
      <c r="P176" s="134"/>
      <c r="Q176" s="122" t="str">
        <f t="shared" si="20"/>
        <v/>
      </c>
      <c r="R176" s="134" t="str">
        <f t="shared" si="21"/>
        <v/>
      </c>
      <c r="S176" s="137" t="str">
        <f t="shared" si="22"/>
        <v/>
      </c>
      <c r="T176" s="138" t="str">
        <f t="shared" si="23"/>
        <v/>
      </c>
    </row>
    <row r="177" spans="13:20" x14ac:dyDescent="0.35">
      <c r="M177" s="122" t="str">
        <f t="shared" si="19"/>
        <v/>
      </c>
      <c r="N177" s="137" t="str">
        <f t="shared" si="17"/>
        <v/>
      </c>
      <c r="O177" s="134" t="str">
        <f t="shared" si="18"/>
        <v/>
      </c>
      <c r="P177" s="134"/>
      <c r="Q177" s="122" t="str">
        <f t="shared" si="20"/>
        <v/>
      </c>
      <c r="R177" s="134" t="str">
        <f t="shared" si="21"/>
        <v/>
      </c>
      <c r="S177" s="137" t="str">
        <f t="shared" si="22"/>
        <v/>
      </c>
      <c r="T177" s="138" t="str">
        <f t="shared" si="23"/>
        <v/>
      </c>
    </row>
    <row r="178" spans="13:20" x14ac:dyDescent="0.35">
      <c r="M178" s="122" t="str">
        <f t="shared" si="19"/>
        <v/>
      </c>
      <c r="N178" s="137" t="str">
        <f t="shared" si="17"/>
        <v/>
      </c>
      <c r="O178" s="134" t="str">
        <f t="shared" si="18"/>
        <v/>
      </c>
      <c r="P178" s="134"/>
      <c r="Q178" s="122" t="str">
        <f t="shared" si="20"/>
        <v/>
      </c>
      <c r="R178" s="134" t="str">
        <f t="shared" si="21"/>
        <v/>
      </c>
      <c r="S178" s="137" t="str">
        <f t="shared" si="22"/>
        <v/>
      </c>
      <c r="T178" s="138" t="str">
        <f t="shared" si="23"/>
        <v/>
      </c>
    </row>
    <row r="179" spans="13:20" x14ac:dyDescent="0.35">
      <c r="M179" s="122" t="str">
        <f t="shared" si="19"/>
        <v/>
      </c>
      <c r="N179" s="137" t="str">
        <f t="shared" si="17"/>
        <v/>
      </c>
      <c r="O179" s="134" t="str">
        <f t="shared" si="18"/>
        <v/>
      </c>
      <c r="P179" s="134"/>
      <c r="Q179" s="122" t="str">
        <f t="shared" si="20"/>
        <v/>
      </c>
      <c r="R179" s="134" t="str">
        <f t="shared" si="21"/>
        <v/>
      </c>
      <c r="S179" s="137" t="str">
        <f t="shared" si="22"/>
        <v/>
      </c>
      <c r="T179" s="138" t="str">
        <f t="shared" si="23"/>
        <v/>
      </c>
    </row>
    <row r="180" spans="13:20" x14ac:dyDescent="0.35">
      <c r="M180" s="122" t="str">
        <f t="shared" si="19"/>
        <v/>
      </c>
      <c r="N180" s="137" t="str">
        <f t="shared" si="17"/>
        <v/>
      </c>
      <c r="O180" s="134" t="str">
        <f t="shared" si="18"/>
        <v/>
      </c>
      <c r="P180" s="134"/>
      <c r="Q180" s="122" t="str">
        <f t="shared" si="20"/>
        <v/>
      </c>
      <c r="R180" s="134" t="str">
        <f t="shared" si="21"/>
        <v/>
      </c>
      <c r="S180" s="137" t="str">
        <f t="shared" si="22"/>
        <v/>
      </c>
      <c r="T180" s="138" t="str">
        <f t="shared" si="23"/>
        <v/>
      </c>
    </row>
    <row r="181" spans="13:20" x14ac:dyDescent="0.35">
      <c r="M181" s="122" t="str">
        <f t="shared" si="19"/>
        <v/>
      </c>
      <c r="N181" s="137" t="str">
        <f t="shared" si="17"/>
        <v/>
      </c>
      <c r="O181" s="134" t="str">
        <f t="shared" si="18"/>
        <v/>
      </c>
      <c r="P181" s="134"/>
      <c r="Q181" s="122" t="str">
        <f t="shared" si="20"/>
        <v/>
      </c>
      <c r="R181" s="134" t="str">
        <f t="shared" si="21"/>
        <v/>
      </c>
      <c r="S181" s="137" t="str">
        <f t="shared" si="22"/>
        <v/>
      </c>
      <c r="T181" s="138" t="str">
        <f t="shared" si="23"/>
        <v/>
      </c>
    </row>
    <row r="182" spans="13:20" x14ac:dyDescent="0.35">
      <c r="M182" s="122" t="str">
        <f t="shared" si="19"/>
        <v/>
      </c>
      <c r="N182" s="137" t="str">
        <f t="shared" si="17"/>
        <v/>
      </c>
      <c r="O182" s="134" t="str">
        <f t="shared" si="18"/>
        <v/>
      </c>
      <c r="P182" s="134"/>
      <c r="Q182" s="122" t="str">
        <f t="shared" si="20"/>
        <v/>
      </c>
      <c r="R182" s="134" t="str">
        <f t="shared" si="21"/>
        <v/>
      </c>
      <c r="S182" s="137" t="str">
        <f t="shared" si="22"/>
        <v/>
      </c>
      <c r="T182" s="138" t="str">
        <f t="shared" si="23"/>
        <v/>
      </c>
    </row>
    <row r="183" spans="13:20" x14ac:dyDescent="0.35">
      <c r="M183" s="122" t="str">
        <f t="shared" si="19"/>
        <v/>
      </c>
      <c r="N183" s="137" t="str">
        <f t="shared" si="17"/>
        <v/>
      </c>
      <c r="O183" s="134" t="str">
        <f t="shared" si="18"/>
        <v/>
      </c>
      <c r="P183" s="134"/>
      <c r="Q183" s="122" t="str">
        <f t="shared" si="20"/>
        <v/>
      </c>
      <c r="R183" s="134" t="str">
        <f t="shared" si="21"/>
        <v/>
      </c>
      <c r="S183" s="137" t="str">
        <f t="shared" si="22"/>
        <v/>
      </c>
      <c r="T183" s="138" t="str">
        <f t="shared" si="23"/>
        <v/>
      </c>
    </row>
    <row r="184" spans="13:20" x14ac:dyDescent="0.35">
      <c r="M184" s="122" t="str">
        <f t="shared" si="19"/>
        <v/>
      </c>
      <c r="N184" s="137" t="str">
        <f t="shared" si="17"/>
        <v/>
      </c>
      <c r="O184" s="134" t="str">
        <f t="shared" si="18"/>
        <v/>
      </c>
      <c r="P184" s="134"/>
      <c r="Q184" s="122" t="str">
        <f t="shared" si="20"/>
        <v/>
      </c>
      <c r="R184" s="134" t="str">
        <f t="shared" si="21"/>
        <v/>
      </c>
      <c r="S184" s="137" t="str">
        <f t="shared" si="22"/>
        <v/>
      </c>
      <c r="T184" s="138" t="str">
        <f t="shared" si="23"/>
        <v/>
      </c>
    </row>
    <row r="185" spans="13:20" x14ac:dyDescent="0.35">
      <c r="M185" s="122" t="str">
        <f t="shared" si="19"/>
        <v/>
      </c>
      <c r="N185" s="137" t="str">
        <f t="shared" si="17"/>
        <v/>
      </c>
      <c r="O185" s="134" t="str">
        <f t="shared" si="18"/>
        <v/>
      </c>
      <c r="P185" s="134"/>
      <c r="Q185" s="122" t="str">
        <f t="shared" si="20"/>
        <v/>
      </c>
      <c r="R185" s="134" t="str">
        <f t="shared" si="21"/>
        <v/>
      </c>
      <c r="S185" s="137" t="str">
        <f t="shared" si="22"/>
        <v/>
      </c>
      <c r="T185" s="138" t="str">
        <f t="shared" si="23"/>
        <v/>
      </c>
    </row>
    <row r="186" spans="13:20" x14ac:dyDescent="0.35">
      <c r="M186" s="122" t="str">
        <f t="shared" si="19"/>
        <v/>
      </c>
      <c r="N186" s="137" t="str">
        <f t="shared" si="17"/>
        <v/>
      </c>
      <c r="O186" s="134" t="str">
        <f t="shared" si="18"/>
        <v/>
      </c>
      <c r="P186" s="134"/>
      <c r="Q186" s="122" t="str">
        <f t="shared" si="20"/>
        <v/>
      </c>
      <c r="R186" s="134" t="str">
        <f t="shared" si="21"/>
        <v/>
      </c>
      <c r="S186" s="137" t="str">
        <f t="shared" si="22"/>
        <v/>
      </c>
      <c r="T186" s="138" t="str">
        <f t="shared" si="23"/>
        <v/>
      </c>
    </row>
    <row r="187" spans="13:20" x14ac:dyDescent="0.35">
      <c r="M187" s="122" t="str">
        <f t="shared" si="19"/>
        <v/>
      </c>
      <c r="N187" s="137" t="str">
        <f t="shared" si="17"/>
        <v/>
      </c>
      <c r="O187" s="134" t="str">
        <f t="shared" si="18"/>
        <v/>
      </c>
      <c r="P187" s="134"/>
      <c r="Q187" s="122" t="str">
        <f t="shared" si="20"/>
        <v/>
      </c>
      <c r="R187" s="134" t="str">
        <f t="shared" si="21"/>
        <v/>
      </c>
      <c r="S187" s="137" t="str">
        <f t="shared" si="22"/>
        <v/>
      </c>
      <c r="T187" s="138" t="str">
        <f t="shared" si="23"/>
        <v/>
      </c>
    </row>
    <row r="188" spans="13:20" x14ac:dyDescent="0.35">
      <c r="M188" s="122" t="str">
        <f t="shared" si="19"/>
        <v/>
      </c>
      <c r="N188" s="137" t="str">
        <f t="shared" si="17"/>
        <v/>
      </c>
      <c r="O188" s="134" t="str">
        <f t="shared" si="18"/>
        <v/>
      </c>
      <c r="P188" s="134"/>
      <c r="Q188" s="122" t="str">
        <f t="shared" si="20"/>
        <v/>
      </c>
      <c r="R188" s="134" t="str">
        <f t="shared" si="21"/>
        <v/>
      </c>
      <c r="S188" s="137" t="str">
        <f t="shared" si="22"/>
        <v/>
      </c>
      <c r="T188" s="138" t="str">
        <f t="shared" si="23"/>
        <v/>
      </c>
    </row>
    <row r="189" spans="13:20" x14ac:dyDescent="0.35">
      <c r="M189" s="122" t="str">
        <f t="shared" si="19"/>
        <v/>
      </c>
      <c r="N189" s="137" t="str">
        <f t="shared" si="17"/>
        <v/>
      </c>
      <c r="O189" s="134" t="str">
        <f t="shared" si="18"/>
        <v/>
      </c>
      <c r="P189" s="134"/>
      <c r="Q189" s="122" t="str">
        <f t="shared" si="20"/>
        <v/>
      </c>
      <c r="R189" s="134" t="str">
        <f t="shared" si="21"/>
        <v/>
      </c>
      <c r="S189" s="137" t="str">
        <f t="shared" si="22"/>
        <v/>
      </c>
      <c r="T189" s="138" t="str">
        <f t="shared" si="23"/>
        <v/>
      </c>
    </row>
    <row r="190" spans="13:20" x14ac:dyDescent="0.35">
      <c r="M190" s="122" t="str">
        <f t="shared" si="19"/>
        <v/>
      </c>
      <c r="N190" s="137" t="str">
        <f t="shared" si="17"/>
        <v/>
      </c>
      <c r="O190" s="134" t="str">
        <f t="shared" si="18"/>
        <v/>
      </c>
      <c r="P190" s="134"/>
      <c r="Q190" s="122" t="str">
        <f t="shared" si="20"/>
        <v/>
      </c>
      <c r="R190" s="134" t="str">
        <f t="shared" si="21"/>
        <v/>
      </c>
      <c r="S190" s="137" t="str">
        <f t="shared" si="22"/>
        <v/>
      </c>
      <c r="T190" s="138" t="str">
        <f t="shared" si="23"/>
        <v/>
      </c>
    </row>
    <row r="191" spans="13:20" x14ac:dyDescent="0.35">
      <c r="M191" s="122" t="str">
        <f t="shared" si="19"/>
        <v/>
      </c>
      <c r="N191" s="137" t="str">
        <f t="shared" si="17"/>
        <v/>
      </c>
      <c r="O191" s="134" t="str">
        <f t="shared" si="18"/>
        <v/>
      </c>
      <c r="P191" s="134"/>
      <c r="Q191" s="122" t="str">
        <f t="shared" si="20"/>
        <v/>
      </c>
      <c r="R191" s="134" t="str">
        <f t="shared" si="21"/>
        <v/>
      </c>
      <c r="S191" s="137" t="str">
        <f t="shared" si="22"/>
        <v/>
      </c>
      <c r="T191" s="138" t="str">
        <f t="shared" si="23"/>
        <v/>
      </c>
    </row>
    <row r="192" spans="13:20" x14ac:dyDescent="0.35">
      <c r="M192" s="122" t="str">
        <f t="shared" si="19"/>
        <v/>
      </c>
      <c r="N192" s="137" t="str">
        <f t="shared" si="17"/>
        <v/>
      </c>
      <c r="O192" s="134" t="str">
        <f t="shared" si="18"/>
        <v/>
      </c>
      <c r="P192" s="134"/>
      <c r="Q192" s="122" t="str">
        <f t="shared" si="20"/>
        <v/>
      </c>
      <c r="R192" s="134" t="str">
        <f t="shared" si="21"/>
        <v/>
      </c>
      <c r="S192" s="137" t="str">
        <f t="shared" si="22"/>
        <v/>
      </c>
      <c r="T192" s="138" t="str">
        <f t="shared" si="23"/>
        <v/>
      </c>
    </row>
    <row r="193" spans="13:20" x14ac:dyDescent="0.35">
      <c r="M193" s="122" t="str">
        <f t="shared" si="19"/>
        <v/>
      </c>
      <c r="N193" s="137" t="str">
        <f t="shared" si="17"/>
        <v/>
      </c>
      <c r="O193" s="134" t="str">
        <f t="shared" si="18"/>
        <v/>
      </c>
      <c r="P193" s="134"/>
      <c r="Q193" s="122" t="str">
        <f t="shared" si="20"/>
        <v/>
      </c>
      <c r="R193" s="134" t="str">
        <f t="shared" si="21"/>
        <v/>
      </c>
      <c r="S193" s="137" t="str">
        <f t="shared" si="22"/>
        <v/>
      </c>
      <c r="T193" s="138" t="str">
        <f t="shared" si="23"/>
        <v/>
      </c>
    </row>
    <row r="194" spans="13:20" x14ac:dyDescent="0.35">
      <c r="M194" s="122" t="str">
        <f t="shared" si="19"/>
        <v/>
      </c>
      <c r="N194" s="137" t="str">
        <f t="shared" si="17"/>
        <v/>
      </c>
      <c r="O194" s="134" t="str">
        <f t="shared" si="18"/>
        <v/>
      </c>
      <c r="P194" s="134"/>
      <c r="Q194" s="122" t="str">
        <f t="shared" si="20"/>
        <v/>
      </c>
      <c r="R194" s="134" t="str">
        <f t="shared" si="21"/>
        <v/>
      </c>
      <c r="S194" s="137" t="str">
        <f t="shared" si="22"/>
        <v/>
      </c>
      <c r="T194" s="138" t="str">
        <f t="shared" si="23"/>
        <v/>
      </c>
    </row>
    <row r="195" spans="13:20" x14ac:dyDescent="0.35">
      <c r="M195" s="122" t="str">
        <f t="shared" si="19"/>
        <v/>
      </c>
      <c r="N195" s="137" t="str">
        <f t="shared" si="17"/>
        <v/>
      </c>
      <c r="O195" s="134" t="str">
        <f t="shared" si="18"/>
        <v/>
      </c>
      <c r="P195" s="134"/>
      <c r="Q195" s="122" t="str">
        <f t="shared" si="20"/>
        <v/>
      </c>
      <c r="R195" s="134" t="str">
        <f t="shared" si="21"/>
        <v/>
      </c>
      <c r="S195" s="137" t="str">
        <f t="shared" si="22"/>
        <v/>
      </c>
      <c r="T195" s="138" t="str">
        <f t="shared" si="23"/>
        <v/>
      </c>
    </row>
    <row r="196" spans="13:20" x14ac:dyDescent="0.35">
      <c r="M196" s="122" t="str">
        <f t="shared" si="19"/>
        <v/>
      </c>
      <c r="N196" s="137" t="str">
        <f t="shared" si="17"/>
        <v/>
      </c>
      <c r="O196" s="134" t="str">
        <f t="shared" si="18"/>
        <v/>
      </c>
      <c r="P196" s="134"/>
      <c r="Q196" s="122" t="str">
        <f t="shared" si="20"/>
        <v/>
      </c>
      <c r="R196" s="134" t="str">
        <f t="shared" si="21"/>
        <v/>
      </c>
      <c r="S196" s="137" t="str">
        <f t="shared" si="22"/>
        <v/>
      </c>
      <c r="T196" s="138" t="str">
        <f t="shared" si="23"/>
        <v/>
      </c>
    </row>
    <row r="197" spans="13:20" x14ac:dyDescent="0.35">
      <c r="M197" s="122" t="str">
        <f t="shared" si="19"/>
        <v/>
      </c>
      <c r="N197" s="137" t="str">
        <f t="shared" ref="N197:N260" si="24">IF(M197&lt;&gt;"",INDEX(Grade,M197)+M197*0.000001,"")</f>
        <v/>
      </c>
      <c r="O197" s="134" t="str">
        <f t="shared" ref="O197:O260" si="25">IF(M197&lt;&gt;"",RANK(N197,grade___original,1),"")</f>
        <v/>
      </c>
      <c r="P197" s="134"/>
      <c r="Q197" s="122" t="str">
        <f t="shared" si="20"/>
        <v/>
      </c>
      <c r="R197" s="134" t="str">
        <f t="shared" si="21"/>
        <v/>
      </c>
      <c r="S197" s="137" t="str">
        <f t="shared" si="22"/>
        <v/>
      </c>
      <c r="T197" s="138" t="str">
        <f t="shared" si="23"/>
        <v/>
      </c>
    </row>
    <row r="198" spans="13:20" x14ac:dyDescent="0.35">
      <c r="M198" s="122" t="str">
        <f t="shared" ref="M198:M261" si="26">IF(M197&lt;&gt;"",IF(Number_of_participants&gt;=(M197+1),(M197+1),""),"")</f>
        <v/>
      </c>
      <c r="N198" s="137" t="str">
        <f t="shared" si="24"/>
        <v/>
      </c>
      <c r="O198" s="134" t="str">
        <f t="shared" si="25"/>
        <v/>
      </c>
      <c r="P198" s="134"/>
      <c r="Q198" s="122" t="str">
        <f t="shared" ref="Q198:Q261" si="27">IF(Q197&lt;&gt;"",IF(Number_of_participants&gt;=(Q197+1),(Q197+1),""),"")</f>
        <v/>
      </c>
      <c r="R198" s="134" t="str">
        <f t="shared" ref="R198:R261" si="28">IF(Q198&lt;&gt;"",VLOOKUP(Q198,$O$5:$Q$1004,3,FALSE),"")</f>
        <v/>
      </c>
      <c r="S198" s="137" t="str">
        <f t="shared" ref="S198:S261" si="29">IF(Q198&lt;&gt;"",ROUND(VLOOKUP(R198,$M$5:$N$1004,2,FALSE),4),"")</f>
        <v/>
      </c>
      <c r="T198" s="138" t="str">
        <f t="shared" ref="T198:T261" si="30">IF(Q198&lt;&gt;"",FLOOR(S198,1),"")</f>
        <v/>
      </c>
    </row>
    <row r="199" spans="13:20" x14ac:dyDescent="0.35">
      <c r="M199" s="122" t="str">
        <f t="shared" si="26"/>
        <v/>
      </c>
      <c r="N199" s="137" t="str">
        <f t="shared" si="24"/>
        <v/>
      </c>
      <c r="O199" s="134" t="str">
        <f t="shared" si="25"/>
        <v/>
      </c>
      <c r="P199" s="134"/>
      <c r="Q199" s="122" t="str">
        <f t="shared" si="27"/>
        <v/>
      </c>
      <c r="R199" s="134" t="str">
        <f t="shared" si="28"/>
        <v/>
      </c>
      <c r="S199" s="137" t="str">
        <f t="shared" si="29"/>
        <v/>
      </c>
      <c r="T199" s="138" t="str">
        <f t="shared" si="30"/>
        <v/>
      </c>
    </row>
    <row r="200" spans="13:20" x14ac:dyDescent="0.35">
      <c r="M200" s="122" t="str">
        <f t="shared" si="26"/>
        <v/>
      </c>
      <c r="N200" s="137" t="str">
        <f t="shared" si="24"/>
        <v/>
      </c>
      <c r="O200" s="134" t="str">
        <f t="shared" si="25"/>
        <v/>
      </c>
      <c r="P200" s="134"/>
      <c r="Q200" s="122" t="str">
        <f t="shared" si="27"/>
        <v/>
      </c>
      <c r="R200" s="134" t="str">
        <f t="shared" si="28"/>
        <v/>
      </c>
      <c r="S200" s="137" t="str">
        <f t="shared" si="29"/>
        <v/>
      </c>
      <c r="T200" s="138" t="str">
        <f t="shared" si="30"/>
        <v/>
      </c>
    </row>
    <row r="201" spans="13:20" x14ac:dyDescent="0.35">
      <c r="M201" s="122" t="str">
        <f t="shared" si="26"/>
        <v/>
      </c>
      <c r="N201" s="137" t="str">
        <f t="shared" si="24"/>
        <v/>
      </c>
      <c r="O201" s="134" t="str">
        <f t="shared" si="25"/>
        <v/>
      </c>
      <c r="P201" s="134"/>
      <c r="Q201" s="122" t="str">
        <f t="shared" si="27"/>
        <v/>
      </c>
      <c r="R201" s="134" t="str">
        <f t="shared" si="28"/>
        <v/>
      </c>
      <c r="S201" s="137" t="str">
        <f t="shared" si="29"/>
        <v/>
      </c>
      <c r="T201" s="138" t="str">
        <f t="shared" si="30"/>
        <v/>
      </c>
    </row>
    <row r="202" spans="13:20" x14ac:dyDescent="0.35">
      <c r="M202" s="122" t="str">
        <f t="shared" si="26"/>
        <v/>
      </c>
      <c r="N202" s="137" t="str">
        <f t="shared" si="24"/>
        <v/>
      </c>
      <c r="O202" s="134" t="str">
        <f t="shared" si="25"/>
        <v/>
      </c>
      <c r="P202" s="134"/>
      <c r="Q202" s="122" t="str">
        <f t="shared" si="27"/>
        <v/>
      </c>
      <c r="R202" s="134" t="str">
        <f t="shared" si="28"/>
        <v/>
      </c>
      <c r="S202" s="137" t="str">
        <f t="shared" si="29"/>
        <v/>
      </c>
      <c r="T202" s="138" t="str">
        <f t="shared" si="30"/>
        <v/>
      </c>
    </row>
    <row r="203" spans="13:20" x14ac:dyDescent="0.35">
      <c r="M203" s="122" t="str">
        <f t="shared" si="26"/>
        <v/>
      </c>
      <c r="N203" s="137" t="str">
        <f t="shared" si="24"/>
        <v/>
      </c>
      <c r="O203" s="134" t="str">
        <f t="shared" si="25"/>
        <v/>
      </c>
      <c r="P203" s="134"/>
      <c r="Q203" s="122" t="str">
        <f t="shared" si="27"/>
        <v/>
      </c>
      <c r="R203" s="134" t="str">
        <f t="shared" si="28"/>
        <v/>
      </c>
      <c r="S203" s="137" t="str">
        <f t="shared" si="29"/>
        <v/>
      </c>
      <c r="T203" s="138" t="str">
        <f t="shared" si="30"/>
        <v/>
      </c>
    </row>
    <row r="204" spans="13:20" x14ac:dyDescent="0.35">
      <c r="M204" s="122" t="str">
        <f t="shared" si="26"/>
        <v/>
      </c>
      <c r="N204" s="137" t="str">
        <f t="shared" si="24"/>
        <v/>
      </c>
      <c r="O204" s="134" t="str">
        <f t="shared" si="25"/>
        <v/>
      </c>
      <c r="P204" s="134"/>
      <c r="Q204" s="122" t="str">
        <f t="shared" si="27"/>
        <v/>
      </c>
      <c r="R204" s="134" t="str">
        <f t="shared" si="28"/>
        <v/>
      </c>
      <c r="S204" s="137" t="str">
        <f t="shared" si="29"/>
        <v/>
      </c>
      <c r="T204" s="138" t="str">
        <f t="shared" si="30"/>
        <v/>
      </c>
    </row>
    <row r="205" spans="13:20" x14ac:dyDescent="0.35">
      <c r="M205" s="122" t="str">
        <f t="shared" si="26"/>
        <v/>
      </c>
      <c r="N205" s="137" t="str">
        <f t="shared" si="24"/>
        <v/>
      </c>
      <c r="O205" s="134" t="str">
        <f t="shared" si="25"/>
        <v/>
      </c>
      <c r="P205" s="134"/>
      <c r="Q205" s="122" t="str">
        <f t="shared" si="27"/>
        <v/>
      </c>
      <c r="R205" s="134" t="str">
        <f t="shared" si="28"/>
        <v/>
      </c>
      <c r="S205" s="137" t="str">
        <f t="shared" si="29"/>
        <v/>
      </c>
      <c r="T205" s="138" t="str">
        <f t="shared" si="30"/>
        <v/>
      </c>
    </row>
    <row r="206" spans="13:20" x14ac:dyDescent="0.35">
      <c r="M206" s="122" t="str">
        <f t="shared" si="26"/>
        <v/>
      </c>
      <c r="N206" s="137" t="str">
        <f t="shared" si="24"/>
        <v/>
      </c>
      <c r="O206" s="134" t="str">
        <f t="shared" si="25"/>
        <v/>
      </c>
      <c r="P206" s="134"/>
      <c r="Q206" s="122" t="str">
        <f t="shared" si="27"/>
        <v/>
      </c>
      <c r="R206" s="134" t="str">
        <f t="shared" si="28"/>
        <v/>
      </c>
      <c r="S206" s="137" t="str">
        <f t="shared" si="29"/>
        <v/>
      </c>
      <c r="T206" s="138" t="str">
        <f t="shared" si="30"/>
        <v/>
      </c>
    </row>
    <row r="207" spans="13:20" x14ac:dyDescent="0.35">
      <c r="M207" s="122" t="str">
        <f t="shared" si="26"/>
        <v/>
      </c>
      <c r="N207" s="137" t="str">
        <f t="shared" si="24"/>
        <v/>
      </c>
      <c r="O207" s="134" t="str">
        <f t="shared" si="25"/>
        <v/>
      </c>
      <c r="P207" s="134"/>
      <c r="Q207" s="122" t="str">
        <f t="shared" si="27"/>
        <v/>
      </c>
      <c r="R207" s="134" t="str">
        <f t="shared" si="28"/>
        <v/>
      </c>
      <c r="S207" s="137" t="str">
        <f t="shared" si="29"/>
        <v/>
      </c>
      <c r="T207" s="138" t="str">
        <f t="shared" si="30"/>
        <v/>
      </c>
    </row>
    <row r="208" spans="13:20" x14ac:dyDescent="0.35">
      <c r="M208" s="122" t="str">
        <f t="shared" si="26"/>
        <v/>
      </c>
      <c r="N208" s="137" t="str">
        <f t="shared" si="24"/>
        <v/>
      </c>
      <c r="O208" s="134" t="str">
        <f t="shared" si="25"/>
        <v/>
      </c>
      <c r="P208" s="134"/>
      <c r="Q208" s="122" t="str">
        <f t="shared" si="27"/>
        <v/>
      </c>
      <c r="R208" s="134" t="str">
        <f t="shared" si="28"/>
        <v/>
      </c>
      <c r="S208" s="137" t="str">
        <f t="shared" si="29"/>
        <v/>
      </c>
      <c r="T208" s="138" t="str">
        <f t="shared" si="30"/>
        <v/>
      </c>
    </row>
    <row r="209" spans="13:20" x14ac:dyDescent="0.35">
      <c r="M209" s="122" t="str">
        <f t="shared" si="26"/>
        <v/>
      </c>
      <c r="N209" s="137" t="str">
        <f t="shared" si="24"/>
        <v/>
      </c>
      <c r="O209" s="134" t="str">
        <f t="shared" si="25"/>
        <v/>
      </c>
      <c r="P209" s="134"/>
      <c r="Q209" s="122" t="str">
        <f t="shared" si="27"/>
        <v/>
      </c>
      <c r="R209" s="134" t="str">
        <f t="shared" si="28"/>
        <v/>
      </c>
      <c r="S209" s="137" t="str">
        <f t="shared" si="29"/>
        <v/>
      </c>
      <c r="T209" s="138" t="str">
        <f t="shared" si="30"/>
        <v/>
      </c>
    </row>
    <row r="210" spans="13:20" x14ac:dyDescent="0.35">
      <c r="M210" s="122" t="str">
        <f t="shared" si="26"/>
        <v/>
      </c>
      <c r="N210" s="137" t="str">
        <f t="shared" si="24"/>
        <v/>
      </c>
      <c r="O210" s="134" t="str">
        <f t="shared" si="25"/>
        <v/>
      </c>
      <c r="P210" s="134"/>
      <c r="Q210" s="122" t="str">
        <f t="shared" si="27"/>
        <v/>
      </c>
      <c r="R210" s="134" t="str">
        <f t="shared" si="28"/>
        <v/>
      </c>
      <c r="S210" s="137" t="str">
        <f t="shared" si="29"/>
        <v/>
      </c>
      <c r="T210" s="138" t="str">
        <f t="shared" si="30"/>
        <v/>
      </c>
    </row>
    <row r="211" spans="13:20" x14ac:dyDescent="0.35">
      <c r="M211" s="122" t="str">
        <f t="shared" si="26"/>
        <v/>
      </c>
      <c r="N211" s="137" t="str">
        <f t="shared" si="24"/>
        <v/>
      </c>
      <c r="O211" s="134" t="str">
        <f t="shared" si="25"/>
        <v/>
      </c>
      <c r="P211" s="134"/>
      <c r="Q211" s="122" t="str">
        <f t="shared" si="27"/>
        <v/>
      </c>
      <c r="R211" s="134" t="str">
        <f t="shared" si="28"/>
        <v/>
      </c>
      <c r="S211" s="137" t="str">
        <f t="shared" si="29"/>
        <v/>
      </c>
      <c r="T211" s="138" t="str">
        <f t="shared" si="30"/>
        <v/>
      </c>
    </row>
    <row r="212" spans="13:20" x14ac:dyDescent="0.35">
      <c r="M212" s="122" t="str">
        <f t="shared" si="26"/>
        <v/>
      </c>
      <c r="N212" s="137" t="str">
        <f t="shared" si="24"/>
        <v/>
      </c>
      <c r="O212" s="134" t="str">
        <f t="shared" si="25"/>
        <v/>
      </c>
      <c r="P212" s="134"/>
      <c r="Q212" s="122" t="str">
        <f t="shared" si="27"/>
        <v/>
      </c>
      <c r="R212" s="134" t="str">
        <f t="shared" si="28"/>
        <v/>
      </c>
      <c r="S212" s="137" t="str">
        <f t="shared" si="29"/>
        <v/>
      </c>
      <c r="T212" s="138" t="str">
        <f t="shared" si="30"/>
        <v/>
      </c>
    </row>
    <row r="213" spans="13:20" x14ac:dyDescent="0.35">
      <c r="M213" s="122" t="str">
        <f t="shared" si="26"/>
        <v/>
      </c>
      <c r="N213" s="137" t="str">
        <f t="shared" si="24"/>
        <v/>
      </c>
      <c r="O213" s="134" t="str">
        <f t="shared" si="25"/>
        <v/>
      </c>
      <c r="P213" s="134"/>
      <c r="Q213" s="122" t="str">
        <f t="shared" si="27"/>
        <v/>
      </c>
      <c r="R213" s="134" t="str">
        <f t="shared" si="28"/>
        <v/>
      </c>
      <c r="S213" s="137" t="str">
        <f t="shared" si="29"/>
        <v/>
      </c>
      <c r="T213" s="138" t="str">
        <f t="shared" si="30"/>
        <v/>
      </c>
    </row>
    <row r="214" spans="13:20" x14ac:dyDescent="0.35">
      <c r="M214" s="122" t="str">
        <f t="shared" si="26"/>
        <v/>
      </c>
      <c r="N214" s="137" t="str">
        <f t="shared" si="24"/>
        <v/>
      </c>
      <c r="O214" s="134" t="str">
        <f t="shared" si="25"/>
        <v/>
      </c>
      <c r="P214" s="134"/>
      <c r="Q214" s="122" t="str">
        <f t="shared" si="27"/>
        <v/>
      </c>
      <c r="R214" s="134" t="str">
        <f t="shared" si="28"/>
        <v/>
      </c>
      <c r="S214" s="137" t="str">
        <f t="shared" si="29"/>
        <v/>
      </c>
      <c r="T214" s="138" t="str">
        <f t="shared" si="30"/>
        <v/>
      </c>
    </row>
    <row r="215" spans="13:20" x14ac:dyDescent="0.35">
      <c r="M215" s="122" t="str">
        <f t="shared" si="26"/>
        <v/>
      </c>
      <c r="N215" s="137" t="str">
        <f t="shared" si="24"/>
        <v/>
      </c>
      <c r="O215" s="134" t="str">
        <f t="shared" si="25"/>
        <v/>
      </c>
      <c r="P215" s="134"/>
      <c r="Q215" s="122" t="str">
        <f t="shared" si="27"/>
        <v/>
      </c>
      <c r="R215" s="134" t="str">
        <f t="shared" si="28"/>
        <v/>
      </c>
      <c r="S215" s="137" t="str">
        <f t="shared" si="29"/>
        <v/>
      </c>
      <c r="T215" s="138" t="str">
        <f t="shared" si="30"/>
        <v/>
      </c>
    </row>
    <row r="216" spans="13:20" x14ac:dyDescent="0.35">
      <c r="M216" s="122" t="str">
        <f t="shared" si="26"/>
        <v/>
      </c>
      <c r="N216" s="137" t="str">
        <f t="shared" si="24"/>
        <v/>
      </c>
      <c r="O216" s="134" t="str">
        <f t="shared" si="25"/>
        <v/>
      </c>
      <c r="P216" s="134"/>
      <c r="Q216" s="122" t="str">
        <f t="shared" si="27"/>
        <v/>
      </c>
      <c r="R216" s="134" t="str">
        <f t="shared" si="28"/>
        <v/>
      </c>
      <c r="S216" s="137" t="str">
        <f t="shared" si="29"/>
        <v/>
      </c>
      <c r="T216" s="138" t="str">
        <f t="shared" si="30"/>
        <v/>
      </c>
    </row>
    <row r="217" spans="13:20" x14ac:dyDescent="0.35">
      <c r="M217" s="122" t="str">
        <f t="shared" si="26"/>
        <v/>
      </c>
      <c r="N217" s="137" t="str">
        <f t="shared" si="24"/>
        <v/>
      </c>
      <c r="O217" s="134" t="str">
        <f t="shared" si="25"/>
        <v/>
      </c>
      <c r="P217" s="134"/>
      <c r="Q217" s="122" t="str">
        <f t="shared" si="27"/>
        <v/>
      </c>
      <c r="R217" s="134" t="str">
        <f t="shared" si="28"/>
        <v/>
      </c>
      <c r="S217" s="137" t="str">
        <f t="shared" si="29"/>
        <v/>
      </c>
      <c r="T217" s="138" t="str">
        <f t="shared" si="30"/>
        <v/>
      </c>
    </row>
    <row r="218" spans="13:20" x14ac:dyDescent="0.35">
      <c r="M218" s="122" t="str">
        <f t="shared" si="26"/>
        <v/>
      </c>
      <c r="N218" s="137" t="str">
        <f t="shared" si="24"/>
        <v/>
      </c>
      <c r="O218" s="134" t="str">
        <f t="shared" si="25"/>
        <v/>
      </c>
      <c r="P218" s="134"/>
      <c r="Q218" s="122" t="str">
        <f t="shared" si="27"/>
        <v/>
      </c>
      <c r="R218" s="134" t="str">
        <f t="shared" si="28"/>
        <v/>
      </c>
      <c r="S218" s="137" t="str">
        <f t="shared" si="29"/>
        <v/>
      </c>
      <c r="T218" s="138" t="str">
        <f t="shared" si="30"/>
        <v/>
      </c>
    </row>
    <row r="219" spans="13:20" x14ac:dyDescent="0.35">
      <c r="M219" s="122" t="str">
        <f t="shared" si="26"/>
        <v/>
      </c>
      <c r="N219" s="137" t="str">
        <f t="shared" si="24"/>
        <v/>
      </c>
      <c r="O219" s="134" t="str">
        <f t="shared" si="25"/>
        <v/>
      </c>
      <c r="P219" s="134"/>
      <c r="Q219" s="122" t="str">
        <f t="shared" si="27"/>
        <v/>
      </c>
      <c r="R219" s="134" t="str">
        <f t="shared" si="28"/>
        <v/>
      </c>
      <c r="S219" s="137" t="str">
        <f t="shared" si="29"/>
        <v/>
      </c>
      <c r="T219" s="138" t="str">
        <f t="shared" si="30"/>
        <v/>
      </c>
    </row>
    <row r="220" spans="13:20" x14ac:dyDescent="0.35">
      <c r="M220" s="122" t="str">
        <f t="shared" si="26"/>
        <v/>
      </c>
      <c r="N220" s="137" t="str">
        <f t="shared" si="24"/>
        <v/>
      </c>
      <c r="O220" s="134" t="str">
        <f t="shared" si="25"/>
        <v/>
      </c>
      <c r="P220" s="134"/>
      <c r="Q220" s="122" t="str">
        <f t="shared" si="27"/>
        <v/>
      </c>
      <c r="R220" s="134" t="str">
        <f t="shared" si="28"/>
        <v/>
      </c>
      <c r="S220" s="137" t="str">
        <f t="shared" si="29"/>
        <v/>
      </c>
      <c r="T220" s="138" t="str">
        <f t="shared" si="30"/>
        <v/>
      </c>
    </row>
    <row r="221" spans="13:20" x14ac:dyDescent="0.35">
      <c r="M221" s="122" t="str">
        <f t="shared" si="26"/>
        <v/>
      </c>
      <c r="N221" s="137" t="str">
        <f t="shared" si="24"/>
        <v/>
      </c>
      <c r="O221" s="134" t="str">
        <f t="shared" si="25"/>
        <v/>
      </c>
      <c r="P221" s="134"/>
      <c r="Q221" s="122" t="str">
        <f t="shared" si="27"/>
        <v/>
      </c>
      <c r="R221" s="134" t="str">
        <f t="shared" si="28"/>
        <v/>
      </c>
      <c r="S221" s="137" t="str">
        <f t="shared" si="29"/>
        <v/>
      </c>
      <c r="T221" s="138" t="str">
        <f t="shared" si="30"/>
        <v/>
      </c>
    </row>
    <row r="222" spans="13:20" x14ac:dyDescent="0.35">
      <c r="M222" s="122" t="str">
        <f t="shared" si="26"/>
        <v/>
      </c>
      <c r="N222" s="137" t="str">
        <f t="shared" si="24"/>
        <v/>
      </c>
      <c r="O222" s="134" t="str">
        <f t="shared" si="25"/>
        <v/>
      </c>
      <c r="P222" s="134"/>
      <c r="Q222" s="122" t="str">
        <f t="shared" si="27"/>
        <v/>
      </c>
      <c r="R222" s="134" t="str">
        <f t="shared" si="28"/>
        <v/>
      </c>
      <c r="S222" s="137" t="str">
        <f t="shared" si="29"/>
        <v/>
      </c>
      <c r="T222" s="138" t="str">
        <f t="shared" si="30"/>
        <v/>
      </c>
    </row>
    <row r="223" spans="13:20" x14ac:dyDescent="0.35">
      <c r="M223" s="122" t="str">
        <f t="shared" si="26"/>
        <v/>
      </c>
      <c r="N223" s="137" t="str">
        <f t="shared" si="24"/>
        <v/>
      </c>
      <c r="O223" s="134" t="str">
        <f t="shared" si="25"/>
        <v/>
      </c>
      <c r="P223" s="134"/>
      <c r="Q223" s="122" t="str">
        <f t="shared" si="27"/>
        <v/>
      </c>
      <c r="R223" s="134" t="str">
        <f t="shared" si="28"/>
        <v/>
      </c>
      <c r="S223" s="137" t="str">
        <f t="shared" si="29"/>
        <v/>
      </c>
      <c r="T223" s="138" t="str">
        <f t="shared" si="30"/>
        <v/>
      </c>
    </row>
    <row r="224" spans="13:20" x14ac:dyDescent="0.35">
      <c r="M224" s="122" t="str">
        <f t="shared" si="26"/>
        <v/>
      </c>
      <c r="N224" s="137" t="str">
        <f t="shared" si="24"/>
        <v/>
      </c>
      <c r="O224" s="134" t="str">
        <f t="shared" si="25"/>
        <v/>
      </c>
      <c r="P224" s="134"/>
      <c r="Q224" s="122" t="str">
        <f t="shared" si="27"/>
        <v/>
      </c>
      <c r="R224" s="134" t="str">
        <f t="shared" si="28"/>
        <v/>
      </c>
      <c r="S224" s="137" t="str">
        <f t="shared" si="29"/>
        <v/>
      </c>
      <c r="T224" s="138" t="str">
        <f t="shared" si="30"/>
        <v/>
      </c>
    </row>
    <row r="225" spans="13:20" x14ac:dyDescent="0.35">
      <c r="M225" s="122" t="str">
        <f t="shared" si="26"/>
        <v/>
      </c>
      <c r="N225" s="137" t="str">
        <f t="shared" si="24"/>
        <v/>
      </c>
      <c r="O225" s="134" t="str">
        <f t="shared" si="25"/>
        <v/>
      </c>
      <c r="P225" s="134"/>
      <c r="Q225" s="122" t="str">
        <f t="shared" si="27"/>
        <v/>
      </c>
      <c r="R225" s="134" t="str">
        <f t="shared" si="28"/>
        <v/>
      </c>
      <c r="S225" s="137" t="str">
        <f t="shared" si="29"/>
        <v/>
      </c>
      <c r="T225" s="138" t="str">
        <f t="shared" si="30"/>
        <v/>
      </c>
    </row>
    <row r="226" spans="13:20" x14ac:dyDescent="0.35">
      <c r="M226" s="122" t="str">
        <f t="shared" si="26"/>
        <v/>
      </c>
      <c r="N226" s="137" t="str">
        <f t="shared" si="24"/>
        <v/>
      </c>
      <c r="O226" s="134" t="str">
        <f t="shared" si="25"/>
        <v/>
      </c>
      <c r="P226" s="134"/>
      <c r="Q226" s="122" t="str">
        <f t="shared" si="27"/>
        <v/>
      </c>
      <c r="R226" s="134" t="str">
        <f t="shared" si="28"/>
        <v/>
      </c>
      <c r="S226" s="137" t="str">
        <f t="shared" si="29"/>
        <v/>
      </c>
      <c r="T226" s="138" t="str">
        <f t="shared" si="30"/>
        <v/>
      </c>
    </row>
    <row r="227" spans="13:20" x14ac:dyDescent="0.35">
      <c r="M227" s="122" t="str">
        <f t="shared" si="26"/>
        <v/>
      </c>
      <c r="N227" s="137" t="str">
        <f t="shared" si="24"/>
        <v/>
      </c>
      <c r="O227" s="134" t="str">
        <f t="shared" si="25"/>
        <v/>
      </c>
      <c r="P227" s="134"/>
      <c r="Q227" s="122" t="str">
        <f t="shared" si="27"/>
        <v/>
      </c>
      <c r="R227" s="134" t="str">
        <f t="shared" si="28"/>
        <v/>
      </c>
      <c r="S227" s="137" t="str">
        <f t="shared" si="29"/>
        <v/>
      </c>
      <c r="T227" s="138" t="str">
        <f t="shared" si="30"/>
        <v/>
      </c>
    </row>
    <row r="228" spans="13:20" x14ac:dyDescent="0.35">
      <c r="M228" s="122" t="str">
        <f t="shared" si="26"/>
        <v/>
      </c>
      <c r="N228" s="137" t="str">
        <f t="shared" si="24"/>
        <v/>
      </c>
      <c r="O228" s="134" t="str">
        <f t="shared" si="25"/>
        <v/>
      </c>
      <c r="P228" s="134"/>
      <c r="Q228" s="122" t="str">
        <f t="shared" si="27"/>
        <v/>
      </c>
      <c r="R228" s="134" t="str">
        <f t="shared" si="28"/>
        <v/>
      </c>
      <c r="S228" s="137" t="str">
        <f t="shared" si="29"/>
        <v/>
      </c>
      <c r="T228" s="138" t="str">
        <f t="shared" si="30"/>
        <v/>
      </c>
    </row>
    <row r="229" spans="13:20" x14ac:dyDescent="0.35">
      <c r="M229" s="122" t="str">
        <f t="shared" si="26"/>
        <v/>
      </c>
      <c r="N229" s="137" t="str">
        <f t="shared" si="24"/>
        <v/>
      </c>
      <c r="O229" s="134" t="str">
        <f t="shared" si="25"/>
        <v/>
      </c>
      <c r="P229" s="134"/>
      <c r="Q229" s="122" t="str">
        <f t="shared" si="27"/>
        <v/>
      </c>
      <c r="R229" s="134" t="str">
        <f t="shared" si="28"/>
        <v/>
      </c>
      <c r="S229" s="137" t="str">
        <f t="shared" si="29"/>
        <v/>
      </c>
      <c r="T229" s="138" t="str">
        <f t="shared" si="30"/>
        <v/>
      </c>
    </row>
    <row r="230" spans="13:20" x14ac:dyDescent="0.35">
      <c r="M230" s="122" t="str">
        <f t="shared" si="26"/>
        <v/>
      </c>
      <c r="N230" s="137" t="str">
        <f t="shared" si="24"/>
        <v/>
      </c>
      <c r="O230" s="134" t="str">
        <f t="shared" si="25"/>
        <v/>
      </c>
      <c r="P230" s="134"/>
      <c r="Q230" s="122" t="str">
        <f t="shared" si="27"/>
        <v/>
      </c>
      <c r="R230" s="134" t="str">
        <f t="shared" si="28"/>
        <v/>
      </c>
      <c r="S230" s="137" t="str">
        <f t="shared" si="29"/>
        <v/>
      </c>
      <c r="T230" s="138" t="str">
        <f t="shared" si="30"/>
        <v/>
      </c>
    </row>
    <row r="231" spans="13:20" x14ac:dyDescent="0.35">
      <c r="M231" s="122" t="str">
        <f t="shared" si="26"/>
        <v/>
      </c>
      <c r="N231" s="137" t="str">
        <f t="shared" si="24"/>
        <v/>
      </c>
      <c r="O231" s="134" t="str">
        <f t="shared" si="25"/>
        <v/>
      </c>
      <c r="P231" s="134"/>
      <c r="Q231" s="122" t="str">
        <f t="shared" si="27"/>
        <v/>
      </c>
      <c r="R231" s="134" t="str">
        <f t="shared" si="28"/>
        <v/>
      </c>
      <c r="S231" s="137" t="str">
        <f t="shared" si="29"/>
        <v/>
      </c>
      <c r="T231" s="138" t="str">
        <f t="shared" si="30"/>
        <v/>
      </c>
    </row>
    <row r="232" spans="13:20" x14ac:dyDescent="0.35">
      <c r="M232" s="122" t="str">
        <f t="shared" si="26"/>
        <v/>
      </c>
      <c r="N232" s="137" t="str">
        <f t="shared" si="24"/>
        <v/>
      </c>
      <c r="O232" s="134" t="str">
        <f t="shared" si="25"/>
        <v/>
      </c>
      <c r="P232" s="134"/>
      <c r="Q232" s="122" t="str">
        <f t="shared" si="27"/>
        <v/>
      </c>
      <c r="R232" s="134" t="str">
        <f t="shared" si="28"/>
        <v/>
      </c>
      <c r="S232" s="137" t="str">
        <f t="shared" si="29"/>
        <v/>
      </c>
      <c r="T232" s="138" t="str">
        <f t="shared" si="30"/>
        <v/>
      </c>
    </row>
    <row r="233" spans="13:20" x14ac:dyDescent="0.35">
      <c r="M233" s="122" t="str">
        <f t="shared" si="26"/>
        <v/>
      </c>
      <c r="N233" s="137" t="str">
        <f t="shared" si="24"/>
        <v/>
      </c>
      <c r="O233" s="134" t="str">
        <f t="shared" si="25"/>
        <v/>
      </c>
      <c r="P233" s="134"/>
      <c r="Q233" s="122" t="str">
        <f t="shared" si="27"/>
        <v/>
      </c>
      <c r="R233" s="134" t="str">
        <f t="shared" si="28"/>
        <v/>
      </c>
      <c r="S233" s="137" t="str">
        <f t="shared" si="29"/>
        <v/>
      </c>
      <c r="T233" s="138" t="str">
        <f t="shared" si="30"/>
        <v/>
      </c>
    </row>
    <row r="234" spans="13:20" x14ac:dyDescent="0.35">
      <c r="M234" s="122" t="str">
        <f t="shared" si="26"/>
        <v/>
      </c>
      <c r="N234" s="137" t="str">
        <f t="shared" si="24"/>
        <v/>
      </c>
      <c r="O234" s="134" t="str">
        <f t="shared" si="25"/>
        <v/>
      </c>
      <c r="P234" s="134"/>
      <c r="Q234" s="122" t="str">
        <f t="shared" si="27"/>
        <v/>
      </c>
      <c r="R234" s="134" t="str">
        <f t="shared" si="28"/>
        <v/>
      </c>
      <c r="S234" s="137" t="str">
        <f t="shared" si="29"/>
        <v/>
      </c>
      <c r="T234" s="138" t="str">
        <f t="shared" si="30"/>
        <v/>
      </c>
    </row>
    <row r="235" spans="13:20" x14ac:dyDescent="0.35">
      <c r="M235" s="122" t="str">
        <f t="shared" si="26"/>
        <v/>
      </c>
      <c r="N235" s="137" t="str">
        <f t="shared" si="24"/>
        <v/>
      </c>
      <c r="O235" s="134" t="str">
        <f t="shared" si="25"/>
        <v/>
      </c>
      <c r="P235" s="134"/>
      <c r="Q235" s="122" t="str">
        <f t="shared" si="27"/>
        <v/>
      </c>
      <c r="R235" s="134" t="str">
        <f t="shared" si="28"/>
        <v/>
      </c>
      <c r="S235" s="137" t="str">
        <f t="shared" si="29"/>
        <v/>
      </c>
      <c r="T235" s="138" t="str">
        <f t="shared" si="30"/>
        <v/>
      </c>
    </row>
    <row r="236" spans="13:20" x14ac:dyDescent="0.35">
      <c r="M236" s="122" t="str">
        <f t="shared" si="26"/>
        <v/>
      </c>
      <c r="N236" s="137" t="str">
        <f t="shared" si="24"/>
        <v/>
      </c>
      <c r="O236" s="134" t="str">
        <f t="shared" si="25"/>
        <v/>
      </c>
      <c r="P236" s="134"/>
      <c r="Q236" s="122" t="str">
        <f t="shared" si="27"/>
        <v/>
      </c>
      <c r="R236" s="134" t="str">
        <f t="shared" si="28"/>
        <v/>
      </c>
      <c r="S236" s="137" t="str">
        <f t="shared" si="29"/>
        <v/>
      </c>
      <c r="T236" s="138" t="str">
        <f t="shared" si="30"/>
        <v/>
      </c>
    </row>
    <row r="237" spans="13:20" x14ac:dyDescent="0.35">
      <c r="M237" s="122" t="str">
        <f t="shared" si="26"/>
        <v/>
      </c>
      <c r="N237" s="137" t="str">
        <f t="shared" si="24"/>
        <v/>
      </c>
      <c r="O237" s="134" t="str">
        <f t="shared" si="25"/>
        <v/>
      </c>
      <c r="P237" s="134"/>
      <c r="Q237" s="122" t="str">
        <f t="shared" si="27"/>
        <v/>
      </c>
      <c r="R237" s="134" t="str">
        <f t="shared" si="28"/>
        <v/>
      </c>
      <c r="S237" s="137" t="str">
        <f t="shared" si="29"/>
        <v/>
      </c>
      <c r="T237" s="138" t="str">
        <f t="shared" si="30"/>
        <v/>
      </c>
    </row>
    <row r="238" spans="13:20" x14ac:dyDescent="0.35">
      <c r="M238" s="122" t="str">
        <f t="shared" si="26"/>
        <v/>
      </c>
      <c r="N238" s="137" t="str">
        <f t="shared" si="24"/>
        <v/>
      </c>
      <c r="O238" s="134" t="str">
        <f t="shared" si="25"/>
        <v/>
      </c>
      <c r="P238" s="134"/>
      <c r="Q238" s="122" t="str">
        <f t="shared" si="27"/>
        <v/>
      </c>
      <c r="R238" s="134" t="str">
        <f t="shared" si="28"/>
        <v/>
      </c>
      <c r="S238" s="137" t="str">
        <f t="shared" si="29"/>
        <v/>
      </c>
      <c r="T238" s="138" t="str">
        <f t="shared" si="30"/>
        <v/>
      </c>
    </row>
    <row r="239" spans="13:20" x14ac:dyDescent="0.35">
      <c r="M239" s="122" t="str">
        <f t="shared" si="26"/>
        <v/>
      </c>
      <c r="N239" s="137" t="str">
        <f t="shared" si="24"/>
        <v/>
      </c>
      <c r="O239" s="134" t="str">
        <f t="shared" si="25"/>
        <v/>
      </c>
      <c r="P239" s="134"/>
      <c r="Q239" s="122" t="str">
        <f t="shared" si="27"/>
        <v/>
      </c>
      <c r="R239" s="134" t="str">
        <f t="shared" si="28"/>
        <v/>
      </c>
      <c r="S239" s="137" t="str">
        <f t="shared" si="29"/>
        <v/>
      </c>
      <c r="T239" s="138" t="str">
        <f t="shared" si="30"/>
        <v/>
      </c>
    </row>
    <row r="240" spans="13:20" x14ac:dyDescent="0.35">
      <c r="M240" s="122" t="str">
        <f t="shared" si="26"/>
        <v/>
      </c>
      <c r="N240" s="137" t="str">
        <f t="shared" si="24"/>
        <v/>
      </c>
      <c r="O240" s="134" t="str">
        <f t="shared" si="25"/>
        <v/>
      </c>
      <c r="P240" s="134"/>
      <c r="Q240" s="122" t="str">
        <f t="shared" si="27"/>
        <v/>
      </c>
      <c r="R240" s="134" t="str">
        <f t="shared" si="28"/>
        <v/>
      </c>
      <c r="S240" s="137" t="str">
        <f t="shared" si="29"/>
        <v/>
      </c>
      <c r="T240" s="138" t="str">
        <f t="shared" si="30"/>
        <v/>
      </c>
    </row>
    <row r="241" spans="13:20" x14ac:dyDescent="0.35">
      <c r="M241" s="122" t="str">
        <f t="shared" si="26"/>
        <v/>
      </c>
      <c r="N241" s="137" t="str">
        <f t="shared" si="24"/>
        <v/>
      </c>
      <c r="O241" s="134" t="str">
        <f t="shared" si="25"/>
        <v/>
      </c>
      <c r="P241" s="134"/>
      <c r="Q241" s="122" t="str">
        <f t="shared" si="27"/>
        <v/>
      </c>
      <c r="R241" s="134" t="str">
        <f t="shared" si="28"/>
        <v/>
      </c>
      <c r="S241" s="137" t="str">
        <f t="shared" si="29"/>
        <v/>
      </c>
      <c r="T241" s="138" t="str">
        <f t="shared" si="30"/>
        <v/>
      </c>
    </row>
    <row r="242" spans="13:20" x14ac:dyDescent="0.35">
      <c r="M242" s="122" t="str">
        <f t="shared" si="26"/>
        <v/>
      </c>
      <c r="N242" s="137" t="str">
        <f t="shared" si="24"/>
        <v/>
      </c>
      <c r="O242" s="134" t="str">
        <f t="shared" si="25"/>
        <v/>
      </c>
      <c r="P242" s="134"/>
      <c r="Q242" s="122" t="str">
        <f t="shared" si="27"/>
        <v/>
      </c>
      <c r="R242" s="134" t="str">
        <f t="shared" si="28"/>
        <v/>
      </c>
      <c r="S242" s="137" t="str">
        <f t="shared" si="29"/>
        <v/>
      </c>
      <c r="T242" s="138" t="str">
        <f t="shared" si="30"/>
        <v/>
      </c>
    </row>
    <row r="243" spans="13:20" x14ac:dyDescent="0.35">
      <c r="M243" s="122" t="str">
        <f t="shared" si="26"/>
        <v/>
      </c>
      <c r="N243" s="137" t="str">
        <f t="shared" si="24"/>
        <v/>
      </c>
      <c r="O243" s="134" t="str">
        <f t="shared" si="25"/>
        <v/>
      </c>
      <c r="P243" s="134"/>
      <c r="Q243" s="122" t="str">
        <f t="shared" si="27"/>
        <v/>
      </c>
      <c r="R243" s="134" t="str">
        <f t="shared" si="28"/>
        <v/>
      </c>
      <c r="S243" s="137" t="str">
        <f t="shared" si="29"/>
        <v/>
      </c>
      <c r="T243" s="138" t="str">
        <f t="shared" si="30"/>
        <v/>
      </c>
    </row>
    <row r="244" spans="13:20" x14ac:dyDescent="0.35">
      <c r="M244" s="122" t="str">
        <f t="shared" si="26"/>
        <v/>
      </c>
      <c r="N244" s="137" t="str">
        <f t="shared" si="24"/>
        <v/>
      </c>
      <c r="O244" s="134" t="str">
        <f t="shared" si="25"/>
        <v/>
      </c>
      <c r="P244" s="134"/>
      <c r="Q244" s="122" t="str">
        <f t="shared" si="27"/>
        <v/>
      </c>
      <c r="R244" s="134" t="str">
        <f t="shared" si="28"/>
        <v/>
      </c>
      <c r="S244" s="137" t="str">
        <f t="shared" si="29"/>
        <v/>
      </c>
      <c r="T244" s="138" t="str">
        <f t="shared" si="30"/>
        <v/>
      </c>
    </row>
    <row r="245" spans="13:20" x14ac:dyDescent="0.35">
      <c r="M245" s="122" t="str">
        <f t="shared" si="26"/>
        <v/>
      </c>
      <c r="N245" s="137" t="str">
        <f t="shared" si="24"/>
        <v/>
      </c>
      <c r="O245" s="134" t="str">
        <f t="shared" si="25"/>
        <v/>
      </c>
      <c r="P245" s="134"/>
      <c r="Q245" s="122" t="str">
        <f t="shared" si="27"/>
        <v/>
      </c>
      <c r="R245" s="134" t="str">
        <f t="shared" si="28"/>
        <v/>
      </c>
      <c r="S245" s="137" t="str">
        <f t="shared" si="29"/>
        <v/>
      </c>
      <c r="T245" s="138" t="str">
        <f t="shared" si="30"/>
        <v/>
      </c>
    </row>
    <row r="246" spans="13:20" x14ac:dyDescent="0.35">
      <c r="M246" s="122" t="str">
        <f t="shared" si="26"/>
        <v/>
      </c>
      <c r="N246" s="137" t="str">
        <f t="shared" si="24"/>
        <v/>
      </c>
      <c r="O246" s="134" t="str">
        <f t="shared" si="25"/>
        <v/>
      </c>
      <c r="P246" s="134"/>
      <c r="Q246" s="122" t="str">
        <f t="shared" si="27"/>
        <v/>
      </c>
      <c r="R246" s="134" t="str">
        <f t="shared" si="28"/>
        <v/>
      </c>
      <c r="S246" s="137" t="str">
        <f t="shared" si="29"/>
        <v/>
      </c>
      <c r="T246" s="138" t="str">
        <f t="shared" si="30"/>
        <v/>
      </c>
    </row>
    <row r="247" spans="13:20" x14ac:dyDescent="0.35">
      <c r="M247" s="122" t="str">
        <f t="shared" si="26"/>
        <v/>
      </c>
      <c r="N247" s="137" t="str">
        <f t="shared" si="24"/>
        <v/>
      </c>
      <c r="O247" s="134" t="str">
        <f t="shared" si="25"/>
        <v/>
      </c>
      <c r="P247" s="134"/>
      <c r="Q247" s="122" t="str">
        <f t="shared" si="27"/>
        <v/>
      </c>
      <c r="R247" s="134" t="str">
        <f t="shared" si="28"/>
        <v/>
      </c>
      <c r="S247" s="137" t="str">
        <f t="shared" si="29"/>
        <v/>
      </c>
      <c r="T247" s="138" t="str">
        <f t="shared" si="30"/>
        <v/>
      </c>
    </row>
    <row r="248" spans="13:20" x14ac:dyDescent="0.35">
      <c r="M248" s="122" t="str">
        <f t="shared" si="26"/>
        <v/>
      </c>
      <c r="N248" s="137" t="str">
        <f t="shared" si="24"/>
        <v/>
      </c>
      <c r="O248" s="134" t="str">
        <f t="shared" si="25"/>
        <v/>
      </c>
      <c r="P248" s="134"/>
      <c r="Q248" s="122" t="str">
        <f t="shared" si="27"/>
        <v/>
      </c>
      <c r="R248" s="134" t="str">
        <f t="shared" si="28"/>
        <v/>
      </c>
      <c r="S248" s="137" t="str">
        <f t="shared" si="29"/>
        <v/>
      </c>
      <c r="T248" s="138" t="str">
        <f t="shared" si="30"/>
        <v/>
      </c>
    </row>
    <row r="249" spans="13:20" x14ac:dyDescent="0.35">
      <c r="M249" s="122" t="str">
        <f t="shared" si="26"/>
        <v/>
      </c>
      <c r="N249" s="137" t="str">
        <f t="shared" si="24"/>
        <v/>
      </c>
      <c r="O249" s="134" t="str">
        <f t="shared" si="25"/>
        <v/>
      </c>
      <c r="P249" s="134"/>
      <c r="Q249" s="122" t="str">
        <f t="shared" si="27"/>
        <v/>
      </c>
      <c r="R249" s="134" t="str">
        <f t="shared" si="28"/>
        <v/>
      </c>
      <c r="S249" s="137" t="str">
        <f t="shared" si="29"/>
        <v/>
      </c>
      <c r="T249" s="138" t="str">
        <f t="shared" si="30"/>
        <v/>
      </c>
    </row>
    <row r="250" spans="13:20" x14ac:dyDescent="0.35">
      <c r="M250" s="122" t="str">
        <f t="shared" si="26"/>
        <v/>
      </c>
      <c r="N250" s="137" t="str">
        <f t="shared" si="24"/>
        <v/>
      </c>
      <c r="O250" s="134" t="str">
        <f t="shared" si="25"/>
        <v/>
      </c>
      <c r="P250" s="134"/>
      <c r="Q250" s="122" t="str">
        <f t="shared" si="27"/>
        <v/>
      </c>
      <c r="R250" s="134" t="str">
        <f t="shared" si="28"/>
        <v/>
      </c>
      <c r="S250" s="137" t="str">
        <f t="shared" si="29"/>
        <v/>
      </c>
      <c r="T250" s="138" t="str">
        <f t="shared" si="30"/>
        <v/>
      </c>
    </row>
    <row r="251" spans="13:20" x14ac:dyDescent="0.35">
      <c r="M251" s="122" t="str">
        <f t="shared" si="26"/>
        <v/>
      </c>
      <c r="N251" s="137" t="str">
        <f t="shared" si="24"/>
        <v/>
      </c>
      <c r="O251" s="134" t="str">
        <f t="shared" si="25"/>
        <v/>
      </c>
      <c r="P251" s="134"/>
      <c r="Q251" s="122" t="str">
        <f t="shared" si="27"/>
        <v/>
      </c>
      <c r="R251" s="134" t="str">
        <f t="shared" si="28"/>
        <v/>
      </c>
      <c r="S251" s="137" t="str">
        <f t="shared" si="29"/>
        <v/>
      </c>
      <c r="T251" s="138" t="str">
        <f t="shared" si="30"/>
        <v/>
      </c>
    </row>
    <row r="252" spans="13:20" x14ac:dyDescent="0.35">
      <c r="M252" s="122" t="str">
        <f t="shared" si="26"/>
        <v/>
      </c>
      <c r="N252" s="137" t="str">
        <f t="shared" si="24"/>
        <v/>
      </c>
      <c r="O252" s="134" t="str">
        <f t="shared" si="25"/>
        <v/>
      </c>
      <c r="P252" s="134"/>
      <c r="Q252" s="122" t="str">
        <f t="shared" si="27"/>
        <v/>
      </c>
      <c r="R252" s="134" t="str">
        <f t="shared" si="28"/>
        <v/>
      </c>
      <c r="S252" s="137" t="str">
        <f t="shared" si="29"/>
        <v/>
      </c>
      <c r="T252" s="138" t="str">
        <f t="shared" si="30"/>
        <v/>
      </c>
    </row>
    <row r="253" spans="13:20" x14ac:dyDescent="0.35">
      <c r="M253" s="122" t="str">
        <f t="shared" si="26"/>
        <v/>
      </c>
      <c r="N253" s="137" t="str">
        <f t="shared" si="24"/>
        <v/>
      </c>
      <c r="O253" s="134" t="str">
        <f t="shared" si="25"/>
        <v/>
      </c>
      <c r="P253" s="134"/>
      <c r="Q253" s="122" t="str">
        <f t="shared" si="27"/>
        <v/>
      </c>
      <c r="R253" s="134" t="str">
        <f t="shared" si="28"/>
        <v/>
      </c>
      <c r="S253" s="137" t="str">
        <f t="shared" si="29"/>
        <v/>
      </c>
      <c r="T253" s="138" t="str">
        <f t="shared" si="30"/>
        <v/>
      </c>
    </row>
    <row r="254" spans="13:20" x14ac:dyDescent="0.35">
      <c r="M254" s="122" t="str">
        <f t="shared" si="26"/>
        <v/>
      </c>
      <c r="N254" s="137" t="str">
        <f t="shared" si="24"/>
        <v/>
      </c>
      <c r="O254" s="134" t="str">
        <f t="shared" si="25"/>
        <v/>
      </c>
      <c r="P254" s="134"/>
      <c r="Q254" s="122" t="str">
        <f t="shared" si="27"/>
        <v/>
      </c>
      <c r="R254" s="134" t="str">
        <f t="shared" si="28"/>
        <v/>
      </c>
      <c r="S254" s="137" t="str">
        <f t="shared" si="29"/>
        <v/>
      </c>
      <c r="T254" s="138" t="str">
        <f t="shared" si="30"/>
        <v/>
      </c>
    </row>
    <row r="255" spans="13:20" x14ac:dyDescent="0.35">
      <c r="M255" s="122" t="str">
        <f t="shared" si="26"/>
        <v/>
      </c>
      <c r="N255" s="137" t="str">
        <f t="shared" si="24"/>
        <v/>
      </c>
      <c r="O255" s="134" t="str">
        <f t="shared" si="25"/>
        <v/>
      </c>
      <c r="P255" s="134"/>
      <c r="Q255" s="122" t="str">
        <f t="shared" si="27"/>
        <v/>
      </c>
      <c r="R255" s="134" t="str">
        <f t="shared" si="28"/>
        <v/>
      </c>
      <c r="S255" s="137" t="str">
        <f t="shared" si="29"/>
        <v/>
      </c>
      <c r="T255" s="138" t="str">
        <f t="shared" si="30"/>
        <v/>
      </c>
    </row>
    <row r="256" spans="13:20" x14ac:dyDescent="0.35">
      <c r="M256" s="122" t="str">
        <f t="shared" si="26"/>
        <v/>
      </c>
      <c r="N256" s="137" t="str">
        <f t="shared" si="24"/>
        <v/>
      </c>
      <c r="O256" s="134" t="str">
        <f t="shared" si="25"/>
        <v/>
      </c>
      <c r="P256" s="134"/>
      <c r="Q256" s="122" t="str">
        <f t="shared" si="27"/>
        <v/>
      </c>
      <c r="R256" s="134" t="str">
        <f t="shared" si="28"/>
        <v/>
      </c>
      <c r="S256" s="137" t="str">
        <f t="shared" si="29"/>
        <v/>
      </c>
      <c r="T256" s="138" t="str">
        <f t="shared" si="30"/>
        <v/>
      </c>
    </row>
    <row r="257" spans="13:20" x14ac:dyDescent="0.35">
      <c r="M257" s="122" t="str">
        <f t="shared" si="26"/>
        <v/>
      </c>
      <c r="N257" s="137" t="str">
        <f t="shared" si="24"/>
        <v/>
      </c>
      <c r="O257" s="134" t="str">
        <f t="shared" si="25"/>
        <v/>
      </c>
      <c r="P257" s="134"/>
      <c r="Q257" s="122" t="str">
        <f t="shared" si="27"/>
        <v/>
      </c>
      <c r="R257" s="134" t="str">
        <f t="shared" si="28"/>
        <v/>
      </c>
      <c r="S257" s="137" t="str">
        <f t="shared" si="29"/>
        <v/>
      </c>
      <c r="T257" s="138" t="str">
        <f t="shared" si="30"/>
        <v/>
      </c>
    </row>
    <row r="258" spans="13:20" x14ac:dyDescent="0.35">
      <c r="M258" s="122" t="str">
        <f t="shared" si="26"/>
        <v/>
      </c>
      <c r="N258" s="137" t="str">
        <f t="shared" si="24"/>
        <v/>
      </c>
      <c r="O258" s="134" t="str">
        <f t="shared" si="25"/>
        <v/>
      </c>
      <c r="P258" s="134"/>
      <c r="Q258" s="122" t="str">
        <f t="shared" si="27"/>
        <v/>
      </c>
      <c r="R258" s="134" t="str">
        <f t="shared" si="28"/>
        <v/>
      </c>
      <c r="S258" s="137" t="str">
        <f t="shared" si="29"/>
        <v/>
      </c>
      <c r="T258" s="138" t="str">
        <f t="shared" si="30"/>
        <v/>
      </c>
    </row>
    <row r="259" spans="13:20" x14ac:dyDescent="0.35">
      <c r="M259" s="122" t="str">
        <f t="shared" si="26"/>
        <v/>
      </c>
      <c r="N259" s="137" t="str">
        <f t="shared" si="24"/>
        <v/>
      </c>
      <c r="O259" s="134" t="str">
        <f t="shared" si="25"/>
        <v/>
      </c>
      <c r="P259" s="134"/>
      <c r="Q259" s="122" t="str">
        <f t="shared" si="27"/>
        <v/>
      </c>
      <c r="R259" s="134" t="str">
        <f t="shared" si="28"/>
        <v/>
      </c>
      <c r="S259" s="137" t="str">
        <f t="shared" si="29"/>
        <v/>
      </c>
      <c r="T259" s="138" t="str">
        <f t="shared" si="30"/>
        <v/>
      </c>
    </row>
    <row r="260" spans="13:20" x14ac:dyDescent="0.35">
      <c r="M260" s="122" t="str">
        <f t="shared" si="26"/>
        <v/>
      </c>
      <c r="N260" s="137" t="str">
        <f t="shared" si="24"/>
        <v/>
      </c>
      <c r="O260" s="134" t="str">
        <f t="shared" si="25"/>
        <v/>
      </c>
      <c r="P260" s="134"/>
      <c r="Q260" s="122" t="str">
        <f t="shared" si="27"/>
        <v/>
      </c>
      <c r="R260" s="134" t="str">
        <f t="shared" si="28"/>
        <v/>
      </c>
      <c r="S260" s="137" t="str">
        <f t="shared" si="29"/>
        <v/>
      </c>
      <c r="T260" s="138" t="str">
        <f t="shared" si="30"/>
        <v/>
      </c>
    </row>
    <row r="261" spans="13:20" x14ac:dyDescent="0.35">
      <c r="M261" s="122" t="str">
        <f t="shared" si="26"/>
        <v/>
      </c>
      <c r="N261" s="137" t="str">
        <f t="shared" ref="N261:N324" si="31">IF(M261&lt;&gt;"",INDEX(Grade,M261)+M261*0.000001,"")</f>
        <v/>
      </c>
      <c r="O261" s="134" t="str">
        <f t="shared" ref="O261:O324" si="32">IF(M261&lt;&gt;"",RANK(N261,grade___original,1),"")</f>
        <v/>
      </c>
      <c r="P261" s="134"/>
      <c r="Q261" s="122" t="str">
        <f t="shared" si="27"/>
        <v/>
      </c>
      <c r="R261" s="134" t="str">
        <f t="shared" si="28"/>
        <v/>
      </c>
      <c r="S261" s="137" t="str">
        <f t="shared" si="29"/>
        <v/>
      </c>
      <c r="T261" s="138" t="str">
        <f t="shared" si="30"/>
        <v/>
      </c>
    </row>
    <row r="262" spans="13:20" x14ac:dyDescent="0.35">
      <c r="M262" s="122" t="str">
        <f t="shared" ref="M262:M325" si="33">IF(M261&lt;&gt;"",IF(Number_of_participants&gt;=(M261+1),(M261+1),""),"")</f>
        <v/>
      </c>
      <c r="N262" s="137" t="str">
        <f t="shared" si="31"/>
        <v/>
      </c>
      <c r="O262" s="134" t="str">
        <f t="shared" si="32"/>
        <v/>
      </c>
      <c r="P262" s="134"/>
      <c r="Q262" s="122" t="str">
        <f t="shared" ref="Q262:Q325" si="34">IF(Q261&lt;&gt;"",IF(Number_of_participants&gt;=(Q261+1),(Q261+1),""),"")</f>
        <v/>
      </c>
      <c r="R262" s="134" t="str">
        <f t="shared" ref="R262:R325" si="35">IF(Q262&lt;&gt;"",VLOOKUP(Q262,$O$5:$Q$1004,3,FALSE),"")</f>
        <v/>
      </c>
      <c r="S262" s="137" t="str">
        <f t="shared" ref="S262:S325" si="36">IF(Q262&lt;&gt;"",ROUND(VLOOKUP(R262,$M$5:$N$1004,2,FALSE),4),"")</f>
        <v/>
      </c>
      <c r="T262" s="138" t="str">
        <f t="shared" ref="T262:T325" si="37">IF(Q262&lt;&gt;"",FLOOR(S262,1),"")</f>
        <v/>
      </c>
    </row>
    <row r="263" spans="13:20" x14ac:dyDescent="0.35">
      <c r="M263" s="122" t="str">
        <f t="shared" si="33"/>
        <v/>
      </c>
      <c r="N263" s="137" t="str">
        <f t="shared" si="31"/>
        <v/>
      </c>
      <c r="O263" s="134" t="str">
        <f t="shared" si="32"/>
        <v/>
      </c>
      <c r="P263" s="134"/>
      <c r="Q263" s="122" t="str">
        <f t="shared" si="34"/>
        <v/>
      </c>
      <c r="R263" s="134" t="str">
        <f t="shared" si="35"/>
        <v/>
      </c>
      <c r="S263" s="137" t="str">
        <f t="shared" si="36"/>
        <v/>
      </c>
      <c r="T263" s="138" t="str">
        <f t="shared" si="37"/>
        <v/>
      </c>
    </row>
    <row r="264" spans="13:20" x14ac:dyDescent="0.35">
      <c r="M264" s="122" t="str">
        <f t="shared" si="33"/>
        <v/>
      </c>
      <c r="N264" s="137" t="str">
        <f t="shared" si="31"/>
        <v/>
      </c>
      <c r="O264" s="134" t="str">
        <f t="shared" si="32"/>
        <v/>
      </c>
      <c r="P264" s="134"/>
      <c r="Q264" s="122" t="str">
        <f t="shared" si="34"/>
        <v/>
      </c>
      <c r="R264" s="134" t="str">
        <f t="shared" si="35"/>
        <v/>
      </c>
      <c r="S264" s="137" t="str">
        <f t="shared" si="36"/>
        <v/>
      </c>
      <c r="T264" s="138" t="str">
        <f t="shared" si="37"/>
        <v/>
      </c>
    </row>
    <row r="265" spans="13:20" x14ac:dyDescent="0.35">
      <c r="M265" s="122" t="str">
        <f t="shared" si="33"/>
        <v/>
      </c>
      <c r="N265" s="137" t="str">
        <f t="shared" si="31"/>
        <v/>
      </c>
      <c r="O265" s="134" t="str">
        <f t="shared" si="32"/>
        <v/>
      </c>
      <c r="P265" s="134"/>
      <c r="Q265" s="122" t="str">
        <f t="shared" si="34"/>
        <v/>
      </c>
      <c r="R265" s="134" t="str">
        <f t="shared" si="35"/>
        <v/>
      </c>
      <c r="S265" s="137" t="str">
        <f t="shared" si="36"/>
        <v/>
      </c>
      <c r="T265" s="138" t="str">
        <f t="shared" si="37"/>
        <v/>
      </c>
    </row>
    <row r="266" spans="13:20" x14ac:dyDescent="0.35">
      <c r="M266" s="122" t="str">
        <f t="shared" si="33"/>
        <v/>
      </c>
      <c r="N266" s="137" t="str">
        <f t="shared" si="31"/>
        <v/>
      </c>
      <c r="O266" s="134" t="str">
        <f t="shared" si="32"/>
        <v/>
      </c>
      <c r="P266" s="134"/>
      <c r="Q266" s="122" t="str">
        <f t="shared" si="34"/>
        <v/>
      </c>
      <c r="R266" s="134" t="str">
        <f t="shared" si="35"/>
        <v/>
      </c>
      <c r="S266" s="137" t="str">
        <f t="shared" si="36"/>
        <v/>
      </c>
      <c r="T266" s="138" t="str">
        <f t="shared" si="37"/>
        <v/>
      </c>
    </row>
    <row r="267" spans="13:20" x14ac:dyDescent="0.35">
      <c r="M267" s="122" t="str">
        <f t="shared" si="33"/>
        <v/>
      </c>
      <c r="N267" s="137" t="str">
        <f t="shared" si="31"/>
        <v/>
      </c>
      <c r="O267" s="134" t="str">
        <f t="shared" si="32"/>
        <v/>
      </c>
      <c r="P267" s="134"/>
      <c r="Q267" s="122" t="str">
        <f t="shared" si="34"/>
        <v/>
      </c>
      <c r="R267" s="134" t="str">
        <f t="shared" si="35"/>
        <v/>
      </c>
      <c r="S267" s="137" t="str">
        <f t="shared" si="36"/>
        <v/>
      </c>
      <c r="T267" s="138" t="str">
        <f t="shared" si="37"/>
        <v/>
      </c>
    </row>
    <row r="268" spans="13:20" x14ac:dyDescent="0.35">
      <c r="M268" s="122" t="str">
        <f t="shared" si="33"/>
        <v/>
      </c>
      <c r="N268" s="137" t="str">
        <f t="shared" si="31"/>
        <v/>
      </c>
      <c r="O268" s="134" t="str">
        <f t="shared" si="32"/>
        <v/>
      </c>
      <c r="P268" s="134"/>
      <c r="Q268" s="122" t="str">
        <f t="shared" si="34"/>
        <v/>
      </c>
      <c r="R268" s="134" t="str">
        <f t="shared" si="35"/>
        <v/>
      </c>
      <c r="S268" s="137" t="str">
        <f t="shared" si="36"/>
        <v/>
      </c>
      <c r="T268" s="138" t="str">
        <f t="shared" si="37"/>
        <v/>
      </c>
    </row>
    <row r="269" spans="13:20" x14ac:dyDescent="0.35">
      <c r="M269" s="122" t="str">
        <f t="shared" si="33"/>
        <v/>
      </c>
      <c r="N269" s="137" t="str">
        <f t="shared" si="31"/>
        <v/>
      </c>
      <c r="O269" s="134" t="str">
        <f t="shared" si="32"/>
        <v/>
      </c>
      <c r="P269" s="134"/>
      <c r="Q269" s="122" t="str">
        <f t="shared" si="34"/>
        <v/>
      </c>
      <c r="R269" s="134" t="str">
        <f t="shared" si="35"/>
        <v/>
      </c>
      <c r="S269" s="137" t="str">
        <f t="shared" si="36"/>
        <v/>
      </c>
      <c r="T269" s="138" t="str">
        <f t="shared" si="37"/>
        <v/>
      </c>
    </row>
    <row r="270" spans="13:20" x14ac:dyDescent="0.35">
      <c r="M270" s="122" t="str">
        <f t="shared" si="33"/>
        <v/>
      </c>
      <c r="N270" s="137" t="str">
        <f t="shared" si="31"/>
        <v/>
      </c>
      <c r="O270" s="134" t="str">
        <f t="shared" si="32"/>
        <v/>
      </c>
      <c r="P270" s="134"/>
      <c r="Q270" s="122" t="str">
        <f t="shared" si="34"/>
        <v/>
      </c>
      <c r="R270" s="134" t="str">
        <f t="shared" si="35"/>
        <v/>
      </c>
      <c r="S270" s="137" t="str">
        <f t="shared" si="36"/>
        <v/>
      </c>
      <c r="T270" s="138" t="str">
        <f t="shared" si="37"/>
        <v/>
      </c>
    </row>
    <row r="271" spans="13:20" x14ac:dyDescent="0.35">
      <c r="M271" s="122" t="str">
        <f t="shared" si="33"/>
        <v/>
      </c>
      <c r="N271" s="137" t="str">
        <f t="shared" si="31"/>
        <v/>
      </c>
      <c r="O271" s="134" t="str">
        <f t="shared" si="32"/>
        <v/>
      </c>
      <c r="P271" s="134"/>
      <c r="Q271" s="122" t="str">
        <f t="shared" si="34"/>
        <v/>
      </c>
      <c r="R271" s="134" t="str">
        <f t="shared" si="35"/>
        <v/>
      </c>
      <c r="S271" s="137" t="str">
        <f t="shared" si="36"/>
        <v/>
      </c>
      <c r="T271" s="138" t="str">
        <f t="shared" si="37"/>
        <v/>
      </c>
    </row>
    <row r="272" spans="13:20" x14ac:dyDescent="0.35">
      <c r="M272" s="122" t="str">
        <f t="shared" si="33"/>
        <v/>
      </c>
      <c r="N272" s="137" t="str">
        <f t="shared" si="31"/>
        <v/>
      </c>
      <c r="O272" s="134" t="str">
        <f t="shared" si="32"/>
        <v/>
      </c>
      <c r="P272" s="134"/>
      <c r="Q272" s="122" t="str">
        <f t="shared" si="34"/>
        <v/>
      </c>
      <c r="R272" s="134" t="str">
        <f t="shared" si="35"/>
        <v/>
      </c>
      <c r="S272" s="137" t="str">
        <f t="shared" si="36"/>
        <v/>
      </c>
      <c r="T272" s="138" t="str">
        <f t="shared" si="37"/>
        <v/>
      </c>
    </row>
    <row r="273" spans="13:20" x14ac:dyDescent="0.35">
      <c r="M273" s="122" t="str">
        <f t="shared" si="33"/>
        <v/>
      </c>
      <c r="N273" s="137" t="str">
        <f t="shared" si="31"/>
        <v/>
      </c>
      <c r="O273" s="134" t="str">
        <f t="shared" si="32"/>
        <v/>
      </c>
      <c r="P273" s="134"/>
      <c r="Q273" s="122" t="str">
        <f t="shared" si="34"/>
        <v/>
      </c>
      <c r="R273" s="134" t="str">
        <f t="shared" si="35"/>
        <v/>
      </c>
      <c r="S273" s="137" t="str">
        <f t="shared" si="36"/>
        <v/>
      </c>
      <c r="T273" s="138" t="str">
        <f t="shared" si="37"/>
        <v/>
      </c>
    </row>
    <row r="274" spans="13:20" x14ac:dyDescent="0.35">
      <c r="M274" s="122" t="str">
        <f t="shared" si="33"/>
        <v/>
      </c>
      <c r="N274" s="137" t="str">
        <f t="shared" si="31"/>
        <v/>
      </c>
      <c r="O274" s="134" t="str">
        <f t="shared" si="32"/>
        <v/>
      </c>
      <c r="P274" s="134"/>
      <c r="Q274" s="122" t="str">
        <f t="shared" si="34"/>
        <v/>
      </c>
      <c r="R274" s="134" t="str">
        <f t="shared" si="35"/>
        <v/>
      </c>
      <c r="S274" s="137" t="str">
        <f t="shared" si="36"/>
        <v/>
      </c>
      <c r="T274" s="138" t="str">
        <f t="shared" si="37"/>
        <v/>
      </c>
    </row>
    <row r="275" spans="13:20" x14ac:dyDescent="0.35">
      <c r="M275" s="122" t="str">
        <f t="shared" si="33"/>
        <v/>
      </c>
      <c r="N275" s="137" t="str">
        <f t="shared" si="31"/>
        <v/>
      </c>
      <c r="O275" s="134" t="str">
        <f t="shared" si="32"/>
        <v/>
      </c>
      <c r="P275" s="134"/>
      <c r="Q275" s="122" t="str">
        <f t="shared" si="34"/>
        <v/>
      </c>
      <c r="R275" s="134" t="str">
        <f t="shared" si="35"/>
        <v/>
      </c>
      <c r="S275" s="137" t="str">
        <f t="shared" si="36"/>
        <v/>
      </c>
      <c r="T275" s="138" t="str">
        <f t="shared" si="37"/>
        <v/>
      </c>
    </row>
    <row r="276" spans="13:20" x14ac:dyDescent="0.35">
      <c r="M276" s="122" t="str">
        <f t="shared" si="33"/>
        <v/>
      </c>
      <c r="N276" s="137" t="str">
        <f t="shared" si="31"/>
        <v/>
      </c>
      <c r="O276" s="134" t="str">
        <f t="shared" si="32"/>
        <v/>
      </c>
      <c r="P276" s="134"/>
      <c r="Q276" s="122" t="str">
        <f t="shared" si="34"/>
        <v/>
      </c>
      <c r="R276" s="134" t="str">
        <f t="shared" si="35"/>
        <v/>
      </c>
      <c r="S276" s="137" t="str">
        <f t="shared" si="36"/>
        <v/>
      </c>
      <c r="T276" s="138" t="str">
        <f t="shared" si="37"/>
        <v/>
      </c>
    </row>
    <row r="277" spans="13:20" x14ac:dyDescent="0.35">
      <c r="M277" s="122" t="str">
        <f t="shared" si="33"/>
        <v/>
      </c>
      <c r="N277" s="137" t="str">
        <f t="shared" si="31"/>
        <v/>
      </c>
      <c r="O277" s="134" t="str">
        <f t="shared" si="32"/>
        <v/>
      </c>
      <c r="P277" s="134"/>
      <c r="Q277" s="122" t="str">
        <f t="shared" si="34"/>
        <v/>
      </c>
      <c r="R277" s="134" t="str">
        <f t="shared" si="35"/>
        <v/>
      </c>
      <c r="S277" s="137" t="str">
        <f t="shared" si="36"/>
        <v/>
      </c>
      <c r="T277" s="138" t="str">
        <f t="shared" si="37"/>
        <v/>
      </c>
    </row>
    <row r="278" spans="13:20" x14ac:dyDescent="0.35">
      <c r="M278" s="122" t="str">
        <f t="shared" si="33"/>
        <v/>
      </c>
      <c r="N278" s="137" t="str">
        <f t="shared" si="31"/>
        <v/>
      </c>
      <c r="O278" s="134" t="str">
        <f t="shared" si="32"/>
        <v/>
      </c>
      <c r="P278" s="134"/>
      <c r="Q278" s="122" t="str">
        <f t="shared" si="34"/>
        <v/>
      </c>
      <c r="R278" s="134" t="str">
        <f t="shared" si="35"/>
        <v/>
      </c>
      <c r="S278" s="137" t="str">
        <f t="shared" si="36"/>
        <v/>
      </c>
      <c r="T278" s="138" t="str">
        <f t="shared" si="37"/>
        <v/>
      </c>
    </row>
    <row r="279" spans="13:20" x14ac:dyDescent="0.35">
      <c r="M279" s="122" t="str">
        <f t="shared" si="33"/>
        <v/>
      </c>
      <c r="N279" s="137" t="str">
        <f t="shared" si="31"/>
        <v/>
      </c>
      <c r="O279" s="134" t="str">
        <f t="shared" si="32"/>
        <v/>
      </c>
      <c r="P279" s="134"/>
      <c r="Q279" s="122" t="str">
        <f t="shared" si="34"/>
        <v/>
      </c>
      <c r="R279" s="134" t="str">
        <f t="shared" si="35"/>
        <v/>
      </c>
      <c r="S279" s="137" t="str">
        <f t="shared" si="36"/>
        <v/>
      </c>
      <c r="T279" s="138" t="str">
        <f t="shared" si="37"/>
        <v/>
      </c>
    </row>
    <row r="280" spans="13:20" x14ac:dyDescent="0.35">
      <c r="M280" s="122" t="str">
        <f t="shared" si="33"/>
        <v/>
      </c>
      <c r="N280" s="137" t="str">
        <f t="shared" si="31"/>
        <v/>
      </c>
      <c r="O280" s="134" t="str">
        <f t="shared" si="32"/>
        <v/>
      </c>
      <c r="P280" s="134"/>
      <c r="Q280" s="122" t="str">
        <f t="shared" si="34"/>
        <v/>
      </c>
      <c r="R280" s="134" t="str">
        <f t="shared" si="35"/>
        <v/>
      </c>
      <c r="S280" s="137" t="str">
        <f t="shared" si="36"/>
        <v/>
      </c>
      <c r="T280" s="138" t="str">
        <f t="shared" si="37"/>
        <v/>
      </c>
    </row>
    <row r="281" spans="13:20" x14ac:dyDescent="0.35">
      <c r="M281" s="122" t="str">
        <f t="shared" si="33"/>
        <v/>
      </c>
      <c r="N281" s="137" t="str">
        <f t="shared" si="31"/>
        <v/>
      </c>
      <c r="O281" s="134" t="str">
        <f t="shared" si="32"/>
        <v/>
      </c>
      <c r="P281" s="134"/>
      <c r="Q281" s="122" t="str">
        <f t="shared" si="34"/>
        <v/>
      </c>
      <c r="R281" s="134" t="str">
        <f t="shared" si="35"/>
        <v/>
      </c>
      <c r="S281" s="137" t="str">
        <f t="shared" si="36"/>
        <v/>
      </c>
      <c r="T281" s="138" t="str">
        <f t="shared" si="37"/>
        <v/>
      </c>
    </row>
    <row r="282" spans="13:20" x14ac:dyDescent="0.35">
      <c r="M282" s="122" t="str">
        <f t="shared" si="33"/>
        <v/>
      </c>
      <c r="N282" s="137" t="str">
        <f t="shared" si="31"/>
        <v/>
      </c>
      <c r="O282" s="134" t="str">
        <f t="shared" si="32"/>
        <v/>
      </c>
      <c r="P282" s="134"/>
      <c r="Q282" s="122" t="str">
        <f t="shared" si="34"/>
        <v/>
      </c>
      <c r="R282" s="134" t="str">
        <f t="shared" si="35"/>
        <v/>
      </c>
      <c r="S282" s="137" t="str">
        <f t="shared" si="36"/>
        <v/>
      </c>
      <c r="T282" s="138" t="str">
        <f t="shared" si="37"/>
        <v/>
      </c>
    </row>
    <row r="283" spans="13:20" x14ac:dyDescent="0.35">
      <c r="M283" s="122" t="str">
        <f t="shared" si="33"/>
        <v/>
      </c>
      <c r="N283" s="137" t="str">
        <f t="shared" si="31"/>
        <v/>
      </c>
      <c r="O283" s="134" t="str">
        <f t="shared" si="32"/>
        <v/>
      </c>
      <c r="P283" s="134"/>
      <c r="Q283" s="122" t="str">
        <f t="shared" si="34"/>
        <v/>
      </c>
      <c r="R283" s="134" t="str">
        <f t="shared" si="35"/>
        <v/>
      </c>
      <c r="S283" s="137" t="str">
        <f t="shared" si="36"/>
        <v/>
      </c>
      <c r="T283" s="138" t="str">
        <f t="shared" si="37"/>
        <v/>
      </c>
    </row>
    <row r="284" spans="13:20" x14ac:dyDescent="0.35">
      <c r="M284" s="122" t="str">
        <f t="shared" si="33"/>
        <v/>
      </c>
      <c r="N284" s="137" t="str">
        <f t="shared" si="31"/>
        <v/>
      </c>
      <c r="O284" s="134" t="str">
        <f t="shared" si="32"/>
        <v/>
      </c>
      <c r="P284" s="134"/>
      <c r="Q284" s="122" t="str">
        <f t="shared" si="34"/>
        <v/>
      </c>
      <c r="R284" s="134" t="str">
        <f t="shared" si="35"/>
        <v/>
      </c>
      <c r="S284" s="137" t="str">
        <f t="shared" si="36"/>
        <v/>
      </c>
      <c r="T284" s="138" t="str">
        <f t="shared" si="37"/>
        <v/>
      </c>
    </row>
    <row r="285" spans="13:20" x14ac:dyDescent="0.35">
      <c r="M285" s="122" t="str">
        <f t="shared" si="33"/>
        <v/>
      </c>
      <c r="N285" s="137" t="str">
        <f t="shared" si="31"/>
        <v/>
      </c>
      <c r="O285" s="134" t="str">
        <f t="shared" si="32"/>
        <v/>
      </c>
      <c r="P285" s="134"/>
      <c r="Q285" s="122" t="str">
        <f t="shared" si="34"/>
        <v/>
      </c>
      <c r="R285" s="134" t="str">
        <f t="shared" si="35"/>
        <v/>
      </c>
      <c r="S285" s="137" t="str">
        <f t="shared" si="36"/>
        <v/>
      </c>
      <c r="T285" s="138" t="str">
        <f t="shared" si="37"/>
        <v/>
      </c>
    </row>
    <row r="286" spans="13:20" x14ac:dyDescent="0.35">
      <c r="M286" s="122" t="str">
        <f t="shared" si="33"/>
        <v/>
      </c>
      <c r="N286" s="137" t="str">
        <f t="shared" si="31"/>
        <v/>
      </c>
      <c r="O286" s="134" t="str">
        <f t="shared" si="32"/>
        <v/>
      </c>
      <c r="P286" s="134"/>
      <c r="Q286" s="122" t="str">
        <f t="shared" si="34"/>
        <v/>
      </c>
      <c r="R286" s="134" t="str">
        <f t="shared" si="35"/>
        <v/>
      </c>
      <c r="S286" s="137" t="str">
        <f t="shared" si="36"/>
        <v/>
      </c>
      <c r="T286" s="138" t="str">
        <f t="shared" si="37"/>
        <v/>
      </c>
    </row>
    <row r="287" spans="13:20" x14ac:dyDescent="0.35">
      <c r="M287" s="122" t="str">
        <f t="shared" si="33"/>
        <v/>
      </c>
      <c r="N287" s="137" t="str">
        <f t="shared" si="31"/>
        <v/>
      </c>
      <c r="O287" s="134" t="str">
        <f t="shared" si="32"/>
        <v/>
      </c>
      <c r="P287" s="134"/>
      <c r="Q287" s="122" t="str">
        <f t="shared" si="34"/>
        <v/>
      </c>
      <c r="R287" s="134" t="str">
        <f t="shared" si="35"/>
        <v/>
      </c>
      <c r="S287" s="137" t="str">
        <f t="shared" si="36"/>
        <v/>
      </c>
      <c r="T287" s="138" t="str">
        <f t="shared" si="37"/>
        <v/>
      </c>
    </row>
    <row r="288" spans="13:20" x14ac:dyDescent="0.35">
      <c r="M288" s="122" t="str">
        <f t="shared" si="33"/>
        <v/>
      </c>
      <c r="N288" s="137" t="str">
        <f t="shared" si="31"/>
        <v/>
      </c>
      <c r="O288" s="134" t="str">
        <f t="shared" si="32"/>
        <v/>
      </c>
      <c r="P288" s="134"/>
      <c r="Q288" s="122" t="str">
        <f t="shared" si="34"/>
        <v/>
      </c>
      <c r="R288" s="134" t="str">
        <f t="shared" si="35"/>
        <v/>
      </c>
      <c r="S288" s="137" t="str">
        <f t="shared" si="36"/>
        <v/>
      </c>
      <c r="T288" s="138" t="str">
        <f t="shared" si="37"/>
        <v/>
      </c>
    </row>
    <row r="289" spans="13:20" x14ac:dyDescent="0.35">
      <c r="M289" s="122" t="str">
        <f t="shared" si="33"/>
        <v/>
      </c>
      <c r="N289" s="137" t="str">
        <f t="shared" si="31"/>
        <v/>
      </c>
      <c r="O289" s="134" t="str">
        <f t="shared" si="32"/>
        <v/>
      </c>
      <c r="P289" s="134"/>
      <c r="Q289" s="122" t="str">
        <f t="shared" si="34"/>
        <v/>
      </c>
      <c r="R289" s="134" t="str">
        <f t="shared" si="35"/>
        <v/>
      </c>
      <c r="S289" s="137" t="str">
        <f t="shared" si="36"/>
        <v/>
      </c>
      <c r="T289" s="138" t="str">
        <f t="shared" si="37"/>
        <v/>
      </c>
    </row>
    <row r="290" spans="13:20" x14ac:dyDescent="0.35">
      <c r="M290" s="122" t="str">
        <f t="shared" si="33"/>
        <v/>
      </c>
      <c r="N290" s="137" t="str">
        <f t="shared" si="31"/>
        <v/>
      </c>
      <c r="O290" s="134" t="str">
        <f t="shared" si="32"/>
        <v/>
      </c>
      <c r="P290" s="134"/>
      <c r="Q290" s="122" t="str">
        <f t="shared" si="34"/>
        <v/>
      </c>
      <c r="R290" s="134" t="str">
        <f t="shared" si="35"/>
        <v/>
      </c>
      <c r="S290" s="137" t="str">
        <f t="shared" si="36"/>
        <v/>
      </c>
      <c r="T290" s="138" t="str">
        <f t="shared" si="37"/>
        <v/>
      </c>
    </row>
    <row r="291" spans="13:20" x14ac:dyDescent="0.35">
      <c r="M291" s="122" t="str">
        <f t="shared" si="33"/>
        <v/>
      </c>
      <c r="N291" s="137" t="str">
        <f t="shared" si="31"/>
        <v/>
      </c>
      <c r="O291" s="134" t="str">
        <f t="shared" si="32"/>
        <v/>
      </c>
      <c r="P291" s="134"/>
      <c r="Q291" s="122" t="str">
        <f t="shared" si="34"/>
        <v/>
      </c>
      <c r="R291" s="134" t="str">
        <f t="shared" si="35"/>
        <v/>
      </c>
      <c r="S291" s="137" t="str">
        <f t="shared" si="36"/>
        <v/>
      </c>
      <c r="T291" s="138" t="str">
        <f t="shared" si="37"/>
        <v/>
      </c>
    </row>
    <row r="292" spans="13:20" x14ac:dyDescent="0.35">
      <c r="M292" s="122" t="str">
        <f t="shared" si="33"/>
        <v/>
      </c>
      <c r="N292" s="137" t="str">
        <f t="shared" si="31"/>
        <v/>
      </c>
      <c r="O292" s="134" t="str">
        <f t="shared" si="32"/>
        <v/>
      </c>
      <c r="P292" s="134"/>
      <c r="Q292" s="122" t="str">
        <f t="shared" si="34"/>
        <v/>
      </c>
      <c r="R292" s="134" t="str">
        <f t="shared" si="35"/>
        <v/>
      </c>
      <c r="S292" s="137" t="str">
        <f t="shared" si="36"/>
        <v/>
      </c>
      <c r="T292" s="138" t="str">
        <f t="shared" si="37"/>
        <v/>
      </c>
    </row>
    <row r="293" spans="13:20" x14ac:dyDescent="0.35">
      <c r="M293" s="122" t="str">
        <f t="shared" si="33"/>
        <v/>
      </c>
      <c r="N293" s="137" t="str">
        <f t="shared" si="31"/>
        <v/>
      </c>
      <c r="O293" s="134" t="str">
        <f t="shared" si="32"/>
        <v/>
      </c>
      <c r="P293" s="134"/>
      <c r="Q293" s="122" t="str">
        <f t="shared" si="34"/>
        <v/>
      </c>
      <c r="R293" s="134" t="str">
        <f t="shared" si="35"/>
        <v/>
      </c>
      <c r="S293" s="137" t="str">
        <f t="shared" si="36"/>
        <v/>
      </c>
      <c r="T293" s="138" t="str">
        <f t="shared" si="37"/>
        <v/>
      </c>
    </row>
    <row r="294" spans="13:20" x14ac:dyDescent="0.35">
      <c r="M294" s="122" t="str">
        <f t="shared" si="33"/>
        <v/>
      </c>
      <c r="N294" s="137" t="str">
        <f t="shared" si="31"/>
        <v/>
      </c>
      <c r="O294" s="134" t="str">
        <f t="shared" si="32"/>
        <v/>
      </c>
      <c r="P294" s="134"/>
      <c r="Q294" s="122" t="str">
        <f t="shared" si="34"/>
        <v/>
      </c>
      <c r="R294" s="134" t="str">
        <f t="shared" si="35"/>
        <v/>
      </c>
      <c r="S294" s="137" t="str">
        <f t="shared" si="36"/>
        <v/>
      </c>
      <c r="T294" s="138" t="str">
        <f t="shared" si="37"/>
        <v/>
      </c>
    </row>
    <row r="295" spans="13:20" x14ac:dyDescent="0.35">
      <c r="M295" s="122" t="str">
        <f t="shared" si="33"/>
        <v/>
      </c>
      <c r="N295" s="137" t="str">
        <f t="shared" si="31"/>
        <v/>
      </c>
      <c r="O295" s="134" t="str">
        <f t="shared" si="32"/>
        <v/>
      </c>
      <c r="P295" s="134"/>
      <c r="Q295" s="122" t="str">
        <f t="shared" si="34"/>
        <v/>
      </c>
      <c r="R295" s="134" t="str">
        <f t="shared" si="35"/>
        <v/>
      </c>
      <c r="S295" s="137" t="str">
        <f t="shared" si="36"/>
        <v/>
      </c>
      <c r="T295" s="138" t="str">
        <f t="shared" si="37"/>
        <v/>
      </c>
    </row>
    <row r="296" spans="13:20" x14ac:dyDescent="0.35">
      <c r="M296" s="122" t="str">
        <f t="shared" si="33"/>
        <v/>
      </c>
      <c r="N296" s="137" t="str">
        <f t="shared" si="31"/>
        <v/>
      </c>
      <c r="O296" s="134" t="str">
        <f t="shared" si="32"/>
        <v/>
      </c>
      <c r="P296" s="134"/>
      <c r="Q296" s="122" t="str">
        <f t="shared" si="34"/>
        <v/>
      </c>
      <c r="R296" s="134" t="str">
        <f t="shared" si="35"/>
        <v/>
      </c>
      <c r="S296" s="137" t="str">
        <f t="shared" si="36"/>
        <v/>
      </c>
      <c r="T296" s="138" t="str">
        <f t="shared" si="37"/>
        <v/>
      </c>
    </row>
    <row r="297" spans="13:20" x14ac:dyDescent="0.35">
      <c r="M297" s="122" t="str">
        <f t="shared" si="33"/>
        <v/>
      </c>
      <c r="N297" s="137" t="str">
        <f t="shared" si="31"/>
        <v/>
      </c>
      <c r="O297" s="134" t="str">
        <f t="shared" si="32"/>
        <v/>
      </c>
      <c r="P297" s="134"/>
      <c r="Q297" s="122" t="str">
        <f t="shared" si="34"/>
        <v/>
      </c>
      <c r="R297" s="134" t="str">
        <f t="shared" si="35"/>
        <v/>
      </c>
      <c r="S297" s="137" t="str">
        <f t="shared" si="36"/>
        <v/>
      </c>
      <c r="T297" s="138" t="str">
        <f t="shared" si="37"/>
        <v/>
      </c>
    </row>
    <row r="298" spans="13:20" x14ac:dyDescent="0.35">
      <c r="M298" s="122" t="str">
        <f t="shared" si="33"/>
        <v/>
      </c>
      <c r="N298" s="137" t="str">
        <f t="shared" si="31"/>
        <v/>
      </c>
      <c r="O298" s="134" t="str">
        <f t="shared" si="32"/>
        <v/>
      </c>
      <c r="P298" s="134"/>
      <c r="Q298" s="122" t="str">
        <f t="shared" si="34"/>
        <v/>
      </c>
      <c r="R298" s="134" t="str">
        <f t="shared" si="35"/>
        <v/>
      </c>
      <c r="S298" s="137" t="str">
        <f t="shared" si="36"/>
        <v/>
      </c>
      <c r="T298" s="138" t="str">
        <f t="shared" si="37"/>
        <v/>
      </c>
    </row>
    <row r="299" spans="13:20" x14ac:dyDescent="0.35">
      <c r="M299" s="122" t="str">
        <f t="shared" si="33"/>
        <v/>
      </c>
      <c r="N299" s="137" t="str">
        <f t="shared" si="31"/>
        <v/>
      </c>
      <c r="O299" s="134" t="str">
        <f t="shared" si="32"/>
        <v/>
      </c>
      <c r="P299" s="134"/>
      <c r="Q299" s="122" t="str">
        <f t="shared" si="34"/>
        <v/>
      </c>
      <c r="R299" s="134" t="str">
        <f t="shared" si="35"/>
        <v/>
      </c>
      <c r="S299" s="137" t="str">
        <f t="shared" si="36"/>
        <v/>
      </c>
      <c r="T299" s="138" t="str">
        <f t="shared" si="37"/>
        <v/>
      </c>
    </row>
    <row r="300" spans="13:20" x14ac:dyDescent="0.35">
      <c r="M300" s="122" t="str">
        <f t="shared" si="33"/>
        <v/>
      </c>
      <c r="N300" s="137" t="str">
        <f t="shared" si="31"/>
        <v/>
      </c>
      <c r="O300" s="134" t="str">
        <f t="shared" si="32"/>
        <v/>
      </c>
      <c r="P300" s="134"/>
      <c r="Q300" s="122" t="str">
        <f t="shared" si="34"/>
        <v/>
      </c>
      <c r="R300" s="134" t="str">
        <f t="shared" si="35"/>
        <v/>
      </c>
      <c r="S300" s="137" t="str">
        <f t="shared" si="36"/>
        <v/>
      </c>
      <c r="T300" s="138" t="str">
        <f t="shared" si="37"/>
        <v/>
      </c>
    </row>
    <row r="301" spans="13:20" x14ac:dyDescent="0.35">
      <c r="M301" s="122" t="str">
        <f t="shared" si="33"/>
        <v/>
      </c>
      <c r="N301" s="137" t="str">
        <f t="shared" si="31"/>
        <v/>
      </c>
      <c r="O301" s="134" t="str">
        <f t="shared" si="32"/>
        <v/>
      </c>
      <c r="P301" s="134"/>
      <c r="Q301" s="122" t="str">
        <f t="shared" si="34"/>
        <v/>
      </c>
      <c r="R301" s="134" t="str">
        <f t="shared" si="35"/>
        <v/>
      </c>
      <c r="S301" s="137" t="str">
        <f t="shared" si="36"/>
        <v/>
      </c>
      <c r="T301" s="138" t="str">
        <f t="shared" si="37"/>
        <v/>
      </c>
    </row>
    <row r="302" spans="13:20" x14ac:dyDescent="0.35">
      <c r="M302" s="122" t="str">
        <f t="shared" si="33"/>
        <v/>
      </c>
      <c r="N302" s="137" t="str">
        <f t="shared" si="31"/>
        <v/>
      </c>
      <c r="O302" s="134" t="str">
        <f t="shared" si="32"/>
        <v/>
      </c>
      <c r="P302" s="134"/>
      <c r="Q302" s="122" t="str">
        <f t="shared" si="34"/>
        <v/>
      </c>
      <c r="R302" s="134" t="str">
        <f t="shared" si="35"/>
        <v/>
      </c>
      <c r="S302" s="137" t="str">
        <f t="shared" si="36"/>
        <v/>
      </c>
      <c r="T302" s="138" t="str">
        <f t="shared" si="37"/>
        <v/>
      </c>
    </row>
    <row r="303" spans="13:20" x14ac:dyDescent="0.35">
      <c r="M303" s="122" t="str">
        <f t="shared" si="33"/>
        <v/>
      </c>
      <c r="N303" s="137" t="str">
        <f t="shared" si="31"/>
        <v/>
      </c>
      <c r="O303" s="134" t="str">
        <f t="shared" si="32"/>
        <v/>
      </c>
      <c r="P303" s="134"/>
      <c r="Q303" s="122" t="str">
        <f t="shared" si="34"/>
        <v/>
      </c>
      <c r="R303" s="134" t="str">
        <f t="shared" si="35"/>
        <v/>
      </c>
      <c r="S303" s="137" t="str">
        <f t="shared" si="36"/>
        <v/>
      </c>
      <c r="T303" s="138" t="str">
        <f t="shared" si="37"/>
        <v/>
      </c>
    </row>
    <row r="304" spans="13:20" x14ac:dyDescent="0.35">
      <c r="M304" s="122" t="str">
        <f t="shared" si="33"/>
        <v/>
      </c>
      <c r="N304" s="137" t="str">
        <f t="shared" si="31"/>
        <v/>
      </c>
      <c r="O304" s="134" t="str">
        <f t="shared" si="32"/>
        <v/>
      </c>
      <c r="P304" s="134"/>
      <c r="Q304" s="122" t="str">
        <f t="shared" si="34"/>
        <v/>
      </c>
      <c r="R304" s="134" t="str">
        <f t="shared" si="35"/>
        <v/>
      </c>
      <c r="S304" s="137" t="str">
        <f t="shared" si="36"/>
        <v/>
      </c>
      <c r="T304" s="138" t="str">
        <f t="shared" si="37"/>
        <v/>
      </c>
    </row>
    <row r="305" spans="13:20" x14ac:dyDescent="0.35">
      <c r="M305" s="122" t="str">
        <f t="shared" si="33"/>
        <v/>
      </c>
      <c r="N305" s="137" t="str">
        <f t="shared" si="31"/>
        <v/>
      </c>
      <c r="O305" s="134" t="str">
        <f t="shared" si="32"/>
        <v/>
      </c>
      <c r="P305" s="134"/>
      <c r="Q305" s="122" t="str">
        <f t="shared" si="34"/>
        <v/>
      </c>
      <c r="R305" s="134" t="str">
        <f t="shared" si="35"/>
        <v/>
      </c>
      <c r="S305" s="137" t="str">
        <f t="shared" si="36"/>
        <v/>
      </c>
      <c r="T305" s="138" t="str">
        <f t="shared" si="37"/>
        <v/>
      </c>
    </row>
    <row r="306" spans="13:20" x14ac:dyDescent="0.35">
      <c r="M306" s="122" t="str">
        <f t="shared" si="33"/>
        <v/>
      </c>
      <c r="N306" s="137" t="str">
        <f t="shared" si="31"/>
        <v/>
      </c>
      <c r="O306" s="134" t="str">
        <f t="shared" si="32"/>
        <v/>
      </c>
      <c r="P306" s="134"/>
      <c r="Q306" s="122" t="str">
        <f t="shared" si="34"/>
        <v/>
      </c>
      <c r="R306" s="134" t="str">
        <f t="shared" si="35"/>
        <v/>
      </c>
      <c r="S306" s="137" t="str">
        <f t="shared" si="36"/>
        <v/>
      </c>
      <c r="T306" s="138" t="str">
        <f t="shared" si="37"/>
        <v/>
      </c>
    </row>
    <row r="307" spans="13:20" x14ac:dyDescent="0.35">
      <c r="M307" s="122" t="str">
        <f t="shared" si="33"/>
        <v/>
      </c>
      <c r="N307" s="137" t="str">
        <f t="shared" si="31"/>
        <v/>
      </c>
      <c r="O307" s="134" t="str">
        <f t="shared" si="32"/>
        <v/>
      </c>
      <c r="P307" s="134"/>
      <c r="Q307" s="122" t="str">
        <f t="shared" si="34"/>
        <v/>
      </c>
      <c r="R307" s="134" t="str">
        <f t="shared" si="35"/>
        <v/>
      </c>
      <c r="S307" s="137" t="str">
        <f t="shared" si="36"/>
        <v/>
      </c>
      <c r="T307" s="138" t="str">
        <f t="shared" si="37"/>
        <v/>
      </c>
    </row>
    <row r="308" spans="13:20" x14ac:dyDescent="0.35">
      <c r="M308" s="122" t="str">
        <f t="shared" si="33"/>
        <v/>
      </c>
      <c r="N308" s="137" t="str">
        <f t="shared" si="31"/>
        <v/>
      </c>
      <c r="O308" s="134" t="str">
        <f t="shared" si="32"/>
        <v/>
      </c>
      <c r="P308" s="134"/>
      <c r="Q308" s="122" t="str">
        <f t="shared" si="34"/>
        <v/>
      </c>
      <c r="R308" s="134" t="str">
        <f t="shared" si="35"/>
        <v/>
      </c>
      <c r="S308" s="137" t="str">
        <f t="shared" si="36"/>
        <v/>
      </c>
      <c r="T308" s="138" t="str">
        <f t="shared" si="37"/>
        <v/>
      </c>
    </row>
    <row r="309" spans="13:20" x14ac:dyDescent="0.35">
      <c r="M309" s="122" t="str">
        <f t="shared" si="33"/>
        <v/>
      </c>
      <c r="N309" s="137" t="str">
        <f t="shared" si="31"/>
        <v/>
      </c>
      <c r="O309" s="134" t="str">
        <f t="shared" si="32"/>
        <v/>
      </c>
      <c r="P309" s="134"/>
      <c r="Q309" s="122" t="str">
        <f t="shared" si="34"/>
        <v/>
      </c>
      <c r="R309" s="134" t="str">
        <f t="shared" si="35"/>
        <v/>
      </c>
      <c r="S309" s="137" t="str">
        <f t="shared" si="36"/>
        <v/>
      </c>
      <c r="T309" s="138" t="str">
        <f t="shared" si="37"/>
        <v/>
      </c>
    </row>
    <row r="310" spans="13:20" x14ac:dyDescent="0.35">
      <c r="M310" s="122" t="str">
        <f t="shared" si="33"/>
        <v/>
      </c>
      <c r="N310" s="137" t="str">
        <f t="shared" si="31"/>
        <v/>
      </c>
      <c r="O310" s="134" t="str">
        <f t="shared" si="32"/>
        <v/>
      </c>
      <c r="P310" s="134"/>
      <c r="Q310" s="122" t="str">
        <f t="shared" si="34"/>
        <v/>
      </c>
      <c r="R310" s="134" t="str">
        <f t="shared" si="35"/>
        <v/>
      </c>
      <c r="S310" s="137" t="str">
        <f t="shared" si="36"/>
        <v/>
      </c>
      <c r="T310" s="138" t="str">
        <f t="shared" si="37"/>
        <v/>
      </c>
    </row>
    <row r="311" spans="13:20" x14ac:dyDescent="0.35">
      <c r="M311" s="122" t="str">
        <f t="shared" si="33"/>
        <v/>
      </c>
      <c r="N311" s="137" t="str">
        <f t="shared" si="31"/>
        <v/>
      </c>
      <c r="O311" s="134" t="str">
        <f t="shared" si="32"/>
        <v/>
      </c>
      <c r="P311" s="134"/>
      <c r="Q311" s="122" t="str">
        <f t="shared" si="34"/>
        <v/>
      </c>
      <c r="R311" s="134" t="str">
        <f t="shared" si="35"/>
        <v/>
      </c>
      <c r="S311" s="137" t="str">
        <f t="shared" si="36"/>
        <v/>
      </c>
      <c r="T311" s="138" t="str">
        <f t="shared" si="37"/>
        <v/>
      </c>
    </row>
    <row r="312" spans="13:20" x14ac:dyDescent="0.35">
      <c r="M312" s="122" t="str">
        <f t="shared" si="33"/>
        <v/>
      </c>
      <c r="N312" s="137" t="str">
        <f t="shared" si="31"/>
        <v/>
      </c>
      <c r="O312" s="134" t="str">
        <f t="shared" si="32"/>
        <v/>
      </c>
      <c r="P312" s="134"/>
      <c r="Q312" s="122" t="str">
        <f t="shared" si="34"/>
        <v/>
      </c>
      <c r="R312" s="134" t="str">
        <f t="shared" si="35"/>
        <v/>
      </c>
      <c r="S312" s="137" t="str">
        <f t="shared" si="36"/>
        <v/>
      </c>
      <c r="T312" s="138" t="str">
        <f t="shared" si="37"/>
        <v/>
      </c>
    </row>
    <row r="313" spans="13:20" x14ac:dyDescent="0.35">
      <c r="M313" s="122" t="str">
        <f t="shared" si="33"/>
        <v/>
      </c>
      <c r="N313" s="137" t="str">
        <f t="shared" si="31"/>
        <v/>
      </c>
      <c r="O313" s="134" t="str">
        <f t="shared" si="32"/>
        <v/>
      </c>
      <c r="P313" s="134"/>
      <c r="Q313" s="122" t="str">
        <f t="shared" si="34"/>
        <v/>
      </c>
      <c r="R313" s="134" t="str">
        <f t="shared" si="35"/>
        <v/>
      </c>
      <c r="S313" s="137" t="str">
        <f t="shared" si="36"/>
        <v/>
      </c>
      <c r="T313" s="138" t="str">
        <f t="shared" si="37"/>
        <v/>
      </c>
    </row>
    <row r="314" spans="13:20" x14ac:dyDescent="0.35">
      <c r="M314" s="122" t="str">
        <f t="shared" si="33"/>
        <v/>
      </c>
      <c r="N314" s="137" t="str">
        <f t="shared" si="31"/>
        <v/>
      </c>
      <c r="O314" s="134" t="str">
        <f t="shared" si="32"/>
        <v/>
      </c>
      <c r="P314" s="134"/>
      <c r="Q314" s="122" t="str">
        <f t="shared" si="34"/>
        <v/>
      </c>
      <c r="R314" s="134" t="str">
        <f t="shared" si="35"/>
        <v/>
      </c>
      <c r="S314" s="137" t="str">
        <f t="shared" si="36"/>
        <v/>
      </c>
      <c r="T314" s="138" t="str">
        <f t="shared" si="37"/>
        <v/>
      </c>
    </row>
    <row r="315" spans="13:20" x14ac:dyDescent="0.35">
      <c r="M315" s="122" t="str">
        <f t="shared" si="33"/>
        <v/>
      </c>
      <c r="N315" s="137" t="str">
        <f t="shared" si="31"/>
        <v/>
      </c>
      <c r="O315" s="134" t="str">
        <f t="shared" si="32"/>
        <v/>
      </c>
      <c r="P315" s="134"/>
      <c r="Q315" s="122" t="str">
        <f t="shared" si="34"/>
        <v/>
      </c>
      <c r="R315" s="134" t="str">
        <f t="shared" si="35"/>
        <v/>
      </c>
      <c r="S315" s="137" t="str">
        <f t="shared" si="36"/>
        <v/>
      </c>
      <c r="T315" s="138" t="str">
        <f t="shared" si="37"/>
        <v/>
      </c>
    </row>
    <row r="316" spans="13:20" x14ac:dyDescent="0.35">
      <c r="M316" s="122" t="str">
        <f t="shared" si="33"/>
        <v/>
      </c>
      <c r="N316" s="137" t="str">
        <f t="shared" si="31"/>
        <v/>
      </c>
      <c r="O316" s="134" t="str">
        <f t="shared" si="32"/>
        <v/>
      </c>
      <c r="P316" s="134"/>
      <c r="Q316" s="122" t="str">
        <f t="shared" si="34"/>
        <v/>
      </c>
      <c r="R316" s="134" t="str">
        <f t="shared" si="35"/>
        <v/>
      </c>
      <c r="S316" s="137" t="str">
        <f t="shared" si="36"/>
        <v/>
      </c>
      <c r="T316" s="138" t="str">
        <f t="shared" si="37"/>
        <v/>
      </c>
    </row>
    <row r="317" spans="13:20" x14ac:dyDescent="0.35">
      <c r="M317" s="122" t="str">
        <f t="shared" si="33"/>
        <v/>
      </c>
      <c r="N317" s="137" t="str">
        <f t="shared" si="31"/>
        <v/>
      </c>
      <c r="O317" s="134" t="str">
        <f t="shared" si="32"/>
        <v/>
      </c>
      <c r="P317" s="134"/>
      <c r="Q317" s="122" t="str">
        <f t="shared" si="34"/>
        <v/>
      </c>
      <c r="R317" s="134" t="str">
        <f t="shared" si="35"/>
        <v/>
      </c>
      <c r="S317" s="137" t="str">
        <f t="shared" si="36"/>
        <v/>
      </c>
      <c r="T317" s="138" t="str">
        <f t="shared" si="37"/>
        <v/>
      </c>
    </row>
    <row r="318" spans="13:20" x14ac:dyDescent="0.35">
      <c r="M318" s="122" t="str">
        <f t="shared" si="33"/>
        <v/>
      </c>
      <c r="N318" s="137" t="str">
        <f t="shared" si="31"/>
        <v/>
      </c>
      <c r="O318" s="134" t="str">
        <f t="shared" si="32"/>
        <v/>
      </c>
      <c r="P318" s="134"/>
      <c r="Q318" s="122" t="str">
        <f t="shared" si="34"/>
        <v/>
      </c>
      <c r="R318" s="134" t="str">
        <f t="shared" si="35"/>
        <v/>
      </c>
      <c r="S318" s="137" t="str">
        <f t="shared" si="36"/>
        <v/>
      </c>
      <c r="T318" s="138" t="str">
        <f t="shared" si="37"/>
        <v/>
      </c>
    </row>
    <row r="319" spans="13:20" x14ac:dyDescent="0.35">
      <c r="M319" s="122" t="str">
        <f t="shared" si="33"/>
        <v/>
      </c>
      <c r="N319" s="137" t="str">
        <f t="shared" si="31"/>
        <v/>
      </c>
      <c r="O319" s="134" t="str">
        <f t="shared" si="32"/>
        <v/>
      </c>
      <c r="P319" s="134"/>
      <c r="Q319" s="122" t="str">
        <f t="shared" si="34"/>
        <v/>
      </c>
      <c r="R319" s="134" t="str">
        <f t="shared" si="35"/>
        <v/>
      </c>
      <c r="S319" s="137" t="str">
        <f t="shared" si="36"/>
        <v/>
      </c>
      <c r="T319" s="138" t="str">
        <f t="shared" si="37"/>
        <v/>
      </c>
    </row>
    <row r="320" spans="13:20" x14ac:dyDescent="0.35">
      <c r="M320" s="122" t="str">
        <f t="shared" si="33"/>
        <v/>
      </c>
      <c r="N320" s="137" t="str">
        <f t="shared" si="31"/>
        <v/>
      </c>
      <c r="O320" s="134" t="str">
        <f t="shared" si="32"/>
        <v/>
      </c>
      <c r="P320" s="134"/>
      <c r="Q320" s="122" t="str">
        <f t="shared" si="34"/>
        <v/>
      </c>
      <c r="R320" s="134" t="str">
        <f t="shared" si="35"/>
        <v/>
      </c>
      <c r="S320" s="137" t="str">
        <f t="shared" si="36"/>
        <v/>
      </c>
      <c r="T320" s="138" t="str">
        <f t="shared" si="37"/>
        <v/>
      </c>
    </row>
    <row r="321" spans="13:20" x14ac:dyDescent="0.35">
      <c r="M321" s="122" t="str">
        <f t="shared" si="33"/>
        <v/>
      </c>
      <c r="N321" s="137" t="str">
        <f t="shared" si="31"/>
        <v/>
      </c>
      <c r="O321" s="134" t="str">
        <f t="shared" si="32"/>
        <v/>
      </c>
      <c r="P321" s="134"/>
      <c r="Q321" s="122" t="str">
        <f t="shared" si="34"/>
        <v/>
      </c>
      <c r="R321" s="134" t="str">
        <f t="shared" si="35"/>
        <v/>
      </c>
      <c r="S321" s="137" t="str">
        <f t="shared" si="36"/>
        <v/>
      </c>
      <c r="T321" s="138" t="str">
        <f t="shared" si="37"/>
        <v/>
      </c>
    </row>
    <row r="322" spans="13:20" x14ac:dyDescent="0.35">
      <c r="M322" s="122" t="str">
        <f t="shared" si="33"/>
        <v/>
      </c>
      <c r="N322" s="137" t="str">
        <f t="shared" si="31"/>
        <v/>
      </c>
      <c r="O322" s="134" t="str">
        <f t="shared" si="32"/>
        <v/>
      </c>
      <c r="P322" s="134"/>
      <c r="Q322" s="122" t="str">
        <f t="shared" si="34"/>
        <v/>
      </c>
      <c r="R322" s="134" t="str">
        <f t="shared" si="35"/>
        <v/>
      </c>
      <c r="S322" s="137" t="str">
        <f t="shared" si="36"/>
        <v/>
      </c>
      <c r="T322" s="138" t="str">
        <f t="shared" si="37"/>
        <v/>
      </c>
    </row>
    <row r="323" spans="13:20" x14ac:dyDescent="0.35">
      <c r="M323" s="122" t="str">
        <f t="shared" si="33"/>
        <v/>
      </c>
      <c r="N323" s="137" t="str">
        <f t="shared" si="31"/>
        <v/>
      </c>
      <c r="O323" s="134" t="str">
        <f t="shared" si="32"/>
        <v/>
      </c>
      <c r="P323" s="134"/>
      <c r="Q323" s="122" t="str">
        <f t="shared" si="34"/>
        <v/>
      </c>
      <c r="R323" s="134" t="str">
        <f t="shared" si="35"/>
        <v/>
      </c>
      <c r="S323" s="137" t="str">
        <f t="shared" si="36"/>
        <v/>
      </c>
      <c r="T323" s="138" t="str">
        <f t="shared" si="37"/>
        <v/>
      </c>
    </row>
    <row r="324" spans="13:20" x14ac:dyDescent="0.35">
      <c r="M324" s="122" t="str">
        <f t="shared" si="33"/>
        <v/>
      </c>
      <c r="N324" s="137" t="str">
        <f t="shared" si="31"/>
        <v/>
      </c>
      <c r="O324" s="134" t="str">
        <f t="shared" si="32"/>
        <v/>
      </c>
      <c r="P324" s="134"/>
      <c r="Q324" s="122" t="str">
        <f t="shared" si="34"/>
        <v/>
      </c>
      <c r="R324" s="134" t="str">
        <f t="shared" si="35"/>
        <v/>
      </c>
      <c r="S324" s="137" t="str">
        <f t="shared" si="36"/>
        <v/>
      </c>
      <c r="T324" s="138" t="str">
        <f t="shared" si="37"/>
        <v/>
      </c>
    </row>
    <row r="325" spans="13:20" x14ac:dyDescent="0.35">
      <c r="M325" s="122" t="str">
        <f t="shared" si="33"/>
        <v/>
      </c>
      <c r="N325" s="137" t="str">
        <f t="shared" ref="N325:N388" si="38">IF(M325&lt;&gt;"",INDEX(Grade,M325)+M325*0.000001,"")</f>
        <v/>
      </c>
      <c r="O325" s="134" t="str">
        <f t="shared" ref="O325:O388" si="39">IF(M325&lt;&gt;"",RANK(N325,grade___original,1),"")</f>
        <v/>
      </c>
      <c r="P325" s="134"/>
      <c r="Q325" s="122" t="str">
        <f t="shared" si="34"/>
        <v/>
      </c>
      <c r="R325" s="134" t="str">
        <f t="shared" si="35"/>
        <v/>
      </c>
      <c r="S325" s="137" t="str">
        <f t="shared" si="36"/>
        <v/>
      </c>
      <c r="T325" s="138" t="str">
        <f t="shared" si="37"/>
        <v/>
      </c>
    </row>
    <row r="326" spans="13:20" x14ac:dyDescent="0.35">
      <c r="M326" s="122" t="str">
        <f t="shared" ref="M326:M389" si="40">IF(M325&lt;&gt;"",IF(Number_of_participants&gt;=(M325+1),(M325+1),""),"")</f>
        <v/>
      </c>
      <c r="N326" s="137" t="str">
        <f t="shared" si="38"/>
        <v/>
      </c>
      <c r="O326" s="134" t="str">
        <f t="shared" si="39"/>
        <v/>
      </c>
      <c r="P326" s="134"/>
      <c r="Q326" s="122" t="str">
        <f t="shared" ref="Q326:Q389" si="41">IF(Q325&lt;&gt;"",IF(Number_of_participants&gt;=(Q325+1),(Q325+1),""),"")</f>
        <v/>
      </c>
      <c r="R326" s="134" t="str">
        <f t="shared" ref="R326:R389" si="42">IF(Q326&lt;&gt;"",VLOOKUP(Q326,$O$5:$Q$1004,3,FALSE),"")</f>
        <v/>
      </c>
      <c r="S326" s="137" t="str">
        <f t="shared" ref="S326:S389" si="43">IF(Q326&lt;&gt;"",ROUND(VLOOKUP(R326,$M$5:$N$1004,2,FALSE),4),"")</f>
        <v/>
      </c>
      <c r="T326" s="138" t="str">
        <f t="shared" ref="T326:T389" si="44">IF(Q326&lt;&gt;"",FLOOR(S326,1),"")</f>
        <v/>
      </c>
    </row>
    <row r="327" spans="13:20" x14ac:dyDescent="0.35">
      <c r="M327" s="122" t="str">
        <f t="shared" si="40"/>
        <v/>
      </c>
      <c r="N327" s="137" t="str">
        <f t="shared" si="38"/>
        <v/>
      </c>
      <c r="O327" s="134" t="str">
        <f t="shared" si="39"/>
        <v/>
      </c>
      <c r="P327" s="134"/>
      <c r="Q327" s="122" t="str">
        <f t="shared" si="41"/>
        <v/>
      </c>
      <c r="R327" s="134" t="str">
        <f t="shared" si="42"/>
        <v/>
      </c>
      <c r="S327" s="137" t="str">
        <f t="shared" si="43"/>
        <v/>
      </c>
      <c r="T327" s="138" t="str">
        <f t="shared" si="44"/>
        <v/>
      </c>
    </row>
    <row r="328" spans="13:20" x14ac:dyDescent="0.35">
      <c r="M328" s="122" t="str">
        <f t="shared" si="40"/>
        <v/>
      </c>
      <c r="N328" s="137" t="str">
        <f t="shared" si="38"/>
        <v/>
      </c>
      <c r="O328" s="134" t="str">
        <f t="shared" si="39"/>
        <v/>
      </c>
      <c r="P328" s="134"/>
      <c r="Q328" s="122" t="str">
        <f t="shared" si="41"/>
        <v/>
      </c>
      <c r="R328" s="134" t="str">
        <f t="shared" si="42"/>
        <v/>
      </c>
      <c r="S328" s="137" t="str">
        <f t="shared" si="43"/>
        <v/>
      </c>
      <c r="T328" s="138" t="str">
        <f t="shared" si="44"/>
        <v/>
      </c>
    </row>
    <row r="329" spans="13:20" x14ac:dyDescent="0.35">
      <c r="M329" s="122" t="str">
        <f t="shared" si="40"/>
        <v/>
      </c>
      <c r="N329" s="137" t="str">
        <f t="shared" si="38"/>
        <v/>
      </c>
      <c r="O329" s="134" t="str">
        <f t="shared" si="39"/>
        <v/>
      </c>
      <c r="P329" s="134"/>
      <c r="Q329" s="122" t="str">
        <f t="shared" si="41"/>
        <v/>
      </c>
      <c r="R329" s="134" t="str">
        <f t="shared" si="42"/>
        <v/>
      </c>
      <c r="S329" s="137" t="str">
        <f t="shared" si="43"/>
        <v/>
      </c>
      <c r="T329" s="138" t="str">
        <f t="shared" si="44"/>
        <v/>
      </c>
    </row>
    <row r="330" spans="13:20" x14ac:dyDescent="0.35">
      <c r="M330" s="122" t="str">
        <f t="shared" si="40"/>
        <v/>
      </c>
      <c r="N330" s="137" t="str">
        <f t="shared" si="38"/>
        <v/>
      </c>
      <c r="O330" s="134" t="str">
        <f t="shared" si="39"/>
        <v/>
      </c>
      <c r="P330" s="134"/>
      <c r="Q330" s="122" t="str">
        <f t="shared" si="41"/>
        <v/>
      </c>
      <c r="R330" s="134" t="str">
        <f t="shared" si="42"/>
        <v/>
      </c>
      <c r="S330" s="137" t="str">
        <f t="shared" si="43"/>
        <v/>
      </c>
      <c r="T330" s="138" t="str">
        <f t="shared" si="44"/>
        <v/>
      </c>
    </row>
    <row r="331" spans="13:20" x14ac:dyDescent="0.35">
      <c r="M331" s="122" t="str">
        <f t="shared" si="40"/>
        <v/>
      </c>
      <c r="N331" s="137" t="str">
        <f t="shared" si="38"/>
        <v/>
      </c>
      <c r="O331" s="134" t="str">
        <f t="shared" si="39"/>
        <v/>
      </c>
      <c r="P331" s="134"/>
      <c r="Q331" s="122" t="str">
        <f t="shared" si="41"/>
        <v/>
      </c>
      <c r="R331" s="134" t="str">
        <f t="shared" si="42"/>
        <v/>
      </c>
      <c r="S331" s="137" t="str">
        <f t="shared" si="43"/>
        <v/>
      </c>
      <c r="T331" s="138" t="str">
        <f t="shared" si="44"/>
        <v/>
      </c>
    </row>
    <row r="332" spans="13:20" x14ac:dyDescent="0.35">
      <c r="M332" s="122" t="str">
        <f t="shared" si="40"/>
        <v/>
      </c>
      <c r="N332" s="137" t="str">
        <f t="shared" si="38"/>
        <v/>
      </c>
      <c r="O332" s="134" t="str">
        <f t="shared" si="39"/>
        <v/>
      </c>
      <c r="P332" s="134"/>
      <c r="Q332" s="122" t="str">
        <f t="shared" si="41"/>
        <v/>
      </c>
      <c r="R332" s="134" t="str">
        <f t="shared" si="42"/>
        <v/>
      </c>
      <c r="S332" s="137" t="str">
        <f t="shared" si="43"/>
        <v/>
      </c>
      <c r="T332" s="138" t="str">
        <f t="shared" si="44"/>
        <v/>
      </c>
    </row>
    <row r="333" spans="13:20" x14ac:dyDescent="0.35">
      <c r="M333" s="122" t="str">
        <f t="shared" si="40"/>
        <v/>
      </c>
      <c r="N333" s="137" t="str">
        <f t="shared" si="38"/>
        <v/>
      </c>
      <c r="O333" s="134" t="str">
        <f t="shared" si="39"/>
        <v/>
      </c>
      <c r="P333" s="134"/>
      <c r="Q333" s="122" t="str">
        <f t="shared" si="41"/>
        <v/>
      </c>
      <c r="R333" s="134" t="str">
        <f t="shared" si="42"/>
        <v/>
      </c>
      <c r="S333" s="137" t="str">
        <f t="shared" si="43"/>
        <v/>
      </c>
      <c r="T333" s="138" t="str">
        <f t="shared" si="44"/>
        <v/>
      </c>
    </row>
    <row r="334" spans="13:20" x14ac:dyDescent="0.35">
      <c r="M334" s="122" t="str">
        <f t="shared" si="40"/>
        <v/>
      </c>
      <c r="N334" s="137" t="str">
        <f t="shared" si="38"/>
        <v/>
      </c>
      <c r="O334" s="134" t="str">
        <f t="shared" si="39"/>
        <v/>
      </c>
      <c r="P334" s="134"/>
      <c r="Q334" s="122" t="str">
        <f t="shared" si="41"/>
        <v/>
      </c>
      <c r="R334" s="134" t="str">
        <f t="shared" si="42"/>
        <v/>
      </c>
      <c r="S334" s="137" t="str">
        <f t="shared" si="43"/>
        <v/>
      </c>
      <c r="T334" s="138" t="str">
        <f t="shared" si="44"/>
        <v/>
      </c>
    </row>
    <row r="335" spans="13:20" x14ac:dyDescent="0.35">
      <c r="M335" s="122" t="str">
        <f t="shared" si="40"/>
        <v/>
      </c>
      <c r="N335" s="137" t="str">
        <f t="shared" si="38"/>
        <v/>
      </c>
      <c r="O335" s="134" t="str">
        <f t="shared" si="39"/>
        <v/>
      </c>
      <c r="P335" s="134"/>
      <c r="Q335" s="122" t="str">
        <f t="shared" si="41"/>
        <v/>
      </c>
      <c r="R335" s="134" t="str">
        <f t="shared" si="42"/>
        <v/>
      </c>
      <c r="S335" s="137" t="str">
        <f t="shared" si="43"/>
        <v/>
      </c>
      <c r="T335" s="138" t="str">
        <f t="shared" si="44"/>
        <v/>
      </c>
    </row>
    <row r="336" spans="13:20" x14ac:dyDescent="0.35">
      <c r="M336" s="122" t="str">
        <f t="shared" si="40"/>
        <v/>
      </c>
      <c r="N336" s="137" t="str">
        <f t="shared" si="38"/>
        <v/>
      </c>
      <c r="O336" s="134" t="str">
        <f t="shared" si="39"/>
        <v/>
      </c>
      <c r="P336" s="134"/>
      <c r="Q336" s="122" t="str">
        <f t="shared" si="41"/>
        <v/>
      </c>
      <c r="R336" s="134" t="str">
        <f t="shared" si="42"/>
        <v/>
      </c>
      <c r="S336" s="137" t="str">
        <f t="shared" si="43"/>
        <v/>
      </c>
      <c r="T336" s="138" t="str">
        <f t="shared" si="44"/>
        <v/>
      </c>
    </row>
    <row r="337" spans="13:20" x14ac:dyDescent="0.35">
      <c r="M337" s="122" t="str">
        <f t="shared" si="40"/>
        <v/>
      </c>
      <c r="N337" s="137" t="str">
        <f t="shared" si="38"/>
        <v/>
      </c>
      <c r="O337" s="134" t="str">
        <f t="shared" si="39"/>
        <v/>
      </c>
      <c r="P337" s="134"/>
      <c r="Q337" s="122" t="str">
        <f t="shared" si="41"/>
        <v/>
      </c>
      <c r="R337" s="134" t="str">
        <f t="shared" si="42"/>
        <v/>
      </c>
      <c r="S337" s="137" t="str">
        <f t="shared" si="43"/>
        <v/>
      </c>
      <c r="T337" s="138" t="str">
        <f t="shared" si="44"/>
        <v/>
      </c>
    </row>
    <row r="338" spans="13:20" x14ac:dyDescent="0.35">
      <c r="M338" s="122" t="str">
        <f t="shared" si="40"/>
        <v/>
      </c>
      <c r="N338" s="137" t="str">
        <f t="shared" si="38"/>
        <v/>
      </c>
      <c r="O338" s="134" t="str">
        <f t="shared" si="39"/>
        <v/>
      </c>
      <c r="P338" s="134"/>
      <c r="Q338" s="122" t="str">
        <f t="shared" si="41"/>
        <v/>
      </c>
      <c r="R338" s="134" t="str">
        <f t="shared" si="42"/>
        <v/>
      </c>
      <c r="S338" s="137" t="str">
        <f t="shared" si="43"/>
        <v/>
      </c>
      <c r="T338" s="138" t="str">
        <f t="shared" si="44"/>
        <v/>
      </c>
    </row>
    <row r="339" spans="13:20" x14ac:dyDescent="0.35">
      <c r="M339" s="122" t="str">
        <f t="shared" si="40"/>
        <v/>
      </c>
      <c r="N339" s="137" t="str">
        <f t="shared" si="38"/>
        <v/>
      </c>
      <c r="O339" s="134" t="str">
        <f t="shared" si="39"/>
        <v/>
      </c>
      <c r="P339" s="134"/>
      <c r="Q339" s="122" t="str">
        <f t="shared" si="41"/>
        <v/>
      </c>
      <c r="R339" s="134" t="str">
        <f t="shared" si="42"/>
        <v/>
      </c>
      <c r="S339" s="137" t="str">
        <f t="shared" si="43"/>
        <v/>
      </c>
      <c r="T339" s="138" t="str">
        <f t="shared" si="44"/>
        <v/>
      </c>
    </row>
    <row r="340" spans="13:20" x14ac:dyDescent="0.35">
      <c r="M340" s="122" t="str">
        <f t="shared" si="40"/>
        <v/>
      </c>
      <c r="N340" s="137" t="str">
        <f t="shared" si="38"/>
        <v/>
      </c>
      <c r="O340" s="134" t="str">
        <f t="shared" si="39"/>
        <v/>
      </c>
      <c r="P340" s="134"/>
      <c r="Q340" s="122" t="str">
        <f t="shared" si="41"/>
        <v/>
      </c>
      <c r="R340" s="134" t="str">
        <f t="shared" si="42"/>
        <v/>
      </c>
      <c r="S340" s="137" t="str">
        <f t="shared" si="43"/>
        <v/>
      </c>
      <c r="T340" s="138" t="str">
        <f t="shared" si="44"/>
        <v/>
      </c>
    </row>
    <row r="341" spans="13:20" x14ac:dyDescent="0.35">
      <c r="M341" s="122" t="str">
        <f t="shared" si="40"/>
        <v/>
      </c>
      <c r="N341" s="137" t="str">
        <f t="shared" si="38"/>
        <v/>
      </c>
      <c r="O341" s="134" t="str">
        <f t="shared" si="39"/>
        <v/>
      </c>
      <c r="P341" s="134"/>
      <c r="Q341" s="122" t="str">
        <f t="shared" si="41"/>
        <v/>
      </c>
      <c r="R341" s="134" t="str">
        <f t="shared" si="42"/>
        <v/>
      </c>
      <c r="S341" s="137" t="str">
        <f t="shared" si="43"/>
        <v/>
      </c>
      <c r="T341" s="138" t="str">
        <f t="shared" si="44"/>
        <v/>
      </c>
    </row>
    <row r="342" spans="13:20" x14ac:dyDescent="0.35">
      <c r="M342" s="122" t="str">
        <f t="shared" si="40"/>
        <v/>
      </c>
      <c r="N342" s="137" t="str">
        <f t="shared" si="38"/>
        <v/>
      </c>
      <c r="O342" s="134" t="str">
        <f t="shared" si="39"/>
        <v/>
      </c>
      <c r="P342" s="134"/>
      <c r="Q342" s="122" t="str">
        <f t="shared" si="41"/>
        <v/>
      </c>
      <c r="R342" s="134" t="str">
        <f t="shared" si="42"/>
        <v/>
      </c>
      <c r="S342" s="137" t="str">
        <f t="shared" si="43"/>
        <v/>
      </c>
      <c r="T342" s="138" t="str">
        <f t="shared" si="44"/>
        <v/>
      </c>
    </row>
    <row r="343" spans="13:20" x14ac:dyDescent="0.35">
      <c r="M343" s="122" t="str">
        <f t="shared" si="40"/>
        <v/>
      </c>
      <c r="N343" s="137" t="str">
        <f t="shared" si="38"/>
        <v/>
      </c>
      <c r="O343" s="134" t="str">
        <f t="shared" si="39"/>
        <v/>
      </c>
      <c r="P343" s="134"/>
      <c r="Q343" s="122" t="str">
        <f t="shared" si="41"/>
        <v/>
      </c>
      <c r="R343" s="134" t="str">
        <f t="shared" si="42"/>
        <v/>
      </c>
      <c r="S343" s="137" t="str">
        <f t="shared" si="43"/>
        <v/>
      </c>
      <c r="T343" s="138" t="str">
        <f t="shared" si="44"/>
        <v/>
      </c>
    </row>
    <row r="344" spans="13:20" x14ac:dyDescent="0.35">
      <c r="M344" s="122" t="str">
        <f t="shared" si="40"/>
        <v/>
      </c>
      <c r="N344" s="137" t="str">
        <f t="shared" si="38"/>
        <v/>
      </c>
      <c r="O344" s="134" t="str">
        <f t="shared" si="39"/>
        <v/>
      </c>
      <c r="P344" s="134"/>
      <c r="Q344" s="122" t="str">
        <f t="shared" si="41"/>
        <v/>
      </c>
      <c r="R344" s="134" t="str">
        <f t="shared" si="42"/>
        <v/>
      </c>
      <c r="S344" s="137" t="str">
        <f t="shared" si="43"/>
        <v/>
      </c>
      <c r="T344" s="138" t="str">
        <f t="shared" si="44"/>
        <v/>
      </c>
    </row>
    <row r="345" spans="13:20" x14ac:dyDescent="0.35">
      <c r="M345" s="122" t="str">
        <f t="shared" si="40"/>
        <v/>
      </c>
      <c r="N345" s="137" t="str">
        <f t="shared" si="38"/>
        <v/>
      </c>
      <c r="O345" s="134" t="str">
        <f t="shared" si="39"/>
        <v/>
      </c>
      <c r="P345" s="134"/>
      <c r="Q345" s="122" t="str">
        <f t="shared" si="41"/>
        <v/>
      </c>
      <c r="R345" s="134" t="str">
        <f t="shared" si="42"/>
        <v/>
      </c>
      <c r="S345" s="137" t="str">
        <f t="shared" si="43"/>
        <v/>
      </c>
      <c r="T345" s="138" t="str">
        <f t="shared" si="44"/>
        <v/>
      </c>
    </row>
    <row r="346" spans="13:20" x14ac:dyDescent="0.35">
      <c r="M346" s="122" t="str">
        <f t="shared" si="40"/>
        <v/>
      </c>
      <c r="N346" s="137" t="str">
        <f t="shared" si="38"/>
        <v/>
      </c>
      <c r="O346" s="134" t="str">
        <f t="shared" si="39"/>
        <v/>
      </c>
      <c r="P346" s="134"/>
      <c r="Q346" s="122" t="str">
        <f t="shared" si="41"/>
        <v/>
      </c>
      <c r="R346" s="134" t="str">
        <f t="shared" si="42"/>
        <v/>
      </c>
      <c r="S346" s="137" t="str">
        <f t="shared" si="43"/>
        <v/>
      </c>
      <c r="T346" s="138" t="str">
        <f t="shared" si="44"/>
        <v/>
      </c>
    </row>
    <row r="347" spans="13:20" x14ac:dyDescent="0.35">
      <c r="M347" s="122" t="str">
        <f t="shared" si="40"/>
        <v/>
      </c>
      <c r="N347" s="137" t="str">
        <f t="shared" si="38"/>
        <v/>
      </c>
      <c r="O347" s="134" t="str">
        <f t="shared" si="39"/>
        <v/>
      </c>
      <c r="P347" s="134"/>
      <c r="Q347" s="122" t="str">
        <f t="shared" si="41"/>
        <v/>
      </c>
      <c r="R347" s="134" t="str">
        <f t="shared" si="42"/>
        <v/>
      </c>
      <c r="S347" s="137" t="str">
        <f t="shared" si="43"/>
        <v/>
      </c>
      <c r="T347" s="138" t="str">
        <f t="shared" si="44"/>
        <v/>
      </c>
    </row>
    <row r="348" spans="13:20" x14ac:dyDescent="0.35">
      <c r="M348" s="122" t="str">
        <f t="shared" si="40"/>
        <v/>
      </c>
      <c r="N348" s="137" t="str">
        <f t="shared" si="38"/>
        <v/>
      </c>
      <c r="O348" s="134" t="str">
        <f t="shared" si="39"/>
        <v/>
      </c>
      <c r="P348" s="134"/>
      <c r="Q348" s="122" t="str">
        <f t="shared" si="41"/>
        <v/>
      </c>
      <c r="R348" s="134" t="str">
        <f t="shared" si="42"/>
        <v/>
      </c>
      <c r="S348" s="137" t="str">
        <f t="shared" si="43"/>
        <v/>
      </c>
      <c r="T348" s="138" t="str">
        <f t="shared" si="44"/>
        <v/>
      </c>
    </row>
    <row r="349" spans="13:20" x14ac:dyDescent="0.35">
      <c r="M349" s="122" t="str">
        <f t="shared" si="40"/>
        <v/>
      </c>
      <c r="N349" s="137" t="str">
        <f t="shared" si="38"/>
        <v/>
      </c>
      <c r="O349" s="134" t="str">
        <f t="shared" si="39"/>
        <v/>
      </c>
      <c r="P349" s="134"/>
      <c r="Q349" s="122" t="str">
        <f t="shared" si="41"/>
        <v/>
      </c>
      <c r="R349" s="134" t="str">
        <f t="shared" si="42"/>
        <v/>
      </c>
      <c r="S349" s="137" t="str">
        <f t="shared" si="43"/>
        <v/>
      </c>
      <c r="T349" s="138" t="str">
        <f t="shared" si="44"/>
        <v/>
      </c>
    </row>
    <row r="350" spans="13:20" x14ac:dyDescent="0.35">
      <c r="M350" s="122" t="str">
        <f t="shared" si="40"/>
        <v/>
      </c>
      <c r="N350" s="137" t="str">
        <f t="shared" si="38"/>
        <v/>
      </c>
      <c r="O350" s="134" t="str">
        <f t="shared" si="39"/>
        <v/>
      </c>
      <c r="P350" s="134"/>
      <c r="Q350" s="122" t="str">
        <f t="shared" si="41"/>
        <v/>
      </c>
      <c r="R350" s="134" t="str">
        <f t="shared" si="42"/>
        <v/>
      </c>
      <c r="S350" s="137" t="str">
        <f t="shared" si="43"/>
        <v/>
      </c>
      <c r="T350" s="138" t="str">
        <f t="shared" si="44"/>
        <v/>
      </c>
    </row>
    <row r="351" spans="13:20" x14ac:dyDescent="0.35">
      <c r="M351" s="122" t="str">
        <f t="shared" si="40"/>
        <v/>
      </c>
      <c r="N351" s="137" t="str">
        <f t="shared" si="38"/>
        <v/>
      </c>
      <c r="O351" s="134" t="str">
        <f t="shared" si="39"/>
        <v/>
      </c>
      <c r="P351" s="134"/>
      <c r="Q351" s="122" t="str">
        <f t="shared" si="41"/>
        <v/>
      </c>
      <c r="R351" s="134" t="str">
        <f t="shared" si="42"/>
        <v/>
      </c>
      <c r="S351" s="137" t="str">
        <f t="shared" si="43"/>
        <v/>
      </c>
      <c r="T351" s="138" t="str">
        <f t="shared" si="44"/>
        <v/>
      </c>
    </row>
    <row r="352" spans="13:20" x14ac:dyDescent="0.35">
      <c r="M352" s="122" t="str">
        <f t="shared" si="40"/>
        <v/>
      </c>
      <c r="N352" s="137" t="str">
        <f t="shared" si="38"/>
        <v/>
      </c>
      <c r="O352" s="134" t="str">
        <f t="shared" si="39"/>
        <v/>
      </c>
      <c r="P352" s="134"/>
      <c r="Q352" s="122" t="str">
        <f t="shared" si="41"/>
        <v/>
      </c>
      <c r="R352" s="134" t="str">
        <f t="shared" si="42"/>
        <v/>
      </c>
      <c r="S352" s="137" t="str">
        <f t="shared" si="43"/>
        <v/>
      </c>
      <c r="T352" s="138" t="str">
        <f t="shared" si="44"/>
        <v/>
      </c>
    </row>
    <row r="353" spans="13:20" x14ac:dyDescent="0.35">
      <c r="M353" s="122" t="str">
        <f t="shared" si="40"/>
        <v/>
      </c>
      <c r="N353" s="137" t="str">
        <f t="shared" si="38"/>
        <v/>
      </c>
      <c r="O353" s="134" t="str">
        <f t="shared" si="39"/>
        <v/>
      </c>
      <c r="P353" s="134"/>
      <c r="Q353" s="122" t="str">
        <f t="shared" si="41"/>
        <v/>
      </c>
      <c r="R353" s="134" t="str">
        <f t="shared" si="42"/>
        <v/>
      </c>
      <c r="S353" s="137" t="str">
        <f t="shared" si="43"/>
        <v/>
      </c>
      <c r="T353" s="138" t="str">
        <f t="shared" si="44"/>
        <v/>
      </c>
    </row>
    <row r="354" spans="13:20" x14ac:dyDescent="0.35">
      <c r="M354" s="122" t="str">
        <f t="shared" si="40"/>
        <v/>
      </c>
      <c r="N354" s="137" t="str">
        <f t="shared" si="38"/>
        <v/>
      </c>
      <c r="O354" s="134" t="str">
        <f t="shared" si="39"/>
        <v/>
      </c>
      <c r="P354" s="134"/>
      <c r="Q354" s="122" t="str">
        <f t="shared" si="41"/>
        <v/>
      </c>
      <c r="R354" s="134" t="str">
        <f t="shared" si="42"/>
        <v/>
      </c>
      <c r="S354" s="137" t="str">
        <f t="shared" si="43"/>
        <v/>
      </c>
      <c r="T354" s="138" t="str">
        <f t="shared" si="44"/>
        <v/>
      </c>
    </row>
    <row r="355" spans="13:20" x14ac:dyDescent="0.35">
      <c r="M355" s="122" t="str">
        <f t="shared" si="40"/>
        <v/>
      </c>
      <c r="N355" s="137" t="str">
        <f t="shared" si="38"/>
        <v/>
      </c>
      <c r="O355" s="134" t="str">
        <f t="shared" si="39"/>
        <v/>
      </c>
      <c r="P355" s="134"/>
      <c r="Q355" s="122" t="str">
        <f t="shared" si="41"/>
        <v/>
      </c>
      <c r="R355" s="134" t="str">
        <f t="shared" si="42"/>
        <v/>
      </c>
      <c r="S355" s="137" t="str">
        <f t="shared" si="43"/>
        <v/>
      </c>
      <c r="T355" s="138" t="str">
        <f t="shared" si="44"/>
        <v/>
      </c>
    </row>
    <row r="356" spans="13:20" x14ac:dyDescent="0.35">
      <c r="M356" s="122" t="str">
        <f t="shared" si="40"/>
        <v/>
      </c>
      <c r="N356" s="137" t="str">
        <f t="shared" si="38"/>
        <v/>
      </c>
      <c r="O356" s="134" t="str">
        <f t="shared" si="39"/>
        <v/>
      </c>
      <c r="P356" s="134"/>
      <c r="Q356" s="122" t="str">
        <f t="shared" si="41"/>
        <v/>
      </c>
      <c r="R356" s="134" t="str">
        <f t="shared" si="42"/>
        <v/>
      </c>
      <c r="S356" s="137" t="str">
        <f t="shared" si="43"/>
        <v/>
      </c>
      <c r="T356" s="138" t="str">
        <f t="shared" si="44"/>
        <v/>
      </c>
    </row>
    <row r="357" spans="13:20" x14ac:dyDescent="0.35">
      <c r="M357" s="122" t="str">
        <f t="shared" si="40"/>
        <v/>
      </c>
      <c r="N357" s="137" t="str">
        <f t="shared" si="38"/>
        <v/>
      </c>
      <c r="O357" s="134" t="str">
        <f t="shared" si="39"/>
        <v/>
      </c>
      <c r="P357" s="134"/>
      <c r="Q357" s="122" t="str">
        <f t="shared" si="41"/>
        <v/>
      </c>
      <c r="R357" s="134" t="str">
        <f t="shared" si="42"/>
        <v/>
      </c>
      <c r="S357" s="137" t="str">
        <f t="shared" si="43"/>
        <v/>
      </c>
      <c r="T357" s="138" t="str">
        <f t="shared" si="44"/>
        <v/>
      </c>
    </row>
    <row r="358" spans="13:20" x14ac:dyDescent="0.35">
      <c r="M358" s="122" t="str">
        <f t="shared" si="40"/>
        <v/>
      </c>
      <c r="N358" s="137" t="str">
        <f t="shared" si="38"/>
        <v/>
      </c>
      <c r="O358" s="134" t="str">
        <f t="shared" si="39"/>
        <v/>
      </c>
      <c r="P358" s="134"/>
      <c r="Q358" s="122" t="str">
        <f t="shared" si="41"/>
        <v/>
      </c>
      <c r="R358" s="134" t="str">
        <f t="shared" si="42"/>
        <v/>
      </c>
      <c r="S358" s="137" t="str">
        <f t="shared" si="43"/>
        <v/>
      </c>
      <c r="T358" s="138" t="str">
        <f t="shared" si="44"/>
        <v/>
      </c>
    </row>
    <row r="359" spans="13:20" x14ac:dyDescent="0.35">
      <c r="M359" s="122" t="str">
        <f t="shared" si="40"/>
        <v/>
      </c>
      <c r="N359" s="137" t="str">
        <f t="shared" si="38"/>
        <v/>
      </c>
      <c r="O359" s="134" t="str">
        <f t="shared" si="39"/>
        <v/>
      </c>
      <c r="P359" s="134"/>
      <c r="Q359" s="122" t="str">
        <f t="shared" si="41"/>
        <v/>
      </c>
      <c r="R359" s="134" t="str">
        <f t="shared" si="42"/>
        <v/>
      </c>
      <c r="S359" s="137" t="str">
        <f t="shared" si="43"/>
        <v/>
      </c>
      <c r="T359" s="138" t="str">
        <f t="shared" si="44"/>
        <v/>
      </c>
    </row>
    <row r="360" spans="13:20" x14ac:dyDescent="0.35">
      <c r="M360" s="122" t="str">
        <f t="shared" si="40"/>
        <v/>
      </c>
      <c r="N360" s="137" t="str">
        <f t="shared" si="38"/>
        <v/>
      </c>
      <c r="O360" s="134" t="str">
        <f t="shared" si="39"/>
        <v/>
      </c>
      <c r="P360" s="134"/>
      <c r="Q360" s="122" t="str">
        <f t="shared" si="41"/>
        <v/>
      </c>
      <c r="R360" s="134" t="str">
        <f t="shared" si="42"/>
        <v/>
      </c>
      <c r="S360" s="137" t="str">
        <f t="shared" si="43"/>
        <v/>
      </c>
      <c r="T360" s="138" t="str">
        <f t="shared" si="44"/>
        <v/>
      </c>
    </row>
    <row r="361" spans="13:20" x14ac:dyDescent="0.35">
      <c r="M361" s="122" t="str">
        <f t="shared" si="40"/>
        <v/>
      </c>
      <c r="N361" s="137" t="str">
        <f t="shared" si="38"/>
        <v/>
      </c>
      <c r="O361" s="134" t="str">
        <f t="shared" si="39"/>
        <v/>
      </c>
      <c r="P361" s="134"/>
      <c r="Q361" s="122" t="str">
        <f t="shared" si="41"/>
        <v/>
      </c>
      <c r="R361" s="134" t="str">
        <f t="shared" si="42"/>
        <v/>
      </c>
      <c r="S361" s="137" t="str">
        <f t="shared" si="43"/>
        <v/>
      </c>
      <c r="T361" s="138" t="str">
        <f t="shared" si="44"/>
        <v/>
      </c>
    </row>
    <row r="362" spans="13:20" x14ac:dyDescent="0.35">
      <c r="M362" s="122" t="str">
        <f t="shared" si="40"/>
        <v/>
      </c>
      <c r="N362" s="137" t="str">
        <f t="shared" si="38"/>
        <v/>
      </c>
      <c r="O362" s="134" t="str">
        <f t="shared" si="39"/>
        <v/>
      </c>
      <c r="P362" s="134"/>
      <c r="Q362" s="122" t="str">
        <f t="shared" si="41"/>
        <v/>
      </c>
      <c r="R362" s="134" t="str">
        <f t="shared" si="42"/>
        <v/>
      </c>
      <c r="S362" s="137" t="str">
        <f t="shared" si="43"/>
        <v/>
      </c>
      <c r="T362" s="138" t="str">
        <f t="shared" si="44"/>
        <v/>
      </c>
    </row>
    <row r="363" spans="13:20" x14ac:dyDescent="0.35">
      <c r="M363" s="122" t="str">
        <f t="shared" si="40"/>
        <v/>
      </c>
      <c r="N363" s="137" t="str">
        <f t="shared" si="38"/>
        <v/>
      </c>
      <c r="O363" s="134" t="str">
        <f t="shared" si="39"/>
        <v/>
      </c>
      <c r="P363" s="134"/>
      <c r="Q363" s="122" t="str">
        <f t="shared" si="41"/>
        <v/>
      </c>
      <c r="R363" s="134" t="str">
        <f t="shared" si="42"/>
        <v/>
      </c>
      <c r="S363" s="137" t="str">
        <f t="shared" si="43"/>
        <v/>
      </c>
      <c r="T363" s="138" t="str">
        <f t="shared" si="44"/>
        <v/>
      </c>
    </row>
    <row r="364" spans="13:20" x14ac:dyDescent="0.35">
      <c r="M364" s="122" t="str">
        <f t="shared" si="40"/>
        <v/>
      </c>
      <c r="N364" s="137" t="str">
        <f t="shared" si="38"/>
        <v/>
      </c>
      <c r="O364" s="134" t="str">
        <f t="shared" si="39"/>
        <v/>
      </c>
      <c r="P364" s="134"/>
      <c r="Q364" s="122" t="str">
        <f t="shared" si="41"/>
        <v/>
      </c>
      <c r="R364" s="134" t="str">
        <f t="shared" si="42"/>
        <v/>
      </c>
      <c r="S364" s="137" t="str">
        <f t="shared" si="43"/>
        <v/>
      </c>
      <c r="T364" s="138" t="str">
        <f t="shared" si="44"/>
        <v/>
      </c>
    </row>
    <row r="365" spans="13:20" x14ac:dyDescent="0.35">
      <c r="M365" s="122" t="str">
        <f t="shared" si="40"/>
        <v/>
      </c>
      <c r="N365" s="137" t="str">
        <f t="shared" si="38"/>
        <v/>
      </c>
      <c r="O365" s="134" t="str">
        <f t="shared" si="39"/>
        <v/>
      </c>
      <c r="P365" s="134"/>
      <c r="Q365" s="122" t="str">
        <f t="shared" si="41"/>
        <v/>
      </c>
      <c r="R365" s="134" t="str">
        <f t="shared" si="42"/>
        <v/>
      </c>
      <c r="S365" s="137" t="str">
        <f t="shared" si="43"/>
        <v/>
      </c>
      <c r="T365" s="138" t="str">
        <f t="shared" si="44"/>
        <v/>
      </c>
    </row>
    <row r="366" spans="13:20" x14ac:dyDescent="0.35">
      <c r="M366" s="122" t="str">
        <f t="shared" si="40"/>
        <v/>
      </c>
      <c r="N366" s="137" t="str">
        <f t="shared" si="38"/>
        <v/>
      </c>
      <c r="O366" s="134" t="str">
        <f t="shared" si="39"/>
        <v/>
      </c>
      <c r="P366" s="134"/>
      <c r="Q366" s="122" t="str">
        <f t="shared" si="41"/>
        <v/>
      </c>
      <c r="R366" s="134" t="str">
        <f t="shared" si="42"/>
        <v/>
      </c>
      <c r="S366" s="137" t="str">
        <f t="shared" si="43"/>
        <v/>
      </c>
      <c r="T366" s="138" t="str">
        <f t="shared" si="44"/>
        <v/>
      </c>
    </row>
    <row r="367" spans="13:20" x14ac:dyDescent="0.35">
      <c r="M367" s="122" t="str">
        <f t="shared" si="40"/>
        <v/>
      </c>
      <c r="N367" s="137" t="str">
        <f t="shared" si="38"/>
        <v/>
      </c>
      <c r="O367" s="134" t="str">
        <f t="shared" si="39"/>
        <v/>
      </c>
      <c r="P367" s="134"/>
      <c r="Q367" s="122" t="str">
        <f t="shared" si="41"/>
        <v/>
      </c>
      <c r="R367" s="134" t="str">
        <f t="shared" si="42"/>
        <v/>
      </c>
      <c r="S367" s="137" t="str">
        <f t="shared" si="43"/>
        <v/>
      </c>
      <c r="T367" s="138" t="str">
        <f t="shared" si="44"/>
        <v/>
      </c>
    </row>
    <row r="368" spans="13:20" x14ac:dyDescent="0.35">
      <c r="M368" s="122" t="str">
        <f t="shared" si="40"/>
        <v/>
      </c>
      <c r="N368" s="137" t="str">
        <f t="shared" si="38"/>
        <v/>
      </c>
      <c r="O368" s="134" t="str">
        <f t="shared" si="39"/>
        <v/>
      </c>
      <c r="P368" s="134"/>
      <c r="Q368" s="122" t="str">
        <f t="shared" si="41"/>
        <v/>
      </c>
      <c r="R368" s="134" t="str">
        <f t="shared" si="42"/>
        <v/>
      </c>
      <c r="S368" s="137" t="str">
        <f t="shared" si="43"/>
        <v/>
      </c>
      <c r="T368" s="138" t="str">
        <f t="shared" si="44"/>
        <v/>
      </c>
    </row>
    <row r="369" spans="13:20" x14ac:dyDescent="0.35">
      <c r="M369" s="122" t="str">
        <f t="shared" si="40"/>
        <v/>
      </c>
      <c r="N369" s="137" t="str">
        <f t="shared" si="38"/>
        <v/>
      </c>
      <c r="O369" s="134" t="str">
        <f t="shared" si="39"/>
        <v/>
      </c>
      <c r="P369" s="134"/>
      <c r="Q369" s="122" t="str">
        <f t="shared" si="41"/>
        <v/>
      </c>
      <c r="R369" s="134" t="str">
        <f t="shared" si="42"/>
        <v/>
      </c>
      <c r="S369" s="137" t="str">
        <f t="shared" si="43"/>
        <v/>
      </c>
      <c r="T369" s="138" t="str">
        <f t="shared" si="44"/>
        <v/>
      </c>
    </row>
    <row r="370" spans="13:20" x14ac:dyDescent="0.35">
      <c r="M370" s="122" t="str">
        <f t="shared" si="40"/>
        <v/>
      </c>
      <c r="N370" s="137" t="str">
        <f t="shared" si="38"/>
        <v/>
      </c>
      <c r="O370" s="134" t="str">
        <f t="shared" si="39"/>
        <v/>
      </c>
      <c r="P370" s="134"/>
      <c r="Q370" s="122" t="str">
        <f t="shared" si="41"/>
        <v/>
      </c>
      <c r="R370" s="134" t="str">
        <f t="shared" si="42"/>
        <v/>
      </c>
      <c r="S370" s="137" t="str">
        <f t="shared" si="43"/>
        <v/>
      </c>
      <c r="T370" s="138" t="str">
        <f t="shared" si="44"/>
        <v/>
      </c>
    </row>
    <row r="371" spans="13:20" x14ac:dyDescent="0.35">
      <c r="M371" s="122" t="str">
        <f t="shared" si="40"/>
        <v/>
      </c>
      <c r="N371" s="137" t="str">
        <f t="shared" si="38"/>
        <v/>
      </c>
      <c r="O371" s="134" t="str">
        <f t="shared" si="39"/>
        <v/>
      </c>
      <c r="P371" s="134"/>
      <c r="Q371" s="122" t="str">
        <f t="shared" si="41"/>
        <v/>
      </c>
      <c r="R371" s="134" t="str">
        <f t="shared" si="42"/>
        <v/>
      </c>
      <c r="S371" s="137" t="str">
        <f t="shared" si="43"/>
        <v/>
      </c>
      <c r="T371" s="138" t="str">
        <f t="shared" si="44"/>
        <v/>
      </c>
    </row>
    <row r="372" spans="13:20" x14ac:dyDescent="0.35">
      <c r="M372" s="122" t="str">
        <f t="shared" si="40"/>
        <v/>
      </c>
      <c r="N372" s="137" t="str">
        <f t="shared" si="38"/>
        <v/>
      </c>
      <c r="O372" s="134" t="str">
        <f t="shared" si="39"/>
        <v/>
      </c>
      <c r="P372" s="134"/>
      <c r="Q372" s="122" t="str">
        <f t="shared" si="41"/>
        <v/>
      </c>
      <c r="R372" s="134" t="str">
        <f t="shared" si="42"/>
        <v/>
      </c>
      <c r="S372" s="137" t="str">
        <f t="shared" si="43"/>
        <v/>
      </c>
      <c r="T372" s="138" t="str">
        <f t="shared" si="44"/>
        <v/>
      </c>
    </row>
    <row r="373" spans="13:20" x14ac:dyDescent="0.35">
      <c r="M373" s="122" t="str">
        <f t="shared" si="40"/>
        <v/>
      </c>
      <c r="N373" s="137" t="str">
        <f t="shared" si="38"/>
        <v/>
      </c>
      <c r="O373" s="134" t="str">
        <f t="shared" si="39"/>
        <v/>
      </c>
      <c r="P373" s="134"/>
      <c r="Q373" s="122" t="str">
        <f t="shared" si="41"/>
        <v/>
      </c>
      <c r="R373" s="134" t="str">
        <f t="shared" si="42"/>
        <v/>
      </c>
      <c r="S373" s="137" t="str">
        <f t="shared" si="43"/>
        <v/>
      </c>
      <c r="T373" s="138" t="str">
        <f t="shared" si="44"/>
        <v/>
      </c>
    </row>
    <row r="374" spans="13:20" x14ac:dyDescent="0.35">
      <c r="M374" s="122" t="str">
        <f t="shared" si="40"/>
        <v/>
      </c>
      <c r="N374" s="137" t="str">
        <f t="shared" si="38"/>
        <v/>
      </c>
      <c r="O374" s="134" t="str">
        <f t="shared" si="39"/>
        <v/>
      </c>
      <c r="P374" s="134"/>
      <c r="Q374" s="122" t="str">
        <f t="shared" si="41"/>
        <v/>
      </c>
      <c r="R374" s="134" t="str">
        <f t="shared" si="42"/>
        <v/>
      </c>
      <c r="S374" s="137" t="str">
        <f t="shared" si="43"/>
        <v/>
      </c>
      <c r="T374" s="138" t="str">
        <f t="shared" si="44"/>
        <v/>
      </c>
    </row>
    <row r="375" spans="13:20" x14ac:dyDescent="0.35">
      <c r="M375" s="122" t="str">
        <f t="shared" si="40"/>
        <v/>
      </c>
      <c r="N375" s="137" t="str">
        <f t="shared" si="38"/>
        <v/>
      </c>
      <c r="O375" s="134" t="str">
        <f t="shared" si="39"/>
        <v/>
      </c>
      <c r="P375" s="134"/>
      <c r="Q375" s="122" t="str">
        <f t="shared" si="41"/>
        <v/>
      </c>
      <c r="R375" s="134" t="str">
        <f t="shared" si="42"/>
        <v/>
      </c>
      <c r="S375" s="137" t="str">
        <f t="shared" si="43"/>
        <v/>
      </c>
      <c r="T375" s="138" t="str">
        <f t="shared" si="44"/>
        <v/>
      </c>
    </row>
    <row r="376" spans="13:20" x14ac:dyDescent="0.35">
      <c r="M376" s="122" t="str">
        <f t="shared" si="40"/>
        <v/>
      </c>
      <c r="N376" s="137" t="str">
        <f t="shared" si="38"/>
        <v/>
      </c>
      <c r="O376" s="134" t="str">
        <f t="shared" si="39"/>
        <v/>
      </c>
      <c r="P376" s="134"/>
      <c r="Q376" s="122" t="str">
        <f t="shared" si="41"/>
        <v/>
      </c>
      <c r="R376" s="134" t="str">
        <f t="shared" si="42"/>
        <v/>
      </c>
      <c r="S376" s="137" t="str">
        <f t="shared" si="43"/>
        <v/>
      </c>
      <c r="T376" s="138" t="str">
        <f t="shared" si="44"/>
        <v/>
      </c>
    </row>
    <row r="377" spans="13:20" x14ac:dyDescent="0.35">
      <c r="M377" s="122" t="str">
        <f t="shared" si="40"/>
        <v/>
      </c>
      <c r="N377" s="137" t="str">
        <f t="shared" si="38"/>
        <v/>
      </c>
      <c r="O377" s="134" t="str">
        <f t="shared" si="39"/>
        <v/>
      </c>
      <c r="P377" s="134"/>
      <c r="Q377" s="122" t="str">
        <f t="shared" si="41"/>
        <v/>
      </c>
      <c r="R377" s="134" t="str">
        <f t="shared" si="42"/>
        <v/>
      </c>
      <c r="S377" s="137" t="str">
        <f t="shared" si="43"/>
        <v/>
      </c>
      <c r="T377" s="138" t="str">
        <f t="shared" si="44"/>
        <v/>
      </c>
    </row>
    <row r="378" spans="13:20" x14ac:dyDescent="0.35">
      <c r="M378" s="122" t="str">
        <f t="shared" si="40"/>
        <v/>
      </c>
      <c r="N378" s="137" t="str">
        <f t="shared" si="38"/>
        <v/>
      </c>
      <c r="O378" s="134" t="str">
        <f t="shared" si="39"/>
        <v/>
      </c>
      <c r="P378" s="134"/>
      <c r="Q378" s="122" t="str">
        <f t="shared" si="41"/>
        <v/>
      </c>
      <c r="R378" s="134" t="str">
        <f t="shared" si="42"/>
        <v/>
      </c>
      <c r="S378" s="137" t="str">
        <f t="shared" si="43"/>
        <v/>
      </c>
      <c r="T378" s="138" t="str">
        <f t="shared" si="44"/>
        <v/>
      </c>
    </row>
    <row r="379" spans="13:20" x14ac:dyDescent="0.35">
      <c r="M379" s="122" t="str">
        <f t="shared" si="40"/>
        <v/>
      </c>
      <c r="N379" s="137" t="str">
        <f t="shared" si="38"/>
        <v/>
      </c>
      <c r="O379" s="134" t="str">
        <f t="shared" si="39"/>
        <v/>
      </c>
      <c r="P379" s="134"/>
      <c r="Q379" s="122" t="str">
        <f t="shared" si="41"/>
        <v/>
      </c>
      <c r="R379" s="134" t="str">
        <f t="shared" si="42"/>
        <v/>
      </c>
      <c r="S379" s="137" t="str">
        <f t="shared" si="43"/>
        <v/>
      </c>
      <c r="T379" s="138" t="str">
        <f t="shared" si="44"/>
        <v/>
      </c>
    </row>
    <row r="380" spans="13:20" x14ac:dyDescent="0.35">
      <c r="M380" s="122" t="str">
        <f t="shared" si="40"/>
        <v/>
      </c>
      <c r="N380" s="137" t="str">
        <f t="shared" si="38"/>
        <v/>
      </c>
      <c r="O380" s="134" t="str">
        <f t="shared" si="39"/>
        <v/>
      </c>
      <c r="P380" s="134"/>
      <c r="Q380" s="122" t="str">
        <f t="shared" si="41"/>
        <v/>
      </c>
      <c r="R380" s="134" t="str">
        <f t="shared" si="42"/>
        <v/>
      </c>
      <c r="S380" s="137" t="str">
        <f t="shared" si="43"/>
        <v/>
      </c>
      <c r="T380" s="138" t="str">
        <f t="shared" si="44"/>
        <v/>
      </c>
    </row>
    <row r="381" spans="13:20" x14ac:dyDescent="0.35">
      <c r="M381" s="122" t="str">
        <f t="shared" si="40"/>
        <v/>
      </c>
      <c r="N381" s="137" t="str">
        <f t="shared" si="38"/>
        <v/>
      </c>
      <c r="O381" s="134" t="str">
        <f t="shared" si="39"/>
        <v/>
      </c>
      <c r="P381" s="134"/>
      <c r="Q381" s="122" t="str">
        <f t="shared" si="41"/>
        <v/>
      </c>
      <c r="R381" s="134" t="str">
        <f t="shared" si="42"/>
        <v/>
      </c>
      <c r="S381" s="137" t="str">
        <f t="shared" si="43"/>
        <v/>
      </c>
      <c r="T381" s="138" t="str">
        <f t="shared" si="44"/>
        <v/>
      </c>
    </row>
    <row r="382" spans="13:20" x14ac:dyDescent="0.35">
      <c r="M382" s="122" t="str">
        <f t="shared" si="40"/>
        <v/>
      </c>
      <c r="N382" s="137" t="str">
        <f t="shared" si="38"/>
        <v/>
      </c>
      <c r="O382" s="134" t="str">
        <f t="shared" si="39"/>
        <v/>
      </c>
      <c r="P382" s="134"/>
      <c r="Q382" s="122" t="str">
        <f t="shared" si="41"/>
        <v/>
      </c>
      <c r="R382" s="134" t="str">
        <f t="shared" si="42"/>
        <v/>
      </c>
      <c r="S382" s="137" t="str">
        <f t="shared" si="43"/>
        <v/>
      </c>
      <c r="T382" s="138" t="str">
        <f t="shared" si="44"/>
        <v/>
      </c>
    </row>
    <row r="383" spans="13:20" x14ac:dyDescent="0.35">
      <c r="M383" s="122" t="str">
        <f t="shared" si="40"/>
        <v/>
      </c>
      <c r="N383" s="137" t="str">
        <f t="shared" si="38"/>
        <v/>
      </c>
      <c r="O383" s="134" t="str">
        <f t="shared" si="39"/>
        <v/>
      </c>
      <c r="P383" s="134"/>
      <c r="Q383" s="122" t="str">
        <f t="shared" si="41"/>
        <v/>
      </c>
      <c r="R383" s="134" t="str">
        <f t="shared" si="42"/>
        <v/>
      </c>
      <c r="S383" s="137" t="str">
        <f t="shared" si="43"/>
        <v/>
      </c>
      <c r="T383" s="138" t="str">
        <f t="shared" si="44"/>
        <v/>
      </c>
    </row>
    <row r="384" spans="13:20" x14ac:dyDescent="0.35">
      <c r="M384" s="122" t="str">
        <f t="shared" si="40"/>
        <v/>
      </c>
      <c r="N384" s="137" t="str">
        <f t="shared" si="38"/>
        <v/>
      </c>
      <c r="O384" s="134" t="str">
        <f t="shared" si="39"/>
        <v/>
      </c>
      <c r="P384" s="134"/>
      <c r="Q384" s="122" t="str">
        <f t="shared" si="41"/>
        <v/>
      </c>
      <c r="R384" s="134" t="str">
        <f t="shared" si="42"/>
        <v/>
      </c>
      <c r="S384" s="137" t="str">
        <f t="shared" si="43"/>
        <v/>
      </c>
      <c r="T384" s="138" t="str">
        <f t="shared" si="44"/>
        <v/>
      </c>
    </row>
    <row r="385" spans="13:20" x14ac:dyDescent="0.35">
      <c r="M385" s="122" t="str">
        <f t="shared" si="40"/>
        <v/>
      </c>
      <c r="N385" s="137" t="str">
        <f t="shared" si="38"/>
        <v/>
      </c>
      <c r="O385" s="134" t="str">
        <f t="shared" si="39"/>
        <v/>
      </c>
      <c r="P385" s="134"/>
      <c r="Q385" s="122" t="str">
        <f t="shared" si="41"/>
        <v/>
      </c>
      <c r="R385" s="134" t="str">
        <f t="shared" si="42"/>
        <v/>
      </c>
      <c r="S385" s="137" t="str">
        <f t="shared" si="43"/>
        <v/>
      </c>
      <c r="T385" s="138" t="str">
        <f t="shared" si="44"/>
        <v/>
      </c>
    </row>
    <row r="386" spans="13:20" x14ac:dyDescent="0.35">
      <c r="M386" s="122" t="str">
        <f t="shared" si="40"/>
        <v/>
      </c>
      <c r="N386" s="137" t="str">
        <f t="shared" si="38"/>
        <v/>
      </c>
      <c r="O386" s="134" t="str">
        <f t="shared" si="39"/>
        <v/>
      </c>
      <c r="P386" s="134"/>
      <c r="Q386" s="122" t="str">
        <f t="shared" si="41"/>
        <v/>
      </c>
      <c r="R386" s="134" t="str">
        <f t="shared" si="42"/>
        <v/>
      </c>
      <c r="S386" s="137" t="str">
        <f t="shared" si="43"/>
        <v/>
      </c>
      <c r="T386" s="138" t="str">
        <f t="shared" si="44"/>
        <v/>
      </c>
    </row>
    <row r="387" spans="13:20" x14ac:dyDescent="0.35">
      <c r="M387" s="122" t="str">
        <f t="shared" si="40"/>
        <v/>
      </c>
      <c r="N387" s="137" t="str">
        <f t="shared" si="38"/>
        <v/>
      </c>
      <c r="O387" s="134" t="str">
        <f t="shared" si="39"/>
        <v/>
      </c>
      <c r="P387" s="134"/>
      <c r="Q387" s="122" t="str">
        <f t="shared" si="41"/>
        <v/>
      </c>
      <c r="R387" s="134" t="str">
        <f t="shared" si="42"/>
        <v/>
      </c>
      <c r="S387" s="137" t="str">
        <f t="shared" si="43"/>
        <v/>
      </c>
      <c r="T387" s="138" t="str">
        <f t="shared" si="44"/>
        <v/>
      </c>
    </row>
    <row r="388" spans="13:20" x14ac:dyDescent="0.35">
      <c r="M388" s="122" t="str">
        <f t="shared" si="40"/>
        <v/>
      </c>
      <c r="N388" s="137" t="str">
        <f t="shared" si="38"/>
        <v/>
      </c>
      <c r="O388" s="134" t="str">
        <f t="shared" si="39"/>
        <v/>
      </c>
      <c r="P388" s="134"/>
      <c r="Q388" s="122" t="str">
        <f t="shared" si="41"/>
        <v/>
      </c>
      <c r="R388" s="134" t="str">
        <f t="shared" si="42"/>
        <v/>
      </c>
      <c r="S388" s="137" t="str">
        <f t="shared" si="43"/>
        <v/>
      </c>
      <c r="T388" s="138" t="str">
        <f t="shared" si="44"/>
        <v/>
      </c>
    </row>
    <row r="389" spans="13:20" x14ac:dyDescent="0.35">
      <c r="M389" s="122" t="str">
        <f t="shared" si="40"/>
        <v/>
      </c>
      <c r="N389" s="137" t="str">
        <f t="shared" ref="N389:N452" si="45">IF(M389&lt;&gt;"",INDEX(Grade,M389)+M389*0.000001,"")</f>
        <v/>
      </c>
      <c r="O389" s="134" t="str">
        <f t="shared" ref="O389:O452" si="46">IF(M389&lt;&gt;"",RANK(N389,grade___original,1),"")</f>
        <v/>
      </c>
      <c r="P389" s="134"/>
      <c r="Q389" s="122" t="str">
        <f t="shared" si="41"/>
        <v/>
      </c>
      <c r="R389" s="134" t="str">
        <f t="shared" si="42"/>
        <v/>
      </c>
      <c r="S389" s="137" t="str">
        <f t="shared" si="43"/>
        <v/>
      </c>
      <c r="T389" s="138" t="str">
        <f t="shared" si="44"/>
        <v/>
      </c>
    </row>
    <row r="390" spans="13:20" x14ac:dyDescent="0.35">
      <c r="M390" s="122" t="str">
        <f t="shared" ref="M390:M453" si="47">IF(M389&lt;&gt;"",IF(Number_of_participants&gt;=(M389+1),(M389+1),""),"")</f>
        <v/>
      </c>
      <c r="N390" s="137" t="str">
        <f t="shared" si="45"/>
        <v/>
      </c>
      <c r="O390" s="134" t="str">
        <f t="shared" si="46"/>
        <v/>
      </c>
      <c r="P390" s="134"/>
      <c r="Q390" s="122" t="str">
        <f t="shared" ref="Q390:Q453" si="48">IF(Q389&lt;&gt;"",IF(Number_of_participants&gt;=(Q389+1),(Q389+1),""),"")</f>
        <v/>
      </c>
      <c r="R390" s="134" t="str">
        <f t="shared" ref="R390:R453" si="49">IF(Q390&lt;&gt;"",VLOOKUP(Q390,$O$5:$Q$1004,3,FALSE),"")</f>
        <v/>
      </c>
      <c r="S390" s="137" t="str">
        <f t="shared" ref="S390:S453" si="50">IF(Q390&lt;&gt;"",ROUND(VLOOKUP(R390,$M$5:$N$1004,2,FALSE),4),"")</f>
        <v/>
      </c>
      <c r="T390" s="138" t="str">
        <f t="shared" ref="T390:T453" si="51">IF(Q390&lt;&gt;"",FLOOR(S390,1),"")</f>
        <v/>
      </c>
    </row>
    <row r="391" spans="13:20" x14ac:dyDescent="0.35">
      <c r="M391" s="122" t="str">
        <f t="shared" si="47"/>
        <v/>
      </c>
      <c r="N391" s="137" t="str">
        <f t="shared" si="45"/>
        <v/>
      </c>
      <c r="O391" s="134" t="str">
        <f t="shared" si="46"/>
        <v/>
      </c>
      <c r="P391" s="134"/>
      <c r="Q391" s="122" t="str">
        <f t="shared" si="48"/>
        <v/>
      </c>
      <c r="R391" s="134" t="str">
        <f t="shared" si="49"/>
        <v/>
      </c>
      <c r="S391" s="137" t="str">
        <f t="shared" si="50"/>
        <v/>
      </c>
      <c r="T391" s="138" t="str">
        <f t="shared" si="51"/>
        <v/>
      </c>
    </row>
    <row r="392" spans="13:20" x14ac:dyDescent="0.35">
      <c r="M392" s="122" t="str">
        <f t="shared" si="47"/>
        <v/>
      </c>
      <c r="N392" s="137" t="str">
        <f t="shared" si="45"/>
        <v/>
      </c>
      <c r="O392" s="134" t="str">
        <f t="shared" si="46"/>
        <v/>
      </c>
      <c r="P392" s="134"/>
      <c r="Q392" s="122" t="str">
        <f t="shared" si="48"/>
        <v/>
      </c>
      <c r="R392" s="134" t="str">
        <f t="shared" si="49"/>
        <v/>
      </c>
      <c r="S392" s="137" t="str">
        <f t="shared" si="50"/>
        <v/>
      </c>
      <c r="T392" s="138" t="str">
        <f t="shared" si="51"/>
        <v/>
      </c>
    </row>
    <row r="393" spans="13:20" x14ac:dyDescent="0.35">
      <c r="M393" s="122" t="str">
        <f t="shared" si="47"/>
        <v/>
      </c>
      <c r="N393" s="137" t="str">
        <f t="shared" si="45"/>
        <v/>
      </c>
      <c r="O393" s="134" t="str">
        <f t="shared" si="46"/>
        <v/>
      </c>
      <c r="P393" s="134"/>
      <c r="Q393" s="122" t="str">
        <f t="shared" si="48"/>
        <v/>
      </c>
      <c r="R393" s="134" t="str">
        <f t="shared" si="49"/>
        <v/>
      </c>
      <c r="S393" s="137" t="str">
        <f t="shared" si="50"/>
        <v/>
      </c>
      <c r="T393" s="138" t="str">
        <f t="shared" si="51"/>
        <v/>
      </c>
    </row>
    <row r="394" spans="13:20" x14ac:dyDescent="0.35">
      <c r="M394" s="122" t="str">
        <f t="shared" si="47"/>
        <v/>
      </c>
      <c r="N394" s="137" t="str">
        <f t="shared" si="45"/>
        <v/>
      </c>
      <c r="O394" s="134" t="str">
        <f t="shared" si="46"/>
        <v/>
      </c>
      <c r="P394" s="134"/>
      <c r="Q394" s="122" t="str">
        <f t="shared" si="48"/>
        <v/>
      </c>
      <c r="R394" s="134" t="str">
        <f t="shared" si="49"/>
        <v/>
      </c>
      <c r="S394" s="137" t="str">
        <f t="shared" si="50"/>
        <v/>
      </c>
      <c r="T394" s="138" t="str">
        <f t="shared" si="51"/>
        <v/>
      </c>
    </row>
    <row r="395" spans="13:20" x14ac:dyDescent="0.35">
      <c r="M395" s="122" t="str">
        <f t="shared" si="47"/>
        <v/>
      </c>
      <c r="N395" s="137" t="str">
        <f t="shared" si="45"/>
        <v/>
      </c>
      <c r="O395" s="134" t="str">
        <f t="shared" si="46"/>
        <v/>
      </c>
      <c r="P395" s="134"/>
      <c r="Q395" s="122" t="str">
        <f t="shared" si="48"/>
        <v/>
      </c>
      <c r="R395" s="134" t="str">
        <f t="shared" si="49"/>
        <v/>
      </c>
      <c r="S395" s="137" t="str">
        <f t="shared" si="50"/>
        <v/>
      </c>
      <c r="T395" s="138" t="str">
        <f t="shared" si="51"/>
        <v/>
      </c>
    </row>
    <row r="396" spans="13:20" x14ac:dyDescent="0.35">
      <c r="M396" s="122" t="str">
        <f t="shared" si="47"/>
        <v/>
      </c>
      <c r="N396" s="137" t="str">
        <f t="shared" si="45"/>
        <v/>
      </c>
      <c r="O396" s="134" t="str">
        <f t="shared" si="46"/>
        <v/>
      </c>
      <c r="P396" s="134"/>
      <c r="Q396" s="122" t="str">
        <f t="shared" si="48"/>
        <v/>
      </c>
      <c r="R396" s="134" t="str">
        <f t="shared" si="49"/>
        <v/>
      </c>
      <c r="S396" s="137" t="str">
        <f t="shared" si="50"/>
        <v/>
      </c>
      <c r="T396" s="138" t="str">
        <f t="shared" si="51"/>
        <v/>
      </c>
    </row>
    <row r="397" spans="13:20" x14ac:dyDescent="0.35">
      <c r="M397" s="122" t="str">
        <f t="shared" si="47"/>
        <v/>
      </c>
      <c r="N397" s="137" t="str">
        <f t="shared" si="45"/>
        <v/>
      </c>
      <c r="O397" s="134" t="str">
        <f t="shared" si="46"/>
        <v/>
      </c>
      <c r="P397" s="134"/>
      <c r="Q397" s="122" t="str">
        <f t="shared" si="48"/>
        <v/>
      </c>
      <c r="R397" s="134" t="str">
        <f t="shared" si="49"/>
        <v/>
      </c>
      <c r="S397" s="137" t="str">
        <f t="shared" si="50"/>
        <v/>
      </c>
      <c r="T397" s="138" t="str">
        <f t="shared" si="51"/>
        <v/>
      </c>
    </row>
    <row r="398" spans="13:20" x14ac:dyDescent="0.35">
      <c r="M398" s="122" t="str">
        <f t="shared" si="47"/>
        <v/>
      </c>
      <c r="N398" s="137" t="str">
        <f t="shared" si="45"/>
        <v/>
      </c>
      <c r="O398" s="134" t="str">
        <f t="shared" si="46"/>
        <v/>
      </c>
      <c r="P398" s="134"/>
      <c r="Q398" s="122" t="str">
        <f t="shared" si="48"/>
        <v/>
      </c>
      <c r="R398" s="134" t="str">
        <f t="shared" si="49"/>
        <v/>
      </c>
      <c r="S398" s="137" t="str">
        <f t="shared" si="50"/>
        <v/>
      </c>
      <c r="T398" s="138" t="str">
        <f t="shared" si="51"/>
        <v/>
      </c>
    </row>
    <row r="399" spans="13:20" x14ac:dyDescent="0.35">
      <c r="M399" s="122" t="str">
        <f t="shared" si="47"/>
        <v/>
      </c>
      <c r="N399" s="137" t="str">
        <f t="shared" si="45"/>
        <v/>
      </c>
      <c r="O399" s="134" t="str">
        <f t="shared" si="46"/>
        <v/>
      </c>
      <c r="P399" s="134"/>
      <c r="Q399" s="122" t="str">
        <f t="shared" si="48"/>
        <v/>
      </c>
      <c r="R399" s="134" t="str">
        <f t="shared" si="49"/>
        <v/>
      </c>
      <c r="S399" s="137" t="str">
        <f t="shared" si="50"/>
        <v/>
      </c>
      <c r="T399" s="138" t="str">
        <f t="shared" si="51"/>
        <v/>
      </c>
    </row>
    <row r="400" spans="13:20" x14ac:dyDescent="0.35">
      <c r="M400" s="122" t="str">
        <f t="shared" si="47"/>
        <v/>
      </c>
      <c r="N400" s="137" t="str">
        <f t="shared" si="45"/>
        <v/>
      </c>
      <c r="O400" s="134" t="str">
        <f t="shared" si="46"/>
        <v/>
      </c>
      <c r="P400" s="134"/>
      <c r="Q400" s="122" t="str">
        <f t="shared" si="48"/>
        <v/>
      </c>
      <c r="R400" s="134" t="str">
        <f t="shared" si="49"/>
        <v/>
      </c>
      <c r="S400" s="137" t="str">
        <f t="shared" si="50"/>
        <v/>
      </c>
      <c r="T400" s="138" t="str">
        <f t="shared" si="51"/>
        <v/>
      </c>
    </row>
    <row r="401" spans="13:20" x14ac:dyDescent="0.35">
      <c r="M401" s="122" t="str">
        <f t="shared" si="47"/>
        <v/>
      </c>
      <c r="N401" s="137" t="str">
        <f t="shared" si="45"/>
        <v/>
      </c>
      <c r="O401" s="134" t="str">
        <f t="shared" si="46"/>
        <v/>
      </c>
      <c r="P401" s="134"/>
      <c r="Q401" s="122" t="str">
        <f t="shared" si="48"/>
        <v/>
      </c>
      <c r="R401" s="134" t="str">
        <f t="shared" si="49"/>
        <v/>
      </c>
      <c r="S401" s="137" t="str">
        <f t="shared" si="50"/>
        <v/>
      </c>
      <c r="T401" s="138" t="str">
        <f t="shared" si="51"/>
        <v/>
      </c>
    </row>
    <row r="402" spans="13:20" x14ac:dyDescent="0.35">
      <c r="M402" s="122" t="str">
        <f t="shared" si="47"/>
        <v/>
      </c>
      <c r="N402" s="137" t="str">
        <f t="shared" si="45"/>
        <v/>
      </c>
      <c r="O402" s="134" t="str">
        <f t="shared" si="46"/>
        <v/>
      </c>
      <c r="P402" s="134"/>
      <c r="Q402" s="122" t="str">
        <f t="shared" si="48"/>
        <v/>
      </c>
      <c r="R402" s="134" t="str">
        <f t="shared" si="49"/>
        <v/>
      </c>
      <c r="S402" s="137" t="str">
        <f t="shared" si="50"/>
        <v/>
      </c>
      <c r="T402" s="138" t="str">
        <f t="shared" si="51"/>
        <v/>
      </c>
    </row>
    <row r="403" spans="13:20" x14ac:dyDescent="0.35">
      <c r="M403" s="122" t="str">
        <f t="shared" si="47"/>
        <v/>
      </c>
      <c r="N403" s="137" t="str">
        <f t="shared" si="45"/>
        <v/>
      </c>
      <c r="O403" s="134" t="str">
        <f t="shared" si="46"/>
        <v/>
      </c>
      <c r="P403" s="134"/>
      <c r="Q403" s="122" t="str">
        <f t="shared" si="48"/>
        <v/>
      </c>
      <c r="R403" s="134" t="str">
        <f t="shared" si="49"/>
        <v/>
      </c>
      <c r="S403" s="137" t="str">
        <f t="shared" si="50"/>
        <v/>
      </c>
      <c r="T403" s="138" t="str">
        <f t="shared" si="51"/>
        <v/>
      </c>
    </row>
    <row r="404" spans="13:20" x14ac:dyDescent="0.35">
      <c r="M404" s="122" t="str">
        <f t="shared" si="47"/>
        <v/>
      </c>
      <c r="N404" s="137" t="str">
        <f t="shared" si="45"/>
        <v/>
      </c>
      <c r="O404" s="134" t="str">
        <f t="shared" si="46"/>
        <v/>
      </c>
      <c r="P404" s="134"/>
      <c r="Q404" s="122" t="str">
        <f t="shared" si="48"/>
        <v/>
      </c>
      <c r="R404" s="134" t="str">
        <f t="shared" si="49"/>
        <v/>
      </c>
      <c r="S404" s="137" t="str">
        <f t="shared" si="50"/>
        <v/>
      </c>
      <c r="T404" s="138" t="str">
        <f t="shared" si="51"/>
        <v/>
      </c>
    </row>
    <row r="405" spans="13:20" x14ac:dyDescent="0.35">
      <c r="M405" s="122" t="str">
        <f t="shared" si="47"/>
        <v/>
      </c>
      <c r="N405" s="137" t="str">
        <f t="shared" si="45"/>
        <v/>
      </c>
      <c r="O405" s="134" t="str">
        <f t="shared" si="46"/>
        <v/>
      </c>
      <c r="P405" s="134"/>
      <c r="Q405" s="122" t="str">
        <f t="shared" si="48"/>
        <v/>
      </c>
      <c r="R405" s="134" t="str">
        <f t="shared" si="49"/>
        <v/>
      </c>
      <c r="S405" s="137" t="str">
        <f t="shared" si="50"/>
        <v/>
      </c>
      <c r="T405" s="138" t="str">
        <f t="shared" si="51"/>
        <v/>
      </c>
    </row>
    <row r="406" spans="13:20" x14ac:dyDescent="0.35">
      <c r="M406" s="122" t="str">
        <f t="shared" si="47"/>
        <v/>
      </c>
      <c r="N406" s="137" t="str">
        <f t="shared" si="45"/>
        <v/>
      </c>
      <c r="O406" s="134" t="str">
        <f t="shared" si="46"/>
        <v/>
      </c>
      <c r="P406" s="134"/>
      <c r="Q406" s="122" t="str">
        <f t="shared" si="48"/>
        <v/>
      </c>
      <c r="R406" s="134" t="str">
        <f t="shared" si="49"/>
        <v/>
      </c>
      <c r="S406" s="137" t="str">
        <f t="shared" si="50"/>
        <v/>
      </c>
      <c r="T406" s="138" t="str">
        <f t="shared" si="51"/>
        <v/>
      </c>
    </row>
    <row r="407" spans="13:20" x14ac:dyDescent="0.35">
      <c r="M407" s="122" t="str">
        <f t="shared" si="47"/>
        <v/>
      </c>
      <c r="N407" s="137" t="str">
        <f t="shared" si="45"/>
        <v/>
      </c>
      <c r="O407" s="134" t="str">
        <f t="shared" si="46"/>
        <v/>
      </c>
      <c r="P407" s="134"/>
      <c r="Q407" s="122" t="str">
        <f t="shared" si="48"/>
        <v/>
      </c>
      <c r="R407" s="134" t="str">
        <f t="shared" si="49"/>
        <v/>
      </c>
      <c r="S407" s="137" t="str">
        <f t="shared" si="50"/>
        <v/>
      </c>
      <c r="T407" s="138" t="str">
        <f t="shared" si="51"/>
        <v/>
      </c>
    </row>
    <row r="408" spans="13:20" x14ac:dyDescent="0.35">
      <c r="M408" s="122" t="str">
        <f t="shared" si="47"/>
        <v/>
      </c>
      <c r="N408" s="137" t="str">
        <f t="shared" si="45"/>
        <v/>
      </c>
      <c r="O408" s="134" t="str">
        <f t="shared" si="46"/>
        <v/>
      </c>
      <c r="P408" s="134"/>
      <c r="Q408" s="122" t="str">
        <f t="shared" si="48"/>
        <v/>
      </c>
      <c r="R408" s="134" t="str">
        <f t="shared" si="49"/>
        <v/>
      </c>
      <c r="S408" s="137" t="str">
        <f t="shared" si="50"/>
        <v/>
      </c>
      <c r="T408" s="138" t="str">
        <f t="shared" si="51"/>
        <v/>
      </c>
    </row>
    <row r="409" spans="13:20" x14ac:dyDescent="0.35">
      <c r="M409" s="122" t="str">
        <f t="shared" si="47"/>
        <v/>
      </c>
      <c r="N409" s="137" t="str">
        <f t="shared" si="45"/>
        <v/>
      </c>
      <c r="O409" s="134" t="str">
        <f t="shared" si="46"/>
        <v/>
      </c>
      <c r="P409" s="134"/>
      <c r="Q409" s="122" t="str">
        <f t="shared" si="48"/>
        <v/>
      </c>
      <c r="R409" s="134" t="str">
        <f t="shared" si="49"/>
        <v/>
      </c>
      <c r="S409" s="137" t="str">
        <f t="shared" si="50"/>
        <v/>
      </c>
      <c r="T409" s="138" t="str">
        <f t="shared" si="51"/>
        <v/>
      </c>
    </row>
    <row r="410" spans="13:20" x14ac:dyDescent="0.35">
      <c r="M410" s="122" t="str">
        <f t="shared" si="47"/>
        <v/>
      </c>
      <c r="N410" s="137" t="str">
        <f t="shared" si="45"/>
        <v/>
      </c>
      <c r="O410" s="134" t="str">
        <f t="shared" si="46"/>
        <v/>
      </c>
      <c r="P410" s="134"/>
      <c r="Q410" s="122" t="str">
        <f t="shared" si="48"/>
        <v/>
      </c>
      <c r="R410" s="134" t="str">
        <f t="shared" si="49"/>
        <v/>
      </c>
      <c r="S410" s="137" t="str">
        <f t="shared" si="50"/>
        <v/>
      </c>
      <c r="T410" s="138" t="str">
        <f t="shared" si="51"/>
        <v/>
      </c>
    </row>
    <row r="411" spans="13:20" x14ac:dyDescent="0.35">
      <c r="M411" s="122" t="str">
        <f t="shared" si="47"/>
        <v/>
      </c>
      <c r="N411" s="137" t="str">
        <f t="shared" si="45"/>
        <v/>
      </c>
      <c r="O411" s="134" t="str">
        <f t="shared" si="46"/>
        <v/>
      </c>
      <c r="P411" s="134"/>
      <c r="Q411" s="122" t="str">
        <f t="shared" si="48"/>
        <v/>
      </c>
      <c r="R411" s="134" t="str">
        <f t="shared" si="49"/>
        <v/>
      </c>
      <c r="S411" s="137" t="str">
        <f t="shared" si="50"/>
        <v/>
      </c>
      <c r="T411" s="138" t="str">
        <f t="shared" si="51"/>
        <v/>
      </c>
    </row>
    <row r="412" spans="13:20" x14ac:dyDescent="0.35">
      <c r="M412" s="122" t="str">
        <f t="shared" si="47"/>
        <v/>
      </c>
      <c r="N412" s="137" t="str">
        <f t="shared" si="45"/>
        <v/>
      </c>
      <c r="O412" s="134" t="str">
        <f t="shared" si="46"/>
        <v/>
      </c>
      <c r="P412" s="134"/>
      <c r="Q412" s="122" t="str">
        <f t="shared" si="48"/>
        <v/>
      </c>
      <c r="R412" s="134" t="str">
        <f t="shared" si="49"/>
        <v/>
      </c>
      <c r="S412" s="137" t="str">
        <f t="shared" si="50"/>
        <v/>
      </c>
      <c r="T412" s="138" t="str">
        <f t="shared" si="51"/>
        <v/>
      </c>
    </row>
    <row r="413" spans="13:20" x14ac:dyDescent="0.35">
      <c r="M413" s="122" t="str">
        <f t="shared" si="47"/>
        <v/>
      </c>
      <c r="N413" s="137" t="str">
        <f t="shared" si="45"/>
        <v/>
      </c>
      <c r="O413" s="134" t="str">
        <f t="shared" si="46"/>
        <v/>
      </c>
      <c r="P413" s="134"/>
      <c r="Q413" s="122" t="str">
        <f t="shared" si="48"/>
        <v/>
      </c>
      <c r="R413" s="134" t="str">
        <f t="shared" si="49"/>
        <v/>
      </c>
      <c r="S413" s="137" t="str">
        <f t="shared" si="50"/>
        <v/>
      </c>
      <c r="T413" s="138" t="str">
        <f t="shared" si="51"/>
        <v/>
      </c>
    </row>
    <row r="414" spans="13:20" x14ac:dyDescent="0.35">
      <c r="M414" s="122" t="str">
        <f t="shared" si="47"/>
        <v/>
      </c>
      <c r="N414" s="137" t="str">
        <f t="shared" si="45"/>
        <v/>
      </c>
      <c r="O414" s="134" t="str">
        <f t="shared" si="46"/>
        <v/>
      </c>
      <c r="P414" s="134"/>
      <c r="Q414" s="122" t="str">
        <f t="shared" si="48"/>
        <v/>
      </c>
      <c r="R414" s="134" t="str">
        <f t="shared" si="49"/>
        <v/>
      </c>
      <c r="S414" s="137" t="str">
        <f t="shared" si="50"/>
        <v/>
      </c>
      <c r="T414" s="138" t="str">
        <f t="shared" si="51"/>
        <v/>
      </c>
    </row>
    <row r="415" spans="13:20" x14ac:dyDescent="0.35">
      <c r="M415" s="122" t="str">
        <f t="shared" si="47"/>
        <v/>
      </c>
      <c r="N415" s="137" t="str">
        <f t="shared" si="45"/>
        <v/>
      </c>
      <c r="O415" s="134" t="str">
        <f t="shared" si="46"/>
        <v/>
      </c>
      <c r="P415" s="134"/>
      <c r="Q415" s="122" t="str">
        <f t="shared" si="48"/>
        <v/>
      </c>
      <c r="R415" s="134" t="str">
        <f t="shared" si="49"/>
        <v/>
      </c>
      <c r="S415" s="137" t="str">
        <f t="shared" si="50"/>
        <v/>
      </c>
      <c r="T415" s="138" t="str">
        <f t="shared" si="51"/>
        <v/>
      </c>
    </row>
    <row r="416" spans="13:20" x14ac:dyDescent="0.35">
      <c r="M416" s="122" t="str">
        <f t="shared" si="47"/>
        <v/>
      </c>
      <c r="N416" s="137" t="str">
        <f t="shared" si="45"/>
        <v/>
      </c>
      <c r="O416" s="134" t="str">
        <f t="shared" si="46"/>
        <v/>
      </c>
      <c r="P416" s="134"/>
      <c r="Q416" s="122" t="str">
        <f t="shared" si="48"/>
        <v/>
      </c>
      <c r="R416" s="134" t="str">
        <f t="shared" si="49"/>
        <v/>
      </c>
      <c r="S416" s="137" t="str">
        <f t="shared" si="50"/>
        <v/>
      </c>
      <c r="T416" s="138" t="str">
        <f t="shared" si="51"/>
        <v/>
      </c>
    </row>
    <row r="417" spans="13:20" x14ac:dyDescent="0.35">
      <c r="M417" s="122" t="str">
        <f t="shared" si="47"/>
        <v/>
      </c>
      <c r="N417" s="137" t="str">
        <f t="shared" si="45"/>
        <v/>
      </c>
      <c r="O417" s="134" t="str">
        <f t="shared" si="46"/>
        <v/>
      </c>
      <c r="P417" s="134"/>
      <c r="Q417" s="122" t="str">
        <f t="shared" si="48"/>
        <v/>
      </c>
      <c r="R417" s="134" t="str">
        <f t="shared" si="49"/>
        <v/>
      </c>
      <c r="S417" s="137" t="str">
        <f t="shared" si="50"/>
        <v/>
      </c>
      <c r="T417" s="138" t="str">
        <f t="shared" si="51"/>
        <v/>
      </c>
    </row>
    <row r="418" spans="13:20" x14ac:dyDescent="0.35">
      <c r="M418" s="122" t="str">
        <f t="shared" si="47"/>
        <v/>
      </c>
      <c r="N418" s="137" t="str">
        <f t="shared" si="45"/>
        <v/>
      </c>
      <c r="O418" s="134" t="str">
        <f t="shared" si="46"/>
        <v/>
      </c>
      <c r="P418" s="134"/>
      <c r="Q418" s="122" t="str">
        <f t="shared" si="48"/>
        <v/>
      </c>
      <c r="R418" s="134" t="str">
        <f t="shared" si="49"/>
        <v/>
      </c>
      <c r="S418" s="137" t="str">
        <f t="shared" si="50"/>
        <v/>
      </c>
      <c r="T418" s="138" t="str">
        <f t="shared" si="51"/>
        <v/>
      </c>
    </row>
    <row r="419" spans="13:20" x14ac:dyDescent="0.35">
      <c r="M419" s="122" t="str">
        <f t="shared" si="47"/>
        <v/>
      </c>
      <c r="N419" s="137" t="str">
        <f t="shared" si="45"/>
        <v/>
      </c>
      <c r="O419" s="134" t="str">
        <f t="shared" si="46"/>
        <v/>
      </c>
      <c r="P419" s="134"/>
      <c r="Q419" s="122" t="str">
        <f t="shared" si="48"/>
        <v/>
      </c>
      <c r="R419" s="134" t="str">
        <f t="shared" si="49"/>
        <v/>
      </c>
      <c r="S419" s="137" t="str">
        <f t="shared" si="50"/>
        <v/>
      </c>
      <c r="T419" s="138" t="str">
        <f t="shared" si="51"/>
        <v/>
      </c>
    </row>
    <row r="420" spans="13:20" x14ac:dyDescent="0.35">
      <c r="M420" s="122" t="str">
        <f t="shared" si="47"/>
        <v/>
      </c>
      <c r="N420" s="137" t="str">
        <f t="shared" si="45"/>
        <v/>
      </c>
      <c r="O420" s="134" t="str">
        <f t="shared" si="46"/>
        <v/>
      </c>
      <c r="P420" s="134"/>
      <c r="Q420" s="122" t="str">
        <f t="shared" si="48"/>
        <v/>
      </c>
      <c r="R420" s="134" t="str">
        <f t="shared" si="49"/>
        <v/>
      </c>
      <c r="S420" s="137" t="str">
        <f t="shared" si="50"/>
        <v/>
      </c>
      <c r="T420" s="138" t="str">
        <f t="shared" si="51"/>
        <v/>
      </c>
    </row>
    <row r="421" spans="13:20" x14ac:dyDescent="0.35">
      <c r="M421" s="122" t="str">
        <f t="shared" si="47"/>
        <v/>
      </c>
      <c r="N421" s="137" t="str">
        <f t="shared" si="45"/>
        <v/>
      </c>
      <c r="O421" s="134" t="str">
        <f t="shared" si="46"/>
        <v/>
      </c>
      <c r="P421" s="134"/>
      <c r="Q421" s="122" t="str">
        <f t="shared" si="48"/>
        <v/>
      </c>
      <c r="R421" s="134" t="str">
        <f t="shared" si="49"/>
        <v/>
      </c>
      <c r="S421" s="137" t="str">
        <f t="shared" si="50"/>
        <v/>
      </c>
      <c r="T421" s="138" t="str">
        <f t="shared" si="51"/>
        <v/>
      </c>
    </row>
    <row r="422" spans="13:20" x14ac:dyDescent="0.35">
      <c r="M422" s="122" t="str">
        <f t="shared" si="47"/>
        <v/>
      </c>
      <c r="N422" s="137" t="str">
        <f t="shared" si="45"/>
        <v/>
      </c>
      <c r="O422" s="134" t="str">
        <f t="shared" si="46"/>
        <v/>
      </c>
      <c r="P422" s="134"/>
      <c r="Q422" s="122" t="str">
        <f t="shared" si="48"/>
        <v/>
      </c>
      <c r="R422" s="134" t="str">
        <f t="shared" si="49"/>
        <v/>
      </c>
      <c r="S422" s="137" t="str">
        <f t="shared" si="50"/>
        <v/>
      </c>
      <c r="T422" s="138" t="str">
        <f t="shared" si="51"/>
        <v/>
      </c>
    </row>
    <row r="423" spans="13:20" x14ac:dyDescent="0.35">
      <c r="M423" s="122" t="str">
        <f t="shared" si="47"/>
        <v/>
      </c>
      <c r="N423" s="137" t="str">
        <f t="shared" si="45"/>
        <v/>
      </c>
      <c r="O423" s="134" t="str">
        <f t="shared" si="46"/>
        <v/>
      </c>
      <c r="P423" s="134"/>
      <c r="Q423" s="122" t="str">
        <f t="shared" si="48"/>
        <v/>
      </c>
      <c r="R423" s="134" t="str">
        <f t="shared" si="49"/>
        <v/>
      </c>
      <c r="S423" s="137" t="str">
        <f t="shared" si="50"/>
        <v/>
      </c>
      <c r="T423" s="138" t="str">
        <f t="shared" si="51"/>
        <v/>
      </c>
    </row>
    <row r="424" spans="13:20" x14ac:dyDescent="0.35">
      <c r="M424" s="122" t="str">
        <f t="shared" si="47"/>
        <v/>
      </c>
      <c r="N424" s="137" t="str">
        <f t="shared" si="45"/>
        <v/>
      </c>
      <c r="O424" s="134" t="str">
        <f t="shared" si="46"/>
        <v/>
      </c>
      <c r="P424" s="134"/>
      <c r="Q424" s="122" t="str">
        <f t="shared" si="48"/>
        <v/>
      </c>
      <c r="R424" s="134" t="str">
        <f t="shared" si="49"/>
        <v/>
      </c>
      <c r="S424" s="137" t="str">
        <f t="shared" si="50"/>
        <v/>
      </c>
      <c r="T424" s="138" t="str">
        <f t="shared" si="51"/>
        <v/>
      </c>
    </row>
    <row r="425" spans="13:20" x14ac:dyDescent="0.35">
      <c r="M425" s="122" t="str">
        <f t="shared" si="47"/>
        <v/>
      </c>
      <c r="N425" s="137" t="str">
        <f t="shared" si="45"/>
        <v/>
      </c>
      <c r="O425" s="134" t="str">
        <f t="shared" si="46"/>
        <v/>
      </c>
      <c r="P425" s="134"/>
      <c r="Q425" s="122" t="str">
        <f t="shared" si="48"/>
        <v/>
      </c>
      <c r="R425" s="134" t="str">
        <f t="shared" si="49"/>
        <v/>
      </c>
      <c r="S425" s="137" t="str">
        <f t="shared" si="50"/>
        <v/>
      </c>
      <c r="T425" s="138" t="str">
        <f t="shared" si="51"/>
        <v/>
      </c>
    </row>
    <row r="426" spans="13:20" x14ac:dyDescent="0.35">
      <c r="M426" s="122" t="str">
        <f t="shared" si="47"/>
        <v/>
      </c>
      <c r="N426" s="137" t="str">
        <f t="shared" si="45"/>
        <v/>
      </c>
      <c r="O426" s="134" t="str">
        <f t="shared" si="46"/>
        <v/>
      </c>
      <c r="P426" s="134"/>
      <c r="Q426" s="122" t="str">
        <f t="shared" si="48"/>
        <v/>
      </c>
      <c r="R426" s="134" t="str">
        <f t="shared" si="49"/>
        <v/>
      </c>
      <c r="S426" s="137" t="str">
        <f t="shared" si="50"/>
        <v/>
      </c>
      <c r="T426" s="138" t="str">
        <f t="shared" si="51"/>
        <v/>
      </c>
    </row>
    <row r="427" spans="13:20" x14ac:dyDescent="0.35">
      <c r="M427" s="122" t="str">
        <f t="shared" si="47"/>
        <v/>
      </c>
      <c r="N427" s="137" t="str">
        <f t="shared" si="45"/>
        <v/>
      </c>
      <c r="O427" s="134" t="str">
        <f t="shared" si="46"/>
        <v/>
      </c>
      <c r="P427" s="134"/>
      <c r="Q427" s="122" t="str">
        <f t="shared" si="48"/>
        <v/>
      </c>
      <c r="R427" s="134" t="str">
        <f t="shared" si="49"/>
        <v/>
      </c>
      <c r="S427" s="137" t="str">
        <f t="shared" si="50"/>
        <v/>
      </c>
      <c r="T427" s="138" t="str">
        <f t="shared" si="51"/>
        <v/>
      </c>
    </row>
    <row r="428" spans="13:20" x14ac:dyDescent="0.35">
      <c r="M428" s="122" t="str">
        <f t="shared" si="47"/>
        <v/>
      </c>
      <c r="N428" s="137" t="str">
        <f t="shared" si="45"/>
        <v/>
      </c>
      <c r="O428" s="134" t="str">
        <f t="shared" si="46"/>
        <v/>
      </c>
      <c r="P428" s="134"/>
      <c r="Q428" s="122" t="str">
        <f t="shared" si="48"/>
        <v/>
      </c>
      <c r="R428" s="134" t="str">
        <f t="shared" si="49"/>
        <v/>
      </c>
      <c r="S428" s="137" t="str">
        <f t="shared" si="50"/>
        <v/>
      </c>
      <c r="T428" s="138" t="str">
        <f t="shared" si="51"/>
        <v/>
      </c>
    </row>
    <row r="429" spans="13:20" x14ac:dyDescent="0.35">
      <c r="M429" s="122" t="str">
        <f t="shared" si="47"/>
        <v/>
      </c>
      <c r="N429" s="137" t="str">
        <f t="shared" si="45"/>
        <v/>
      </c>
      <c r="O429" s="134" t="str">
        <f t="shared" si="46"/>
        <v/>
      </c>
      <c r="P429" s="134"/>
      <c r="Q429" s="122" t="str">
        <f t="shared" si="48"/>
        <v/>
      </c>
      <c r="R429" s="134" t="str">
        <f t="shared" si="49"/>
        <v/>
      </c>
      <c r="S429" s="137" t="str">
        <f t="shared" si="50"/>
        <v/>
      </c>
      <c r="T429" s="138" t="str">
        <f t="shared" si="51"/>
        <v/>
      </c>
    </row>
    <row r="430" spans="13:20" x14ac:dyDescent="0.35">
      <c r="M430" s="122" t="str">
        <f t="shared" si="47"/>
        <v/>
      </c>
      <c r="N430" s="137" t="str">
        <f t="shared" si="45"/>
        <v/>
      </c>
      <c r="O430" s="134" t="str">
        <f t="shared" si="46"/>
        <v/>
      </c>
      <c r="P430" s="134"/>
      <c r="Q430" s="122" t="str">
        <f t="shared" si="48"/>
        <v/>
      </c>
      <c r="R430" s="134" t="str">
        <f t="shared" si="49"/>
        <v/>
      </c>
      <c r="S430" s="137" t="str">
        <f t="shared" si="50"/>
        <v/>
      </c>
      <c r="T430" s="138" t="str">
        <f t="shared" si="51"/>
        <v/>
      </c>
    </row>
    <row r="431" spans="13:20" x14ac:dyDescent="0.35">
      <c r="M431" s="122" t="str">
        <f t="shared" si="47"/>
        <v/>
      </c>
      <c r="N431" s="137" t="str">
        <f t="shared" si="45"/>
        <v/>
      </c>
      <c r="O431" s="134" t="str">
        <f t="shared" si="46"/>
        <v/>
      </c>
      <c r="P431" s="134"/>
      <c r="Q431" s="122" t="str">
        <f t="shared" si="48"/>
        <v/>
      </c>
      <c r="R431" s="134" t="str">
        <f t="shared" si="49"/>
        <v/>
      </c>
      <c r="S431" s="137" t="str">
        <f t="shared" si="50"/>
        <v/>
      </c>
      <c r="T431" s="138" t="str">
        <f t="shared" si="51"/>
        <v/>
      </c>
    </row>
    <row r="432" spans="13:20" x14ac:dyDescent="0.35">
      <c r="M432" s="122" t="str">
        <f t="shared" si="47"/>
        <v/>
      </c>
      <c r="N432" s="137" t="str">
        <f t="shared" si="45"/>
        <v/>
      </c>
      <c r="O432" s="134" t="str">
        <f t="shared" si="46"/>
        <v/>
      </c>
      <c r="P432" s="134"/>
      <c r="Q432" s="122" t="str">
        <f t="shared" si="48"/>
        <v/>
      </c>
      <c r="R432" s="134" t="str">
        <f t="shared" si="49"/>
        <v/>
      </c>
      <c r="S432" s="137" t="str">
        <f t="shared" si="50"/>
        <v/>
      </c>
      <c r="T432" s="138" t="str">
        <f t="shared" si="51"/>
        <v/>
      </c>
    </row>
    <row r="433" spans="13:20" x14ac:dyDescent="0.35">
      <c r="M433" s="122" t="str">
        <f t="shared" si="47"/>
        <v/>
      </c>
      <c r="N433" s="137" t="str">
        <f t="shared" si="45"/>
        <v/>
      </c>
      <c r="O433" s="134" t="str">
        <f t="shared" si="46"/>
        <v/>
      </c>
      <c r="P433" s="134"/>
      <c r="Q433" s="122" t="str">
        <f t="shared" si="48"/>
        <v/>
      </c>
      <c r="R433" s="134" t="str">
        <f t="shared" si="49"/>
        <v/>
      </c>
      <c r="S433" s="137" t="str">
        <f t="shared" si="50"/>
        <v/>
      </c>
      <c r="T433" s="138" t="str">
        <f t="shared" si="51"/>
        <v/>
      </c>
    </row>
    <row r="434" spans="13:20" x14ac:dyDescent="0.35">
      <c r="M434" s="122" t="str">
        <f t="shared" si="47"/>
        <v/>
      </c>
      <c r="N434" s="137" t="str">
        <f t="shared" si="45"/>
        <v/>
      </c>
      <c r="O434" s="134" t="str">
        <f t="shared" si="46"/>
        <v/>
      </c>
      <c r="P434" s="134"/>
      <c r="Q434" s="122" t="str">
        <f t="shared" si="48"/>
        <v/>
      </c>
      <c r="R434" s="134" t="str">
        <f t="shared" si="49"/>
        <v/>
      </c>
      <c r="S434" s="137" t="str">
        <f t="shared" si="50"/>
        <v/>
      </c>
      <c r="T434" s="138" t="str">
        <f t="shared" si="51"/>
        <v/>
      </c>
    </row>
    <row r="435" spans="13:20" x14ac:dyDescent="0.35">
      <c r="M435" s="122" t="str">
        <f t="shared" si="47"/>
        <v/>
      </c>
      <c r="N435" s="137" t="str">
        <f t="shared" si="45"/>
        <v/>
      </c>
      <c r="O435" s="134" t="str">
        <f t="shared" si="46"/>
        <v/>
      </c>
      <c r="P435" s="134"/>
      <c r="Q435" s="122" t="str">
        <f t="shared" si="48"/>
        <v/>
      </c>
      <c r="R435" s="134" t="str">
        <f t="shared" si="49"/>
        <v/>
      </c>
      <c r="S435" s="137" t="str">
        <f t="shared" si="50"/>
        <v/>
      </c>
      <c r="T435" s="138" t="str">
        <f t="shared" si="51"/>
        <v/>
      </c>
    </row>
    <row r="436" spans="13:20" x14ac:dyDescent="0.35">
      <c r="M436" s="122" t="str">
        <f t="shared" si="47"/>
        <v/>
      </c>
      <c r="N436" s="137" t="str">
        <f t="shared" si="45"/>
        <v/>
      </c>
      <c r="O436" s="134" t="str">
        <f t="shared" si="46"/>
        <v/>
      </c>
      <c r="P436" s="134"/>
      <c r="Q436" s="122" t="str">
        <f t="shared" si="48"/>
        <v/>
      </c>
      <c r="R436" s="134" t="str">
        <f t="shared" si="49"/>
        <v/>
      </c>
      <c r="S436" s="137" t="str">
        <f t="shared" si="50"/>
        <v/>
      </c>
      <c r="T436" s="138" t="str">
        <f t="shared" si="51"/>
        <v/>
      </c>
    </row>
    <row r="437" spans="13:20" x14ac:dyDescent="0.35">
      <c r="M437" s="122" t="str">
        <f t="shared" si="47"/>
        <v/>
      </c>
      <c r="N437" s="137" t="str">
        <f t="shared" si="45"/>
        <v/>
      </c>
      <c r="O437" s="134" t="str">
        <f t="shared" si="46"/>
        <v/>
      </c>
      <c r="P437" s="134"/>
      <c r="Q437" s="122" t="str">
        <f t="shared" si="48"/>
        <v/>
      </c>
      <c r="R437" s="134" t="str">
        <f t="shared" si="49"/>
        <v/>
      </c>
      <c r="S437" s="137" t="str">
        <f t="shared" si="50"/>
        <v/>
      </c>
      <c r="T437" s="138" t="str">
        <f t="shared" si="51"/>
        <v/>
      </c>
    </row>
    <row r="438" spans="13:20" x14ac:dyDescent="0.35">
      <c r="M438" s="122" t="str">
        <f t="shared" si="47"/>
        <v/>
      </c>
      <c r="N438" s="137" t="str">
        <f t="shared" si="45"/>
        <v/>
      </c>
      <c r="O438" s="134" t="str">
        <f t="shared" si="46"/>
        <v/>
      </c>
      <c r="P438" s="134"/>
      <c r="Q438" s="122" t="str">
        <f t="shared" si="48"/>
        <v/>
      </c>
      <c r="R438" s="134" t="str">
        <f t="shared" si="49"/>
        <v/>
      </c>
      <c r="S438" s="137" t="str">
        <f t="shared" si="50"/>
        <v/>
      </c>
      <c r="T438" s="138" t="str">
        <f t="shared" si="51"/>
        <v/>
      </c>
    </row>
    <row r="439" spans="13:20" x14ac:dyDescent="0.35">
      <c r="M439" s="122" t="str">
        <f t="shared" si="47"/>
        <v/>
      </c>
      <c r="N439" s="137" t="str">
        <f t="shared" si="45"/>
        <v/>
      </c>
      <c r="O439" s="134" t="str">
        <f t="shared" si="46"/>
        <v/>
      </c>
      <c r="P439" s="134"/>
      <c r="Q439" s="122" t="str">
        <f t="shared" si="48"/>
        <v/>
      </c>
      <c r="R439" s="134" t="str">
        <f t="shared" si="49"/>
        <v/>
      </c>
      <c r="S439" s="137" t="str">
        <f t="shared" si="50"/>
        <v/>
      </c>
      <c r="T439" s="138" t="str">
        <f t="shared" si="51"/>
        <v/>
      </c>
    </row>
    <row r="440" spans="13:20" x14ac:dyDescent="0.35">
      <c r="M440" s="122" t="str">
        <f t="shared" si="47"/>
        <v/>
      </c>
      <c r="N440" s="137" t="str">
        <f t="shared" si="45"/>
        <v/>
      </c>
      <c r="O440" s="134" t="str">
        <f t="shared" si="46"/>
        <v/>
      </c>
      <c r="P440" s="134"/>
      <c r="Q440" s="122" t="str">
        <f t="shared" si="48"/>
        <v/>
      </c>
      <c r="R440" s="134" t="str">
        <f t="shared" si="49"/>
        <v/>
      </c>
      <c r="S440" s="137" t="str">
        <f t="shared" si="50"/>
        <v/>
      </c>
      <c r="T440" s="138" t="str">
        <f t="shared" si="51"/>
        <v/>
      </c>
    </row>
    <row r="441" spans="13:20" x14ac:dyDescent="0.35">
      <c r="M441" s="122" t="str">
        <f t="shared" si="47"/>
        <v/>
      </c>
      <c r="N441" s="137" t="str">
        <f t="shared" si="45"/>
        <v/>
      </c>
      <c r="O441" s="134" t="str">
        <f t="shared" si="46"/>
        <v/>
      </c>
      <c r="P441" s="134"/>
      <c r="Q441" s="122" t="str">
        <f t="shared" si="48"/>
        <v/>
      </c>
      <c r="R441" s="134" t="str">
        <f t="shared" si="49"/>
        <v/>
      </c>
      <c r="S441" s="137" t="str">
        <f t="shared" si="50"/>
        <v/>
      </c>
      <c r="T441" s="138" t="str">
        <f t="shared" si="51"/>
        <v/>
      </c>
    </row>
    <row r="442" spans="13:20" x14ac:dyDescent="0.35">
      <c r="M442" s="122" t="str">
        <f t="shared" si="47"/>
        <v/>
      </c>
      <c r="N442" s="137" t="str">
        <f t="shared" si="45"/>
        <v/>
      </c>
      <c r="O442" s="134" t="str">
        <f t="shared" si="46"/>
        <v/>
      </c>
      <c r="P442" s="134"/>
      <c r="Q442" s="122" t="str">
        <f t="shared" si="48"/>
        <v/>
      </c>
      <c r="R442" s="134" t="str">
        <f t="shared" si="49"/>
        <v/>
      </c>
      <c r="S442" s="137" t="str">
        <f t="shared" si="50"/>
        <v/>
      </c>
      <c r="T442" s="138" t="str">
        <f t="shared" si="51"/>
        <v/>
      </c>
    </row>
    <row r="443" spans="13:20" x14ac:dyDescent="0.35">
      <c r="M443" s="122" t="str">
        <f t="shared" si="47"/>
        <v/>
      </c>
      <c r="N443" s="137" t="str">
        <f t="shared" si="45"/>
        <v/>
      </c>
      <c r="O443" s="134" t="str">
        <f t="shared" si="46"/>
        <v/>
      </c>
      <c r="P443" s="134"/>
      <c r="Q443" s="122" t="str">
        <f t="shared" si="48"/>
        <v/>
      </c>
      <c r="R443" s="134" t="str">
        <f t="shared" si="49"/>
        <v/>
      </c>
      <c r="S443" s="137" t="str">
        <f t="shared" si="50"/>
        <v/>
      </c>
      <c r="T443" s="138" t="str">
        <f t="shared" si="51"/>
        <v/>
      </c>
    </row>
    <row r="444" spans="13:20" x14ac:dyDescent="0.35">
      <c r="M444" s="122" t="str">
        <f t="shared" si="47"/>
        <v/>
      </c>
      <c r="N444" s="137" t="str">
        <f t="shared" si="45"/>
        <v/>
      </c>
      <c r="O444" s="134" t="str">
        <f t="shared" si="46"/>
        <v/>
      </c>
      <c r="P444" s="134"/>
      <c r="Q444" s="122" t="str">
        <f t="shared" si="48"/>
        <v/>
      </c>
      <c r="R444" s="134" t="str">
        <f t="shared" si="49"/>
        <v/>
      </c>
      <c r="S444" s="137" t="str">
        <f t="shared" si="50"/>
        <v/>
      </c>
      <c r="T444" s="138" t="str">
        <f t="shared" si="51"/>
        <v/>
      </c>
    </row>
    <row r="445" spans="13:20" x14ac:dyDescent="0.35">
      <c r="M445" s="122" t="str">
        <f t="shared" si="47"/>
        <v/>
      </c>
      <c r="N445" s="137" t="str">
        <f t="shared" si="45"/>
        <v/>
      </c>
      <c r="O445" s="134" t="str">
        <f t="shared" si="46"/>
        <v/>
      </c>
      <c r="P445" s="134"/>
      <c r="Q445" s="122" t="str">
        <f t="shared" si="48"/>
        <v/>
      </c>
      <c r="R445" s="134" t="str">
        <f t="shared" si="49"/>
        <v/>
      </c>
      <c r="S445" s="137" t="str">
        <f t="shared" si="50"/>
        <v/>
      </c>
      <c r="T445" s="138" t="str">
        <f t="shared" si="51"/>
        <v/>
      </c>
    </row>
    <row r="446" spans="13:20" x14ac:dyDescent="0.35">
      <c r="M446" s="122" t="str">
        <f t="shared" si="47"/>
        <v/>
      </c>
      <c r="N446" s="137" t="str">
        <f t="shared" si="45"/>
        <v/>
      </c>
      <c r="O446" s="134" t="str">
        <f t="shared" si="46"/>
        <v/>
      </c>
      <c r="P446" s="134"/>
      <c r="Q446" s="122" t="str">
        <f t="shared" si="48"/>
        <v/>
      </c>
      <c r="R446" s="134" t="str">
        <f t="shared" si="49"/>
        <v/>
      </c>
      <c r="S446" s="137" t="str">
        <f t="shared" si="50"/>
        <v/>
      </c>
      <c r="T446" s="138" t="str">
        <f t="shared" si="51"/>
        <v/>
      </c>
    </row>
    <row r="447" spans="13:20" x14ac:dyDescent="0.35">
      <c r="M447" s="122" t="str">
        <f t="shared" si="47"/>
        <v/>
      </c>
      <c r="N447" s="137" t="str">
        <f t="shared" si="45"/>
        <v/>
      </c>
      <c r="O447" s="134" t="str">
        <f t="shared" si="46"/>
        <v/>
      </c>
      <c r="P447" s="134"/>
      <c r="Q447" s="122" t="str">
        <f t="shared" si="48"/>
        <v/>
      </c>
      <c r="R447" s="134" t="str">
        <f t="shared" si="49"/>
        <v/>
      </c>
      <c r="S447" s="137" t="str">
        <f t="shared" si="50"/>
        <v/>
      </c>
      <c r="T447" s="138" t="str">
        <f t="shared" si="51"/>
        <v/>
      </c>
    </row>
    <row r="448" spans="13:20" x14ac:dyDescent="0.35">
      <c r="M448" s="122" t="str">
        <f t="shared" si="47"/>
        <v/>
      </c>
      <c r="N448" s="137" t="str">
        <f t="shared" si="45"/>
        <v/>
      </c>
      <c r="O448" s="134" t="str">
        <f t="shared" si="46"/>
        <v/>
      </c>
      <c r="P448" s="134"/>
      <c r="Q448" s="122" t="str">
        <f t="shared" si="48"/>
        <v/>
      </c>
      <c r="R448" s="134" t="str">
        <f t="shared" si="49"/>
        <v/>
      </c>
      <c r="S448" s="137" t="str">
        <f t="shared" si="50"/>
        <v/>
      </c>
      <c r="T448" s="138" t="str">
        <f t="shared" si="51"/>
        <v/>
      </c>
    </row>
    <row r="449" spans="13:20" x14ac:dyDescent="0.35">
      <c r="M449" s="122" t="str">
        <f t="shared" si="47"/>
        <v/>
      </c>
      <c r="N449" s="137" t="str">
        <f t="shared" si="45"/>
        <v/>
      </c>
      <c r="O449" s="134" t="str">
        <f t="shared" si="46"/>
        <v/>
      </c>
      <c r="P449" s="134"/>
      <c r="Q449" s="122" t="str">
        <f t="shared" si="48"/>
        <v/>
      </c>
      <c r="R449" s="134" t="str">
        <f t="shared" si="49"/>
        <v/>
      </c>
      <c r="S449" s="137" t="str">
        <f t="shared" si="50"/>
        <v/>
      </c>
      <c r="T449" s="138" t="str">
        <f t="shared" si="51"/>
        <v/>
      </c>
    </row>
    <row r="450" spans="13:20" x14ac:dyDescent="0.35">
      <c r="M450" s="122" t="str">
        <f t="shared" si="47"/>
        <v/>
      </c>
      <c r="N450" s="137" t="str">
        <f t="shared" si="45"/>
        <v/>
      </c>
      <c r="O450" s="134" t="str">
        <f t="shared" si="46"/>
        <v/>
      </c>
      <c r="P450" s="134"/>
      <c r="Q450" s="122" t="str">
        <f t="shared" si="48"/>
        <v/>
      </c>
      <c r="R450" s="134" t="str">
        <f t="shared" si="49"/>
        <v/>
      </c>
      <c r="S450" s="137" t="str">
        <f t="shared" si="50"/>
        <v/>
      </c>
      <c r="T450" s="138" t="str">
        <f t="shared" si="51"/>
        <v/>
      </c>
    </row>
    <row r="451" spans="13:20" x14ac:dyDescent="0.35">
      <c r="M451" s="122" t="str">
        <f t="shared" si="47"/>
        <v/>
      </c>
      <c r="N451" s="137" t="str">
        <f t="shared" si="45"/>
        <v/>
      </c>
      <c r="O451" s="134" t="str">
        <f t="shared" si="46"/>
        <v/>
      </c>
      <c r="P451" s="134"/>
      <c r="Q451" s="122" t="str">
        <f t="shared" si="48"/>
        <v/>
      </c>
      <c r="R451" s="134" t="str">
        <f t="shared" si="49"/>
        <v/>
      </c>
      <c r="S451" s="137" t="str">
        <f t="shared" si="50"/>
        <v/>
      </c>
      <c r="T451" s="138" t="str">
        <f t="shared" si="51"/>
        <v/>
      </c>
    </row>
    <row r="452" spans="13:20" x14ac:dyDescent="0.35">
      <c r="M452" s="122" t="str">
        <f t="shared" si="47"/>
        <v/>
      </c>
      <c r="N452" s="137" t="str">
        <f t="shared" si="45"/>
        <v/>
      </c>
      <c r="O452" s="134" t="str">
        <f t="shared" si="46"/>
        <v/>
      </c>
      <c r="P452" s="134"/>
      <c r="Q452" s="122" t="str">
        <f t="shared" si="48"/>
        <v/>
      </c>
      <c r="R452" s="134" t="str">
        <f t="shared" si="49"/>
        <v/>
      </c>
      <c r="S452" s="137" t="str">
        <f t="shared" si="50"/>
        <v/>
      </c>
      <c r="T452" s="138" t="str">
        <f t="shared" si="51"/>
        <v/>
      </c>
    </row>
    <row r="453" spans="13:20" x14ac:dyDescent="0.35">
      <c r="M453" s="122" t="str">
        <f t="shared" si="47"/>
        <v/>
      </c>
      <c r="N453" s="137" t="str">
        <f t="shared" ref="N453:N516" si="52">IF(M453&lt;&gt;"",INDEX(Grade,M453)+M453*0.000001,"")</f>
        <v/>
      </c>
      <c r="O453" s="134" t="str">
        <f t="shared" ref="O453:O516" si="53">IF(M453&lt;&gt;"",RANK(N453,grade___original,1),"")</f>
        <v/>
      </c>
      <c r="P453" s="134"/>
      <c r="Q453" s="122" t="str">
        <f t="shared" si="48"/>
        <v/>
      </c>
      <c r="R453" s="134" t="str">
        <f t="shared" si="49"/>
        <v/>
      </c>
      <c r="S453" s="137" t="str">
        <f t="shared" si="50"/>
        <v/>
      </c>
      <c r="T453" s="138" t="str">
        <f t="shared" si="51"/>
        <v/>
      </c>
    </row>
    <row r="454" spans="13:20" x14ac:dyDescent="0.35">
      <c r="M454" s="122" t="str">
        <f t="shared" ref="M454:M517" si="54">IF(M453&lt;&gt;"",IF(Number_of_participants&gt;=(M453+1),(M453+1),""),"")</f>
        <v/>
      </c>
      <c r="N454" s="137" t="str">
        <f t="shared" si="52"/>
        <v/>
      </c>
      <c r="O454" s="134" t="str">
        <f t="shared" si="53"/>
        <v/>
      </c>
      <c r="P454" s="134"/>
      <c r="Q454" s="122" t="str">
        <f t="shared" ref="Q454:Q517" si="55">IF(Q453&lt;&gt;"",IF(Number_of_participants&gt;=(Q453+1),(Q453+1),""),"")</f>
        <v/>
      </c>
      <c r="R454" s="134" t="str">
        <f t="shared" ref="R454:R517" si="56">IF(Q454&lt;&gt;"",VLOOKUP(Q454,$O$5:$Q$1004,3,FALSE),"")</f>
        <v/>
      </c>
      <c r="S454" s="137" t="str">
        <f t="shared" ref="S454:S517" si="57">IF(Q454&lt;&gt;"",ROUND(VLOOKUP(R454,$M$5:$N$1004,2,FALSE),4),"")</f>
        <v/>
      </c>
      <c r="T454" s="138" t="str">
        <f t="shared" ref="T454:T517" si="58">IF(Q454&lt;&gt;"",FLOOR(S454,1),"")</f>
        <v/>
      </c>
    </row>
    <row r="455" spans="13:20" x14ac:dyDescent="0.35">
      <c r="M455" s="122" t="str">
        <f t="shared" si="54"/>
        <v/>
      </c>
      <c r="N455" s="137" t="str">
        <f t="shared" si="52"/>
        <v/>
      </c>
      <c r="O455" s="134" t="str">
        <f t="shared" si="53"/>
        <v/>
      </c>
      <c r="P455" s="134"/>
      <c r="Q455" s="122" t="str">
        <f t="shared" si="55"/>
        <v/>
      </c>
      <c r="R455" s="134" t="str">
        <f t="shared" si="56"/>
        <v/>
      </c>
      <c r="S455" s="137" t="str">
        <f t="shared" si="57"/>
        <v/>
      </c>
      <c r="T455" s="138" t="str">
        <f t="shared" si="58"/>
        <v/>
      </c>
    </row>
    <row r="456" spans="13:20" x14ac:dyDescent="0.35">
      <c r="M456" s="122" t="str">
        <f t="shared" si="54"/>
        <v/>
      </c>
      <c r="N456" s="137" t="str">
        <f t="shared" si="52"/>
        <v/>
      </c>
      <c r="O456" s="134" t="str">
        <f t="shared" si="53"/>
        <v/>
      </c>
      <c r="P456" s="134"/>
      <c r="Q456" s="122" t="str">
        <f t="shared" si="55"/>
        <v/>
      </c>
      <c r="R456" s="134" t="str">
        <f t="shared" si="56"/>
        <v/>
      </c>
      <c r="S456" s="137" t="str">
        <f t="shared" si="57"/>
        <v/>
      </c>
      <c r="T456" s="138" t="str">
        <f t="shared" si="58"/>
        <v/>
      </c>
    </row>
    <row r="457" spans="13:20" x14ac:dyDescent="0.35">
      <c r="M457" s="122" t="str">
        <f t="shared" si="54"/>
        <v/>
      </c>
      <c r="N457" s="137" t="str">
        <f t="shared" si="52"/>
        <v/>
      </c>
      <c r="O457" s="134" t="str">
        <f t="shared" si="53"/>
        <v/>
      </c>
      <c r="P457" s="134"/>
      <c r="Q457" s="122" t="str">
        <f t="shared" si="55"/>
        <v/>
      </c>
      <c r="R457" s="134" t="str">
        <f t="shared" si="56"/>
        <v/>
      </c>
      <c r="S457" s="137" t="str">
        <f t="shared" si="57"/>
        <v/>
      </c>
      <c r="T457" s="138" t="str">
        <f t="shared" si="58"/>
        <v/>
      </c>
    </row>
    <row r="458" spans="13:20" x14ac:dyDescent="0.35">
      <c r="M458" s="122" t="str">
        <f t="shared" si="54"/>
        <v/>
      </c>
      <c r="N458" s="137" t="str">
        <f t="shared" si="52"/>
        <v/>
      </c>
      <c r="O458" s="134" t="str">
        <f t="shared" si="53"/>
        <v/>
      </c>
      <c r="P458" s="134"/>
      <c r="Q458" s="122" t="str">
        <f t="shared" si="55"/>
        <v/>
      </c>
      <c r="R458" s="134" t="str">
        <f t="shared" si="56"/>
        <v/>
      </c>
      <c r="S458" s="137" t="str">
        <f t="shared" si="57"/>
        <v/>
      </c>
      <c r="T458" s="138" t="str">
        <f t="shared" si="58"/>
        <v/>
      </c>
    </row>
    <row r="459" spans="13:20" x14ac:dyDescent="0.35">
      <c r="M459" s="122" t="str">
        <f t="shared" si="54"/>
        <v/>
      </c>
      <c r="N459" s="137" t="str">
        <f t="shared" si="52"/>
        <v/>
      </c>
      <c r="O459" s="134" t="str">
        <f t="shared" si="53"/>
        <v/>
      </c>
      <c r="P459" s="134"/>
      <c r="Q459" s="122" t="str">
        <f t="shared" si="55"/>
        <v/>
      </c>
      <c r="R459" s="134" t="str">
        <f t="shared" si="56"/>
        <v/>
      </c>
      <c r="S459" s="137" t="str">
        <f t="shared" si="57"/>
        <v/>
      </c>
      <c r="T459" s="138" t="str">
        <f t="shared" si="58"/>
        <v/>
      </c>
    </row>
    <row r="460" spans="13:20" x14ac:dyDescent="0.35">
      <c r="M460" s="122" t="str">
        <f t="shared" si="54"/>
        <v/>
      </c>
      <c r="N460" s="137" t="str">
        <f t="shared" si="52"/>
        <v/>
      </c>
      <c r="O460" s="134" t="str">
        <f t="shared" si="53"/>
        <v/>
      </c>
      <c r="P460" s="134"/>
      <c r="Q460" s="122" t="str">
        <f t="shared" si="55"/>
        <v/>
      </c>
      <c r="R460" s="134" t="str">
        <f t="shared" si="56"/>
        <v/>
      </c>
      <c r="S460" s="137" t="str">
        <f t="shared" si="57"/>
        <v/>
      </c>
      <c r="T460" s="138" t="str">
        <f t="shared" si="58"/>
        <v/>
      </c>
    </row>
    <row r="461" spans="13:20" x14ac:dyDescent="0.35">
      <c r="M461" s="122" t="str">
        <f t="shared" si="54"/>
        <v/>
      </c>
      <c r="N461" s="137" t="str">
        <f t="shared" si="52"/>
        <v/>
      </c>
      <c r="O461" s="134" t="str">
        <f t="shared" si="53"/>
        <v/>
      </c>
      <c r="P461" s="134"/>
      <c r="Q461" s="122" t="str">
        <f t="shared" si="55"/>
        <v/>
      </c>
      <c r="R461" s="134" t="str">
        <f t="shared" si="56"/>
        <v/>
      </c>
      <c r="S461" s="137" t="str">
        <f t="shared" si="57"/>
        <v/>
      </c>
      <c r="T461" s="138" t="str">
        <f t="shared" si="58"/>
        <v/>
      </c>
    </row>
    <row r="462" spans="13:20" x14ac:dyDescent="0.35">
      <c r="M462" s="122" t="str">
        <f t="shared" si="54"/>
        <v/>
      </c>
      <c r="N462" s="137" t="str">
        <f t="shared" si="52"/>
        <v/>
      </c>
      <c r="O462" s="134" t="str">
        <f t="shared" si="53"/>
        <v/>
      </c>
      <c r="P462" s="134"/>
      <c r="Q462" s="122" t="str">
        <f t="shared" si="55"/>
        <v/>
      </c>
      <c r="R462" s="134" t="str">
        <f t="shared" si="56"/>
        <v/>
      </c>
      <c r="S462" s="137" t="str">
        <f t="shared" si="57"/>
        <v/>
      </c>
      <c r="T462" s="138" t="str">
        <f t="shared" si="58"/>
        <v/>
      </c>
    </row>
    <row r="463" spans="13:20" x14ac:dyDescent="0.35">
      <c r="M463" s="122" t="str">
        <f t="shared" si="54"/>
        <v/>
      </c>
      <c r="N463" s="137" t="str">
        <f t="shared" si="52"/>
        <v/>
      </c>
      <c r="O463" s="134" t="str">
        <f t="shared" si="53"/>
        <v/>
      </c>
      <c r="P463" s="134"/>
      <c r="Q463" s="122" t="str">
        <f t="shared" si="55"/>
        <v/>
      </c>
      <c r="R463" s="134" t="str">
        <f t="shared" si="56"/>
        <v/>
      </c>
      <c r="S463" s="137" t="str">
        <f t="shared" si="57"/>
        <v/>
      </c>
      <c r="T463" s="138" t="str">
        <f t="shared" si="58"/>
        <v/>
      </c>
    </row>
    <row r="464" spans="13:20" x14ac:dyDescent="0.35">
      <c r="M464" s="122" t="str">
        <f t="shared" si="54"/>
        <v/>
      </c>
      <c r="N464" s="137" t="str">
        <f t="shared" si="52"/>
        <v/>
      </c>
      <c r="O464" s="134" t="str">
        <f t="shared" si="53"/>
        <v/>
      </c>
      <c r="P464" s="134"/>
      <c r="Q464" s="122" t="str">
        <f t="shared" si="55"/>
        <v/>
      </c>
      <c r="R464" s="134" t="str">
        <f t="shared" si="56"/>
        <v/>
      </c>
      <c r="S464" s="137" t="str">
        <f t="shared" si="57"/>
        <v/>
      </c>
      <c r="T464" s="138" t="str">
        <f t="shared" si="58"/>
        <v/>
      </c>
    </row>
    <row r="465" spans="13:20" x14ac:dyDescent="0.35">
      <c r="M465" s="122" t="str">
        <f t="shared" si="54"/>
        <v/>
      </c>
      <c r="N465" s="137" t="str">
        <f t="shared" si="52"/>
        <v/>
      </c>
      <c r="O465" s="134" t="str">
        <f t="shared" si="53"/>
        <v/>
      </c>
      <c r="P465" s="134"/>
      <c r="Q465" s="122" t="str">
        <f t="shared" si="55"/>
        <v/>
      </c>
      <c r="R465" s="134" t="str">
        <f t="shared" si="56"/>
        <v/>
      </c>
      <c r="S465" s="137" t="str">
        <f t="shared" si="57"/>
        <v/>
      </c>
      <c r="T465" s="138" t="str">
        <f t="shared" si="58"/>
        <v/>
      </c>
    </row>
    <row r="466" spans="13:20" x14ac:dyDescent="0.35">
      <c r="M466" s="122" t="str">
        <f t="shared" si="54"/>
        <v/>
      </c>
      <c r="N466" s="137" t="str">
        <f t="shared" si="52"/>
        <v/>
      </c>
      <c r="O466" s="134" t="str">
        <f t="shared" si="53"/>
        <v/>
      </c>
      <c r="P466" s="134"/>
      <c r="Q466" s="122" t="str">
        <f t="shared" si="55"/>
        <v/>
      </c>
      <c r="R466" s="134" t="str">
        <f t="shared" si="56"/>
        <v/>
      </c>
      <c r="S466" s="137" t="str">
        <f t="shared" si="57"/>
        <v/>
      </c>
      <c r="T466" s="138" t="str">
        <f t="shared" si="58"/>
        <v/>
      </c>
    </row>
    <row r="467" spans="13:20" x14ac:dyDescent="0.35">
      <c r="M467" s="122" t="str">
        <f t="shared" si="54"/>
        <v/>
      </c>
      <c r="N467" s="137" t="str">
        <f t="shared" si="52"/>
        <v/>
      </c>
      <c r="O467" s="134" t="str">
        <f t="shared" si="53"/>
        <v/>
      </c>
      <c r="P467" s="134"/>
      <c r="Q467" s="122" t="str">
        <f t="shared" si="55"/>
        <v/>
      </c>
      <c r="R467" s="134" t="str">
        <f t="shared" si="56"/>
        <v/>
      </c>
      <c r="S467" s="137" t="str">
        <f t="shared" si="57"/>
        <v/>
      </c>
      <c r="T467" s="138" t="str">
        <f t="shared" si="58"/>
        <v/>
      </c>
    </row>
    <row r="468" spans="13:20" x14ac:dyDescent="0.35">
      <c r="M468" s="122" t="str">
        <f t="shared" si="54"/>
        <v/>
      </c>
      <c r="N468" s="137" t="str">
        <f t="shared" si="52"/>
        <v/>
      </c>
      <c r="O468" s="134" t="str">
        <f t="shared" si="53"/>
        <v/>
      </c>
      <c r="P468" s="134"/>
      <c r="Q468" s="122" t="str">
        <f t="shared" si="55"/>
        <v/>
      </c>
      <c r="R468" s="134" t="str">
        <f t="shared" si="56"/>
        <v/>
      </c>
      <c r="S468" s="137" t="str">
        <f t="shared" si="57"/>
        <v/>
      </c>
      <c r="T468" s="138" t="str">
        <f t="shared" si="58"/>
        <v/>
      </c>
    </row>
    <row r="469" spans="13:20" x14ac:dyDescent="0.35">
      <c r="M469" s="122" t="str">
        <f t="shared" si="54"/>
        <v/>
      </c>
      <c r="N469" s="137" t="str">
        <f t="shared" si="52"/>
        <v/>
      </c>
      <c r="O469" s="134" t="str">
        <f t="shared" si="53"/>
        <v/>
      </c>
      <c r="P469" s="134"/>
      <c r="Q469" s="122" t="str">
        <f t="shared" si="55"/>
        <v/>
      </c>
      <c r="R469" s="134" t="str">
        <f t="shared" si="56"/>
        <v/>
      </c>
      <c r="S469" s="137" t="str">
        <f t="shared" si="57"/>
        <v/>
      </c>
      <c r="T469" s="138" t="str">
        <f t="shared" si="58"/>
        <v/>
      </c>
    </row>
    <row r="470" spans="13:20" x14ac:dyDescent="0.35">
      <c r="M470" s="122" t="str">
        <f t="shared" si="54"/>
        <v/>
      </c>
      <c r="N470" s="137" t="str">
        <f t="shared" si="52"/>
        <v/>
      </c>
      <c r="O470" s="134" t="str">
        <f t="shared" si="53"/>
        <v/>
      </c>
      <c r="P470" s="134"/>
      <c r="Q470" s="122" t="str">
        <f t="shared" si="55"/>
        <v/>
      </c>
      <c r="R470" s="134" t="str">
        <f t="shared" si="56"/>
        <v/>
      </c>
      <c r="S470" s="137" t="str">
        <f t="shared" si="57"/>
        <v/>
      </c>
      <c r="T470" s="138" t="str">
        <f t="shared" si="58"/>
        <v/>
      </c>
    </row>
    <row r="471" spans="13:20" x14ac:dyDescent="0.35">
      <c r="M471" s="122" t="str">
        <f t="shared" si="54"/>
        <v/>
      </c>
      <c r="N471" s="137" t="str">
        <f t="shared" si="52"/>
        <v/>
      </c>
      <c r="O471" s="134" t="str">
        <f t="shared" si="53"/>
        <v/>
      </c>
      <c r="P471" s="134"/>
      <c r="Q471" s="122" t="str">
        <f t="shared" si="55"/>
        <v/>
      </c>
      <c r="R471" s="134" t="str">
        <f t="shared" si="56"/>
        <v/>
      </c>
      <c r="S471" s="137" t="str">
        <f t="shared" si="57"/>
        <v/>
      </c>
      <c r="T471" s="138" t="str">
        <f t="shared" si="58"/>
        <v/>
      </c>
    </row>
    <row r="472" spans="13:20" x14ac:dyDescent="0.35">
      <c r="M472" s="122" t="str">
        <f t="shared" si="54"/>
        <v/>
      </c>
      <c r="N472" s="137" t="str">
        <f t="shared" si="52"/>
        <v/>
      </c>
      <c r="O472" s="134" t="str">
        <f t="shared" si="53"/>
        <v/>
      </c>
      <c r="P472" s="134"/>
      <c r="Q472" s="122" t="str">
        <f t="shared" si="55"/>
        <v/>
      </c>
      <c r="R472" s="134" t="str">
        <f t="shared" si="56"/>
        <v/>
      </c>
      <c r="S472" s="137" t="str">
        <f t="shared" si="57"/>
        <v/>
      </c>
      <c r="T472" s="138" t="str">
        <f t="shared" si="58"/>
        <v/>
      </c>
    </row>
    <row r="473" spans="13:20" x14ac:dyDescent="0.35">
      <c r="M473" s="122" t="str">
        <f t="shared" si="54"/>
        <v/>
      </c>
      <c r="N473" s="137" t="str">
        <f t="shared" si="52"/>
        <v/>
      </c>
      <c r="O473" s="134" t="str">
        <f t="shared" si="53"/>
        <v/>
      </c>
      <c r="P473" s="134"/>
      <c r="Q473" s="122" t="str">
        <f t="shared" si="55"/>
        <v/>
      </c>
      <c r="R473" s="134" t="str">
        <f t="shared" si="56"/>
        <v/>
      </c>
      <c r="S473" s="137" t="str">
        <f t="shared" si="57"/>
        <v/>
      </c>
      <c r="T473" s="138" t="str">
        <f t="shared" si="58"/>
        <v/>
      </c>
    </row>
    <row r="474" spans="13:20" x14ac:dyDescent="0.35">
      <c r="M474" s="122" t="str">
        <f t="shared" si="54"/>
        <v/>
      </c>
      <c r="N474" s="137" t="str">
        <f t="shared" si="52"/>
        <v/>
      </c>
      <c r="O474" s="134" t="str">
        <f t="shared" si="53"/>
        <v/>
      </c>
      <c r="P474" s="134"/>
      <c r="Q474" s="122" t="str">
        <f t="shared" si="55"/>
        <v/>
      </c>
      <c r="R474" s="134" t="str">
        <f t="shared" si="56"/>
        <v/>
      </c>
      <c r="S474" s="137" t="str">
        <f t="shared" si="57"/>
        <v/>
      </c>
      <c r="T474" s="138" t="str">
        <f t="shared" si="58"/>
        <v/>
      </c>
    </row>
    <row r="475" spans="13:20" x14ac:dyDescent="0.35">
      <c r="M475" s="122" t="str">
        <f t="shared" si="54"/>
        <v/>
      </c>
      <c r="N475" s="137" t="str">
        <f t="shared" si="52"/>
        <v/>
      </c>
      <c r="O475" s="134" t="str">
        <f t="shared" si="53"/>
        <v/>
      </c>
      <c r="P475" s="134"/>
      <c r="Q475" s="122" t="str">
        <f t="shared" si="55"/>
        <v/>
      </c>
      <c r="R475" s="134" t="str">
        <f t="shared" si="56"/>
        <v/>
      </c>
      <c r="S475" s="137" t="str">
        <f t="shared" si="57"/>
        <v/>
      </c>
      <c r="T475" s="138" t="str">
        <f t="shared" si="58"/>
        <v/>
      </c>
    </row>
    <row r="476" spans="13:20" x14ac:dyDescent="0.35">
      <c r="M476" s="122" t="str">
        <f t="shared" si="54"/>
        <v/>
      </c>
      <c r="N476" s="137" t="str">
        <f t="shared" si="52"/>
        <v/>
      </c>
      <c r="O476" s="134" t="str">
        <f t="shared" si="53"/>
        <v/>
      </c>
      <c r="P476" s="134"/>
      <c r="Q476" s="122" t="str">
        <f t="shared" si="55"/>
        <v/>
      </c>
      <c r="R476" s="134" t="str">
        <f t="shared" si="56"/>
        <v/>
      </c>
      <c r="S476" s="137" t="str">
        <f t="shared" si="57"/>
        <v/>
      </c>
      <c r="T476" s="138" t="str">
        <f t="shared" si="58"/>
        <v/>
      </c>
    </row>
    <row r="477" spans="13:20" x14ac:dyDescent="0.35">
      <c r="M477" s="122" t="str">
        <f t="shared" si="54"/>
        <v/>
      </c>
      <c r="N477" s="137" t="str">
        <f t="shared" si="52"/>
        <v/>
      </c>
      <c r="O477" s="134" t="str">
        <f t="shared" si="53"/>
        <v/>
      </c>
      <c r="P477" s="134"/>
      <c r="Q477" s="122" t="str">
        <f t="shared" si="55"/>
        <v/>
      </c>
      <c r="R477" s="134" t="str">
        <f t="shared" si="56"/>
        <v/>
      </c>
      <c r="S477" s="137" t="str">
        <f t="shared" si="57"/>
        <v/>
      </c>
      <c r="T477" s="138" t="str">
        <f t="shared" si="58"/>
        <v/>
      </c>
    </row>
    <row r="478" spans="13:20" x14ac:dyDescent="0.35">
      <c r="M478" s="122" t="str">
        <f t="shared" si="54"/>
        <v/>
      </c>
      <c r="N478" s="137" t="str">
        <f t="shared" si="52"/>
        <v/>
      </c>
      <c r="O478" s="134" t="str">
        <f t="shared" si="53"/>
        <v/>
      </c>
      <c r="P478" s="134"/>
      <c r="Q478" s="122" t="str">
        <f t="shared" si="55"/>
        <v/>
      </c>
      <c r="R478" s="134" t="str">
        <f t="shared" si="56"/>
        <v/>
      </c>
      <c r="S478" s="137" t="str">
        <f t="shared" si="57"/>
        <v/>
      </c>
      <c r="T478" s="138" t="str">
        <f t="shared" si="58"/>
        <v/>
      </c>
    </row>
    <row r="479" spans="13:20" x14ac:dyDescent="0.35">
      <c r="M479" s="122" t="str">
        <f t="shared" si="54"/>
        <v/>
      </c>
      <c r="N479" s="137" t="str">
        <f t="shared" si="52"/>
        <v/>
      </c>
      <c r="O479" s="134" t="str">
        <f t="shared" si="53"/>
        <v/>
      </c>
      <c r="P479" s="134"/>
      <c r="Q479" s="122" t="str">
        <f t="shared" si="55"/>
        <v/>
      </c>
      <c r="R479" s="134" t="str">
        <f t="shared" si="56"/>
        <v/>
      </c>
      <c r="S479" s="137" t="str">
        <f t="shared" si="57"/>
        <v/>
      </c>
      <c r="T479" s="138" t="str">
        <f t="shared" si="58"/>
        <v/>
      </c>
    </row>
    <row r="480" spans="13:20" x14ac:dyDescent="0.35">
      <c r="M480" s="122" t="str">
        <f t="shared" si="54"/>
        <v/>
      </c>
      <c r="N480" s="137" t="str">
        <f t="shared" si="52"/>
        <v/>
      </c>
      <c r="O480" s="134" t="str">
        <f t="shared" si="53"/>
        <v/>
      </c>
      <c r="P480" s="134"/>
      <c r="Q480" s="122" t="str">
        <f t="shared" si="55"/>
        <v/>
      </c>
      <c r="R480" s="134" t="str">
        <f t="shared" si="56"/>
        <v/>
      </c>
      <c r="S480" s="137" t="str">
        <f t="shared" si="57"/>
        <v/>
      </c>
      <c r="T480" s="138" t="str">
        <f t="shared" si="58"/>
        <v/>
      </c>
    </row>
    <row r="481" spans="13:20" x14ac:dyDescent="0.35">
      <c r="M481" s="122" t="str">
        <f t="shared" si="54"/>
        <v/>
      </c>
      <c r="N481" s="137" t="str">
        <f t="shared" si="52"/>
        <v/>
      </c>
      <c r="O481" s="134" t="str">
        <f t="shared" si="53"/>
        <v/>
      </c>
      <c r="P481" s="134"/>
      <c r="Q481" s="122" t="str">
        <f t="shared" si="55"/>
        <v/>
      </c>
      <c r="R481" s="134" t="str">
        <f t="shared" si="56"/>
        <v/>
      </c>
      <c r="S481" s="137" t="str">
        <f t="shared" si="57"/>
        <v/>
      </c>
      <c r="T481" s="138" t="str">
        <f t="shared" si="58"/>
        <v/>
      </c>
    </row>
    <row r="482" spans="13:20" x14ac:dyDescent="0.35">
      <c r="M482" s="122" t="str">
        <f t="shared" si="54"/>
        <v/>
      </c>
      <c r="N482" s="137" t="str">
        <f t="shared" si="52"/>
        <v/>
      </c>
      <c r="O482" s="134" t="str">
        <f t="shared" si="53"/>
        <v/>
      </c>
      <c r="P482" s="134"/>
      <c r="Q482" s="122" t="str">
        <f t="shared" si="55"/>
        <v/>
      </c>
      <c r="R482" s="134" t="str">
        <f t="shared" si="56"/>
        <v/>
      </c>
      <c r="S482" s="137" t="str">
        <f t="shared" si="57"/>
        <v/>
      </c>
      <c r="T482" s="138" t="str">
        <f t="shared" si="58"/>
        <v/>
      </c>
    </row>
    <row r="483" spans="13:20" x14ac:dyDescent="0.35">
      <c r="M483" s="122" t="str">
        <f t="shared" si="54"/>
        <v/>
      </c>
      <c r="N483" s="137" t="str">
        <f t="shared" si="52"/>
        <v/>
      </c>
      <c r="O483" s="134" t="str">
        <f t="shared" si="53"/>
        <v/>
      </c>
      <c r="P483" s="134"/>
      <c r="Q483" s="122" t="str">
        <f t="shared" si="55"/>
        <v/>
      </c>
      <c r="R483" s="134" t="str">
        <f t="shared" si="56"/>
        <v/>
      </c>
      <c r="S483" s="137" t="str">
        <f t="shared" si="57"/>
        <v/>
      </c>
      <c r="T483" s="138" t="str">
        <f t="shared" si="58"/>
        <v/>
      </c>
    </row>
    <row r="484" spans="13:20" x14ac:dyDescent="0.35">
      <c r="M484" s="122" t="str">
        <f t="shared" si="54"/>
        <v/>
      </c>
      <c r="N484" s="137" t="str">
        <f t="shared" si="52"/>
        <v/>
      </c>
      <c r="O484" s="134" t="str">
        <f t="shared" si="53"/>
        <v/>
      </c>
      <c r="P484" s="134"/>
      <c r="Q484" s="122" t="str">
        <f t="shared" si="55"/>
        <v/>
      </c>
      <c r="R484" s="134" t="str">
        <f t="shared" si="56"/>
        <v/>
      </c>
      <c r="S484" s="137" t="str">
        <f t="shared" si="57"/>
        <v/>
      </c>
      <c r="T484" s="138" t="str">
        <f t="shared" si="58"/>
        <v/>
      </c>
    </row>
    <row r="485" spans="13:20" x14ac:dyDescent="0.35">
      <c r="M485" s="122" t="str">
        <f t="shared" si="54"/>
        <v/>
      </c>
      <c r="N485" s="137" t="str">
        <f t="shared" si="52"/>
        <v/>
      </c>
      <c r="O485" s="134" t="str">
        <f t="shared" si="53"/>
        <v/>
      </c>
      <c r="P485" s="134"/>
      <c r="Q485" s="122" t="str">
        <f t="shared" si="55"/>
        <v/>
      </c>
      <c r="R485" s="134" t="str">
        <f t="shared" si="56"/>
        <v/>
      </c>
      <c r="S485" s="137" t="str">
        <f t="shared" si="57"/>
        <v/>
      </c>
      <c r="T485" s="138" t="str">
        <f t="shared" si="58"/>
        <v/>
      </c>
    </row>
    <row r="486" spans="13:20" x14ac:dyDescent="0.35">
      <c r="M486" s="122" t="str">
        <f t="shared" si="54"/>
        <v/>
      </c>
      <c r="N486" s="137" t="str">
        <f t="shared" si="52"/>
        <v/>
      </c>
      <c r="O486" s="134" t="str">
        <f t="shared" si="53"/>
        <v/>
      </c>
      <c r="P486" s="134"/>
      <c r="Q486" s="122" t="str">
        <f t="shared" si="55"/>
        <v/>
      </c>
      <c r="R486" s="134" t="str">
        <f t="shared" si="56"/>
        <v/>
      </c>
      <c r="S486" s="137" t="str">
        <f t="shared" si="57"/>
        <v/>
      </c>
      <c r="T486" s="138" t="str">
        <f t="shared" si="58"/>
        <v/>
      </c>
    </row>
    <row r="487" spans="13:20" x14ac:dyDescent="0.35">
      <c r="M487" s="122" t="str">
        <f t="shared" si="54"/>
        <v/>
      </c>
      <c r="N487" s="137" t="str">
        <f t="shared" si="52"/>
        <v/>
      </c>
      <c r="O487" s="134" t="str">
        <f t="shared" si="53"/>
        <v/>
      </c>
      <c r="P487" s="134"/>
      <c r="Q487" s="122" t="str">
        <f t="shared" si="55"/>
        <v/>
      </c>
      <c r="R487" s="134" t="str">
        <f t="shared" si="56"/>
        <v/>
      </c>
      <c r="S487" s="137" t="str">
        <f t="shared" si="57"/>
        <v/>
      </c>
      <c r="T487" s="138" t="str">
        <f t="shared" si="58"/>
        <v/>
      </c>
    </row>
    <row r="488" spans="13:20" x14ac:dyDescent="0.35">
      <c r="M488" s="122" t="str">
        <f t="shared" si="54"/>
        <v/>
      </c>
      <c r="N488" s="137" t="str">
        <f t="shared" si="52"/>
        <v/>
      </c>
      <c r="O488" s="134" t="str">
        <f t="shared" si="53"/>
        <v/>
      </c>
      <c r="P488" s="134"/>
      <c r="Q488" s="122" t="str">
        <f t="shared" si="55"/>
        <v/>
      </c>
      <c r="R488" s="134" t="str">
        <f t="shared" si="56"/>
        <v/>
      </c>
      <c r="S488" s="137" t="str">
        <f t="shared" si="57"/>
        <v/>
      </c>
      <c r="T488" s="138" t="str">
        <f t="shared" si="58"/>
        <v/>
      </c>
    </row>
    <row r="489" spans="13:20" x14ac:dyDescent="0.35">
      <c r="M489" s="122" t="str">
        <f t="shared" si="54"/>
        <v/>
      </c>
      <c r="N489" s="137" t="str">
        <f t="shared" si="52"/>
        <v/>
      </c>
      <c r="O489" s="134" t="str">
        <f t="shared" si="53"/>
        <v/>
      </c>
      <c r="P489" s="134"/>
      <c r="Q489" s="122" t="str">
        <f t="shared" si="55"/>
        <v/>
      </c>
      <c r="R489" s="134" t="str">
        <f t="shared" si="56"/>
        <v/>
      </c>
      <c r="S489" s="137" t="str">
        <f t="shared" si="57"/>
        <v/>
      </c>
      <c r="T489" s="138" t="str">
        <f t="shared" si="58"/>
        <v/>
      </c>
    </row>
    <row r="490" spans="13:20" x14ac:dyDescent="0.35">
      <c r="M490" s="122" t="str">
        <f t="shared" si="54"/>
        <v/>
      </c>
      <c r="N490" s="137" t="str">
        <f t="shared" si="52"/>
        <v/>
      </c>
      <c r="O490" s="134" t="str">
        <f t="shared" si="53"/>
        <v/>
      </c>
      <c r="P490" s="134"/>
      <c r="Q490" s="122" t="str">
        <f t="shared" si="55"/>
        <v/>
      </c>
      <c r="R490" s="134" t="str">
        <f t="shared" si="56"/>
        <v/>
      </c>
      <c r="S490" s="137" t="str">
        <f t="shared" si="57"/>
        <v/>
      </c>
      <c r="T490" s="138" t="str">
        <f t="shared" si="58"/>
        <v/>
      </c>
    </row>
    <row r="491" spans="13:20" x14ac:dyDescent="0.35">
      <c r="M491" s="122" t="str">
        <f t="shared" si="54"/>
        <v/>
      </c>
      <c r="N491" s="137" t="str">
        <f t="shared" si="52"/>
        <v/>
      </c>
      <c r="O491" s="134" t="str">
        <f t="shared" si="53"/>
        <v/>
      </c>
      <c r="P491" s="134"/>
      <c r="Q491" s="122" t="str">
        <f t="shared" si="55"/>
        <v/>
      </c>
      <c r="R491" s="134" t="str">
        <f t="shared" si="56"/>
        <v/>
      </c>
      <c r="S491" s="137" t="str">
        <f t="shared" si="57"/>
        <v/>
      </c>
      <c r="T491" s="138" t="str">
        <f t="shared" si="58"/>
        <v/>
      </c>
    </row>
    <row r="492" spans="13:20" x14ac:dyDescent="0.35">
      <c r="M492" s="122" t="str">
        <f t="shared" si="54"/>
        <v/>
      </c>
      <c r="N492" s="137" t="str">
        <f t="shared" si="52"/>
        <v/>
      </c>
      <c r="O492" s="134" t="str">
        <f t="shared" si="53"/>
        <v/>
      </c>
      <c r="P492" s="134"/>
      <c r="Q492" s="122" t="str">
        <f t="shared" si="55"/>
        <v/>
      </c>
      <c r="R492" s="134" t="str">
        <f t="shared" si="56"/>
        <v/>
      </c>
      <c r="S492" s="137" t="str">
        <f t="shared" si="57"/>
        <v/>
      </c>
      <c r="T492" s="138" t="str">
        <f t="shared" si="58"/>
        <v/>
      </c>
    </row>
    <row r="493" spans="13:20" x14ac:dyDescent="0.35">
      <c r="M493" s="122" t="str">
        <f t="shared" si="54"/>
        <v/>
      </c>
      <c r="N493" s="137" t="str">
        <f t="shared" si="52"/>
        <v/>
      </c>
      <c r="O493" s="134" t="str">
        <f t="shared" si="53"/>
        <v/>
      </c>
      <c r="P493" s="134"/>
      <c r="Q493" s="122" t="str">
        <f t="shared" si="55"/>
        <v/>
      </c>
      <c r="R493" s="134" t="str">
        <f t="shared" si="56"/>
        <v/>
      </c>
      <c r="S493" s="137" t="str">
        <f t="shared" si="57"/>
        <v/>
      </c>
      <c r="T493" s="138" t="str">
        <f t="shared" si="58"/>
        <v/>
      </c>
    </row>
    <row r="494" spans="13:20" x14ac:dyDescent="0.35">
      <c r="M494" s="122" t="str">
        <f t="shared" si="54"/>
        <v/>
      </c>
      <c r="N494" s="137" t="str">
        <f t="shared" si="52"/>
        <v/>
      </c>
      <c r="O494" s="134" t="str">
        <f t="shared" si="53"/>
        <v/>
      </c>
      <c r="P494" s="134"/>
      <c r="Q494" s="122" t="str">
        <f t="shared" si="55"/>
        <v/>
      </c>
      <c r="R494" s="134" t="str">
        <f t="shared" si="56"/>
        <v/>
      </c>
      <c r="S494" s="137" t="str">
        <f t="shared" si="57"/>
        <v/>
      </c>
      <c r="T494" s="138" t="str">
        <f t="shared" si="58"/>
        <v/>
      </c>
    </row>
    <row r="495" spans="13:20" x14ac:dyDescent="0.35">
      <c r="M495" s="122" t="str">
        <f t="shared" si="54"/>
        <v/>
      </c>
      <c r="N495" s="137" t="str">
        <f t="shared" si="52"/>
        <v/>
      </c>
      <c r="O495" s="134" t="str">
        <f t="shared" si="53"/>
        <v/>
      </c>
      <c r="P495" s="134"/>
      <c r="Q495" s="122" t="str">
        <f t="shared" si="55"/>
        <v/>
      </c>
      <c r="R495" s="134" t="str">
        <f t="shared" si="56"/>
        <v/>
      </c>
      <c r="S495" s="137" t="str">
        <f t="shared" si="57"/>
        <v/>
      </c>
      <c r="T495" s="138" t="str">
        <f t="shared" si="58"/>
        <v/>
      </c>
    </row>
    <row r="496" spans="13:20" x14ac:dyDescent="0.35">
      <c r="M496" s="122" t="str">
        <f t="shared" si="54"/>
        <v/>
      </c>
      <c r="N496" s="137" t="str">
        <f t="shared" si="52"/>
        <v/>
      </c>
      <c r="O496" s="134" t="str">
        <f t="shared" si="53"/>
        <v/>
      </c>
      <c r="P496" s="134"/>
      <c r="Q496" s="122" t="str">
        <f t="shared" si="55"/>
        <v/>
      </c>
      <c r="R496" s="134" t="str">
        <f t="shared" si="56"/>
        <v/>
      </c>
      <c r="S496" s="137" t="str">
        <f t="shared" si="57"/>
        <v/>
      </c>
      <c r="T496" s="138" t="str">
        <f t="shared" si="58"/>
        <v/>
      </c>
    </row>
    <row r="497" spans="13:20" x14ac:dyDescent="0.35">
      <c r="M497" s="122" t="str">
        <f t="shared" si="54"/>
        <v/>
      </c>
      <c r="N497" s="137" t="str">
        <f t="shared" si="52"/>
        <v/>
      </c>
      <c r="O497" s="134" t="str">
        <f t="shared" si="53"/>
        <v/>
      </c>
      <c r="P497" s="134"/>
      <c r="Q497" s="122" t="str">
        <f t="shared" si="55"/>
        <v/>
      </c>
      <c r="R497" s="134" t="str">
        <f t="shared" si="56"/>
        <v/>
      </c>
      <c r="S497" s="137" t="str">
        <f t="shared" si="57"/>
        <v/>
      </c>
      <c r="T497" s="138" t="str">
        <f t="shared" si="58"/>
        <v/>
      </c>
    </row>
    <row r="498" spans="13:20" x14ac:dyDescent="0.35">
      <c r="M498" s="122" t="str">
        <f t="shared" si="54"/>
        <v/>
      </c>
      <c r="N498" s="137" t="str">
        <f t="shared" si="52"/>
        <v/>
      </c>
      <c r="O498" s="134" t="str">
        <f t="shared" si="53"/>
        <v/>
      </c>
      <c r="P498" s="134"/>
      <c r="Q498" s="122" t="str">
        <f t="shared" si="55"/>
        <v/>
      </c>
      <c r="R498" s="134" t="str">
        <f t="shared" si="56"/>
        <v/>
      </c>
      <c r="S498" s="137" t="str">
        <f t="shared" si="57"/>
        <v/>
      </c>
      <c r="T498" s="138" t="str">
        <f t="shared" si="58"/>
        <v/>
      </c>
    </row>
    <row r="499" spans="13:20" x14ac:dyDescent="0.35">
      <c r="M499" s="122" t="str">
        <f t="shared" si="54"/>
        <v/>
      </c>
      <c r="N499" s="137" t="str">
        <f t="shared" si="52"/>
        <v/>
      </c>
      <c r="O499" s="134" t="str">
        <f t="shared" si="53"/>
        <v/>
      </c>
      <c r="P499" s="134"/>
      <c r="Q499" s="122" t="str">
        <f t="shared" si="55"/>
        <v/>
      </c>
      <c r="R499" s="134" t="str">
        <f t="shared" si="56"/>
        <v/>
      </c>
      <c r="S499" s="137" t="str">
        <f t="shared" si="57"/>
        <v/>
      </c>
      <c r="T499" s="138" t="str">
        <f t="shared" si="58"/>
        <v/>
      </c>
    </row>
    <row r="500" spans="13:20" x14ac:dyDescent="0.35">
      <c r="M500" s="122" t="str">
        <f t="shared" si="54"/>
        <v/>
      </c>
      <c r="N500" s="137" t="str">
        <f t="shared" si="52"/>
        <v/>
      </c>
      <c r="O500" s="134" t="str">
        <f t="shared" si="53"/>
        <v/>
      </c>
      <c r="P500" s="134"/>
      <c r="Q500" s="122" t="str">
        <f t="shared" si="55"/>
        <v/>
      </c>
      <c r="R500" s="134" t="str">
        <f t="shared" si="56"/>
        <v/>
      </c>
      <c r="S500" s="137" t="str">
        <f t="shared" si="57"/>
        <v/>
      </c>
      <c r="T500" s="138" t="str">
        <f t="shared" si="58"/>
        <v/>
      </c>
    </row>
    <row r="501" spans="13:20" x14ac:dyDescent="0.35">
      <c r="M501" s="122" t="str">
        <f t="shared" si="54"/>
        <v/>
      </c>
      <c r="N501" s="137" t="str">
        <f t="shared" si="52"/>
        <v/>
      </c>
      <c r="O501" s="134" t="str">
        <f t="shared" si="53"/>
        <v/>
      </c>
      <c r="P501" s="134"/>
      <c r="Q501" s="122" t="str">
        <f t="shared" si="55"/>
        <v/>
      </c>
      <c r="R501" s="134" t="str">
        <f t="shared" si="56"/>
        <v/>
      </c>
      <c r="S501" s="137" t="str">
        <f t="shared" si="57"/>
        <v/>
      </c>
      <c r="T501" s="138" t="str">
        <f t="shared" si="58"/>
        <v/>
      </c>
    </row>
    <row r="502" spans="13:20" x14ac:dyDescent="0.35">
      <c r="M502" s="122" t="str">
        <f t="shared" si="54"/>
        <v/>
      </c>
      <c r="N502" s="137" t="str">
        <f t="shared" si="52"/>
        <v/>
      </c>
      <c r="O502" s="134" t="str">
        <f t="shared" si="53"/>
        <v/>
      </c>
      <c r="P502" s="134"/>
      <c r="Q502" s="122" t="str">
        <f t="shared" si="55"/>
        <v/>
      </c>
      <c r="R502" s="134" t="str">
        <f t="shared" si="56"/>
        <v/>
      </c>
      <c r="S502" s="137" t="str">
        <f t="shared" si="57"/>
        <v/>
      </c>
      <c r="T502" s="138" t="str">
        <f t="shared" si="58"/>
        <v/>
      </c>
    </row>
    <row r="503" spans="13:20" x14ac:dyDescent="0.35">
      <c r="M503" s="122" t="str">
        <f t="shared" si="54"/>
        <v/>
      </c>
      <c r="N503" s="137" t="str">
        <f t="shared" si="52"/>
        <v/>
      </c>
      <c r="O503" s="134" t="str">
        <f t="shared" si="53"/>
        <v/>
      </c>
      <c r="P503" s="134"/>
      <c r="Q503" s="122" t="str">
        <f t="shared" si="55"/>
        <v/>
      </c>
      <c r="R503" s="134" t="str">
        <f t="shared" si="56"/>
        <v/>
      </c>
      <c r="S503" s="137" t="str">
        <f t="shared" si="57"/>
        <v/>
      </c>
      <c r="T503" s="138" t="str">
        <f t="shared" si="58"/>
        <v/>
      </c>
    </row>
    <row r="504" spans="13:20" x14ac:dyDescent="0.35">
      <c r="M504" s="122" t="str">
        <f t="shared" si="54"/>
        <v/>
      </c>
      <c r="N504" s="137" t="str">
        <f t="shared" si="52"/>
        <v/>
      </c>
      <c r="O504" s="134" t="str">
        <f t="shared" si="53"/>
        <v/>
      </c>
      <c r="P504" s="134"/>
      <c r="Q504" s="122" t="str">
        <f t="shared" si="55"/>
        <v/>
      </c>
      <c r="R504" s="134" t="str">
        <f t="shared" si="56"/>
        <v/>
      </c>
      <c r="S504" s="137" t="str">
        <f t="shared" si="57"/>
        <v/>
      </c>
      <c r="T504" s="138" t="str">
        <f t="shared" si="58"/>
        <v/>
      </c>
    </row>
    <row r="505" spans="13:20" x14ac:dyDescent="0.35">
      <c r="M505" s="122" t="str">
        <f t="shared" si="54"/>
        <v/>
      </c>
      <c r="N505" s="137" t="str">
        <f t="shared" si="52"/>
        <v/>
      </c>
      <c r="O505" s="134" t="str">
        <f t="shared" si="53"/>
        <v/>
      </c>
      <c r="P505" s="134"/>
      <c r="Q505" s="122" t="str">
        <f t="shared" si="55"/>
        <v/>
      </c>
      <c r="R505" s="134" t="str">
        <f t="shared" si="56"/>
        <v/>
      </c>
      <c r="S505" s="137" t="str">
        <f t="shared" si="57"/>
        <v/>
      </c>
      <c r="T505" s="138" t="str">
        <f t="shared" si="58"/>
        <v/>
      </c>
    </row>
    <row r="506" spans="13:20" x14ac:dyDescent="0.35">
      <c r="M506" s="122" t="str">
        <f t="shared" si="54"/>
        <v/>
      </c>
      <c r="N506" s="137" t="str">
        <f t="shared" si="52"/>
        <v/>
      </c>
      <c r="O506" s="134" t="str">
        <f t="shared" si="53"/>
        <v/>
      </c>
      <c r="P506" s="134"/>
      <c r="Q506" s="122" t="str">
        <f t="shared" si="55"/>
        <v/>
      </c>
      <c r="R506" s="134" t="str">
        <f t="shared" si="56"/>
        <v/>
      </c>
      <c r="S506" s="137" t="str">
        <f t="shared" si="57"/>
        <v/>
      </c>
      <c r="T506" s="138" t="str">
        <f t="shared" si="58"/>
        <v/>
      </c>
    </row>
    <row r="507" spans="13:20" x14ac:dyDescent="0.35">
      <c r="M507" s="122" t="str">
        <f t="shared" si="54"/>
        <v/>
      </c>
      <c r="N507" s="137" t="str">
        <f t="shared" si="52"/>
        <v/>
      </c>
      <c r="O507" s="134" t="str">
        <f t="shared" si="53"/>
        <v/>
      </c>
      <c r="P507" s="134"/>
      <c r="Q507" s="122" t="str">
        <f t="shared" si="55"/>
        <v/>
      </c>
      <c r="R507" s="134" t="str">
        <f t="shared" si="56"/>
        <v/>
      </c>
      <c r="S507" s="137" t="str">
        <f t="shared" si="57"/>
        <v/>
      </c>
      <c r="T507" s="138" t="str">
        <f t="shared" si="58"/>
        <v/>
      </c>
    </row>
    <row r="508" spans="13:20" x14ac:dyDescent="0.35">
      <c r="M508" s="122" t="str">
        <f t="shared" si="54"/>
        <v/>
      </c>
      <c r="N508" s="137" t="str">
        <f t="shared" si="52"/>
        <v/>
      </c>
      <c r="O508" s="134" t="str">
        <f t="shared" si="53"/>
        <v/>
      </c>
      <c r="P508" s="134"/>
      <c r="Q508" s="122" t="str">
        <f t="shared" si="55"/>
        <v/>
      </c>
      <c r="R508" s="134" t="str">
        <f t="shared" si="56"/>
        <v/>
      </c>
      <c r="S508" s="137" t="str">
        <f t="shared" si="57"/>
        <v/>
      </c>
      <c r="T508" s="138" t="str">
        <f t="shared" si="58"/>
        <v/>
      </c>
    </row>
    <row r="509" spans="13:20" x14ac:dyDescent="0.35">
      <c r="M509" s="122" t="str">
        <f t="shared" si="54"/>
        <v/>
      </c>
      <c r="N509" s="137" t="str">
        <f t="shared" si="52"/>
        <v/>
      </c>
      <c r="O509" s="134" t="str">
        <f t="shared" si="53"/>
        <v/>
      </c>
      <c r="P509" s="134"/>
      <c r="Q509" s="122" t="str">
        <f t="shared" si="55"/>
        <v/>
      </c>
      <c r="R509" s="134" t="str">
        <f t="shared" si="56"/>
        <v/>
      </c>
      <c r="S509" s="137" t="str">
        <f t="shared" si="57"/>
        <v/>
      </c>
      <c r="T509" s="138" t="str">
        <f t="shared" si="58"/>
        <v/>
      </c>
    </row>
    <row r="510" spans="13:20" x14ac:dyDescent="0.35">
      <c r="M510" s="122" t="str">
        <f t="shared" si="54"/>
        <v/>
      </c>
      <c r="N510" s="137" t="str">
        <f t="shared" si="52"/>
        <v/>
      </c>
      <c r="O510" s="134" t="str">
        <f t="shared" si="53"/>
        <v/>
      </c>
      <c r="P510" s="134"/>
      <c r="Q510" s="122" t="str">
        <f t="shared" si="55"/>
        <v/>
      </c>
      <c r="R510" s="134" t="str">
        <f t="shared" si="56"/>
        <v/>
      </c>
      <c r="S510" s="137" t="str">
        <f t="shared" si="57"/>
        <v/>
      </c>
      <c r="T510" s="138" t="str">
        <f t="shared" si="58"/>
        <v/>
      </c>
    </row>
    <row r="511" spans="13:20" x14ac:dyDescent="0.35">
      <c r="M511" s="122" t="str">
        <f t="shared" si="54"/>
        <v/>
      </c>
      <c r="N511" s="137" t="str">
        <f t="shared" si="52"/>
        <v/>
      </c>
      <c r="O511" s="134" t="str">
        <f t="shared" si="53"/>
        <v/>
      </c>
      <c r="P511" s="134"/>
      <c r="Q511" s="122" t="str">
        <f t="shared" si="55"/>
        <v/>
      </c>
      <c r="R511" s="134" t="str">
        <f t="shared" si="56"/>
        <v/>
      </c>
      <c r="S511" s="137" t="str">
        <f t="shared" si="57"/>
        <v/>
      </c>
      <c r="T511" s="138" t="str">
        <f t="shared" si="58"/>
        <v/>
      </c>
    </row>
    <row r="512" spans="13:20" x14ac:dyDescent="0.35">
      <c r="M512" s="122" t="str">
        <f t="shared" si="54"/>
        <v/>
      </c>
      <c r="N512" s="137" t="str">
        <f t="shared" si="52"/>
        <v/>
      </c>
      <c r="O512" s="134" t="str">
        <f t="shared" si="53"/>
        <v/>
      </c>
      <c r="P512" s="134"/>
      <c r="Q512" s="122" t="str">
        <f t="shared" si="55"/>
        <v/>
      </c>
      <c r="R512" s="134" t="str">
        <f t="shared" si="56"/>
        <v/>
      </c>
      <c r="S512" s="137" t="str">
        <f t="shared" si="57"/>
        <v/>
      </c>
      <c r="T512" s="138" t="str">
        <f t="shared" si="58"/>
        <v/>
      </c>
    </row>
    <row r="513" spans="13:20" x14ac:dyDescent="0.35">
      <c r="M513" s="122" t="str">
        <f t="shared" si="54"/>
        <v/>
      </c>
      <c r="N513" s="137" t="str">
        <f t="shared" si="52"/>
        <v/>
      </c>
      <c r="O513" s="134" t="str">
        <f t="shared" si="53"/>
        <v/>
      </c>
      <c r="P513" s="134"/>
      <c r="Q513" s="122" t="str">
        <f t="shared" si="55"/>
        <v/>
      </c>
      <c r="R513" s="134" t="str">
        <f t="shared" si="56"/>
        <v/>
      </c>
      <c r="S513" s="137" t="str">
        <f t="shared" si="57"/>
        <v/>
      </c>
      <c r="T513" s="138" t="str">
        <f t="shared" si="58"/>
        <v/>
      </c>
    </row>
    <row r="514" spans="13:20" x14ac:dyDescent="0.35">
      <c r="M514" s="122" t="str">
        <f t="shared" si="54"/>
        <v/>
      </c>
      <c r="N514" s="137" t="str">
        <f t="shared" si="52"/>
        <v/>
      </c>
      <c r="O514" s="134" t="str">
        <f t="shared" si="53"/>
        <v/>
      </c>
      <c r="P514" s="134"/>
      <c r="Q514" s="122" t="str">
        <f t="shared" si="55"/>
        <v/>
      </c>
      <c r="R514" s="134" t="str">
        <f t="shared" si="56"/>
        <v/>
      </c>
      <c r="S514" s="137" t="str">
        <f t="shared" si="57"/>
        <v/>
      </c>
      <c r="T514" s="138" t="str">
        <f t="shared" si="58"/>
        <v/>
      </c>
    </row>
    <row r="515" spans="13:20" x14ac:dyDescent="0.35">
      <c r="M515" s="122" t="str">
        <f t="shared" si="54"/>
        <v/>
      </c>
      <c r="N515" s="137" t="str">
        <f t="shared" si="52"/>
        <v/>
      </c>
      <c r="O515" s="134" t="str">
        <f t="shared" si="53"/>
        <v/>
      </c>
      <c r="P515" s="134"/>
      <c r="Q515" s="122" t="str">
        <f t="shared" si="55"/>
        <v/>
      </c>
      <c r="R515" s="134" t="str">
        <f t="shared" si="56"/>
        <v/>
      </c>
      <c r="S515" s="137" t="str">
        <f t="shared" si="57"/>
        <v/>
      </c>
      <c r="T515" s="138" t="str">
        <f t="shared" si="58"/>
        <v/>
      </c>
    </row>
    <row r="516" spans="13:20" x14ac:dyDescent="0.35">
      <c r="M516" s="122" t="str">
        <f t="shared" si="54"/>
        <v/>
      </c>
      <c r="N516" s="137" t="str">
        <f t="shared" si="52"/>
        <v/>
      </c>
      <c r="O516" s="134" t="str">
        <f t="shared" si="53"/>
        <v/>
      </c>
      <c r="P516" s="134"/>
      <c r="Q516" s="122" t="str">
        <f t="shared" si="55"/>
        <v/>
      </c>
      <c r="R516" s="134" t="str">
        <f t="shared" si="56"/>
        <v/>
      </c>
      <c r="S516" s="137" t="str">
        <f t="shared" si="57"/>
        <v/>
      </c>
      <c r="T516" s="138" t="str">
        <f t="shared" si="58"/>
        <v/>
      </c>
    </row>
    <row r="517" spans="13:20" x14ac:dyDescent="0.35">
      <c r="M517" s="122" t="str">
        <f t="shared" si="54"/>
        <v/>
      </c>
      <c r="N517" s="137" t="str">
        <f t="shared" ref="N517:N580" si="59">IF(M517&lt;&gt;"",INDEX(Grade,M517)+M517*0.000001,"")</f>
        <v/>
      </c>
      <c r="O517" s="134" t="str">
        <f t="shared" ref="O517:O580" si="60">IF(M517&lt;&gt;"",RANK(N517,grade___original,1),"")</f>
        <v/>
      </c>
      <c r="P517" s="134"/>
      <c r="Q517" s="122" t="str">
        <f t="shared" si="55"/>
        <v/>
      </c>
      <c r="R517" s="134" t="str">
        <f t="shared" si="56"/>
        <v/>
      </c>
      <c r="S517" s="137" t="str">
        <f t="shared" si="57"/>
        <v/>
      </c>
      <c r="T517" s="138" t="str">
        <f t="shared" si="58"/>
        <v/>
      </c>
    </row>
    <row r="518" spans="13:20" x14ac:dyDescent="0.35">
      <c r="M518" s="122" t="str">
        <f t="shared" ref="M518:M581" si="61">IF(M517&lt;&gt;"",IF(Number_of_participants&gt;=(M517+1),(M517+1),""),"")</f>
        <v/>
      </c>
      <c r="N518" s="137" t="str">
        <f t="shared" si="59"/>
        <v/>
      </c>
      <c r="O518" s="134" t="str">
        <f t="shared" si="60"/>
        <v/>
      </c>
      <c r="P518" s="134"/>
      <c r="Q518" s="122" t="str">
        <f t="shared" ref="Q518:Q581" si="62">IF(Q517&lt;&gt;"",IF(Number_of_participants&gt;=(Q517+1),(Q517+1),""),"")</f>
        <v/>
      </c>
      <c r="R518" s="134" t="str">
        <f t="shared" ref="R518:R581" si="63">IF(Q518&lt;&gt;"",VLOOKUP(Q518,$O$5:$Q$1004,3,FALSE),"")</f>
        <v/>
      </c>
      <c r="S518" s="137" t="str">
        <f t="shared" ref="S518:S581" si="64">IF(Q518&lt;&gt;"",ROUND(VLOOKUP(R518,$M$5:$N$1004,2,FALSE),4),"")</f>
        <v/>
      </c>
      <c r="T518" s="138" t="str">
        <f t="shared" ref="T518:T581" si="65">IF(Q518&lt;&gt;"",FLOOR(S518,1),"")</f>
        <v/>
      </c>
    </row>
    <row r="519" spans="13:20" x14ac:dyDescent="0.35">
      <c r="M519" s="122" t="str">
        <f t="shared" si="61"/>
        <v/>
      </c>
      <c r="N519" s="137" t="str">
        <f t="shared" si="59"/>
        <v/>
      </c>
      <c r="O519" s="134" t="str">
        <f t="shared" si="60"/>
        <v/>
      </c>
      <c r="P519" s="134"/>
      <c r="Q519" s="122" t="str">
        <f t="shared" si="62"/>
        <v/>
      </c>
      <c r="R519" s="134" t="str">
        <f t="shared" si="63"/>
        <v/>
      </c>
      <c r="S519" s="137" t="str">
        <f t="shared" si="64"/>
        <v/>
      </c>
      <c r="T519" s="138" t="str">
        <f t="shared" si="65"/>
        <v/>
      </c>
    </row>
    <row r="520" spans="13:20" x14ac:dyDescent="0.35">
      <c r="M520" s="122" t="str">
        <f t="shared" si="61"/>
        <v/>
      </c>
      <c r="N520" s="137" t="str">
        <f t="shared" si="59"/>
        <v/>
      </c>
      <c r="O520" s="134" t="str">
        <f t="shared" si="60"/>
        <v/>
      </c>
      <c r="P520" s="134"/>
      <c r="Q520" s="122" t="str">
        <f t="shared" si="62"/>
        <v/>
      </c>
      <c r="R520" s="134" t="str">
        <f t="shared" si="63"/>
        <v/>
      </c>
      <c r="S520" s="137" t="str">
        <f t="shared" si="64"/>
        <v/>
      </c>
      <c r="T520" s="138" t="str">
        <f t="shared" si="65"/>
        <v/>
      </c>
    </row>
    <row r="521" spans="13:20" x14ac:dyDescent="0.35">
      <c r="M521" s="122" t="str">
        <f t="shared" si="61"/>
        <v/>
      </c>
      <c r="N521" s="137" t="str">
        <f t="shared" si="59"/>
        <v/>
      </c>
      <c r="O521" s="134" t="str">
        <f t="shared" si="60"/>
        <v/>
      </c>
      <c r="P521" s="134"/>
      <c r="Q521" s="122" t="str">
        <f t="shared" si="62"/>
        <v/>
      </c>
      <c r="R521" s="134" t="str">
        <f t="shared" si="63"/>
        <v/>
      </c>
      <c r="S521" s="137" t="str">
        <f t="shared" si="64"/>
        <v/>
      </c>
      <c r="T521" s="138" t="str">
        <f t="shared" si="65"/>
        <v/>
      </c>
    </row>
    <row r="522" spans="13:20" x14ac:dyDescent="0.35">
      <c r="M522" s="122" t="str">
        <f t="shared" si="61"/>
        <v/>
      </c>
      <c r="N522" s="137" t="str">
        <f t="shared" si="59"/>
        <v/>
      </c>
      <c r="O522" s="134" t="str">
        <f t="shared" si="60"/>
        <v/>
      </c>
      <c r="P522" s="134"/>
      <c r="Q522" s="122" t="str">
        <f t="shared" si="62"/>
        <v/>
      </c>
      <c r="R522" s="134" t="str">
        <f t="shared" si="63"/>
        <v/>
      </c>
      <c r="S522" s="137" t="str">
        <f t="shared" si="64"/>
        <v/>
      </c>
      <c r="T522" s="138" t="str">
        <f t="shared" si="65"/>
        <v/>
      </c>
    </row>
    <row r="523" spans="13:20" x14ac:dyDescent="0.35">
      <c r="M523" s="122" t="str">
        <f t="shared" si="61"/>
        <v/>
      </c>
      <c r="N523" s="137" t="str">
        <f t="shared" si="59"/>
        <v/>
      </c>
      <c r="O523" s="134" t="str">
        <f t="shared" si="60"/>
        <v/>
      </c>
      <c r="P523" s="134"/>
      <c r="Q523" s="122" t="str">
        <f t="shared" si="62"/>
        <v/>
      </c>
      <c r="R523" s="134" t="str">
        <f t="shared" si="63"/>
        <v/>
      </c>
      <c r="S523" s="137" t="str">
        <f t="shared" si="64"/>
        <v/>
      </c>
      <c r="T523" s="138" t="str">
        <f t="shared" si="65"/>
        <v/>
      </c>
    </row>
    <row r="524" spans="13:20" x14ac:dyDescent="0.35">
      <c r="M524" s="122" t="str">
        <f t="shared" si="61"/>
        <v/>
      </c>
      <c r="N524" s="137" t="str">
        <f t="shared" si="59"/>
        <v/>
      </c>
      <c r="O524" s="134" t="str">
        <f t="shared" si="60"/>
        <v/>
      </c>
      <c r="P524" s="134"/>
      <c r="Q524" s="122" t="str">
        <f t="shared" si="62"/>
        <v/>
      </c>
      <c r="R524" s="134" t="str">
        <f t="shared" si="63"/>
        <v/>
      </c>
      <c r="S524" s="137" t="str">
        <f t="shared" si="64"/>
        <v/>
      </c>
      <c r="T524" s="138" t="str">
        <f t="shared" si="65"/>
        <v/>
      </c>
    </row>
    <row r="525" spans="13:20" x14ac:dyDescent="0.35">
      <c r="M525" s="122" t="str">
        <f t="shared" si="61"/>
        <v/>
      </c>
      <c r="N525" s="137" t="str">
        <f t="shared" si="59"/>
        <v/>
      </c>
      <c r="O525" s="134" t="str">
        <f t="shared" si="60"/>
        <v/>
      </c>
      <c r="P525" s="134"/>
      <c r="Q525" s="122" t="str">
        <f t="shared" si="62"/>
        <v/>
      </c>
      <c r="R525" s="134" t="str">
        <f t="shared" si="63"/>
        <v/>
      </c>
      <c r="S525" s="137" t="str">
        <f t="shared" si="64"/>
        <v/>
      </c>
      <c r="T525" s="138" t="str">
        <f t="shared" si="65"/>
        <v/>
      </c>
    </row>
    <row r="526" spans="13:20" x14ac:dyDescent="0.35">
      <c r="M526" s="122" t="str">
        <f t="shared" si="61"/>
        <v/>
      </c>
      <c r="N526" s="137" t="str">
        <f t="shared" si="59"/>
        <v/>
      </c>
      <c r="O526" s="134" t="str">
        <f t="shared" si="60"/>
        <v/>
      </c>
      <c r="P526" s="134"/>
      <c r="Q526" s="122" t="str">
        <f t="shared" si="62"/>
        <v/>
      </c>
      <c r="R526" s="134" t="str">
        <f t="shared" si="63"/>
        <v/>
      </c>
      <c r="S526" s="137" t="str">
        <f t="shared" si="64"/>
        <v/>
      </c>
      <c r="T526" s="138" t="str">
        <f t="shared" si="65"/>
        <v/>
      </c>
    </row>
    <row r="527" spans="13:20" x14ac:dyDescent="0.35">
      <c r="M527" s="122" t="str">
        <f t="shared" si="61"/>
        <v/>
      </c>
      <c r="N527" s="137" t="str">
        <f t="shared" si="59"/>
        <v/>
      </c>
      <c r="O527" s="134" t="str">
        <f t="shared" si="60"/>
        <v/>
      </c>
      <c r="P527" s="134"/>
      <c r="Q527" s="122" t="str">
        <f t="shared" si="62"/>
        <v/>
      </c>
      <c r="R527" s="134" t="str">
        <f t="shared" si="63"/>
        <v/>
      </c>
      <c r="S527" s="137" t="str">
        <f t="shared" si="64"/>
        <v/>
      </c>
      <c r="T527" s="138" t="str">
        <f t="shared" si="65"/>
        <v/>
      </c>
    </row>
    <row r="528" spans="13:20" x14ac:dyDescent="0.35">
      <c r="M528" s="122" t="str">
        <f t="shared" si="61"/>
        <v/>
      </c>
      <c r="N528" s="137" t="str">
        <f t="shared" si="59"/>
        <v/>
      </c>
      <c r="O528" s="134" t="str">
        <f t="shared" si="60"/>
        <v/>
      </c>
      <c r="P528" s="134"/>
      <c r="Q528" s="122" t="str">
        <f t="shared" si="62"/>
        <v/>
      </c>
      <c r="R528" s="134" t="str">
        <f t="shared" si="63"/>
        <v/>
      </c>
      <c r="S528" s="137" t="str">
        <f t="shared" si="64"/>
        <v/>
      </c>
      <c r="T528" s="138" t="str">
        <f t="shared" si="65"/>
        <v/>
      </c>
    </row>
    <row r="529" spans="13:20" x14ac:dyDescent="0.35">
      <c r="M529" s="122" t="str">
        <f t="shared" si="61"/>
        <v/>
      </c>
      <c r="N529" s="137" t="str">
        <f t="shared" si="59"/>
        <v/>
      </c>
      <c r="O529" s="134" t="str">
        <f t="shared" si="60"/>
        <v/>
      </c>
      <c r="P529" s="134"/>
      <c r="Q529" s="122" t="str">
        <f t="shared" si="62"/>
        <v/>
      </c>
      <c r="R529" s="134" t="str">
        <f t="shared" si="63"/>
        <v/>
      </c>
      <c r="S529" s="137" t="str">
        <f t="shared" si="64"/>
        <v/>
      </c>
      <c r="T529" s="138" t="str">
        <f t="shared" si="65"/>
        <v/>
      </c>
    </row>
    <row r="530" spans="13:20" x14ac:dyDescent="0.35">
      <c r="M530" s="122" t="str">
        <f t="shared" si="61"/>
        <v/>
      </c>
      <c r="N530" s="137" t="str">
        <f t="shared" si="59"/>
        <v/>
      </c>
      <c r="O530" s="134" t="str">
        <f t="shared" si="60"/>
        <v/>
      </c>
      <c r="P530" s="134"/>
      <c r="Q530" s="122" t="str">
        <f t="shared" si="62"/>
        <v/>
      </c>
      <c r="R530" s="134" t="str">
        <f t="shared" si="63"/>
        <v/>
      </c>
      <c r="S530" s="137" t="str">
        <f t="shared" si="64"/>
        <v/>
      </c>
      <c r="T530" s="138" t="str">
        <f t="shared" si="65"/>
        <v/>
      </c>
    </row>
    <row r="531" spans="13:20" x14ac:dyDescent="0.35">
      <c r="M531" s="122" t="str">
        <f t="shared" si="61"/>
        <v/>
      </c>
      <c r="N531" s="137" t="str">
        <f t="shared" si="59"/>
        <v/>
      </c>
      <c r="O531" s="134" t="str">
        <f t="shared" si="60"/>
        <v/>
      </c>
      <c r="P531" s="134"/>
      <c r="Q531" s="122" t="str">
        <f t="shared" si="62"/>
        <v/>
      </c>
      <c r="R531" s="134" t="str">
        <f t="shared" si="63"/>
        <v/>
      </c>
      <c r="S531" s="137" t="str">
        <f t="shared" si="64"/>
        <v/>
      </c>
      <c r="T531" s="138" t="str">
        <f t="shared" si="65"/>
        <v/>
      </c>
    </row>
    <row r="532" spans="13:20" x14ac:dyDescent="0.35">
      <c r="M532" s="122" t="str">
        <f t="shared" si="61"/>
        <v/>
      </c>
      <c r="N532" s="137" t="str">
        <f t="shared" si="59"/>
        <v/>
      </c>
      <c r="O532" s="134" t="str">
        <f t="shared" si="60"/>
        <v/>
      </c>
      <c r="P532" s="134"/>
      <c r="Q532" s="122" t="str">
        <f t="shared" si="62"/>
        <v/>
      </c>
      <c r="R532" s="134" t="str">
        <f t="shared" si="63"/>
        <v/>
      </c>
      <c r="S532" s="137" t="str">
        <f t="shared" si="64"/>
        <v/>
      </c>
      <c r="T532" s="138" t="str">
        <f t="shared" si="65"/>
        <v/>
      </c>
    </row>
    <row r="533" spans="13:20" x14ac:dyDescent="0.35">
      <c r="M533" s="122" t="str">
        <f t="shared" si="61"/>
        <v/>
      </c>
      <c r="N533" s="137" t="str">
        <f t="shared" si="59"/>
        <v/>
      </c>
      <c r="O533" s="134" t="str">
        <f t="shared" si="60"/>
        <v/>
      </c>
      <c r="P533" s="134"/>
      <c r="Q533" s="122" t="str">
        <f t="shared" si="62"/>
        <v/>
      </c>
      <c r="R533" s="134" t="str">
        <f t="shared" si="63"/>
        <v/>
      </c>
      <c r="S533" s="137" t="str">
        <f t="shared" si="64"/>
        <v/>
      </c>
      <c r="T533" s="138" t="str">
        <f t="shared" si="65"/>
        <v/>
      </c>
    </row>
    <row r="534" spans="13:20" x14ac:dyDescent="0.35">
      <c r="M534" s="122" t="str">
        <f t="shared" si="61"/>
        <v/>
      </c>
      <c r="N534" s="137" t="str">
        <f t="shared" si="59"/>
        <v/>
      </c>
      <c r="O534" s="134" t="str">
        <f t="shared" si="60"/>
        <v/>
      </c>
      <c r="P534" s="134"/>
      <c r="Q534" s="122" t="str">
        <f t="shared" si="62"/>
        <v/>
      </c>
      <c r="R534" s="134" t="str">
        <f t="shared" si="63"/>
        <v/>
      </c>
      <c r="S534" s="137" t="str">
        <f t="shared" si="64"/>
        <v/>
      </c>
      <c r="T534" s="138" t="str">
        <f t="shared" si="65"/>
        <v/>
      </c>
    </row>
    <row r="535" spans="13:20" x14ac:dyDescent="0.35">
      <c r="M535" s="122" t="str">
        <f t="shared" si="61"/>
        <v/>
      </c>
      <c r="N535" s="137" t="str">
        <f t="shared" si="59"/>
        <v/>
      </c>
      <c r="O535" s="134" t="str">
        <f t="shared" si="60"/>
        <v/>
      </c>
      <c r="P535" s="134"/>
      <c r="Q535" s="122" t="str">
        <f t="shared" si="62"/>
        <v/>
      </c>
      <c r="R535" s="134" t="str">
        <f t="shared" si="63"/>
        <v/>
      </c>
      <c r="S535" s="137" t="str">
        <f t="shared" si="64"/>
        <v/>
      </c>
      <c r="T535" s="138" t="str">
        <f t="shared" si="65"/>
        <v/>
      </c>
    </row>
    <row r="536" spans="13:20" x14ac:dyDescent="0.35">
      <c r="M536" s="122" t="str">
        <f t="shared" si="61"/>
        <v/>
      </c>
      <c r="N536" s="137" t="str">
        <f t="shared" si="59"/>
        <v/>
      </c>
      <c r="O536" s="134" t="str">
        <f t="shared" si="60"/>
        <v/>
      </c>
      <c r="P536" s="134"/>
      <c r="Q536" s="122" t="str">
        <f t="shared" si="62"/>
        <v/>
      </c>
      <c r="R536" s="134" t="str">
        <f t="shared" si="63"/>
        <v/>
      </c>
      <c r="S536" s="137" t="str">
        <f t="shared" si="64"/>
        <v/>
      </c>
      <c r="T536" s="138" t="str">
        <f t="shared" si="65"/>
        <v/>
      </c>
    </row>
    <row r="537" spans="13:20" x14ac:dyDescent="0.35">
      <c r="M537" s="122" t="str">
        <f t="shared" si="61"/>
        <v/>
      </c>
      <c r="N537" s="137" t="str">
        <f t="shared" si="59"/>
        <v/>
      </c>
      <c r="O537" s="134" t="str">
        <f t="shared" si="60"/>
        <v/>
      </c>
      <c r="P537" s="134"/>
      <c r="Q537" s="122" t="str">
        <f t="shared" si="62"/>
        <v/>
      </c>
      <c r="R537" s="134" t="str">
        <f t="shared" si="63"/>
        <v/>
      </c>
      <c r="S537" s="137" t="str">
        <f t="shared" si="64"/>
        <v/>
      </c>
      <c r="T537" s="138" t="str">
        <f t="shared" si="65"/>
        <v/>
      </c>
    </row>
    <row r="538" spans="13:20" x14ac:dyDescent="0.35">
      <c r="M538" s="122" t="str">
        <f t="shared" si="61"/>
        <v/>
      </c>
      <c r="N538" s="137" t="str">
        <f t="shared" si="59"/>
        <v/>
      </c>
      <c r="O538" s="134" t="str">
        <f t="shared" si="60"/>
        <v/>
      </c>
      <c r="P538" s="134"/>
      <c r="Q538" s="122" t="str">
        <f t="shared" si="62"/>
        <v/>
      </c>
      <c r="R538" s="134" t="str">
        <f t="shared" si="63"/>
        <v/>
      </c>
      <c r="S538" s="137" t="str">
        <f t="shared" si="64"/>
        <v/>
      </c>
      <c r="T538" s="138" t="str">
        <f t="shared" si="65"/>
        <v/>
      </c>
    </row>
    <row r="539" spans="13:20" x14ac:dyDescent="0.35">
      <c r="M539" s="122" t="str">
        <f t="shared" si="61"/>
        <v/>
      </c>
      <c r="N539" s="137" t="str">
        <f t="shared" si="59"/>
        <v/>
      </c>
      <c r="O539" s="134" t="str">
        <f t="shared" si="60"/>
        <v/>
      </c>
      <c r="P539" s="134"/>
      <c r="Q539" s="122" t="str">
        <f t="shared" si="62"/>
        <v/>
      </c>
      <c r="R539" s="134" t="str">
        <f t="shared" si="63"/>
        <v/>
      </c>
      <c r="S539" s="137" t="str">
        <f t="shared" si="64"/>
        <v/>
      </c>
      <c r="T539" s="138" t="str">
        <f t="shared" si="65"/>
        <v/>
      </c>
    </row>
    <row r="540" spans="13:20" x14ac:dyDescent="0.35">
      <c r="M540" s="122" t="str">
        <f t="shared" si="61"/>
        <v/>
      </c>
      <c r="N540" s="137" t="str">
        <f t="shared" si="59"/>
        <v/>
      </c>
      <c r="O540" s="134" t="str">
        <f t="shared" si="60"/>
        <v/>
      </c>
      <c r="P540" s="134"/>
      <c r="Q540" s="122" t="str">
        <f t="shared" si="62"/>
        <v/>
      </c>
      <c r="R540" s="134" t="str">
        <f t="shared" si="63"/>
        <v/>
      </c>
      <c r="S540" s="137" t="str">
        <f t="shared" si="64"/>
        <v/>
      </c>
      <c r="T540" s="138" t="str">
        <f t="shared" si="65"/>
        <v/>
      </c>
    </row>
    <row r="541" spans="13:20" x14ac:dyDescent="0.35">
      <c r="M541" s="122" t="str">
        <f t="shared" si="61"/>
        <v/>
      </c>
      <c r="N541" s="137" t="str">
        <f t="shared" si="59"/>
        <v/>
      </c>
      <c r="O541" s="134" t="str">
        <f t="shared" si="60"/>
        <v/>
      </c>
      <c r="P541" s="134"/>
      <c r="Q541" s="122" t="str">
        <f t="shared" si="62"/>
        <v/>
      </c>
      <c r="R541" s="134" t="str">
        <f t="shared" si="63"/>
        <v/>
      </c>
      <c r="S541" s="137" t="str">
        <f t="shared" si="64"/>
        <v/>
      </c>
      <c r="T541" s="138" t="str">
        <f t="shared" si="65"/>
        <v/>
      </c>
    </row>
    <row r="542" spans="13:20" x14ac:dyDescent="0.35">
      <c r="M542" s="122" t="str">
        <f t="shared" si="61"/>
        <v/>
      </c>
      <c r="N542" s="137" t="str">
        <f t="shared" si="59"/>
        <v/>
      </c>
      <c r="O542" s="134" t="str">
        <f t="shared" si="60"/>
        <v/>
      </c>
      <c r="P542" s="134"/>
      <c r="Q542" s="122" t="str">
        <f t="shared" si="62"/>
        <v/>
      </c>
      <c r="R542" s="134" t="str">
        <f t="shared" si="63"/>
        <v/>
      </c>
      <c r="S542" s="137" t="str">
        <f t="shared" si="64"/>
        <v/>
      </c>
      <c r="T542" s="138" t="str">
        <f t="shared" si="65"/>
        <v/>
      </c>
    </row>
    <row r="543" spans="13:20" x14ac:dyDescent="0.35">
      <c r="M543" s="122" t="str">
        <f t="shared" si="61"/>
        <v/>
      </c>
      <c r="N543" s="137" t="str">
        <f t="shared" si="59"/>
        <v/>
      </c>
      <c r="O543" s="134" t="str">
        <f t="shared" si="60"/>
        <v/>
      </c>
      <c r="P543" s="134"/>
      <c r="Q543" s="122" t="str">
        <f t="shared" si="62"/>
        <v/>
      </c>
      <c r="R543" s="134" t="str">
        <f t="shared" si="63"/>
        <v/>
      </c>
      <c r="S543" s="137" t="str">
        <f t="shared" si="64"/>
        <v/>
      </c>
      <c r="T543" s="138" t="str">
        <f t="shared" si="65"/>
        <v/>
      </c>
    </row>
    <row r="544" spans="13:20" x14ac:dyDescent="0.35">
      <c r="M544" s="122" t="str">
        <f t="shared" si="61"/>
        <v/>
      </c>
      <c r="N544" s="137" t="str">
        <f t="shared" si="59"/>
        <v/>
      </c>
      <c r="O544" s="134" t="str">
        <f t="shared" si="60"/>
        <v/>
      </c>
      <c r="P544" s="134"/>
      <c r="Q544" s="122" t="str">
        <f t="shared" si="62"/>
        <v/>
      </c>
      <c r="R544" s="134" t="str">
        <f t="shared" si="63"/>
        <v/>
      </c>
      <c r="S544" s="137" t="str">
        <f t="shared" si="64"/>
        <v/>
      </c>
      <c r="T544" s="138" t="str">
        <f t="shared" si="65"/>
        <v/>
      </c>
    </row>
    <row r="545" spans="13:20" x14ac:dyDescent="0.35">
      <c r="M545" s="122" t="str">
        <f t="shared" si="61"/>
        <v/>
      </c>
      <c r="N545" s="137" t="str">
        <f t="shared" si="59"/>
        <v/>
      </c>
      <c r="O545" s="134" t="str">
        <f t="shared" si="60"/>
        <v/>
      </c>
      <c r="P545" s="134"/>
      <c r="Q545" s="122" t="str">
        <f t="shared" si="62"/>
        <v/>
      </c>
      <c r="R545" s="134" t="str">
        <f t="shared" si="63"/>
        <v/>
      </c>
      <c r="S545" s="137" t="str">
        <f t="shared" si="64"/>
        <v/>
      </c>
      <c r="T545" s="138" t="str">
        <f t="shared" si="65"/>
        <v/>
      </c>
    </row>
    <row r="546" spans="13:20" x14ac:dyDescent="0.35">
      <c r="M546" s="122" t="str">
        <f t="shared" si="61"/>
        <v/>
      </c>
      <c r="N546" s="137" t="str">
        <f t="shared" si="59"/>
        <v/>
      </c>
      <c r="O546" s="134" t="str">
        <f t="shared" si="60"/>
        <v/>
      </c>
      <c r="P546" s="134"/>
      <c r="Q546" s="122" t="str">
        <f t="shared" si="62"/>
        <v/>
      </c>
      <c r="R546" s="134" t="str">
        <f t="shared" si="63"/>
        <v/>
      </c>
      <c r="S546" s="137" t="str">
        <f t="shared" si="64"/>
        <v/>
      </c>
      <c r="T546" s="138" t="str">
        <f t="shared" si="65"/>
        <v/>
      </c>
    </row>
    <row r="547" spans="13:20" x14ac:dyDescent="0.35">
      <c r="M547" s="122" t="str">
        <f t="shared" si="61"/>
        <v/>
      </c>
      <c r="N547" s="137" t="str">
        <f t="shared" si="59"/>
        <v/>
      </c>
      <c r="O547" s="134" t="str">
        <f t="shared" si="60"/>
        <v/>
      </c>
      <c r="P547" s="134"/>
      <c r="Q547" s="122" t="str">
        <f t="shared" si="62"/>
        <v/>
      </c>
      <c r="R547" s="134" t="str">
        <f t="shared" si="63"/>
        <v/>
      </c>
      <c r="S547" s="137" t="str">
        <f t="shared" si="64"/>
        <v/>
      </c>
      <c r="T547" s="138" t="str">
        <f t="shared" si="65"/>
        <v/>
      </c>
    </row>
    <row r="548" spans="13:20" x14ac:dyDescent="0.35">
      <c r="M548" s="122" t="str">
        <f t="shared" si="61"/>
        <v/>
      </c>
      <c r="N548" s="137" t="str">
        <f t="shared" si="59"/>
        <v/>
      </c>
      <c r="O548" s="134" t="str">
        <f t="shared" si="60"/>
        <v/>
      </c>
      <c r="P548" s="134"/>
      <c r="Q548" s="122" t="str">
        <f t="shared" si="62"/>
        <v/>
      </c>
      <c r="R548" s="134" t="str">
        <f t="shared" si="63"/>
        <v/>
      </c>
      <c r="S548" s="137" t="str">
        <f t="shared" si="64"/>
        <v/>
      </c>
      <c r="T548" s="138" t="str">
        <f t="shared" si="65"/>
        <v/>
      </c>
    </row>
    <row r="549" spans="13:20" x14ac:dyDescent="0.35">
      <c r="M549" s="122" t="str">
        <f t="shared" si="61"/>
        <v/>
      </c>
      <c r="N549" s="137" t="str">
        <f t="shared" si="59"/>
        <v/>
      </c>
      <c r="O549" s="134" t="str">
        <f t="shared" si="60"/>
        <v/>
      </c>
      <c r="P549" s="134"/>
      <c r="Q549" s="122" t="str">
        <f t="shared" si="62"/>
        <v/>
      </c>
      <c r="R549" s="134" t="str">
        <f t="shared" si="63"/>
        <v/>
      </c>
      <c r="S549" s="137" t="str">
        <f t="shared" si="64"/>
        <v/>
      </c>
      <c r="T549" s="138" t="str">
        <f t="shared" si="65"/>
        <v/>
      </c>
    </row>
    <row r="550" spans="13:20" x14ac:dyDescent="0.35">
      <c r="M550" s="122" t="str">
        <f t="shared" si="61"/>
        <v/>
      </c>
      <c r="N550" s="137" t="str">
        <f t="shared" si="59"/>
        <v/>
      </c>
      <c r="O550" s="134" t="str">
        <f t="shared" si="60"/>
        <v/>
      </c>
      <c r="P550" s="134"/>
      <c r="Q550" s="122" t="str">
        <f t="shared" si="62"/>
        <v/>
      </c>
      <c r="R550" s="134" t="str">
        <f t="shared" si="63"/>
        <v/>
      </c>
      <c r="S550" s="137" t="str">
        <f t="shared" si="64"/>
        <v/>
      </c>
      <c r="T550" s="138" t="str">
        <f t="shared" si="65"/>
        <v/>
      </c>
    </row>
    <row r="551" spans="13:20" x14ac:dyDescent="0.35">
      <c r="M551" s="122" t="str">
        <f t="shared" si="61"/>
        <v/>
      </c>
      <c r="N551" s="137" t="str">
        <f t="shared" si="59"/>
        <v/>
      </c>
      <c r="O551" s="134" t="str">
        <f t="shared" si="60"/>
        <v/>
      </c>
      <c r="P551" s="134"/>
      <c r="Q551" s="122" t="str">
        <f t="shared" si="62"/>
        <v/>
      </c>
      <c r="R551" s="134" t="str">
        <f t="shared" si="63"/>
        <v/>
      </c>
      <c r="S551" s="137" t="str">
        <f t="shared" si="64"/>
        <v/>
      </c>
      <c r="T551" s="138" t="str">
        <f t="shared" si="65"/>
        <v/>
      </c>
    </row>
    <row r="552" spans="13:20" x14ac:dyDescent="0.35">
      <c r="M552" s="122" t="str">
        <f t="shared" si="61"/>
        <v/>
      </c>
      <c r="N552" s="137" t="str">
        <f t="shared" si="59"/>
        <v/>
      </c>
      <c r="O552" s="134" t="str">
        <f t="shared" si="60"/>
        <v/>
      </c>
      <c r="P552" s="134"/>
      <c r="Q552" s="122" t="str">
        <f t="shared" si="62"/>
        <v/>
      </c>
      <c r="R552" s="134" t="str">
        <f t="shared" si="63"/>
        <v/>
      </c>
      <c r="S552" s="137" t="str">
        <f t="shared" si="64"/>
        <v/>
      </c>
      <c r="T552" s="138" t="str">
        <f t="shared" si="65"/>
        <v/>
      </c>
    </row>
    <row r="553" spans="13:20" x14ac:dyDescent="0.35">
      <c r="M553" s="122" t="str">
        <f t="shared" si="61"/>
        <v/>
      </c>
      <c r="N553" s="137" t="str">
        <f t="shared" si="59"/>
        <v/>
      </c>
      <c r="O553" s="134" t="str">
        <f t="shared" si="60"/>
        <v/>
      </c>
      <c r="P553" s="134"/>
      <c r="Q553" s="122" t="str">
        <f t="shared" si="62"/>
        <v/>
      </c>
      <c r="R553" s="134" t="str">
        <f t="shared" si="63"/>
        <v/>
      </c>
      <c r="S553" s="137" t="str">
        <f t="shared" si="64"/>
        <v/>
      </c>
      <c r="T553" s="138" t="str">
        <f t="shared" si="65"/>
        <v/>
      </c>
    </row>
    <row r="554" spans="13:20" x14ac:dyDescent="0.35">
      <c r="M554" s="122" t="str">
        <f t="shared" si="61"/>
        <v/>
      </c>
      <c r="N554" s="137" t="str">
        <f t="shared" si="59"/>
        <v/>
      </c>
      <c r="O554" s="134" t="str">
        <f t="shared" si="60"/>
        <v/>
      </c>
      <c r="P554" s="134"/>
      <c r="Q554" s="122" t="str">
        <f t="shared" si="62"/>
        <v/>
      </c>
      <c r="R554" s="134" t="str">
        <f t="shared" si="63"/>
        <v/>
      </c>
      <c r="S554" s="137" t="str">
        <f t="shared" si="64"/>
        <v/>
      </c>
      <c r="T554" s="138" t="str">
        <f t="shared" si="65"/>
        <v/>
      </c>
    </row>
    <row r="555" spans="13:20" x14ac:dyDescent="0.35">
      <c r="M555" s="122" t="str">
        <f t="shared" si="61"/>
        <v/>
      </c>
      <c r="N555" s="137" t="str">
        <f t="shared" si="59"/>
        <v/>
      </c>
      <c r="O555" s="134" t="str">
        <f t="shared" si="60"/>
        <v/>
      </c>
      <c r="P555" s="134"/>
      <c r="Q555" s="122" t="str">
        <f t="shared" si="62"/>
        <v/>
      </c>
      <c r="R555" s="134" t="str">
        <f t="shared" si="63"/>
        <v/>
      </c>
      <c r="S555" s="137" t="str">
        <f t="shared" si="64"/>
        <v/>
      </c>
      <c r="T555" s="138" t="str">
        <f t="shared" si="65"/>
        <v/>
      </c>
    </row>
    <row r="556" spans="13:20" x14ac:dyDescent="0.35">
      <c r="M556" s="122" t="str">
        <f t="shared" si="61"/>
        <v/>
      </c>
      <c r="N556" s="137" t="str">
        <f t="shared" si="59"/>
        <v/>
      </c>
      <c r="O556" s="134" t="str">
        <f t="shared" si="60"/>
        <v/>
      </c>
      <c r="P556" s="134"/>
      <c r="Q556" s="122" t="str">
        <f t="shared" si="62"/>
        <v/>
      </c>
      <c r="R556" s="134" t="str">
        <f t="shared" si="63"/>
        <v/>
      </c>
      <c r="S556" s="137" t="str">
        <f t="shared" si="64"/>
        <v/>
      </c>
      <c r="T556" s="138" t="str">
        <f t="shared" si="65"/>
        <v/>
      </c>
    </row>
    <row r="557" spans="13:20" x14ac:dyDescent="0.35">
      <c r="M557" s="122" t="str">
        <f t="shared" si="61"/>
        <v/>
      </c>
      <c r="N557" s="137" t="str">
        <f t="shared" si="59"/>
        <v/>
      </c>
      <c r="O557" s="134" t="str">
        <f t="shared" si="60"/>
        <v/>
      </c>
      <c r="P557" s="134"/>
      <c r="Q557" s="122" t="str">
        <f t="shared" si="62"/>
        <v/>
      </c>
      <c r="R557" s="134" t="str">
        <f t="shared" si="63"/>
        <v/>
      </c>
      <c r="S557" s="137" t="str">
        <f t="shared" si="64"/>
        <v/>
      </c>
      <c r="T557" s="138" t="str">
        <f t="shared" si="65"/>
        <v/>
      </c>
    </row>
    <row r="558" spans="13:20" x14ac:dyDescent="0.35">
      <c r="M558" s="122" t="str">
        <f t="shared" si="61"/>
        <v/>
      </c>
      <c r="N558" s="137" t="str">
        <f t="shared" si="59"/>
        <v/>
      </c>
      <c r="O558" s="134" t="str">
        <f t="shared" si="60"/>
        <v/>
      </c>
      <c r="P558" s="134"/>
      <c r="Q558" s="122" t="str">
        <f t="shared" si="62"/>
        <v/>
      </c>
      <c r="R558" s="134" t="str">
        <f t="shared" si="63"/>
        <v/>
      </c>
      <c r="S558" s="137" t="str">
        <f t="shared" si="64"/>
        <v/>
      </c>
      <c r="T558" s="138" t="str">
        <f t="shared" si="65"/>
        <v/>
      </c>
    </row>
    <row r="559" spans="13:20" x14ac:dyDescent="0.35">
      <c r="M559" s="122" t="str">
        <f t="shared" si="61"/>
        <v/>
      </c>
      <c r="N559" s="137" t="str">
        <f t="shared" si="59"/>
        <v/>
      </c>
      <c r="O559" s="134" t="str">
        <f t="shared" si="60"/>
        <v/>
      </c>
      <c r="P559" s="134"/>
      <c r="Q559" s="122" t="str">
        <f t="shared" si="62"/>
        <v/>
      </c>
      <c r="R559" s="134" t="str">
        <f t="shared" si="63"/>
        <v/>
      </c>
      <c r="S559" s="137" t="str">
        <f t="shared" si="64"/>
        <v/>
      </c>
      <c r="T559" s="138" t="str">
        <f t="shared" si="65"/>
        <v/>
      </c>
    </row>
    <row r="560" spans="13:20" x14ac:dyDescent="0.35">
      <c r="M560" s="122" t="str">
        <f t="shared" si="61"/>
        <v/>
      </c>
      <c r="N560" s="137" t="str">
        <f t="shared" si="59"/>
        <v/>
      </c>
      <c r="O560" s="134" t="str">
        <f t="shared" si="60"/>
        <v/>
      </c>
      <c r="P560" s="134"/>
      <c r="Q560" s="122" t="str">
        <f t="shared" si="62"/>
        <v/>
      </c>
      <c r="R560" s="134" t="str">
        <f t="shared" si="63"/>
        <v/>
      </c>
      <c r="S560" s="137" t="str">
        <f t="shared" si="64"/>
        <v/>
      </c>
      <c r="T560" s="138" t="str">
        <f t="shared" si="65"/>
        <v/>
      </c>
    </row>
    <row r="561" spans="13:20" x14ac:dyDescent="0.35">
      <c r="M561" s="122" t="str">
        <f t="shared" si="61"/>
        <v/>
      </c>
      <c r="N561" s="137" t="str">
        <f t="shared" si="59"/>
        <v/>
      </c>
      <c r="O561" s="134" t="str">
        <f t="shared" si="60"/>
        <v/>
      </c>
      <c r="P561" s="134"/>
      <c r="Q561" s="122" t="str">
        <f t="shared" si="62"/>
        <v/>
      </c>
      <c r="R561" s="134" t="str">
        <f t="shared" si="63"/>
        <v/>
      </c>
      <c r="S561" s="137" t="str">
        <f t="shared" si="64"/>
        <v/>
      </c>
      <c r="T561" s="138" t="str">
        <f t="shared" si="65"/>
        <v/>
      </c>
    </row>
    <row r="562" spans="13:20" x14ac:dyDescent="0.35">
      <c r="M562" s="122" t="str">
        <f t="shared" si="61"/>
        <v/>
      </c>
      <c r="N562" s="137" t="str">
        <f t="shared" si="59"/>
        <v/>
      </c>
      <c r="O562" s="134" t="str">
        <f t="shared" si="60"/>
        <v/>
      </c>
      <c r="P562" s="134"/>
      <c r="Q562" s="122" t="str">
        <f t="shared" si="62"/>
        <v/>
      </c>
      <c r="R562" s="134" t="str">
        <f t="shared" si="63"/>
        <v/>
      </c>
      <c r="S562" s="137" t="str">
        <f t="shared" si="64"/>
        <v/>
      </c>
      <c r="T562" s="138" t="str">
        <f t="shared" si="65"/>
        <v/>
      </c>
    </row>
    <row r="563" spans="13:20" x14ac:dyDescent="0.35">
      <c r="M563" s="122" t="str">
        <f t="shared" si="61"/>
        <v/>
      </c>
      <c r="N563" s="137" t="str">
        <f t="shared" si="59"/>
        <v/>
      </c>
      <c r="O563" s="134" t="str">
        <f t="shared" si="60"/>
        <v/>
      </c>
      <c r="P563" s="134"/>
      <c r="Q563" s="122" t="str">
        <f t="shared" si="62"/>
        <v/>
      </c>
      <c r="R563" s="134" t="str">
        <f t="shared" si="63"/>
        <v/>
      </c>
      <c r="S563" s="137" t="str">
        <f t="shared" si="64"/>
        <v/>
      </c>
      <c r="T563" s="138" t="str">
        <f t="shared" si="65"/>
        <v/>
      </c>
    </row>
    <row r="564" spans="13:20" x14ac:dyDescent="0.35">
      <c r="M564" s="122" t="str">
        <f t="shared" si="61"/>
        <v/>
      </c>
      <c r="N564" s="137" t="str">
        <f t="shared" si="59"/>
        <v/>
      </c>
      <c r="O564" s="134" t="str">
        <f t="shared" si="60"/>
        <v/>
      </c>
      <c r="P564" s="134"/>
      <c r="Q564" s="122" t="str">
        <f t="shared" si="62"/>
        <v/>
      </c>
      <c r="R564" s="134" t="str">
        <f t="shared" si="63"/>
        <v/>
      </c>
      <c r="S564" s="137" t="str">
        <f t="shared" si="64"/>
        <v/>
      </c>
      <c r="T564" s="138" t="str">
        <f t="shared" si="65"/>
        <v/>
      </c>
    </row>
    <row r="565" spans="13:20" x14ac:dyDescent="0.35">
      <c r="M565" s="122" t="str">
        <f t="shared" si="61"/>
        <v/>
      </c>
      <c r="N565" s="137" t="str">
        <f t="shared" si="59"/>
        <v/>
      </c>
      <c r="O565" s="134" t="str">
        <f t="shared" si="60"/>
        <v/>
      </c>
      <c r="P565" s="134"/>
      <c r="Q565" s="122" t="str">
        <f t="shared" si="62"/>
        <v/>
      </c>
      <c r="R565" s="134" t="str">
        <f t="shared" si="63"/>
        <v/>
      </c>
      <c r="S565" s="137" t="str">
        <f t="shared" si="64"/>
        <v/>
      </c>
      <c r="T565" s="138" t="str">
        <f t="shared" si="65"/>
        <v/>
      </c>
    </row>
    <row r="566" spans="13:20" x14ac:dyDescent="0.35">
      <c r="M566" s="122" t="str">
        <f t="shared" si="61"/>
        <v/>
      </c>
      <c r="N566" s="137" t="str">
        <f t="shared" si="59"/>
        <v/>
      </c>
      <c r="O566" s="134" t="str">
        <f t="shared" si="60"/>
        <v/>
      </c>
      <c r="P566" s="134"/>
      <c r="Q566" s="122" t="str">
        <f t="shared" si="62"/>
        <v/>
      </c>
      <c r="R566" s="134" t="str">
        <f t="shared" si="63"/>
        <v/>
      </c>
      <c r="S566" s="137" t="str">
        <f t="shared" si="64"/>
        <v/>
      </c>
      <c r="T566" s="138" t="str">
        <f t="shared" si="65"/>
        <v/>
      </c>
    </row>
    <row r="567" spans="13:20" x14ac:dyDescent="0.35">
      <c r="M567" s="122" t="str">
        <f t="shared" si="61"/>
        <v/>
      </c>
      <c r="N567" s="137" t="str">
        <f t="shared" si="59"/>
        <v/>
      </c>
      <c r="O567" s="134" t="str">
        <f t="shared" si="60"/>
        <v/>
      </c>
      <c r="P567" s="134"/>
      <c r="Q567" s="122" t="str">
        <f t="shared" si="62"/>
        <v/>
      </c>
      <c r="R567" s="134" t="str">
        <f t="shared" si="63"/>
        <v/>
      </c>
      <c r="S567" s="137" t="str">
        <f t="shared" si="64"/>
        <v/>
      </c>
      <c r="T567" s="138" t="str">
        <f t="shared" si="65"/>
        <v/>
      </c>
    </row>
    <row r="568" spans="13:20" x14ac:dyDescent="0.35">
      <c r="M568" s="122" t="str">
        <f t="shared" si="61"/>
        <v/>
      </c>
      <c r="N568" s="137" t="str">
        <f t="shared" si="59"/>
        <v/>
      </c>
      <c r="O568" s="134" t="str">
        <f t="shared" si="60"/>
        <v/>
      </c>
      <c r="P568" s="134"/>
      <c r="Q568" s="122" t="str">
        <f t="shared" si="62"/>
        <v/>
      </c>
      <c r="R568" s="134" t="str">
        <f t="shared" si="63"/>
        <v/>
      </c>
      <c r="S568" s="137" t="str">
        <f t="shared" si="64"/>
        <v/>
      </c>
      <c r="T568" s="138" t="str">
        <f t="shared" si="65"/>
        <v/>
      </c>
    </row>
    <row r="569" spans="13:20" x14ac:dyDescent="0.35">
      <c r="M569" s="122" t="str">
        <f t="shared" si="61"/>
        <v/>
      </c>
      <c r="N569" s="137" t="str">
        <f t="shared" si="59"/>
        <v/>
      </c>
      <c r="O569" s="134" t="str">
        <f t="shared" si="60"/>
        <v/>
      </c>
      <c r="P569" s="134"/>
      <c r="Q569" s="122" t="str">
        <f t="shared" si="62"/>
        <v/>
      </c>
      <c r="R569" s="134" t="str">
        <f t="shared" si="63"/>
        <v/>
      </c>
      <c r="S569" s="137" t="str">
        <f t="shared" si="64"/>
        <v/>
      </c>
      <c r="T569" s="138" t="str">
        <f t="shared" si="65"/>
        <v/>
      </c>
    </row>
    <row r="570" spans="13:20" x14ac:dyDescent="0.35">
      <c r="M570" s="122" t="str">
        <f t="shared" si="61"/>
        <v/>
      </c>
      <c r="N570" s="137" t="str">
        <f t="shared" si="59"/>
        <v/>
      </c>
      <c r="O570" s="134" t="str">
        <f t="shared" si="60"/>
        <v/>
      </c>
      <c r="P570" s="134"/>
      <c r="Q570" s="122" t="str">
        <f t="shared" si="62"/>
        <v/>
      </c>
      <c r="R570" s="134" t="str">
        <f t="shared" si="63"/>
        <v/>
      </c>
      <c r="S570" s="137" t="str">
        <f t="shared" si="64"/>
        <v/>
      </c>
      <c r="T570" s="138" t="str">
        <f t="shared" si="65"/>
        <v/>
      </c>
    </row>
    <row r="571" spans="13:20" x14ac:dyDescent="0.35">
      <c r="M571" s="122" t="str">
        <f t="shared" si="61"/>
        <v/>
      </c>
      <c r="N571" s="137" t="str">
        <f t="shared" si="59"/>
        <v/>
      </c>
      <c r="O571" s="134" t="str">
        <f t="shared" si="60"/>
        <v/>
      </c>
      <c r="P571" s="134"/>
      <c r="Q571" s="122" t="str">
        <f t="shared" si="62"/>
        <v/>
      </c>
      <c r="R571" s="134" t="str">
        <f t="shared" si="63"/>
        <v/>
      </c>
      <c r="S571" s="137" t="str">
        <f t="shared" si="64"/>
        <v/>
      </c>
      <c r="T571" s="138" t="str">
        <f t="shared" si="65"/>
        <v/>
      </c>
    </row>
    <row r="572" spans="13:20" x14ac:dyDescent="0.35">
      <c r="M572" s="122" t="str">
        <f t="shared" si="61"/>
        <v/>
      </c>
      <c r="N572" s="137" t="str">
        <f t="shared" si="59"/>
        <v/>
      </c>
      <c r="O572" s="134" t="str">
        <f t="shared" si="60"/>
        <v/>
      </c>
      <c r="P572" s="134"/>
      <c r="Q572" s="122" t="str">
        <f t="shared" si="62"/>
        <v/>
      </c>
      <c r="R572" s="134" t="str">
        <f t="shared" si="63"/>
        <v/>
      </c>
      <c r="S572" s="137" t="str">
        <f t="shared" si="64"/>
        <v/>
      </c>
      <c r="T572" s="138" t="str">
        <f t="shared" si="65"/>
        <v/>
      </c>
    </row>
    <row r="573" spans="13:20" x14ac:dyDescent="0.35">
      <c r="M573" s="122" t="str">
        <f t="shared" si="61"/>
        <v/>
      </c>
      <c r="N573" s="137" t="str">
        <f t="shared" si="59"/>
        <v/>
      </c>
      <c r="O573" s="134" t="str">
        <f t="shared" si="60"/>
        <v/>
      </c>
      <c r="P573" s="134"/>
      <c r="Q573" s="122" t="str">
        <f t="shared" si="62"/>
        <v/>
      </c>
      <c r="R573" s="134" t="str">
        <f t="shared" si="63"/>
        <v/>
      </c>
      <c r="S573" s="137" t="str">
        <f t="shared" si="64"/>
        <v/>
      </c>
      <c r="T573" s="138" t="str">
        <f t="shared" si="65"/>
        <v/>
      </c>
    </row>
    <row r="574" spans="13:20" x14ac:dyDescent="0.35">
      <c r="M574" s="122" t="str">
        <f t="shared" si="61"/>
        <v/>
      </c>
      <c r="N574" s="137" t="str">
        <f t="shared" si="59"/>
        <v/>
      </c>
      <c r="O574" s="134" t="str">
        <f t="shared" si="60"/>
        <v/>
      </c>
      <c r="P574" s="134"/>
      <c r="Q574" s="122" t="str">
        <f t="shared" si="62"/>
        <v/>
      </c>
      <c r="R574" s="134" t="str">
        <f t="shared" si="63"/>
        <v/>
      </c>
      <c r="S574" s="137" t="str">
        <f t="shared" si="64"/>
        <v/>
      </c>
      <c r="T574" s="138" t="str">
        <f t="shared" si="65"/>
        <v/>
      </c>
    </row>
    <row r="575" spans="13:20" x14ac:dyDescent="0.35">
      <c r="M575" s="122" t="str">
        <f t="shared" si="61"/>
        <v/>
      </c>
      <c r="N575" s="137" t="str">
        <f t="shared" si="59"/>
        <v/>
      </c>
      <c r="O575" s="134" t="str">
        <f t="shared" si="60"/>
        <v/>
      </c>
      <c r="P575" s="134"/>
      <c r="Q575" s="122" t="str">
        <f t="shared" si="62"/>
        <v/>
      </c>
      <c r="R575" s="134" t="str">
        <f t="shared" si="63"/>
        <v/>
      </c>
      <c r="S575" s="137" t="str">
        <f t="shared" si="64"/>
        <v/>
      </c>
      <c r="T575" s="138" t="str">
        <f t="shared" si="65"/>
        <v/>
      </c>
    </row>
    <row r="576" spans="13:20" x14ac:dyDescent="0.35">
      <c r="M576" s="122" t="str">
        <f t="shared" si="61"/>
        <v/>
      </c>
      <c r="N576" s="137" t="str">
        <f t="shared" si="59"/>
        <v/>
      </c>
      <c r="O576" s="134" t="str">
        <f t="shared" si="60"/>
        <v/>
      </c>
      <c r="P576" s="134"/>
      <c r="Q576" s="122" t="str">
        <f t="shared" si="62"/>
        <v/>
      </c>
      <c r="R576" s="134" t="str">
        <f t="shared" si="63"/>
        <v/>
      </c>
      <c r="S576" s="137" t="str">
        <f t="shared" si="64"/>
        <v/>
      </c>
      <c r="T576" s="138" t="str">
        <f t="shared" si="65"/>
        <v/>
      </c>
    </row>
    <row r="577" spans="13:20" x14ac:dyDescent="0.35">
      <c r="M577" s="122" t="str">
        <f t="shared" si="61"/>
        <v/>
      </c>
      <c r="N577" s="137" t="str">
        <f t="shared" si="59"/>
        <v/>
      </c>
      <c r="O577" s="134" t="str">
        <f t="shared" si="60"/>
        <v/>
      </c>
      <c r="P577" s="134"/>
      <c r="Q577" s="122" t="str">
        <f t="shared" si="62"/>
        <v/>
      </c>
      <c r="R577" s="134" t="str">
        <f t="shared" si="63"/>
        <v/>
      </c>
      <c r="S577" s="137" t="str">
        <f t="shared" si="64"/>
        <v/>
      </c>
      <c r="T577" s="138" t="str">
        <f t="shared" si="65"/>
        <v/>
      </c>
    </row>
    <row r="578" spans="13:20" x14ac:dyDescent="0.35">
      <c r="M578" s="122" t="str">
        <f t="shared" si="61"/>
        <v/>
      </c>
      <c r="N578" s="137" t="str">
        <f t="shared" si="59"/>
        <v/>
      </c>
      <c r="O578" s="134" t="str">
        <f t="shared" si="60"/>
        <v/>
      </c>
      <c r="P578" s="134"/>
      <c r="Q578" s="122" t="str">
        <f t="shared" si="62"/>
        <v/>
      </c>
      <c r="R578" s="134" t="str">
        <f t="shared" si="63"/>
        <v/>
      </c>
      <c r="S578" s="137" t="str">
        <f t="shared" si="64"/>
        <v/>
      </c>
      <c r="T578" s="138" t="str">
        <f t="shared" si="65"/>
        <v/>
      </c>
    </row>
    <row r="579" spans="13:20" x14ac:dyDescent="0.35">
      <c r="M579" s="122" t="str">
        <f t="shared" si="61"/>
        <v/>
      </c>
      <c r="N579" s="137" t="str">
        <f t="shared" si="59"/>
        <v/>
      </c>
      <c r="O579" s="134" t="str">
        <f t="shared" si="60"/>
        <v/>
      </c>
      <c r="P579" s="134"/>
      <c r="Q579" s="122" t="str">
        <f t="shared" si="62"/>
        <v/>
      </c>
      <c r="R579" s="134" t="str">
        <f t="shared" si="63"/>
        <v/>
      </c>
      <c r="S579" s="137" t="str">
        <f t="shared" si="64"/>
        <v/>
      </c>
      <c r="T579" s="138" t="str">
        <f t="shared" si="65"/>
        <v/>
      </c>
    </row>
    <row r="580" spans="13:20" x14ac:dyDescent="0.35">
      <c r="M580" s="122" t="str">
        <f t="shared" si="61"/>
        <v/>
      </c>
      <c r="N580" s="137" t="str">
        <f t="shared" si="59"/>
        <v/>
      </c>
      <c r="O580" s="134" t="str">
        <f t="shared" si="60"/>
        <v/>
      </c>
      <c r="P580" s="134"/>
      <c r="Q580" s="122" t="str">
        <f t="shared" si="62"/>
        <v/>
      </c>
      <c r="R580" s="134" t="str">
        <f t="shared" si="63"/>
        <v/>
      </c>
      <c r="S580" s="137" t="str">
        <f t="shared" si="64"/>
        <v/>
      </c>
      <c r="T580" s="138" t="str">
        <f t="shared" si="65"/>
        <v/>
      </c>
    </row>
    <row r="581" spans="13:20" x14ac:dyDescent="0.35">
      <c r="M581" s="122" t="str">
        <f t="shared" si="61"/>
        <v/>
      </c>
      <c r="N581" s="137" t="str">
        <f t="shared" ref="N581:N644" si="66">IF(M581&lt;&gt;"",INDEX(Grade,M581)+M581*0.000001,"")</f>
        <v/>
      </c>
      <c r="O581" s="134" t="str">
        <f t="shared" ref="O581:O644" si="67">IF(M581&lt;&gt;"",RANK(N581,grade___original,1),"")</f>
        <v/>
      </c>
      <c r="P581" s="134"/>
      <c r="Q581" s="122" t="str">
        <f t="shared" si="62"/>
        <v/>
      </c>
      <c r="R581" s="134" t="str">
        <f t="shared" si="63"/>
        <v/>
      </c>
      <c r="S581" s="137" t="str">
        <f t="shared" si="64"/>
        <v/>
      </c>
      <c r="T581" s="138" t="str">
        <f t="shared" si="65"/>
        <v/>
      </c>
    </row>
    <row r="582" spans="13:20" x14ac:dyDescent="0.35">
      <c r="M582" s="122" t="str">
        <f t="shared" ref="M582:M645" si="68">IF(M581&lt;&gt;"",IF(Number_of_participants&gt;=(M581+1),(M581+1),""),"")</f>
        <v/>
      </c>
      <c r="N582" s="137" t="str">
        <f t="shared" si="66"/>
        <v/>
      </c>
      <c r="O582" s="134" t="str">
        <f t="shared" si="67"/>
        <v/>
      </c>
      <c r="P582" s="134"/>
      <c r="Q582" s="122" t="str">
        <f t="shared" ref="Q582:Q645" si="69">IF(Q581&lt;&gt;"",IF(Number_of_participants&gt;=(Q581+1),(Q581+1),""),"")</f>
        <v/>
      </c>
      <c r="R582" s="134" t="str">
        <f t="shared" ref="R582:R645" si="70">IF(Q582&lt;&gt;"",VLOOKUP(Q582,$O$5:$Q$1004,3,FALSE),"")</f>
        <v/>
      </c>
      <c r="S582" s="137" t="str">
        <f t="shared" ref="S582:S645" si="71">IF(Q582&lt;&gt;"",ROUND(VLOOKUP(R582,$M$5:$N$1004,2,FALSE),4),"")</f>
        <v/>
      </c>
      <c r="T582" s="138" t="str">
        <f t="shared" ref="T582:T645" si="72">IF(Q582&lt;&gt;"",FLOOR(S582,1),"")</f>
        <v/>
      </c>
    </row>
    <row r="583" spans="13:20" x14ac:dyDescent="0.35">
      <c r="M583" s="122" t="str">
        <f t="shared" si="68"/>
        <v/>
      </c>
      <c r="N583" s="137" t="str">
        <f t="shared" si="66"/>
        <v/>
      </c>
      <c r="O583" s="134" t="str">
        <f t="shared" si="67"/>
        <v/>
      </c>
      <c r="P583" s="134"/>
      <c r="Q583" s="122" t="str">
        <f t="shared" si="69"/>
        <v/>
      </c>
      <c r="R583" s="134" t="str">
        <f t="shared" si="70"/>
        <v/>
      </c>
      <c r="S583" s="137" t="str">
        <f t="shared" si="71"/>
        <v/>
      </c>
      <c r="T583" s="138" t="str">
        <f t="shared" si="72"/>
        <v/>
      </c>
    </row>
    <row r="584" spans="13:20" x14ac:dyDescent="0.35">
      <c r="M584" s="122" t="str">
        <f t="shared" si="68"/>
        <v/>
      </c>
      <c r="N584" s="137" t="str">
        <f t="shared" si="66"/>
        <v/>
      </c>
      <c r="O584" s="134" t="str">
        <f t="shared" si="67"/>
        <v/>
      </c>
      <c r="P584" s="134"/>
      <c r="Q584" s="122" t="str">
        <f t="shared" si="69"/>
        <v/>
      </c>
      <c r="R584" s="134" t="str">
        <f t="shared" si="70"/>
        <v/>
      </c>
      <c r="S584" s="137" t="str">
        <f t="shared" si="71"/>
        <v/>
      </c>
      <c r="T584" s="138" t="str">
        <f t="shared" si="72"/>
        <v/>
      </c>
    </row>
    <row r="585" spans="13:20" x14ac:dyDescent="0.35">
      <c r="M585" s="122" t="str">
        <f t="shared" si="68"/>
        <v/>
      </c>
      <c r="N585" s="137" t="str">
        <f t="shared" si="66"/>
        <v/>
      </c>
      <c r="O585" s="134" t="str">
        <f t="shared" si="67"/>
        <v/>
      </c>
      <c r="P585" s="134"/>
      <c r="Q585" s="122" t="str">
        <f t="shared" si="69"/>
        <v/>
      </c>
      <c r="R585" s="134" t="str">
        <f t="shared" si="70"/>
        <v/>
      </c>
      <c r="S585" s="137" t="str">
        <f t="shared" si="71"/>
        <v/>
      </c>
      <c r="T585" s="138" t="str">
        <f t="shared" si="72"/>
        <v/>
      </c>
    </row>
    <row r="586" spans="13:20" x14ac:dyDescent="0.35">
      <c r="M586" s="122" t="str">
        <f t="shared" si="68"/>
        <v/>
      </c>
      <c r="N586" s="137" t="str">
        <f t="shared" si="66"/>
        <v/>
      </c>
      <c r="O586" s="134" t="str">
        <f t="shared" si="67"/>
        <v/>
      </c>
      <c r="P586" s="134"/>
      <c r="Q586" s="122" t="str">
        <f t="shared" si="69"/>
        <v/>
      </c>
      <c r="R586" s="134" t="str">
        <f t="shared" si="70"/>
        <v/>
      </c>
      <c r="S586" s="137" t="str">
        <f t="shared" si="71"/>
        <v/>
      </c>
      <c r="T586" s="138" t="str">
        <f t="shared" si="72"/>
        <v/>
      </c>
    </row>
    <row r="587" spans="13:20" x14ac:dyDescent="0.35">
      <c r="M587" s="122" t="str">
        <f t="shared" si="68"/>
        <v/>
      </c>
      <c r="N587" s="137" t="str">
        <f t="shared" si="66"/>
        <v/>
      </c>
      <c r="O587" s="134" t="str">
        <f t="shared" si="67"/>
        <v/>
      </c>
      <c r="P587" s="134"/>
      <c r="Q587" s="122" t="str">
        <f t="shared" si="69"/>
        <v/>
      </c>
      <c r="R587" s="134" t="str">
        <f t="shared" si="70"/>
        <v/>
      </c>
      <c r="S587" s="137" t="str">
        <f t="shared" si="71"/>
        <v/>
      </c>
      <c r="T587" s="138" t="str">
        <f t="shared" si="72"/>
        <v/>
      </c>
    </row>
    <row r="588" spans="13:20" x14ac:dyDescent="0.35">
      <c r="M588" s="122" t="str">
        <f t="shared" si="68"/>
        <v/>
      </c>
      <c r="N588" s="137" t="str">
        <f t="shared" si="66"/>
        <v/>
      </c>
      <c r="O588" s="134" t="str">
        <f t="shared" si="67"/>
        <v/>
      </c>
      <c r="P588" s="134"/>
      <c r="Q588" s="122" t="str">
        <f t="shared" si="69"/>
        <v/>
      </c>
      <c r="R588" s="134" t="str">
        <f t="shared" si="70"/>
        <v/>
      </c>
      <c r="S588" s="137" t="str">
        <f t="shared" si="71"/>
        <v/>
      </c>
      <c r="T588" s="138" t="str">
        <f t="shared" si="72"/>
        <v/>
      </c>
    </row>
    <row r="589" spans="13:20" x14ac:dyDescent="0.35">
      <c r="M589" s="122" t="str">
        <f t="shared" si="68"/>
        <v/>
      </c>
      <c r="N589" s="137" t="str">
        <f t="shared" si="66"/>
        <v/>
      </c>
      <c r="O589" s="134" t="str">
        <f t="shared" si="67"/>
        <v/>
      </c>
      <c r="P589" s="134"/>
      <c r="Q589" s="122" t="str">
        <f t="shared" si="69"/>
        <v/>
      </c>
      <c r="R589" s="134" t="str">
        <f t="shared" si="70"/>
        <v/>
      </c>
      <c r="S589" s="137" t="str">
        <f t="shared" si="71"/>
        <v/>
      </c>
      <c r="T589" s="138" t="str">
        <f t="shared" si="72"/>
        <v/>
      </c>
    </row>
    <row r="590" spans="13:20" x14ac:dyDescent="0.35">
      <c r="M590" s="122" t="str">
        <f t="shared" si="68"/>
        <v/>
      </c>
      <c r="N590" s="137" t="str">
        <f t="shared" si="66"/>
        <v/>
      </c>
      <c r="O590" s="134" t="str">
        <f t="shared" si="67"/>
        <v/>
      </c>
      <c r="P590" s="134"/>
      <c r="Q590" s="122" t="str">
        <f t="shared" si="69"/>
        <v/>
      </c>
      <c r="R590" s="134" t="str">
        <f t="shared" si="70"/>
        <v/>
      </c>
      <c r="S590" s="137" t="str">
        <f t="shared" si="71"/>
        <v/>
      </c>
      <c r="T590" s="138" t="str">
        <f t="shared" si="72"/>
        <v/>
      </c>
    </row>
    <row r="591" spans="13:20" x14ac:dyDescent="0.35">
      <c r="M591" s="122" t="str">
        <f t="shared" si="68"/>
        <v/>
      </c>
      <c r="N591" s="137" t="str">
        <f t="shared" si="66"/>
        <v/>
      </c>
      <c r="O591" s="134" t="str">
        <f t="shared" si="67"/>
        <v/>
      </c>
      <c r="P591" s="134"/>
      <c r="Q591" s="122" t="str">
        <f t="shared" si="69"/>
        <v/>
      </c>
      <c r="R591" s="134" t="str">
        <f t="shared" si="70"/>
        <v/>
      </c>
      <c r="S591" s="137" t="str">
        <f t="shared" si="71"/>
        <v/>
      </c>
      <c r="T591" s="138" t="str">
        <f t="shared" si="72"/>
        <v/>
      </c>
    </row>
    <row r="592" spans="13:20" x14ac:dyDescent="0.35">
      <c r="M592" s="122" t="str">
        <f t="shared" si="68"/>
        <v/>
      </c>
      <c r="N592" s="137" t="str">
        <f t="shared" si="66"/>
        <v/>
      </c>
      <c r="O592" s="134" t="str">
        <f t="shared" si="67"/>
        <v/>
      </c>
      <c r="P592" s="134"/>
      <c r="Q592" s="122" t="str">
        <f t="shared" si="69"/>
        <v/>
      </c>
      <c r="R592" s="134" t="str">
        <f t="shared" si="70"/>
        <v/>
      </c>
      <c r="S592" s="137" t="str">
        <f t="shared" si="71"/>
        <v/>
      </c>
      <c r="T592" s="138" t="str">
        <f t="shared" si="72"/>
        <v/>
      </c>
    </row>
    <row r="593" spans="13:20" x14ac:dyDescent="0.35">
      <c r="M593" s="122" t="str">
        <f t="shared" si="68"/>
        <v/>
      </c>
      <c r="N593" s="137" t="str">
        <f t="shared" si="66"/>
        <v/>
      </c>
      <c r="O593" s="134" t="str">
        <f t="shared" si="67"/>
        <v/>
      </c>
      <c r="P593" s="134"/>
      <c r="Q593" s="122" t="str">
        <f t="shared" si="69"/>
        <v/>
      </c>
      <c r="R593" s="134" t="str">
        <f t="shared" si="70"/>
        <v/>
      </c>
      <c r="S593" s="137" t="str">
        <f t="shared" si="71"/>
        <v/>
      </c>
      <c r="T593" s="138" t="str">
        <f t="shared" si="72"/>
        <v/>
      </c>
    </row>
    <row r="594" spans="13:20" x14ac:dyDescent="0.35">
      <c r="M594" s="122" t="str">
        <f t="shared" si="68"/>
        <v/>
      </c>
      <c r="N594" s="137" t="str">
        <f t="shared" si="66"/>
        <v/>
      </c>
      <c r="O594" s="134" t="str">
        <f t="shared" si="67"/>
        <v/>
      </c>
      <c r="P594" s="134"/>
      <c r="Q594" s="122" t="str">
        <f t="shared" si="69"/>
        <v/>
      </c>
      <c r="R594" s="134" t="str">
        <f t="shared" si="70"/>
        <v/>
      </c>
      <c r="S594" s="137" t="str">
        <f t="shared" si="71"/>
        <v/>
      </c>
      <c r="T594" s="138" t="str">
        <f t="shared" si="72"/>
        <v/>
      </c>
    </row>
    <row r="595" spans="13:20" x14ac:dyDescent="0.35">
      <c r="M595" s="122" t="str">
        <f t="shared" si="68"/>
        <v/>
      </c>
      <c r="N595" s="137" t="str">
        <f t="shared" si="66"/>
        <v/>
      </c>
      <c r="O595" s="134" t="str">
        <f t="shared" si="67"/>
        <v/>
      </c>
      <c r="P595" s="134"/>
      <c r="Q595" s="122" t="str">
        <f t="shared" si="69"/>
        <v/>
      </c>
      <c r="R595" s="134" t="str">
        <f t="shared" si="70"/>
        <v/>
      </c>
      <c r="S595" s="137" t="str">
        <f t="shared" si="71"/>
        <v/>
      </c>
      <c r="T595" s="138" t="str">
        <f t="shared" si="72"/>
        <v/>
      </c>
    </row>
    <row r="596" spans="13:20" x14ac:dyDescent="0.35">
      <c r="M596" s="122" t="str">
        <f t="shared" si="68"/>
        <v/>
      </c>
      <c r="N596" s="137" t="str">
        <f t="shared" si="66"/>
        <v/>
      </c>
      <c r="O596" s="134" t="str">
        <f t="shared" si="67"/>
        <v/>
      </c>
      <c r="P596" s="134"/>
      <c r="Q596" s="122" t="str">
        <f t="shared" si="69"/>
        <v/>
      </c>
      <c r="R596" s="134" t="str">
        <f t="shared" si="70"/>
        <v/>
      </c>
      <c r="S596" s="137" t="str">
        <f t="shared" si="71"/>
        <v/>
      </c>
      <c r="T596" s="138" t="str">
        <f t="shared" si="72"/>
        <v/>
      </c>
    </row>
    <row r="597" spans="13:20" x14ac:dyDescent="0.35">
      <c r="M597" s="122" t="str">
        <f t="shared" si="68"/>
        <v/>
      </c>
      <c r="N597" s="137" t="str">
        <f t="shared" si="66"/>
        <v/>
      </c>
      <c r="O597" s="134" t="str">
        <f t="shared" si="67"/>
        <v/>
      </c>
      <c r="P597" s="134"/>
      <c r="Q597" s="122" t="str">
        <f t="shared" si="69"/>
        <v/>
      </c>
      <c r="R597" s="134" t="str">
        <f t="shared" si="70"/>
        <v/>
      </c>
      <c r="S597" s="137" t="str">
        <f t="shared" si="71"/>
        <v/>
      </c>
      <c r="T597" s="138" t="str">
        <f t="shared" si="72"/>
        <v/>
      </c>
    </row>
    <row r="598" spans="13:20" x14ac:dyDescent="0.35">
      <c r="M598" s="122" t="str">
        <f t="shared" si="68"/>
        <v/>
      </c>
      <c r="N598" s="137" t="str">
        <f t="shared" si="66"/>
        <v/>
      </c>
      <c r="O598" s="134" t="str">
        <f t="shared" si="67"/>
        <v/>
      </c>
      <c r="P598" s="134"/>
      <c r="Q598" s="122" t="str">
        <f t="shared" si="69"/>
        <v/>
      </c>
      <c r="R598" s="134" t="str">
        <f t="shared" si="70"/>
        <v/>
      </c>
      <c r="S598" s="137" t="str">
        <f t="shared" si="71"/>
        <v/>
      </c>
      <c r="T598" s="138" t="str">
        <f t="shared" si="72"/>
        <v/>
      </c>
    </row>
    <row r="599" spans="13:20" x14ac:dyDescent="0.35">
      <c r="M599" s="122" t="str">
        <f t="shared" si="68"/>
        <v/>
      </c>
      <c r="N599" s="137" t="str">
        <f t="shared" si="66"/>
        <v/>
      </c>
      <c r="O599" s="134" t="str">
        <f t="shared" si="67"/>
        <v/>
      </c>
      <c r="P599" s="134"/>
      <c r="Q599" s="122" t="str">
        <f t="shared" si="69"/>
        <v/>
      </c>
      <c r="R599" s="134" t="str">
        <f t="shared" si="70"/>
        <v/>
      </c>
      <c r="S599" s="137" t="str">
        <f t="shared" si="71"/>
        <v/>
      </c>
      <c r="T599" s="138" t="str">
        <f t="shared" si="72"/>
        <v/>
      </c>
    </row>
    <row r="600" spans="13:20" x14ac:dyDescent="0.35">
      <c r="M600" s="122" t="str">
        <f t="shared" si="68"/>
        <v/>
      </c>
      <c r="N600" s="137" t="str">
        <f t="shared" si="66"/>
        <v/>
      </c>
      <c r="O600" s="134" t="str">
        <f t="shared" si="67"/>
        <v/>
      </c>
      <c r="P600" s="134"/>
      <c r="Q600" s="122" t="str">
        <f t="shared" si="69"/>
        <v/>
      </c>
      <c r="R600" s="134" t="str">
        <f t="shared" si="70"/>
        <v/>
      </c>
      <c r="S600" s="137" t="str">
        <f t="shared" si="71"/>
        <v/>
      </c>
      <c r="T600" s="138" t="str">
        <f t="shared" si="72"/>
        <v/>
      </c>
    </row>
    <row r="601" spans="13:20" x14ac:dyDescent="0.35">
      <c r="M601" s="122" t="str">
        <f t="shared" si="68"/>
        <v/>
      </c>
      <c r="N601" s="137" t="str">
        <f t="shared" si="66"/>
        <v/>
      </c>
      <c r="O601" s="134" t="str">
        <f t="shared" si="67"/>
        <v/>
      </c>
      <c r="P601" s="134"/>
      <c r="Q601" s="122" t="str">
        <f t="shared" si="69"/>
        <v/>
      </c>
      <c r="R601" s="134" t="str">
        <f t="shared" si="70"/>
        <v/>
      </c>
      <c r="S601" s="137" t="str">
        <f t="shared" si="71"/>
        <v/>
      </c>
      <c r="T601" s="138" t="str">
        <f t="shared" si="72"/>
        <v/>
      </c>
    </row>
    <row r="602" spans="13:20" x14ac:dyDescent="0.35">
      <c r="M602" s="122" t="str">
        <f t="shared" si="68"/>
        <v/>
      </c>
      <c r="N602" s="137" t="str">
        <f t="shared" si="66"/>
        <v/>
      </c>
      <c r="O602" s="134" t="str">
        <f t="shared" si="67"/>
        <v/>
      </c>
      <c r="P602" s="134"/>
      <c r="Q602" s="122" t="str">
        <f t="shared" si="69"/>
        <v/>
      </c>
      <c r="R602" s="134" t="str">
        <f t="shared" si="70"/>
        <v/>
      </c>
      <c r="S602" s="137" t="str">
        <f t="shared" si="71"/>
        <v/>
      </c>
      <c r="T602" s="138" t="str">
        <f t="shared" si="72"/>
        <v/>
      </c>
    </row>
    <row r="603" spans="13:20" x14ac:dyDescent="0.35">
      <c r="M603" s="122" t="str">
        <f t="shared" si="68"/>
        <v/>
      </c>
      <c r="N603" s="137" t="str">
        <f t="shared" si="66"/>
        <v/>
      </c>
      <c r="O603" s="134" t="str">
        <f t="shared" si="67"/>
        <v/>
      </c>
      <c r="P603" s="134"/>
      <c r="Q603" s="122" t="str">
        <f t="shared" si="69"/>
        <v/>
      </c>
      <c r="R603" s="134" t="str">
        <f t="shared" si="70"/>
        <v/>
      </c>
      <c r="S603" s="137" t="str">
        <f t="shared" si="71"/>
        <v/>
      </c>
      <c r="T603" s="138" t="str">
        <f t="shared" si="72"/>
        <v/>
      </c>
    </row>
    <row r="604" spans="13:20" x14ac:dyDescent="0.35">
      <c r="M604" s="122" t="str">
        <f t="shared" si="68"/>
        <v/>
      </c>
      <c r="N604" s="137" t="str">
        <f t="shared" si="66"/>
        <v/>
      </c>
      <c r="O604" s="134" t="str">
        <f t="shared" si="67"/>
        <v/>
      </c>
      <c r="P604" s="134"/>
      <c r="Q604" s="122" t="str">
        <f t="shared" si="69"/>
        <v/>
      </c>
      <c r="R604" s="134" t="str">
        <f t="shared" si="70"/>
        <v/>
      </c>
      <c r="S604" s="137" t="str">
        <f t="shared" si="71"/>
        <v/>
      </c>
      <c r="T604" s="138" t="str">
        <f t="shared" si="72"/>
        <v/>
      </c>
    </row>
    <row r="605" spans="13:20" x14ac:dyDescent="0.35">
      <c r="M605" s="122" t="str">
        <f t="shared" si="68"/>
        <v/>
      </c>
      <c r="N605" s="137" t="str">
        <f t="shared" si="66"/>
        <v/>
      </c>
      <c r="O605" s="134" t="str">
        <f t="shared" si="67"/>
        <v/>
      </c>
      <c r="P605" s="134"/>
      <c r="Q605" s="122" t="str">
        <f t="shared" si="69"/>
        <v/>
      </c>
      <c r="R605" s="134" t="str">
        <f t="shared" si="70"/>
        <v/>
      </c>
      <c r="S605" s="137" t="str">
        <f t="shared" si="71"/>
        <v/>
      </c>
      <c r="T605" s="138" t="str">
        <f t="shared" si="72"/>
        <v/>
      </c>
    </row>
    <row r="606" spans="13:20" x14ac:dyDescent="0.35">
      <c r="M606" s="122" t="str">
        <f t="shared" si="68"/>
        <v/>
      </c>
      <c r="N606" s="137" t="str">
        <f t="shared" si="66"/>
        <v/>
      </c>
      <c r="O606" s="134" t="str">
        <f t="shared" si="67"/>
        <v/>
      </c>
      <c r="P606" s="134"/>
      <c r="Q606" s="122" t="str">
        <f t="shared" si="69"/>
        <v/>
      </c>
      <c r="R606" s="134" t="str">
        <f t="shared" si="70"/>
        <v/>
      </c>
      <c r="S606" s="137" t="str">
        <f t="shared" si="71"/>
        <v/>
      </c>
      <c r="T606" s="138" t="str">
        <f t="shared" si="72"/>
        <v/>
      </c>
    </row>
    <row r="607" spans="13:20" x14ac:dyDescent="0.35">
      <c r="M607" s="122" t="str">
        <f t="shared" si="68"/>
        <v/>
      </c>
      <c r="N607" s="137" t="str">
        <f t="shared" si="66"/>
        <v/>
      </c>
      <c r="O607" s="134" t="str">
        <f t="shared" si="67"/>
        <v/>
      </c>
      <c r="P607" s="134"/>
      <c r="Q607" s="122" t="str">
        <f t="shared" si="69"/>
        <v/>
      </c>
      <c r="R607" s="134" t="str">
        <f t="shared" si="70"/>
        <v/>
      </c>
      <c r="S607" s="137" t="str">
        <f t="shared" si="71"/>
        <v/>
      </c>
      <c r="T607" s="138" t="str">
        <f t="shared" si="72"/>
        <v/>
      </c>
    </row>
    <row r="608" spans="13:20" x14ac:dyDescent="0.35">
      <c r="M608" s="122" t="str">
        <f t="shared" si="68"/>
        <v/>
      </c>
      <c r="N608" s="137" t="str">
        <f t="shared" si="66"/>
        <v/>
      </c>
      <c r="O608" s="134" t="str">
        <f t="shared" si="67"/>
        <v/>
      </c>
      <c r="P608" s="134"/>
      <c r="Q608" s="122" t="str">
        <f t="shared" si="69"/>
        <v/>
      </c>
      <c r="R608" s="134" t="str">
        <f t="shared" si="70"/>
        <v/>
      </c>
      <c r="S608" s="137" t="str">
        <f t="shared" si="71"/>
        <v/>
      </c>
      <c r="T608" s="138" t="str">
        <f t="shared" si="72"/>
        <v/>
      </c>
    </row>
    <row r="609" spans="13:20" x14ac:dyDescent="0.35">
      <c r="M609" s="122" t="str">
        <f t="shared" si="68"/>
        <v/>
      </c>
      <c r="N609" s="137" t="str">
        <f t="shared" si="66"/>
        <v/>
      </c>
      <c r="O609" s="134" t="str">
        <f t="shared" si="67"/>
        <v/>
      </c>
      <c r="P609" s="134"/>
      <c r="Q609" s="122" t="str">
        <f t="shared" si="69"/>
        <v/>
      </c>
      <c r="R609" s="134" t="str">
        <f t="shared" si="70"/>
        <v/>
      </c>
      <c r="S609" s="137" t="str">
        <f t="shared" si="71"/>
        <v/>
      </c>
      <c r="T609" s="138" t="str">
        <f t="shared" si="72"/>
        <v/>
      </c>
    </row>
    <row r="610" spans="13:20" x14ac:dyDescent="0.35">
      <c r="M610" s="122" t="str">
        <f t="shared" si="68"/>
        <v/>
      </c>
      <c r="N610" s="137" t="str">
        <f t="shared" si="66"/>
        <v/>
      </c>
      <c r="O610" s="134" t="str">
        <f t="shared" si="67"/>
        <v/>
      </c>
      <c r="P610" s="134"/>
      <c r="Q610" s="122" t="str">
        <f t="shared" si="69"/>
        <v/>
      </c>
      <c r="R610" s="134" t="str">
        <f t="shared" si="70"/>
        <v/>
      </c>
      <c r="S610" s="137" t="str">
        <f t="shared" si="71"/>
        <v/>
      </c>
      <c r="T610" s="138" t="str">
        <f t="shared" si="72"/>
        <v/>
      </c>
    </row>
    <row r="611" spans="13:20" x14ac:dyDescent="0.35">
      <c r="M611" s="122" t="str">
        <f t="shared" si="68"/>
        <v/>
      </c>
      <c r="N611" s="137" t="str">
        <f t="shared" si="66"/>
        <v/>
      </c>
      <c r="O611" s="134" t="str">
        <f t="shared" si="67"/>
        <v/>
      </c>
      <c r="P611" s="134"/>
      <c r="Q611" s="122" t="str">
        <f t="shared" si="69"/>
        <v/>
      </c>
      <c r="R611" s="134" t="str">
        <f t="shared" si="70"/>
        <v/>
      </c>
      <c r="S611" s="137" t="str">
        <f t="shared" si="71"/>
        <v/>
      </c>
      <c r="T611" s="138" t="str">
        <f t="shared" si="72"/>
        <v/>
      </c>
    </row>
    <row r="612" spans="13:20" x14ac:dyDescent="0.35">
      <c r="M612" s="122" t="str">
        <f t="shared" si="68"/>
        <v/>
      </c>
      <c r="N612" s="137" t="str">
        <f t="shared" si="66"/>
        <v/>
      </c>
      <c r="O612" s="134" t="str">
        <f t="shared" si="67"/>
        <v/>
      </c>
      <c r="P612" s="134"/>
      <c r="Q612" s="122" t="str">
        <f t="shared" si="69"/>
        <v/>
      </c>
      <c r="R612" s="134" t="str">
        <f t="shared" si="70"/>
        <v/>
      </c>
      <c r="S612" s="137" t="str">
        <f t="shared" si="71"/>
        <v/>
      </c>
      <c r="T612" s="138" t="str">
        <f t="shared" si="72"/>
        <v/>
      </c>
    </row>
    <row r="613" spans="13:20" x14ac:dyDescent="0.35">
      <c r="M613" s="122" t="str">
        <f t="shared" si="68"/>
        <v/>
      </c>
      <c r="N613" s="137" t="str">
        <f t="shared" si="66"/>
        <v/>
      </c>
      <c r="O613" s="134" t="str">
        <f t="shared" si="67"/>
        <v/>
      </c>
      <c r="P613" s="134"/>
      <c r="Q613" s="122" t="str">
        <f t="shared" si="69"/>
        <v/>
      </c>
      <c r="R613" s="134" t="str">
        <f t="shared" si="70"/>
        <v/>
      </c>
      <c r="S613" s="137" t="str">
        <f t="shared" si="71"/>
        <v/>
      </c>
      <c r="T613" s="138" t="str">
        <f t="shared" si="72"/>
        <v/>
      </c>
    </row>
    <row r="614" spans="13:20" x14ac:dyDescent="0.35">
      <c r="M614" s="122" t="str">
        <f t="shared" si="68"/>
        <v/>
      </c>
      <c r="N614" s="137" t="str">
        <f t="shared" si="66"/>
        <v/>
      </c>
      <c r="O614" s="134" t="str">
        <f t="shared" si="67"/>
        <v/>
      </c>
      <c r="P614" s="134"/>
      <c r="Q614" s="122" t="str">
        <f t="shared" si="69"/>
        <v/>
      </c>
      <c r="R614" s="134" t="str">
        <f t="shared" si="70"/>
        <v/>
      </c>
      <c r="S614" s="137" t="str">
        <f t="shared" si="71"/>
        <v/>
      </c>
      <c r="T614" s="138" t="str">
        <f t="shared" si="72"/>
        <v/>
      </c>
    </row>
    <row r="615" spans="13:20" x14ac:dyDescent="0.35">
      <c r="M615" s="122" t="str">
        <f t="shared" si="68"/>
        <v/>
      </c>
      <c r="N615" s="137" t="str">
        <f t="shared" si="66"/>
        <v/>
      </c>
      <c r="O615" s="134" t="str">
        <f t="shared" si="67"/>
        <v/>
      </c>
      <c r="P615" s="134"/>
      <c r="Q615" s="122" t="str">
        <f t="shared" si="69"/>
        <v/>
      </c>
      <c r="R615" s="134" t="str">
        <f t="shared" si="70"/>
        <v/>
      </c>
      <c r="S615" s="137" t="str">
        <f t="shared" si="71"/>
        <v/>
      </c>
      <c r="T615" s="138" t="str">
        <f t="shared" si="72"/>
        <v/>
      </c>
    </row>
    <row r="616" spans="13:20" x14ac:dyDescent="0.35">
      <c r="M616" s="122" t="str">
        <f t="shared" si="68"/>
        <v/>
      </c>
      <c r="N616" s="137" t="str">
        <f t="shared" si="66"/>
        <v/>
      </c>
      <c r="O616" s="134" t="str">
        <f t="shared" si="67"/>
        <v/>
      </c>
      <c r="P616" s="134"/>
      <c r="Q616" s="122" t="str">
        <f t="shared" si="69"/>
        <v/>
      </c>
      <c r="R616" s="134" t="str">
        <f t="shared" si="70"/>
        <v/>
      </c>
      <c r="S616" s="137" t="str">
        <f t="shared" si="71"/>
        <v/>
      </c>
      <c r="T616" s="138" t="str">
        <f t="shared" si="72"/>
        <v/>
      </c>
    </row>
    <row r="617" spans="13:20" x14ac:dyDescent="0.35">
      <c r="M617" s="122" t="str">
        <f t="shared" si="68"/>
        <v/>
      </c>
      <c r="N617" s="137" t="str">
        <f t="shared" si="66"/>
        <v/>
      </c>
      <c r="O617" s="134" t="str">
        <f t="shared" si="67"/>
        <v/>
      </c>
      <c r="P617" s="134"/>
      <c r="Q617" s="122" t="str">
        <f t="shared" si="69"/>
        <v/>
      </c>
      <c r="R617" s="134" t="str">
        <f t="shared" si="70"/>
        <v/>
      </c>
      <c r="S617" s="137" t="str">
        <f t="shared" si="71"/>
        <v/>
      </c>
      <c r="T617" s="138" t="str">
        <f t="shared" si="72"/>
        <v/>
      </c>
    </row>
    <row r="618" spans="13:20" x14ac:dyDescent="0.35">
      <c r="M618" s="122" t="str">
        <f t="shared" si="68"/>
        <v/>
      </c>
      <c r="N618" s="137" t="str">
        <f t="shared" si="66"/>
        <v/>
      </c>
      <c r="O618" s="134" t="str">
        <f t="shared" si="67"/>
        <v/>
      </c>
      <c r="P618" s="134"/>
      <c r="Q618" s="122" t="str">
        <f t="shared" si="69"/>
        <v/>
      </c>
      <c r="R618" s="134" t="str">
        <f t="shared" si="70"/>
        <v/>
      </c>
      <c r="S618" s="137" t="str">
        <f t="shared" si="71"/>
        <v/>
      </c>
      <c r="T618" s="138" t="str">
        <f t="shared" si="72"/>
        <v/>
      </c>
    </row>
    <row r="619" spans="13:20" x14ac:dyDescent="0.35">
      <c r="M619" s="122" t="str">
        <f t="shared" si="68"/>
        <v/>
      </c>
      <c r="N619" s="137" t="str">
        <f t="shared" si="66"/>
        <v/>
      </c>
      <c r="O619" s="134" t="str">
        <f t="shared" si="67"/>
        <v/>
      </c>
      <c r="P619" s="134"/>
      <c r="Q619" s="122" t="str">
        <f t="shared" si="69"/>
        <v/>
      </c>
      <c r="R619" s="134" t="str">
        <f t="shared" si="70"/>
        <v/>
      </c>
      <c r="S619" s="137" t="str">
        <f t="shared" si="71"/>
        <v/>
      </c>
      <c r="T619" s="138" t="str">
        <f t="shared" si="72"/>
        <v/>
      </c>
    </row>
    <row r="620" spans="13:20" x14ac:dyDescent="0.35">
      <c r="M620" s="122" t="str">
        <f t="shared" si="68"/>
        <v/>
      </c>
      <c r="N620" s="137" t="str">
        <f t="shared" si="66"/>
        <v/>
      </c>
      <c r="O620" s="134" t="str">
        <f t="shared" si="67"/>
        <v/>
      </c>
      <c r="P620" s="134"/>
      <c r="Q620" s="122" t="str">
        <f t="shared" si="69"/>
        <v/>
      </c>
      <c r="R620" s="134" t="str">
        <f t="shared" si="70"/>
        <v/>
      </c>
      <c r="S620" s="137" t="str">
        <f t="shared" si="71"/>
        <v/>
      </c>
      <c r="T620" s="138" t="str">
        <f t="shared" si="72"/>
        <v/>
      </c>
    </row>
    <row r="621" spans="13:20" x14ac:dyDescent="0.35">
      <c r="M621" s="122" t="str">
        <f t="shared" si="68"/>
        <v/>
      </c>
      <c r="N621" s="137" t="str">
        <f t="shared" si="66"/>
        <v/>
      </c>
      <c r="O621" s="134" t="str">
        <f t="shared" si="67"/>
        <v/>
      </c>
      <c r="P621" s="134"/>
      <c r="Q621" s="122" t="str">
        <f t="shared" si="69"/>
        <v/>
      </c>
      <c r="R621" s="134" t="str">
        <f t="shared" si="70"/>
        <v/>
      </c>
      <c r="S621" s="137" t="str">
        <f t="shared" si="71"/>
        <v/>
      </c>
      <c r="T621" s="138" t="str">
        <f t="shared" si="72"/>
        <v/>
      </c>
    </row>
    <row r="622" spans="13:20" x14ac:dyDescent="0.35">
      <c r="M622" s="122" t="str">
        <f t="shared" si="68"/>
        <v/>
      </c>
      <c r="N622" s="137" t="str">
        <f t="shared" si="66"/>
        <v/>
      </c>
      <c r="O622" s="134" t="str">
        <f t="shared" si="67"/>
        <v/>
      </c>
      <c r="P622" s="134"/>
      <c r="Q622" s="122" t="str">
        <f t="shared" si="69"/>
        <v/>
      </c>
      <c r="R622" s="134" t="str">
        <f t="shared" si="70"/>
        <v/>
      </c>
      <c r="S622" s="137" t="str">
        <f t="shared" si="71"/>
        <v/>
      </c>
      <c r="T622" s="138" t="str">
        <f t="shared" si="72"/>
        <v/>
      </c>
    </row>
    <row r="623" spans="13:20" x14ac:dyDescent="0.35">
      <c r="M623" s="122" t="str">
        <f t="shared" si="68"/>
        <v/>
      </c>
      <c r="N623" s="137" t="str">
        <f t="shared" si="66"/>
        <v/>
      </c>
      <c r="O623" s="134" t="str">
        <f t="shared" si="67"/>
        <v/>
      </c>
      <c r="P623" s="134"/>
      <c r="Q623" s="122" t="str">
        <f t="shared" si="69"/>
        <v/>
      </c>
      <c r="R623" s="134" t="str">
        <f t="shared" si="70"/>
        <v/>
      </c>
      <c r="S623" s="137" t="str">
        <f t="shared" si="71"/>
        <v/>
      </c>
      <c r="T623" s="138" t="str">
        <f t="shared" si="72"/>
        <v/>
      </c>
    </row>
    <row r="624" spans="13:20" x14ac:dyDescent="0.35">
      <c r="M624" s="122" t="str">
        <f t="shared" si="68"/>
        <v/>
      </c>
      <c r="N624" s="137" t="str">
        <f t="shared" si="66"/>
        <v/>
      </c>
      <c r="O624" s="134" t="str">
        <f t="shared" si="67"/>
        <v/>
      </c>
      <c r="P624" s="134"/>
      <c r="Q624" s="122" t="str">
        <f t="shared" si="69"/>
        <v/>
      </c>
      <c r="R624" s="134" t="str">
        <f t="shared" si="70"/>
        <v/>
      </c>
      <c r="S624" s="137" t="str">
        <f t="shared" si="71"/>
        <v/>
      </c>
      <c r="T624" s="138" t="str">
        <f t="shared" si="72"/>
        <v/>
      </c>
    </row>
    <row r="625" spans="13:20" x14ac:dyDescent="0.35">
      <c r="M625" s="122" t="str">
        <f t="shared" si="68"/>
        <v/>
      </c>
      <c r="N625" s="137" t="str">
        <f t="shared" si="66"/>
        <v/>
      </c>
      <c r="O625" s="134" t="str">
        <f t="shared" si="67"/>
        <v/>
      </c>
      <c r="P625" s="134"/>
      <c r="Q625" s="122" t="str">
        <f t="shared" si="69"/>
        <v/>
      </c>
      <c r="R625" s="134" t="str">
        <f t="shared" si="70"/>
        <v/>
      </c>
      <c r="S625" s="137" t="str">
        <f t="shared" si="71"/>
        <v/>
      </c>
      <c r="T625" s="138" t="str">
        <f t="shared" si="72"/>
        <v/>
      </c>
    </row>
    <row r="626" spans="13:20" x14ac:dyDescent="0.35">
      <c r="M626" s="122" t="str">
        <f t="shared" si="68"/>
        <v/>
      </c>
      <c r="N626" s="137" t="str">
        <f t="shared" si="66"/>
        <v/>
      </c>
      <c r="O626" s="134" t="str">
        <f t="shared" si="67"/>
        <v/>
      </c>
      <c r="P626" s="134"/>
      <c r="Q626" s="122" t="str">
        <f t="shared" si="69"/>
        <v/>
      </c>
      <c r="R626" s="134" t="str">
        <f t="shared" si="70"/>
        <v/>
      </c>
      <c r="S626" s="137" t="str">
        <f t="shared" si="71"/>
        <v/>
      </c>
      <c r="T626" s="138" t="str">
        <f t="shared" si="72"/>
        <v/>
      </c>
    </row>
    <row r="627" spans="13:20" x14ac:dyDescent="0.35">
      <c r="M627" s="122" t="str">
        <f t="shared" si="68"/>
        <v/>
      </c>
      <c r="N627" s="137" t="str">
        <f t="shared" si="66"/>
        <v/>
      </c>
      <c r="O627" s="134" t="str">
        <f t="shared" si="67"/>
        <v/>
      </c>
      <c r="P627" s="134"/>
      <c r="Q627" s="122" t="str">
        <f t="shared" si="69"/>
        <v/>
      </c>
      <c r="R627" s="134" t="str">
        <f t="shared" si="70"/>
        <v/>
      </c>
      <c r="S627" s="137" t="str">
        <f t="shared" si="71"/>
        <v/>
      </c>
      <c r="T627" s="138" t="str">
        <f t="shared" si="72"/>
        <v/>
      </c>
    </row>
    <row r="628" spans="13:20" x14ac:dyDescent="0.35">
      <c r="M628" s="122" t="str">
        <f t="shared" si="68"/>
        <v/>
      </c>
      <c r="N628" s="137" t="str">
        <f t="shared" si="66"/>
        <v/>
      </c>
      <c r="O628" s="134" t="str">
        <f t="shared" si="67"/>
        <v/>
      </c>
      <c r="P628" s="134"/>
      <c r="Q628" s="122" t="str">
        <f t="shared" si="69"/>
        <v/>
      </c>
      <c r="R628" s="134" t="str">
        <f t="shared" si="70"/>
        <v/>
      </c>
      <c r="S628" s="137" t="str">
        <f t="shared" si="71"/>
        <v/>
      </c>
      <c r="T628" s="138" t="str">
        <f t="shared" si="72"/>
        <v/>
      </c>
    </row>
    <row r="629" spans="13:20" x14ac:dyDescent="0.35">
      <c r="M629" s="122" t="str">
        <f t="shared" si="68"/>
        <v/>
      </c>
      <c r="N629" s="137" t="str">
        <f t="shared" si="66"/>
        <v/>
      </c>
      <c r="O629" s="134" t="str">
        <f t="shared" si="67"/>
        <v/>
      </c>
      <c r="P629" s="134"/>
      <c r="Q629" s="122" t="str">
        <f t="shared" si="69"/>
        <v/>
      </c>
      <c r="R629" s="134" t="str">
        <f t="shared" si="70"/>
        <v/>
      </c>
      <c r="S629" s="137" t="str">
        <f t="shared" si="71"/>
        <v/>
      </c>
      <c r="T629" s="138" t="str">
        <f t="shared" si="72"/>
        <v/>
      </c>
    </row>
    <row r="630" spans="13:20" x14ac:dyDescent="0.35">
      <c r="M630" s="122" t="str">
        <f t="shared" si="68"/>
        <v/>
      </c>
      <c r="N630" s="137" t="str">
        <f t="shared" si="66"/>
        <v/>
      </c>
      <c r="O630" s="134" t="str">
        <f t="shared" si="67"/>
        <v/>
      </c>
      <c r="P630" s="134"/>
      <c r="Q630" s="122" t="str">
        <f t="shared" si="69"/>
        <v/>
      </c>
      <c r="R630" s="134" t="str">
        <f t="shared" si="70"/>
        <v/>
      </c>
      <c r="S630" s="137" t="str">
        <f t="shared" si="71"/>
        <v/>
      </c>
      <c r="T630" s="138" t="str">
        <f t="shared" si="72"/>
        <v/>
      </c>
    </row>
    <row r="631" spans="13:20" x14ac:dyDescent="0.35">
      <c r="M631" s="122" t="str">
        <f t="shared" si="68"/>
        <v/>
      </c>
      <c r="N631" s="137" t="str">
        <f t="shared" si="66"/>
        <v/>
      </c>
      <c r="O631" s="134" t="str">
        <f t="shared" si="67"/>
        <v/>
      </c>
      <c r="P631" s="134"/>
      <c r="Q631" s="122" t="str">
        <f t="shared" si="69"/>
        <v/>
      </c>
      <c r="R631" s="134" t="str">
        <f t="shared" si="70"/>
        <v/>
      </c>
      <c r="S631" s="137" t="str">
        <f t="shared" si="71"/>
        <v/>
      </c>
      <c r="T631" s="138" t="str">
        <f t="shared" si="72"/>
        <v/>
      </c>
    </row>
    <row r="632" spans="13:20" x14ac:dyDescent="0.35">
      <c r="M632" s="122" t="str">
        <f t="shared" si="68"/>
        <v/>
      </c>
      <c r="N632" s="137" t="str">
        <f t="shared" si="66"/>
        <v/>
      </c>
      <c r="O632" s="134" t="str">
        <f t="shared" si="67"/>
        <v/>
      </c>
      <c r="P632" s="134"/>
      <c r="Q632" s="122" t="str">
        <f t="shared" si="69"/>
        <v/>
      </c>
      <c r="R632" s="134" t="str">
        <f t="shared" si="70"/>
        <v/>
      </c>
      <c r="S632" s="137" t="str">
        <f t="shared" si="71"/>
        <v/>
      </c>
      <c r="T632" s="138" t="str">
        <f t="shared" si="72"/>
        <v/>
      </c>
    </row>
    <row r="633" spans="13:20" x14ac:dyDescent="0.35">
      <c r="M633" s="122" t="str">
        <f t="shared" si="68"/>
        <v/>
      </c>
      <c r="N633" s="137" t="str">
        <f t="shared" si="66"/>
        <v/>
      </c>
      <c r="O633" s="134" t="str">
        <f t="shared" si="67"/>
        <v/>
      </c>
      <c r="P633" s="134"/>
      <c r="Q633" s="122" t="str">
        <f t="shared" si="69"/>
        <v/>
      </c>
      <c r="R633" s="134" t="str">
        <f t="shared" si="70"/>
        <v/>
      </c>
      <c r="S633" s="137" t="str">
        <f t="shared" si="71"/>
        <v/>
      </c>
      <c r="T633" s="138" t="str">
        <f t="shared" si="72"/>
        <v/>
      </c>
    </row>
    <row r="634" spans="13:20" x14ac:dyDescent="0.35">
      <c r="M634" s="122" t="str">
        <f t="shared" si="68"/>
        <v/>
      </c>
      <c r="N634" s="137" t="str">
        <f t="shared" si="66"/>
        <v/>
      </c>
      <c r="O634" s="134" t="str">
        <f t="shared" si="67"/>
        <v/>
      </c>
      <c r="P634" s="134"/>
      <c r="Q634" s="122" t="str">
        <f t="shared" si="69"/>
        <v/>
      </c>
      <c r="R634" s="134" t="str">
        <f t="shared" si="70"/>
        <v/>
      </c>
      <c r="S634" s="137" t="str">
        <f t="shared" si="71"/>
        <v/>
      </c>
      <c r="T634" s="138" t="str">
        <f t="shared" si="72"/>
        <v/>
      </c>
    </row>
    <row r="635" spans="13:20" x14ac:dyDescent="0.35">
      <c r="M635" s="122" t="str">
        <f t="shared" si="68"/>
        <v/>
      </c>
      <c r="N635" s="137" t="str">
        <f t="shared" si="66"/>
        <v/>
      </c>
      <c r="O635" s="134" t="str">
        <f t="shared" si="67"/>
        <v/>
      </c>
      <c r="P635" s="134"/>
      <c r="Q635" s="122" t="str">
        <f t="shared" si="69"/>
        <v/>
      </c>
      <c r="R635" s="134" t="str">
        <f t="shared" si="70"/>
        <v/>
      </c>
      <c r="S635" s="137" t="str">
        <f t="shared" si="71"/>
        <v/>
      </c>
      <c r="T635" s="138" t="str">
        <f t="shared" si="72"/>
        <v/>
      </c>
    </row>
    <row r="636" spans="13:20" x14ac:dyDescent="0.35">
      <c r="M636" s="122" t="str">
        <f t="shared" si="68"/>
        <v/>
      </c>
      <c r="N636" s="137" t="str">
        <f t="shared" si="66"/>
        <v/>
      </c>
      <c r="O636" s="134" t="str">
        <f t="shared" si="67"/>
        <v/>
      </c>
      <c r="P636" s="134"/>
      <c r="Q636" s="122" t="str">
        <f t="shared" si="69"/>
        <v/>
      </c>
      <c r="R636" s="134" t="str">
        <f t="shared" si="70"/>
        <v/>
      </c>
      <c r="S636" s="137" t="str">
        <f t="shared" si="71"/>
        <v/>
      </c>
      <c r="T636" s="138" t="str">
        <f t="shared" si="72"/>
        <v/>
      </c>
    </row>
    <row r="637" spans="13:20" x14ac:dyDescent="0.35">
      <c r="M637" s="122" t="str">
        <f t="shared" si="68"/>
        <v/>
      </c>
      <c r="N637" s="137" t="str">
        <f t="shared" si="66"/>
        <v/>
      </c>
      <c r="O637" s="134" t="str">
        <f t="shared" si="67"/>
        <v/>
      </c>
      <c r="P637" s="134"/>
      <c r="Q637" s="122" t="str">
        <f t="shared" si="69"/>
        <v/>
      </c>
      <c r="R637" s="134" t="str">
        <f t="shared" si="70"/>
        <v/>
      </c>
      <c r="S637" s="137" t="str">
        <f t="shared" si="71"/>
        <v/>
      </c>
      <c r="T637" s="138" t="str">
        <f t="shared" si="72"/>
        <v/>
      </c>
    </row>
    <row r="638" spans="13:20" x14ac:dyDescent="0.35">
      <c r="M638" s="122" t="str">
        <f t="shared" si="68"/>
        <v/>
      </c>
      <c r="N638" s="137" t="str">
        <f t="shared" si="66"/>
        <v/>
      </c>
      <c r="O638" s="134" t="str">
        <f t="shared" si="67"/>
        <v/>
      </c>
      <c r="P638" s="134"/>
      <c r="Q638" s="122" t="str">
        <f t="shared" si="69"/>
        <v/>
      </c>
      <c r="R638" s="134" t="str">
        <f t="shared" si="70"/>
        <v/>
      </c>
      <c r="S638" s="137" t="str">
        <f t="shared" si="71"/>
        <v/>
      </c>
      <c r="T638" s="138" t="str">
        <f t="shared" si="72"/>
        <v/>
      </c>
    </row>
    <row r="639" spans="13:20" x14ac:dyDescent="0.35">
      <c r="M639" s="122" t="str">
        <f t="shared" si="68"/>
        <v/>
      </c>
      <c r="N639" s="137" t="str">
        <f t="shared" si="66"/>
        <v/>
      </c>
      <c r="O639" s="134" t="str">
        <f t="shared" si="67"/>
        <v/>
      </c>
      <c r="P639" s="134"/>
      <c r="Q639" s="122" t="str">
        <f t="shared" si="69"/>
        <v/>
      </c>
      <c r="R639" s="134" t="str">
        <f t="shared" si="70"/>
        <v/>
      </c>
      <c r="S639" s="137" t="str">
        <f t="shared" si="71"/>
        <v/>
      </c>
      <c r="T639" s="138" t="str">
        <f t="shared" si="72"/>
        <v/>
      </c>
    </row>
    <row r="640" spans="13:20" x14ac:dyDescent="0.35">
      <c r="M640" s="122" t="str">
        <f t="shared" si="68"/>
        <v/>
      </c>
      <c r="N640" s="137" t="str">
        <f t="shared" si="66"/>
        <v/>
      </c>
      <c r="O640" s="134" t="str">
        <f t="shared" si="67"/>
        <v/>
      </c>
      <c r="P640" s="134"/>
      <c r="Q640" s="122" t="str">
        <f t="shared" si="69"/>
        <v/>
      </c>
      <c r="R640" s="134" t="str">
        <f t="shared" si="70"/>
        <v/>
      </c>
      <c r="S640" s="137" t="str">
        <f t="shared" si="71"/>
        <v/>
      </c>
      <c r="T640" s="138" t="str">
        <f t="shared" si="72"/>
        <v/>
      </c>
    </row>
    <row r="641" spans="13:20" x14ac:dyDescent="0.35">
      <c r="M641" s="122" t="str">
        <f t="shared" si="68"/>
        <v/>
      </c>
      <c r="N641" s="137" t="str">
        <f t="shared" si="66"/>
        <v/>
      </c>
      <c r="O641" s="134" t="str">
        <f t="shared" si="67"/>
        <v/>
      </c>
      <c r="P641" s="134"/>
      <c r="Q641" s="122" t="str">
        <f t="shared" si="69"/>
        <v/>
      </c>
      <c r="R641" s="134" t="str">
        <f t="shared" si="70"/>
        <v/>
      </c>
      <c r="S641" s="137" t="str">
        <f t="shared" si="71"/>
        <v/>
      </c>
      <c r="T641" s="138" t="str">
        <f t="shared" si="72"/>
        <v/>
      </c>
    </row>
    <row r="642" spans="13:20" x14ac:dyDescent="0.35">
      <c r="M642" s="122" t="str">
        <f t="shared" si="68"/>
        <v/>
      </c>
      <c r="N642" s="137" t="str">
        <f t="shared" si="66"/>
        <v/>
      </c>
      <c r="O642" s="134" t="str">
        <f t="shared" si="67"/>
        <v/>
      </c>
      <c r="P642" s="134"/>
      <c r="Q642" s="122" t="str">
        <f t="shared" si="69"/>
        <v/>
      </c>
      <c r="R642" s="134" t="str">
        <f t="shared" si="70"/>
        <v/>
      </c>
      <c r="S642" s="137" t="str">
        <f t="shared" si="71"/>
        <v/>
      </c>
      <c r="T642" s="138" t="str">
        <f t="shared" si="72"/>
        <v/>
      </c>
    </row>
    <row r="643" spans="13:20" x14ac:dyDescent="0.35">
      <c r="M643" s="122" t="str">
        <f t="shared" si="68"/>
        <v/>
      </c>
      <c r="N643" s="137" t="str">
        <f t="shared" si="66"/>
        <v/>
      </c>
      <c r="O643" s="134" t="str">
        <f t="shared" si="67"/>
        <v/>
      </c>
      <c r="P643" s="134"/>
      <c r="Q643" s="122" t="str">
        <f t="shared" si="69"/>
        <v/>
      </c>
      <c r="R643" s="134" t="str">
        <f t="shared" si="70"/>
        <v/>
      </c>
      <c r="S643" s="137" t="str">
        <f t="shared" si="71"/>
        <v/>
      </c>
      <c r="T643" s="138" t="str">
        <f t="shared" si="72"/>
        <v/>
      </c>
    </row>
    <row r="644" spans="13:20" x14ac:dyDescent="0.35">
      <c r="M644" s="122" t="str">
        <f t="shared" si="68"/>
        <v/>
      </c>
      <c r="N644" s="137" t="str">
        <f t="shared" si="66"/>
        <v/>
      </c>
      <c r="O644" s="134" t="str">
        <f t="shared" si="67"/>
        <v/>
      </c>
      <c r="P644" s="134"/>
      <c r="Q644" s="122" t="str">
        <f t="shared" si="69"/>
        <v/>
      </c>
      <c r="R644" s="134" t="str">
        <f t="shared" si="70"/>
        <v/>
      </c>
      <c r="S644" s="137" t="str">
        <f t="shared" si="71"/>
        <v/>
      </c>
      <c r="T644" s="138" t="str">
        <f t="shared" si="72"/>
        <v/>
      </c>
    </row>
    <row r="645" spans="13:20" x14ac:dyDescent="0.35">
      <c r="M645" s="122" t="str">
        <f t="shared" si="68"/>
        <v/>
      </c>
      <c r="N645" s="137" t="str">
        <f t="shared" ref="N645:N708" si="73">IF(M645&lt;&gt;"",INDEX(Grade,M645)+M645*0.000001,"")</f>
        <v/>
      </c>
      <c r="O645" s="134" t="str">
        <f t="shared" ref="O645:O708" si="74">IF(M645&lt;&gt;"",RANK(N645,grade___original,1),"")</f>
        <v/>
      </c>
      <c r="P645" s="134"/>
      <c r="Q645" s="122" t="str">
        <f t="shared" si="69"/>
        <v/>
      </c>
      <c r="R645" s="134" t="str">
        <f t="shared" si="70"/>
        <v/>
      </c>
      <c r="S645" s="137" t="str">
        <f t="shared" si="71"/>
        <v/>
      </c>
      <c r="T645" s="138" t="str">
        <f t="shared" si="72"/>
        <v/>
      </c>
    </row>
    <row r="646" spans="13:20" x14ac:dyDescent="0.35">
      <c r="M646" s="122" t="str">
        <f t="shared" ref="M646:M709" si="75">IF(M645&lt;&gt;"",IF(Number_of_participants&gt;=(M645+1),(M645+1),""),"")</f>
        <v/>
      </c>
      <c r="N646" s="137" t="str">
        <f t="shared" si="73"/>
        <v/>
      </c>
      <c r="O646" s="134" t="str">
        <f t="shared" si="74"/>
        <v/>
      </c>
      <c r="P646" s="134"/>
      <c r="Q646" s="122" t="str">
        <f t="shared" ref="Q646:Q709" si="76">IF(Q645&lt;&gt;"",IF(Number_of_participants&gt;=(Q645+1),(Q645+1),""),"")</f>
        <v/>
      </c>
      <c r="R646" s="134" t="str">
        <f t="shared" ref="R646:R709" si="77">IF(Q646&lt;&gt;"",VLOOKUP(Q646,$O$5:$Q$1004,3,FALSE),"")</f>
        <v/>
      </c>
      <c r="S646" s="137" t="str">
        <f t="shared" ref="S646:S709" si="78">IF(Q646&lt;&gt;"",ROUND(VLOOKUP(R646,$M$5:$N$1004,2,FALSE),4),"")</f>
        <v/>
      </c>
      <c r="T646" s="138" t="str">
        <f t="shared" ref="T646:T709" si="79">IF(Q646&lt;&gt;"",FLOOR(S646,1),"")</f>
        <v/>
      </c>
    </row>
    <row r="647" spans="13:20" x14ac:dyDescent="0.35">
      <c r="M647" s="122" t="str">
        <f t="shared" si="75"/>
        <v/>
      </c>
      <c r="N647" s="137" t="str">
        <f t="shared" si="73"/>
        <v/>
      </c>
      <c r="O647" s="134" t="str">
        <f t="shared" si="74"/>
        <v/>
      </c>
      <c r="P647" s="134"/>
      <c r="Q647" s="122" t="str">
        <f t="shared" si="76"/>
        <v/>
      </c>
      <c r="R647" s="134" t="str">
        <f t="shared" si="77"/>
        <v/>
      </c>
      <c r="S647" s="137" t="str">
        <f t="shared" si="78"/>
        <v/>
      </c>
      <c r="T647" s="138" t="str">
        <f t="shared" si="79"/>
        <v/>
      </c>
    </row>
    <row r="648" spans="13:20" x14ac:dyDescent="0.35">
      <c r="M648" s="122" t="str">
        <f t="shared" si="75"/>
        <v/>
      </c>
      <c r="N648" s="137" t="str">
        <f t="shared" si="73"/>
        <v/>
      </c>
      <c r="O648" s="134" t="str">
        <f t="shared" si="74"/>
        <v/>
      </c>
      <c r="P648" s="134"/>
      <c r="Q648" s="122" t="str">
        <f t="shared" si="76"/>
        <v/>
      </c>
      <c r="R648" s="134" t="str">
        <f t="shared" si="77"/>
        <v/>
      </c>
      <c r="S648" s="137" t="str">
        <f t="shared" si="78"/>
        <v/>
      </c>
      <c r="T648" s="138" t="str">
        <f t="shared" si="79"/>
        <v/>
      </c>
    </row>
    <row r="649" spans="13:20" x14ac:dyDescent="0.35">
      <c r="M649" s="122" t="str">
        <f t="shared" si="75"/>
        <v/>
      </c>
      <c r="N649" s="137" t="str">
        <f t="shared" si="73"/>
        <v/>
      </c>
      <c r="O649" s="134" t="str">
        <f t="shared" si="74"/>
        <v/>
      </c>
      <c r="P649" s="134"/>
      <c r="Q649" s="122" t="str">
        <f t="shared" si="76"/>
        <v/>
      </c>
      <c r="R649" s="134" t="str">
        <f t="shared" si="77"/>
        <v/>
      </c>
      <c r="S649" s="137" t="str">
        <f t="shared" si="78"/>
        <v/>
      </c>
      <c r="T649" s="138" t="str">
        <f t="shared" si="79"/>
        <v/>
      </c>
    </row>
    <row r="650" spans="13:20" x14ac:dyDescent="0.35">
      <c r="M650" s="122" t="str">
        <f t="shared" si="75"/>
        <v/>
      </c>
      <c r="N650" s="137" t="str">
        <f t="shared" si="73"/>
        <v/>
      </c>
      <c r="O650" s="134" t="str">
        <f t="shared" si="74"/>
        <v/>
      </c>
      <c r="P650" s="134"/>
      <c r="Q650" s="122" t="str">
        <f t="shared" si="76"/>
        <v/>
      </c>
      <c r="R650" s="134" t="str">
        <f t="shared" si="77"/>
        <v/>
      </c>
      <c r="S650" s="137" t="str">
        <f t="shared" si="78"/>
        <v/>
      </c>
      <c r="T650" s="138" t="str">
        <f t="shared" si="79"/>
        <v/>
      </c>
    </row>
    <row r="651" spans="13:20" x14ac:dyDescent="0.35">
      <c r="M651" s="122" t="str">
        <f t="shared" si="75"/>
        <v/>
      </c>
      <c r="N651" s="137" t="str">
        <f t="shared" si="73"/>
        <v/>
      </c>
      <c r="O651" s="134" t="str">
        <f t="shared" si="74"/>
        <v/>
      </c>
      <c r="P651" s="134"/>
      <c r="Q651" s="122" t="str">
        <f t="shared" si="76"/>
        <v/>
      </c>
      <c r="R651" s="134" t="str">
        <f t="shared" si="77"/>
        <v/>
      </c>
      <c r="S651" s="137" t="str">
        <f t="shared" si="78"/>
        <v/>
      </c>
      <c r="T651" s="138" t="str">
        <f t="shared" si="79"/>
        <v/>
      </c>
    </row>
    <row r="652" spans="13:20" x14ac:dyDescent="0.35">
      <c r="M652" s="122" t="str">
        <f t="shared" si="75"/>
        <v/>
      </c>
      <c r="N652" s="137" t="str">
        <f t="shared" si="73"/>
        <v/>
      </c>
      <c r="O652" s="134" t="str">
        <f t="shared" si="74"/>
        <v/>
      </c>
      <c r="P652" s="134"/>
      <c r="Q652" s="122" t="str">
        <f t="shared" si="76"/>
        <v/>
      </c>
      <c r="R652" s="134" t="str">
        <f t="shared" si="77"/>
        <v/>
      </c>
      <c r="S652" s="137" t="str">
        <f t="shared" si="78"/>
        <v/>
      </c>
      <c r="T652" s="138" t="str">
        <f t="shared" si="79"/>
        <v/>
      </c>
    </row>
    <row r="653" spans="13:20" x14ac:dyDescent="0.35">
      <c r="M653" s="122" t="str">
        <f t="shared" si="75"/>
        <v/>
      </c>
      <c r="N653" s="137" t="str">
        <f t="shared" si="73"/>
        <v/>
      </c>
      <c r="O653" s="134" t="str">
        <f t="shared" si="74"/>
        <v/>
      </c>
      <c r="P653" s="134"/>
      <c r="Q653" s="122" t="str">
        <f t="shared" si="76"/>
        <v/>
      </c>
      <c r="R653" s="134" t="str">
        <f t="shared" si="77"/>
        <v/>
      </c>
      <c r="S653" s="137" t="str">
        <f t="shared" si="78"/>
        <v/>
      </c>
      <c r="T653" s="138" t="str">
        <f t="shared" si="79"/>
        <v/>
      </c>
    </row>
    <row r="654" spans="13:20" x14ac:dyDescent="0.35">
      <c r="M654" s="122" t="str">
        <f t="shared" si="75"/>
        <v/>
      </c>
      <c r="N654" s="137" t="str">
        <f t="shared" si="73"/>
        <v/>
      </c>
      <c r="O654" s="134" t="str">
        <f t="shared" si="74"/>
        <v/>
      </c>
      <c r="P654" s="134"/>
      <c r="Q654" s="122" t="str">
        <f t="shared" si="76"/>
        <v/>
      </c>
      <c r="R654" s="134" t="str">
        <f t="shared" si="77"/>
        <v/>
      </c>
      <c r="S654" s="137" t="str">
        <f t="shared" si="78"/>
        <v/>
      </c>
      <c r="T654" s="138" t="str">
        <f t="shared" si="79"/>
        <v/>
      </c>
    </row>
    <row r="655" spans="13:20" x14ac:dyDescent="0.35">
      <c r="M655" s="122" t="str">
        <f t="shared" si="75"/>
        <v/>
      </c>
      <c r="N655" s="137" t="str">
        <f t="shared" si="73"/>
        <v/>
      </c>
      <c r="O655" s="134" t="str">
        <f t="shared" si="74"/>
        <v/>
      </c>
      <c r="P655" s="134"/>
      <c r="Q655" s="122" t="str">
        <f t="shared" si="76"/>
        <v/>
      </c>
      <c r="R655" s="134" t="str">
        <f t="shared" si="77"/>
        <v/>
      </c>
      <c r="S655" s="137" t="str">
        <f t="shared" si="78"/>
        <v/>
      </c>
      <c r="T655" s="138" t="str">
        <f t="shared" si="79"/>
        <v/>
      </c>
    </row>
    <row r="656" spans="13:20" x14ac:dyDescent="0.35">
      <c r="M656" s="122" t="str">
        <f t="shared" si="75"/>
        <v/>
      </c>
      <c r="N656" s="137" t="str">
        <f t="shared" si="73"/>
        <v/>
      </c>
      <c r="O656" s="134" t="str">
        <f t="shared" si="74"/>
        <v/>
      </c>
      <c r="P656" s="134"/>
      <c r="Q656" s="122" t="str">
        <f t="shared" si="76"/>
        <v/>
      </c>
      <c r="R656" s="134" t="str">
        <f t="shared" si="77"/>
        <v/>
      </c>
      <c r="S656" s="137" t="str">
        <f t="shared" si="78"/>
        <v/>
      </c>
      <c r="T656" s="138" t="str">
        <f t="shared" si="79"/>
        <v/>
      </c>
    </row>
    <row r="657" spans="13:20" x14ac:dyDescent="0.35">
      <c r="M657" s="122" t="str">
        <f t="shared" si="75"/>
        <v/>
      </c>
      <c r="N657" s="137" t="str">
        <f t="shared" si="73"/>
        <v/>
      </c>
      <c r="O657" s="134" t="str">
        <f t="shared" si="74"/>
        <v/>
      </c>
      <c r="P657" s="134"/>
      <c r="Q657" s="122" t="str">
        <f t="shared" si="76"/>
        <v/>
      </c>
      <c r="R657" s="134" t="str">
        <f t="shared" si="77"/>
        <v/>
      </c>
      <c r="S657" s="137" t="str">
        <f t="shared" si="78"/>
        <v/>
      </c>
      <c r="T657" s="138" t="str">
        <f t="shared" si="79"/>
        <v/>
      </c>
    </row>
    <row r="658" spans="13:20" x14ac:dyDescent="0.35">
      <c r="M658" s="122" t="str">
        <f t="shared" si="75"/>
        <v/>
      </c>
      <c r="N658" s="137" t="str">
        <f t="shared" si="73"/>
        <v/>
      </c>
      <c r="O658" s="134" t="str">
        <f t="shared" si="74"/>
        <v/>
      </c>
      <c r="P658" s="134"/>
      <c r="Q658" s="122" t="str">
        <f t="shared" si="76"/>
        <v/>
      </c>
      <c r="R658" s="134" t="str">
        <f t="shared" si="77"/>
        <v/>
      </c>
      <c r="S658" s="137" t="str">
        <f t="shared" si="78"/>
        <v/>
      </c>
      <c r="T658" s="138" t="str">
        <f t="shared" si="79"/>
        <v/>
      </c>
    </row>
    <row r="659" spans="13:20" x14ac:dyDescent="0.35">
      <c r="M659" s="122" t="str">
        <f t="shared" si="75"/>
        <v/>
      </c>
      <c r="N659" s="137" t="str">
        <f t="shared" si="73"/>
        <v/>
      </c>
      <c r="O659" s="134" t="str">
        <f t="shared" si="74"/>
        <v/>
      </c>
      <c r="P659" s="134"/>
      <c r="Q659" s="122" t="str">
        <f t="shared" si="76"/>
        <v/>
      </c>
      <c r="R659" s="134" t="str">
        <f t="shared" si="77"/>
        <v/>
      </c>
      <c r="S659" s="137" t="str">
        <f t="shared" si="78"/>
        <v/>
      </c>
      <c r="T659" s="138" t="str">
        <f t="shared" si="79"/>
        <v/>
      </c>
    </row>
    <row r="660" spans="13:20" x14ac:dyDescent="0.35">
      <c r="M660" s="122" t="str">
        <f t="shared" si="75"/>
        <v/>
      </c>
      <c r="N660" s="137" t="str">
        <f t="shared" si="73"/>
        <v/>
      </c>
      <c r="O660" s="134" t="str">
        <f t="shared" si="74"/>
        <v/>
      </c>
      <c r="P660" s="134"/>
      <c r="Q660" s="122" t="str">
        <f t="shared" si="76"/>
        <v/>
      </c>
      <c r="R660" s="134" t="str">
        <f t="shared" si="77"/>
        <v/>
      </c>
      <c r="S660" s="137" t="str">
        <f t="shared" si="78"/>
        <v/>
      </c>
      <c r="T660" s="138" t="str">
        <f t="shared" si="79"/>
        <v/>
      </c>
    </row>
    <row r="661" spans="13:20" x14ac:dyDescent="0.35">
      <c r="M661" s="122" t="str">
        <f t="shared" si="75"/>
        <v/>
      </c>
      <c r="N661" s="137" t="str">
        <f t="shared" si="73"/>
        <v/>
      </c>
      <c r="O661" s="134" t="str">
        <f t="shared" si="74"/>
        <v/>
      </c>
      <c r="P661" s="134"/>
      <c r="Q661" s="122" t="str">
        <f t="shared" si="76"/>
        <v/>
      </c>
      <c r="R661" s="134" t="str">
        <f t="shared" si="77"/>
        <v/>
      </c>
      <c r="S661" s="137" t="str">
        <f t="shared" si="78"/>
        <v/>
      </c>
      <c r="T661" s="138" t="str">
        <f t="shared" si="79"/>
        <v/>
      </c>
    </row>
    <row r="662" spans="13:20" x14ac:dyDescent="0.35">
      <c r="M662" s="122" t="str">
        <f t="shared" si="75"/>
        <v/>
      </c>
      <c r="N662" s="137" t="str">
        <f t="shared" si="73"/>
        <v/>
      </c>
      <c r="O662" s="134" t="str">
        <f t="shared" si="74"/>
        <v/>
      </c>
      <c r="P662" s="134"/>
      <c r="Q662" s="122" t="str">
        <f t="shared" si="76"/>
        <v/>
      </c>
      <c r="R662" s="134" t="str">
        <f t="shared" si="77"/>
        <v/>
      </c>
      <c r="S662" s="137" t="str">
        <f t="shared" si="78"/>
        <v/>
      </c>
      <c r="T662" s="138" t="str">
        <f t="shared" si="79"/>
        <v/>
      </c>
    </row>
    <row r="663" spans="13:20" x14ac:dyDescent="0.35">
      <c r="M663" s="122" t="str">
        <f t="shared" si="75"/>
        <v/>
      </c>
      <c r="N663" s="137" t="str">
        <f t="shared" si="73"/>
        <v/>
      </c>
      <c r="O663" s="134" t="str">
        <f t="shared" si="74"/>
        <v/>
      </c>
      <c r="P663" s="134"/>
      <c r="Q663" s="122" t="str">
        <f t="shared" si="76"/>
        <v/>
      </c>
      <c r="R663" s="134" t="str">
        <f t="shared" si="77"/>
        <v/>
      </c>
      <c r="S663" s="137" t="str">
        <f t="shared" si="78"/>
        <v/>
      </c>
      <c r="T663" s="138" t="str">
        <f t="shared" si="79"/>
        <v/>
      </c>
    </row>
    <row r="664" spans="13:20" x14ac:dyDescent="0.35">
      <c r="M664" s="122" t="str">
        <f t="shared" si="75"/>
        <v/>
      </c>
      <c r="N664" s="137" t="str">
        <f t="shared" si="73"/>
        <v/>
      </c>
      <c r="O664" s="134" t="str">
        <f t="shared" si="74"/>
        <v/>
      </c>
      <c r="P664" s="134"/>
      <c r="Q664" s="122" t="str">
        <f t="shared" si="76"/>
        <v/>
      </c>
      <c r="R664" s="134" t="str">
        <f t="shared" si="77"/>
        <v/>
      </c>
      <c r="S664" s="137" t="str">
        <f t="shared" si="78"/>
        <v/>
      </c>
      <c r="T664" s="138" t="str">
        <f t="shared" si="79"/>
        <v/>
      </c>
    </row>
    <row r="665" spans="13:20" x14ac:dyDescent="0.35">
      <c r="M665" s="122" t="str">
        <f t="shared" si="75"/>
        <v/>
      </c>
      <c r="N665" s="137" t="str">
        <f t="shared" si="73"/>
        <v/>
      </c>
      <c r="O665" s="134" t="str">
        <f t="shared" si="74"/>
        <v/>
      </c>
      <c r="P665" s="134"/>
      <c r="Q665" s="122" t="str">
        <f t="shared" si="76"/>
        <v/>
      </c>
      <c r="R665" s="134" t="str">
        <f t="shared" si="77"/>
        <v/>
      </c>
      <c r="S665" s="137" t="str">
        <f t="shared" si="78"/>
        <v/>
      </c>
      <c r="T665" s="138" t="str">
        <f t="shared" si="79"/>
        <v/>
      </c>
    </row>
    <row r="666" spans="13:20" x14ac:dyDescent="0.35">
      <c r="M666" s="122" t="str">
        <f t="shared" si="75"/>
        <v/>
      </c>
      <c r="N666" s="137" t="str">
        <f t="shared" si="73"/>
        <v/>
      </c>
      <c r="O666" s="134" t="str">
        <f t="shared" si="74"/>
        <v/>
      </c>
      <c r="P666" s="134"/>
      <c r="Q666" s="122" t="str">
        <f t="shared" si="76"/>
        <v/>
      </c>
      <c r="R666" s="134" t="str">
        <f t="shared" si="77"/>
        <v/>
      </c>
      <c r="S666" s="137" t="str">
        <f t="shared" si="78"/>
        <v/>
      </c>
      <c r="T666" s="138" t="str">
        <f t="shared" si="79"/>
        <v/>
      </c>
    </row>
    <row r="667" spans="13:20" x14ac:dyDescent="0.35">
      <c r="M667" s="122" t="str">
        <f t="shared" si="75"/>
        <v/>
      </c>
      <c r="N667" s="137" t="str">
        <f t="shared" si="73"/>
        <v/>
      </c>
      <c r="O667" s="134" t="str">
        <f t="shared" si="74"/>
        <v/>
      </c>
      <c r="P667" s="134"/>
      <c r="Q667" s="122" t="str">
        <f t="shared" si="76"/>
        <v/>
      </c>
      <c r="R667" s="134" t="str">
        <f t="shared" si="77"/>
        <v/>
      </c>
      <c r="S667" s="137" t="str">
        <f t="shared" si="78"/>
        <v/>
      </c>
      <c r="T667" s="138" t="str">
        <f t="shared" si="79"/>
        <v/>
      </c>
    </row>
    <row r="668" spans="13:20" x14ac:dyDescent="0.35">
      <c r="M668" s="122" t="str">
        <f t="shared" si="75"/>
        <v/>
      </c>
      <c r="N668" s="137" t="str">
        <f t="shared" si="73"/>
        <v/>
      </c>
      <c r="O668" s="134" t="str">
        <f t="shared" si="74"/>
        <v/>
      </c>
      <c r="P668" s="134"/>
      <c r="Q668" s="122" t="str">
        <f t="shared" si="76"/>
        <v/>
      </c>
      <c r="R668" s="134" t="str">
        <f t="shared" si="77"/>
        <v/>
      </c>
      <c r="S668" s="137" t="str">
        <f t="shared" si="78"/>
        <v/>
      </c>
      <c r="T668" s="138" t="str">
        <f t="shared" si="79"/>
        <v/>
      </c>
    </row>
    <row r="669" spans="13:20" x14ac:dyDescent="0.35">
      <c r="M669" s="122" t="str">
        <f t="shared" si="75"/>
        <v/>
      </c>
      <c r="N669" s="137" t="str">
        <f t="shared" si="73"/>
        <v/>
      </c>
      <c r="O669" s="134" t="str">
        <f t="shared" si="74"/>
        <v/>
      </c>
      <c r="P669" s="134"/>
      <c r="Q669" s="122" t="str">
        <f t="shared" si="76"/>
        <v/>
      </c>
      <c r="R669" s="134" t="str">
        <f t="shared" si="77"/>
        <v/>
      </c>
      <c r="S669" s="137" t="str">
        <f t="shared" si="78"/>
        <v/>
      </c>
      <c r="T669" s="138" t="str">
        <f t="shared" si="79"/>
        <v/>
      </c>
    </row>
    <row r="670" spans="13:20" x14ac:dyDescent="0.35">
      <c r="M670" s="122" t="str">
        <f t="shared" si="75"/>
        <v/>
      </c>
      <c r="N670" s="137" t="str">
        <f t="shared" si="73"/>
        <v/>
      </c>
      <c r="O670" s="134" t="str">
        <f t="shared" si="74"/>
        <v/>
      </c>
      <c r="P670" s="134"/>
      <c r="Q670" s="122" t="str">
        <f t="shared" si="76"/>
        <v/>
      </c>
      <c r="R670" s="134" t="str">
        <f t="shared" si="77"/>
        <v/>
      </c>
      <c r="S670" s="137" t="str">
        <f t="shared" si="78"/>
        <v/>
      </c>
      <c r="T670" s="138" t="str">
        <f t="shared" si="79"/>
        <v/>
      </c>
    </row>
    <row r="671" spans="13:20" x14ac:dyDescent="0.35">
      <c r="M671" s="122" t="str">
        <f t="shared" si="75"/>
        <v/>
      </c>
      <c r="N671" s="137" t="str">
        <f t="shared" si="73"/>
        <v/>
      </c>
      <c r="O671" s="134" t="str">
        <f t="shared" si="74"/>
        <v/>
      </c>
      <c r="P671" s="134"/>
      <c r="Q671" s="122" t="str">
        <f t="shared" si="76"/>
        <v/>
      </c>
      <c r="R671" s="134" t="str">
        <f t="shared" si="77"/>
        <v/>
      </c>
      <c r="S671" s="137" t="str">
        <f t="shared" si="78"/>
        <v/>
      </c>
      <c r="T671" s="138" t="str">
        <f t="shared" si="79"/>
        <v/>
      </c>
    </row>
    <row r="672" spans="13:20" x14ac:dyDescent="0.35">
      <c r="M672" s="122" t="str">
        <f t="shared" si="75"/>
        <v/>
      </c>
      <c r="N672" s="137" t="str">
        <f t="shared" si="73"/>
        <v/>
      </c>
      <c r="O672" s="134" t="str">
        <f t="shared" si="74"/>
        <v/>
      </c>
      <c r="P672" s="134"/>
      <c r="Q672" s="122" t="str">
        <f t="shared" si="76"/>
        <v/>
      </c>
      <c r="R672" s="134" t="str">
        <f t="shared" si="77"/>
        <v/>
      </c>
      <c r="S672" s="137" t="str">
        <f t="shared" si="78"/>
        <v/>
      </c>
      <c r="T672" s="138" t="str">
        <f t="shared" si="79"/>
        <v/>
      </c>
    </row>
    <row r="673" spans="13:20" x14ac:dyDescent="0.35">
      <c r="M673" s="122" t="str">
        <f t="shared" si="75"/>
        <v/>
      </c>
      <c r="N673" s="137" t="str">
        <f t="shared" si="73"/>
        <v/>
      </c>
      <c r="O673" s="134" t="str">
        <f t="shared" si="74"/>
        <v/>
      </c>
      <c r="P673" s="134"/>
      <c r="Q673" s="122" t="str">
        <f t="shared" si="76"/>
        <v/>
      </c>
      <c r="R673" s="134" t="str">
        <f t="shared" si="77"/>
        <v/>
      </c>
      <c r="S673" s="137" t="str">
        <f t="shared" si="78"/>
        <v/>
      </c>
      <c r="T673" s="138" t="str">
        <f t="shared" si="79"/>
        <v/>
      </c>
    </row>
    <row r="674" spans="13:20" x14ac:dyDescent="0.35">
      <c r="M674" s="122" t="str">
        <f t="shared" si="75"/>
        <v/>
      </c>
      <c r="N674" s="137" t="str">
        <f t="shared" si="73"/>
        <v/>
      </c>
      <c r="O674" s="134" t="str">
        <f t="shared" si="74"/>
        <v/>
      </c>
      <c r="P674" s="134"/>
      <c r="Q674" s="122" t="str">
        <f t="shared" si="76"/>
        <v/>
      </c>
      <c r="R674" s="134" t="str">
        <f t="shared" si="77"/>
        <v/>
      </c>
      <c r="S674" s="137" t="str">
        <f t="shared" si="78"/>
        <v/>
      </c>
      <c r="T674" s="138" t="str">
        <f t="shared" si="79"/>
        <v/>
      </c>
    </row>
    <row r="675" spans="13:20" x14ac:dyDescent="0.35">
      <c r="M675" s="122" t="str">
        <f t="shared" si="75"/>
        <v/>
      </c>
      <c r="N675" s="137" t="str">
        <f t="shared" si="73"/>
        <v/>
      </c>
      <c r="O675" s="134" t="str">
        <f t="shared" si="74"/>
        <v/>
      </c>
      <c r="P675" s="134"/>
      <c r="Q675" s="122" t="str">
        <f t="shared" si="76"/>
        <v/>
      </c>
      <c r="R675" s="134" t="str">
        <f t="shared" si="77"/>
        <v/>
      </c>
      <c r="S675" s="137" t="str">
        <f t="shared" si="78"/>
        <v/>
      </c>
      <c r="T675" s="138" t="str">
        <f t="shared" si="79"/>
        <v/>
      </c>
    </row>
    <row r="676" spans="13:20" x14ac:dyDescent="0.35">
      <c r="M676" s="122" t="str">
        <f t="shared" si="75"/>
        <v/>
      </c>
      <c r="N676" s="137" t="str">
        <f t="shared" si="73"/>
        <v/>
      </c>
      <c r="O676" s="134" t="str">
        <f t="shared" si="74"/>
        <v/>
      </c>
      <c r="P676" s="134"/>
      <c r="Q676" s="122" t="str">
        <f t="shared" si="76"/>
        <v/>
      </c>
      <c r="R676" s="134" t="str">
        <f t="shared" si="77"/>
        <v/>
      </c>
      <c r="S676" s="137" t="str">
        <f t="shared" si="78"/>
        <v/>
      </c>
      <c r="T676" s="138" t="str">
        <f t="shared" si="79"/>
        <v/>
      </c>
    </row>
    <row r="677" spans="13:20" x14ac:dyDescent="0.35">
      <c r="M677" s="122" t="str">
        <f t="shared" si="75"/>
        <v/>
      </c>
      <c r="N677" s="137" t="str">
        <f t="shared" si="73"/>
        <v/>
      </c>
      <c r="O677" s="134" t="str">
        <f t="shared" si="74"/>
        <v/>
      </c>
      <c r="P677" s="134"/>
      <c r="Q677" s="122" t="str">
        <f t="shared" si="76"/>
        <v/>
      </c>
      <c r="R677" s="134" t="str">
        <f t="shared" si="77"/>
        <v/>
      </c>
      <c r="S677" s="137" t="str">
        <f t="shared" si="78"/>
        <v/>
      </c>
      <c r="T677" s="138" t="str">
        <f t="shared" si="79"/>
        <v/>
      </c>
    </row>
    <row r="678" spans="13:20" x14ac:dyDescent="0.35">
      <c r="M678" s="122" t="str">
        <f t="shared" si="75"/>
        <v/>
      </c>
      <c r="N678" s="137" t="str">
        <f t="shared" si="73"/>
        <v/>
      </c>
      <c r="O678" s="134" t="str">
        <f t="shared" si="74"/>
        <v/>
      </c>
      <c r="P678" s="134"/>
      <c r="Q678" s="122" t="str">
        <f t="shared" si="76"/>
        <v/>
      </c>
      <c r="R678" s="134" t="str">
        <f t="shared" si="77"/>
        <v/>
      </c>
      <c r="S678" s="137" t="str">
        <f t="shared" si="78"/>
        <v/>
      </c>
      <c r="T678" s="138" t="str">
        <f t="shared" si="79"/>
        <v/>
      </c>
    </row>
    <row r="679" spans="13:20" x14ac:dyDescent="0.35">
      <c r="M679" s="122" t="str">
        <f t="shared" si="75"/>
        <v/>
      </c>
      <c r="N679" s="137" t="str">
        <f t="shared" si="73"/>
        <v/>
      </c>
      <c r="O679" s="134" t="str">
        <f t="shared" si="74"/>
        <v/>
      </c>
      <c r="P679" s="134"/>
      <c r="Q679" s="122" t="str">
        <f t="shared" si="76"/>
        <v/>
      </c>
      <c r="R679" s="134" t="str">
        <f t="shared" si="77"/>
        <v/>
      </c>
      <c r="S679" s="137" t="str">
        <f t="shared" si="78"/>
        <v/>
      </c>
      <c r="T679" s="138" t="str">
        <f t="shared" si="79"/>
        <v/>
      </c>
    </row>
    <row r="680" spans="13:20" x14ac:dyDescent="0.35">
      <c r="M680" s="122" t="str">
        <f t="shared" si="75"/>
        <v/>
      </c>
      <c r="N680" s="137" t="str">
        <f t="shared" si="73"/>
        <v/>
      </c>
      <c r="O680" s="134" t="str">
        <f t="shared" si="74"/>
        <v/>
      </c>
      <c r="P680" s="134"/>
      <c r="Q680" s="122" t="str">
        <f t="shared" si="76"/>
        <v/>
      </c>
      <c r="R680" s="134" t="str">
        <f t="shared" si="77"/>
        <v/>
      </c>
      <c r="S680" s="137" t="str">
        <f t="shared" si="78"/>
        <v/>
      </c>
      <c r="T680" s="138" t="str">
        <f t="shared" si="79"/>
        <v/>
      </c>
    </row>
    <row r="681" spans="13:20" x14ac:dyDescent="0.35">
      <c r="M681" s="122" t="str">
        <f t="shared" si="75"/>
        <v/>
      </c>
      <c r="N681" s="137" t="str">
        <f t="shared" si="73"/>
        <v/>
      </c>
      <c r="O681" s="134" t="str">
        <f t="shared" si="74"/>
        <v/>
      </c>
      <c r="P681" s="134"/>
      <c r="Q681" s="122" t="str">
        <f t="shared" si="76"/>
        <v/>
      </c>
      <c r="R681" s="134" t="str">
        <f t="shared" si="77"/>
        <v/>
      </c>
      <c r="S681" s="137" t="str">
        <f t="shared" si="78"/>
        <v/>
      </c>
      <c r="T681" s="138" t="str">
        <f t="shared" si="79"/>
        <v/>
      </c>
    </row>
    <row r="682" spans="13:20" x14ac:dyDescent="0.35">
      <c r="M682" s="122" t="str">
        <f t="shared" si="75"/>
        <v/>
      </c>
      <c r="N682" s="137" t="str">
        <f t="shared" si="73"/>
        <v/>
      </c>
      <c r="O682" s="134" t="str">
        <f t="shared" si="74"/>
        <v/>
      </c>
      <c r="P682" s="134"/>
      <c r="Q682" s="122" t="str">
        <f t="shared" si="76"/>
        <v/>
      </c>
      <c r="R682" s="134" t="str">
        <f t="shared" si="77"/>
        <v/>
      </c>
      <c r="S682" s="137" t="str">
        <f t="shared" si="78"/>
        <v/>
      </c>
      <c r="T682" s="138" t="str">
        <f t="shared" si="79"/>
        <v/>
      </c>
    </row>
    <row r="683" spans="13:20" x14ac:dyDescent="0.35">
      <c r="M683" s="122" t="str">
        <f t="shared" si="75"/>
        <v/>
      </c>
      <c r="N683" s="137" t="str">
        <f t="shared" si="73"/>
        <v/>
      </c>
      <c r="O683" s="134" t="str">
        <f t="shared" si="74"/>
        <v/>
      </c>
      <c r="P683" s="134"/>
      <c r="Q683" s="122" t="str">
        <f t="shared" si="76"/>
        <v/>
      </c>
      <c r="R683" s="134" t="str">
        <f t="shared" si="77"/>
        <v/>
      </c>
      <c r="S683" s="137" t="str">
        <f t="shared" si="78"/>
        <v/>
      </c>
      <c r="T683" s="138" t="str">
        <f t="shared" si="79"/>
        <v/>
      </c>
    </row>
    <row r="684" spans="13:20" x14ac:dyDescent="0.35">
      <c r="M684" s="122" t="str">
        <f t="shared" si="75"/>
        <v/>
      </c>
      <c r="N684" s="137" t="str">
        <f t="shared" si="73"/>
        <v/>
      </c>
      <c r="O684" s="134" t="str">
        <f t="shared" si="74"/>
        <v/>
      </c>
      <c r="P684" s="134"/>
      <c r="Q684" s="122" t="str">
        <f t="shared" si="76"/>
        <v/>
      </c>
      <c r="R684" s="134" t="str">
        <f t="shared" si="77"/>
        <v/>
      </c>
      <c r="S684" s="137" t="str">
        <f t="shared" si="78"/>
        <v/>
      </c>
      <c r="T684" s="138" t="str">
        <f t="shared" si="79"/>
        <v/>
      </c>
    </row>
    <row r="685" spans="13:20" x14ac:dyDescent="0.35">
      <c r="M685" s="122" t="str">
        <f t="shared" si="75"/>
        <v/>
      </c>
      <c r="N685" s="137" t="str">
        <f t="shared" si="73"/>
        <v/>
      </c>
      <c r="O685" s="134" t="str">
        <f t="shared" si="74"/>
        <v/>
      </c>
      <c r="P685" s="134"/>
      <c r="Q685" s="122" t="str">
        <f t="shared" si="76"/>
        <v/>
      </c>
      <c r="R685" s="134" t="str">
        <f t="shared" si="77"/>
        <v/>
      </c>
      <c r="S685" s="137" t="str">
        <f t="shared" si="78"/>
        <v/>
      </c>
      <c r="T685" s="138" t="str">
        <f t="shared" si="79"/>
        <v/>
      </c>
    </row>
    <row r="686" spans="13:20" x14ac:dyDescent="0.35">
      <c r="M686" s="122" t="str">
        <f t="shared" si="75"/>
        <v/>
      </c>
      <c r="N686" s="137" t="str">
        <f t="shared" si="73"/>
        <v/>
      </c>
      <c r="O686" s="134" t="str">
        <f t="shared" si="74"/>
        <v/>
      </c>
      <c r="P686" s="134"/>
      <c r="Q686" s="122" t="str">
        <f t="shared" si="76"/>
        <v/>
      </c>
      <c r="R686" s="134" t="str">
        <f t="shared" si="77"/>
        <v/>
      </c>
      <c r="S686" s="137" t="str">
        <f t="shared" si="78"/>
        <v/>
      </c>
      <c r="T686" s="138" t="str">
        <f t="shared" si="79"/>
        <v/>
      </c>
    </row>
    <row r="687" spans="13:20" x14ac:dyDescent="0.35">
      <c r="M687" s="122" t="str">
        <f t="shared" si="75"/>
        <v/>
      </c>
      <c r="N687" s="137" t="str">
        <f t="shared" si="73"/>
        <v/>
      </c>
      <c r="O687" s="134" t="str">
        <f t="shared" si="74"/>
        <v/>
      </c>
      <c r="P687" s="134"/>
      <c r="Q687" s="122" t="str">
        <f t="shared" si="76"/>
        <v/>
      </c>
      <c r="R687" s="134" t="str">
        <f t="shared" si="77"/>
        <v/>
      </c>
      <c r="S687" s="137" t="str">
        <f t="shared" si="78"/>
        <v/>
      </c>
      <c r="T687" s="138" t="str">
        <f t="shared" si="79"/>
        <v/>
      </c>
    </row>
    <row r="688" spans="13:20" x14ac:dyDescent="0.35">
      <c r="M688" s="122" t="str">
        <f t="shared" si="75"/>
        <v/>
      </c>
      <c r="N688" s="137" t="str">
        <f t="shared" si="73"/>
        <v/>
      </c>
      <c r="O688" s="134" t="str">
        <f t="shared" si="74"/>
        <v/>
      </c>
      <c r="P688" s="134"/>
      <c r="Q688" s="122" t="str">
        <f t="shared" si="76"/>
        <v/>
      </c>
      <c r="R688" s="134" t="str">
        <f t="shared" si="77"/>
        <v/>
      </c>
      <c r="S688" s="137" t="str">
        <f t="shared" si="78"/>
        <v/>
      </c>
      <c r="T688" s="138" t="str">
        <f t="shared" si="79"/>
        <v/>
      </c>
    </row>
    <row r="689" spans="13:20" x14ac:dyDescent="0.35">
      <c r="M689" s="122" t="str">
        <f t="shared" si="75"/>
        <v/>
      </c>
      <c r="N689" s="137" t="str">
        <f t="shared" si="73"/>
        <v/>
      </c>
      <c r="O689" s="134" t="str">
        <f t="shared" si="74"/>
        <v/>
      </c>
      <c r="P689" s="134"/>
      <c r="Q689" s="122" t="str">
        <f t="shared" si="76"/>
        <v/>
      </c>
      <c r="R689" s="134" t="str">
        <f t="shared" si="77"/>
        <v/>
      </c>
      <c r="S689" s="137" t="str">
        <f t="shared" si="78"/>
        <v/>
      </c>
      <c r="T689" s="138" t="str">
        <f t="shared" si="79"/>
        <v/>
      </c>
    </row>
    <row r="690" spans="13:20" x14ac:dyDescent="0.35">
      <c r="M690" s="122" t="str">
        <f t="shared" si="75"/>
        <v/>
      </c>
      <c r="N690" s="137" t="str">
        <f t="shared" si="73"/>
        <v/>
      </c>
      <c r="O690" s="134" t="str">
        <f t="shared" si="74"/>
        <v/>
      </c>
      <c r="P690" s="134"/>
      <c r="Q690" s="122" t="str">
        <f t="shared" si="76"/>
        <v/>
      </c>
      <c r="R690" s="134" t="str">
        <f t="shared" si="77"/>
        <v/>
      </c>
      <c r="S690" s="137" t="str">
        <f t="shared" si="78"/>
        <v/>
      </c>
      <c r="T690" s="138" t="str">
        <f t="shared" si="79"/>
        <v/>
      </c>
    </row>
    <row r="691" spans="13:20" x14ac:dyDescent="0.35">
      <c r="M691" s="122" t="str">
        <f t="shared" si="75"/>
        <v/>
      </c>
      <c r="N691" s="137" t="str">
        <f t="shared" si="73"/>
        <v/>
      </c>
      <c r="O691" s="134" t="str">
        <f t="shared" si="74"/>
        <v/>
      </c>
      <c r="P691" s="134"/>
      <c r="Q691" s="122" t="str">
        <f t="shared" si="76"/>
        <v/>
      </c>
      <c r="R691" s="134" t="str">
        <f t="shared" si="77"/>
        <v/>
      </c>
      <c r="S691" s="137" t="str">
        <f t="shared" si="78"/>
        <v/>
      </c>
      <c r="T691" s="138" t="str">
        <f t="shared" si="79"/>
        <v/>
      </c>
    </row>
    <row r="692" spans="13:20" x14ac:dyDescent="0.35">
      <c r="M692" s="122" t="str">
        <f t="shared" si="75"/>
        <v/>
      </c>
      <c r="N692" s="137" t="str">
        <f t="shared" si="73"/>
        <v/>
      </c>
      <c r="O692" s="134" t="str">
        <f t="shared" si="74"/>
        <v/>
      </c>
      <c r="P692" s="134"/>
      <c r="Q692" s="122" t="str">
        <f t="shared" si="76"/>
        <v/>
      </c>
      <c r="R692" s="134" t="str">
        <f t="shared" si="77"/>
        <v/>
      </c>
      <c r="S692" s="137" t="str">
        <f t="shared" si="78"/>
        <v/>
      </c>
      <c r="T692" s="138" t="str">
        <f t="shared" si="79"/>
        <v/>
      </c>
    </row>
    <row r="693" spans="13:20" x14ac:dyDescent="0.35">
      <c r="M693" s="122" t="str">
        <f t="shared" si="75"/>
        <v/>
      </c>
      <c r="N693" s="137" t="str">
        <f t="shared" si="73"/>
        <v/>
      </c>
      <c r="O693" s="134" t="str">
        <f t="shared" si="74"/>
        <v/>
      </c>
      <c r="P693" s="134"/>
      <c r="Q693" s="122" t="str">
        <f t="shared" si="76"/>
        <v/>
      </c>
      <c r="R693" s="134" t="str">
        <f t="shared" si="77"/>
        <v/>
      </c>
      <c r="S693" s="137" t="str">
        <f t="shared" si="78"/>
        <v/>
      </c>
      <c r="T693" s="138" t="str">
        <f t="shared" si="79"/>
        <v/>
      </c>
    </row>
    <row r="694" spans="13:20" x14ac:dyDescent="0.35">
      <c r="M694" s="122" t="str">
        <f t="shared" si="75"/>
        <v/>
      </c>
      <c r="N694" s="137" t="str">
        <f t="shared" si="73"/>
        <v/>
      </c>
      <c r="O694" s="134" t="str">
        <f t="shared" si="74"/>
        <v/>
      </c>
      <c r="P694" s="134"/>
      <c r="Q694" s="122" t="str">
        <f t="shared" si="76"/>
        <v/>
      </c>
      <c r="R694" s="134" t="str">
        <f t="shared" si="77"/>
        <v/>
      </c>
      <c r="S694" s="137" t="str">
        <f t="shared" si="78"/>
        <v/>
      </c>
      <c r="T694" s="138" t="str">
        <f t="shared" si="79"/>
        <v/>
      </c>
    </row>
    <row r="695" spans="13:20" x14ac:dyDescent="0.35">
      <c r="M695" s="122" t="str">
        <f t="shared" si="75"/>
        <v/>
      </c>
      <c r="N695" s="137" t="str">
        <f t="shared" si="73"/>
        <v/>
      </c>
      <c r="O695" s="134" t="str">
        <f t="shared" si="74"/>
        <v/>
      </c>
      <c r="P695" s="134"/>
      <c r="Q695" s="122" t="str">
        <f t="shared" si="76"/>
        <v/>
      </c>
      <c r="R695" s="134" t="str">
        <f t="shared" si="77"/>
        <v/>
      </c>
      <c r="S695" s="137" t="str">
        <f t="shared" si="78"/>
        <v/>
      </c>
      <c r="T695" s="138" t="str">
        <f t="shared" si="79"/>
        <v/>
      </c>
    </row>
    <row r="696" spans="13:20" x14ac:dyDescent="0.35">
      <c r="M696" s="122" t="str">
        <f t="shared" si="75"/>
        <v/>
      </c>
      <c r="N696" s="137" t="str">
        <f t="shared" si="73"/>
        <v/>
      </c>
      <c r="O696" s="134" t="str">
        <f t="shared" si="74"/>
        <v/>
      </c>
      <c r="P696" s="134"/>
      <c r="Q696" s="122" t="str">
        <f t="shared" si="76"/>
        <v/>
      </c>
      <c r="R696" s="134" t="str">
        <f t="shared" si="77"/>
        <v/>
      </c>
      <c r="S696" s="137" t="str">
        <f t="shared" si="78"/>
        <v/>
      </c>
      <c r="T696" s="138" t="str">
        <f t="shared" si="79"/>
        <v/>
      </c>
    </row>
    <row r="697" spans="13:20" x14ac:dyDescent="0.35">
      <c r="M697" s="122" t="str">
        <f t="shared" si="75"/>
        <v/>
      </c>
      <c r="N697" s="137" t="str">
        <f t="shared" si="73"/>
        <v/>
      </c>
      <c r="O697" s="134" t="str">
        <f t="shared" si="74"/>
        <v/>
      </c>
      <c r="P697" s="134"/>
      <c r="Q697" s="122" t="str">
        <f t="shared" si="76"/>
        <v/>
      </c>
      <c r="R697" s="134" t="str">
        <f t="shared" si="77"/>
        <v/>
      </c>
      <c r="S697" s="137" t="str">
        <f t="shared" si="78"/>
        <v/>
      </c>
      <c r="T697" s="138" t="str">
        <f t="shared" si="79"/>
        <v/>
      </c>
    </row>
    <row r="698" spans="13:20" x14ac:dyDescent="0.35">
      <c r="M698" s="122" t="str">
        <f t="shared" si="75"/>
        <v/>
      </c>
      <c r="N698" s="137" t="str">
        <f t="shared" si="73"/>
        <v/>
      </c>
      <c r="O698" s="134" t="str">
        <f t="shared" si="74"/>
        <v/>
      </c>
      <c r="P698" s="134"/>
      <c r="Q698" s="122" t="str">
        <f t="shared" si="76"/>
        <v/>
      </c>
      <c r="R698" s="134" t="str">
        <f t="shared" si="77"/>
        <v/>
      </c>
      <c r="S698" s="137" t="str">
        <f t="shared" si="78"/>
        <v/>
      </c>
      <c r="T698" s="138" t="str">
        <f t="shared" si="79"/>
        <v/>
      </c>
    </row>
    <row r="699" spans="13:20" x14ac:dyDescent="0.35">
      <c r="M699" s="122" t="str">
        <f t="shared" si="75"/>
        <v/>
      </c>
      <c r="N699" s="137" t="str">
        <f t="shared" si="73"/>
        <v/>
      </c>
      <c r="O699" s="134" t="str">
        <f t="shared" si="74"/>
        <v/>
      </c>
      <c r="P699" s="134"/>
      <c r="Q699" s="122" t="str">
        <f t="shared" si="76"/>
        <v/>
      </c>
      <c r="R699" s="134" t="str">
        <f t="shared" si="77"/>
        <v/>
      </c>
      <c r="S699" s="137" t="str">
        <f t="shared" si="78"/>
        <v/>
      </c>
      <c r="T699" s="138" t="str">
        <f t="shared" si="79"/>
        <v/>
      </c>
    </row>
    <row r="700" spans="13:20" x14ac:dyDescent="0.35">
      <c r="M700" s="122" t="str">
        <f t="shared" si="75"/>
        <v/>
      </c>
      <c r="N700" s="137" t="str">
        <f t="shared" si="73"/>
        <v/>
      </c>
      <c r="O700" s="134" t="str">
        <f t="shared" si="74"/>
        <v/>
      </c>
      <c r="P700" s="134"/>
      <c r="Q700" s="122" t="str">
        <f t="shared" si="76"/>
        <v/>
      </c>
      <c r="R700" s="134" t="str">
        <f t="shared" si="77"/>
        <v/>
      </c>
      <c r="S700" s="137" t="str">
        <f t="shared" si="78"/>
        <v/>
      </c>
      <c r="T700" s="138" t="str">
        <f t="shared" si="79"/>
        <v/>
      </c>
    </row>
    <row r="701" spans="13:20" x14ac:dyDescent="0.35">
      <c r="M701" s="122" t="str">
        <f t="shared" si="75"/>
        <v/>
      </c>
      <c r="N701" s="137" t="str">
        <f t="shared" si="73"/>
        <v/>
      </c>
      <c r="O701" s="134" t="str">
        <f t="shared" si="74"/>
        <v/>
      </c>
      <c r="P701" s="134"/>
      <c r="Q701" s="122" t="str">
        <f t="shared" si="76"/>
        <v/>
      </c>
      <c r="R701" s="134" t="str">
        <f t="shared" si="77"/>
        <v/>
      </c>
      <c r="S701" s="137" t="str">
        <f t="shared" si="78"/>
        <v/>
      </c>
      <c r="T701" s="138" t="str">
        <f t="shared" si="79"/>
        <v/>
      </c>
    </row>
    <row r="702" spans="13:20" x14ac:dyDescent="0.35">
      <c r="M702" s="122" t="str">
        <f t="shared" si="75"/>
        <v/>
      </c>
      <c r="N702" s="137" t="str">
        <f t="shared" si="73"/>
        <v/>
      </c>
      <c r="O702" s="134" t="str">
        <f t="shared" si="74"/>
        <v/>
      </c>
      <c r="P702" s="134"/>
      <c r="Q702" s="122" t="str">
        <f t="shared" si="76"/>
        <v/>
      </c>
      <c r="R702" s="134" t="str">
        <f t="shared" si="77"/>
        <v/>
      </c>
      <c r="S702" s="137" t="str">
        <f t="shared" si="78"/>
        <v/>
      </c>
      <c r="T702" s="138" t="str">
        <f t="shared" si="79"/>
        <v/>
      </c>
    </row>
    <row r="703" spans="13:20" x14ac:dyDescent="0.35">
      <c r="M703" s="122" t="str">
        <f t="shared" si="75"/>
        <v/>
      </c>
      <c r="N703" s="137" t="str">
        <f t="shared" si="73"/>
        <v/>
      </c>
      <c r="O703" s="134" t="str">
        <f t="shared" si="74"/>
        <v/>
      </c>
      <c r="P703" s="134"/>
      <c r="Q703" s="122" t="str">
        <f t="shared" si="76"/>
        <v/>
      </c>
      <c r="R703" s="134" t="str">
        <f t="shared" si="77"/>
        <v/>
      </c>
      <c r="S703" s="137" t="str">
        <f t="shared" si="78"/>
        <v/>
      </c>
      <c r="T703" s="138" t="str">
        <f t="shared" si="79"/>
        <v/>
      </c>
    </row>
    <row r="704" spans="13:20" x14ac:dyDescent="0.35">
      <c r="M704" s="122" t="str">
        <f t="shared" si="75"/>
        <v/>
      </c>
      <c r="N704" s="137" t="str">
        <f t="shared" si="73"/>
        <v/>
      </c>
      <c r="O704" s="134" t="str">
        <f t="shared" si="74"/>
        <v/>
      </c>
      <c r="P704" s="134"/>
      <c r="Q704" s="122" t="str">
        <f t="shared" si="76"/>
        <v/>
      </c>
      <c r="R704" s="134" t="str">
        <f t="shared" si="77"/>
        <v/>
      </c>
      <c r="S704" s="137" t="str">
        <f t="shared" si="78"/>
        <v/>
      </c>
      <c r="T704" s="138" t="str">
        <f t="shared" si="79"/>
        <v/>
      </c>
    </row>
    <row r="705" spans="13:20" x14ac:dyDescent="0.35">
      <c r="M705" s="122" t="str">
        <f t="shared" si="75"/>
        <v/>
      </c>
      <c r="N705" s="137" t="str">
        <f t="shared" si="73"/>
        <v/>
      </c>
      <c r="O705" s="134" t="str">
        <f t="shared" si="74"/>
        <v/>
      </c>
      <c r="P705" s="134"/>
      <c r="Q705" s="122" t="str">
        <f t="shared" si="76"/>
        <v/>
      </c>
      <c r="R705" s="134" t="str">
        <f t="shared" si="77"/>
        <v/>
      </c>
      <c r="S705" s="137" t="str">
        <f t="shared" si="78"/>
        <v/>
      </c>
      <c r="T705" s="138" t="str">
        <f t="shared" si="79"/>
        <v/>
      </c>
    </row>
    <row r="706" spans="13:20" x14ac:dyDescent="0.35">
      <c r="M706" s="122" t="str">
        <f t="shared" si="75"/>
        <v/>
      </c>
      <c r="N706" s="137" t="str">
        <f t="shared" si="73"/>
        <v/>
      </c>
      <c r="O706" s="134" t="str">
        <f t="shared" si="74"/>
        <v/>
      </c>
      <c r="P706" s="134"/>
      <c r="Q706" s="122" t="str">
        <f t="shared" si="76"/>
        <v/>
      </c>
      <c r="R706" s="134" t="str">
        <f t="shared" si="77"/>
        <v/>
      </c>
      <c r="S706" s="137" t="str">
        <f t="shared" si="78"/>
        <v/>
      </c>
      <c r="T706" s="138" t="str">
        <f t="shared" si="79"/>
        <v/>
      </c>
    </row>
    <row r="707" spans="13:20" x14ac:dyDescent="0.35">
      <c r="M707" s="122" t="str">
        <f t="shared" si="75"/>
        <v/>
      </c>
      <c r="N707" s="137" t="str">
        <f t="shared" si="73"/>
        <v/>
      </c>
      <c r="O707" s="134" t="str">
        <f t="shared" si="74"/>
        <v/>
      </c>
      <c r="P707" s="134"/>
      <c r="Q707" s="122" t="str">
        <f t="shared" si="76"/>
        <v/>
      </c>
      <c r="R707" s="134" t="str">
        <f t="shared" si="77"/>
        <v/>
      </c>
      <c r="S707" s="137" t="str">
        <f t="shared" si="78"/>
        <v/>
      </c>
      <c r="T707" s="138" t="str">
        <f t="shared" si="79"/>
        <v/>
      </c>
    </row>
    <row r="708" spans="13:20" x14ac:dyDescent="0.35">
      <c r="M708" s="122" t="str">
        <f t="shared" si="75"/>
        <v/>
      </c>
      <c r="N708" s="137" t="str">
        <f t="shared" si="73"/>
        <v/>
      </c>
      <c r="O708" s="134" t="str">
        <f t="shared" si="74"/>
        <v/>
      </c>
      <c r="P708" s="134"/>
      <c r="Q708" s="122" t="str">
        <f t="shared" si="76"/>
        <v/>
      </c>
      <c r="R708" s="134" t="str">
        <f t="shared" si="77"/>
        <v/>
      </c>
      <c r="S708" s="137" t="str">
        <f t="shared" si="78"/>
        <v/>
      </c>
      <c r="T708" s="138" t="str">
        <f t="shared" si="79"/>
        <v/>
      </c>
    </row>
    <row r="709" spans="13:20" x14ac:dyDescent="0.35">
      <c r="M709" s="122" t="str">
        <f t="shared" si="75"/>
        <v/>
      </c>
      <c r="N709" s="137" t="str">
        <f t="shared" ref="N709:N772" si="80">IF(M709&lt;&gt;"",INDEX(Grade,M709)+M709*0.000001,"")</f>
        <v/>
      </c>
      <c r="O709" s="134" t="str">
        <f t="shared" ref="O709:O772" si="81">IF(M709&lt;&gt;"",RANK(N709,grade___original,1),"")</f>
        <v/>
      </c>
      <c r="P709" s="134"/>
      <c r="Q709" s="122" t="str">
        <f t="shared" si="76"/>
        <v/>
      </c>
      <c r="R709" s="134" t="str">
        <f t="shared" si="77"/>
        <v/>
      </c>
      <c r="S709" s="137" t="str">
        <f t="shared" si="78"/>
        <v/>
      </c>
      <c r="T709" s="138" t="str">
        <f t="shared" si="79"/>
        <v/>
      </c>
    </row>
    <row r="710" spans="13:20" x14ac:dyDescent="0.35">
      <c r="M710" s="122" t="str">
        <f t="shared" ref="M710:M773" si="82">IF(M709&lt;&gt;"",IF(Number_of_participants&gt;=(M709+1),(M709+1),""),"")</f>
        <v/>
      </c>
      <c r="N710" s="137" t="str">
        <f t="shared" si="80"/>
        <v/>
      </c>
      <c r="O710" s="134" t="str">
        <f t="shared" si="81"/>
        <v/>
      </c>
      <c r="P710" s="134"/>
      <c r="Q710" s="122" t="str">
        <f t="shared" ref="Q710:Q773" si="83">IF(Q709&lt;&gt;"",IF(Number_of_participants&gt;=(Q709+1),(Q709+1),""),"")</f>
        <v/>
      </c>
      <c r="R710" s="134" t="str">
        <f t="shared" ref="R710:R773" si="84">IF(Q710&lt;&gt;"",VLOOKUP(Q710,$O$5:$Q$1004,3,FALSE),"")</f>
        <v/>
      </c>
      <c r="S710" s="137" t="str">
        <f t="shared" ref="S710:S773" si="85">IF(Q710&lt;&gt;"",ROUND(VLOOKUP(R710,$M$5:$N$1004,2,FALSE),4),"")</f>
        <v/>
      </c>
      <c r="T710" s="138" t="str">
        <f t="shared" ref="T710:T773" si="86">IF(Q710&lt;&gt;"",FLOOR(S710,1),"")</f>
        <v/>
      </c>
    </row>
    <row r="711" spans="13:20" x14ac:dyDescent="0.35">
      <c r="M711" s="122" t="str">
        <f t="shared" si="82"/>
        <v/>
      </c>
      <c r="N711" s="137" t="str">
        <f t="shared" si="80"/>
        <v/>
      </c>
      <c r="O711" s="134" t="str">
        <f t="shared" si="81"/>
        <v/>
      </c>
      <c r="P711" s="134"/>
      <c r="Q711" s="122" t="str">
        <f t="shared" si="83"/>
        <v/>
      </c>
      <c r="R711" s="134" t="str">
        <f t="shared" si="84"/>
        <v/>
      </c>
      <c r="S711" s="137" t="str">
        <f t="shared" si="85"/>
        <v/>
      </c>
      <c r="T711" s="138" t="str">
        <f t="shared" si="86"/>
        <v/>
      </c>
    </row>
    <row r="712" spans="13:20" x14ac:dyDescent="0.35">
      <c r="M712" s="122" t="str">
        <f t="shared" si="82"/>
        <v/>
      </c>
      <c r="N712" s="137" t="str">
        <f t="shared" si="80"/>
        <v/>
      </c>
      <c r="O712" s="134" t="str">
        <f t="shared" si="81"/>
        <v/>
      </c>
      <c r="P712" s="134"/>
      <c r="Q712" s="122" t="str">
        <f t="shared" si="83"/>
        <v/>
      </c>
      <c r="R712" s="134" t="str">
        <f t="shared" si="84"/>
        <v/>
      </c>
      <c r="S712" s="137" t="str">
        <f t="shared" si="85"/>
        <v/>
      </c>
      <c r="T712" s="138" t="str">
        <f t="shared" si="86"/>
        <v/>
      </c>
    </row>
    <row r="713" spans="13:20" x14ac:dyDescent="0.35">
      <c r="M713" s="122" t="str">
        <f t="shared" si="82"/>
        <v/>
      </c>
      <c r="N713" s="137" t="str">
        <f t="shared" si="80"/>
        <v/>
      </c>
      <c r="O713" s="134" t="str">
        <f t="shared" si="81"/>
        <v/>
      </c>
      <c r="P713" s="134"/>
      <c r="Q713" s="122" t="str">
        <f t="shared" si="83"/>
        <v/>
      </c>
      <c r="R713" s="134" t="str">
        <f t="shared" si="84"/>
        <v/>
      </c>
      <c r="S713" s="137" t="str">
        <f t="shared" si="85"/>
        <v/>
      </c>
      <c r="T713" s="138" t="str">
        <f t="shared" si="86"/>
        <v/>
      </c>
    </row>
    <row r="714" spans="13:20" x14ac:dyDescent="0.35">
      <c r="M714" s="122" t="str">
        <f t="shared" si="82"/>
        <v/>
      </c>
      <c r="N714" s="137" t="str">
        <f t="shared" si="80"/>
        <v/>
      </c>
      <c r="O714" s="134" t="str">
        <f t="shared" si="81"/>
        <v/>
      </c>
      <c r="P714" s="134"/>
      <c r="Q714" s="122" t="str">
        <f t="shared" si="83"/>
        <v/>
      </c>
      <c r="R714" s="134" t="str">
        <f t="shared" si="84"/>
        <v/>
      </c>
      <c r="S714" s="137" t="str">
        <f t="shared" si="85"/>
        <v/>
      </c>
      <c r="T714" s="138" t="str">
        <f t="shared" si="86"/>
        <v/>
      </c>
    </row>
    <row r="715" spans="13:20" x14ac:dyDescent="0.35">
      <c r="M715" s="122" t="str">
        <f t="shared" si="82"/>
        <v/>
      </c>
      <c r="N715" s="137" t="str">
        <f t="shared" si="80"/>
        <v/>
      </c>
      <c r="O715" s="134" t="str">
        <f t="shared" si="81"/>
        <v/>
      </c>
      <c r="P715" s="134"/>
      <c r="Q715" s="122" t="str">
        <f t="shared" si="83"/>
        <v/>
      </c>
      <c r="R715" s="134" t="str">
        <f t="shared" si="84"/>
        <v/>
      </c>
      <c r="S715" s="137" t="str">
        <f t="shared" si="85"/>
        <v/>
      </c>
      <c r="T715" s="138" t="str">
        <f t="shared" si="86"/>
        <v/>
      </c>
    </row>
    <row r="716" spans="13:20" x14ac:dyDescent="0.35">
      <c r="M716" s="122" t="str">
        <f t="shared" si="82"/>
        <v/>
      </c>
      <c r="N716" s="137" t="str">
        <f t="shared" si="80"/>
        <v/>
      </c>
      <c r="O716" s="134" t="str">
        <f t="shared" si="81"/>
        <v/>
      </c>
      <c r="P716" s="134"/>
      <c r="Q716" s="122" t="str">
        <f t="shared" si="83"/>
        <v/>
      </c>
      <c r="R716" s="134" t="str">
        <f t="shared" si="84"/>
        <v/>
      </c>
      <c r="S716" s="137" t="str">
        <f t="shared" si="85"/>
        <v/>
      </c>
      <c r="T716" s="138" t="str">
        <f t="shared" si="86"/>
        <v/>
      </c>
    </row>
    <row r="717" spans="13:20" x14ac:dyDescent="0.35">
      <c r="M717" s="122" t="str">
        <f t="shared" si="82"/>
        <v/>
      </c>
      <c r="N717" s="137" t="str">
        <f t="shared" si="80"/>
        <v/>
      </c>
      <c r="O717" s="134" t="str">
        <f t="shared" si="81"/>
        <v/>
      </c>
      <c r="P717" s="134"/>
      <c r="Q717" s="122" t="str">
        <f t="shared" si="83"/>
        <v/>
      </c>
      <c r="R717" s="134" t="str">
        <f t="shared" si="84"/>
        <v/>
      </c>
      <c r="S717" s="137" t="str">
        <f t="shared" si="85"/>
        <v/>
      </c>
      <c r="T717" s="138" t="str">
        <f t="shared" si="86"/>
        <v/>
      </c>
    </row>
    <row r="718" spans="13:20" x14ac:dyDescent="0.35">
      <c r="M718" s="122" t="str">
        <f t="shared" si="82"/>
        <v/>
      </c>
      <c r="N718" s="137" t="str">
        <f t="shared" si="80"/>
        <v/>
      </c>
      <c r="O718" s="134" t="str">
        <f t="shared" si="81"/>
        <v/>
      </c>
      <c r="P718" s="134"/>
      <c r="Q718" s="122" t="str">
        <f t="shared" si="83"/>
        <v/>
      </c>
      <c r="R718" s="134" t="str">
        <f t="shared" si="84"/>
        <v/>
      </c>
      <c r="S718" s="137" t="str">
        <f t="shared" si="85"/>
        <v/>
      </c>
      <c r="T718" s="138" t="str">
        <f t="shared" si="86"/>
        <v/>
      </c>
    </row>
    <row r="719" spans="13:20" x14ac:dyDescent="0.35">
      <c r="M719" s="122" t="str">
        <f t="shared" si="82"/>
        <v/>
      </c>
      <c r="N719" s="137" t="str">
        <f t="shared" si="80"/>
        <v/>
      </c>
      <c r="O719" s="134" t="str">
        <f t="shared" si="81"/>
        <v/>
      </c>
      <c r="P719" s="134"/>
      <c r="Q719" s="122" t="str">
        <f t="shared" si="83"/>
        <v/>
      </c>
      <c r="R719" s="134" t="str">
        <f t="shared" si="84"/>
        <v/>
      </c>
      <c r="S719" s="137" t="str">
        <f t="shared" si="85"/>
        <v/>
      </c>
      <c r="T719" s="138" t="str">
        <f t="shared" si="86"/>
        <v/>
      </c>
    </row>
    <row r="720" spans="13:20" x14ac:dyDescent="0.35">
      <c r="M720" s="122" t="str">
        <f t="shared" si="82"/>
        <v/>
      </c>
      <c r="N720" s="137" t="str">
        <f t="shared" si="80"/>
        <v/>
      </c>
      <c r="O720" s="134" t="str">
        <f t="shared" si="81"/>
        <v/>
      </c>
      <c r="P720" s="134"/>
      <c r="Q720" s="122" t="str">
        <f t="shared" si="83"/>
        <v/>
      </c>
      <c r="R720" s="134" t="str">
        <f t="shared" si="84"/>
        <v/>
      </c>
      <c r="S720" s="137" t="str">
        <f t="shared" si="85"/>
        <v/>
      </c>
      <c r="T720" s="138" t="str">
        <f t="shared" si="86"/>
        <v/>
      </c>
    </row>
    <row r="721" spans="13:20" x14ac:dyDescent="0.35">
      <c r="M721" s="122" t="str">
        <f t="shared" si="82"/>
        <v/>
      </c>
      <c r="N721" s="137" t="str">
        <f t="shared" si="80"/>
        <v/>
      </c>
      <c r="O721" s="134" t="str">
        <f t="shared" si="81"/>
        <v/>
      </c>
      <c r="P721" s="134"/>
      <c r="Q721" s="122" t="str">
        <f t="shared" si="83"/>
        <v/>
      </c>
      <c r="R721" s="134" t="str">
        <f t="shared" si="84"/>
        <v/>
      </c>
      <c r="S721" s="137" t="str">
        <f t="shared" si="85"/>
        <v/>
      </c>
      <c r="T721" s="138" t="str">
        <f t="shared" si="86"/>
        <v/>
      </c>
    </row>
    <row r="722" spans="13:20" x14ac:dyDescent="0.35">
      <c r="M722" s="122" t="str">
        <f t="shared" si="82"/>
        <v/>
      </c>
      <c r="N722" s="137" t="str">
        <f t="shared" si="80"/>
        <v/>
      </c>
      <c r="O722" s="134" t="str">
        <f t="shared" si="81"/>
        <v/>
      </c>
      <c r="P722" s="134"/>
      <c r="Q722" s="122" t="str">
        <f t="shared" si="83"/>
        <v/>
      </c>
      <c r="R722" s="134" t="str">
        <f t="shared" si="84"/>
        <v/>
      </c>
      <c r="S722" s="137" t="str">
        <f t="shared" si="85"/>
        <v/>
      </c>
      <c r="T722" s="138" t="str">
        <f t="shared" si="86"/>
        <v/>
      </c>
    </row>
    <row r="723" spans="13:20" x14ac:dyDescent="0.35">
      <c r="M723" s="122" t="str">
        <f t="shared" si="82"/>
        <v/>
      </c>
      <c r="N723" s="137" t="str">
        <f t="shared" si="80"/>
        <v/>
      </c>
      <c r="O723" s="134" t="str">
        <f t="shared" si="81"/>
        <v/>
      </c>
      <c r="P723" s="134"/>
      <c r="Q723" s="122" t="str">
        <f t="shared" si="83"/>
        <v/>
      </c>
      <c r="R723" s="134" t="str">
        <f t="shared" si="84"/>
        <v/>
      </c>
      <c r="S723" s="137" t="str">
        <f t="shared" si="85"/>
        <v/>
      </c>
      <c r="T723" s="138" t="str">
        <f t="shared" si="86"/>
        <v/>
      </c>
    </row>
    <row r="724" spans="13:20" x14ac:dyDescent="0.35">
      <c r="M724" s="122" t="str">
        <f t="shared" si="82"/>
        <v/>
      </c>
      <c r="N724" s="137" t="str">
        <f t="shared" si="80"/>
        <v/>
      </c>
      <c r="O724" s="134" t="str">
        <f t="shared" si="81"/>
        <v/>
      </c>
      <c r="P724" s="134"/>
      <c r="Q724" s="122" t="str">
        <f t="shared" si="83"/>
        <v/>
      </c>
      <c r="R724" s="134" t="str">
        <f t="shared" si="84"/>
        <v/>
      </c>
      <c r="S724" s="137" t="str">
        <f t="shared" si="85"/>
        <v/>
      </c>
      <c r="T724" s="138" t="str">
        <f t="shared" si="86"/>
        <v/>
      </c>
    </row>
    <row r="725" spans="13:20" x14ac:dyDescent="0.35">
      <c r="M725" s="122" t="str">
        <f t="shared" si="82"/>
        <v/>
      </c>
      <c r="N725" s="137" t="str">
        <f t="shared" si="80"/>
        <v/>
      </c>
      <c r="O725" s="134" t="str">
        <f t="shared" si="81"/>
        <v/>
      </c>
      <c r="P725" s="134"/>
      <c r="Q725" s="122" t="str">
        <f t="shared" si="83"/>
        <v/>
      </c>
      <c r="R725" s="134" t="str">
        <f t="shared" si="84"/>
        <v/>
      </c>
      <c r="S725" s="137" t="str">
        <f t="shared" si="85"/>
        <v/>
      </c>
      <c r="T725" s="138" t="str">
        <f t="shared" si="86"/>
        <v/>
      </c>
    </row>
    <row r="726" spans="13:20" x14ac:dyDescent="0.35">
      <c r="M726" s="122" t="str">
        <f t="shared" si="82"/>
        <v/>
      </c>
      <c r="N726" s="137" t="str">
        <f t="shared" si="80"/>
        <v/>
      </c>
      <c r="O726" s="134" t="str">
        <f t="shared" si="81"/>
        <v/>
      </c>
      <c r="P726" s="134"/>
      <c r="Q726" s="122" t="str">
        <f t="shared" si="83"/>
        <v/>
      </c>
      <c r="R726" s="134" t="str">
        <f t="shared" si="84"/>
        <v/>
      </c>
      <c r="S726" s="137" t="str">
        <f t="shared" si="85"/>
        <v/>
      </c>
      <c r="T726" s="138" t="str">
        <f t="shared" si="86"/>
        <v/>
      </c>
    </row>
    <row r="727" spans="13:20" x14ac:dyDescent="0.35">
      <c r="M727" s="122" t="str">
        <f t="shared" si="82"/>
        <v/>
      </c>
      <c r="N727" s="137" t="str">
        <f t="shared" si="80"/>
        <v/>
      </c>
      <c r="O727" s="134" t="str">
        <f t="shared" si="81"/>
        <v/>
      </c>
      <c r="P727" s="134"/>
      <c r="Q727" s="122" t="str">
        <f t="shared" si="83"/>
        <v/>
      </c>
      <c r="R727" s="134" t="str">
        <f t="shared" si="84"/>
        <v/>
      </c>
      <c r="S727" s="137" t="str">
        <f t="shared" si="85"/>
        <v/>
      </c>
      <c r="T727" s="138" t="str">
        <f t="shared" si="86"/>
        <v/>
      </c>
    </row>
    <row r="728" spans="13:20" x14ac:dyDescent="0.35">
      <c r="M728" s="122" t="str">
        <f t="shared" si="82"/>
        <v/>
      </c>
      <c r="N728" s="137" t="str">
        <f t="shared" si="80"/>
        <v/>
      </c>
      <c r="O728" s="134" t="str">
        <f t="shared" si="81"/>
        <v/>
      </c>
      <c r="P728" s="134"/>
      <c r="Q728" s="122" t="str">
        <f t="shared" si="83"/>
        <v/>
      </c>
      <c r="R728" s="134" t="str">
        <f t="shared" si="84"/>
        <v/>
      </c>
      <c r="S728" s="137" t="str">
        <f t="shared" si="85"/>
        <v/>
      </c>
      <c r="T728" s="138" t="str">
        <f t="shared" si="86"/>
        <v/>
      </c>
    </row>
    <row r="729" spans="13:20" x14ac:dyDescent="0.35">
      <c r="M729" s="122" t="str">
        <f t="shared" si="82"/>
        <v/>
      </c>
      <c r="N729" s="137" t="str">
        <f t="shared" si="80"/>
        <v/>
      </c>
      <c r="O729" s="134" t="str">
        <f t="shared" si="81"/>
        <v/>
      </c>
      <c r="P729" s="134"/>
      <c r="Q729" s="122" t="str">
        <f t="shared" si="83"/>
        <v/>
      </c>
      <c r="R729" s="134" t="str">
        <f t="shared" si="84"/>
        <v/>
      </c>
      <c r="S729" s="137" t="str">
        <f t="shared" si="85"/>
        <v/>
      </c>
      <c r="T729" s="138" t="str">
        <f t="shared" si="86"/>
        <v/>
      </c>
    </row>
    <row r="730" spans="13:20" x14ac:dyDescent="0.35">
      <c r="M730" s="122" t="str">
        <f t="shared" si="82"/>
        <v/>
      </c>
      <c r="N730" s="137" t="str">
        <f t="shared" si="80"/>
        <v/>
      </c>
      <c r="O730" s="134" t="str">
        <f t="shared" si="81"/>
        <v/>
      </c>
      <c r="P730" s="134"/>
      <c r="Q730" s="122" t="str">
        <f t="shared" si="83"/>
        <v/>
      </c>
      <c r="R730" s="134" t="str">
        <f t="shared" si="84"/>
        <v/>
      </c>
      <c r="S730" s="137" t="str">
        <f t="shared" si="85"/>
        <v/>
      </c>
      <c r="T730" s="138" t="str">
        <f t="shared" si="86"/>
        <v/>
      </c>
    </row>
    <row r="731" spans="13:20" x14ac:dyDescent="0.35">
      <c r="M731" s="122" t="str">
        <f t="shared" si="82"/>
        <v/>
      </c>
      <c r="N731" s="137" t="str">
        <f t="shared" si="80"/>
        <v/>
      </c>
      <c r="O731" s="134" t="str">
        <f t="shared" si="81"/>
        <v/>
      </c>
      <c r="P731" s="134"/>
      <c r="Q731" s="122" t="str">
        <f t="shared" si="83"/>
        <v/>
      </c>
      <c r="R731" s="134" t="str">
        <f t="shared" si="84"/>
        <v/>
      </c>
      <c r="S731" s="137" t="str">
        <f t="shared" si="85"/>
        <v/>
      </c>
      <c r="T731" s="138" t="str">
        <f t="shared" si="86"/>
        <v/>
      </c>
    </row>
    <row r="732" spans="13:20" x14ac:dyDescent="0.35">
      <c r="M732" s="122" t="str">
        <f t="shared" si="82"/>
        <v/>
      </c>
      <c r="N732" s="137" t="str">
        <f t="shared" si="80"/>
        <v/>
      </c>
      <c r="O732" s="134" t="str">
        <f t="shared" si="81"/>
        <v/>
      </c>
      <c r="P732" s="134"/>
      <c r="Q732" s="122" t="str">
        <f t="shared" si="83"/>
        <v/>
      </c>
      <c r="R732" s="134" t="str">
        <f t="shared" si="84"/>
        <v/>
      </c>
      <c r="S732" s="137" t="str">
        <f t="shared" si="85"/>
        <v/>
      </c>
      <c r="T732" s="138" t="str">
        <f t="shared" si="86"/>
        <v/>
      </c>
    </row>
    <row r="733" spans="13:20" x14ac:dyDescent="0.35">
      <c r="M733" s="122" t="str">
        <f t="shared" si="82"/>
        <v/>
      </c>
      <c r="N733" s="137" t="str">
        <f t="shared" si="80"/>
        <v/>
      </c>
      <c r="O733" s="134" t="str">
        <f t="shared" si="81"/>
        <v/>
      </c>
      <c r="P733" s="134"/>
      <c r="Q733" s="122" t="str">
        <f t="shared" si="83"/>
        <v/>
      </c>
      <c r="R733" s="134" t="str">
        <f t="shared" si="84"/>
        <v/>
      </c>
      <c r="S733" s="137" t="str">
        <f t="shared" si="85"/>
        <v/>
      </c>
      <c r="T733" s="138" t="str">
        <f t="shared" si="86"/>
        <v/>
      </c>
    </row>
    <row r="734" spans="13:20" x14ac:dyDescent="0.35">
      <c r="M734" s="122" t="str">
        <f t="shared" si="82"/>
        <v/>
      </c>
      <c r="N734" s="137" t="str">
        <f t="shared" si="80"/>
        <v/>
      </c>
      <c r="O734" s="134" t="str">
        <f t="shared" si="81"/>
        <v/>
      </c>
      <c r="P734" s="134"/>
      <c r="Q734" s="122" t="str">
        <f t="shared" si="83"/>
        <v/>
      </c>
      <c r="R734" s="134" t="str">
        <f t="shared" si="84"/>
        <v/>
      </c>
      <c r="S734" s="137" t="str">
        <f t="shared" si="85"/>
        <v/>
      </c>
      <c r="T734" s="138" t="str">
        <f t="shared" si="86"/>
        <v/>
      </c>
    </row>
    <row r="735" spans="13:20" x14ac:dyDescent="0.35">
      <c r="M735" s="122" t="str">
        <f t="shared" si="82"/>
        <v/>
      </c>
      <c r="N735" s="137" t="str">
        <f t="shared" si="80"/>
        <v/>
      </c>
      <c r="O735" s="134" t="str">
        <f t="shared" si="81"/>
        <v/>
      </c>
      <c r="P735" s="134"/>
      <c r="Q735" s="122" t="str">
        <f t="shared" si="83"/>
        <v/>
      </c>
      <c r="R735" s="134" t="str">
        <f t="shared" si="84"/>
        <v/>
      </c>
      <c r="S735" s="137" t="str">
        <f t="shared" si="85"/>
        <v/>
      </c>
      <c r="T735" s="138" t="str">
        <f t="shared" si="86"/>
        <v/>
      </c>
    </row>
    <row r="736" spans="13:20" x14ac:dyDescent="0.35">
      <c r="M736" s="122" t="str">
        <f t="shared" si="82"/>
        <v/>
      </c>
      <c r="N736" s="137" t="str">
        <f t="shared" si="80"/>
        <v/>
      </c>
      <c r="O736" s="134" t="str">
        <f t="shared" si="81"/>
        <v/>
      </c>
      <c r="P736" s="134"/>
      <c r="Q736" s="122" t="str">
        <f t="shared" si="83"/>
        <v/>
      </c>
      <c r="R736" s="134" t="str">
        <f t="shared" si="84"/>
        <v/>
      </c>
      <c r="S736" s="137" t="str">
        <f t="shared" si="85"/>
        <v/>
      </c>
      <c r="T736" s="138" t="str">
        <f t="shared" si="86"/>
        <v/>
      </c>
    </row>
    <row r="737" spans="13:20" x14ac:dyDescent="0.35">
      <c r="M737" s="122" t="str">
        <f t="shared" si="82"/>
        <v/>
      </c>
      <c r="N737" s="137" t="str">
        <f t="shared" si="80"/>
        <v/>
      </c>
      <c r="O737" s="134" t="str">
        <f t="shared" si="81"/>
        <v/>
      </c>
      <c r="P737" s="134"/>
      <c r="Q737" s="122" t="str">
        <f t="shared" si="83"/>
        <v/>
      </c>
      <c r="R737" s="134" t="str">
        <f t="shared" si="84"/>
        <v/>
      </c>
      <c r="S737" s="137" t="str">
        <f t="shared" si="85"/>
        <v/>
      </c>
      <c r="T737" s="138" t="str">
        <f t="shared" si="86"/>
        <v/>
      </c>
    </row>
    <row r="738" spans="13:20" x14ac:dyDescent="0.35">
      <c r="M738" s="122" t="str">
        <f t="shared" si="82"/>
        <v/>
      </c>
      <c r="N738" s="137" t="str">
        <f t="shared" si="80"/>
        <v/>
      </c>
      <c r="O738" s="134" t="str">
        <f t="shared" si="81"/>
        <v/>
      </c>
      <c r="P738" s="134"/>
      <c r="Q738" s="122" t="str">
        <f t="shared" si="83"/>
        <v/>
      </c>
      <c r="R738" s="134" t="str">
        <f t="shared" si="84"/>
        <v/>
      </c>
      <c r="S738" s="137" t="str">
        <f t="shared" si="85"/>
        <v/>
      </c>
      <c r="T738" s="138" t="str">
        <f t="shared" si="86"/>
        <v/>
      </c>
    </row>
    <row r="739" spans="13:20" x14ac:dyDescent="0.35">
      <c r="M739" s="122" t="str">
        <f t="shared" si="82"/>
        <v/>
      </c>
      <c r="N739" s="137" t="str">
        <f t="shared" si="80"/>
        <v/>
      </c>
      <c r="O739" s="134" t="str">
        <f t="shared" si="81"/>
        <v/>
      </c>
      <c r="P739" s="134"/>
      <c r="Q739" s="122" t="str">
        <f t="shared" si="83"/>
        <v/>
      </c>
      <c r="R739" s="134" t="str">
        <f t="shared" si="84"/>
        <v/>
      </c>
      <c r="S739" s="137" t="str">
        <f t="shared" si="85"/>
        <v/>
      </c>
      <c r="T739" s="138" t="str">
        <f t="shared" si="86"/>
        <v/>
      </c>
    </row>
    <row r="740" spans="13:20" x14ac:dyDescent="0.35">
      <c r="M740" s="122" t="str">
        <f t="shared" si="82"/>
        <v/>
      </c>
      <c r="N740" s="137" t="str">
        <f t="shared" si="80"/>
        <v/>
      </c>
      <c r="O740" s="134" t="str">
        <f t="shared" si="81"/>
        <v/>
      </c>
      <c r="P740" s="134"/>
      <c r="Q740" s="122" t="str">
        <f t="shared" si="83"/>
        <v/>
      </c>
      <c r="R740" s="134" t="str">
        <f t="shared" si="84"/>
        <v/>
      </c>
      <c r="S740" s="137" t="str">
        <f t="shared" si="85"/>
        <v/>
      </c>
      <c r="T740" s="138" t="str">
        <f t="shared" si="86"/>
        <v/>
      </c>
    </row>
    <row r="741" spans="13:20" x14ac:dyDescent="0.35">
      <c r="M741" s="122" t="str">
        <f t="shared" si="82"/>
        <v/>
      </c>
      <c r="N741" s="137" t="str">
        <f t="shared" si="80"/>
        <v/>
      </c>
      <c r="O741" s="134" t="str">
        <f t="shared" si="81"/>
        <v/>
      </c>
      <c r="P741" s="134"/>
      <c r="Q741" s="122" t="str">
        <f t="shared" si="83"/>
        <v/>
      </c>
      <c r="R741" s="134" t="str">
        <f t="shared" si="84"/>
        <v/>
      </c>
      <c r="S741" s="137" t="str">
        <f t="shared" si="85"/>
        <v/>
      </c>
      <c r="T741" s="138" t="str">
        <f t="shared" si="86"/>
        <v/>
      </c>
    </row>
    <row r="742" spans="13:20" x14ac:dyDescent="0.35">
      <c r="M742" s="122" t="str">
        <f t="shared" si="82"/>
        <v/>
      </c>
      <c r="N742" s="137" t="str">
        <f t="shared" si="80"/>
        <v/>
      </c>
      <c r="O742" s="134" t="str">
        <f t="shared" si="81"/>
        <v/>
      </c>
      <c r="P742" s="134"/>
      <c r="Q742" s="122" t="str">
        <f t="shared" si="83"/>
        <v/>
      </c>
      <c r="R742" s="134" t="str">
        <f t="shared" si="84"/>
        <v/>
      </c>
      <c r="S742" s="137" t="str">
        <f t="shared" si="85"/>
        <v/>
      </c>
      <c r="T742" s="138" t="str">
        <f t="shared" si="86"/>
        <v/>
      </c>
    </row>
    <row r="743" spans="13:20" x14ac:dyDescent="0.35">
      <c r="M743" s="122" t="str">
        <f t="shared" si="82"/>
        <v/>
      </c>
      <c r="N743" s="137" t="str">
        <f t="shared" si="80"/>
        <v/>
      </c>
      <c r="O743" s="134" t="str">
        <f t="shared" si="81"/>
        <v/>
      </c>
      <c r="P743" s="134"/>
      <c r="Q743" s="122" t="str">
        <f t="shared" si="83"/>
        <v/>
      </c>
      <c r="R743" s="134" t="str">
        <f t="shared" si="84"/>
        <v/>
      </c>
      <c r="S743" s="137" t="str">
        <f t="shared" si="85"/>
        <v/>
      </c>
      <c r="T743" s="138" t="str">
        <f t="shared" si="86"/>
        <v/>
      </c>
    </row>
    <row r="744" spans="13:20" x14ac:dyDescent="0.35">
      <c r="M744" s="122" t="str">
        <f t="shared" si="82"/>
        <v/>
      </c>
      <c r="N744" s="137" t="str">
        <f t="shared" si="80"/>
        <v/>
      </c>
      <c r="O744" s="134" t="str">
        <f t="shared" si="81"/>
        <v/>
      </c>
      <c r="P744" s="134"/>
      <c r="Q744" s="122" t="str">
        <f t="shared" si="83"/>
        <v/>
      </c>
      <c r="R744" s="134" t="str">
        <f t="shared" si="84"/>
        <v/>
      </c>
      <c r="S744" s="137" t="str">
        <f t="shared" si="85"/>
        <v/>
      </c>
      <c r="T744" s="138" t="str">
        <f t="shared" si="86"/>
        <v/>
      </c>
    </row>
    <row r="745" spans="13:20" x14ac:dyDescent="0.35">
      <c r="M745" s="122" t="str">
        <f t="shared" si="82"/>
        <v/>
      </c>
      <c r="N745" s="137" t="str">
        <f t="shared" si="80"/>
        <v/>
      </c>
      <c r="O745" s="134" t="str">
        <f t="shared" si="81"/>
        <v/>
      </c>
      <c r="P745" s="134"/>
      <c r="Q745" s="122" t="str">
        <f t="shared" si="83"/>
        <v/>
      </c>
      <c r="R745" s="134" t="str">
        <f t="shared" si="84"/>
        <v/>
      </c>
      <c r="S745" s="137" t="str">
        <f t="shared" si="85"/>
        <v/>
      </c>
      <c r="T745" s="138" t="str">
        <f t="shared" si="86"/>
        <v/>
      </c>
    </row>
    <row r="746" spans="13:20" x14ac:dyDescent="0.35">
      <c r="M746" s="122" t="str">
        <f t="shared" si="82"/>
        <v/>
      </c>
      <c r="N746" s="137" t="str">
        <f t="shared" si="80"/>
        <v/>
      </c>
      <c r="O746" s="134" t="str">
        <f t="shared" si="81"/>
        <v/>
      </c>
      <c r="P746" s="134"/>
      <c r="Q746" s="122" t="str">
        <f t="shared" si="83"/>
        <v/>
      </c>
      <c r="R746" s="134" t="str">
        <f t="shared" si="84"/>
        <v/>
      </c>
      <c r="S746" s="137" t="str">
        <f t="shared" si="85"/>
        <v/>
      </c>
      <c r="T746" s="138" t="str">
        <f t="shared" si="86"/>
        <v/>
      </c>
    </row>
    <row r="747" spans="13:20" x14ac:dyDescent="0.35">
      <c r="M747" s="122" t="str">
        <f t="shared" si="82"/>
        <v/>
      </c>
      <c r="N747" s="137" t="str">
        <f t="shared" si="80"/>
        <v/>
      </c>
      <c r="O747" s="134" t="str">
        <f t="shared" si="81"/>
        <v/>
      </c>
      <c r="P747" s="134"/>
      <c r="Q747" s="122" t="str">
        <f t="shared" si="83"/>
        <v/>
      </c>
      <c r="R747" s="134" t="str">
        <f t="shared" si="84"/>
        <v/>
      </c>
      <c r="S747" s="137" t="str">
        <f t="shared" si="85"/>
        <v/>
      </c>
      <c r="T747" s="138" t="str">
        <f t="shared" si="86"/>
        <v/>
      </c>
    </row>
    <row r="748" spans="13:20" x14ac:dyDescent="0.35">
      <c r="M748" s="122" t="str">
        <f t="shared" si="82"/>
        <v/>
      </c>
      <c r="N748" s="137" t="str">
        <f t="shared" si="80"/>
        <v/>
      </c>
      <c r="O748" s="134" t="str">
        <f t="shared" si="81"/>
        <v/>
      </c>
      <c r="P748" s="134"/>
      <c r="Q748" s="122" t="str">
        <f t="shared" si="83"/>
        <v/>
      </c>
      <c r="R748" s="134" t="str">
        <f t="shared" si="84"/>
        <v/>
      </c>
      <c r="S748" s="137" t="str">
        <f t="shared" si="85"/>
        <v/>
      </c>
      <c r="T748" s="138" t="str">
        <f t="shared" si="86"/>
        <v/>
      </c>
    </row>
    <row r="749" spans="13:20" x14ac:dyDescent="0.35">
      <c r="M749" s="122" t="str">
        <f t="shared" si="82"/>
        <v/>
      </c>
      <c r="N749" s="137" t="str">
        <f t="shared" si="80"/>
        <v/>
      </c>
      <c r="O749" s="134" t="str">
        <f t="shared" si="81"/>
        <v/>
      </c>
      <c r="P749" s="134"/>
      <c r="Q749" s="122" t="str">
        <f t="shared" si="83"/>
        <v/>
      </c>
      <c r="R749" s="134" t="str">
        <f t="shared" si="84"/>
        <v/>
      </c>
      <c r="S749" s="137" t="str">
        <f t="shared" si="85"/>
        <v/>
      </c>
      <c r="T749" s="138" t="str">
        <f t="shared" si="86"/>
        <v/>
      </c>
    </row>
    <row r="750" spans="13:20" x14ac:dyDescent="0.35">
      <c r="M750" s="122" t="str">
        <f t="shared" si="82"/>
        <v/>
      </c>
      <c r="N750" s="137" t="str">
        <f t="shared" si="80"/>
        <v/>
      </c>
      <c r="O750" s="134" t="str">
        <f t="shared" si="81"/>
        <v/>
      </c>
      <c r="P750" s="134"/>
      <c r="Q750" s="122" t="str">
        <f t="shared" si="83"/>
        <v/>
      </c>
      <c r="R750" s="134" t="str">
        <f t="shared" si="84"/>
        <v/>
      </c>
      <c r="S750" s="137" t="str">
        <f t="shared" si="85"/>
        <v/>
      </c>
      <c r="T750" s="138" t="str">
        <f t="shared" si="86"/>
        <v/>
      </c>
    </row>
    <row r="751" spans="13:20" x14ac:dyDescent="0.35">
      <c r="M751" s="122" t="str">
        <f t="shared" si="82"/>
        <v/>
      </c>
      <c r="N751" s="137" t="str">
        <f t="shared" si="80"/>
        <v/>
      </c>
      <c r="O751" s="134" t="str">
        <f t="shared" si="81"/>
        <v/>
      </c>
      <c r="P751" s="134"/>
      <c r="Q751" s="122" t="str">
        <f t="shared" si="83"/>
        <v/>
      </c>
      <c r="R751" s="134" t="str">
        <f t="shared" si="84"/>
        <v/>
      </c>
      <c r="S751" s="137" t="str">
        <f t="shared" si="85"/>
        <v/>
      </c>
      <c r="T751" s="138" t="str">
        <f t="shared" si="86"/>
        <v/>
      </c>
    </row>
    <row r="752" spans="13:20" x14ac:dyDescent="0.35">
      <c r="M752" s="122" t="str">
        <f t="shared" si="82"/>
        <v/>
      </c>
      <c r="N752" s="137" t="str">
        <f t="shared" si="80"/>
        <v/>
      </c>
      <c r="O752" s="134" t="str">
        <f t="shared" si="81"/>
        <v/>
      </c>
      <c r="P752" s="134"/>
      <c r="Q752" s="122" t="str">
        <f t="shared" si="83"/>
        <v/>
      </c>
      <c r="R752" s="134" t="str">
        <f t="shared" si="84"/>
        <v/>
      </c>
      <c r="S752" s="137" t="str">
        <f t="shared" si="85"/>
        <v/>
      </c>
      <c r="T752" s="138" t="str">
        <f t="shared" si="86"/>
        <v/>
      </c>
    </row>
    <row r="753" spans="13:20" x14ac:dyDescent="0.35">
      <c r="M753" s="122" t="str">
        <f t="shared" si="82"/>
        <v/>
      </c>
      <c r="N753" s="137" t="str">
        <f t="shared" si="80"/>
        <v/>
      </c>
      <c r="O753" s="134" t="str">
        <f t="shared" si="81"/>
        <v/>
      </c>
      <c r="P753" s="134"/>
      <c r="Q753" s="122" t="str">
        <f t="shared" si="83"/>
        <v/>
      </c>
      <c r="R753" s="134" t="str">
        <f t="shared" si="84"/>
        <v/>
      </c>
      <c r="S753" s="137" t="str">
        <f t="shared" si="85"/>
        <v/>
      </c>
      <c r="T753" s="138" t="str">
        <f t="shared" si="86"/>
        <v/>
      </c>
    </row>
    <row r="754" spans="13:20" x14ac:dyDescent="0.35">
      <c r="M754" s="122" t="str">
        <f t="shared" si="82"/>
        <v/>
      </c>
      <c r="N754" s="137" t="str">
        <f t="shared" si="80"/>
        <v/>
      </c>
      <c r="O754" s="134" t="str">
        <f t="shared" si="81"/>
        <v/>
      </c>
      <c r="P754" s="134"/>
      <c r="Q754" s="122" t="str">
        <f t="shared" si="83"/>
        <v/>
      </c>
      <c r="R754" s="134" t="str">
        <f t="shared" si="84"/>
        <v/>
      </c>
      <c r="S754" s="137" t="str">
        <f t="shared" si="85"/>
        <v/>
      </c>
      <c r="T754" s="138" t="str">
        <f t="shared" si="86"/>
        <v/>
      </c>
    </row>
    <row r="755" spans="13:20" x14ac:dyDescent="0.35">
      <c r="M755" s="122" t="str">
        <f t="shared" si="82"/>
        <v/>
      </c>
      <c r="N755" s="137" t="str">
        <f t="shared" si="80"/>
        <v/>
      </c>
      <c r="O755" s="134" t="str">
        <f t="shared" si="81"/>
        <v/>
      </c>
      <c r="P755" s="134"/>
      <c r="Q755" s="122" t="str">
        <f t="shared" si="83"/>
        <v/>
      </c>
      <c r="R755" s="134" t="str">
        <f t="shared" si="84"/>
        <v/>
      </c>
      <c r="S755" s="137" t="str">
        <f t="shared" si="85"/>
        <v/>
      </c>
      <c r="T755" s="138" t="str">
        <f t="shared" si="86"/>
        <v/>
      </c>
    </row>
    <row r="756" spans="13:20" x14ac:dyDescent="0.35">
      <c r="M756" s="122" t="str">
        <f t="shared" si="82"/>
        <v/>
      </c>
      <c r="N756" s="137" t="str">
        <f t="shared" si="80"/>
        <v/>
      </c>
      <c r="O756" s="134" t="str">
        <f t="shared" si="81"/>
        <v/>
      </c>
      <c r="P756" s="134"/>
      <c r="Q756" s="122" t="str">
        <f t="shared" si="83"/>
        <v/>
      </c>
      <c r="R756" s="134" t="str">
        <f t="shared" si="84"/>
        <v/>
      </c>
      <c r="S756" s="137" t="str">
        <f t="shared" si="85"/>
        <v/>
      </c>
      <c r="T756" s="138" t="str">
        <f t="shared" si="86"/>
        <v/>
      </c>
    </row>
    <row r="757" spans="13:20" x14ac:dyDescent="0.35">
      <c r="M757" s="122" t="str">
        <f t="shared" si="82"/>
        <v/>
      </c>
      <c r="N757" s="137" t="str">
        <f t="shared" si="80"/>
        <v/>
      </c>
      <c r="O757" s="134" t="str">
        <f t="shared" si="81"/>
        <v/>
      </c>
      <c r="P757" s="134"/>
      <c r="Q757" s="122" t="str">
        <f t="shared" si="83"/>
        <v/>
      </c>
      <c r="R757" s="134" t="str">
        <f t="shared" si="84"/>
        <v/>
      </c>
      <c r="S757" s="137" t="str">
        <f t="shared" si="85"/>
        <v/>
      </c>
      <c r="T757" s="138" t="str">
        <f t="shared" si="86"/>
        <v/>
      </c>
    </row>
    <row r="758" spans="13:20" x14ac:dyDescent="0.35">
      <c r="M758" s="122" t="str">
        <f t="shared" si="82"/>
        <v/>
      </c>
      <c r="N758" s="137" t="str">
        <f t="shared" si="80"/>
        <v/>
      </c>
      <c r="O758" s="134" t="str">
        <f t="shared" si="81"/>
        <v/>
      </c>
      <c r="P758" s="134"/>
      <c r="Q758" s="122" t="str">
        <f t="shared" si="83"/>
        <v/>
      </c>
      <c r="R758" s="134" t="str">
        <f t="shared" si="84"/>
        <v/>
      </c>
      <c r="S758" s="137" t="str">
        <f t="shared" si="85"/>
        <v/>
      </c>
      <c r="T758" s="138" t="str">
        <f t="shared" si="86"/>
        <v/>
      </c>
    </row>
    <row r="759" spans="13:20" x14ac:dyDescent="0.35">
      <c r="M759" s="122" t="str">
        <f t="shared" si="82"/>
        <v/>
      </c>
      <c r="N759" s="137" t="str">
        <f t="shared" si="80"/>
        <v/>
      </c>
      <c r="O759" s="134" t="str">
        <f t="shared" si="81"/>
        <v/>
      </c>
      <c r="P759" s="134"/>
      <c r="Q759" s="122" t="str">
        <f t="shared" si="83"/>
        <v/>
      </c>
      <c r="R759" s="134" t="str">
        <f t="shared" si="84"/>
        <v/>
      </c>
      <c r="S759" s="137" t="str">
        <f t="shared" si="85"/>
        <v/>
      </c>
      <c r="T759" s="138" t="str">
        <f t="shared" si="86"/>
        <v/>
      </c>
    </row>
    <row r="760" spans="13:20" x14ac:dyDescent="0.35">
      <c r="M760" s="122" t="str">
        <f t="shared" si="82"/>
        <v/>
      </c>
      <c r="N760" s="137" t="str">
        <f t="shared" si="80"/>
        <v/>
      </c>
      <c r="O760" s="134" t="str">
        <f t="shared" si="81"/>
        <v/>
      </c>
      <c r="P760" s="134"/>
      <c r="Q760" s="122" t="str">
        <f t="shared" si="83"/>
        <v/>
      </c>
      <c r="R760" s="134" t="str">
        <f t="shared" si="84"/>
        <v/>
      </c>
      <c r="S760" s="137" t="str">
        <f t="shared" si="85"/>
        <v/>
      </c>
      <c r="T760" s="138" t="str">
        <f t="shared" si="86"/>
        <v/>
      </c>
    </row>
    <row r="761" spans="13:20" x14ac:dyDescent="0.35">
      <c r="M761" s="122" t="str">
        <f t="shared" si="82"/>
        <v/>
      </c>
      <c r="N761" s="137" t="str">
        <f t="shared" si="80"/>
        <v/>
      </c>
      <c r="O761" s="134" t="str">
        <f t="shared" si="81"/>
        <v/>
      </c>
      <c r="P761" s="134"/>
      <c r="Q761" s="122" t="str">
        <f t="shared" si="83"/>
        <v/>
      </c>
      <c r="R761" s="134" t="str">
        <f t="shared" si="84"/>
        <v/>
      </c>
      <c r="S761" s="137" t="str">
        <f t="shared" si="85"/>
        <v/>
      </c>
      <c r="T761" s="138" t="str">
        <f t="shared" si="86"/>
        <v/>
      </c>
    </row>
    <row r="762" spans="13:20" x14ac:dyDescent="0.35">
      <c r="M762" s="122" t="str">
        <f t="shared" si="82"/>
        <v/>
      </c>
      <c r="N762" s="137" t="str">
        <f t="shared" si="80"/>
        <v/>
      </c>
      <c r="O762" s="134" t="str">
        <f t="shared" si="81"/>
        <v/>
      </c>
      <c r="P762" s="134"/>
      <c r="Q762" s="122" t="str">
        <f t="shared" si="83"/>
        <v/>
      </c>
      <c r="R762" s="134" t="str">
        <f t="shared" si="84"/>
        <v/>
      </c>
      <c r="S762" s="137" t="str">
        <f t="shared" si="85"/>
        <v/>
      </c>
      <c r="T762" s="138" t="str">
        <f t="shared" si="86"/>
        <v/>
      </c>
    </row>
    <row r="763" spans="13:20" x14ac:dyDescent="0.35">
      <c r="M763" s="122" t="str">
        <f t="shared" si="82"/>
        <v/>
      </c>
      <c r="N763" s="137" t="str">
        <f t="shared" si="80"/>
        <v/>
      </c>
      <c r="O763" s="134" t="str">
        <f t="shared" si="81"/>
        <v/>
      </c>
      <c r="P763" s="134"/>
      <c r="Q763" s="122" t="str">
        <f t="shared" si="83"/>
        <v/>
      </c>
      <c r="R763" s="134" t="str">
        <f t="shared" si="84"/>
        <v/>
      </c>
      <c r="S763" s="137" t="str">
        <f t="shared" si="85"/>
        <v/>
      </c>
      <c r="T763" s="138" t="str">
        <f t="shared" si="86"/>
        <v/>
      </c>
    </row>
    <row r="764" spans="13:20" x14ac:dyDescent="0.35">
      <c r="M764" s="122" t="str">
        <f t="shared" si="82"/>
        <v/>
      </c>
      <c r="N764" s="137" t="str">
        <f t="shared" si="80"/>
        <v/>
      </c>
      <c r="O764" s="134" t="str">
        <f t="shared" si="81"/>
        <v/>
      </c>
      <c r="P764" s="134"/>
      <c r="Q764" s="122" t="str">
        <f t="shared" si="83"/>
        <v/>
      </c>
      <c r="R764" s="134" t="str">
        <f t="shared" si="84"/>
        <v/>
      </c>
      <c r="S764" s="137" t="str">
        <f t="shared" si="85"/>
        <v/>
      </c>
      <c r="T764" s="138" t="str">
        <f t="shared" si="86"/>
        <v/>
      </c>
    </row>
    <row r="765" spans="13:20" x14ac:dyDescent="0.35">
      <c r="M765" s="122" t="str">
        <f t="shared" si="82"/>
        <v/>
      </c>
      <c r="N765" s="137" t="str">
        <f t="shared" si="80"/>
        <v/>
      </c>
      <c r="O765" s="134" t="str">
        <f t="shared" si="81"/>
        <v/>
      </c>
      <c r="P765" s="134"/>
      <c r="Q765" s="122" t="str">
        <f t="shared" si="83"/>
        <v/>
      </c>
      <c r="R765" s="134" t="str">
        <f t="shared" si="84"/>
        <v/>
      </c>
      <c r="S765" s="137" t="str">
        <f t="shared" si="85"/>
        <v/>
      </c>
      <c r="T765" s="138" t="str">
        <f t="shared" si="86"/>
        <v/>
      </c>
    </row>
    <row r="766" spans="13:20" x14ac:dyDescent="0.35">
      <c r="M766" s="122" t="str">
        <f t="shared" si="82"/>
        <v/>
      </c>
      <c r="N766" s="137" t="str">
        <f t="shared" si="80"/>
        <v/>
      </c>
      <c r="O766" s="134" t="str">
        <f t="shared" si="81"/>
        <v/>
      </c>
      <c r="P766" s="134"/>
      <c r="Q766" s="122" t="str">
        <f t="shared" si="83"/>
        <v/>
      </c>
      <c r="R766" s="134" t="str">
        <f t="shared" si="84"/>
        <v/>
      </c>
      <c r="S766" s="137" t="str">
        <f t="shared" si="85"/>
        <v/>
      </c>
      <c r="T766" s="138" t="str">
        <f t="shared" si="86"/>
        <v/>
      </c>
    </row>
    <row r="767" spans="13:20" x14ac:dyDescent="0.35">
      <c r="M767" s="122" t="str">
        <f t="shared" si="82"/>
        <v/>
      </c>
      <c r="N767" s="137" t="str">
        <f t="shared" si="80"/>
        <v/>
      </c>
      <c r="O767" s="134" t="str">
        <f t="shared" si="81"/>
        <v/>
      </c>
      <c r="P767" s="134"/>
      <c r="Q767" s="122" t="str">
        <f t="shared" si="83"/>
        <v/>
      </c>
      <c r="R767" s="134" t="str">
        <f t="shared" si="84"/>
        <v/>
      </c>
      <c r="S767" s="137" t="str">
        <f t="shared" si="85"/>
        <v/>
      </c>
      <c r="T767" s="138" t="str">
        <f t="shared" si="86"/>
        <v/>
      </c>
    </row>
    <row r="768" spans="13:20" x14ac:dyDescent="0.35">
      <c r="M768" s="122" t="str">
        <f t="shared" si="82"/>
        <v/>
      </c>
      <c r="N768" s="137" t="str">
        <f t="shared" si="80"/>
        <v/>
      </c>
      <c r="O768" s="134" t="str">
        <f t="shared" si="81"/>
        <v/>
      </c>
      <c r="P768" s="134"/>
      <c r="Q768" s="122" t="str">
        <f t="shared" si="83"/>
        <v/>
      </c>
      <c r="R768" s="134" t="str">
        <f t="shared" si="84"/>
        <v/>
      </c>
      <c r="S768" s="137" t="str">
        <f t="shared" si="85"/>
        <v/>
      </c>
      <c r="T768" s="138" t="str">
        <f t="shared" si="86"/>
        <v/>
      </c>
    </row>
    <row r="769" spans="13:20" x14ac:dyDescent="0.35">
      <c r="M769" s="122" t="str">
        <f t="shared" si="82"/>
        <v/>
      </c>
      <c r="N769" s="137" t="str">
        <f t="shared" si="80"/>
        <v/>
      </c>
      <c r="O769" s="134" t="str">
        <f t="shared" si="81"/>
        <v/>
      </c>
      <c r="P769" s="134"/>
      <c r="Q769" s="122" t="str">
        <f t="shared" si="83"/>
        <v/>
      </c>
      <c r="R769" s="134" t="str">
        <f t="shared" si="84"/>
        <v/>
      </c>
      <c r="S769" s="137" t="str">
        <f t="shared" si="85"/>
        <v/>
      </c>
      <c r="T769" s="138" t="str">
        <f t="shared" si="86"/>
        <v/>
      </c>
    </row>
    <row r="770" spans="13:20" x14ac:dyDescent="0.35">
      <c r="M770" s="122" t="str">
        <f t="shared" si="82"/>
        <v/>
      </c>
      <c r="N770" s="137" t="str">
        <f t="shared" si="80"/>
        <v/>
      </c>
      <c r="O770" s="134" t="str">
        <f t="shared" si="81"/>
        <v/>
      </c>
      <c r="P770" s="134"/>
      <c r="Q770" s="122" t="str">
        <f t="shared" si="83"/>
        <v/>
      </c>
      <c r="R770" s="134" t="str">
        <f t="shared" si="84"/>
        <v/>
      </c>
      <c r="S770" s="137" t="str">
        <f t="shared" si="85"/>
        <v/>
      </c>
      <c r="T770" s="138" t="str">
        <f t="shared" si="86"/>
        <v/>
      </c>
    </row>
    <row r="771" spans="13:20" x14ac:dyDescent="0.35">
      <c r="M771" s="122" t="str">
        <f t="shared" si="82"/>
        <v/>
      </c>
      <c r="N771" s="137" t="str">
        <f t="shared" si="80"/>
        <v/>
      </c>
      <c r="O771" s="134" t="str">
        <f t="shared" si="81"/>
        <v/>
      </c>
      <c r="P771" s="134"/>
      <c r="Q771" s="122" t="str">
        <f t="shared" si="83"/>
        <v/>
      </c>
      <c r="R771" s="134" t="str">
        <f t="shared" si="84"/>
        <v/>
      </c>
      <c r="S771" s="137" t="str">
        <f t="shared" si="85"/>
        <v/>
      </c>
      <c r="T771" s="138" t="str">
        <f t="shared" si="86"/>
        <v/>
      </c>
    </row>
    <row r="772" spans="13:20" x14ac:dyDescent="0.35">
      <c r="M772" s="122" t="str">
        <f t="shared" si="82"/>
        <v/>
      </c>
      <c r="N772" s="137" t="str">
        <f t="shared" si="80"/>
        <v/>
      </c>
      <c r="O772" s="134" t="str">
        <f t="shared" si="81"/>
        <v/>
      </c>
      <c r="P772" s="134"/>
      <c r="Q772" s="122" t="str">
        <f t="shared" si="83"/>
        <v/>
      </c>
      <c r="R772" s="134" t="str">
        <f t="shared" si="84"/>
        <v/>
      </c>
      <c r="S772" s="137" t="str">
        <f t="shared" si="85"/>
        <v/>
      </c>
      <c r="T772" s="138" t="str">
        <f t="shared" si="86"/>
        <v/>
      </c>
    </row>
    <row r="773" spans="13:20" x14ac:dyDescent="0.35">
      <c r="M773" s="122" t="str">
        <f t="shared" si="82"/>
        <v/>
      </c>
      <c r="N773" s="137" t="str">
        <f t="shared" ref="N773:N836" si="87">IF(M773&lt;&gt;"",INDEX(Grade,M773)+M773*0.000001,"")</f>
        <v/>
      </c>
      <c r="O773" s="134" t="str">
        <f t="shared" ref="O773:O836" si="88">IF(M773&lt;&gt;"",RANK(N773,grade___original,1),"")</f>
        <v/>
      </c>
      <c r="P773" s="134"/>
      <c r="Q773" s="122" t="str">
        <f t="shared" si="83"/>
        <v/>
      </c>
      <c r="R773" s="134" t="str">
        <f t="shared" si="84"/>
        <v/>
      </c>
      <c r="S773" s="137" t="str">
        <f t="shared" si="85"/>
        <v/>
      </c>
      <c r="T773" s="138" t="str">
        <f t="shared" si="86"/>
        <v/>
      </c>
    </row>
    <row r="774" spans="13:20" x14ac:dyDescent="0.35">
      <c r="M774" s="122" t="str">
        <f t="shared" ref="M774:M837" si="89">IF(M773&lt;&gt;"",IF(Number_of_participants&gt;=(M773+1),(M773+1),""),"")</f>
        <v/>
      </c>
      <c r="N774" s="137" t="str">
        <f t="shared" si="87"/>
        <v/>
      </c>
      <c r="O774" s="134" t="str">
        <f t="shared" si="88"/>
        <v/>
      </c>
      <c r="P774" s="134"/>
      <c r="Q774" s="122" t="str">
        <f t="shared" ref="Q774:Q837" si="90">IF(Q773&lt;&gt;"",IF(Number_of_participants&gt;=(Q773+1),(Q773+1),""),"")</f>
        <v/>
      </c>
      <c r="R774" s="134" t="str">
        <f t="shared" ref="R774:R837" si="91">IF(Q774&lt;&gt;"",VLOOKUP(Q774,$O$5:$Q$1004,3,FALSE),"")</f>
        <v/>
      </c>
      <c r="S774" s="137" t="str">
        <f t="shared" ref="S774:S837" si="92">IF(Q774&lt;&gt;"",ROUND(VLOOKUP(R774,$M$5:$N$1004,2,FALSE),4),"")</f>
        <v/>
      </c>
      <c r="T774" s="138" t="str">
        <f t="shared" ref="T774:T837" si="93">IF(Q774&lt;&gt;"",FLOOR(S774,1),"")</f>
        <v/>
      </c>
    </row>
    <row r="775" spans="13:20" x14ac:dyDescent="0.35">
      <c r="M775" s="122" t="str">
        <f t="shared" si="89"/>
        <v/>
      </c>
      <c r="N775" s="137" t="str">
        <f t="shared" si="87"/>
        <v/>
      </c>
      <c r="O775" s="134" t="str">
        <f t="shared" si="88"/>
        <v/>
      </c>
      <c r="P775" s="134"/>
      <c r="Q775" s="122" t="str">
        <f t="shared" si="90"/>
        <v/>
      </c>
      <c r="R775" s="134" t="str">
        <f t="shared" si="91"/>
        <v/>
      </c>
      <c r="S775" s="137" t="str">
        <f t="shared" si="92"/>
        <v/>
      </c>
      <c r="T775" s="138" t="str">
        <f t="shared" si="93"/>
        <v/>
      </c>
    </row>
    <row r="776" spans="13:20" x14ac:dyDescent="0.35">
      <c r="M776" s="122" t="str">
        <f t="shared" si="89"/>
        <v/>
      </c>
      <c r="N776" s="137" t="str">
        <f t="shared" si="87"/>
        <v/>
      </c>
      <c r="O776" s="134" t="str">
        <f t="shared" si="88"/>
        <v/>
      </c>
      <c r="P776" s="134"/>
      <c r="Q776" s="122" t="str">
        <f t="shared" si="90"/>
        <v/>
      </c>
      <c r="R776" s="134" t="str">
        <f t="shared" si="91"/>
        <v/>
      </c>
      <c r="S776" s="137" t="str">
        <f t="shared" si="92"/>
        <v/>
      </c>
      <c r="T776" s="138" t="str">
        <f t="shared" si="93"/>
        <v/>
      </c>
    </row>
    <row r="777" spans="13:20" x14ac:dyDescent="0.35">
      <c r="M777" s="122" t="str">
        <f t="shared" si="89"/>
        <v/>
      </c>
      <c r="N777" s="137" t="str">
        <f t="shared" si="87"/>
        <v/>
      </c>
      <c r="O777" s="134" t="str">
        <f t="shared" si="88"/>
        <v/>
      </c>
      <c r="P777" s="134"/>
      <c r="Q777" s="122" t="str">
        <f t="shared" si="90"/>
        <v/>
      </c>
      <c r="R777" s="134" t="str">
        <f t="shared" si="91"/>
        <v/>
      </c>
      <c r="S777" s="137" t="str">
        <f t="shared" si="92"/>
        <v/>
      </c>
      <c r="T777" s="138" t="str">
        <f t="shared" si="93"/>
        <v/>
      </c>
    </row>
    <row r="778" spans="13:20" x14ac:dyDescent="0.35">
      <c r="M778" s="122" t="str">
        <f t="shared" si="89"/>
        <v/>
      </c>
      <c r="N778" s="137" t="str">
        <f t="shared" si="87"/>
        <v/>
      </c>
      <c r="O778" s="134" t="str">
        <f t="shared" si="88"/>
        <v/>
      </c>
      <c r="P778" s="134"/>
      <c r="Q778" s="122" t="str">
        <f t="shared" si="90"/>
        <v/>
      </c>
      <c r="R778" s="134" t="str">
        <f t="shared" si="91"/>
        <v/>
      </c>
      <c r="S778" s="137" t="str">
        <f t="shared" si="92"/>
        <v/>
      </c>
      <c r="T778" s="138" t="str">
        <f t="shared" si="93"/>
        <v/>
      </c>
    </row>
    <row r="779" spans="13:20" x14ac:dyDescent="0.35">
      <c r="M779" s="122" t="str">
        <f t="shared" si="89"/>
        <v/>
      </c>
      <c r="N779" s="137" t="str">
        <f t="shared" si="87"/>
        <v/>
      </c>
      <c r="O779" s="134" t="str">
        <f t="shared" si="88"/>
        <v/>
      </c>
      <c r="P779" s="134"/>
      <c r="Q779" s="122" t="str">
        <f t="shared" si="90"/>
        <v/>
      </c>
      <c r="R779" s="134" t="str">
        <f t="shared" si="91"/>
        <v/>
      </c>
      <c r="S779" s="137" t="str">
        <f t="shared" si="92"/>
        <v/>
      </c>
      <c r="T779" s="138" t="str">
        <f t="shared" si="93"/>
        <v/>
      </c>
    </row>
    <row r="780" spans="13:20" x14ac:dyDescent="0.35">
      <c r="M780" s="122" t="str">
        <f t="shared" si="89"/>
        <v/>
      </c>
      <c r="N780" s="137" t="str">
        <f t="shared" si="87"/>
        <v/>
      </c>
      <c r="O780" s="134" t="str">
        <f t="shared" si="88"/>
        <v/>
      </c>
      <c r="P780" s="134"/>
      <c r="Q780" s="122" t="str">
        <f t="shared" si="90"/>
        <v/>
      </c>
      <c r="R780" s="134" t="str">
        <f t="shared" si="91"/>
        <v/>
      </c>
      <c r="S780" s="137" t="str">
        <f t="shared" si="92"/>
        <v/>
      </c>
      <c r="T780" s="138" t="str">
        <f t="shared" si="93"/>
        <v/>
      </c>
    </row>
    <row r="781" spans="13:20" x14ac:dyDescent="0.35">
      <c r="M781" s="122" t="str">
        <f t="shared" si="89"/>
        <v/>
      </c>
      <c r="N781" s="137" t="str">
        <f t="shared" si="87"/>
        <v/>
      </c>
      <c r="O781" s="134" t="str">
        <f t="shared" si="88"/>
        <v/>
      </c>
      <c r="P781" s="134"/>
      <c r="Q781" s="122" t="str">
        <f t="shared" si="90"/>
        <v/>
      </c>
      <c r="R781" s="134" t="str">
        <f t="shared" si="91"/>
        <v/>
      </c>
      <c r="S781" s="137" t="str">
        <f t="shared" si="92"/>
        <v/>
      </c>
      <c r="T781" s="138" t="str">
        <f t="shared" si="93"/>
        <v/>
      </c>
    </row>
    <row r="782" spans="13:20" x14ac:dyDescent="0.35">
      <c r="M782" s="122" t="str">
        <f t="shared" si="89"/>
        <v/>
      </c>
      <c r="N782" s="137" t="str">
        <f t="shared" si="87"/>
        <v/>
      </c>
      <c r="O782" s="134" t="str">
        <f t="shared" si="88"/>
        <v/>
      </c>
      <c r="P782" s="134"/>
      <c r="Q782" s="122" t="str">
        <f t="shared" si="90"/>
        <v/>
      </c>
      <c r="R782" s="134" t="str">
        <f t="shared" si="91"/>
        <v/>
      </c>
      <c r="S782" s="137" t="str">
        <f t="shared" si="92"/>
        <v/>
      </c>
      <c r="T782" s="138" t="str">
        <f t="shared" si="93"/>
        <v/>
      </c>
    </row>
    <row r="783" spans="13:20" x14ac:dyDescent="0.35">
      <c r="M783" s="122" t="str">
        <f t="shared" si="89"/>
        <v/>
      </c>
      <c r="N783" s="137" t="str">
        <f t="shared" si="87"/>
        <v/>
      </c>
      <c r="O783" s="134" t="str">
        <f t="shared" si="88"/>
        <v/>
      </c>
      <c r="P783" s="134"/>
      <c r="Q783" s="122" t="str">
        <f t="shared" si="90"/>
        <v/>
      </c>
      <c r="R783" s="134" t="str">
        <f t="shared" si="91"/>
        <v/>
      </c>
      <c r="S783" s="137" t="str">
        <f t="shared" si="92"/>
        <v/>
      </c>
      <c r="T783" s="138" t="str">
        <f t="shared" si="93"/>
        <v/>
      </c>
    </row>
    <row r="784" spans="13:20" x14ac:dyDescent="0.35">
      <c r="M784" s="122" t="str">
        <f t="shared" si="89"/>
        <v/>
      </c>
      <c r="N784" s="137" t="str">
        <f t="shared" si="87"/>
        <v/>
      </c>
      <c r="O784" s="134" t="str">
        <f t="shared" si="88"/>
        <v/>
      </c>
      <c r="P784" s="134"/>
      <c r="Q784" s="122" t="str">
        <f t="shared" si="90"/>
        <v/>
      </c>
      <c r="R784" s="134" t="str">
        <f t="shared" si="91"/>
        <v/>
      </c>
      <c r="S784" s="137" t="str">
        <f t="shared" si="92"/>
        <v/>
      </c>
      <c r="T784" s="138" t="str">
        <f t="shared" si="93"/>
        <v/>
      </c>
    </row>
    <row r="785" spans="13:20" x14ac:dyDescent="0.35">
      <c r="M785" s="122" t="str">
        <f t="shared" si="89"/>
        <v/>
      </c>
      <c r="N785" s="137" t="str">
        <f t="shared" si="87"/>
        <v/>
      </c>
      <c r="O785" s="134" t="str">
        <f t="shared" si="88"/>
        <v/>
      </c>
      <c r="P785" s="134"/>
      <c r="Q785" s="122" t="str">
        <f t="shared" si="90"/>
        <v/>
      </c>
      <c r="R785" s="134" t="str">
        <f t="shared" si="91"/>
        <v/>
      </c>
      <c r="S785" s="137" t="str">
        <f t="shared" si="92"/>
        <v/>
      </c>
      <c r="T785" s="138" t="str">
        <f t="shared" si="93"/>
        <v/>
      </c>
    </row>
    <row r="786" spans="13:20" x14ac:dyDescent="0.35">
      <c r="M786" s="122" t="str">
        <f t="shared" si="89"/>
        <v/>
      </c>
      <c r="N786" s="137" t="str">
        <f t="shared" si="87"/>
        <v/>
      </c>
      <c r="O786" s="134" t="str">
        <f t="shared" si="88"/>
        <v/>
      </c>
      <c r="P786" s="134"/>
      <c r="Q786" s="122" t="str">
        <f t="shared" si="90"/>
        <v/>
      </c>
      <c r="R786" s="134" t="str">
        <f t="shared" si="91"/>
        <v/>
      </c>
      <c r="S786" s="137" t="str">
        <f t="shared" si="92"/>
        <v/>
      </c>
      <c r="T786" s="138" t="str">
        <f t="shared" si="93"/>
        <v/>
      </c>
    </row>
    <row r="787" spans="13:20" x14ac:dyDescent="0.35">
      <c r="M787" s="122" t="str">
        <f t="shared" si="89"/>
        <v/>
      </c>
      <c r="N787" s="137" t="str">
        <f t="shared" si="87"/>
        <v/>
      </c>
      <c r="O787" s="134" t="str">
        <f t="shared" si="88"/>
        <v/>
      </c>
      <c r="P787" s="134"/>
      <c r="Q787" s="122" t="str">
        <f t="shared" si="90"/>
        <v/>
      </c>
      <c r="R787" s="134" t="str">
        <f t="shared" si="91"/>
        <v/>
      </c>
      <c r="S787" s="137" t="str">
        <f t="shared" si="92"/>
        <v/>
      </c>
      <c r="T787" s="138" t="str">
        <f t="shared" si="93"/>
        <v/>
      </c>
    </row>
    <row r="788" spans="13:20" x14ac:dyDescent="0.35">
      <c r="M788" s="122" t="str">
        <f t="shared" si="89"/>
        <v/>
      </c>
      <c r="N788" s="137" t="str">
        <f t="shared" si="87"/>
        <v/>
      </c>
      <c r="O788" s="134" t="str">
        <f t="shared" si="88"/>
        <v/>
      </c>
      <c r="P788" s="134"/>
      <c r="Q788" s="122" t="str">
        <f t="shared" si="90"/>
        <v/>
      </c>
      <c r="R788" s="134" t="str">
        <f t="shared" si="91"/>
        <v/>
      </c>
      <c r="S788" s="137" t="str">
        <f t="shared" si="92"/>
        <v/>
      </c>
      <c r="T788" s="138" t="str">
        <f t="shared" si="93"/>
        <v/>
      </c>
    </row>
    <row r="789" spans="13:20" x14ac:dyDescent="0.35">
      <c r="M789" s="122" t="str">
        <f t="shared" si="89"/>
        <v/>
      </c>
      <c r="N789" s="137" t="str">
        <f t="shared" si="87"/>
        <v/>
      </c>
      <c r="O789" s="134" t="str">
        <f t="shared" si="88"/>
        <v/>
      </c>
      <c r="P789" s="134"/>
      <c r="Q789" s="122" t="str">
        <f t="shared" si="90"/>
        <v/>
      </c>
      <c r="R789" s="134" t="str">
        <f t="shared" si="91"/>
        <v/>
      </c>
      <c r="S789" s="137" t="str">
        <f t="shared" si="92"/>
        <v/>
      </c>
      <c r="T789" s="138" t="str">
        <f t="shared" si="93"/>
        <v/>
      </c>
    </row>
    <row r="790" spans="13:20" x14ac:dyDescent="0.35">
      <c r="M790" s="122" t="str">
        <f t="shared" si="89"/>
        <v/>
      </c>
      <c r="N790" s="137" t="str">
        <f t="shared" si="87"/>
        <v/>
      </c>
      <c r="O790" s="134" t="str">
        <f t="shared" si="88"/>
        <v/>
      </c>
      <c r="P790" s="134"/>
      <c r="Q790" s="122" t="str">
        <f t="shared" si="90"/>
        <v/>
      </c>
      <c r="R790" s="134" t="str">
        <f t="shared" si="91"/>
        <v/>
      </c>
      <c r="S790" s="137" t="str">
        <f t="shared" si="92"/>
        <v/>
      </c>
      <c r="T790" s="138" t="str">
        <f t="shared" si="93"/>
        <v/>
      </c>
    </row>
    <row r="791" spans="13:20" x14ac:dyDescent="0.35">
      <c r="M791" s="122" t="str">
        <f t="shared" si="89"/>
        <v/>
      </c>
      <c r="N791" s="137" t="str">
        <f t="shared" si="87"/>
        <v/>
      </c>
      <c r="O791" s="134" t="str">
        <f t="shared" si="88"/>
        <v/>
      </c>
      <c r="P791" s="134"/>
      <c r="Q791" s="122" t="str">
        <f t="shared" si="90"/>
        <v/>
      </c>
      <c r="R791" s="134" t="str">
        <f t="shared" si="91"/>
        <v/>
      </c>
      <c r="S791" s="137" t="str">
        <f t="shared" si="92"/>
        <v/>
      </c>
      <c r="T791" s="138" t="str">
        <f t="shared" si="93"/>
        <v/>
      </c>
    </row>
    <row r="792" spans="13:20" x14ac:dyDescent="0.35">
      <c r="M792" s="122" t="str">
        <f t="shared" si="89"/>
        <v/>
      </c>
      <c r="N792" s="137" t="str">
        <f t="shared" si="87"/>
        <v/>
      </c>
      <c r="O792" s="134" t="str">
        <f t="shared" si="88"/>
        <v/>
      </c>
      <c r="P792" s="134"/>
      <c r="Q792" s="122" t="str">
        <f t="shared" si="90"/>
        <v/>
      </c>
      <c r="R792" s="134" t="str">
        <f t="shared" si="91"/>
        <v/>
      </c>
      <c r="S792" s="137" t="str">
        <f t="shared" si="92"/>
        <v/>
      </c>
      <c r="T792" s="138" t="str">
        <f t="shared" si="93"/>
        <v/>
      </c>
    </row>
    <row r="793" spans="13:20" x14ac:dyDescent="0.35">
      <c r="M793" s="122" t="str">
        <f t="shared" si="89"/>
        <v/>
      </c>
      <c r="N793" s="137" t="str">
        <f t="shared" si="87"/>
        <v/>
      </c>
      <c r="O793" s="134" t="str">
        <f t="shared" si="88"/>
        <v/>
      </c>
      <c r="P793" s="134"/>
      <c r="Q793" s="122" t="str">
        <f t="shared" si="90"/>
        <v/>
      </c>
      <c r="R793" s="134" t="str">
        <f t="shared" si="91"/>
        <v/>
      </c>
      <c r="S793" s="137" t="str">
        <f t="shared" si="92"/>
        <v/>
      </c>
      <c r="T793" s="138" t="str">
        <f t="shared" si="93"/>
        <v/>
      </c>
    </row>
    <row r="794" spans="13:20" x14ac:dyDescent="0.35">
      <c r="M794" s="122" t="str">
        <f t="shared" si="89"/>
        <v/>
      </c>
      <c r="N794" s="137" t="str">
        <f t="shared" si="87"/>
        <v/>
      </c>
      <c r="O794" s="134" t="str">
        <f t="shared" si="88"/>
        <v/>
      </c>
      <c r="P794" s="134"/>
      <c r="Q794" s="122" t="str">
        <f t="shared" si="90"/>
        <v/>
      </c>
      <c r="R794" s="134" t="str">
        <f t="shared" si="91"/>
        <v/>
      </c>
      <c r="S794" s="137" t="str">
        <f t="shared" si="92"/>
        <v/>
      </c>
      <c r="T794" s="138" t="str">
        <f t="shared" si="93"/>
        <v/>
      </c>
    </row>
    <row r="795" spans="13:20" x14ac:dyDescent="0.35">
      <c r="M795" s="122" t="str">
        <f t="shared" si="89"/>
        <v/>
      </c>
      <c r="N795" s="137" t="str">
        <f t="shared" si="87"/>
        <v/>
      </c>
      <c r="O795" s="134" t="str">
        <f t="shared" si="88"/>
        <v/>
      </c>
      <c r="P795" s="134"/>
      <c r="Q795" s="122" t="str">
        <f t="shared" si="90"/>
        <v/>
      </c>
      <c r="R795" s="134" t="str">
        <f t="shared" si="91"/>
        <v/>
      </c>
      <c r="S795" s="137" t="str">
        <f t="shared" si="92"/>
        <v/>
      </c>
      <c r="T795" s="138" t="str">
        <f t="shared" si="93"/>
        <v/>
      </c>
    </row>
    <row r="796" spans="13:20" x14ac:dyDescent="0.35">
      <c r="M796" s="122" t="str">
        <f t="shared" si="89"/>
        <v/>
      </c>
      <c r="N796" s="137" t="str">
        <f t="shared" si="87"/>
        <v/>
      </c>
      <c r="O796" s="134" t="str">
        <f t="shared" si="88"/>
        <v/>
      </c>
      <c r="P796" s="134"/>
      <c r="Q796" s="122" t="str">
        <f t="shared" si="90"/>
        <v/>
      </c>
      <c r="R796" s="134" t="str">
        <f t="shared" si="91"/>
        <v/>
      </c>
      <c r="S796" s="137" t="str">
        <f t="shared" si="92"/>
        <v/>
      </c>
      <c r="T796" s="138" t="str">
        <f t="shared" si="93"/>
        <v/>
      </c>
    </row>
    <row r="797" spans="13:20" x14ac:dyDescent="0.35">
      <c r="M797" s="122" t="str">
        <f t="shared" si="89"/>
        <v/>
      </c>
      <c r="N797" s="137" t="str">
        <f t="shared" si="87"/>
        <v/>
      </c>
      <c r="O797" s="134" t="str">
        <f t="shared" si="88"/>
        <v/>
      </c>
      <c r="P797" s="134"/>
      <c r="Q797" s="122" t="str">
        <f t="shared" si="90"/>
        <v/>
      </c>
      <c r="R797" s="134" t="str">
        <f t="shared" si="91"/>
        <v/>
      </c>
      <c r="S797" s="137" t="str">
        <f t="shared" si="92"/>
        <v/>
      </c>
      <c r="T797" s="138" t="str">
        <f t="shared" si="93"/>
        <v/>
      </c>
    </row>
    <row r="798" spans="13:20" x14ac:dyDescent="0.35">
      <c r="M798" s="122" t="str">
        <f t="shared" si="89"/>
        <v/>
      </c>
      <c r="N798" s="137" t="str">
        <f t="shared" si="87"/>
        <v/>
      </c>
      <c r="O798" s="134" t="str">
        <f t="shared" si="88"/>
        <v/>
      </c>
      <c r="P798" s="134"/>
      <c r="Q798" s="122" t="str">
        <f t="shared" si="90"/>
        <v/>
      </c>
      <c r="R798" s="134" t="str">
        <f t="shared" si="91"/>
        <v/>
      </c>
      <c r="S798" s="137" t="str">
        <f t="shared" si="92"/>
        <v/>
      </c>
      <c r="T798" s="138" t="str">
        <f t="shared" si="93"/>
        <v/>
      </c>
    </row>
    <row r="799" spans="13:20" x14ac:dyDescent="0.35">
      <c r="M799" s="122" t="str">
        <f t="shared" si="89"/>
        <v/>
      </c>
      <c r="N799" s="137" t="str">
        <f t="shared" si="87"/>
        <v/>
      </c>
      <c r="O799" s="134" t="str">
        <f t="shared" si="88"/>
        <v/>
      </c>
      <c r="P799" s="134"/>
      <c r="Q799" s="122" t="str">
        <f t="shared" si="90"/>
        <v/>
      </c>
      <c r="R799" s="134" t="str">
        <f t="shared" si="91"/>
        <v/>
      </c>
      <c r="S799" s="137" t="str">
        <f t="shared" si="92"/>
        <v/>
      </c>
      <c r="T799" s="138" t="str">
        <f t="shared" si="93"/>
        <v/>
      </c>
    </row>
    <row r="800" spans="13:20" x14ac:dyDescent="0.35">
      <c r="M800" s="122" t="str">
        <f t="shared" si="89"/>
        <v/>
      </c>
      <c r="N800" s="137" t="str">
        <f t="shared" si="87"/>
        <v/>
      </c>
      <c r="O800" s="134" t="str">
        <f t="shared" si="88"/>
        <v/>
      </c>
      <c r="P800" s="134"/>
      <c r="Q800" s="122" t="str">
        <f t="shared" si="90"/>
        <v/>
      </c>
      <c r="R800" s="134" t="str">
        <f t="shared" si="91"/>
        <v/>
      </c>
      <c r="S800" s="137" t="str">
        <f t="shared" si="92"/>
        <v/>
      </c>
      <c r="T800" s="138" t="str">
        <f t="shared" si="93"/>
        <v/>
      </c>
    </row>
    <row r="801" spans="13:20" x14ac:dyDescent="0.35">
      <c r="M801" s="122" t="str">
        <f t="shared" si="89"/>
        <v/>
      </c>
      <c r="N801" s="137" t="str">
        <f t="shared" si="87"/>
        <v/>
      </c>
      <c r="O801" s="134" t="str">
        <f t="shared" si="88"/>
        <v/>
      </c>
      <c r="P801" s="134"/>
      <c r="Q801" s="122" t="str">
        <f t="shared" si="90"/>
        <v/>
      </c>
      <c r="R801" s="134" t="str">
        <f t="shared" si="91"/>
        <v/>
      </c>
      <c r="S801" s="137" t="str">
        <f t="shared" si="92"/>
        <v/>
      </c>
      <c r="T801" s="138" t="str">
        <f t="shared" si="93"/>
        <v/>
      </c>
    </row>
    <row r="802" spans="13:20" x14ac:dyDescent="0.35">
      <c r="M802" s="122" t="str">
        <f t="shared" si="89"/>
        <v/>
      </c>
      <c r="N802" s="137" t="str">
        <f t="shared" si="87"/>
        <v/>
      </c>
      <c r="O802" s="134" t="str">
        <f t="shared" si="88"/>
        <v/>
      </c>
      <c r="P802" s="134"/>
      <c r="Q802" s="122" t="str">
        <f t="shared" si="90"/>
        <v/>
      </c>
      <c r="R802" s="134" t="str">
        <f t="shared" si="91"/>
        <v/>
      </c>
      <c r="S802" s="137" t="str">
        <f t="shared" si="92"/>
        <v/>
      </c>
      <c r="T802" s="138" t="str">
        <f t="shared" si="93"/>
        <v/>
      </c>
    </row>
    <row r="803" spans="13:20" x14ac:dyDescent="0.35">
      <c r="M803" s="122" t="str">
        <f t="shared" si="89"/>
        <v/>
      </c>
      <c r="N803" s="137" t="str">
        <f t="shared" si="87"/>
        <v/>
      </c>
      <c r="O803" s="134" t="str">
        <f t="shared" si="88"/>
        <v/>
      </c>
      <c r="P803" s="134"/>
      <c r="Q803" s="122" t="str">
        <f t="shared" si="90"/>
        <v/>
      </c>
      <c r="R803" s="134" t="str">
        <f t="shared" si="91"/>
        <v/>
      </c>
      <c r="S803" s="137" t="str">
        <f t="shared" si="92"/>
        <v/>
      </c>
      <c r="T803" s="138" t="str">
        <f t="shared" si="93"/>
        <v/>
      </c>
    </row>
    <row r="804" spans="13:20" x14ac:dyDescent="0.35">
      <c r="M804" s="122" t="str">
        <f t="shared" si="89"/>
        <v/>
      </c>
      <c r="N804" s="137" t="str">
        <f t="shared" si="87"/>
        <v/>
      </c>
      <c r="O804" s="134" t="str">
        <f t="shared" si="88"/>
        <v/>
      </c>
      <c r="P804" s="134"/>
      <c r="Q804" s="122" t="str">
        <f t="shared" si="90"/>
        <v/>
      </c>
      <c r="R804" s="134" t="str">
        <f t="shared" si="91"/>
        <v/>
      </c>
      <c r="S804" s="137" t="str">
        <f t="shared" si="92"/>
        <v/>
      </c>
      <c r="T804" s="138" t="str">
        <f t="shared" si="93"/>
        <v/>
      </c>
    </row>
    <row r="805" spans="13:20" x14ac:dyDescent="0.35">
      <c r="M805" s="122" t="str">
        <f t="shared" si="89"/>
        <v/>
      </c>
      <c r="N805" s="137" t="str">
        <f t="shared" si="87"/>
        <v/>
      </c>
      <c r="O805" s="134" t="str">
        <f t="shared" si="88"/>
        <v/>
      </c>
      <c r="P805" s="134"/>
      <c r="Q805" s="122" t="str">
        <f t="shared" si="90"/>
        <v/>
      </c>
      <c r="R805" s="134" t="str">
        <f t="shared" si="91"/>
        <v/>
      </c>
      <c r="S805" s="137" t="str">
        <f t="shared" si="92"/>
        <v/>
      </c>
      <c r="T805" s="138" t="str">
        <f t="shared" si="93"/>
        <v/>
      </c>
    </row>
    <row r="806" spans="13:20" x14ac:dyDescent="0.35">
      <c r="M806" s="122" t="str">
        <f t="shared" si="89"/>
        <v/>
      </c>
      <c r="N806" s="137" t="str">
        <f t="shared" si="87"/>
        <v/>
      </c>
      <c r="O806" s="134" t="str">
        <f t="shared" si="88"/>
        <v/>
      </c>
      <c r="P806" s="134"/>
      <c r="Q806" s="122" t="str">
        <f t="shared" si="90"/>
        <v/>
      </c>
      <c r="R806" s="134" t="str">
        <f t="shared" si="91"/>
        <v/>
      </c>
      <c r="S806" s="137" t="str">
        <f t="shared" si="92"/>
        <v/>
      </c>
      <c r="T806" s="138" t="str">
        <f t="shared" si="93"/>
        <v/>
      </c>
    </row>
    <row r="807" spans="13:20" x14ac:dyDescent="0.35">
      <c r="M807" s="122" t="str">
        <f t="shared" si="89"/>
        <v/>
      </c>
      <c r="N807" s="137" t="str">
        <f t="shared" si="87"/>
        <v/>
      </c>
      <c r="O807" s="134" t="str">
        <f t="shared" si="88"/>
        <v/>
      </c>
      <c r="P807" s="134"/>
      <c r="Q807" s="122" t="str">
        <f t="shared" si="90"/>
        <v/>
      </c>
      <c r="R807" s="134" t="str">
        <f t="shared" si="91"/>
        <v/>
      </c>
      <c r="S807" s="137" t="str">
        <f t="shared" si="92"/>
        <v/>
      </c>
      <c r="T807" s="138" t="str">
        <f t="shared" si="93"/>
        <v/>
      </c>
    </row>
    <row r="808" spans="13:20" x14ac:dyDescent="0.35">
      <c r="M808" s="122" t="str">
        <f t="shared" si="89"/>
        <v/>
      </c>
      <c r="N808" s="137" t="str">
        <f t="shared" si="87"/>
        <v/>
      </c>
      <c r="O808" s="134" t="str">
        <f t="shared" si="88"/>
        <v/>
      </c>
      <c r="P808" s="134"/>
      <c r="Q808" s="122" t="str">
        <f t="shared" si="90"/>
        <v/>
      </c>
      <c r="R808" s="134" t="str">
        <f t="shared" si="91"/>
        <v/>
      </c>
      <c r="S808" s="137" t="str">
        <f t="shared" si="92"/>
        <v/>
      </c>
      <c r="T808" s="138" t="str">
        <f t="shared" si="93"/>
        <v/>
      </c>
    </row>
    <row r="809" spans="13:20" x14ac:dyDescent="0.35">
      <c r="M809" s="122" t="str">
        <f t="shared" si="89"/>
        <v/>
      </c>
      <c r="N809" s="137" t="str">
        <f t="shared" si="87"/>
        <v/>
      </c>
      <c r="O809" s="134" t="str">
        <f t="shared" si="88"/>
        <v/>
      </c>
      <c r="P809" s="134"/>
      <c r="Q809" s="122" t="str">
        <f t="shared" si="90"/>
        <v/>
      </c>
      <c r="R809" s="134" t="str">
        <f t="shared" si="91"/>
        <v/>
      </c>
      <c r="S809" s="137" t="str">
        <f t="shared" si="92"/>
        <v/>
      </c>
      <c r="T809" s="138" t="str">
        <f t="shared" si="93"/>
        <v/>
      </c>
    </row>
    <row r="810" spans="13:20" x14ac:dyDescent="0.35">
      <c r="M810" s="122" t="str">
        <f t="shared" si="89"/>
        <v/>
      </c>
      <c r="N810" s="137" t="str">
        <f t="shared" si="87"/>
        <v/>
      </c>
      <c r="O810" s="134" t="str">
        <f t="shared" si="88"/>
        <v/>
      </c>
      <c r="P810" s="134"/>
      <c r="Q810" s="122" t="str">
        <f t="shared" si="90"/>
        <v/>
      </c>
      <c r="R810" s="134" t="str">
        <f t="shared" si="91"/>
        <v/>
      </c>
      <c r="S810" s="137" t="str">
        <f t="shared" si="92"/>
        <v/>
      </c>
      <c r="T810" s="138" t="str">
        <f t="shared" si="93"/>
        <v/>
      </c>
    </row>
    <row r="811" spans="13:20" x14ac:dyDescent="0.35">
      <c r="M811" s="122" t="str">
        <f t="shared" si="89"/>
        <v/>
      </c>
      <c r="N811" s="137" t="str">
        <f t="shared" si="87"/>
        <v/>
      </c>
      <c r="O811" s="134" t="str">
        <f t="shared" si="88"/>
        <v/>
      </c>
      <c r="P811" s="134"/>
      <c r="Q811" s="122" t="str">
        <f t="shared" si="90"/>
        <v/>
      </c>
      <c r="R811" s="134" t="str">
        <f t="shared" si="91"/>
        <v/>
      </c>
      <c r="S811" s="137" t="str">
        <f t="shared" si="92"/>
        <v/>
      </c>
      <c r="T811" s="138" t="str">
        <f t="shared" si="93"/>
        <v/>
      </c>
    </row>
    <row r="812" spans="13:20" x14ac:dyDescent="0.35">
      <c r="M812" s="122" t="str">
        <f t="shared" si="89"/>
        <v/>
      </c>
      <c r="N812" s="137" t="str">
        <f t="shared" si="87"/>
        <v/>
      </c>
      <c r="O812" s="134" t="str">
        <f t="shared" si="88"/>
        <v/>
      </c>
      <c r="P812" s="134"/>
      <c r="Q812" s="122" t="str">
        <f t="shared" si="90"/>
        <v/>
      </c>
      <c r="R812" s="134" t="str">
        <f t="shared" si="91"/>
        <v/>
      </c>
      <c r="S812" s="137" t="str">
        <f t="shared" si="92"/>
        <v/>
      </c>
      <c r="T812" s="138" t="str">
        <f t="shared" si="93"/>
        <v/>
      </c>
    </row>
    <row r="813" spans="13:20" x14ac:dyDescent="0.35">
      <c r="M813" s="122" t="str">
        <f t="shared" si="89"/>
        <v/>
      </c>
      <c r="N813" s="137" t="str">
        <f t="shared" si="87"/>
        <v/>
      </c>
      <c r="O813" s="134" t="str">
        <f t="shared" si="88"/>
        <v/>
      </c>
      <c r="P813" s="134"/>
      <c r="Q813" s="122" t="str">
        <f t="shared" si="90"/>
        <v/>
      </c>
      <c r="R813" s="134" t="str">
        <f t="shared" si="91"/>
        <v/>
      </c>
      <c r="S813" s="137" t="str">
        <f t="shared" si="92"/>
        <v/>
      </c>
      <c r="T813" s="138" t="str">
        <f t="shared" si="93"/>
        <v/>
      </c>
    </row>
    <row r="814" spans="13:20" x14ac:dyDescent="0.35">
      <c r="M814" s="122" t="str">
        <f t="shared" si="89"/>
        <v/>
      </c>
      <c r="N814" s="137" t="str">
        <f t="shared" si="87"/>
        <v/>
      </c>
      <c r="O814" s="134" t="str">
        <f t="shared" si="88"/>
        <v/>
      </c>
      <c r="P814" s="134"/>
      <c r="Q814" s="122" t="str">
        <f t="shared" si="90"/>
        <v/>
      </c>
      <c r="R814" s="134" t="str">
        <f t="shared" si="91"/>
        <v/>
      </c>
      <c r="S814" s="137" t="str">
        <f t="shared" si="92"/>
        <v/>
      </c>
      <c r="T814" s="138" t="str">
        <f t="shared" si="93"/>
        <v/>
      </c>
    </row>
    <row r="815" spans="13:20" x14ac:dyDescent="0.35">
      <c r="M815" s="122" t="str">
        <f t="shared" si="89"/>
        <v/>
      </c>
      <c r="N815" s="137" t="str">
        <f t="shared" si="87"/>
        <v/>
      </c>
      <c r="O815" s="134" t="str">
        <f t="shared" si="88"/>
        <v/>
      </c>
      <c r="P815" s="134"/>
      <c r="Q815" s="122" t="str">
        <f t="shared" si="90"/>
        <v/>
      </c>
      <c r="R815" s="134" t="str">
        <f t="shared" si="91"/>
        <v/>
      </c>
      <c r="S815" s="137" t="str">
        <f t="shared" si="92"/>
        <v/>
      </c>
      <c r="T815" s="138" t="str">
        <f t="shared" si="93"/>
        <v/>
      </c>
    </row>
    <row r="816" spans="13:20" x14ac:dyDescent="0.35">
      <c r="M816" s="122" t="str">
        <f t="shared" si="89"/>
        <v/>
      </c>
      <c r="N816" s="137" t="str">
        <f t="shared" si="87"/>
        <v/>
      </c>
      <c r="O816" s="134" t="str">
        <f t="shared" si="88"/>
        <v/>
      </c>
      <c r="P816" s="134"/>
      <c r="Q816" s="122" t="str">
        <f t="shared" si="90"/>
        <v/>
      </c>
      <c r="R816" s="134" t="str">
        <f t="shared" si="91"/>
        <v/>
      </c>
      <c r="S816" s="137" t="str">
        <f t="shared" si="92"/>
        <v/>
      </c>
      <c r="T816" s="138" t="str">
        <f t="shared" si="93"/>
        <v/>
      </c>
    </row>
    <row r="817" spans="13:20" x14ac:dyDescent="0.35">
      <c r="M817" s="122" t="str">
        <f t="shared" si="89"/>
        <v/>
      </c>
      <c r="N817" s="137" t="str">
        <f t="shared" si="87"/>
        <v/>
      </c>
      <c r="O817" s="134" t="str">
        <f t="shared" si="88"/>
        <v/>
      </c>
      <c r="P817" s="134"/>
      <c r="Q817" s="122" t="str">
        <f t="shared" si="90"/>
        <v/>
      </c>
      <c r="R817" s="134" t="str">
        <f t="shared" si="91"/>
        <v/>
      </c>
      <c r="S817" s="137" t="str">
        <f t="shared" si="92"/>
        <v/>
      </c>
      <c r="T817" s="138" t="str">
        <f t="shared" si="93"/>
        <v/>
      </c>
    </row>
    <row r="818" spans="13:20" x14ac:dyDescent="0.35">
      <c r="M818" s="122" t="str">
        <f t="shared" si="89"/>
        <v/>
      </c>
      <c r="N818" s="137" t="str">
        <f t="shared" si="87"/>
        <v/>
      </c>
      <c r="O818" s="134" t="str">
        <f t="shared" si="88"/>
        <v/>
      </c>
      <c r="P818" s="134"/>
      <c r="Q818" s="122" t="str">
        <f t="shared" si="90"/>
        <v/>
      </c>
      <c r="R818" s="134" t="str">
        <f t="shared" si="91"/>
        <v/>
      </c>
      <c r="S818" s="137" t="str">
        <f t="shared" si="92"/>
        <v/>
      </c>
      <c r="T818" s="138" t="str">
        <f t="shared" si="93"/>
        <v/>
      </c>
    </row>
    <row r="819" spans="13:20" x14ac:dyDescent="0.35">
      <c r="M819" s="122" t="str">
        <f t="shared" si="89"/>
        <v/>
      </c>
      <c r="N819" s="137" t="str">
        <f t="shared" si="87"/>
        <v/>
      </c>
      <c r="O819" s="134" t="str">
        <f t="shared" si="88"/>
        <v/>
      </c>
      <c r="P819" s="134"/>
      <c r="Q819" s="122" t="str">
        <f t="shared" si="90"/>
        <v/>
      </c>
      <c r="R819" s="134" t="str">
        <f t="shared" si="91"/>
        <v/>
      </c>
      <c r="S819" s="137" t="str">
        <f t="shared" si="92"/>
        <v/>
      </c>
      <c r="T819" s="138" t="str">
        <f t="shared" si="93"/>
        <v/>
      </c>
    </row>
    <row r="820" spans="13:20" x14ac:dyDescent="0.35">
      <c r="M820" s="122" t="str">
        <f t="shared" si="89"/>
        <v/>
      </c>
      <c r="N820" s="137" t="str">
        <f t="shared" si="87"/>
        <v/>
      </c>
      <c r="O820" s="134" t="str">
        <f t="shared" si="88"/>
        <v/>
      </c>
      <c r="P820" s="134"/>
      <c r="Q820" s="122" t="str">
        <f t="shared" si="90"/>
        <v/>
      </c>
      <c r="R820" s="134" t="str">
        <f t="shared" si="91"/>
        <v/>
      </c>
      <c r="S820" s="137" t="str">
        <f t="shared" si="92"/>
        <v/>
      </c>
      <c r="T820" s="138" t="str">
        <f t="shared" si="93"/>
        <v/>
      </c>
    </row>
    <row r="821" spans="13:20" x14ac:dyDescent="0.35">
      <c r="M821" s="122" t="str">
        <f t="shared" si="89"/>
        <v/>
      </c>
      <c r="N821" s="137" t="str">
        <f t="shared" si="87"/>
        <v/>
      </c>
      <c r="O821" s="134" t="str">
        <f t="shared" si="88"/>
        <v/>
      </c>
      <c r="P821" s="134"/>
      <c r="Q821" s="122" t="str">
        <f t="shared" si="90"/>
        <v/>
      </c>
      <c r="R821" s="134" t="str">
        <f t="shared" si="91"/>
        <v/>
      </c>
      <c r="S821" s="137" t="str">
        <f t="shared" si="92"/>
        <v/>
      </c>
      <c r="T821" s="138" t="str">
        <f t="shared" si="93"/>
        <v/>
      </c>
    </row>
    <row r="822" spans="13:20" x14ac:dyDescent="0.35">
      <c r="M822" s="122" t="str">
        <f t="shared" si="89"/>
        <v/>
      </c>
      <c r="N822" s="137" t="str">
        <f t="shared" si="87"/>
        <v/>
      </c>
      <c r="O822" s="134" t="str">
        <f t="shared" si="88"/>
        <v/>
      </c>
      <c r="P822" s="134"/>
      <c r="Q822" s="122" t="str">
        <f t="shared" si="90"/>
        <v/>
      </c>
      <c r="R822" s="134" t="str">
        <f t="shared" si="91"/>
        <v/>
      </c>
      <c r="S822" s="137" t="str">
        <f t="shared" si="92"/>
        <v/>
      </c>
      <c r="T822" s="138" t="str">
        <f t="shared" si="93"/>
        <v/>
      </c>
    </row>
    <row r="823" spans="13:20" x14ac:dyDescent="0.35">
      <c r="M823" s="122" t="str">
        <f t="shared" si="89"/>
        <v/>
      </c>
      <c r="N823" s="137" t="str">
        <f t="shared" si="87"/>
        <v/>
      </c>
      <c r="O823" s="134" t="str">
        <f t="shared" si="88"/>
        <v/>
      </c>
      <c r="P823" s="134"/>
      <c r="Q823" s="122" t="str">
        <f t="shared" si="90"/>
        <v/>
      </c>
      <c r="R823" s="134" t="str">
        <f t="shared" si="91"/>
        <v/>
      </c>
      <c r="S823" s="137" t="str">
        <f t="shared" si="92"/>
        <v/>
      </c>
      <c r="T823" s="138" t="str">
        <f t="shared" si="93"/>
        <v/>
      </c>
    </row>
    <row r="824" spans="13:20" x14ac:dyDescent="0.35">
      <c r="M824" s="122" t="str">
        <f t="shared" si="89"/>
        <v/>
      </c>
      <c r="N824" s="137" t="str">
        <f t="shared" si="87"/>
        <v/>
      </c>
      <c r="O824" s="134" t="str">
        <f t="shared" si="88"/>
        <v/>
      </c>
      <c r="P824" s="134"/>
      <c r="Q824" s="122" t="str">
        <f t="shared" si="90"/>
        <v/>
      </c>
      <c r="R824" s="134" t="str">
        <f t="shared" si="91"/>
        <v/>
      </c>
      <c r="S824" s="137" t="str">
        <f t="shared" si="92"/>
        <v/>
      </c>
      <c r="T824" s="138" t="str">
        <f t="shared" si="93"/>
        <v/>
      </c>
    </row>
    <row r="825" spans="13:20" x14ac:dyDescent="0.35">
      <c r="M825" s="122" t="str">
        <f t="shared" si="89"/>
        <v/>
      </c>
      <c r="N825" s="137" t="str">
        <f t="shared" si="87"/>
        <v/>
      </c>
      <c r="O825" s="134" t="str">
        <f t="shared" si="88"/>
        <v/>
      </c>
      <c r="P825" s="134"/>
      <c r="Q825" s="122" t="str">
        <f t="shared" si="90"/>
        <v/>
      </c>
      <c r="R825" s="134" t="str">
        <f t="shared" si="91"/>
        <v/>
      </c>
      <c r="S825" s="137" t="str">
        <f t="shared" si="92"/>
        <v/>
      </c>
      <c r="T825" s="138" t="str">
        <f t="shared" si="93"/>
        <v/>
      </c>
    </row>
    <row r="826" spans="13:20" x14ac:dyDescent="0.35">
      <c r="M826" s="122" t="str">
        <f t="shared" si="89"/>
        <v/>
      </c>
      <c r="N826" s="137" t="str">
        <f t="shared" si="87"/>
        <v/>
      </c>
      <c r="O826" s="134" t="str">
        <f t="shared" si="88"/>
        <v/>
      </c>
      <c r="P826" s="134"/>
      <c r="Q826" s="122" t="str">
        <f t="shared" si="90"/>
        <v/>
      </c>
      <c r="R826" s="134" t="str">
        <f t="shared" si="91"/>
        <v/>
      </c>
      <c r="S826" s="137" t="str">
        <f t="shared" si="92"/>
        <v/>
      </c>
      <c r="T826" s="138" t="str">
        <f t="shared" si="93"/>
        <v/>
      </c>
    </row>
    <row r="827" spans="13:20" x14ac:dyDescent="0.35">
      <c r="M827" s="122" t="str">
        <f t="shared" si="89"/>
        <v/>
      </c>
      <c r="N827" s="137" t="str">
        <f t="shared" si="87"/>
        <v/>
      </c>
      <c r="O827" s="134" t="str">
        <f t="shared" si="88"/>
        <v/>
      </c>
      <c r="P827" s="134"/>
      <c r="Q827" s="122" t="str">
        <f t="shared" si="90"/>
        <v/>
      </c>
      <c r="R827" s="134" t="str">
        <f t="shared" si="91"/>
        <v/>
      </c>
      <c r="S827" s="137" t="str">
        <f t="shared" si="92"/>
        <v/>
      </c>
      <c r="T827" s="138" t="str">
        <f t="shared" si="93"/>
        <v/>
      </c>
    </row>
    <row r="828" spans="13:20" x14ac:dyDescent="0.35">
      <c r="M828" s="122" t="str">
        <f t="shared" si="89"/>
        <v/>
      </c>
      <c r="N828" s="137" t="str">
        <f t="shared" si="87"/>
        <v/>
      </c>
      <c r="O828" s="134" t="str">
        <f t="shared" si="88"/>
        <v/>
      </c>
      <c r="P828" s="134"/>
      <c r="Q828" s="122" t="str">
        <f t="shared" si="90"/>
        <v/>
      </c>
      <c r="R828" s="134" t="str">
        <f t="shared" si="91"/>
        <v/>
      </c>
      <c r="S828" s="137" t="str">
        <f t="shared" si="92"/>
        <v/>
      </c>
      <c r="T828" s="138" t="str">
        <f t="shared" si="93"/>
        <v/>
      </c>
    </row>
    <row r="829" spans="13:20" x14ac:dyDescent="0.35">
      <c r="M829" s="122" t="str">
        <f t="shared" si="89"/>
        <v/>
      </c>
      <c r="N829" s="137" t="str">
        <f t="shared" si="87"/>
        <v/>
      </c>
      <c r="O829" s="134" t="str">
        <f t="shared" si="88"/>
        <v/>
      </c>
      <c r="P829" s="134"/>
      <c r="Q829" s="122" t="str">
        <f t="shared" si="90"/>
        <v/>
      </c>
      <c r="R829" s="134" t="str">
        <f t="shared" si="91"/>
        <v/>
      </c>
      <c r="S829" s="137" t="str">
        <f t="shared" si="92"/>
        <v/>
      </c>
      <c r="T829" s="138" t="str">
        <f t="shared" si="93"/>
        <v/>
      </c>
    </row>
    <row r="830" spans="13:20" x14ac:dyDescent="0.35">
      <c r="M830" s="122" t="str">
        <f t="shared" si="89"/>
        <v/>
      </c>
      <c r="N830" s="137" t="str">
        <f t="shared" si="87"/>
        <v/>
      </c>
      <c r="O830" s="134" t="str">
        <f t="shared" si="88"/>
        <v/>
      </c>
      <c r="P830" s="134"/>
      <c r="Q830" s="122" t="str">
        <f t="shared" si="90"/>
        <v/>
      </c>
      <c r="R830" s="134" t="str">
        <f t="shared" si="91"/>
        <v/>
      </c>
      <c r="S830" s="137" t="str">
        <f t="shared" si="92"/>
        <v/>
      </c>
      <c r="T830" s="138" t="str">
        <f t="shared" si="93"/>
        <v/>
      </c>
    </row>
    <row r="831" spans="13:20" x14ac:dyDescent="0.35">
      <c r="M831" s="122" t="str">
        <f t="shared" si="89"/>
        <v/>
      </c>
      <c r="N831" s="137" t="str">
        <f t="shared" si="87"/>
        <v/>
      </c>
      <c r="O831" s="134" t="str">
        <f t="shared" si="88"/>
        <v/>
      </c>
      <c r="P831" s="134"/>
      <c r="Q831" s="122" t="str">
        <f t="shared" si="90"/>
        <v/>
      </c>
      <c r="R831" s="134" t="str">
        <f t="shared" si="91"/>
        <v/>
      </c>
      <c r="S831" s="137" t="str">
        <f t="shared" si="92"/>
        <v/>
      </c>
      <c r="T831" s="138" t="str">
        <f t="shared" si="93"/>
        <v/>
      </c>
    </row>
    <row r="832" spans="13:20" x14ac:dyDescent="0.35">
      <c r="M832" s="122" t="str">
        <f t="shared" si="89"/>
        <v/>
      </c>
      <c r="N832" s="137" t="str">
        <f t="shared" si="87"/>
        <v/>
      </c>
      <c r="O832" s="134" t="str">
        <f t="shared" si="88"/>
        <v/>
      </c>
      <c r="P832" s="134"/>
      <c r="Q832" s="122" t="str">
        <f t="shared" si="90"/>
        <v/>
      </c>
      <c r="R832" s="134" t="str">
        <f t="shared" si="91"/>
        <v/>
      </c>
      <c r="S832" s="137" t="str">
        <f t="shared" si="92"/>
        <v/>
      </c>
      <c r="T832" s="138" t="str">
        <f t="shared" si="93"/>
        <v/>
      </c>
    </row>
    <row r="833" spans="13:20" x14ac:dyDescent="0.35">
      <c r="M833" s="122" t="str">
        <f t="shared" si="89"/>
        <v/>
      </c>
      <c r="N833" s="137" t="str">
        <f t="shared" si="87"/>
        <v/>
      </c>
      <c r="O833" s="134" t="str">
        <f t="shared" si="88"/>
        <v/>
      </c>
      <c r="P833" s="134"/>
      <c r="Q833" s="122" t="str">
        <f t="shared" si="90"/>
        <v/>
      </c>
      <c r="R833" s="134" t="str">
        <f t="shared" si="91"/>
        <v/>
      </c>
      <c r="S833" s="137" t="str">
        <f t="shared" si="92"/>
        <v/>
      </c>
      <c r="T833" s="138" t="str">
        <f t="shared" si="93"/>
        <v/>
      </c>
    </row>
    <row r="834" spans="13:20" x14ac:dyDescent="0.35">
      <c r="M834" s="122" t="str">
        <f t="shared" si="89"/>
        <v/>
      </c>
      <c r="N834" s="137" t="str">
        <f t="shared" si="87"/>
        <v/>
      </c>
      <c r="O834" s="134" t="str">
        <f t="shared" si="88"/>
        <v/>
      </c>
      <c r="P834" s="134"/>
      <c r="Q834" s="122" t="str">
        <f t="shared" si="90"/>
        <v/>
      </c>
      <c r="R834" s="134" t="str">
        <f t="shared" si="91"/>
        <v/>
      </c>
      <c r="S834" s="137" t="str">
        <f t="shared" si="92"/>
        <v/>
      </c>
      <c r="T834" s="138" t="str">
        <f t="shared" si="93"/>
        <v/>
      </c>
    </row>
    <row r="835" spans="13:20" x14ac:dyDescent="0.35">
      <c r="M835" s="122" t="str">
        <f t="shared" si="89"/>
        <v/>
      </c>
      <c r="N835" s="137" t="str">
        <f t="shared" si="87"/>
        <v/>
      </c>
      <c r="O835" s="134" t="str">
        <f t="shared" si="88"/>
        <v/>
      </c>
      <c r="P835" s="134"/>
      <c r="Q835" s="122" t="str">
        <f t="shared" si="90"/>
        <v/>
      </c>
      <c r="R835" s="134" t="str">
        <f t="shared" si="91"/>
        <v/>
      </c>
      <c r="S835" s="137" t="str">
        <f t="shared" si="92"/>
        <v/>
      </c>
      <c r="T835" s="138" t="str">
        <f t="shared" si="93"/>
        <v/>
      </c>
    </row>
    <row r="836" spans="13:20" x14ac:dyDescent="0.35">
      <c r="M836" s="122" t="str">
        <f t="shared" si="89"/>
        <v/>
      </c>
      <c r="N836" s="137" t="str">
        <f t="shared" si="87"/>
        <v/>
      </c>
      <c r="O836" s="134" t="str">
        <f t="shared" si="88"/>
        <v/>
      </c>
      <c r="P836" s="134"/>
      <c r="Q836" s="122" t="str">
        <f t="shared" si="90"/>
        <v/>
      </c>
      <c r="R836" s="134" t="str">
        <f t="shared" si="91"/>
        <v/>
      </c>
      <c r="S836" s="137" t="str">
        <f t="shared" si="92"/>
        <v/>
      </c>
      <c r="T836" s="138" t="str">
        <f t="shared" si="93"/>
        <v/>
      </c>
    </row>
    <row r="837" spans="13:20" x14ac:dyDescent="0.35">
      <c r="M837" s="122" t="str">
        <f t="shared" si="89"/>
        <v/>
      </c>
      <c r="N837" s="137" t="str">
        <f t="shared" ref="N837:N900" si="94">IF(M837&lt;&gt;"",INDEX(Grade,M837)+M837*0.000001,"")</f>
        <v/>
      </c>
      <c r="O837" s="134" t="str">
        <f t="shared" ref="O837:O900" si="95">IF(M837&lt;&gt;"",RANK(N837,grade___original,1),"")</f>
        <v/>
      </c>
      <c r="P837" s="134"/>
      <c r="Q837" s="122" t="str">
        <f t="shared" si="90"/>
        <v/>
      </c>
      <c r="R837" s="134" t="str">
        <f t="shared" si="91"/>
        <v/>
      </c>
      <c r="S837" s="137" t="str">
        <f t="shared" si="92"/>
        <v/>
      </c>
      <c r="T837" s="138" t="str">
        <f t="shared" si="93"/>
        <v/>
      </c>
    </row>
    <row r="838" spans="13:20" x14ac:dyDescent="0.35">
      <c r="M838" s="122" t="str">
        <f t="shared" ref="M838:M901" si="96">IF(M837&lt;&gt;"",IF(Number_of_participants&gt;=(M837+1),(M837+1),""),"")</f>
        <v/>
      </c>
      <c r="N838" s="137" t="str">
        <f t="shared" si="94"/>
        <v/>
      </c>
      <c r="O838" s="134" t="str">
        <f t="shared" si="95"/>
        <v/>
      </c>
      <c r="P838" s="134"/>
      <c r="Q838" s="122" t="str">
        <f t="shared" ref="Q838:Q901" si="97">IF(Q837&lt;&gt;"",IF(Number_of_participants&gt;=(Q837+1),(Q837+1),""),"")</f>
        <v/>
      </c>
      <c r="R838" s="134" t="str">
        <f t="shared" ref="R838:R901" si="98">IF(Q838&lt;&gt;"",VLOOKUP(Q838,$O$5:$Q$1004,3,FALSE),"")</f>
        <v/>
      </c>
      <c r="S838" s="137" t="str">
        <f t="shared" ref="S838:S901" si="99">IF(Q838&lt;&gt;"",ROUND(VLOOKUP(R838,$M$5:$N$1004,2,FALSE),4),"")</f>
        <v/>
      </c>
      <c r="T838" s="138" t="str">
        <f t="shared" ref="T838:T901" si="100">IF(Q838&lt;&gt;"",FLOOR(S838,1),"")</f>
        <v/>
      </c>
    </row>
    <row r="839" spans="13:20" x14ac:dyDescent="0.35">
      <c r="M839" s="122" t="str">
        <f t="shared" si="96"/>
        <v/>
      </c>
      <c r="N839" s="137" t="str">
        <f t="shared" si="94"/>
        <v/>
      </c>
      <c r="O839" s="134" t="str">
        <f t="shared" si="95"/>
        <v/>
      </c>
      <c r="P839" s="134"/>
      <c r="Q839" s="122" t="str">
        <f t="shared" si="97"/>
        <v/>
      </c>
      <c r="R839" s="134" t="str">
        <f t="shared" si="98"/>
        <v/>
      </c>
      <c r="S839" s="137" t="str">
        <f t="shared" si="99"/>
        <v/>
      </c>
      <c r="T839" s="138" t="str">
        <f t="shared" si="100"/>
        <v/>
      </c>
    </row>
    <row r="840" spans="13:20" x14ac:dyDescent="0.35">
      <c r="M840" s="122" t="str">
        <f t="shared" si="96"/>
        <v/>
      </c>
      <c r="N840" s="137" t="str">
        <f t="shared" si="94"/>
        <v/>
      </c>
      <c r="O840" s="134" t="str">
        <f t="shared" si="95"/>
        <v/>
      </c>
      <c r="P840" s="134"/>
      <c r="Q840" s="122" t="str">
        <f t="shared" si="97"/>
        <v/>
      </c>
      <c r="R840" s="134" t="str">
        <f t="shared" si="98"/>
        <v/>
      </c>
      <c r="S840" s="137" t="str">
        <f t="shared" si="99"/>
        <v/>
      </c>
      <c r="T840" s="138" t="str">
        <f t="shared" si="100"/>
        <v/>
      </c>
    </row>
    <row r="841" spans="13:20" x14ac:dyDescent="0.35">
      <c r="M841" s="122" t="str">
        <f t="shared" si="96"/>
        <v/>
      </c>
      <c r="N841" s="137" t="str">
        <f t="shared" si="94"/>
        <v/>
      </c>
      <c r="O841" s="134" t="str">
        <f t="shared" si="95"/>
        <v/>
      </c>
      <c r="P841" s="134"/>
      <c r="Q841" s="122" t="str">
        <f t="shared" si="97"/>
        <v/>
      </c>
      <c r="R841" s="134" t="str">
        <f t="shared" si="98"/>
        <v/>
      </c>
      <c r="S841" s="137" t="str">
        <f t="shared" si="99"/>
        <v/>
      </c>
      <c r="T841" s="138" t="str">
        <f t="shared" si="100"/>
        <v/>
      </c>
    </row>
    <row r="842" spans="13:20" x14ac:dyDescent="0.35">
      <c r="M842" s="122" t="str">
        <f t="shared" si="96"/>
        <v/>
      </c>
      <c r="N842" s="137" t="str">
        <f t="shared" si="94"/>
        <v/>
      </c>
      <c r="O842" s="134" t="str">
        <f t="shared" si="95"/>
        <v/>
      </c>
      <c r="P842" s="134"/>
      <c r="Q842" s="122" t="str">
        <f t="shared" si="97"/>
        <v/>
      </c>
      <c r="R842" s="134" t="str">
        <f t="shared" si="98"/>
        <v/>
      </c>
      <c r="S842" s="137" t="str">
        <f t="shared" si="99"/>
        <v/>
      </c>
      <c r="T842" s="138" t="str">
        <f t="shared" si="100"/>
        <v/>
      </c>
    </row>
    <row r="843" spans="13:20" x14ac:dyDescent="0.35">
      <c r="M843" s="122" t="str">
        <f t="shared" si="96"/>
        <v/>
      </c>
      <c r="N843" s="137" t="str">
        <f t="shared" si="94"/>
        <v/>
      </c>
      <c r="O843" s="134" t="str">
        <f t="shared" si="95"/>
        <v/>
      </c>
      <c r="P843" s="134"/>
      <c r="Q843" s="122" t="str">
        <f t="shared" si="97"/>
        <v/>
      </c>
      <c r="R843" s="134" t="str">
        <f t="shared" si="98"/>
        <v/>
      </c>
      <c r="S843" s="137" t="str">
        <f t="shared" si="99"/>
        <v/>
      </c>
      <c r="T843" s="138" t="str">
        <f t="shared" si="100"/>
        <v/>
      </c>
    </row>
    <row r="844" spans="13:20" x14ac:dyDescent="0.35">
      <c r="M844" s="122" t="str">
        <f t="shared" si="96"/>
        <v/>
      </c>
      <c r="N844" s="137" t="str">
        <f t="shared" si="94"/>
        <v/>
      </c>
      <c r="O844" s="134" t="str">
        <f t="shared" si="95"/>
        <v/>
      </c>
      <c r="P844" s="134"/>
      <c r="Q844" s="122" t="str">
        <f t="shared" si="97"/>
        <v/>
      </c>
      <c r="R844" s="134" t="str">
        <f t="shared" si="98"/>
        <v/>
      </c>
      <c r="S844" s="137" t="str">
        <f t="shared" si="99"/>
        <v/>
      </c>
      <c r="T844" s="138" t="str">
        <f t="shared" si="100"/>
        <v/>
      </c>
    </row>
    <row r="845" spans="13:20" x14ac:dyDescent="0.35">
      <c r="M845" s="122" t="str">
        <f t="shared" si="96"/>
        <v/>
      </c>
      <c r="N845" s="137" t="str">
        <f t="shared" si="94"/>
        <v/>
      </c>
      <c r="O845" s="134" t="str">
        <f t="shared" si="95"/>
        <v/>
      </c>
      <c r="P845" s="134"/>
      <c r="Q845" s="122" t="str">
        <f t="shared" si="97"/>
        <v/>
      </c>
      <c r="R845" s="134" t="str">
        <f t="shared" si="98"/>
        <v/>
      </c>
      <c r="S845" s="137" t="str">
        <f t="shared" si="99"/>
        <v/>
      </c>
      <c r="T845" s="138" t="str">
        <f t="shared" si="100"/>
        <v/>
      </c>
    </row>
    <row r="846" spans="13:20" x14ac:dyDescent="0.35">
      <c r="M846" s="122" t="str">
        <f t="shared" si="96"/>
        <v/>
      </c>
      <c r="N846" s="137" t="str">
        <f t="shared" si="94"/>
        <v/>
      </c>
      <c r="O846" s="134" t="str">
        <f t="shared" si="95"/>
        <v/>
      </c>
      <c r="P846" s="134"/>
      <c r="Q846" s="122" t="str">
        <f t="shared" si="97"/>
        <v/>
      </c>
      <c r="R846" s="134" t="str">
        <f t="shared" si="98"/>
        <v/>
      </c>
      <c r="S846" s="137" t="str">
        <f t="shared" si="99"/>
        <v/>
      </c>
      <c r="T846" s="138" t="str">
        <f t="shared" si="100"/>
        <v/>
      </c>
    </row>
    <row r="847" spans="13:20" x14ac:dyDescent="0.35">
      <c r="M847" s="122" t="str">
        <f t="shared" si="96"/>
        <v/>
      </c>
      <c r="N847" s="137" t="str">
        <f t="shared" si="94"/>
        <v/>
      </c>
      <c r="O847" s="134" t="str">
        <f t="shared" si="95"/>
        <v/>
      </c>
      <c r="P847" s="134"/>
      <c r="Q847" s="122" t="str">
        <f t="shared" si="97"/>
        <v/>
      </c>
      <c r="R847" s="134" t="str">
        <f t="shared" si="98"/>
        <v/>
      </c>
      <c r="S847" s="137" t="str">
        <f t="shared" si="99"/>
        <v/>
      </c>
      <c r="T847" s="138" t="str">
        <f t="shared" si="100"/>
        <v/>
      </c>
    </row>
    <row r="848" spans="13:20" x14ac:dyDescent="0.35">
      <c r="M848" s="122" t="str">
        <f t="shared" si="96"/>
        <v/>
      </c>
      <c r="N848" s="137" t="str">
        <f t="shared" si="94"/>
        <v/>
      </c>
      <c r="O848" s="134" t="str">
        <f t="shared" si="95"/>
        <v/>
      </c>
      <c r="P848" s="134"/>
      <c r="Q848" s="122" t="str">
        <f t="shared" si="97"/>
        <v/>
      </c>
      <c r="R848" s="134" t="str">
        <f t="shared" si="98"/>
        <v/>
      </c>
      <c r="S848" s="137" t="str">
        <f t="shared" si="99"/>
        <v/>
      </c>
      <c r="T848" s="138" t="str">
        <f t="shared" si="100"/>
        <v/>
      </c>
    </row>
    <row r="849" spans="13:20" x14ac:dyDescent="0.35">
      <c r="M849" s="122" t="str">
        <f t="shared" si="96"/>
        <v/>
      </c>
      <c r="N849" s="137" t="str">
        <f t="shared" si="94"/>
        <v/>
      </c>
      <c r="O849" s="134" t="str">
        <f t="shared" si="95"/>
        <v/>
      </c>
      <c r="P849" s="134"/>
      <c r="Q849" s="122" t="str">
        <f t="shared" si="97"/>
        <v/>
      </c>
      <c r="R849" s="134" t="str">
        <f t="shared" si="98"/>
        <v/>
      </c>
      <c r="S849" s="137" t="str">
        <f t="shared" si="99"/>
        <v/>
      </c>
      <c r="T849" s="138" t="str">
        <f t="shared" si="100"/>
        <v/>
      </c>
    </row>
    <row r="850" spans="13:20" x14ac:dyDescent="0.35">
      <c r="M850" s="122" t="str">
        <f t="shared" si="96"/>
        <v/>
      </c>
      <c r="N850" s="137" t="str">
        <f t="shared" si="94"/>
        <v/>
      </c>
      <c r="O850" s="134" t="str">
        <f t="shared" si="95"/>
        <v/>
      </c>
      <c r="P850" s="134"/>
      <c r="Q850" s="122" t="str">
        <f t="shared" si="97"/>
        <v/>
      </c>
      <c r="R850" s="134" t="str">
        <f t="shared" si="98"/>
        <v/>
      </c>
      <c r="S850" s="137" t="str">
        <f t="shared" si="99"/>
        <v/>
      </c>
      <c r="T850" s="138" t="str">
        <f t="shared" si="100"/>
        <v/>
      </c>
    </row>
    <row r="851" spans="13:20" x14ac:dyDescent="0.35">
      <c r="M851" s="122" t="str">
        <f t="shared" si="96"/>
        <v/>
      </c>
      <c r="N851" s="137" t="str">
        <f t="shared" si="94"/>
        <v/>
      </c>
      <c r="O851" s="134" t="str">
        <f t="shared" si="95"/>
        <v/>
      </c>
      <c r="P851" s="134"/>
      <c r="Q851" s="122" t="str">
        <f t="shared" si="97"/>
        <v/>
      </c>
      <c r="R851" s="134" t="str">
        <f t="shared" si="98"/>
        <v/>
      </c>
      <c r="S851" s="137" t="str">
        <f t="shared" si="99"/>
        <v/>
      </c>
      <c r="T851" s="138" t="str">
        <f t="shared" si="100"/>
        <v/>
      </c>
    </row>
    <row r="852" spans="13:20" x14ac:dyDescent="0.35">
      <c r="M852" s="122" t="str">
        <f t="shared" si="96"/>
        <v/>
      </c>
      <c r="N852" s="137" t="str">
        <f t="shared" si="94"/>
        <v/>
      </c>
      <c r="O852" s="134" t="str">
        <f t="shared" si="95"/>
        <v/>
      </c>
      <c r="P852" s="134"/>
      <c r="Q852" s="122" t="str">
        <f t="shared" si="97"/>
        <v/>
      </c>
      <c r="R852" s="134" t="str">
        <f t="shared" si="98"/>
        <v/>
      </c>
      <c r="S852" s="137" t="str">
        <f t="shared" si="99"/>
        <v/>
      </c>
      <c r="T852" s="138" t="str">
        <f t="shared" si="100"/>
        <v/>
      </c>
    </row>
    <row r="853" spans="13:20" x14ac:dyDescent="0.35">
      <c r="M853" s="122" t="str">
        <f t="shared" si="96"/>
        <v/>
      </c>
      <c r="N853" s="137" t="str">
        <f t="shared" si="94"/>
        <v/>
      </c>
      <c r="O853" s="134" t="str">
        <f t="shared" si="95"/>
        <v/>
      </c>
      <c r="P853" s="134"/>
      <c r="Q853" s="122" t="str">
        <f t="shared" si="97"/>
        <v/>
      </c>
      <c r="R853" s="134" t="str">
        <f t="shared" si="98"/>
        <v/>
      </c>
      <c r="S853" s="137" t="str">
        <f t="shared" si="99"/>
        <v/>
      </c>
      <c r="T853" s="138" t="str">
        <f t="shared" si="100"/>
        <v/>
      </c>
    </row>
    <row r="854" spans="13:20" x14ac:dyDescent="0.35">
      <c r="M854" s="122" t="str">
        <f t="shared" si="96"/>
        <v/>
      </c>
      <c r="N854" s="137" t="str">
        <f t="shared" si="94"/>
        <v/>
      </c>
      <c r="O854" s="134" t="str">
        <f t="shared" si="95"/>
        <v/>
      </c>
      <c r="P854" s="134"/>
      <c r="Q854" s="122" t="str">
        <f t="shared" si="97"/>
        <v/>
      </c>
      <c r="R854" s="134" t="str">
        <f t="shared" si="98"/>
        <v/>
      </c>
      <c r="S854" s="137" t="str">
        <f t="shared" si="99"/>
        <v/>
      </c>
      <c r="T854" s="138" t="str">
        <f t="shared" si="100"/>
        <v/>
      </c>
    </row>
    <row r="855" spans="13:20" x14ac:dyDescent="0.35">
      <c r="M855" s="122" t="str">
        <f t="shared" si="96"/>
        <v/>
      </c>
      <c r="N855" s="137" t="str">
        <f t="shared" si="94"/>
        <v/>
      </c>
      <c r="O855" s="134" t="str">
        <f t="shared" si="95"/>
        <v/>
      </c>
      <c r="P855" s="134"/>
      <c r="Q855" s="122" t="str">
        <f t="shared" si="97"/>
        <v/>
      </c>
      <c r="R855" s="134" t="str">
        <f t="shared" si="98"/>
        <v/>
      </c>
      <c r="S855" s="137" t="str">
        <f t="shared" si="99"/>
        <v/>
      </c>
      <c r="T855" s="138" t="str">
        <f t="shared" si="100"/>
        <v/>
      </c>
    </row>
    <row r="856" spans="13:20" x14ac:dyDescent="0.35">
      <c r="M856" s="122" t="str">
        <f t="shared" si="96"/>
        <v/>
      </c>
      <c r="N856" s="137" t="str">
        <f t="shared" si="94"/>
        <v/>
      </c>
      <c r="O856" s="134" t="str">
        <f t="shared" si="95"/>
        <v/>
      </c>
      <c r="P856" s="134"/>
      <c r="Q856" s="122" t="str">
        <f t="shared" si="97"/>
        <v/>
      </c>
      <c r="R856" s="134" t="str">
        <f t="shared" si="98"/>
        <v/>
      </c>
      <c r="S856" s="137" t="str">
        <f t="shared" si="99"/>
        <v/>
      </c>
      <c r="T856" s="138" t="str">
        <f t="shared" si="100"/>
        <v/>
      </c>
    </row>
    <row r="857" spans="13:20" x14ac:dyDescent="0.35">
      <c r="M857" s="122" t="str">
        <f t="shared" si="96"/>
        <v/>
      </c>
      <c r="N857" s="137" t="str">
        <f t="shared" si="94"/>
        <v/>
      </c>
      <c r="O857" s="134" t="str">
        <f t="shared" si="95"/>
        <v/>
      </c>
      <c r="P857" s="134"/>
      <c r="Q857" s="122" t="str">
        <f t="shared" si="97"/>
        <v/>
      </c>
      <c r="R857" s="134" t="str">
        <f t="shared" si="98"/>
        <v/>
      </c>
      <c r="S857" s="137" t="str">
        <f t="shared" si="99"/>
        <v/>
      </c>
      <c r="T857" s="138" t="str">
        <f t="shared" si="100"/>
        <v/>
      </c>
    </row>
    <row r="858" spans="13:20" x14ac:dyDescent="0.35">
      <c r="M858" s="122" t="str">
        <f t="shared" si="96"/>
        <v/>
      </c>
      <c r="N858" s="137" t="str">
        <f t="shared" si="94"/>
        <v/>
      </c>
      <c r="O858" s="134" t="str">
        <f t="shared" si="95"/>
        <v/>
      </c>
      <c r="P858" s="134"/>
      <c r="Q858" s="122" t="str">
        <f t="shared" si="97"/>
        <v/>
      </c>
      <c r="R858" s="134" t="str">
        <f t="shared" si="98"/>
        <v/>
      </c>
      <c r="S858" s="137" t="str">
        <f t="shared" si="99"/>
        <v/>
      </c>
      <c r="T858" s="138" t="str">
        <f t="shared" si="100"/>
        <v/>
      </c>
    </row>
    <row r="859" spans="13:20" x14ac:dyDescent="0.35">
      <c r="M859" s="122" t="str">
        <f t="shared" si="96"/>
        <v/>
      </c>
      <c r="N859" s="137" t="str">
        <f t="shared" si="94"/>
        <v/>
      </c>
      <c r="O859" s="134" t="str">
        <f t="shared" si="95"/>
        <v/>
      </c>
      <c r="P859" s="134"/>
      <c r="Q859" s="122" t="str">
        <f t="shared" si="97"/>
        <v/>
      </c>
      <c r="R859" s="134" t="str">
        <f t="shared" si="98"/>
        <v/>
      </c>
      <c r="S859" s="137" t="str">
        <f t="shared" si="99"/>
        <v/>
      </c>
      <c r="T859" s="138" t="str">
        <f t="shared" si="100"/>
        <v/>
      </c>
    </row>
    <row r="860" spans="13:20" x14ac:dyDescent="0.35">
      <c r="M860" s="122" t="str">
        <f t="shared" si="96"/>
        <v/>
      </c>
      <c r="N860" s="137" t="str">
        <f t="shared" si="94"/>
        <v/>
      </c>
      <c r="O860" s="134" t="str">
        <f t="shared" si="95"/>
        <v/>
      </c>
      <c r="P860" s="134"/>
      <c r="Q860" s="122" t="str">
        <f t="shared" si="97"/>
        <v/>
      </c>
      <c r="R860" s="134" t="str">
        <f t="shared" si="98"/>
        <v/>
      </c>
      <c r="S860" s="137" t="str">
        <f t="shared" si="99"/>
        <v/>
      </c>
      <c r="T860" s="138" t="str">
        <f t="shared" si="100"/>
        <v/>
      </c>
    </row>
    <row r="861" spans="13:20" x14ac:dyDescent="0.35">
      <c r="M861" s="122" t="str">
        <f t="shared" si="96"/>
        <v/>
      </c>
      <c r="N861" s="137" t="str">
        <f t="shared" si="94"/>
        <v/>
      </c>
      <c r="O861" s="134" t="str">
        <f t="shared" si="95"/>
        <v/>
      </c>
      <c r="P861" s="134"/>
      <c r="Q861" s="122" t="str">
        <f t="shared" si="97"/>
        <v/>
      </c>
      <c r="R861" s="134" t="str">
        <f t="shared" si="98"/>
        <v/>
      </c>
      <c r="S861" s="137" t="str">
        <f t="shared" si="99"/>
        <v/>
      </c>
      <c r="T861" s="138" t="str">
        <f t="shared" si="100"/>
        <v/>
      </c>
    </row>
    <row r="862" spans="13:20" x14ac:dyDescent="0.35">
      <c r="M862" s="122" t="str">
        <f t="shared" si="96"/>
        <v/>
      </c>
      <c r="N862" s="137" t="str">
        <f t="shared" si="94"/>
        <v/>
      </c>
      <c r="O862" s="134" t="str">
        <f t="shared" si="95"/>
        <v/>
      </c>
      <c r="P862" s="134"/>
      <c r="Q862" s="122" t="str">
        <f t="shared" si="97"/>
        <v/>
      </c>
      <c r="R862" s="134" t="str">
        <f t="shared" si="98"/>
        <v/>
      </c>
      <c r="S862" s="137" t="str">
        <f t="shared" si="99"/>
        <v/>
      </c>
      <c r="T862" s="138" t="str">
        <f t="shared" si="100"/>
        <v/>
      </c>
    </row>
    <row r="863" spans="13:20" x14ac:dyDescent="0.35">
      <c r="M863" s="122" t="str">
        <f t="shared" si="96"/>
        <v/>
      </c>
      <c r="N863" s="137" t="str">
        <f t="shared" si="94"/>
        <v/>
      </c>
      <c r="O863" s="134" t="str">
        <f t="shared" si="95"/>
        <v/>
      </c>
      <c r="P863" s="134"/>
      <c r="Q863" s="122" t="str">
        <f t="shared" si="97"/>
        <v/>
      </c>
      <c r="R863" s="134" t="str">
        <f t="shared" si="98"/>
        <v/>
      </c>
      <c r="S863" s="137" t="str">
        <f t="shared" si="99"/>
        <v/>
      </c>
      <c r="T863" s="138" t="str">
        <f t="shared" si="100"/>
        <v/>
      </c>
    </row>
    <row r="864" spans="13:20" x14ac:dyDescent="0.35">
      <c r="M864" s="122" t="str">
        <f t="shared" si="96"/>
        <v/>
      </c>
      <c r="N864" s="137" t="str">
        <f t="shared" si="94"/>
        <v/>
      </c>
      <c r="O864" s="134" t="str">
        <f t="shared" si="95"/>
        <v/>
      </c>
      <c r="P864" s="134"/>
      <c r="Q864" s="122" t="str">
        <f t="shared" si="97"/>
        <v/>
      </c>
      <c r="R864" s="134" t="str">
        <f t="shared" si="98"/>
        <v/>
      </c>
      <c r="S864" s="137" t="str">
        <f t="shared" si="99"/>
        <v/>
      </c>
      <c r="T864" s="138" t="str">
        <f t="shared" si="100"/>
        <v/>
      </c>
    </row>
    <row r="865" spans="13:20" x14ac:dyDescent="0.35">
      <c r="M865" s="122" t="str">
        <f t="shared" si="96"/>
        <v/>
      </c>
      <c r="N865" s="137" t="str">
        <f t="shared" si="94"/>
        <v/>
      </c>
      <c r="O865" s="134" t="str">
        <f t="shared" si="95"/>
        <v/>
      </c>
      <c r="P865" s="134"/>
      <c r="Q865" s="122" t="str">
        <f t="shared" si="97"/>
        <v/>
      </c>
      <c r="R865" s="134" t="str">
        <f t="shared" si="98"/>
        <v/>
      </c>
      <c r="S865" s="137" t="str">
        <f t="shared" si="99"/>
        <v/>
      </c>
      <c r="T865" s="138" t="str">
        <f t="shared" si="100"/>
        <v/>
      </c>
    </row>
    <row r="866" spans="13:20" x14ac:dyDescent="0.35">
      <c r="M866" s="122" t="str">
        <f t="shared" si="96"/>
        <v/>
      </c>
      <c r="N866" s="137" t="str">
        <f t="shared" si="94"/>
        <v/>
      </c>
      <c r="O866" s="134" t="str">
        <f t="shared" si="95"/>
        <v/>
      </c>
      <c r="P866" s="134"/>
      <c r="Q866" s="122" t="str">
        <f t="shared" si="97"/>
        <v/>
      </c>
      <c r="R866" s="134" t="str">
        <f t="shared" si="98"/>
        <v/>
      </c>
      <c r="S866" s="137" t="str">
        <f t="shared" si="99"/>
        <v/>
      </c>
      <c r="T866" s="138" t="str">
        <f t="shared" si="100"/>
        <v/>
      </c>
    </row>
    <row r="867" spans="13:20" x14ac:dyDescent="0.35">
      <c r="M867" s="122" t="str">
        <f t="shared" si="96"/>
        <v/>
      </c>
      <c r="N867" s="137" t="str">
        <f t="shared" si="94"/>
        <v/>
      </c>
      <c r="O867" s="134" t="str">
        <f t="shared" si="95"/>
        <v/>
      </c>
      <c r="P867" s="134"/>
      <c r="Q867" s="122" t="str">
        <f t="shared" si="97"/>
        <v/>
      </c>
      <c r="R867" s="134" t="str">
        <f t="shared" si="98"/>
        <v/>
      </c>
      <c r="S867" s="137" t="str">
        <f t="shared" si="99"/>
        <v/>
      </c>
      <c r="T867" s="138" t="str">
        <f t="shared" si="100"/>
        <v/>
      </c>
    </row>
    <row r="868" spans="13:20" x14ac:dyDescent="0.35">
      <c r="M868" s="122" t="str">
        <f t="shared" si="96"/>
        <v/>
      </c>
      <c r="N868" s="137" t="str">
        <f t="shared" si="94"/>
        <v/>
      </c>
      <c r="O868" s="134" t="str">
        <f t="shared" si="95"/>
        <v/>
      </c>
      <c r="P868" s="134"/>
      <c r="Q868" s="122" t="str">
        <f t="shared" si="97"/>
        <v/>
      </c>
      <c r="R868" s="134" t="str">
        <f t="shared" si="98"/>
        <v/>
      </c>
      <c r="S868" s="137" t="str">
        <f t="shared" si="99"/>
        <v/>
      </c>
      <c r="T868" s="138" t="str">
        <f t="shared" si="100"/>
        <v/>
      </c>
    </row>
    <row r="869" spans="13:20" x14ac:dyDescent="0.35">
      <c r="M869" s="122" t="str">
        <f t="shared" si="96"/>
        <v/>
      </c>
      <c r="N869" s="137" t="str">
        <f t="shared" si="94"/>
        <v/>
      </c>
      <c r="O869" s="134" t="str">
        <f t="shared" si="95"/>
        <v/>
      </c>
      <c r="P869" s="134"/>
      <c r="Q869" s="122" t="str">
        <f t="shared" si="97"/>
        <v/>
      </c>
      <c r="R869" s="134" t="str">
        <f t="shared" si="98"/>
        <v/>
      </c>
      <c r="S869" s="137" t="str">
        <f t="shared" si="99"/>
        <v/>
      </c>
      <c r="T869" s="138" t="str">
        <f t="shared" si="100"/>
        <v/>
      </c>
    </row>
    <row r="870" spans="13:20" x14ac:dyDescent="0.35">
      <c r="M870" s="122" t="str">
        <f t="shared" si="96"/>
        <v/>
      </c>
      <c r="N870" s="137" t="str">
        <f t="shared" si="94"/>
        <v/>
      </c>
      <c r="O870" s="134" t="str">
        <f t="shared" si="95"/>
        <v/>
      </c>
      <c r="P870" s="134"/>
      <c r="Q870" s="122" t="str">
        <f t="shared" si="97"/>
        <v/>
      </c>
      <c r="R870" s="134" t="str">
        <f t="shared" si="98"/>
        <v/>
      </c>
      <c r="S870" s="137" t="str">
        <f t="shared" si="99"/>
        <v/>
      </c>
      <c r="T870" s="138" t="str">
        <f t="shared" si="100"/>
        <v/>
      </c>
    </row>
    <row r="871" spans="13:20" x14ac:dyDescent="0.35">
      <c r="M871" s="122" t="str">
        <f t="shared" si="96"/>
        <v/>
      </c>
      <c r="N871" s="137" t="str">
        <f t="shared" si="94"/>
        <v/>
      </c>
      <c r="O871" s="134" t="str">
        <f t="shared" si="95"/>
        <v/>
      </c>
      <c r="P871" s="134"/>
      <c r="Q871" s="122" t="str">
        <f t="shared" si="97"/>
        <v/>
      </c>
      <c r="R871" s="134" t="str">
        <f t="shared" si="98"/>
        <v/>
      </c>
      <c r="S871" s="137" t="str">
        <f t="shared" si="99"/>
        <v/>
      </c>
      <c r="T871" s="138" t="str">
        <f t="shared" si="100"/>
        <v/>
      </c>
    </row>
    <row r="872" spans="13:20" x14ac:dyDescent="0.35">
      <c r="M872" s="122" t="str">
        <f t="shared" si="96"/>
        <v/>
      </c>
      <c r="N872" s="137" t="str">
        <f t="shared" si="94"/>
        <v/>
      </c>
      <c r="O872" s="134" t="str">
        <f t="shared" si="95"/>
        <v/>
      </c>
      <c r="P872" s="134"/>
      <c r="Q872" s="122" t="str">
        <f t="shared" si="97"/>
        <v/>
      </c>
      <c r="R872" s="134" t="str">
        <f t="shared" si="98"/>
        <v/>
      </c>
      <c r="S872" s="137" t="str">
        <f t="shared" si="99"/>
        <v/>
      </c>
      <c r="T872" s="138" t="str">
        <f t="shared" si="100"/>
        <v/>
      </c>
    </row>
    <row r="873" spans="13:20" x14ac:dyDescent="0.35">
      <c r="M873" s="122" t="str">
        <f t="shared" si="96"/>
        <v/>
      </c>
      <c r="N873" s="137" t="str">
        <f t="shared" si="94"/>
        <v/>
      </c>
      <c r="O873" s="134" t="str">
        <f t="shared" si="95"/>
        <v/>
      </c>
      <c r="P873" s="134"/>
      <c r="Q873" s="122" t="str">
        <f t="shared" si="97"/>
        <v/>
      </c>
      <c r="R873" s="134" t="str">
        <f t="shared" si="98"/>
        <v/>
      </c>
      <c r="S873" s="137" t="str">
        <f t="shared" si="99"/>
        <v/>
      </c>
      <c r="T873" s="138" t="str">
        <f t="shared" si="100"/>
        <v/>
      </c>
    </row>
    <row r="874" spans="13:20" x14ac:dyDescent="0.35">
      <c r="M874" s="122" t="str">
        <f t="shared" si="96"/>
        <v/>
      </c>
      <c r="N874" s="137" t="str">
        <f t="shared" si="94"/>
        <v/>
      </c>
      <c r="O874" s="134" t="str">
        <f t="shared" si="95"/>
        <v/>
      </c>
      <c r="P874" s="134"/>
      <c r="Q874" s="122" t="str">
        <f t="shared" si="97"/>
        <v/>
      </c>
      <c r="R874" s="134" t="str">
        <f t="shared" si="98"/>
        <v/>
      </c>
      <c r="S874" s="137" t="str">
        <f t="shared" si="99"/>
        <v/>
      </c>
      <c r="T874" s="138" t="str">
        <f t="shared" si="100"/>
        <v/>
      </c>
    </row>
    <row r="875" spans="13:20" x14ac:dyDescent="0.35">
      <c r="M875" s="122" t="str">
        <f t="shared" si="96"/>
        <v/>
      </c>
      <c r="N875" s="137" t="str">
        <f t="shared" si="94"/>
        <v/>
      </c>
      <c r="O875" s="134" t="str">
        <f t="shared" si="95"/>
        <v/>
      </c>
      <c r="P875" s="134"/>
      <c r="Q875" s="122" t="str">
        <f t="shared" si="97"/>
        <v/>
      </c>
      <c r="R875" s="134" t="str">
        <f t="shared" si="98"/>
        <v/>
      </c>
      <c r="S875" s="137" t="str">
        <f t="shared" si="99"/>
        <v/>
      </c>
      <c r="T875" s="138" t="str">
        <f t="shared" si="100"/>
        <v/>
      </c>
    </row>
    <row r="876" spans="13:20" x14ac:dyDescent="0.35">
      <c r="M876" s="122" t="str">
        <f t="shared" si="96"/>
        <v/>
      </c>
      <c r="N876" s="137" t="str">
        <f t="shared" si="94"/>
        <v/>
      </c>
      <c r="O876" s="134" t="str">
        <f t="shared" si="95"/>
        <v/>
      </c>
      <c r="P876" s="134"/>
      <c r="Q876" s="122" t="str">
        <f t="shared" si="97"/>
        <v/>
      </c>
      <c r="R876" s="134" t="str">
        <f t="shared" si="98"/>
        <v/>
      </c>
      <c r="S876" s="137" t="str">
        <f t="shared" si="99"/>
        <v/>
      </c>
      <c r="T876" s="138" t="str">
        <f t="shared" si="100"/>
        <v/>
      </c>
    </row>
    <row r="877" spans="13:20" x14ac:dyDescent="0.35">
      <c r="M877" s="122" t="str">
        <f t="shared" si="96"/>
        <v/>
      </c>
      <c r="N877" s="137" t="str">
        <f t="shared" si="94"/>
        <v/>
      </c>
      <c r="O877" s="134" t="str">
        <f t="shared" si="95"/>
        <v/>
      </c>
      <c r="P877" s="134"/>
      <c r="Q877" s="122" t="str">
        <f t="shared" si="97"/>
        <v/>
      </c>
      <c r="R877" s="134" t="str">
        <f t="shared" si="98"/>
        <v/>
      </c>
      <c r="S877" s="137" t="str">
        <f t="shared" si="99"/>
        <v/>
      </c>
      <c r="T877" s="138" t="str">
        <f t="shared" si="100"/>
        <v/>
      </c>
    </row>
    <row r="878" spans="13:20" x14ac:dyDescent="0.35">
      <c r="M878" s="122" t="str">
        <f t="shared" si="96"/>
        <v/>
      </c>
      <c r="N878" s="137" t="str">
        <f t="shared" si="94"/>
        <v/>
      </c>
      <c r="O878" s="134" t="str">
        <f t="shared" si="95"/>
        <v/>
      </c>
      <c r="P878" s="134"/>
      <c r="Q878" s="122" t="str">
        <f t="shared" si="97"/>
        <v/>
      </c>
      <c r="R878" s="134" t="str">
        <f t="shared" si="98"/>
        <v/>
      </c>
      <c r="S878" s="137" t="str">
        <f t="shared" si="99"/>
        <v/>
      </c>
      <c r="T878" s="138" t="str">
        <f t="shared" si="100"/>
        <v/>
      </c>
    </row>
    <row r="879" spans="13:20" x14ac:dyDescent="0.35">
      <c r="M879" s="122" t="str">
        <f t="shared" si="96"/>
        <v/>
      </c>
      <c r="N879" s="137" t="str">
        <f t="shared" si="94"/>
        <v/>
      </c>
      <c r="O879" s="134" t="str">
        <f t="shared" si="95"/>
        <v/>
      </c>
      <c r="P879" s="134"/>
      <c r="Q879" s="122" t="str">
        <f t="shared" si="97"/>
        <v/>
      </c>
      <c r="R879" s="134" t="str">
        <f t="shared" si="98"/>
        <v/>
      </c>
      <c r="S879" s="137" t="str">
        <f t="shared" si="99"/>
        <v/>
      </c>
      <c r="T879" s="138" t="str">
        <f t="shared" si="100"/>
        <v/>
      </c>
    </row>
    <row r="880" spans="13:20" x14ac:dyDescent="0.35">
      <c r="M880" s="122" t="str">
        <f t="shared" si="96"/>
        <v/>
      </c>
      <c r="N880" s="137" t="str">
        <f t="shared" si="94"/>
        <v/>
      </c>
      <c r="O880" s="134" t="str">
        <f t="shared" si="95"/>
        <v/>
      </c>
      <c r="P880" s="134"/>
      <c r="Q880" s="122" t="str">
        <f t="shared" si="97"/>
        <v/>
      </c>
      <c r="R880" s="134" t="str">
        <f t="shared" si="98"/>
        <v/>
      </c>
      <c r="S880" s="137" t="str">
        <f t="shared" si="99"/>
        <v/>
      </c>
      <c r="T880" s="138" t="str">
        <f t="shared" si="100"/>
        <v/>
      </c>
    </row>
    <row r="881" spans="13:20" x14ac:dyDescent="0.35">
      <c r="M881" s="122" t="str">
        <f t="shared" si="96"/>
        <v/>
      </c>
      <c r="N881" s="137" t="str">
        <f t="shared" si="94"/>
        <v/>
      </c>
      <c r="O881" s="134" t="str">
        <f t="shared" si="95"/>
        <v/>
      </c>
      <c r="P881" s="134"/>
      <c r="Q881" s="122" t="str">
        <f t="shared" si="97"/>
        <v/>
      </c>
      <c r="R881" s="134" t="str">
        <f t="shared" si="98"/>
        <v/>
      </c>
      <c r="S881" s="137" t="str">
        <f t="shared" si="99"/>
        <v/>
      </c>
      <c r="T881" s="138" t="str">
        <f t="shared" si="100"/>
        <v/>
      </c>
    </row>
    <row r="882" spans="13:20" x14ac:dyDescent="0.35">
      <c r="M882" s="122" t="str">
        <f t="shared" si="96"/>
        <v/>
      </c>
      <c r="N882" s="137" t="str">
        <f t="shared" si="94"/>
        <v/>
      </c>
      <c r="O882" s="134" t="str">
        <f t="shared" si="95"/>
        <v/>
      </c>
      <c r="P882" s="134"/>
      <c r="Q882" s="122" t="str">
        <f t="shared" si="97"/>
        <v/>
      </c>
      <c r="R882" s="134" t="str">
        <f t="shared" si="98"/>
        <v/>
      </c>
      <c r="S882" s="137" t="str">
        <f t="shared" si="99"/>
        <v/>
      </c>
      <c r="T882" s="138" t="str">
        <f t="shared" si="100"/>
        <v/>
      </c>
    </row>
    <row r="883" spans="13:20" x14ac:dyDescent="0.35">
      <c r="M883" s="122" t="str">
        <f t="shared" si="96"/>
        <v/>
      </c>
      <c r="N883" s="137" t="str">
        <f t="shared" si="94"/>
        <v/>
      </c>
      <c r="O883" s="134" t="str">
        <f t="shared" si="95"/>
        <v/>
      </c>
      <c r="P883" s="134"/>
      <c r="Q883" s="122" t="str">
        <f t="shared" si="97"/>
        <v/>
      </c>
      <c r="R883" s="134" t="str">
        <f t="shared" si="98"/>
        <v/>
      </c>
      <c r="S883" s="137" t="str">
        <f t="shared" si="99"/>
        <v/>
      </c>
      <c r="T883" s="138" t="str">
        <f t="shared" si="100"/>
        <v/>
      </c>
    </row>
    <row r="884" spans="13:20" x14ac:dyDescent="0.35">
      <c r="M884" s="122" t="str">
        <f t="shared" si="96"/>
        <v/>
      </c>
      <c r="N884" s="137" t="str">
        <f t="shared" si="94"/>
        <v/>
      </c>
      <c r="O884" s="134" t="str">
        <f t="shared" si="95"/>
        <v/>
      </c>
      <c r="P884" s="134"/>
      <c r="Q884" s="122" t="str">
        <f t="shared" si="97"/>
        <v/>
      </c>
      <c r="R884" s="134" t="str">
        <f t="shared" si="98"/>
        <v/>
      </c>
      <c r="S884" s="137" t="str">
        <f t="shared" si="99"/>
        <v/>
      </c>
      <c r="T884" s="138" t="str">
        <f t="shared" si="100"/>
        <v/>
      </c>
    </row>
    <row r="885" spans="13:20" x14ac:dyDescent="0.35">
      <c r="M885" s="122" t="str">
        <f t="shared" si="96"/>
        <v/>
      </c>
      <c r="N885" s="137" t="str">
        <f t="shared" si="94"/>
        <v/>
      </c>
      <c r="O885" s="134" t="str">
        <f t="shared" si="95"/>
        <v/>
      </c>
      <c r="P885" s="134"/>
      <c r="Q885" s="122" t="str">
        <f t="shared" si="97"/>
        <v/>
      </c>
      <c r="R885" s="134" t="str">
        <f t="shared" si="98"/>
        <v/>
      </c>
      <c r="S885" s="137" t="str">
        <f t="shared" si="99"/>
        <v/>
      </c>
      <c r="T885" s="138" t="str">
        <f t="shared" si="100"/>
        <v/>
      </c>
    </row>
    <row r="886" spans="13:20" x14ac:dyDescent="0.35">
      <c r="M886" s="122" t="str">
        <f t="shared" si="96"/>
        <v/>
      </c>
      <c r="N886" s="137" t="str">
        <f t="shared" si="94"/>
        <v/>
      </c>
      <c r="O886" s="134" t="str">
        <f t="shared" si="95"/>
        <v/>
      </c>
      <c r="P886" s="134"/>
      <c r="Q886" s="122" t="str">
        <f t="shared" si="97"/>
        <v/>
      </c>
      <c r="R886" s="134" t="str">
        <f t="shared" si="98"/>
        <v/>
      </c>
      <c r="S886" s="137" t="str">
        <f t="shared" si="99"/>
        <v/>
      </c>
      <c r="T886" s="138" t="str">
        <f t="shared" si="100"/>
        <v/>
      </c>
    </row>
    <row r="887" spans="13:20" x14ac:dyDescent="0.35">
      <c r="M887" s="122" t="str">
        <f t="shared" si="96"/>
        <v/>
      </c>
      <c r="N887" s="137" t="str">
        <f t="shared" si="94"/>
        <v/>
      </c>
      <c r="O887" s="134" t="str">
        <f t="shared" si="95"/>
        <v/>
      </c>
      <c r="P887" s="134"/>
      <c r="Q887" s="122" t="str">
        <f t="shared" si="97"/>
        <v/>
      </c>
      <c r="R887" s="134" t="str">
        <f t="shared" si="98"/>
        <v/>
      </c>
      <c r="S887" s="137" t="str">
        <f t="shared" si="99"/>
        <v/>
      </c>
      <c r="T887" s="138" t="str">
        <f t="shared" si="100"/>
        <v/>
      </c>
    </row>
    <row r="888" spans="13:20" x14ac:dyDescent="0.35">
      <c r="M888" s="122" t="str">
        <f t="shared" si="96"/>
        <v/>
      </c>
      <c r="N888" s="137" t="str">
        <f t="shared" si="94"/>
        <v/>
      </c>
      <c r="O888" s="134" t="str">
        <f t="shared" si="95"/>
        <v/>
      </c>
      <c r="P888" s="134"/>
      <c r="Q888" s="122" t="str">
        <f t="shared" si="97"/>
        <v/>
      </c>
      <c r="R888" s="134" t="str">
        <f t="shared" si="98"/>
        <v/>
      </c>
      <c r="S888" s="137" t="str">
        <f t="shared" si="99"/>
        <v/>
      </c>
      <c r="T888" s="138" t="str">
        <f t="shared" si="100"/>
        <v/>
      </c>
    </row>
    <row r="889" spans="13:20" x14ac:dyDescent="0.35">
      <c r="M889" s="122" t="str">
        <f t="shared" si="96"/>
        <v/>
      </c>
      <c r="N889" s="137" t="str">
        <f t="shared" si="94"/>
        <v/>
      </c>
      <c r="O889" s="134" t="str">
        <f t="shared" si="95"/>
        <v/>
      </c>
      <c r="P889" s="134"/>
      <c r="Q889" s="122" t="str">
        <f t="shared" si="97"/>
        <v/>
      </c>
      <c r="R889" s="134" t="str">
        <f t="shared" si="98"/>
        <v/>
      </c>
      <c r="S889" s="137" t="str">
        <f t="shared" si="99"/>
        <v/>
      </c>
      <c r="T889" s="138" t="str">
        <f t="shared" si="100"/>
        <v/>
      </c>
    </row>
    <row r="890" spans="13:20" x14ac:dyDescent="0.35">
      <c r="M890" s="122" t="str">
        <f t="shared" si="96"/>
        <v/>
      </c>
      <c r="N890" s="137" t="str">
        <f t="shared" si="94"/>
        <v/>
      </c>
      <c r="O890" s="134" t="str">
        <f t="shared" si="95"/>
        <v/>
      </c>
      <c r="P890" s="134"/>
      <c r="Q890" s="122" t="str">
        <f t="shared" si="97"/>
        <v/>
      </c>
      <c r="R890" s="134" t="str">
        <f t="shared" si="98"/>
        <v/>
      </c>
      <c r="S890" s="137" t="str">
        <f t="shared" si="99"/>
        <v/>
      </c>
      <c r="T890" s="138" t="str">
        <f t="shared" si="100"/>
        <v/>
      </c>
    </row>
    <row r="891" spans="13:20" x14ac:dyDescent="0.35">
      <c r="M891" s="122" t="str">
        <f t="shared" si="96"/>
        <v/>
      </c>
      <c r="N891" s="137" t="str">
        <f t="shared" si="94"/>
        <v/>
      </c>
      <c r="O891" s="134" t="str">
        <f t="shared" si="95"/>
        <v/>
      </c>
      <c r="P891" s="134"/>
      <c r="Q891" s="122" t="str">
        <f t="shared" si="97"/>
        <v/>
      </c>
      <c r="R891" s="134" t="str">
        <f t="shared" si="98"/>
        <v/>
      </c>
      <c r="S891" s="137" t="str">
        <f t="shared" si="99"/>
        <v/>
      </c>
      <c r="T891" s="138" t="str">
        <f t="shared" si="100"/>
        <v/>
      </c>
    </row>
    <row r="892" spans="13:20" x14ac:dyDescent="0.35">
      <c r="M892" s="122" t="str">
        <f t="shared" si="96"/>
        <v/>
      </c>
      <c r="N892" s="137" t="str">
        <f t="shared" si="94"/>
        <v/>
      </c>
      <c r="O892" s="134" t="str">
        <f t="shared" si="95"/>
        <v/>
      </c>
      <c r="P892" s="134"/>
      <c r="Q892" s="122" t="str">
        <f t="shared" si="97"/>
        <v/>
      </c>
      <c r="R892" s="134" t="str">
        <f t="shared" si="98"/>
        <v/>
      </c>
      <c r="S892" s="137" t="str">
        <f t="shared" si="99"/>
        <v/>
      </c>
      <c r="T892" s="138" t="str">
        <f t="shared" si="100"/>
        <v/>
      </c>
    </row>
    <row r="893" spans="13:20" x14ac:dyDescent="0.35">
      <c r="M893" s="122" t="str">
        <f t="shared" si="96"/>
        <v/>
      </c>
      <c r="N893" s="137" t="str">
        <f t="shared" si="94"/>
        <v/>
      </c>
      <c r="O893" s="134" t="str">
        <f t="shared" si="95"/>
        <v/>
      </c>
      <c r="P893" s="134"/>
      <c r="Q893" s="122" t="str">
        <f t="shared" si="97"/>
        <v/>
      </c>
      <c r="R893" s="134" t="str">
        <f t="shared" si="98"/>
        <v/>
      </c>
      <c r="S893" s="137" t="str">
        <f t="shared" si="99"/>
        <v/>
      </c>
      <c r="T893" s="138" t="str">
        <f t="shared" si="100"/>
        <v/>
      </c>
    </row>
    <row r="894" spans="13:20" x14ac:dyDescent="0.35">
      <c r="M894" s="122" t="str">
        <f t="shared" si="96"/>
        <v/>
      </c>
      <c r="N894" s="137" t="str">
        <f t="shared" si="94"/>
        <v/>
      </c>
      <c r="O894" s="134" t="str">
        <f t="shared" si="95"/>
        <v/>
      </c>
      <c r="P894" s="134"/>
      <c r="Q894" s="122" t="str">
        <f t="shared" si="97"/>
        <v/>
      </c>
      <c r="R894" s="134" t="str">
        <f t="shared" si="98"/>
        <v/>
      </c>
      <c r="S894" s="137" t="str">
        <f t="shared" si="99"/>
        <v/>
      </c>
      <c r="T894" s="138" t="str">
        <f t="shared" si="100"/>
        <v/>
      </c>
    </row>
    <row r="895" spans="13:20" x14ac:dyDescent="0.35">
      <c r="M895" s="122" t="str">
        <f t="shared" si="96"/>
        <v/>
      </c>
      <c r="N895" s="137" t="str">
        <f t="shared" si="94"/>
        <v/>
      </c>
      <c r="O895" s="134" t="str">
        <f t="shared" si="95"/>
        <v/>
      </c>
      <c r="P895" s="134"/>
      <c r="Q895" s="122" t="str">
        <f t="shared" si="97"/>
        <v/>
      </c>
      <c r="R895" s="134" t="str">
        <f t="shared" si="98"/>
        <v/>
      </c>
      <c r="S895" s="137" t="str">
        <f t="shared" si="99"/>
        <v/>
      </c>
      <c r="T895" s="138" t="str">
        <f t="shared" si="100"/>
        <v/>
      </c>
    </row>
    <row r="896" spans="13:20" x14ac:dyDescent="0.35">
      <c r="M896" s="122" t="str">
        <f t="shared" si="96"/>
        <v/>
      </c>
      <c r="N896" s="137" t="str">
        <f t="shared" si="94"/>
        <v/>
      </c>
      <c r="O896" s="134" t="str">
        <f t="shared" si="95"/>
        <v/>
      </c>
      <c r="P896" s="134"/>
      <c r="Q896" s="122" t="str">
        <f t="shared" si="97"/>
        <v/>
      </c>
      <c r="R896" s="134" t="str">
        <f t="shared" si="98"/>
        <v/>
      </c>
      <c r="S896" s="137" t="str">
        <f t="shared" si="99"/>
        <v/>
      </c>
      <c r="T896" s="138" t="str">
        <f t="shared" si="100"/>
        <v/>
      </c>
    </row>
    <row r="897" spans="13:20" x14ac:dyDescent="0.35">
      <c r="M897" s="122" t="str">
        <f t="shared" si="96"/>
        <v/>
      </c>
      <c r="N897" s="137" t="str">
        <f t="shared" si="94"/>
        <v/>
      </c>
      <c r="O897" s="134" t="str">
        <f t="shared" si="95"/>
        <v/>
      </c>
      <c r="P897" s="134"/>
      <c r="Q897" s="122" t="str">
        <f t="shared" si="97"/>
        <v/>
      </c>
      <c r="R897" s="134" t="str">
        <f t="shared" si="98"/>
        <v/>
      </c>
      <c r="S897" s="137" t="str">
        <f t="shared" si="99"/>
        <v/>
      </c>
      <c r="T897" s="138" t="str">
        <f t="shared" si="100"/>
        <v/>
      </c>
    </row>
    <row r="898" spans="13:20" x14ac:dyDescent="0.35">
      <c r="M898" s="122" t="str">
        <f t="shared" si="96"/>
        <v/>
      </c>
      <c r="N898" s="137" t="str">
        <f t="shared" si="94"/>
        <v/>
      </c>
      <c r="O898" s="134" t="str">
        <f t="shared" si="95"/>
        <v/>
      </c>
      <c r="P898" s="134"/>
      <c r="Q898" s="122" t="str">
        <f t="shared" si="97"/>
        <v/>
      </c>
      <c r="R898" s="134" t="str">
        <f t="shared" si="98"/>
        <v/>
      </c>
      <c r="S898" s="137" t="str">
        <f t="shared" si="99"/>
        <v/>
      </c>
      <c r="T898" s="138" t="str">
        <f t="shared" si="100"/>
        <v/>
      </c>
    </row>
    <row r="899" spans="13:20" x14ac:dyDescent="0.35">
      <c r="M899" s="122" t="str">
        <f t="shared" si="96"/>
        <v/>
      </c>
      <c r="N899" s="137" t="str">
        <f t="shared" si="94"/>
        <v/>
      </c>
      <c r="O899" s="134" t="str">
        <f t="shared" si="95"/>
        <v/>
      </c>
      <c r="P899" s="134"/>
      <c r="Q899" s="122" t="str">
        <f t="shared" si="97"/>
        <v/>
      </c>
      <c r="R899" s="134" t="str">
        <f t="shared" si="98"/>
        <v/>
      </c>
      <c r="S899" s="137" t="str">
        <f t="shared" si="99"/>
        <v/>
      </c>
      <c r="T899" s="138" t="str">
        <f t="shared" si="100"/>
        <v/>
      </c>
    </row>
    <row r="900" spans="13:20" x14ac:dyDescent="0.35">
      <c r="M900" s="122" t="str">
        <f t="shared" si="96"/>
        <v/>
      </c>
      <c r="N900" s="137" t="str">
        <f t="shared" si="94"/>
        <v/>
      </c>
      <c r="O900" s="134" t="str">
        <f t="shared" si="95"/>
        <v/>
      </c>
      <c r="P900" s="134"/>
      <c r="Q900" s="122" t="str">
        <f t="shared" si="97"/>
        <v/>
      </c>
      <c r="R900" s="134" t="str">
        <f t="shared" si="98"/>
        <v/>
      </c>
      <c r="S900" s="137" t="str">
        <f t="shared" si="99"/>
        <v/>
      </c>
      <c r="T900" s="138" t="str">
        <f t="shared" si="100"/>
        <v/>
      </c>
    </row>
    <row r="901" spans="13:20" x14ac:dyDescent="0.35">
      <c r="M901" s="122" t="str">
        <f t="shared" si="96"/>
        <v/>
      </c>
      <c r="N901" s="137" t="str">
        <f t="shared" ref="N901:N964" si="101">IF(M901&lt;&gt;"",INDEX(Grade,M901)+M901*0.000001,"")</f>
        <v/>
      </c>
      <c r="O901" s="134" t="str">
        <f t="shared" ref="O901:O964" si="102">IF(M901&lt;&gt;"",RANK(N901,grade___original,1),"")</f>
        <v/>
      </c>
      <c r="P901" s="134"/>
      <c r="Q901" s="122" t="str">
        <f t="shared" si="97"/>
        <v/>
      </c>
      <c r="R901" s="134" t="str">
        <f t="shared" si="98"/>
        <v/>
      </c>
      <c r="S901" s="137" t="str">
        <f t="shared" si="99"/>
        <v/>
      </c>
      <c r="T901" s="138" t="str">
        <f t="shared" si="100"/>
        <v/>
      </c>
    </row>
    <row r="902" spans="13:20" x14ac:dyDescent="0.35">
      <c r="M902" s="122" t="str">
        <f t="shared" ref="M902:M965" si="103">IF(M901&lt;&gt;"",IF(Number_of_participants&gt;=(M901+1),(M901+1),""),"")</f>
        <v/>
      </c>
      <c r="N902" s="137" t="str">
        <f t="shared" si="101"/>
        <v/>
      </c>
      <c r="O902" s="134" t="str">
        <f t="shared" si="102"/>
        <v/>
      </c>
      <c r="P902" s="134"/>
      <c r="Q902" s="122" t="str">
        <f t="shared" ref="Q902:Q965" si="104">IF(Q901&lt;&gt;"",IF(Number_of_participants&gt;=(Q901+1),(Q901+1),""),"")</f>
        <v/>
      </c>
      <c r="R902" s="134" t="str">
        <f t="shared" ref="R902:R965" si="105">IF(Q902&lt;&gt;"",VLOOKUP(Q902,$O$5:$Q$1004,3,FALSE),"")</f>
        <v/>
      </c>
      <c r="S902" s="137" t="str">
        <f t="shared" ref="S902:S965" si="106">IF(Q902&lt;&gt;"",ROUND(VLOOKUP(R902,$M$5:$N$1004,2,FALSE),4),"")</f>
        <v/>
      </c>
      <c r="T902" s="138" t="str">
        <f t="shared" ref="T902:T965" si="107">IF(Q902&lt;&gt;"",FLOOR(S902,1),"")</f>
        <v/>
      </c>
    </row>
    <row r="903" spans="13:20" x14ac:dyDescent="0.35">
      <c r="M903" s="122" t="str">
        <f t="shared" si="103"/>
        <v/>
      </c>
      <c r="N903" s="137" t="str">
        <f t="shared" si="101"/>
        <v/>
      </c>
      <c r="O903" s="134" t="str">
        <f t="shared" si="102"/>
        <v/>
      </c>
      <c r="P903" s="134"/>
      <c r="Q903" s="122" t="str">
        <f t="shared" si="104"/>
        <v/>
      </c>
      <c r="R903" s="134" t="str">
        <f t="shared" si="105"/>
        <v/>
      </c>
      <c r="S903" s="137" t="str">
        <f t="shared" si="106"/>
        <v/>
      </c>
      <c r="T903" s="138" t="str">
        <f t="shared" si="107"/>
        <v/>
      </c>
    </row>
    <row r="904" spans="13:20" x14ac:dyDescent="0.35">
      <c r="M904" s="122" t="str">
        <f t="shared" si="103"/>
        <v/>
      </c>
      <c r="N904" s="137" t="str">
        <f t="shared" si="101"/>
        <v/>
      </c>
      <c r="O904" s="134" t="str">
        <f t="shared" si="102"/>
        <v/>
      </c>
      <c r="P904" s="134"/>
      <c r="Q904" s="122" t="str">
        <f t="shared" si="104"/>
        <v/>
      </c>
      <c r="R904" s="134" t="str">
        <f t="shared" si="105"/>
        <v/>
      </c>
      <c r="S904" s="137" t="str">
        <f t="shared" si="106"/>
        <v/>
      </c>
      <c r="T904" s="138" t="str">
        <f t="shared" si="107"/>
        <v/>
      </c>
    </row>
    <row r="905" spans="13:20" x14ac:dyDescent="0.35">
      <c r="M905" s="122" t="str">
        <f t="shared" si="103"/>
        <v/>
      </c>
      <c r="N905" s="137" t="str">
        <f t="shared" si="101"/>
        <v/>
      </c>
      <c r="O905" s="134" t="str">
        <f t="shared" si="102"/>
        <v/>
      </c>
      <c r="P905" s="134"/>
      <c r="Q905" s="122" t="str">
        <f t="shared" si="104"/>
        <v/>
      </c>
      <c r="R905" s="134" t="str">
        <f t="shared" si="105"/>
        <v/>
      </c>
      <c r="S905" s="137" t="str">
        <f t="shared" si="106"/>
        <v/>
      </c>
      <c r="T905" s="138" t="str">
        <f t="shared" si="107"/>
        <v/>
      </c>
    </row>
    <row r="906" spans="13:20" x14ac:dyDescent="0.35">
      <c r="M906" s="122" t="str">
        <f t="shared" si="103"/>
        <v/>
      </c>
      <c r="N906" s="137" t="str">
        <f t="shared" si="101"/>
        <v/>
      </c>
      <c r="O906" s="134" t="str">
        <f t="shared" si="102"/>
        <v/>
      </c>
      <c r="P906" s="134"/>
      <c r="Q906" s="122" t="str">
        <f t="shared" si="104"/>
        <v/>
      </c>
      <c r="R906" s="134" t="str">
        <f t="shared" si="105"/>
        <v/>
      </c>
      <c r="S906" s="137" t="str">
        <f t="shared" si="106"/>
        <v/>
      </c>
      <c r="T906" s="138" t="str">
        <f t="shared" si="107"/>
        <v/>
      </c>
    </row>
    <row r="907" spans="13:20" x14ac:dyDescent="0.35">
      <c r="M907" s="122" t="str">
        <f t="shared" si="103"/>
        <v/>
      </c>
      <c r="N907" s="137" t="str">
        <f t="shared" si="101"/>
        <v/>
      </c>
      <c r="O907" s="134" t="str">
        <f t="shared" si="102"/>
        <v/>
      </c>
      <c r="P907" s="134"/>
      <c r="Q907" s="122" t="str">
        <f t="shared" si="104"/>
        <v/>
      </c>
      <c r="R907" s="134" t="str">
        <f t="shared" si="105"/>
        <v/>
      </c>
      <c r="S907" s="137" t="str">
        <f t="shared" si="106"/>
        <v/>
      </c>
      <c r="T907" s="138" t="str">
        <f t="shared" si="107"/>
        <v/>
      </c>
    </row>
    <row r="908" spans="13:20" x14ac:dyDescent="0.35">
      <c r="M908" s="122" t="str">
        <f t="shared" si="103"/>
        <v/>
      </c>
      <c r="N908" s="137" t="str">
        <f t="shared" si="101"/>
        <v/>
      </c>
      <c r="O908" s="134" t="str">
        <f t="shared" si="102"/>
        <v/>
      </c>
      <c r="P908" s="134"/>
      <c r="Q908" s="122" t="str">
        <f t="shared" si="104"/>
        <v/>
      </c>
      <c r="R908" s="134" t="str">
        <f t="shared" si="105"/>
        <v/>
      </c>
      <c r="S908" s="137" t="str">
        <f t="shared" si="106"/>
        <v/>
      </c>
      <c r="T908" s="138" t="str">
        <f t="shared" si="107"/>
        <v/>
      </c>
    </row>
    <row r="909" spans="13:20" x14ac:dyDescent="0.35">
      <c r="M909" s="122" t="str">
        <f t="shared" si="103"/>
        <v/>
      </c>
      <c r="N909" s="137" t="str">
        <f t="shared" si="101"/>
        <v/>
      </c>
      <c r="O909" s="134" t="str">
        <f t="shared" si="102"/>
        <v/>
      </c>
      <c r="P909" s="134"/>
      <c r="Q909" s="122" t="str">
        <f t="shared" si="104"/>
        <v/>
      </c>
      <c r="R909" s="134" t="str">
        <f t="shared" si="105"/>
        <v/>
      </c>
      <c r="S909" s="137" t="str">
        <f t="shared" si="106"/>
        <v/>
      </c>
      <c r="T909" s="138" t="str">
        <f t="shared" si="107"/>
        <v/>
      </c>
    </row>
    <row r="910" spans="13:20" x14ac:dyDescent="0.35">
      <c r="M910" s="122" t="str">
        <f t="shared" si="103"/>
        <v/>
      </c>
      <c r="N910" s="137" t="str">
        <f t="shared" si="101"/>
        <v/>
      </c>
      <c r="O910" s="134" t="str">
        <f t="shared" si="102"/>
        <v/>
      </c>
      <c r="P910" s="134"/>
      <c r="Q910" s="122" t="str">
        <f t="shared" si="104"/>
        <v/>
      </c>
      <c r="R910" s="134" t="str">
        <f t="shared" si="105"/>
        <v/>
      </c>
      <c r="S910" s="137" t="str">
        <f t="shared" si="106"/>
        <v/>
      </c>
      <c r="T910" s="138" t="str">
        <f t="shared" si="107"/>
        <v/>
      </c>
    </row>
    <row r="911" spans="13:20" x14ac:dyDescent="0.35">
      <c r="M911" s="122" t="str">
        <f t="shared" si="103"/>
        <v/>
      </c>
      <c r="N911" s="137" t="str">
        <f t="shared" si="101"/>
        <v/>
      </c>
      <c r="O911" s="134" t="str">
        <f t="shared" si="102"/>
        <v/>
      </c>
      <c r="P911" s="134"/>
      <c r="Q911" s="122" t="str">
        <f t="shared" si="104"/>
        <v/>
      </c>
      <c r="R911" s="134" t="str">
        <f t="shared" si="105"/>
        <v/>
      </c>
      <c r="S911" s="137" t="str">
        <f t="shared" si="106"/>
        <v/>
      </c>
      <c r="T911" s="138" t="str">
        <f t="shared" si="107"/>
        <v/>
      </c>
    </row>
    <row r="912" spans="13:20" x14ac:dyDescent="0.35">
      <c r="M912" s="122" t="str">
        <f t="shared" si="103"/>
        <v/>
      </c>
      <c r="N912" s="137" t="str">
        <f t="shared" si="101"/>
        <v/>
      </c>
      <c r="O912" s="134" t="str">
        <f t="shared" si="102"/>
        <v/>
      </c>
      <c r="P912" s="134"/>
      <c r="Q912" s="122" t="str">
        <f t="shared" si="104"/>
        <v/>
      </c>
      <c r="R912" s="134" t="str">
        <f t="shared" si="105"/>
        <v/>
      </c>
      <c r="S912" s="137" t="str">
        <f t="shared" si="106"/>
        <v/>
      </c>
      <c r="T912" s="138" t="str">
        <f t="shared" si="107"/>
        <v/>
      </c>
    </row>
    <row r="913" spans="13:20" x14ac:dyDescent="0.35">
      <c r="M913" s="122" t="str">
        <f t="shared" si="103"/>
        <v/>
      </c>
      <c r="N913" s="137" t="str">
        <f t="shared" si="101"/>
        <v/>
      </c>
      <c r="O913" s="134" t="str">
        <f t="shared" si="102"/>
        <v/>
      </c>
      <c r="P913" s="134"/>
      <c r="Q913" s="122" t="str">
        <f t="shared" si="104"/>
        <v/>
      </c>
      <c r="R913" s="134" t="str">
        <f t="shared" si="105"/>
        <v/>
      </c>
      <c r="S913" s="137" t="str">
        <f t="shared" si="106"/>
        <v/>
      </c>
      <c r="T913" s="138" t="str">
        <f t="shared" si="107"/>
        <v/>
      </c>
    </row>
    <row r="914" spans="13:20" x14ac:dyDescent="0.35">
      <c r="M914" s="122" t="str">
        <f t="shared" si="103"/>
        <v/>
      </c>
      <c r="N914" s="137" t="str">
        <f t="shared" si="101"/>
        <v/>
      </c>
      <c r="O914" s="134" t="str">
        <f t="shared" si="102"/>
        <v/>
      </c>
      <c r="P914" s="134"/>
      <c r="Q914" s="122" t="str">
        <f t="shared" si="104"/>
        <v/>
      </c>
      <c r="R914" s="134" t="str">
        <f t="shared" si="105"/>
        <v/>
      </c>
      <c r="S914" s="137" t="str">
        <f t="shared" si="106"/>
        <v/>
      </c>
      <c r="T914" s="138" t="str">
        <f t="shared" si="107"/>
        <v/>
      </c>
    </row>
    <row r="915" spans="13:20" x14ac:dyDescent="0.35">
      <c r="M915" s="122" t="str">
        <f t="shared" si="103"/>
        <v/>
      </c>
      <c r="N915" s="137" t="str">
        <f t="shared" si="101"/>
        <v/>
      </c>
      <c r="O915" s="134" t="str">
        <f t="shared" si="102"/>
        <v/>
      </c>
      <c r="P915" s="134"/>
      <c r="Q915" s="122" t="str">
        <f t="shared" si="104"/>
        <v/>
      </c>
      <c r="R915" s="134" t="str">
        <f t="shared" si="105"/>
        <v/>
      </c>
      <c r="S915" s="137" t="str">
        <f t="shared" si="106"/>
        <v/>
      </c>
      <c r="T915" s="138" t="str">
        <f t="shared" si="107"/>
        <v/>
      </c>
    </row>
    <row r="916" spans="13:20" x14ac:dyDescent="0.35">
      <c r="M916" s="122" t="str">
        <f t="shared" si="103"/>
        <v/>
      </c>
      <c r="N916" s="137" t="str">
        <f t="shared" si="101"/>
        <v/>
      </c>
      <c r="O916" s="134" t="str">
        <f t="shared" si="102"/>
        <v/>
      </c>
      <c r="P916" s="134"/>
      <c r="Q916" s="122" t="str">
        <f t="shared" si="104"/>
        <v/>
      </c>
      <c r="R916" s="134" t="str">
        <f t="shared" si="105"/>
        <v/>
      </c>
      <c r="S916" s="137" t="str">
        <f t="shared" si="106"/>
        <v/>
      </c>
      <c r="T916" s="138" t="str">
        <f t="shared" si="107"/>
        <v/>
      </c>
    </row>
    <row r="917" spans="13:20" x14ac:dyDescent="0.35">
      <c r="M917" s="122" t="str">
        <f t="shared" si="103"/>
        <v/>
      </c>
      <c r="N917" s="137" t="str">
        <f t="shared" si="101"/>
        <v/>
      </c>
      <c r="O917" s="134" t="str">
        <f t="shared" si="102"/>
        <v/>
      </c>
      <c r="P917" s="134"/>
      <c r="Q917" s="122" t="str">
        <f t="shared" si="104"/>
        <v/>
      </c>
      <c r="R917" s="134" t="str">
        <f t="shared" si="105"/>
        <v/>
      </c>
      <c r="S917" s="137" t="str">
        <f t="shared" si="106"/>
        <v/>
      </c>
      <c r="T917" s="138" t="str">
        <f t="shared" si="107"/>
        <v/>
      </c>
    </row>
    <row r="918" spans="13:20" x14ac:dyDescent="0.35">
      <c r="M918" s="122" t="str">
        <f t="shared" si="103"/>
        <v/>
      </c>
      <c r="N918" s="137" t="str">
        <f t="shared" si="101"/>
        <v/>
      </c>
      <c r="O918" s="134" t="str">
        <f t="shared" si="102"/>
        <v/>
      </c>
      <c r="P918" s="134"/>
      <c r="Q918" s="122" t="str">
        <f t="shared" si="104"/>
        <v/>
      </c>
      <c r="R918" s="134" t="str">
        <f t="shared" si="105"/>
        <v/>
      </c>
      <c r="S918" s="137" t="str">
        <f t="shared" si="106"/>
        <v/>
      </c>
      <c r="T918" s="138" t="str">
        <f t="shared" si="107"/>
        <v/>
      </c>
    </row>
    <row r="919" spans="13:20" x14ac:dyDescent="0.35">
      <c r="M919" s="122" t="str">
        <f t="shared" si="103"/>
        <v/>
      </c>
      <c r="N919" s="137" t="str">
        <f t="shared" si="101"/>
        <v/>
      </c>
      <c r="O919" s="134" t="str">
        <f t="shared" si="102"/>
        <v/>
      </c>
      <c r="P919" s="134"/>
      <c r="Q919" s="122" t="str">
        <f t="shared" si="104"/>
        <v/>
      </c>
      <c r="R919" s="134" t="str">
        <f t="shared" si="105"/>
        <v/>
      </c>
      <c r="S919" s="137" t="str">
        <f t="shared" si="106"/>
        <v/>
      </c>
      <c r="T919" s="138" t="str">
        <f t="shared" si="107"/>
        <v/>
      </c>
    </row>
    <row r="920" spans="13:20" x14ac:dyDescent="0.35">
      <c r="M920" s="122" t="str">
        <f t="shared" si="103"/>
        <v/>
      </c>
      <c r="N920" s="137" t="str">
        <f t="shared" si="101"/>
        <v/>
      </c>
      <c r="O920" s="134" t="str">
        <f t="shared" si="102"/>
        <v/>
      </c>
      <c r="P920" s="134"/>
      <c r="Q920" s="122" t="str">
        <f t="shared" si="104"/>
        <v/>
      </c>
      <c r="R920" s="134" t="str">
        <f t="shared" si="105"/>
        <v/>
      </c>
      <c r="S920" s="137" t="str">
        <f t="shared" si="106"/>
        <v/>
      </c>
      <c r="T920" s="138" t="str">
        <f t="shared" si="107"/>
        <v/>
      </c>
    </row>
    <row r="921" spans="13:20" x14ac:dyDescent="0.35">
      <c r="M921" s="122" t="str">
        <f t="shared" si="103"/>
        <v/>
      </c>
      <c r="N921" s="137" t="str">
        <f t="shared" si="101"/>
        <v/>
      </c>
      <c r="O921" s="134" t="str">
        <f t="shared" si="102"/>
        <v/>
      </c>
      <c r="P921" s="134"/>
      <c r="Q921" s="122" t="str">
        <f t="shared" si="104"/>
        <v/>
      </c>
      <c r="R921" s="134" t="str">
        <f t="shared" si="105"/>
        <v/>
      </c>
      <c r="S921" s="137" t="str">
        <f t="shared" si="106"/>
        <v/>
      </c>
      <c r="T921" s="138" t="str">
        <f t="shared" si="107"/>
        <v/>
      </c>
    </row>
    <row r="922" spans="13:20" x14ac:dyDescent="0.35">
      <c r="M922" s="122" t="str">
        <f t="shared" si="103"/>
        <v/>
      </c>
      <c r="N922" s="137" t="str">
        <f t="shared" si="101"/>
        <v/>
      </c>
      <c r="O922" s="134" t="str">
        <f t="shared" si="102"/>
        <v/>
      </c>
      <c r="P922" s="134"/>
      <c r="Q922" s="122" t="str">
        <f t="shared" si="104"/>
        <v/>
      </c>
      <c r="R922" s="134" t="str">
        <f t="shared" si="105"/>
        <v/>
      </c>
      <c r="S922" s="137" t="str">
        <f t="shared" si="106"/>
        <v/>
      </c>
      <c r="T922" s="138" t="str">
        <f t="shared" si="107"/>
        <v/>
      </c>
    </row>
    <row r="923" spans="13:20" x14ac:dyDescent="0.35">
      <c r="M923" s="122" t="str">
        <f t="shared" si="103"/>
        <v/>
      </c>
      <c r="N923" s="137" t="str">
        <f t="shared" si="101"/>
        <v/>
      </c>
      <c r="O923" s="134" t="str">
        <f t="shared" si="102"/>
        <v/>
      </c>
      <c r="P923" s="134"/>
      <c r="Q923" s="122" t="str">
        <f t="shared" si="104"/>
        <v/>
      </c>
      <c r="R923" s="134" t="str">
        <f t="shared" si="105"/>
        <v/>
      </c>
      <c r="S923" s="137" t="str">
        <f t="shared" si="106"/>
        <v/>
      </c>
      <c r="T923" s="138" t="str">
        <f t="shared" si="107"/>
        <v/>
      </c>
    </row>
    <row r="924" spans="13:20" x14ac:dyDescent="0.35">
      <c r="M924" s="122" t="str">
        <f t="shared" si="103"/>
        <v/>
      </c>
      <c r="N924" s="137" t="str">
        <f t="shared" si="101"/>
        <v/>
      </c>
      <c r="O924" s="134" t="str">
        <f t="shared" si="102"/>
        <v/>
      </c>
      <c r="P924" s="134"/>
      <c r="Q924" s="122" t="str">
        <f t="shared" si="104"/>
        <v/>
      </c>
      <c r="R924" s="134" t="str">
        <f t="shared" si="105"/>
        <v/>
      </c>
      <c r="S924" s="137" t="str">
        <f t="shared" si="106"/>
        <v/>
      </c>
      <c r="T924" s="138" t="str">
        <f t="shared" si="107"/>
        <v/>
      </c>
    </row>
    <row r="925" spans="13:20" x14ac:dyDescent="0.35">
      <c r="M925" s="122" t="str">
        <f t="shared" si="103"/>
        <v/>
      </c>
      <c r="N925" s="137" t="str">
        <f t="shared" si="101"/>
        <v/>
      </c>
      <c r="O925" s="134" t="str">
        <f t="shared" si="102"/>
        <v/>
      </c>
      <c r="P925" s="134"/>
      <c r="Q925" s="122" t="str">
        <f t="shared" si="104"/>
        <v/>
      </c>
      <c r="R925" s="134" t="str">
        <f t="shared" si="105"/>
        <v/>
      </c>
      <c r="S925" s="137" t="str">
        <f t="shared" si="106"/>
        <v/>
      </c>
      <c r="T925" s="138" t="str">
        <f t="shared" si="107"/>
        <v/>
      </c>
    </row>
    <row r="926" spans="13:20" x14ac:dyDescent="0.35">
      <c r="M926" s="122" t="str">
        <f t="shared" si="103"/>
        <v/>
      </c>
      <c r="N926" s="137" t="str">
        <f t="shared" si="101"/>
        <v/>
      </c>
      <c r="O926" s="134" t="str">
        <f t="shared" si="102"/>
        <v/>
      </c>
      <c r="P926" s="134"/>
      <c r="Q926" s="122" t="str">
        <f t="shared" si="104"/>
        <v/>
      </c>
      <c r="R926" s="134" t="str">
        <f t="shared" si="105"/>
        <v/>
      </c>
      <c r="S926" s="137" t="str">
        <f t="shared" si="106"/>
        <v/>
      </c>
      <c r="T926" s="138" t="str">
        <f t="shared" si="107"/>
        <v/>
      </c>
    </row>
    <row r="927" spans="13:20" x14ac:dyDescent="0.35">
      <c r="M927" s="122" t="str">
        <f t="shared" si="103"/>
        <v/>
      </c>
      <c r="N927" s="137" t="str">
        <f t="shared" si="101"/>
        <v/>
      </c>
      <c r="O927" s="134" t="str">
        <f t="shared" si="102"/>
        <v/>
      </c>
      <c r="P927" s="134"/>
      <c r="Q927" s="122" t="str">
        <f t="shared" si="104"/>
        <v/>
      </c>
      <c r="R927" s="134" t="str">
        <f t="shared" si="105"/>
        <v/>
      </c>
      <c r="S927" s="137" t="str">
        <f t="shared" si="106"/>
        <v/>
      </c>
      <c r="T927" s="138" t="str">
        <f t="shared" si="107"/>
        <v/>
      </c>
    </row>
    <row r="928" spans="13:20" x14ac:dyDescent="0.35">
      <c r="M928" s="122" t="str">
        <f t="shared" si="103"/>
        <v/>
      </c>
      <c r="N928" s="137" t="str">
        <f t="shared" si="101"/>
        <v/>
      </c>
      <c r="O928" s="134" t="str">
        <f t="shared" si="102"/>
        <v/>
      </c>
      <c r="P928" s="134"/>
      <c r="Q928" s="122" t="str">
        <f t="shared" si="104"/>
        <v/>
      </c>
      <c r="R928" s="134" t="str">
        <f t="shared" si="105"/>
        <v/>
      </c>
      <c r="S928" s="137" t="str">
        <f t="shared" si="106"/>
        <v/>
      </c>
      <c r="T928" s="138" t="str">
        <f t="shared" si="107"/>
        <v/>
      </c>
    </row>
    <row r="929" spans="13:20" x14ac:dyDescent="0.35">
      <c r="M929" s="122" t="str">
        <f t="shared" si="103"/>
        <v/>
      </c>
      <c r="N929" s="137" t="str">
        <f t="shared" si="101"/>
        <v/>
      </c>
      <c r="O929" s="134" t="str">
        <f t="shared" si="102"/>
        <v/>
      </c>
      <c r="P929" s="134"/>
      <c r="Q929" s="122" t="str">
        <f t="shared" si="104"/>
        <v/>
      </c>
      <c r="R929" s="134" t="str">
        <f t="shared" si="105"/>
        <v/>
      </c>
      <c r="S929" s="137" t="str">
        <f t="shared" si="106"/>
        <v/>
      </c>
      <c r="T929" s="138" t="str">
        <f t="shared" si="107"/>
        <v/>
      </c>
    </row>
    <row r="930" spans="13:20" x14ac:dyDescent="0.35">
      <c r="M930" s="122" t="str">
        <f t="shared" si="103"/>
        <v/>
      </c>
      <c r="N930" s="137" t="str">
        <f t="shared" si="101"/>
        <v/>
      </c>
      <c r="O930" s="134" t="str">
        <f t="shared" si="102"/>
        <v/>
      </c>
      <c r="P930" s="134"/>
      <c r="Q930" s="122" t="str">
        <f t="shared" si="104"/>
        <v/>
      </c>
      <c r="R930" s="134" t="str">
        <f t="shared" si="105"/>
        <v/>
      </c>
      <c r="S930" s="137" t="str">
        <f t="shared" si="106"/>
        <v/>
      </c>
      <c r="T930" s="138" t="str">
        <f t="shared" si="107"/>
        <v/>
      </c>
    </row>
    <row r="931" spans="13:20" x14ac:dyDescent="0.35">
      <c r="M931" s="122" t="str">
        <f t="shared" si="103"/>
        <v/>
      </c>
      <c r="N931" s="137" t="str">
        <f t="shared" si="101"/>
        <v/>
      </c>
      <c r="O931" s="134" t="str">
        <f t="shared" si="102"/>
        <v/>
      </c>
      <c r="P931" s="134"/>
      <c r="Q931" s="122" t="str">
        <f t="shared" si="104"/>
        <v/>
      </c>
      <c r="R931" s="134" t="str">
        <f t="shared" si="105"/>
        <v/>
      </c>
      <c r="S931" s="137" t="str">
        <f t="shared" si="106"/>
        <v/>
      </c>
      <c r="T931" s="138" t="str">
        <f t="shared" si="107"/>
        <v/>
      </c>
    </row>
    <row r="932" spans="13:20" x14ac:dyDescent="0.35">
      <c r="M932" s="122" t="str">
        <f t="shared" si="103"/>
        <v/>
      </c>
      <c r="N932" s="137" t="str">
        <f t="shared" si="101"/>
        <v/>
      </c>
      <c r="O932" s="134" t="str">
        <f t="shared" si="102"/>
        <v/>
      </c>
      <c r="P932" s="134"/>
      <c r="Q932" s="122" t="str">
        <f t="shared" si="104"/>
        <v/>
      </c>
      <c r="R932" s="134" t="str">
        <f t="shared" si="105"/>
        <v/>
      </c>
      <c r="S932" s="137" t="str">
        <f t="shared" si="106"/>
        <v/>
      </c>
      <c r="T932" s="138" t="str">
        <f t="shared" si="107"/>
        <v/>
      </c>
    </row>
    <row r="933" spans="13:20" x14ac:dyDescent="0.35">
      <c r="M933" s="122" t="str">
        <f t="shared" si="103"/>
        <v/>
      </c>
      <c r="N933" s="137" t="str">
        <f t="shared" si="101"/>
        <v/>
      </c>
      <c r="O933" s="134" t="str">
        <f t="shared" si="102"/>
        <v/>
      </c>
      <c r="P933" s="134"/>
      <c r="Q933" s="122" t="str">
        <f t="shared" si="104"/>
        <v/>
      </c>
      <c r="R933" s="134" t="str">
        <f t="shared" si="105"/>
        <v/>
      </c>
      <c r="S933" s="137" t="str">
        <f t="shared" si="106"/>
        <v/>
      </c>
      <c r="T933" s="138" t="str">
        <f t="shared" si="107"/>
        <v/>
      </c>
    </row>
    <row r="934" spans="13:20" x14ac:dyDescent="0.35">
      <c r="M934" s="122" t="str">
        <f t="shared" si="103"/>
        <v/>
      </c>
      <c r="N934" s="137" t="str">
        <f t="shared" si="101"/>
        <v/>
      </c>
      <c r="O934" s="134" t="str">
        <f t="shared" si="102"/>
        <v/>
      </c>
      <c r="P934" s="134"/>
      <c r="Q934" s="122" t="str">
        <f t="shared" si="104"/>
        <v/>
      </c>
      <c r="R934" s="134" t="str">
        <f t="shared" si="105"/>
        <v/>
      </c>
      <c r="S934" s="137" t="str">
        <f t="shared" si="106"/>
        <v/>
      </c>
      <c r="T934" s="138" t="str">
        <f t="shared" si="107"/>
        <v/>
      </c>
    </row>
    <row r="935" spans="13:20" x14ac:dyDescent="0.35">
      <c r="M935" s="122" t="str">
        <f t="shared" si="103"/>
        <v/>
      </c>
      <c r="N935" s="137" t="str">
        <f t="shared" si="101"/>
        <v/>
      </c>
      <c r="O935" s="134" t="str">
        <f t="shared" si="102"/>
        <v/>
      </c>
      <c r="P935" s="134"/>
      <c r="Q935" s="122" t="str">
        <f t="shared" si="104"/>
        <v/>
      </c>
      <c r="R935" s="134" t="str">
        <f t="shared" si="105"/>
        <v/>
      </c>
      <c r="S935" s="137" t="str">
        <f t="shared" si="106"/>
        <v/>
      </c>
      <c r="T935" s="138" t="str">
        <f t="shared" si="107"/>
        <v/>
      </c>
    </row>
    <row r="936" spans="13:20" x14ac:dyDescent="0.35">
      <c r="M936" s="122" t="str">
        <f t="shared" si="103"/>
        <v/>
      </c>
      <c r="N936" s="137" t="str">
        <f t="shared" si="101"/>
        <v/>
      </c>
      <c r="O936" s="134" t="str">
        <f t="shared" si="102"/>
        <v/>
      </c>
      <c r="P936" s="134"/>
      <c r="Q936" s="122" t="str">
        <f t="shared" si="104"/>
        <v/>
      </c>
      <c r="R936" s="134" t="str">
        <f t="shared" si="105"/>
        <v/>
      </c>
      <c r="S936" s="137" t="str">
        <f t="shared" si="106"/>
        <v/>
      </c>
      <c r="T936" s="138" t="str">
        <f t="shared" si="107"/>
        <v/>
      </c>
    </row>
    <row r="937" spans="13:20" x14ac:dyDescent="0.35">
      <c r="M937" s="122" t="str">
        <f t="shared" si="103"/>
        <v/>
      </c>
      <c r="N937" s="137" t="str">
        <f t="shared" si="101"/>
        <v/>
      </c>
      <c r="O937" s="134" t="str">
        <f t="shared" si="102"/>
        <v/>
      </c>
      <c r="P937" s="134"/>
      <c r="Q937" s="122" t="str">
        <f t="shared" si="104"/>
        <v/>
      </c>
      <c r="R937" s="134" t="str">
        <f t="shared" si="105"/>
        <v/>
      </c>
      <c r="S937" s="137" t="str">
        <f t="shared" si="106"/>
        <v/>
      </c>
      <c r="T937" s="138" t="str">
        <f t="shared" si="107"/>
        <v/>
      </c>
    </row>
    <row r="938" spans="13:20" x14ac:dyDescent="0.35">
      <c r="M938" s="122" t="str">
        <f t="shared" si="103"/>
        <v/>
      </c>
      <c r="N938" s="137" t="str">
        <f t="shared" si="101"/>
        <v/>
      </c>
      <c r="O938" s="134" t="str">
        <f t="shared" si="102"/>
        <v/>
      </c>
      <c r="P938" s="134"/>
      <c r="Q938" s="122" t="str">
        <f t="shared" si="104"/>
        <v/>
      </c>
      <c r="R938" s="134" t="str">
        <f t="shared" si="105"/>
        <v/>
      </c>
      <c r="S938" s="137" t="str">
        <f t="shared" si="106"/>
        <v/>
      </c>
      <c r="T938" s="138" t="str">
        <f t="shared" si="107"/>
        <v/>
      </c>
    </row>
    <row r="939" spans="13:20" x14ac:dyDescent="0.35">
      <c r="M939" s="122" t="str">
        <f t="shared" si="103"/>
        <v/>
      </c>
      <c r="N939" s="137" t="str">
        <f t="shared" si="101"/>
        <v/>
      </c>
      <c r="O939" s="134" t="str">
        <f t="shared" si="102"/>
        <v/>
      </c>
      <c r="P939" s="134"/>
      <c r="Q939" s="122" t="str">
        <f t="shared" si="104"/>
        <v/>
      </c>
      <c r="R939" s="134" t="str">
        <f t="shared" si="105"/>
        <v/>
      </c>
      <c r="S939" s="137" t="str">
        <f t="shared" si="106"/>
        <v/>
      </c>
      <c r="T939" s="138" t="str">
        <f t="shared" si="107"/>
        <v/>
      </c>
    </row>
    <row r="940" spans="13:20" x14ac:dyDescent="0.35">
      <c r="M940" s="122" t="str">
        <f t="shared" si="103"/>
        <v/>
      </c>
      <c r="N940" s="137" t="str">
        <f t="shared" si="101"/>
        <v/>
      </c>
      <c r="O940" s="134" t="str">
        <f t="shared" si="102"/>
        <v/>
      </c>
      <c r="P940" s="134"/>
      <c r="Q940" s="122" t="str">
        <f t="shared" si="104"/>
        <v/>
      </c>
      <c r="R940" s="134" t="str">
        <f t="shared" si="105"/>
        <v/>
      </c>
      <c r="S940" s="137" t="str">
        <f t="shared" si="106"/>
        <v/>
      </c>
      <c r="T940" s="138" t="str">
        <f t="shared" si="107"/>
        <v/>
      </c>
    </row>
    <row r="941" spans="13:20" x14ac:dyDescent="0.35">
      <c r="M941" s="122" t="str">
        <f t="shared" si="103"/>
        <v/>
      </c>
      <c r="N941" s="137" t="str">
        <f t="shared" si="101"/>
        <v/>
      </c>
      <c r="O941" s="134" t="str">
        <f t="shared" si="102"/>
        <v/>
      </c>
      <c r="P941" s="134"/>
      <c r="Q941" s="122" t="str">
        <f t="shared" si="104"/>
        <v/>
      </c>
      <c r="R941" s="134" t="str">
        <f t="shared" si="105"/>
        <v/>
      </c>
      <c r="S941" s="137" t="str">
        <f t="shared" si="106"/>
        <v/>
      </c>
      <c r="T941" s="138" t="str">
        <f t="shared" si="107"/>
        <v/>
      </c>
    </row>
    <row r="942" spans="13:20" x14ac:dyDescent="0.35">
      <c r="M942" s="122" t="str">
        <f t="shared" si="103"/>
        <v/>
      </c>
      <c r="N942" s="137" t="str">
        <f t="shared" si="101"/>
        <v/>
      </c>
      <c r="O942" s="134" t="str">
        <f t="shared" si="102"/>
        <v/>
      </c>
      <c r="P942" s="134"/>
      <c r="Q942" s="122" t="str">
        <f t="shared" si="104"/>
        <v/>
      </c>
      <c r="R942" s="134" t="str">
        <f t="shared" si="105"/>
        <v/>
      </c>
      <c r="S942" s="137" t="str">
        <f t="shared" si="106"/>
        <v/>
      </c>
      <c r="T942" s="138" t="str">
        <f t="shared" si="107"/>
        <v/>
      </c>
    </row>
    <row r="943" spans="13:20" x14ac:dyDescent="0.35">
      <c r="M943" s="122" t="str">
        <f t="shared" si="103"/>
        <v/>
      </c>
      <c r="N943" s="137" t="str">
        <f t="shared" si="101"/>
        <v/>
      </c>
      <c r="O943" s="134" t="str">
        <f t="shared" si="102"/>
        <v/>
      </c>
      <c r="P943" s="134"/>
      <c r="Q943" s="122" t="str">
        <f t="shared" si="104"/>
        <v/>
      </c>
      <c r="R943" s="134" t="str">
        <f t="shared" si="105"/>
        <v/>
      </c>
      <c r="S943" s="137" t="str">
        <f t="shared" si="106"/>
        <v/>
      </c>
      <c r="T943" s="138" t="str">
        <f t="shared" si="107"/>
        <v/>
      </c>
    </row>
    <row r="944" spans="13:20" x14ac:dyDescent="0.35">
      <c r="M944" s="122" t="str">
        <f t="shared" si="103"/>
        <v/>
      </c>
      <c r="N944" s="137" t="str">
        <f t="shared" si="101"/>
        <v/>
      </c>
      <c r="O944" s="134" t="str">
        <f t="shared" si="102"/>
        <v/>
      </c>
      <c r="P944" s="134"/>
      <c r="Q944" s="122" t="str">
        <f t="shared" si="104"/>
        <v/>
      </c>
      <c r="R944" s="134" t="str">
        <f t="shared" si="105"/>
        <v/>
      </c>
      <c r="S944" s="137" t="str">
        <f t="shared" si="106"/>
        <v/>
      </c>
      <c r="T944" s="138" t="str">
        <f t="shared" si="107"/>
        <v/>
      </c>
    </row>
    <row r="945" spans="13:20" x14ac:dyDescent="0.35">
      <c r="M945" s="122" t="str">
        <f t="shared" si="103"/>
        <v/>
      </c>
      <c r="N945" s="137" t="str">
        <f t="shared" si="101"/>
        <v/>
      </c>
      <c r="O945" s="134" t="str">
        <f t="shared" si="102"/>
        <v/>
      </c>
      <c r="P945" s="134"/>
      <c r="Q945" s="122" t="str">
        <f t="shared" si="104"/>
        <v/>
      </c>
      <c r="R945" s="134" t="str">
        <f t="shared" si="105"/>
        <v/>
      </c>
      <c r="S945" s="137" t="str">
        <f t="shared" si="106"/>
        <v/>
      </c>
      <c r="T945" s="138" t="str">
        <f t="shared" si="107"/>
        <v/>
      </c>
    </row>
    <row r="946" spans="13:20" x14ac:dyDescent="0.35">
      <c r="M946" s="122" t="str">
        <f t="shared" si="103"/>
        <v/>
      </c>
      <c r="N946" s="137" t="str">
        <f t="shared" si="101"/>
        <v/>
      </c>
      <c r="O946" s="134" t="str">
        <f t="shared" si="102"/>
        <v/>
      </c>
      <c r="P946" s="134"/>
      <c r="Q946" s="122" t="str">
        <f t="shared" si="104"/>
        <v/>
      </c>
      <c r="R946" s="134" t="str">
        <f t="shared" si="105"/>
        <v/>
      </c>
      <c r="S946" s="137" t="str">
        <f t="shared" si="106"/>
        <v/>
      </c>
      <c r="T946" s="138" t="str">
        <f t="shared" si="107"/>
        <v/>
      </c>
    </row>
    <row r="947" spans="13:20" x14ac:dyDescent="0.35">
      <c r="M947" s="122" t="str">
        <f t="shared" si="103"/>
        <v/>
      </c>
      <c r="N947" s="137" t="str">
        <f t="shared" si="101"/>
        <v/>
      </c>
      <c r="O947" s="134" t="str">
        <f t="shared" si="102"/>
        <v/>
      </c>
      <c r="P947" s="134"/>
      <c r="Q947" s="122" t="str">
        <f t="shared" si="104"/>
        <v/>
      </c>
      <c r="R947" s="134" t="str">
        <f t="shared" si="105"/>
        <v/>
      </c>
      <c r="S947" s="137" t="str">
        <f t="shared" si="106"/>
        <v/>
      </c>
      <c r="T947" s="138" t="str">
        <f t="shared" si="107"/>
        <v/>
      </c>
    </row>
    <row r="948" spans="13:20" x14ac:dyDescent="0.35">
      <c r="M948" s="122" t="str">
        <f t="shared" si="103"/>
        <v/>
      </c>
      <c r="N948" s="137" t="str">
        <f t="shared" si="101"/>
        <v/>
      </c>
      <c r="O948" s="134" t="str">
        <f t="shared" si="102"/>
        <v/>
      </c>
      <c r="P948" s="134"/>
      <c r="Q948" s="122" t="str">
        <f t="shared" si="104"/>
        <v/>
      </c>
      <c r="R948" s="134" t="str">
        <f t="shared" si="105"/>
        <v/>
      </c>
      <c r="S948" s="137" t="str">
        <f t="shared" si="106"/>
        <v/>
      </c>
      <c r="T948" s="138" t="str">
        <f t="shared" si="107"/>
        <v/>
      </c>
    </row>
    <row r="949" spans="13:20" x14ac:dyDescent="0.35">
      <c r="M949" s="122" t="str">
        <f t="shared" si="103"/>
        <v/>
      </c>
      <c r="N949" s="137" t="str">
        <f t="shared" si="101"/>
        <v/>
      </c>
      <c r="O949" s="134" t="str">
        <f t="shared" si="102"/>
        <v/>
      </c>
      <c r="P949" s="134"/>
      <c r="Q949" s="122" t="str">
        <f t="shared" si="104"/>
        <v/>
      </c>
      <c r="R949" s="134" t="str">
        <f t="shared" si="105"/>
        <v/>
      </c>
      <c r="S949" s="137" t="str">
        <f t="shared" si="106"/>
        <v/>
      </c>
      <c r="T949" s="138" t="str">
        <f t="shared" si="107"/>
        <v/>
      </c>
    </row>
    <row r="950" spans="13:20" x14ac:dyDescent="0.35">
      <c r="M950" s="122" t="str">
        <f t="shared" si="103"/>
        <v/>
      </c>
      <c r="N950" s="137" t="str">
        <f t="shared" si="101"/>
        <v/>
      </c>
      <c r="O950" s="134" t="str">
        <f t="shared" si="102"/>
        <v/>
      </c>
      <c r="P950" s="134"/>
      <c r="Q950" s="122" t="str">
        <f t="shared" si="104"/>
        <v/>
      </c>
      <c r="R950" s="134" t="str">
        <f t="shared" si="105"/>
        <v/>
      </c>
      <c r="S950" s="137" t="str">
        <f t="shared" si="106"/>
        <v/>
      </c>
      <c r="T950" s="138" t="str">
        <f t="shared" si="107"/>
        <v/>
      </c>
    </row>
    <row r="951" spans="13:20" x14ac:dyDescent="0.35">
      <c r="M951" s="122" t="str">
        <f t="shared" si="103"/>
        <v/>
      </c>
      <c r="N951" s="137" t="str">
        <f t="shared" si="101"/>
        <v/>
      </c>
      <c r="O951" s="134" t="str">
        <f t="shared" si="102"/>
        <v/>
      </c>
      <c r="P951" s="134"/>
      <c r="Q951" s="122" t="str">
        <f t="shared" si="104"/>
        <v/>
      </c>
      <c r="R951" s="134" t="str">
        <f t="shared" si="105"/>
        <v/>
      </c>
      <c r="S951" s="137" t="str">
        <f t="shared" si="106"/>
        <v/>
      </c>
      <c r="T951" s="138" t="str">
        <f t="shared" si="107"/>
        <v/>
      </c>
    </row>
    <row r="952" spans="13:20" x14ac:dyDescent="0.35">
      <c r="M952" s="122" t="str">
        <f t="shared" si="103"/>
        <v/>
      </c>
      <c r="N952" s="137" t="str">
        <f t="shared" si="101"/>
        <v/>
      </c>
      <c r="O952" s="134" t="str">
        <f t="shared" si="102"/>
        <v/>
      </c>
      <c r="P952" s="134"/>
      <c r="Q952" s="122" t="str">
        <f t="shared" si="104"/>
        <v/>
      </c>
      <c r="R952" s="134" t="str">
        <f t="shared" si="105"/>
        <v/>
      </c>
      <c r="S952" s="137" t="str">
        <f t="shared" si="106"/>
        <v/>
      </c>
      <c r="T952" s="138" t="str">
        <f t="shared" si="107"/>
        <v/>
      </c>
    </row>
    <row r="953" spans="13:20" x14ac:dyDescent="0.35">
      <c r="M953" s="122" t="str">
        <f t="shared" si="103"/>
        <v/>
      </c>
      <c r="N953" s="137" t="str">
        <f t="shared" si="101"/>
        <v/>
      </c>
      <c r="O953" s="134" t="str">
        <f t="shared" si="102"/>
        <v/>
      </c>
      <c r="P953" s="134"/>
      <c r="Q953" s="122" t="str">
        <f t="shared" si="104"/>
        <v/>
      </c>
      <c r="R953" s="134" t="str">
        <f t="shared" si="105"/>
        <v/>
      </c>
      <c r="S953" s="137" t="str">
        <f t="shared" si="106"/>
        <v/>
      </c>
      <c r="T953" s="138" t="str">
        <f t="shared" si="107"/>
        <v/>
      </c>
    </row>
    <row r="954" spans="13:20" x14ac:dyDescent="0.35">
      <c r="M954" s="122" t="str">
        <f t="shared" si="103"/>
        <v/>
      </c>
      <c r="N954" s="137" t="str">
        <f t="shared" si="101"/>
        <v/>
      </c>
      <c r="O954" s="134" t="str">
        <f t="shared" si="102"/>
        <v/>
      </c>
      <c r="P954" s="134"/>
      <c r="Q954" s="122" t="str">
        <f t="shared" si="104"/>
        <v/>
      </c>
      <c r="R954" s="134" t="str">
        <f t="shared" si="105"/>
        <v/>
      </c>
      <c r="S954" s="137" t="str">
        <f t="shared" si="106"/>
        <v/>
      </c>
      <c r="T954" s="138" t="str">
        <f t="shared" si="107"/>
        <v/>
      </c>
    </row>
    <row r="955" spans="13:20" x14ac:dyDescent="0.35">
      <c r="M955" s="122" t="str">
        <f t="shared" si="103"/>
        <v/>
      </c>
      <c r="N955" s="137" t="str">
        <f t="shared" si="101"/>
        <v/>
      </c>
      <c r="O955" s="134" t="str">
        <f t="shared" si="102"/>
        <v/>
      </c>
      <c r="P955" s="134"/>
      <c r="Q955" s="122" t="str">
        <f t="shared" si="104"/>
        <v/>
      </c>
      <c r="R955" s="134" t="str">
        <f t="shared" si="105"/>
        <v/>
      </c>
      <c r="S955" s="137" t="str">
        <f t="shared" si="106"/>
        <v/>
      </c>
      <c r="T955" s="138" t="str">
        <f t="shared" si="107"/>
        <v/>
      </c>
    </row>
    <row r="956" spans="13:20" x14ac:dyDescent="0.35">
      <c r="M956" s="122" t="str">
        <f t="shared" si="103"/>
        <v/>
      </c>
      <c r="N956" s="137" t="str">
        <f t="shared" si="101"/>
        <v/>
      </c>
      <c r="O956" s="134" t="str">
        <f t="shared" si="102"/>
        <v/>
      </c>
      <c r="P956" s="134"/>
      <c r="Q956" s="122" t="str">
        <f t="shared" si="104"/>
        <v/>
      </c>
      <c r="R956" s="134" t="str">
        <f t="shared" si="105"/>
        <v/>
      </c>
      <c r="S956" s="137" t="str">
        <f t="shared" si="106"/>
        <v/>
      </c>
      <c r="T956" s="138" t="str">
        <f t="shared" si="107"/>
        <v/>
      </c>
    </row>
    <row r="957" spans="13:20" x14ac:dyDescent="0.35">
      <c r="M957" s="122" t="str">
        <f t="shared" si="103"/>
        <v/>
      </c>
      <c r="N957" s="137" t="str">
        <f t="shared" si="101"/>
        <v/>
      </c>
      <c r="O957" s="134" t="str">
        <f t="shared" si="102"/>
        <v/>
      </c>
      <c r="P957" s="134"/>
      <c r="Q957" s="122" t="str">
        <f t="shared" si="104"/>
        <v/>
      </c>
      <c r="R957" s="134" t="str">
        <f t="shared" si="105"/>
        <v/>
      </c>
      <c r="S957" s="137" t="str">
        <f t="shared" si="106"/>
        <v/>
      </c>
      <c r="T957" s="138" t="str">
        <f t="shared" si="107"/>
        <v/>
      </c>
    </row>
    <row r="958" spans="13:20" x14ac:dyDescent="0.35">
      <c r="M958" s="122" t="str">
        <f t="shared" si="103"/>
        <v/>
      </c>
      <c r="N958" s="137" t="str">
        <f t="shared" si="101"/>
        <v/>
      </c>
      <c r="O958" s="134" t="str">
        <f t="shared" si="102"/>
        <v/>
      </c>
      <c r="P958" s="134"/>
      <c r="Q958" s="122" t="str">
        <f t="shared" si="104"/>
        <v/>
      </c>
      <c r="R958" s="134" t="str">
        <f t="shared" si="105"/>
        <v/>
      </c>
      <c r="S958" s="137" t="str">
        <f t="shared" si="106"/>
        <v/>
      </c>
      <c r="T958" s="138" t="str">
        <f t="shared" si="107"/>
        <v/>
      </c>
    </row>
    <row r="959" spans="13:20" x14ac:dyDescent="0.35">
      <c r="M959" s="122" t="str">
        <f t="shared" si="103"/>
        <v/>
      </c>
      <c r="N959" s="137" t="str">
        <f t="shared" si="101"/>
        <v/>
      </c>
      <c r="O959" s="134" t="str">
        <f t="shared" si="102"/>
        <v/>
      </c>
      <c r="P959" s="134"/>
      <c r="Q959" s="122" t="str">
        <f t="shared" si="104"/>
        <v/>
      </c>
      <c r="R959" s="134" t="str">
        <f t="shared" si="105"/>
        <v/>
      </c>
      <c r="S959" s="137" t="str">
        <f t="shared" si="106"/>
        <v/>
      </c>
      <c r="T959" s="138" t="str">
        <f t="shared" si="107"/>
        <v/>
      </c>
    </row>
    <row r="960" spans="13:20" x14ac:dyDescent="0.35">
      <c r="M960" s="122" t="str">
        <f t="shared" si="103"/>
        <v/>
      </c>
      <c r="N960" s="137" t="str">
        <f t="shared" si="101"/>
        <v/>
      </c>
      <c r="O960" s="134" t="str">
        <f t="shared" si="102"/>
        <v/>
      </c>
      <c r="P960" s="134"/>
      <c r="Q960" s="122" t="str">
        <f t="shared" si="104"/>
        <v/>
      </c>
      <c r="R960" s="134" t="str">
        <f t="shared" si="105"/>
        <v/>
      </c>
      <c r="S960" s="137" t="str">
        <f t="shared" si="106"/>
        <v/>
      </c>
      <c r="T960" s="138" t="str">
        <f t="shared" si="107"/>
        <v/>
      </c>
    </row>
    <row r="961" spans="13:20" x14ac:dyDescent="0.35">
      <c r="M961" s="122" t="str">
        <f t="shared" si="103"/>
        <v/>
      </c>
      <c r="N961" s="137" t="str">
        <f t="shared" si="101"/>
        <v/>
      </c>
      <c r="O961" s="134" t="str">
        <f t="shared" si="102"/>
        <v/>
      </c>
      <c r="P961" s="134"/>
      <c r="Q961" s="122" t="str">
        <f t="shared" si="104"/>
        <v/>
      </c>
      <c r="R961" s="134" t="str">
        <f t="shared" si="105"/>
        <v/>
      </c>
      <c r="S961" s="137" t="str">
        <f t="shared" si="106"/>
        <v/>
      </c>
      <c r="T961" s="138" t="str">
        <f t="shared" si="107"/>
        <v/>
      </c>
    </row>
    <row r="962" spans="13:20" x14ac:dyDescent="0.35">
      <c r="M962" s="122" t="str">
        <f t="shared" si="103"/>
        <v/>
      </c>
      <c r="N962" s="137" t="str">
        <f t="shared" si="101"/>
        <v/>
      </c>
      <c r="O962" s="134" t="str">
        <f t="shared" si="102"/>
        <v/>
      </c>
      <c r="P962" s="134"/>
      <c r="Q962" s="122" t="str">
        <f t="shared" si="104"/>
        <v/>
      </c>
      <c r="R962" s="134" t="str">
        <f t="shared" si="105"/>
        <v/>
      </c>
      <c r="S962" s="137" t="str">
        <f t="shared" si="106"/>
        <v/>
      </c>
      <c r="T962" s="138" t="str">
        <f t="shared" si="107"/>
        <v/>
      </c>
    </row>
    <row r="963" spans="13:20" x14ac:dyDescent="0.35">
      <c r="M963" s="122" t="str">
        <f t="shared" si="103"/>
        <v/>
      </c>
      <c r="N963" s="137" t="str">
        <f t="shared" si="101"/>
        <v/>
      </c>
      <c r="O963" s="134" t="str">
        <f t="shared" si="102"/>
        <v/>
      </c>
      <c r="P963" s="134"/>
      <c r="Q963" s="122" t="str">
        <f t="shared" si="104"/>
        <v/>
      </c>
      <c r="R963" s="134" t="str">
        <f t="shared" si="105"/>
        <v/>
      </c>
      <c r="S963" s="137" t="str">
        <f t="shared" si="106"/>
        <v/>
      </c>
      <c r="T963" s="138" t="str">
        <f t="shared" si="107"/>
        <v/>
      </c>
    </row>
    <row r="964" spans="13:20" x14ac:dyDescent="0.35">
      <c r="M964" s="122" t="str">
        <f t="shared" si="103"/>
        <v/>
      </c>
      <c r="N964" s="137" t="str">
        <f t="shared" si="101"/>
        <v/>
      </c>
      <c r="O964" s="134" t="str">
        <f t="shared" si="102"/>
        <v/>
      </c>
      <c r="P964" s="134"/>
      <c r="Q964" s="122" t="str">
        <f t="shared" si="104"/>
        <v/>
      </c>
      <c r="R964" s="134" t="str">
        <f t="shared" si="105"/>
        <v/>
      </c>
      <c r="S964" s="137" t="str">
        <f t="shared" si="106"/>
        <v/>
      </c>
      <c r="T964" s="138" t="str">
        <f t="shared" si="107"/>
        <v/>
      </c>
    </row>
    <row r="965" spans="13:20" x14ac:dyDescent="0.35">
      <c r="M965" s="122" t="str">
        <f t="shared" si="103"/>
        <v/>
      </c>
      <c r="N965" s="137" t="str">
        <f t="shared" ref="N965:N1004" si="108">IF(M965&lt;&gt;"",INDEX(Grade,M965)+M965*0.000001,"")</f>
        <v/>
      </c>
      <c r="O965" s="134" t="str">
        <f t="shared" ref="O965:O1004" si="109">IF(M965&lt;&gt;"",RANK(N965,grade___original,1),"")</f>
        <v/>
      </c>
      <c r="P965" s="134"/>
      <c r="Q965" s="122" t="str">
        <f t="shared" si="104"/>
        <v/>
      </c>
      <c r="R965" s="134" t="str">
        <f t="shared" si="105"/>
        <v/>
      </c>
      <c r="S965" s="137" t="str">
        <f t="shared" si="106"/>
        <v/>
      </c>
      <c r="T965" s="138" t="str">
        <f t="shared" si="107"/>
        <v/>
      </c>
    </row>
    <row r="966" spans="13:20" x14ac:dyDescent="0.35">
      <c r="M966" s="122" t="str">
        <f t="shared" ref="M966:M1004" si="110">IF(M965&lt;&gt;"",IF(Number_of_participants&gt;=(M965+1),(M965+1),""),"")</f>
        <v/>
      </c>
      <c r="N966" s="137" t="str">
        <f t="shared" si="108"/>
        <v/>
      </c>
      <c r="O966" s="134" t="str">
        <f t="shared" si="109"/>
        <v/>
      </c>
      <c r="P966" s="134"/>
      <c r="Q966" s="122" t="str">
        <f t="shared" ref="Q966:Q1004" si="111">IF(Q965&lt;&gt;"",IF(Number_of_participants&gt;=(Q965+1),(Q965+1),""),"")</f>
        <v/>
      </c>
      <c r="R966" s="134" t="str">
        <f t="shared" ref="R966:R1004" si="112">IF(Q966&lt;&gt;"",VLOOKUP(Q966,$O$5:$Q$1004,3,FALSE),"")</f>
        <v/>
      </c>
      <c r="S966" s="137" t="str">
        <f t="shared" ref="S966:S1004" si="113">IF(Q966&lt;&gt;"",ROUND(VLOOKUP(R966,$M$5:$N$1004,2,FALSE),4),"")</f>
        <v/>
      </c>
      <c r="T966" s="138" t="str">
        <f t="shared" ref="T966:T1004" si="114">IF(Q966&lt;&gt;"",FLOOR(S966,1),"")</f>
        <v/>
      </c>
    </row>
    <row r="967" spans="13:20" x14ac:dyDescent="0.35">
      <c r="M967" s="122" t="str">
        <f t="shared" si="110"/>
        <v/>
      </c>
      <c r="N967" s="137" t="str">
        <f t="shared" si="108"/>
        <v/>
      </c>
      <c r="O967" s="134" t="str">
        <f t="shared" si="109"/>
        <v/>
      </c>
      <c r="P967" s="134"/>
      <c r="Q967" s="122" t="str">
        <f t="shared" si="111"/>
        <v/>
      </c>
      <c r="R967" s="134" t="str">
        <f t="shared" si="112"/>
        <v/>
      </c>
      <c r="S967" s="137" t="str">
        <f t="shared" si="113"/>
        <v/>
      </c>
      <c r="T967" s="138" t="str">
        <f t="shared" si="114"/>
        <v/>
      </c>
    </row>
    <row r="968" spans="13:20" x14ac:dyDescent="0.35">
      <c r="M968" s="122" t="str">
        <f t="shared" si="110"/>
        <v/>
      </c>
      <c r="N968" s="137" t="str">
        <f t="shared" si="108"/>
        <v/>
      </c>
      <c r="O968" s="134" t="str">
        <f t="shared" si="109"/>
        <v/>
      </c>
      <c r="P968" s="134"/>
      <c r="Q968" s="122" t="str">
        <f t="shared" si="111"/>
        <v/>
      </c>
      <c r="R968" s="134" t="str">
        <f t="shared" si="112"/>
        <v/>
      </c>
      <c r="S968" s="137" t="str">
        <f t="shared" si="113"/>
        <v/>
      </c>
      <c r="T968" s="138" t="str">
        <f t="shared" si="114"/>
        <v/>
      </c>
    </row>
    <row r="969" spans="13:20" x14ac:dyDescent="0.35">
      <c r="M969" s="122" t="str">
        <f t="shared" si="110"/>
        <v/>
      </c>
      <c r="N969" s="137" t="str">
        <f t="shared" si="108"/>
        <v/>
      </c>
      <c r="O969" s="134" t="str">
        <f t="shared" si="109"/>
        <v/>
      </c>
      <c r="P969" s="134"/>
      <c r="Q969" s="122" t="str">
        <f t="shared" si="111"/>
        <v/>
      </c>
      <c r="R969" s="134" t="str">
        <f t="shared" si="112"/>
        <v/>
      </c>
      <c r="S969" s="137" t="str">
        <f t="shared" si="113"/>
        <v/>
      </c>
      <c r="T969" s="138" t="str">
        <f t="shared" si="114"/>
        <v/>
      </c>
    </row>
    <row r="970" spans="13:20" x14ac:dyDescent="0.35">
      <c r="M970" s="122" t="str">
        <f t="shared" si="110"/>
        <v/>
      </c>
      <c r="N970" s="137" t="str">
        <f t="shared" si="108"/>
        <v/>
      </c>
      <c r="O970" s="134" t="str">
        <f t="shared" si="109"/>
        <v/>
      </c>
      <c r="P970" s="134"/>
      <c r="Q970" s="122" t="str">
        <f t="shared" si="111"/>
        <v/>
      </c>
      <c r="R970" s="134" t="str">
        <f t="shared" si="112"/>
        <v/>
      </c>
      <c r="S970" s="137" t="str">
        <f t="shared" si="113"/>
        <v/>
      </c>
      <c r="T970" s="138" t="str">
        <f t="shared" si="114"/>
        <v/>
      </c>
    </row>
    <row r="971" spans="13:20" x14ac:dyDescent="0.35">
      <c r="M971" s="122" t="str">
        <f t="shared" si="110"/>
        <v/>
      </c>
      <c r="N971" s="137" t="str">
        <f t="shared" si="108"/>
        <v/>
      </c>
      <c r="O971" s="134" t="str">
        <f t="shared" si="109"/>
        <v/>
      </c>
      <c r="P971" s="134"/>
      <c r="Q971" s="122" t="str">
        <f t="shared" si="111"/>
        <v/>
      </c>
      <c r="R971" s="134" t="str">
        <f t="shared" si="112"/>
        <v/>
      </c>
      <c r="S971" s="137" t="str">
        <f t="shared" si="113"/>
        <v/>
      </c>
      <c r="T971" s="138" t="str">
        <f t="shared" si="114"/>
        <v/>
      </c>
    </row>
    <row r="972" spans="13:20" x14ac:dyDescent="0.35">
      <c r="M972" s="122" t="str">
        <f t="shared" si="110"/>
        <v/>
      </c>
      <c r="N972" s="137" t="str">
        <f t="shared" si="108"/>
        <v/>
      </c>
      <c r="O972" s="134" t="str">
        <f t="shared" si="109"/>
        <v/>
      </c>
      <c r="P972" s="134"/>
      <c r="Q972" s="122" t="str">
        <f t="shared" si="111"/>
        <v/>
      </c>
      <c r="R972" s="134" t="str">
        <f t="shared" si="112"/>
        <v/>
      </c>
      <c r="S972" s="137" t="str">
        <f t="shared" si="113"/>
        <v/>
      </c>
      <c r="T972" s="138" t="str">
        <f t="shared" si="114"/>
        <v/>
      </c>
    </row>
    <row r="973" spans="13:20" x14ac:dyDescent="0.35">
      <c r="M973" s="122" t="str">
        <f t="shared" si="110"/>
        <v/>
      </c>
      <c r="N973" s="137" t="str">
        <f t="shared" si="108"/>
        <v/>
      </c>
      <c r="O973" s="134" t="str">
        <f t="shared" si="109"/>
        <v/>
      </c>
      <c r="P973" s="134"/>
      <c r="Q973" s="122" t="str">
        <f t="shared" si="111"/>
        <v/>
      </c>
      <c r="R973" s="134" t="str">
        <f t="shared" si="112"/>
        <v/>
      </c>
      <c r="S973" s="137" t="str">
        <f t="shared" si="113"/>
        <v/>
      </c>
      <c r="T973" s="138" t="str">
        <f t="shared" si="114"/>
        <v/>
      </c>
    </row>
    <row r="974" spans="13:20" x14ac:dyDescent="0.35">
      <c r="M974" s="122" t="str">
        <f t="shared" si="110"/>
        <v/>
      </c>
      <c r="N974" s="137" t="str">
        <f t="shared" si="108"/>
        <v/>
      </c>
      <c r="O974" s="134" t="str">
        <f t="shared" si="109"/>
        <v/>
      </c>
      <c r="P974" s="134"/>
      <c r="Q974" s="122" t="str">
        <f t="shared" si="111"/>
        <v/>
      </c>
      <c r="R974" s="134" t="str">
        <f t="shared" si="112"/>
        <v/>
      </c>
      <c r="S974" s="137" t="str">
        <f t="shared" si="113"/>
        <v/>
      </c>
      <c r="T974" s="138" t="str">
        <f t="shared" si="114"/>
        <v/>
      </c>
    </row>
    <row r="975" spans="13:20" x14ac:dyDescent="0.35">
      <c r="M975" s="122" t="str">
        <f t="shared" si="110"/>
        <v/>
      </c>
      <c r="N975" s="137" t="str">
        <f t="shared" si="108"/>
        <v/>
      </c>
      <c r="O975" s="134" t="str">
        <f t="shared" si="109"/>
        <v/>
      </c>
      <c r="P975" s="134"/>
      <c r="Q975" s="122" t="str">
        <f t="shared" si="111"/>
        <v/>
      </c>
      <c r="R975" s="134" t="str">
        <f t="shared" si="112"/>
        <v/>
      </c>
      <c r="S975" s="137" t="str">
        <f t="shared" si="113"/>
        <v/>
      </c>
      <c r="T975" s="138" t="str">
        <f t="shared" si="114"/>
        <v/>
      </c>
    </row>
    <row r="976" spans="13:20" x14ac:dyDescent="0.35">
      <c r="M976" s="122" t="str">
        <f t="shared" si="110"/>
        <v/>
      </c>
      <c r="N976" s="137" t="str">
        <f t="shared" si="108"/>
        <v/>
      </c>
      <c r="O976" s="134" t="str">
        <f t="shared" si="109"/>
        <v/>
      </c>
      <c r="P976" s="134"/>
      <c r="Q976" s="122" t="str">
        <f t="shared" si="111"/>
        <v/>
      </c>
      <c r="R976" s="134" t="str">
        <f t="shared" si="112"/>
        <v/>
      </c>
      <c r="S976" s="137" t="str">
        <f t="shared" si="113"/>
        <v/>
      </c>
      <c r="T976" s="138" t="str">
        <f t="shared" si="114"/>
        <v/>
      </c>
    </row>
    <row r="977" spans="13:20" x14ac:dyDescent="0.35">
      <c r="M977" s="122" t="str">
        <f t="shared" si="110"/>
        <v/>
      </c>
      <c r="N977" s="137" t="str">
        <f t="shared" si="108"/>
        <v/>
      </c>
      <c r="O977" s="134" t="str">
        <f t="shared" si="109"/>
        <v/>
      </c>
      <c r="P977" s="134"/>
      <c r="Q977" s="122" t="str">
        <f t="shared" si="111"/>
        <v/>
      </c>
      <c r="R977" s="134" t="str">
        <f t="shared" si="112"/>
        <v/>
      </c>
      <c r="S977" s="137" t="str">
        <f t="shared" si="113"/>
        <v/>
      </c>
      <c r="T977" s="138" t="str">
        <f t="shared" si="114"/>
        <v/>
      </c>
    </row>
    <row r="978" spans="13:20" x14ac:dyDescent="0.35">
      <c r="M978" s="122" t="str">
        <f t="shared" si="110"/>
        <v/>
      </c>
      <c r="N978" s="137" t="str">
        <f t="shared" si="108"/>
        <v/>
      </c>
      <c r="O978" s="134" t="str">
        <f t="shared" si="109"/>
        <v/>
      </c>
      <c r="P978" s="134"/>
      <c r="Q978" s="122" t="str">
        <f t="shared" si="111"/>
        <v/>
      </c>
      <c r="R978" s="134" t="str">
        <f t="shared" si="112"/>
        <v/>
      </c>
      <c r="S978" s="137" t="str">
        <f t="shared" si="113"/>
        <v/>
      </c>
      <c r="T978" s="138" t="str">
        <f t="shared" si="114"/>
        <v/>
      </c>
    </row>
    <row r="979" spans="13:20" x14ac:dyDescent="0.35">
      <c r="M979" s="122" t="str">
        <f t="shared" si="110"/>
        <v/>
      </c>
      <c r="N979" s="137" t="str">
        <f t="shared" si="108"/>
        <v/>
      </c>
      <c r="O979" s="134" t="str">
        <f t="shared" si="109"/>
        <v/>
      </c>
      <c r="P979" s="134"/>
      <c r="Q979" s="122" t="str">
        <f t="shared" si="111"/>
        <v/>
      </c>
      <c r="R979" s="134" t="str">
        <f t="shared" si="112"/>
        <v/>
      </c>
      <c r="S979" s="137" t="str">
        <f t="shared" si="113"/>
        <v/>
      </c>
      <c r="T979" s="138" t="str">
        <f t="shared" si="114"/>
        <v/>
      </c>
    </row>
    <row r="980" spans="13:20" x14ac:dyDescent="0.35">
      <c r="M980" s="122" t="str">
        <f t="shared" si="110"/>
        <v/>
      </c>
      <c r="N980" s="137" t="str">
        <f t="shared" si="108"/>
        <v/>
      </c>
      <c r="O980" s="134" t="str">
        <f t="shared" si="109"/>
        <v/>
      </c>
      <c r="P980" s="134"/>
      <c r="Q980" s="122" t="str">
        <f t="shared" si="111"/>
        <v/>
      </c>
      <c r="R980" s="134" t="str">
        <f t="shared" si="112"/>
        <v/>
      </c>
      <c r="S980" s="137" t="str">
        <f t="shared" si="113"/>
        <v/>
      </c>
      <c r="T980" s="138" t="str">
        <f t="shared" si="114"/>
        <v/>
      </c>
    </row>
    <row r="981" spans="13:20" x14ac:dyDescent="0.35">
      <c r="M981" s="122" t="str">
        <f t="shared" si="110"/>
        <v/>
      </c>
      <c r="N981" s="137" t="str">
        <f t="shared" si="108"/>
        <v/>
      </c>
      <c r="O981" s="134" t="str">
        <f t="shared" si="109"/>
        <v/>
      </c>
      <c r="P981" s="134"/>
      <c r="Q981" s="122" t="str">
        <f t="shared" si="111"/>
        <v/>
      </c>
      <c r="R981" s="134" t="str">
        <f t="shared" si="112"/>
        <v/>
      </c>
      <c r="S981" s="137" t="str">
        <f t="shared" si="113"/>
        <v/>
      </c>
      <c r="T981" s="138" t="str">
        <f t="shared" si="114"/>
        <v/>
      </c>
    </row>
    <row r="982" spans="13:20" x14ac:dyDescent="0.35">
      <c r="M982" s="122" t="str">
        <f t="shared" si="110"/>
        <v/>
      </c>
      <c r="N982" s="137" t="str">
        <f t="shared" si="108"/>
        <v/>
      </c>
      <c r="O982" s="134" t="str">
        <f t="shared" si="109"/>
        <v/>
      </c>
      <c r="P982" s="134"/>
      <c r="Q982" s="122" t="str">
        <f t="shared" si="111"/>
        <v/>
      </c>
      <c r="R982" s="134" t="str">
        <f t="shared" si="112"/>
        <v/>
      </c>
      <c r="S982" s="137" t="str">
        <f t="shared" si="113"/>
        <v/>
      </c>
      <c r="T982" s="138" t="str">
        <f t="shared" si="114"/>
        <v/>
      </c>
    </row>
    <row r="983" spans="13:20" x14ac:dyDescent="0.35">
      <c r="M983" s="122" t="str">
        <f t="shared" si="110"/>
        <v/>
      </c>
      <c r="N983" s="137" t="str">
        <f t="shared" si="108"/>
        <v/>
      </c>
      <c r="O983" s="134" t="str">
        <f t="shared" si="109"/>
        <v/>
      </c>
      <c r="P983" s="134"/>
      <c r="Q983" s="122" t="str">
        <f t="shared" si="111"/>
        <v/>
      </c>
      <c r="R983" s="134" t="str">
        <f t="shared" si="112"/>
        <v/>
      </c>
      <c r="S983" s="137" t="str">
        <f t="shared" si="113"/>
        <v/>
      </c>
      <c r="T983" s="138" t="str">
        <f t="shared" si="114"/>
        <v/>
      </c>
    </row>
    <row r="984" spans="13:20" x14ac:dyDescent="0.35">
      <c r="M984" s="122" t="str">
        <f t="shared" si="110"/>
        <v/>
      </c>
      <c r="N984" s="137" t="str">
        <f t="shared" si="108"/>
        <v/>
      </c>
      <c r="O984" s="134" t="str">
        <f t="shared" si="109"/>
        <v/>
      </c>
      <c r="P984" s="134"/>
      <c r="Q984" s="122" t="str">
        <f t="shared" si="111"/>
        <v/>
      </c>
      <c r="R984" s="134" t="str">
        <f t="shared" si="112"/>
        <v/>
      </c>
      <c r="S984" s="137" t="str">
        <f t="shared" si="113"/>
        <v/>
      </c>
      <c r="T984" s="138" t="str">
        <f t="shared" si="114"/>
        <v/>
      </c>
    </row>
    <row r="985" spans="13:20" x14ac:dyDescent="0.35">
      <c r="M985" s="122" t="str">
        <f t="shared" si="110"/>
        <v/>
      </c>
      <c r="N985" s="137" t="str">
        <f t="shared" si="108"/>
        <v/>
      </c>
      <c r="O985" s="134" t="str">
        <f t="shared" si="109"/>
        <v/>
      </c>
      <c r="P985" s="134"/>
      <c r="Q985" s="122" t="str">
        <f t="shared" si="111"/>
        <v/>
      </c>
      <c r="R985" s="134" t="str">
        <f t="shared" si="112"/>
        <v/>
      </c>
      <c r="S985" s="137" t="str">
        <f t="shared" si="113"/>
        <v/>
      </c>
      <c r="T985" s="138" t="str">
        <f t="shared" si="114"/>
        <v/>
      </c>
    </row>
    <row r="986" spans="13:20" x14ac:dyDescent="0.35">
      <c r="M986" s="122" t="str">
        <f t="shared" si="110"/>
        <v/>
      </c>
      <c r="N986" s="137" t="str">
        <f t="shared" si="108"/>
        <v/>
      </c>
      <c r="O986" s="134" t="str">
        <f t="shared" si="109"/>
        <v/>
      </c>
      <c r="P986" s="134"/>
      <c r="Q986" s="122" t="str">
        <f t="shared" si="111"/>
        <v/>
      </c>
      <c r="R986" s="134" t="str">
        <f t="shared" si="112"/>
        <v/>
      </c>
      <c r="S986" s="137" t="str">
        <f t="shared" si="113"/>
        <v/>
      </c>
      <c r="T986" s="138" t="str">
        <f t="shared" si="114"/>
        <v/>
      </c>
    </row>
    <row r="987" spans="13:20" x14ac:dyDescent="0.35">
      <c r="M987" s="122" t="str">
        <f t="shared" si="110"/>
        <v/>
      </c>
      <c r="N987" s="137" t="str">
        <f t="shared" si="108"/>
        <v/>
      </c>
      <c r="O987" s="134" t="str">
        <f t="shared" si="109"/>
        <v/>
      </c>
      <c r="P987" s="134"/>
      <c r="Q987" s="122" t="str">
        <f t="shared" si="111"/>
        <v/>
      </c>
      <c r="R987" s="134" t="str">
        <f t="shared" si="112"/>
        <v/>
      </c>
      <c r="S987" s="137" t="str">
        <f t="shared" si="113"/>
        <v/>
      </c>
      <c r="T987" s="138" t="str">
        <f t="shared" si="114"/>
        <v/>
      </c>
    </row>
    <row r="988" spans="13:20" x14ac:dyDescent="0.35">
      <c r="M988" s="122" t="str">
        <f t="shared" si="110"/>
        <v/>
      </c>
      <c r="N988" s="137" t="str">
        <f t="shared" si="108"/>
        <v/>
      </c>
      <c r="O988" s="134" t="str">
        <f t="shared" si="109"/>
        <v/>
      </c>
      <c r="P988" s="134"/>
      <c r="Q988" s="122" t="str">
        <f t="shared" si="111"/>
        <v/>
      </c>
      <c r="R988" s="134" t="str">
        <f t="shared" si="112"/>
        <v/>
      </c>
      <c r="S988" s="137" t="str">
        <f t="shared" si="113"/>
        <v/>
      </c>
      <c r="T988" s="138" t="str">
        <f t="shared" si="114"/>
        <v/>
      </c>
    </row>
    <row r="989" spans="13:20" x14ac:dyDescent="0.35">
      <c r="M989" s="122" t="str">
        <f t="shared" si="110"/>
        <v/>
      </c>
      <c r="N989" s="137" t="str">
        <f t="shared" si="108"/>
        <v/>
      </c>
      <c r="O989" s="134" t="str">
        <f t="shared" si="109"/>
        <v/>
      </c>
      <c r="P989" s="134"/>
      <c r="Q989" s="122" t="str">
        <f t="shared" si="111"/>
        <v/>
      </c>
      <c r="R989" s="134" t="str">
        <f t="shared" si="112"/>
        <v/>
      </c>
      <c r="S989" s="137" t="str">
        <f t="shared" si="113"/>
        <v/>
      </c>
      <c r="T989" s="138" t="str">
        <f t="shared" si="114"/>
        <v/>
      </c>
    </row>
    <row r="990" spans="13:20" x14ac:dyDescent="0.35">
      <c r="M990" s="122" t="str">
        <f t="shared" si="110"/>
        <v/>
      </c>
      <c r="N990" s="137" t="str">
        <f t="shared" si="108"/>
        <v/>
      </c>
      <c r="O990" s="134" t="str">
        <f t="shared" si="109"/>
        <v/>
      </c>
      <c r="P990" s="134"/>
      <c r="Q990" s="122" t="str">
        <f t="shared" si="111"/>
        <v/>
      </c>
      <c r="R990" s="134" t="str">
        <f t="shared" si="112"/>
        <v/>
      </c>
      <c r="S990" s="137" t="str">
        <f t="shared" si="113"/>
        <v/>
      </c>
      <c r="T990" s="138" t="str">
        <f t="shared" si="114"/>
        <v/>
      </c>
    </row>
    <row r="991" spans="13:20" x14ac:dyDescent="0.35">
      <c r="M991" s="122" t="str">
        <f t="shared" si="110"/>
        <v/>
      </c>
      <c r="N991" s="137" t="str">
        <f t="shared" si="108"/>
        <v/>
      </c>
      <c r="O991" s="134" t="str">
        <f t="shared" si="109"/>
        <v/>
      </c>
      <c r="P991" s="134"/>
      <c r="Q991" s="122" t="str">
        <f t="shared" si="111"/>
        <v/>
      </c>
      <c r="R991" s="134" t="str">
        <f t="shared" si="112"/>
        <v/>
      </c>
      <c r="S991" s="137" t="str">
        <f t="shared" si="113"/>
        <v/>
      </c>
      <c r="T991" s="138" t="str">
        <f t="shared" si="114"/>
        <v/>
      </c>
    </row>
    <row r="992" spans="13:20" x14ac:dyDescent="0.35">
      <c r="M992" s="122" t="str">
        <f t="shared" si="110"/>
        <v/>
      </c>
      <c r="N992" s="137" t="str">
        <f t="shared" si="108"/>
        <v/>
      </c>
      <c r="O992" s="134" t="str">
        <f t="shared" si="109"/>
        <v/>
      </c>
      <c r="P992" s="134"/>
      <c r="Q992" s="122" t="str">
        <f t="shared" si="111"/>
        <v/>
      </c>
      <c r="R992" s="134" t="str">
        <f t="shared" si="112"/>
        <v/>
      </c>
      <c r="S992" s="137" t="str">
        <f t="shared" si="113"/>
        <v/>
      </c>
      <c r="T992" s="138" t="str">
        <f t="shared" si="114"/>
        <v/>
      </c>
    </row>
    <row r="993" spans="1:27" x14ac:dyDescent="0.35">
      <c r="M993" s="122" t="str">
        <f t="shared" si="110"/>
        <v/>
      </c>
      <c r="N993" s="137" t="str">
        <f t="shared" si="108"/>
        <v/>
      </c>
      <c r="O993" s="134" t="str">
        <f t="shared" si="109"/>
        <v/>
      </c>
      <c r="P993" s="134"/>
      <c r="Q993" s="122" t="str">
        <f t="shared" si="111"/>
        <v/>
      </c>
      <c r="R993" s="134" t="str">
        <f t="shared" si="112"/>
        <v/>
      </c>
      <c r="S993" s="137" t="str">
        <f t="shared" si="113"/>
        <v/>
      </c>
      <c r="T993" s="138" t="str">
        <f t="shared" si="114"/>
        <v/>
      </c>
    </row>
    <row r="994" spans="1:27" x14ac:dyDescent="0.35">
      <c r="M994" s="122" t="str">
        <f t="shared" si="110"/>
        <v/>
      </c>
      <c r="N994" s="137" t="str">
        <f t="shared" si="108"/>
        <v/>
      </c>
      <c r="O994" s="134" t="str">
        <f t="shared" si="109"/>
        <v/>
      </c>
      <c r="P994" s="134"/>
      <c r="Q994" s="122" t="str">
        <f t="shared" si="111"/>
        <v/>
      </c>
      <c r="R994" s="134" t="str">
        <f t="shared" si="112"/>
        <v/>
      </c>
      <c r="S994" s="137" t="str">
        <f t="shared" si="113"/>
        <v/>
      </c>
      <c r="T994" s="138" t="str">
        <f t="shared" si="114"/>
        <v/>
      </c>
    </row>
    <row r="995" spans="1:27" x14ac:dyDescent="0.35">
      <c r="M995" s="122" t="str">
        <f t="shared" si="110"/>
        <v/>
      </c>
      <c r="N995" s="137" t="str">
        <f t="shared" si="108"/>
        <v/>
      </c>
      <c r="O995" s="134" t="str">
        <f t="shared" si="109"/>
        <v/>
      </c>
      <c r="P995" s="134"/>
      <c r="Q995" s="122" t="str">
        <f t="shared" si="111"/>
        <v/>
      </c>
      <c r="R995" s="134" t="str">
        <f t="shared" si="112"/>
        <v/>
      </c>
      <c r="S995" s="137" t="str">
        <f t="shared" si="113"/>
        <v/>
      </c>
      <c r="T995" s="138" t="str">
        <f t="shared" si="114"/>
        <v/>
      </c>
    </row>
    <row r="996" spans="1:27" x14ac:dyDescent="0.35">
      <c r="M996" s="122" t="str">
        <f t="shared" si="110"/>
        <v/>
      </c>
      <c r="N996" s="137" t="str">
        <f t="shared" si="108"/>
        <v/>
      </c>
      <c r="O996" s="134" t="str">
        <f t="shared" si="109"/>
        <v/>
      </c>
      <c r="P996" s="134"/>
      <c r="Q996" s="122" t="str">
        <f t="shared" si="111"/>
        <v/>
      </c>
      <c r="R996" s="134" t="str">
        <f t="shared" si="112"/>
        <v/>
      </c>
      <c r="S996" s="137" t="str">
        <f t="shared" si="113"/>
        <v/>
      </c>
      <c r="T996" s="138" t="str">
        <f t="shared" si="114"/>
        <v/>
      </c>
    </row>
    <row r="997" spans="1:27" x14ac:dyDescent="0.35">
      <c r="M997" s="122" t="str">
        <f t="shared" si="110"/>
        <v/>
      </c>
      <c r="N997" s="137" t="str">
        <f t="shared" si="108"/>
        <v/>
      </c>
      <c r="O997" s="134" t="str">
        <f t="shared" si="109"/>
        <v/>
      </c>
      <c r="P997" s="134"/>
      <c r="Q997" s="122" t="str">
        <f t="shared" si="111"/>
        <v/>
      </c>
      <c r="R997" s="134" t="str">
        <f t="shared" si="112"/>
        <v/>
      </c>
      <c r="S997" s="137" t="str">
        <f t="shared" si="113"/>
        <v/>
      </c>
      <c r="T997" s="138" t="str">
        <f t="shared" si="114"/>
        <v/>
      </c>
    </row>
    <row r="998" spans="1:27" x14ac:dyDescent="0.35">
      <c r="M998" s="122" t="str">
        <f t="shared" si="110"/>
        <v/>
      </c>
      <c r="N998" s="137" t="str">
        <f t="shared" si="108"/>
        <v/>
      </c>
      <c r="O998" s="134" t="str">
        <f t="shared" si="109"/>
        <v/>
      </c>
      <c r="P998" s="134"/>
      <c r="Q998" s="122" t="str">
        <f t="shared" si="111"/>
        <v/>
      </c>
      <c r="R998" s="134" t="str">
        <f t="shared" si="112"/>
        <v/>
      </c>
      <c r="S998" s="137" t="str">
        <f t="shared" si="113"/>
        <v/>
      </c>
      <c r="T998" s="138" t="str">
        <f t="shared" si="114"/>
        <v/>
      </c>
    </row>
    <row r="999" spans="1:27" x14ac:dyDescent="0.35">
      <c r="M999" s="122" t="str">
        <f t="shared" si="110"/>
        <v/>
      </c>
      <c r="N999" s="137" t="str">
        <f t="shared" si="108"/>
        <v/>
      </c>
      <c r="O999" s="134" t="str">
        <f t="shared" si="109"/>
        <v/>
      </c>
      <c r="P999" s="134"/>
      <c r="Q999" s="122" t="str">
        <f t="shared" si="111"/>
        <v/>
      </c>
      <c r="R999" s="134" t="str">
        <f t="shared" si="112"/>
        <v/>
      </c>
      <c r="S999" s="137" t="str">
        <f t="shared" si="113"/>
        <v/>
      </c>
      <c r="T999" s="138" t="str">
        <f t="shared" si="114"/>
        <v/>
      </c>
    </row>
    <row r="1000" spans="1:27" x14ac:dyDescent="0.35">
      <c r="M1000" s="122" t="str">
        <f t="shared" si="110"/>
        <v/>
      </c>
      <c r="N1000" s="137" t="str">
        <f t="shared" si="108"/>
        <v/>
      </c>
      <c r="O1000" s="134" t="str">
        <f t="shared" si="109"/>
        <v/>
      </c>
      <c r="P1000" s="134"/>
      <c r="Q1000" s="122" t="str">
        <f t="shared" si="111"/>
        <v/>
      </c>
      <c r="R1000" s="134" t="str">
        <f t="shared" si="112"/>
        <v/>
      </c>
      <c r="S1000" s="137" t="str">
        <f t="shared" si="113"/>
        <v/>
      </c>
      <c r="T1000" s="138" t="str">
        <f t="shared" si="114"/>
        <v/>
      </c>
    </row>
    <row r="1001" spans="1:27" x14ac:dyDescent="0.35">
      <c r="M1001" s="122" t="str">
        <f t="shared" si="110"/>
        <v/>
      </c>
      <c r="N1001" s="137" t="str">
        <f t="shared" si="108"/>
        <v/>
      </c>
      <c r="O1001" s="134" t="str">
        <f t="shared" si="109"/>
        <v/>
      </c>
      <c r="P1001" s="134"/>
      <c r="Q1001" s="122" t="str">
        <f t="shared" si="111"/>
        <v/>
      </c>
      <c r="R1001" s="134" t="str">
        <f t="shared" si="112"/>
        <v/>
      </c>
      <c r="S1001" s="137" t="str">
        <f t="shared" si="113"/>
        <v/>
      </c>
      <c r="T1001" s="138" t="str">
        <f t="shared" si="114"/>
        <v/>
      </c>
    </row>
    <row r="1002" spans="1:27" x14ac:dyDescent="0.35">
      <c r="M1002" s="122" t="str">
        <f t="shared" si="110"/>
        <v/>
      </c>
      <c r="N1002" s="137" t="str">
        <f t="shared" si="108"/>
        <v/>
      </c>
      <c r="O1002" s="134" t="str">
        <f t="shared" si="109"/>
        <v/>
      </c>
      <c r="P1002" s="134"/>
      <c r="Q1002" s="122" t="str">
        <f t="shared" si="111"/>
        <v/>
      </c>
      <c r="R1002" s="134" t="str">
        <f t="shared" si="112"/>
        <v/>
      </c>
      <c r="S1002" s="137" t="str">
        <f t="shared" si="113"/>
        <v/>
      </c>
      <c r="T1002" s="138" t="str">
        <f t="shared" si="114"/>
        <v/>
      </c>
    </row>
    <row r="1003" spans="1:27" x14ac:dyDescent="0.35">
      <c r="M1003" s="122" t="str">
        <f t="shared" si="110"/>
        <v/>
      </c>
      <c r="N1003" s="137" t="str">
        <f t="shared" si="108"/>
        <v/>
      </c>
      <c r="O1003" s="134" t="str">
        <f t="shared" si="109"/>
        <v/>
      </c>
      <c r="P1003" s="134"/>
      <c r="Q1003" s="122" t="str">
        <f t="shared" si="111"/>
        <v/>
      </c>
      <c r="R1003" s="134" t="str">
        <f t="shared" si="112"/>
        <v/>
      </c>
      <c r="S1003" s="137" t="str">
        <f t="shared" si="113"/>
        <v/>
      </c>
      <c r="T1003" s="138" t="str">
        <f t="shared" si="114"/>
        <v/>
      </c>
    </row>
    <row r="1004" spans="1:27" x14ac:dyDescent="0.35">
      <c r="M1004" s="122" t="str">
        <f t="shared" si="110"/>
        <v/>
      </c>
      <c r="N1004" s="137" t="str">
        <f t="shared" si="108"/>
        <v/>
      </c>
      <c r="O1004" s="134" t="str">
        <f t="shared" si="109"/>
        <v/>
      </c>
      <c r="P1004" s="134"/>
      <c r="Q1004" s="122" t="str">
        <f t="shared" si="111"/>
        <v/>
      </c>
      <c r="R1004" s="134" t="str">
        <f t="shared" si="112"/>
        <v/>
      </c>
      <c r="S1004" s="137" t="str">
        <f t="shared" si="113"/>
        <v/>
      </c>
      <c r="T1004" s="138" t="str">
        <f t="shared" si="114"/>
        <v/>
      </c>
    </row>
    <row r="1005" spans="1:27" x14ac:dyDescent="0.35">
      <c r="A1005" s="108">
        <v>1000</v>
      </c>
      <c r="B1005" s="108">
        <v>1000</v>
      </c>
      <c r="C1005" s="108">
        <v>1000</v>
      </c>
      <c r="D1005" s="108">
        <v>1000</v>
      </c>
      <c r="E1005" s="108">
        <v>1000</v>
      </c>
      <c r="F1005" s="108">
        <v>1000</v>
      </c>
      <c r="G1005" s="108">
        <v>1000</v>
      </c>
      <c r="H1005" s="108">
        <v>1000</v>
      </c>
      <c r="I1005" s="108">
        <v>1000</v>
      </c>
      <c r="J1005" s="108">
        <v>1000</v>
      </c>
      <c r="K1005" s="108">
        <v>1000</v>
      </c>
      <c r="L1005" s="108">
        <v>1000</v>
      </c>
      <c r="M1005" s="108">
        <v>1000</v>
      </c>
      <c r="N1005" s="108">
        <v>1000</v>
      </c>
      <c r="O1005" s="108">
        <v>1000</v>
      </c>
      <c r="Q1005" s="108">
        <v>1000</v>
      </c>
      <c r="R1005" s="108">
        <v>1000</v>
      </c>
      <c r="S1005" s="108">
        <v>1000</v>
      </c>
      <c r="T1005" s="108">
        <v>1000</v>
      </c>
      <c r="U1005" s="108">
        <v>1000</v>
      </c>
      <c r="V1005" s="108">
        <v>1000</v>
      </c>
      <c r="W1005" s="108">
        <v>1000</v>
      </c>
      <c r="X1005" s="108">
        <v>1000</v>
      </c>
      <c r="Y1005" s="108">
        <v>1000</v>
      </c>
      <c r="Z1005" s="108">
        <v>1000</v>
      </c>
      <c r="AA1005" s="108">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2BCB-4451-47D3-B60F-6EEFE8D3D9E4}">
  <sheetPr>
    <tabColor rgb="FF00B050"/>
  </sheetPr>
  <dimension ref="A1:AA1008"/>
  <sheetViews>
    <sheetView workbookViewId="0">
      <selection activeCell="B7" sqref="B7"/>
    </sheetView>
  </sheetViews>
  <sheetFormatPr defaultColWidth="9.1796875" defaultRowHeight="14.5" x14ac:dyDescent="0.35"/>
  <cols>
    <col min="1" max="26" width="9.1796875" style="108"/>
    <col min="27" max="27" width="0" style="108" hidden="1" customWidth="1"/>
    <col min="28" max="16384" width="9.1796875" style="108"/>
  </cols>
  <sheetData>
    <row r="1" spans="1:27" ht="22" x14ac:dyDescent="0.4">
      <c r="A1" s="106" t="s">
        <v>129</v>
      </c>
      <c r="AA1" s="108">
        <v>1000</v>
      </c>
    </row>
    <row r="2" spans="1:27" x14ac:dyDescent="0.35">
      <c r="A2" s="108" t="s">
        <v>135</v>
      </c>
      <c r="N2"/>
      <c r="AA2" s="108">
        <v>1000</v>
      </c>
    </row>
    <row r="3" spans="1:27" x14ac:dyDescent="0.35">
      <c r="A3" s="108" t="s">
        <v>19</v>
      </c>
    </row>
    <row r="5" spans="1:27" x14ac:dyDescent="0.35">
      <c r="A5" s="153" t="s">
        <v>130</v>
      </c>
      <c r="B5" s="148">
        <v>1</v>
      </c>
      <c r="C5" s="148">
        <v>2</v>
      </c>
      <c r="D5" s="148">
        <v>3</v>
      </c>
      <c r="E5" s="148">
        <v>4</v>
      </c>
      <c r="F5" s="148">
        <v>5</v>
      </c>
      <c r="G5" s="148">
        <v>6</v>
      </c>
      <c r="H5" s="148">
        <v>7</v>
      </c>
      <c r="I5" s="148">
        <v>8</v>
      </c>
      <c r="J5" s="148">
        <v>9</v>
      </c>
      <c r="K5" s="148">
        <v>10</v>
      </c>
      <c r="L5" s="148">
        <v>11</v>
      </c>
      <c r="M5" s="148">
        <v>12</v>
      </c>
      <c r="N5" s="148">
        <v>13</v>
      </c>
      <c r="O5" s="148">
        <v>14</v>
      </c>
      <c r="P5" s="148">
        <v>15</v>
      </c>
      <c r="Q5" s="148">
        <v>16</v>
      </c>
      <c r="R5" s="148">
        <v>17</v>
      </c>
      <c r="S5" s="148">
        <v>18</v>
      </c>
      <c r="T5" s="148">
        <v>19</v>
      </c>
      <c r="U5" s="148">
        <v>20</v>
      </c>
      <c r="V5" s="148">
        <v>21</v>
      </c>
      <c r="W5" s="148">
        <v>22</v>
      </c>
      <c r="X5" s="148">
        <v>23</v>
      </c>
      <c r="Y5" s="148">
        <v>24</v>
      </c>
      <c r="Z5"/>
      <c r="AA5" s="108">
        <v>1000</v>
      </c>
    </row>
    <row r="6" spans="1:27" x14ac:dyDescent="0.35">
      <c r="A6" s="153" t="s">
        <v>131</v>
      </c>
      <c r="B6" s="149" t="str">
        <f>IF('2. Enter scores'!G16&lt;&gt;"",'2. Enter scores'!G16,"")</f>
        <v>LO1</v>
      </c>
      <c r="C6" s="149" t="str">
        <f>IF('2. Enter scores'!H16&lt;&gt;"",'2. Enter scores'!H16,"")</f>
        <v>LO1</v>
      </c>
      <c r="D6" s="149" t="str">
        <f>IF('2. Enter scores'!I16&lt;&gt;"",'2. Enter scores'!I16,"")</f>
        <v>LO2</v>
      </c>
      <c r="E6" s="149" t="str">
        <f>IF('2. Enter scores'!J16&lt;&gt;"",'2. Enter scores'!J16,"")</f>
        <v>LO3</v>
      </c>
      <c r="F6" s="149" t="str">
        <f>IF('2. Enter scores'!K16&lt;&gt;"",'2. Enter scores'!K16,"")</f>
        <v>LO1</v>
      </c>
      <c r="G6" s="149" t="str">
        <f>IF('2. Enter scores'!L16&lt;&gt;"",'2. Enter scores'!L16,"")</f>
        <v>LO4</v>
      </c>
      <c r="H6" s="149" t="str">
        <f>IF('2. Enter scores'!M16&lt;&gt;"",'2. Enter scores'!M16,"")</f>
        <v>LO1</v>
      </c>
      <c r="I6" s="149" t="str">
        <f>IF('2. Enter scores'!N16&lt;&gt;"",'2. Enter scores'!N16,"")</f>
        <v>LO4</v>
      </c>
      <c r="J6" s="149" t="str">
        <f>IF('2. Enter scores'!O16&lt;&gt;"",'2. Enter scores'!O16,"")</f>
        <v>LO4</v>
      </c>
      <c r="K6" s="149" t="str">
        <f>IF('2. Enter scores'!P16&lt;&gt;"",'2. Enter scores'!P16,"")</f>
        <v>LO5</v>
      </c>
      <c r="L6" s="149" t="str">
        <f>IF('2. Enter scores'!Q16&lt;&gt;"",'2. Enter scores'!Q16,"")</f>
        <v/>
      </c>
      <c r="M6" s="149" t="str">
        <f>IF('2. Enter scores'!R16&lt;&gt;"",'2. Enter scores'!R16,"")</f>
        <v/>
      </c>
      <c r="N6" s="149" t="str">
        <f>IF('2. Enter scores'!S16&lt;&gt;"",'2. Enter scores'!S16,"")</f>
        <v/>
      </c>
      <c r="O6" s="149" t="str">
        <f>IF('2. Enter scores'!T16&lt;&gt;"",'2. Enter scores'!T16,"")</f>
        <v/>
      </c>
      <c r="P6" s="149" t="str">
        <f>IF('2. Enter scores'!U16&lt;&gt;"",'2. Enter scores'!U16,"")</f>
        <v/>
      </c>
      <c r="Q6" s="149" t="str">
        <f>IF('2. Enter scores'!V16&lt;&gt;"",'2. Enter scores'!V16,"")</f>
        <v/>
      </c>
      <c r="R6" s="149" t="str">
        <f>IF('2. Enter scores'!W16&lt;&gt;"",'2. Enter scores'!W16,"")</f>
        <v/>
      </c>
      <c r="S6" s="149" t="str">
        <f>IF('2. Enter scores'!X16&lt;&gt;"",'2. Enter scores'!X16,"")</f>
        <v/>
      </c>
      <c r="T6" s="149" t="str">
        <f>IF('2. Enter scores'!Y16&lt;&gt;"",'2. Enter scores'!Y16,"")</f>
        <v/>
      </c>
      <c r="U6" s="149" t="str">
        <f>IF('2. Enter scores'!Z16&lt;&gt;"",'2. Enter scores'!Z16,"")</f>
        <v/>
      </c>
      <c r="V6" s="149" t="str">
        <f>IF('2. Enter scores'!AA16&lt;&gt;"",'2. Enter scores'!AA16,"")</f>
        <v/>
      </c>
      <c r="W6" s="149" t="str">
        <f>IF('2. Enter scores'!AB16&lt;&gt;"",'2. Enter scores'!AB16,"")</f>
        <v/>
      </c>
      <c r="X6" s="149" t="str">
        <f>IF('2. Enter scores'!AC16&lt;&gt;"",'2. Enter scores'!AC16,"")</f>
        <v/>
      </c>
      <c r="Y6" s="149" t="str">
        <f>IF('2. Enter scores'!AD16&lt;&gt;"",'2. Enter scores'!AD16,"")</f>
        <v/>
      </c>
      <c r="Z6" s="149" t="str">
        <f>IF('2. Enter scores'!AE16&lt;&gt;"",'2. Enter scores'!AE16,"")</f>
        <v/>
      </c>
      <c r="AA6" s="108">
        <v>1000</v>
      </c>
    </row>
    <row r="7" spans="1:27" x14ac:dyDescent="0.35">
      <c r="A7" s="153" t="s">
        <v>132</v>
      </c>
      <c r="B7" s="150" t="str">
        <f>IF('2. Enter scores'!G14&lt;&gt;"",'2. Enter scores'!G14,"")</f>
        <v>Speed</v>
      </c>
      <c r="C7" s="150" t="str">
        <f>IF('2. Enter scores'!H14&lt;&gt;"",'2. Enter scores'!H14,"")</f>
        <v>Fuel consumption</v>
      </c>
      <c r="D7" s="150" t="str">
        <f>IF('2. Enter scores'!I14&lt;&gt;"",'2. Enter scores'!I14,"")</f>
        <v>Design</v>
      </c>
      <c r="E7" s="150" t="str">
        <f>IF('2. Enter scores'!J14&lt;&gt;"",'2. Enter scores'!J14,"")</f>
        <v>Production costs</v>
      </c>
      <c r="F7" s="150" t="str">
        <f>IF('2. Enter scores'!K14&lt;&gt;"",'2. Enter scores'!K14,"")</f>
        <v>Aerodynamics</v>
      </c>
      <c r="G7" s="150" t="str">
        <f>IF('2. Enter scores'!L14&lt;&gt;"",'2. Enter scores'!L14,"")</f>
        <v>Summary</v>
      </c>
      <c r="H7" s="150" t="str">
        <f>IF('2. Enter scores'!M14&lt;&gt;"",'2. Enter scores'!M14,"")</f>
        <v>Correctness</v>
      </c>
      <c r="I7" s="150" t="str">
        <f>IF('2. Enter scores'!N14&lt;&gt;"",'2. Enter scores'!N14,"")</f>
        <v>Completeness</v>
      </c>
      <c r="J7" s="150" t="str">
        <f>IF('2. Enter scores'!O14&lt;&gt;"",'2. Enter scores'!O14,"")</f>
        <v>Presentation</v>
      </c>
      <c r="K7" s="150" t="str">
        <f>IF('2. Enter scores'!P14&lt;&gt;"",'2. Enter scores'!P14,"")</f>
        <v>Contribution</v>
      </c>
      <c r="L7" s="150" t="str">
        <f>IF('2. Enter scores'!Q14&lt;&gt;"",'2. Enter scores'!Q14,"")</f>
        <v/>
      </c>
      <c r="M7" s="150" t="str">
        <f>IF('2. Enter scores'!R14&lt;&gt;"",'2. Enter scores'!R14,"")</f>
        <v/>
      </c>
      <c r="N7"/>
      <c r="O7" s="150" t="str">
        <f>IF('2. Enter scores'!T14&lt;&gt;"",'2. Enter scores'!T14,"")</f>
        <v/>
      </c>
      <c r="P7" s="150" t="str">
        <f>IF('2. Enter scores'!U14&lt;&gt;"",'2. Enter scores'!U14,"")</f>
        <v/>
      </c>
      <c r="Q7" s="150" t="str">
        <f>IF('2. Enter scores'!V14&lt;&gt;"",'2. Enter scores'!V14,"")</f>
        <v/>
      </c>
      <c r="R7" s="150" t="str">
        <f>IF('2. Enter scores'!W14&lt;&gt;"",'2. Enter scores'!W14,"")</f>
        <v/>
      </c>
      <c r="S7" s="150" t="str">
        <f>IF('2. Enter scores'!X14&lt;&gt;"",'2. Enter scores'!X14,"")</f>
        <v/>
      </c>
      <c r="T7" s="150" t="str">
        <f>IF('2. Enter scores'!Y14&lt;&gt;"",'2. Enter scores'!Y14,"")</f>
        <v/>
      </c>
      <c r="U7" s="150" t="str">
        <f>IF('2. Enter scores'!Z14&lt;&gt;"",'2. Enter scores'!Z14,"")</f>
        <v/>
      </c>
      <c r="V7" s="150" t="str">
        <f>IF('2. Enter scores'!AA14&lt;&gt;"",'2. Enter scores'!AA14,"")</f>
        <v/>
      </c>
      <c r="W7" s="150" t="str">
        <f>IF('2. Enter scores'!AB14&lt;&gt;"",'2. Enter scores'!AB14,"")</f>
        <v/>
      </c>
      <c r="X7" s="150" t="str">
        <f>IF('2. Enter scores'!AC14&lt;&gt;"",'2. Enter scores'!AC14,"")</f>
        <v/>
      </c>
      <c r="Y7" s="150" t="str">
        <f>IF('2. Enter scores'!AD14&lt;&gt;"",'2. Enter scores'!AD14,"")</f>
        <v/>
      </c>
      <c r="Z7" s="150" t="str">
        <f>IF('2. Enter scores'!AE14&lt;&gt;"",'2. Enter scores'!AE14,"")</f>
        <v/>
      </c>
      <c r="AA7" s="108">
        <v>1000</v>
      </c>
    </row>
    <row r="8" spans="1:27" x14ac:dyDescent="0.35">
      <c r="A8" s="151">
        <v>1</v>
      </c>
      <c r="B8" s="152">
        <f>IF('2. Enter scores'!G19&lt;&gt;"",'2. Enter scores'!G19/'2. Enter scores'!G$17,"")</f>
        <v>0.4</v>
      </c>
      <c r="C8" s="152">
        <f>IF('2. Enter scores'!H19&lt;&gt;"",'2. Enter scores'!H19/'2. Enter scores'!H$17,"")</f>
        <v>0.5714285714285714</v>
      </c>
      <c r="D8" s="152">
        <f>IF('2. Enter scores'!I19&lt;&gt;"",'2. Enter scores'!I19/'2. Enter scores'!I$17,"")</f>
        <v>0.6</v>
      </c>
      <c r="E8" s="152">
        <f>IF('2. Enter scores'!J19&lt;&gt;"",'2. Enter scores'!J19/'2. Enter scores'!J$17,"")</f>
        <v>0.44444444444444442</v>
      </c>
      <c r="F8" s="152">
        <f>IF('2. Enter scores'!K19&lt;&gt;"",'2. Enter scores'!K19/'2. Enter scores'!K$17,"")</f>
        <v>0.5</v>
      </c>
      <c r="G8" s="152">
        <f>IF('2. Enter scores'!L19&lt;&gt;"",'2. Enter scores'!L19/'2. Enter scores'!L$17,"")</f>
        <v>0.4</v>
      </c>
      <c r="H8" s="152">
        <f>IF('2. Enter scores'!M19&lt;&gt;"",'2. Enter scores'!M19/'2. Enter scores'!M$17,"")</f>
        <v>0.4</v>
      </c>
      <c r="I8" s="152">
        <f>IF('2. Enter scores'!N19&lt;&gt;"",'2. Enter scores'!N19/'2. Enter scores'!N$17,"")</f>
        <v>0.44444444444444442</v>
      </c>
      <c r="J8" s="152">
        <f>IF('2. Enter scores'!O19&lt;&gt;"",'2. Enter scores'!O19/'2. Enter scores'!O$17,"")</f>
        <v>0.6</v>
      </c>
      <c r="K8" s="152">
        <f>IF('2. Enter scores'!P19&lt;&gt;"",'2. Enter scores'!P19/'2. Enter scores'!P$17,"")</f>
        <v>0.2</v>
      </c>
      <c r="L8" s="152" t="str">
        <f>IF('2. Enter scores'!Q19&lt;&gt;"",'2. Enter scores'!Q19/'2. Enter scores'!Q$17,"")</f>
        <v/>
      </c>
      <c r="M8" s="152" t="str">
        <f>IF('2. Enter scores'!R19&lt;&gt;"",'2. Enter scores'!R19/'2. Enter scores'!R$17,"")</f>
        <v/>
      </c>
      <c r="N8" s="152" t="str">
        <f>IF('2. Enter scores'!S19&lt;&gt;"",'2. Enter scores'!S19/'2. Enter scores'!S$17,"")</f>
        <v/>
      </c>
      <c r="O8" s="152" t="str">
        <f>IF('2. Enter scores'!T19&lt;&gt;"",'2. Enter scores'!T19/'2. Enter scores'!T$17,"")</f>
        <v/>
      </c>
      <c r="P8" s="152" t="str">
        <f>IF('2. Enter scores'!U19&lt;&gt;"",'2. Enter scores'!U19/'2. Enter scores'!U$17,"")</f>
        <v/>
      </c>
      <c r="Q8" s="152" t="str">
        <f>IF('2. Enter scores'!V19&lt;&gt;"",'2. Enter scores'!V19/'2. Enter scores'!V$17,"")</f>
        <v/>
      </c>
      <c r="R8" s="152" t="str">
        <f>IF('2. Enter scores'!W19&lt;&gt;"",'2. Enter scores'!W19/'2. Enter scores'!W$17,"")</f>
        <v/>
      </c>
      <c r="S8" s="152" t="str">
        <f>IF('2. Enter scores'!X19&lt;&gt;"",'2. Enter scores'!X19/'2. Enter scores'!X$17,"")</f>
        <v/>
      </c>
      <c r="T8" s="152" t="str">
        <f>IF('2. Enter scores'!Y19&lt;&gt;"",'2. Enter scores'!Y19/'2. Enter scores'!Y$17,"")</f>
        <v/>
      </c>
      <c r="U8" s="152" t="str">
        <f>IF('2. Enter scores'!Z19&lt;&gt;"",'2. Enter scores'!Z19/'2. Enter scores'!Z$17,"")</f>
        <v/>
      </c>
      <c r="V8" s="152" t="str">
        <f>IF('2. Enter scores'!AA19&lt;&gt;"",'2. Enter scores'!AA19/'2. Enter scores'!AA$17,"")</f>
        <v/>
      </c>
      <c r="W8" s="152" t="str">
        <f>IF('2. Enter scores'!AB19&lt;&gt;"",'2. Enter scores'!AB19/'2. Enter scores'!AB$17,"")</f>
        <v/>
      </c>
      <c r="X8" s="152" t="str">
        <f>IF('2. Enter scores'!AC19&lt;&gt;"",'2. Enter scores'!AC19/'2. Enter scores'!AC$17,"")</f>
        <v/>
      </c>
      <c r="Y8" s="152" t="str">
        <f>IF('2. Enter scores'!AD19&lt;&gt;"",'2. Enter scores'!AD19/'2. Enter scores'!AD$17,"")</f>
        <v/>
      </c>
      <c r="Z8" s="152" t="str">
        <f>IF('2. Enter scores'!AE19&lt;&gt;"",'2. Enter scores'!AE19/'2. Enter scores'!AE$17,"")</f>
        <v/>
      </c>
      <c r="AA8" s="108">
        <v>1000</v>
      </c>
    </row>
    <row r="9" spans="1:27" x14ac:dyDescent="0.35">
      <c r="A9" s="151">
        <v>2</v>
      </c>
      <c r="B9" s="152">
        <f>IF('2. Enter scores'!G20&lt;&gt;"",'2. Enter scores'!G20/'2. Enter scores'!G$17,"")</f>
        <v>1</v>
      </c>
      <c r="C9" s="152">
        <f>IF('2. Enter scores'!H20&lt;&gt;"",'2. Enter scores'!H20/'2. Enter scores'!H$17,"")</f>
        <v>0.7142857142857143</v>
      </c>
      <c r="D9" s="152">
        <f>IF('2. Enter scores'!I20&lt;&gt;"",'2. Enter scores'!I20/'2. Enter scores'!I$17,"")</f>
        <v>1</v>
      </c>
      <c r="E9" s="152">
        <f>IF('2. Enter scores'!J20&lt;&gt;"",'2. Enter scores'!J20/'2. Enter scores'!J$17,"")</f>
        <v>0.88888888888888884</v>
      </c>
      <c r="F9" s="152">
        <f>IF('2. Enter scores'!K20&lt;&gt;"",'2. Enter scores'!K20/'2. Enter scores'!K$17,"")</f>
        <v>0.625</v>
      </c>
      <c r="G9" s="152">
        <f>IF('2. Enter scores'!L20&lt;&gt;"",'2. Enter scores'!L20/'2. Enter scores'!L$17,"")</f>
        <v>1</v>
      </c>
      <c r="H9" s="152">
        <f>IF('2. Enter scores'!M20&lt;&gt;"",'2. Enter scores'!M20/'2. Enter scores'!M$17,"")</f>
        <v>0.3</v>
      </c>
      <c r="I9" s="152">
        <f>IF('2. Enter scores'!N20&lt;&gt;"",'2. Enter scores'!N20/'2. Enter scores'!N$17,"")</f>
        <v>0.88888888888888884</v>
      </c>
      <c r="J9" s="152">
        <f>IF('2. Enter scores'!O20&lt;&gt;"",'2. Enter scores'!O20/'2. Enter scores'!O$17,"")</f>
        <v>0.7</v>
      </c>
      <c r="K9" s="152">
        <f>IF('2. Enter scores'!P20&lt;&gt;"",'2. Enter scores'!P20/'2. Enter scores'!P$17,"")</f>
        <v>0.7</v>
      </c>
      <c r="L9" s="152" t="str">
        <f>IF('2. Enter scores'!Q20&lt;&gt;"",'2. Enter scores'!Q20/'2. Enter scores'!Q$17,"")</f>
        <v/>
      </c>
      <c r="M9" s="152" t="str">
        <f>IF('2. Enter scores'!R20&lt;&gt;"",'2. Enter scores'!R20/'2. Enter scores'!R$17,"")</f>
        <v/>
      </c>
      <c r="N9" s="152" t="str">
        <f>IF('2. Enter scores'!S20&lt;&gt;"",'2. Enter scores'!S20/'2. Enter scores'!S$17,"")</f>
        <v/>
      </c>
      <c r="O9" s="152" t="str">
        <f>IF('2. Enter scores'!T20&lt;&gt;"",'2. Enter scores'!T20/'2. Enter scores'!T$17,"")</f>
        <v/>
      </c>
      <c r="P9" s="152" t="str">
        <f>IF('2. Enter scores'!U20&lt;&gt;"",'2. Enter scores'!U20/'2. Enter scores'!U$17,"")</f>
        <v/>
      </c>
      <c r="Q9" s="152" t="str">
        <f>IF('2. Enter scores'!V20&lt;&gt;"",'2. Enter scores'!V20/'2. Enter scores'!V$17,"")</f>
        <v/>
      </c>
      <c r="R9" s="152" t="str">
        <f>IF('2. Enter scores'!W20&lt;&gt;"",'2. Enter scores'!W20/'2. Enter scores'!W$17,"")</f>
        <v/>
      </c>
      <c r="S9" s="152" t="str">
        <f>IF('2. Enter scores'!X20&lt;&gt;"",'2. Enter scores'!X20/'2. Enter scores'!X$17,"")</f>
        <v/>
      </c>
      <c r="T9" s="152" t="str">
        <f>IF('2. Enter scores'!Y20&lt;&gt;"",'2. Enter scores'!Y20/'2. Enter scores'!Y$17,"")</f>
        <v/>
      </c>
      <c r="U9" s="152" t="str">
        <f>IF('2. Enter scores'!Z20&lt;&gt;"",'2. Enter scores'!Z20/'2. Enter scores'!Z$17,"")</f>
        <v/>
      </c>
      <c r="V9" s="152" t="str">
        <f>IF('2. Enter scores'!AA20&lt;&gt;"",'2. Enter scores'!AA20/'2. Enter scores'!AA$17,"")</f>
        <v/>
      </c>
      <c r="W9" s="152" t="str">
        <f>IF('2. Enter scores'!AB20&lt;&gt;"",'2. Enter scores'!AB20/'2. Enter scores'!AB$17,"")</f>
        <v/>
      </c>
      <c r="X9" s="152" t="str">
        <f>IF('2. Enter scores'!AC20&lt;&gt;"",'2. Enter scores'!AC20/'2. Enter scores'!AC$17,"")</f>
        <v/>
      </c>
      <c r="Y9" s="152" t="str">
        <f>IF('2. Enter scores'!AD20&lt;&gt;"",'2. Enter scores'!AD20/'2. Enter scores'!AD$17,"")</f>
        <v/>
      </c>
      <c r="Z9" s="152" t="str">
        <f>IF('2. Enter scores'!AE20&lt;&gt;"",'2. Enter scores'!AE20/'2. Enter scores'!AE$17,"")</f>
        <v/>
      </c>
      <c r="AA9" s="108">
        <v>1000</v>
      </c>
    </row>
    <row r="10" spans="1:27" x14ac:dyDescent="0.35">
      <c r="A10" s="151">
        <v>3</v>
      </c>
      <c r="B10" s="152">
        <f>IF('2. Enter scores'!G21&lt;&gt;"",'2. Enter scores'!G21/'2. Enter scores'!G$17,"")</f>
        <v>0.3</v>
      </c>
      <c r="C10" s="152">
        <f>IF('2. Enter scores'!H21&lt;&gt;"",'2. Enter scores'!H21/'2. Enter scores'!H$17,"")</f>
        <v>0.7142857142857143</v>
      </c>
      <c r="D10" s="152">
        <f>IF('2. Enter scores'!I21&lt;&gt;"",'2. Enter scores'!I21/'2. Enter scores'!I$17,"")</f>
        <v>0.6</v>
      </c>
      <c r="E10" s="152">
        <f>IF('2. Enter scores'!J21&lt;&gt;"",'2. Enter scores'!J21/'2. Enter scores'!J$17,"")</f>
        <v>0.66666666666666663</v>
      </c>
      <c r="F10" s="152">
        <f>IF('2. Enter scores'!K21&lt;&gt;"",'2. Enter scores'!K21/'2. Enter scores'!K$17,"")</f>
        <v>0.5</v>
      </c>
      <c r="G10" s="152">
        <f>IF('2. Enter scores'!L21&lt;&gt;"",'2. Enter scores'!L21/'2. Enter scores'!L$17,"")</f>
        <v>0.6</v>
      </c>
      <c r="H10" s="152">
        <f>IF('2. Enter scores'!M21&lt;&gt;"",'2. Enter scores'!M21/'2. Enter scores'!M$17,"")</f>
        <v>0.2</v>
      </c>
      <c r="I10" s="152">
        <f>IF('2. Enter scores'!N21&lt;&gt;"",'2. Enter scores'!N21/'2. Enter scores'!N$17,"")</f>
        <v>1</v>
      </c>
      <c r="J10" s="152">
        <f>IF('2. Enter scores'!O21&lt;&gt;"",'2. Enter scores'!O21/'2. Enter scores'!O$17,"")</f>
        <v>0.6</v>
      </c>
      <c r="K10" s="152">
        <f>IF('2. Enter scores'!P21&lt;&gt;"",'2. Enter scores'!P21/'2. Enter scores'!P$17,"")</f>
        <v>0.1</v>
      </c>
      <c r="L10" s="152" t="str">
        <f>IF('2. Enter scores'!Q21&lt;&gt;"",'2. Enter scores'!Q21/'2. Enter scores'!Q$17,"")</f>
        <v/>
      </c>
      <c r="M10" s="152" t="str">
        <f>IF('2. Enter scores'!R21&lt;&gt;"",'2. Enter scores'!R21/'2. Enter scores'!R$17,"")</f>
        <v/>
      </c>
      <c r="N10" s="152" t="str">
        <f>IF('2. Enter scores'!S21&lt;&gt;"",'2. Enter scores'!S21/'2. Enter scores'!S$17,"")</f>
        <v/>
      </c>
      <c r="O10" s="152" t="str">
        <f>IF('2. Enter scores'!T21&lt;&gt;"",'2. Enter scores'!T21/'2. Enter scores'!T$17,"")</f>
        <v/>
      </c>
      <c r="P10" s="152" t="str">
        <f>IF('2. Enter scores'!U21&lt;&gt;"",'2. Enter scores'!U21/'2. Enter scores'!U$17,"")</f>
        <v/>
      </c>
      <c r="Q10" s="152" t="str">
        <f>IF('2. Enter scores'!V21&lt;&gt;"",'2. Enter scores'!V21/'2. Enter scores'!V$17,"")</f>
        <v/>
      </c>
      <c r="R10" s="152" t="str">
        <f>IF('2. Enter scores'!W21&lt;&gt;"",'2. Enter scores'!W21/'2. Enter scores'!W$17,"")</f>
        <v/>
      </c>
      <c r="S10" s="152" t="str">
        <f>IF('2. Enter scores'!X21&lt;&gt;"",'2. Enter scores'!X21/'2. Enter scores'!X$17,"")</f>
        <v/>
      </c>
      <c r="T10" s="152" t="str">
        <f>IF('2. Enter scores'!Y21&lt;&gt;"",'2. Enter scores'!Y21/'2. Enter scores'!Y$17,"")</f>
        <v/>
      </c>
      <c r="U10" s="152" t="str">
        <f>IF('2. Enter scores'!Z21&lt;&gt;"",'2. Enter scores'!Z21/'2. Enter scores'!Z$17,"")</f>
        <v/>
      </c>
      <c r="V10" s="152" t="str">
        <f>IF('2. Enter scores'!AA21&lt;&gt;"",'2. Enter scores'!AA21/'2. Enter scores'!AA$17,"")</f>
        <v/>
      </c>
      <c r="W10" s="152" t="str">
        <f>IF('2. Enter scores'!AB21&lt;&gt;"",'2. Enter scores'!AB21/'2. Enter scores'!AB$17,"")</f>
        <v/>
      </c>
      <c r="X10" s="152" t="str">
        <f>IF('2. Enter scores'!AC21&lt;&gt;"",'2. Enter scores'!AC21/'2. Enter scores'!AC$17,"")</f>
        <v/>
      </c>
      <c r="Y10" s="152" t="str">
        <f>IF('2. Enter scores'!AD21&lt;&gt;"",'2. Enter scores'!AD21/'2. Enter scores'!AD$17,"")</f>
        <v/>
      </c>
      <c r="Z10" s="152" t="str">
        <f>IF('2. Enter scores'!AE21&lt;&gt;"",'2. Enter scores'!AE21/'2. Enter scores'!AE$17,"")</f>
        <v/>
      </c>
      <c r="AA10" s="108">
        <v>1000</v>
      </c>
    </row>
    <row r="11" spans="1:27" x14ac:dyDescent="0.35">
      <c r="A11" s="151">
        <v>4</v>
      </c>
      <c r="B11" s="152">
        <f>IF('2. Enter scores'!G22&lt;&gt;"",'2. Enter scores'!G22/'2. Enter scores'!G$17,"")</f>
        <v>1</v>
      </c>
      <c r="C11" s="152">
        <f>IF('2. Enter scores'!H22&lt;&gt;"",'2. Enter scores'!H22/'2. Enter scores'!H$17,"")</f>
        <v>0.7142857142857143</v>
      </c>
      <c r="D11" s="152">
        <f>IF('2. Enter scores'!I22&lt;&gt;"",'2. Enter scores'!I22/'2. Enter scores'!I$17,"")</f>
        <v>0.7</v>
      </c>
      <c r="E11" s="152">
        <f>IF('2. Enter scores'!J22&lt;&gt;"",'2. Enter scores'!J22/'2. Enter scores'!J$17,"")</f>
        <v>0.44444444444444442</v>
      </c>
      <c r="F11" s="152">
        <f>IF('2. Enter scores'!K22&lt;&gt;"",'2. Enter scores'!K22/'2. Enter scores'!K$17,"")</f>
        <v>1</v>
      </c>
      <c r="G11" s="152">
        <f>IF('2. Enter scores'!L22&lt;&gt;"",'2. Enter scores'!L22/'2. Enter scores'!L$17,"")</f>
        <v>1</v>
      </c>
      <c r="H11" s="152">
        <f>IF('2. Enter scores'!M22&lt;&gt;"",'2. Enter scores'!M22/'2. Enter scores'!M$17,"")</f>
        <v>0</v>
      </c>
      <c r="I11" s="152">
        <f>IF('2. Enter scores'!N22&lt;&gt;"",'2. Enter scores'!N22/'2. Enter scores'!N$17,"")</f>
        <v>0.44444444444444442</v>
      </c>
      <c r="J11" s="152">
        <f>IF('2. Enter scores'!O22&lt;&gt;"",'2. Enter scores'!O22/'2. Enter scores'!O$17,"")</f>
        <v>0.2</v>
      </c>
      <c r="K11" s="152">
        <f>IF('2. Enter scores'!P22&lt;&gt;"",'2. Enter scores'!P22/'2. Enter scores'!P$17,"")</f>
        <v>0.2</v>
      </c>
      <c r="L11" s="152" t="str">
        <f>IF('2. Enter scores'!Q22&lt;&gt;"",'2. Enter scores'!Q22/'2. Enter scores'!Q$17,"")</f>
        <v/>
      </c>
      <c r="M11" s="152" t="str">
        <f>IF('2. Enter scores'!R22&lt;&gt;"",'2. Enter scores'!R22/'2. Enter scores'!R$17,"")</f>
        <v/>
      </c>
      <c r="N11" s="152" t="str">
        <f>IF('2. Enter scores'!S22&lt;&gt;"",'2. Enter scores'!S22/'2. Enter scores'!S$17,"")</f>
        <v/>
      </c>
      <c r="O11" s="152" t="str">
        <f>IF('2. Enter scores'!T22&lt;&gt;"",'2. Enter scores'!T22/'2. Enter scores'!T$17,"")</f>
        <v/>
      </c>
      <c r="P11" s="152" t="str">
        <f>IF('2. Enter scores'!U22&lt;&gt;"",'2. Enter scores'!U22/'2. Enter scores'!U$17,"")</f>
        <v/>
      </c>
      <c r="Q11" s="152" t="str">
        <f>IF('2. Enter scores'!V22&lt;&gt;"",'2. Enter scores'!V22/'2. Enter scores'!V$17,"")</f>
        <v/>
      </c>
      <c r="R11" s="152" t="str">
        <f>IF('2. Enter scores'!W22&lt;&gt;"",'2. Enter scores'!W22/'2. Enter scores'!W$17,"")</f>
        <v/>
      </c>
      <c r="S11" s="152" t="str">
        <f>IF('2. Enter scores'!X22&lt;&gt;"",'2. Enter scores'!X22/'2. Enter scores'!X$17,"")</f>
        <v/>
      </c>
      <c r="T11" s="152" t="str">
        <f>IF('2. Enter scores'!Y22&lt;&gt;"",'2. Enter scores'!Y22/'2. Enter scores'!Y$17,"")</f>
        <v/>
      </c>
      <c r="U11" s="152" t="str">
        <f>IF('2. Enter scores'!Z22&lt;&gt;"",'2. Enter scores'!Z22/'2. Enter scores'!Z$17,"")</f>
        <v/>
      </c>
      <c r="V11" s="152" t="str">
        <f>IF('2. Enter scores'!AA22&lt;&gt;"",'2. Enter scores'!AA22/'2. Enter scores'!AA$17,"")</f>
        <v/>
      </c>
      <c r="W11" s="152" t="str">
        <f>IF('2. Enter scores'!AB22&lt;&gt;"",'2. Enter scores'!AB22/'2. Enter scores'!AB$17,"")</f>
        <v/>
      </c>
      <c r="X11" s="152" t="str">
        <f>IF('2. Enter scores'!AC22&lt;&gt;"",'2. Enter scores'!AC22/'2. Enter scores'!AC$17,"")</f>
        <v/>
      </c>
      <c r="Y11" s="152" t="str">
        <f>IF('2. Enter scores'!AD22&lt;&gt;"",'2. Enter scores'!AD22/'2. Enter scores'!AD$17,"")</f>
        <v/>
      </c>
      <c r="Z11" s="152" t="str">
        <f>IF('2. Enter scores'!AE22&lt;&gt;"",'2. Enter scores'!AE22/'2. Enter scores'!AE$17,"")</f>
        <v/>
      </c>
      <c r="AA11" s="108">
        <v>1000</v>
      </c>
    </row>
    <row r="12" spans="1:27" x14ac:dyDescent="0.35">
      <c r="A12" s="151">
        <v>5</v>
      </c>
      <c r="B12" s="152">
        <f>IF('2. Enter scores'!G23&lt;&gt;"",'2. Enter scores'!G23/'2. Enter scores'!G$17,"")</f>
        <v>0.9</v>
      </c>
      <c r="C12" s="152">
        <f>IF('2. Enter scores'!H23&lt;&gt;"",'2. Enter scores'!H23/'2. Enter scores'!H$17,"")</f>
        <v>0.7142857142857143</v>
      </c>
      <c r="D12" s="152">
        <f>IF('2. Enter scores'!I23&lt;&gt;"",'2. Enter scores'!I23/'2. Enter scores'!I$17,"")</f>
        <v>1</v>
      </c>
      <c r="E12" s="152">
        <f>IF('2. Enter scores'!J23&lt;&gt;"",'2. Enter scores'!J23/'2. Enter scores'!J$17,"")</f>
        <v>0.77777777777777779</v>
      </c>
      <c r="F12" s="152">
        <f>IF('2. Enter scores'!K23&lt;&gt;"",'2. Enter scores'!K23/'2. Enter scores'!K$17,"")</f>
        <v>0.875</v>
      </c>
      <c r="G12" s="152">
        <f>IF('2. Enter scores'!L23&lt;&gt;"",'2. Enter scores'!L23/'2. Enter scores'!L$17,"")</f>
        <v>0.7</v>
      </c>
      <c r="H12" s="152">
        <f>IF('2. Enter scores'!M23&lt;&gt;"",'2. Enter scores'!M23/'2. Enter scores'!M$17,"")</f>
        <v>1</v>
      </c>
      <c r="I12" s="152">
        <f>IF('2. Enter scores'!N23&lt;&gt;"",'2. Enter scores'!N23/'2. Enter scores'!N$17,"")</f>
        <v>0.44444444444444442</v>
      </c>
      <c r="J12" s="152">
        <f>IF('2. Enter scores'!O23&lt;&gt;"",'2. Enter scores'!O23/'2. Enter scores'!O$17,"")</f>
        <v>0.4</v>
      </c>
      <c r="K12" s="152">
        <f>IF('2. Enter scores'!P23&lt;&gt;"",'2. Enter scores'!P23/'2. Enter scores'!P$17,"")</f>
        <v>0.4</v>
      </c>
      <c r="L12" s="152" t="str">
        <f>IF('2. Enter scores'!Q23&lt;&gt;"",'2. Enter scores'!Q23/'2. Enter scores'!Q$17,"")</f>
        <v/>
      </c>
      <c r="M12" s="152" t="str">
        <f>IF('2. Enter scores'!R23&lt;&gt;"",'2. Enter scores'!R23/'2. Enter scores'!R$17,"")</f>
        <v/>
      </c>
      <c r="N12" s="152" t="str">
        <f>IF('2. Enter scores'!S23&lt;&gt;"",'2. Enter scores'!S23/'2. Enter scores'!S$17,"")</f>
        <v/>
      </c>
      <c r="O12" s="152" t="str">
        <f>IF('2. Enter scores'!T23&lt;&gt;"",'2. Enter scores'!T23/'2. Enter scores'!T$17,"")</f>
        <v/>
      </c>
      <c r="P12" s="152" t="str">
        <f>IF('2. Enter scores'!U23&lt;&gt;"",'2. Enter scores'!U23/'2. Enter scores'!U$17,"")</f>
        <v/>
      </c>
      <c r="Q12" s="152" t="str">
        <f>IF('2. Enter scores'!V23&lt;&gt;"",'2. Enter scores'!V23/'2. Enter scores'!V$17,"")</f>
        <v/>
      </c>
      <c r="R12" s="152" t="str">
        <f>IF('2. Enter scores'!W23&lt;&gt;"",'2. Enter scores'!W23/'2. Enter scores'!W$17,"")</f>
        <v/>
      </c>
      <c r="S12" s="152" t="str">
        <f>IF('2. Enter scores'!X23&lt;&gt;"",'2. Enter scores'!X23/'2. Enter scores'!X$17,"")</f>
        <v/>
      </c>
      <c r="T12" s="152" t="str">
        <f>IF('2. Enter scores'!Y23&lt;&gt;"",'2. Enter scores'!Y23/'2. Enter scores'!Y$17,"")</f>
        <v/>
      </c>
      <c r="U12" s="152" t="str">
        <f>IF('2. Enter scores'!Z23&lt;&gt;"",'2. Enter scores'!Z23/'2. Enter scores'!Z$17,"")</f>
        <v/>
      </c>
      <c r="V12" s="152" t="str">
        <f>IF('2. Enter scores'!AA23&lt;&gt;"",'2. Enter scores'!AA23/'2. Enter scores'!AA$17,"")</f>
        <v/>
      </c>
      <c r="W12" s="152" t="str">
        <f>IF('2. Enter scores'!AB23&lt;&gt;"",'2. Enter scores'!AB23/'2. Enter scores'!AB$17,"")</f>
        <v/>
      </c>
      <c r="X12" s="152" t="str">
        <f>IF('2. Enter scores'!AC23&lt;&gt;"",'2. Enter scores'!AC23/'2. Enter scores'!AC$17,"")</f>
        <v/>
      </c>
      <c r="Y12" s="152" t="str">
        <f>IF('2. Enter scores'!AD23&lt;&gt;"",'2. Enter scores'!AD23/'2. Enter scores'!AD$17,"")</f>
        <v/>
      </c>
      <c r="Z12" s="152" t="str">
        <f>IF('2. Enter scores'!AE23&lt;&gt;"",'2. Enter scores'!AE23/'2. Enter scores'!AE$17,"")</f>
        <v/>
      </c>
      <c r="AA12" s="108">
        <v>1000</v>
      </c>
    </row>
    <row r="13" spans="1:27" x14ac:dyDescent="0.35">
      <c r="A13" s="151">
        <v>6</v>
      </c>
      <c r="B13" s="152">
        <f>IF('2. Enter scores'!G24&lt;&gt;"",'2. Enter scores'!G24/'2. Enter scores'!G$17,"")</f>
        <v>0.5</v>
      </c>
      <c r="C13" s="152">
        <f>IF('2. Enter scores'!H24&lt;&gt;"",'2. Enter scores'!H24/'2. Enter scores'!H$17,"")</f>
        <v>0.14285714285714285</v>
      </c>
      <c r="D13" s="152">
        <f>IF('2. Enter scores'!I24&lt;&gt;"",'2. Enter scores'!I24/'2. Enter scores'!I$17,"")</f>
        <v>0.7</v>
      </c>
      <c r="E13" s="152">
        <f>IF('2. Enter scores'!J24&lt;&gt;"",'2. Enter scores'!J24/'2. Enter scores'!J$17,"")</f>
        <v>0.88888888888888884</v>
      </c>
      <c r="F13" s="152">
        <f>IF('2. Enter scores'!K24&lt;&gt;"",'2. Enter scores'!K24/'2. Enter scores'!K$17,"")</f>
        <v>0.5</v>
      </c>
      <c r="G13" s="152">
        <f>IF('2. Enter scores'!L24&lt;&gt;"",'2. Enter scores'!L24/'2. Enter scores'!L$17,"")</f>
        <v>0.9</v>
      </c>
      <c r="H13" s="152">
        <f>IF('2. Enter scores'!M24&lt;&gt;"",'2. Enter scores'!M24/'2. Enter scores'!M$17,"")</f>
        <v>0.5</v>
      </c>
      <c r="I13" s="152">
        <f>IF('2. Enter scores'!N24&lt;&gt;"",'2. Enter scores'!N24/'2. Enter scores'!N$17,"")</f>
        <v>0.77777777777777779</v>
      </c>
      <c r="J13" s="152">
        <f>IF('2. Enter scores'!O24&lt;&gt;"",'2. Enter scores'!O24/'2. Enter scores'!O$17,"")</f>
        <v>0.3</v>
      </c>
      <c r="K13" s="152">
        <f>IF('2. Enter scores'!P24&lt;&gt;"",'2. Enter scores'!P24/'2. Enter scores'!P$17,"")</f>
        <v>0.4</v>
      </c>
      <c r="L13" s="152" t="str">
        <f>IF('2. Enter scores'!Q24&lt;&gt;"",'2. Enter scores'!Q24/'2. Enter scores'!Q$17,"")</f>
        <v/>
      </c>
      <c r="M13" s="152" t="str">
        <f>IF('2. Enter scores'!R24&lt;&gt;"",'2. Enter scores'!R24/'2. Enter scores'!R$17,"")</f>
        <v/>
      </c>
      <c r="N13" s="152" t="str">
        <f>IF('2. Enter scores'!S24&lt;&gt;"",'2. Enter scores'!S24/'2. Enter scores'!S$17,"")</f>
        <v/>
      </c>
      <c r="O13" s="152" t="str">
        <f>IF('2. Enter scores'!T24&lt;&gt;"",'2. Enter scores'!T24/'2. Enter scores'!T$17,"")</f>
        <v/>
      </c>
      <c r="P13" s="152" t="str">
        <f>IF('2. Enter scores'!U24&lt;&gt;"",'2. Enter scores'!U24/'2. Enter scores'!U$17,"")</f>
        <v/>
      </c>
      <c r="Q13" s="152" t="str">
        <f>IF('2. Enter scores'!V24&lt;&gt;"",'2. Enter scores'!V24/'2. Enter scores'!V$17,"")</f>
        <v/>
      </c>
      <c r="R13" s="152" t="str">
        <f>IF('2. Enter scores'!W24&lt;&gt;"",'2. Enter scores'!W24/'2. Enter scores'!W$17,"")</f>
        <v/>
      </c>
      <c r="S13" s="152" t="str">
        <f>IF('2. Enter scores'!X24&lt;&gt;"",'2. Enter scores'!X24/'2. Enter scores'!X$17,"")</f>
        <v/>
      </c>
      <c r="T13" s="152" t="str">
        <f>IF('2. Enter scores'!Y24&lt;&gt;"",'2. Enter scores'!Y24/'2. Enter scores'!Y$17,"")</f>
        <v/>
      </c>
      <c r="U13" s="152" t="str">
        <f>IF('2. Enter scores'!Z24&lt;&gt;"",'2. Enter scores'!Z24/'2. Enter scores'!Z$17,"")</f>
        <v/>
      </c>
      <c r="V13" s="152" t="str">
        <f>IF('2. Enter scores'!AA24&lt;&gt;"",'2. Enter scores'!AA24/'2. Enter scores'!AA$17,"")</f>
        <v/>
      </c>
      <c r="W13" s="152" t="str">
        <f>IF('2. Enter scores'!AB24&lt;&gt;"",'2. Enter scores'!AB24/'2. Enter scores'!AB$17,"")</f>
        <v/>
      </c>
      <c r="X13" s="152" t="str">
        <f>IF('2. Enter scores'!AC24&lt;&gt;"",'2. Enter scores'!AC24/'2. Enter scores'!AC$17,"")</f>
        <v/>
      </c>
      <c r="Y13" s="152" t="str">
        <f>IF('2. Enter scores'!AD24&lt;&gt;"",'2. Enter scores'!AD24/'2. Enter scores'!AD$17,"")</f>
        <v/>
      </c>
      <c r="Z13" s="152" t="str">
        <f>IF('2. Enter scores'!AE24&lt;&gt;"",'2. Enter scores'!AE24/'2. Enter scores'!AE$17,"")</f>
        <v/>
      </c>
      <c r="AA13" s="108">
        <v>1000</v>
      </c>
    </row>
    <row r="14" spans="1:27" x14ac:dyDescent="0.35">
      <c r="A14" s="151">
        <v>7</v>
      </c>
      <c r="B14" s="152">
        <f>IF('2. Enter scores'!G25&lt;&gt;"",'2. Enter scores'!G25/'2. Enter scores'!G$17,"")</f>
        <v>1</v>
      </c>
      <c r="C14" s="152">
        <f>IF('2. Enter scores'!H25&lt;&gt;"",'2. Enter scores'!H25/'2. Enter scores'!H$17,"")</f>
        <v>1</v>
      </c>
      <c r="D14" s="152">
        <f>IF('2. Enter scores'!I25&lt;&gt;"",'2. Enter scores'!I25/'2. Enter scores'!I$17,"")</f>
        <v>1</v>
      </c>
      <c r="E14" s="152">
        <f>IF('2. Enter scores'!J25&lt;&gt;"",'2. Enter scores'!J25/'2. Enter scores'!J$17,"")</f>
        <v>0.88888888888888884</v>
      </c>
      <c r="F14" s="152">
        <f>IF('2. Enter scores'!K25&lt;&gt;"",'2. Enter scores'!K25/'2. Enter scores'!K$17,"")</f>
        <v>0.875</v>
      </c>
      <c r="G14" s="152">
        <f>IF('2. Enter scores'!L25&lt;&gt;"",'2. Enter scores'!L25/'2. Enter scores'!L$17,"")</f>
        <v>0.9</v>
      </c>
      <c r="H14" s="152">
        <f>IF('2. Enter scores'!M25&lt;&gt;"",'2. Enter scores'!M25/'2. Enter scores'!M$17,"")</f>
        <v>1</v>
      </c>
      <c r="I14" s="152">
        <f>IF('2. Enter scores'!N25&lt;&gt;"",'2. Enter scores'!N25/'2. Enter scores'!N$17,"")</f>
        <v>1</v>
      </c>
      <c r="J14" s="152">
        <f>IF('2. Enter scores'!O25&lt;&gt;"",'2. Enter scores'!O25/'2. Enter scores'!O$17,"")</f>
        <v>0.9</v>
      </c>
      <c r="K14" s="152">
        <f>IF('2. Enter scores'!P25&lt;&gt;"",'2. Enter scores'!P25/'2. Enter scores'!P$17,"")</f>
        <v>0.6</v>
      </c>
      <c r="L14" s="152" t="str">
        <f>IF('2. Enter scores'!Q25&lt;&gt;"",'2. Enter scores'!Q25/'2. Enter scores'!Q$17,"")</f>
        <v/>
      </c>
      <c r="M14" s="152" t="str">
        <f>IF('2. Enter scores'!R25&lt;&gt;"",'2. Enter scores'!R25/'2. Enter scores'!R$17,"")</f>
        <v/>
      </c>
      <c r="N14" s="152" t="str">
        <f>IF('2. Enter scores'!S25&lt;&gt;"",'2. Enter scores'!S25/'2. Enter scores'!S$17,"")</f>
        <v/>
      </c>
      <c r="O14" s="152" t="str">
        <f>IF('2. Enter scores'!T25&lt;&gt;"",'2. Enter scores'!T25/'2. Enter scores'!T$17,"")</f>
        <v/>
      </c>
      <c r="P14" s="152" t="str">
        <f>IF('2. Enter scores'!U25&lt;&gt;"",'2. Enter scores'!U25/'2. Enter scores'!U$17,"")</f>
        <v/>
      </c>
      <c r="Q14" s="152" t="str">
        <f>IF('2. Enter scores'!V25&lt;&gt;"",'2. Enter scores'!V25/'2. Enter scores'!V$17,"")</f>
        <v/>
      </c>
      <c r="R14" s="152" t="str">
        <f>IF('2. Enter scores'!W25&lt;&gt;"",'2. Enter scores'!W25/'2. Enter scores'!W$17,"")</f>
        <v/>
      </c>
      <c r="S14" s="152" t="str">
        <f>IF('2. Enter scores'!X25&lt;&gt;"",'2. Enter scores'!X25/'2. Enter scores'!X$17,"")</f>
        <v/>
      </c>
      <c r="T14" s="152" t="str">
        <f>IF('2. Enter scores'!Y25&lt;&gt;"",'2. Enter scores'!Y25/'2. Enter scores'!Y$17,"")</f>
        <v/>
      </c>
      <c r="U14" s="152" t="str">
        <f>IF('2. Enter scores'!Z25&lt;&gt;"",'2. Enter scores'!Z25/'2. Enter scores'!Z$17,"")</f>
        <v/>
      </c>
      <c r="V14" s="152" t="str">
        <f>IF('2. Enter scores'!AA25&lt;&gt;"",'2. Enter scores'!AA25/'2. Enter scores'!AA$17,"")</f>
        <v/>
      </c>
      <c r="W14" s="152" t="str">
        <f>IF('2. Enter scores'!AB25&lt;&gt;"",'2. Enter scores'!AB25/'2. Enter scores'!AB$17,"")</f>
        <v/>
      </c>
      <c r="X14" s="152" t="str">
        <f>IF('2. Enter scores'!AC25&lt;&gt;"",'2. Enter scores'!AC25/'2. Enter scores'!AC$17,"")</f>
        <v/>
      </c>
      <c r="Y14" s="152" t="str">
        <f>IF('2. Enter scores'!AD25&lt;&gt;"",'2. Enter scores'!AD25/'2. Enter scores'!AD$17,"")</f>
        <v/>
      </c>
      <c r="Z14" s="152" t="str">
        <f>IF('2. Enter scores'!AE25&lt;&gt;"",'2. Enter scores'!AE25/'2. Enter scores'!AE$17,"")</f>
        <v/>
      </c>
      <c r="AA14" s="108">
        <v>1000</v>
      </c>
    </row>
    <row r="15" spans="1:27" x14ac:dyDescent="0.35">
      <c r="A15" s="151">
        <v>8</v>
      </c>
      <c r="B15" s="152">
        <f>IF('2. Enter scores'!G26&lt;&gt;"",'2. Enter scores'!G26/'2. Enter scores'!G$17,"")</f>
        <v>1</v>
      </c>
      <c r="C15" s="152">
        <f>IF('2. Enter scores'!H26&lt;&gt;"",'2. Enter scores'!H26/'2. Enter scores'!H$17,"")</f>
        <v>1</v>
      </c>
      <c r="D15" s="152">
        <f>IF('2. Enter scores'!I26&lt;&gt;"",'2. Enter scores'!I26/'2. Enter scores'!I$17,"")</f>
        <v>0.8</v>
      </c>
      <c r="E15" s="152">
        <f>IF('2. Enter scores'!J26&lt;&gt;"",'2. Enter scores'!J26/'2. Enter scores'!J$17,"")</f>
        <v>0.77777777777777779</v>
      </c>
      <c r="F15" s="152">
        <f>IF('2. Enter scores'!K26&lt;&gt;"",'2. Enter scores'!K26/'2. Enter scores'!K$17,"")</f>
        <v>0.875</v>
      </c>
      <c r="G15" s="152">
        <f>IF('2. Enter scores'!L26&lt;&gt;"",'2. Enter scores'!L26/'2. Enter scores'!L$17,"")</f>
        <v>0.7</v>
      </c>
      <c r="H15" s="152">
        <f>IF('2. Enter scores'!M26&lt;&gt;"",'2. Enter scores'!M26/'2. Enter scores'!M$17,"")</f>
        <v>0.3</v>
      </c>
      <c r="I15" s="152">
        <f>IF('2. Enter scores'!N26&lt;&gt;"",'2. Enter scores'!N26/'2. Enter scores'!N$17,"")</f>
        <v>0.55555555555555558</v>
      </c>
      <c r="J15" s="152">
        <f>IF('2. Enter scores'!O26&lt;&gt;"",'2. Enter scores'!O26/'2. Enter scores'!O$17,"")</f>
        <v>0.8</v>
      </c>
      <c r="K15" s="152">
        <f>IF('2. Enter scores'!P26&lt;&gt;"",'2. Enter scores'!P26/'2. Enter scores'!P$17,"")</f>
        <v>0.5</v>
      </c>
      <c r="L15" s="152" t="str">
        <f>IF('2. Enter scores'!Q26&lt;&gt;"",'2. Enter scores'!Q26/'2. Enter scores'!Q$17,"")</f>
        <v/>
      </c>
      <c r="M15" s="152" t="str">
        <f>IF('2. Enter scores'!R26&lt;&gt;"",'2. Enter scores'!R26/'2. Enter scores'!R$17,"")</f>
        <v/>
      </c>
      <c r="N15" s="152" t="str">
        <f>IF('2. Enter scores'!S26&lt;&gt;"",'2. Enter scores'!S26/'2. Enter scores'!S$17,"")</f>
        <v/>
      </c>
      <c r="O15" s="152" t="str">
        <f>IF('2. Enter scores'!T26&lt;&gt;"",'2. Enter scores'!T26/'2. Enter scores'!T$17,"")</f>
        <v/>
      </c>
      <c r="P15" s="152" t="str">
        <f>IF('2. Enter scores'!U26&lt;&gt;"",'2. Enter scores'!U26/'2. Enter scores'!U$17,"")</f>
        <v/>
      </c>
      <c r="Q15" s="152" t="str">
        <f>IF('2. Enter scores'!V26&lt;&gt;"",'2. Enter scores'!V26/'2. Enter scores'!V$17,"")</f>
        <v/>
      </c>
      <c r="R15" s="152" t="str">
        <f>IF('2. Enter scores'!W26&lt;&gt;"",'2. Enter scores'!W26/'2. Enter scores'!W$17,"")</f>
        <v/>
      </c>
      <c r="S15" s="152" t="str">
        <f>IF('2. Enter scores'!X26&lt;&gt;"",'2. Enter scores'!X26/'2. Enter scores'!X$17,"")</f>
        <v/>
      </c>
      <c r="T15" s="152" t="str">
        <f>IF('2. Enter scores'!Y26&lt;&gt;"",'2. Enter scores'!Y26/'2. Enter scores'!Y$17,"")</f>
        <v/>
      </c>
      <c r="U15" s="152" t="str">
        <f>IF('2. Enter scores'!Z26&lt;&gt;"",'2. Enter scores'!Z26/'2. Enter scores'!Z$17,"")</f>
        <v/>
      </c>
      <c r="V15" s="152" t="str">
        <f>IF('2. Enter scores'!AA26&lt;&gt;"",'2. Enter scores'!AA26/'2. Enter scores'!AA$17,"")</f>
        <v/>
      </c>
      <c r="W15" s="152" t="str">
        <f>IF('2. Enter scores'!AB26&lt;&gt;"",'2. Enter scores'!AB26/'2. Enter scores'!AB$17,"")</f>
        <v/>
      </c>
      <c r="X15" s="152" t="str">
        <f>IF('2. Enter scores'!AC26&lt;&gt;"",'2. Enter scores'!AC26/'2. Enter scores'!AC$17,"")</f>
        <v/>
      </c>
      <c r="Y15" s="152" t="str">
        <f>IF('2. Enter scores'!AD26&lt;&gt;"",'2. Enter scores'!AD26/'2. Enter scores'!AD$17,"")</f>
        <v/>
      </c>
      <c r="Z15" s="152" t="str">
        <f>IF('2. Enter scores'!AE26&lt;&gt;"",'2. Enter scores'!AE26/'2. Enter scores'!AE$17,"")</f>
        <v/>
      </c>
      <c r="AA15" s="108">
        <v>1000</v>
      </c>
    </row>
    <row r="16" spans="1:27" x14ac:dyDescent="0.35">
      <c r="A16" s="151">
        <v>9</v>
      </c>
      <c r="B16" s="152">
        <f>IF('2. Enter scores'!G27&lt;&gt;"",'2. Enter scores'!G27/'2. Enter scores'!G$17,"")</f>
        <v>0.6</v>
      </c>
      <c r="C16" s="152">
        <f>IF('2. Enter scores'!H27&lt;&gt;"",'2. Enter scores'!H27/'2. Enter scores'!H$17,"")</f>
        <v>0.2857142857142857</v>
      </c>
      <c r="D16" s="152">
        <f>IF('2. Enter scores'!I27&lt;&gt;"",'2. Enter scores'!I27/'2. Enter scores'!I$17,"")</f>
        <v>0.8</v>
      </c>
      <c r="E16" s="152">
        <f>IF('2. Enter scores'!J27&lt;&gt;"",'2. Enter scores'!J27/'2. Enter scores'!J$17,"")</f>
        <v>0.55555555555555558</v>
      </c>
      <c r="F16" s="152">
        <f>IF('2. Enter scores'!K27&lt;&gt;"",'2. Enter scores'!K27/'2. Enter scores'!K$17,"")</f>
        <v>0.75</v>
      </c>
      <c r="G16" s="152">
        <f>IF('2. Enter scores'!L27&lt;&gt;"",'2. Enter scores'!L27/'2. Enter scores'!L$17,"")</f>
        <v>0.4</v>
      </c>
      <c r="H16" s="152">
        <f>IF('2. Enter scores'!M27&lt;&gt;"",'2. Enter scores'!M27/'2. Enter scores'!M$17,"")</f>
        <v>0.9</v>
      </c>
      <c r="I16" s="152">
        <f>IF('2. Enter scores'!N27&lt;&gt;"",'2. Enter scores'!N27/'2. Enter scores'!N$17,"")</f>
        <v>0.77777777777777779</v>
      </c>
      <c r="J16" s="152">
        <f>IF('2. Enter scores'!O27&lt;&gt;"",'2. Enter scores'!O27/'2. Enter scores'!O$17,"")</f>
        <v>1</v>
      </c>
      <c r="K16" s="152">
        <f>IF('2. Enter scores'!P27&lt;&gt;"",'2. Enter scores'!P27/'2. Enter scores'!P$17,"")</f>
        <v>0.5</v>
      </c>
      <c r="L16" s="152" t="str">
        <f>IF('2. Enter scores'!Q27&lt;&gt;"",'2. Enter scores'!Q27/'2. Enter scores'!Q$17,"")</f>
        <v/>
      </c>
      <c r="M16" s="152" t="str">
        <f>IF('2. Enter scores'!R27&lt;&gt;"",'2. Enter scores'!R27/'2. Enter scores'!R$17,"")</f>
        <v/>
      </c>
      <c r="N16" s="152" t="str">
        <f>IF('2. Enter scores'!S27&lt;&gt;"",'2. Enter scores'!S27/'2. Enter scores'!S$17,"")</f>
        <v/>
      </c>
      <c r="O16" s="152" t="str">
        <f>IF('2. Enter scores'!T27&lt;&gt;"",'2. Enter scores'!T27/'2. Enter scores'!T$17,"")</f>
        <v/>
      </c>
      <c r="P16" s="152" t="str">
        <f>IF('2. Enter scores'!U27&lt;&gt;"",'2. Enter scores'!U27/'2. Enter scores'!U$17,"")</f>
        <v/>
      </c>
      <c r="Q16" s="152" t="str">
        <f>IF('2. Enter scores'!V27&lt;&gt;"",'2. Enter scores'!V27/'2. Enter scores'!V$17,"")</f>
        <v/>
      </c>
      <c r="R16" s="152" t="str">
        <f>IF('2. Enter scores'!W27&lt;&gt;"",'2. Enter scores'!W27/'2. Enter scores'!W$17,"")</f>
        <v/>
      </c>
      <c r="S16" s="152" t="str">
        <f>IF('2. Enter scores'!X27&lt;&gt;"",'2. Enter scores'!X27/'2. Enter scores'!X$17,"")</f>
        <v/>
      </c>
      <c r="T16" s="152" t="str">
        <f>IF('2. Enter scores'!Y27&lt;&gt;"",'2. Enter scores'!Y27/'2. Enter scores'!Y$17,"")</f>
        <v/>
      </c>
      <c r="U16" s="152" t="str">
        <f>IF('2. Enter scores'!Z27&lt;&gt;"",'2. Enter scores'!Z27/'2. Enter scores'!Z$17,"")</f>
        <v/>
      </c>
      <c r="V16" s="152" t="str">
        <f>IF('2. Enter scores'!AA27&lt;&gt;"",'2. Enter scores'!AA27/'2. Enter scores'!AA$17,"")</f>
        <v/>
      </c>
      <c r="W16" s="152" t="str">
        <f>IF('2. Enter scores'!AB27&lt;&gt;"",'2. Enter scores'!AB27/'2. Enter scores'!AB$17,"")</f>
        <v/>
      </c>
      <c r="X16" s="152" t="str">
        <f>IF('2. Enter scores'!AC27&lt;&gt;"",'2. Enter scores'!AC27/'2. Enter scores'!AC$17,"")</f>
        <v/>
      </c>
      <c r="Y16" s="152" t="str">
        <f>IF('2. Enter scores'!AD27&lt;&gt;"",'2. Enter scores'!AD27/'2. Enter scores'!AD$17,"")</f>
        <v/>
      </c>
      <c r="Z16" s="152" t="str">
        <f>IF('2. Enter scores'!AE27&lt;&gt;"",'2. Enter scores'!AE27/'2. Enter scores'!AE$17,"")</f>
        <v/>
      </c>
      <c r="AA16" s="108">
        <v>1000</v>
      </c>
    </row>
    <row r="17" spans="1:27" x14ac:dyDescent="0.35">
      <c r="A17" s="151">
        <v>10</v>
      </c>
      <c r="B17" s="152">
        <f>IF('2. Enter scores'!G28&lt;&gt;"",'2. Enter scores'!G28/'2. Enter scores'!G$17,"")</f>
        <v>1</v>
      </c>
      <c r="C17" s="152">
        <f>IF('2. Enter scores'!H28&lt;&gt;"",'2. Enter scores'!H28/'2. Enter scores'!H$17,"")</f>
        <v>1</v>
      </c>
      <c r="D17" s="152">
        <f>IF('2. Enter scores'!I28&lt;&gt;"",'2. Enter scores'!I28/'2. Enter scores'!I$17,"")</f>
        <v>1</v>
      </c>
      <c r="E17" s="152">
        <f>IF('2. Enter scores'!J28&lt;&gt;"",'2. Enter scores'!J28/'2. Enter scores'!J$17,"")</f>
        <v>0.44444444444444442</v>
      </c>
      <c r="F17" s="152">
        <f>IF('2. Enter scores'!K28&lt;&gt;"",'2. Enter scores'!K28/'2. Enter scores'!K$17,"")</f>
        <v>1</v>
      </c>
      <c r="G17" s="152">
        <f>IF('2. Enter scores'!L28&lt;&gt;"",'2. Enter scores'!L28/'2. Enter scores'!L$17,"")</f>
        <v>1</v>
      </c>
      <c r="H17" s="152">
        <f>IF('2. Enter scores'!M28&lt;&gt;"",'2. Enter scores'!M28/'2. Enter scores'!M$17,"")</f>
        <v>0.7</v>
      </c>
      <c r="I17" s="152">
        <f>IF('2. Enter scores'!N28&lt;&gt;"",'2. Enter scores'!N28/'2. Enter scores'!N$17,"")</f>
        <v>0.77777777777777779</v>
      </c>
      <c r="J17" s="152">
        <f>IF('2. Enter scores'!O28&lt;&gt;"",'2. Enter scores'!O28/'2. Enter scores'!O$17,"")</f>
        <v>0.7</v>
      </c>
      <c r="K17" s="152">
        <f>IF('2. Enter scores'!P28&lt;&gt;"",'2. Enter scores'!P28/'2. Enter scores'!P$17,"")</f>
        <v>0.5</v>
      </c>
      <c r="L17" s="152" t="str">
        <f>IF('2. Enter scores'!Q28&lt;&gt;"",'2. Enter scores'!Q28/'2. Enter scores'!Q$17,"")</f>
        <v/>
      </c>
      <c r="M17" s="152" t="str">
        <f>IF('2. Enter scores'!R28&lt;&gt;"",'2. Enter scores'!R28/'2. Enter scores'!R$17,"")</f>
        <v/>
      </c>
      <c r="N17" s="152" t="str">
        <f>IF('2. Enter scores'!S28&lt;&gt;"",'2. Enter scores'!S28/'2. Enter scores'!S$17,"")</f>
        <v/>
      </c>
      <c r="O17" s="152" t="str">
        <f>IF('2. Enter scores'!T28&lt;&gt;"",'2. Enter scores'!T28/'2. Enter scores'!T$17,"")</f>
        <v/>
      </c>
      <c r="P17" s="152" t="str">
        <f>IF('2. Enter scores'!U28&lt;&gt;"",'2. Enter scores'!U28/'2. Enter scores'!U$17,"")</f>
        <v/>
      </c>
      <c r="Q17" s="152" t="str">
        <f>IF('2. Enter scores'!V28&lt;&gt;"",'2. Enter scores'!V28/'2. Enter scores'!V$17,"")</f>
        <v/>
      </c>
      <c r="R17" s="152" t="str">
        <f>IF('2. Enter scores'!W28&lt;&gt;"",'2. Enter scores'!W28/'2. Enter scores'!W$17,"")</f>
        <v/>
      </c>
      <c r="S17" s="152" t="str">
        <f>IF('2. Enter scores'!X28&lt;&gt;"",'2. Enter scores'!X28/'2. Enter scores'!X$17,"")</f>
        <v/>
      </c>
      <c r="T17" s="152" t="str">
        <f>IF('2. Enter scores'!Y28&lt;&gt;"",'2. Enter scores'!Y28/'2. Enter scores'!Y$17,"")</f>
        <v/>
      </c>
      <c r="U17" s="152" t="str">
        <f>IF('2. Enter scores'!Z28&lt;&gt;"",'2. Enter scores'!Z28/'2. Enter scores'!Z$17,"")</f>
        <v/>
      </c>
      <c r="V17" s="152" t="str">
        <f>IF('2. Enter scores'!AA28&lt;&gt;"",'2. Enter scores'!AA28/'2. Enter scores'!AA$17,"")</f>
        <v/>
      </c>
      <c r="W17" s="152" t="str">
        <f>IF('2. Enter scores'!AB28&lt;&gt;"",'2. Enter scores'!AB28/'2. Enter scores'!AB$17,"")</f>
        <v/>
      </c>
      <c r="X17" s="152" t="str">
        <f>IF('2. Enter scores'!AC28&lt;&gt;"",'2. Enter scores'!AC28/'2. Enter scores'!AC$17,"")</f>
        <v/>
      </c>
      <c r="Y17" s="152" t="str">
        <f>IF('2. Enter scores'!AD28&lt;&gt;"",'2. Enter scores'!AD28/'2. Enter scores'!AD$17,"")</f>
        <v/>
      </c>
      <c r="Z17" s="152" t="str">
        <f>IF('2. Enter scores'!AE28&lt;&gt;"",'2. Enter scores'!AE28/'2. Enter scores'!AE$17,"")</f>
        <v/>
      </c>
      <c r="AA17" s="108">
        <v>1000</v>
      </c>
    </row>
    <row r="18" spans="1:27" x14ac:dyDescent="0.35">
      <c r="A18" s="151">
        <v>11</v>
      </c>
      <c r="B18" s="152">
        <f>IF('2. Enter scores'!G29&lt;&gt;"",'2. Enter scores'!G29/'2. Enter scores'!G$17,"")</f>
        <v>0.8</v>
      </c>
      <c r="C18" s="152">
        <f>IF('2. Enter scores'!H29&lt;&gt;"",'2. Enter scores'!H29/'2. Enter scores'!H$17,"")</f>
        <v>0.2857142857142857</v>
      </c>
      <c r="D18" s="152">
        <f>IF('2. Enter scores'!I29&lt;&gt;"",'2. Enter scores'!I29/'2. Enter scores'!I$17,"")</f>
        <v>0.6</v>
      </c>
      <c r="E18" s="152">
        <f>IF('2. Enter scores'!J29&lt;&gt;"",'2. Enter scores'!J29/'2. Enter scores'!J$17,"")</f>
        <v>0.33333333333333331</v>
      </c>
      <c r="F18" s="152">
        <f>IF('2. Enter scores'!K29&lt;&gt;"",'2. Enter scores'!K29/'2. Enter scores'!K$17,"")</f>
        <v>0.5</v>
      </c>
      <c r="G18" s="152">
        <f>IF('2. Enter scores'!L29&lt;&gt;"",'2. Enter scores'!L29/'2. Enter scores'!L$17,"")</f>
        <v>0.2</v>
      </c>
      <c r="H18" s="152">
        <f>IF('2. Enter scores'!M29&lt;&gt;"",'2. Enter scores'!M29/'2. Enter scores'!M$17,"")</f>
        <v>0</v>
      </c>
      <c r="I18" s="152">
        <f>IF('2. Enter scores'!N29&lt;&gt;"",'2. Enter scores'!N29/'2. Enter scores'!N$17,"")</f>
        <v>0.88888888888888884</v>
      </c>
      <c r="J18" s="152">
        <f>IF('2. Enter scores'!O29&lt;&gt;"",'2. Enter scores'!O29/'2. Enter scores'!O$17,"")</f>
        <v>0.8</v>
      </c>
      <c r="K18" s="152">
        <f>IF('2. Enter scores'!P29&lt;&gt;"",'2. Enter scores'!P29/'2. Enter scores'!P$17,"")</f>
        <v>0.5</v>
      </c>
      <c r="L18" s="152" t="str">
        <f>IF('2. Enter scores'!Q29&lt;&gt;"",'2. Enter scores'!Q29/'2. Enter scores'!Q$17,"")</f>
        <v/>
      </c>
      <c r="M18" s="152" t="str">
        <f>IF('2. Enter scores'!R29&lt;&gt;"",'2. Enter scores'!R29/'2. Enter scores'!R$17,"")</f>
        <v/>
      </c>
      <c r="N18" s="152" t="str">
        <f>IF('2. Enter scores'!S29&lt;&gt;"",'2. Enter scores'!S29/'2. Enter scores'!S$17,"")</f>
        <v/>
      </c>
      <c r="O18" s="152" t="str">
        <f>IF('2. Enter scores'!T29&lt;&gt;"",'2. Enter scores'!T29/'2. Enter scores'!T$17,"")</f>
        <v/>
      </c>
      <c r="P18" s="152" t="str">
        <f>IF('2. Enter scores'!U29&lt;&gt;"",'2. Enter scores'!U29/'2. Enter scores'!U$17,"")</f>
        <v/>
      </c>
      <c r="Q18" s="152" t="str">
        <f>IF('2. Enter scores'!V29&lt;&gt;"",'2. Enter scores'!V29/'2. Enter scores'!V$17,"")</f>
        <v/>
      </c>
      <c r="R18" s="152" t="str">
        <f>IF('2. Enter scores'!W29&lt;&gt;"",'2. Enter scores'!W29/'2. Enter scores'!W$17,"")</f>
        <v/>
      </c>
      <c r="S18" s="152" t="str">
        <f>IF('2. Enter scores'!X29&lt;&gt;"",'2. Enter scores'!X29/'2. Enter scores'!X$17,"")</f>
        <v/>
      </c>
      <c r="T18" s="152" t="str">
        <f>IF('2. Enter scores'!Y29&lt;&gt;"",'2. Enter scores'!Y29/'2. Enter scores'!Y$17,"")</f>
        <v/>
      </c>
      <c r="U18" s="152" t="str">
        <f>IF('2. Enter scores'!Z29&lt;&gt;"",'2. Enter scores'!Z29/'2. Enter scores'!Z$17,"")</f>
        <v/>
      </c>
      <c r="V18" s="152" t="str">
        <f>IF('2. Enter scores'!AA29&lt;&gt;"",'2. Enter scores'!AA29/'2. Enter scores'!AA$17,"")</f>
        <v/>
      </c>
      <c r="W18" s="152" t="str">
        <f>IF('2. Enter scores'!AB29&lt;&gt;"",'2. Enter scores'!AB29/'2. Enter scores'!AB$17,"")</f>
        <v/>
      </c>
      <c r="X18" s="152" t="str">
        <f>IF('2. Enter scores'!AC29&lt;&gt;"",'2. Enter scores'!AC29/'2. Enter scores'!AC$17,"")</f>
        <v/>
      </c>
      <c r="Y18" s="152" t="str">
        <f>IF('2. Enter scores'!AD29&lt;&gt;"",'2. Enter scores'!AD29/'2. Enter scores'!AD$17,"")</f>
        <v/>
      </c>
      <c r="Z18" s="152" t="str">
        <f>IF('2. Enter scores'!AE29&lt;&gt;"",'2. Enter scores'!AE29/'2. Enter scores'!AE$17,"")</f>
        <v/>
      </c>
      <c r="AA18" s="108">
        <v>1000</v>
      </c>
    </row>
    <row r="19" spans="1:27" x14ac:dyDescent="0.35">
      <c r="A19" s="151">
        <v>12</v>
      </c>
      <c r="B19" s="152">
        <f>IF('2. Enter scores'!G30&lt;&gt;"",'2. Enter scores'!G30/'2. Enter scores'!G$17,"")</f>
        <v>1</v>
      </c>
      <c r="C19" s="152">
        <f>IF('2. Enter scores'!H30&lt;&gt;"",'2. Enter scores'!H30/'2. Enter scores'!H$17,"")</f>
        <v>1</v>
      </c>
      <c r="D19" s="152">
        <f>IF('2. Enter scores'!I30&lt;&gt;"",'2. Enter scores'!I30/'2. Enter scores'!I$17,"")</f>
        <v>0.9</v>
      </c>
      <c r="E19" s="152">
        <f>IF('2. Enter scores'!J30&lt;&gt;"",'2. Enter scores'!J30/'2. Enter scores'!J$17,"")</f>
        <v>0.44444444444444442</v>
      </c>
      <c r="F19" s="152">
        <f>IF('2. Enter scores'!K30&lt;&gt;"",'2. Enter scores'!K30/'2. Enter scores'!K$17,"")</f>
        <v>0.875</v>
      </c>
      <c r="G19" s="152">
        <f>IF('2. Enter scores'!L30&lt;&gt;"",'2. Enter scores'!L30/'2. Enter scores'!L$17,"")</f>
        <v>0.4</v>
      </c>
      <c r="H19" s="152">
        <f>IF('2. Enter scores'!M30&lt;&gt;"",'2. Enter scores'!M30/'2. Enter scores'!M$17,"")</f>
        <v>0.3</v>
      </c>
      <c r="I19" s="152">
        <f>IF('2. Enter scores'!N30&lt;&gt;"",'2. Enter scores'!N30/'2. Enter scores'!N$17,"")</f>
        <v>0.77777777777777779</v>
      </c>
      <c r="J19" s="152">
        <f>IF('2. Enter scores'!O30&lt;&gt;"",'2. Enter scores'!O30/'2. Enter scores'!O$17,"")</f>
        <v>1</v>
      </c>
      <c r="K19" s="152">
        <f>IF('2. Enter scores'!P30&lt;&gt;"",'2. Enter scores'!P30/'2. Enter scores'!P$17,"")</f>
        <v>0.3</v>
      </c>
      <c r="L19" s="152" t="str">
        <f>IF('2. Enter scores'!Q30&lt;&gt;"",'2. Enter scores'!Q30/'2. Enter scores'!Q$17,"")</f>
        <v/>
      </c>
      <c r="M19" s="152" t="str">
        <f>IF('2. Enter scores'!R30&lt;&gt;"",'2. Enter scores'!R30/'2. Enter scores'!R$17,"")</f>
        <v/>
      </c>
      <c r="N19" s="152" t="str">
        <f>IF('2. Enter scores'!S30&lt;&gt;"",'2. Enter scores'!S30/'2. Enter scores'!S$17,"")</f>
        <v/>
      </c>
      <c r="O19" s="152" t="str">
        <f>IF('2. Enter scores'!T30&lt;&gt;"",'2. Enter scores'!T30/'2. Enter scores'!T$17,"")</f>
        <v/>
      </c>
      <c r="P19" s="152" t="str">
        <f>IF('2. Enter scores'!U30&lt;&gt;"",'2. Enter scores'!U30/'2. Enter scores'!U$17,"")</f>
        <v/>
      </c>
      <c r="Q19" s="152" t="str">
        <f>IF('2. Enter scores'!V30&lt;&gt;"",'2. Enter scores'!V30/'2. Enter scores'!V$17,"")</f>
        <v/>
      </c>
      <c r="R19" s="152" t="str">
        <f>IF('2. Enter scores'!W30&lt;&gt;"",'2. Enter scores'!W30/'2. Enter scores'!W$17,"")</f>
        <v/>
      </c>
      <c r="S19" s="152" t="str">
        <f>IF('2. Enter scores'!X30&lt;&gt;"",'2. Enter scores'!X30/'2. Enter scores'!X$17,"")</f>
        <v/>
      </c>
      <c r="T19" s="152" t="str">
        <f>IF('2. Enter scores'!Y30&lt;&gt;"",'2. Enter scores'!Y30/'2. Enter scores'!Y$17,"")</f>
        <v/>
      </c>
      <c r="U19" s="152" t="str">
        <f>IF('2. Enter scores'!Z30&lt;&gt;"",'2. Enter scores'!Z30/'2. Enter scores'!Z$17,"")</f>
        <v/>
      </c>
      <c r="V19" s="152" t="str">
        <f>IF('2. Enter scores'!AA30&lt;&gt;"",'2. Enter scores'!AA30/'2. Enter scores'!AA$17,"")</f>
        <v/>
      </c>
      <c r="W19" s="152" t="str">
        <f>IF('2. Enter scores'!AB30&lt;&gt;"",'2. Enter scores'!AB30/'2. Enter scores'!AB$17,"")</f>
        <v/>
      </c>
      <c r="X19" s="152" t="str">
        <f>IF('2. Enter scores'!AC30&lt;&gt;"",'2. Enter scores'!AC30/'2. Enter scores'!AC$17,"")</f>
        <v/>
      </c>
      <c r="Y19" s="152" t="str">
        <f>IF('2. Enter scores'!AD30&lt;&gt;"",'2. Enter scores'!AD30/'2. Enter scores'!AD$17,"")</f>
        <v/>
      </c>
      <c r="Z19" s="152" t="str">
        <f>IF('2. Enter scores'!AE30&lt;&gt;"",'2. Enter scores'!AE30/'2. Enter scores'!AE$17,"")</f>
        <v/>
      </c>
      <c r="AA19" s="108">
        <v>1000</v>
      </c>
    </row>
    <row r="20" spans="1:27" x14ac:dyDescent="0.35">
      <c r="A20" s="151">
        <v>13</v>
      </c>
      <c r="B20" s="152">
        <f>IF('2. Enter scores'!G31&lt;&gt;"",'2. Enter scores'!G31/'2. Enter scores'!G$17,"")</f>
        <v>1</v>
      </c>
      <c r="C20" s="152">
        <f>IF('2. Enter scores'!H31&lt;&gt;"",'2. Enter scores'!H31/'2. Enter scores'!H$17,"")</f>
        <v>0.14285714285714285</v>
      </c>
      <c r="D20" s="152">
        <f>IF('2. Enter scores'!I31&lt;&gt;"",'2. Enter scores'!I31/'2. Enter scores'!I$17,"")</f>
        <v>0.8</v>
      </c>
      <c r="E20" s="152">
        <f>IF('2. Enter scores'!J31&lt;&gt;"",'2. Enter scores'!J31/'2. Enter scores'!J$17,"")</f>
        <v>0.88888888888888884</v>
      </c>
      <c r="F20" s="152">
        <f>IF('2. Enter scores'!K31&lt;&gt;"",'2. Enter scores'!K31/'2. Enter scores'!K$17,"")</f>
        <v>1</v>
      </c>
      <c r="G20" s="152">
        <f>IF('2. Enter scores'!L31&lt;&gt;"",'2. Enter scores'!L31/'2. Enter scores'!L$17,"")</f>
        <v>0.6</v>
      </c>
      <c r="H20" s="152">
        <f>IF('2. Enter scores'!M31&lt;&gt;"",'2. Enter scores'!M31/'2. Enter scores'!M$17,"")</f>
        <v>1</v>
      </c>
      <c r="I20" s="152">
        <f>IF('2. Enter scores'!N31&lt;&gt;"",'2. Enter scores'!N31/'2. Enter scores'!N$17,"")</f>
        <v>0.77777777777777779</v>
      </c>
      <c r="J20" s="152">
        <f>IF('2. Enter scores'!O31&lt;&gt;"",'2. Enter scores'!O31/'2. Enter scores'!O$17,"")</f>
        <v>0.7</v>
      </c>
      <c r="K20" s="152">
        <f>IF('2. Enter scores'!P31&lt;&gt;"",'2. Enter scores'!P31/'2. Enter scores'!P$17,"")</f>
        <v>0.6</v>
      </c>
      <c r="L20" s="152" t="str">
        <f>IF('2. Enter scores'!Q31&lt;&gt;"",'2. Enter scores'!Q31/'2. Enter scores'!Q$17,"")</f>
        <v/>
      </c>
      <c r="M20" s="152" t="str">
        <f>IF('2. Enter scores'!R31&lt;&gt;"",'2. Enter scores'!R31/'2. Enter scores'!R$17,"")</f>
        <v/>
      </c>
      <c r="N20" s="152" t="str">
        <f>IF('2. Enter scores'!S31&lt;&gt;"",'2. Enter scores'!S31/'2. Enter scores'!S$17,"")</f>
        <v/>
      </c>
      <c r="O20" s="152" t="str">
        <f>IF('2. Enter scores'!T31&lt;&gt;"",'2. Enter scores'!T31/'2. Enter scores'!T$17,"")</f>
        <v/>
      </c>
      <c r="P20" s="152" t="str">
        <f>IF('2. Enter scores'!U31&lt;&gt;"",'2. Enter scores'!U31/'2. Enter scores'!U$17,"")</f>
        <v/>
      </c>
      <c r="Q20" s="152" t="str">
        <f>IF('2. Enter scores'!V31&lt;&gt;"",'2. Enter scores'!V31/'2. Enter scores'!V$17,"")</f>
        <v/>
      </c>
      <c r="R20" s="152" t="str">
        <f>IF('2. Enter scores'!W31&lt;&gt;"",'2. Enter scores'!W31/'2. Enter scores'!W$17,"")</f>
        <v/>
      </c>
      <c r="S20" s="152" t="str">
        <f>IF('2. Enter scores'!X31&lt;&gt;"",'2. Enter scores'!X31/'2. Enter scores'!X$17,"")</f>
        <v/>
      </c>
      <c r="T20" s="152" t="str">
        <f>IF('2. Enter scores'!Y31&lt;&gt;"",'2. Enter scores'!Y31/'2. Enter scores'!Y$17,"")</f>
        <v/>
      </c>
      <c r="U20" s="152" t="str">
        <f>IF('2. Enter scores'!Z31&lt;&gt;"",'2. Enter scores'!Z31/'2. Enter scores'!Z$17,"")</f>
        <v/>
      </c>
      <c r="V20" s="152" t="str">
        <f>IF('2. Enter scores'!AA31&lt;&gt;"",'2. Enter scores'!AA31/'2. Enter scores'!AA$17,"")</f>
        <v/>
      </c>
      <c r="W20" s="152" t="str">
        <f>IF('2. Enter scores'!AB31&lt;&gt;"",'2. Enter scores'!AB31/'2. Enter scores'!AB$17,"")</f>
        <v/>
      </c>
      <c r="X20" s="152" t="str">
        <f>IF('2. Enter scores'!AC31&lt;&gt;"",'2. Enter scores'!AC31/'2. Enter scores'!AC$17,"")</f>
        <v/>
      </c>
      <c r="Y20" s="152" t="str">
        <f>IF('2. Enter scores'!AD31&lt;&gt;"",'2. Enter scores'!AD31/'2. Enter scores'!AD$17,"")</f>
        <v/>
      </c>
      <c r="Z20" s="152" t="str">
        <f>IF('2. Enter scores'!AE31&lt;&gt;"",'2. Enter scores'!AE31/'2. Enter scores'!AE$17,"")</f>
        <v/>
      </c>
      <c r="AA20" s="108">
        <v>1000</v>
      </c>
    </row>
    <row r="21" spans="1:27" x14ac:dyDescent="0.35">
      <c r="A21" s="151">
        <v>14</v>
      </c>
      <c r="B21" s="152">
        <f>IF('2. Enter scores'!G32&lt;&gt;"",'2. Enter scores'!G32/'2. Enter scores'!G$17,"")</f>
        <v>1</v>
      </c>
      <c r="C21" s="152">
        <f>IF('2. Enter scores'!H32&lt;&gt;"",'2. Enter scores'!H32/'2. Enter scores'!H$17,"")</f>
        <v>1</v>
      </c>
      <c r="D21" s="152">
        <f>IF('2. Enter scores'!I32&lt;&gt;"",'2. Enter scores'!I32/'2. Enter scores'!I$17,"")</f>
        <v>1</v>
      </c>
      <c r="E21" s="152">
        <f>IF('2. Enter scores'!J32&lt;&gt;"",'2. Enter scores'!J32/'2. Enter scores'!J$17,"")</f>
        <v>0.88888888888888884</v>
      </c>
      <c r="F21" s="152">
        <f>IF('2. Enter scores'!K32&lt;&gt;"",'2. Enter scores'!K32/'2. Enter scores'!K$17,"")</f>
        <v>0.875</v>
      </c>
      <c r="G21" s="152">
        <f>IF('2. Enter scores'!L32&lt;&gt;"",'2. Enter scores'!L32/'2. Enter scores'!L$17,"")</f>
        <v>0.4</v>
      </c>
      <c r="H21" s="152">
        <f>IF('2. Enter scores'!M32&lt;&gt;"",'2. Enter scores'!M32/'2. Enter scores'!M$17,"")</f>
        <v>1</v>
      </c>
      <c r="I21" s="152">
        <f>IF('2. Enter scores'!N32&lt;&gt;"",'2. Enter scores'!N32/'2. Enter scores'!N$17,"")</f>
        <v>0.77777777777777779</v>
      </c>
      <c r="J21" s="152">
        <f>IF('2. Enter scores'!O32&lt;&gt;"",'2. Enter scores'!O32/'2. Enter scores'!O$17,"")</f>
        <v>0.6</v>
      </c>
      <c r="K21" s="152">
        <f>IF('2. Enter scores'!P32&lt;&gt;"",'2. Enter scores'!P32/'2. Enter scores'!P$17,"")</f>
        <v>1</v>
      </c>
      <c r="L21" s="152" t="str">
        <f>IF('2. Enter scores'!Q32&lt;&gt;"",'2. Enter scores'!Q32/'2. Enter scores'!Q$17,"")</f>
        <v/>
      </c>
      <c r="M21" s="152" t="str">
        <f>IF('2. Enter scores'!R32&lt;&gt;"",'2. Enter scores'!R32/'2. Enter scores'!R$17,"")</f>
        <v/>
      </c>
      <c r="N21" s="152" t="str">
        <f>IF('2. Enter scores'!S32&lt;&gt;"",'2. Enter scores'!S32/'2. Enter scores'!S$17,"")</f>
        <v/>
      </c>
      <c r="O21" s="152" t="str">
        <f>IF('2. Enter scores'!T32&lt;&gt;"",'2. Enter scores'!T32/'2. Enter scores'!T$17,"")</f>
        <v/>
      </c>
      <c r="P21" s="152" t="str">
        <f>IF('2. Enter scores'!U32&lt;&gt;"",'2. Enter scores'!U32/'2. Enter scores'!U$17,"")</f>
        <v/>
      </c>
      <c r="Q21" s="152" t="str">
        <f>IF('2. Enter scores'!V32&lt;&gt;"",'2. Enter scores'!V32/'2. Enter scores'!V$17,"")</f>
        <v/>
      </c>
      <c r="R21" s="152" t="str">
        <f>IF('2. Enter scores'!W32&lt;&gt;"",'2. Enter scores'!W32/'2. Enter scores'!W$17,"")</f>
        <v/>
      </c>
      <c r="S21" s="152" t="str">
        <f>IF('2. Enter scores'!X32&lt;&gt;"",'2. Enter scores'!X32/'2. Enter scores'!X$17,"")</f>
        <v/>
      </c>
      <c r="T21" s="152" t="str">
        <f>IF('2. Enter scores'!Y32&lt;&gt;"",'2. Enter scores'!Y32/'2. Enter scores'!Y$17,"")</f>
        <v/>
      </c>
      <c r="U21" s="152" t="str">
        <f>IF('2. Enter scores'!Z32&lt;&gt;"",'2. Enter scores'!Z32/'2. Enter scores'!Z$17,"")</f>
        <v/>
      </c>
      <c r="V21" s="152" t="str">
        <f>IF('2. Enter scores'!AA32&lt;&gt;"",'2. Enter scores'!AA32/'2. Enter scores'!AA$17,"")</f>
        <v/>
      </c>
      <c r="W21" s="152" t="str">
        <f>IF('2. Enter scores'!AB32&lt;&gt;"",'2. Enter scores'!AB32/'2. Enter scores'!AB$17,"")</f>
        <v/>
      </c>
      <c r="X21" s="152" t="str">
        <f>IF('2. Enter scores'!AC32&lt;&gt;"",'2. Enter scores'!AC32/'2. Enter scores'!AC$17,"")</f>
        <v/>
      </c>
      <c r="Y21" s="152" t="str">
        <f>IF('2. Enter scores'!AD32&lt;&gt;"",'2. Enter scores'!AD32/'2. Enter scores'!AD$17,"")</f>
        <v/>
      </c>
      <c r="Z21" s="152" t="str">
        <f>IF('2. Enter scores'!AE32&lt;&gt;"",'2. Enter scores'!AE32/'2. Enter scores'!AE$17,"")</f>
        <v/>
      </c>
      <c r="AA21" s="108">
        <v>1000</v>
      </c>
    </row>
    <row r="22" spans="1:27" x14ac:dyDescent="0.35">
      <c r="A22" s="151">
        <v>15</v>
      </c>
      <c r="B22" s="152">
        <f>IF('2. Enter scores'!G33&lt;&gt;"",'2. Enter scores'!G33/'2. Enter scores'!G$17,"")</f>
        <v>0.7</v>
      </c>
      <c r="C22" s="152">
        <f>IF('2. Enter scores'!H33&lt;&gt;"",'2. Enter scores'!H33/'2. Enter scores'!H$17,"")</f>
        <v>1</v>
      </c>
      <c r="D22" s="152">
        <f>IF('2. Enter scores'!I33&lt;&gt;"",'2. Enter scores'!I33/'2. Enter scores'!I$17,"")</f>
        <v>1</v>
      </c>
      <c r="E22" s="152">
        <f>IF('2. Enter scores'!J33&lt;&gt;"",'2. Enter scores'!J33/'2. Enter scores'!J$17,"")</f>
        <v>0.88888888888888884</v>
      </c>
      <c r="F22" s="152">
        <f>IF('2. Enter scores'!K33&lt;&gt;"",'2. Enter scores'!K33/'2. Enter scores'!K$17,"")</f>
        <v>0.875</v>
      </c>
      <c r="G22" s="152">
        <f>IF('2. Enter scores'!L33&lt;&gt;"",'2. Enter scores'!L33/'2. Enter scores'!L$17,"")</f>
        <v>1</v>
      </c>
      <c r="H22" s="152">
        <f>IF('2. Enter scores'!M33&lt;&gt;"",'2. Enter scores'!M33/'2. Enter scores'!M$17,"")</f>
        <v>0.8</v>
      </c>
      <c r="I22" s="152">
        <f>IF('2. Enter scores'!N33&lt;&gt;"",'2. Enter scores'!N33/'2. Enter scores'!N$17,"")</f>
        <v>0.77777777777777779</v>
      </c>
      <c r="J22" s="152">
        <f>IF('2. Enter scores'!O33&lt;&gt;"",'2. Enter scores'!O33/'2. Enter scores'!O$17,"")</f>
        <v>1</v>
      </c>
      <c r="K22" s="152">
        <f>IF('2. Enter scores'!P33&lt;&gt;"",'2. Enter scores'!P33/'2. Enter scores'!P$17,"")</f>
        <v>0.8</v>
      </c>
      <c r="L22" s="152" t="str">
        <f>IF('2. Enter scores'!Q33&lt;&gt;"",'2. Enter scores'!Q33/'2. Enter scores'!Q$17,"")</f>
        <v/>
      </c>
      <c r="M22" s="152" t="str">
        <f>IF('2. Enter scores'!R33&lt;&gt;"",'2. Enter scores'!R33/'2. Enter scores'!R$17,"")</f>
        <v/>
      </c>
      <c r="N22" s="152" t="str">
        <f>IF('2. Enter scores'!S33&lt;&gt;"",'2. Enter scores'!S33/'2. Enter scores'!S$17,"")</f>
        <v/>
      </c>
      <c r="O22" s="152" t="str">
        <f>IF('2. Enter scores'!T33&lt;&gt;"",'2. Enter scores'!T33/'2. Enter scores'!T$17,"")</f>
        <v/>
      </c>
      <c r="P22" s="152" t="str">
        <f>IF('2. Enter scores'!U33&lt;&gt;"",'2. Enter scores'!U33/'2. Enter scores'!U$17,"")</f>
        <v/>
      </c>
      <c r="Q22" s="152" t="str">
        <f>IF('2. Enter scores'!V33&lt;&gt;"",'2. Enter scores'!V33/'2. Enter scores'!V$17,"")</f>
        <v/>
      </c>
      <c r="R22" s="152" t="str">
        <f>IF('2. Enter scores'!W33&lt;&gt;"",'2. Enter scores'!W33/'2. Enter scores'!W$17,"")</f>
        <v/>
      </c>
      <c r="S22" s="152" t="str">
        <f>IF('2. Enter scores'!X33&lt;&gt;"",'2. Enter scores'!X33/'2. Enter scores'!X$17,"")</f>
        <v/>
      </c>
      <c r="T22" s="152" t="str">
        <f>IF('2. Enter scores'!Y33&lt;&gt;"",'2. Enter scores'!Y33/'2. Enter scores'!Y$17,"")</f>
        <v/>
      </c>
      <c r="U22" s="152" t="str">
        <f>IF('2. Enter scores'!Z33&lt;&gt;"",'2. Enter scores'!Z33/'2. Enter scores'!Z$17,"")</f>
        <v/>
      </c>
      <c r="V22" s="152" t="str">
        <f>IF('2. Enter scores'!AA33&lt;&gt;"",'2. Enter scores'!AA33/'2. Enter scores'!AA$17,"")</f>
        <v/>
      </c>
      <c r="W22" s="152" t="str">
        <f>IF('2. Enter scores'!AB33&lt;&gt;"",'2. Enter scores'!AB33/'2. Enter scores'!AB$17,"")</f>
        <v/>
      </c>
      <c r="X22" s="152" t="str">
        <f>IF('2. Enter scores'!AC33&lt;&gt;"",'2. Enter scores'!AC33/'2. Enter scores'!AC$17,"")</f>
        <v/>
      </c>
      <c r="Y22" s="152" t="str">
        <f>IF('2. Enter scores'!AD33&lt;&gt;"",'2. Enter scores'!AD33/'2. Enter scores'!AD$17,"")</f>
        <v/>
      </c>
      <c r="Z22" s="152" t="str">
        <f>IF('2. Enter scores'!AE33&lt;&gt;"",'2. Enter scores'!AE33/'2. Enter scores'!AE$17,"")</f>
        <v/>
      </c>
      <c r="AA22" s="108">
        <v>1000</v>
      </c>
    </row>
    <row r="23" spans="1:27" x14ac:dyDescent="0.35">
      <c r="A23" s="151">
        <v>16</v>
      </c>
      <c r="B23" s="152">
        <f>IF('2. Enter scores'!G34&lt;&gt;"",'2. Enter scores'!G34/'2. Enter scores'!G$17,"")</f>
        <v>0.7</v>
      </c>
      <c r="C23" s="152">
        <f>IF('2. Enter scores'!H34&lt;&gt;"",'2. Enter scores'!H34/'2. Enter scores'!H$17,"")</f>
        <v>0.5714285714285714</v>
      </c>
      <c r="D23" s="152">
        <f>IF('2. Enter scores'!I34&lt;&gt;"",'2. Enter scores'!I34/'2. Enter scores'!I$17,"")</f>
        <v>1</v>
      </c>
      <c r="E23" s="152">
        <f>IF('2. Enter scores'!J34&lt;&gt;"",'2. Enter scores'!J34/'2. Enter scores'!J$17,"")</f>
        <v>0.88888888888888884</v>
      </c>
      <c r="F23" s="152">
        <f>IF('2. Enter scores'!K34&lt;&gt;"",'2. Enter scores'!K34/'2. Enter scores'!K$17,"")</f>
        <v>0.875</v>
      </c>
      <c r="G23" s="152">
        <f>IF('2. Enter scores'!L34&lt;&gt;"",'2. Enter scores'!L34/'2. Enter scores'!L$17,"")</f>
        <v>0.7</v>
      </c>
      <c r="H23" s="152">
        <f>IF('2. Enter scores'!M34&lt;&gt;"",'2. Enter scores'!M34/'2. Enter scores'!M$17,"")</f>
        <v>1</v>
      </c>
      <c r="I23" s="152">
        <f>IF('2. Enter scores'!N34&lt;&gt;"",'2. Enter scores'!N34/'2. Enter scores'!N$17,"")</f>
        <v>0.77777777777777779</v>
      </c>
      <c r="J23" s="152">
        <f>IF('2. Enter scores'!O34&lt;&gt;"",'2. Enter scores'!O34/'2. Enter scores'!O$17,"")</f>
        <v>0.4</v>
      </c>
      <c r="K23" s="152">
        <f>IF('2. Enter scores'!P34&lt;&gt;"",'2. Enter scores'!P34/'2. Enter scores'!P$17,"")</f>
        <v>0.2</v>
      </c>
      <c r="L23" s="152" t="str">
        <f>IF('2. Enter scores'!Q34&lt;&gt;"",'2. Enter scores'!Q34/'2. Enter scores'!Q$17,"")</f>
        <v/>
      </c>
      <c r="M23" s="152" t="str">
        <f>IF('2. Enter scores'!R34&lt;&gt;"",'2. Enter scores'!R34/'2. Enter scores'!R$17,"")</f>
        <v/>
      </c>
      <c r="N23" s="152" t="str">
        <f>IF('2. Enter scores'!S34&lt;&gt;"",'2. Enter scores'!S34/'2. Enter scores'!S$17,"")</f>
        <v/>
      </c>
      <c r="O23" s="152" t="str">
        <f>IF('2. Enter scores'!T34&lt;&gt;"",'2. Enter scores'!T34/'2. Enter scores'!T$17,"")</f>
        <v/>
      </c>
      <c r="P23" s="152" t="str">
        <f>IF('2. Enter scores'!U34&lt;&gt;"",'2. Enter scores'!U34/'2. Enter scores'!U$17,"")</f>
        <v/>
      </c>
      <c r="Q23" s="152" t="str">
        <f>IF('2. Enter scores'!V34&lt;&gt;"",'2. Enter scores'!V34/'2. Enter scores'!V$17,"")</f>
        <v/>
      </c>
      <c r="R23" s="152" t="str">
        <f>IF('2. Enter scores'!W34&lt;&gt;"",'2. Enter scores'!W34/'2. Enter scores'!W$17,"")</f>
        <v/>
      </c>
      <c r="S23" s="152" t="str">
        <f>IF('2. Enter scores'!X34&lt;&gt;"",'2. Enter scores'!X34/'2. Enter scores'!X$17,"")</f>
        <v/>
      </c>
      <c r="T23" s="152" t="str">
        <f>IF('2. Enter scores'!Y34&lt;&gt;"",'2. Enter scores'!Y34/'2. Enter scores'!Y$17,"")</f>
        <v/>
      </c>
      <c r="U23" s="152" t="str">
        <f>IF('2. Enter scores'!Z34&lt;&gt;"",'2. Enter scores'!Z34/'2. Enter scores'!Z$17,"")</f>
        <v/>
      </c>
      <c r="V23" s="152" t="str">
        <f>IF('2. Enter scores'!AA34&lt;&gt;"",'2. Enter scores'!AA34/'2. Enter scores'!AA$17,"")</f>
        <v/>
      </c>
      <c r="W23" s="152" t="str">
        <f>IF('2. Enter scores'!AB34&lt;&gt;"",'2. Enter scores'!AB34/'2. Enter scores'!AB$17,"")</f>
        <v/>
      </c>
      <c r="X23" s="152" t="str">
        <f>IF('2. Enter scores'!AC34&lt;&gt;"",'2. Enter scores'!AC34/'2. Enter scores'!AC$17,"")</f>
        <v/>
      </c>
      <c r="Y23" s="152" t="str">
        <f>IF('2. Enter scores'!AD34&lt;&gt;"",'2. Enter scores'!AD34/'2. Enter scores'!AD$17,"")</f>
        <v/>
      </c>
      <c r="Z23" s="152" t="str">
        <f>IF('2. Enter scores'!AE34&lt;&gt;"",'2. Enter scores'!AE34/'2. Enter scores'!AE$17,"")</f>
        <v/>
      </c>
      <c r="AA23" s="108">
        <v>1000</v>
      </c>
    </row>
    <row r="24" spans="1:27" x14ac:dyDescent="0.35">
      <c r="A24" s="151">
        <v>17</v>
      </c>
      <c r="B24" s="152">
        <f>IF('2. Enter scores'!G35&lt;&gt;"",'2. Enter scores'!G35/'2. Enter scores'!G$17,"")</f>
        <v>1</v>
      </c>
      <c r="C24" s="152">
        <f>IF('2. Enter scores'!H35&lt;&gt;"",'2. Enter scores'!H35/'2. Enter scores'!H$17,"")</f>
        <v>0.42857142857142855</v>
      </c>
      <c r="D24" s="152">
        <f>IF('2. Enter scores'!I35&lt;&gt;"",'2. Enter scores'!I35/'2. Enter scores'!I$17,"")</f>
        <v>1</v>
      </c>
      <c r="E24" s="152">
        <f>IF('2. Enter scores'!J35&lt;&gt;"",'2. Enter scores'!J35/'2. Enter scores'!J$17,"")</f>
        <v>0.88888888888888884</v>
      </c>
      <c r="F24" s="152">
        <f>IF('2. Enter scores'!K35&lt;&gt;"",'2. Enter scores'!K35/'2. Enter scores'!K$17,"")</f>
        <v>1</v>
      </c>
      <c r="G24" s="152">
        <f>IF('2. Enter scores'!L35&lt;&gt;"",'2. Enter scores'!L35/'2. Enter scores'!L$17,"")</f>
        <v>0.8</v>
      </c>
      <c r="H24" s="152">
        <f>IF('2. Enter scores'!M35&lt;&gt;"",'2. Enter scores'!M35/'2. Enter scores'!M$17,"")</f>
        <v>0.3</v>
      </c>
      <c r="I24" s="152">
        <f>IF('2. Enter scores'!N35&lt;&gt;"",'2. Enter scores'!N35/'2. Enter scores'!N$17,"")</f>
        <v>0.77777777777777779</v>
      </c>
      <c r="J24" s="152">
        <f>IF('2. Enter scores'!O35&lt;&gt;"",'2. Enter scores'!O35/'2. Enter scores'!O$17,"")</f>
        <v>0.7</v>
      </c>
      <c r="K24" s="152">
        <f>IF('2. Enter scores'!P35&lt;&gt;"",'2. Enter scores'!P35/'2. Enter scores'!P$17,"")</f>
        <v>0.4</v>
      </c>
      <c r="L24" s="152" t="str">
        <f>IF('2. Enter scores'!Q35&lt;&gt;"",'2. Enter scores'!Q35/'2. Enter scores'!Q$17,"")</f>
        <v/>
      </c>
      <c r="M24" s="152" t="str">
        <f>IF('2. Enter scores'!R35&lt;&gt;"",'2. Enter scores'!R35/'2. Enter scores'!R$17,"")</f>
        <v/>
      </c>
      <c r="N24" s="152" t="str">
        <f>IF('2. Enter scores'!S35&lt;&gt;"",'2. Enter scores'!S35/'2. Enter scores'!S$17,"")</f>
        <v/>
      </c>
      <c r="O24" s="152" t="str">
        <f>IF('2. Enter scores'!T35&lt;&gt;"",'2. Enter scores'!T35/'2. Enter scores'!T$17,"")</f>
        <v/>
      </c>
      <c r="P24" s="152" t="str">
        <f>IF('2. Enter scores'!U35&lt;&gt;"",'2. Enter scores'!U35/'2. Enter scores'!U$17,"")</f>
        <v/>
      </c>
      <c r="Q24" s="152" t="str">
        <f>IF('2. Enter scores'!V35&lt;&gt;"",'2. Enter scores'!V35/'2. Enter scores'!V$17,"")</f>
        <v/>
      </c>
      <c r="R24" s="152" t="str">
        <f>IF('2. Enter scores'!W35&lt;&gt;"",'2. Enter scores'!W35/'2. Enter scores'!W$17,"")</f>
        <v/>
      </c>
      <c r="S24" s="152" t="str">
        <f>IF('2. Enter scores'!X35&lt;&gt;"",'2. Enter scores'!X35/'2. Enter scores'!X$17,"")</f>
        <v/>
      </c>
      <c r="T24" s="152" t="str">
        <f>IF('2. Enter scores'!Y35&lt;&gt;"",'2. Enter scores'!Y35/'2. Enter scores'!Y$17,"")</f>
        <v/>
      </c>
      <c r="U24" s="152" t="str">
        <f>IF('2. Enter scores'!Z35&lt;&gt;"",'2. Enter scores'!Z35/'2. Enter scores'!Z$17,"")</f>
        <v/>
      </c>
      <c r="V24" s="152" t="str">
        <f>IF('2. Enter scores'!AA35&lt;&gt;"",'2. Enter scores'!AA35/'2. Enter scores'!AA$17,"")</f>
        <v/>
      </c>
      <c r="W24" s="152" t="str">
        <f>IF('2. Enter scores'!AB35&lt;&gt;"",'2. Enter scores'!AB35/'2. Enter scores'!AB$17,"")</f>
        <v/>
      </c>
      <c r="X24" s="152" t="str">
        <f>IF('2. Enter scores'!AC35&lt;&gt;"",'2. Enter scores'!AC35/'2. Enter scores'!AC$17,"")</f>
        <v/>
      </c>
      <c r="Y24" s="152" t="str">
        <f>IF('2. Enter scores'!AD35&lt;&gt;"",'2. Enter scores'!AD35/'2. Enter scores'!AD$17,"")</f>
        <v/>
      </c>
      <c r="Z24" s="152" t="str">
        <f>IF('2. Enter scores'!AE35&lt;&gt;"",'2. Enter scores'!AE35/'2. Enter scores'!AE$17,"")</f>
        <v/>
      </c>
      <c r="AA24" s="108">
        <v>1000</v>
      </c>
    </row>
    <row r="25" spans="1:27" x14ac:dyDescent="0.35">
      <c r="A25" s="151">
        <v>18</v>
      </c>
      <c r="B25" s="152">
        <f>IF('2. Enter scores'!G36&lt;&gt;"",'2. Enter scores'!G36/'2. Enter scores'!G$17,"")</f>
        <v>1</v>
      </c>
      <c r="C25" s="152">
        <f>IF('2. Enter scores'!H36&lt;&gt;"",'2. Enter scores'!H36/'2. Enter scores'!H$17,"")</f>
        <v>1</v>
      </c>
      <c r="D25" s="152">
        <f>IF('2. Enter scores'!I36&lt;&gt;"",'2. Enter scores'!I36/'2. Enter scores'!I$17,"")</f>
        <v>0.9</v>
      </c>
      <c r="E25" s="152">
        <f>IF('2. Enter scores'!J36&lt;&gt;"",'2. Enter scores'!J36/'2. Enter scores'!J$17,"")</f>
        <v>0.55555555555555558</v>
      </c>
      <c r="F25" s="152">
        <f>IF('2. Enter scores'!K36&lt;&gt;"",'2. Enter scores'!K36/'2. Enter scores'!K$17,"")</f>
        <v>0.625</v>
      </c>
      <c r="G25" s="152">
        <f>IF('2. Enter scores'!L36&lt;&gt;"",'2. Enter scores'!L36/'2. Enter scores'!L$17,"")</f>
        <v>0.8</v>
      </c>
      <c r="H25" s="152">
        <f>IF('2. Enter scores'!M36&lt;&gt;"",'2. Enter scores'!M36/'2. Enter scores'!M$17,"")</f>
        <v>0.4</v>
      </c>
      <c r="I25" s="152">
        <f>IF('2. Enter scores'!N36&lt;&gt;"",'2. Enter scores'!N36/'2. Enter scores'!N$17,"")</f>
        <v>0.44444444444444442</v>
      </c>
      <c r="J25" s="152">
        <f>IF('2. Enter scores'!O36&lt;&gt;"",'2. Enter scores'!O36/'2. Enter scores'!O$17,"")</f>
        <v>0.7</v>
      </c>
      <c r="K25" s="152">
        <f>IF('2. Enter scores'!P36&lt;&gt;"",'2. Enter scores'!P36/'2. Enter scores'!P$17,"")</f>
        <v>0.5</v>
      </c>
      <c r="L25" s="152" t="str">
        <f>IF('2. Enter scores'!Q36&lt;&gt;"",'2. Enter scores'!Q36/'2. Enter scores'!Q$17,"")</f>
        <v/>
      </c>
      <c r="M25" s="152" t="str">
        <f>IF('2. Enter scores'!R36&lt;&gt;"",'2. Enter scores'!R36/'2. Enter scores'!R$17,"")</f>
        <v/>
      </c>
      <c r="N25" s="152" t="str">
        <f>IF('2. Enter scores'!S36&lt;&gt;"",'2. Enter scores'!S36/'2. Enter scores'!S$17,"")</f>
        <v/>
      </c>
      <c r="O25" s="152" t="str">
        <f>IF('2. Enter scores'!T36&lt;&gt;"",'2. Enter scores'!T36/'2. Enter scores'!T$17,"")</f>
        <v/>
      </c>
      <c r="P25" s="152" t="str">
        <f>IF('2. Enter scores'!U36&lt;&gt;"",'2. Enter scores'!U36/'2. Enter scores'!U$17,"")</f>
        <v/>
      </c>
      <c r="Q25" s="152" t="str">
        <f>IF('2. Enter scores'!V36&lt;&gt;"",'2. Enter scores'!V36/'2. Enter scores'!V$17,"")</f>
        <v/>
      </c>
      <c r="R25" s="152" t="str">
        <f>IF('2. Enter scores'!W36&lt;&gt;"",'2. Enter scores'!W36/'2. Enter scores'!W$17,"")</f>
        <v/>
      </c>
      <c r="S25" s="152" t="str">
        <f>IF('2. Enter scores'!X36&lt;&gt;"",'2. Enter scores'!X36/'2. Enter scores'!X$17,"")</f>
        <v/>
      </c>
      <c r="T25" s="152" t="str">
        <f>IF('2. Enter scores'!Y36&lt;&gt;"",'2. Enter scores'!Y36/'2. Enter scores'!Y$17,"")</f>
        <v/>
      </c>
      <c r="U25" s="152" t="str">
        <f>IF('2. Enter scores'!Z36&lt;&gt;"",'2. Enter scores'!Z36/'2. Enter scores'!Z$17,"")</f>
        <v/>
      </c>
      <c r="V25" s="152" t="str">
        <f>IF('2. Enter scores'!AA36&lt;&gt;"",'2. Enter scores'!AA36/'2. Enter scores'!AA$17,"")</f>
        <v/>
      </c>
      <c r="W25" s="152" t="str">
        <f>IF('2. Enter scores'!AB36&lt;&gt;"",'2. Enter scores'!AB36/'2. Enter scores'!AB$17,"")</f>
        <v/>
      </c>
      <c r="X25" s="152" t="str">
        <f>IF('2. Enter scores'!AC36&lt;&gt;"",'2. Enter scores'!AC36/'2. Enter scores'!AC$17,"")</f>
        <v/>
      </c>
      <c r="Y25" s="152" t="str">
        <f>IF('2. Enter scores'!AD36&lt;&gt;"",'2. Enter scores'!AD36/'2. Enter scores'!AD$17,"")</f>
        <v/>
      </c>
      <c r="Z25" s="152" t="str">
        <f>IF('2. Enter scores'!AE36&lt;&gt;"",'2. Enter scores'!AE36/'2. Enter scores'!AE$17,"")</f>
        <v/>
      </c>
      <c r="AA25" s="108">
        <v>1000</v>
      </c>
    </row>
    <row r="26" spans="1:27" x14ac:dyDescent="0.35">
      <c r="A26" s="151">
        <v>19</v>
      </c>
      <c r="B26" s="152">
        <f>IF('2. Enter scores'!G37&lt;&gt;"",'2. Enter scores'!G37/'2. Enter scores'!G$17,"")</f>
        <v>1</v>
      </c>
      <c r="C26" s="152">
        <f>IF('2. Enter scores'!H37&lt;&gt;"",'2. Enter scores'!H37/'2. Enter scores'!H$17,"")</f>
        <v>1</v>
      </c>
      <c r="D26" s="152">
        <f>IF('2. Enter scores'!I37&lt;&gt;"",'2. Enter scores'!I37/'2. Enter scores'!I$17,"")</f>
        <v>1</v>
      </c>
      <c r="E26" s="152">
        <f>IF('2. Enter scores'!J37&lt;&gt;"",'2. Enter scores'!J37/'2. Enter scores'!J$17,"")</f>
        <v>0.88888888888888884</v>
      </c>
      <c r="F26" s="152">
        <f>IF('2. Enter scores'!K37&lt;&gt;"",'2. Enter scores'!K37/'2. Enter scores'!K$17,"")</f>
        <v>1</v>
      </c>
      <c r="G26" s="152">
        <f>IF('2. Enter scores'!L37&lt;&gt;"",'2. Enter scores'!L37/'2. Enter scores'!L$17,"")</f>
        <v>1</v>
      </c>
      <c r="H26" s="152">
        <f>IF('2. Enter scores'!M37&lt;&gt;"",'2. Enter scores'!M37/'2. Enter scores'!M$17,"")</f>
        <v>0.8</v>
      </c>
      <c r="I26" s="152">
        <f>IF('2. Enter scores'!N37&lt;&gt;"",'2. Enter scores'!N37/'2. Enter scores'!N$17,"")</f>
        <v>1</v>
      </c>
      <c r="J26" s="152">
        <f>IF('2. Enter scores'!O37&lt;&gt;"",'2. Enter scores'!O37/'2. Enter scores'!O$17,"")</f>
        <v>1</v>
      </c>
      <c r="K26" s="152">
        <f>IF('2. Enter scores'!P37&lt;&gt;"",'2. Enter scores'!P37/'2. Enter scores'!P$17,"")</f>
        <v>0.3</v>
      </c>
      <c r="L26" s="152" t="str">
        <f>IF('2. Enter scores'!Q37&lt;&gt;"",'2. Enter scores'!Q37/'2. Enter scores'!Q$17,"")</f>
        <v/>
      </c>
      <c r="M26" s="152" t="str">
        <f>IF('2. Enter scores'!R37&lt;&gt;"",'2. Enter scores'!R37/'2. Enter scores'!R$17,"")</f>
        <v/>
      </c>
      <c r="N26" s="152" t="str">
        <f>IF('2. Enter scores'!S37&lt;&gt;"",'2. Enter scores'!S37/'2. Enter scores'!S$17,"")</f>
        <v/>
      </c>
      <c r="O26" s="152" t="str">
        <f>IF('2. Enter scores'!T37&lt;&gt;"",'2. Enter scores'!T37/'2. Enter scores'!T$17,"")</f>
        <v/>
      </c>
      <c r="P26" s="152" t="str">
        <f>IF('2. Enter scores'!U37&lt;&gt;"",'2. Enter scores'!U37/'2. Enter scores'!U$17,"")</f>
        <v/>
      </c>
      <c r="Q26" s="152" t="str">
        <f>IF('2. Enter scores'!V37&lt;&gt;"",'2. Enter scores'!V37/'2. Enter scores'!V$17,"")</f>
        <v/>
      </c>
      <c r="R26" s="152" t="str">
        <f>IF('2. Enter scores'!W37&lt;&gt;"",'2. Enter scores'!W37/'2. Enter scores'!W$17,"")</f>
        <v/>
      </c>
      <c r="S26" s="152" t="str">
        <f>IF('2. Enter scores'!X37&lt;&gt;"",'2. Enter scores'!X37/'2. Enter scores'!X$17,"")</f>
        <v/>
      </c>
      <c r="T26" s="152" t="str">
        <f>IF('2. Enter scores'!Y37&lt;&gt;"",'2. Enter scores'!Y37/'2. Enter scores'!Y$17,"")</f>
        <v/>
      </c>
      <c r="U26" s="152" t="str">
        <f>IF('2. Enter scores'!Z37&lt;&gt;"",'2. Enter scores'!Z37/'2. Enter scores'!Z$17,"")</f>
        <v/>
      </c>
      <c r="V26" s="152" t="str">
        <f>IF('2. Enter scores'!AA37&lt;&gt;"",'2. Enter scores'!AA37/'2. Enter scores'!AA$17,"")</f>
        <v/>
      </c>
      <c r="W26" s="152" t="str">
        <f>IF('2. Enter scores'!AB37&lt;&gt;"",'2. Enter scores'!AB37/'2. Enter scores'!AB$17,"")</f>
        <v/>
      </c>
      <c r="X26" s="152" t="str">
        <f>IF('2. Enter scores'!AC37&lt;&gt;"",'2. Enter scores'!AC37/'2. Enter scores'!AC$17,"")</f>
        <v/>
      </c>
      <c r="Y26" s="152" t="str">
        <f>IF('2. Enter scores'!AD37&lt;&gt;"",'2. Enter scores'!AD37/'2. Enter scores'!AD$17,"")</f>
        <v/>
      </c>
      <c r="Z26" s="152" t="str">
        <f>IF('2. Enter scores'!AE37&lt;&gt;"",'2. Enter scores'!AE37/'2. Enter scores'!AE$17,"")</f>
        <v/>
      </c>
      <c r="AA26" s="108">
        <v>1000</v>
      </c>
    </row>
    <row r="27" spans="1:27" x14ac:dyDescent="0.35">
      <c r="A27" s="151">
        <v>20</v>
      </c>
      <c r="B27" s="152">
        <f>IF('2. Enter scores'!G38&lt;&gt;"",'2. Enter scores'!G38/'2. Enter scores'!G$17,"")</f>
        <v>1</v>
      </c>
      <c r="C27" s="152">
        <f>IF('2. Enter scores'!H38&lt;&gt;"",'2. Enter scores'!H38/'2. Enter scores'!H$17,"")</f>
        <v>1</v>
      </c>
      <c r="D27" s="152">
        <f>IF('2. Enter scores'!I38&lt;&gt;"",'2. Enter scores'!I38/'2. Enter scores'!I$17,"")</f>
        <v>1</v>
      </c>
      <c r="E27" s="152">
        <f>IF('2. Enter scores'!J38&lt;&gt;"",'2. Enter scores'!J38/'2. Enter scores'!J$17,"")</f>
        <v>0.55555555555555558</v>
      </c>
      <c r="F27" s="152">
        <f>IF('2. Enter scores'!K38&lt;&gt;"",'2. Enter scores'!K38/'2. Enter scores'!K$17,"")</f>
        <v>0.875</v>
      </c>
      <c r="G27" s="152">
        <f>IF('2. Enter scores'!L38&lt;&gt;"",'2. Enter scores'!L38/'2. Enter scores'!L$17,"")</f>
        <v>0.8</v>
      </c>
      <c r="H27" s="152">
        <f>IF('2. Enter scores'!M38&lt;&gt;"",'2. Enter scores'!M38/'2. Enter scores'!M$17,"")</f>
        <v>0.7</v>
      </c>
      <c r="I27" s="152">
        <f>IF('2. Enter scores'!N38&lt;&gt;"",'2. Enter scores'!N38/'2. Enter scores'!N$17,"")</f>
        <v>0.66666666666666663</v>
      </c>
      <c r="J27" s="152">
        <f>IF('2. Enter scores'!O38&lt;&gt;"",'2. Enter scores'!O38/'2. Enter scores'!O$17,"")</f>
        <v>0.6</v>
      </c>
      <c r="K27" s="152">
        <f>IF('2. Enter scores'!P38&lt;&gt;"",'2. Enter scores'!P38/'2. Enter scores'!P$17,"")</f>
        <v>0.2</v>
      </c>
      <c r="L27" s="152" t="str">
        <f>IF('2. Enter scores'!Q38&lt;&gt;"",'2. Enter scores'!Q38/'2. Enter scores'!Q$17,"")</f>
        <v/>
      </c>
      <c r="M27" s="152" t="str">
        <f>IF('2. Enter scores'!R38&lt;&gt;"",'2. Enter scores'!R38/'2. Enter scores'!R$17,"")</f>
        <v/>
      </c>
      <c r="N27" s="152" t="str">
        <f>IF('2. Enter scores'!S38&lt;&gt;"",'2. Enter scores'!S38/'2. Enter scores'!S$17,"")</f>
        <v/>
      </c>
      <c r="O27" s="152" t="str">
        <f>IF('2. Enter scores'!T38&lt;&gt;"",'2. Enter scores'!T38/'2. Enter scores'!T$17,"")</f>
        <v/>
      </c>
      <c r="P27" s="152" t="str">
        <f>IF('2. Enter scores'!U38&lt;&gt;"",'2. Enter scores'!U38/'2. Enter scores'!U$17,"")</f>
        <v/>
      </c>
      <c r="Q27" s="152" t="str">
        <f>IF('2. Enter scores'!V38&lt;&gt;"",'2. Enter scores'!V38/'2. Enter scores'!V$17,"")</f>
        <v/>
      </c>
      <c r="R27" s="152" t="str">
        <f>IF('2. Enter scores'!W38&lt;&gt;"",'2. Enter scores'!W38/'2. Enter scores'!W$17,"")</f>
        <v/>
      </c>
      <c r="S27" s="152" t="str">
        <f>IF('2. Enter scores'!X38&lt;&gt;"",'2. Enter scores'!X38/'2. Enter scores'!X$17,"")</f>
        <v/>
      </c>
      <c r="T27" s="152" t="str">
        <f>IF('2. Enter scores'!Y38&lt;&gt;"",'2. Enter scores'!Y38/'2. Enter scores'!Y$17,"")</f>
        <v/>
      </c>
      <c r="U27" s="152" t="str">
        <f>IF('2. Enter scores'!Z38&lt;&gt;"",'2. Enter scores'!Z38/'2. Enter scores'!Z$17,"")</f>
        <v/>
      </c>
      <c r="V27" s="152" t="str">
        <f>IF('2. Enter scores'!AA38&lt;&gt;"",'2. Enter scores'!AA38/'2. Enter scores'!AA$17,"")</f>
        <v/>
      </c>
      <c r="W27" s="152" t="str">
        <f>IF('2. Enter scores'!AB38&lt;&gt;"",'2. Enter scores'!AB38/'2. Enter scores'!AB$17,"")</f>
        <v/>
      </c>
      <c r="X27" s="152" t="str">
        <f>IF('2. Enter scores'!AC38&lt;&gt;"",'2. Enter scores'!AC38/'2. Enter scores'!AC$17,"")</f>
        <v/>
      </c>
      <c r="Y27" s="152" t="str">
        <f>IF('2. Enter scores'!AD38&lt;&gt;"",'2. Enter scores'!AD38/'2. Enter scores'!AD$17,"")</f>
        <v/>
      </c>
      <c r="Z27" s="152" t="str">
        <f>IF('2. Enter scores'!AE38&lt;&gt;"",'2. Enter scores'!AE38/'2. Enter scores'!AE$17,"")</f>
        <v/>
      </c>
      <c r="AA27" s="108">
        <v>1000</v>
      </c>
    </row>
    <row r="28" spans="1:27" x14ac:dyDescent="0.35">
      <c r="A28" s="151">
        <v>21</v>
      </c>
      <c r="B28" s="152">
        <f>IF('2. Enter scores'!G39&lt;&gt;"",'2. Enter scores'!G39/'2. Enter scores'!G$17,"")</f>
        <v>1</v>
      </c>
      <c r="C28" s="152">
        <f>IF('2. Enter scores'!H39&lt;&gt;"",'2. Enter scores'!H39/'2. Enter scores'!H$17,"")</f>
        <v>0.5714285714285714</v>
      </c>
      <c r="D28" s="152">
        <f>IF('2. Enter scores'!I39&lt;&gt;"",'2. Enter scores'!I39/'2. Enter scores'!I$17,"")</f>
        <v>1</v>
      </c>
      <c r="E28" s="152">
        <f>IF('2. Enter scores'!J39&lt;&gt;"",'2. Enter scores'!J39/'2. Enter scores'!J$17,"")</f>
        <v>0.88888888888888884</v>
      </c>
      <c r="F28" s="152">
        <f>IF('2. Enter scores'!K39&lt;&gt;"",'2. Enter scores'!K39/'2. Enter scores'!K$17,"")</f>
        <v>0.875</v>
      </c>
      <c r="G28" s="152">
        <f>IF('2. Enter scores'!L39&lt;&gt;"",'2. Enter scores'!L39/'2. Enter scores'!L$17,"")</f>
        <v>0.9</v>
      </c>
      <c r="H28" s="152">
        <f>IF('2. Enter scores'!M39&lt;&gt;"",'2. Enter scores'!M39/'2. Enter scores'!M$17,"")</f>
        <v>0.8</v>
      </c>
      <c r="I28" s="152">
        <f>IF('2. Enter scores'!N39&lt;&gt;"",'2. Enter scores'!N39/'2. Enter scores'!N$17,"")</f>
        <v>0.88888888888888884</v>
      </c>
      <c r="J28" s="152">
        <f>IF('2. Enter scores'!O39&lt;&gt;"",'2. Enter scores'!O39/'2. Enter scores'!O$17,"")</f>
        <v>0.6</v>
      </c>
      <c r="K28" s="152">
        <f>IF('2. Enter scores'!P39&lt;&gt;"",'2. Enter scores'!P39/'2. Enter scores'!P$17,"")</f>
        <v>0.5</v>
      </c>
      <c r="L28" s="152" t="str">
        <f>IF('2. Enter scores'!Q39&lt;&gt;"",'2. Enter scores'!Q39/'2. Enter scores'!Q$17,"")</f>
        <v/>
      </c>
      <c r="M28" s="152" t="str">
        <f>IF('2. Enter scores'!R39&lt;&gt;"",'2. Enter scores'!R39/'2. Enter scores'!R$17,"")</f>
        <v/>
      </c>
      <c r="N28" s="152" t="str">
        <f>IF('2. Enter scores'!S39&lt;&gt;"",'2. Enter scores'!S39/'2. Enter scores'!S$17,"")</f>
        <v/>
      </c>
      <c r="O28" s="152" t="str">
        <f>IF('2. Enter scores'!T39&lt;&gt;"",'2. Enter scores'!T39/'2. Enter scores'!T$17,"")</f>
        <v/>
      </c>
      <c r="P28" s="152" t="str">
        <f>IF('2. Enter scores'!U39&lt;&gt;"",'2. Enter scores'!U39/'2. Enter scores'!U$17,"")</f>
        <v/>
      </c>
      <c r="Q28" s="152" t="str">
        <f>IF('2. Enter scores'!V39&lt;&gt;"",'2. Enter scores'!V39/'2. Enter scores'!V$17,"")</f>
        <v/>
      </c>
      <c r="R28" s="152" t="str">
        <f>IF('2. Enter scores'!W39&lt;&gt;"",'2. Enter scores'!W39/'2. Enter scores'!W$17,"")</f>
        <v/>
      </c>
      <c r="S28" s="152" t="str">
        <f>IF('2. Enter scores'!X39&lt;&gt;"",'2. Enter scores'!X39/'2. Enter scores'!X$17,"")</f>
        <v/>
      </c>
      <c r="T28" s="152" t="str">
        <f>IF('2. Enter scores'!Y39&lt;&gt;"",'2. Enter scores'!Y39/'2. Enter scores'!Y$17,"")</f>
        <v/>
      </c>
      <c r="U28" s="152" t="str">
        <f>IF('2. Enter scores'!Z39&lt;&gt;"",'2. Enter scores'!Z39/'2. Enter scores'!Z$17,"")</f>
        <v/>
      </c>
      <c r="V28" s="152" t="str">
        <f>IF('2. Enter scores'!AA39&lt;&gt;"",'2. Enter scores'!AA39/'2. Enter scores'!AA$17,"")</f>
        <v/>
      </c>
      <c r="W28" s="152" t="str">
        <f>IF('2. Enter scores'!AB39&lt;&gt;"",'2. Enter scores'!AB39/'2. Enter scores'!AB$17,"")</f>
        <v/>
      </c>
      <c r="X28" s="152" t="str">
        <f>IF('2. Enter scores'!AC39&lt;&gt;"",'2. Enter scores'!AC39/'2. Enter scores'!AC$17,"")</f>
        <v/>
      </c>
      <c r="Y28" s="152" t="str">
        <f>IF('2. Enter scores'!AD39&lt;&gt;"",'2. Enter scores'!AD39/'2. Enter scores'!AD$17,"")</f>
        <v/>
      </c>
      <c r="Z28" s="152" t="str">
        <f>IF('2. Enter scores'!AE39&lt;&gt;"",'2. Enter scores'!AE39/'2. Enter scores'!AE$17,"")</f>
        <v/>
      </c>
      <c r="AA28" s="108">
        <v>1000</v>
      </c>
    </row>
    <row r="29" spans="1:27" x14ac:dyDescent="0.35">
      <c r="A29" s="151">
        <v>22</v>
      </c>
      <c r="B29" s="152">
        <f>IF('2. Enter scores'!G40&lt;&gt;"",'2. Enter scores'!G40/'2. Enter scores'!G$17,"")</f>
        <v>0.6</v>
      </c>
      <c r="C29" s="152">
        <f>IF('2. Enter scores'!H40&lt;&gt;"",'2. Enter scores'!H40/'2. Enter scores'!H$17,"")</f>
        <v>1</v>
      </c>
      <c r="D29" s="152">
        <f>IF('2. Enter scores'!I40&lt;&gt;"",'2. Enter scores'!I40/'2. Enter scores'!I$17,"")</f>
        <v>1</v>
      </c>
      <c r="E29" s="152">
        <f>IF('2. Enter scores'!J40&lt;&gt;"",'2. Enter scores'!J40/'2. Enter scores'!J$17,"")</f>
        <v>0.88888888888888884</v>
      </c>
      <c r="F29" s="152">
        <f>IF('2. Enter scores'!K40&lt;&gt;"",'2. Enter scores'!K40/'2. Enter scores'!K$17,"")</f>
        <v>0.875</v>
      </c>
      <c r="G29" s="152">
        <f>IF('2. Enter scores'!L40&lt;&gt;"",'2. Enter scores'!L40/'2. Enter scores'!L$17,"")</f>
        <v>0.8</v>
      </c>
      <c r="H29" s="152">
        <f>IF('2. Enter scores'!M40&lt;&gt;"",'2. Enter scores'!M40/'2. Enter scores'!M$17,"")</f>
        <v>0.9</v>
      </c>
      <c r="I29" s="152">
        <f>IF('2. Enter scores'!N40&lt;&gt;"",'2. Enter scores'!N40/'2. Enter scores'!N$17,"")</f>
        <v>0.44444444444444442</v>
      </c>
      <c r="J29" s="152">
        <f>IF('2. Enter scores'!O40&lt;&gt;"",'2. Enter scores'!O40/'2. Enter scores'!O$17,"")</f>
        <v>0.5</v>
      </c>
      <c r="K29" s="152">
        <f>IF('2. Enter scores'!P40&lt;&gt;"",'2. Enter scores'!P40/'2. Enter scores'!P$17,"")</f>
        <v>0.3</v>
      </c>
      <c r="L29" s="152" t="str">
        <f>IF('2. Enter scores'!Q40&lt;&gt;"",'2. Enter scores'!Q40/'2. Enter scores'!Q$17,"")</f>
        <v/>
      </c>
      <c r="M29" s="152" t="str">
        <f>IF('2. Enter scores'!R40&lt;&gt;"",'2. Enter scores'!R40/'2. Enter scores'!R$17,"")</f>
        <v/>
      </c>
      <c r="N29" s="152" t="str">
        <f>IF('2. Enter scores'!S40&lt;&gt;"",'2. Enter scores'!S40/'2. Enter scores'!S$17,"")</f>
        <v/>
      </c>
      <c r="O29" s="152" t="str">
        <f>IF('2. Enter scores'!T40&lt;&gt;"",'2. Enter scores'!T40/'2. Enter scores'!T$17,"")</f>
        <v/>
      </c>
      <c r="P29" s="152" t="str">
        <f>IF('2. Enter scores'!U40&lt;&gt;"",'2. Enter scores'!U40/'2. Enter scores'!U$17,"")</f>
        <v/>
      </c>
      <c r="Q29" s="152" t="str">
        <f>IF('2. Enter scores'!V40&lt;&gt;"",'2. Enter scores'!V40/'2. Enter scores'!V$17,"")</f>
        <v/>
      </c>
      <c r="R29" s="152" t="str">
        <f>IF('2. Enter scores'!W40&lt;&gt;"",'2. Enter scores'!W40/'2. Enter scores'!W$17,"")</f>
        <v/>
      </c>
      <c r="S29" s="152" t="str">
        <f>IF('2. Enter scores'!X40&lt;&gt;"",'2. Enter scores'!X40/'2. Enter scores'!X$17,"")</f>
        <v/>
      </c>
      <c r="T29" s="152" t="str">
        <f>IF('2. Enter scores'!Y40&lt;&gt;"",'2. Enter scores'!Y40/'2. Enter scores'!Y$17,"")</f>
        <v/>
      </c>
      <c r="U29" s="152" t="str">
        <f>IF('2. Enter scores'!Z40&lt;&gt;"",'2. Enter scores'!Z40/'2. Enter scores'!Z$17,"")</f>
        <v/>
      </c>
      <c r="V29" s="152" t="str">
        <f>IF('2. Enter scores'!AA40&lt;&gt;"",'2. Enter scores'!AA40/'2. Enter scores'!AA$17,"")</f>
        <v/>
      </c>
      <c r="W29" s="152" t="str">
        <f>IF('2. Enter scores'!AB40&lt;&gt;"",'2. Enter scores'!AB40/'2. Enter scores'!AB$17,"")</f>
        <v/>
      </c>
      <c r="X29" s="152" t="str">
        <f>IF('2. Enter scores'!AC40&lt;&gt;"",'2. Enter scores'!AC40/'2. Enter scores'!AC$17,"")</f>
        <v/>
      </c>
      <c r="Y29" s="152" t="str">
        <f>IF('2. Enter scores'!AD40&lt;&gt;"",'2. Enter scores'!AD40/'2. Enter scores'!AD$17,"")</f>
        <v/>
      </c>
      <c r="Z29" s="152" t="str">
        <f>IF('2. Enter scores'!AE40&lt;&gt;"",'2. Enter scores'!AE40/'2. Enter scores'!AE$17,"")</f>
        <v/>
      </c>
      <c r="AA29" s="108">
        <v>1000</v>
      </c>
    </row>
    <row r="30" spans="1:27" x14ac:dyDescent="0.35">
      <c r="A30" s="151">
        <v>23</v>
      </c>
      <c r="B30" s="152">
        <f>IF('2. Enter scores'!G41&lt;&gt;"",'2. Enter scores'!G41/'2. Enter scores'!G$17,"")</f>
        <v>0.5</v>
      </c>
      <c r="C30" s="152">
        <f>IF('2. Enter scores'!H41&lt;&gt;"",'2. Enter scores'!H41/'2. Enter scores'!H$17,"")</f>
        <v>1</v>
      </c>
      <c r="D30" s="152">
        <f>IF('2. Enter scores'!I41&lt;&gt;"",'2. Enter scores'!I41/'2. Enter scores'!I$17,"")</f>
        <v>0.6</v>
      </c>
      <c r="E30" s="152">
        <f>IF('2. Enter scores'!J41&lt;&gt;"",'2. Enter scores'!J41/'2. Enter scores'!J$17,"")</f>
        <v>0.55555555555555558</v>
      </c>
      <c r="F30" s="152">
        <f>IF('2. Enter scores'!K41&lt;&gt;"",'2. Enter scores'!K41/'2. Enter scores'!K$17,"")</f>
        <v>0.625</v>
      </c>
      <c r="G30" s="152">
        <f>IF('2. Enter scores'!L41&lt;&gt;"",'2. Enter scores'!L41/'2. Enter scores'!L$17,"")</f>
        <v>0.1</v>
      </c>
      <c r="H30" s="152">
        <f>IF('2. Enter scores'!M41&lt;&gt;"",'2. Enter scores'!M41/'2. Enter scores'!M$17,"")</f>
        <v>0.7</v>
      </c>
      <c r="I30" s="152">
        <f>IF('2. Enter scores'!N41&lt;&gt;"",'2. Enter scores'!N41/'2. Enter scores'!N$17,"")</f>
        <v>0.77777777777777779</v>
      </c>
      <c r="J30" s="152">
        <f>IF('2. Enter scores'!O41&lt;&gt;"",'2. Enter scores'!O41/'2. Enter scores'!O$17,"")</f>
        <v>1</v>
      </c>
      <c r="K30" s="152">
        <f>IF('2. Enter scores'!P41&lt;&gt;"",'2. Enter scores'!P41/'2. Enter scores'!P$17,"")</f>
        <v>0.2</v>
      </c>
      <c r="L30" s="152" t="str">
        <f>IF('2. Enter scores'!Q41&lt;&gt;"",'2. Enter scores'!Q41/'2. Enter scores'!Q$17,"")</f>
        <v/>
      </c>
      <c r="M30" s="152" t="str">
        <f>IF('2. Enter scores'!R41&lt;&gt;"",'2. Enter scores'!R41/'2. Enter scores'!R$17,"")</f>
        <v/>
      </c>
      <c r="N30" s="152" t="str">
        <f>IF('2. Enter scores'!S41&lt;&gt;"",'2. Enter scores'!S41/'2. Enter scores'!S$17,"")</f>
        <v/>
      </c>
      <c r="O30" s="152" t="str">
        <f>IF('2. Enter scores'!T41&lt;&gt;"",'2. Enter scores'!T41/'2. Enter scores'!T$17,"")</f>
        <v/>
      </c>
      <c r="P30" s="152" t="str">
        <f>IF('2. Enter scores'!U41&lt;&gt;"",'2. Enter scores'!U41/'2. Enter scores'!U$17,"")</f>
        <v/>
      </c>
      <c r="Q30" s="152" t="str">
        <f>IF('2. Enter scores'!V41&lt;&gt;"",'2. Enter scores'!V41/'2. Enter scores'!V$17,"")</f>
        <v/>
      </c>
      <c r="R30" s="152" t="str">
        <f>IF('2. Enter scores'!W41&lt;&gt;"",'2. Enter scores'!W41/'2. Enter scores'!W$17,"")</f>
        <v/>
      </c>
      <c r="S30" s="152" t="str">
        <f>IF('2. Enter scores'!X41&lt;&gt;"",'2. Enter scores'!X41/'2. Enter scores'!X$17,"")</f>
        <v/>
      </c>
      <c r="T30" s="152" t="str">
        <f>IF('2. Enter scores'!Y41&lt;&gt;"",'2. Enter scores'!Y41/'2. Enter scores'!Y$17,"")</f>
        <v/>
      </c>
      <c r="U30" s="152" t="str">
        <f>IF('2. Enter scores'!Z41&lt;&gt;"",'2. Enter scores'!Z41/'2. Enter scores'!Z$17,"")</f>
        <v/>
      </c>
      <c r="V30" s="152" t="str">
        <f>IF('2. Enter scores'!AA41&lt;&gt;"",'2. Enter scores'!AA41/'2. Enter scores'!AA$17,"")</f>
        <v/>
      </c>
      <c r="W30" s="152" t="str">
        <f>IF('2. Enter scores'!AB41&lt;&gt;"",'2. Enter scores'!AB41/'2. Enter scores'!AB$17,"")</f>
        <v/>
      </c>
      <c r="X30" s="152" t="str">
        <f>IF('2. Enter scores'!AC41&lt;&gt;"",'2. Enter scores'!AC41/'2. Enter scores'!AC$17,"")</f>
        <v/>
      </c>
      <c r="Y30" s="152" t="str">
        <f>IF('2. Enter scores'!AD41&lt;&gt;"",'2. Enter scores'!AD41/'2. Enter scores'!AD$17,"")</f>
        <v/>
      </c>
      <c r="Z30" s="152" t="str">
        <f>IF('2. Enter scores'!AE41&lt;&gt;"",'2. Enter scores'!AE41/'2. Enter scores'!AE$17,"")</f>
        <v/>
      </c>
      <c r="AA30" s="108">
        <v>1000</v>
      </c>
    </row>
    <row r="31" spans="1:27" x14ac:dyDescent="0.35">
      <c r="A31" s="151" t="s">
        <v>137</v>
      </c>
      <c r="B31" s="152">
        <f>IF('2. Enter scores'!G42&lt;&gt;"",'2. Enter scores'!G42/'2. Enter scores'!G$17,"")</f>
        <v>0.9</v>
      </c>
      <c r="C31" s="152">
        <f>IF('2. Enter scores'!H42&lt;&gt;"",'2. Enter scores'!H42/'2. Enter scores'!H$17,"")</f>
        <v>0.14285714285714285</v>
      </c>
      <c r="D31" s="152">
        <f>IF('2. Enter scores'!I42&lt;&gt;"",'2. Enter scores'!I42/'2. Enter scores'!I$17,"")</f>
        <v>0.6</v>
      </c>
      <c r="E31" s="152">
        <f>IF('2. Enter scores'!J42&lt;&gt;"",'2. Enter scores'!J42/'2. Enter scores'!J$17,"")</f>
        <v>0.44444444444444442</v>
      </c>
      <c r="F31" s="152">
        <f>IF('2. Enter scores'!K42&lt;&gt;"",'2. Enter scores'!K42/'2. Enter scores'!K$17,"")</f>
        <v>0.875</v>
      </c>
      <c r="G31" s="152">
        <f>IF('2. Enter scores'!L42&lt;&gt;"",'2. Enter scores'!L42/'2. Enter scores'!L$17,"")</f>
        <v>0.5</v>
      </c>
      <c r="H31" s="152">
        <f>IF('2. Enter scores'!M42&lt;&gt;"",'2. Enter scores'!M42/'2. Enter scores'!M$17,"")</f>
        <v>0.2</v>
      </c>
      <c r="I31" s="152">
        <f>IF('2. Enter scores'!N42&lt;&gt;"",'2. Enter scores'!N42/'2. Enter scores'!N$17,"")</f>
        <v>0.22222222222222221</v>
      </c>
      <c r="J31" s="152">
        <f>IF('2. Enter scores'!O42&lt;&gt;"",'2. Enter scores'!O42/'2. Enter scores'!O$17,"")</f>
        <v>0.4</v>
      </c>
      <c r="K31" s="152">
        <f>IF('2. Enter scores'!P42&lt;&gt;"",'2. Enter scores'!P42/'2. Enter scores'!P$17,"")</f>
        <v>0.1</v>
      </c>
      <c r="L31" s="152" t="str">
        <f>IF('2. Enter scores'!Q42&lt;&gt;"",'2. Enter scores'!Q42/'2. Enter scores'!Q$17,"")</f>
        <v/>
      </c>
      <c r="M31" s="152" t="str">
        <f>IF('2. Enter scores'!R42&lt;&gt;"",'2. Enter scores'!R42/'2. Enter scores'!R$17,"")</f>
        <v/>
      </c>
      <c r="N31" s="152" t="str">
        <f>IF('2. Enter scores'!S42&lt;&gt;"",'2. Enter scores'!S42/'2. Enter scores'!S$17,"")</f>
        <v/>
      </c>
      <c r="O31" s="152" t="str">
        <f>IF('2. Enter scores'!T42&lt;&gt;"",'2. Enter scores'!T42/'2. Enter scores'!T$17,"")</f>
        <v/>
      </c>
      <c r="P31" s="152" t="str">
        <f>IF('2. Enter scores'!U42&lt;&gt;"",'2. Enter scores'!U42/'2. Enter scores'!U$17,"")</f>
        <v/>
      </c>
      <c r="Q31" s="152" t="str">
        <f>IF('2. Enter scores'!V42&lt;&gt;"",'2. Enter scores'!V42/'2. Enter scores'!V$17,"")</f>
        <v/>
      </c>
      <c r="R31" s="152" t="str">
        <f>IF('2. Enter scores'!W42&lt;&gt;"",'2. Enter scores'!W42/'2. Enter scores'!W$17,"")</f>
        <v/>
      </c>
      <c r="S31" s="152" t="str">
        <f>IF('2. Enter scores'!X42&lt;&gt;"",'2. Enter scores'!X42/'2. Enter scores'!X$17,"")</f>
        <v/>
      </c>
      <c r="T31" s="152" t="str">
        <f>IF('2. Enter scores'!Y42&lt;&gt;"",'2. Enter scores'!Y42/'2. Enter scores'!Y$17,"")</f>
        <v/>
      </c>
      <c r="U31" s="152" t="str">
        <f>IF('2. Enter scores'!Z42&lt;&gt;"",'2. Enter scores'!Z42/'2. Enter scores'!Z$17,"")</f>
        <v/>
      </c>
      <c r="V31" s="152" t="str">
        <f>IF('2. Enter scores'!AA42&lt;&gt;"",'2. Enter scores'!AA42/'2. Enter scores'!AA$17,"")</f>
        <v/>
      </c>
      <c r="W31" s="152" t="str">
        <f>IF('2. Enter scores'!AB42&lt;&gt;"",'2. Enter scores'!AB42/'2. Enter scores'!AB$17,"")</f>
        <v/>
      </c>
      <c r="X31" s="152" t="str">
        <f>IF('2. Enter scores'!AC42&lt;&gt;"",'2. Enter scores'!AC42/'2. Enter scores'!AC$17,"")</f>
        <v/>
      </c>
      <c r="Y31" s="152" t="str">
        <f>IF('2. Enter scores'!AD42&lt;&gt;"",'2. Enter scores'!AD42/'2. Enter scores'!AD$17,"")</f>
        <v/>
      </c>
      <c r="Z31" s="152" t="str">
        <f>IF('2. Enter scores'!AE42&lt;&gt;"",'2. Enter scores'!AE42/'2. Enter scores'!AE$17,"")</f>
        <v/>
      </c>
      <c r="AA31" s="108">
        <v>1000</v>
      </c>
    </row>
    <row r="32" spans="1:27" x14ac:dyDescent="0.35">
      <c r="A32" s="151" t="s">
        <v>137</v>
      </c>
      <c r="B32" s="152">
        <f>IF('2. Enter scores'!G43&lt;&gt;"",'2. Enter scores'!G43/'2. Enter scores'!G$17,"")</f>
        <v>1</v>
      </c>
      <c r="C32" s="152">
        <f>IF('2. Enter scores'!H43&lt;&gt;"",'2. Enter scores'!H43/'2. Enter scores'!H$17,"")</f>
        <v>0.8571428571428571</v>
      </c>
      <c r="D32" s="152">
        <f>IF('2. Enter scores'!I43&lt;&gt;"",'2. Enter scores'!I43/'2. Enter scores'!I$17,"")</f>
        <v>1</v>
      </c>
      <c r="E32" s="152">
        <f>IF('2. Enter scores'!J43&lt;&gt;"",'2. Enter scores'!J43/'2. Enter scores'!J$17,"")</f>
        <v>0.88888888888888884</v>
      </c>
      <c r="F32" s="152">
        <f>IF('2. Enter scores'!K43&lt;&gt;"",'2. Enter scores'!K43/'2. Enter scores'!K$17,"")</f>
        <v>0.625</v>
      </c>
      <c r="G32" s="152">
        <f>IF('2. Enter scores'!L43&lt;&gt;"",'2. Enter scores'!L43/'2. Enter scores'!L$17,"")</f>
        <v>1</v>
      </c>
      <c r="H32" s="152">
        <f>IF('2. Enter scores'!M43&lt;&gt;"",'2. Enter scores'!M43/'2. Enter scores'!M$17,"")</f>
        <v>1</v>
      </c>
      <c r="I32" s="152">
        <f>IF('2. Enter scores'!N43&lt;&gt;"",'2. Enter scores'!N43/'2. Enter scores'!N$17,"")</f>
        <v>0.77777777777777779</v>
      </c>
      <c r="J32" s="152">
        <f>IF('2. Enter scores'!O43&lt;&gt;"",'2. Enter scores'!O43/'2. Enter scores'!O$17,"")</f>
        <v>1</v>
      </c>
      <c r="K32" s="152">
        <f>IF('2. Enter scores'!P43&lt;&gt;"",'2. Enter scores'!P43/'2. Enter scores'!P$17,"")</f>
        <v>0.7</v>
      </c>
      <c r="L32" s="152" t="str">
        <f>IF('2. Enter scores'!Q43&lt;&gt;"",'2. Enter scores'!Q43/'2. Enter scores'!Q$17,"")</f>
        <v/>
      </c>
      <c r="M32" s="152" t="str">
        <f>IF('2. Enter scores'!R43&lt;&gt;"",'2. Enter scores'!R43/'2. Enter scores'!R$17,"")</f>
        <v/>
      </c>
      <c r="N32" s="152" t="str">
        <f>IF('2. Enter scores'!S43&lt;&gt;"",'2. Enter scores'!S43/'2. Enter scores'!S$17,"")</f>
        <v/>
      </c>
      <c r="O32" s="152" t="str">
        <f>IF('2. Enter scores'!T43&lt;&gt;"",'2. Enter scores'!T43/'2. Enter scores'!T$17,"")</f>
        <v/>
      </c>
      <c r="P32" s="152" t="str">
        <f>IF('2. Enter scores'!U43&lt;&gt;"",'2. Enter scores'!U43/'2. Enter scores'!U$17,"")</f>
        <v/>
      </c>
      <c r="Q32" s="152" t="str">
        <f>IF('2. Enter scores'!V43&lt;&gt;"",'2. Enter scores'!V43/'2. Enter scores'!V$17,"")</f>
        <v/>
      </c>
      <c r="R32" s="152" t="str">
        <f>IF('2. Enter scores'!W43&lt;&gt;"",'2. Enter scores'!W43/'2. Enter scores'!W$17,"")</f>
        <v/>
      </c>
      <c r="S32" s="152" t="str">
        <f>IF('2. Enter scores'!X43&lt;&gt;"",'2. Enter scores'!X43/'2. Enter scores'!X$17,"")</f>
        <v/>
      </c>
      <c r="T32" s="152" t="str">
        <f>IF('2. Enter scores'!Y43&lt;&gt;"",'2. Enter scores'!Y43/'2. Enter scores'!Y$17,"")</f>
        <v/>
      </c>
      <c r="U32" s="152" t="str">
        <f>IF('2. Enter scores'!Z43&lt;&gt;"",'2. Enter scores'!Z43/'2. Enter scores'!Z$17,"")</f>
        <v/>
      </c>
      <c r="V32" s="152" t="str">
        <f>IF('2. Enter scores'!AA43&lt;&gt;"",'2. Enter scores'!AA43/'2. Enter scores'!AA$17,"")</f>
        <v/>
      </c>
      <c r="W32" s="152" t="str">
        <f>IF('2. Enter scores'!AB43&lt;&gt;"",'2. Enter scores'!AB43/'2. Enter scores'!AB$17,"")</f>
        <v/>
      </c>
      <c r="X32" s="152" t="str">
        <f>IF('2. Enter scores'!AC43&lt;&gt;"",'2. Enter scores'!AC43/'2. Enter scores'!AC$17,"")</f>
        <v/>
      </c>
      <c r="Y32" s="152" t="str">
        <f>IF('2. Enter scores'!AD43&lt;&gt;"",'2. Enter scores'!AD43/'2. Enter scores'!AD$17,"")</f>
        <v/>
      </c>
      <c r="Z32" s="152" t="str">
        <f>IF('2. Enter scores'!AE43&lt;&gt;"",'2. Enter scores'!AE43/'2. Enter scores'!AE$17,"")</f>
        <v/>
      </c>
      <c r="AA32" s="108">
        <v>1000</v>
      </c>
    </row>
    <row r="33" spans="1:27" x14ac:dyDescent="0.35">
      <c r="A33" s="151" t="s">
        <v>137</v>
      </c>
      <c r="B33" s="152">
        <f>IF('2. Enter scores'!G44&lt;&gt;"",'2. Enter scores'!G44/'2. Enter scores'!G$17,"")</f>
        <v>0.8</v>
      </c>
      <c r="C33" s="152">
        <f>IF('2. Enter scores'!H44&lt;&gt;"",'2. Enter scores'!H44/'2. Enter scores'!H$17,"")</f>
        <v>1</v>
      </c>
      <c r="D33" s="152">
        <f>IF('2. Enter scores'!I44&lt;&gt;"",'2. Enter scores'!I44/'2. Enter scores'!I$17,"")</f>
        <v>1</v>
      </c>
      <c r="E33" s="152">
        <f>IF('2. Enter scores'!J44&lt;&gt;"",'2. Enter scores'!J44/'2. Enter scores'!J$17,"")</f>
        <v>1</v>
      </c>
      <c r="F33" s="152">
        <f>IF('2. Enter scores'!K44&lt;&gt;"",'2. Enter scores'!K44/'2. Enter scores'!K$17,"")</f>
        <v>1</v>
      </c>
      <c r="G33" s="152">
        <f>IF('2. Enter scores'!L44&lt;&gt;"",'2. Enter scores'!L44/'2. Enter scores'!L$17,"")</f>
        <v>0.5</v>
      </c>
      <c r="H33" s="152">
        <f>IF('2. Enter scores'!M44&lt;&gt;"",'2. Enter scores'!M44/'2. Enter scores'!M$17,"")</f>
        <v>1</v>
      </c>
      <c r="I33" s="152">
        <f>IF('2. Enter scores'!N44&lt;&gt;"",'2. Enter scores'!N44/'2. Enter scores'!N$17,"")</f>
        <v>0.66666666666666663</v>
      </c>
      <c r="J33" s="152">
        <f>IF('2. Enter scores'!O44&lt;&gt;"",'2. Enter scores'!O44/'2. Enter scores'!O$17,"")</f>
        <v>0.5</v>
      </c>
      <c r="K33" s="152">
        <f>IF('2. Enter scores'!P44&lt;&gt;"",'2. Enter scores'!P44/'2. Enter scores'!P$17,"")</f>
        <v>0.7</v>
      </c>
      <c r="L33" s="152" t="str">
        <f>IF('2. Enter scores'!Q44&lt;&gt;"",'2. Enter scores'!Q44/'2. Enter scores'!Q$17,"")</f>
        <v/>
      </c>
      <c r="M33" s="152" t="str">
        <f>IF('2. Enter scores'!R44&lt;&gt;"",'2. Enter scores'!R44/'2. Enter scores'!R$17,"")</f>
        <v/>
      </c>
      <c r="N33" s="152" t="str">
        <f>IF('2. Enter scores'!S44&lt;&gt;"",'2. Enter scores'!S44/'2. Enter scores'!S$17,"")</f>
        <v/>
      </c>
      <c r="O33" s="152" t="str">
        <f>IF('2. Enter scores'!T44&lt;&gt;"",'2. Enter scores'!T44/'2. Enter scores'!T$17,"")</f>
        <v/>
      </c>
      <c r="P33" s="152" t="str">
        <f>IF('2. Enter scores'!U44&lt;&gt;"",'2. Enter scores'!U44/'2. Enter scores'!U$17,"")</f>
        <v/>
      </c>
      <c r="Q33" s="152" t="str">
        <f>IF('2. Enter scores'!V44&lt;&gt;"",'2. Enter scores'!V44/'2. Enter scores'!V$17,"")</f>
        <v/>
      </c>
      <c r="R33" s="152" t="str">
        <f>IF('2. Enter scores'!W44&lt;&gt;"",'2. Enter scores'!W44/'2. Enter scores'!W$17,"")</f>
        <v/>
      </c>
      <c r="S33" s="152" t="str">
        <f>IF('2. Enter scores'!X44&lt;&gt;"",'2. Enter scores'!X44/'2. Enter scores'!X$17,"")</f>
        <v/>
      </c>
      <c r="T33" s="152" t="str">
        <f>IF('2. Enter scores'!Y44&lt;&gt;"",'2. Enter scores'!Y44/'2. Enter scores'!Y$17,"")</f>
        <v/>
      </c>
      <c r="U33" s="152" t="str">
        <f>IF('2. Enter scores'!Z44&lt;&gt;"",'2. Enter scores'!Z44/'2. Enter scores'!Z$17,"")</f>
        <v/>
      </c>
      <c r="V33" s="152" t="str">
        <f>IF('2. Enter scores'!AA44&lt;&gt;"",'2. Enter scores'!AA44/'2. Enter scores'!AA$17,"")</f>
        <v/>
      </c>
      <c r="W33" s="152" t="str">
        <f>IF('2. Enter scores'!AB44&lt;&gt;"",'2. Enter scores'!AB44/'2. Enter scores'!AB$17,"")</f>
        <v/>
      </c>
      <c r="X33" s="152" t="str">
        <f>IF('2. Enter scores'!AC44&lt;&gt;"",'2. Enter scores'!AC44/'2. Enter scores'!AC$17,"")</f>
        <v/>
      </c>
      <c r="Y33" s="152" t="str">
        <f>IF('2. Enter scores'!AD44&lt;&gt;"",'2. Enter scores'!AD44/'2. Enter scores'!AD$17,"")</f>
        <v/>
      </c>
      <c r="Z33" s="152" t="str">
        <f>IF('2. Enter scores'!AE44&lt;&gt;"",'2. Enter scores'!AE44/'2. Enter scores'!AE$17,"")</f>
        <v/>
      </c>
      <c r="AA33" s="108">
        <v>1000</v>
      </c>
    </row>
    <row r="34" spans="1:27" x14ac:dyDescent="0.35">
      <c r="A34" s="151" t="s">
        <v>137</v>
      </c>
      <c r="B34" s="152">
        <f>IF('2. Enter scores'!G45&lt;&gt;"",'2. Enter scores'!G45/'2. Enter scores'!G$17,"")</f>
        <v>0.9</v>
      </c>
      <c r="C34" s="152">
        <f>IF('2. Enter scores'!H45&lt;&gt;"",'2. Enter scores'!H45/'2. Enter scores'!H$17,"")</f>
        <v>0.7142857142857143</v>
      </c>
      <c r="D34" s="152">
        <f>IF('2. Enter scores'!I45&lt;&gt;"",'2. Enter scores'!I45/'2. Enter scores'!I$17,"")</f>
        <v>1</v>
      </c>
      <c r="E34" s="152">
        <f>IF('2. Enter scores'!J45&lt;&gt;"",'2. Enter scores'!J45/'2. Enter scores'!J$17,"")</f>
        <v>0.88888888888888884</v>
      </c>
      <c r="F34" s="152">
        <f>IF('2. Enter scores'!K45&lt;&gt;"",'2. Enter scores'!K45/'2. Enter scores'!K$17,"")</f>
        <v>1</v>
      </c>
      <c r="G34" s="152">
        <f>IF('2. Enter scores'!L45&lt;&gt;"",'2. Enter scores'!L45/'2. Enter scores'!L$17,"")</f>
        <v>1</v>
      </c>
      <c r="H34" s="152">
        <f>IF('2. Enter scores'!M45&lt;&gt;"",'2. Enter scores'!M45/'2. Enter scores'!M$17,"")</f>
        <v>1</v>
      </c>
      <c r="I34" s="152">
        <f>IF('2. Enter scores'!N45&lt;&gt;"",'2. Enter scores'!N45/'2. Enter scores'!N$17,"")</f>
        <v>0.77777777777777779</v>
      </c>
      <c r="J34" s="152">
        <f>IF('2. Enter scores'!O45&lt;&gt;"",'2. Enter scores'!O45/'2. Enter scores'!O$17,"")</f>
        <v>1</v>
      </c>
      <c r="K34" s="152">
        <f>IF('2. Enter scores'!P45&lt;&gt;"",'2. Enter scores'!P45/'2. Enter scores'!P$17,"")</f>
        <v>0.6</v>
      </c>
      <c r="L34" s="152" t="str">
        <f>IF('2. Enter scores'!Q45&lt;&gt;"",'2. Enter scores'!Q45/'2. Enter scores'!Q$17,"")</f>
        <v/>
      </c>
      <c r="M34" s="152" t="str">
        <f>IF('2. Enter scores'!R45&lt;&gt;"",'2. Enter scores'!R45/'2. Enter scores'!R$17,"")</f>
        <v/>
      </c>
      <c r="N34" s="152" t="str">
        <f>IF('2. Enter scores'!S45&lt;&gt;"",'2. Enter scores'!S45/'2. Enter scores'!S$17,"")</f>
        <v/>
      </c>
      <c r="O34" s="152" t="str">
        <f>IF('2. Enter scores'!T45&lt;&gt;"",'2. Enter scores'!T45/'2. Enter scores'!T$17,"")</f>
        <v/>
      </c>
      <c r="P34" s="152" t="str">
        <f>IF('2. Enter scores'!U45&lt;&gt;"",'2. Enter scores'!U45/'2. Enter scores'!U$17,"")</f>
        <v/>
      </c>
      <c r="Q34" s="152" t="str">
        <f>IF('2. Enter scores'!V45&lt;&gt;"",'2. Enter scores'!V45/'2. Enter scores'!V$17,"")</f>
        <v/>
      </c>
      <c r="R34" s="152" t="str">
        <f>IF('2. Enter scores'!W45&lt;&gt;"",'2. Enter scores'!W45/'2. Enter scores'!W$17,"")</f>
        <v/>
      </c>
      <c r="S34" s="152" t="str">
        <f>IF('2. Enter scores'!X45&lt;&gt;"",'2. Enter scores'!X45/'2. Enter scores'!X$17,"")</f>
        <v/>
      </c>
      <c r="T34" s="152" t="str">
        <f>IF('2. Enter scores'!Y45&lt;&gt;"",'2. Enter scores'!Y45/'2. Enter scores'!Y$17,"")</f>
        <v/>
      </c>
      <c r="U34" s="152" t="str">
        <f>IF('2. Enter scores'!Z45&lt;&gt;"",'2. Enter scores'!Z45/'2. Enter scores'!Z$17,"")</f>
        <v/>
      </c>
      <c r="V34" s="152" t="str">
        <f>IF('2. Enter scores'!AA45&lt;&gt;"",'2. Enter scores'!AA45/'2. Enter scores'!AA$17,"")</f>
        <v/>
      </c>
      <c r="W34" s="152" t="str">
        <f>IF('2. Enter scores'!AB45&lt;&gt;"",'2. Enter scores'!AB45/'2. Enter scores'!AB$17,"")</f>
        <v/>
      </c>
      <c r="X34" s="152" t="str">
        <f>IF('2. Enter scores'!AC45&lt;&gt;"",'2. Enter scores'!AC45/'2. Enter scores'!AC$17,"")</f>
        <v/>
      </c>
      <c r="Y34" s="152" t="str">
        <f>IF('2. Enter scores'!AD45&lt;&gt;"",'2. Enter scores'!AD45/'2. Enter scores'!AD$17,"")</f>
        <v/>
      </c>
      <c r="Z34" s="152" t="str">
        <f>IF('2. Enter scores'!AE45&lt;&gt;"",'2. Enter scores'!AE45/'2. Enter scores'!AE$17,"")</f>
        <v/>
      </c>
      <c r="AA34" s="108">
        <v>1000</v>
      </c>
    </row>
    <row r="35" spans="1:27" x14ac:dyDescent="0.35">
      <c r="A35" s="151" t="s">
        <v>137</v>
      </c>
      <c r="B35" s="152">
        <f>IF('2. Enter scores'!G46&lt;&gt;"",'2. Enter scores'!G46/'2. Enter scores'!G$17,"")</f>
        <v>1</v>
      </c>
      <c r="C35" s="152">
        <f>IF('2. Enter scores'!H46&lt;&gt;"",'2. Enter scores'!H46/'2. Enter scores'!H$17,"")</f>
        <v>0</v>
      </c>
      <c r="D35" s="152">
        <f>IF('2. Enter scores'!I46&lt;&gt;"",'2. Enter scores'!I46/'2. Enter scores'!I$17,"")</f>
        <v>0.9</v>
      </c>
      <c r="E35" s="152">
        <f>IF('2. Enter scores'!J46&lt;&gt;"",'2. Enter scores'!J46/'2. Enter scores'!J$17,"")</f>
        <v>0.88888888888888884</v>
      </c>
      <c r="F35" s="152">
        <f>IF('2. Enter scores'!K46&lt;&gt;"",'2. Enter scores'!K46/'2. Enter scores'!K$17,"")</f>
        <v>0.75</v>
      </c>
      <c r="G35" s="152">
        <f>IF('2. Enter scores'!L46&lt;&gt;"",'2. Enter scores'!L46/'2. Enter scores'!L$17,"")</f>
        <v>0</v>
      </c>
      <c r="H35" s="152">
        <f>IF('2. Enter scores'!M46&lt;&gt;"",'2. Enter scores'!M46/'2. Enter scores'!M$17,"")</f>
        <v>0.2</v>
      </c>
      <c r="I35" s="152">
        <f>IF('2. Enter scores'!N46&lt;&gt;"",'2. Enter scores'!N46/'2. Enter scores'!N$17,"")</f>
        <v>0.77777777777777779</v>
      </c>
      <c r="J35" s="152">
        <f>IF('2. Enter scores'!O46&lt;&gt;"",'2. Enter scores'!O46/'2. Enter scores'!O$17,"")</f>
        <v>0.6</v>
      </c>
      <c r="K35" s="152">
        <f>IF('2. Enter scores'!P46&lt;&gt;"",'2. Enter scores'!P46/'2. Enter scores'!P$17,"")</f>
        <v>0.2</v>
      </c>
      <c r="L35" s="152" t="str">
        <f>IF('2. Enter scores'!Q46&lt;&gt;"",'2. Enter scores'!Q46/'2. Enter scores'!Q$17,"")</f>
        <v/>
      </c>
      <c r="M35" s="152" t="str">
        <f>IF('2. Enter scores'!R46&lt;&gt;"",'2. Enter scores'!R46/'2. Enter scores'!R$17,"")</f>
        <v/>
      </c>
      <c r="N35" s="152" t="str">
        <f>IF('2. Enter scores'!S46&lt;&gt;"",'2. Enter scores'!S46/'2. Enter scores'!S$17,"")</f>
        <v/>
      </c>
      <c r="O35" s="152" t="str">
        <f>IF('2. Enter scores'!T46&lt;&gt;"",'2. Enter scores'!T46/'2. Enter scores'!T$17,"")</f>
        <v/>
      </c>
      <c r="P35" s="152" t="str">
        <f>IF('2. Enter scores'!U46&lt;&gt;"",'2. Enter scores'!U46/'2. Enter scores'!U$17,"")</f>
        <v/>
      </c>
      <c r="Q35" s="152" t="str">
        <f>IF('2. Enter scores'!V46&lt;&gt;"",'2. Enter scores'!V46/'2. Enter scores'!V$17,"")</f>
        <v/>
      </c>
      <c r="R35" s="152" t="str">
        <f>IF('2. Enter scores'!W46&lt;&gt;"",'2. Enter scores'!W46/'2. Enter scores'!W$17,"")</f>
        <v/>
      </c>
      <c r="S35" s="152" t="str">
        <f>IF('2. Enter scores'!X46&lt;&gt;"",'2. Enter scores'!X46/'2. Enter scores'!X$17,"")</f>
        <v/>
      </c>
      <c r="T35" s="152" t="str">
        <f>IF('2. Enter scores'!Y46&lt;&gt;"",'2. Enter scores'!Y46/'2. Enter scores'!Y$17,"")</f>
        <v/>
      </c>
      <c r="U35" s="152" t="str">
        <f>IF('2. Enter scores'!Z46&lt;&gt;"",'2. Enter scores'!Z46/'2. Enter scores'!Z$17,"")</f>
        <v/>
      </c>
      <c r="V35" s="152" t="str">
        <f>IF('2. Enter scores'!AA46&lt;&gt;"",'2. Enter scores'!AA46/'2. Enter scores'!AA$17,"")</f>
        <v/>
      </c>
      <c r="W35" s="152" t="str">
        <f>IF('2. Enter scores'!AB46&lt;&gt;"",'2. Enter scores'!AB46/'2. Enter scores'!AB$17,"")</f>
        <v/>
      </c>
      <c r="X35" s="152" t="str">
        <f>IF('2. Enter scores'!AC46&lt;&gt;"",'2. Enter scores'!AC46/'2. Enter scores'!AC$17,"")</f>
        <v/>
      </c>
      <c r="Y35" s="152" t="str">
        <f>IF('2. Enter scores'!AD46&lt;&gt;"",'2. Enter scores'!AD46/'2. Enter scores'!AD$17,"")</f>
        <v/>
      </c>
      <c r="Z35" s="152" t="str">
        <f>IF('2. Enter scores'!AE46&lt;&gt;"",'2. Enter scores'!AE46/'2. Enter scores'!AE$17,"")</f>
        <v/>
      </c>
      <c r="AA35" s="108">
        <v>1000</v>
      </c>
    </row>
    <row r="36" spans="1:27" x14ac:dyDescent="0.35">
      <c r="A36" s="151" t="s">
        <v>137</v>
      </c>
      <c r="B36" s="152">
        <f>IF('2. Enter scores'!G47&lt;&gt;"",'2. Enter scores'!G47/'2. Enter scores'!G$17,"")</f>
        <v>0.9</v>
      </c>
      <c r="C36" s="152">
        <f>IF('2. Enter scores'!H47&lt;&gt;"",'2. Enter scores'!H47/'2. Enter scores'!H$17,"")</f>
        <v>1</v>
      </c>
      <c r="D36" s="152">
        <f>IF('2. Enter scores'!I47&lt;&gt;"",'2. Enter scores'!I47/'2. Enter scores'!I$17,"")</f>
        <v>1</v>
      </c>
      <c r="E36" s="152">
        <f>IF('2. Enter scores'!J47&lt;&gt;"",'2. Enter scores'!J47/'2. Enter scores'!J$17,"")</f>
        <v>0.55555555555555558</v>
      </c>
      <c r="F36" s="152">
        <f>IF('2. Enter scores'!K47&lt;&gt;"",'2. Enter scores'!K47/'2. Enter scores'!K$17,"")</f>
        <v>1</v>
      </c>
      <c r="G36" s="152">
        <f>IF('2. Enter scores'!L47&lt;&gt;"",'2. Enter scores'!L47/'2. Enter scores'!L$17,"")</f>
        <v>0.5</v>
      </c>
      <c r="H36" s="152">
        <f>IF('2. Enter scores'!M47&lt;&gt;"",'2. Enter scores'!M47/'2. Enter scores'!M$17,"")</f>
        <v>0.5</v>
      </c>
      <c r="I36" s="152">
        <f>IF('2. Enter scores'!N47&lt;&gt;"",'2. Enter scores'!N47/'2. Enter scores'!N$17,"")</f>
        <v>0.77777777777777779</v>
      </c>
      <c r="J36" s="152">
        <f>IF('2. Enter scores'!O47&lt;&gt;"",'2. Enter scores'!O47/'2. Enter scores'!O$17,"")</f>
        <v>0.8</v>
      </c>
      <c r="K36" s="152">
        <f>IF('2. Enter scores'!P47&lt;&gt;"",'2. Enter scores'!P47/'2. Enter scores'!P$17,"")</f>
        <v>0.3</v>
      </c>
      <c r="L36" s="152" t="str">
        <f>IF('2. Enter scores'!Q47&lt;&gt;"",'2. Enter scores'!Q47/'2. Enter scores'!Q$17,"")</f>
        <v/>
      </c>
      <c r="M36" s="152" t="str">
        <f>IF('2. Enter scores'!R47&lt;&gt;"",'2. Enter scores'!R47/'2. Enter scores'!R$17,"")</f>
        <v/>
      </c>
      <c r="N36" s="152" t="str">
        <f>IF('2. Enter scores'!S47&lt;&gt;"",'2. Enter scores'!S47/'2. Enter scores'!S$17,"")</f>
        <v/>
      </c>
      <c r="O36" s="152" t="str">
        <f>IF('2. Enter scores'!T47&lt;&gt;"",'2. Enter scores'!T47/'2. Enter scores'!T$17,"")</f>
        <v/>
      </c>
      <c r="P36" s="152" t="str">
        <f>IF('2. Enter scores'!U47&lt;&gt;"",'2. Enter scores'!U47/'2. Enter scores'!U$17,"")</f>
        <v/>
      </c>
      <c r="Q36" s="152" t="str">
        <f>IF('2. Enter scores'!V47&lt;&gt;"",'2. Enter scores'!V47/'2. Enter scores'!V$17,"")</f>
        <v/>
      </c>
      <c r="R36" s="152" t="str">
        <f>IF('2. Enter scores'!W47&lt;&gt;"",'2. Enter scores'!W47/'2. Enter scores'!W$17,"")</f>
        <v/>
      </c>
      <c r="S36" s="152" t="str">
        <f>IF('2. Enter scores'!X47&lt;&gt;"",'2. Enter scores'!X47/'2. Enter scores'!X$17,"")</f>
        <v/>
      </c>
      <c r="T36" s="152" t="str">
        <f>IF('2. Enter scores'!Y47&lt;&gt;"",'2. Enter scores'!Y47/'2. Enter scores'!Y$17,"")</f>
        <v/>
      </c>
      <c r="U36" s="152" t="str">
        <f>IF('2. Enter scores'!Z47&lt;&gt;"",'2. Enter scores'!Z47/'2. Enter scores'!Z$17,"")</f>
        <v/>
      </c>
      <c r="V36" s="152" t="str">
        <f>IF('2. Enter scores'!AA47&lt;&gt;"",'2. Enter scores'!AA47/'2. Enter scores'!AA$17,"")</f>
        <v/>
      </c>
      <c r="W36" s="152" t="str">
        <f>IF('2. Enter scores'!AB47&lt;&gt;"",'2. Enter scores'!AB47/'2. Enter scores'!AB$17,"")</f>
        <v/>
      </c>
      <c r="X36" s="152" t="str">
        <f>IF('2. Enter scores'!AC47&lt;&gt;"",'2. Enter scores'!AC47/'2. Enter scores'!AC$17,"")</f>
        <v/>
      </c>
      <c r="Y36" s="152" t="str">
        <f>IF('2. Enter scores'!AD47&lt;&gt;"",'2. Enter scores'!AD47/'2. Enter scores'!AD$17,"")</f>
        <v/>
      </c>
      <c r="Z36" s="152" t="str">
        <f>IF('2. Enter scores'!AE47&lt;&gt;"",'2. Enter scores'!AE47/'2. Enter scores'!AE$17,"")</f>
        <v/>
      </c>
      <c r="AA36" s="108">
        <v>1000</v>
      </c>
    </row>
    <row r="37" spans="1:27" x14ac:dyDescent="0.35">
      <c r="A37" s="151" t="s">
        <v>137</v>
      </c>
      <c r="B37" s="152">
        <f>IF('2. Enter scores'!G48&lt;&gt;"",'2. Enter scores'!G48/'2. Enter scores'!G$17,"")</f>
        <v>0.9</v>
      </c>
      <c r="C37" s="152">
        <f>IF('2. Enter scores'!H48&lt;&gt;"",'2. Enter scores'!H48/'2. Enter scores'!H$17,"")</f>
        <v>0.42857142857142855</v>
      </c>
      <c r="D37" s="152">
        <f>IF('2. Enter scores'!I48&lt;&gt;"",'2. Enter scores'!I48/'2. Enter scores'!I$17,"")</f>
        <v>0.8</v>
      </c>
      <c r="E37" s="152">
        <f>IF('2. Enter scores'!J48&lt;&gt;"",'2. Enter scores'!J48/'2. Enter scores'!J$17,"")</f>
        <v>0.55555555555555558</v>
      </c>
      <c r="F37" s="152">
        <f>IF('2. Enter scores'!K48&lt;&gt;"",'2. Enter scores'!K48/'2. Enter scores'!K$17,"")</f>
        <v>0.75</v>
      </c>
      <c r="G37" s="152">
        <f>IF('2. Enter scores'!L48&lt;&gt;"",'2. Enter scores'!L48/'2. Enter scores'!L$17,"")</f>
        <v>0.2</v>
      </c>
      <c r="H37" s="152">
        <f>IF('2. Enter scores'!M48&lt;&gt;"",'2. Enter scores'!M48/'2. Enter scores'!M$17,"")</f>
        <v>0.2</v>
      </c>
      <c r="I37" s="152">
        <f>IF('2. Enter scores'!N48&lt;&gt;"",'2. Enter scores'!N48/'2. Enter scores'!N$17,"")</f>
        <v>0.77777777777777779</v>
      </c>
      <c r="J37" s="152">
        <f>IF('2. Enter scores'!O48&lt;&gt;"",'2. Enter scores'!O48/'2. Enter scores'!O$17,"")</f>
        <v>1</v>
      </c>
      <c r="K37" s="152">
        <f>IF('2. Enter scores'!P48&lt;&gt;"",'2. Enter scores'!P48/'2. Enter scores'!P$17,"")</f>
        <v>0.1</v>
      </c>
      <c r="L37" s="152" t="str">
        <f>IF('2. Enter scores'!Q48&lt;&gt;"",'2. Enter scores'!Q48/'2. Enter scores'!Q$17,"")</f>
        <v/>
      </c>
      <c r="M37" s="152" t="str">
        <f>IF('2. Enter scores'!R48&lt;&gt;"",'2. Enter scores'!R48/'2. Enter scores'!R$17,"")</f>
        <v/>
      </c>
      <c r="N37" s="152" t="str">
        <f>IF('2. Enter scores'!S48&lt;&gt;"",'2. Enter scores'!S48/'2. Enter scores'!S$17,"")</f>
        <v/>
      </c>
      <c r="O37" s="152" t="str">
        <f>IF('2. Enter scores'!T48&lt;&gt;"",'2. Enter scores'!T48/'2. Enter scores'!T$17,"")</f>
        <v/>
      </c>
      <c r="P37" s="152" t="str">
        <f>IF('2. Enter scores'!U48&lt;&gt;"",'2. Enter scores'!U48/'2. Enter scores'!U$17,"")</f>
        <v/>
      </c>
      <c r="Q37" s="152" t="str">
        <f>IF('2. Enter scores'!V48&lt;&gt;"",'2. Enter scores'!V48/'2. Enter scores'!V$17,"")</f>
        <v/>
      </c>
      <c r="R37" s="152" t="str">
        <f>IF('2. Enter scores'!W48&lt;&gt;"",'2. Enter scores'!W48/'2. Enter scores'!W$17,"")</f>
        <v/>
      </c>
      <c r="S37" s="152" t="str">
        <f>IF('2. Enter scores'!X48&lt;&gt;"",'2. Enter scores'!X48/'2. Enter scores'!X$17,"")</f>
        <v/>
      </c>
      <c r="T37" s="152" t="str">
        <f>IF('2. Enter scores'!Y48&lt;&gt;"",'2. Enter scores'!Y48/'2. Enter scores'!Y$17,"")</f>
        <v/>
      </c>
      <c r="U37" s="152" t="str">
        <f>IF('2. Enter scores'!Z48&lt;&gt;"",'2. Enter scores'!Z48/'2. Enter scores'!Z$17,"")</f>
        <v/>
      </c>
      <c r="V37" s="152" t="str">
        <f>IF('2. Enter scores'!AA48&lt;&gt;"",'2. Enter scores'!AA48/'2. Enter scores'!AA$17,"")</f>
        <v/>
      </c>
      <c r="W37" s="152" t="str">
        <f>IF('2. Enter scores'!AB48&lt;&gt;"",'2. Enter scores'!AB48/'2. Enter scores'!AB$17,"")</f>
        <v/>
      </c>
      <c r="X37" s="152" t="str">
        <f>IF('2. Enter scores'!AC48&lt;&gt;"",'2. Enter scores'!AC48/'2. Enter scores'!AC$17,"")</f>
        <v/>
      </c>
      <c r="Y37" s="152" t="str">
        <f>IF('2. Enter scores'!AD48&lt;&gt;"",'2. Enter scores'!AD48/'2. Enter scores'!AD$17,"")</f>
        <v/>
      </c>
      <c r="Z37" s="152" t="str">
        <f>IF('2. Enter scores'!AE48&lt;&gt;"",'2. Enter scores'!AE48/'2. Enter scores'!AE$17,"")</f>
        <v/>
      </c>
      <c r="AA37" s="108">
        <v>1000</v>
      </c>
    </row>
    <row r="38" spans="1:27" x14ac:dyDescent="0.35">
      <c r="A38" s="151" t="s">
        <v>137</v>
      </c>
      <c r="B38" s="152">
        <f>IF('2. Enter scores'!G49&lt;&gt;"",'2. Enter scores'!G49/'2. Enter scores'!G$17,"")</f>
        <v>1</v>
      </c>
      <c r="C38" s="152">
        <f>IF('2. Enter scores'!H49&lt;&gt;"",'2. Enter scores'!H49/'2. Enter scores'!H$17,"")</f>
        <v>0.5714285714285714</v>
      </c>
      <c r="D38" s="152">
        <f>IF('2. Enter scores'!I49&lt;&gt;"",'2. Enter scores'!I49/'2. Enter scores'!I$17,"")</f>
        <v>1</v>
      </c>
      <c r="E38" s="152">
        <f>IF('2. Enter scores'!J49&lt;&gt;"",'2. Enter scores'!J49/'2. Enter scores'!J$17,"")</f>
        <v>1</v>
      </c>
      <c r="F38" s="152">
        <f>IF('2. Enter scores'!K49&lt;&gt;"",'2. Enter scores'!K49/'2. Enter scores'!K$17,"")</f>
        <v>1</v>
      </c>
      <c r="G38" s="152">
        <f>IF('2. Enter scores'!L49&lt;&gt;"",'2. Enter scores'!L49/'2. Enter scores'!L$17,"")</f>
        <v>0.8</v>
      </c>
      <c r="H38" s="152">
        <f>IF('2. Enter scores'!M49&lt;&gt;"",'2. Enter scores'!M49/'2. Enter scores'!M$17,"")</f>
        <v>0.9</v>
      </c>
      <c r="I38" s="152">
        <f>IF('2. Enter scores'!N49&lt;&gt;"",'2. Enter scores'!N49/'2. Enter scores'!N$17,"")</f>
        <v>0.88888888888888884</v>
      </c>
      <c r="J38" s="152">
        <f>IF('2. Enter scores'!O49&lt;&gt;"",'2. Enter scores'!O49/'2. Enter scores'!O$17,"")</f>
        <v>0.5</v>
      </c>
      <c r="K38" s="152">
        <f>IF('2. Enter scores'!P49&lt;&gt;"",'2. Enter scores'!P49/'2. Enter scores'!P$17,"")</f>
        <v>0.6</v>
      </c>
      <c r="L38" s="152" t="str">
        <f>IF('2. Enter scores'!Q49&lt;&gt;"",'2. Enter scores'!Q49/'2. Enter scores'!Q$17,"")</f>
        <v/>
      </c>
      <c r="M38" s="152" t="str">
        <f>IF('2. Enter scores'!R49&lt;&gt;"",'2. Enter scores'!R49/'2. Enter scores'!R$17,"")</f>
        <v/>
      </c>
      <c r="N38" s="152" t="str">
        <f>IF('2. Enter scores'!S49&lt;&gt;"",'2. Enter scores'!S49/'2. Enter scores'!S$17,"")</f>
        <v/>
      </c>
      <c r="O38" s="152" t="str">
        <f>IF('2. Enter scores'!T49&lt;&gt;"",'2. Enter scores'!T49/'2. Enter scores'!T$17,"")</f>
        <v/>
      </c>
      <c r="P38" s="152" t="str">
        <f>IF('2. Enter scores'!U49&lt;&gt;"",'2. Enter scores'!U49/'2. Enter scores'!U$17,"")</f>
        <v/>
      </c>
      <c r="Q38" s="152" t="str">
        <f>IF('2. Enter scores'!V49&lt;&gt;"",'2. Enter scores'!V49/'2. Enter scores'!V$17,"")</f>
        <v/>
      </c>
      <c r="R38" s="152" t="str">
        <f>IF('2. Enter scores'!W49&lt;&gt;"",'2. Enter scores'!W49/'2. Enter scores'!W$17,"")</f>
        <v/>
      </c>
      <c r="S38" s="152" t="str">
        <f>IF('2. Enter scores'!X49&lt;&gt;"",'2. Enter scores'!X49/'2. Enter scores'!X$17,"")</f>
        <v/>
      </c>
      <c r="T38" s="152" t="str">
        <f>IF('2. Enter scores'!Y49&lt;&gt;"",'2. Enter scores'!Y49/'2. Enter scores'!Y$17,"")</f>
        <v/>
      </c>
      <c r="U38" s="152" t="str">
        <f>IF('2. Enter scores'!Z49&lt;&gt;"",'2. Enter scores'!Z49/'2. Enter scores'!Z$17,"")</f>
        <v/>
      </c>
      <c r="V38" s="152" t="str">
        <f>IF('2. Enter scores'!AA49&lt;&gt;"",'2. Enter scores'!AA49/'2. Enter scores'!AA$17,"")</f>
        <v/>
      </c>
      <c r="W38" s="152" t="str">
        <f>IF('2. Enter scores'!AB49&lt;&gt;"",'2. Enter scores'!AB49/'2. Enter scores'!AB$17,"")</f>
        <v/>
      </c>
      <c r="X38" s="152" t="str">
        <f>IF('2. Enter scores'!AC49&lt;&gt;"",'2. Enter scores'!AC49/'2. Enter scores'!AC$17,"")</f>
        <v/>
      </c>
      <c r="Y38" s="152" t="str">
        <f>IF('2. Enter scores'!AD49&lt;&gt;"",'2. Enter scores'!AD49/'2. Enter scores'!AD$17,"")</f>
        <v/>
      </c>
      <c r="Z38" s="152" t="str">
        <f>IF('2. Enter scores'!AE49&lt;&gt;"",'2. Enter scores'!AE49/'2. Enter scores'!AE$17,"")</f>
        <v/>
      </c>
      <c r="AA38" s="108">
        <v>1000</v>
      </c>
    </row>
    <row r="39" spans="1:27" x14ac:dyDescent="0.35">
      <c r="A39" s="151" t="s">
        <v>137</v>
      </c>
      <c r="B39" s="152" t="str">
        <f>IF('2. Enter scores'!G50&lt;&gt;"",'2. Enter scores'!G50/'2. Enter scores'!G$17,"")</f>
        <v/>
      </c>
      <c r="C39" s="152" t="str">
        <f>IF('2. Enter scores'!H50&lt;&gt;"",'2. Enter scores'!H50/'2. Enter scores'!H$17,"")</f>
        <v/>
      </c>
      <c r="D39" s="152" t="str">
        <f>IF('2. Enter scores'!I50&lt;&gt;"",'2. Enter scores'!I50/'2. Enter scores'!I$17,"")</f>
        <v/>
      </c>
      <c r="E39" s="152" t="str">
        <f>IF('2. Enter scores'!J50&lt;&gt;"",'2. Enter scores'!J50/'2. Enter scores'!J$17,"")</f>
        <v/>
      </c>
      <c r="F39" s="152" t="str">
        <f>IF('2. Enter scores'!K50&lt;&gt;"",'2. Enter scores'!K50/'2. Enter scores'!K$17,"")</f>
        <v/>
      </c>
      <c r="G39" s="152" t="str">
        <f>IF('2. Enter scores'!L50&lt;&gt;"",'2. Enter scores'!L50/'2. Enter scores'!L$17,"")</f>
        <v/>
      </c>
      <c r="H39" s="152" t="str">
        <f>IF('2. Enter scores'!M50&lt;&gt;"",'2. Enter scores'!M50/'2. Enter scores'!M$17,"")</f>
        <v/>
      </c>
      <c r="I39" s="152" t="str">
        <f>IF('2. Enter scores'!N50&lt;&gt;"",'2. Enter scores'!N50/'2. Enter scores'!N$17,"")</f>
        <v/>
      </c>
      <c r="J39" s="152" t="str">
        <f>IF('2. Enter scores'!O50&lt;&gt;"",'2. Enter scores'!O50/'2. Enter scores'!O$17,"")</f>
        <v/>
      </c>
      <c r="K39" s="152" t="str">
        <f>IF('2. Enter scores'!P50&lt;&gt;"",'2. Enter scores'!P50/'2. Enter scores'!P$17,"")</f>
        <v/>
      </c>
      <c r="L39" s="152" t="str">
        <f>IF('2. Enter scores'!Q50&lt;&gt;"",'2. Enter scores'!Q50/'2. Enter scores'!Q$17,"")</f>
        <v/>
      </c>
      <c r="M39" s="152" t="str">
        <f>IF('2. Enter scores'!R50&lt;&gt;"",'2. Enter scores'!R50/'2. Enter scores'!R$17,"")</f>
        <v/>
      </c>
      <c r="N39" s="152" t="str">
        <f>IF('2. Enter scores'!S50&lt;&gt;"",'2. Enter scores'!S50/'2. Enter scores'!S$17,"")</f>
        <v/>
      </c>
      <c r="O39" s="152" t="str">
        <f>IF('2. Enter scores'!T50&lt;&gt;"",'2. Enter scores'!T50/'2. Enter scores'!T$17,"")</f>
        <v/>
      </c>
      <c r="P39" s="152" t="str">
        <f>IF('2. Enter scores'!U50&lt;&gt;"",'2. Enter scores'!U50/'2. Enter scores'!U$17,"")</f>
        <v/>
      </c>
      <c r="Q39" s="152" t="str">
        <f>IF('2. Enter scores'!V50&lt;&gt;"",'2. Enter scores'!V50/'2. Enter scores'!V$17,"")</f>
        <v/>
      </c>
      <c r="R39" s="152" t="str">
        <f>IF('2. Enter scores'!W50&lt;&gt;"",'2. Enter scores'!W50/'2. Enter scores'!W$17,"")</f>
        <v/>
      </c>
      <c r="S39" s="152" t="str">
        <f>IF('2. Enter scores'!X50&lt;&gt;"",'2. Enter scores'!X50/'2. Enter scores'!X$17,"")</f>
        <v/>
      </c>
      <c r="T39" s="152" t="str">
        <f>IF('2. Enter scores'!Y50&lt;&gt;"",'2. Enter scores'!Y50/'2. Enter scores'!Y$17,"")</f>
        <v/>
      </c>
      <c r="U39" s="152" t="str">
        <f>IF('2. Enter scores'!Z50&lt;&gt;"",'2. Enter scores'!Z50/'2. Enter scores'!Z$17,"")</f>
        <v/>
      </c>
      <c r="V39" s="152" t="str">
        <f>IF('2. Enter scores'!AA50&lt;&gt;"",'2. Enter scores'!AA50/'2. Enter scores'!AA$17,"")</f>
        <v/>
      </c>
      <c r="W39" s="152" t="str">
        <f>IF('2. Enter scores'!AB50&lt;&gt;"",'2. Enter scores'!AB50/'2. Enter scores'!AB$17,"")</f>
        <v/>
      </c>
      <c r="X39" s="152" t="str">
        <f>IF('2. Enter scores'!AC50&lt;&gt;"",'2. Enter scores'!AC50/'2. Enter scores'!AC$17,"")</f>
        <v/>
      </c>
      <c r="Y39" s="152" t="str">
        <f>IF('2. Enter scores'!AD50&lt;&gt;"",'2. Enter scores'!AD50/'2. Enter scores'!AD$17,"")</f>
        <v/>
      </c>
      <c r="Z39" s="152" t="str">
        <f>IF('2. Enter scores'!AE50&lt;&gt;"",'2. Enter scores'!AE50/'2. Enter scores'!AE$17,"")</f>
        <v/>
      </c>
      <c r="AA39" s="108">
        <v>1000</v>
      </c>
    </row>
    <row r="40" spans="1:27" x14ac:dyDescent="0.35">
      <c r="A40" s="151" t="s">
        <v>137</v>
      </c>
      <c r="B40" s="152" t="str">
        <f>IF('2. Enter scores'!G51&lt;&gt;"",'2. Enter scores'!G51/'2. Enter scores'!G$17,"")</f>
        <v/>
      </c>
      <c r="C40" s="152" t="str">
        <f>IF('2. Enter scores'!H51&lt;&gt;"",'2. Enter scores'!H51/'2. Enter scores'!H$17,"")</f>
        <v/>
      </c>
      <c r="D40" s="152" t="str">
        <f>IF('2. Enter scores'!I51&lt;&gt;"",'2. Enter scores'!I51/'2. Enter scores'!I$17,"")</f>
        <v/>
      </c>
      <c r="E40" s="152" t="str">
        <f>IF('2. Enter scores'!J51&lt;&gt;"",'2. Enter scores'!J51/'2. Enter scores'!J$17,"")</f>
        <v/>
      </c>
      <c r="F40" s="152" t="str">
        <f>IF('2. Enter scores'!K51&lt;&gt;"",'2. Enter scores'!K51/'2. Enter scores'!K$17,"")</f>
        <v/>
      </c>
      <c r="G40" s="152" t="str">
        <f>IF('2. Enter scores'!L51&lt;&gt;"",'2. Enter scores'!L51/'2. Enter scores'!L$17,"")</f>
        <v/>
      </c>
      <c r="H40" s="152" t="str">
        <f>IF('2. Enter scores'!M51&lt;&gt;"",'2. Enter scores'!M51/'2. Enter scores'!M$17,"")</f>
        <v/>
      </c>
      <c r="I40" s="152" t="str">
        <f>IF('2. Enter scores'!N51&lt;&gt;"",'2. Enter scores'!N51/'2. Enter scores'!N$17,"")</f>
        <v/>
      </c>
      <c r="J40" s="152" t="str">
        <f>IF('2. Enter scores'!O51&lt;&gt;"",'2. Enter scores'!O51/'2. Enter scores'!O$17,"")</f>
        <v/>
      </c>
      <c r="K40" s="152" t="str">
        <f>IF('2. Enter scores'!P51&lt;&gt;"",'2. Enter scores'!P51/'2. Enter scores'!P$17,"")</f>
        <v/>
      </c>
      <c r="L40" s="152" t="str">
        <f>IF('2. Enter scores'!Q51&lt;&gt;"",'2. Enter scores'!Q51/'2. Enter scores'!Q$17,"")</f>
        <v/>
      </c>
      <c r="M40" s="152" t="str">
        <f>IF('2. Enter scores'!R51&lt;&gt;"",'2. Enter scores'!R51/'2. Enter scores'!R$17,"")</f>
        <v/>
      </c>
      <c r="N40" s="152" t="str">
        <f>IF('2. Enter scores'!S51&lt;&gt;"",'2. Enter scores'!S51/'2. Enter scores'!S$17,"")</f>
        <v/>
      </c>
      <c r="O40" s="152" t="str">
        <f>IF('2. Enter scores'!T51&lt;&gt;"",'2. Enter scores'!T51/'2. Enter scores'!T$17,"")</f>
        <v/>
      </c>
      <c r="P40" s="152" t="str">
        <f>IF('2. Enter scores'!U51&lt;&gt;"",'2. Enter scores'!U51/'2. Enter scores'!U$17,"")</f>
        <v/>
      </c>
      <c r="Q40" s="152" t="str">
        <f>IF('2. Enter scores'!V51&lt;&gt;"",'2. Enter scores'!V51/'2. Enter scores'!V$17,"")</f>
        <v/>
      </c>
      <c r="R40" s="152" t="str">
        <f>IF('2. Enter scores'!W51&lt;&gt;"",'2. Enter scores'!W51/'2. Enter scores'!W$17,"")</f>
        <v/>
      </c>
      <c r="S40" s="152" t="str">
        <f>IF('2. Enter scores'!X51&lt;&gt;"",'2. Enter scores'!X51/'2. Enter scores'!X$17,"")</f>
        <v/>
      </c>
      <c r="T40" s="152" t="str">
        <f>IF('2. Enter scores'!Y51&lt;&gt;"",'2. Enter scores'!Y51/'2. Enter scores'!Y$17,"")</f>
        <v/>
      </c>
      <c r="U40" s="152" t="str">
        <f>IF('2. Enter scores'!Z51&lt;&gt;"",'2. Enter scores'!Z51/'2. Enter scores'!Z$17,"")</f>
        <v/>
      </c>
      <c r="V40" s="152" t="str">
        <f>IF('2. Enter scores'!AA51&lt;&gt;"",'2. Enter scores'!AA51/'2. Enter scores'!AA$17,"")</f>
        <v/>
      </c>
      <c r="W40" s="152" t="str">
        <f>IF('2. Enter scores'!AB51&lt;&gt;"",'2. Enter scores'!AB51/'2. Enter scores'!AB$17,"")</f>
        <v/>
      </c>
      <c r="X40" s="152" t="str">
        <f>IF('2. Enter scores'!AC51&lt;&gt;"",'2. Enter scores'!AC51/'2. Enter scores'!AC$17,"")</f>
        <v/>
      </c>
      <c r="Y40" s="152" t="str">
        <f>IF('2. Enter scores'!AD51&lt;&gt;"",'2. Enter scores'!AD51/'2. Enter scores'!AD$17,"")</f>
        <v/>
      </c>
      <c r="Z40" s="152" t="str">
        <f>IF('2. Enter scores'!AE51&lt;&gt;"",'2. Enter scores'!AE51/'2. Enter scores'!AE$17,"")</f>
        <v/>
      </c>
      <c r="AA40" s="108">
        <v>1000</v>
      </c>
    </row>
    <row r="41" spans="1:27" x14ac:dyDescent="0.35">
      <c r="A41" s="151" t="s">
        <v>137</v>
      </c>
      <c r="B41" s="152" t="str">
        <f>IF('2. Enter scores'!G52&lt;&gt;"",'2. Enter scores'!G52/'2. Enter scores'!G$17,"")</f>
        <v/>
      </c>
      <c r="C41" s="152" t="str">
        <f>IF('2. Enter scores'!H52&lt;&gt;"",'2. Enter scores'!H52/'2. Enter scores'!H$17,"")</f>
        <v/>
      </c>
      <c r="D41" s="152" t="str">
        <f>IF('2. Enter scores'!I52&lt;&gt;"",'2. Enter scores'!I52/'2. Enter scores'!I$17,"")</f>
        <v/>
      </c>
      <c r="E41" s="152" t="str">
        <f>IF('2. Enter scores'!J52&lt;&gt;"",'2. Enter scores'!J52/'2. Enter scores'!J$17,"")</f>
        <v/>
      </c>
      <c r="F41" s="152" t="str">
        <f>IF('2. Enter scores'!K52&lt;&gt;"",'2. Enter scores'!K52/'2. Enter scores'!K$17,"")</f>
        <v/>
      </c>
      <c r="G41" s="152" t="str">
        <f>IF('2. Enter scores'!L52&lt;&gt;"",'2. Enter scores'!L52/'2. Enter scores'!L$17,"")</f>
        <v/>
      </c>
      <c r="H41" s="152" t="str">
        <f>IF('2. Enter scores'!M52&lt;&gt;"",'2. Enter scores'!M52/'2. Enter scores'!M$17,"")</f>
        <v/>
      </c>
      <c r="I41" s="152" t="str">
        <f>IF('2. Enter scores'!N52&lt;&gt;"",'2. Enter scores'!N52/'2. Enter scores'!N$17,"")</f>
        <v/>
      </c>
      <c r="J41" s="152" t="str">
        <f>IF('2. Enter scores'!O52&lt;&gt;"",'2. Enter scores'!O52/'2. Enter scores'!O$17,"")</f>
        <v/>
      </c>
      <c r="K41" s="152" t="str">
        <f>IF('2. Enter scores'!P52&lt;&gt;"",'2. Enter scores'!P52/'2. Enter scores'!P$17,"")</f>
        <v/>
      </c>
      <c r="L41" s="152" t="str">
        <f>IF('2. Enter scores'!Q52&lt;&gt;"",'2. Enter scores'!Q52/'2. Enter scores'!Q$17,"")</f>
        <v/>
      </c>
      <c r="M41" s="152" t="str">
        <f>IF('2. Enter scores'!R52&lt;&gt;"",'2. Enter scores'!R52/'2. Enter scores'!R$17,"")</f>
        <v/>
      </c>
      <c r="N41" s="152" t="str">
        <f>IF('2. Enter scores'!S52&lt;&gt;"",'2. Enter scores'!S52/'2. Enter scores'!S$17,"")</f>
        <v/>
      </c>
      <c r="O41" s="152" t="str">
        <f>IF('2. Enter scores'!T52&lt;&gt;"",'2. Enter scores'!T52/'2. Enter scores'!T$17,"")</f>
        <v/>
      </c>
      <c r="P41" s="152" t="str">
        <f>IF('2. Enter scores'!U52&lt;&gt;"",'2. Enter scores'!U52/'2. Enter scores'!U$17,"")</f>
        <v/>
      </c>
      <c r="Q41" s="152" t="str">
        <f>IF('2. Enter scores'!V52&lt;&gt;"",'2. Enter scores'!V52/'2. Enter scores'!V$17,"")</f>
        <v/>
      </c>
      <c r="R41" s="152" t="str">
        <f>IF('2. Enter scores'!W52&lt;&gt;"",'2. Enter scores'!W52/'2. Enter scores'!W$17,"")</f>
        <v/>
      </c>
      <c r="S41" s="152" t="str">
        <f>IF('2. Enter scores'!X52&lt;&gt;"",'2. Enter scores'!X52/'2. Enter scores'!X$17,"")</f>
        <v/>
      </c>
      <c r="T41" s="152" t="str">
        <f>IF('2. Enter scores'!Y52&lt;&gt;"",'2. Enter scores'!Y52/'2. Enter scores'!Y$17,"")</f>
        <v/>
      </c>
      <c r="U41" s="152" t="str">
        <f>IF('2. Enter scores'!Z52&lt;&gt;"",'2. Enter scores'!Z52/'2. Enter scores'!Z$17,"")</f>
        <v/>
      </c>
      <c r="V41" s="152" t="str">
        <f>IF('2. Enter scores'!AA52&lt;&gt;"",'2. Enter scores'!AA52/'2. Enter scores'!AA$17,"")</f>
        <v/>
      </c>
      <c r="W41" s="152" t="str">
        <f>IF('2. Enter scores'!AB52&lt;&gt;"",'2. Enter scores'!AB52/'2. Enter scores'!AB$17,"")</f>
        <v/>
      </c>
      <c r="X41" s="152" t="str">
        <f>IF('2. Enter scores'!AC52&lt;&gt;"",'2. Enter scores'!AC52/'2. Enter scores'!AC$17,"")</f>
        <v/>
      </c>
      <c r="Y41" s="152" t="str">
        <f>IF('2. Enter scores'!AD52&lt;&gt;"",'2. Enter scores'!AD52/'2. Enter scores'!AD$17,"")</f>
        <v/>
      </c>
      <c r="Z41" s="152" t="str">
        <f>IF('2. Enter scores'!AE52&lt;&gt;"",'2. Enter scores'!AE52/'2. Enter scores'!AE$17,"")</f>
        <v/>
      </c>
      <c r="AA41" s="108">
        <v>1000</v>
      </c>
    </row>
    <row r="42" spans="1:27" x14ac:dyDescent="0.35">
      <c r="A42" s="151" t="s">
        <v>137</v>
      </c>
      <c r="B42" s="152" t="str">
        <f>IF('2. Enter scores'!G53&lt;&gt;"",'2. Enter scores'!G53/'2. Enter scores'!G$17,"")</f>
        <v/>
      </c>
      <c r="C42" s="152" t="str">
        <f>IF('2. Enter scores'!H53&lt;&gt;"",'2. Enter scores'!H53/'2. Enter scores'!H$17,"")</f>
        <v/>
      </c>
      <c r="D42" s="152" t="str">
        <f>IF('2. Enter scores'!I53&lt;&gt;"",'2. Enter scores'!I53/'2. Enter scores'!I$17,"")</f>
        <v/>
      </c>
      <c r="E42" s="152" t="str">
        <f>IF('2. Enter scores'!J53&lt;&gt;"",'2. Enter scores'!J53/'2. Enter scores'!J$17,"")</f>
        <v/>
      </c>
      <c r="F42" s="152" t="str">
        <f>IF('2. Enter scores'!K53&lt;&gt;"",'2. Enter scores'!K53/'2. Enter scores'!K$17,"")</f>
        <v/>
      </c>
      <c r="G42" s="152" t="str">
        <f>IF('2. Enter scores'!L53&lt;&gt;"",'2. Enter scores'!L53/'2. Enter scores'!L$17,"")</f>
        <v/>
      </c>
      <c r="H42" s="152" t="str">
        <f>IF('2. Enter scores'!M53&lt;&gt;"",'2. Enter scores'!M53/'2. Enter scores'!M$17,"")</f>
        <v/>
      </c>
      <c r="I42" s="152" t="str">
        <f>IF('2. Enter scores'!N53&lt;&gt;"",'2. Enter scores'!N53/'2. Enter scores'!N$17,"")</f>
        <v/>
      </c>
      <c r="J42" s="152" t="str">
        <f>IF('2. Enter scores'!O53&lt;&gt;"",'2. Enter scores'!O53/'2. Enter scores'!O$17,"")</f>
        <v/>
      </c>
      <c r="K42" s="152" t="str">
        <f>IF('2. Enter scores'!P53&lt;&gt;"",'2. Enter scores'!P53/'2. Enter scores'!P$17,"")</f>
        <v/>
      </c>
      <c r="L42" s="152" t="str">
        <f>IF('2. Enter scores'!Q53&lt;&gt;"",'2. Enter scores'!Q53/'2. Enter scores'!Q$17,"")</f>
        <v/>
      </c>
      <c r="M42" s="152" t="str">
        <f>IF('2. Enter scores'!R53&lt;&gt;"",'2. Enter scores'!R53/'2. Enter scores'!R$17,"")</f>
        <v/>
      </c>
      <c r="N42" s="152" t="str">
        <f>IF('2. Enter scores'!S53&lt;&gt;"",'2. Enter scores'!S53/'2. Enter scores'!S$17,"")</f>
        <v/>
      </c>
      <c r="O42" s="152" t="str">
        <f>IF('2. Enter scores'!T53&lt;&gt;"",'2. Enter scores'!T53/'2. Enter scores'!T$17,"")</f>
        <v/>
      </c>
      <c r="P42" s="152" t="str">
        <f>IF('2. Enter scores'!U53&lt;&gt;"",'2. Enter scores'!U53/'2. Enter scores'!U$17,"")</f>
        <v/>
      </c>
      <c r="Q42" s="152" t="str">
        <f>IF('2. Enter scores'!V53&lt;&gt;"",'2. Enter scores'!V53/'2. Enter scores'!V$17,"")</f>
        <v/>
      </c>
      <c r="R42" s="152" t="str">
        <f>IF('2. Enter scores'!W53&lt;&gt;"",'2. Enter scores'!W53/'2. Enter scores'!W$17,"")</f>
        <v/>
      </c>
      <c r="S42" s="152" t="str">
        <f>IF('2. Enter scores'!X53&lt;&gt;"",'2. Enter scores'!X53/'2. Enter scores'!X$17,"")</f>
        <v/>
      </c>
      <c r="T42" s="152" t="str">
        <f>IF('2. Enter scores'!Y53&lt;&gt;"",'2. Enter scores'!Y53/'2. Enter scores'!Y$17,"")</f>
        <v/>
      </c>
      <c r="U42" s="152" t="str">
        <f>IF('2. Enter scores'!Z53&lt;&gt;"",'2. Enter scores'!Z53/'2. Enter scores'!Z$17,"")</f>
        <v/>
      </c>
      <c r="V42" s="152" t="str">
        <f>IF('2. Enter scores'!AA53&lt;&gt;"",'2. Enter scores'!AA53/'2. Enter scores'!AA$17,"")</f>
        <v/>
      </c>
      <c r="W42" s="152" t="str">
        <f>IF('2. Enter scores'!AB53&lt;&gt;"",'2. Enter scores'!AB53/'2. Enter scores'!AB$17,"")</f>
        <v/>
      </c>
      <c r="X42" s="152" t="str">
        <f>IF('2. Enter scores'!AC53&lt;&gt;"",'2. Enter scores'!AC53/'2. Enter scores'!AC$17,"")</f>
        <v/>
      </c>
      <c r="Y42" s="152" t="str">
        <f>IF('2. Enter scores'!AD53&lt;&gt;"",'2. Enter scores'!AD53/'2. Enter scores'!AD$17,"")</f>
        <v/>
      </c>
      <c r="Z42" s="152" t="str">
        <f>IF('2. Enter scores'!AE53&lt;&gt;"",'2. Enter scores'!AE53/'2. Enter scores'!AE$17,"")</f>
        <v/>
      </c>
      <c r="AA42" s="108">
        <v>1000</v>
      </c>
    </row>
    <row r="43" spans="1:27" x14ac:dyDescent="0.35">
      <c r="A43" s="151" t="s">
        <v>137</v>
      </c>
      <c r="B43" s="152" t="str">
        <f>IF('2. Enter scores'!G54&lt;&gt;"",'2. Enter scores'!G54/'2. Enter scores'!G$17,"")</f>
        <v/>
      </c>
      <c r="C43" s="152" t="str">
        <f>IF('2. Enter scores'!H54&lt;&gt;"",'2. Enter scores'!H54/'2. Enter scores'!H$17,"")</f>
        <v/>
      </c>
      <c r="D43" s="152" t="str">
        <f>IF('2. Enter scores'!I54&lt;&gt;"",'2. Enter scores'!I54/'2. Enter scores'!I$17,"")</f>
        <v/>
      </c>
      <c r="E43" s="152" t="str">
        <f>IF('2. Enter scores'!J54&lt;&gt;"",'2. Enter scores'!J54/'2. Enter scores'!J$17,"")</f>
        <v/>
      </c>
      <c r="F43" s="152" t="str">
        <f>IF('2. Enter scores'!K54&lt;&gt;"",'2. Enter scores'!K54/'2. Enter scores'!K$17,"")</f>
        <v/>
      </c>
      <c r="G43" s="152" t="str">
        <f>IF('2. Enter scores'!L54&lt;&gt;"",'2. Enter scores'!L54/'2. Enter scores'!L$17,"")</f>
        <v/>
      </c>
      <c r="H43" s="152" t="str">
        <f>IF('2. Enter scores'!M54&lt;&gt;"",'2. Enter scores'!M54/'2. Enter scores'!M$17,"")</f>
        <v/>
      </c>
      <c r="I43" s="152" t="str">
        <f>IF('2. Enter scores'!N54&lt;&gt;"",'2. Enter scores'!N54/'2. Enter scores'!N$17,"")</f>
        <v/>
      </c>
      <c r="J43" s="152" t="str">
        <f>IF('2. Enter scores'!O54&lt;&gt;"",'2. Enter scores'!O54/'2. Enter scores'!O$17,"")</f>
        <v/>
      </c>
      <c r="K43" s="152" t="str">
        <f>IF('2. Enter scores'!P54&lt;&gt;"",'2. Enter scores'!P54/'2. Enter scores'!P$17,"")</f>
        <v/>
      </c>
      <c r="L43" s="152" t="str">
        <f>IF('2. Enter scores'!Q54&lt;&gt;"",'2. Enter scores'!Q54/'2. Enter scores'!Q$17,"")</f>
        <v/>
      </c>
      <c r="M43" s="152" t="str">
        <f>IF('2. Enter scores'!R54&lt;&gt;"",'2. Enter scores'!R54/'2. Enter scores'!R$17,"")</f>
        <v/>
      </c>
      <c r="N43" s="152" t="str">
        <f>IF('2. Enter scores'!S54&lt;&gt;"",'2. Enter scores'!S54/'2. Enter scores'!S$17,"")</f>
        <v/>
      </c>
      <c r="O43" s="152" t="str">
        <f>IF('2. Enter scores'!T54&lt;&gt;"",'2. Enter scores'!T54/'2. Enter scores'!T$17,"")</f>
        <v/>
      </c>
      <c r="P43" s="152" t="str">
        <f>IF('2. Enter scores'!U54&lt;&gt;"",'2. Enter scores'!U54/'2. Enter scores'!U$17,"")</f>
        <v/>
      </c>
      <c r="Q43" s="152" t="str">
        <f>IF('2. Enter scores'!V54&lt;&gt;"",'2. Enter scores'!V54/'2. Enter scores'!V$17,"")</f>
        <v/>
      </c>
      <c r="R43" s="152" t="str">
        <f>IF('2. Enter scores'!W54&lt;&gt;"",'2. Enter scores'!W54/'2. Enter scores'!W$17,"")</f>
        <v/>
      </c>
      <c r="S43" s="152" t="str">
        <f>IF('2. Enter scores'!X54&lt;&gt;"",'2. Enter scores'!X54/'2. Enter scores'!X$17,"")</f>
        <v/>
      </c>
      <c r="T43" s="152" t="str">
        <f>IF('2. Enter scores'!Y54&lt;&gt;"",'2. Enter scores'!Y54/'2. Enter scores'!Y$17,"")</f>
        <v/>
      </c>
      <c r="U43" s="152" t="str">
        <f>IF('2. Enter scores'!Z54&lt;&gt;"",'2. Enter scores'!Z54/'2. Enter scores'!Z$17,"")</f>
        <v/>
      </c>
      <c r="V43" s="152" t="str">
        <f>IF('2. Enter scores'!AA54&lt;&gt;"",'2. Enter scores'!AA54/'2. Enter scores'!AA$17,"")</f>
        <v/>
      </c>
      <c r="W43" s="152" t="str">
        <f>IF('2. Enter scores'!AB54&lt;&gt;"",'2. Enter scores'!AB54/'2. Enter scores'!AB$17,"")</f>
        <v/>
      </c>
      <c r="X43" s="152" t="str">
        <f>IF('2. Enter scores'!AC54&lt;&gt;"",'2. Enter scores'!AC54/'2. Enter scores'!AC$17,"")</f>
        <v/>
      </c>
      <c r="Y43" s="152" t="str">
        <f>IF('2. Enter scores'!AD54&lt;&gt;"",'2. Enter scores'!AD54/'2. Enter scores'!AD$17,"")</f>
        <v/>
      </c>
      <c r="Z43" s="152" t="str">
        <f>IF('2. Enter scores'!AE54&lt;&gt;"",'2. Enter scores'!AE54/'2. Enter scores'!AE$17,"")</f>
        <v/>
      </c>
      <c r="AA43" s="108">
        <v>1000</v>
      </c>
    </row>
    <row r="44" spans="1:27" x14ac:dyDescent="0.35">
      <c r="A44" s="151" t="s">
        <v>137</v>
      </c>
      <c r="B44" s="152" t="str">
        <f>IF('2. Enter scores'!G55&lt;&gt;"",'2. Enter scores'!G55/'2. Enter scores'!G$17,"")</f>
        <v/>
      </c>
      <c r="C44" s="152" t="str">
        <f>IF('2. Enter scores'!H55&lt;&gt;"",'2. Enter scores'!H55/'2. Enter scores'!H$17,"")</f>
        <v/>
      </c>
      <c r="D44" s="152" t="str">
        <f>IF('2. Enter scores'!I55&lt;&gt;"",'2. Enter scores'!I55/'2. Enter scores'!I$17,"")</f>
        <v/>
      </c>
      <c r="E44" s="152" t="str">
        <f>IF('2. Enter scores'!J55&lt;&gt;"",'2. Enter scores'!J55/'2. Enter scores'!J$17,"")</f>
        <v/>
      </c>
      <c r="F44" s="152" t="str">
        <f>IF('2. Enter scores'!K55&lt;&gt;"",'2. Enter scores'!K55/'2. Enter scores'!K$17,"")</f>
        <v/>
      </c>
      <c r="G44" s="152" t="str">
        <f>IF('2. Enter scores'!L55&lt;&gt;"",'2. Enter scores'!L55/'2. Enter scores'!L$17,"")</f>
        <v/>
      </c>
      <c r="H44" s="152" t="str">
        <f>IF('2. Enter scores'!M55&lt;&gt;"",'2. Enter scores'!M55/'2. Enter scores'!M$17,"")</f>
        <v/>
      </c>
      <c r="I44" s="152" t="str">
        <f>IF('2. Enter scores'!N55&lt;&gt;"",'2. Enter scores'!N55/'2. Enter scores'!N$17,"")</f>
        <v/>
      </c>
      <c r="J44" s="152" t="str">
        <f>IF('2. Enter scores'!O55&lt;&gt;"",'2. Enter scores'!O55/'2. Enter scores'!O$17,"")</f>
        <v/>
      </c>
      <c r="K44" s="152" t="str">
        <f>IF('2. Enter scores'!P55&lt;&gt;"",'2. Enter scores'!P55/'2. Enter scores'!P$17,"")</f>
        <v/>
      </c>
      <c r="L44" s="152" t="str">
        <f>IF('2. Enter scores'!Q55&lt;&gt;"",'2. Enter scores'!Q55/'2. Enter scores'!Q$17,"")</f>
        <v/>
      </c>
      <c r="M44" s="152" t="str">
        <f>IF('2. Enter scores'!R55&lt;&gt;"",'2. Enter scores'!R55/'2. Enter scores'!R$17,"")</f>
        <v/>
      </c>
      <c r="N44" s="152" t="str">
        <f>IF('2. Enter scores'!S55&lt;&gt;"",'2. Enter scores'!S55/'2. Enter scores'!S$17,"")</f>
        <v/>
      </c>
      <c r="O44" s="152" t="str">
        <f>IF('2. Enter scores'!T55&lt;&gt;"",'2. Enter scores'!T55/'2. Enter scores'!T$17,"")</f>
        <v/>
      </c>
      <c r="P44" s="152" t="str">
        <f>IF('2. Enter scores'!U55&lt;&gt;"",'2. Enter scores'!U55/'2. Enter scores'!U$17,"")</f>
        <v/>
      </c>
      <c r="Q44" s="152" t="str">
        <f>IF('2. Enter scores'!V55&lt;&gt;"",'2. Enter scores'!V55/'2. Enter scores'!V$17,"")</f>
        <v/>
      </c>
      <c r="R44" s="152" t="str">
        <f>IF('2. Enter scores'!W55&lt;&gt;"",'2. Enter scores'!W55/'2. Enter scores'!W$17,"")</f>
        <v/>
      </c>
      <c r="S44" s="152" t="str">
        <f>IF('2. Enter scores'!X55&lt;&gt;"",'2. Enter scores'!X55/'2. Enter scores'!X$17,"")</f>
        <v/>
      </c>
      <c r="T44" s="152" t="str">
        <f>IF('2. Enter scores'!Y55&lt;&gt;"",'2. Enter scores'!Y55/'2. Enter scores'!Y$17,"")</f>
        <v/>
      </c>
      <c r="U44" s="152" t="str">
        <f>IF('2. Enter scores'!Z55&lt;&gt;"",'2. Enter scores'!Z55/'2. Enter scores'!Z$17,"")</f>
        <v/>
      </c>
      <c r="V44" s="152" t="str">
        <f>IF('2. Enter scores'!AA55&lt;&gt;"",'2. Enter scores'!AA55/'2. Enter scores'!AA$17,"")</f>
        <v/>
      </c>
      <c r="W44" s="152" t="str">
        <f>IF('2. Enter scores'!AB55&lt;&gt;"",'2. Enter scores'!AB55/'2. Enter scores'!AB$17,"")</f>
        <v/>
      </c>
      <c r="X44" s="152" t="str">
        <f>IF('2. Enter scores'!AC55&lt;&gt;"",'2. Enter scores'!AC55/'2. Enter scores'!AC$17,"")</f>
        <v/>
      </c>
      <c r="Y44" s="152" t="str">
        <f>IF('2. Enter scores'!AD55&lt;&gt;"",'2. Enter scores'!AD55/'2. Enter scores'!AD$17,"")</f>
        <v/>
      </c>
      <c r="Z44" s="152" t="str">
        <f>IF('2. Enter scores'!AE55&lt;&gt;"",'2. Enter scores'!AE55/'2. Enter scores'!AE$17,"")</f>
        <v/>
      </c>
      <c r="AA44" s="108">
        <v>1000</v>
      </c>
    </row>
    <row r="45" spans="1:27" x14ac:dyDescent="0.35">
      <c r="A45" s="151" t="s">
        <v>137</v>
      </c>
      <c r="B45" s="152" t="str">
        <f>IF('2. Enter scores'!G56&lt;&gt;"",'2. Enter scores'!G56/'2. Enter scores'!G$17,"")</f>
        <v/>
      </c>
      <c r="C45" s="152" t="str">
        <f>IF('2. Enter scores'!H56&lt;&gt;"",'2. Enter scores'!H56/'2. Enter scores'!H$17,"")</f>
        <v/>
      </c>
      <c r="D45" s="152" t="str">
        <f>IF('2. Enter scores'!I56&lt;&gt;"",'2. Enter scores'!I56/'2. Enter scores'!I$17,"")</f>
        <v/>
      </c>
      <c r="E45" s="152" t="str">
        <f>IF('2. Enter scores'!J56&lt;&gt;"",'2. Enter scores'!J56/'2. Enter scores'!J$17,"")</f>
        <v/>
      </c>
      <c r="F45" s="152" t="str">
        <f>IF('2. Enter scores'!K56&lt;&gt;"",'2. Enter scores'!K56/'2. Enter scores'!K$17,"")</f>
        <v/>
      </c>
      <c r="G45" s="152" t="str">
        <f>IF('2. Enter scores'!L56&lt;&gt;"",'2. Enter scores'!L56/'2. Enter scores'!L$17,"")</f>
        <v/>
      </c>
      <c r="H45" s="152" t="str">
        <f>IF('2. Enter scores'!M56&lt;&gt;"",'2. Enter scores'!M56/'2. Enter scores'!M$17,"")</f>
        <v/>
      </c>
      <c r="I45" s="152" t="str">
        <f>IF('2. Enter scores'!N56&lt;&gt;"",'2. Enter scores'!N56/'2. Enter scores'!N$17,"")</f>
        <v/>
      </c>
      <c r="J45" s="152" t="str">
        <f>IF('2. Enter scores'!O56&lt;&gt;"",'2. Enter scores'!O56/'2. Enter scores'!O$17,"")</f>
        <v/>
      </c>
      <c r="K45" s="152" t="str">
        <f>IF('2. Enter scores'!P56&lt;&gt;"",'2. Enter scores'!P56/'2. Enter scores'!P$17,"")</f>
        <v/>
      </c>
      <c r="L45" s="152" t="str">
        <f>IF('2. Enter scores'!Q56&lt;&gt;"",'2. Enter scores'!Q56/'2. Enter scores'!Q$17,"")</f>
        <v/>
      </c>
      <c r="M45" s="152" t="str">
        <f>IF('2. Enter scores'!R56&lt;&gt;"",'2. Enter scores'!R56/'2. Enter scores'!R$17,"")</f>
        <v/>
      </c>
      <c r="N45" s="152" t="str">
        <f>IF('2. Enter scores'!S56&lt;&gt;"",'2. Enter scores'!S56/'2. Enter scores'!S$17,"")</f>
        <v/>
      </c>
      <c r="O45" s="152" t="str">
        <f>IF('2. Enter scores'!T56&lt;&gt;"",'2. Enter scores'!T56/'2. Enter scores'!T$17,"")</f>
        <v/>
      </c>
      <c r="P45" s="152" t="str">
        <f>IF('2. Enter scores'!U56&lt;&gt;"",'2. Enter scores'!U56/'2. Enter scores'!U$17,"")</f>
        <v/>
      </c>
      <c r="Q45" s="152" t="str">
        <f>IF('2. Enter scores'!V56&lt;&gt;"",'2. Enter scores'!V56/'2. Enter scores'!V$17,"")</f>
        <v/>
      </c>
      <c r="R45" s="152" t="str">
        <f>IF('2. Enter scores'!W56&lt;&gt;"",'2. Enter scores'!W56/'2. Enter scores'!W$17,"")</f>
        <v/>
      </c>
      <c r="S45" s="152" t="str">
        <f>IF('2. Enter scores'!X56&lt;&gt;"",'2. Enter scores'!X56/'2. Enter scores'!X$17,"")</f>
        <v/>
      </c>
      <c r="T45" s="152" t="str">
        <f>IF('2. Enter scores'!Y56&lt;&gt;"",'2. Enter scores'!Y56/'2. Enter scores'!Y$17,"")</f>
        <v/>
      </c>
      <c r="U45" s="152" t="str">
        <f>IF('2. Enter scores'!Z56&lt;&gt;"",'2. Enter scores'!Z56/'2. Enter scores'!Z$17,"")</f>
        <v/>
      </c>
      <c r="V45" s="152" t="str">
        <f>IF('2. Enter scores'!AA56&lt;&gt;"",'2. Enter scores'!AA56/'2. Enter scores'!AA$17,"")</f>
        <v/>
      </c>
      <c r="W45" s="152" t="str">
        <f>IF('2. Enter scores'!AB56&lt;&gt;"",'2. Enter scores'!AB56/'2. Enter scores'!AB$17,"")</f>
        <v/>
      </c>
      <c r="X45" s="152" t="str">
        <f>IF('2. Enter scores'!AC56&lt;&gt;"",'2. Enter scores'!AC56/'2. Enter scores'!AC$17,"")</f>
        <v/>
      </c>
      <c r="Y45" s="152" t="str">
        <f>IF('2. Enter scores'!AD56&lt;&gt;"",'2. Enter scores'!AD56/'2. Enter scores'!AD$17,"")</f>
        <v/>
      </c>
      <c r="Z45" s="152" t="str">
        <f>IF('2. Enter scores'!AE56&lt;&gt;"",'2. Enter scores'!AE56/'2. Enter scores'!AE$17,"")</f>
        <v/>
      </c>
      <c r="AA45" s="108">
        <v>1000</v>
      </c>
    </row>
    <row r="46" spans="1:27" x14ac:dyDescent="0.35">
      <c r="A46" s="151" t="s">
        <v>137</v>
      </c>
      <c r="B46" s="152" t="str">
        <f>IF('2. Enter scores'!G57&lt;&gt;"",'2. Enter scores'!G57/'2. Enter scores'!G$17,"")</f>
        <v/>
      </c>
      <c r="C46" s="152" t="str">
        <f>IF('2. Enter scores'!H57&lt;&gt;"",'2. Enter scores'!H57/'2. Enter scores'!H$17,"")</f>
        <v/>
      </c>
      <c r="D46" s="152" t="str">
        <f>IF('2. Enter scores'!I57&lt;&gt;"",'2. Enter scores'!I57/'2. Enter scores'!I$17,"")</f>
        <v/>
      </c>
      <c r="E46" s="152" t="str">
        <f>IF('2. Enter scores'!J57&lt;&gt;"",'2. Enter scores'!J57/'2. Enter scores'!J$17,"")</f>
        <v/>
      </c>
      <c r="F46" s="152" t="str">
        <f>IF('2. Enter scores'!K57&lt;&gt;"",'2. Enter scores'!K57/'2. Enter scores'!K$17,"")</f>
        <v/>
      </c>
      <c r="G46" s="152" t="str">
        <f>IF('2. Enter scores'!L57&lt;&gt;"",'2. Enter scores'!L57/'2. Enter scores'!L$17,"")</f>
        <v/>
      </c>
      <c r="H46" s="152" t="str">
        <f>IF('2. Enter scores'!M57&lt;&gt;"",'2. Enter scores'!M57/'2. Enter scores'!M$17,"")</f>
        <v/>
      </c>
      <c r="I46" s="152" t="str">
        <f>IF('2. Enter scores'!N57&lt;&gt;"",'2. Enter scores'!N57/'2. Enter scores'!N$17,"")</f>
        <v/>
      </c>
      <c r="J46" s="152" t="str">
        <f>IF('2. Enter scores'!O57&lt;&gt;"",'2. Enter scores'!O57/'2. Enter scores'!O$17,"")</f>
        <v/>
      </c>
      <c r="K46" s="152" t="str">
        <f>IF('2. Enter scores'!P57&lt;&gt;"",'2. Enter scores'!P57/'2. Enter scores'!P$17,"")</f>
        <v/>
      </c>
      <c r="L46" s="152" t="str">
        <f>IF('2. Enter scores'!Q57&lt;&gt;"",'2. Enter scores'!Q57/'2. Enter scores'!Q$17,"")</f>
        <v/>
      </c>
      <c r="M46" s="152" t="str">
        <f>IF('2. Enter scores'!R57&lt;&gt;"",'2. Enter scores'!R57/'2. Enter scores'!R$17,"")</f>
        <v/>
      </c>
      <c r="N46" s="152" t="str">
        <f>IF('2. Enter scores'!S57&lt;&gt;"",'2. Enter scores'!S57/'2. Enter scores'!S$17,"")</f>
        <v/>
      </c>
      <c r="O46" s="152" t="str">
        <f>IF('2. Enter scores'!T57&lt;&gt;"",'2. Enter scores'!T57/'2. Enter scores'!T$17,"")</f>
        <v/>
      </c>
      <c r="P46" s="152" t="str">
        <f>IF('2. Enter scores'!U57&lt;&gt;"",'2. Enter scores'!U57/'2. Enter scores'!U$17,"")</f>
        <v/>
      </c>
      <c r="Q46" s="152" t="str">
        <f>IF('2. Enter scores'!V57&lt;&gt;"",'2. Enter scores'!V57/'2. Enter scores'!V$17,"")</f>
        <v/>
      </c>
      <c r="R46" s="152" t="str">
        <f>IF('2. Enter scores'!W57&lt;&gt;"",'2. Enter scores'!W57/'2. Enter scores'!W$17,"")</f>
        <v/>
      </c>
      <c r="S46" s="152" t="str">
        <f>IF('2. Enter scores'!X57&lt;&gt;"",'2. Enter scores'!X57/'2. Enter scores'!X$17,"")</f>
        <v/>
      </c>
      <c r="T46" s="152" t="str">
        <f>IF('2. Enter scores'!Y57&lt;&gt;"",'2. Enter scores'!Y57/'2. Enter scores'!Y$17,"")</f>
        <v/>
      </c>
      <c r="U46" s="152" t="str">
        <f>IF('2. Enter scores'!Z57&lt;&gt;"",'2. Enter scores'!Z57/'2. Enter scores'!Z$17,"")</f>
        <v/>
      </c>
      <c r="V46" s="152" t="str">
        <f>IF('2. Enter scores'!AA57&lt;&gt;"",'2. Enter scores'!AA57/'2. Enter scores'!AA$17,"")</f>
        <v/>
      </c>
      <c r="W46" s="152" t="str">
        <f>IF('2. Enter scores'!AB57&lt;&gt;"",'2. Enter scores'!AB57/'2. Enter scores'!AB$17,"")</f>
        <v/>
      </c>
      <c r="X46" s="152" t="str">
        <f>IF('2. Enter scores'!AC57&lt;&gt;"",'2. Enter scores'!AC57/'2. Enter scores'!AC$17,"")</f>
        <v/>
      </c>
      <c r="Y46" s="152" t="str">
        <f>IF('2. Enter scores'!AD57&lt;&gt;"",'2. Enter scores'!AD57/'2. Enter scores'!AD$17,"")</f>
        <v/>
      </c>
      <c r="Z46" s="152" t="str">
        <f>IF('2. Enter scores'!AE57&lt;&gt;"",'2. Enter scores'!AE57/'2. Enter scores'!AE$17,"")</f>
        <v/>
      </c>
      <c r="AA46" s="108">
        <v>1000</v>
      </c>
    </row>
    <row r="47" spans="1:27" x14ac:dyDescent="0.35">
      <c r="A47" s="151" t="s">
        <v>137</v>
      </c>
      <c r="B47" s="152" t="str">
        <f>IF('2. Enter scores'!G58&lt;&gt;"",'2. Enter scores'!G58/'2. Enter scores'!G$17,"")</f>
        <v/>
      </c>
      <c r="C47" s="152" t="str">
        <f>IF('2. Enter scores'!H58&lt;&gt;"",'2. Enter scores'!H58/'2. Enter scores'!H$17,"")</f>
        <v/>
      </c>
      <c r="D47" s="152" t="str">
        <f>IF('2. Enter scores'!I58&lt;&gt;"",'2. Enter scores'!I58/'2. Enter scores'!I$17,"")</f>
        <v/>
      </c>
      <c r="E47" s="152" t="str">
        <f>IF('2. Enter scores'!J58&lt;&gt;"",'2. Enter scores'!J58/'2. Enter scores'!J$17,"")</f>
        <v/>
      </c>
      <c r="F47" s="152" t="str">
        <f>IF('2. Enter scores'!K58&lt;&gt;"",'2. Enter scores'!K58/'2. Enter scores'!K$17,"")</f>
        <v/>
      </c>
      <c r="G47" s="152" t="str">
        <f>IF('2. Enter scores'!L58&lt;&gt;"",'2. Enter scores'!L58/'2. Enter scores'!L$17,"")</f>
        <v/>
      </c>
      <c r="H47" s="152" t="str">
        <f>IF('2. Enter scores'!M58&lt;&gt;"",'2. Enter scores'!M58/'2. Enter scores'!M$17,"")</f>
        <v/>
      </c>
      <c r="I47" s="152" t="str">
        <f>IF('2. Enter scores'!N58&lt;&gt;"",'2. Enter scores'!N58/'2. Enter scores'!N$17,"")</f>
        <v/>
      </c>
      <c r="J47" s="152" t="str">
        <f>IF('2. Enter scores'!O58&lt;&gt;"",'2. Enter scores'!O58/'2. Enter scores'!O$17,"")</f>
        <v/>
      </c>
      <c r="K47" s="152" t="str">
        <f>IF('2. Enter scores'!P58&lt;&gt;"",'2. Enter scores'!P58/'2. Enter scores'!P$17,"")</f>
        <v/>
      </c>
      <c r="L47" s="152" t="str">
        <f>IF('2. Enter scores'!Q58&lt;&gt;"",'2. Enter scores'!Q58/'2. Enter scores'!Q$17,"")</f>
        <v/>
      </c>
      <c r="M47" s="152" t="str">
        <f>IF('2. Enter scores'!R58&lt;&gt;"",'2. Enter scores'!R58/'2. Enter scores'!R$17,"")</f>
        <v/>
      </c>
      <c r="N47" s="152" t="str">
        <f>IF('2. Enter scores'!S58&lt;&gt;"",'2. Enter scores'!S58/'2. Enter scores'!S$17,"")</f>
        <v/>
      </c>
      <c r="O47" s="152" t="str">
        <f>IF('2. Enter scores'!T58&lt;&gt;"",'2. Enter scores'!T58/'2. Enter scores'!T$17,"")</f>
        <v/>
      </c>
      <c r="P47" s="152" t="str">
        <f>IF('2. Enter scores'!U58&lt;&gt;"",'2. Enter scores'!U58/'2. Enter scores'!U$17,"")</f>
        <v/>
      </c>
      <c r="Q47" s="152" t="str">
        <f>IF('2. Enter scores'!V58&lt;&gt;"",'2. Enter scores'!V58/'2. Enter scores'!V$17,"")</f>
        <v/>
      </c>
      <c r="R47" s="152" t="str">
        <f>IF('2. Enter scores'!W58&lt;&gt;"",'2. Enter scores'!W58/'2. Enter scores'!W$17,"")</f>
        <v/>
      </c>
      <c r="S47" s="152" t="str">
        <f>IF('2. Enter scores'!X58&lt;&gt;"",'2. Enter scores'!X58/'2. Enter scores'!X$17,"")</f>
        <v/>
      </c>
      <c r="T47" s="152" t="str">
        <f>IF('2. Enter scores'!Y58&lt;&gt;"",'2. Enter scores'!Y58/'2. Enter scores'!Y$17,"")</f>
        <v/>
      </c>
      <c r="U47" s="152" t="str">
        <f>IF('2. Enter scores'!Z58&lt;&gt;"",'2. Enter scores'!Z58/'2. Enter scores'!Z$17,"")</f>
        <v/>
      </c>
      <c r="V47" s="152" t="str">
        <f>IF('2. Enter scores'!AA58&lt;&gt;"",'2. Enter scores'!AA58/'2. Enter scores'!AA$17,"")</f>
        <v/>
      </c>
      <c r="W47" s="152" t="str">
        <f>IF('2. Enter scores'!AB58&lt;&gt;"",'2. Enter scores'!AB58/'2. Enter scores'!AB$17,"")</f>
        <v/>
      </c>
      <c r="X47" s="152" t="str">
        <f>IF('2. Enter scores'!AC58&lt;&gt;"",'2. Enter scores'!AC58/'2. Enter scores'!AC$17,"")</f>
        <v/>
      </c>
      <c r="Y47" s="152" t="str">
        <f>IF('2. Enter scores'!AD58&lt;&gt;"",'2. Enter scores'!AD58/'2. Enter scores'!AD$17,"")</f>
        <v/>
      </c>
      <c r="Z47" s="152" t="str">
        <f>IF('2. Enter scores'!AE58&lt;&gt;"",'2. Enter scores'!AE58/'2. Enter scores'!AE$17,"")</f>
        <v/>
      </c>
      <c r="AA47" s="108">
        <v>1000</v>
      </c>
    </row>
    <row r="48" spans="1:27" x14ac:dyDescent="0.35">
      <c r="A48" s="151" t="s">
        <v>137</v>
      </c>
      <c r="B48" s="152" t="str">
        <f>IF('2. Enter scores'!G59&lt;&gt;"",'2. Enter scores'!G59/'2. Enter scores'!G$17,"")</f>
        <v/>
      </c>
      <c r="C48" s="152" t="str">
        <f>IF('2. Enter scores'!H59&lt;&gt;"",'2. Enter scores'!H59/'2. Enter scores'!H$17,"")</f>
        <v/>
      </c>
      <c r="D48" s="152" t="str">
        <f>IF('2. Enter scores'!I59&lt;&gt;"",'2. Enter scores'!I59/'2. Enter scores'!I$17,"")</f>
        <v/>
      </c>
      <c r="E48" s="152" t="str">
        <f>IF('2. Enter scores'!J59&lt;&gt;"",'2. Enter scores'!J59/'2. Enter scores'!J$17,"")</f>
        <v/>
      </c>
      <c r="F48" s="152" t="str">
        <f>IF('2. Enter scores'!K59&lt;&gt;"",'2. Enter scores'!K59/'2. Enter scores'!K$17,"")</f>
        <v/>
      </c>
      <c r="G48" s="152" t="str">
        <f>IF('2. Enter scores'!L59&lt;&gt;"",'2. Enter scores'!L59/'2. Enter scores'!L$17,"")</f>
        <v/>
      </c>
      <c r="H48" s="152" t="str">
        <f>IF('2. Enter scores'!M59&lt;&gt;"",'2. Enter scores'!M59/'2. Enter scores'!M$17,"")</f>
        <v/>
      </c>
      <c r="I48" s="152" t="str">
        <f>IF('2. Enter scores'!N59&lt;&gt;"",'2. Enter scores'!N59/'2. Enter scores'!N$17,"")</f>
        <v/>
      </c>
      <c r="J48" s="152" t="str">
        <f>IF('2. Enter scores'!O59&lt;&gt;"",'2. Enter scores'!O59/'2. Enter scores'!O$17,"")</f>
        <v/>
      </c>
      <c r="K48" s="152" t="str">
        <f>IF('2. Enter scores'!P59&lt;&gt;"",'2. Enter scores'!P59/'2. Enter scores'!P$17,"")</f>
        <v/>
      </c>
      <c r="L48" s="152" t="str">
        <f>IF('2. Enter scores'!Q59&lt;&gt;"",'2. Enter scores'!Q59/'2. Enter scores'!Q$17,"")</f>
        <v/>
      </c>
      <c r="M48" s="152" t="str">
        <f>IF('2. Enter scores'!R59&lt;&gt;"",'2. Enter scores'!R59/'2. Enter scores'!R$17,"")</f>
        <v/>
      </c>
      <c r="N48" s="152" t="str">
        <f>IF('2. Enter scores'!S59&lt;&gt;"",'2. Enter scores'!S59/'2. Enter scores'!S$17,"")</f>
        <v/>
      </c>
      <c r="O48" s="152" t="str">
        <f>IF('2. Enter scores'!T59&lt;&gt;"",'2. Enter scores'!T59/'2. Enter scores'!T$17,"")</f>
        <v/>
      </c>
      <c r="P48" s="152" t="str">
        <f>IF('2. Enter scores'!U59&lt;&gt;"",'2. Enter scores'!U59/'2. Enter scores'!U$17,"")</f>
        <v/>
      </c>
      <c r="Q48" s="152" t="str">
        <f>IF('2. Enter scores'!V59&lt;&gt;"",'2. Enter scores'!V59/'2. Enter scores'!V$17,"")</f>
        <v/>
      </c>
      <c r="R48" s="152" t="str">
        <f>IF('2. Enter scores'!W59&lt;&gt;"",'2. Enter scores'!W59/'2. Enter scores'!W$17,"")</f>
        <v/>
      </c>
      <c r="S48" s="152" t="str">
        <f>IF('2. Enter scores'!X59&lt;&gt;"",'2. Enter scores'!X59/'2. Enter scores'!X$17,"")</f>
        <v/>
      </c>
      <c r="T48" s="152" t="str">
        <f>IF('2. Enter scores'!Y59&lt;&gt;"",'2. Enter scores'!Y59/'2. Enter scores'!Y$17,"")</f>
        <v/>
      </c>
      <c r="U48" s="152" t="str">
        <f>IF('2. Enter scores'!Z59&lt;&gt;"",'2. Enter scores'!Z59/'2. Enter scores'!Z$17,"")</f>
        <v/>
      </c>
      <c r="V48" s="152" t="str">
        <f>IF('2. Enter scores'!AA59&lt;&gt;"",'2. Enter scores'!AA59/'2. Enter scores'!AA$17,"")</f>
        <v/>
      </c>
      <c r="W48" s="152" t="str">
        <f>IF('2. Enter scores'!AB59&lt;&gt;"",'2. Enter scores'!AB59/'2. Enter scores'!AB$17,"")</f>
        <v/>
      </c>
      <c r="X48" s="152" t="str">
        <f>IF('2. Enter scores'!AC59&lt;&gt;"",'2. Enter scores'!AC59/'2. Enter scores'!AC$17,"")</f>
        <v/>
      </c>
      <c r="Y48" s="152" t="str">
        <f>IF('2. Enter scores'!AD59&lt;&gt;"",'2. Enter scores'!AD59/'2. Enter scores'!AD$17,"")</f>
        <v/>
      </c>
      <c r="Z48" s="152" t="str">
        <f>IF('2. Enter scores'!AE59&lt;&gt;"",'2. Enter scores'!AE59/'2. Enter scores'!AE$17,"")</f>
        <v/>
      </c>
      <c r="AA48" s="108">
        <v>1000</v>
      </c>
    </row>
    <row r="49" spans="1:27" x14ac:dyDescent="0.35">
      <c r="A49" s="151" t="s">
        <v>137</v>
      </c>
      <c r="B49" s="152" t="str">
        <f>IF('2. Enter scores'!G60&lt;&gt;"",'2. Enter scores'!G60/'2. Enter scores'!G$17,"")</f>
        <v/>
      </c>
      <c r="C49" s="152" t="str">
        <f>IF('2. Enter scores'!H60&lt;&gt;"",'2. Enter scores'!H60/'2. Enter scores'!H$17,"")</f>
        <v/>
      </c>
      <c r="D49" s="152" t="str">
        <f>IF('2. Enter scores'!I60&lt;&gt;"",'2. Enter scores'!I60/'2. Enter scores'!I$17,"")</f>
        <v/>
      </c>
      <c r="E49" s="152" t="str">
        <f>IF('2. Enter scores'!J60&lt;&gt;"",'2. Enter scores'!J60/'2. Enter scores'!J$17,"")</f>
        <v/>
      </c>
      <c r="F49" s="152" t="str">
        <f>IF('2. Enter scores'!K60&lt;&gt;"",'2. Enter scores'!K60/'2. Enter scores'!K$17,"")</f>
        <v/>
      </c>
      <c r="G49" s="152" t="str">
        <f>IF('2. Enter scores'!L60&lt;&gt;"",'2. Enter scores'!L60/'2. Enter scores'!L$17,"")</f>
        <v/>
      </c>
      <c r="H49" s="152" t="str">
        <f>IF('2. Enter scores'!M60&lt;&gt;"",'2. Enter scores'!M60/'2. Enter scores'!M$17,"")</f>
        <v/>
      </c>
      <c r="I49" s="152" t="str">
        <f>IF('2. Enter scores'!N60&lt;&gt;"",'2. Enter scores'!N60/'2. Enter scores'!N$17,"")</f>
        <v/>
      </c>
      <c r="J49" s="152" t="str">
        <f>IF('2. Enter scores'!O60&lt;&gt;"",'2. Enter scores'!O60/'2. Enter scores'!O$17,"")</f>
        <v/>
      </c>
      <c r="K49" s="152" t="str">
        <f>IF('2. Enter scores'!P60&lt;&gt;"",'2. Enter scores'!P60/'2. Enter scores'!P$17,"")</f>
        <v/>
      </c>
      <c r="L49" s="152" t="str">
        <f>IF('2. Enter scores'!Q60&lt;&gt;"",'2. Enter scores'!Q60/'2. Enter scores'!Q$17,"")</f>
        <v/>
      </c>
      <c r="M49" s="152" t="str">
        <f>IF('2. Enter scores'!R60&lt;&gt;"",'2. Enter scores'!R60/'2. Enter scores'!R$17,"")</f>
        <v/>
      </c>
      <c r="N49" s="152" t="str">
        <f>IF('2. Enter scores'!S60&lt;&gt;"",'2. Enter scores'!S60/'2. Enter scores'!S$17,"")</f>
        <v/>
      </c>
      <c r="O49" s="152" t="str">
        <f>IF('2. Enter scores'!T60&lt;&gt;"",'2. Enter scores'!T60/'2. Enter scores'!T$17,"")</f>
        <v/>
      </c>
      <c r="P49" s="152" t="str">
        <f>IF('2. Enter scores'!U60&lt;&gt;"",'2. Enter scores'!U60/'2. Enter scores'!U$17,"")</f>
        <v/>
      </c>
      <c r="Q49" s="152" t="str">
        <f>IF('2. Enter scores'!V60&lt;&gt;"",'2. Enter scores'!V60/'2. Enter scores'!V$17,"")</f>
        <v/>
      </c>
      <c r="R49" s="152" t="str">
        <f>IF('2. Enter scores'!W60&lt;&gt;"",'2. Enter scores'!W60/'2. Enter scores'!W$17,"")</f>
        <v/>
      </c>
      <c r="S49" s="152" t="str">
        <f>IF('2. Enter scores'!X60&lt;&gt;"",'2. Enter scores'!X60/'2. Enter scores'!X$17,"")</f>
        <v/>
      </c>
      <c r="T49" s="152" t="str">
        <f>IF('2. Enter scores'!Y60&lt;&gt;"",'2. Enter scores'!Y60/'2. Enter scores'!Y$17,"")</f>
        <v/>
      </c>
      <c r="U49" s="152" t="str">
        <f>IF('2. Enter scores'!Z60&lt;&gt;"",'2. Enter scores'!Z60/'2. Enter scores'!Z$17,"")</f>
        <v/>
      </c>
      <c r="V49" s="152" t="str">
        <f>IF('2. Enter scores'!AA60&lt;&gt;"",'2. Enter scores'!AA60/'2. Enter scores'!AA$17,"")</f>
        <v/>
      </c>
      <c r="W49" s="152" t="str">
        <f>IF('2. Enter scores'!AB60&lt;&gt;"",'2. Enter scores'!AB60/'2. Enter scores'!AB$17,"")</f>
        <v/>
      </c>
      <c r="X49" s="152" t="str">
        <f>IF('2. Enter scores'!AC60&lt;&gt;"",'2. Enter scores'!AC60/'2. Enter scores'!AC$17,"")</f>
        <v/>
      </c>
      <c r="Y49" s="152" t="str">
        <f>IF('2. Enter scores'!AD60&lt;&gt;"",'2. Enter scores'!AD60/'2. Enter scores'!AD$17,"")</f>
        <v/>
      </c>
      <c r="Z49" s="152" t="str">
        <f>IF('2. Enter scores'!AE60&lt;&gt;"",'2. Enter scores'!AE60/'2. Enter scores'!AE$17,"")</f>
        <v/>
      </c>
      <c r="AA49" s="108">
        <v>1000</v>
      </c>
    </row>
    <row r="50" spans="1:27" x14ac:dyDescent="0.35">
      <c r="A50" s="151" t="s">
        <v>137</v>
      </c>
      <c r="B50" s="152" t="str">
        <f>IF('2. Enter scores'!G61&lt;&gt;"",'2. Enter scores'!G61/'2. Enter scores'!G$17,"")</f>
        <v/>
      </c>
      <c r="C50" s="152" t="str">
        <f>IF('2. Enter scores'!H61&lt;&gt;"",'2. Enter scores'!H61/'2. Enter scores'!H$17,"")</f>
        <v/>
      </c>
      <c r="D50" s="152" t="str">
        <f>IF('2. Enter scores'!I61&lt;&gt;"",'2. Enter scores'!I61/'2. Enter scores'!I$17,"")</f>
        <v/>
      </c>
      <c r="E50" s="152" t="str">
        <f>IF('2. Enter scores'!J61&lt;&gt;"",'2. Enter scores'!J61/'2. Enter scores'!J$17,"")</f>
        <v/>
      </c>
      <c r="F50" s="152" t="str">
        <f>IF('2. Enter scores'!K61&lt;&gt;"",'2. Enter scores'!K61/'2. Enter scores'!K$17,"")</f>
        <v/>
      </c>
      <c r="G50" s="152" t="str">
        <f>IF('2. Enter scores'!L61&lt;&gt;"",'2. Enter scores'!L61/'2. Enter scores'!L$17,"")</f>
        <v/>
      </c>
      <c r="H50" s="152" t="str">
        <f>IF('2. Enter scores'!M61&lt;&gt;"",'2. Enter scores'!M61/'2. Enter scores'!M$17,"")</f>
        <v/>
      </c>
      <c r="I50" s="152" t="str">
        <f>IF('2. Enter scores'!N61&lt;&gt;"",'2. Enter scores'!N61/'2. Enter scores'!N$17,"")</f>
        <v/>
      </c>
      <c r="J50" s="152" t="str">
        <f>IF('2. Enter scores'!O61&lt;&gt;"",'2. Enter scores'!O61/'2. Enter scores'!O$17,"")</f>
        <v/>
      </c>
      <c r="K50" s="152" t="str">
        <f>IF('2. Enter scores'!P61&lt;&gt;"",'2. Enter scores'!P61/'2. Enter scores'!P$17,"")</f>
        <v/>
      </c>
      <c r="L50" s="152" t="str">
        <f>IF('2. Enter scores'!Q61&lt;&gt;"",'2. Enter scores'!Q61/'2. Enter scores'!Q$17,"")</f>
        <v/>
      </c>
      <c r="M50" s="152" t="str">
        <f>IF('2. Enter scores'!R61&lt;&gt;"",'2. Enter scores'!R61/'2. Enter scores'!R$17,"")</f>
        <v/>
      </c>
      <c r="N50" s="152" t="str">
        <f>IF('2. Enter scores'!S61&lt;&gt;"",'2. Enter scores'!S61/'2. Enter scores'!S$17,"")</f>
        <v/>
      </c>
      <c r="O50" s="152" t="str">
        <f>IF('2. Enter scores'!T61&lt;&gt;"",'2. Enter scores'!T61/'2. Enter scores'!T$17,"")</f>
        <v/>
      </c>
      <c r="P50" s="152" t="str">
        <f>IF('2. Enter scores'!U61&lt;&gt;"",'2. Enter scores'!U61/'2. Enter scores'!U$17,"")</f>
        <v/>
      </c>
      <c r="Q50" s="152" t="str">
        <f>IF('2. Enter scores'!V61&lt;&gt;"",'2. Enter scores'!V61/'2. Enter scores'!V$17,"")</f>
        <v/>
      </c>
      <c r="R50" s="152" t="str">
        <f>IF('2. Enter scores'!W61&lt;&gt;"",'2. Enter scores'!W61/'2. Enter scores'!W$17,"")</f>
        <v/>
      </c>
      <c r="S50" s="152" t="str">
        <f>IF('2. Enter scores'!X61&lt;&gt;"",'2. Enter scores'!X61/'2. Enter scores'!X$17,"")</f>
        <v/>
      </c>
      <c r="T50" s="152" t="str">
        <f>IF('2. Enter scores'!Y61&lt;&gt;"",'2. Enter scores'!Y61/'2. Enter scores'!Y$17,"")</f>
        <v/>
      </c>
      <c r="U50" s="152" t="str">
        <f>IF('2. Enter scores'!Z61&lt;&gt;"",'2. Enter scores'!Z61/'2. Enter scores'!Z$17,"")</f>
        <v/>
      </c>
      <c r="V50" s="152" t="str">
        <f>IF('2. Enter scores'!AA61&lt;&gt;"",'2. Enter scores'!AA61/'2. Enter scores'!AA$17,"")</f>
        <v/>
      </c>
      <c r="W50" s="152" t="str">
        <f>IF('2. Enter scores'!AB61&lt;&gt;"",'2. Enter scores'!AB61/'2. Enter scores'!AB$17,"")</f>
        <v/>
      </c>
      <c r="X50" s="152" t="str">
        <f>IF('2. Enter scores'!AC61&lt;&gt;"",'2. Enter scores'!AC61/'2. Enter scores'!AC$17,"")</f>
        <v/>
      </c>
      <c r="Y50" s="152" t="str">
        <f>IF('2. Enter scores'!AD61&lt;&gt;"",'2. Enter scores'!AD61/'2. Enter scores'!AD$17,"")</f>
        <v/>
      </c>
      <c r="Z50" s="152" t="str">
        <f>IF('2. Enter scores'!AE61&lt;&gt;"",'2. Enter scores'!AE61/'2. Enter scores'!AE$17,"")</f>
        <v/>
      </c>
      <c r="AA50" s="108">
        <v>1000</v>
      </c>
    </row>
    <row r="51" spans="1:27" x14ac:dyDescent="0.35">
      <c r="A51" s="151" t="s">
        <v>137</v>
      </c>
      <c r="B51" s="152" t="str">
        <f>IF('2. Enter scores'!G62&lt;&gt;"",'2. Enter scores'!G62/'2. Enter scores'!G$17,"")</f>
        <v/>
      </c>
      <c r="C51" s="152" t="str">
        <f>IF('2. Enter scores'!H62&lt;&gt;"",'2. Enter scores'!H62/'2. Enter scores'!H$17,"")</f>
        <v/>
      </c>
      <c r="D51" s="152" t="str">
        <f>IF('2. Enter scores'!I62&lt;&gt;"",'2. Enter scores'!I62/'2. Enter scores'!I$17,"")</f>
        <v/>
      </c>
      <c r="E51" s="152" t="str">
        <f>IF('2. Enter scores'!J62&lt;&gt;"",'2. Enter scores'!J62/'2. Enter scores'!J$17,"")</f>
        <v/>
      </c>
      <c r="F51" s="152" t="str">
        <f>IF('2. Enter scores'!K62&lt;&gt;"",'2. Enter scores'!K62/'2. Enter scores'!K$17,"")</f>
        <v/>
      </c>
      <c r="G51" s="152" t="str">
        <f>IF('2. Enter scores'!L62&lt;&gt;"",'2. Enter scores'!L62/'2. Enter scores'!L$17,"")</f>
        <v/>
      </c>
      <c r="H51" s="152" t="str">
        <f>IF('2. Enter scores'!M62&lt;&gt;"",'2. Enter scores'!M62/'2. Enter scores'!M$17,"")</f>
        <v/>
      </c>
      <c r="I51" s="152" t="str">
        <f>IF('2. Enter scores'!N62&lt;&gt;"",'2. Enter scores'!N62/'2. Enter scores'!N$17,"")</f>
        <v/>
      </c>
      <c r="J51" s="152" t="str">
        <f>IF('2. Enter scores'!O62&lt;&gt;"",'2. Enter scores'!O62/'2. Enter scores'!O$17,"")</f>
        <v/>
      </c>
      <c r="K51" s="152" t="str">
        <f>IF('2. Enter scores'!P62&lt;&gt;"",'2. Enter scores'!P62/'2. Enter scores'!P$17,"")</f>
        <v/>
      </c>
      <c r="L51" s="152" t="str">
        <f>IF('2. Enter scores'!Q62&lt;&gt;"",'2. Enter scores'!Q62/'2. Enter scores'!Q$17,"")</f>
        <v/>
      </c>
      <c r="M51" s="152" t="str">
        <f>IF('2. Enter scores'!R62&lt;&gt;"",'2. Enter scores'!R62/'2. Enter scores'!R$17,"")</f>
        <v/>
      </c>
      <c r="N51" s="152" t="str">
        <f>IF('2. Enter scores'!S62&lt;&gt;"",'2. Enter scores'!S62/'2. Enter scores'!S$17,"")</f>
        <v/>
      </c>
      <c r="O51" s="152" t="str">
        <f>IF('2. Enter scores'!T62&lt;&gt;"",'2. Enter scores'!T62/'2. Enter scores'!T$17,"")</f>
        <v/>
      </c>
      <c r="P51" s="152" t="str">
        <f>IF('2. Enter scores'!U62&lt;&gt;"",'2. Enter scores'!U62/'2. Enter scores'!U$17,"")</f>
        <v/>
      </c>
      <c r="Q51" s="152" t="str">
        <f>IF('2. Enter scores'!V62&lt;&gt;"",'2. Enter scores'!V62/'2. Enter scores'!V$17,"")</f>
        <v/>
      </c>
      <c r="R51" s="152" t="str">
        <f>IF('2. Enter scores'!W62&lt;&gt;"",'2. Enter scores'!W62/'2. Enter scores'!W$17,"")</f>
        <v/>
      </c>
      <c r="S51" s="152" t="str">
        <f>IF('2. Enter scores'!X62&lt;&gt;"",'2. Enter scores'!X62/'2. Enter scores'!X$17,"")</f>
        <v/>
      </c>
      <c r="T51" s="152" t="str">
        <f>IF('2. Enter scores'!Y62&lt;&gt;"",'2. Enter scores'!Y62/'2. Enter scores'!Y$17,"")</f>
        <v/>
      </c>
      <c r="U51" s="152" t="str">
        <f>IF('2. Enter scores'!Z62&lt;&gt;"",'2. Enter scores'!Z62/'2. Enter scores'!Z$17,"")</f>
        <v/>
      </c>
      <c r="V51" s="152" t="str">
        <f>IF('2. Enter scores'!AA62&lt;&gt;"",'2. Enter scores'!AA62/'2. Enter scores'!AA$17,"")</f>
        <v/>
      </c>
      <c r="W51" s="152" t="str">
        <f>IF('2. Enter scores'!AB62&lt;&gt;"",'2. Enter scores'!AB62/'2. Enter scores'!AB$17,"")</f>
        <v/>
      </c>
      <c r="X51" s="152" t="str">
        <f>IF('2. Enter scores'!AC62&lt;&gt;"",'2. Enter scores'!AC62/'2. Enter scores'!AC$17,"")</f>
        <v/>
      </c>
      <c r="Y51" s="152" t="str">
        <f>IF('2. Enter scores'!AD62&lt;&gt;"",'2. Enter scores'!AD62/'2. Enter scores'!AD$17,"")</f>
        <v/>
      </c>
      <c r="Z51" s="152" t="str">
        <f>IF('2. Enter scores'!AE62&lt;&gt;"",'2. Enter scores'!AE62/'2. Enter scores'!AE$17,"")</f>
        <v/>
      </c>
      <c r="AA51" s="108">
        <v>1000</v>
      </c>
    </row>
    <row r="52" spans="1:27" x14ac:dyDescent="0.35">
      <c r="A52" s="151" t="s">
        <v>137</v>
      </c>
      <c r="B52" s="152" t="str">
        <f>IF('2. Enter scores'!G63&lt;&gt;"",'2. Enter scores'!G63/'2. Enter scores'!G$17,"")</f>
        <v/>
      </c>
      <c r="C52" s="152" t="str">
        <f>IF('2. Enter scores'!H63&lt;&gt;"",'2. Enter scores'!H63/'2. Enter scores'!H$17,"")</f>
        <v/>
      </c>
      <c r="D52" s="152" t="str">
        <f>IF('2. Enter scores'!I63&lt;&gt;"",'2. Enter scores'!I63/'2. Enter scores'!I$17,"")</f>
        <v/>
      </c>
      <c r="E52" s="152" t="str">
        <f>IF('2. Enter scores'!J63&lt;&gt;"",'2. Enter scores'!J63/'2. Enter scores'!J$17,"")</f>
        <v/>
      </c>
      <c r="F52" s="152" t="str">
        <f>IF('2. Enter scores'!K63&lt;&gt;"",'2. Enter scores'!K63/'2. Enter scores'!K$17,"")</f>
        <v/>
      </c>
      <c r="G52" s="152" t="str">
        <f>IF('2. Enter scores'!L63&lt;&gt;"",'2. Enter scores'!L63/'2. Enter scores'!L$17,"")</f>
        <v/>
      </c>
      <c r="H52" s="152" t="str">
        <f>IF('2. Enter scores'!M63&lt;&gt;"",'2. Enter scores'!M63/'2. Enter scores'!M$17,"")</f>
        <v/>
      </c>
      <c r="I52" s="152" t="str">
        <f>IF('2. Enter scores'!N63&lt;&gt;"",'2. Enter scores'!N63/'2. Enter scores'!N$17,"")</f>
        <v/>
      </c>
      <c r="J52" s="152" t="str">
        <f>IF('2. Enter scores'!O63&lt;&gt;"",'2. Enter scores'!O63/'2. Enter scores'!O$17,"")</f>
        <v/>
      </c>
      <c r="K52" s="152" t="str">
        <f>IF('2. Enter scores'!P63&lt;&gt;"",'2. Enter scores'!P63/'2. Enter scores'!P$17,"")</f>
        <v/>
      </c>
      <c r="L52" s="152" t="str">
        <f>IF('2. Enter scores'!Q63&lt;&gt;"",'2. Enter scores'!Q63/'2. Enter scores'!Q$17,"")</f>
        <v/>
      </c>
      <c r="M52" s="152" t="str">
        <f>IF('2. Enter scores'!R63&lt;&gt;"",'2. Enter scores'!R63/'2. Enter scores'!R$17,"")</f>
        <v/>
      </c>
      <c r="N52" s="152" t="str">
        <f>IF('2. Enter scores'!S63&lt;&gt;"",'2. Enter scores'!S63/'2. Enter scores'!S$17,"")</f>
        <v/>
      </c>
      <c r="O52" s="152" t="str">
        <f>IF('2. Enter scores'!T63&lt;&gt;"",'2. Enter scores'!T63/'2. Enter scores'!T$17,"")</f>
        <v/>
      </c>
      <c r="P52" s="152" t="str">
        <f>IF('2. Enter scores'!U63&lt;&gt;"",'2. Enter scores'!U63/'2. Enter scores'!U$17,"")</f>
        <v/>
      </c>
      <c r="Q52" s="152" t="str">
        <f>IF('2. Enter scores'!V63&lt;&gt;"",'2. Enter scores'!V63/'2. Enter scores'!V$17,"")</f>
        <v/>
      </c>
      <c r="R52" s="152" t="str">
        <f>IF('2. Enter scores'!W63&lt;&gt;"",'2. Enter scores'!W63/'2. Enter scores'!W$17,"")</f>
        <v/>
      </c>
      <c r="S52" s="152" t="str">
        <f>IF('2. Enter scores'!X63&lt;&gt;"",'2. Enter scores'!X63/'2. Enter scores'!X$17,"")</f>
        <v/>
      </c>
      <c r="T52" s="152" t="str">
        <f>IF('2. Enter scores'!Y63&lt;&gt;"",'2. Enter scores'!Y63/'2. Enter scores'!Y$17,"")</f>
        <v/>
      </c>
      <c r="U52" s="152" t="str">
        <f>IF('2. Enter scores'!Z63&lt;&gt;"",'2. Enter scores'!Z63/'2. Enter scores'!Z$17,"")</f>
        <v/>
      </c>
      <c r="V52" s="152" t="str">
        <f>IF('2. Enter scores'!AA63&lt;&gt;"",'2. Enter scores'!AA63/'2. Enter scores'!AA$17,"")</f>
        <v/>
      </c>
      <c r="W52" s="152" t="str">
        <f>IF('2. Enter scores'!AB63&lt;&gt;"",'2. Enter scores'!AB63/'2. Enter scores'!AB$17,"")</f>
        <v/>
      </c>
      <c r="X52" s="152" t="str">
        <f>IF('2. Enter scores'!AC63&lt;&gt;"",'2. Enter scores'!AC63/'2. Enter scores'!AC$17,"")</f>
        <v/>
      </c>
      <c r="Y52" s="152" t="str">
        <f>IF('2. Enter scores'!AD63&lt;&gt;"",'2. Enter scores'!AD63/'2. Enter scores'!AD$17,"")</f>
        <v/>
      </c>
      <c r="Z52" s="152" t="str">
        <f>IF('2. Enter scores'!AE63&lt;&gt;"",'2. Enter scores'!AE63/'2. Enter scores'!AE$17,"")</f>
        <v/>
      </c>
      <c r="AA52" s="108">
        <v>1000</v>
      </c>
    </row>
    <row r="53" spans="1:27" x14ac:dyDescent="0.35">
      <c r="A53" s="151" t="s">
        <v>137</v>
      </c>
      <c r="B53" s="152" t="str">
        <f>IF('2. Enter scores'!G64&lt;&gt;"",'2. Enter scores'!G64/'2. Enter scores'!G$17,"")</f>
        <v/>
      </c>
      <c r="C53" s="152" t="str">
        <f>IF('2. Enter scores'!H64&lt;&gt;"",'2. Enter scores'!H64/'2. Enter scores'!H$17,"")</f>
        <v/>
      </c>
      <c r="D53" s="152" t="str">
        <f>IF('2. Enter scores'!I64&lt;&gt;"",'2. Enter scores'!I64/'2. Enter scores'!I$17,"")</f>
        <v/>
      </c>
      <c r="E53" s="152" t="str">
        <f>IF('2. Enter scores'!J64&lt;&gt;"",'2. Enter scores'!J64/'2. Enter scores'!J$17,"")</f>
        <v/>
      </c>
      <c r="F53" s="152" t="str">
        <f>IF('2. Enter scores'!K64&lt;&gt;"",'2. Enter scores'!K64/'2. Enter scores'!K$17,"")</f>
        <v/>
      </c>
      <c r="G53" s="152" t="str">
        <f>IF('2. Enter scores'!L64&lt;&gt;"",'2. Enter scores'!L64/'2. Enter scores'!L$17,"")</f>
        <v/>
      </c>
      <c r="H53" s="152" t="str">
        <f>IF('2. Enter scores'!M64&lt;&gt;"",'2. Enter scores'!M64/'2. Enter scores'!M$17,"")</f>
        <v/>
      </c>
      <c r="I53" s="152" t="str">
        <f>IF('2. Enter scores'!N64&lt;&gt;"",'2. Enter scores'!N64/'2. Enter scores'!N$17,"")</f>
        <v/>
      </c>
      <c r="J53" s="152" t="str">
        <f>IF('2. Enter scores'!O64&lt;&gt;"",'2. Enter scores'!O64/'2. Enter scores'!O$17,"")</f>
        <v/>
      </c>
      <c r="K53" s="152" t="str">
        <f>IF('2. Enter scores'!P64&lt;&gt;"",'2. Enter scores'!P64/'2. Enter scores'!P$17,"")</f>
        <v/>
      </c>
      <c r="L53" s="152" t="str">
        <f>IF('2. Enter scores'!Q64&lt;&gt;"",'2. Enter scores'!Q64/'2. Enter scores'!Q$17,"")</f>
        <v/>
      </c>
      <c r="M53" s="152" t="str">
        <f>IF('2. Enter scores'!R64&lt;&gt;"",'2. Enter scores'!R64/'2. Enter scores'!R$17,"")</f>
        <v/>
      </c>
      <c r="N53" s="152" t="str">
        <f>IF('2. Enter scores'!S64&lt;&gt;"",'2. Enter scores'!S64/'2. Enter scores'!S$17,"")</f>
        <v/>
      </c>
      <c r="O53" s="152" t="str">
        <f>IF('2. Enter scores'!T64&lt;&gt;"",'2. Enter scores'!T64/'2. Enter scores'!T$17,"")</f>
        <v/>
      </c>
      <c r="P53" s="152" t="str">
        <f>IF('2. Enter scores'!U64&lt;&gt;"",'2. Enter scores'!U64/'2. Enter scores'!U$17,"")</f>
        <v/>
      </c>
      <c r="Q53" s="152" t="str">
        <f>IF('2. Enter scores'!V64&lt;&gt;"",'2. Enter scores'!V64/'2. Enter scores'!V$17,"")</f>
        <v/>
      </c>
      <c r="R53" s="152" t="str">
        <f>IF('2. Enter scores'!W64&lt;&gt;"",'2. Enter scores'!W64/'2. Enter scores'!W$17,"")</f>
        <v/>
      </c>
      <c r="S53" s="152" t="str">
        <f>IF('2. Enter scores'!X64&lt;&gt;"",'2. Enter scores'!X64/'2. Enter scores'!X$17,"")</f>
        <v/>
      </c>
      <c r="T53" s="152" t="str">
        <f>IF('2. Enter scores'!Y64&lt;&gt;"",'2. Enter scores'!Y64/'2. Enter scores'!Y$17,"")</f>
        <v/>
      </c>
      <c r="U53" s="152" t="str">
        <f>IF('2. Enter scores'!Z64&lt;&gt;"",'2. Enter scores'!Z64/'2. Enter scores'!Z$17,"")</f>
        <v/>
      </c>
      <c r="V53" s="152" t="str">
        <f>IF('2. Enter scores'!AA64&lt;&gt;"",'2. Enter scores'!AA64/'2. Enter scores'!AA$17,"")</f>
        <v/>
      </c>
      <c r="W53" s="152" t="str">
        <f>IF('2. Enter scores'!AB64&lt;&gt;"",'2. Enter scores'!AB64/'2. Enter scores'!AB$17,"")</f>
        <v/>
      </c>
      <c r="X53" s="152" t="str">
        <f>IF('2. Enter scores'!AC64&lt;&gt;"",'2. Enter scores'!AC64/'2. Enter scores'!AC$17,"")</f>
        <v/>
      </c>
      <c r="Y53" s="152" t="str">
        <f>IF('2. Enter scores'!AD64&lt;&gt;"",'2. Enter scores'!AD64/'2. Enter scores'!AD$17,"")</f>
        <v/>
      </c>
      <c r="Z53" s="152" t="str">
        <f>IF('2. Enter scores'!AE64&lt;&gt;"",'2. Enter scores'!AE64/'2. Enter scores'!AE$17,"")</f>
        <v/>
      </c>
      <c r="AA53" s="108">
        <v>1000</v>
      </c>
    </row>
    <row r="54" spans="1:27" x14ac:dyDescent="0.35">
      <c r="A54" s="151" t="s">
        <v>137</v>
      </c>
      <c r="B54" s="152" t="str">
        <f>IF('2. Enter scores'!G65&lt;&gt;"",'2. Enter scores'!G65/'2. Enter scores'!G$17,"")</f>
        <v/>
      </c>
      <c r="C54" s="152" t="str">
        <f>IF('2. Enter scores'!H65&lt;&gt;"",'2. Enter scores'!H65/'2. Enter scores'!H$17,"")</f>
        <v/>
      </c>
      <c r="D54" s="152" t="str">
        <f>IF('2. Enter scores'!I65&lt;&gt;"",'2. Enter scores'!I65/'2. Enter scores'!I$17,"")</f>
        <v/>
      </c>
      <c r="E54" s="152" t="str">
        <f>IF('2. Enter scores'!J65&lt;&gt;"",'2. Enter scores'!J65/'2. Enter scores'!J$17,"")</f>
        <v/>
      </c>
      <c r="F54" s="152" t="str">
        <f>IF('2. Enter scores'!K65&lt;&gt;"",'2. Enter scores'!K65/'2. Enter scores'!K$17,"")</f>
        <v/>
      </c>
      <c r="G54" s="152" t="str">
        <f>IF('2. Enter scores'!L65&lt;&gt;"",'2. Enter scores'!L65/'2. Enter scores'!L$17,"")</f>
        <v/>
      </c>
      <c r="H54" s="152" t="str">
        <f>IF('2. Enter scores'!M65&lt;&gt;"",'2. Enter scores'!M65/'2. Enter scores'!M$17,"")</f>
        <v/>
      </c>
      <c r="I54" s="152" t="str">
        <f>IF('2. Enter scores'!N65&lt;&gt;"",'2. Enter scores'!N65/'2. Enter scores'!N$17,"")</f>
        <v/>
      </c>
      <c r="J54" s="152" t="str">
        <f>IF('2. Enter scores'!O65&lt;&gt;"",'2. Enter scores'!O65/'2. Enter scores'!O$17,"")</f>
        <v/>
      </c>
      <c r="K54" s="152" t="str">
        <f>IF('2. Enter scores'!P65&lt;&gt;"",'2. Enter scores'!P65/'2. Enter scores'!P$17,"")</f>
        <v/>
      </c>
      <c r="L54" s="152" t="str">
        <f>IF('2. Enter scores'!Q65&lt;&gt;"",'2. Enter scores'!Q65/'2. Enter scores'!Q$17,"")</f>
        <v/>
      </c>
      <c r="M54" s="152" t="str">
        <f>IF('2. Enter scores'!R65&lt;&gt;"",'2. Enter scores'!R65/'2. Enter scores'!R$17,"")</f>
        <v/>
      </c>
      <c r="N54" s="152" t="str">
        <f>IF('2. Enter scores'!S65&lt;&gt;"",'2. Enter scores'!S65/'2. Enter scores'!S$17,"")</f>
        <v/>
      </c>
      <c r="O54" s="152" t="str">
        <f>IF('2. Enter scores'!T65&lt;&gt;"",'2. Enter scores'!T65/'2. Enter scores'!T$17,"")</f>
        <v/>
      </c>
      <c r="P54" s="152" t="str">
        <f>IF('2. Enter scores'!U65&lt;&gt;"",'2. Enter scores'!U65/'2. Enter scores'!U$17,"")</f>
        <v/>
      </c>
      <c r="Q54" s="152" t="str">
        <f>IF('2. Enter scores'!V65&lt;&gt;"",'2. Enter scores'!V65/'2. Enter scores'!V$17,"")</f>
        <v/>
      </c>
      <c r="R54" s="152" t="str">
        <f>IF('2. Enter scores'!W65&lt;&gt;"",'2. Enter scores'!W65/'2. Enter scores'!W$17,"")</f>
        <v/>
      </c>
      <c r="S54" s="152" t="str">
        <f>IF('2. Enter scores'!X65&lt;&gt;"",'2. Enter scores'!X65/'2. Enter scores'!X$17,"")</f>
        <v/>
      </c>
      <c r="T54" s="152" t="str">
        <f>IF('2. Enter scores'!Y65&lt;&gt;"",'2. Enter scores'!Y65/'2. Enter scores'!Y$17,"")</f>
        <v/>
      </c>
      <c r="U54" s="152" t="str">
        <f>IF('2. Enter scores'!Z65&lt;&gt;"",'2. Enter scores'!Z65/'2. Enter scores'!Z$17,"")</f>
        <v/>
      </c>
      <c r="V54" s="152" t="str">
        <f>IF('2. Enter scores'!AA65&lt;&gt;"",'2. Enter scores'!AA65/'2. Enter scores'!AA$17,"")</f>
        <v/>
      </c>
      <c r="W54" s="152" t="str">
        <f>IF('2. Enter scores'!AB65&lt;&gt;"",'2. Enter scores'!AB65/'2. Enter scores'!AB$17,"")</f>
        <v/>
      </c>
      <c r="X54" s="152" t="str">
        <f>IF('2. Enter scores'!AC65&lt;&gt;"",'2. Enter scores'!AC65/'2. Enter scores'!AC$17,"")</f>
        <v/>
      </c>
      <c r="Y54" s="152" t="str">
        <f>IF('2. Enter scores'!AD65&lt;&gt;"",'2. Enter scores'!AD65/'2. Enter scores'!AD$17,"")</f>
        <v/>
      </c>
      <c r="Z54" s="152" t="str">
        <f>IF('2. Enter scores'!AE65&lt;&gt;"",'2. Enter scores'!AE65/'2. Enter scores'!AE$17,"")</f>
        <v/>
      </c>
      <c r="AA54" s="108">
        <v>1000</v>
      </c>
    </row>
    <row r="55" spans="1:27" x14ac:dyDescent="0.35">
      <c r="A55" s="151" t="s">
        <v>137</v>
      </c>
      <c r="B55" s="152" t="str">
        <f>IF('2. Enter scores'!G66&lt;&gt;"",'2. Enter scores'!G66/'2. Enter scores'!G$17,"")</f>
        <v/>
      </c>
      <c r="C55" s="152" t="str">
        <f>IF('2. Enter scores'!H66&lt;&gt;"",'2. Enter scores'!H66/'2. Enter scores'!H$17,"")</f>
        <v/>
      </c>
      <c r="D55" s="152" t="str">
        <f>IF('2. Enter scores'!I66&lt;&gt;"",'2. Enter scores'!I66/'2. Enter scores'!I$17,"")</f>
        <v/>
      </c>
      <c r="E55" s="152" t="str">
        <f>IF('2. Enter scores'!J66&lt;&gt;"",'2. Enter scores'!J66/'2. Enter scores'!J$17,"")</f>
        <v/>
      </c>
      <c r="F55" s="152" t="str">
        <f>IF('2. Enter scores'!K66&lt;&gt;"",'2. Enter scores'!K66/'2. Enter scores'!K$17,"")</f>
        <v/>
      </c>
      <c r="G55" s="152" t="str">
        <f>IF('2. Enter scores'!L66&lt;&gt;"",'2. Enter scores'!L66/'2. Enter scores'!L$17,"")</f>
        <v/>
      </c>
      <c r="H55" s="152" t="str">
        <f>IF('2. Enter scores'!M66&lt;&gt;"",'2. Enter scores'!M66/'2. Enter scores'!M$17,"")</f>
        <v/>
      </c>
      <c r="I55" s="152" t="str">
        <f>IF('2. Enter scores'!N66&lt;&gt;"",'2. Enter scores'!N66/'2. Enter scores'!N$17,"")</f>
        <v/>
      </c>
      <c r="J55" s="152" t="str">
        <f>IF('2. Enter scores'!O66&lt;&gt;"",'2. Enter scores'!O66/'2. Enter scores'!O$17,"")</f>
        <v/>
      </c>
      <c r="K55" s="152" t="str">
        <f>IF('2. Enter scores'!P66&lt;&gt;"",'2. Enter scores'!P66/'2. Enter scores'!P$17,"")</f>
        <v/>
      </c>
      <c r="L55" s="152" t="str">
        <f>IF('2. Enter scores'!Q66&lt;&gt;"",'2. Enter scores'!Q66/'2. Enter scores'!Q$17,"")</f>
        <v/>
      </c>
      <c r="M55" s="152" t="str">
        <f>IF('2. Enter scores'!R66&lt;&gt;"",'2. Enter scores'!R66/'2. Enter scores'!R$17,"")</f>
        <v/>
      </c>
      <c r="N55" s="152" t="str">
        <f>IF('2. Enter scores'!S66&lt;&gt;"",'2. Enter scores'!S66/'2. Enter scores'!S$17,"")</f>
        <v/>
      </c>
      <c r="O55" s="152" t="str">
        <f>IF('2. Enter scores'!T66&lt;&gt;"",'2. Enter scores'!T66/'2. Enter scores'!T$17,"")</f>
        <v/>
      </c>
      <c r="P55" s="152" t="str">
        <f>IF('2. Enter scores'!U66&lt;&gt;"",'2. Enter scores'!U66/'2. Enter scores'!U$17,"")</f>
        <v/>
      </c>
      <c r="Q55" s="152" t="str">
        <f>IF('2. Enter scores'!V66&lt;&gt;"",'2. Enter scores'!V66/'2. Enter scores'!V$17,"")</f>
        <v/>
      </c>
      <c r="R55" s="152" t="str">
        <f>IF('2. Enter scores'!W66&lt;&gt;"",'2. Enter scores'!W66/'2. Enter scores'!W$17,"")</f>
        <v/>
      </c>
      <c r="S55" s="152" t="str">
        <f>IF('2. Enter scores'!X66&lt;&gt;"",'2. Enter scores'!X66/'2. Enter scores'!X$17,"")</f>
        <v/>
      </c>
      <c r="T55" s="152" t="str">
        <f>IF('2. Enter scores'!Y66&lt;&gt;"",'2. Enter scores'!Y66/'2. Enter scores'!Y$17,"")</f>
        <v/>
      </c>
      <c r="U55" s="152" t="str">
        <f>IF('2. Enter scores'!Z66&lt;&gt;"",'2. Enter scores'!Z66/'2. Enter scores'!Z$17,"")</f>
        <v/>
      </c>
      <c r="V55" s="152" t="str">
        <f>IF('2. Enter scores'!AA66&lt;&gt;"",'2. Enter scores'!AA66/'2. Enter scores'!AA$17,"")</f>
        <v/>
      </c>
      <c r="W55" s="152" t="str">
        <f>IF('2. Enter scores'!AB66&lt;&gt;"",'2. Enter scores'!AB66/'2. Enter scores'!AB$17,"")</f>
        <v/>
      </c>
      <c r="X55" s="152" t="str">
        <f>IF('2. Enter scores'!AC66&lt;&gt;"",'2. Enter scores'!AC66/'2. Enter scores'!AC$17,"")</f>
        <v/>
      </c>
      <c r="Y55" s="152" t="str">
        <f>IF('2. Enter scores'!AD66&lt;&gt;"",'2. Enter scores'!AD66/'2. Enter scores'!AD$17,"")</f>
        <v/>
      </c>
      <c r="Z55" s="152" t="str">
        <f>IF('2. Enter scores'!AE66&lt;&gt;"",'2. Enter scores'!AE66/'2. Enter scores'!AE$17,"")</f>
        <v/>
      </c>
      <c r="AA55" s="108">
        <v>1000</v>
      </c>
    </row>
    <row r="56" spans="1:27" x14ac:dyDescent="0.35">
      <c r="A56" s="151" t="s">
        <v>137</v>
      </c>
      <c r="B56" s="152" t="str">
        <f>IF('2. Enter scores'!G67&lt;&gt;"",'2. Enter scores'!G67/'2. Enter scores'!G$17,"")</f>
        <v/>
      </c>
      <c r="C56" s="152" t="str">
        <f>IF('2. Enter scores'!H67&lt;&gt;"",'2. Enter scores'!H67/'2. Enter scores'!H$17,"")</f>
        <v/>
      </c>
      <c r="D56" s="152" t="str">
        <f>IF('2. Enter scores'!I67&lt;&gt;"",'2. Enter scores'!I67/'2. Enter scores'!I$17,"")</f>
        <v/>
      </c>
      <c r="E56" s="152" t="str">
        <f>IF('2. Enter scores'!J67&lt;&gt;"",'2. Enter scores'!J67/'2. Enter scores'!J$17,"")</f>
        <v/>
      </c>
      <c r="F56" s="152" t="str">
        <f>IF('2. Enter scores'!K67&lt;&gt;"",'2. Enter scores'!K67/'2. Enter scores'!K$17,"")</f>
        <v/>
      </c>
      <c r="G56" s="152" t="str">
        <f>IF('2. Enter scores'!L67&lt;&gt;"",'2. Enter scores'!L67/'2. Enter scores'!L$17,"")</f>
        <v/>
      </c>
      <c r="H56" s="152" t="str">
        <f>IF('2. Enter scores'!M67&lt;&gt;"",'2. Enter scores'!M67/'2. Enter scores'!M$17,"")</f>
        <v/>
      </c>
      <c r="I56" s="152" t="str">
        <f>IF('2. Enter scores'!N67&lt;&gt;"",'2. Enter scores'!N67/'2. Enter scores'!N$17,"")</f>
        <v/>
      </c>
      <c r="J56" s="152" t="str">
        <f>IF('2. Enter scores'!O67&lt;&gt;"",'2. Enter scores'!O67/'2. Enter scores'!O$17,"")</f>
        <v/>
      </c>
      <c r="K56" s="152" t="str">
        <f>IF('2. Enter scores'!P67&lt;&gt;"",'2. Enter scores'!P67/'2. Enter scores'!P$17,"")</f>
        <v/>
      </c>
      <c r="L56" s="152" t="str">
        <f>IF('2. Enter scores'!Q67&lt;&gt;"",'2. Enter scores'!Q67/'2. Enter scores'!Q$17,"")</f>
        <v/>
      </c>
      <c r="M56" s="152" t="str">
        <f>IF('2. Enter scores'!R67&lt;&gt;"",'2. Enter scores'!R67/'2. Enter scores'!R$17,"")</f>
        <v/>
      </c>
      <c r="N56" s="152" t="str">
        <f>IF('2. Enter scores'!S67&lt;&gt;"",'2. Enter scores'!S67/'2. Enter scores'!S$17,"")</f>
        <v/>
      </c>
      <c r="O56" s="152" t="str">
        <f>IF('2. Enter scores'!T67&lt;&gt;"",'2. Enter scores'!T67/'2. Enter scores'!T$17,"")</f>
        <v/>
      </c>
      <c r="P56" s="152" t="str">
        <f>IF('2. Enter scores'!U67&lt;&gt;"",'2. Enter scores'!U67/'2. Enter scores'!U$17,"")</f>
        <v/>
      </c>
      <c r="Q56" s="152" t="str">
        <f>IF('2. Enter scores'!V67&lt;&gt;"",'2. Enter scores'!V67/'2. Enter scores'!V$17,"")</f>
        <v/>
      </c>
      <c r="R56" s="152" t="str">
        <f>IF('2. Enter scores'!W67&lt;&gt;"",'2. Enter scores'!W67/'2. Enter scores'!W$17,"")</f>
        <v/>
      </c>
      <c r="S56" s="152" t="str">
        <f>IF('2. Enter scores'!X67&lt;&gt;"",'2. Enter scores'!X67/'2. Enter scores'!X$17,"")</f>
        <v/>
      </c>
      <c r="T56" s="152" t="str">
        <f>IF('2. Enter scores'!Y67&lt;&gt;"",'2. Enter scores'!Y67/'2. Enter scores'!Y$17,"")</f>
        <v/>
      </c>
      <c r="U56" s="152" t="str">
        <f>IF('2. Enter scores'!Z67&lt;&gt;"",'2. Enter scores'!Z67/'2. Enter scores'!Z$17,"")</f>
        <v/>
      </c>
      <c r="V56" s="152" t="str">
        <f>IF('2. Enter scores'!AA67&lt;&gt;"",'2. Enter scores'!AA67/'2. Enter scores'!AA$17,"")</f>
        <v/>
      </c>
      <c r="W56" s="152" t="str">
        <f>IF('2. Enter scores'!AB67&lt;&gt;"",'2. Enter scores'!AB67/'2. Enter scores'!AB$17,"")</f>
        <v/>
      </c>
      <c r="X56" s="152" t="str">
        <f>IF('2. Enter scores'!AC67&lt;&gt;"",'2. Enter scores'!AC67/'2. Enter scores'!AC$17,"")</f>
        <v/>
      </c>
      <c r="Y56" s="152" t="str">
        <f>IF('2. Enter scores'!AD67&lt;&gt;"",'2. Enter scores'!AD67/'2. Enter scores'!AD$17,"")</f>
        <v/>
      </c>
      <c r="Z56" s="152" t="str">
        <f>IF('2. Enter scores'!AE67&lt;&gt;"",'2. Enter scores'!AE67/'2. Enter scores'!AE$17,"")</f>
        <v/>
      </c>
      <c r="AA56" s="108">
        <v>1000</v>
      </c>
    </row>
    <row r="57" spans="1:27" x14ac:dyDescent="0.35">
      <c r="A57" s="151" t="s">
        <v>137</v>
      </c>
      <c r="B57" s="152" t="str">
        <f>IF('2. Enter scores'!G68&lt;&gt;"",'2. Enter scores'!G68/'2. Enter scores'!G$17,"")</f>
        <v/>
      </c>
      <c r="C57" s="152" t="str">
        <f>IF('2. Enter scores'!H68&lt;&gt;"",'2. Enter scores'!H68/'2. Enter scores'!H$17,"")</f>
        <v/>
      </c>
      <c r="D57" s="152" t="str">
        <f>IF('2. Enter scores'!I68&lt;&gt;"",'2. Enter scores'!I68/'2. Enter scores'!I$17,"")</f>
        <v/>
      </c>
      <c r="E57" s="152" t="str">
        <f>IF('2. Enter scores'!J68&lt;&gt;"",'2. Enter scores'!J68/'2. Enter scores'!J$17,"")</f>
        <v/>
      </c>
      <c r="F57" s="152" t="str">
        <f>IF('2. Enter scores'!K68&lt;&gt;"",'2. Enter scores'!K68/'2. Enter scores'!K$17,"")</f>
        <v/>
      </c>
      <c r="G57" s="152" t="str">
        <f>IF('2. Enter scores'!L68&lt;&gt;"",'2. Enter scores'!L68/'2. Enter scores'!L$17,"")</f>
        <v/>
      </c>
      <c r="H57" s="152" t="str">
        <f>IF('2. Enter scores'!M68&lt;&gt;"",'2. Enter scores'!M68/'2. Enter scores'!M$17,"")</f>
        <v/>
      </c>
      <c r="I57" s="152" t="str">
        <f>IF('2. Enter scores'!N68&lt;&gt;"",'2. Enter scores'!N68/'2. Enter scores'!N$17,"")</f>
        <v/>
      </c>
      <c r="J57" s="152" t="str">
        <f>IF('2. Enter scores'!O68&lt;&gt;"",'2. Enter scores'!O68/'2. Enter scores'!O$17,"")</f>
        <v/>
      </c>
      <c r="K57" s="152" t="str">
        <f>IF('2. Enter scores'!P68&lt;&gt;"",'2. Enter scores'!P68/'2. Enter scores'!P$17,"")</f>
        <v/>
      </c>
      <c r="L57" s="152" t="str">
        <f>IF('2. Enter scores'!Q68&lt;&gt;"",'2. Enter scores'!Q68/'2. Enter scores'!Q$17,"")</f>
        <v/>
      </c>
      <c r="M57" s="152" t="str">
        <f>IF('2. Enter scores'!R68&lt;&gt;"",'2. Enter scores'!R68/'2. Enter scores'!R$17,"")</f>
        <v/>
      </c>
      <c r="N57" s="152" t="str">
        <f>IF('2. Enter scores'!S68&lt;&gt;"",'2. Enter scores'!S68/'2. Enter scores'!S$17,"")</f>
        <v/>
      </c>
      <c r="O57" s="152" t="str">
        <f>IF('2. Enter scores'!T68&lt;&gt;"",'2. Enter scores'!T68/'2. Enter scores'!T$17,"")</f>
        <v/>
      </c>
      <c r="P57" s="152" t="str">
        <f>IF('2. Enter scores'!U68&lt;&gt;"",'2. Enter scores'!U68/'2. Enter scores'!U$17,"")</f>
        <v/>
      </c>
      <c r="Q57" s="152" t="str">
        <f>IF('2. Enter scores'!V68&lt;&gt;"",'2. Enter scores'!V68/'2. Enter scores'!V$17,"")</f>
        <v/>
      </c>
      <c r="R57" s="152" t="str">
        <f>IF('2. Enter scores'!W68&lt;&gt;"",'2. Enter scores'!W68/'2. Enter scores'!W$17,"")</f>
        <v/>
      </c>
      <c r="S57" s="152" t="str">
        <f>IF('2. Enter scores'!X68&lt;&gt;"",'2. Enter scores'!X68/'2. Enter scores'!X$17,"")</f>
        <v/>
      </c>
      <c r="T57" s="152" t="str">
        <f>IF('2. Enter scores'!Y68&lt;&gt;"",'2. Enter scores'!Y68/'2. Enter scores'!Y$17,"")</f>
        <v/>
      </c>
      <c r="U57" s="152" t="str">
        <f>IF('2. Enter scores'!Z68&lt;&gt;"",'2. Enter scores'!Z68/'2. Enter scores'!Z$17,"")</f>
        <v/>
      </c>
      <c r="V57" s="152" t="str">
        <f>IF('2. Enter scores'!AA68&lt;&gt;"",'2. Enter scores'!AA68/'2. Enter scores'!AA$17,"")</f>
        <v/>
      </c>
      <c r="W57" s="152" t="str">
        <f>IF('2. Enter scores'!AB68&lt;&gt;"",'2. Enter scores'!AB68/'2. Enter scores'!AB$17,"")</f>
        <v/>
      </c>
      <c r="X57" s="152" t="str">
        <f>IF('2. Enter scores'!AC68&lt;&gt;"",'2. Enter scores'!AC68/'2. Enter scores'!AC$17,"")</f>
        <v/>
      </c>
      <c r="Y57" s="152" t="str">
        <f>IF('2. Enter scores'!AD68&lt;&gt;"",'2. Enter scores'!AD68/'2. Enter scores'!AD$17,"")</f>
        <v/>
      </c>
      <c r="Z57" s="152" t="str">
        <f>IF('2. Enter scores'!AE68&lt;&gt;"",'2. Enter scores'!AE68/'2. Enter scores'!AE$17,"")</f>
        <v/>
      </c>
      <c r="AA57" s="108">
        <v>1000</v>
      </c>
    </row>
    <row r="58" spans="1:27" x14ac:dyDescent="0.35">
      <c r="A58" s="151" t="s">
        <v>137</v>
      </c>
      <c r="B58" s="152" t="str">
        <f>IF('2. Enter scores'!G69&lt;&gt;"",'2. Enter scores'!G69/'2. Enter scores'!G$17,"")</f>
        <v/>
      </c>
      <c r="C58" s="152" t="str">
        <f>IF('2. Enter scores'!H69&lt;&gt;"",'2. Enter scores'!H69/'2. Enter scores'!H$17,"")</f>
        <v/>
      </c>
      <c r="D58" s="152" t="str">
        <f>IF('2. Enter scores'!I69&lt;&gt;"",'2. Enter scores'!I69/'2. Enter scores'!I$17,"")</f>
        <v/>
      </c>
      <c r="E58" s="152" t="str">
        <f>IF('2. Enter scores'!J69&lt;&gt;"",'2. Enter scores'!J69/'2. Enter scores'!J$17,"")</f>
        <v/>
      </c>
      <c r="F58" s="152" t="str">
        <f>IF('2. Enter scores'!K69&lt;&gt;"",'2. Enter scores'!K69/'2. Enter scores'!K$17,"")</f>
        <v/>
      </c>
      <c r="G58" s="152" t="str">
        <f>IF('2. Enter scores'!L69&lt;&gt;"",'2. Enter scores'!L69/'2. Enter scores'!L$17,"")</f>
        <v/>
      </c>
      <c r="H58" s="152" t="str">
        <f>IF('2. Enter scores'!M69&lt;&gt;"",'2. Enter scores'!M69/'2. Enter scores'!M$17,"")</f>
        <v/>
      </c>
      <c r="I58" s="152" t="str">
        <f>IF('2. Enter scores'!N69&lt;&gt;"",'2. Enter scores'!N69/'2. Enter scores'!N$17,"")</f>
        <v/>
      </c>
      <c r="J58" s="152" t="str">
        <f>IF('2. Enter scores'!O69&lt;&gt;"",'2. Enter scores'!O69/'2. Enter scores'!O$17,"")</f>
        <v/>
      </c>
      <c r="K58" s="152" t="str">
        <f>IF('2. Enter scores'!P69&lt;&gt;"",'2. Enter scores'!P69/'2. Enter scores'!P$17,"")</f>
        <v/>
      </c>
      <c r="L58" s="152" t="str">
        <f>IF('2. Enter scores'!Q69&lt;&gt;"",'2. Enter scores'!Q69/'2. Enter scores'!Q$17,"")</f>
        <v/>
      </c>
      <c r="M58" s="152" t="str">
        <f>IF('2. Enter scores'!R69&lt;&gt;"",'2. Enter scores'!R69/'2. Enter scores'!R$17,"")</f>
        <v/>
      </c>
      <c r="N58" s="152" t="str">
        <f>IF('2. Enter scores'!S69&lt;&gt;"",'2. Enter scores'!S69/'2. Enter scores'!S$17,"")</f>
        <v/>
      </c>
      <c r="O58" s="152" t="str">
        <f>IF('2. Enter scores'!T69&lt;&gt;"",'2. Enter scores'!T69/'2. Enter scores'!T$17,"")</f>
        <v/>
      </c>
      <c r="P58" s="152" t="str">
        <f>IF('2. Enter scores'!U69&lt;&gt;"",'2. Enter scores'!U69/'2. Enter scores'!U$17,"")</f>
        <v/>
      </c>
      <c r="Q58" s="152" t="str">
        <f>IF('2. Enter scores'!V69&lt;&gt;"",'2. Enter scores'!V69/'2. Enter scores'!V$17,"")</f>
        <v/>
      </c>
      <c r="R58" s="152" t="str">
        <f>IF('2. Enter scores'!W69&lt;&gt;"",'2. Enter scores'!W69/'2. Enter scores'!W$17,"")</f>
        <v/>
      </c>
      <c r="S58" s="152" t="str">
        <f>IF('2. Enter scores'!X69&lt;&gt;"",'2. Enter scores'!X69/'2. Enter scores'!X$17,"")</f>
        <v/>
      </c>
      <c r="T58" s="152" t="str">
        <f>IF('2. Enter scores'!Y69&lt;&gt;"",'2. Enter scores'!Y69/'2. Enter scores'!Y$17,"")</f>
        <v/>
      </c>
      <c r="U58" s="152" t="str">
        <f>IF('2. Enter scores'!Z69&lt;&gt;"",'2. Enter scores'!Z69/'2. Enter scores'!Z$17,"")</f>
        <v/>
      </c>
      <c r="V58" s="152" t="str">
        <f>IF('2. Enter scores'!AA69&lt;&gt;"",'2. Enter scores'!AA69/'2. Enter scores'!AA$17,"")</f>
        <v/>
      </c>
      <c r="W58" s="152" t="str">
        <f>IF('2. Enter scores'!AB69&lt;&gt;"",'2. Enter scores'!AB69/'2. Enter scores'!AB$17,"")</f>
        <v/>
      </c>
      <c r="X58" s="152" t="str">
        <f>IF('2. Enter scores'!AC69&lt;&gt;"",'2. Enter scores'!AC69/'2. Enter scores'!AC$17,"")</f>
        <v/>
      </c>
      <c r="Y58" s="152" t="str">
        <f>IF('2. Enter scores'!AD69&lt;&gt;"",'2. Enter scores'!AD69/'2. Enter scores'!AD$17,"")</f>
        <v/>
      </c>
      <c r="Z58" s="152" t="str">
        <f>IF('2. Enter scores'!AE69&lt;&gt;"",'2. Enter scores'!AE69/'2. Enter scores'!AE$17,"")</f>
        <v/>
      </c>
      <c r="AA58" s="108">
        <v>1000</v>
      </c>
    </row>
    <row r="59" spans="1:27" x14ac:dyDescent="0.35">
      <c r="A59" s="151" t="s">
        <v>137</v>
      </c>
      <c r="B59" s="152" t="str">
        <f>IF('2. Enter scores'!G70&lt;&gt;"",'2. Enter scores'!G70/'2. Enter scores'!G$17,"")</f>
        <v/>
      </c>
      <c r="C59" s="152" t="str">
        <f>IF('2. Enter scores'!H70&lt;&gt;"",'2. Enter scores'!H70/'2. Enter scores'!H$17,"")</f>
        <v/>
      </c>
      <c r="D59" s="152" t="str">
        <f>IF('2. Enter scores'!I70&lt;&gt;"",'2. Enter scores'!I70/'2. Enter scores'!I$17,"")</f>
        <v/>
      </c>
      <c r="E59" s="152" t="str">
        <f>IF('2. Enter scores'!J70&lt;&gt;"",'2. Enter scores'!J70/'2. Enter scores'!J$17,"")</f>
        <v/>
      </c>
      <c r="F59" s="152" t="str">
        <f>IF('2. Enter scores'!K70&lt;&gt;"",'2. Enter scores'!K70/'2. Enter scores'!K$17,"")</f>
        <v/>
      </c>
      <c r="G59" s="152" t="str">
        <f>IF('2. Enter scores'!L70&lt;&gt;"",'2. Enter scores'!L70/'2. Enter scores'!L$17,"")</f>
        <v/>
      </c>
      <c r="H59" s="152" t="str">
        <f>IF('2. Enter scores'!M70&lt;&gt;"",'2. Enter scores'!M70/'2. Enter scores'!M$17,"")</f>
        <v/>
      </c>
      <c r="I59" s="152" t="str">
        <f>IF('2. Enter scores'!N70&lt;&gt;"",'2. Enter scores'!N70/'2. Enter scores'!N$17,"")</f>
        <v/>
      </c>
      <c r="J59" s="152" t="str">
        <f>IF('2. Enter scores'!O70&lt;&gt;"",'2. Enter scores'!O70/'2. Enter scores'!O$17,"")</f>
        <v/>
      </c>
      <c r="K59" s="152" t="str">
        <f>IF('2. Enter scores'!P70&lt;&gt;"",'2. Enter scores'!P70/'2. Enter scores'!P$17,"")</f>
        <v/>
      </c>
      <c r="L59" s="152" t="str">
        <f>IF('2. Enter scores'!Q70&lt;&gt;"",'2. Enter scores'!Q70/'2. Enter scores'!Q$17,"")</f>
        <v/>
      </c>
      <c r="M59" s="152" t="str">
        <f>IF('2. Enter scores'!R70&lt;&gt;"",'2. Enter scores'!R70/'2. Enter scores'!R$17,"")</f>
        <v/>
      </c>
      <c r="N59" s="152" t="str">
        <f>IF('2. Enter scores'!S70&lt;&gt;"",'2. Enter scores'!S70/'2. Enter scores'!S$17,"")</f>
        <v/>
      </c>
      <c r="O59" s="152" t="str">
        <f>IF('2. Enter scores'!T70&lt;&gt;"",'2. Enter scores'!T70/'2. Enter scores'!T$17,"")</f>
        <v/>
      </c>
      <c r="P59" s="152" t="str">
        <f>IF('2. Enter scores'!U70&lt;&gt;"",'2. Enter scores'!U70/'2. Enter scores'!U$17,"")</f>
        <v/>
      </c>
      <c r="Q59" s="152" t="str">
        <f>IF('2. Enter scores'!V70&lt;&gt;"",'2. Enter scores'!V70/'2. Enter scores'!V$17,"")</f>
        <v/>
      </c>
      <c r="R59" s="152" t="str">
        <f>IF('2. Enter scores'!W70&lt;&gt;"",'2. Enter scores'!W70/'2. Enter scores'!W$17,"")</f>
        <v/>
      </c>
      <c r="S59" s="152" t="str">
        <f>IF('2. Enter scores'!X70&lt;&gt;"",'2. Enter scores'!X70/'2. Enter scores'!X$17,"")</f>
        <v/>
      </c>
      <c r="T59" s="152" t="str">
        <f>IF('2. Enter scores'!Y70&lt;&gt;"",'2. Enter scores'!Y70/'2. Enter scores'!Y$17,"")</f>
        <v/>
      </c>
      <c r="U59" s="152" t="str">
        <f>IF('2. Enter scores'!Z70&lt;&gt;"",'2. Enter scores'!Z70/'2. Enter scores'!Z$17,"")</f>
        <v/>
      </c>
      <c r="V59" s="152" t="str">
        <f>IF('2. Enter scores'!AA70&lt;&gt;"",'2. Enter scores'!AA70/'2. Enter scores'!AA$17,"")</f>
        <v/>
      </c>
      <c r="W59" s="152" t="str">
        <f>IF('2. Enter scores'!AB70&lt;&gt;"",'2. Enter scores'!AB70/'2. Enter scores'!AB$17,"")</f>
        <v/>
      </c>
      <c r="X59" s="152" t="str">
        <f>IF('2. Enter scores'!AC70&lt;&gt;"",'2. Enter scores'!AC70/'2. Enter scores'!AC$17,"")</f>
        <v/>
      </c>
      <c r="Y59" s="152" t="str">
        <f>IF('2. Enter scores'!AD70&lt;&gt;"",'2. Enter scores'!AD70/'2. Enter scores'!AD$17,"")</f>
        <v/>
      </c>
      <c r="Z59" s="152" t="str">
        <f>IF('2. Enter scores'!AE70&lt;&gt;"",'2. Enter scores'!AE70/'2. Enter scores'!AE$17,"")</f>
        <v/>
      </c>
      <c r="AA59" s="108">
        <v>1000</v>
      </c>
    </row>
    <row r="60" spans="1:27" x14ac:dyDescent="0.35">
      <c r="A60" s="151" t="s">
        <v>137</v>
      </c>
      <c r="B60" s="152" t="str">
        <f>IF('2. Enter scores'!G71&lt;&gt;"",'2. Enter scores'!G71/'2. Enter scores'!G$17,"")</f>
        <v/>
      </c>
      <c r="C60" s="152" t="str">
        <f>IF('2. Enter scores'!H71&lt;&gt;"",'2. Enter scores'!H71/'2. Enter scores'!H$17,"")</f>
        <v/>
      </c>
      <c r="D60" s="152" t="str">
        <f>IF('2. Enter scores'!I71&lt;&gt;"",'2. Enter scores'!I71/'2. Enter scores'!I$17,"")</f>
        <v/>
      </c>
      <c r="E60" s="152" t="str">
        <f>IF('2. Enter scores'!J71&lt;&gt;"",'2. Enter scores'!J71/'2. Enter scores'!J$17,"")</f>
        <v/>
      </c>
      <c r="F60" s="152" t="str">
        <f>IF('2. Enter scores'!K71&lt;&gt;"",'2. Enter scores'!K71/'2. Enter scores'!K$17,"")</f>
        <v/>
      </c>
      <c r="G60" s="152" t="str">
        <f>IF('2. Enter scores'!L71&lt;&gt;"",'2. Enter scores'!L71/'2. Enter scores'!L$17,"")</f>
        <v/>
      </c>
      <c r="H60" s="152" t="str">
        <f>IF('2. Enter scores'!M71&lt;&gt;"",'2. Enter scores'!M71/'2. Enter scores'!M$17,"")</f>
        <v/>
      </c>
      <c r="I60" s="152" t="str">
        <f>IF('2. Enter scores'!N71&lt;&gt;"",'2. Enter scores'!N71/'2. Enter scores'!N$17,"")</f>
        <v/>
      </c>
      <c r="J60" s="152" t="str">
        <f>IF('2. Enter scores'!O71&lt;&gt;"",'2. Enter scores'!O71/'2. Enter scores'!O$17,"")</f>
        <v/>
      </c>
      <c r="K60" s="152" t="str">
        <f>IF('2. Enter scores'!P71&lt;&gt;"",'2. Enter scores'!P71/'2. Enter scores'!P$17,"")</f>
        <v/>
      </c>
      <c r="L60" s="152" t="str">
        <f>IF('2. Enter scores'!Q71&lt;&gt;"",'2. Enter scores'!Q71/'2. Enter scores'!Q$17,"")</f>
        <v/>
      </c>
      <c r="M60" s="152" t="str">
        <f>IF('2. Enter scores'!R71&lt;&gt;"",'2. Enter scores'!R71/'2. Enter scores'!R$17,"")</f>
        <v/>
      </c>
      <c r="N60" s="152" t="str">
        <f>IF('2. Enter scores'!S71&lt;&gt;"",'2. Enter scores'!S71/'2. Enter scores'!S$17,"")</f>
        <v/>
      </c>
      <c r="O60" s="152" t="str">
        <f>IF('2. Enter scores'!T71&lt;&gt;"",'2. Enter scores'!T71/'2. Enter scores'!T$17,"")</f>
        <v/>
      </c>
      <c r="P60" s="152" t="str">
        <f>IF('2. Enter scores'!U71&lt;&gt;"",'2. Enter scores'!U71/'2. Enter scores'!U$17,"")</f>
        <v/>
      </c>
      <c r="Q60" s="152" t="str">
        <f>IF('2. Enter scores'!V71&lt;&gt;"",'2. Enter scores'!V71/'2. Enter scores'!V$17,"")</f>
        <v/>
      </c>
      <c r="R60" s="152" t="str">
        <f>IF('2. Enter scores'!W71&lt;&gt;"",'2. Enter scores'!W71/'2. Enter scores'!W$17,"")</f>
        <v/>
      </c>
      <c r="S60" s="152" t="str">
        <f>IF('2. Enter scores'!X71&lt;&gt;"",'2. Enter scores'!X71/'2. Enter scores'!X$17,"")</f>
        <v/>
      </c>
      <c r="T60" s="152" t="str">
        <f>IF('2. Enter scores'!Y71&lt;&gt;"",'2. Enter scores'!Y71/'2. Enter scores'!Y$17,"")</f>
        <v/>
      </c>
      <c r="U60" s="152" t="str">
        <f>IF('2. Enter scores'!Z71&lt;&gt;"",'2. Enter scores'!Z71/'2. Enter scores'!Z$17,"")</f>
        <v/>
      </c>
      <c r="V60" s="152" t="str">
        <f>IF('2. Enter scores'!AA71&lt;&gt;"",'2. Enter scores'!AA71/'2. Enter scores'!AA$17,"")</f>
        <v/>
      </c>
      <c r="W60" s="152" t="str">
        <f>IF('2. Enter scores'!AB71&lt;&gt;"",'2. Enter scores'!AB71/'2. Enter scores'!AB$17,"")</f>
        <v/>
      </c>
      <c r="X60" s="152" t="str">
        <f>IF('2. Enter scores'!AC71&lt;&gt;"",'2. Enter scores'!AC71/'2. Enter scores'!AC$17,"")</f>
        <v/>
      </c>
      <c r="Y60" s="152" t="str">
        <f>IF('2. Enter scores'!AD71&lt;&gt;"",'2. Enter scores'!AD71/'2. Enter scores'!AD$17,"")</f>
        <v/>
      </c>
      <c r="Z60" s="152" t="str">
        <f>IF('2. Enter scores'!AE71&lt;&gt;"",'2. Enter scores'!AE71/'2. Enter scores'!AE$17,"")</f>
        <v/>
      </c>
      <c r="AA60" s="108">
        <v>1000</v>
      </c>
    </row>
    <row r="61" spans="1:27" x14ac:dyDescent="0.35">
      <c r="A61" s="151" t="s">
        <v>137</v>
      </c>
      <c r="B61" s="152" t="str">
        <f>IF('2. Enter scores'!G72&lt;&gt;"",'2. Enter scores'!G72/'2. Enter scores'!G$17,"")</f>
        <v/>
      </c>
      <c r="C61" s="152" t="str">
        <f>IF('2. Enter scores'!H72&lt;&gt;"",'2. Enter scores'!H72/'2. Enter scores'!H$17,"")</f>
        <v/>
      </c>
      <c r="D61" s="152" t="str">
        <f>IF('2. Enter scores'!I72&lt;&gt;"",'2. Enter scores'!I72/'2. Enter scores'!I$17,"")</f>
        <v/>
      </c>
      <c r="E61" s="152" t="str">
        <f>IF('2. Enter scores'!J72&lt;&gt;"",'2. Enter scores'!J72/'2. Enter scores'!J$17,"")</f>
        <v/>
      </c>
      <c r="F61" s="152" t="str">
        <f>IF('2. Enter scores'!K72&lt;&gt;"",'2. Enter scores'!K72/'2. Enter scores'!K$17,"")</f>
        <v/>
      </c>
      <c r="G61" s="152" t="str">
        <f>IF('2. Enter scores'!L72&lt;&gt;"",'2. Enter scores'!L72/'2. Enter scores'!L$17,"")</f>
        <v/>
      </c>
      <c r="H61" s="152" t="str">
        <f>IF('2. Enter scores'!M72&lt;&gt;"",'2. Enter scores'!M72/'2. Enter scores'!M$17,"")</f>
        <v/>
      </c>
      <c r="I61" s="152" t="str">
        <f>IF('2. Enter scores'!N72&lt;&gt;"",'2. Enter scores'!N72/'2. Enter scores'!N$17,"")</f>
        <v/>
      </c>
      <c r="J61" s="152" t="str">
        <f>IF('2. Enter scores'!O72&lt;&gt;"",'2. Enter scores'!O72/'2. Enter scores'!O$17,"")</f>
        <v/>
      </c>
      <c r="K61" s="152" t="str">
        <f>IF('2. Enter scores'!P72&lt;&gt;"",'2. Enter scores'!P72/'2. Enter scores'!P$17,"")</f>
        <v/>
      </c>
      <c r="L61" s="152" t="str">
        <f>IF('2. Enter scores'!Q72&lt;&gt;"",'2. Enter scores'!Q72/'2. Enter scores'!Q$17,"")</f>
        <v/>
      </c>
      <c r="M61" s="152" t="str">
        <f>IF('2. Enter scores'!R72&lt;&gt;"",'2. Enter scores'!R72/'2. Enter scores'!R$17,"")</f>
        <v/>
      </c>
      <c r="N61" s="152" t="str">
        <f>IF('2. Enter scores'!S72&lt;&gt;"",'2. Enter scores'!S72/'2. Enter scores'!S$17,"")</f>
        <v/>
      </c>
      <c r="O61" s="152" t="str">
        <f>IF('2. Enter scores'!T72&lt;&gt;"",'2. Enter scores'!T72/'2. Enter scores'!T$17,"")</f>
        <v/>
      </c>
      <c r="P61" s="152" t="str">
        <f>IF('2. Enter scores'!U72&lt;&gt;"",'2. Enter scores'!U72/'2. Enter scores'!U$17,"")</f>
        <v/>
      </c>
      <c r="Q61" s="152" t="str">
        <f>IF('2. Enter scores'!V72&lt;&gt;"",'2. Enter scores'!V72/'2. Enter scores'!V$17,"")</f>
        <v/>
      </c>
      <c r="R61" s="152" t="str">
        <f>IF('2. Enter scores'!W72&lt;&gt;"",'2. Enter scores'!W72/'2. Enter scores'!W$17,"")</f>
        <v/>
      </c>
      <c r="S61" s="152" t="str">
        <f>IF('2. Enter scores'!X72&lt;&gt;"",'2. Enter scores'!X72/'2. Enter scores'!X$17,"")</f>
        <v/>
      </c>
      <c r="T61" s="152" t="str">
        <f>IF('2. Enter scores'!Y72&lt;&gt;"",'2. Enter scores'!Y72/'2. Enter scores'!Y$17,"")</f>
        <v/>
      </c>
      <c r="U61" s="152" t="str">
        <f>IF('2. Enter scores'!Z72&lt;&gt;"",'2. Enter scores'!Z72/'2. Enter scores'!Z$17,"")</f>
        <v/>
      </c>
      <c r="V61" s="152" t="str">
        <f>IF('2. Enter scores'!AA72&lt;&gt;"",'2. Enter scores'!AA72/'2. Enter scores'!AA$17,"")</f>
        <v/>
      </c>
      <c r="W61" s="152" t="str">
        <f>IF('2. Enter scores'!AB72&lt;&gt;"",'2. Enter scores'!AB72/'2. Enter scores'!AB$17,"")</f>
        <v/>
      </c>
      <c r="X61" s="152" t="str">
        <f>IF('2. Enter scores'!AC72&lt;&gt;"",'2. Enter scores'!AC72/'2. Enter scores'!AC$17,"")</f>
        <v/>
      </c>
      <c r="Y61" s="152" t="str">
        <f>IF('2. Enter scores'!AD72&lt;&gt;"",'2. Enter scores'!AD72/'2. Enter scores'!AD$17,"")</f>
        <v/>
      </c>
      <c r="Z61" s="152" t="str">
        <f>IF('2. Enter scores'!AE72&lt;&gt;"",'2. Enter scores'!AE72/'2. Enter scores'!AE$17,"")</f>
        <v/>
      </c>
      <c r="AA61" s="108">
        <v>1000</v>
      </c>
    </row>
    <row r="62" spans="1:27" x14ac:dyDescent="0.35">
      <c r="A62" s="151" t="s">
        <v>137</v>
      </c>
      <c r="B62" s="152" t="str">
        <f>IF('2. Enter scores'!G73&lt;&gt;"",'2. Enter scores'!G73/'2. Enter scores'!G$17,"")</f>
        <v/>
      </c>
      <c r="C62" s="152" t="str">
        <f>IF('2. Enter scores'!H73&lt;&gt;"",'2. Enter scores'!H73/'2. Enter scores'!H$17,"")</f>
        <v/>
      </c>
      <c r="D62" s="152" t="str">
        <f>IF('2. Enter scores'!I73&lt;&gt;"",'2. Enter scores'!I73/'2. Enter scores'!I$17,"")</f>
        <v/>
      </c>
      <c r="E62" s="152" t="str">
        <f>IF('2. Enter scores'!J73&lt;&gt;"",'2. Enter scores'!J73/'2. Enter scores'!J$17,"")</f>
        <v/>
      </c>
      <c r="F62" s="152" t="str">
        <f>IF('2. Enter scores'!K73&lt;&gt;"",'2. Enter scores'!K73/'2. Enter scores'!K$17,"")</f>
        <v/>
      </c>
      <c r="G62" s="152" t="str">
        <f>IF('2. Enter scores'!L73&lt;&gt;"",'2. Enter scores'!L73/'2. Enter scores'!L$17,"")</f>
        <v/>
      </c>
      <c r="H62" s="152" t="str">
        <f>IF('2. Enter scores'!M73&lt;&gt;"",'2. Enter scores'!M73/'2. Enter scores'!M$17,"")</f>
        <v/>
      </c>
      <c r="I62" s="152" t="str">
        <f>IF('2. Enter scores'!N73&lt;&gt;"",'2. Enter scores'!N73/'2. Enter scores'!N$17,"")</f>
        <v/>
      </c>
      <c r="J62" s="152" t="str">
        <f>IF('2. Enter scores'!O73&lt;&gt;"",'2. Enter scores'!O73/'2. Enter scores'!O$17,"")</f>
        <v/>
      </c>
      <c r="K62" s="152" t="str">
        <f>IF('2. Enter scores'!P73&lt;&gt;"",'2. Enter scores'!P73/'2. Enter scores'!P$17,"")</f>
        <v/>
      </c>
      <c r="L62" s="152" t="str">
        <f>IF('2. Enter scores'!Q73&lt;&gt;"",'2. Enter scores'!Q73/'2. Enter scores'!Q$17,"")</f>
        <v/>
      </c>
      <c r="M62" s="152" t="str">
        <f>IF('2. Enter scores'!R73&lt;&gt;"",'2. Enter scores'!R73/'2. Enter scores'!R$17,"")</f>
        <v/>
      </c>
      <c r="N62" s="152" t="str">
        <f>IF('2. Enter scores'!S73&lt;&gt;"",'2. Enter scores'!S73/'2. Enter scores'!S$17,"")</f>
        <v/>
      </c>
      <c r="O62" s="152" t="str">
        <f>IF('2. Enter scores'!T73&lt;&gt;"",'2. Enter scores'!T73/'2. Enter scores'!T$17,"")</f>
        <v/>
      </c>
      <c r="P62" s="152" t="str">
        <f>IF('2. Enter scores'!U73&lt;&gt;"",'2. Enter scores'!U73/'2. Enter scores'!U$17,"")</f>
        <v/>
      </c>
      <c r="Q62" s="152" t="str">
        <f>IF('2. Enter scores'!V73&lt;&gt;"",'2. Enter scores'!V73/'2. Enter scores'!V$17,"")</f>
        <v/>
      </c>
      <c r="R62" s="152" t="str">
        <f>IF('2. Enter scores'!W73&lt;&gt;"",'2. Enter scores'!W73/'2. Enter scores'!W$17,"")</f>
        <v/>
      </c>
      <c r="S62" s="152" t="str">
        <f>IF('2. Enter scores'!X73&lt;&gt;"",'2. Enter scores'!X73/'2. Enter scores'!X$17,"")</f>
        <v/>
      </c>
      <c r="T62" s="152" t="str">
        <f>IF('2. Enter scores'!Y73&lt;&gt;"",'2. Enter scores'!Y73/'2. Enter scores'!Y$17,"")</f>
        <v/>
      </c>
      <c r="U62" s="152" t="str">
        <f>IF('2. Enter scores'!Z73&lt;&gt;"",'2. Enter scores'!Z73/'2. Enter scores'!Z$17,"")</f>
        <v/>
      </c>
      <c r="V62" s="152" t="str">
        <f>IF('2. Enter scores'!AA73&lt;&gt;"",'2. Enter scores'!AA73/'2. Enter scores'!AA$17,"")</f>
        <v/>
      </c>
      <c r="W62" s="152" t="str">
        <f>IF('2. Enter scores'!AB73&lt;&gt;"",'2. Enter scores'!AB73/'2. Enter scores'!AB$17,"")</f>
        <v/>
      </c>
      <c r="X62" s="152" t="str">
        <f>IF('2. Enter scores'!AC73&lt;&gt;"",'2. Enter scores'!AC73/'2. Enter scores'!AC$17,"")</f>
        <v/>
      </c>
      <c r="Y62" s="152" t="str">
        <f>IF('2. Enter scores'!AD73&lt;&gt;"",'2. Enter scores'!AD73/'2. Enter scores'!AD$17,"")</f>
        <v/>
      </c>
      <c r="Z62" s="152" t="str">
        <f>IF('2. Enter scores'!AE73&lt;&gt;"",'2. Enter scores'!AE73/'2. Enter scores'!AE$17,"")</f>
        <v/>
      </c>
      <c r="AA62" s="108">
        <v>1000</v>
      </c>
    </row>
    <row r="63" spans="1:27" x14ac:dyDescent="0.35">
      <c r="A63" s="151" t="s">
        <v>137</v>
      </c>
      <c r="B63" s="152" t="str">
        <f>IF('2. Enter scores'!G74&lt;&gt;"",'2. Enter scores'!G74/'2. Enter scores'!G$17,"")</f>
        <v/>
      </c>
      <c r="C63" s="152" t="str">
        <f>IF('2. Enter scores'!H74&lt;&gt;"",'2. Enter scores'!H74/'2. Enter scores'!H$17,"")</f>
        <v/>
      </c>
      <c r="D63" s="152" t="str">
        <f>IF('2. Enter scores'!I74&lt;&gt;"",'2. Enter scores'!I74/'2. Enter scores'!I$17,"")</f>
        <v/>
      </c>
      <c r="E63" s="152" t="str">
        <f>IF('2. Enter scores'!J74&lt;&gt;"",'2. Enter scores'!J74/'2. Enter scores'!J$17,"")</f>
        <v/>
      </c>
      <c r="F63" s="152" t="str">
        <f>IF('2. Enter scores'!K74&lt;&gt;"",'2. Enter scores'!K74/'2. Enter scores'!K$17,"")</f>
        <v/>
      </c>
      <c r="G63" s="152" t="str">
        <f>IF('2. Enter scores'!L74&lt;&gt;"",'2. Enter scores'!L74/'2. Enter scores'!L$17,"")</f>
        <v/>
      </c>
      <c r="H63" s="152" t="str">
        <f>IF('2. Enter scores'!M74&lt;&gt;"",'2. Enter scores'!M74/'2. Enter scores'!M$17,"")</f>
        <v/>
      </c>
      <c r="I63" s="152" t="str">
        <f>IF('2. Enter scores'!N74&lt;&gt;"",'2. Enter scores'!N74/'2. Enter scores'!N$17,"")</f>
        <v/>
      </c>
      <c r="J63" s="152" t="str">
        <f>IF('2. Enter scores'!O74&lt;&gt;"",'2. Enter scores'!O74/'2. Enter scores'!O$17,"")</f>
        <v/>
      </c>
      <c r="K63" s="152" t="str">
        <f>IF('2. Enter scores'!P74&lt;&gt;"",'2. Enter scores'!P74/'2. Enter scores'!P$17,"")</f>
        <v/>
      </c>
      <c r="L63" s="152" t="str">
        <f>IF('2. Enter scores'!Q74&lt;&gt;"",'2. Enter scores'!Q74/'2. Enter scores'!Q$17,"")</f>
        <v/>
      </c>
      <c r="M63" s="152" t="str">
        <f>IF('2. Enter scores'!R74&lt;&gt;"",'2. Enter scores'!R74/'2. Enter scores'!R$17,"")</f>
        <v/>
      </c>
      <c r="N63" s="152" t="str">
        <f>IF('2. Enter scores'!S74&lt;&gt;"",'2. Enter scores'!S74/'2. Enter scores'!S$17,"")</f>
        <v/>
      </c>
      <c r="O63" s="152" t="str">
        <f>IF('2. Enter scores'!T74&lt;&gt;"",'2. Enter scores'!T74/'2. Enter scores'!T$17,"")</f>
        <v/>
      </c>
      <c r="P63" s="152" t="str">
        <f>IF('2. Enter scores'!U74&lt;&gt;"",'2. Enter scores'!U74/'2. Enter scores'!U$17,"")</f>
        <v/>
      </c>
      <c r="Q63" s="152" t="str">
        <f>IF('2. Enter scores'!V74&lt;&gt;"",'2. Enter scores'!V74/'2. Enter scores'!V$17,"")</f>
        <v/>
      </c>
      <c r="R63" s="152" t="str">
        <f>IF('2. Enter scores'!W74&lt;&gt;"",'2. Enter scores'!W74/'2. Enter scores'!W$17,"")</f>
        <v/>
      </c>
      <c r="S63" s="152" t="str">
        <f>IF('2. Enter scores'!X74&lt;&gt;"",'2. Enter scores'!X74/'2. Enter scores'!X$17,"")</f>
        <v/>
      </c>
      <c r="T63" s="152" t="str">
        <f>IF('2. Enter scores'!Y74&lt;&gt;"",'2. Enter scores'!Y74/'2. Enter scores'!Y$17,"")</f>
        <v/>
      </c>
      <c r="U63" s="152" t="str">
        <f>IF('2. Enter scores'!Z74&lt;&gt;"",'2. Enter scores'!Z74/'2. Enter scores'!Z$17,"")</f>
        <v/>
      </c>
      <c r="V63" s="152" t="str">
        <f>IF('2. Enter scores'!AA74&lt;&gt;"",'2. Enter scores'!AA74/'2. Enter scores'!AA$17,"")</f>
        <v/>
      </c>
      <c r="W63" s="152" t="str">
        <f>IF('2. Enter scores'!AB74&lt;&gt;"",'2. Enter scores'!AB74/'2. Enter scores'!AB$17,"")</f>
        <v/>
      </c>
      <c r="X63" s="152" t="str">
        <f>IF('2. Enter scores'!AC74&lt;&gt;"",'2. Enter scores'!AC74/'2. Enter scores'!AC$17,"")</f>
        <v/>
      </c>
      <c r="Y63" s="152" t="str">
        <f>IF('2. Enter scores'!AD74&lt;&gt;"",'2. Enter scores'!AD74/'2. Enter scores'!AD$17,"")</f>
        <v/>
      </c>
      <c r="Z63" s="152" t="str">
        <f>IF('2. Enter scores'!AE74&lt;&gt;"",'2. Enter scores'!AE74/'2. Enter scores'!AE$17,"")</f>
        <v/>
      </c>
      <c r="AA63" s="108">
        <v>1000</v>
      </c>
    </row>
    <row r="64" spans="1:27" x14ac:dyDescent="0.35">
      <c r="A64" s="151" t="s">
        <v>137</v>
      </c>
      <c r="B64" s="152" t="str">
        <f>IF('2. Enter scores'!G75&lt;&gt;"",'2. Enter scores'!G75/'2. Enter scores'!G$17,"")</f>
        <v/>
      </c>
      <c r="C64" s="152" t="str">
        <f>IF('2. Enter scores'!H75&lt;&gt;"",'2. Enter scores'!H75/'2. Enter scores'!H$17,"")</f>
        <v/>
      </c>
      <c r="D64" s="152" t="str">
        <f>IF('2. Enter scores'!I75&lt;&gt;"",'2. Enter scores'!I75/'2. Enter scores'!I$17,"")</f>
        <v/>
      </c>
      <c r="E64" s="152" t="str">
        <f>IF('2. Enter scores'!J75&lt;&gt;"",'2. Enter scores'!J75/'2. Enter scores'!J$17,"")</f>
        <v/>
      </c>
      <c r="F64" s="152" t="str">
        <f>IF('2. Enter scores'!K75&lt;&gt;"",'2. Enter scores'!K75/'2. Enter scores'!K$17,"")</f>
        <v/>
      </c>
      <c r="G64" s="152" t="str">
        <f>IF('2. Enter scores'!L75&lt;&gt;"",'2. Enter scores'!L75/'2. Enter scores'!L$17,"")</f>
        <v/>
      </c>
      <c r="H64" s="152" t="str">
        <f>IF('2. Enter scores'!M75&lt;&gt;"",'2. Enter scores'!M75/'2. Enter scores'!M$17,"")</f>
        <v/>
      </c>
      <c r="I64" s="152" t="str">
        <f>IF('2. Enter scores'!N75&lt;&gt;"",'2. Enter scores'!N75/'2. Enter scores'!N$17,"")</f>
        <v/>
      </c>
      <c r="J64" s="152" t="str">
        <f>IF('2. Enter scores'!O75&lt;&gt;"",'2. Enter scores'!O75/'2. Enter scores'!O$17,"")</f>
        <v/>
      </c>
      <c r="K64" s="152" t="str">
        <f>IF('2. Enter scores'!P75&lt;&gt;"",'2. Enter scores'!P75/'2. Enter scores'!P$17,"")</f>
        <v/>
      </c>
      <c r="L64" s="152" t="str">
        <f>IF('2. Enter scores'!Q75&lt;&gt;"",'2. Enter scores'!Q75/'2. Enter scores'!Q$17,"")</f>
        <v/>
      </c>
      <c r="M64" s="152" t="str">
        <f>IF('2. Enter scores'!R75&lt;&gt;"",'2. Enter scores'!R75/'2. Enter scores'!R$17,"")</f>
        <v/>
      </c>
      <c r="N64" s="152" t="str">
        <f>IF('2. Enter scores'!S75&lt;&gt;"",'2. Enter scores'!S75/'2. Enter scores'!S$17,"")</f>
        <v/>
      </c>
      <c r="O64" s="152" t="str">
        <f>IF('2. Enter scores'!T75&lt;&gt;"",'2. Enter scores'!T75/'2. Enter scores'!T$17,"")</f>
        <v/>
      </c>
      <c r="P64" s="152" t="str">
        <f>IF('2. Enter scores'!U75&lt;&gt;"",'2. Enter scores'!U75/'2. Enter scores'!U$17,"")</f>
        <v/>
      </c>
      <c r="Q64" s="152" t="str">
        <f>IF('2. Enter scores'!V75&lt;&gt;"",'2. Enter scores'!V75/'2. Enter scores'!V$17,"")</f>
        <v/>
      </c>
      <c r="R64" s="152" t="str">
        <f>IF('2. Enter scores'!W75&lt;&gt;"",'2. Enter scores'!W75/'2. Enter scores'!W$17,"")</f>
        <v/>
      </c>
      <c r="S64" s="152" t="str">
        <f>IF('2. Enter scores'!X75&lt;&gt;"",'2. Enter scores'!X75/'2. Enter scores'!X$17,"")</f>
        <v/>
      </c>
      <c r="T64" s="152" t="str">
        <f>IF('2. Enter scores'!Y75&lt;&gt;"",'2. Enter scores'!Y75/'2. Enter scores'!Y$17,"")</f>
        <v/>
      </c>
      <c r="U64" s="152" t="str">
        <f>IF('2. Enter scores'!Z75&lt;&gt;"",'2. Enter scores'!Z75/'2. Enter scores'!Z$17,"")</f>
        <v/>
      </c>
      <c r="V64" s="152" t="str">
        <f>IF('2. Enter scores'!AA75&lt;&gt;"",'2. Enter scores'!AA75/'2. Enter scores'!AA$17,"")</f>
        <v/>
      </c>
      <c r="W64" s="152" t="str">
        <f>IF('2. Enter scores'!AB75&lt;&gt;"",'2. Enter scores'!AB75/'2. Enter scores'!AB$17,"")</f>
        <v/>
      </c>
      <c r="X64" s="152" t="str">
        <f>IF('2. Enter scores'!AC75&lt;&gt;"",'2. Enter scores'!AC75/'2. Enter scores'!AC$17,"")</f>
        <v/>
      </c>
      <c r="Y64" s="152" t="str">
        <f>IF('2. Enter scores'!AD75&lt;&gt;"",'2. Enter scores'!AD75/'2. Enter scores'!AD$17,"")</f>
        <v/>
      </c>
      <c r="Z64" s="152" t="str">
        <f>IF('2. Enter scores'!AE75&lt;&gt;"",'2. Enter scores'!AE75/'2. Enter scores'!AE$17,"")</f>
        <v/>
      </c>
      <c r="AA64" s="108">
        <v>1000</v>
      </c>
    </row>
    <row r="65" spans="1:27" x14ac:dyDescent="0.35">
      <c r="A65" s="151" t="s">
        <v>137</v>
      </c>
      <c r="B65" s="152" t="str">
        <f>IF('2. Enter scores'!G76&lt;&gt;"",'2. Enter scores'!G76/'2. Enter scores'!G$17,"")</f>
        <v/>
      </c>
      <c r="C65" s="152" t="str">
        <f>IF('2. Enter scores'!H76&lt;&gt;"",'2. Enter scores'!H76/'2. Enter scores'!H$17,"")</f>
        <v/>
      </c>
      <c r="D65" s="152" t="str">
        <f>IF('2. Enter scores'!I76&lt;&gt;"",'2. Enter scores'!I76/'2. Enter scores'!I$17,"")</f>
        <v/>
      </c>
      <c r="E65" s="152" t="str">
        <f>IF('2. Enter scores'!J76&lt;&gt;"",'2. Enter scores'!J76/'2. Enter scores'!J$17,"")</f>
        <v/>
      </c>
      <c r="F65" s="152" t="str">
        <f>IF('2. Enter scores'!K76&lt;&gt;"",'2. Enter scores'!K76/'2. Enter scores'!K$17,"")</f>
        <v/>
      </c>
      <c r="G65" s="152" t="str">
        <f>IF('2. Enter scores'!L76&lt;&gt;"",'2. Enter scores'!L76/'2. Enter scores'!L$17,"")</f>
        <v/>
      </c>
      <c r="H65" s="152" t="str">
        <f>IF('2. Enter scores'!M76&lt;&gt;"",'2. Enter scores'!M76/'2. Enter scores'!M$17,"")</f>
        <v/>
      </c>
      <c r="I65" s="152" t="str">
        <f>IF('2. Enter scores'!N76&lt;&gt;"",'2. Enter scores'!N76/'2. Enter scores'!N$17,"")</f>
        <v/>
      </c>
      <c r="J65" s="152" t="str">
        <f>IF('2. Enter scores'!O76&lt;&gt;"",'2. Enter scores'!O76/'2. Enter scores'!O$17,"")</f>
        <v/>
      </c>
      <c r="K65" s="152" t="str">
        <f>IF('2. Enter scores'!P76&lt;&gt;"",'2. Enter scores'!P76/'2. Enter scores'!P$17,"")</f>
        <v/>
      </c>
      <c r="L65" s="152" t="str">
        <f>IF('2. Enter scores'!Q76&lt;&gt;"",'2. Enter scores'!Q76/'2. Enter scores'!Q$17,"")</f>
        <v/>
      </c>
      <c r="M65" s="152" t="str">
        <f>IF('2. Enter scores'!R76&lt;&gt;"",'2. Enter scores'!R76/'2. Enter scores'!R$17,"")</f>
        <v/>
      </c>
      <c r="N65" s="152" t="str">
        <f>IF('2. Enter scores'!S76&lt;&gt;"",'2. Enter scores'!S76/'2. Enter scores'!S$17,"")</f>
        <v/>
      </c>
      <c r="O65" s="152" t="str">
        <f>IF('2. Enter scores'!T76&lt;&gt;"",'2. Enter scores'!T76/'2. Enter scores'!T$17,"")</f>
        <v/>
      </c>
      <c r="P65" s="152" t="str">
        <f>IF('2. Enter scores'!U76&lt;&gt;"",'2. Enter scores'!U76/'2. Enter scores'!U$17,"")</f>
        <v/>
      </c>
      <c r="Q65" s="152" t="str">
        <f>IF('2. Enter scores'!V76&lt;&gt;"",'2. Enter scores'!V76/'2. Enter scores'!V$17,"")</f>
        <v/>
      </c>
      <c r="R65" s="152" t="str">
        <f>IF('2. Enter scores'!W76&lt;&gt;"",'2. Enter scores'!W76/'2. Enter scores'!W$17,"")</f>
        <v/>
      </c>
      <c r="S65" s="152" t="str">
        <f>IF('2. Enter scores'!X76&lt;&gt;"",'2. Enter scores'!X76/'2. Enter scores'!X$17,"")</f>
        <v/>
      </c>
      <c r="T65" s="152" t="str">
        <f>IF('2. Enter scores'!Y76&lt;&gt;"",'2. Enter scores'!Y76/'2. Enter scores'!Y$17,"")</f>
        <v/>
      </c>
      <c r="U65" s="152" t="str">
        <f>IF('2. Enter scores'!Z76&lt;&gt;"",'2. Enter scores'!Z76/'2. Enter scores'!Z$17,"")</f>
        <v/>
      </c>
      <c r="V65" s="152" t="str">
        <f>IF('2. Enter scores'!AA76&lt;&gt;"",'2. Enter scores'!AA76/'2. Enter scores'!AA$17,"")</f>
        <v/>
      </c>
      <c r="W65" s="152" t="str">
        <f>IF('2. Enter scores'!AB76&lt;&gt;"",'2. Enter scores'!AB76/'2. Enter scores'!AB$17,"")</f>
        <v/>
      </c>
      <c r="X65" s="152" t="str">
        <f>IF('2. Enter scores'!AC76&lt;&gt;"",'2. Enter scores'!AC76/'2. Enter scores'!AC$17,"")</f>
        <v/>
      </c>
      <c r="Y65" s="152" t="str">
        <f>IF('2. Enter scores'!AD76&lt;&gt;"",'2. Enter scores'!AD76/'2. Enter scores'!AD$17,"")</f>
        <v/>
      </c>
      <c r="Z65" s="152" t="str">
        <f>IF('2. Enter scores'!AE76&lt;&gt;"",'2. Enter scores'!AE76/'2. Enter scores'!AE$17,"")</f>
        <v/>
      </c>
      <c r="AA65" s="108">
        <v>1000</v>
      </c>
    </row>
    <row r="66" spans="1:27" x14ac:dyDescent="0.35">
      <c r="A66" s="151" t="s">
        <v>137</v>
      </c>
      <c r="B66" s="152" t="str">
        <f>IF('2. Enter scores'!G77&lt;&gt;"",'2. Enter scores'!G77/'2. Enter scores'!G$17,"")</f>
        <v/>
      </c>
      <c r="C66" s="152" t="str">
        <f>IF('2. Enter scores'!H77&lt;&gt;"",'2. Enter scores'!H77/'2. Enter scores'!H$17,"")</f>
        <v/>
      </c>
      <c r="D66" s="152" t="str">
        <f>IF('2. Enter scores'!I77&lt;&gt;"",'2. Enter scores'!I77/'2. Enter scores'!I$17,"")</f>
        <v/>
      </c>
      <c r="E66" s="152" t="str">
        <f>IF('2. Enter scores'!J77&lt;&gt;"",'2. Enter scores'!J77/'2. Enter scores'!J$17,"")</f>
        <v/>
      </c>
      <c r="F66" s="152" t="str">
        <f>IF('2. Enter scores'!K77&lt;&gt;"",'2. Enter scores'!K77/'2. Enter scores'!K$17,"")</f>
        <v/>
      </c>
      <c r="G66" s="152" t="str">
        <f>IF('2. Enter scores'!L77&lt;&gt;"",'2. Enter scores'!L77/'2. Enter scores'!L$17,"")</f>
        <v/>
      </c>
      <c r="H66" s="152" t="str">
        <f>IF('2. Enter scores'!M77&lt;&gt;"",'2. Enter scores'!M77/'2. Enter scores'!M$17,"")</f>
        <v/>
      </c>
      <c r="I66" s="152" t="str">
        <f>IF('2. Enter scores'!N77&lt;&gt;"",'2. Enter scores'!N77/'2. Enter scores'!N$17,"")</f>
        <v/>
      </c>
      <c r="J66" s="152" t="str">
        <f>IF('2. Enter scores'!O77&lt;&gt;"",'2. Enter scores'!O77/'2. Enter scores'!O$17,"")</f>
        <v/>
      </c>
      <c r="K66" s="152" t="str">
        <f>IF('2. Enter scores'!P77&lt;&gt;"",'2. Enter scores'!P77/'2. Enter scores'!P$17,"")</f>
        <v/>
      </c>
      <c r="L66" s="152" t="str">
        <f>IF('2. Enter scores'!Q77&lt;&gt;"",'2. Enter scores'!Q77/'2. Enter scores'!Q$17,"")</f>
        <v/>
      </c>
      <c r="M66" s="152" t="str">
        <f>IF('2. Enter scores'!R77&lt;&gt;"",'2. Enter scores'!R77/'2. Enter scores'!R$17,"")</f>
        <v/>
      </c>
      <c r="N66" s="152" t="str">
        <f>IF('2. Enter scores'!S77&lt;&gt;"",'2. Enter scores'!S77/'2. Enter scores'!S$17,"")</f>
        <v/>
      </c>
      <c r="O66" s="152" t="str">
        <f>IF('2. Enter scores'!T77&lt;&gt;"",'2. Enter scores'!T77/'2. Enter scores'!T$17,"")</f>
        <v/>
      </c>
      <c r="P66" s="152" t="str">
        <f>IF('2. Enter scores'!U77&lt;&gt;"",'2. Enter scores'!U77/'2. Enter scores'!U$17,"")</f>
        <v/>
      </c>
      <c r="Q66" s="152" t="str">
        <f>IF('2. Enter scores'!V77&lt;&gt;"",'2. Enter scores'!V77/'2. Enter scores'!V$17,"")</f>
        <v/>
      </c>
      <c r="R66" s="152" t="str">
        <f>IF('2. Enter scores'!W77&lt;&gt;"",'2. Enter scores'!W77/'2. Enter scores'!W$17,"")</f>
        <v/>
      </c>
      <c r="S66" s="152" t="str">
        <f>IF('2. Enter scores'!X77&lt;&gt;"",'2. Enter scores'!X77/'2. Enter scores'!X$17,"")</f>
        <v/>
      </c>
      <c r="T66" s="152" t="str">
        <f>IF('2. Enter scores'!Y77&lt;&gt;"",'2. Enter scores'!Y77/'2. Enter scores'!Y$17,"")</f>
        <v/>
      </c>
      <c r="U66" s="152" t="str">
        <f>IF('2. Enter scores'!Z77&lt;&gt;"",'2. Enter scores'!Z77/'2. Enter scores'!Z$17,"")</f>
        <v/>
      </c>
      <c r="V66" s="152" t="str">
        <f>IF('2. Enter scores'!AA77&lt;&gt;"",'2. Enter scores'!AA77/'2. Enter scores'!AA$17,"")</f>
        <v/>
      </c>
      <c r="W66" s="152" t="str">
        <f>IF('2. Enter scores'!AB77&lt;&gt;"",'2. Enter scores'!AB77/'2. Enter scores'!AB$17,"")</f>
        <v/>
      </c>
      <c r="X66" s="152" t="str">
        <f>IF('2. Enter scores'!AC77&lt;&gt;"",'2. Enter scores'!AC77/'2. Enter scores'!AC$17,"")</f>
        <v/>
      </c>
      <c r="Y66" s="152" t="str">
        <f>IF('2. Enter scores'!AD77&lt;&gt;"",'2. Enter scores'!AD77/'2. Enter scores'!AD$17,"")</f>
        <v/>
      </c>
      <c r="Z66" s="152" t="str">
        <f>IF('2. Enter scores'!AE77&lt;&gt;"",'2. Enter scores'!AE77/'2. Enter scores'!AE$17,"")</f>
        <v/>
      </c>
      <c r="AA66" s="108">
        <v>1000</v>
      </c>
    </row>
    <row r="67" spans="1:27" x14ac:dyDescent="0.35">
      <c r="A67" s="151" t="s">
        <v>137</v>
      </c>
      <c r="B67" s="152" t="str">
        <f>IF('2. Enter scores'!G78&lt;&gt;"",'2. Enter scores'!G78/'2. Enter scores'!G$17,"")</f>
        <v/>
      </c>
      <c r="C67" s="152" t="str">
        <f>IF('2. Enter scores'!H78&lt;&gt;"",'2. Enter scores'!H78/'2. Enter scores'!H$17,"")</f>
        <v/>
      </c>
      <c r="D67" s="152" t="str">
        <f>IF('2. Enter scores'!I78&lt;&gt;"",'2. Enter scores'!I78/'2. Enter scores'!I$17,"")</f>
        <v/>
      </c>
      <c r="E67" s="152" t="str">
        <f>IF('2. Enter scores'!J78&lt;&gt;"",'2. Enter scores'!J78/'2. Enter scores'!J$17,"")</f>
        <v/>
      </c>
      <c r="F67" s="152" t="str">
        <f>IF('2. Enter scores'!K78&lt;&gt;"",'2. Enter scores'!K78/'2. Enter scores'!K$17,"")</f>
        <v/>
      </c>
      <c r="G67" s="152" t="str">
        <f>IF('2. Enter scores'!L78&lt;&gt;"",'2. Enter scores'!L78/'2. Enter scores'!L$17,"")</f>
        <v/>
      </c>
      <c r="H67" s="152" t="str">
        <f>IF('2. Enter scores'!M78&lt;&gt;"",'2. Enter scores'!M78/'2. Enter scores'!M$17,"")</f>
        <v/>
      </c>
      <c r="I67" s="152" t="str">
        <f>IF('2. Enter scores'!N78&lt;&gt;"",'2. Enter scores'!N78/'2. Enter scores'!N$17,"")</f>
        <v/>
      </c>
      <c r="J67" s="152" t="str">
        <f>IF('2. Enter scores'!O78&lt;&gt;"",'2. Enter scores'!O78/'2. Enter scores'!O$17,"")</f>
        <v/>
      </c>
      <c r="K67" s="152" t="str">
        <f>IF('2. Enter scores'!P78&lt;&gt;"",'2. Enter scores'!P78/'2. Enter scores'!P$17,"")</f>
        <v/>
      </c>
      <c r="L67" s="152" t="str">
        <f>IF('2. Enter scores'!Q78&lt;&gt;"",'2. Enter scores'!Q78/'2. Enter scores'!Q$17,"")</f>
        <v/>
      </c>
      <c r="M67" s="152" t="str">
        <f>IF('2. Enter scores'!R78&lt;&gt;"",'2. Enter scores'!R78/'2. Enter scores'!R$17,"")</f>
        <v/>
      </c>
      <c r="N67" s="152" t="str">
        <f>IF('2. Enter scores'!S78&lt;&gt;"",'2. Enter scores'!S78/'2. Enter scores'!S$17,"")</f>
        <v/>
      </c>
      <c r="O67" s="152" t="str">
        <f>IF('2. Enter scores'!T78&lt;&gt;"",'2. Enter scores'!T78/'2. Enter scores'!T$17,"")</f>
        <v/>
      </c>
      <c r="P67" s="152" t="str">
        <f>IF('2. Enter scores'!U78&lt;&gt;"",'2. Enter scores'!U78/'2. Enter scores'!U$17,"")</f>
        <v/>
      </c>
      <c r="Q67" s="152" t="str">
        <f>IF('2. Enter scores'!V78&lt;&gt;"",'2. Enter scores'!V78/'2. Enter scores'!V$17,"")</f>
        <v/>
      </c>
      <c r="R67" s="152" t="str">
        <f>IF('2. Enter scores'!W78&lt;&gt;"",'2. Enter scores'!W78/'2. Enter scores'!W$17,"")</f>
        <v/>
      </c>
      <c r="S67" s="152" t="str">
        <f>IF('2. Enter scores'!X78&lt;&gt;"",'2. Enter scores'!X78/'2. Enter scores'!X$17,"")</f>
        <v/>
      </c>
      <c r="T67" s="152" t="str">
        <f>IF('2. Enter scores'!Y78&lt;&gt;"",'2. Enter scores'!Y78/'2. Enter scores'!Y$17,"")</f>
        <v/>
      </c>
      <c r="U67" s="152" t="str">
        <f>IF('2. Enter scores'!Z78&lt;&gt;"",'2. Enter scores'!Z78/'2. Enter scores'!Z$17,"")</f>
        <v/>
      </c>
      <c r="V67" s="152" t="str">
        <f>IF('2. Enter scores'!AA78&lt;&gt;"",'2. Enter scores'!AA78/'2. Enter scores'!AA$17,"")</f>
        <v/>
      </c>
      <c r="W67" s="152" t="str">
        <f>IF('2. Enter scores'!AB78&lt;&gt;"",'2. Enter scores'!AB78/'2. Enter scores'!AB$17,"")</f>
        <v/>
      </c>
      <c r="X67" s="152" t="str">
        <f>IF('2. Enter scores'!AC78&lt;&gt;"",'2. Enter scores'!AC78/'2. Enter scores'!AC$17,"")</f>
        <v/>
      </c>
      <c r="Y67" s="152" t="str">
        <f>IF('2. Enter scores'!AD78&lt;&gt;"",'2. Enter scores'!AD78/'2. Enter scores'!AD$17,"")</f>
        <v/>
      </c>
      <c r="Z67" s="152" t="str">
        <f>IF('2. Enter scores'!AE78&lt;&gt;"",'2. Enter scores'!AE78/'2. Enter scores'!AE$17,"")</f>
        <v/>
      </c>
      <c r="AA67" s="108">
        <v>1000</v>
      </c>
    </row>
    <row r="68" spans="1:27" x14ac:dyDescent="0.35">
      <c r="A68" s="151" t="s">
        <v>137</v>
      </c>
      <c r="B68" s="152" t="str">
        <f>IF('2. Enter scores'!G79&lt;&gt;"",'2. Enter scores'!G79/'2. Enter scores'!G$17,"")</f>
        <v/>
      </c>
      <c r="C68" s="152" t="str">
        <f>IF('2. Enter scores'!H79&lt;&gt;"",'2. Enter scores'!H79/'2. Enter scores'!H$17,"")</f>
        <v/>
      </c>
      <c r="D68" s="152" t="str">
        <f>IF('2. Enter scores'!I79&lt;&gt;"",'2. Enter scores'!I79/'2. Enter scores'!I$17,"")</f>
        <v/>
      </c>
      <c r="E68" s="152" t="str">
        <f>IF('2. Enter scores'!J79&lt;&gt;"",'2. Enter scores'!J79/'2. Enter scores'!J$17,"")</f>
        <v/>
      </c>
      <c r="F68" s="152" t="str">
        <f>IF('2. Enter scores'!K79&lt;&gt;"",'2. Enter scores'!K79/'2. Enter scores'!K$17,"")</f>
        <v/>
      </c>
      <c r="G68" s="152" t="str">
        <f>IF('2. Enter scores'!L79&lt;&gt;"",'2. Enter scores'!L79/'2. Enter scores'!L$17,"")</f>
        <v/>
      </c>
      <c r="H68" s="152" t="str">
        <f>IF('2. Enter scores'!M79&lt;&gt;"",'2. Enter scores'!M79/'2. Enter scores'!M$17,"")</f>
        <v/>
      </c>
      <c r="I68" s="152" t="str">
        <f>IF('2. Enter scores'!N79&lt;&gt;"",'2. Enter scores'!N79/'2. Enter scores'!N$17,"")</f>
        <v/>
      </c>
      <c r="J68" s="152" t="str">
        <f>IF('2. Enter scores'!O79&lt;&gt;"",'2. Enter scores'!O79/'2. Enter scores'!O$17,"")</f>
        <v/>
      </c>
      <c r="K68" s="152" t="str">
        <f>IF('2. Enter scores'!P79&lt;&gt;"",'2. Enter scores'!P79/'2. Enter scores'!P$17,"")</f>
        <v/>
      </c>
      <c r="L68" s="152" t="str">
        <f>IF('2. Enter scores'!Q79&lt;&gt;"",'2. Enter scores'!Q79/'2. Enter scores'!Q$17,"")</f>
        <v/>
      </c>
      <c r="M68" s="152" t="str">
        <f>IF('2. Enter scores'!R79&lt;&gt;"",'2. Enter scores'!R79/'2. Enter scores'!R$17,"")</f>
        <v/>
      </c>
      <c r="N68" s="152" t="str">
        <f>IF('2. Enter scores'!S79&lt;&gt;"",'2. Enter scores'!S79/'2. Enter scores'!S$17,"")</f>
        <v/>
      </c>
      <c r="O68" s="152" t="str">
        <f>IF('2. Enter scores'!T79&lt;&gt;"",'2. Enter scores'!T79/'2. Enter scores'!T$17,"")</f>
        <v/>
      </c>
      <c r="P68" s="152" t="str">
        <f>IF('2. Enter scores'!U79&lt;&gt;"",'2. Enter scores'!U79/'2. Enter scores'!U$17,"")</f>
        <v/>
      </c>
      <c r="Q68" s="152" t="str">
        <f>IF('2. Enter scores'!V79&lt;&gt;"",'2. Enter scores'!V79/'2. Enter scores'!V$17,"")</f>
        <v/>
      </c>
      <c r="R68" s="152" t="str">
        <f>IF('2. Enter scores'!W79&lt;&gt;"",'2. Enter scores'!W79/'2. Enter scores'!W$17,"")</f>
        <v/>
      </c>
      <c r="S68" s="152" t="str">
        <f>IF('2. Enter scores'!X79&lt;&gt;"",'2. Enter scores'!X79/'2. Enter scores'!X$17,"")</f>
        <v/>
      </c>
      <c r="T68" s="152" t="str">
        <f>IF('2. Enter scores'!Y79&lt;&gt;"",'2. Enter scores'!Y79/'2. Enter scores'!Y$17,"")</f>
        <v/>
      </c>
      <c r="U68" s="152" t="str">
        <f>IF('2. Enter scores'!Z79&lt;&gt;"",'2. Enter scores'!Z79/'2. Enter scores'!Z$17,"")</f>
        <v/>
      </c>
      <c r="V68" s="152" t="str">
        <f>IF('2. Enter scores'!AA79&lt;&gt;"",'2. Enter scores'!AA79/'2. Enter scores'!AA$17,"")</f>
        <v/>
      </c>
      <c r="W68" s="152" t="str">
        <f>IF('2. Enter scores'!AB79&lt;&gt;"",'2. Enter scores'!AB79/'2. Enter scores'!AB$17,"")</f>
        <v/>
      </c>
      <c r="X68" s="152" t="str">
        <f>IF('2. Enter scores'!AC79&lt;&gt;"",'2. Enter scores'!AC79/'2. Enter scores'!AC$17,"")</f>
        <v/>
      </c>
      <c r="Y68" s="152" t="str">
        <f>IF('2. Enter scores'!AD79&lt;&gt;"",'2. Enter scores'!AD79/'2. Enter scores'!AD$17,"")</f>
        <v/>
      </c>
      <c r="Z68" s="152" t="str">
        <f>IF('2. Enter scores'!AE79&lt;&gt;"",'2. Enter scores'!AE79/'2. Enter scores'!AE$17,"")</f>
        <v/>
      </c>
      <c r="AA68" s="108">
        <v>1000</v>
      </c>
    </row>
    <row r="69" spans="1:27" x14ac:dyDescent="0.35">
      <c r="A69" s="151" t="s">
        <v>137</v>
      </c>
      <c r="B69" s="152" t="str">
        <f>IF('2. Enter scores'!G80&lt;&gt;"",'2. Enter scores'!G80/'2. Enter scores'!G$17,"")</f>
        <v/>
      </c>
      <c r="C69" s="152" t="str">
        <f>IF('2. Enter scores'!H80&lt;&gt;"",'2. Enter scores'!H80/'2. Enter scores'!H$17,"")</f>
        <v/>
      </c>
      <c r="D69" s="152" t="str">
        <f>IF('2. Enter scores'!I80&lt;&gt;"",'2. Enter scores'!I80/'2. Enter scores'!I$17,"")</f>
        <v/>
      </c>
      <c r="E69" s="152" t="str">
        <f>IF('2. Enter scores'!J80&lt;&gt;"",'2. Enter scores'!J80/'2. Enter scores'!J$17,"")</f>
        <v/>
      </c>
      <c r="F69" s="152" t="str">
        <f>IF('2. Enter scores'!K80&lt;&gt;"",'2. Enter scores'!K80/'2. Enter scores'!K$17,"")</f>
        <v/>
      </c>
      <c r="G69" s="152" t="str">
        <f>IF('2. Enter scores'!L80&lt;&gt;"",'2. Enter scores'!L80/'2. Enter scores'!L$17,"")</f>
        <v/>
      </c>
      <c r="H69" s="152" t="str">
        <f>IF('2. Enter scores'!M80&lt;&gt;"",'2. Enter scores'!M80/'2. Enter scores'!M$17,"")</f>
        <v/>
      </c>
      <c r="I69" s="152" t="str">
        <f>IF('2. Enter scores'!N80&lt;&gt;"",'2. Enter scores'!N80/'2. Enter scores'!N$17,"")</f>
        <v/>
      </c>
      <c r="J69" s="152" t="str">
        <f>IF('2. Enter scores'!O80&lt;&gt;"",'2. Enter scores'!O80/'2. Enter scores'!O$17,"")</f>
        <v/>
      </c>
      <c r="K69" s="152" t="str">
        <f>IF('2. Enter scores'!P80&lt;&gt;"",'2. Enter scores'!P80/'2. Enter scores'!P$17,"")</f>
        <v/>
      </c>
      <c r="L69" s="152" t="str">
        <f>IF('2. Enter scores'!Q80&lt;&gt;"",'2. Enter scores'!Q80/'2. Enter scores'!Q$17,"")</f>
        <v/>
      </c>
      <c r="M69" s="152" t="str">
        <f>IF('2. Enter scores'!R80&lt;&gt;"",'2. Enter scores'!R80/'2. Enter scores'!R$17,"")</f>
        <v/>
      </c>
      <c r="N69" s="152" t="str">
        <f>IF('2. Enter scores'!S80&lt;&gt;"",'2. Enter scores'!S80/'2. Enter scores'!S$17,"")</f>
        <v/>
      </c>
      <c r="O69" s="152" t="str">
        <f>IF('2. Enter scores'!T80&lt;&gt;"",'2. Enter scores'!T80/'2. Enter scores'!T$17,"")</f>
        <v/>
      </c>
      <c r="P69" s="152" t="str">
        <f>IF('2. Enter scores'!U80&lt;&gt;"",'2. Enter scores'!U80/'2. Enter scores'!U$17,"")</f>
        <v/>
      </c>
      <c r="Q69" s="152" t="str">
        <f>IF('2. Enter scores'!V80&lt;&gt;"",'2. Enter scores'!V80/'2. Enter scores'!V$17,"")</f>
        <v/>
      </c>
      <c r="R69" s="152" t="str">
        <f>IF('2. Enter scores'!W80&lt;&gt;"",'2. Enter scores'!W80/'2. Enter scores'!W$17,"")</f>
        <v/>
      </c>
      <c r="S69" s="152" t="str">
        <f>IF('2. Enter scores'!X80&lt;&gt;"",'2. Enter scores'!X80/'2. Enter scores'!X$17,"")</f>
        <v/>
      </c>
      <c r="T69" s="152" t="str">
        <f>IF('2. Enter scores'!Y80&lt;&gt;"",'2. Enter scores'!Y80/'2. Enter scores'!Y$17,"")</f>
        <v/>
      </c>
      <c r="U69" s="152" t="str">
        <f>IF('2. Enter scores'!Z80&lt;&gt;"",'2. Enter scores'!Z80/'2. Enter scores'!Z$17,"")</f>
        <v/>
      </c>
      <c r="V69" s="152" t="str">
        <f>IF('2. Enter scores'!AA80&lt;&gt;"",'2. Enter scores'!AA80/'2. Enter scores'!AA$17,"")</f>
        <v/>
      </c>
      <c r="W69" s="152" t="str">
        <f>IF('2. Enter scores'!AB80&lt;&gt;"",'2. Enter scores'!AB80/'2. Enter scores'!AB$17,"")</f>
        <v/>
      </c>
      <c r="X69" s="152" t="str">
        <f>IF('2. Enter scores'!AC80&lt;&gt;"",'2. Enter scores'!AC80/'2. Enter scores'!AC$17,"")</f>
        <v/>
      </c>
      <c r="Y69" s="152" t="str">
        <f>IF('2. Enter scores'!AD80&lt;&gt;"",'2. Enter scores'!AD80/'2. Enter scores'!AD$17,"")</f>
        <v/>
      </c>
      <c r="Z69" s="152" t="str">
        <f>IF('2. Enter scores'!AE80&lt;&gt;"",'2. Enter scores'!AE80/'2. Enter scores'!AE$17,"")</f>
        <v/>
      </c>
      <c r="AA69" s="108">
        <v>1000</v>
      </c>
    </row>
    <row r="70" spans="1:27" x14ac:dyDescent="0.35">
      <c r="A70" s="151" t="s">
        <v>137</v>
      </c>
      <c r="B70" s="152" t="str">
        <f>IF('2. Enter scores'!G81&lt;&gt;"",'2. Enter scores'!G81/'2. Enter scores'!G$17,"")</f>
        <v/>
      </c>
      <c r="C70" s="152" t="str">
        <f>IF('2. Enter scores'!H81&lt;&gt;"",'2. Enter scores'!H81/'2. Enter scores'!H$17,"")</f>
        <v/>
      </c>
      <c r="D70" s="152" t="str">
        <f>IF('2. Enter scores'!I81&lt;&gt;"",'2. Enter scores'!I81/'2. Enter scores'!I$17,"")</f>
        <v/>
      </c>
      <c r="E70" s="152" t="str">
        <f>IF('2. Enter scores'!J81&lt;&gt;"",'2. Enter scores'!J81/'2. Enter scores'!J$17,"")</f>
        <v/>
      </c>
      <c r="F70" s="152" t="str">
        <f>IF('2. Enter scores'!K81&lt;&gt;"",'2. Enter scores'!K81/'2. Enter scores'!K$17,"")</f>
        <v/>
      </c>
      <c r="G70" s="152" t="str">
        <f>IF('2. Enter scores'!L81&lt;&gt;"",'2. Enter scores'!L81/'2. Enter scores'!L$17,"")</f>
        <v/>
      </c>
      <c r="H70" s="152" t="str">
        <f>IF('2. Enter scores'!M81&lt;&gt;"",'2. Enter scores'!M81/'2. Enter scores'!M$17,"")</f>
        <v/>
      </c>
      <c r="I70" s="152" t="str">
        <f>IF('2. Enter scores'!N81&lt;&gt;"",'2. Enter scores'!N81/'2. Enter scores'!N$17,"")</f>
        <v/>
      </c>
      <c r="J70" s="152" t="str">
        <f>IF('2. Enter scores'!O81&lt;&gt;"",'2. Enter scores'!O81/'2. Enter scores'!O$17,"")</f>
        <v/>
      </c>
      <c r="K70" s="152" t="str">
        <f>IF('2. Enter scores'!P81&lt;&gt;"",'2. Enter scores'!P81/'2. Enter scores'!P$17,"")</f>
        <v/>
      </c>
      <c r="L70" s="152" t="str">
        <f>IF('2. Enter scores'!Q81&lt;&gt;"",'2. Enter scores'!Q81/'2. Enter scores'!Q$17,"")</f>
        <v/>
      </c>
      <c r="M70" s="152" t="str">
        <f>IF('2. Enter scores'!R81&lt;&gt;"",'2. Enter scores'!R81/'2. Enter scores'!R$17,"")</f>
        <v/>
      </c>
      <c r="N70" s="152" t="str">
        <f>IF('2. Enter scores'!S81&lt;&gt;"",'2. Enter scores'!S81/'2. Enter scores'!S$17,"")</f>
        <v/>
      </c>
      <c r="O70" s="152" t="str">
        <f>IF('2. Enter scores'!T81&lt;&gt;"",'2. Enter scores'!T81/'2. Enter scores'!T$17,"")</f>
        <v/>
      </c>
      <c r="P70" s="152" t="str">
        <f>IF('2. Enter scores'!U81&lt;&gt;"",'2. Enter scores'!U81/'2. Enter scores'!U$17,"")</f>
        <v/>
      </c>
      <c r="Q70" s="152" t="str">
        <f>IF('2. Enter scores'!V81&lt;&gt;"",'2. Enter scores'!V81/'2. Enter scores'!V$17,"")</f>
        <v/>
      </c>
      <c r="R70" s="152" t="str">
        <f>IF('2. Enter scores'!W81&lt;&gt;"",'2. Enter scores'!W81/'2. Enter scores'!W$17,"")</f>
        <v/>
      </c>
      <c r="S70" s="152" t="str">
        <f>IF('2. Enter scores'!X81&lt;&gt;"",'2. Enter scores'!X81/'2. Enter scores'!X$17,"")</f>
        <v/>
      </c>
      <c r="T70" s="152" t="str">
        <f>IF('2. Enter scores'!Y81&lt;&gt;"",'2. Enter scores'!Y81/'2. Enter scores'!Y$17,"")</f>
        <v/>
      </c>
      <c r="U70" s="152" t="str">
        <f>IF('2. Enter scores'!Z81&lt;&gt;"",'2. Enter scores'!Z81/'2. Enter scores'!Z$17,"")</f>
        <v/>
      </c>
      <c r="V70" s="152" t="str">
        <f>IF('2. Enter scores'!AA81&lt;&gt;"",'2. Enter scores'!AA81/'2. Enter scores'!AA$17,"")</f>
        <v/>
      </c>
      <c r="W70" s="152" t="str">
        <f>IF('2. Enter scores'!AB81&lt;&gt;"",'2. Enter scores'!AB81/'2. Enter scores'!AB$17,"")</f>
        <v/>
      </c>
      <c r="X70" s="152" t="str">
        <f>IF('2. Enter scores'!AC81&lt;&gt;"",'2. Enter scores'!AC81/'2. Enter scores'!AC$17,"")</f>
        <v/>
      </c>
      <c r="Y70" s="152" t="str">
        <f>IF('2. Enter scores'!AD81&lt;&gt;"",'2. Enter scores'!AD81/'2. Enter scores'!AD$17,"")</f>
        <v/>
      </c>
      <c r="Z70" s="152" t="str">
        <f>IF('2. Enter scores'!AE81&lt;&gt;"",'2. Enter scores'!AE81/'2. Enter scores'!AE$17,"")</f>
        <v/>
      </c>
      <c r="AA70" s="108">
        <v>1000</v>
      </c>
    </row>
    <row r="71" spans="1:27" x14ac:dyDescent="0.35">
      <c r="A71" s="151" t="s">
        <v>137</v>
      </c>
      <c r="B71" s="152" t="str">
        <f>IF('2. Enter scores'!G82&lt;&gt;"",'2. Enter scores'!G82/'2. Enter scores'!G$17,"")</f>
        <v/>
      </c>
      <c r="C71" s="152" t="str">
        <f>IF('2. Enter scores'!H82&lt;&gt;"",'2. Enter scores'!H82/'2. Enter scores'!H$17,"")</f>
        <v/>
      </c>
      <c r="D71" s="152" t="str">
        <f>IF('2. Enter scores'!I82&lt;&gt;"",'2. Enter scores'!I82/'2. Enter scores'!I$17,"")</f>
        <v/>
      </c>
      <c r="E71" s="152" t="str">
        <f>IF('2. Enter scores'!J82&lt;&gt;"",'2. Enter scores'!J82/'2. Enter scores'!J$17,"")</f>
        <v/>
      </c>
      <c r="F71" s="152" t="str">
        <f>IF('2. Enter scores'!K82&lt;&gt;"",'2. Enter scores'!K82/'2. Enter scores'!K$17,"")</f>
        <v/>
      </c>
      <c r="G71" s="152" t="str">
        <f>IF('2. Enter scores'!L82&lt;&gt;"",'2. Enter scores'!L82/'2. Enter scores'!L$17,"")</f>
        <v/>
      </c>
      <c r="H71" s="152" t="str">
        <f>IF('2. Enter scores'!M82&lt;&gt;"",'2. Enter scores'!M82/'2. Enter scores'!M$17,"")</f>
        <v/>
      </c>
      <c r="I71" s="152" t="str">
        <f>IF('2. Enter scores'!N82&lt;&gt;"",'2. Enter scores'!N82/'2. Enter scores'!N$17,"")</f>
        <v/>
      </c>
      <c r="J71" s="152" t="str">
        <f>IF('2. Enter scores'!O82&lt;&gt;"",'2. Enter scores'!O82/'2. Enter scores'!O$17,"")</f>
        <v/>
      </c>
      <c r="K71" s="152" t="str">
        <f>IF('2. Enter scores'!P82&lt;&gt;"",'2. Enter scores'!P82/'2. Enter scores'!P$17,"")</f>
        <v/>
      </c>
      <c r="L71" s="152" t="str">
        <f>IF('2. Enter scores'!Q82&lt;&gt;"",'2. Enter scores'!Q82/'2. Enter scores'!Q$17,"")</f>
        <v/>
      </c>
      <c r="M71" s="152" t="str">
        <f>IF('2. Enter scores'!R82&lt;&gt;"",'2. Enter scores'!R82/'2. Enter scores'!R$17,"")</f>
        <v/>
      </c>
      <c r="N71" s="152" t="str">
        <f>IF('2. Enter scores'!S82&lt;&gt;"",'2. Enter scores'!S82/'2. Enter scores'!S$17,"")</f>
        <v/>
      </c>
      <c r="O71" s="152" t="str">
        <f>IF('2. Enter scores'!T82&lt;&gt;"",'2. Enter scores'!T82/'2. Enter scores'!T$17,"")</f>
        <v/>
      </c>
      <c r="P71" s="152" t="str">
        <f>IF('2. Enter scores'!U82&lt;&gt;"",'2. Enter scores'!U82/'2. Enter scores'!U$17,"")</f>
        <v/>
      </c>
      <c r="Q71" s="152" t="str">
        <f>IF('2. Enter scores'!V82&lt;&gt;"",'2. Enter scores'!V82/'2. Enter scores'!V$17,"")</f>
        <v/>
      </c>
      <c r="R71" s="152" t="str">
        <f>IF('2. Enter scores'!W82&lt;&gt;"",'2. Enter scores'!W82/'2. Enter scores'!W$17,"")</f>
        <v/>
      </c>
      <c r="S71" s="152" t="str">
        <f>IF('2. Enter scores'!X82&lt;&gt;"",'2. Enter scores'!X82/'2. Enter scores'!X$17,"")</f>
        <v/>
      </c>
      <c r="T71" s="152" t="str">
        <f>IF('2. Enter scores'!Y82&lt;&gt;"",'2. Enter scores'!Y82/'2. Enter scores'!Y$17,"")</f>
        <v/>
      </c>
      <c r="U71" s="152" t="str">
        <f>IF('2. Enter scores'!Z82&lt;&gt;"",'2. Enter scores'!Z82/'2. Enter scores'!Z$17,"")</f>
        <v/>
      </c>
      <c r="V71" s="152" t="str">
        <f>IF('2. Enter scores'!AA82&lt;&gt;"",'2. Enter scores'!AA82/'2. Enter scores'!AA$17,"")</f>
        <v/>
      </c>
      <c r="W71" s="152" t="str">
        <f>IF('2. Enter scores'!AB82&lt;&gt;"",'2. Enter scores'!AB82/'2. Enter scores'!AB$17,"")</f>
        <v/>
      </c>
      <c r="X71" s="152" t="str">
        <f>IF('2. Enter scores'!AC82&lt;&gt;"",'2. Enter scores'!AC82/'2. Enter scores'!AC$17,"")</f>
        <v/>
      </c>
      <c r="Y71" s="152" t="str">
        <f>IF('2. Enter scores'!AD82&lt;&gt;"",'2. Enter scores'!AD82/'2. Enter scores'!AD$17,"")</f>
        <v/>
      </c>
      <c r="Z71" s="152" t="str">
        <f>IF('2. Enter scores'!AE82&lt;&gt;"",'2. Enter scores'!AE82/'2. Enter scores'!AE$17,"")</f>
        <v/>
      </c>
      <c r="AA71" s="108">
        <v>1000</v>
      </c>
    </row>
    <row r="72" spans="1:27" x14ac:dyDescent="0.35">
      <c r="A72" s="151" t="s">
        <v>137</v>
      </c>
      <c r="B72" s="152" t="str">
        <f>IF('2. Enter scores'!G83&lt;&gt;"",'2. Enter scores'!G83/'2. Enter scores'!G$17,"")</f>
        <v/>
      </c>
      <c r="C72" s="152" t="str">
        <f>IF('2. Enter scores'!H83&lt;&gt;"",'2. Enter scores'!H83/'2. Enter scores'!H$17,"")</f>
        <v/>
      </c>
      <c r="D72" s="152" t="str">
        <f>IF('2. Enter scores'!I83&lt;&gt;"",'2. Enter scores'!I83/'2. Enter scores'!I$17,"")</f>
        <v/>
      </c>
      <c r="E72" s="152" t="str">
        <f>IF('2. Enter scores'!J83&lt;&gt;"",'2. Enter scores'!J83/'2. Enter scores'!J$17,"")</f>
        <v/>
      </c>
      <c r="F72" s="152" t="str">
        <f>IF('2. Enter scores'!K83&lt;&gt;"",'2. Enter scores'!K83/'2. Enter scores'!K$17,"")</f>
        <v/>
      </c>
      <c r="G72" s="152" t="str">
        <f>IF('2. Enter scores'!L83&lt;&gt;"",'2. Enter scores'!L83/'2. Enter scores'!L$17,"")</f>
        <v/>
      </c>
      <c r="H72" s="152" t="str">
        <f>IF('2. Enter scores'!M83&lt;&gt;"",'2. Enter scores'!M83/'2. Enter scores'!M$17,"")</f>
        <v/>
      </c>
      <c r="I72" s="152" t="str">
        <f>IF('2. Enter scores'!N83&lt;&gt;"",'2. Enter scores'!N83/'2. Enter scores'!N$17,"")</f>
        <v/>
      </c>
      <c r="J72" s="152" t="str">
        <f>IF('2. Enter scores'!O83&lt;&gt;"",'2. Enter scores'!O83/'2. Enter scores'!O$17,"")</f>
        <v/>
      </c>
      <c r="K72" s="152" t="str">
        <f>IF('2. Enter scores'!P83&lt;&gt;"",'2. Enter scores'!P83/'2. Enter scores'!P$17,"")</f>
        <v/>
      </c>
      <c r="L72" s="152" t="str">
        <f>IF('2. Enter scores'!Q83&lt;&gt;"",'2. Enter scores'!Q83/'2. Enter scores'!Q$17,"")</f>
        <v/>
      </c>
      <c r="M72" s="152" t="str">
        <f>IF('2. Enter scores'!R83&lt;&gt;"",'2. Enter scores'!R83/'2. Enter scores'!R$17,"")</f>
        <v/>
      </c>
      <c r="N72" s="152" t="str">
        <f>IF('2. Enter scores'!S83&lt;&gt;"",'2. Enter scores'!S83/'2. Enter scores'!S$17,"")</f>
        <v/>
      </c>
      <c r="O72" s="152" t="str">
        <f>IF('2. Enter scores'!T83&lt;&gt;"",'2. Enter scores'!T83/'2. Enter scores'!T$17,"")</f>
        <v/>
      </c>
      <c r="P72" s="152" t="str">
        <f>IF('2. Enter scores'!U83&lt;&gt;"",'2. Enter scores'!U83/'2. Enter scores'!U$17,"")</f>
        <v/>
      </c>
      <c r="Q72" s="152" t="str">
        <f>IF('2. Enter scores'!V83&lt;&gt;"",'2. Enter scores'!V83/'2. Enter scores'!V$17,"")</f>
        <v/>
      </c>
      <c r="R72" s="152" t="str">
        <f>IF('2. Enter scores'!W83&lt;&gt;"",'2. Enter scores'!W83/'2. Enter scores'!W$17,"")</f>
        <v/>
      </c>
      <c r="S72" s="152" t="str">
        <f>IF('2. Enter scores'!X83&lt;&gt;"",'2. Enter scores'!X83/'2. Enter scores'!X$17,"")</f>
        <v/>
      </c>
      <c r="T72" s="152" t="str">
        <f>IF('2. Enter scores'!Y83&lt;&gt;"",'2. Enter scores'!Y83/'2. Enter scores'!Y$17,"")</f>
        <v/>
      </c>
      <c r="U72" s="152" t="str">
        <f>IF('2. Enter scores'!Z83&lt;&gt;"",'2. Enter scores'!Z83/'2. Enter scores'!Z$17,"")</f>
        <v/>
      </c>
      <c r="V72" s="152" t="str">
        <f>IF('2. Enter scores'!AA83&lt;&gt;"",'2. Enter scores'!AA83/'2. Enter scores'!AA$17,"")</f>
        <v/>
      </c>
      <c r="W72" s="152" t="str">
        <f>IF('2. Enter scores'!AB83&lt;&gt;"",'2. Enter scores'!AB83/'2. Enter scores'!AB$17,"")</f>
        <v/>
      </c>
      <c r="X72" s="152" t="str">
        <f>IF('2. Enter scores'!AC83&lt;&gt;"",'2. Enter scores'!AC83/'2. Enter scores'!AC$17,"")</f>
        <v/>
      </c>
      <c r="Y72" s="152" t="str">
        <f>IF('2. Enter scores'!AD83&lt;&gt;"",'2. Enter scores'!AD83/'2. Enter scores'!AD$17,"")</f>
        <v/>
      </c>
      <c r="Z72" s="152" t="str">
        <f>IF('2. Enter scores'!AE83&lt;&gt;"",'2. Enter scores'!AE83/'2. Enter scores'!AE$17,"")</f>
        <v/>
      </c>
      <c r="AA72" s="108">
        <v>1000</v>
      </c>
    </row>
    <row r="73" spans="1:27" x14ac:dyDescent="0.35">
      <c r="A73" s="151" t="s">
        <v>137</v>
      </c>
      <c r="B73" s="152" t="str">
        <f>IF('2. Enter scores'!G84&lt;&gt;"",'2. Enter scores'!G84/'2. Enter scores'!G$17,"")</f>
        <v/>
      </c>
      <c r="C73" s="152" t="str">
        <f>IF('2. Enter scores'!H84&lt;&gt;"",'2. Enter scores'!H84/'2. Enter scores'!H$17,"")</f>
        <v/>
      </c>
      <c r="D73" s="152" t="str">
        <f>IF('2. Enter scores'!I84&lt;&gt;"",'2. Enter scores'!I84/'2. Enter scores'!I$17,"")</f>
        <v/>
      </c>
      <c r="E73" s="152" t="str">
        <f>IF('2. Enter scores'!J84&lt;&gt;"",'2. Enter scores'!J84/'2. Enter scores'!J$17,"")</f>
        <v/>
      </c>
      <c r="F73" s="152" t="str">
        <f>IF('2. Enter scores'!K84&lt;&gt;"",'2. Enter scores'!K84/'2. Enter scores'!K$17,"")</f>
        <v/>
      </c>
      <c r="G73" s="152" t="str">
        <f>IF('2. Enter scores'!L84&lt;&gt;"",'2. Enter scores'!L84/'2. Enter scores'!L$17,"")</f>
        <v/>
      </c>
      <c r="H73" s="152" t="str">
        <f>IF('2. Enter scores'!M84&lt;&gt;"",'2. Enter scores'!M84/'2. Enter scores'!M$17,"")</f>
        <v/>
      </c>
      <c r="I73" s="152" t="str">
        <f>IF('2. Enter scores'!N84&lt;&gt;"",'2. Enter scores'!N84/'2. Enter scores'!N$17,"")</f>
        <v/>
      </c>
      <c r="J73" s="152" t="str">
        <f>IF('2. Enter scores'!O84&lt;&gt;"",'2. Enter scores'!O84/'2. Enter scores'!O$17,"")</f>
        <v/>
      </c>
      <c r="K73" s="152" t="str">
        <f>IF('2. Enter scores'!P84&lt;&gt;"",'2. Enter scores'!P84/'2. Enter scores'!P$17,"")</f>
        <v/>
      </c>
      <c r="L73" s="152" t="str">
        <f>IF('2. Enter scores'!Q84&lt;&gt;"",'2. Enter scores'!Q84/'2. Enter scores'!Q$17,"")</f>
        <v/>
      </c>
      <c r="M73" s="152" t="str">
        <f>IF('2. Enter scores'!R84&lt;&gt;"",'2. Enter scores'!R84/'2. Enter scores'!R$17,"")</f>
        <v/>
      </c>
      <c r="N73" s="152" t="str">
        <f>IF('2. Enter scores'!S84&lt;&gt;"",'2. Enter scores'!S84/'2. Enter scores'!S$17,"")</f>
        <v/>
      </c>
      <c r="O73" s="152" t="str">
        <f>IF('2. Enter scores'!T84&lt;&gt;"",'2. Enter scores'!T84/'2. Enter scores'!T$17,"")</f>
        <v/>
      </c>
      <c r="P73" s="152" t="str">
        <f>IF('2. Enter scores'!U84&lt;&gt;"",'2. Enter scores'!U84/'2. Enter scores'!U$17,"")</f>
        <v/>
      </c>
      <c r="Q73" s="152" t="str">
        <f>IF('2. Enter scores'!V84&lt;&gt;"",'2. Enter scores'!V84/'2. Enter scores'!V$17,"")</f>
        <v/>
      </c>
      <c r="R73" s="152" t="str">
        <f>IF('2. Enter scores'!W84&lt;&gt;"",'2. Enter scores'!W84/'2. Enter scores'!W$17,"")</f>
        <v/>
      </c>
      <c r="S73" s="152" t="str">
        <f>IF('2. Enter scores'!X84&lt;&gt;"",'2. Enter scores'!X84/'2. Enter scores'!X$17,"")</f>
        <v/>
      </c>
      <c r="T73" s="152" t="str">
        <f>IF('2. Enter scores'!Y84&lt;&gt;"",'2. Enter scores'!Y84/'2. Enter scores'!Y$17,"")</f>
        <v/>
      </c>
      <c r="U73" s="152" t="str">
        <f>IF('2. Enter scores'!Z84&lt;&gt;"",'2. Enter scores'!Z84/'2. Enter scores'!Z$17,"")</f>
        <v/>
      </c>
      <c r="V73" s="152" t="str">
        <f>IF('2. Enter scores'!AA84&lt;&gt;"",'2. Enter scores'!AA84/'2. Enter scores'!AA$17,"")</f>
        <v/>
      </c>
      <c r="W73" s="152" t="str">
        <f>IF('2. Enter scores'!AB84&lt;&gt;"",'2. Enter scores'!AB84/'2. Enter scores'!AB$17,"")</f>
        <v/>
      </c>
      <c r="X73" s="152" t="str">
        <f>IF('2. Enter scores'!AC84&lt;&gt;"",'2. Enter scores'!AC84/'2. Enter scores'!AC$17,"")</f>
        <v/>
      </c>
      <c r="Y73" s="152" t="str">
        <f>IF('2. Enter scores'!AD84&lt;&gt;"",'2. Enter scores'!AD84/'2. Enter scores'!AD$17,"")</f>
        <v/>
      </c>
      <c r="Z73" s="152" t="str">
        <f>IF('2. Enter scores'!AE84&lt;&gt;"",'2. Enter scores'!AE84/'2. Enter scores'!AE$17,"")</f>
        <v/>
      </c>
      <c r="AA73" s="108">
        <v>1000</v>
      </c>
    </row>
    <row r="74" spans="1:27" x14ac:dyDescent="0.35">
      <c r="A74" s="151" t="s">
        <v>137</v>
      </c>
      <c r="B74" s="152" t="str">
        <f>IF('2. Enter scores'!G85&lt;&gt;"",'2. Enter scores'!G85/'2. Enter scores'!G$17,"")</f>
        <v/>
      </c>
      <c r="C74" s="152" t="str">
        <f>IF('2. Enter scores'!H85&lt;&gt;"",'2. Enter scores'!H85/'2. Enter scores'!H$17,"")</f>
        <v/>
      </c>
      <c r="D74" s="152" t="str">
        <f>IF('2. Enter scores'!I85&lt;&gt;"",'2. Enter scores'!I85/'2. Enter scores'!I$17,"")</f>
        <v/>
      </c>
      <c r="E74" s="152" t="str">
        <f>IF('2. Enter scores'!J85&lt;&gt;"",'2. Enter scores'!J85/'2. Enter scores'!J$17,"")</f>
        <v/>
      </c>
      <c r="F74" s="152" t="str">
        <f>IF('2. Enter scores'!K85&lt;&gt;"",'2. Enter scores'!K85/'2. Enter scores'!K$17,"")</f>
        <v/>
      </c>
      <c r="G74" s="152" t="str">
        <f>IF('2. Enter scores'!L85&lt;&gt;"",'2. Enter scores'!L85/'2. Enter scores'!L$17,"")</f>
        <v/>
      </c>
      <c r="H74" s="152" t="str">
        <f>IF('2. Enter scores'!M85&lt;&gt;"",'2. Enter scores'!M85/'2. Enter scores'!M$17,"")</f>
        <v/>
      </c>
      <c r="I74" s="152" t="str">
        <f>IF('2. Enter scores'!N85&lt;&gt;"",'2. Enter scores'!N85/'2. Enter scores'!N$17,"")</f>
        <v/>
      </c>
      <c r="J74" s="152" t="str">
        <f>IF('2. Enter scores'!O85&lt;&gt;"",'2. Enter scores'!O85/'2. Enter scores'!O$17,"")</f>
        <v/>
      </c>
      <c r="K74" s="152" t="str">
        <f>IF('2. Enter scores'!P85&lt;&gt;"",'2. Enter scores'!P85/'2. Enter scores'!P$17,"")</f>
        <v/>
      </c>
      <c r="L74" s="152" t="str">
        <f>IF('2. Enter scores'!Q85&lt;&gt;"",'2. Enter scores'!Q85/'2. Enter scores'!Q$17,"")</f>
        <v/>
      </c>
      <c r="M74" s="152" t="str">
        <f>IF('2. Enter scores'!R85&lt;&gt;"",'2. Enter scores'!R85/'2. Enter scores'!R$17,"")</f>
        <v/>
      </c>
      <c r="N74" s="152" t="str">
        <f>IF('2. Enter scores'!S85&lt;&gt;"",'2. Enter scores'!S85/'2. Enter scores'!S$17,"")</f>
        <v/>
      </c>
      <c r="O74" s="152" t="str">
        <f>IF('2. Enter scores'!T85&lt;&gt;"",'2. Enter scores'!T85/'2. Enter scores'!T$17,"")</f>
        <v/>
      </c>
      <c r="P74" s="152" t="str">
        <f>IF('2. Enter scores'!U85&lt;&gt;"",'2. Enter scores'!U85/'2. Enter scores'!U$17,"")</f>
        <v/>
      </c>
      <c r="Q74" s="152" t="str">
        <f>IF('2. Enter scores'!V85&lt;&gt;"",'2. Enter scores'!V85/'2. Enter scores'!V$17,"")</f>
        <v/>
      </c>
      <c r="R74" s="152" t="str">
        <f>IF('2. Enter scores'!W85&lt;&gt;"",'2. Enter scores'!W85/'2. Enter scores'!W$17,"")</f>
        <v/>
      </c>
      <c r="S74" s="152" t="str">
        <f>IF('2. Enter scores'!X85&lt;&gt;"",'2. Enter scores'!X85/'2. Enter scores'!X$17,"")</f>
        <v/>
      </c>
      <c r="T74" s="152" t="str">
        <f>IF('2. Enter scores'!Y85&lt;&gt;"",'2. Enter scores'!Y85/'2. Enter scores'!Y$17,"")</f>
        <v/>
      </c>
      <c r="U74" s="152" t="str">
        <f>IF('2. Enter scores'!Z85&lt;&gt;"",'2. Enter scores'!Z85/'2. Enter scores'!Z$17,"")</f>
        <v/>
      </c>
      <c r="V74" s="152" t="str">
        <f>IF('2. Enter scores'!AA85&lt;&gt;"",'2. Enter scores'!AA85/'2. Enter scores'!AA$17,"")</f>
        <v/>
      </c>
      <c r="W74" s="152" t="str">
        <f>IF('2. Enter scores'!AB85&lt;&gt;"",'2. Enter scores'!AB85/'2. Enter scores'!AB$17,"")</f>
        <v/>
      </c>
      <c r="X74" s="152" t="str">
        <f>IF('2. Enter scores'!AC85&lt;&gt;"",'2. Enter scores'!AC85/'2. Enter scores'!AC$17,"")</f>
        <v/>
      </c>
      <c r="Y74" s="152" t="str">
        <f>IF('2. Enter scores'!AD85&lt;&gt;"",'2. Enter scores'!AD85/'2. Enter scores'!AD$17,"")</f>
        <v/>
      </c>
      <c r="Z74" s="152" t="str">
        <f>IF('2. Enter scores'!AE85&lt;&gt;"",'2. Enter scores'!AE85/'2. Enter scores'!AE$17,"")</f>
        <v/>
      </c>
      <c r="AA74" s="108">
        <v>1000</v>
      </c>
    </row>
    <row r="75" spans="1:27" x14ac:dyDescent="0.35">
      <c r="A75" s="151" t="s">
        <v>137</v>
      </c>
      <c r="B75" s="152" t="str">
        <f>IF('2. Enter scores'!G86&lt;&gt;"",'2. Enter scores'!G86/'2. Enter scores'!G$17,"")</f>
        <v/>
      </c>
      <c r="C75" s="152" t="str">
        <f>IF('2. Enter scores'!H86&lt;&gt;"",'2. Enter scores'!H86/'2. Enter scores'!H$17,"")</f>
        <v/>
      </c>
      <c r="D75" s="152" t="str">
        <f>IF('2. Enter scores'!I86&lt;&gt;"",'2. Enter scores'!I86/'2. Enter scores'!I$17,"")</f>
        <v/>
      </c>
      <c r="E75" s="152" t="str">
        <f>IF('2. Enter scores'!J86&lt;&gt;"",'2. Enter scores'!J86/'2. Enter scores'!J$17,"")</f>
        <v/>
      </c>
      <c r="F75" s="152" t="str">
        <f>IF('2. Enter scores'!K86&lt;&gt;"",'2. Enter scores'!K86/'2. Enter scores'!K$17,"")</f>
        <v/>
      </c>
      <c r="G75" s="152" t="str">
        <f>IF('2. Enter scores'!L86&lt;&gt;"",'2. Enter scores'!L86/'2. Enter scores'!L$17,"")</f>
        <v/>
      </c>
      <c r="H75" s="152" t="str">
        <f>IF('2. Enter scores'!M86&lt;&gt;"",'2. Enter scores'!M86/'2. Enter scores'!M$17,"")</f>
        <v/>
      </c>
      <c r="I75" s="152" t="str">
        <f>IF('2. Enter scores'!N86&lt;&gt;"",'2. Enter scores'!N86/'2. Enter scores'!N$17,"")</f>
        <v/>
      </c>
      <c r="J75" s="152" t="str">
        <f>IF('2. Enter scores'!O86&lt;&gt;"",'2. Enter scores'!O86/'2. Enter scores'!O$17,"")</f>
        <v/>
      </c>
      <c r="K75" s="152" t="str">
        <f>IF('2. Enter scores'!P86&lt;&gt;"",'2. Enter scores'!P86/'2. Enter scores'!P$17,"")</f>
        <v/>
      </c>
      <c r="L75" s="152" t="str">
        <f>IF('2. Enter scores'!Q86&lt;&gt;"",'2. Enter scores'!Q86/'2. Enter scores'!Q$17,"")</f>
        <v/>
      </c>
      <c r="M75" s="152" t="str">
        <f>IF('2. Enter scores'!R86&lt;&gt;"",'2. Enter scores'!R86/'2. Enter scores'!R$17,"")</f>
        <v/>
      </c>
      <c r="N75" s="152" t="str">
        <f>IF('2. Enter scores'!S86&lt;&gt;"",'2. Enter scores'!S86/'2. Enter scores'!S$17,"")</f>
        <v/>
      </c>
      <c r="O75" s="152" t="str">
        <f>IF('2. Enter scores'!T86&lt;&gt;"",'2. Enter scores'!T86/'2. Enter scores'!T$17,"")</f>
        <v/>
      </c>
      <c r="P75" s="152" t="str">
        <f>IF('2. Enter scores'!U86&lt;&gt;"",'2. Enter scores'!U86/'2. Enter scores'!U$17,"")</f>
        <v/>
      </c>
      <c r="Q75" s="152" t="str">
        <f>IF('2. Enter scores'!V86&lt;&gt;"",'2. Enter scores'!V86/'2. Enter scores'!V$17,"")</f>
        <v/>
      </c>
      <c r="R75" s="152" t="str">
        <f>IF('2. Enter scores'!W86&lt;&gt;"",'2. Enter scores'!W86/'2. Enter scores'!W$17,"")</f>
        <v/>
      </c>
      <c r="S75" s="152" t="str">
        <f>IF('2. Enter scores'!X86&lt;&gt;"",'2. Enter scores'!X86/'2. Enter scores'!X$17,"")</f>
        <v/>
      </c>
      <c r="T75" s="152" t="str">
        <f>IF('2. Enter scores'!Y86&lt;&gt;"",'2. Enter scores'!Y86/'2. Enter scores'!Y$17,"")</f>
        <v/>
      </c>
      <c r="U75" s="152" t="str">
        <f>IF('2. Enter scores'!Z86&lt;&gt;"",'2. Enter scores'!Z86/'2. Enter scores'!Z$17,"")</f>
        <v/>
      </c>
      <c r="V75" s="152" t="str">
        <f>IF('2. Enter scores'!AA86&lt;&gt;"",'2. Enter scores'!AA86/'2. Enter scores'!AA$17,"")</f>
        <v/>
      </c>
      <c r="W75" s="152" t="str">
        <f>IF('2. Enter scores'!AB86&lt;&gt;"",'2. Enter scores'!AB86/'2. Enter scores'!AB$17,"")</f>
        <v/>
      </c>
      <c r="X75" s="152" t="str">
        <f>IF('2. Enter scores'!AC86&lt;&gt;"",'2. Enter scores'!AC86/'2. Enter scores'!AC$17,"")</f>
        <v/>
      </c>
      <c r="Y75" s="152" t="str">
        <f>IF('2. Enter scores'!AD86&lt;&gt;"",'2. Enter scores'!AD86/'2. Enter scores'!AD$17,"")</f>
        <v/>
      </c>
      <c r="Z75" s="152" t="str">
        <f>IF('2. Enter scores'!AE86&lt;&gt;"",'2. Enter scores'!AE86/'2. Enter scores'!AE$17,"")</f>
        <v/>
      </c>
      <c r="AA75" s="108">
        <v>1000</v>
      </c>
    </row>
    <row r="76" spans="1:27" x14ac:dyDescent="0.35">
      <c r="A76" s="151" t="s">
        <v>137</v>
      </c>
      <c r="B76" s="152" t="str">
        <f>IF('2. Enter scores'!G87&lt;&gt;"",'2. Enter scores'!G87/'2. Enter scores'!G$17,"")</f>
        <v/>
      </c>
      <c r="C76" s="152" t="str">
        <f>IF('2. Enter scores'!H87&lt;&gt;"",'2. Enter scores'!H87/'2. Enter scores'!H$17,"")</f>
        <v/>
      </c>
      <c r="D76" s="152" t="str">
        <f>IF('2. Enter scores'!I87&lt;&gt;"",'2. Enter scores'!I87/'2. Enter scores'!I$17,"")</f>
        <v/>
      </c>
      <c r="E76" s="152" t="str">
        <f>IF('2. Enter scores'!J87&lt;&gt;"",'2. Enter scores'!J87/'2. Enter scores'!J$17,"")</f>
        <v/>
      </c>
      <c r="F76" s="152" t="str">
        <f>IF('2. Enter scores'!K87&lt;&gt;"",'2. Enter scores'!K87/'2. Enter scores'!K$17,"")</f>
        <v/>
      </c>
      <c r="G76" s="152" t="str">
        <f>IF('2. Enter scores'!L87&lt;&gt;"",'2. Enter scores'!L87/'2. Enter scores'!L$17,"")</f>
        <v/>
      </c>
      <c r="H76" s="152" t="str">
        <f>IF('2. Enter scores'!M87&lt;&gt;"",'2. Enter scores'!M87/'2. Enter scores'!M$17,"")</f>
        <v/>
      </c>
      <c r="I76" s="152" t="str">
        <f>IF('2. Enter scores'!N87&lt;&gt;"",'2. Enter scores'!N87/'2. Enter scores'!N$17,"")</f>
        <v/>
      </c>
      <c r="J76" s="152" t="str">
        <f>IF('2. Enter scores'!O87&lt;&gt;"",'2. Enter scores'!O87/'2. Enter scores'!O$17,"")</f>
        <v/>
      </c>
      <c r="K76" s="152" t="str">
        <f>IF('2. Enter scores'!P87&lt;&gt;"",'2. Enter scores'!P87/'2. Enter scores'!P$17,"")</f>
        <v/>
      </c>
      <c r="L76" s="152" t="str">
        <f>IF('2. Enter scores'!Q87&lt;&gt;"",'2. Enter scores'!Q87/'2. Enter scores'!Q$17,"")</f>
        <v/>
      </c>
      <c r="M76" s="152" t="str">
        <f>IF('2. Enter scores'!R87&lt;&gt;"",'2. Enter scores'!R87/'2. Enter scores'!R$17,"")</f>
        <v/>
      </c>
      <c r="N76" s="152" t="str">
        <f>IF('2. Enter scores'!S87&lt;&gt;"",'2. Enter scores'!S87/'2. Enter scores'!S$17,"")</f>
        <v/>
      </c>
      <c r="O76" s="152" t="str">
        <f>IF('2. Enter scores'!T87&lt;&gt;"",'2. Enter scores'!T87/'2. Enter scores'!T$17,"")</f>
        <v/>
      </c>
      <c r="P76" s="152" t="str">
        <f>IF('2. Enter scores'!U87&lt;&gt;"",'2. Enter scores'!U87/'2. Enter scores'!U$17,"")</f>
        <v/>
      </c>
      <c r="Q76" s="152" t="str">
        <f>IF('2. Enter scores'!V87&lt;&gt;"",'2. Enter scores'!V87/'2. Enter scores'!V$17,"")</f>
        <v/>
      </c>
      <c r="R76" s="152" t="str">
        <f>IF('2. Enter scores'!W87&lt;&gt;"",'2. Enter scores'!W87/'2. Enter scores'!W$17,"")</f>
        <v/>
      </c>
      <c r="S76" s="152" t="str">
        <f>IF('2. Enter scores'!X87&lt;&gt;"",'2. Enter scores'!X87/'2. Enter scores'!X$17,"")</f>
        <v/>
      </c>
      <c r="T76" s="152" t="str">
        <f>IF('2. Enter scores'!Y87&lt;&gt;"",'2. Enter scores'!Y87/'2. Enter scores'!Y$17,"")</f>
        <v/>
      </c>
      <c r="U76" s="152" t="str">
        <f>IF('2. Enter scores'!Z87&lt;&gt;"",'2. Enter scores'!Z87/'2. Enter scores'!Z$17,"")</f>
        <v/>
      </c>
      <c r="V76" s="152" t="str">
        <f>IF('2. Enter scores'!AA87&lt;&gt;"",'2. Enter scores'!AA87/'2. Enter scores'!AA$17,"")</f>
        <v/>
      </c>
      <c r="W76" s="152" t="str">
        <f>IF('2. Enter scores'!AB87&lt;&gt;"",'2. Enter scores'!AB87/'2. Enter scores'!AB$17,"")</f>
        <v/>
      </c>
      <c r="X76" s="152" t="str">
        <f>IF('2. Enter scores'!AC87&lt;&gt;"",'2. Enter scores'!AC87/'2. Enter scores'!AC$17,"")</f>
        <v/>
      </c>
      <c r="Y76" s="152" t="str">
        <f>IF('2. Enter scores'!AD87&lt;&gt;"",'2. Enter scores'!AD87/'2. Enter scores'!AD$17,"")</f>
        <v/>
      </c>
      <c r="Z76" s="152" t="str">
        <f>IF('2. Enter scores'!AE87&lt;&gt;"",'2. Enter scores'!AE87/'2. Enter scores'!AE$17,"")</f>
        <v/>
      </c>
      <c r="AA76" s="108">
        <v>1000</v>
      </c>
    </row>
    <row r="77" spans="1:27" x14ac:dyDescent="0.35">
      <c r="A77" s="151" t="s">
        <v>137</v>
      </c>
      <c r="B77" s="152" t="str">
        <f>IF('2. Enter scores'!G88&lt;&gt;"",'2. Enter scores'!G88/'2. Enter scores'!G$17,"")</f>
        <v/>
      </c>
      <c r="C77" s="152" t="str">
        <f>IF('2. Enter scores'!H88&lt;&gt;"",'2. Enter scores'!H88/'2. Enter scores'!H$17,"")</f>
        <v/>
      </c>
      <c r="D77" s="152" t="str">
        <f>IF('2. Enter scores'!I88&lt;&gt;"",'2. Enter scores'!I88/'2. Enter scores'!I$17,"")</f>
        <v/>
      </c>
      <c r="E77" s="152" t="str">
        <f>IF('2. Enter scores'!J88&lt;&gt;"",'2. Enter scores'!J88/'2. Enter scores'!J$17,"")</f>
        <v/>
      </c>
      <c r="F77" s="152" t="str">
        <f>IF('2. Enter scores'!K88&lt;&gt;"",'2. Enter scores'!K88/'2. Enter scores'!K$17,"")</f>
        <v/>
      </c>
      <c r="G77" s="152" t="str">
        <f>IF('2. Enter scores'!L88&lt;&gt;"",'2. Enter scores'!L88/'2. Enter scores'!L$17,"")</f>
        <v/>
      </c>
      <c r="H77" s="152" t="str">
        <f>IF('2. Enter scores'!M88&lt;&gt;"",'2. Enter scores'!M88/'2. Enter scores'!M$17,"")</f>
        <v/>
      </c>
      <c r="I77" s="152" t="str">
        <f>IF('2. Enter scores'!N88&lt;&gt;"",'2. Enter scores'!N88/'2. Enter scores'!N$17,"")</f>
        <v/>
      </c>
      <c r="J77" s="152" t="str">
        <f>IF('2. Enter scores'!O88&lt;&gt;"",'2. Enter scores'!O88/'2. Enter scores'!O$17,"")</f>
        <v/>
      </c>
      <c r="K77" s="152" t="str">
        <f>IF('2. Enter scores'!P88&lt;&gt;"",'2. Enter scores'!P88/'2. Enter scores'!P$17,"")</f>
        <v/>
      </c>
      <c r="L77" s="152" t="str">
        <f>IF('2. Enter scores'!Q88&lt;&gt;"",'2. Enter scores'!Q88/'2. Enter scores'!Q$17,"")</f>
        <v/>
      </c>
      <c r="M77" s="152" t="str">
        <f>IF('2. Enter scores'!R88&lt;&gt;"",'2. Enter scores'!R88/'2. Enter scores'!R$17,"")</f>
        <v/>
      </c>
      <c r="N77" s="152" t="str">
        <f>IF('2. Enter scores'!S88&lt;&gt;"",'2. Enter scores'!S88/'2. Enter scores'!S$17,"")</f>
        <v/>
      </c>
      <c r="O77" s="152" t="str">
        <f>IF('2. Enter scores'!T88&lt;&gt;"",'2. Enter scores'!T88/'2. Enter scores'!T$17,"")</f>
        <v/>
      </c>
      <c r="P77" s="152" t="str">
        <f>IF('2. Enter scores'!U88&lt;&gt;"",'2. Enter scores'!U88/'2. Enter scores'!U$17,"")</f>
        <v/>
      </c>
      <c r="Q77" s="152" t="str">
        <f>IF('2. Enter scores'!V88&lt;&gt;"",'2. Enter scores'!V88/'2. Enter scores'!V$17,"")</f>
        <v/>
      </c>
      <c r="R77" s="152" t="str">
        <f>IF('2. Enter scores'!W88&lt;&gt;"",'2. Enter scores'!W88/'2. Enter scores'!W$17,"")</f>
        <v/>
      </c>
      <c r="S77" s="152" t="str">
        <f>IF('2. Enter scores'!X88&lt;&gt;"",'2. Enter scores'!X88/'2. Enter scores'!X$17,"")</f>
        <v/>
      </c>
      <c r="T77" s="152" t="str">
        <f>IF('2. Enter scores'!Y88&lt;&gt;"",'2. Enter scores'!Y88/'2. Enter scores'!Y$17,"")</f>
        <v/>
      </c>
      <c r="U77" s="152" t="str">
        <f>IF('2. Enter scores'!Z88&lt;&gt;"",'2. Enter scores'!Z88/'2. Enter scores'!Z$17,"")</f>
        <v/>
      </c>
      <c r="V77" s="152" t="str">
        <f>IF('2. Enter scores'!AA88&lt;&gt;"",'2. Enter scores'!AA88/'2. Enter scores'!AA$17,"")</f>
        <v/>
      </c>
      <c r="W77" s="152" t="str">
        <f>IF('2. Enter scores'!AB88&lt;&gt;"",'2. Enter scores'!AB88/'2. Enter scores'!AB$17,"")</f>
        <v/>
      </c>
      <c r="X77" s="152" t="str">
        <f>IF('2. Enter scores'!AC88&lt;&gt;"",'2. Enter scores'!AC88/'2. Enter scores'!AC$17,"")</f>
        <v/>
      </c>
      <c r="Y77" s="152" t="str">
        <f>IF('2. Enter scores'!AD88&lt;&gt;"",'2. Enter scores'!AD88/'2. Enter scores'!AD$17,"")</f>
        <v/>
      </c>
      <c r="Z77" s="152" t="str">
        <f>IF('2. Enter scores'!AE88&lt;&gt;"",'2. Enter scores'!AE88/'2. Enter scores'!AE$17,"")</f>
        <v/>
      </c>
      <c r="AA77" s="108">
        <v>1000</v>
      </c>
    </row>
    <row r="78" spans="1:27" x14ac:dyDescent="0.35">
      <c r="A78" s="151" t="s">
        <v>137</v>
      </c>
      <c r="B78" s="152" t="str">
        <f>IF('2. Enter scores'!G89&lt;&gt;"",'2. Enter scores'!G89/'2. Enter scores'!G$17,"")</f>
        <v/>
      </c>
      <c r="C78" s="152" t="str">
        <f>IF('2. Enter scores'!H89&lt;&gt;"",'2. Enter scores'!H89/'2. Enter scores'!H$17,"")</f>
        <v/>
      </c>
      <c r="D78" s="152" t="str">
        <f>IF('2. Enter scores'!I89&lt;&gt;"",'2. Enter scores'!I89/'2. Enter scores'!I$17,"")</f>
        <v/>
      </c>
      <c r="E78" s="152" t="str">
        <f>IF('2. Enter scores'!J89&lt;&gt;"",'2. Enter scores'!J89/'2. Enter scores'!J$17,"")</f>
        <v/>
      </c>
      <c r="F78" s="152" t="str">
        <f>IF('2. Enter scores'!K89&lt;&gt;"",'2. Enter scores'!K89/'2. Enter scores'!K$17,"")</f>
        <v/>
      </c>
      <c r="G78" s="152" t="str">
        <f>IF('2. Enter scores'!L89&lt;&gt;"",'2. Enter scores'!L89/'2. Enter scores'!L$17,"")</f>
        <v/>
      </c>
      <c r="H78" s="152" t="str">
        <f>IF('2. Enter scores'!M89&lt;&gt;"",'2. Enter scores'!M89/'2. Enter scores'!M$17,"")</f>
        <v/>
      </c>
      <c r="I78" s="152" t="str">
        <f>IF('2. Enter scores'!N89&lt;&gt;"",'2. Enter scores'!N89/'2. Enter scores'!N$17,"")</f>
        <v/>
      </c>
      <c r="J78" s="152" t="str">
        <f>IF('2. Enter scores'!O89&lt;&gt;"",'2. Enter scores'!O89/'2. Enter scores'!O$17,"")</f>
        <v/>
      </c>
      <c r="K78" s="152" t="str">
        <f>IF('2. Enter scores'!P89&lt;&gt;"",'2. Enter scores'!P89/'2. Enter scores'!P$17,"")</f>
        <v/>
      </c>
      <c r="L78" s="152" t="str">
        <f>IF('2. Enter scores'!Q89&lt;&gt;"",'2. Enter scores'!Q89/'2. Enter scores'!Q$17,"")</f>
        <v/>
      </c>
      <c r="M78" s="152" t="str">
        <f>IF('2. Enter scores'!R89&lt;&gt;"",'2. Enter scores'!R89/'2. Enter scores'!R$17,"")</f>
        <v/>
      </c>
      <c r="N78" s="152" t="str">
        <f>IF('2. Enter scores'!S89&lt;&gt;"",'2. Enter scores'!S89/'2. Enter scores'!S$17,"")</f>
        <v/>
      </c>
      <c r="O78" s="152" t="str">
        <f>IF('2. Enter scores'!T89&lt;&gt;"",'2. Enter scores'!T89/'2. Enter scores'!T$17,"")</f>
        <v/>
      </c>
      <c r="P78" s="152" t="str">
        <f>IF('2. Enter scores'!U89&lt;&gt;"",'2. Enter scores'!U89/'2. Enter scores'!U$17,"")</f>
        <v/>
      </c>
      <c r="Q78" s="152" t="str">
        <f>IF('2. Enter scores'!V89&lt;&gt;"",'2. Enter scores'!V89/'2. Enter scores'!V$17,"")</f>
        <v/>
      </c>
      <c r="R78" s="152" t="str">
        <f>IF('2. Enter scores'!W89&lt;&gt;"",'2. Enter scores'!W89/'2. Enter scores'!W$17,"")</f>
        <v/>
      </c>
      <c r="S78" s="152" t="str">
        <f>IF('2. Enter scores'!X89&lt;&gt;"",'2. Enter scores'!X89/'2. Enter scores'!X$17,"")</f>
        <v/>
      </c>
      <c r="T78" s="152" t="str">
        <f>IF('2. Enter scores'!Y89&lt;&gt;"",'2. Enter scores'!Y89/'2. Enter scores'!Y$17,"")</f>
        <v/>
      </c>
      <c r="U78" s="152" t="str">
        <f>IF('2. Enter scores'!Z89&lt;&gt;"",'2. Enter scores'!Z89/'2. Enter scores'!Z$17,"")</f>
        <v/>
      </c>
      <c r="V78" s="152" t="str">
        <f>IF('2. Enter scores'!AA89&lt;&gt;"",'2. Enter scores'!AA89/'2. Enter scores'!AA$17,"")</f>
        <v/>
      </c>
      <c r="W78" s="152" t="str">
        <f>IF('2. Enter scores'!AB89&lt;&gt;"",'2. Enter scores'!AB89/'2. Enter scores'!AB$17,"")</f>
        <v/>
      </c>
      <c r="X78" s="152" t="str">
        <f>IF('2. Enter scores'!AC89&lt;&gt;"",'2. Enter scores'!AC89/'2. Enter scores'!AC$17,"")</f>
        <v/>
      </c>
      <c r="Y78" s="152" t="str">
        <f>IF('2. Enter scores'!AD89&lt;&gt;"",'2. Enter scores'!AD89/'2. Enter scores'!AD$17,"")</f>
        <v/>
      </c>
      <c r="Z78" s="152" t="str">
        <f>IF('2. Enter scores'!AE89&lt;&gt;"",'2. Enter scores'!AE89/'2. Enter scores'!AE$17,"")</f>
        <v/>
      </c>
      <c r="AA78" s="108">
        <v>1000</v>
      </c>
    </row>
    <row r="79" spans="1:27" x14ac:dyDescent="0.35">
      <c r="A79" s="151" t="s">
        <v>137</v>
      </c>
      <c r="B79" s="152" t="str">
        <f>IF('2. Enter scores'!G90&lt;&gt;"",'2. Enter scores'!G90/'2. Enter scores'!G$17,"")</f>
        <v/>
      </c>
      <c r="C79" s="152" t="str">
        <f>IF('2. Enter scores'!H90&lt;&gt;"",'2. Enter scores'!H90/'2. Enter scores'!H$17,"")</f>
        <v/>
      </c>
      <c r="D79" s="152" t="str">
        <f>IF('2. Enter scores'!I90&lt;&gt;"",'2. Enter scores'!I90/'2. Enter scores'!I$17,"")</f>
        <v/>
      </c>
      <c r="E79" s="152" t="str">
        <f>IF('2. Enter scores'!J90&lt;&gt;"",'2. Enter scores'!J90/'2. Enter scores'!J$17,"")</f>
        <v/>
      </c>
      <c r="F79" s="152" t="str">
        <f>IF('2. Enter scores'!K90&lt;&gt;"",'2. Enter scores'!K90/'2. Enter scores'!K$17,"")</f>
        <v/>
      </c>
      <c r="G79" s="152" t="str">
        <f>IF('2. Enter scores'!L90&lt;&gt;"",'2. Enter scores'!L90/'2. Enter scores'!L$17,"")</f>
        <v/>
      </c>
      <c r="H79" s="152" t="str">
        <f>IF('2. Enter scores'!M90&lt;&gt;"",'2. Enter scores'!M90/'2. Enter scores'!M$17,"")</f>
        <v/>
      </c>
      <c r="I79" s="152" t="str">
        <f>IF('2. Enter scores'!N90&lt;&gt;"",'2. Enter scores'!N90/'2. Enter scores'!N$17,"")</f>
        <v/>
      </c>
      <c r="J79" s="152" t="str">
        <f>IF('2. Enter scores'!O90&lt;&gt;"",'2. Enter scores'!O90/'2. Enter scores'!O$17,"")</f>
        <v/>
      </c>
      <c r="K79" s="152" t="str">
        <f>IF('2. Enter scores'!P90&lt;&gt;"",'2. Enter scores'!P90/'2. Enter scores'!P$17,"")</f>
        <v/>
      </c>
      <c r="L79" s="152" t="str">
        <f>IF('2. Enter scores'!Q90&lt;&gt;"",'2. Enter scores'!Q90/'2. Enter scores'!Q$17,"")</f>
        <v/>
      </c>
      <c r="M79" s="152" t="str">
        <f>IF('2. Enter scores'!R90&lt;&gt;"",'2. Enter scores'!R90/'2. Enter scores'!R$17,"")</f>
        <v/>
      </c>
      <c r="N79" s="152" t="str">
        <f>IF('2. Enter scores'!S90&lt;&gt;"",'2. Enter scores'!S90/'2. Enter scores'!S$17,"")</f>
        <v/>
      </c>
      <c r="O79" s="152" t="str">
        <f>IF('2. Enter scores'!T90&lt;&gt;"",'2. Enter scores'!T90/'2. Enter scores'!T$17,"")</f>
        <v/>
      </c>
      <c r="P79" s="152" t="str">
        <f>IF('2. Enter scores'!U90&lt;&gt;"",'2. Enter scores'!U90/'2. Enter scores'!U$17,"")</f>
        <v/>
      </c>
      <c r="Q79" s="152" t="str">
        <f>IF('2. Enter scores'!V90&lt;&gt;"",'2. Enter scores'!V90/'2. Enter scores'!V$17,"")</f>
        <v/>
      </c>
      <c r="R79" s="152" t="str">
        <f>IF('2. Enter scores'!W90&lt;&gt;"",'2. Enter scores'!W90/'2. Enter scores'!W$17,"")</f>
        <v/>
      </c>
      <c r="S79" s="152" t="str">
        <f>IF('2. Enter scores'!X90&lt;&gt;"",'2. Enter scores'!X90/'2. Enter scores'!X$17,"")</f>
        <v/>
      </c>
      <c r="T79" s="152" t="str">
        <f>IF('2. Enter scores'!Y90&lt;&gt;"",'2. Enter scores'!Y90/'2. Enter scores'!Y$17,"")</f>
        <v/>
      </c>
      <c r="U79" s="152" t="str">
        <f>IF('2. Enter scores'!Z90&lt;&gt;"",'2. Enter scores'!Z90/'2. Enter scores'!Z$17,"")</f>
        <v/>
      </c>
      <c r="V79" s="152" t="str">
        <f>IF('2. Enter scores'!AA90&lt;&gt;"",'2. Enter scores'!AA90/'2. Enter scores'!AA$17,"")</f>
        <v/>
      </c>
      <c r="W79" s="152" t="str">
        <f>IF('2. Enter scores'!AB90&lt;&gt;"",'2. Enter scores'!AB90/'2. Enter scores'!AB$17,"")</f>
        <v/>
      </c>
      <c r="X79" s="152" t="str">
        <f>IF('2. Enter scores'!AC90&lt;&gt;"",'2. Enter scores'!AC90/'2. Enter scores'!AC$17,"")</f>
        <v/>
      </c>
      <c r="Y79" s="152" t="str">
        <f>IF('2. Enter scores'!AD90&lt;&gt;"",'2. Enter scores'!AD90/'2. Enter scores'!AD$17,"")</f>
        <v/>
      </c>
      <c r="Z79" s="152" t="str">
        <f>IF('2. Enter scores'!AE90&lt;&gt;"",'2. Enter scores'!AE90/'2. Enter scores'!AE$17,"")</f>
        <v/>
      </c>
      <c r="AA79" s="108">
        <v>1000</v>
      </c>
    </row>
    <row r="80" spans="1:27" x14ac:dyDescent="0.35">
      <c r="A80" s="151" t="s">
        <v>137</v>
      </c>
      <c r="B80" s="152" t="str">
        <f>IF('2. Enter scores'!G91&lt;&gt;"",'2. Enter scores'!G91/'2. Enter scores'!G$17,"")</f>
        <v/>
      </c>
      <c r="C80" s="152" t="str">
        <f>IF('2. Enter scores'!H91&lt;&gt;"",'2. Enter scores'!H91/'2. Enter scores'!H$17,"")</f>
        <v/>
      </c>
      <c r="D80" s="152" t="str">
        <f>IF('2. Enter scores'!I91&lt;&gt;"",'2. Enter scores'!I91/'2. Enter scores'!I$17,"")</f>
        <v/>
      </c>
      <c r="E80" s="152" t="str">
        <f>IF('2. Enter scores'!J91&lt;&gt;"",'2. Enter scores'!J91/'2. Enter scores'!J$17,"")</f>
        <v/>
      </c>
      <c r="F80" s="152" t="str">
        <f>IF('2. Enter scores'!K91&lt;&gt;"",'2. Enter scores'!K91/'2. Enter scores'!K$17,"")</f>
        <v/>
      </c>
      <c r="G80" s="152" t="str">
        <f>IF('2. Enter scores'!L91&lt;&gt;"",'2. Enter scores'!L91/'2. Enter scores'!L$17,"")</f>
        <v/>
      </c>
      <c r="H80" s="152" t="str">
        <f>IF('2. Enter scores'!M91&lt;&gt;"",'2. Enter scores'!M91/'2. Enter scores'!M$17,"")</f>
        <v/>
      </c>
      <c r="I80" s="152" t="str">
        <f>IF('2. Enter scores'!N91&lt;&gt;"",'2. Enter scores'!N91/'2. Enter scores'!N$17,"")</f>
        <v/>
      </c>
      <c r="J80" s="152" t="str">
        <f>IF('2. Enter scores'!O91&lt;&gt;"",'2. Enter scores'!O91/'2. Enter scores'!O$17,"")</f>
        <v/>
      </c>
      <c r="K80" s="152" t="str">
        <f>IF('2. Enter scores'!P91&lt;&gt;"",'2. Enter scores'!P91/'2. Enter scores'!P$17,"")</f>
        <v/>
      </c>
      <c r="L80" s="152" t="str">
        <f>IF('2. Enter scores'!Q91&lt;&gt;"",'2. Enter scores'!Q91/'2. Enter scores'!Q$17,"")</f>
        <v/>
      </c>
      <c r="M80" s="152" t="str">
        <f>IF('2. Enter scores'!R91&lt;&gt;"",'2. Enter scores'!R91/'2. Enter scores'!R$17,"")</f>
        <v/>
      </c>
      <c r="N80" s="152" t="str">
        <f>IF('2. Enter scores'!S91&lt;&gt;"",'2. Enter scores'!S91/'2. Enter scores'!S$17,"")</f>
        <v/>
      </c>
      <c r="O80" s="152" t="str">
        <f>IF('2. Enter scores'!T91&lt;&gt;"",'2. Enter scores'!T91/'2. Enter scores'!T$17,"")</f>
        <v/>
      </c>
      <c r="P80" s="152" t="str">
        <f>IF('2. Enter scores'!U91&lt;&gt;"",'2. Enter scores'!U91/'2. Enter scores'!U$17,"")</f>
        <v/>
      </c>
      <c r="Q80" s="152" t="str">
        <f>IF('2. Enter scores'!V91&lt;&gt;"",'2. Enter scores'!V91/'2. Enter scores'!V$17,"")</f>
        <v/>
      </c>
      <c r="R80" s="152" t="str">
        <f>IF('2. Enter scores'!W91&lt;&gt;"",'2. Enter scores'!W91/'2. Enter scores'!W$17,"")</f>
        <v/>
      </c>
      <c r="S80" s="152" t="str">
        <f>IF('2. Enter scores'!X91&lt;&gt;"",'2. Enter scores'!X91/'2. Enter scores'!X$17,"")</f>
        <v/>
      </c>
      <c r="T80" s="152" t="str">
        <f>IF('2. Enter scores'!Y91&lt;&gt;"",'2. Enter scores'!Y91/'2. Enter scores'!Y$17,"")</f>
        <v/>
      </c>
      <c r="U80" s="152" t="str">
        <f>IF('2. Enter scores'!Z91&lt;&gt;"",'2. Enter scores'!Z91/'2. Enter scores'!Z$17,"")</f>
        <v/>
      </c>
      <c r="V80" s="152" t="str">
        <f>IF('2. Enter scores'!AA91&lt;&gt;"",'2. Enter scores'!AA91/'2. Enter scores'!AA$17,"")</f>
        <v/>
      </c>
      <c r="W80" s="152" t="str">
        <f>IF('2. Enter scores'!AB91&lt;&gt;"",'2. Enter scores'!AB91/'2. Enter scores'!AB$17,"")</f>
        <v/>
      </c>
      <c r="X80" s="152" t="str">
        <f>IF('2. Enter scores'!AC91&lt;&gt;"",'2. Enter scores'!AC91/'2. Enter scores'!AC$17,"")</f>
        <v/>
      </c>
      <c r="Y80" s="152" t="str">
        <f>IF('2. Enter scores'!AD91&lt;&gt;"",'2. Enter scores'!AD91/'2. Enter scores'!AD$17,"")</f>
        <v/>
      </c>
      <c r="Z80" s="152" t="str">
        <f>IF('2. Enter scores'!AE91&lt;&gt;"",'2. Enter scores'!AE91/'2. Enter scores'!AE$17,"")</f>
        <v/>
      </c>
      <c r="AA80" s="108">
        <v>1000</v>
      </c>
    </row>
    <row r="81" spans="1:27" x14ac:dyDescent="0.35">
      <c r="A81" s="151" t="s">
        <v>137</v>
      </c>
      <c r="B81" s="152" t="str">
        <f>IF('2. Enter scores'!G92&lt;&gt;"",'2. Enter scores'!G92/'2. Enter scores'!G$17,"")</f>
        <v/>
      </c>
      <c r="C81" s="152" t="str">
        <f>IF('2. Enter scores'!H92&lt;&gt;"",'2. Enter scores'!H92/'2. Enter scores'!H$17,"")</f>
        <v/>
      </c>
      <c r="D81" s="152" t="str">
        <f>IF('2. Enter scores'!I92&lt;&gt;"",'2. Enter scores'!I92/'2. Enter scores'!I$17,"")</f>
        <v/>
      </c>
      <c r="E81" s="152" t="str">
        <f>IF('2. Enter scores'!J92&lt;&gt;"",'2. Enter scores'!J92/'2. Enter scores'!J$17,"")</f>
        <v/>
      </c>
      <c r="F81" s="152" t="str">
        <f>IF('2. Enter scores'!K92&lt;&gt;"",'2. Enter scores'!K92/'2. Enter scores'!K$17,"")</f>
        <v/>
      </c>
      <c r="G81" s="152" t="str">
        <f>IF('2. Enter scores'!L92&lt;&gt;"",'2. Enter scores'!L92/'2. Enter scores'!L$17,"")</f>
        <v/>
      </c>
      <c r="H81" s="152" t="str">
        <f>IF('2. Enter scores'!M92&lt;&gt;"",'2. Enter scores'!M92/'2. Enter scores'!M$17,"")</f>
        <v/>
      </c>
      <c r="I81" s="152" t="str">
        <f>IF('2. Enter scores'!N92&lt;&gt;"",'2. Enter scores'!N92/'2. Enter scores'!N$17,"")</f>
        <v/>
      </c>
      <c r="J81" s="152" t="str">
        <f>IF('2. Enter scores'!O92&lt;&gt;"",'2. Enter scores'!O92/'2. Enter scores'!O$17,"")</f>
        <v/>
      </c>
      <c r="K81" s="152" t="str">
        <f>IF('2. Enter scores'!P92&lt;&gt;"",'2. Enter scores'!P92/'2. Enter scores'!P$17,"")</f>
        <v/>
      </c>
      <c r="L81" s="152" t="str">
        <f>IF('2. Enter scores'!Q92&lt;&gt;"",'2. Enter scores'!Q92/'2. Enter scores'!Q$17,"")</f>
        <v/>
      </c>
      <c r="M81" s="152" t="str">
        <f>IF('2. Enter scores'!R92&lt;&gt;"",'2. Enter scores'!R92/'2. Enter scores'!R$17,"")</f>
        <v/>
      </c>
      <c r="N81" s="152" t="str">
        <f>IF('2. Enter scores'!S92&lt;&gt;"",'2. Enter scores'!S92/'2. Enter scores'!S$17,"")</f>
        <v/>
      </c>
      <c r="O81" s="152" t="str">
        <f>IF('2. Enter scores'!T92&lt;&gt;"",'2. Enter scores'!T92/'2. Enter scores'!T$17,"")</f>
        <v/>
      </c>
      <c r="P81" s="152" t="str">
        <f>IF('2. Enter scores'!U92&lt;&gt;"",'2. Enter scores'!U92/'2. Enter scores'!U$17,"")</f>
        <v/>
      </c>
      <c r="Q81" s="152" t="str">
        <f>IF('2. Enter scores'!V92&lt;&gt;"",'2. Enter scores'!V92/'2. Enter scores'!V$17,"")</f>
        <v/>
      </c>
      <c r="R81" s="152" t="str">
        <f>IF('2. Enter scores'!W92&lt;&gt;"",'2. Enter scores'!W92/'2. Enter scores'!W$17,"")</f>
        <v/>
      </c>
      <c r="S81" s="152" t="str">
        <f>IF('2. Enter scores'!X92&lt;&gt;"",'2. Enter scores'!X92/'2. Enter scores'!X$17,"")</f>
        <v/>
      </c>
      <c r="T81" s="152" t="str">
        <f>IF('2. Enter scores'!Y92&lt;&gt;"",'2. Enter scores'!Y92/'2. Enter scores'!Y$17,"")</f>
        <v/>
      </c>
      <c r="U81" s="152" t="str">
        <f>IF('2. Enter scores'!Z92&lt;&gt;"",'2. Enter scores'!Z92/'2. Enter scores'!Z$17,"")</f>
        <v/>
      </c>
      <c r="V81" s="152" t="str">
        <f>IF('2. Enter scores'!AA92&lt;&gt;"",'2. Enter scores'!AA92/'2. Enter scores'!AA$17,"")</f>
        <v/>
      </c>
      <c r="W81" s="152" t="str">
        <f>IF('2. Enter scores'!AB92&lt;&gt;"",'2. Enter scores'!AB92/'2. Enter scores'!AB$17,"")</f>
        <v/>
      </c>
      <c r="X81" s="152" t="str">
        <f>IF('2. Enter scores'!AC92&lt;&gt;"",'2. Enter scores'!AC92/'2. Enter scores'!AC$17,"")</f>
        <v/>
      </c>
      <c r="Y81" s="152" t="str">
        <f>IF('2. Enter scores'!AD92&lt;&gt;"",'2. Enter scores'!AD92/'2. Enter scores'!AD$17,"")</f>
        <v/>
      </c>
      <c r="Z81" s="152" t="str">
        <f>IF('2. Enter scores'!AE92&lt;&gt;"",'2. Enter scores'!AE92/'2. Enter scores'!AE$17,"")</f>
        <v/>
      </c>
      <c r="AA81" s="108">
        <v>1000</v>
      </c>
    </row>
    <row r="82" spans="1:27" x14ac:dyDescent="0.35">
      <c r="A82" s="151" t="s">
        <v>137</v>
      </c>
      <c r="B82" s="152" t="str">
        <f>IF('2. Enter scores'!G93&lt;&gt;"",'2. Enter scores'!G93/'2. Enter scores'!G$17,"")</f>
        <v/>
      </c>
      <c r="C82" s="152" t="str">
        <f>IF('2. Enter scores'!H93&lt;&gt;"",'2. Enter scores'!H93/'2. Enter scores'!H$17,"")</f>
        <v/>
      </c>
      <c r="D82" s="152" t="str">
        <f>IF('2. Enter scores'!I93&lt;&gt;"",'2. Enter scores'!I93/'2. Enter scores'!I$17,"")</f>
        <v/>
      </c>
      <c r="E82" s="152" t="str">
        <f>IF('2. Enter scores'!J93&lt;&gt;"",'2. Enter scores'!J93/'2. Enter scores'!J$17,"")</f>
        <v/>
      </c>
      <c r="F82" s="152" t="str">
        <f>IF('2. Enter scores'!K93&lt;&gt;"",'2. Enter scores'!K93/'2. Enter scores'!K$17,"")</f>
        <v/>
      </c>
      <c r="G82" s="152" t="str">
        <f>IF('2. Enter scores'!L93&lt;&gt;"",'2. Enter scores'!L93/'2. Enter scores'!L$17,"")</f>
        <v/>
      </c>
      <c r="H82" s="152" t="str">
        <f>IF('2. Enter scores'!M93&lt;&gt;"",'2. Enter scores'!M93/'2. Enter scores'!M$17,"")</f>
        <v/>
      </c>
      <c r="I82" s="152" t="str">
        <f>IF('2. Enter scores'!N93&lt;&gt;"",'2. Enter scores'!N93/'2. Enter scores'!N$17,"")</f>
        <v/>
      </c>
      <c r="J82" s="152" t="str">
        <f>IF('2. Enter scores'!O93&lt;&gt;"",'2. Enter scores'!O93/'2. Enter scores'!O$17,"")</f>
        <v/>
      </c>
      <c r="K82" s="152" t="str">
        <f>IF('2. Enter scores'!P93&lt;&gt;"",'2. Enter scores'!P93/'2. Enter scores'!P$17,"")</f>
        <v/>
      </c>
      <c r="L82" s="152" t="str">
        <f>IF('2. Enter scores'!Q93&lt;&gt;"",'2. Enter scores'!Q93/'2. Enter scores'!Q$17,"")</f>
        <v/>
      </c>
      <c r="M82" s="152" t="str">
        <f>IF('2. Enter scores'!R93&lt;&gt;"",'2. Enter scores'!R93/'2. Enter scores'!R$17,"")</f>
        <v/>
      </c>
      <c r="N82" s="152" t="str">
        <f>IF('2. Enter scores'!S93&lt;&gt;"",'2. Enter scores'!S93/'2. Enter scores'!S$17,"")</f>
        <v/>
      </c>
      <c r="O82" s="152" t="str">
        <f>IF('2. Enter scores'!T93&lt;&gt;"",'2. Enter scores'!T93/'2. Enter scores'!T$17,"")</f>
        <v/>
      </c>
      <c r="P82" s="152" t="str">
        <f>IF('2. Enter scores'!U93&lt;&gt;"",'2. Enter scores'!U93/'2. Enter scores'!U$17,"")</f>
        <v/>
      </c>
      <c r="Q82" s="152" t="str">
        <f>IF('2. Enter scores'!V93&lt;&gt;"",'2. Enter scores'!V93/'2. Enter scores'!V$17,"")</f>
        <v/>
      </c>
      <c r="R82" s="152" t="str">
        <f>IF('2. Enter scores'!W93&lt;&gt;"",'2. Enter scores'!W93/'2. Enter scores'!W$17,"")</f>
        <v/>
      </c>
      <c r="S82" s="152" t="str">
        <f>IF('2. Enter scores'!X93&lt;&gt;"",'2. Enter scores'!X93/'2. Enter scores'!X$17,"")</f>
        <v/>
      </c>
      <c r="T82" s="152" t="str">
        <f>IF('2. Enter scores'!Y93&lt;&gt;"",'2. Enter scores'!Y93/'2. Enter scores'!Y$17,"")</f>
        <v/>
      </c>
      <c r="U82" s="152" t="str">
        <f>IF('2. Enter scores'!Z93&lt;&gt;"",'2. Enter scores'!Z93/'2. Enter scores'!Z$17,"")</f>
        <v/>
      </c>
      <c r="V82" s="152" t="str">
        <f>IF('2. Enter scores'!AA93&lt;&gt;"",'2. Enter scores'!AA93/'2. Enter scores'!AA$17,"")</f>
        <v/>
      </c>
      <c r="W82" s="152" t="str">
        <f>IF('2. Enter scores'!AB93&lt;&gt;"",'2. Enter scores'!AB93/'2. Enter scores'!AB$17,"")</f>
        <v/>
      </c>
      <c r="X82" s="152" t="str">
        <f>IF('2. Enter scores'!AC93&lt;&gt;"",'2. Enter scores'!AC93/'2. Enter scores'!AC$17,"")</f>
        <v/>
      </c>
      <c r="Y82" s="152" t="str">
        <f>IF('2. Enter scores'!AD93&lt;&gt;"",'2. Enter scores'!AD93/'2. Enter scores'!AD$17,"")</f>
        <v/>
      </c>
      <c r="Z82" s="152" t="str">
        <f>IF('2. Enter scores'!AE93&lt;&gt;"",'2. Enter scores'!AE93/'2. Enter scores'!AE$17,"")</f>
        <v/>
      </c>
      <c r="AA82" s="108">
        <v>1000</v>
      </c>
    </row>
    <row r="83" spans="1:27" x14ac:dyDescent="0.35">
      <c r="A83" s="151" t="s">
        <v>137</v>
      </c>
      <c r="B83" s="152" t="str">
        <f>IF('2. Enter scores'!G94&lt;&gt;"",'2. Enter scores'!G94/'2. Enter scores'!G$17,"")</f>
        <v/>
      </c>
      <c r="C83" s="152" t="str">
        <f>IF('2. Enter scores'!H94&lt;&gt;"",'2. Enter scores'!H94/'2. Enter scores'!H$17,"")</f>
        <v/>
      </c>
      <c r="D83" s="152" t="str">
        <f>IF('2. Enter scores'!I94&lt;&gt;"",'2. Enter scores'!I94/'2. Enter scores'!I$17,"")</f>
        <v/>
      </c>
      <c r="E83" s="152" t="str">
        <f>IF('2. Enter scores'!J94&lt;&gt;"",'2. Enter scores'!J94/'2. Enter scores'!J$17,"")</f>
        <v/>
      </c>
      <c r="F83" s="152" t="str">
        <f>IF('2. Enter scores'!K94&lt;&gt;"",'2. Enter scores'!K94/'2. Enter scores'!K$17,"")</f>
        <v/>
      </c>
      <c r="G83" s="152" t="str">
        <f>IF('2. Enter scores'!L94&lt;&gt;"",'2. Enter scores'!L94/'2. Enter scores'!L$17,"")</f>
        <v/>
      </c>
      <c r="H83" s="152" t="str">
        <f>IF('2. Enter scores'!M94&lt;&gt;"",'2. Enter scores'!M94/'2. Enter scores'!M$17,"")</f>
        <v/>
      </c>
      <c r="I83" s="152" t="str">
        <f>IF('2. Enter scores'!N94&lt;&gt;"",'2. Enter scores'!N94/'2. Enter scores'!N$17,"")</f>
        <v/>
      </c>
      <c r="J83" s="152" t="str">
        <f>IF('2. Enter scores'!O94&lt;&gt;"",'2. Enter scores'!O94/'2. Enter scores'!O$17,"")</f>
        <v/>
      </c>
      <c r="K83" s="152" t="str">
        <f>IF('2. Enter scores'!P94&lt;&gt;"",'2. Enter scores'!P94/'2. Enter scores'!P$17,"")</f>
        <v/>
      </c>
      <c r="L83" s="152" t="str">
        <f>IF('2. Enter scores'!Q94&lt;&gt;"",'2. Enter scores'!Q94/'2. Enter scores'!Q$17,"")</f>
        <v/>
      </c>
      <c r="M83" s="152" t="str">
        <f>IF('2. Enter scores'!R94&lt;&gt;"",'2. Enter scores'!R94/'2. Enter scores'!R$17,"")</f>
        <v/>
      </c>
      <c r="N83" s="152" t="str">
        <f>IF('2. Enter scores'!S94&lt;&gt;"",'2. Enter scores'!S94/'2. Enter scores'!S$17,"")</f>
        <v/>
      </c>
      <c r="O83" s="152" t="str">
        <f>IF('2. Enter scores'!T94&lt;&gt;"",'2. Enter scores'!T94/'2. Enter scores'!T$17,"")</f>
        <v/>
      </c>
      <c r="P83" s="152" t="str">
        <f>IF('2. Enter scores'!U94&lt;&gt;"",'2. Enter scores'!U94/'2. Enter scores'!U$17,"")</f>
        <v/>
      </c>
      <c r="Q83" s="152" t="str">
        <f>IF('2. Enter scores'!V94&lt;&gt;"",'2. Enter scores'!V94/'2. Enter scores'!V$17,"")</f>
        <v/>
      </c>
      <c r="R83" s="152" t="str">
        <f>IF('2. Enter scores'!W94&lt;&gt;"",'2. Enter scores'!W94/'2. Enter scores'!W$17,"")</f>
        <v/>
      </c>
      <c r="S83" s="152" t="str">
        <f>IF('2. Enter scores'!X94&lt;&gt;"",'2. Enter scores'!X94/'2. Enter scores'!X$17,"")</f>
        <v/>
      </c>
      <c r="T83" s="152" t="str">
        <f>IF('2. Enter scores'!Y94&lt;&gt;"",'2. Enter scores'!Y94/'2. Enter scores'!Y$17,"")</f>
        <v/>
      </c>
      <c r="U83" s="152" t="str">
        <f>IF('2. Enter scores'!Z94&lt;&gt;"",'2. Enter scores'!Z94/'2. Enter scores'!Z$17,"")</f>
        <v/>
      </c>
      <c r="V83" s="152" t="str">
        <f>IF('2. Enter scores'!AA94&lt;&gt;"",'2. Enter scores'!AA94/'2. Enter scores'!AA$17,"")</f>
        <v/>
      </c>
      <c r="W83" s="152" t="str">
        <f>IF('2. Enter scores'!AB94&lt;&gt;"",'2. Enter scores'!AB94/'2. Enter scores'!AB$17,"")</f>
        <v/>
      </c>
      <c r="X83" s="152" t="str">
        <f>IF('2. Enter scores'!AC94&lt;&gt;"",'2. Enter scores'!AC94/'2. Enter scores'!AC$17,"")</f>
        <v/>
      </c>
      <c r="Y83" s="152" t="str">
        <f>IF('2. Enter scores'!AD94&lt;&gt;"",'2. Enter scores'!AD94/'2. Enter scores'!AD$17,"")</f>
        <v/>
      </c>
      <c r="Z83" s="152" t="str">
        <f>IF('2. Enter scores'!AE94&lt;&gt;"",'2. Enter scores'!AE94/'2. Enter scores'!AE$17,"")</f>
        <v/>
      </c>
      <c r="AA83" s="108">
        <v>1000</v>
      </c>
    </row>
    <row r="84" spans="1:27" x14ac:dyDescent="0.35">
      <c r="A84" s="151" t="s">
        <v>137</v>
      </c>
      <c r="B84" s="152" t="str">
        <f>IF('2. Enter scores'!G95&lt;&gt;"",'2. Enter scores'!G95/'2. Enter scores'!G$17,"")</f>
        <v/>
      </c>
      <c r="C84" s="152" t="str">
        <f>IF('2. Enter scores'!H95&lt;&gt;"",'2. Enter scores'!H95/'2. Enter scores'!H$17,"")</f>
        <v/>
      </c>
      <c r="D84" s="152" t="str">
        <f>IF('2. Enter scores'!I95&lt;&gt;"",'2. Enter scores'!I95/'2. Enter scores'!I$17,"")</f>
        <v/>
      </c>
      <c r="E84" s="152" t="str">
        <f>IF('2. Enter scores'!J95&lt;&gt;"",'2. Enter scores'!J95/'2. Enter scores'!J$17,"")</f>
        <v/>
      </c>
      <c r="F84" s="152" t="str">
        <f>IF('2. Enter scores'!K95&lt;&gt;"",'2. Enter scores'!K95/'2. Enter scores'!K$17,"")</f>
        <v/>
      </c>
      <c r="G84" s="152" t="str">
        <f>IF('2. Enter scores'!L95&lt;&gt;"",'2. Enter scores'!L95/'2. Enter scores'!L$17,"")</f>
        <v/>
      </c>
      <c r="H84" s="152" t="str">
        <f>IF('2. Enter scores'!M95&lt;&gt;"",'2. Enter scores'!M95/'2. Enter scores'!M$17,"")</f>
        <v/>
      </c>
      <c r="I84" s="152" t="str">
        <f>IF('2. Enter scores'!N95&lt;&gt;"",'2. Enter scores'!N95/'2. Enter scores'!N$17,"")</f>
        <v/>
      </c>
      <c r="J84" s="152" t="str">
        <f>IF('2. Enter scores'!O95&lt;&gt;"",'2. Enter scores'!O95/'2. Enter scores'!O$17,"")</f>
        <v/>
      </c>
      <c r="K84" s="152" t="str">
        <f>IF('2. Enter scores'!P95&lt;&gt;"",'2. Enter scores'!P95/'2. Enter scores'!P$17,"")</f>
        <v/>
      </c>
      <c r="L84" s="152" t="str">
        <f>IF('2. Enter scores'!Q95&lt;&gt;"",'2. Enter scores'!Q95/'2. Enter scores'!Q$17,"")</f>
        <v/>
      </c>
      <c r="M84" s="152" t="str">
        <f>IF('2. Enter scores'!R95&lt;&gt;"",'2. Enter scores'!R95/'2. Enter scores'!R$17,"")</f>
        <v/>
      </c>
      <c r="N84" s="152" t="str">
        <f>IF('2. Enter scores'!S95&lt;&gt;"",'2. Enter scores'!S95/'2. Enter scores'!S$17,"")</f>
        <v/>
      </c>
      <c r="O84" s="152" t="str">
        <f>IF('2. Enter scores'!T95&lt;&gt;"",'2. Enter scores'!T95/'2. Enter scores'!T$17,"")</f>
        <v/>
      </c>
      <c r="P84" s="152" t="str">
        <f>IF('2. Enter scores'!U95&lt;&gt;"",'2. Enter scores'!U95/'2. Enter scores'!U$17,"")</f>
        <v/>
      </c>
      <c r="Q84" s="152" t="str">
        <f>IF('2. Enter scores'!V95&lt;&gt;"",'2. Enter scores'!V95/'2. Enter scores'!V$17,"")</f>
        <v/>
      </c>
      <c r="R84" s="152" t="str">
        <f>IF('2. Enter scores'!W95&lt;&gt;"",'2. Enter scores'!W95/'2. Enter scores'!W$17,"")</f>
        <v/>
      </c>
      <c r="S84" s="152" t="str">
        <f>IF('2. Enter scores'!X95&lt;&gt;"",'2. Enter scores'!X95/'2. Enter scores'!X$17,"")</f>
        <v/>
      </c>
      <c r="T84" s="152" t="str">
        <f>IF('2. Enter scores'!Y95&lt;&gt;"",'2. Enter scores'!Y95/'2. Enter scores'!Y$17,"")</f>
        <v/>
      </c>
      <c r="U84" s="152" t="str">
        <f>IF('2. Enter scores'!Z95&lt;&gt;"",'2. Enter scores'!Z95/'2. Enter scores'!Z$17,"")</f>
        <v/>
      </c>
      <c r="V84" s="152" t="str">
        <f>IF('2. Enter scores'!AA95&lt;&gt;"",'2. Enter scores'!AA95/'2. Enter scores'!AA$17,"")</f>
        <v/>
      </c>
      <c r="W84" s="152" t="str">
        <f>IF('2. Enter scores'!AB95&lt;&gt;"",'2. Enter scores'!AB95/'2. Enter scores'!AB$17,"")</f>
        <v/>
      </c>
      <c r="X84" s="152" t="str">
        <f>IF('2. Enter scores'!AC95&lt;&gt;"",'2. Enter scores'!AC95/'2. Enter scores'!AC$17,"")</f>
        <v/>
      </c>
      <c r="Y84" s="152" t="str">
        <f>IF('2. Enter scores'!AD95&lt;&gt;"",'2. Enter scores'!AD95/'2. Enter scores'!AD$17,"")</f>
        <v/>
      </c>
      <c r="Z84" s="152" t="str">
        <f>IF('2. Enter scores'!AE95&lt;&gt;"",'2. Enter scores'!AE95/'2. Enter scores'!AE$17,"")</f>
        <v/>
      </c>
      <c r="AA84" s="108">
        <v>1000</v>
      </c>
    </row>
    <row r="85" spans="1:27" x14ac:dyDescent="0.35">
      <c r="A85" s="151" t="s">
        <v>137</v>
      </c>
      <c r="B85" s="152" t="str">
        <f>IF('2. Enter scores'!G96&lt;&gt;"",'2. Enter scores'!G96/'2. Enter scores'!G$17,"")</f>
        <v/>
      </c>
      <c r="C85" s="152" t="str">
        <f>IF('2. Enter scores'!H96&lt;&gt;"",'2. Enter scores'!H96/'2. Enter scores'!H$17,"")</f>
        <v/>
      </c>
      <c r="D85" s="152" t="str">
        <f>IF('2. Enter scores'!I96&lt;&gt;"",'2. Enter scores'!I96/'2. Enter scores'!I$17,"")</f>
        <v/>
      </c>
      <c r="E85" s="152" t="str">
        <f>IF('2. Enter scores'!J96&lt;&gt;"",'2. Enter scores'!J96/'2. Enter scores'!J$17,"")</f>
        <v/>
      </c>
      <c r="F85" s="152" t="str">
        <f>IF('2. Enter scores'!K96&lt;&gt;"",'2. Enter scores'!K96/'2. Enter scores'!K$17,"")</f>
        <v/>
      </c>
      <c r="G85" s="152" t="str">
        <f>IF('2. Enter scores'!L96&lt;&gt;"",'2. Enter scores'!L96/'2. Enter scores'!L$17,"")</f>
        <v/>
      </c>
      <c r="H85" s="152" t="str">
        <f>IF('2. Enter scores'!M96&lt;&gt;"",'2. Enter scores'!M96/'2. Enter scores'!M$17,"")</f>
        <v/>
      </c>
      <c r="I85" s="152" t="str">
        <f>IF('2. Enter scores'!N96&lt;&gt;"",'2. Enter scores'!N96/'2. Enter scores'!N$17,"")</f>
        <v/>
      </c>
      <c r="J85" s="152" t="str">
        <f>IF('2. Enter scores'!O96&lt;&gt;"",'2. Enter scores'!O96/'2. Enter scores'!O$17,"")</f>
        <v/>
      </c>
      <c r="K85" s="152" t="str">
        <f>IF('2. Enter scores'!P96&lt;&gt;"",'2. Enter scores'!P96/'2. Enter scores'!P$17,"")</f>
        <v/>
      </c>
      <c r="L85" s="152" t="str">
        <f>IF('2. Enter scores'!Q96&lt;&gt;"",'2. Enter scores'!Q96/'2. Enter scores'!Q$17,"")</f>
        <v/>
      </c>
      <c r="M85" s="152" t="str">
        <f>IF('2. Enter scores'!R96&lt;&gt;"",'2. Enter scores'!R96/'2. Enter scores'!R$17,"")</f>
        <v/>
      </c>
      <c r="N85" s="152" t="str">
        <f>IF('2. Enter scores'!S96&lt;&gt;"",'2. Enter scores'!S96/'2. Enter scores'!S$17,"")</f>
        <v/>
      </c>
      <c r="O85" s="152" t="str">
        <f>IF('2. Enter scores'!T96&lt;&gt;"",'2. Enter scores'!T96/'2. Enter scores'!T$17,"")</f>
        <v/>
      </c>
      <c r="P85" s="152" t="str">
        <f>IF('2. Enter scores'!U96&lt;&gt;"",'2. Enter scores'!U96/'2. Enter scores'!U$17,"")</f>
        <v/>
      </c>
      <c r="Q85" s="152" t="str">
        <f>IF('2. Enter scores'!V96&lt;&gt;"",'2. Enter scores'!V96/'2. Enter scores'!V$17,"")</f>
        <v/>
      </c>
      <c r="R85" s="152" t="str">
        <f>IF('2. Enter scores'!W96&lt;&gt;"",'2. Enter scores'!W96/'2. Enter scores'!W$17,"")</f>
        <v/>
      </c>
      <c r="S85" s="152" t="str">
        <f>IF('2. Enter scores'!X96&lt;&gt;"",'2. Enter scores'!X96/'2. Enter scores'!X$17,"")</f>
        <v/>
      </c>
      <c r="T85" s="152" t="str">
        <f>IF('2. Enter scores'!Y96&lt;&gt;"",'2. Enter scores'!Y96/'2. Enter scores'!Y$17,"")</f>
        <v/>
      </c>
      <c r="U85" s="152" t="str">
        <f>IF('2. Enter scores'!Z96&lt;&gt;"",'2. Enter scores'!Z96/'2. Enter scores'!Z$17,"")</f>
        <v/>
      </c>
      <c r="V85" s="152" t="str">
        <f>IF('2. Enter scores'!AA96&lt;&gt;"",'2. Enter scores'!AA96/'2. Enter scores'!AA$17,"")</f>
        <v/>
      </c>
      <c r="W85" s="152" t="str">
        <f>IF('2. Enter scores'!AB96&lt;&gt;"",'2. Enter scores'!AB96/'2. Enter scores'!AB$17,"")</f>
        <v/>
      </c>
      <c r="X85" s="152" t="str">
        <f>IF('2. Enter scores'!AC96&lt;&gt;"",'2. Enter scores'!AC96/'2. Enter scores'!AC$17,"")</f>
        <v/>
      </c>
      <c r="Y85" s="152" t="str">
        <f>IF('2. Enter scores'!AD96&lt;&gt;"",'2. Enter scores'!AD96/'2. Enter scores'!AD$17,"")</f>
        <v/>
      </c>
      <c r="Z85" s="152" t="str">
        <f>IF('2. Enter scores'!AE96&lt;&gt;"",'2. Enter scores'!AE96/'2. Enter scores'!AE$17,"")</f>
        <v/>
      </c>
      <c r="AA85" s="108">
        <v>1000</v>
      </c>
    </row>
    <row r="86" spans="1:27" x14ac:dyDescent="0.35">
      <c r="A86" s="151" t="s">
        <v>137</v>
      </c>
      <c r="B86" s="152" t="str">
        <f>IF('2. Enter scores'!G97&lt;&gt;"",'2. Enter scores'!G97/'2. Enter scores'!G$17,"")</f>
        <v/>
      </c>
      <c r="C86" s="152" t="str">
        <f>IF('2. Enter scores'!H97&lt;&gt;"",'2. Enter scores'!H97/'2. Enter scores'!H$17,"")</f>
        <v/>
      </c>
      <c r="D86" s="152" t="str">
        <f>IF('2. Enter scores'!I97&lt;&gt;"",'2. Enter scores'!I97/'2. Enter scores'!I$17,"")</f>
        <v/>
      </c>
      <c r="E86" s="152" t="str">
        <f>IF('2. Enter scores'!J97&lt;&gt;"",'2. Enter scores'!J97/'2. Enter scores'!J$17,"")</f>
        <v/>
      </c>
      <c r="F86" s="152" t="str">
        <f>IF('2. Enter scores'!K97&lt;&gt;"",'2. Enter scores'!K97/'2. Enter scores'!K$17,"")</f>
        <v/>
      </c>
      <c r="G86" s="152" t="str">
        <f>IF('2. Enter scores'!L97&lt;&gt;"",'2. Enter scores'!L97/'2. Enter scores'!L$17,"")</f>
        <v/>
      </c>
      <c r="H86" s="152" t="str">
        <f>IF('2. Enter scores'!M97&lt;&gt;"",'2. Enter scores'!M97/'2. Enter scores'!M$17,"")</f>
        <v/>
      </c>
      <c r="I86" s="152" t="str">
        <f>IF('2. Enter scores'!N97&lt;&gt;"",'2. Enter scores'!N97/'2. Enter scores'!N$17,"")</f>
        <v/>
      </c>
      <c r="J86" s="152" t="str">
        <f>IF('2. Enter scores'!O97&lt;&gt;"",'2. Enter scores'!O97/'2. Enter scores'!O$17,"")</f>
        <v/>
      </c>
      <c r="K86" s="152" t="str">
        <f>IF('2. Enter scores'!P97&lt;&gt;"",'2. Enter scores'!P97/'2. Enter scores'!P$17,"")</f>
        <v/>
      </c>
      <c r="L86" s="152" t="str">
        <f>IF('2. Enter scores'!Q97&lt;&gt;"",'2. Enter scores'!Q97/'2. Enter scores'!Q$17,"")</f>
        <v/>
      </c>
      <c r="M86" s="152" t="str">
        <f>IF('2. Enter scores'!R97&lt;&gt;"",'2. Enter scores'!R97/'2. Enter scores'!R$17,"")</f>
        <v/>
      </c>
      <c r="N86" s="152" t="str">
        <f>IF('2. Enter scores'!S97&lt;&gt;"",'2. Enter scores'!S97/'2. Enter scores'!S$17,"")</f>
        <v/>
      </c>
      <c r="O86" s="152" t="str">
        <f>IF('2. Enter scores'!T97&lt;&gt;"",'2. Enter scores'!T97/'2. Enter scores'!T$17,"")</f>
        <v/>
      </c>
      <c r="P86" s="152" t="str">
        <f>IF('2. Enter scores'!U97&lt;&gt;"",'2. Enter scores'!U97/'2. Enter scores'!U$17,"")</f>
        <v/>
      </c>
      <c r="Q86" s="152" t="str">
        <f>IF('2. Enter scores'!V97&lt;&gt;"",'2. Enter scores'!V97/'2. Enter scores'!V$17,"")</f>
        <v/>
      </c>
      <c r="R86" s="152" t="str">
        <f>IF('2. Enter scores'!W97&lt;&gt;"",'2. Enter scores'!W97/'2. Enter scores'!W$17,"")</f>
        <v/>
      </c>
      <c r="S86" s="152" t="str">
        <f>IF('2. Enter scores'!X97&lt;&gt;"",'2. Enter scores'!X97/'2. Enter scores'!X$17,"")</f>
        <v/>
      </c>
      <c r="T86" s="152" t="str">
        <f>IF('2. Enter scores'!Y97&lt;&gt;"",'2. Enter scores'!Y97/'2. Enter scores'!Y$17,"")</f>
        <v/>
      </c>
      <c r="U86" s="152" t="str">
        <f>IF('2. Enter scores'!Z97&lt;&gt;"",'2. Enter scores'!Z97/'2. Enter scores'!Z$17,"")</f>
        <v/>
      </c>
      <c r="V86" s="152" t="str">
        <f>IF('2. Enter scores'!AA97&lt;&gt;"",'2. Enter scores'!AA97/'2. Enter scores'!AA$17,"")</f>
        <v/>
      </c>
      <c r="W86" s="152" t="str">
        <f>IF('2. Enter scores'!AB97&lt;&gt;"",'2. Enter scores'!AB97/'2. Enter scores'!AB$17,"")</f>
        <v/>
      </c>
      <c r="X86" s="152" t="str">
        <f>IF('2. Enter scores'!AC97&lt;&gt;"",'2. Enter scores'!AC97/'2. Enter scores'!AC$17,"")</f>
        <v/>
      </c>
      <c r="Y86" s="152" t="str">
        <f>IF('2. Enter scores'!AD97&lt;&gt;"",'2. Enter scores'!AD97/'2. Enter scores'!AD$17,"")</f>
        <v/>
      </c>
      <c r="Z86" s="152" t="str">
        <f>IF('2. Enter scores'!AE97&lt;&gt;"",'2. Enter scores'!AE97/'2. Enter scores'!AE$17,"")</f>
        <v/>
      </c>
      <c r="AA86" s="108">
        <v>1000</v>
      </c>
    </row>
    <row r="87" spans="1:27" x14ac:dyDescent="0.35">
      <c r="A87" s="151" t="s">
        <v>137</v>
      </c>
      <c r="B87" s="152" t="str">
        <f>IF('2. Enter scores'!G98&lt;&gt;"",'2. Enter scores'!G98/'2. Enter scores'!G$17,"")</f>
        <v/>
      </c>
      <c r="C87" s="152" t="str">
        <f>IF('2. Enter scores'!H98&lt;&gt;"",'2. Enter scores'!H98/'2. Enter scores'!H$17,"")</f>
        <v/>
      </c>
      <c r="D87" s="152" t="str">
        <f>IF('2. Enter scores'!I98&lt;&gt;"",'2. Enter scores'!I98/'2. Enter scores'!I$17,"")</f>
        <v/>
      </c>
      <c r="E87" s="152" t="str">
        <f>IF('2. Enter scores'!J98&lt;&gt;"",'2. Enter scores'!J98/'2. Enter scores'!J$17,"")</f>
        <v/>
      </c>
      <c r="F87" s="152" t="str">
        <f>IF('2. Enter scores'!K98&lt;&gt;"",'2. Enter scores'!K98/'2. Enter scores'!K$17,"")</f>
        <v/>
      </c>
      <c r="G87" s="152" t="str">
        <f>IF('2. Enter scores'!L98&lt;&gt;"",'2. Enter scores'!L98/'2. Enter scores'!L$17,"")</f>
        <v/>
      </c>
      <c r="H87" s="152" t="str">
        <f>IF('2. Enter scores'!M98&lt;&gt;"",'2. Enter scores'!M98/'2. Enter scores'!M$17,"")</f>
        <v/>
      </c>
      <c r="I87" s="152" t="str">
        <f>IF('2. Enter scores'!N98&lt;&gt;"",'2. Enter scores'!N98/'2. Enter scores'!N$17,"")</f>
        <v/>
      </c>
      <c r="J87" s="152" t="str">
        <f>IF('2. Enter scores'!O98&lt;&gt;"",'2. Enter scores'!O98/'2. Enter scores'!O$17,"")</f>
        <v/>
      </c>
      <c r="K87" s="152" t="str">
        <f>IF('2. Enter scores'!P98&lt;&gt;"",'2. Enter scores'!P98/'2. Enter scores'!P$17,"")</f>
        <v/>
      </c>
      <c r="L87" s="152" t="str">
        <f>IF('2. Enter scores'!Q98&lt;&gt;"",'2. Enter scores'!Q98/'2. Enter scores'!Q$17,"")</f>
        <v/>
      </c>
      <c r="M87" s="152" t="str">
        <f>IF('2. Enter scores'!R98&lt;&gt;"",'2. Enter scores'!R98/'2. Enter scores'!R$17,"")</f>
        <v/>
      </c>
      <c r="N87" s="152" t="str">
        <f>IF('2. Enter scores'!S98&lt;&gt;"",'2. Enter scores'!S98/'2. Enter scores'!S$17,"")</f>
        <v/>
      </c>
      <c r="O87" s="152" t="str">
        <f>IF('2. Enter scores'!T98&lt;&gt;"",'2. Enter scores'!T98/'2. Enter scores'!T$17,"")</f>
        <v/>
      </c>
      <c r="P87" s="152" t="str">
        <f>IF('2. Enter scores'!U98&lt;&gt;"",'2. Enter scores'!U98/'2. Enter scores'!U$17,"")</f>
        <v/>
      </c>
      <c r="Q87" s="152" t="str">
        <f>IF('2. Enter scores'!V98&lt;&gt;"",'2. Enter scores'!V98/'2. Enter scores'!V$17,"")</f>
        <v/>
      </c>
      <c r="R87" s="152" t="str">
        <f>IF('2. Enter scores'!W98&lt;&gt;"",'2. Enter scores'!W98/'2. Enter scores'!W$17,"")</f>
        <v/>
      </c>
      <c r="S87" s="152" t="str">
        <f>IF('2. Enter scores'!X98&lt;&gt;"",'2. Enter scores'!X98/'2. Enter scores'!X$17,"")</f>
        <v/>
      </c>
      <c r="T87" s="152" t="str">
        <f>IF('2. Enter scores'!Y98&lt;&gt;"",'2. Enter scores'!Y98/'2. Enter scores'!Y$17,"")</f>
        <v/>
      </c>
      <c r="U87" s="152" t="str">
        <f>IF('2. Enter scores'!Z98&lt;&gt;"",'2. Enter scores'!Z98/'2. Enter scores'!Z$17,"")</f>
        <v/>
      </c>
      <c r="V87" s="152" t="str">
        <f>IF('2. Enter scores'!AA98&lt;&gt;"",'2. Enter scores'!AA98/'2. Enter scores'!AA$17,"")</f>
        <v/>
      </c>
      <c r="W87" s="152" t="str">
        <f>IF('2. Enter scores'!AB98&lt;&gt;"",'2. Enter scores'!AB98/'2. Enter scores'!AB$17,"")</f>
        <v/>
      </c>
      <c r="X87" s="152" t="str">
        <f>IF('2. Enter scores'!AC98&lt;&gt;"",'2. Enter scores'!AC98/'2. Enter scores'!AC$17,"")</f>
        <v/>
      </c>
      <c r="Y87" s="152" t="str">
        <f>IF('2. Enter scores'!AD98&lt;&gt;"",'2. Enter scores'!AD98/'2. Enter scores'!AD$17,"")</f>
        <v/>
      </c>
      <c r="Z87" s="152" t="str">
        <f>IF('2. Enter scores'!AE98&lt;&gt;"",'2. Enter scores'!AE98/'2. Enter scores'!AE$17,"")</f>
        <v/>
      </c>
      <c r="AA87" s="108">
        <v>1000</v>
      </c>
    </row>
    <row r="88" spans="1:27" x14ac:dyDescent="0.35">
      <c r="A88" s="151" t="s">
        <v>137</v>
      </c>
      <c r="B88" s="152" t="str">
        <f>IF('2. Enter scores'!G99&lt;&gt;"",'2. Enter scores'!G99/'2. Enter scores'!G$17,"")</f>
        <v/>
      </c>
      <c r="C88" s="152" t="str">
        <f>IF('2. Enter scores'!H99&lt;&gt;"",'2. Enter scores'!H99/'2. Enter scores'!H$17,"")</f>
        <v/>
      </c>
      <c r="D88" s="152" t="str">
        <f>IF('2. Enter scores'!I99&lt;&gt;"",'2. Enter scores'!I99/'2. Enter scores'!I$17,"")</f>
        <v/>
      </c>
      <c r="E88" s="152" t="str">
        <f>IF('2. Enter scores'!J99&lt;&gt;"",'2. Enter scores'!J99/'2. Enter scores'!J$17,"")</f>
        <v/>
      </c>
      <c r="F88" s="152" t="str">
        <f>IF('2. Enter scores'!K99&lt;&gt;"",'2. Enter scores'!K99/'2. Enter scores'!K$17,"")</f>
        <v/>
      </c>
      <c r="G88" s="152" t="str">
        <f>IF('2. Enter scores'!L99&lt;&gt;"",'2. Enter scores'!L99/'2. Enter scores'!L$17,"")</f>
        <v/>
      </c>
      <c r="H88" s="152" t="str">
        <f>IF('2. Enter scores'!M99&lt;&gt;"",'2. Enter scores'!M99/'2. Enter scores'!M$17,"")</f>
        <v/>
      </c>
      <c r="I88" s="152" t="str">
        <f>IF('2. Enter scores'!N99&lt;&gt;"",'2. Enter scores'!N99/'2. Enter scores'!N$17,"")</f>
        <v/>
      </c>
      <c r="J88" s="152" t="str">
        <f>IF('2. Enter scores'!O99&lt;&gt;"",'2. Enter scores'!O99/'2. Enter scores'!O$17,"")</f>
        <v/>
      </c>
      <c r="K88" s="152" t="str">
        <f>IF('2. Enter scores'!P99&lt;&gt;"",'2. Enter scores'!P99/'2. Enter scores'!P$17,"")</f>
        <v/>
      </c>
      <c r="L88" s="152" t="str">
        <f>IF('2. Enter scores'!Q99&lt;&gt;"",'2. Enter scores'!Q99/'2. Enter scores'!Q$17,"")</f>
        <v/>
      </c>
      <c r="M88" s="152" t="str">
        <f>IF('2. Enter scores'!R99&lt;&gt;"",'2. Enter scores'!R99/'2. Enter scores'!R$17,"")</f>
        <v/>
      </c>
      <c r="N88" s="152" t="str">
        <f>IF('2. Enter scores'!S99&lt;&gt;"",'2. Enter scores'!S99/'2. Enter scores'!S$17,"")</f>
        <v/>
      </c>
      <c r="O88" s="152" t="str">
        <f>IF('2. Enter scores'!T99&lt;&gt;"",'2. Enter scores'!T99/'2. Enter scores'!T$17,"")</f>
        <v/>
      </c>
      <c r="P88" s="152" t="str">
        <f>IF('2. Enter scores'!U99&lt;&gt;"",'2. Enter scores'!U99/'2. Enter scores'!U$17,"")</f>
        <v/>
      </c>
      <c r="Q88" s="152" t="str">
        <f>IF('2. Enter scores'!V99&lt;&gt;"",'2. Enter scores'!V99/'2. Enter scores'!V$17,"")</f>
        <v/>
      </c>
      <c r="R88" s="152" t="str">
        <f>IF('2. Enter scores'!W99&lt;&gt;"",'2. Enter scores'!W99/'2. Enter scores'!W$17,"")</f>
        <v/>
      </c>
      <c r="S88" s="152" t="str">
        <f>IF('2. Enter scores'!X99&lt;&gt;"",'2. Enter scores'!X99/'2. Enter scores'!X$17,"")</f>
        <v/>
      </c>
      <c r="T88" s="152" t="str">
        <f>IF('2. Enter scores'!Y99&lt;&gt;"",'2. Enter scores'!Y99/'2. Enter scores'!Y$17,"")</f>
        <v/>
      </c>
      <c r="U88" s="152" t="str">
        <f>IF('2. Enter scores'!Z99&lt;&gt;"",'2. Enter scores'!Z99/'2. Enter scores'!Z$17,"")</f>
        <v/>
      </c>
      <c r="V88" s="152" t="str">
        <f>IF('2. Enter scores'!AA99&lt;&gt;"",'2. Enter scores'!AA99/'2. Enter scores'!AA$17,"")</f>
        <v/>
      </c>
      <c r="W88" s="152" t="str">
        <f>IF('2. Enter scores'!AB99&lt;&gt;"",'2. Enter scores'!AB99/'2. Enter scores'!AB$17,"")</f>
        <v/>
      </c>
      <c r="X88" s="152" t="str">
        <f>IF('2. Enter scores'!AC99&lt;&gt;"",'2. Enter scores'!AC99/'2. Enter scores'!AC$17,"")</f>
        <v/>
      </c>
      <c r="Y88" s="152" t="str">
        <f>IF('2. Enter scores'!AD99&lt;&gt;"",'2. Enter scores'!AD99/'2. Enter scores'!AD$17,"")</f>
        <v/>
      </c>
      <c r="Z88" s="152" t="str">
        <f>IF('2. Enter scores'!AE99&lt;&gt;"",'2. Enter scores'!AE99/'2. Enter scores'!AE$17,"")</f>
        <v/>
      </c>
      <c r="AA88" s="108">
        <v>1000</v>
      </c>
    </row>
    <row r="89" spans="1:27" x14ac:dyDescent="0.35">
      <c r="A89" s="151" t="s">
        <v>137</v>
      </c>
      <c r="B89" s="152" t="str">
        <f>IF('2. Enter scores'!G100&lt;&gt;"",'2. Enter scores'!G100/'2. Enter scores'!G$17,"")</f>
        <v/>
      </c>
      <c r="C89" s="152" t="str">
        <f>IF('2. Enter scores'!H100&lt;&gt;"",'2. Enter scores'!H100/'2. Enter scores'!H$17,"")</f>
        <v/>
      </c>
      <c r="D89" s="152" t="str">
        <f>IF('2. Enter scores'!I100&lt;&gt;"",'2. Enter scores'!I100/'2. Enter scores'!I$17,"")</f>
        <v/>
      </c>
      <c r="E89" s="152" t="str">
        <f>IF('2. Enter scores'!J100&lt;&gt;"",'2. Enter scores'!J100/'2. Enter scores'!J$17,"")</f>
        <v/>
      </c>
      <c r="F89" s="152" t="str">
        <f>IF('2. Enter scores'!K100&lt;&gt;"",'2. Enter scores'!K100/'2. Enter scores'!K$17,"")</f>
        <v/>
      </c>
      <c r="G89" s="152" t="str">
        <f>IF('2. Enter scores'!L100&lt;&gt;"",'2. Enter scores'!L100/'2. Enter scores'!L$17,"")</f>
        <v/>
      </c>
      <c r="H89" s="152" t="str">
        <f>IF('2. Enter scores'!M100&lt;&gt;"",'2. Enter scores'!M100/'2. Enter scores'!M$17,"")</f>
        <v/>
      </c>
      <c r="I89" s="152" t="str">
        <f>IF('2. Enter scores'!N100&lt;&gt;"",'2. Enter scores'!N100/'2. Enter scores'!N$17,"")</f>
        <v/>
      </c>
      <c r="J89" s="152" t="str">
        <f>IF('2. Enter scores'!O100&lt;&gt;"",'2. Enter scores'!O100/'2. Enter scores'!O$17,"")</f>
        <v/>
      </c>
      <c r="K89" s="152" t="str">
        <f>IF('2. Enter scores'!P100&lt;&gt;"",'2. Enter scores'!P100/'2. Enter scores'!P$17,"")</f>
        <v/>
      </c>
      <c r="L89" s="152" t="str">
        <f>IF('2. Enter scores'!Q100&lt;&gt;"",'2. Enter scores'!Q100/'2. Enter scores'!Q$17,"")</f>
        <v/>
      </c>
      <c r="M89" s="152" t="str">
        <f>IF('2. Enter scores'!R100&lt;&gt;"",'2. Enter scores'!R100/'2. Enter scores'!R$17,"")</f>
        <v/>
      </c>
      <c r="N89" s="152" t="str">
        <f>IF('2. Enter scores'!S100&lt;&gt;"",'2. Enter scores'!S100/'2. Enter scores'!S$17,"")</f>
        <v/>
      </c>
      <c r="O89" s="152" t="str">
        <f>IF('2. Enter scores'!T100&lt;&gt;"",'2. Enter scores'!T100/'2. Enter scores'!T$17,"")</f>
        <v/>
      </c>
      <c r="P89" s="152" t="str">
        <f>IF('2. Enter scores'!U100&lt;&gt;"",'2. Enter scores'!U100/'2. Enter scores'!U$17,"")</f>
        <v/>
      </c>
      <c r="Q89" s="152" t="str">
        <f>IF('2. Enter scores'!V100&lt;&gt;"",'2. Enter scores'!V100/'2. Enter scores'!V$17,"")</f>
        <v/>
      </c>
      <c r="R89" s="152" t="str">
        <f>IF('2. Enter scores'!W100&lt;&gt;"",'2. Enter scores'!W100/'2. Enter scores'!W$17,"")</f>
        <v/>
      </c>
      <c r="S89" s="152" t="str">
        <f>IF('2. Enter scores'!X100&lt;&gt;"",'2. Enter scores'!X100/'2. Enter scores'!X$17,"")</f>
        <v/>
      </c>
      <c r="T89" s="152" t="str">
        <f>IF('2. Enter scores'!Y100&lt;&gt;"",'2. Enter scores'!Y100/'2. Enter scores'!Y$17,"")</f>
        <v/>
      </c>
      <c r="U89" s="152" t="str">
        <f>IF('2. Enter scores'!Z100&lt;&gt;"",'2. Enter scores'!Z100/'2. Enter scores'!Z$17,"")</f>
        <v/>
      </c>
      <c r="V89" s="152" t="str">
        <f>IF('2. Enter scores'!AA100&lt;&gt;"",'2. Enter scores'!AA100/'2. Enter scores'!AA$17,"")</f>
        <v/>
      </c>
      <c r="W89" s="152" t="str">
        <f>IF('2. Enter scores'!AB100&lt;&gt;"",'2. Enter scores'!AB100/'2. Enter scores'!AB$17,"")</f>
        <v/>
      </c>
      <c r="X89" s="152" t="str">
        <f>IF('2. Enter scores'!AC100&lt;&gt;"",'2. Enter scores'!AC100/'2. Enter scores'!AC$17,"")</f>
        <v/>
      </c>
      <c r="Y89" s="152" t="str">
        <f>IF('2. Enter scores'!AD100&lt;&gt;"",'2. Enter scores'!AD100/'2. Enter scores'!AD$17,"")</f>
        <v/>
      </c>
      <c r="Z89" s="152" t="str">
        <f>IF('2. Enter scores'!AE100&lt;&gt;"",'2. Enter scores'!AE100/'2. Enter scores'!AE$17,"")</f>
        <v/>
      </c>
      <c r="AA89" s="108">
        <v>1000</v>
      </c>
    </row>
    <row r="90" spans="1:27" x14ac:dyDescent="0.35">
      <c r="A90" s="151" t="s">
        <v>137</v>
      </c>
      <c r="B90" s="152" t="str">
        <f>IF('2. Enter scores'!G101&lt;&gt;"",'2. Enter scores'!G101/'2. Enter scores'!G$17,"")</f>
        <v/>
      </c>
      <c r="C90" s="152" t="str">
        <f>IF('2. Enter scores'!H101&lt;&gt;"",'2. Enter scores'!H101/'2. Enter scores'!H$17,"")</f>
        <v/>
      </c>
      <c r="D90" s="152" t="str">
        <f>IF('2. Enter scores'!I101&lt;&gt;"",'2. Enter scores'!I101/'2. Enter scores'!I$17,"")</f>
        <v/>
      </c>
      <c r="E90" s="152" t="str">
        <f>IF('2. Enter scores'!J101&lt;&gt;"",'2. Enter scores'!J101/'2. Enter scores'!J$17,"")</f>
        <v/>
      </c>
      <c r="F90" s="152" t="str">
        <f>IF('2. Enter scores'!K101&lt;&gt;"",'2. Enter scores'!K101/'2. Enter scores'!K$17,"")</f>
        <v/>
      </c>
      <c r="G90" s="152" t="str">
        <f>IF('2. Enter scores'!L101&lt;&gt;"",'2. Enter scores'!L101/'2. Enter scores'!L$17,"")</f>
        <v/>
      </c>
      <c r="H90" s="152" t="str">
        <f>IF('2. Enter scores'!M101&lt;&gt;"",'2. Enter scores'!M101/'2. Enter scores'!M$17,"")</f>
        <v/>
      </c>
      <c r="I90" s="152" t="str">
        <f>IF('2. Enter scores'!N101&lt;&gt;"",'2. Enter scores'!N101/'2. Enter scores'!N$17,"")</f>
        <v/>
      </c>
      <c r="J90" s="152" t="str">
        <f>IF('2. Enter scores'!O101&lt;&gt;"",'2. Enter scores'!O101/'2. Enter scores'!O$17,"")</f>
        <v/>
      </c>
      <c r="K90" s="152" t="str">
        <f>IF('2. Enter scores'!P101&lt;&gt;"",'2. Enter scores'!P101/'2. Enter scores'!P$17,"")</f>
        <v/>
      </c>
      <c r="L90" s="152" t="str">
        <f>IF('2. Enter scores'!Q101&lt;&gt;"",'2. Enter scores'!Q101/'2. Enter scores'!Q$17,"")</f>
        <v/>
      </c>
      <c r="M90" s="152" t="str">
        <f>IF('2. Enter scores'!R101&lt;&gt;"",'2. Enter scores'!R101/'2. Enter scores'!R$17,"")</f>
        <v/>
      </c>
      <c r="N90" s="152" t="str">
        <f>IF('2. Enter scores'!S101&lt;&gt;"",'2. Enter scores'!S101/'2. Enter scores'!S$17,"")</f>
        <v/>
      </c>
      <c r="O90" s="152" t="str">
        <f>IF('2. Enter scores'!T101&lt;&gt;"",'2. Enter scores'!T101/'2. Enter scores'!T$17,"")</f>
        <v/>
      </c>
      <c r="P90" s="152" t="str">
        <f>IF('2. Enter scores'!U101&lt;&gt;"",'2. Enter scores'!U101/'2. Enter scores'!U$17,"")</f>
        <v/>
      </c>
      <c r="Q90" s="152" t="str">
        <f>IF('2. Enter scores'!V101&lt;&gt;"",'2. Enter scores'!V101/'2. Enter scores'!V$17,"")</f>
        <v/>
      </c>
      <c r="R90" s="152" t="str">
        <f>IF('2. Enter scores'!W101&lt;&gt;"",'2. Enter scores'!W101/'2. Enter scores'!W$17,"")</f>
        <v/>
      </c>
      <c r="S90" s="152" t="str">
        <f>IF('2. Enter scores'!X101&lt;&gt;"",'2. Enter scores'!X101/'2. Enter scores'!X$17,"")</f>
        <v/>
      </c>
      <c r="T90" s="152" t="str">
        <f>IF('2. Enter scores'!Y101&lt;&gt;"",'2. Enter scores'!Y101/'2. Enter scores'!Y$17,"")</f>
        <v/>
      </c>
      <c r="U90" s="152" t="str">
        <f>IF('2. Enter scores'!Z101&lt;&gt;"",'2. Enter scores'!Z101/'2. Enter scores'!Z$17,"")</f>
        <v/>
      </c>
      <c r="V90" s="152" t="str">
        <f>IF('2. Enter scores'!AA101&lt;&gt;"",'2. Enter scores'!AA101/'2. Enter scores'!AA$17,"")</f>
        <v/>
      </c>
      <c r="W90" s="152" t="str">
        <f>IF('2. Enter scores'!AB101&lt;&gt;"",'2. Enter scores'!AB101/'2. Enter scores'!AB$17,"")</f>
        <v/>
      </c>
      <c r="X90" s="152" t="str">
        <f>IF('2. Enter scores'!AC101&lt;&gt;"",'2. Enter scores'!AC101/'2. Enter scores'!AC$17,"")</f>
        <v/>
      </c>
      <c r="Y90" s="152" t="str">
        <f>IF('2. Enter scores'!AD101&lt;&gt;"",'2. Enter scores'!AD101/'2. Enter scores'!AD$17,"")</f>
        <v/>
      </c>
      <c r="Z90" s="152" t="str">
        <f>IF('2. Enter scores'!AE101&lt;&gt;"",'2. Enter scores'!AE101/'2. Enter scores'!AE$17,"")</f>
        <v/>
      </c>
      <c r="AA90" s="108">
        <v>1000</v>
      </c>
    </row>
    <row r="91" spans="1:27" x14ac:dyDescent="0.35">
      <c r="A91" s="151" t="s">
        <v>137</v>
      </c>
      <c r="B91" s="152" t="str">
        <f>IF('2. Enter scores'!G102&lt;&gt;"",'2. Enter scores'!G102/'2. Enter scores'!G$17,"")</f>
        <v/>
      </c>
      <c r="C91" s="152" t="str">
        <f>IF('2. Enter scores'!H102&lt;&gt;"",'2. Enter scores'!H102/'2. Enter scores'!H$17,"")</f>
        <v/>
      </c>
      <c r="D91" s="152" t="str">
        <f>IF('2. Enter scores'!I102&lt;&gt;"",'2. Enter scores'!I102/'2. Enter scores'!I$17,"")</f>
        <v/>
      </c>
      <c r="E91" s="152" t="str">
        <f>IF('2. Enter scores'!J102&lt;&gt;"",'2. Enter scores'!J102/'2. Enter scores'!J$17,"")</f>
        <v/>
      </c>
      <c r="F91" s="152" t="str">
        <f>IF('2. Enter scores'!K102&lt;&gt;"",'2. Enter scores'!K102/'2. Enter scores'!K$17,"")</f>
        <v/>
      </c>
      <c r="G91" s="152" t="str">
        <f>IF('2. Enter scores'!L102&lt;&gt;"",'2. Enter scores'!L102/'2. Enter scores'!L$17,"")</f>
        <v/>
      </c>
      <c r="H91" s="152" t="str">
        <f>IF('2. Enter scores'!M102&lt;&gt;"",'2. Enter scores'!M102/'2. Enter scores'!M$17,"")</f>
        <v/>
      </c>
      <c r="I91" s="152" t="str">
        <f>IF('2. Enter scores'!N102&lt;&gt;"",'2. Enter scores'!N102/'2. Enter scores'!N$17,"")</f>
        <v/>
      </c>
      <c r="J91" s="152" t="str">
        <f>IF('2. Enter scores'!O102&lt;&gt;"",'2. Enter scores'!O102/'2. Enter scores'!O$17,"")</f>
        <v/>
      </c>
      <c r="K91" s="152" t="str">
        <f>IF('2. Enter scores'!P102&lt;&gt;"",'2. Enter scores'!P102/'2. Enter scores'!P$17,"")</f>
        <v/>
      </c>
      <c r="L91" s="152" t="str">
        <f>IF('2. Enter scores'!Q102&lt;&gt;"",'2. Enter scores'!Q102/'2. Enter scores'!Q$17,"")</f>
        <v/>
      </c>
      <c r="M91" s="152" t="str">
        <f>IF('2. Enter scores'!R102&lt;&gt;"",'2. Enter scores'!R102/'2. Enter scores'!R$17,"")</f>
        <v/>
      </c>
      <c r="N91" s="152" t="str">
        <f>IF('2. Enter scores'!S102&lt;&gt;"",'2. Enter scores'!S102/'2. Enter scores'!S$17,"")</f>
        <v/>
      </c>
      <c r="O91" s="152" t="str">
        <f>IF('2. Enter scores'!T102&lt;&gt;"",'2. Enter scores'!T102/'2. Enter scores'!T$17,"")</f>
        <v/>
      </c>
      <c r="P91" s="152" t="str">
        <f>IF('2. Enter scores'!U102&lt;&gt;"",'2. Enter scores'!U102/'2. Enter scores'!U$17,"")</f>
        <v/>
      </c>
      <c r="Q91" s="152" t="str">
        <f>IF('2. Enter scores'!V102&lt;&gt;"",'2. Enter scores'!V102/'2. Enter scores'!V$17,"")</f>
        <v/>
      </c>
      <c r="R91" s="152" t="str">
        <f>IF('2. Enter scores'!W102&lt;&gt;"",'2. Enter scores'!W102/'2. Enter scores'!W$17,"")</f>
        <v/>
      </c>
      <c r="S91" s="152" t="str">
        <f>IF('2. Enter scores'!X102&lt;&gt;"",'2. Enter scores'!X102/'2. Enter scores'!X$17,"")</f>
        <v/>
      </c>
      <c r="T91" s="152" t="str">
        <f>IF('2. Enter scores'!Y102&lt;&gt;"",'2. Enter scores'!Y102/'2. Enter scores'!Y$17,"")</f>
        <v/>
      </c>
      <c r="U91" s="152" t="str">
        <f>IF('2. Enter scores'!Z102&lt;&gt;"",'2. Enter scores'!Z102/'2. Enter scores'!Z$17,"")</f>
        <v/>
      </c>
      <c r="V91" s="152" t="str">
        <f>IF('2. Enter scores'!AA102&lt;&gt;"",'2. Enter scores'!AA102/'2. Enter scores'!AA$17,"")</f>
        <v/>
      </c>
      <c r="W91" s="152" t="str">
        <f>IF('2. Enter scores'!AB102&lt;&gt;"",'2. Enter scores'!AB102/'2. Enter scores'!AB$17,"")</f>
        <v/>
      </c>
      <c r="X91" s="152" t="str">
        <f>IF('2. Enter scores'!AC102&lt;&gt;"",'2. Enter scores'!AC102/'2. Enter scores'!AC$17,"")</f>
        <v/>
      </c>
      <c r="Y91" s="152" t="str">
        <f>IF('2. Enter scores'!AD102&lt;&gt;"",'2. Enter scores'!AD102/'2. Enter scores'!AD$17,"")</f>
        <v/>
      </c>
      <c r="Z91" s="152" t="str">
        <f>IF('2. Enter scores'!AE102&lt;&gt;"",'2. Enter scores'!AE102/'2. Enter scores'!AE$17,"")</f>
        <v/>
      </c>
      <c r="AA91" s="108">
        <v>1000</v>
      </c>
    </row>
    <row r="92" spans="1:27" x14ac:dyDescent="0.35">
      <c r="A92" s="151" t="s">
        <v>137</v>
      </c>
      <c r="B92" s="152" t="str">
        <f>IF('2. Enter scores'!G103&lt;&gt;"",'2. Enter scores'!G103/'2. Enter scores'!G$17,"")</f>
        <v/>
      </c>
      <c r="C92" s="152" t="str">
        <f>IF('2. Enter scores'!H103&lt;&gt;"",'2. Enter scores'!H103/'2. Enter scores'!H$17,"")</f>
        <v/>
      </c>
      <c r="D92" s="152" t="str">
        <f>IF('2. Enter scores'!I103&lt;&gt;"",'2. Enter scores'!I103/'2. Enter scores'!I$17,"")</f>
        <v/>
      </c>
      <c r="E92" s="152" t="str">
        <f>IF('2. Enter scores'!J103&lt;&gt;"",'2. Enter scores'!J103/'2. Enter scores'!J$17,"")</f>
        <v/>
      </c>
      <c r="F92" s="152" t="str">
        <f>IF('2. Enter scores'!K103&lt;&gt;"",'2. Enter scores'!K103/'2. Enter scores'!K$17,"")</f>
        <v/>
      </c>
      <c r="G92" s="152" t="str">
        <f>IF('2. Enter scores'!L103&lt;&gt;"",'2. Enter scores'!L103/'2. Enter scores'!L$17,"")</f>
        <v/>
      </c>
      <c r="H92" s="152" t="str">
        <f>IF('2. Enter scores'!M103&lt;&gt;"",'2. Enter scores'!M103/'2. Enter scores'!M$17,"")</f>
        <v/>
      </c>
      <c r="I92" s="152" t="str">
        <f>IF('2. Enter scores'!N103&lt;&gt;"",'2. Enter scores'!N103/'2. Enter scores'!N$17,"")</f>
        <v/>
      </c>
      <c r="J92" s="152" t="str">
        <f>IF('2. Enter scores'!O103&lt;&gt;"",'2. Enter scores'!O103/'2. Enter scores'!O$17,"")</f>
        <v/>
      </c>
      <c r="K92" s="152" t="str">
        <f>IF('2. Enter scores'!P103&lt;&gt;"",'2. Enter scores'!P103/'2. Enter scores'!P$17,"")</f>
        <v/>
      </c>
      <c r="L92" s="152" t="str">
        <f>IF('2. Enter scores'!Q103&lt;&gt;"",'2. Enter scores'!Q103/'2. Enter scores'!Q$17,"")</f>
        <v/>
      </c>
      <c r="M92" s="152" t="str">
        <f>IF('2. Enter scores'!R103&lt;&gt;"",'2. Enter scores'!R103/'2. Enter scores'!R$17,"")</f>
        <v/>
      </c>
      <c r="N92" s="152" t="str">
        <f>IF('2. Enter scores'!S103&lt;&gt;"",'2. Enter scores'!S103/'2. Enter scores'!S$17,"")</f>
        <v/>
      </c>
      <c r="O92" s="152" t="str">
        <f>IF('2. Enter scores'!T103&lt;&gt;"",'2. Enter scores'!T103/'2. Enter scores'!T$17,"")</f>
        <v/>
      </c>
      <c r="P92" s="152" t="str">
        <f>IF('2. Enter scores'!U103&lt;&gt;"",'2. Enter scores'!U103/'2. Enter scores'!U$17,"")</f>
        <v/>
      </c>
      <c r="Q92" s="152" t="str">
        <f>IF('2. Enter scores'!V103&lt;&gt;"",'2. Enter scores'!V103/'2. Enter scores'!V$17,"")</f>
        <v/>
      </c>
      <c r="R92" s="152" t="str">
        <f>IF('2. Enter scores'!W103&lt;&gt;"",'2. Enter scores'!W103/'2. Enter scores'!W$17,"")</f>
        <v/>
      </c>
      <c r="S92" s="152" t="str">
        <f>IF('2. Enter scores'!X103&lt;&gt;"",'2. Enter scores'!X103/'2. Enter scores'!X$17,"")</f>
        <v/>
      </c>
      <c r="T92" s="152" t="str">
        <f>IF('2. Enter scores'!Y103&lt;&gt;"",'2. Enter scores'!Y103/'2. Enter scores'!Y$17,"")</f>
        <v/>
      </c>
      <c r="U92" s="152" t="str">
        <f>IF('2. Enter scores'!Z103&lt;&gt;"",'2. Enter scores'!Z103/'2. Enter scores'!Z$17,"")</f>
        <v/>
      </c>
      <c r="V92" s="152" t="str">
        <f>IF('2. Enter scores'!AA103&lt;&gt;"",'2. Enter scores'!AA103/'2. Enter scores'!AA$17,"")</f>
        <v/>
      </c>
      <c r="W92" s="152" t="str">
        <f>IF('2. Enter scores'!AB103&lt;&gt;"",'2. Enter scores'!AB103/'2. Enter scores'!AB$17,"")</f>
        <v/>
      </c>
      <c r="X92" s="152" t="str">
        <f>IF('2. Enter scores'!AC103&lt;&gt;"",'2. Enter scores'!AC103/'2. Enter scores'!AC$17,"")</f>
        <v/>
      </c>
      <c r="Y92" s="152" t="str">
        <f>IF('2. Enter scores'!AD103&lt;&gt;"",'2. Enter scores'!AD103/'2. Enter scores'!AD$17,"")</f>
        <v/>
      </c>
      <c r="Z92" s="152" t="str">
        <f>IF('2. Enter scores'!AE103&lt;&gt;"",'2. Enter scores'!AE103/'2. Enter scores'!AE$17,"")</f>
        <v/>
      </c>
      <c r="AA92" s="108">
        <v>1000</v>
      </c>
    </row>
    <row r="93" spans="1:27" x14ac:dyDescent="0.35">
      <c r="A93" s="151" t="s">
        <v>137</v>
      </c>
      <c r="B93" s="152" t="str">
        <f>IF('2. Enter scores'!G104&lt;&gt;"",'2. Enter scores'!G104/'2. Enter scores'!G$17,"")</f>
        <v/>
      </c>
      <c r="C93" s="152" t="str">
        <f>IF('2. Enter scores'!H104&lt;&gt;"",'2. Enter scores'!H104/'2. Enter scores'!H$17,"")</f>
        <v/>
      </c>
      <c r="D93" s="152" t="str">
        <f>IF('2. Enter scores'!I104&lt;&gt;"",'2. Enter scores'!I104/'2. Enter scores'!I$17,"")</f>
        <v/>
      </c>
      <c r="E93" s="152" t="str">
        <f>IF('2. Enter scores'!J104&lt;&gt;"",'2. Enter scores'!J104/'2. Enter scores'!J$17,"")</f>
        <v/>
      </c>
      <c r="F93" s="152" t="str">
        <f>IF('2. Enter scores'!K104&lt;&gt;"",'2. Enter scores'!K104/'2. Enter scores'!K$17,"")</f>
        <v/>
      </c>
      <c r="G93" s="152" t="str">
        <f>IF('2. Enter scores'!L104&lt;&gt;"",'2. Enter scores'!L104/'2. Enter scores'!L$17,"")</f>
        <v/>
      </c>
      <c r="H93" s="152" t="str">
        <f>IF('2. Enter scores'!M104&lt;&gt;"",'2. Enter scores'!M104/'2. Enter scores'!M$17,"")</f>
        <v/>
      </c>
      <c r="I93" s="152" t="str">
        <f>IF('2. Enter scores'!N104&lt;&gt;"",'2. Enter scores'!N104/'2. Enter scores'!N$17,"")</f>
        <v/>
      </c>
      <c r="J93" s="152" t="str">
        <f>IF('2. Enter scores'!O104&lt;&gt;"",'2. Enter scores'!O104/'2. Enter scores'!O$17,"")</f>
        <v/>
      </c>
      <c r="K93" s="152" t="str">
        <f>IF('2. Enter scores'!P104&lt;&gt;"",'2. Enter scores'!P104/'2. Enter scores'!P$17,"")</f>
        <v/>
      </c>
      <c r="L93" s="152" t="str">
        <f>IF('2. Enter scores'!Q104&lt;&gt;"",'2. Enter scores'!Q104/'2. Enter scores'!Q$17,"")</f>
        <v/>
      </c>
      <c r="M93" s="152" t="str">
        <f>IF('2. Enter scores'!R104&lt;&gt;"",'2. Enter scores'!R104/'2. Enter scores'!R$17,"")</f>
        <v/>
      </c>
      <c r="N93" s="152" t="str">
        <f>IF('2. Enter scores'!S104&lt;&gt;"",'2. Enter scores'!S104/'2. Enter scores'!S$17,"")</f>
        <v/>
      </c>
      <c r="O93" s="152" t="str">
        <f>IF('2. Enter scores'!T104&lt;&gt;"",'2. Enter scores'!T104/'2. Enter scores'!T$17,"")</f>
        <v/>
      </c>
      <c r="P93" s="152" t="str">
        <f>IF('2. Enter scores'!U104&lt;&gt;"",'2. Enter scores'!U104/'2. Enter scores'!U$17,"")</f>
        <v/>
      </c>
      <c r="Q93" s="152" t="str">
        <f>IF('2. Enter scores'!V104&lt;&gt;"",'2. Enter scores'!V104/'2. Enter scores'!V$17,"")</f>
        <v/>
      </c>
      <c r="R93" s="152" t="str">
        <f>IF('2. Enter scores'!W104&lt;&gt;"",'2. Enter scores'!W104/'2. Enter scores'!W$17,"")</f>
        <v/>
      </c>
      <c r="S93" s="152" t="str">
        <f>IF('2. Enter scores'!X104&lt;&gt;"",'2. Enter scores'!X104/'2. Enter scores'!X$17,"")</f>
        <v/>
      </c>
      <c r="T93" s="152" t="str">
        <f>IF('2. Enter scores'!Y104&lt;&gt;"",'2. Enter scores'!Y104/'2. Enter scores'!Y$17,"")</f>
        <v/>
      </c>
      <c r="U93" s="152" t="str">
        <f>IF('2. Enter scores'!Z104&lt;&gt;"",'2. Enter scores'!Z104/'2. Enter scores'!Z$17,"")</f>
        <v/>
      </c>
      <c r="V93" s="152" t="str">
        <f>IF('2. Enter scores'!AA104&lt;&gt;"",'2. Enter scores'!AA104/'2. Enter scores'!AA$17,"")</f>
        <v/>
      </c>
      <c r="W93" s="152" t="str">
        <f>IF('2. Enter scores'!AB104&lt;&gt;"",'2. Enter scores'!AB104/'2. Enter scores'!AB$17,"")</f>
        <v/>
      </c>
      <c r="X93" s="152" t="str">
        <f>IF('2. Enter scores'!AC104&lt;&gt;"",'2. Enter scores'!AC104/'2. Enter scores'!AC$17,"")</f>
        <v/>
      </c>
      <c r="Y93" s="152" t="str">
        <f>IF('2. Enter scores'!AD104&lt;&gt;"",'2. Enter scores'!AD104/'2. Enter scores'!AD$17,"")</f>
        <v/>
      </c>
      <c r="Z93" s="152" t="str">
        <f>IF('2. Enter scores'!AE104&lt;&gt;"",'2. Enter scores'!AE104/'2. Enter scores'!AE$17,"")</f>
        <v/>
      </c>
      <c r="AA93" s="108">
        <v>1000</v>
      </c>
    </row>
    <row r="94" spans="1:27" x14ac:dyDescent="0.35">
      <c r="A94" s="151" t="s">
        <v>137</v>
      </c>
      <c r="B94" s="152" t="str">
        <f>IF('2. Enter scores'!G105&lt;&gt;"",'2. Enter scores'!G105/'2. Enter scores'!G$17,"")</f>
        <v/>
      </c>
      <c r="C94" s="152" t="str">
        <f>IF('2. Enter scores'!H105&lt;&gt;"",'2. Enter scores'!H105/'2. Enter scores'!H$17,"")</f>
        <v/>
      </c>
      <c r="D94" s="152" t="str">
        <f>IF('2. Enter scores'!I105&lt;&gt;"",'2. Enter scores'!I105/'2. Enter scores'!I$17,"")</f>
        <v/>
      </c>
      <c r="E94" s="152" t="str">
        <f>IF('2. Enter scores'!J105&lt;&gt;"",'2. Enter scores'!J105/'2. Enter scores'!J$17,"")</f>
        <v/>
      </c>
      <c r="F94" s="152" t="str">
        <f>IF('2. Enter scores'!K105&lt;&gt;"",'2. Enter scores'!K105/'2. Enter scores'!K$17,"")</f>
        <v/>
      </c>
      <c r="G94" s="152" t="str">
        <f>IF('2. Enter scores'!L105&lt;&gt;"",'2. Enter scores'!L105/'2. Enter scores'!L$17,"")</f>
        <v/>
      </c>
      <c r="H94" s="152" t="str">
        <f>IF('2. Enter scores'!M105&lt;&gt;"",'2. Enter scores'!M105/'2. Enter scores'!M$17,"")</f>
        <v/>
      </c>
      <c r="I94" s="152" t="str">
        <f>IF('2. Enter scores'!N105&lt;&gt;"",'2. Enter scores'!N105/'2. Enter scores'!N$17,"")</f>
        <v/>
      </c>
      <c r="J94" s="152" t="str">
        <f>IF('2. Enter scores'!O105&lt;&gt;"",'2. Enter scores'!O105/'2. Enter scores'!O$17,"")</f>
        <v/>
      </c>
      <c r="K94" s="152" t="str">
        <f>IF('2. Enter scores'!P105&lt;&gt;"",'2. Enter scores'!P105/'2. Enter scores'!P$17,"")</f>
        <v/>
      </c>
      <c r="L94" s="152" t="str">
        <f>IF('2. Enter scores'!Q105&lt;&gt;"",'2. Enter scores'!Q105/'2. Enter scores'!Q$17,"")</f>
        <v/>
      </c>
      <c r="M94" s="152" t="str">
        <f>IF('2. Enter scores'!R105&lt;&gt;"",'2. Enter scores'!R105/'2. Enter scores'!R$17,"")</f>
        <v/>
      </c>
      <c r="N94" s="152" t="str">
        <f>IF('2. Enter scores'!S105&lt;&gt;"",'2. Enter scores'!S105/'2. Enter scores'!S$17,"")</f>
        <v/>
      </c>
      <c r="O94" s="152" t="str">
        <f>IF('2. Enter scores'!T105&lt;&gt;"",'2. Enter scores'!T105/'2. Enter scores'!T$17,"")</f>
        <v/>
      </c>
      <c r="P94" s="152" t="str">
        <f>IF('2. Enter scores'!U105&lt;&gt;"",'2. Enter scores'!U105/'2. Enter scores'!U$17,"")</f>
        <v/>
      </c>
      <c r="Q94" s="152" t="str">
        <f>IF('2. Enter scores'!V105&lt;&gt;"",'2. Enter scores'!V105/'2. Enter scores'!V$17,"")</f>
        <v/>
      </c>
      <c r="R94" s="152" t="str">
        <f>IF('2. Enter scores'!W105&lt;&gt;"",'2. Enter scores'!W105/'2. Enter scores'!W$17,"")</f>
        <v/>
      </c>
      <c r="S94" s="152" t="str">
        <f>IF('2. Enter scores'!X105&lt;&gt;"",'2. Enter scores'!X105/'2. Enter scores'!X$17,"")</f>
        <v/>
      </c>
      <c r="T94" s="152" t="str">
        <f>IF('2. Enter scores'!Y105&lt;&gt;"",'2. Enter scores'!Y105/'2. Enter scores'!Y$17,"")</f>
        <v/>
      </c>
      <c r="U94" s="152" t="str">
        <f>IF('2. Enter scores'!Z105&lt;&gt;"",'2. Enter scores'!Z105/'2. Enter scores'!Z$17,"")</f>
        <v/>
      </c>
      <c r="V94" s="152" t="str">
        <f>IF('2. Enter scores'!AA105&lt;&gt;"",'2. Enter scores'!AA105/'2. Enter scores'!AA$17,"")</f>
        <v/>
      </c>
      <c r="W94" s="152" t="str">
        <f>IF('2. Enter scores'!AB105&lt;&gt;"",'2. Enter scores'!AB105/'2. Enter scores'!AB$17,"")</f>
        <v/>
      </c>
      <c r="X94" s="152" t="str">
        <f>IF('2. Enter scores'!AC105&lt;&gt;"",'2. Enter scores'!AC105/'2. Enter scores'!AC$17,"")</f>
        <v/>
      </c>
      <c r="Y94" s="152" t="str">
        <f>IF('2. Enter scores'!AD105&lt;&gt;"",'2. Enter scores'!AD105/'2. Enter scores'!AD$17,"")</f>
        <v/>
      </c>
      <c r="Z94" s="152" t="str">
        <f>IF('2. Enter scores'!AE105&lt;&gt;"",'2. Enter scores'!AE105/'2. Enter scores'!AE$17,"")</f>
        <v/>
      </c>
      <c r="AA94" s="108">
        <v>1000</v>
      </c>
    </row>
    <row r="95" spans="1:27" x14ac:dyDescent="0.35">
      <c r="A95" s="151" t="s">
        <v>137</v>
      </c>
      <c r="B95" s="152" t="str">
        <f>IF('2. Enter scores'!G106&lt;&gt;"",'2. Enter scores'!G106/'2. Enter scores'!G$17,"")</f>
        <v/>
      </c>
      <c r="C95" s="152" t="str">
        <f>IF('2. Enter scores'!H106&lt;&gt;"",'2. Enter scores'!H106/'2. Enter scores'!H$17,"")</f>
        <v/>
      </c>
      <c r="D95" s="152" t="str">
        <f>IF('2. Enter scores'!I106&lt;&gt;"",'2. Enter scores'!I106/'2. Enter scores'!I$17,"")</f>
        <v/>
      </c>
      <c r="E95" s="152" t="str">
        <f>IF('2. Enter scores'!J106&lt;&gt;"",'2. Enter scores'!J106/'2. Enter scores'!J$17,"")</f>
        <v/>
      </c>
      <c r="F95" s="152" t="str">
        <f>IF('2. Enter scores'!K106&lt;&gt;"",'2. Enter scores'!K106/'2. Enter scores'!K$17,"")</f>
        <v/>
      </c>
      <c r="G95" s="152" t="str">
        <f>IF('2. Enter scores'!L106&lt;&gt;"",'2. Enter scores'!L106/'2. Enter scores'!L$17,"")</f>
        <v/>
      </c>
      <c r="H95" s="152" t="str">
        <f>IF('2. Enter scores'!M106&lt;&gt;"",'2. Enter scores'!M106/'2. Enter scores'!M$17,"")</f>
        <v/>
      </c>
      <c r="I95" s="152" t="str">
        <f>IF('2. Enter scores'!N106&lt;&gt;"",'2. Enter scores'!N106/'2. Enter scores'!N$17,"")</f>
        <v/>
      </c>
      <c r="J95" s="152" t="str">
        <f>IF('2. Enter scores'!O106&lt;&gt;"",'2. Enter scores'!O106/'2. Enter scores'!O$17,"")</f>
        <v/>
      </c>
      <c r="K95" s="152" t="str">
        <f>IF('2. Enter scores'!P106&lt;&gt;"",'2. Enter scores'!P106/'2. Enter scores'!P$17,"")</f>
        <v/>
      </c>
      <c r="L95" s="152" t="str">
        <f>IF('2. Enter scores'!Q106&lt;&gt;"",'2. Enter scores'!Q106/'2. Enter scores'!Q$17,"")</f>
        <v/>
      </c>
      <c r="M95" s="152" t="str">
        <f>IF('2. Enter scores'!R106&lt;&gt;"",'2. Enter scores'!R106/'2. Enter scores'!R$17,"")</f>
        <v/>
      </c>
      <c r="N95" s="152" t="str">
        <f>IF('2. Enter scores'!S106&lt;&gt;"",'2. Enter scores'!S106/'2. Enter scores'!S$17,"")</f>
        <v/>
      </c>
      <c r="O95" s="152" t="str">
        <f>IF('2. Enter scores'!T106&lt;&gt;"",'2. Enter scores'!T106/'2. Enter scores'!T$17,"")</f>
        <v/>
      </c>
      <c r="P95" s="152" t="str">
        <f>IF('2. Enter scores'!U106&lt;&gt;"",'2. Enter scores'!U106/'2. Enter scores'!U$17,"")</f>
        <v/>
      </c>
      <c r="Q95" s="152" t="str">
        <f>IF('2. Enter scores'!V106&lt;&gt;"",'2. Enter scores'!V106/'2. Enter scores'!V$17,"")</f>
        <v/>
      </c>
      <c r="R95" s="152" t="str">
        <f>IF('2. Enter scores'!W106&lt;&gt;"",'2. Enter scores'!W106/'2. Enter scores'!W$17,"")</f>
        <v/>
      </c>
      <c r="S95" s="152" t="str">
        <f>IF('2. Enter scores'!X106&lt;&gt;"",'2. Enter scores'!X106/'2. Enter scores'!X$17,"")</f>
        <v/>
      </c>
      <c r="T95" s="152" t="str">
        <f>IF('2. Enter scores'!Y106&lt;&gt;"",'2. Enter scores'!Y106/'2. Enter scores'!Y$17,"")</f>
        <v/>
      </c>
      <c r="U95" s="152" t="str">
        <f>IF('2. Enter scores'!Z106&lt;&gt;"",'2. Enter scores'!Z106/'2. Enter scores'!Z$17,"")</f>
        <v/>
      </c>
      <c r="V95" s="152" t="str">
        <f>IF('2. Enter scores'!AA106&lt;&gt;"",'2. Enter scores'!AA106/'2. Enter scores'!AA$17,"")</f>
        <v/>
      </c>
      <c r="W95" s="152" t="str">
        <f>IF('2. Enter scores'!AB106&lt;&gt;"",'2. Enter scores'!AB106/'2. Enter scores'!AB$17,"")</f>
        <v/>
      </c>
      <c r="X95" s="152" t="str">
        <f>IF('2. Enter scores'!AC106&lt;&gt;"",'2. Enter scores'!AC106/'2. Enter scores'!AC$17,"")</f>
        <v/>
      </c>
      <c r="Y95" s="152" t="str">
        <f>IF('2. Enter scores'!AD106&lt;&gt;"",'2. Enter scores'!AD106/'2. Enter scores'!AD$17,"")</f>
        <v/>
      </c>
      <c r="Z95" s="152" t="str">
        <f>IF('2. Enter scores'!AE106&lt;&gt;"",'2. Enter scores'!AE106/'2. Enter scores'!AE$17,"")</f>
        <v/>
      </c>
      <c r="AA95" s="108">
        <v>1000</v>
      </c>
    </row>
    <row r="96" spans="1:27" x14ac:dyDescent="0.35">
      <c r="A96" s="151" t="s">
        <v>137</v>
      </c>
      <c r="B96" s="152" t="str">
        <f>IF('2. Enter scores'!G107&lt;&gt;"",'2. Enter scores'!G107/'2. Enter scores'!G$17,"")</f>
        <v/>
      </c>
      <c r="C96" s="152" t="str">
        <f>IF('2. Enter scores'!H107&lt;&gt;"",'2. Enter scores'!H107/'2. Enter scores'!H$17,"")</f>
        <v/>
      </c>
      <c r="D96" s="152" t="str">
        <f>IF('2. Enter scores'!I107&lt;&gt;"",'2. Enter scores'!I107/'2. Enter scores'!I$17,"")</f>
        <v/>
      </c>
      <c r="E96" s="152" t="str">
        <f>IF('2. Enter scores'!J107&lt;&gt;"",'2. Enter scores'!J107/'2. Enter scores'!J$17,"")</f>
        <v/>
      </c>
      <c r="F96" s="152" t="str">
        <f>IF('2. Enter scores'!K107&lt;&gt;"",'2. Enter scores'!K107/'2. Enter scores'!K$17,"")</f>
        <v/>
      </c>
      <c r="G96" s="152" t="str">
        <f>IF('2. Enter scores'!L107&lt;&gt;"",'2. Enter scores'!L107/'2. Enter scores'!L$17,"")</f>
        <v/>
      </c>
      <c r="H96" s="152" t="str">
        <f>IF('2. Enter scores'!M107&lt;&gt;"",'2. Enter scores'!M107/'2. Enter scores'!M$17,"")</f>
        <v/>
      </c>
      <c r="I96" s="152" t="str">
        <f>IF('2. Enter scores'!N107&lt;&gt;"",'2. Enter scores'!N107/'2. Enter scores'!N$17,"")</f>
        <v/>
      </c>
      <c r="J96" s="152" t="str">
        <f>IF('2. Enter scores'!O107&lt;&gt;"",'2. Enter scores'!O107/'2. Enter scores'!O$17,"")</f>
        <v/>
      </c>
      <c r="K96" s="152" t="str">
        <f>IF('2. Enter scores'!P107&lt;&gt;"",'2. Enter scores'!P107/'2. Enter scores'!P$17,"")</f>
        <v/>
      </c>
      <c r="L96" s="152" t="str">
        <f>IF('2. Enter scores'!Q107&lt;&gt;"",'2. Enter scores'!Q107/'2. Enter scores'!Q$17,"")</f>
        <v/>
      </c>
      <c r="M96" s="152" t="str">
        <f>IF('2. Enter scores'!R107&lt;&gt;"",'2. Enter scores'!R107/'2. Enter scores'!R$17,"")</f>
        <v/>
      </c>
      <c r="N96" s="152" t="str">
        <f>IF('2. Enter scores'!S107&lt;&gt;"",'2. Enter scores'!S107/'2. Enter scores'!S$17,"")</f>
        <v/>
      </c>
      <c r="O96" s="152" t="str">
        <f>IF('2. Enter scores'!T107&lt;&gt;"",'2. Enter scores'!T107/'2. Enter scores'!T$17,"")</f>
        <v/>
      </c>
      <c r="P96" s="152" t="str">
        <f>IF('2. Enter scores'!U107&lt;&gt;"",'2. Enter scores'!U107/'2. Enter scores'!U$17,"")</f>
        <v/>
      </c>
      <c r="Q96" s="152" t="str">
        <f>IF('2. Enter scores'!V107&lt;&gt;"",'2. Enter scores'!V107/'2. Enter scores'!V$17,"")</f>
        <v/>
      </c>
      <c r="R96" s="152" t="str">
        <f>IF('2. Enter scores'!W107&lt;&gt;"",'2. Enter scores'!W107/'2. Enter scores'!W$17,"")</f>
        <v/>
      </c>
      <c r="S96" s="152" t="str">
        <f>IF('2. Enter scores'!X107&lt;&gt;"",'2. Enter scores'!X107/'2. Enter scores'!X$17,"")</f>
        <v/>
      </c>
      <c r="T96" s="152" t="str">
        <f>IF('2. Enter scores'!Y107&lt;&gt;"",'2. Enter scores'!Y107/'2. Enter scores'!Y$17,"")</f>
        <v/>
      </c>
      <c r="U96" s="152" t="str">
        <f>IF('2. Enter scores'!Z107&lt;&gt;"",'2. Enter scores'!Z107/'2. Enter scores'!Z$17,"")</f>
        <v/>
      </c>
      <c r="V96" s="152" t="str">
        <f>IF('2. Enter scores'!AA107&lt;&gt;"",'2. Enter scores'!AA107/'2. Enter scores'!AA$17,"")</f>
        <v/>
      </c>
      <c r="W96" s="152" t="str">
        <f>IF('2. Enter scores'!AB107&lt;&gt;"",'2. Enter scores'!AB107/'2. Enter scores'!AB$17,"")</f>
        <v/>
      </c>
      <c r="X96" s="152" t="str">
        <f>IF('2. Enter scores'!AC107&lt;&gt;"",'2. Enter scores'!AC107/'2. Enter scores'!AC$17,"")</f>
        <v/>
      </c>
      <c r="Y96" s="152" t="str">
        <f>IF('2. Enter scores'!AD107&lt;&gt;"",'2. Enter scores'!AD107/'2. Enter scores'!AD$17,"")</f>
        <v/>
      </c>
      <c r="Z96" s="152" t="str">
        <f>IF('2. Enter scores'!AE107&lt;&gt;"",'2. Enter scores'!AE107/'2. Enter scores'!AE$17,"")</f>
        <v/>
      </c>
      <c r="AA96" s="108">
        <v>1000</v>
      </c>
    </row>
    <row r="97" spans="1:27" x14ac:dyDescent="0.35">
      <c r="A97" s="151" t="s">
        <v>137</v>
      </c>
      <c r="B97" s="152" t="str">
        <f>IF('2. Enter scores'!G108&lt;&gt;"",'2. Enter scores'!G108/'2. Enter scores'!G$17,"")</f>
        <v/>
      </c>
      <c r="C97" s="152" t="str">
        <f>IF('2. Enter scores'!H108&lt;&gt;"",'2. Enter scores'!H108/'2. Enter scores'!H$17,"")</f>
        <v/>
      </c>
      <c r="D97" s="152" t="str">
        <f>IF('2. Enter scores'!I108&lt;&gt;"",'2. Enter scores'!I108/'2. Enter scores'!I$17,"")</f>
        <v/>
      </c>
      <c r="E97" s="152" t="str">
        <f>IF('2. Enter scores'!J108&lt;&gt;"",'2. Enter scores'!J108/'2. Enter scores'!J$17,"")</f>
        <v/>
      </c>
      <c r="F97" s="152" t="str">
        <f>IF('2. Enter scores'!K108&lt;&gt;"",'2. Enter scores'!K108/'2. Enter scores'!K$17,"")</f>
        <v/>
      </c>
      <c r="G97" s="152" t="str">
        <f>IF('2. Enter scores'!L108&lt;&gt;"",'2. Enter scores'!L108/'2. Enter scores'!L$17,"")</f>
        <v/>
      </c>
      <c r="H97" s="152" t="str">
        <f>IF('2. Enter scores'!M108&lt;&gt;"",'2. Enter scores'!M108/'2. Enter scores'!M$17,"")</f>
        <v/>
      </c>
      <c r="I97" s="152" t="str">
        <f>IF('2. Enter scores'!N108&lt;&gt;"",'2. Enter scores'!N108/'2. Enter scores'!N$17,"")</f>
        <v/>
      </c>
      <c r="J97" s="152" t="str">
        <f>IF('2. Enter scores'!O108&lt;&gt;"",'2. Enter scores'!O108/'2. Enter scores'!O$17,"")</f>
        <v/>
      </c>
      <c r="K97" s="152" t="str">
        <f>IF('2. Enter scores'!P108&lt;&gt;"",'2. Enter scores'!P108/'2. Enter scores'!P$17,"")</f>
        <v/>
      </c>
      <c r="L97" s="152" t="str">
        <f>IF('2. Enter scores'!Q108&lt;&gt;"",'2. Enter scores'!Q108/'2. Enter scores'!Q$17,"")</f>
        <v/>
      </c>
      <c r="M97" s="152" t="str">
        <f>IF('2. Enter scores'!R108&lt;&gt;"",'2. Enter scores'!R108/'2. Enter scores'!R$17,"")</f>
        <v/>
      </c>
      <c r="N97" s="152" t="str">
        <f>IF('2. Enter scores'!S108&lt;&gt;"",'2. Enter scores'!S108/'2. Enter scores'!S$17,"")</f>
        <v/>
      </c>
      <c r="O97" s="152" t="str">
        <f>IF('2. Enter scores'!T108&lt;&gt;"",'2. Enter scores'!T108/'2. Enter scores'!T$17,"")</f>
        <v/>
      </c>
      <c r="P97" s="152" t="str">
        <f>IF('2. Enter scores'!U108&lt;&gt;"",'2. Enter scores'!U108/'2. Enter scores'!U$17,"")</f>
        <v/>
      </c>
      <c r="Q97" s="152" t="str">
        <f>IF('2. Enter scores'!V108&lt;&gt;"",'2. Enter scores'!V108/'2. Enter scores'!V$17,"")</f>
        <v/>
      </c>
      <c r="R97" s="152" t="str">
        <f>IF('2. Enter scores'!W108&lt;&gt;"",'2. Enter scores'!W108/'2. Enter scores'!W$17,"")</f>
        <v/>
      </c>
      <c r="S97" s="152" t="str">
        <f>IF('2. Enter scores'!X108&lt;&gt;"",'2. Enter scores'!X108/'2. Enter scores'!X$17,"")</f>
        <v/>
      </c>
      <c r="T97" s="152" t="str">
        <f>IF('2. Enter scores'!Y108&lt;&gt;"",'2. Enter scores'!Y108/'2. Enter scores'!Y$17,"")</f>
        <v/>
      </c>
      <c r="U97" s="152" t="str">
        <f>IF('2. Enter scores'!Z108&lt;&gt;"",'2. Enter scores'!Z108/'2. Enter scores'!Z$17,"")</f>
        <v/>
      </c>
      <c r="V97" s="152" t="str">
        <f>IF('2. Enter scores'!AA108&lt;&gt;"",'2. Enter scores'!AA108/'2. Enter scores'!AA$17,"")</f>
        <v/>
      </c>
      <c r="W97" s="152" t="str">
        <f>IF('2. Enter scores'!AB108&lt;&gt;"",'2. Enter scores'!AB108/'2. Enter scores'!AB$17,"")</f>
        <v/>
      </c>
      <c r="X97" s="152" t="str">
        <f>IF('2. Enter scores'!AC108&lt;&gt;"",'2. Enter scores'!AC108/'2. Enter scores'!AC$17,"")</f>
        <v/>
      </c>
      <c r="Y97" s="152" t="str">
        <f>IF('2. Enter scores'!AD108&lt;&gt;"",'2. Enter scores'!AD108/'2. Enter scores'!AD$17,"")</f>
        <v/>
      </c>
      <c r="Z97" s="152" t="str">
        <f>IF('2. Enter scores'!AE108&lt;&gt;"",'2. Enter scores'!AE108/'2. Enter scores'!AE$17,"")</f>
        <v/>
      </c>
      <c r="AA97" s="108">
        <v>1000</v>
      </c>
    </row>
    <row r="98" spans="1:27" x14ac:dyDescent="0.35">
      <c r="A98" s="151" t="s">
        <v>137</v>
      </c>
      <c r="B98" s="152" t="str">
        <f>IF('2. Enter scores'!G109&lt;&gt;"",'2. Enter scores'!G109/'2. Enter scores'!G$17,"")</f>
        <v/>
      </c>
      <c r="C98" s="152" t="str">
        <f>IF('2. Enter scores'!H109&lt;&gt;"",'2. Enter scores'!H109/'2. Enter scores'!H$17,"")</f>
        <v/>
      </c>
      <c r="D98" s="152" t="str">
        <f>IF('2. Enter scores'!I109&lt;&gt;"",'2. Enter scores'!I109/'2. Enter scores'!I$17,"")</f>
        <v/>
      </c>
      <c r="E98" s="152" t="str">
        <f>IF('2. Enter scores'!J109&lt;&gt;"",'2. Enter scores'!J109/'2. Enter scores'!J$17,"")</f>
        <v/>
      </c>
      <c r="F98" s="152" t="str">
        <f>IF('2. Enter scores'!K109&lt;&gt;"",'2. Enter scores'!K109/'2. Enter scores'!K$17,"")</f>
        <v/>
      </c>
      <c r="G98" s="152" t="str">
        <f>IF('2. Enter scores'!L109&lt;&gt;"",'2. Enter scores'!L109/'2. Enter scores'!L$17,"")</f>
        <v/>
      </c>
      <c r="H98" s="152" t="str">
        <f>IF('2. Enter scores'!M109&lt;&gt;"",'2. Enter scores'!M109/'2. Enter scores'!M$17,"")</f>
        <v/>
      </c>
      <c r="I98" s="152" t="str">
        <f>IF('2. Enter scores'!N109&lt;&gt;"",'2. Enter scores'!N109/'2. Enter scores'!N$17,"")</f>
        <v/>
      </c>
      <c r="J98" s="152" t="str">
        <f>IF('2. Enter scores'!O109&lt;&gt;"",'2. Enter scores'!O109/'2. Enter scores'!O$17,"")</f>
        <v/>
      </c>
      <c r="K98" s="152" t="str">
        <f>IF('2. Enter scores'!P109&lt;&gt;"",'2. Enter scores'!P109/'2. Enter scores'!P$17,"")</f>
        <v/>
      </c>
      <c r="L98" s="152" t="str">
        <f>IF('2. Enter scores'!Q109&lt;&gt;"",'2. Enter scores'!Q109/'2. Enter scores'!Q$17,"")</f>
        <v/>
      </c>
      <c r="M98" s="152" t="str">
        <f>IF('2. Enter scores'!R109&lt;&gt;"",'2. Enter scores'!R109/'2. Enter scores'!R$17,"")</f>
        <v/>
      </c>
      <c r="N98" s="152" t="str">
        <f>IF('2. Enter scores'!S109&lt;&gt;"",'2. Enter scores'!S109/'2. Enter scores'!S$17,"")</f>
        <v/>
      </c>
      <c r="O98" s="152" t="str">
        <f>IF('2. Enter scores'!T109&lt;&gt;"",'2. Enter scores'!T109/'2. Enter scores'!T$17,"")</f>
        <v/>
      </c>
      <c r="P98" s="152" t="str">
        <f>IF('2. Enter scores'!U109&lt;&gt;"",'2. Enter scores'!U109/'2. Enter scores'!U$17,"")</f>
        <v/>
      </c>
      <c r="Q98" s="152" t="str">
        <f>IF('2. Enter scores'!V109&lt;&gt;"",'2. Enter scores'!V109/'2. Enter scores'!V$17,"")</f>
        <v/>
      </c>
      <c r="R98" s="152" t="str">
        <f>IF('2. Enter scores'!W109&lt;&gt;"",'2. Enter scores'!W109/'2. Enter scores'!W$17,"")</f>
        <v/>
      </c>
      <c r="S98" s="152" t="str">
        <f>IF('2. Enter scores'!X109&lt;&gt;"",'2. Enter scores'!X109/'2. Enter scores'!X$17,"")</f>
        <v/>
      </c>
      <c r="T98" s="152" t="str">
        <f>IF('2. Enter scores'!Y109&lt;&gt;"",'2. Enter scores'!Y109/'2. Enter scores'!Y$17,"")</f>
        <v/>
      </c>
      <c r="U98" s="152" t="str">
        <f>IF('2. Enter scores'!Z109&lt;&gt;"",'2. Enter scores'!Z109/'2. Enter scores'!Z$17,"")</f>
        <v/>
      </c>
      <c r="V98" s="152" t="str">
        <f>IF('2. Enter scores'!AA109&lt;&gt;"",'2. Enter scores'!AA109/'2. Enter scores'!AA$17,"")</f>
        <v/>
      </c>
      <c r="W98" s="152" t="str">
        <f>IF('2. Enter scores'!AB109&lt;&gt;"",'2. Enter scores'!AB109/'2. Enter scores'!AB$17,"")</f>
        <v/>
      </c>
      <c r="X98" s="152" t="str">
        <f>IF('2. Enter scores'!AC109&lt;&gt;"",'2. Enter scores'!AC109/'2. Enter scores'!AC$17,"")</f>
        <v/>
      </c>
      <c r="Y98" s="152" t="str">
        <f>IF('2. Enter scores'!AD109&lt;&gt;"",'2. Enter scores'!AD109/'2. Enter scores'!AD$17,"")</f>
        <v/>
      </c>
      <c r="Z98" s="152" t="str">
        <f>IF('2. Enter scores'!AE109&lt;&gt;"",'2. Enter scores'!AE109/'2. Enter scores'!AE$17,"")</f>
        <v/>
      </c>
      <c r="AA98" s="108">
        <v>1000</v>
      </c>
    </row>
    <row r="99" spans="1:27" x14ac:dyDescent="0.35">
      <c r="A99" s="151" t="s">
        <v>137</v>
      </c>
      <c r="B99" s="152" t="str">
        <f>IF('2. Enter scores'!G110&lt;&gt;"",'2. Enter scores'!G110/'2. Enter scores'!G$17,"")</f>
        <v/>
      </c>
      <c r="C99" s="152" t="str">
        <f>IF('2. Enter scores'!H110&lt;&gt;"",'2. Enter scores'!H110/'2. Enter scores'!H$17,"")</f>
        <v/>
      </c>
      <c r="D99" s="152" t="str">
        <f>IF('2. Enter scores'!I110&lt;&gt;"",'2. Enter scores'!I110/'2. Enter scores'!I$17,"")</f>
        <v/>
      </c>
      <c r="E99" s="152" t="str">
        <f>IF('2. Enter scores'!J110&lt;&gt;"",'2. Enter scores'!J110/'2. Enter scores'!J$17,"")</f>
        <v/>
      </c>
      <c r="F99" s="152" t="str">
        <f>IF('2. Enter scores'!K110&lt;&gt;"",'2. Enter scores'!K110/'2. Enter scores'!K$17,"")</f>
        <v/>
      </c>
      <c r="G99" s="152" t="str">
        <f>IF('2. Enter scores'!L110&lt;&gt;"",'2. Enter scores'!L110/'2. Enter scores'!L$17,"")</f>
        <v/>
      </c>
      <c r="H99" s="152" t="str">
        <f>IF('2. Enter scores'!M110&lt;&gt;"",'2. Enter scores'!M110/'2. Enter scores'!M$17,"")</f>
        <v/>
      </c>
      <c r="I99" s="152" t="str">
        <f>IF('2. Enter scores'!N110&lt;&gt;"",'2. Enter scores'!N110/'2. Enter scores'!N$17,"")</f>
        <v/>
      </c>
      <c r="J99" s="152" t="str">
        <f>IF('2. Enter scores'!O110&lt;&gt;"",'2. Enter scores'!O110/'2. Enter scores'!O$17,"")</f>
        <v/>
      </c>
      <c r="K99" s="152" t="str">
        <f>IF('2. Enter scores'!P110&lt;&gt;"",'2. Enter scores'!P110/'2. Enter scores'!P$17,"")</f>
        <v/>
      </c>
      <c r="L99" s="152" t="str">
        <f>IF('2. Enter scores'!Q110&lt;&gt;"",'2. Enter scores'!Q110/'2. Enter scores'!Q$17,"")</f>
        <v/>
      </c>
      <c r="M99" s="152" t="str">
        <f>IF('2. Enter scores'!R110&lt;&gt;"",'2. Enter scores'!R110/'2. Enter scores'!R$17,"")</f>
        <v/>
      </c>
      <c r="N99" s="152" t="str">
        <f>IF('2. Enter scores'!S110&lt;&gt;"",'2. Enter scores'!S110/'2. Enter scores'!S$17,"")</f>
        <v/>
      </c>
      <c r="O99" s="152" t="str">
        <f>IF('2. Enter scores'!T110&lt;&gt;"",'2. Enter scores'!T110/'2. Enter scores'!T$17,"")</f>
        <v/>
      </c>
      <c r="P99" s="152" t="str">
        <f>IF('2. Enter scores'!U110&lt;&gt;"",'2. Enter scores'!U110/'2. Enter scores'!U$17,"")</f>
        <v/>
      </c>
      <c r="Q99" s="152" t="str">
        <f>IF('2. Enter scores'!V110&lt;&gt;"",'2. Enter scores'!V110/'2. Enter scores'!V$17,"")</f>
        <v/>
      </c>
      <c r="R99" s="152" t="str">
        <f>IF('2. Enter scores'!W110&lt;&gt;"",'2. Enter scores'!W110/'2. Enter scores'!W$17,"")</f>
        <v/>
      </c>
      <c r="S99" s="152" t="str">
        <f>IF('2. Enter scores'!X110&lt;&gt;"",'2. Enter scores'!X110/'2. Enter scores'!X$17,"")</f>
        <v/>
      </c>
      <c r="T99" s="152" t="str">
        <f>IF('2. Enter scores'!Y110&lt;&gt;"",'2. Enter scores'!Y110/'2. Enter scores'!Y$17,"")</f>
        <v/>
      </c>
      <c r="U99" s="152" t="str">
        <f>IF('2. Enter scores'!Z110&lt;&gt;"",'2. Enter scores'!Z110/'2. Enter scores'!Z$17,"")</f>
        <v/>
      </c>
      <c r="V99" s="152" t="str">
        <f>IF('2. Enter scores'!AA110&lt;&gt;"",'2. Enter scores'!AA110/'2. Enter scores'!AA$17,"")</f>
        <v/>
      </c>
      <c r="W99" s="152" t="str">
        <f>IF('2. Enter scores'!AB110&lt;&gt;"",'2. Enter scores'!AB110/'2. Enter scores'!AB$17,"")</f>
        <v/>
      </c>
      <c r="X99" s="152" t="str">
        <f>IF('2. Enter scores'!AC110&lt;&gt;"",'2. Enter scores'!AC110/'2. Enter scores'!AC$17,"")</f>
        <v/>
      </c>
      <c r="Y99" s="152" t="str">
        <f>IF('2. Enter scores'!AD110&lt;&gt;"",'2. Enter scores'!AD110/'2. Enter scores'!AD$17,"")</f>
        <v/>
      </c>
      <c r="Z99" s="152" t="str">
        <f>IF('2. Enter scores'!AE110&lt;&gt;"",'2. Enter scores'!AE110/'2. Enter scores'!AE$17,"")</f>
        <v/>
      </c>
      <c r="AA99" s="108">
        <v>1000</v>
      </c>
    </row>
    <row r="100" spans="1:27" x14ac:dyDescent="0.35">
      <c r="A100" s="151" t="s">
        <v>137</v>
      </c>
      <c r="B100" s="152" t="str">
        <f>IF('2. Enter scores'!G111&lt;&gt;"",'2. Enter scores'!G111/'2. Enter scores'!G$17,"")</f>
        <v/>
      </c>
      <c r="C100" s="152" t="str">
        <f>IF('2. Enter scores'!H111&lt;&gt;"",'2. Enter scores'!H111/'2. Enter scores'!H$17,"")</f>
        <v/>
      </c>
      <c r="D100" s="152" t="str">
        <f>IF('2. Enter scores'!I111&lt;&gt;"",'2. Enter scores'!I111/'2. Enter scores'!I$17,"")</f>
        <v/>
      </c>
      <c r="E100" s="152" t="str">
        <f>IF('2. Enter scores'!J111&lt;&gt;"",'2. Enter scores'!J111/'2. Enter scores'!J$17,"")</f>
        <v/>
      </c>
      <c r="F100" s="152" t="str">
        <f>IF('2. Enter scores'!K111&lt;&gt;"",'2. Enter scores'!K111/'2. Enter scores'!K$17,"")</f>
        <v/>
      </c>
      <c r="G100" s="152" t="str">
        <f>IF('2. Enter scores'!L111&lt;&gt;"",'2. Enter scores'!L111/'2. Enter scores'!L$17,"")</f>
        <v/>
      </c>
      <c r="H100" s="152" t="str">
        <f>IF('2. Enter scores'!M111&lt;&gt;"",'2. Enter scores'!M111/'2. Enter scores'!M$17,"")</f>
        <v/>
      </c>
      <c r="I100" s="152" t="str">
        <f>IF('2. Enter scores'!N111&lt;&gt;"",'2. Enter scores'!N111/'2. Enter scores'!N$17,"")</f>
        <v/>
      </c>
      <c r="J100" s="152" t="str">
        <f>IF('2. Enter scores'!O111&lt;&gt;"",'2. Enter scores'!O111/'2. Enter scores'!O$17,"")</f>
        <v/>
      </c>
      <c r="K100" s="152" t="str">
        <f>IF('2. Enter scores'!P111&lt;&gt;"",'2. Enter scores'!P111/'2. Enter scores'!P$17,"")</f>
        <v/>
      </c>
      <c r="L100" s="152" t="str">
        <f>IF('2. Enter scores'!Q111&lt;&gt;"",'2. Enter scores'!Q111/'2. Enter scores'!Q$17,"")</f>
        <v/>
      </c>
      <c r="M100" s="152" t="str">
        <f>IF('2. Enter scores'!R111&lt;&gt;"",'2. Enter scores'!R111/'2. Enter scores'!R$17,"")</f>
        <v/>
      </c>
      <c r="N100" s="152" t="str">
        <f>IF('2. Enter scores'!S111&lt;&gt;"",'2. Enter scores'!S111/'2. Enter scores'!S$17,"")</f>
        <v/>
      </c>
      <c r="O100" s="152" t="str">
        <f>IF('2. Enter scores'!T111&lt;&gt;"",'2. Enter scores'!T111/'2. Enter scores'!T$17,"")</f>
        <v/>
      </c>
      <c r="P100" s="152" t="str">
        <f>IF('2. Enter scores'!U111&lt;&gt;"",'2. Enter scores'!U111/'2. Enter scores'!U$17,"")</f>
        <v/>
      </c>
      <c r="Q100" s="152" t="str">
        <f>IF('2. Enter scores'!V111&lt;&gt;"",'2. Enter scores'!V111/'2. Enter scores'!V$17,"")</f>
        <v/>
      </c>
      <c r="R100" s="152" t="str">
        <f>IF('2. Enter scores'!W111&lt;&gt;"",'2. Enter scores'!W111/'2. Enter scores'!W$17,"")</f>
        <v/>
      </c>
      <c r="S100" s="152" t="str">
        <f>IF('2. Enter scores'!X111&lt;&gt;"",'2. Enter scores'!X111/'2. Enter scores'!X$17,"")</f>
        <v/>
      </c>
      <c r="T100" s="152" t="str">
        <f>IF('2. Enter scores'!Y111&lt;&gt;"",'2. Enter scores'!Y111/'2. Enter scores'!Y$17,"")</f>
        <v/>
      </c>
      <c r="U100" s="152" t="str">
        <f>IF('2. Enter scores'!Z111&lt;&gt;"",'2. Enter scores'!Z111/'2. Enter scores'!Z$17,"")</f>
        <v/>
      </c>
      <c r="V100" s="152" t="str">
        <f>IF('2. Enter scores'!AA111&lt;&gt;"",'2. Enter scores'!AA111/'2. Enter scores'!AA$17,"")</f>
        <v/>
      </c>
      <c r="W100" s="152" t="str">
        <f>IF('2. Enter scores'!AB111&lt;&gt;"",'2. Enter scores'!AB111/'2. Enter scores'!AB$17,"")</f>
        <v/>
      </c>
      <c r="X100" s="152" t="str">
        <f>IF('2. Enter scores'!AC111&lt;&gt;"",'2. Enter scores'!AC111/'2. Enter scores'!AC$17,"")</f>
        <v/>
      </c>
      <c r="Y100" s="152" t="str">
        <f>IF('2. Enter scores'!AD111&lt;&gt;"",'2. Enter scores'!AD111/'2. Enter scores'!AD$17,"")</f>
        <v/>
      </c>
      <c r="Z100" s="152" t="str">
        <f>IF('2. Enter scores'!AE111&lt;&gt;"",'2. Enter scores'!AE111/'2. Enter scores'!AE$17,"")</f>
        <v/>
      </c>
      <c r="AA100" s="108">
        <v>1000</v>
      </c>
    </row>
    <row r="101" spans="1:27" x14ac:dyDescent="0.35">
      <c r="A101" s="151" t="s">
        <v>137</v>
      </c>
      <c r="B101" s="152" t="str">
        <f>IF('2. Enter scores'!G112&lt;&gt;"",'2. Enter scores'!G112/'2. Enter scores'!G$17,"")</f>
        <v/>
      </c>
      <c r="C101" s="152" t="str">
        <f>IF('2. Enter scores'!H112&lt;&gt;"",'2. Enter scores'!H112/'2. Enter scores'!H$17,"")</f>
        <v/>
      </c>
      <c r="D101" s="152" t="str">
        <f>IF('2. Enter scores'!I112&lt;&gt;"",'2. Enter scores'!I112/'2. Enter scores'!I$17,"")</f>
        <v/>
      </c>
      <c r="E101" s="152" t="str">
        <f>IF('2. Enter scores'!J112&lt;&gt;"",'2. Enter scores'!J112/'2. Enter scores'!J$17,"")</f>
        <v/>
      </c>
      <c r="F101" s="152" t="str">
        <f>IF('2. Enter scores'!K112&lt;&gt;"",'2. Enter scores'!K112/'2. Enter scores'!K$17,"")</f>
        <v/>
      </c>
      <c r="G101" s="152" t="str">
        <f>IF('2. Enter scores'!L112&lt;&gt;"",'2. Enter scores'!L112/'2. Enter scores'!L$17,"")</f>
        <v/>
      </c>
      <c r="H101" s="152" t="str">
        <f>IF('2. Enter scores'!M112&lt;&gt;"",'2. Enter scores'!M112/'2. Enter scores'!M$17,"")</f>
        <v/>
      </c>
      <c r="I101" s="152" t="str">
        <f>IF('2. Enter scores'!N112&lt;&gt;"",'2. Enter scores'!N112/'2. Enter scores'!N$17,"")</f>
        <v/>
      </c>
      <c r="J101" s="152" t="str">
        <f>IF('2. Enter scores'!O112&lt;&gt;"",'2. Enter scores'!O112/'2. Enter scores'!O$17,"")</f>
        <v/>
      </c>
      <c r="K101" s="152" t="str">
        <f>IF('2. Enter scores'!P112&lt;&gt;"",'2. Enter scores'!P112/'2. Enter scores'!P$17,"")</f>
        <v/>
      </c>
      <c r="L101" s="152" t="str">
        <f>IF('2. Enter scores'!Q112&lt;&gt;"",'2. Enter scores'!Q112/'2. Enter scores'!Q$17,"")</f>
        <v/>
      </c>
      <c r="M101" s="152" t="str">
        <f>IF('2. Enter scores'!R112&lt;&gt;"",'2. Enter scores'!R112/'2. Enter scores'!R$17,"")</f>
        <v/>
      </c>
      <c r="N101" s="152" t="str">
        <f>IF('2. Enter scores'!S112&lt;&gt;"",'2. Enter scores'!S112/'2. Enter scores'!S$17,"")</f>
        <v/>
      </c>
      <c r="O101" s="152" t="str">
        <f>IF('2. Enter scores'!T112&lt;&gt;"",'2. Enter scores'!T112/'2. Enter scores'!T$17,"")</f>
        <v/>
      </c>
      <c r="P101" s="152" t="str">
        <f>IF('2. Enter scores'!U112&lt;&gt;"",'2. Enter scores'!U112/'2. Enter scores'!U$17,"")</f>
        <v/>
      </c>
      <c r="Q101" s="152" t="str">
        <f>IF('2. Enter scores'!V112&lt;&gt;"",'2. Enter scores'!V112/'2. Enter scores'!V$17,"")</f>
        <v/>
      </c>
      <c r="R101" s="152" t="str">
        <f>IF('2. Enter scores'!W112&lt;&gt;"",'2. Enter scores'!W112/'2. Enter scores'!W$17,"")</f>
        <v/>
      </c>
      <c r="S101" s="152" t="str">
        <f>IF('2. Enter scores'!X112&lt;&gt;"",'2. Enter scores'!X112/'2. Enter scores'!X$17,"")</f>
        <v/>
      </c>
      <c r="T101" s="152" t="str">
        <f>IF('2. Enter scores'!Y112&lt;&gt;"",'2. Enter scores'!Y112/'2. Enter scores'!Y$17,"")</f>
        <v/>
      </c>
      <c r="U101" s="152" t="str">
        <f>IF('2. Enter scores'!Z112&lt;&gt;"",'2. Enter scores'!Z112/'2. Enter scores'!Z$17,"")</f>
        <v/>
      </c>
      <c r="V101" s="152" t="str">
        <f>IF('2. Enter scores'!AA112&lt;&gt;"",'2. Enter scores'!AA112/'2. Enter scores'!AA$17,"")</f>
        <v/>
      </c>
      <c r="W101" s="152" t="str">
        <f>IF('2. Enter scores'!AB112&lt;&gt;"",'2. Enter scores'!AB112/'2. Enter scores'!AB$17,"")</f>
        <v/>
      </c>
      <c r="X101" s="152" t="str">
        <f>IF('2. Enter scores'!AC112&lt;&gt;"",'2. Enter scores'!AC112/'2. Enter scores'!AC$17,"")</f>
        <v/>
      </c>
      <c r="Y101" s="152" t="str">
        <f>IF('2. Enter scores'!AD112&lt;&gt;"",'2. Enter scores'!AD112/'2. Enter scores'!AD$17,"")</f>
        <v/>
      </c>
      <c r="Z101" s="152" t="str">
        <f>IF('2. Enter scores'!AE112&lt;&gt;"",'2. Enter scores'!AE112/'2. Enter scores'!AE$17,"")</f>
        <v/>
      </c>
      <c r="AA101" s="108">
        <v>1000</v>
      </c>
    </row>
    <row r="102" spans="1:27" x14ac:dyDescent="0.35">
      <c r="A102" s="151" t="s">
        <v>137</v>
      </c>
      <c r="B102" s="152" t="str">
        <f>IF('2. Enter scores'!G113&lt;&gt;"",'2. Enter scores'!G113/'2. Enter scores'!G$17,"")</f>
        <v/>
      </c>
      <c r="C102" s="152" t="str">
        <f>IF('2. Enter scores'!H113&lt;&gt;"",'2. Enter scores'!H113/'2. Enter scores'!H$17,"")</f>
        <v/>
      </c>
      <c r="D102" s="152" t="str">
        <f>IF('2. Enter scores'!I113&lt;&gt;"",'2. Enter scores'!I113/'2. Enter scores'!I$17,"")</f>
        <v/>
      </c>
      <c r="E102" s="152" t="str">
        <f>IF('2. Enter scores'!J113&lt;&gt;"",'2. Enter scores'!J113/'2. Enter scores'!J$17,"")</f>
        <v/>
      </c>
      <c r="F102" s="152" t="str">
        <f>IF('2. Enter scores'!K113&lt;&gt;"",'2. Enter scores'!K113/'2. Enter scores'!K$17,"")</f>
        <v/>
      </c>
      <c r="G102" s="152" t="str">
        <f>IF('2. Enter scores'!L113&lt;&gt;"",'2. Enter scores'!L113/'2. Enter scores'!L$17,"")</f>
        <v/>
      </c>
      <c r="H102" s="152" t="str">
        <f>IF('2. Enter scores'!M113&lt;&gt;"",'2. Enter scores'!M113/'2. Enter scores'!M$17,"")</f>
        <v/>
      </c>
      <c r="I102" s="152" t="str">
        <f>IF('2. Enter scores'!N113&lt;&gt;"",'2. Enter scores'!N113/'2. Enter scores'!N$17,"")</f>
        <v/>
      </c>
      <c r="J102" s="152" t="str">
        <f>IF('2. Enter scores'!O113&lt;&gt;"",'2. Enter scores'!O113/'2. Enter scores'!O$17,"")</f>
        <v/>
      </c>
      <c r="K102" s="152" t="str">
        <f>IF('2. Enter scores'!P113&lt;&gt;"",'2. Enter scores'!P113/'2. Enter scores'!P$17,"")</f>
        <v/>
      </c>
      <c r="L102" s="152" t="str">
        <f>IF('2. Enter scores'!Q113&lt;&gt;"",'2. Enter scores'!Q113/'2. Enter scores'!Q$17,"")</f>
        <v/>
      </c>
      <c r="M102" s="152" t="str">
        <f>IF('2. Enter scores'!R113&lt;&gt;"",'2. Enter scores'!R113/'2. Enter scores'!R$17,"")</f>
        <v/>
      </c>
      <c r="N102" s="152" t="str">
        <f>IF('2. Enter scores'!S113&lt;&gt;"",'2. Enter scores'!S113/'2. Enter scores'!S$17,"")</f>
        <v/>
      </c>
      <c r="O102" s="152" t="str">
        <f>IF('2. Enter scores'!T113&lt;&gt;"",'2. Enter scores'!T113/'2. Enter scores'!T$17,"")</f>
        <v/>
      </c>
      <c r="P102" s="152" t="str">
        <f>IF('2. Enter scores'!U113&lt;&gt;"",'2. Enter scores'!U113/'2. Enter scores'!U$17,"")</f>
        <v/>
      </c>
      <c r="Q102" s="152" t="str">
        <f>IF('2. Enter scores'!V113&lt;&gt;"",'2. Enter scores'!V113/'2. Enter scores'!V$17,"")</f>
        <v/>
      </c>
      <c r="R102" s="152" t="str">
        <f>IF('2. Enter scores'!W113&lt;&gt;"",'2. Enter scores'!W113/'2. Enter scores'!W$17,"")</f>
        <v/>
      </c>
      <c r="S102" s="152" t="str">
        <f>IF('2. Enter scores'!X113&lt;&gt;"",'2. Enter scores'!X113/'2. Enter scores'!X$17,"")</f>
        <v/>
      </c>
      <c r="T102" s="152" t="str">
        <f>IF('2. Enter scores'!Y113&lt;&gt;"",'2. Enter scores'!Y113/'2. Enter scores'!Y$17,"")</f>
        <v/>
      </c>
      <c r="U102" s="152" t="str">
        <f>IF('2. Enter scores'!Z113&lt;&gt;"",'2. Enter scores'!Z113/'2. Enter scores'!Z$17,"")</f>
        <v/>
      </c>
      <c r="V102" s="152" t="str">
        <f>IF('2. Enter scores'!AA113&lt;&gt;"",'2. Enter scores'!AA113/'2. Enter scores'!AA$17,"")</f>
        <v/>
      </c>
      <c r="W102" s="152" t="str">
        <f>IF('2. Enter scores'!AB113&lt;&gt;"",'2. Enter scores'!AB113/'2. Enter scores'!AB$17,"")</f>
        <v/>
      </c>
      <c r="X102" s="152" t="str">
        <f>IF('2. Enter scores'!AC113&lt;&gt;"",'2. Enter scores'!AC113/'2. Enter scores'!AC$17,"")</f>
        <v/>
      </c>
      <c r="Y102" s="152" t="str">
        <f>IF('2. Enter scores'!AD113&lt;&gt;"",'2. Enter scores'!AD113/'2. Enter scores'!AD$17,"")</f>
        <v/>
      </c>
      <c r="Z102" s="152" t="str">
        <f>IF('2. Enter scores'!AE113&lt;&gt;"",'2. Enter scores'!AE113/'2. Enter scores'!AE$17,"")</f>
        <v/>
      </c>
      <c r="AA102" s="108">
        <v>1000</v>
      </c>
    </row>
    <row r="103" spans="1:27" x14ac:dyDescent="0.35">
      <c r="A103" s="151" t="s">
        <v>137</v>
      </c>
      <c r="B103" s="152" t="str">
        <f>IF('2. Enter scores'!G114&lt;&gt;"",'2. Enter scores'!G114/'2. Enter scores'!G$17,"")</f>
        <v/>
      </c>
      <c r="C103" s="152" t="str">
        <f>IF('2. Enter scores'!H114&lt;&gt;"",'2. Enter scores'!H114/'2. Enter scores'!H$17,"")</f>
        <v/>
      </c>
      <c r="D103" s="152" t="str">
        <f>IF('2. Enter scores'!I114&lt;&gt;"",'2. Enter scores'!I114/'2. Enter scores'!I$17,"")</f>
        <v/>
      </c>
      <c r="E103" s="152" t="str">
        <f>IF('2. Enter scores'!J114&lt;&gt;"",'2. Enter scores'!J114/'2. Enter scores'!J$17,"")</f>
        <v/>
      </c>
      <c r="F103" s="152" t="str">
        <f>IF('2. Enter scores'!K114&lt;&gt;"",'2. Enter scores'!K114/'2. Enter scores'!K$17,"")</f>
        <v/>
      </c>
      <c r="G103" s="152" t="str">
        <f>IF('2. Enter scores'!L114&lt;&gt;"",'2. Enter scores'!L114/'2. Enter scores'!L$17,"")</f>
        <v/>
      </c>
      <c r="H103" s="152" t="str">
        <f>IF('2. Enter scores'!M114&lt;&gt;"",'2. Enter scores'!M114/'2. Enter scores'!M$17,"")</f>
        <v/>
      </c>
      <c r="I103" s="152" t="str">
        <f>IF('2. Enter scores'!N114&lt;&gt;"",'2. Enter scores'!N114/'2. Enter scores'!N$17,"")</f>
        <v/>
      </c>
      <c r="J103" s="152" t="str">
        <f>IF('2. Enter scores'!O114&lt;&gt;"",'2. Enter scores'!O114/'2. Enter scores'!O$17,"")</f>
        <v/>
      </c>
      <c r="K103" s="152" t="str">
        <f>IF('2. Enter scores'!P114&lt;&gt;"",'2. Enter scores'!P114/'2. Enter scores'!P$17,"")</f>
        <v/>
      </c>
      <c r="L103" s="152" t="str">
        <f>IF('2. Enter scores'!Q114&lt;&gt;"",'2. Enter scores'!Q114/'2. Enter scores'!Q$17,"")</f>
        <v/>
      </c>
      <c r="M103" s="152" t="str">
        <f>IF('2. Enter scores'!R114&lt;&gt;"",'2. Enter scores'!R114/'2. Enter scores'!R$17,"")</f>
        <v/>
      </c>
      <c r="N103" s="152" t="str">
        <f>IF('2. Enter scores'!S114&lt;&gt;"",'2. Enter scores'!S114/'2. Enter scores'!S$17,"")</f>
        <v/>
      </c>
      <c r="O103" s="152" t="str">
        <f>IF('2. Enter scores'!T114&lt;&gt;"",'2. Enter scores'!T114/'2. Enter scores'!T$17,"")</f>
        <v/>
      </c>
      <c r="P103" s="152" t="str">
        <f>IF('2. Enter scores'!U114&lt;&gt;"",'2. Enter scores'!U114/'2. Enter scores'!U$17,"")</f>
        <v/>
      </c>
      <c r="Q103" s="152" t="str">
        <f>IF('2. Enter scores'!V114&lt;&gt;"",'2. Enter scores'!V114/'2. Enter scores'!V$17,"")</f>
        <v/>
      </c>
      <c r="R103" s="152" t="str">
        <f>IF('2. Enter scores'!W114&lt;&gt;"",'2. Enter scores'!W114/'2. Enter scores'!W$17,"")</f>
        <v/>
      </c>
      <c r="S103" s="152" t="str">
        <f>IF('2. Enter scores'!X114&lt;&gt;"",'2. Enter scores'!X114/'2. Enter scores'!X$17,"")</f>
        <v/>
      </c>
      <c r="T103" s="152" t="str">
        <f>IF('2. Enter scores'!Y114&lt;&gt;"",'2. Enter scores'!Y114/'2. Enter scores'!Y$17,"")</f>
        <v/>
      </c>
      <c r="U103" s="152" t="str">
        <f>IF('2. Enter scores'!Z114&lt;&gt;"",'2. Enter scores'!Z114/'2. Enter scores'!Z$17,"")</f>
        <v/>
      </c>
      <c r="V103" s="152" t="str">
        <f>IF('2. Enter scores'!AA114&lt;&gt;"",'2. Enter scores'!AA114/'2. Enter scores'!AA$17,"")</f>
        <v/>
      </c>
      <c r="W103" s="152" t="str">
        <f>IF('2. Enter scores'!AB114&lt;&gt;"",'2. Enter scores'!AB114/'2. Enter scores'!AB$17,"")</f>
        <v/>
      </c>
      <c r="X103" s="152" t="str">
        <f>IF('2. Enter scores'!AC114&lt;&gt;"",'2. Enter scores'!AC114/'2. Enter scores'!AC$17,"")</f>
        <v/>
      </c>
      <c r="Y103" s="152" t="str">
        <f>IF('2. Enter scores'!AD114&lt;&gt;"",'2. Enter scores'!AD114/'2. Enter scores'!AD$17,"")</f>
        <v/>
      </c>
      <c r="Z103" s="152" t="str">
        <f>IF('2. Enter scores'!AE114&lt;&gt;"",'2. Enter scores'!AE114/'2. Enter scores'!AE$17,"")</f>
        <v/>
      </c>
      <c r="AA103" s="108">
        <v>1000</v>
      </c>
    </row>
    <row r="104" spans="1:27" x14ac:dyDescent="0.35">
      <c r="A104" s="151" t="s">
        <v>137</v>
      </c>
      <c r="B104" s="152" t="str">
        <f>IF('2. Enter scores'!G115&lt;&gt;"",'2. Enter scores'!G115/'2. Enter scores'!G$17,"")</f>
        <v/>
      </c>
      <c r="C104" s="152" t="str">
        <f>IF('2. Enter scores'!H115&lt;&gt;"",'2. Enter scores'!H115/'2. Enter scores'!H$17,"")</f>
        <v/>
      </c>
      <c r="D104" s="152" t="str">
        <f>IF('2. Enter scores'!I115&lt;&gt;"",'2. Enter scores'!I115/'2. Enter scores'!I$17,"")</f>
        <v/>
      </c>
      <c r="E104" s="152" t="str">
        <f>IF('2. Enter scores'!J115&lt;&gt;"",'2. Enter scores'!J115/'2. Enter scores'!J$17,"")</f>
        <v/>
      </c>
      <c r="F104" s="152" t="str">
        <f>IF('2. Enter scores'!K115&lt;&gt;"",'2. Enter scores'!K115/'2. Enter scores'!K$17,"")</f>
        <v/>
      </c>
      <c r="G104" s="152" t="str">
        <f>IF('2. Enter scores'!L115&lt;&gt;"",'2. Enter scores'!L115/'2. Enter scores'!L$17,"")</f>
        <v/>
      </c>
      <c r="H104" s="152" t="str">
        <f>IF('2. Enter scores'!M115&lt;&gt;"",'2. Enter scores'!M115/'2. Enter scores'!M$17,"")</f>
        <v/>
      </c>
      <c r="I104" s="152" t="str">
        <f>IF('2. Enter scores'!N115&lt;&gt;"",'2. Enter scores'!N115/'2. Enter scores'!N$17,"")</f>
        <v/>
      </c>
      <c r="J104" s="152" t="str">
        <f>IF('2. Enter scores'!O115&lt;&gt;"",'2. Enter scores'!O115/'2. Enter scores'!O$17,"")</f>
        <v/>
      </c>
      <c r="K104" s="152" t="str">
        <f>IF('2. Enter scores'!P115&lt;&gt;"",'2. Enter scores'!P115/'2. Enter scores'!P$17,"")</f>
        <v/>
      </c>
      <c r="L104" s="152" t="str">
        <f>IF('2. Enter scores'!Q115&lt;&gt;"",'2. Enter scores'!Q115/'2. Enter scores'!Q$17,"")</f>
        <v/>
      </c>
      <c r="M104" s="152" t="str">
        <f>IF('2. Enter scores'!R115&lt;&gt;"",'2. Enter scores'!R115/'2. Enter scores'!R$17,"")</f>
        <v/>
      </c>
      <c r="N104" s="152" t="str">
        <f>IF('2. Enter scores'!S115&lt;&gt;"",'2. Enter scores'!S115/'2. Enter scores'!S$17,"")</f>
        <v/>
      </c>
      <c r="O104" s="152" t="str">
        <f>IF('2. Enter scores'!T115&lt;&gt;"",'2. Enter scores'!T115/'2. Enter scores'!T$17,"")</f>
        <v/>
      </c>
      <c r="P104" s="152" t="str">
        <f>IF('2. Enter scores'!U115&lt;&gt;"",'2. Enter scores'!U115/'2. Enter scores'!U$17,"")</f>
        <v/>
      </c>
      <c r="Q104" s="152" t="str">
        <f>IF('2. Enter scores'!V115&lt;&gt;"",'2. Enter scores'!V115/'2. Enter scores'!V$17,"")</f>
        <v/>
      </c>
      <c r="R104" s="152" t="str">
        <f>IF('2. Enter scores'!W115&lt;&gt;"",'2. Enter scores'!W115/'2. Enter scores'!W$17,"")</f>
        <v/>
      </c>
      <c r="S104" s="152" t="str">
        <f>IF('2. Enter scores'!X115&lt;&gt;"",'2. Enter scores'!X115/'2. Enter scores'!X$17,"")</f>
        <v/>
      </c>
      <c r="T104" s="152" t="str">
        <f>IF('2. Enter scores'!Y115&lt;&gt;"",'2. Enter scores'!Y115/'2. Enter scores'!Y$17,"")</f>
        <v/>
      </c>
      <c r="U104" s="152" t="str">
        <f>IF('2. Enter scores'!Z115&lt;&gt;"",'2. Enter scores'!Z115/'2. Enter scores'!Z$17,"")</f>
        <v/>
      </c>
      <c r="V104" s="152" t="str">
        <f>IF('2. Enter scores'!AA115&lt;&gt;"",'2. Enter scores'!AA115/'2. Enter scores'!AA$17,"")</f>
        <v/>
      </c>
      <c r="W104" s="152" t="str">
        <f>IF('2. Enter scores'!AB115&lt;&gt;"",'2. Enter scores'!AB115/'2. Enter scores'!AB$17,"")</f>
        <v/>
      </c>
      <c r="X104" s="152" t="str">
        <f>IF('2. Enter scores'!AC115&lt;&gt;"",'2. Enter scores'!AC115/'2. Enter scores'!AC$17,"")</f>
        <v/>
      </c>
      <c r="Y104" s="152" t="str">
        <f>IF('2. Enter scores'!AD115&lt;&gt;"",'2. Enter scores'!AD115/'2. Enter scores'!AD$17,"")</f>
        <v/>
      </c>
      <c r="Z104" s="152" t="str">
        <f>IF('2. Enter scores'!AE115&lt;&gt;"",'2. Enter scores'!AE115/'2. Enter scores'!AE$17,"")</f>
        <v/>
      </c>
      <c r="AA104" s="108">
        <v>1000</v>
      </c>
    </row>
    <row r="105" spans="1:27" x14ac:dyDescent="0.35">
      <c r="A105" s="151" t="s">
        <v>137</v>
      </c>
      <c r="B105" s="152" t="str">
        <f>IF('2. Enter scores'!G116&lt;&gt;"",'2. Enter scores'!G116/'2. Enter scores'!G$17,"")</f>
        <v/>
      </c>
      <c r="C105" s="152" t="str">
        <f>IF('2. Enter scores'!H116&lt;&gt;"",'2. Enter scores'!H116/'2. Enter scores'!H$17,"")</f>
        <v/>
      </c>
      <c r="D105" s="152" t="str">
        <f>IF('2. Enter scores'!I116&lt;&gt;"",'2. Enter scores'!I116/'2. Enter scores'!I$17,"")</f>
        <v/>
      </c>
      <c r="E105" s="152" t="str">
        <f>IF('2. Enter scores'!J116&lt;&gt;"",'2. Enter scores'!J116/'2. Enter scores'!J$17,"")</f>
        <v/>
      </c>
      <c r="F105" s="152" t="str">
        <f>IF('2. Enter scores'!K116&lt;&gt;"",'2. Enter scores'!K116/'2. Enter scores'!K$17,"")</f>
        <v/>
      </c>
      <c r="G105" s="152" t="str">
        <f>IF('2. Enter scores'!L116&lt;&gt;"",'2. Enter scores'!L116/'2. Enter scores'!L$17,"")</f>
        <v/>
      </c>
      <c r="H105" s="152" t="str">
        <f>IF('2. Enter scores'!M116&lt;&gt;"",'2. Enter scores'!M116/'2. Enter scores'!M$17,"")</f>
        <v/>
      </c>
      <c r="I105" s="152" t="str">
        <f>IF('2. Enter scores'!N116&lt;&gt;"",'2. Enter scores'!N116/'2. Enter scores'!N$17,"")</f>
        <v/>
      </c>
      <c r="J105" s="152" t="str">
        <f>IF('2. Enter scores'!O116&lt;&gt;"",'2. Enter scores'!O116/'2. Enter scores'!O$17,"")</f>
        <v/>
      </c>
      <c r="K105" s="152" t="str">
        <f>IF('2. Enter scores'!P116&lt;&gt;"",'2. Enter scores'!P116/'2. Enter scores'!P$17,"")</f>
        <v/>
      </c>
      <c r="L105" s="152" t="str">
        <f>IF('2. Enter scores'!Q116&lt;&gt;"",'2. Enter scores'!Q116/'2. Enter scores'!Q$17,"")</f>
        <v/>
      </c>
      <c r="M105" s="152" t="str">
        <f>IF('2. Enter scores'!R116&lt;&gt;"",'2. Enter scores'!R116/'2. Enter scores'!R$17,"")</f>
        <v/>
      </c>
      <c r="N105" s="152" t="str">
        <f>IF('2. Enter scores'!S116&lt;&gt;"",'2. Enter scores'!S116/'2. Enter scores'!S$17,"")</f>
        <v/>
      </c>
      <c r="O105" s="152" t="str">
        <f>IF('2. Enter scores'!T116&lt;&gt;"",'2. Enter scores'!T116/'2. Enter scores'!T$17,"")</f>
        <v/>
      </c>
      <c r="P105" s="152" t="str">
        <f>IF('2. Enter scores'!U116&lt;&gt;"",'2. Enter scores'!U116/'2. Enter scores'!U$17,"")</f>
        <v/>
      </c>
      <c r="Q105" s="152" t="str">
        <f>IF('2. Enter scores'!V116&lt;&gt;"",'2. Enter scores'!V116/'2. Enter scores'!V$17,"")</f>
        <v/>
      </c>
      <c r="R105" s="152" t="str">
        <f>IF('2. Enter scores'!W116&lt;&gt;"",'2. Enter scores'!W116/'2. Enter scores'!W$17,"")</f>
        <v/>
      </c>
      <c r="S105" s="152" t="str">
        <f>IF('2. Enter scores'!X116&lt;&gt;"",'2. Enter scores'!X116/'2. Enter scores'!X$17,"")</f>
        <v/>
      </c>
      <c r="T105" s="152" t="str">
        <f>IF('2. Enter scores'!Y116&lt;&gt;"",'2. Enter scores'!Y116/'2. Enter scores'!Y$17,"")</f>
        <v/>
      </c>
      <c r="U105" s="152" t="str">
        <f>IF('2. Enter scores'!Z116&lt;&gt;"",'2. Enter scores'!Z116/'2. Enter scores'!Z$17,"")</f>
        <v/>
      </c>
      <c r="V105" s="152" t="str">
        <f>IF('2. Enter scores'!AA116&lt;&gt;"",'2. Enter scores'!AA116/'2. Enter scores'!AA$17,"")</f>
        <v/>
      </c>
      <c r="W105" s="152" t="str">
        <f>IF('2. Enter scores'!AB116&lt;&gt;"",'2. Enter scores'!AB116/'2. Enter scores'!AB$17,"")</f>
        <v/>
      </c>
      <c r="X105" s="152" t="str">
        <f>IF('2. Enter scores'!AC116&lt;&gt;"",'2. Enter scores'!AC116/'2. Enter scores'!AC$17,"")</f>
        <v/>
      </c>
      <c r="Y105" s="152" t="str">
        <f>IF('2. Enter scores'!AD116&lt;&gt;"",'2. Enter scores'!AD116/'2. Enter scores'!AD$17,"")</f>
        <v/>
      </c>
      <c r="Z105" s="152" t="str">
        <f>IF('2. Enter scores'!AE116&lt;&gt;"",'2. Enter scores'!AE116/'2. Enter scores'!AE$17,"")</f>
        <v/>
      </c>
      <c r="AA105" s="108">
        <v>1000</v>
      </c>
    </row>
    <row r="106" spans="1:27" x14ac:dyDescent="0.35">
      <c r="A106" s="151" t="s">
        <v>137</v>
      </c>
      <c r="B106" s="152" t="str">
        <f>IF('2. Enter scores'!G117&lt;&gt;"",'2. Enter scores'!G117/'2. Enter scores'!G$17,"")</f>
        <v/>
      </c>
      <c r="C106" s="152" t="str">
        <f>IF('2. Enter scores'!H117&lt;&gt;"",'2. Enter scores'!H117/'2. Enter scores'!H$17,"")</f>
        <v/>
      </c>
      <c r="D106" s="152" t="str">
        <f>IF('2. Enter scores'!I117&lt;&gt;"",'2. Enter scores'!I117/'2. Enter scores'!I$17,"")</f>
        <v/>
      </c>
      <c r="E106" s="152" t="str">
        <f>IF('2. Enter scores'!J117&lt;&gt;"",'2. Enter scores'!J117/'2. Enter scores'!J$17,"")</f>
        <v/>
      </c>
      <c r="F106" s="152" t="str">
        <f>IF('2. Enter scores'!K117&lt;&gt;"",'2. Enter scores'!K117/'2. Enter scores'!K$17,"")</f>
        <v/>
      </c>
      <c r="G106" s="152" t="str">
        <f>IF('2. Enter scores'!L117&lt;&gt;"",'2. Enter scores'!L117/'2. Enter scores'!L$17,"")</f>
        <v/>
      </c>
      <c r="H106" s="152" t="str">
        <f>IF('2. Enter scores'!M117&lt;&gt;"",'2. Enter scores'!M117/'2. Enter scores'!M$17,"")</f>
        <v/>
      </c>
      <c r="I106" s="152" t="str">
        <f>IF('2. Enter scores'!N117&lt;&gt;"",'2. Enter scores'!N117/'2. Enter scores'!N$17,"")</f>
        <v/>
      </c>
      <c r="J106" s="152" t="str">
        <f>IF('2. Enter scores'!O117&lt;&gt;"",'2. Enter scores'!O117/'2. Enter scores'!O$17,"")</f>
        <v/>
      </c>
      <c r="K106" s="152" t="str">
        <f>IF('2. Enter scores'!P117&lt;&gt;"",'2. Enter scores'!P117/'2. Enter scores'!P$17,"")</f>
        <v/>
      </c>
      <c r="L106" s="152" t="str">
        <f>IF('2. Enter scores'!Q117&lt;&gt;"",'2. Enter scores'!Q117/'2. Enter scores'!Q$17,"")</f>
        <v/>
      </c>
      <c r="M106" s="152" t="str">
        <f>IF('2. Enter scores'!R117&lt;&gt;"",'2. Enter scores'!R117/'2. Enter scores'!R$17,"")</f>
        <v/>
      </c>
      <c r="N106" s="152" t="str">
        <f>IF('2. Enter scores'!S117&lt;&gt;"",'2. Enter scores'!S117/'2. Enter scores'!S$17,"")</f>
        <v/>
      </c>
      <c r="O106" s="152" t="str">
        <f>IF('2. Enter scores'!T117&lt;&gt;"",'2. Enter scores'!T117/'2. Enter scores'!T$17,"")</f>
        <v/>
      </c>
      <c r="P106" s="152" t="str">
        <f>IF('2. Enter scores'!U117&lt;&gt;"",'2. Enter scores'!U117/'2. Enter scores'!U$17,"")</f>
        <v/>
      </c>
      <c r="Q106" s="152" t="str">
        <f>IF('2. Enter scores'!V117&lt;&gt;"",'2. Enter scores'!V117/'2. Enter scores'!V$17,"")</f>
        <v/>
      </c>
      <c r="R106" s="152" t="str">
        <f>IF('2. Enter scores'!W117&lt;&gt;"",'2. Enter scores'!W117/'2. Enter scores'!W$17,"")</f>
        <v/>
      </c>
      <c r="S106" s="152" t="str">
        <f>IF('2. Enter scores'!X117&lt;&gt;"",'2. Enter scores'!X117/'2. Enter scores'!X$17,"")</f>
        <v/>
      </c>
      <c r="T106" s="152" t="str">
        <f>IF('2. Enter scores'!Y117&lt;&gt;"",'2. Enter scores'!Y117/'2. Enter scores'!Y$17,"")</f>
        <v/>
      </c>
      <c r="U106" s="152" t="str">
        <f>IF('2. Enter scores'!Z117&lt;&gt;"",'2. Enter scores'!Z117/'2. Enter scores'!Z$17,"")</f>
        <v/>
      </c>
      <c r="V106" s="152" t="str">
        <f>IF('2. Enter scores'!AA117&lt;&gt;"",'2. Enter scores'!AA117/'2. Enter scores'!AA$17,"")</f>
        <v/>
      </c>
      <c r="W106" s="152" t="str">
        <f>IF('2. Enter scores'!AB117&lt;&gt;"",'2. Enter scores'!AB117/'2. Enter scores'!AB$17,"")</f>
        <v/>
      </c>
      <c r="X106" s="152" t="str">
        <f>IF('2. Enter scores'!AC117&lt;&gt;"",'2. Enter scores'!AC117/'2. Enter scores'!AC$17,"")</f>
        <v/>
      </c>
      <c r="Y106" s="152" t="str">
        <f>IF('2. Enter scores'!AD117&lt;&gt;"",'2. Enter scores'!AD117/'2. Enter scores'!AD$17,"")</f>
        <v/>
      </c>
      <c r="Z106" s="152" t="str">
        <f>IF('2. Enter scores'!AE117&lt;&gt;"",'2. Enter scores'!AE117/'2. Enter scores'!AE$17,"")</f>
        <v/>
      </c>
      <c r="AA106" s="108">
        <v>1000</v>
      </c>
    </row>
    <row r="107" spans="1:27" x14ac:dyDescent="0.35">
      <c r="A107" s="151" t="s">
        <v>137</v>
      </c>
      <c r="B107" s="152" t="str">
        <f>IF('2. Enter scores'!G118&lt;&gt;"",'2. Enter scores'!G118/'2. Enter scores'!G$17,"")</f>
        <v/>
      </c>
      <c r="C107" s="152" t="str">
        <f>IF('2. Enter scores'!H118&lt;&gt;"",'2. Enter scores'!H118/'2. Enter scores'!H$17,"")</f>
        <v/>
      </c>
      <c r="D107" s="152" t="str">
        <f>IF('2. Enter scores'!I118&lt;&gt;"",'2. Enter scores'!I118/'2. Enter scores'!I$17,"")</f>
        <v/>
      </c>
      <c r="E107" s="152" t="str">
        <f>IF('2. Enter scores'!J118&lt;&gt;"",'2. Enter scores'!J118/'2. Enter scores'!J$17,"")</f>
        <v/>
      </c>
      <c r="F107" s="152" t="str">
        <f>IF('2. Enter scores'!K118&lt;&gt;"",'2. Enter scores'!K118/'2. Enter scores'!K$17,"")</f>
        <v/>
      </c>
      <c r="G107" s="152" t="str">
        <f>IF('2. Enter scores'!L118&lt;&gt;"",'2. Enter scores'!L118/'2. Enter scores'!L$17,"")</f>
        <v/>
      </c>
      <c r="H107" s="152" t="str">
        <f>IF('2. Enter scores'!M118&lt;&gt;"",'2. Enter scores'!M118/'2. Enter scores'!M$17,"")</f>
        <v/>
      </c>
      <c r="I107" s="152" t="str">
        <f>IF('2. Enter scores'!N118&lt;&gt;"",'2. Enter scores'!N118/'2. Enter scores'!N$17,"")</f>
        <v/>
      </c>
      <c r="J107" s="152" t="str">
        <f>IF('2. Enter scores'!O118&lt;&gt;"",'2. Enter scores'!O118/'2. Enter scores'!O$17,"")</f>
        <v/>
      </c>
      <c r="K107" s="152" t="str">
        <f>IF('2. Enter scores'!P118&lt;&gt;"",'2. Enter scores'!P118/'2. Enter scores'!P$17,"")</f>
        <v/>
      </c>
      <c r="L107" s="152" t="str">
        <f>IF('2. Enter scores'!Q118&lt;&gt;"",'2. Enter scores'!Q118/'2. Enter scores'!Q$17,"")</f>
        <v/>
      </c>
      <c r="M107" s="152" t="str">
        <f>IF('2. Enter scores'!R118&lt;&gt;"",'2. Enter scores'!R118/'2. Enter scores'!R$17,"")</f>
        <v/>
      </c>
      <c r="N107" s="152" t="str">
        <f>IF('2. Enter scores'!S118&lt;&gt;"",'2. Enter scores'!S118/'2. Enter scores'!S$17,"")</f>
        <v/>
      </c>
      <c r="O107" s="152" t="str">
        <f>IF('2. Enter scores'!T118&lt;&gt;"",'2. Enter scores'!T118/'2. Enter scores'!T$17,"")</f>
        <v/>
      </c>
      <c r="P107" s="152" t="str">
        <f>IF('2. Enter scores'!U118&lt;&gt;"",'2. Enter scores'!U118/'2. Enter scores'!U$17,"")</f>
        <v/>
      </c>
      <c r="Q107" s="152" t="str">
        <f>IF('2. Enter scores'!V118&lt;&gt;"",'2. Enter scores'!V118/'2. Enter scores'!V$17,"")</f>
        <v/>
      </c>
      <c r="R107" s="152" t="str">
        <f>IF('2. Enter scores'!W118&lt;&gt;"",'2. Enter scores'!W118/'2. Enter scores'!W$17,"")</f>
        <v/>
      </c>
      <c r="S107" s="152" t="str">
        <f>IF('2. Enter scores'!X118&lt;&gt;"",'2. Enter scores'!X118/'2. Enter scores'!X$17,"")</f>
        <v/>
      </c>
      <c r="T107" s="152" t="str">
        <f>IF('2. Enter scores'!Y118&lt;&gt;"",'2. Enter scores'!Y118/'2. Enter scores'!Y$17,"")</f>
        <v/>
      </c>
      <c r="U107" s="152" t="str">
        <f>IF('2. Enter scores'!Z118&lt;&gt;"",'2. Enter scores'!Z118/'2. Enter scores'!Z$17,"")</f>
        <v/>
      </c>
      <c r="V107" s="152" t="str">
        <f>IF('2. Enter scores'!AA118&lt;&gt;"",'2. Enter scores'!AA118/'2. Enter scores'!AA$17,"")</f>
        <v/>
      </c>
      <c r="W107" s="152" t="str">
        <f>IF('2. Enter scores'!AB118&lt;&gt;"",'2. Enter scores'!AB118/'2. Enter scores'!AB$17,"")</f>
        <v/>
      </c>
      <c r="X107" s="152" t="str">
        <f>IF('2. Enter scores'!AC118&lt;&gt;"",'2. Enter scores'!AC118/'2. Enter scores'!AC$17,"")</f>
        <v/>
      </c>
      <c r="Y107" s="152" t="str">
        <f>IF('2. Enter scores'!AD118&lt;&gt;"",'2. Enter scores'!AD118/'2. Enter scores'!AD$17,"")</f>
        <v/>
      </c>
      <c r="Z107" s="152" t="str">
        <f>IF('2. Enter scores'!AE118&lt;&gt;"",'2. Enter scores'!AE118/'2. Enter scores'!AE$17,"")</f>
        <v/>
      </c>
      <c r="AA107" s="108">
        <v>1000</v>
      </c>
    </row>
    <row r="108" spans="1:27" x14ac:dyDescent="0.35">
      <c r="A108" s="151" t="s">
        <v>137</v>
      </c>
      <c r="B108" s="152" t="str">
        <f>IF('2. Enter scores'!G119&lt;&gt;"",'2. Enter scores'!G119/'2. Enter scores'!G$17,"")</f>
        <v/>
      </c>
      <c r="C108" s="152" t="str">
        <f>IF('2. Enter scores'!H119&lt;&gt;"",'2. Enter scores'!H119/'2. Enter scores'!H$17,"")</f>
        <v/>
      </c>
      <c r="D108" s="152" t="str">
        <f>IF('2. Enter scores'!I119&lt;&gt;"",'2. Enter scores'!I119/'2. Enter scores'!I$17,"")</f>
        <v/>
      </c>
      <c r="E108" s="152" t="str">
        <f>IF('2. Enter scores'!J119&lt;&gt;"",'2. Enter scores'!J119/'2. Enter scores'!J$17,"")</f>
        <v/>
      </c>
      <c r="F108" s="152" t="str">
        <f>IF('2. Enter scores'!K119&lt;&gt;"",'2. Enter scores'!K119/'2. Enter scores'!K$17,"")</f>
        <v/>
      </c>
      <c r="G108" s="152" t="str">
        <f>IF('2. Enter scores'!L119&lt;&gt;"",'2. Enter scores'!L119/'2. Enter scores'!L$17,"")</f>
        <v/>
      </c>
      <c r="H108" s="152" t="str">
        <f>IF('2. Enter scores'!M119&lt;&gt;"",'2. Enter scores'!M119/'2. Enter scores'!M$17,"")</f>
        <v/>
      </c>
      <c r="I108" s="152" t="str">
        <f>IF('2. Enter scores'!N119&lt;&gt;"",'2. Enter scores'!N119/'2. Enter scores'!N$17,"")</f>
        <v/>
      </c>
      <c r="J108" s="152" t="str">
        <f>IF('2. Enter scores'!O119&lt;&gt;"",'2. Enter scores'!O119/'2. Enter scores'!O$17,"")</f>
        <v/>
      </c>
      <c r="K108" s="152" t="str">
        <f>IF('2. Enter scores'!P119&lt;&gt;"",'2. Enter scores'!P119/'2. Enter scores'!P$17,"")</f>
        <v/>
      </c>
      <c r="L108" s="152" t="str">
        <f>IF('2. Enter scores'!Q119&lt;&gt;"",'2. Enter scores'!Q119/'2. Enter scores'!Q$17,"")</f>
        <v/>
      </c>
      <c r="M108" s="152" t="str">
        <f>IF('2. Enter scores'!R119&lt;&gt;"",'2. Enter scores'!R119/'2. Enter scores'!R$17,"")</f>
        <v/>
      </c>
      <c r="N108" s="152" t="str">
        <f>IF('2. Enter scores'!S119&lt;&gt;"",'2. Enter scores'!S119/'2. Enter scores'!S$17,"")</f>
        <v/>
      </c>
      <c r="O108" s="152" t="str">
        <f>IF('2. Enter scores'!T119&lt;&gt;"",'2. Enter scores'!T119/'2. Enter scores'!T$17,"")</f>
        <v/>
      </c>
      <c r="P108" s="152" t="str">
        <f>IF('2. Enter scores'!U119&lt;&gt;"",'2. Enter scores'!U119/'2. Enter scores'!U$17,"")</f>
        <v/>
      </c>
      <c r="Q108" s="152" t="str">
        <f>IF('2. Enter scores'!V119&lt;&gt;"",'2. Enter scores'!V119/'2. Enter scores'!V$17,"")</f>
        <v/>
      </c>
      <c r="R108" s="152" t="str">
        <f>IF('2. Enter scores'!W119&lt;&gt;"",'2. Enter scores'!W119/'2. Enter scores'!W$17,"")</f>
        <v/>
      </c>
      <c r="S108" s="152" t="str">
        <f>IF('2. Enter scores'!X119&lt;&gt;"",'2. Enter scores'!X119/'2. Enter scores'!X$17,"")</f>
        <v/>
      </c>
      <c r="T108" s="152" t="str">
        <f>IF('2. Enter scores'!Y119&lt;&gt;"",'2. Enter scores'!Y119/'2. Enter scores'!Y$17,"")</f>
        <v/>
      </c>
      <c r="U108" s="152" t="str">
        <f>IF('2. Enter scores'!Z119&lt;&gt;"",'2. Enter scores'!Z119/'2. Enter scores'!Z$17,"")</f>
        <v/>
      </c>
      <c r="V108" s="152" t="str">
        <f>IF('2. Enter scores'!AA119&lt;&gt;"",'2. Enter scores'!AA119/'2. Enter scores'!AA$17,"")</f>
        <v/>
      </c>
      <c r="W108" s="152" t="str">
        <f>IF('2. Enter scores'!AB119&lt;&gt;"",'2. Enter scores'!AB119/'2. Enter scores'!AB$17,"")</f>
        <v/>
      </c>
      <c r="X108" s="152" t="str">
        <f>IF('2. Enter scores'!AC119&lt;&gt;"",'2. Enter scores'!AC119/'2. Enter scores'!AC$17,"")</f>
        <v/>
      </c>
      <c r="Y108" s="152" t="str">
        <f>IF('2. Enter scores'!AD119&lt;&gt;"",'2. Enter scores'!AD119/'2. Enter scores'!AD$17,"")</f>
        <v/>
      </c>
      <c r="Z108" s="152" t="str">
        <f>IF('2. Enter scores'!AE119&lt;&gt;"",'2. Enter scores'!AE119/'2. Enter scores'!AE$17,"")</f>
        <v/>
      </c>
      <c r="AA108" s="108">
        <v>1000</v>
      </c>
    </row>
    <row r="109" spans="1:27" x14ac:dyDescent="0.35">
      <c r="A109" s="151" t="s">
        <v>137</v>
      </c>
      <c r="B109" s="152" t="str">
        <f>IF('2. Enter scores'!G120&lt;&gt;"",'2. Enter scores'!G120/'2. Enter scores'!G$17,"")</f>
        <v/>
      </c>
      <c r="C109" s="152" t="str">
        <f>IF('2. Enter scores'!H120&lt;&gt;"",'2. Enter scores'!H120/'2. Enter scores'!H$17,"")</f>
        <v/>
      </c>
      <c r="D109" s="152" t="str">
        <f>IF('2. Enter scores'!I120&lt;&gt;"",'2. Enter scores'!I120/'2. Enter scores'!I$17,"")</f>
        <v/>
      </c>
      <c r="E109" s="152" t="str">
        <f>IF('2. Enter scores'!J120&lt;&gt;"",'2. Enter scores'!J120/'2. Enter scores'!J$17,"")</f>
        <v/>
      </c>
      <c r="F109" s="152" t="str">
        <f>IF('2. Enter scores'!K120&lt;&gt;"",'2. Enter scores'!K120/'2. Enter scores'!K$17,"")</f>
        <v/>
      </c>
      <c r="G109" s="152" t="str">
        <f>IF('2. Enter scores'!L120&lt;&gt;"",'2. Enter scores'!L120/'2. Enter scores'!L$17,"")</f>
        <v/>
      </c>
      <c r="H109" s="152" t="str">
        <f>IF('2. Enter scores'!M120&lt;&gt;"",'2. Enter scores'!M120/'2. Enter scores'!M$17,"")</f>
        <v/>
      </c>
      <c r="I109" s="152" t="str">
        <f>IF('2. Enter scores'!N120&lt;&gt;"",'2. Enter scores'!N120/'2. Enter scores'!N$17,"")</f>
        <v/>
      </c>
      <c r="J109" s="152" t="str">
        <f>IF('2. Enter scores'!O120&lt;&gt;"",'2. Enter scores'!O120/'2. Enter scores'!O$17,"")</f>
        <v/>
      </c>
      <c r="K109" s="152" t="str">
        <f>IF('2. Enter scores'!P120&lt;&gt;"",'2. Enter scores'!P120/'2. Enter scores'!P$17,"")</f>
        <v/>
      </c>
      <c r="L109" s="152" t="str">
        <f>IF('2. Enter scores'!Q120&lt;&gt;"",'2. Enter scores'!Q120/'2. Enter scores'!Q$17,"")</f>
        <v/>
      </c>
      <c r="M109" s="152" t="str">
        <f>IF('2. Enter scores'!R120&lt;&gt;"",'2. Enter scores'!R120/'2. Enter scores'!R$17,"")</f>
        <v/>
      </c>
      <c r="N109" s="152" t="str">
        <f>IF('2. Enter scores'!S120&lt;&gt;"",'2. Enter scores'!S120/'2. Enter scores'!S$17,"")</f>
        <v/>
      </c>
      <c r="O109" s="152" t="str">
        <f>IF('2. Enter scores'!T120&lt;&gt;"",'2. Enter scores'!T120/'2. Enter scores'!T$17,"")</f>
        <v/>
      </c>
      <c r="P109" s="152" t="str">
        <f>IF('2. Enter scores'!U120&lt;&gt;"",'2. Enter scores'!U120/'2. Enter scores'!U$17,"")</f>
        <v/>
      </c>
      <c r="Q109" s="152" t="str">
        <f>IF('2. Enter scores'!V120&lt;&gt;"",'2. Enter scores'!V120/'2. Enter scores'!V$17,"")</f>
        <v/>
      </c>
      <c r="R109" s="152" t="str">
        <f>IF('2. Enter scores'!W120&lt;&gt;"",'2. Enter scores'!W120/'2. Enter scores'!W$17,"")</f>
        <v/>
      </c>
      <c r="S109" s="152" t="str">
        <f>IF('2. Enter scores'!X120&lt;&gt;"",'2. Enter scores'!X120/'2. Enter scores'!X$17,"")</f>
        <v/>
      </c>
      <c r="T109" s="152" t="str">
        <f>IF('2. Enter scores'!Y120&lt;&gt;"",'2. Enter scores'!Y120/'2. Enter scores'!Y$17,"")</f>
        <v/>
      </c>
      <c r="U109" s="152" t="str">
        <f>IF('2. Enter scores'!Z120&lt;&gt;"",'2. Enter scores'!Z120/'2. Enter scores'!Z$17,"")</f>
        <v/>
      </c>
      <c r="V109" s="152" t="str">
        <f>IF('2. Enter scores'!AA120&lt;&gt;"",'2. Enter scores'!AA120/'2. Enter scores'!AA$17,"")</f>
        <v/>
      </c>
      <c r="W109" s="152" t="str">
        <f>IF('2. Enter scores'!AB120&lt;&gt;"",'2. Enter scores'!AB120/'2. Enter scores'!AB$17,"")</f>
        <v/>
      </c>
      <c r="X109" s="152" t="str">
        <f>IF('2. Enter scores'!AC120&lt;&gt;"",'2. Enter scores'!AC120/'2. Enter scores'!AC$17,"")</f>
        <v/>
      </c>
      <c r="Y109" s="152" t="str">
        <f>IF('2. Enter scores'!AD120&lt;&gt;"",'2. Enter scores'!AD120/'2. Enter scores'!AD$17,"")</f>
        <v/>
      </c>
      <c r="Z109" s="152" t="str">
        <f>IF('2. Enter scores'!AE120&lt;&gt;"",'2. Enter scores'!AE120/'2. Enter scores'!AE$17,"")</f>
        <v/>
      </c>
      <c r="AA109" s="108">
        <v>1000</v>
      </c>
    </row>
    <row r="110" spans="1:27" x14ac:dyDescent="0.35">
      <c r="A110" s="151" t="s">
        <v>137</v>
      </c>
      <c r="B110" s="152" t="str">
        <f>IF('2. Enter scores'!G121&lt;&gt;"",'2. Enter scores'!G121/'2. Enter scores'!G$17,"")</f>
        <v/>
      </c>
      <c r="C110" s="152" t="str">
        <f>IF('2. Enter scores'!H121&lt;&gt;"",'2. Enter scores'!H121/'2. Enter scores'!H$17,"")</f>
        <v/>
      </c>
      <c r="D110" s="152" t="str">
        <f>IF('2. Enter scores'!I121&lt;&gt;"",'2. Enter scores'!I121/'2. Enter scores'!I$17,"")</f>
        <v/>
      </c>
      <c r="E110" s="152" t="str">
        <f>IF('2. Enter scores'!J121&lt;&gt;"",'2. Enter scores'!J121/'2. Enter scores'!J$17,"")</f>
        <v/>
      </c>
      <c r="F110" s="152" t="str">
        <f>IF('2. Enter scores'!K121&lt;&gt;"",'2. Enter scores'!K121/'2. Enter scores'!K$17,"")</f>
        <v/>
      </c>
      <c r="G110" s="152" t="str">
        <f>IF('2. Enter scores'!L121&lt;&gt;"",'2. Enter scores'!L121/'2. Enter scores'!L$17,"")</f>
        <v/>
      </c>
      <c r="H110" s="152" t="str">
        <f>IF('2. Enter scores'!M121&lt;&gt;"",'2. Enter scores'!M121/'2. Enter scores'!M$17,"")</f>
        <v/>
      </c>
      <c r="I110" s="152" t="str">
        <f>IF('2. Enter scores'!N121&lt;&gt;"",'2. Enter scores'!N121/'2. Enter scores'!N$17,"")</f>
        <v/>
      </c>
      <c r="J110" s="152" t="str">
        <f>IF('2. Enter scores'!O121&lt;&gt;"",'2. Enter scores'!O121/'2. Enter scores'!O$17,"")</f>
        <v/>
      </c>
      <c r="K110" s="152" t="str">
        <f>IF('2. Enter scores'!P121&lt;&gt;"",'2. Enter scores'!P121/'2. Enter scores'!P$17,"")</f>
        <v/>
      </c>
      <c r="L110" s="152" t="str">
        <f>IF('2. Enter scores'!Q121&lt;&gt;"",'2. Enter scores'!Q121/'2. Enter scores'!Q$17,"")</f>
        <v/>
      </c>
      <c r="M110" s="152" t="str">
        <f>IF('2. Enter scores'!R121&lt;&gt;"",'2. Enter scores'!R121/'2. Enter scores'!R$17,"")</f>
        <v/>
      </c>
      <c r="N110" s="152" t="str">
        <f>IF('2. Enter scores'!S121&lt;&gt;"",'2. Enter scores'!S121/'2. Enter scores'!S$17,"")</f>
        <v/>
      </c>
      <c r="O110" s="152" t="str">
        <f>IF('2. Enter scores'!T121&lt;&gt;"",'2. Enter scores'!T121/'2. Enter scores'!T$17,"")</f>
        <v/>
      </c>
      <c r="P110" s="152" t="str">
        <f>IF('2. Enter scores'!U121&lt;&gt;"",'2. Enter scores'!U121/'2. Enter scores'!U$17,"")</f>
        <v/>
      </c>
      <c r="Q110" s="152" t="str">
        <f>IF('2. Enter scores'!V121&lt;&gt;"",'2. Enter scores'!V121/'2. Enter scores'!V$17,"")</f>
        <v/>
      </c>
      <c r="R110" s="152" t="str">
        <f>IF('2. Enter scores'!W121&lt;&gt;"",'2. Enter scores'!W121/'2. Enter scores'!W$17,"")</f>
        <v/>
      </c>
      <c r="S110" s="152" t="str">
        <f>IF('2. Enter scores'!X121&lt;&gt;"",'2. Enter scores'!X121/'2. Enter scores'!X$17,"")</f>
        <v/>
      </c>
      <c r="T110" s="152" t="str">
        <f>IF('2. Enter scores'!Y121&lt;&gt;"",'2. Enter scores'!Y121/'2. Enter scores'!Y$17,"")</f>
        <v/>
      </c>
      <c r="U110" s="152" t="str">
        <f>IF('2. Enter scores'!Z121&lt;&gt;"",'2. Enter scores'!Z121/'2. Enter scores'!Z$17,"")</f>
        <v/>
      </c>
      <c r="V110" s="152" t="str">
        <f>IF('2. Enter scores'!AA121&lt;&gt;"",'2. Enter scores'!AA121/'2. Enter scores'!AA$17,"")</f>
        <v/>
      </c>
      <c r="W110" s="152" t="str">
        <f>IF('2. Enter scores'!AB121&lt;&gt;"",'2. Enter scores'!AB121/'2. Enter scores'!AB$17,"")</f>
        <v/>
      </c>
      <c r="X110" s="152" t="str">
        <f>IF('2. Enter scores'!AC121&lt;&gt;"",'2. Enter scores'!AC121/'2. Enter scores'!AC$17,"")</f>
        <v/>
      </c>
      <c r="Y110" s="152" t="str">
        <f>IF('2. Enter scores'!AD121&lt;&gt;"",'2. Enter scores'!AD121/'2. Enter scores'!AD$17,"")</f>
        <v/>
      </c>
      <c r="Z110" s="152" t="str">
        <f>IF('2. Enter scores'!AE121&lt;&gt;"",'2. Enter scores'!AE121/'2. Enter scores'!AE$17,"")</f>
        <v/>
      </c>
      <c r="AA110" s="108">
        <v>1000</v>
      </c>
    </row>
    <row r="111" spans="1:27" x14ac:dyDescent="0.35">
      <c r="A111" s="151" t="s">
        <v>137</v>
      </c>
      <c r="B111" s="152" t="str">
        <f>IF('2. Enter scores'!G122&lt;&gt;"",'2. Enter scores'!G122/'2. Enter scores'!G$17,"")</f>
        <v/>
      </c>
      <c r="C111" s="152" t="str">
        <f>IF('2. Enter scores'!H122&lt;&gt;"",'2. Enter scores'!H122/'2. Enter scores'!H$17,"")</f>
        <v/>
      </c>
      <c r="D111" s="152" t="str">
        <f>IF('2. Enter scores'!I122&lt;&gt;"",'2. Enter scores'!I122/'2. Enter scores'!I$17,"")</f>
        <v/>
      </c>
      <c r="E111" s="152" t="str">
        <f>IF('2. Enter scores'!J122&lt;&gt;"",'2. Enter scores'!J122/'2. Enter scores'!J$17,"")</f>
        <v/>
      </c>
      <c r="F111" s="152" t="str">
        <f>IF('2. Enter scores'!K122&lt;&gt;"",'2. Enter scores'!K122/'2. Enter scores'!K$17,"")</f>
        <v/>
      </c>
      <c r="G111" s="152" t="str">
        <f>IF('2. Enter scores'!L122&lt;&gt;"",'2. Enter scores'!L122/'2. Enter scores'!L$17,"")</f>
        <v/>
      </c>
      <c r="H111" s="152" t="str">
        <f>IF('2. Enter scores'!M122&lt;&gt;"",'2. Enter scores'!M122/'2. Enter scores'!M$17,"")</f>
        <v/>
      </c>
      <c r="I111" s="152" t="str">
        <f>IF('2. Enter scores'!N122&lt;&gt;"",'2. Enter scores'!N122/'2. Enter scores'!N$17,"")</f>
        <v/>
      </c>
      <c r="J111" s="152" t="str">
        <f>IF('2. Enter scores'!O122&lt;&gt;"",'2. Enter scores'!O122/'2. Enter scores'!O$17,"")</f>
        <v/>
      </c>
      <c r="K111" s="152" t="str">
        <f>IF('2. Enter scores'!P122&lt;&gt;"",'2. Enter scores'!P122/'2. Enter scores'!P$17,"")</f>
        <v/>
      </c>
      <c r="L111" s="152" t="str">
        <f>IF('2. Enter scores'!Q122&lt;&gt;"",'2. Enter scores'!Q122/'2. Enter scores'!Q$17,"")</f>
        <v/>
      </c>
      <c r="M111" s="152" t="str">
        <f>IF('2. Enter scores'!R122&lt;&gt;"",'2. Enter scores'!R122/'2. Enter scores'!R$17,"")</f>
        <v/>
      </c>
      <c r="N111" s="152" t="str">
        <f>IF('2. Enter scores'!S122&lt;&gt;"",'2. Enter scores'!S122/'2. Enter scores'!S$17,"")</f>
        <v/>
      </c>
      <c r="O111" s="152" t="str">
        <f>IF('2. Enter scores'!T122&lt;&gt;"",'2. Enter scores'!T122/'2. Enter scores'!T$17,"")</f>
        <v/>
      </c>
      <c r="P111" s="152" t="str">
        <f>IF('2. Enter scores'!U122&lt;&gt;"",'2. Enter scores'!U122/'2. Enter scores'!U$17,"")</f>
        <v/>
      </c>
      <c r="Q111" s="152" t="str">
        <f>IF('2. Enter scores'!V122&lt;&gt;"",'2. Enter scores'!V122/'2. Enter scores'!V$17,"")</f>
        <v/>
      </c>
      <c r="R111" s="152" t="str">
        <f>IF('2. Enter scores'!W122&lt;&gt;"",'2. Enter scores'!W122/'2. Enter scores'!W$17,"")</f>
        <v/>
      </c>
      <c r="S111" s="152" t="str">
        <f>IF('2. Enter scores'!X122&lt;&gt;"",'2. Enter scores'!X122/'2. Enter scores'!X$17,"")</f>
        <v/>
      </c>
      <c r="T111" s="152" t="str">
        <f>IF('2. Enter scores'!Y122&lt;&gt;"",'2. Enter scores'!Y122/'2. Enter scores'!Y$17,"")</f>
        <v/>
      </c>
      <c r="U111" s="152" t="str">
        <f>IF('2. Enter scores'!Z122&lt;&gt;"",'2. Enter scores'!Z122/'2. Enter scores'!Z$17,"")</f>
        <v/>
      </c>
      <c r="V111" s="152" t="str">
        <f>IF('2. Enter scores'!AA122&lt;&gt;"",'2. Enter scores'!AA122/'2. Enter scores'!AA$17,"")</f>
        <v/>
      </c>
      <c r="W111" s="152" t="str">
        <f>IF('2. Enter scores'!AB122&lt;&gt;"",'2. Enter scores'!AB122/'2. Enter scores'!AB$17,"")</f>
        <v/>
      </c>
      <c r="X111" s="152" t="str">
        <f>IF('2. Enter scores'!AC122&lt;&gt;"",'2. Enter scores'!AC122/'2. Enter scores'!AC$17,"")</f>
        <v/>
      </c>
      <c r="Y111" s="152" t="str">
        <f>IF('2. Enter scores'!AD122&lt;&gt;"",'2. Enter scores'!AD122/'2. Enter scores'!AD$17,"")</f>
        <v/>
      </c>
      <c r="Z111" s="152" t="str">
        <f>IF('2. Enter scores'!AE122&lt;&gt;"",'2. Enter scores'!AE122/'2. Enter scores'!AE$17,"")</f>
        <v/>
      </c>
      <c r="AA111" s="108">
        <v>1000</v>
      </c>
    </row>
    <row r="112" spans="1:27" x14ac:dyDescent="0.35">
      <c r="A112" s="151" t="s">
        <v>137</v>
      </c>
      <c r="B112" s="152" t="str">
        <f>IF('2. Enter scores'!G123&lt;&gt;"",'2. Enter scores'!G123/'2. Enter scores'!G$17,"")</f>
        <v/>
      </c>
      <c r="C112" s="152" t="str">
        <f>IF('2. Enter scores'!H123&lt;&gt;"",'2. Enter scores'!H123/'2. Enter scores'!H$17,"")</f>
        <v/>
      </c>
      <c r="D112" s="152" t="str">
        <f>IF('2. Enter scores'!I123&lt;&gt;"",'2. Enter scores'!I123/'2. Enter scores'!I$17,"")</f>
        <v/>
      </c>
      <c r="E112" s="152" t="str">
        <f>IF('2. Enter scores'!J123&lt;&gt;"",'2. Enter scores'!J123/'2. Enter scores'!J$17,"")</f>
        <v/>
      </c>
      <c r="F112" s="152" t="str">
        <f>IF('2. Enter scores'!K123&lt;&gt;"",'2. Enter scores'!K123/'2. Enter scores'!K$17,"")</f>
        <v/>
      </c>
      <c r="G112" s="152" t="str">
        <f>IF('2. Enter scores'!L123&lt;&gt;"",'2. Enter scores'!L123/'2. Enter scores'!L$17,"")</f>
        <v/>
      </c>
      <c r="H112" s="152" t="str">
        <f>IF('2. Enter scores'!M123&lt;&gt;"",'2. Enter scores'!M123/'2. Enter scores'!M$17,"")</f>
        <v/>
      </c>
      <c r="I112" s="152" t="str">
        <f>IF('2. Enter scores'!N123&lt;&gt;"",'2. Enter scores'!N123/'2. Enter scores'!N$17,"")</f>
        <v/>
      </c>
      <c r="J112" s="152" t="str">
        <f>IF('2. Enter scores'!O123&lt;&gt;"",'2. Enter scores'!O123/'2. Enter scores'!O$17,"")</f>
        <v/>
      </c>
      <c r="K112" s="152" t="str">
        <f>IF('2. Enter scores'!P123&lt;&gt;"",'2. Enter scores'!P123/'2. Enter scores'!P$17,"")</f>
        <v/>
      </c>
      <c r="L112" s="152" t="str">
        <f>IF('2. Enter scores'!Q123&lt;&gt;"",'2. Enter scores'!Q123/'2. Enter scores'!Q$17,"")</f>
        <v/>
      </c>
      <c r="M112" s="152" t="str">
        <f>IF('2. Enter scores'!R123&lt;&gt;"",'2. Enter scores'!R123/'2. Enter scores'!R$17,"")</f>
        <v/>
      </c>
      <c r="N112" s="152" t="str">
        <f>IF('2. Enter scores'!S123&lt;&gt;"",'2. Enter scores'!S123/'2. Enter scores'!S$17,"")</f>
        <v/>
      </c>
      <c r="O112" s="152" t="str">
        <f>IF('2. Enter scores'!T123&lt;&gt;"",'2. Enter scores'!T123/'2. Enter scores'!T$17,"")</f>
        <v/>
      </c>
      <c r="P112" s="152" t="str">
        <f>IF('2. Enter scores'!U123&lt;&gt;"",'2. Enter scores'!U123/'2. Enter scores'!U$17,"")</f>
        <v/>
      </c>
      <c r="Q112" s="152" t="str">
        <f>IF('2. Enter scores'!V123&lt;&gt;"",'2. Enter scores'!V123/'2. Enter scores'!V$17,"")</f>
        <v/>
      </c>
      <c r="R112" s="152" t="str">
        <f>IF('2. Enter scores'!W123&lt;&gt;"",'2. Enter scores'!W123/'2. Enter scores'!W$17,"")</f>
        <v/>
      </c>
      <c r="S112" s="152" t="str">
        <f>IF('2. Enter scores'!X123&lt;&gt;"",'2. Enter scores'!X123/'2. Enter scores'!X$17,"")</f>
        <v/>
      </c>
      <c r="T112" s="152" t="str">
        <f>IF('2. Enter scores'!Y123&lt;&gt;"",'2. Enter scores'!Y123/'2. Enter scores'!Y$17,"")</f>
        <v/>
      </c>
      <c r="U112" s="152" t="str">
        <f>IF('2. Enter scores'!Z123&lt;&gt;"",'2. Enter scores'!Z123/'2. Enter scores'!Z$17,"")</f>
        <v/>
      </c>
      <c r="V112" s="152" t="str">
        <f>IF('2. Enter scores'!AA123&lt;&gt;"",'2. Enter scores'!AA123/'2. Enter scores'!AA$17,"")</f>
        <v/>
      </c>
      <c r="W112" s="152" t="str">
        <f>IF('2. Enter scores'!AB123&lt;&gt;"",'2. Enter scores'!AB123/'2. Enter scores'!AB$17,"")</f>
        <v/>
      </c>
      <c r="X112" s="152" t="str">
        <f>IF('2. Enter scores'!AC123&lt;&gt;"",'2. Enter scores'!AC123/'2. Enter scores'!AC$17,"")</f>
        <v/>
      </c>
      <c r="Y112" s="152" t="str">
        <f>IF('2. Enter scores'!AD123&lt;&gt;"",'2. Enter scores'!AD123/'2. Enter scores'!AD$17,"")</f>
        <v/>
      </c>
      <c r="Z112" s="152" t="str">
        <f>IF('2. Enter scores'!AE123&lt;&gt;"",'2. Enter scores'!AE123/'2. Enter scores'!AE$17,"")</f>
        <v/>
      </c>
      <c r="AA112" s="108">
        <v>1000</v>
      </c>
    </row>
    <row r="113" spans="1:27" x14ac:dyDescent="0.35">
      <c r="A113" s="151" t="s">
        <v>137</v>
      </c>
      <c r="B113" s="152" t="str">
        <f>IF('2. Enter scores'!G124&lt;&gt;"",'2. Enter scores'!G124/'2. Enter scores'!G$17,"")</f>
        <v/>
      </c>
      <c r="C113" s="152" t="str">
        <f>IF('2. Enter scores'!H124&lt;&gt;"",'2. Enter scores'!H124/'2. Enter scores'!H$17,"")</f>
        <v/>
      </c>
      <c r="D113" s="152" t="str">
        <f>IF('2. Enter scores'!I124&lt;&gt;"",'2. Enter scores'!I124/'2. Enter scores'!I$17,"")</f>
        <v/>
      </c>
      <c r="E113" s="152" t="str">
        <f>IF('2. Enter scores'!J124&lt;&gt;"",'2. Enter scores'!J124/'2. Enter scores'!J$17,"")</f>
        <v/>
      </c>
      <c r="F113" s="152" t="str">
        <f>IF('2. Enter scores'!K124&lt;&gt;"",'2. Enter scores'!K124/'2. Enter scores'!K$17,"")</f>
        <v/>
      </c>
      <c r="G113" s="152" t="str">
        <f>IF('2. Enter scores'!L124&lt;&gt;"",'2. Enter scores'!L124/'2. Enter scores'!L$17,"")</f>
        <v/>
      </c>
      <c r="H113" s="152" t="str">
        <f>IF('2. Enter scores'!M124&lt;&gt;"",'2. Enter scores'!M124/'2. Enter scores'!M$17,"")</f>
        <v/>
      </c>
      <c r="I113" s="152" t="str">
        <f>IF('2. Enter scores'!N124&lt;&gt;"",'2. Enter scores'!N124/'2. Enter scores'!N$17,"")</f>
        <v/>
      </c>
      <c r="J113" s="152" t="str">
        <f>IF('2. Enter scores'!O124&lt;&gt;"",'2. Enter scores'!O124/'2. Enter scores'!O$17,"")</f>
        <v/>
      </c>
      <c r="K113" s="152" t="str">
        <f>IF('2. Enter scores'!P124&lt;&gt;"",'2. Enter scores'!P124/'2. Enter scores'!P$17,"")</f>
        <v/>
      </c>
      <c r="L113" s="152" t="str">
        <f>IF('2. Enter scores'!Q124&lt;&gt;"",'2. Enter scores'!Q124/'2. Enter scores'!Q$17,"")</f>
        <v/>
      </c>
      <c r="M113" s="152" t="str">
        <f>IF('2. Enter scores'!R124&lt;&gt;"",'2. Enter scores'!R124/'2. Enter scores'!R$17,"")</f>
        <v/>
      </c>
      <c r="N113" s="152" t="str">
        <f>IF('2. Enter scores'!S124&lt;&gt;"",'2. Enter scores'!S124/'2. Enter scores'!S$17,"")</f>
        <v/>
      </c>
      <c r="O113" s="152" t="str">
        <f>IF('2. Enter scores'!T124&lt;&gt;"",'2. Enter scores'!T124/'2. Enter scores'!T$17,"")</f>
        <v/>
      </c>
      <c r="P113" s="152" t="str">
        <f>IF('2. Enter scores'!U124&lt;&gt;"",'2. Enter scores'!U124/'2. Enter scores'!U$17,"")</f>
        <v/>
      </c>
      <c r="Q113" s="152" t="str">
        <f>IF('2. Enter scores'!V124&lt;&gt;"",'2. Enter scores'!V124/'2. Enter scores'!V$17,"")</f>
        <v/>
      </c>
      <c r="R113" s="152" t="str">
        <f>IF('2. Enter scores'!W124&lt;&gt;"",'2. Enter scores'!W124/'2. Enter scores'!W$17,"")</f>
        <v/>
      </c>
      <c r="S113" s="152" t="str">
        <f>IF('2. Enter scores'!X124&lt;&gt;"",'2. Enter scores'!X124/'2. Enter scores'!X$17,"")</f>
        <v/>
      </c>
      <c r="T113" s="152" t="str">
        <f>IF('2. Enter scores'!Y124&lt;&gt;"",'2. Enter scores'!Y124/'2. Enter scores'!Y$17,"")</f>
        <v/>
      </c>
      <c r="U113" s="152" t="str">
        <f>IF('2. Enter scores'!Z124&lt;&gt;"",'2. Enter scores'!Z124/'2. Enter scores'!Z$17,"")</f>
        <v/>
      </c>
      <c r="V113" s="152" t="str">
        <f>IF('2. Enter scores'!AA124&lt;&gt;"",'2. Enter scores'!AA124/'2. Enter scores'!AA$17,"")</f>
        <v/>
      </c>
      <c r="W113" s="152" t="str">
        <f>IF('2. Enter scores'!AB124&lt;&gt;"",'2. Enter scores'!AB124/'2. Enter scores'!AB$17,"")</f>
        <v/>
      </c>
      <c r="X113" s="152" t="str">
        <f>IF('2. Enter scores'!AC124&lt;&gt;"",'2. Enter scores'!AC124/'2. Enter scores'!AC$17,"")</f>
        <v/>
      </c>
      <c r="Y113" s="152" t="str">
        <f>IF('2. Enter scores'!AD124&lt;&gt;"",'2. Enter scores'!AD124/'2. Enter scores'!AD$17,"")</f>
        <v/>
      </c>
      <c r="Z113" s="152" t="str">
        <f>IF('2. Enter scores'!AE124&lt;&gt;"",'2. Enter scores'!AE124/'2. Enter scores'!AE$17,"")</f>
        <v/>
      </c>
      <c r="AA113" s="108">
        <v>1000</v>
      </c>
    </row>
    <row r="114" spans="1:27" x14ac:dyDescent="0.35">
      <c r="A114" s="151" t="s">
        <v>137</v>
      </c>
      <c r="B114" s="152" t="str">
        <f>IF('2. Enter scores'!G125&lt;&gt;"",'2. Enter scores'!G125/'2. Enter scores'!G$17,"")</f>
        <v/>
      </c>
      <c r="C114" s="152" t="str">
        <f>IF('2. Enter scores'!H125&lt;&gt;"",'2. Enter scores'!H125/'2. Enter scores'!H$17,"")</f>
        <v/>
      </c>
      <c r="D114" s="152" t="str">
        <f>IF('2. Enter scores'!I125&lt;&gt;"",'2. Enter scores'!I125/'2. Enter scores'!I$17,"")</f>
        <v/>
      </c>
      <c r="E114" s="152" t="str">
        <f>IF('2. Enter scores'!J125&lt;&gt;"",'2. Enter scores'!J125/'2. Enter scores'!J$17,"")</f>
        <v/>
      </c>
      <c r="F114" s="152" t="str">
        <f>IF('2. Enter scores'!K125&lt;&gt;"",'2. Enter scores'!K125/'2. Enter scores'!K$17,"")</f>
        <v/>
      </c>
      <c r="G114" s="152" t="str">
        <f>IF('2. Enter scores'!L125&lt;&gt;"",'2. Enter scores'!L125/'2. Enter scores'!L$17,"")</f>
        <v/>
      </c>
      <c r="H114" s="152" t="str">
        <f>IF('2. Enter scores'!M125&lt;&gt;"",'2. Enter scores'!M125/'2. Enter scores'!M$17,"")</f>
        <v/>
      </c>
      <c r="I114" s="152" t="str">
        <f>IF('2. Enter scores'!N125&lt;&gt;"",'2. Enter scores'!N125/'2. Enter scores'!N$17,"")</f>
        <v/>
      </c>
      <c r="J114" s="152" t="str">
        <f>IF('2. Enter scores'!O125&lt;&gt;"",'2. Enter scores'!O125/'2. Enter scores'!O$17,"")</f>
        <v/>
      </c>
      <c r="K114" s="152" t="str">
        <f>IF('2. Enter scores'!P125&lt;&gt;"",'2. Enter scores'!P125/'2. Enter scores'!P$17,"")</f>
        <v/>
      </c>
      <c r="L114" s="152" t="str">
        <f>IF('2. Enter scores'!Q125&lt;&gt;"",'2. Enter scores'!Q125/'2. Enter scores'!Q$17,"")</f>
        <v/>
      </c>
      <c r="M114" s="152" t="str">
        <f>IF('2. Enter scores'!R125&lt;&gt;"",'2. Enter scores'!R125/'2. Enter scores'!R$17,"")</f>
        <v/>
      </c>
      <c r="N114" s="152" t="str">
        <f>IF('2. Enter scores'!S125&lt;&gt;"",'2. Enter scores'!S125/'2. Enter scores'!S$17,"")</f>
        <v/>
      </c>
      <c r="O114" s="152" t="str">
        <f>IF('2. Enter scores'!T125&lt;&gt;"",'2. Enter scores'!T125/'2. Enter scores'!T$17,"")</f>
        <v/>
      </c>
      <c r="P114" s="152" t="str">
        <f>IF('2. Enter scores'!U125&lt;&gt;"",'2. Enter scores'!U125/'2. Enter scores'!U$17,"")</f>
        <v/>
      </c>
      <c r="Q114" s="152" t="str">
        <f>IF('2. Enter scores'!V125&lt;&gt;"",'2. Enter scores'!V125/'2. Enter scores'!V$17,"")</f>
        <v/>
      </c>
      <c r="R114" s="152" t="str">
        <f>IF('2. Enter scores'!W125&lt;&gt;"",'2. Enter scores'!W125/'2. Enter scores'!W$17,"")</f>
        <v/>
      </c>
      <c r="S114" s="152" t="str">
        <f>IF('2. Enter scores'!X125&lt;&gt;"",'2. Enter scores'!X125/'2. Enter scores'!X$17,"")</f>
        <v/>
      </c>
      <c r="T114" s="152" t="str">
        <f>IF('2. Enter scores'!Y125&lt;&gt;"",'2. Enter scores'!Y125/'2. Enter scores'!Y$17,"")</f>
        <v/>
      </c>
      <c r="U114" s="152" t="str">
        <f>IF('2. Enter scores'!Z125&lt;&gt;"",'2. Enter scores'!Z125/'2. Enter scores'!Z$17,"")</f>
        <v/>
      </c>
      <c r="V114" s="152" t="str">
        <f>IF('2. Enter scores'!AA125&lt;&gt;"",'2. Enter scores'!AA125/'2. Enter scores'!AA$17,"")</f>
        <v/>
      </c>
      <c r="W114" s="152" t="str">
        <f>IF('2. Enter scores'!AB125&lt;&gt;"",'2. Enter scores'!AB125/'2. Enter scores'!AB$17,"")</f>
        <v/>
      </c>
      <c r="X114" s="152" t="str">
        <f>IF('2. Enter scores'!AC125&lt;&gt;"",'2. Enter scores'!AC125/'2. Enter scores'!AC$17,"")</f>
        <v/>
      </c>
      <c r="Y114" s="152" t="str">
        <f>IF('2. Enter scores'!AD125&lt;&gt;"",'2. Enter scores'!AD125/'2. Enter scores'!AD$17,"")</f>
        <v/>
      </c>
      <c r="Z114" s="152" t="str">
        <f>IF('2. Enter scores'!AE125&lt;&gt;"",'2. Enter scores'!AE125/'2. Enter scores'!AE$17,"")</f>
        <v/>
      </c>
      <c r="AA114" s="108">
        <v>1000</v>
      </c>
    </row>
    <row r="115" spans="1:27" x14ac:dyDescent="0.35">
      <c r="A115" s="151" t="s">
        <v>137</v>
      </c>
      <c r="B115" s="152" t="str">
        <f>IF('2. Enter scores'!G126&lt;&gt;"",'2. Enter scores'!G126/'2. Enter scores'!G$17,"")</f>
        <v/>
      </c>
      <c r="C115" s="152" t="str">
        <f>IF('2. Enter scores'!H126&lt;&gt;"",'2. Enter scores'!H126/'2. Enter scores'!H$17,"")</f>
        <v/>
      </c>
      <c r="D115" s="152" t="str">
        <f>IF('2. Enter scores'!I126&lt;&gt;"",'2. Enter scores'!I126/'2. Enter scores'!I$17,"")</f>
        <v/>
      </c>
      <c r="E115" s="152" t="str">
        <f>IF('2. Enter scores'!J126&lt;&gt;"",'2. Enter scores'!J126/'2. Enter scores'!J$17,"")</f>
        <v/>
      </c>
      <c r="F115" s="152" t="str">
        <f>IF('2. Enter scores'!K126&lt;&gt;"",'2. Enter scores'!K126/'2. Enter scores'!K$17,"")</f>
        <v/>
      </c>
      <c r="G115" s="152" t="str">
        <f>IF('2. Enter scores'!L126&lt;&gt;"",'2. Enter scores'!L126/'2. Enter scores'!L$17,"")</f>
        <v/>
      </c>
      <c r="H115" s="152" t="str">
        <f>IF('2. Enter scores'!M126&lt;&gt;"",'2. Enter scores'!M126/'2. Enter scores'!M$17,"")</f>
        <v/>
      </c>
      <c r="I115" s="152" t="str">
        <f>IF('2. Enter scores'!N126&lt;&gt;"",'2. Enter scores'!N126/'2. Enter scores'!N$17,"")</f>
        <v/>
      </c>
      <c r="J115" s="152" t="str">
        <f>IF('2. Enter scores'!O126&lt;&gt;"",'2. Enter scores'!O126/'2. Enter scores'!O$17,"")</f>
        <v/>
      </c>
      <c r="K115" s="152" t="str">
        <f>IF('2. Enter scores'!P126&lt;&gt;"",'2. Enter scores'!P126/'2. Enter scores'!P$17,"")</f>
        <v/>
      </c>
      <c r="L115" s="152" t="str">
        <f>IF('2. Enter scores'!Q126&lt;&gt;"",'2. Enter scores'!Q126/'2. Enter scores'!Q$17,"")</f>
        <v/>
      </c>
      <c r="M115" s="152" t="str">
        <f>IF('2. Enter scores'!R126&lt;&gt;"",'2. Enter scores'!R126/'2. Enter scores'!R$17,"")</f>
        <v/>
      </c>
      <c r="N115" s="152" t="str">
        <f>IF('2. Enter scores'!S126&lt;&gt;"",'2. Enter scores'!S126/'2. Enter scores'!S$17,"")</f>
        <v/>
      </c>
      <c r="O115" s="152" t="str">
        <f>IF('2. Enter scores'!T126&lt;&gt;"",'2. Enter scores'!T126/'2. Enter scores'!T$17,"")</f>
        <v/>
      </c>
      <c r="P115" s="152" t="str">
        <f>IF('2. Enter scores'!U126&lt;&gt;"",'2. Enter scores'!U126/'2. Enter scores'!U$17,"")</f>
        <v/>
      </c>
      <c r="Q115" s="152" t="str">
        <f>IF('2. Enter scores'!V126&lt;&gt;"",'2. Enter scores'!V126/'2. Enter scores'!V$17,"")</f>
        <v/>
      </c>
      <c r="R115" s="152" t="str">
        <f>IF('2. Enter scores'!W126&lt;&gt;"",'2. Enter scores'!W126/'2. Enter scores'!W$17,"")</f>
        <v/>
      </c>
      <c r="S115" s="152" t="str">
        <f>IF('2. Enter scores'!X126&lt;&gt;"",'2. Enter scores'!X126/'2. Enter scores'!X$17,"")</f>
        <v/>
      </c>
      <c r="T115" s="152" t="str">
        <f>IF('2. Enter scores'!Y126&lt;&gt;"",'2. Enter scores'!Y126/'2. Enter scores'!Y$17,"")</f>
        <v/>
      </c>
      <c r="U115" s="152" t="str">
        <f>IF('2. Enter scores'!Z126&lt;&gt;"",'2. Enter scores'!Z126/'2. Enter scores'!Z$17,"")</f>
        <v/>
      </c>
      <c r="V115" s="152" t="str">
        <f>IF('2. Enter scores'!AA126&lt;&gt;"",'2. Enter scores'!AA126/'2. Enter scores'!AA$17,"")</f>
        <v/>
      </c>
      <c r="W115" s="152" t="str">
        <f>IF('2. Enter scores'!AB126&lt;&gt;"",'2. Enter scores'!AB126/'2. Enter scores'!AB$17,"")</f>
        <v/>
      </c>
      <c r="X115" s="152" t="str">
        <f>IF('2. Enter scores'!AC126&lt;&gt;"",'2. Enter scores'!AC126/'2. Enter scores'!AC$17,"")</f>
        <v/>
      </c>
      <c r="Y115" s="152" t="str">
        <f>IF('2. Enter scores'!AD126&lt;&gt;"",'2. Enter scores'!AD126/'2. Enter scores'!AD$17,"")</f>
        <v/>
      </c>
      <c r="Z115" s="152" t="str">
        <f>IF('2. Enter scores'!AE126&lt;&gt;"",'2. Enter scores'!AE126/'2. Enter scores'!AE$17,"")</f>
        <v/>
      </c>
      <c r="AA115" s="108">
        <v>1000</v>
      </c>
    </row>
    <row r="116" spans="1:27" x14ac:dyDescent="0.35">
      <c r="A116" s="151" t="s">
        <v>137</v>
      </c>
      <c r="B116" s="152" t="str">
        <f>IF('2. Enter scores'!G127&lt;&gt;"",'2. Enter scores'!G127/'2. Enter scores'!G$17,"")</f>
        <v/>
      </c>
      <c r="C116" s="152" t="str">
        <f>IF('2. Enter scores'!H127&lt;&gt;"",'2. Enter scores'!H127/'2. Enter scores'!H$17,"")</f>
        <v/>
      </c>
      <c r="D116" s="152" t="str">
        <f>IF('2. Enter scores'!I127&lt;&gt;"",'2. Enter scores'!I127/'2. Enter scores'!I$17,"")</f>
        <v/>
      </c>
      <c r="E116" s="152" t="str">
        <f>IF('2. Enter scores'!J127&lt;&gt;"",'2. Enter scores'!J127/'2. Enter scores'!J$17,"")</f>
        <v/>
      </c>
      <c r="F116" s="152" t="str">
        <f>IF('2. Enter scores'!K127&lt;&gt;"",'2. Enter scores'!K127/'2. Enter scores'!K$17,"")</f>
        <v/>
      </c>
      <c r="G116" s="152" t="str">
        <f>IF('2. Enter scores'!L127&lt;&gt;"",'2. Enter scores'!L127/'2. Enter scores'!L$17,"")</f>
        <v/>
      </c>
      <c r="H116" s="152" t="str">
        <f>IF('2. Enter scores'!M127&lt;&gt;"",'2. Enter scores'!M127/'2. Enter scores'!M$17,"")</f>
        <v/>
      </c>
      <c r="I116" s="152" t="str">
        <f>IF('2. Enter scores'!N127&lt;&gt;"",'2. Enter scores'!N127/'2. Enter scores'!N$17,"")</f>
        <v/>
      </c>
      <c r="J116" s="152" t="str">
        <f>IF('2. Enter scores'!O127&lt;&gt;"",'2. Enter scores'!O127/'2. Enter scores'!O$17,"")</f>
        <v/>
      </c>
      <c r="K116" s="152" t="str">
        <f>IF('2. Enter scores'!P127&lt;&gt;"",'2. Enter scores'!P127/'2. Enter scores'!P$17,"")</f>
        <v/>
      </c>
      <c r="L116" s="152" t="str">
        <f>IF('2. Enter scores'!Q127&lt;&gt;"",'2. Enter scores'!Q127/'2. Enter scores'!Q$17,"")</f>
        <v/>
      </c>
      <c r="M116" s="152" t="str">
        <f>IF('2. Enter scores'!R127&lt;&gt;"",'2. Enter scores'!R127/'2. Enter scores'!R$17,"")</f>
        <v/>
      </c>
      <c r="N116" s="152" t="str">
        <f>IF('2. Enter scores'!S127&lt;&gt;"",'2. Enter scores'!S127/'2. Enter scores'!S$17,"")</f>
        <v/>
      </c>
      <c r="O116" s="152" t="str">
        <f>IF('2. Enter scores'!T127&lt;&gt;"",'2. Enter scores'!T127/'2. Enter scores'!T$17,"")</f>
        <v/>
      </c>
      <c r="P116" s="152" t="str">
        <f>IF('2. Enter scores'!U127&lt;&gt;"",'2. Enter scores'!U127/'2. Enter scores'!U$17,"")</f>
        <v/>
      </c>
      <c r="Q116" s="152" t="str">
        <f>IF('2. Enter scores'!V127&lt;&gt;"",'2. Enter scores'!V127/'2. Enter scores'!V$17,"")</f>
        <v/>
      </c>
      <c r="R116" s="152" t="str">
        <f>IF('2. Enter scores'!W127&lt;&gt;"",'2. Enter scores'!W127/'2. Enter scores'!W$17,"")</f>
        <v/>
      </c>
      <c r="S116" s="152" t="str">
        <f>IF('2. Enter scores'!X127&lt;&gt;"",'2. Enter scores'!X127/'2. Enter scores'!X$17,"")</f>
        <v/>
      </c>
      <c r="T116" s="152" t="str">
        <f>IF('2. Enter scores'!Y127&lt;&gt;"",'2. Enter scores'!Y127/'2. Enter scores'!Y$17,"")</f>
        <v/>
      </c>
      <c r="U116" s="152" t="str">
        <f>IF('2. Enter scores'!Z127&lt;&gt;"",'2. Enter scores'!Z127/'2. Enter scores'!Z$17,"")</f>
        <v/>
      </c>
      <c r="V116" s="152" t="str">
        <f>IF('2. Enter scores'!AA127&lt;&gt;"",'2. Enter scores'!AA127/'2. Enter scores'!AA$17,"")</f>
        <v/>
      </c>
      <c r="W116" s="152" t="str">
        <f>IF('2. Enter scores'!AB127&lt;&gt;"",'2. Enter scores'!AB127/'2. Enter scores'!AB$17,"")</f>
        <v/>
      </c>
      <c r="X116" s="152" t="str">
        <f>IF('2. Enter scores'!AC127&lt;&gt;"",'2. Enter scores'!AC127/'2. Enter scores'!AC$17,"")</f>
        <v/>
      </c>
      <c r="Y116" s="152" t="str">
        <f>IF('2. Enter scores'!AD127&lt;&gt;"",'2. Enter scores'!AD127/'2. Enter scores'!AD$17,"")</f>
        <v/>
      </c>
      <c r="Z116" s="152" t="str">
        <f>IF('2. Enter scores'!AE127&lt;&gt;"",'2. Enter scores'!AE127/'2. Enter scores'!AE$17,"")</f>
        <v/>
      </c>
      <c r="AA116" s="108">
        <v>1000</v>
      </c>
    </row>
    <row r="117" spans="1:27" x14ac:dyDescent="0.35">
      <c r="A117" s="151" t="s">
        <v>137</v>
      </c>
      <c r="B117" s="152" t="str">
        <f>IF('2. Enter scores'!G128&lt;&gt;"",'2. Enter scores'!G128/'2. Enter scores'!G$17,"")</f>
        <v/>
      </c>
      <c r="C117" s="152" t="str">
        <f>IF('2. Enter scores'!H128&lt;&gt;"",'2. Enter scores'!H128/'2. Enter scores'!H$17,"")</f>
        <v/>
      </c>
      <c r="D117" s="152" t="str">
        <f>IF('2. Enter scores'!I128&lt;&gt;"",'2. Enter scores'!I128/'2. Enter scores'!I$17,"")</f>
        <v/>
      </c>
      <c r="E117" s="152" t="str">
        <f>IF('2. Enter scores'!J128&lt;&gt;"",'2. Enter scores'!J128/'2. Enter scores'!J$17,"")</f>
        <v/>
      </c>
      <c r="F117" s="152" t="str">
        <f>IF('2. Enter scores'!K128&lt;&gt;"",'2. Enter scores'!K128/'2. Enter scores'!K$17,"")</f>
        <v/>
      </c>
      <c r="G117" s="152" t="str">
        <f>IF('2. Enter scores'!L128&lt;&gt;"",'2. Enter scores'!L128/'2. Enter scores'!L$17,"")</f>
        <v/>
      </c>
      <c r="H117" s="152" t="str">
        <f>IF('2. Enter scores'!M128&lt;&gt;"",'2. Enter scores'!M128/'2. Enter scores'!M$17,"")</f>
        <v/>
      </c>
      <c r="I117" s="152" t="str">
        <f>IF('2. Enter scores'!N128&lt;&gt;"",'2. Enter scores'!N128/'2. Enter scores'!N$17,"")</f>
        <v/>
      </c>
      <c r="J117" s="152" t="str">
        <f>IF('2. Enter scores'!O128&lt;&gt;"",'2. Enter scores'!O128/'2. Enter scores'!O$17,"")</f>
        <v/>
      </c>
      <c r="K117" s="152" t="str">
        <f>IF('2. Enter scores'!P128&lt;&gt;"",'2. Enter scores'!P128/'2. Enter scores'!P$17,"")</f>
        <v/>
      </c>
      <c r="L117" s="152" t="str">
        <f>IF('2. Enter scores'!Q128&lt;&gt;"",'2. Enter scores'!Q128/'2. Enter scores'!Q$17,"")</f>
        <v/>
      </c>
      <c r="M117" s="152" t="str">
        <f>IF('2. Enter scores'!R128&lt;&gt;"",'2. Enter scores'!R128/'2. Enter scores'!R$17,"")</f>
        <v/>
      </c>
      <c r="N117" s="152" t="str">
        <f>IF('2. Enter scores'!S128&lt;&gt;"",'2. Enter scores'!S128/'2. Enter scores'!S$17,"")</f>
        <v/>
      </c>
      <c r="O117" s="152" t="str">
        <f>IF('2. Enter scores'!T128&lt;&gt;"",'2. Enter scores'!T128/'2. Enter scores'!T$17,"")</f>
        <v/>
      </c>
      <c r="P117" s="152" t="str">
        <f>IF('2. Enter scores'!U128&lt;&gt;"",'2. Enter scores'!U128/'2. Enter scores'!U$17,"")</f>
        <v/>
      </c>
      <c r="Q117" s="152" t="str">
        <f>IF('2. Enter scores'!V128&lt;&gt;"",'2. Enter scores'!V128/'2. Enter scores'!V$17,"")</f>
        <v/>
      </c>
      <c r="R117" s="152" t="str">
        <f>IF('2. Enter scores'!W128&lt;&gt;"",'2. Enter scores'!W128/'2. Enter scores'!W$17,"")</f>
        <v/>
      </c>
      <c r="S117" s="152" t="str">
        <f>IF('2. Enter scores'!X128&lt;&gt;"",'2. Enter scores'!X128/'2. Enter scores'!X$17,"")</f>
        <v/>
      </c>
      <c r="T117" s="152" t="str">
        <f>IF('2. Enter scores'!Y128&lt;&gt;"",'2. Enter scores'!Y128/'2. Enter scores'!Y$17,"")</f>
        <v/>
      </c>
      <c r="U117" s="152" t="str">
        <f>IF('2. Enter scores'!Z128&lt;&gt;"",'2. Enter scores'!Z128/'2. Enter scores'!Z$17,"")</f>
        <v/>
      </c>
      <c r="V117" s="152" t="str">
        <f>IF('2. Enter scores'!AA128&lt;&gt;"",'2. Enter scores'!AA128/'2. Enter scores'!AA$17,"")</f>
        <v/>
      </c>
      <c r="W117" s="152" t="str">
        <f>IF('2. Enter scores'!AB128&lt;&gt;"",'2. Enter scores'!AB128/'2. Enter scores'!AB$17,"")</f>
        <v/>
      </c>
      <c r="X117" s="152" t="str">
        <f>IF('2. Enter scores'!AC128&lt;&gt;"",'2. Enter scores'!AC128/'2. Enter scores'!AC$17,"")</f>
        <v/>
      </c>
      <c r="Y117" s="152" t="str">
        <f>IF('2. Enter scores'!AD128&lt;&gt;"",'2. Enter scores'!AD128/'2. Enter scores'!AD$17,"")</f>
        <v/>
      </c>
      <c r="Z117" s="152" t="str">
        <f>IF('2. Enter scores'!AE128&lt;&gt;"",'2. Enter scores'!AE128/'2. Enter scores'!AE$17,"")</f>
        <v/>
      </c>
      <c r="AA117" s="108">
        <v>1000</v>
      </c>
    </row>
    <row r="118" spans="1:27" x14ac:dyDescent="0.35">
      <c r="A118" s="151" t="s">
        <v>137</v>
      </c>
      <c r="B118" s="152" t="str">
        <f>IF('2. Enter scores'!G129&lt;&gt;"",'2. Enter scores'!G129/'2. Enter scores'!G$17,"")</f>
        <v/>
      </c>
      <c r="C118" s="152" t="str">
        <f>IF('2. Enter scores'!H129&lt;&gt;"",'2. Enter scores'!H129/'2. Enter scores'!H$17,"")</f>
        <v/>
      </c>
      <c r="D118" s="152" t="str">
        <f>IF('2. Enter scores'!I129&lt;&gt;"",'2. Enter scores'!I129/'2. Enter scores'!I$17,"")</f>
        <v/>
      </c>
      <c r="E118" s="152" t="str">
        <f>IF('2. Enter scores'!J129&lt;&gt;"",'2. Enter scores'!J129/'2. Enter scores'!J$17,"")</f>
        <v/>
      </c>
      <c r="F118" s="152" t="str">
        <f>IF('2. Enter scores'!K129&lt;&gt;"",'2. Enter scores'!K129/'2. Enter scores'!K$17,"")</f>
        <v/>
      </c>
      <c r="G118" s="152" t="str">
        <f>IF('2. Enter scores'!L129&lt;&gt;"",'2. Enter scores'!L129/'2. Enter scores'!L$17,"")</f>
        <v/>
      </c>
      <c r="H118" s="152" t="str">
        <f>IF('2. Enter scores'!M129&lt;&gt;"",'2. Enter scores'!M129/'2. Enter scores'!M$17,"")</f>
        <v/>
      </c>
      <c r="I118" s="152" t="str">
        <f>IF('2. Enter scores'!N129&lt;&gt;"",'2. Enter scores'!N129/'2. Enter scores'!N$17,"")</f>
        <v/>
      </c>
      <c r="J118" s="152" t="str">
        <f>IF('2. Enter scores'!O129&lt;&gt;"",'2. Enter scores'!O129/'2. Enter scores'!O$17,"")</f>
        <v/>
      </c>
      <c r="K118" s="152" t="str">
        <f>IF('2. Enter scores'!P129&lt;&gt;"",'2. Enter scores'!P129/'2. Enter scores'!P$17,"")</f>
        <v/>
      </c>
      <c r="L118" s="152" t="str">
        <f>IF('2. Enter scores'!Q129&lt;&gt;"",'2. Enter scores'!Q129/'2. Enter scores'!Q$17,"")</f>
        <v/>
      </c>
      <c r="M118" s="152" t="str">
        <f>IF('2. Enter scores'!R129&lt;&gt;"",'2. Enter scores'!R129/'2. Enter scores'!R$17,"")</f>
        <v/>
      </c>
      <c r="N118" s="152" t="str">
        <f>IF('2. Enter scores'!S129&lt;&gt;"",'2. Enter scores'!S129/'2. Enter scores'!S$17,"")</f>
        <v/>
      </c>
      <c r="O118" s="152" t="str">
        <f>IF('2. Enter scores'!T129&lt;&gt;"",'2. Enter scores'!T129/'2. Enter scores'!T$17,"")</f>
        <v/>
      </c>
      <c r="P118" s="152" t="str">
        <f>IF('2. Enter scores'!U129&lt;&gt;"",'2. Enter scores'!U129/'2. Enter scores'!U$17,"")</f>
        <v/>
      </c>
      <c r="Q118" s="152" t="str">
        <f>IF('2. Enter scores'!V129&lt;&gt;"",'2. Enter scores'!V129/'2. Enter scores'!V$17,"")</f>
        <v/>
      </c>
      <c r="R118" s="152" t="str">
        <f>IF('2. Enter scores'!W129&lt;&gt;"",'2. Enter scores'!W129/'2. Enter scores'!W$17,"")</f>
        <v/>
      </c>
      <c r="S118" s="152" t="str">
        <f>IF('2. Enter scores'!X129&lt;&gt;"",'2. Enter scores'!X129/'2. Enter scores'!X$17,"")</f>
        <v/>
      </c>
      <c r="T118" s="152" t="str">
        <f>IF('2. Enter scores'!Y129&lt;&gt;"",'2. Enter scores'!Y129/'2. Enter scores'!Y$17,"")</f>
        <v/>
      </c>
      <c r="U118" s="152" t="str">
        <f>IF('2. Enter scores'!Z129&lt;&gt;"",'2. Enter scores'!Z129/'2. Enter scores'!Z$17,"")</f>
        <v/>
      </c>
      <c r="V118" s="152" t="str">
        <f>IF('2. Enter scores'!AA129&lt;&gt;"",'2. Enter scores'!AA129/'2. Enter scores'!AA$17,"")</f>
        <v/>
      </c>
      <c r="W118" s="152" t="str">
        <f>IF('2. Enter scores'!AB129&lt;&gt;"",'2. Enter scores'!AB129/'2. Enter scores'!AB$17,"")</f>
        <v/>
      </c>
      <c r="X118" s="152" t="str">
        <f>IF('2. Enter scores'!AC129&lt;&gt;"",'2. Enter scores'!AC129/'2. Enter scores'!AC$17,"")</f>
        <v/>
      </c>
      <c r="Y118" s="152" t="str">
        <f>IF('2. Enter scores'!AD129&lt;&gt;"",'2. Enter scores'!AD129/'2. Enter scores'!AD$17,"")</f>
        <v/>
      </c>
      <c r="Z118" s="152" t="str">
        <f>IF('2. Enter scores'!AE129&lt;&gt;"",'2. Enter scores'!AE129/'2. Enter scores'!AE$17,"")</f>
        <v/>
      </c>
      <c r="AA118" s="108">
        <v>1000</v>
      </c>
    </row>
    <row r="119" spans="1:27" x14ac:dyDescent="0.35">
      <c r="A119" s="151" t="s">
        <v>137</v>
      </c>
      <c r="B119" s="152" t="str">
        <f>IF('2. Enter scores'!G130&lt;&gt;"",'2. Enter scores'!G130/'2. Enter scores'!G$17,"")</f>
        <v/>
      </c>
      <c r="C119" s="152" t="str">
        <f>IF('2. Enter scores'!H130&lt;&gt;"",'2. Enter scores'!H130/'2. Enter scores'!H$17,"")</f>
        <v/>
      </c>
      <c r="D119" s="152" t="str">
        <f>IF('2. Enter scores'!I130&lt;&gt;"",'2. Enter scores'!I130/'2. Enter scores'!I$17,"")</f>
        <v/>
      </c>
      <c r="E119" s="152" t="str">
        <f>IF('2. Enter scores'!J130&lt;&gt;"",'2. Enter scores'!J130/'2. Enter scores'!J$17,"")</f>
        <v/>
      </c>
      <c r="F119" s="152" t="str">
        <f>IF('2. Enter scores'!K130&lt;&gt;"",'2. Enter scores'!K130/'2. Enter scores'!K$17,"")</f>
        <v/>
      </c>
      <c r="G119" s="152" t="str">
        <f>IF('2. Enter scores'!L130&lt;&gt;"",'2. Enter scores'!L130/'2. Enter scores'!L$17,"")</f>
        <v/>
      </c>
      <c r="H119" s="152" t="str">
        <f>IF('2. Enter scores'!M130&lt;&gt;"",'2. Enter scores'!M130/'2. Enter scores'!M$17,"")</f>
        <v/>
      </c>
      <c r="I119" s="152" t="str">
        <f>IF('2. Enter scores'!N130&lt;&gt;"",'2. Enter scores'!N130/'2. Enter scores'!N$17,"")</f>
        <v/>
      </c>
      <c r="J119" s="152" t="str">
        <f>IF('2. Enter scores'!O130&lt;&gt;"",'2. Enter scores'!O130/'2. Enter scores'!O$17,"")</f>
        <v/>
      </c>
      <c r="K119" s="152" t="str">
        <f>IF('2. Enter scores'!P130&lt;&gt;"",'2. Enter scores'!P130/'2. Enter scores'!P$17,"")</f>
        <v/>
      </c>
      <c r="L119" s="152" t="str">
        <f>IF('2. Enter scores'!Q130&lt;&gt;"",'2. Enter scores'!Q130/'2. Enter scores'!Q$17,"")</f>
        <v/>
      </c>
      <c r="M119" s="152" t="str">
        <f>IF('2. Enter scores'!R130&lt;&gt;"",'2. Enter scores'!R130/'2. Enter scores'!R$17,"")</f>
        <v/>
      </c>
      <c r="N119" s="152" t="str">
        <f>IF('2. Enter scores'!S130&lt;&gt;"",'2. Enter scores'!S130/'2. Enter scores'!S$17,"")</f>
        <v/>
      </c>
      <c r="O119" s="152" t="str">
        <f>IF('2. Enter scores'!T130&lt;&gt;"",'2. Enter scores'!T130/'2. Enter scores'!T$17,"")</f>
        <v/>
      </c>
      <c r="P119" s="152" t="str">
        <f>IF('2. Enter scores'!U130&lt;&gt;"",'2. Enter scores'!U130/'2. Enter scores'!U$17,"")</f>
        <v/>
      </c>
      <c r="Q119" s="152" t="str">
        <f>IF('2. Enter scores'!V130&lt;&gt;"",'2. Enter scores'!V130/'2. Enter scores'!V$17,"")</f>
        <v/>
      </c>
      <c r="R119" s="152" t="str">
        <f>IF('2. Enter scores'!W130&lt;&gt;"",'2. Enter scores'!W130/'2. Enter scores'!W$17,"")</f>
        <v/>
      </c>
      <c r="S119" s="152" t="str">
        <f>IF('2. Enter scores'!X130&lt;&gt;"",'2. Enter scores'!X130/'2. Enter scores'!X$17,"")</f>
        <v/>
      </c>
      <c r="T119" s="152" t="str">
        <f>IF('2. Enter scores'!Y130&lt;&gt;"",'2. Enter scores'!Y130/'2. Enter scores'!Y$17,"")</f>
        <v/>
      </c>
      <c r="U119" s="152" t="str">
        <f>IF('2. Enter scores'!Z130&lt;&gt;"",'2. Enter scores'!Z130/'2. Enter scores'!Z$17,"")</f>
        <v/>
      </c>
      <c r="V119" s="152" t="str">
        <f>IF('2. Enter scores'!AA130&lt;&gt;"",'2. Enter scores'!AA130/'2. Enter scores'!AA$17,"")</f>
        <v/>
      </c>
      <c r="W119" s="152" t="str">
        <f>IF('2. Enter scores'!AB130&lt;&gt;"",'2. Enter scores'!AB130/'2. Enter scores'!AB$17,"")</f>
        <v/>
      </c>
      <c r="X119" s="152" t="str">
        <f>IF('2. Enter scores'!AC130&lt;&gt;"",'2. Enter scores'!AC130/'2. Enter scores'!AC$17,"")</f>
        <v/>
      </c>
      <c r="Y119" s="152" t="str">
        <f>IF('2. Enter scores'!AD130&lt;&gt;"",'2. Enter scores'!AD130/'2. Enter scores'!AD$17,"")</f>
        <v/>
      </c>
      <c r="Z119" s="152" t="str">
        <f>IF('2. Enter scores'!AE130&lt;&gt;"",'2. Enter scores'!AE130/'2. Enter scores'!AE$17,"")</f>
        <v/>
      </c>
      <c r="AA119" s="108">
        <v>1000</v>
      </c>
    </row>
    <row r="120" spans="1:27" x14ac:dyDescent="0.35">
      <c r="A120" s="151" t="s">
        <v>137</v>
      </c>
      <c r="B120" s="152" t="str">
        <f>IF('2. Enter scores'!G131&lt;&gt;"",'2. Enter scores'!G131/'2. Enter scores'!G$17,"")</f>
        <v/>
      </c>
      <c r="C120" s="152" t="str">
        <f>IF('2. Enter scores'!H131&lt;&gt;"",'2. Enter scores'!H131/'2. Enter scores'!H$17,"")</f>
        <v/>
      </c>
      <c r="D120" s="152" t="str">
        <f>IF('2. Enter scores'!I131&lt;&gt;"",'2. Enter scores'!I131/'2. Enter scores'!I$17,"")</f>
        <v/>
      </c>
      <c r="E120" s="152" t="str">
        <f>IF('2. Enter scores'!J131&lt;&gt;"",'2. Enter scores'!J131/'2. Enter scores'!J$17,"")</f>
        <v/>
      </c>
      <c r="F120" s="152" t="str">
        <f>IF('2. Enter scores'!K131&lt;&gt;"",'2. Enter scores'!K131/'2. Enter scores'!K$17,"")</f>
        <v/>
      </c>
      <c r="G120" s="152" t="str">
        <f>IF('2. Enter scores'!L131&lt;&gt;"",'2. Enter scores'!L131/'2. Enter scores'!L$17,"")</f>
        <v/>
      </c>
      <c r="H120" s="152" t="str">
        <f>IF('2. Enter scores'!M131&lt;&gt;"",'2. Enter scores'!M131/'2. Enter scores'!M$17,"")</f>
        <v/>
      </c>
      <c r="I120" s="152" t="str">
        <f>IF('2. Enter scores'!N131&lt;&gt;"",'2. Enter scores'!N131/'2. Enter scores'!N$17,"")</f>
        <v/>
      </c>
      <c r="J120" s="152" t="str">
        <f>IF('2. Enter scores'!O131&lt;&gt;"",'2. Enter scores'!O131/'2. Enter scores'!O$17,"")</f>
        <v/>
      </c>
      <c r="K120" s="152" t="str">
        <f>IF('2. Enter scores'!P131&lt;&gt;"",'2. Enter scores'!P131/'2. Enter scores'!P$17,"")</f>
        <v/>
      </c>
      <c r="L120" s="152" t="str">
        <f>IF('2. Enter scores'!Q131&lt;&gt;"",'2. Enter scores'!Q131/'2. Enter scores'!Q$17,"")</f>
        <v/>
      </c>
      <c r="M120" s="152" t="str">
        <f>IF('2. Enter scores'!R131&lt;&gt;"",'2. Enter scores'!R131/'2. Enter scores'!R$17,"")</f>
        <v/>
      </c>
      <c r="N120" s="152" t="str">
        <f>IF('2. Enter scores'!S131&lt;&gt;"",'2. Enter scores'!S131/'2. Enter scores'!S$17,"")</f>
        <v/>
      </c>
      <c r="O120" s="152" t="str">
        <f>IF('2. Enter scores'!T131&lt;&gt;"",'2. Enter scores'!T131/'2. Enter scores'!T$17,"")</f>
        <v/>
      </c>
      <c r="P120" s="152" t="str">
        <f>IF('2. Enter scores'!U131&lt;&gt;"",'2. Enter scores'!U131/'2. Enter scores'!U$17,"")</f>
        <v/>
      </c>
      <c r="Q120" s="152" t="str">
        <f>IF('2. Enter scores'!V131&lt;&gt;"",'2. Enter scores'!V131/'2. Enter scores'!V$17,"")</f>
        <v/>
      </c>
      <c r="R120" s="152" t="str">
        <f>IF('2. Enter scores'!W131&lt;&gt;"",'2. Enter scores'!W131/'2. Enter scores'!W$17,"")</f>
        <v/>
      </c>
      <c r="S120" s="152" t="str">
        <f>IF('2. Enter scores'!X131&lt;&gt;"",'2. Enter scores'!X131/'2. Enter scores'!X$17,"")</f>
        <v/>
      </c>
      <c r="T120" s="152" t="str">
        <f>IF('2. Enter scores'!Y131&lt;&gt;"",'2. Enter scores'!Y131/'2. Enter scores'!Y$17,"")</f>
        <v/>
      </c>
      <c r="U120" s="152" t="str">
        <f>IF('2. Enter scores'!Z131&lt;&gt;"",'2. Enter scores'!Z131/'2. Enter scores'!Z$17,"")</f>
        <v/>
      </c>
      <c r="V120" s="152" t="str">
        <f>IF('2. Enter scores'!AA131&lt;&gt;"",'2. Enter scores'!AA131/'2. Enter scores'!AA$17,"")</f>
        <v/>
      </c>
      <c r="W120" s="152" t="str">
        <f>IF('2. Enter scores'!AB131&lt;&gt;"",'2. Enter scores'!AB131/'2. Enter scores'!AB$17,"")</f>
        <v/>
      </c>
      <c r="X120" s="152" t="str">
        <f>IF('2. Enter scores'!AC131&lt;&gt;"",'2. Enter scores'!AC131/'2. Enter scores'!AC$17,"")</f>
        <v/>
      </c>
      <c r="Y120" s="152" t="str">
        <f>IF('2. Enter scores'!AD131&lt;&gt;"",'2. Enter scores'!AD131/'2. Enter scores'!AD$17,"")</f>
        <v/>
      </c>
      <c r="Z120" s="152" t="str">
        <f>IF('2. Enter scores'!AE131&lt;&gt;"",'2. Enter scores'!AE131/'2. Enter scores'!AE$17,"")</f>
        <v/>
      </c>
      <c r="AA120" s="108">
        <v>1000</v>
      </c>
    </row>
    <row r="121" spans="1:27" x14ac:dyDescent="0.35">
      <c r="A121" s="151" t="s">
        <v>137</v>
      </c>
      <c r="B121" s="152" t="str">
        <f>IF('2. Enter scores'!G132&lt;&gt;"",'2. Enter scores'!G132/'2. Enter scores'!G$17,"")</f>
        <v/>
      </c>
      <c r="C121" s="152" t="str">
        <f>IF('2. Enter scores'!H132&lt;&gt;"",'2. Enter scores'!H132/'2. Enter scores'!H$17,"")</f>
        <v/>
      </c>
      <c r="D121" s="152" t="str">
        <f>IF('2. Enter scores'!I132&lt;&gt;"",'2. Enter scores'!I132/'2. Enter scores'!I$17,"")</f>
        <v/>
      </c>
      <c r="E121" s="152" t="str">
        <f>IF('2. Enter scores'!J132&lt;&gt;"",'2. Enter scores'!J132/'2. Enter scores'!J$17,"")</f>
        <v/>
      </c>
      <c r="F121" s="152" t="str">
        <f>IF('2. Enter scores'!K132&lt;&gt;"",'2. Enter scores'!K132/'2. Enter scores'!K$17,"")</f>
        <v/>
      </c>
      <c r="G121" s="152" t="str">
        <f>IF('2. Enter scores'!L132&lt;&gt;"",'2. Enter scores'!L132/'2. Enter scores'!L$17,"")</f>
        <v/>
      </c>
      <c r="H121" s="152" t="str">
        <f>IF('2. Enter scores'!M132&lt;&gt;"",'2. Enter scores'!M132/'2. Enter scores'!M$17,"")</f>
        <v/>
      </c>
      <c r="I121" s="152" t="str">
        <f>IF('2. Enter scores'!N132&lt;&gt;"",'2. Enter scores'!N132/'2. Enter scores'!N$17,"")</f>
        <v/>
      </c>
      <c r="J121" s="152" t="str">
        <f>IF('2. Enter scores'!O132&lt;&gt;"",'2. Enter scores'!O132/'2. Enter scores'!O$17,"")</f>
        <v/>
      </c>
      <c r="K121" s="152" t="str">
        <f>IF('2. Enter scores'!P132&lt;&gt;"",'2. Enter scores'!P132/'2. Enter scores'!P$17,"")</f>
        <v/>
      </c>
      <c r="L121" s="152" t="str">
        <f>IF('2. Enter scores'!Q132&lt;&gt;"",'2. Enter scores'!Q132/'2. Enter scores'!Q$17,"")</f>
        <v/>
      </c>
      <c r="M121" s="152" t="str">
        <f>IF('2. Enter scores'!R132&lt;&gt;"",'2. Enter scores'!R132/'2. Enter scores'!R$17,"")</f>
        <v/>
      </c>
      <c r="N121" s="152" t="str">
        <f>IF('2. Enter scores'!S132&lt;&gt;"",'2. Enter scores'!S132/'2. Enter scores'!S$17,"")</f>
        <v/>
      </c>
      <c r="O121" s="152" t="str">
        <f>IF('2. Enter scores'!T132&lt;&gt;"",'2. Enter scores'!T132/'2. Enter scores'!T$17,"")</f>
        <v/>
      </c>
      <c r="P121" s="152" t="str">
        <f>IF('2. Enter scores'!U132&lt;&gt;"",'2. Enter scores'!U132/'2. Enter scores'!U$17,"")</f>
        <v/>
      </c>
      <c r="Q121" s="152" t="str">
        <f>IF('2. Enter scores'!V132&lt;&gt;"",'2. Enter scores'!V132/'2. Enter scores'!V$17,"")</f>
        <v/>
      </c>
      <c r="R121" s="152" t="str">
        <f>IF('2. Enter scores'!W132&lt;&gt;"",'2. Enter scores'!W132/'2. Enter scores'!W$17,"")</f>
        <v/>
      </c>
      <c r="S121" s="152" t="str">
        <f>IF('2. Enter scores'!X132&lt;&gt;"",'2. Enter scores'!X132/'2. Enter scores'!X$17,"")</f>
        <v/>
      </c>
      <c r="T121" s="152" t="str">
        <f>IF('2. Enter scores'!Y132&lt;&gt;"",'2. Enter scores'!Y132/'2. Enter scores'!Y$17,"")</f>
        <v/>
      </c>
      <c r="U121" s="152" t="str">
        <f>IF('2. Enter scores'!Z132&lt;&gt;"",'2. Enter scores'!Z132/'2. Enter scores'!Z$17,"")</f>
        <v/>
      </c>
      <c r="V121" s="152" t="str">
        <f>IF('2. Enter scores'!AA132&lt;&gt;"",'2. Enter scores'!AA132/'2. Enter scores'!AA$17,"")</f>
        <v/>
      </c>
      <c r="W121" s="152" t="str">
        <f>IF('2. Enter scores'!AB132&lt;&gt;"",'2. Enter scores'!AB132/'2. Enter scores'!AB$17,"")</f>
        <v/>
      </c>
      <c r="X121" s="152" t="str">
        <f>IF('2. Enter scores'!AC132&lt;&gt;"",'2. Enter scores'!AC132/'2. Enter scores'!AC$17,"")</f>
        <v/>
      </c>
      <c r="Y121" s="152" t="str">
        <f>IF('2. Enter scores'!AD132&lt;&gt;"",'2. Enter scores'!AD132/'2. Enter scores'!AD$17,"")</f>
        <v/>
      </c>
      <c r="Z121" s="152" t="str">
        <f>IF('2. Enter scores'!AE132&lt;&gt;"",'2. Enter scores'!AE132/'2. Enter scores'!AE$17,"")</f>
        <v/>
      </c>
      <c r="AA121" s="108">
        <v>1000</v>
      </c>
    </row>
    <row r="122" spans="1:27" x14ac:dyDescent="0.35">
      <c r="A122" s="151" t="s">
        <v>137</v>
      </c>
      <c r="B122" s="152" t="str">
        <f>IF('2. Enter scores'!G133&lt;&gt;"",'2. Enter scores'!G133/'2. Enter scores'!G$17,"")</f>
        <v/>
      </c>
      <c r="C122" s="152" t="str">
        <f>IF('2. Enter scores'!H133&lt;&gt;"",'2. Enter scores'!H133/'2. Enter scores'!H$17,"")</f>
        <v/>
      </c>
      <c r="D122" s="152" t="str">
        <f>IF('2. Enter scores'!I133&lt;&gt;"",'2. Enter scores'!I133/'2. Enter scores'!I$17,"")</f>
        <v/>
      </c>
      <c r="E122" s="152" t="str">
        <f>IF('2. Enter scores'!J133&lt;&gt;"",'2. Enter scores'!J133/'2. Enter scores'!J$17,"")</f>
        <v/>
      </c>
      <c r="F122" s="152" t="str">
        <f>IF('2. Enter scores'!K133&lt;&gt;"",'2. Enter scores'!K133/'2. Enter scores'!K$17,"")</f>
        <v/>
      </c>
      <c r="G122" s="152" t="str">
        <f>IF('2. Enter scores'!L133&lt;&gt;"",'2. Enter scores'!L133/'2. Enter scores'!L$17,"")</f>
        <v/>
      </c>
      <c r="H122" s="152" t="str">
        <f>IF('2. Enter scores'!M133&lt;&gt;"",'2. Enter scores'!M133/'2. Enter scores'!M$17,"")</f>
        <v/>
      </c>
      <c r="I122" s="152" t="str">
        <f>IF('2. Enter scores'!N133&lt;&gt;"",'2. Enter scores'!N133/'2. Enter scores'!N$17,"")</f>
        <v/>
      </c>
      <c r="J122" s="152" t="str">
        <f>IF('2. Enter scores'!O133&lt;&gt;"",'2. Enter scores'!O133/'2. Enter scores'!O$17,"")</f>
        <v/>
      </c>
      <c r="K122" s="152" t="str">
        <f>IF('2. Enter scores'!P133&lt;&gt;"",'2. Enter scores'!P133/'2. Enter scores'!P$17,"")</f>
        <v/>
      </c>
      <c r="L122" s="152" t="str">
        <f>IF('2. Enter scores'!Q133&lt;&gt;"",'2. Enter scores'!Q133/'2. Enter scores'!Q$17,"")</f>
        <v/>
      </c>
      <c r="M122" s="152" t="str">
        <f>IF('2. Enter scores'!R133&lt;&gt;"",'2. Enter scores'!R133/'2. Enter scores'!R$17,"")</f>
        <v/>
      </c>
      <c r="N122" s="152" t="str">
        <f>IF('2. Enter scores'!S133&lt;&gt;"",'2. Enter scores'!S133/'2. Enter scores'!S$17,"")</f>
        <v/>
      </c>
      <c r="O122" s="152" t="str">
        <f>IF('2. Enter scores'!T133&lt;&gt;"",'2. Enter scores'!T133/'2. Enter scores'!T$17,"")</f>
        <v/>
      </c>
      <c r="P122" s="152" t="str">
        <f>IF('2. Enter scores'!U133&lt;&gt;"",'2. Enter scores'!U133/'2. Enter scores'!U$17,"")</f>
        <v/>
      </c>
      <c r="Q122" s="152" t="str">
        <f>IF('2. Enter scores'!V133&lt;&gt;"",'2. Enter scores'!V133/'2. Enter scores'!V$17,"")</f>
        <v/>
      </c>
      <c r="R122" s="152" t="str">
        <f>IF('2. Enter scores'!W133&lt;&gt;"",'2. Enter scores'!W133/'2. Enter scores'!W$17,"")</f>
        <v/>
      </c>
      <c r="S122" s="152" t="str">
        <f>IF('2. Enter scores'!X133&lt;&gt;"",'2. Enter scores'!X133/'2. Enter scores'!X$17,"")</f>
        <v/>
      </c>
      <c r="T122" s="152" t="str">
        <f>IF('2. Enter scores'!Y133&lt;&gt;"",'2. Enter scores'!Y133/'2. Enter scores'!Y$17,"")</f>
        <v/>
      </c>
      <c r="U122" s="152" t="str">
        <f>IF('2. Enter scores'!Z133&lt;&gt;"",'2. Enter scores'!Z133/'2. Enter scores'!Z$17,"")</f>
        <v/>
      </c>
      <c r="V122" s="152" t="str">
        <f>IF('2. Enter scores'!AA133&lt;&gt;"",'2. Enter scores'!AA133/'2. Enter scores'!AA$17,"")</f>
        <v/>
      </c>
      <c r="W122" s="152" t="str">
        <f>IF('2. Enter scores'!AB133&lt;&gt;"",'2. Enter scores'!AB133/'2. Enter scores'!AB$17,"")</f>
        <v/>
      </c>
      <c r="X122" s="152" t="str">
        <f>IF('2. Enter scores'!AC133&lt;&gt;"",'2. Enter scores'!AC133/'2. Enter scores'!AC$17,"")</f>
        <v/>
      </c>
      <c r="Y122" s="152" t="str">
        <f>IF('2. Enter scores'!AD133&lt;&gt;"",'2. Enter scores'!AD133/'2. Enter scores'!AD$17,"")</f>
        <v/>
      </c>
      <c r="Z122" s="152" t="str">
        <f>IF('2. Enter scores'!AE133&lt;&gt;"",'2. Enter scores'!AE133/'2. Enter scores'!AE$17,"")</f>
        <v/>
      </c>
      <c r="AA122" s="108">
        <v>1000</v>
      </c>
    </row>
    <row r="123" spans="1:27" x14ac:dyDescent="0.35">
      <c r="A123" s="151" t="s">
        <v>137</v>
      </c>
      <c r="B123" s="152" t="str">
        <f>IF('2. Enter scores'!G134&lt;&gt;"",'2. Enter scores'!G134/'2. Enter scores'!G$17,"")</f>
        <v/>
      </c>
      <c r="C123" s="152" t="str">
        <f>IF('2. Enter scores'!H134&lt;&gt;"",'2. Enter scores'!H134/'2. Enter scores'!H$17,"")</f>
        <v/>
      </c>
      <c r="D123" s="152" t="str">
        <f>IF('2. Enter scores'!I134&lt;&gt;"",'2. Enter scores'!I134/'2. Enter scores'!I$17,"")</f>
        <v/>
      </c>
      <c r="E123" s="152" t="str">
        <f>IF('2. Enter scores'!J134&lt;&gt;"",'2. Enter scores'!J134/'2. Enter scores'!J$17,"")</f>
        <v/>
      </c>
      <c r="F123" s="152" t="str">
        <f>IF('2. Enter scores'!K134&lt;&gt;"",'2. Enter scores'!K134/'2. Enter scores'!K$17,"")</f>
        <v/>
      </c>
      <c r="G123" s="152" t="str">
        <f>IF('2. Enter scores'!L134&lt;&gt;"",'2. Enter scores'!L134/'2. Enter scores'!L$17,"")</f>
        <v/>
      </c>
      <c r="H123" s="152" t="str">
        <f>IF('2. Enter scores'!M134&lt;&gt;"",'2. Enter scores'!M134/'2. Enter scores'!M$17,"")</f>
        <v/>
      </c>
      <c r="I123" s="152" t="str">
        <f>IF('2. Enter scores'!N134&lt;&gt;"",'2. Enter scores'!N134/'2. Enter scores'!N$17,"")</f>
        <v/>
      </c>
      <c r="J123" s="152" t="str">
        <f>IF('2. Enter scores'!O134&lt;&gt;"",'2. Enter scores'!O134/'2. Enter scores'!O$17,"")</f>
        <v/>
      </c>
      <c r="K123" s="152" t="str">
        <f>IF('2. Enter scores'!P134&lt;&gt;"",'2. Enter scores'!P134/'2. Enter scores'!P$17,"")</f>
        <v/>
      </c>
      <c r="L123" s="152" t="str">
        <f>IF('2. Enter scores'!Q134&lt;&gt;"",'2. Enter scores'!Q134/'2. Enter scores'!Q$17,"")</f>
        <v/>
      </c>
      <c r="M123" s="152" t="str">
        <f>IF('2. Enter scores'!R134&lt;&gt;"",'2. Enter scores'!R134/'2. Enter scores'!R$17,"")</f>
        <v/>
      </c>
      <c r="N123" s="152" t="str">
        <f>IF('2. Enter scores'!S134&lt;&gt;"",'2. Enter scores'!S134/'2. Enter scores'!S$17,"")</f>
        <v/>
      </c>
      <c r="O123" s="152" t="str">
        <f>IF('2. Enter scores'!T134&lt;&gt;"",'2. Enter scores'!T134/'2. Enter scores'!T$17,"")</f>
        <v/>
      </c>
      <c r="P123" s="152" t="str">
        <f>IF('2. Enter scores'!U134&lt;&gt;"",'2. Enter scores'!U134/'2. Enter scores'!U$17,"")</f>
        <v/>
      </c>
      <c r="Q123" s="152" t="str">
        <f>IF('2. Enter scores'!V134&lt;&gt;"",'2. Enter scores'!V134/'2. Enter scores'!V$17,"")</f>
        <v/>
      </c>
      <c r="R123" s="152" t="str">
        <f>IF('2. Enter scores'!W134&lt;&gt;"",'2. Enter scores'!W134/'2. Enter scores'!W$17,"")</f>
        <v/>
      </c>
      <c r="S123" s="152" t="str">
        <f>IF('2. Enter scores'!X134&lt;&gt;"",'2. Enter scores'!X134/'2. Enter scores'!X$17,"")</f>
        <v/>
      </c>
      <c r="T123" s="152" t="str">
        <f>IF('2. Enter scores'!Y134&lt;&gt;"",'2. Enter scores'!Y134/'2. Enter scores'!Y$17,"")</f>
        <v/>
      </c>
      <c r="U123" s="152" t="str">
        <f>IF('2. Enter scores'!Z134&lt;&gt;"",'2. Enter scores'!Z134/'2. Enter scores'!Z$17,"")</f>
        <v/>
      </c>
      <c r="V123" s="152" t="str">
        <f>IF('2. Enter scores'!AA134&lt;&gt;"",'2. Enter scores'!AA134/'2. Enter scores'!AA$17,"")</f>
        <v/>
      </c>
      <c r="W123" s="152" t="str">
        <f>IF('2. Enter scores'!AB134&lt;&gt;"",'2. Enter scores'!AB134/'2. Enter scores'!AB$17,"")</f>
        <v/>
      </c>
      <c r="X123" s="152" t="str">
        <f>IF('2. Enter scores'!AC134&lt;&gt;"",'2. Enter scores'!AC134/'2. Enter scores'!AC$17,"")</f>
        <v/>
      </c>
      <c r="Y123" s="152" t="str">
        <f>IF('2. Enter scores'!AD134&lt;&gt;"",'2. Enter scores'!AD134/'2. Enter scores'!AD$17,"")</f>
        <v/>
      </c>
      <c r="Z123" s="152" t="str">
        <f>IF('2. Enter scores'!AE134&lt;&gt;"",'2. Enter scores'!AE134/'2. Enter scores'!AE$17,"")</f>
        <v/>
      </c>
      <c r="AA123" s="108">
        <v>1000</v>
      </c>
    </row>
    <row r="124" spans="1:27" x14ac:dyDescent="0.35">
      <c r="A124" s="151" t="s">
        <v>137</v>
      </c>
      <c r="B124" s="152" t="str">
        <f>IF('2. Enter scores'!G135&lt;&gt;"",'2. Enter scores'!G135/'2. Enter scores'!G$17,"")</f>
        <v/>
      </c>
      <c r="C124" s="152" t="str">
        <f>IF('2. Enter scores'!H135&lt;&gt;"",'2. Enter scores'!H135/'2. Enter scores'!H$17,"")</f>
        <v/>
      </c>
      <c r="D124" s="152" t="str">
        <f>IF('2. Enter scores'!I135&lt;&gt;"",'2. Enter scores'!I135/'2. Enter scores'!I$17,"")</f>
        <v/>
      </c>
      <c r="E124" s="152" t="str">
        <f>IF('2. Enter scores'!J135&lt;&gt;"",'2. Enter scores'!J135/'2. Enter scores'!J$17,"")</f>
        <v/>
      </c>
      <c r="F124" s="152" t="str">
        <f>IF('2. Enter scores'!K135&lt;&gt;"",'2. Enter scores'!K135/'2. Enter scores'!K$17,"")</f>
        <v/>
      </c>
      <c r="G124" s="152" t="str">
        <f>IF('2. Enter scores'!L135&lt;&gt;"",'2. Enter scores'!L135/'2. Enter scores'!L$17,"")</f>
        <v/>
      </c>
      <c r="H124" s="152" t="str">
        <f>IF('2. Enter scores'!M135&lt;&gt;"",'2. Enter scores'!M135/'2. Enter scores'!M$17,"")</f>
        <v/>
      </c>
      <c r="I124" s="152" t="str">
        <f>IF('2. Enter scores'!N135&lt;&gt;"",'2. Enter scores'!N135/'2. Enter scores'!N$17,"")</f>
        <v/>
      </c>
      <c r="J124" s="152" t="str">
        <f>IF('2. Enter scores'!O135&lt;&gt;"",'2. Enter scores'!O135/'2. Enter scores'!O$17,"")</f>
        <v/>
      </c>
      <c r="K124" s="152" t="str">
        <f>IF('2. Enter scores'!P135&lt;&gt;"",'2. Enter scores'!P135/'2. Enter scores'!P$17,"")</f>
        <v/>
      </c>
      <c r="L124" s="152" t="str">
        <f>IF('2. Enter scores'!Q135&lt;&gt;"",'2. Enter scores'!Q135/'2. Enter scores'!Q$17,"")</f>
        <v/>
      </c>
      <c r="M124" s="152" t="str">
        <f>IF('2. Enter scores'!R135&lt;&gt;"",'2. Enter scores'!R135/'2. Enter scores'!R$17,"")</f>
        <v/>
      </c>
      <c r="N124" s="152" t="str">
        <f>IF('2. Enter scores'!S135&lt;&gt;"",'2. Enter scores'!S135/'2. Enter scores'!S$17,"")</f>
        <v/>
      </c>
      <c r="O124" s="152" t="str">
        <f>IF('2. Enter scores'!T135&lt;&gt;"",'2. Enter scores'!T135/'2. Enter scores'!T$17,"")</f>
        <v/>
      </c>
      <c r="P124" s="152" t="str">
        <f>IF('2. Enter scores'!U135&lt;&gt;"",'2. Enter scores'!U135/'2. Enter scores'!U$17,"")</f>
        <v/>
      </c>
      <c r="Q124" s="152" t="str">
        <f>IF('2. Enter scores'!V135&lt;&gt;"",'2. Enter scores'!V135/'2. Enter scores'!V$17,"")</f>
        <v/>
      </c>
      <c r="R124" s="152" t="str">
        <f>IF('2. Enter scores'!W135&lt;&gt;"",'2. Enter scores'!W135/'2. Enter scores'!W$17,"")</f>
        <v/>
      </c>
      <c r="S124" s="152" t="str">
        <f>IF('2. Enter scores'!X135&lt;&gt;"",'2. Enter scores'!X135/'2. Enter scores'!X$17,"")</f>
        <v/>
      </c>
      <c r="T124" s="152" t="str">
        <f>IF('2. Enter scores'!Y135&lt;&gt;"",'2. Enter scores'!Y135/'2. Enter scores'!Y$17,"")</f>
        <v/>
      </c>
      <c r="U124" s="152" t="str">
        <f>IF('2. Enter scores'!Z135&lt;&gt;"",'2. Enter scores'!Z135/'2. Enter scores'!Z$17,"")</f>
        <v/>
      </c>
      <c r="V124" s="152" t="str">
        <f>IF('2. Enter scores'!AA135&lt;&gt;"",'2. Enter scores'!AA135/'2. Enter scores'!AA$17,"")</f>
        <v/>
      </c>
      <c r="W124" s="152" t="str">
        <f>IF('2. Enter scores'!AB135&lt;&gt;"",'2. Enter scores'!AB135/'2. Enter scores'!AB$17,"")</f>
        <v/>
      </c>
      <c r="X124" s="152" t="str">
        <f>IF('2. Enter scores'!AC135&lt;&gt;"",'2. Enter scores'!AC135/'2. Enter scores'!AC$17,"")</f>
        <v/>
      </c>
      <c r="Y124" s="152" t="str">
        <f>IF('2. Enter scores'!AD135&lt;&gt;"",'2. Enter scores'!AD135/'2. Enter scores'!AD$17,"")</f>
        <v/>
      </c>
      <c r="Z124" s="152" t="str">
        <f>IF('2. Enter scores'!AE135&lt;&gt;"",'2. Enter scores'!AE135/'2. Enter scores'!AE$17,"")</f>
        <v/>
      </c>
      <c r="AA124" s="108">
        <v>1000</v>
      </c>
    </row>
    <row r="125" spans="1:27" x14ac:dyDescent="0.35">
      <c r="A125" s="151" t="s">
        <v>137</v>
      </c>
      <c r="B125" s="152" t="str">
        <f>IF('2. Enter scores'!G136&lt;&gt;"",'2. Enter scores'!G136/'2. Enter scores'!G$17,"")</f>
        <v/>
      </c>
      <c r="C125" s="152" t="str">
        <f>IF('2. Enter scores'!H136&lt;&gt;"",'2. Enter scores'!H136/'2. Enter scores'!H$17,"")</f>
        <v/>
      </c>
      <c r="D125" s="152" t="str">
        <f>IF('2. Enter scores'!I136&lt;&gt;"",'2. Enter scores'!I136/'2. Enter scores'!I$17,"")</f>
        <v/>
      </c>
      <c r="E125" s="152" t="str">
        <f>IF('2. Enter scores'!J136&lt;&gt;"",'2. Enter scores'!J136/'2. Enter scores'!J$17,"")</f>
        <v/>
      </c>
      <c r="F125" s="152" t="str">
        <f>IF('2. Enter scores'!K136&lt;&gt;"",'2. Enter scores'!K136/'2. Enter scores'!K$17,"")</f>
        <v/>
      </c>
      <c r="G125" s="152" t="str">
        <f>IF('2. Enter scores'!L136&lt;&gt;"",'2. Enter scores'!L136/'2. Enter scores'!L$17,"")</f>
        <v/>
      </c>
      <c r="H125" s="152" t="str">
        <f>IF('2. Enter scores'!M136&lt;&gt;"",'2. Enter scores'!M136/'2. Enter scores'!M$17,"")</f>
        <v/>
      </c>
      <c r="I125" s="152" t="str">
        <f>IF('2. Enter scores'!N136&lt;&gt;"",'2. Enter scores'!N136/'2. Enter scores'!N$17,"")</f>
        <v/>
      </c>
      <c r="J125" s="152" t="str">
        <f>IF('2. Enter scores'!O136&lt;&gt;"",'2. Enter scores'!O136/'2. Enter scores'!O$17,"")</f>
        <v/>
      </c>
      <c r="K125" s="152" t="str">
        <f>IF('2. Enter scores'!P136&lt;&gt;"",'2. Enter scores'!P136/'2. Enter scores'!P$17,"")</f>
        <v/>
      </c>
      <c r="L125" s="152" t="str">
        <f>IF('2. Enter scores'!Q136&lt;&gt;"",'2. Enter scores'!Q136/'2. Enter scores'!Q$17,"")</f>
        <v/>
      </c>
      <c r="M125" s="152" t="str">
        <f>IF('2. Enter scores'!R136&lt;&gt;"",'2. Enter scores'!R136/'2. Enter scores'!R$17,"")</f>
        <v/>
      </c>
      <c r="N125" s="152" t="str">
        <f>IF('2. Enter scores'!S136&lt;&gt;"",'2. Enter scores'!S136/'2. Enter scores'!S$17,"")</f>
        <v/>
      </c>
      <c r="O125" s="152" t="str">
        <f>IF('2. Enter scores'!T136&lt;&gt;"",'2. Enter scores'!T136/'2. Enter scores'!T$17,"")</f>
        <v/>
      </c>
      <c r="P125" s="152" t="str">
        <f>IF('2. Enter scores'!U136&lt;&gt;"",'2. Enter scores'!U136/'2. Enter scores'!U$17,"")</f>
        <v/>
      </c>
      <c r="Q125" s="152" t="str">
        <f>IF('2. Enter scores'!V136&lt;&gt;"",'2. Enter scores'!V136/'2. Enter scores'!V$17,"")</f>
        <v/>
      </c>
      <c r="R125" s="152" t="str">
        <f>IF('2. Enter scores'!W136&lt;&gt;"",'2. Enter scores'!W136/'2. Enter scores'!W$17,"")</f>
        <v/>
      </c>
      <c r="S125" s="152" t="str">
        <f>IF('2. Enter scores'!X136&lt;&gt;"",'2. Enter scores'!X136/'2. Enter scores'!X$17,"")</f>
        <v/>
      </c>
      <c r="T125" s="152" t="str">
        <f>IF('2. Enter scores'!Y136&lt;&gt;"",'2. Enter scores'!Y136/'2. Enter scores'!Y$17,"")</f>
        <v/>
      </c>
      <c r="U125" s="152" t="str">
        <f>IF('2. Enter scores'!Z136&lt;&gt;"",'2. Enter scores'!Z136/'2. Enter scores'!Z$17,"")</f>
        <v/>
      </c>
      <c r="V125" s="152" t="str">
        <f>IF('2. Enter scores'!AA136&lt;&gt;"",'2. Enter scores'!AA136/'2. Enter scores'!AA$17,"")</f>
        <v/>
      </c>
      <c r="W125" s="152" t="str">
        <f>IF('2. Enter scores'!AB136&lt;&gt;"",'2. Enter scores'!AB136/'2. Enter scores'!AB$17,"")</f>
        <v/>
      </c>
      <c r="X125" s="152" t="str">
        <f>IF('2. Enter scores'!AC136&lt;&gt;"",'2. Enter scores'!AC136/'2. Enter scores'!AC$17,"")</f>
        <v/>
      </c>
      <c r="Y125" s="152" t="str">
        <f>IF('2. Enter scores'!AD136&lt;&gt;"",'2. Enter scores'!AD136/'2. Enter scores'!AD$17,"")</f>
        <v/>
      </c>
      <c r="Z125" s="152" t="str">
        <f>IF('2. Enter scores'!AE136&lt;&gt;"",'2. Enter scores'!AE136/'2. Enter scores'!AE$17,"")</f>
        <v/>
      </c>
      <c r="AA125" s="108">
        <v>1000</v>
      </c>
    </row>
    <row r="126" spans="1:27" x14ac:dyDescent="0.35">
      <c r="A126" s="151" t="s">
        <v>137</v>
      </c>
      <c r="B126" s="152" t="str">
        <f>IF('2. Enter scores'!G137&lt;&gt;"",'2. Enter scores'!G137/'2. Enter scores'!G$17,"")</f>
        <v/>
      </c>
      <c r="C126" s="152" t="str">
        <f>IF('2. Enter scores'!H137&lt;&gt;"",'2. Enter scores'!H137/'2. Enter scores'!H$17,"")</f>
        <v/>
      </c>
      <c r="D126" s="152" t="str">
        <f>IF('2. Enter scores'!I137&lt;&gt;"",'2. Enter scores'!I137/'2. Enter scores'!I$17,"")</f>
        <v/>
      </c>
      <c r="E126" s="152" t="str">
        <f>IF('2. Enter scores'!J137&lt;&gt;"",'2. Enter scores'!J137/'2. Enter scores'!J$17,"")</f>
        <v/>
      </c>
      <c r="F126" s="152" t="str">
        <f>IF('2. Enter scores'!K137&lt;&gt;"",'2. Enter scores'!K137/'2. Enter scores'!K$17,"")</f>
        <v/>
      </c>
      <c r="G126" s="152" t="str">
        <f>IF('2. Enter scores'!L137&lt;&gt;"",'2. Enter scores'!L137/'2. Enter scores'!L$17,"")</f>
        <v/>
      </c>
      <c r="H126" s="152" t="str">
        <f>IF('2. Enter scores'!M137&lt;&gt;"",'2. Enter scores'!M137/'2. Enter scores'!M$17,"")</f>
        <v/>
      </c>
      <c r="I126" s="152" t="str">
        <f>IF('2. Enter scores'!N137&lt;&gt;"",'2. Enter scores'!N137/'2. Enter scores'!N$17,"")</f>
        <v/>
      </c>
      <c r="J126" s="152" t="str">
        <f>IF('2. Enter scores'!O137&lt;&gt;"",'2. Enter scores'!O137/'2. Enter scores'!O$17,"")</f>
        <v/>
      </c>
      <c r="K126" s="152" t="str">
        <f>IF('2. Enter scores'!P137&lt;&gt;"",'2. Enter scores'!P137/'2. Enter scores'!P$17,"")</f>
        <v/>
      </c>
      <c r="L126" s="152" t="str">
        <f>IF('2. Enter scores'!Q137&lt;&gt;"",'2. Enter scores'!Q137/'2. Enter scores'!Q$17,"")</f>
        <v/>
      </c>
      <c r="M126" s="152" t="str">
        <f>IF('2. Enter scores'!R137&lt;&gt;"",'2. Enter scores'!R137/'2. Enter scores'!R$17,"")</f>
        <v/>
      </c>
      <c r="N126" s="152" t="str">
        <f>IF('2. Enter scores'!S137&lt;&gt;"",'2. Enter scores'!S137/'2. Enter scores'!S$17,"")</f>
        <v/>
      </c>
      <c r="O126" s="152" t="str">
        <f>IF('2. Enter scores'!T137&lt;&gt;"",'2. Enter scores'!T137/'2. Enter scores'!T$17,"")</f>
        <v/>
      </c>
      <c r="P126" s="152" t="str">
        <f>IF('2. Enter scores'!U137&lt;&gt;"",'2. Enter scores'!U137/'2. Enter scores'!U$17,"")</f>
        <v/>
      </c>
      <c r="Q126" s="152" t="str">
        <f>IF('2. Enter scores'!V137&lt;&gt;"",'2. Enter scores'!V137/'2. Enter scores'!V$17,"")</f>
        <v/>
      </c>
      <c r="R126" s="152" t="str">
        <f>IF('2. Enter scores'!W137&lt;&gt;"",'2. Enter scores'!W137/'2. Enter scores'!W$17,"")</f>
        <v/>
      </c>
      <c r="S126" s="152" t="str">
        <f>IF('2. Enter scores'!X137&lt;&gt;"",'2. Enter scores'!X137/'2. Enter scores'!X$17,"")</f>
        <v/>
      </c>
      <c r="T126" s="152" t="str">
        <f>IF('2. Enter scores'!Y137&lt;&gt;"",'2. Enter scores'!Y137/'2. Enter scores'!Y$17,"")</f>
        <v/>
      </c>
      <c r="U126" s="152" t="str">
        <f>IF('2. Enter scores'!Z137&lt;&gt;"",'2. Enter scores'!Z137/'2. Enter scores'!Z$17,"")</f>
        <v/>
      </c>
      <c r="V126" s="152" t="str">
        <f>IF('2. Enter scores'!AA137&lt;&gt;"",'2. Enter scores'!AA137/'2. Enter scores'!AA$17,"")</f>
        <v/>
      </c>
      <c r="W126" s="152" t="str">
        <f>IF('2. Enter scores'!AB137&lt;&gt;"",'2. Enter scores'!AB137/'2. Enter scores'!AB$17,"")</f>
        <v/>
      </c>
      <c r="X126" s="152" t="str">
        <f>IF('2. Enter scores'!AC137&lt;&gt;"",'2. Enter scores'!AC137/'2. Enter scores'!AC$17,"")</f>
        <v/>
      </c>
      <c r="Y126" s="152" t="str">
        <f>IF('2. Enter scores'!AD137&lt;&gt;"",'2. Enter scores'!AD137/'2. Enter scores'!AD$17,"")</f>
        <v/>
      </c>
      <c r="Z126" s="152" t="str">
        <f>IF('2. Enter scores'!AE137&lt;&gt;"",'2. Enter scores'!AE137/'2. Enter scores'!AE$17,"")</f>
        <v/>
      </c>
      <c r="AA126" s="108">
        <v>1000</v>
      </c>
    </row>
    <row r="127" spans="1:27" x14ac:dyDescent="0.35">
      <c r="A127" s="151" t="s">
        <v>137</v>
      </c>
      <c r="B127" s="152" t="str">
        <f>IF('2. Enter scores'!G138&lt;&gt;"",'2. Enter scores'!G138/'2. Enter scores'!G$17,"")</f>
        <v/>
      </c>
      <c r="C127" s="152" t="str">
        <f>IF('2. Enter scores'!H138&lt;&gt;"",'2. Enter scores'!H138/'2. Enter scores'!H$17,"")</f>
        <v/>
      </c>
      <c r="D127" s="152" t="str">
        <f>IF('2. Enter scores'!I138&lt;&gt;"",'2. Enter scores'!I138/'2. Enter scores'!I$17,"")</f>
        <v/>
      </c>
      <c r="E127" s="152" t="str">
        <f>IF('2. Enter scores'!J138&lt;&gt;"",'2. Enter scores'!J138/'2. Enter scores'!J$17,"")</f>
        <v/>
      </c>
      <c r="F127" s="152" t="str">
        <f>IF('2. Enter scores'!K138&lt;&gt;"",'2. Enter scores'!K138/'2. Enter scores'!K$17,"")</f>
        <v/>
      </c>
      <c r="G127" s="152" t="str">
        <f>IF('2. Enter scores'!L138&lt;&gt;"",'2. Enter scores'!L138/'2. Enter scores'!L$17,"")</f>
        <v/>
      </c>
      <c r="H127" s="152" t="str">
        <f>IF('2. Enter scores'!M138&lt;&gt;"",'2. Enter scores'!M138/'2. Enter scores'!M$17,"")</f>
        <v/>
      </c>
      <c r="I127" s="152" t="str">
        <f>IF('2. Enter scores'!N138&lt;&gt;"",'2. Enter scores'!N138/'2. Enter scores'!N$17,"")</f>
        <v/>
      </c>
      <c r="J127" s="152" t="str">
        <f>IF('2. Enter scores'!O138&lt;&gt;"",'2. Enter scores'!O138/'2. Enter scores'!O$17,"")</f>
        <v/>
      </c>
      <c r="K127" s="152" t="str">
        <f>IF('2. Enter scores'!P138&lt;&gt;"",'2. Enter scores'!P138/'2. Enter scores'!P$17,"")</f>
        <v/>
      </c>
      <c r="L127" s="152" t="str">
        <f>IF('2. Enter scores'!Q138&lt;&gt;"",'2. Enter scores'!Q138/'2. Enter scores'!Q$17,"")</f>
        <v/>
      </c>
      <c r="M127" s="152" t="str">
        <f>IF('2. Enter scores'!R138&lt;&gt;"",'2. Enter scores'!R138/'2. Enter scores'!R$17,"")</f>
        <v/>
      </c>
      <c r="N127" s="152" t="str">
        <f>IF('2. Enter scores'!S138&lt;&gt;"",'2. Enter scores'!S138/'2. Enter scores'!S$17,"")</f>
        <v/>
      </c>
      <c r="O127" s="152" t="str">
        <f>IF('2. Enter scores'!T138&lt;&gt;"",'2. Enter scores'!T138/'2. Enter scores'!T$17,"")</f>
        <v/>
      </c>
      <c r="P127" s="152" t="str">
        <f>IF('2. Enter scores'!U138&lt;&gt;"",'2. Enter scores'!U138/'2. Enter scores'!U$17,"")</f>
        <v/>
      </c>
      <c r="Q127" s="152" t="str">
        <f>IF('2. Enter scores'!V138&lt;&gt;"",'2. Enter scores'!V138/'2. Enter scores'!V$17,"")</f>
        <v/>
      </c>
      <c r="R127" s="152" t="str">
        <f>IF('2. Enter scores'!W138&lt;&gt;"",'2. Enter scores'!W138/'2. Enter scores'!W$17,"")</f>
        <v/>
      </c>
      <c r="S127" s="152" t="str">
        <f>IF('2. Enter scores'!X138&lt;&gt;"",'2. Enter scores'!X138/'2. Enter scores'!X$17,"")</f>
        <v/>
      </c>
      <c r="T127" s="152" t="str">
        <f>IF('2. Enter scores'!Y138&lt;&gt;"",'2. Enter scores'!Y138/'2. Enter scores'!Y$17,"")</f>
        <v/>
      </c>
      <c r="U127" s="152" t="str">
        <f>IF('2. Enter scores'!Z138&lt;&gt;"",'2. Enter scores'!Z138/'2. Enter scores'!Z$17,"")</f>
        <v/>
      </c>
      <c r="V127" s="152" t="str">
        <f>IF('2. Enter scores'!AA138&lt;&gt;"",'2. Enter scores'!AA138/'2. Enter scores'!AA$17,"")</f>
        <v/>
      </c>
      <c r="W127" s="152" t="str">
        <f>IF('2. Enter scores'!AB138&lt;&gt;"",'2. Enter scores'!AB138/'2. Enter scores'!AB$17,"")</f>
        <v/>
      </c>
      <c r="X127" s="152" t="str">
        <f>IF('2. Enter scores'!AC138&lt;&gt;"",'2. Enter scores'!AC138/'2. Enter scores'!AC$17,"")</f>
        <v/>
      </c>
      <c r="Y127" s="152" t="str">
        <f>IF('2. Enter scores'!AD138&lt;&gt;"",'2. Enter scores'!AD138/'2. Enter scores'!AD$17,"")</f>
        <v/>
      </c>
      <c r="Z127" s="152" t="str">
        <f>IF('2. Enter scores'!AE138&lt;&gt;"",'2. Enter scores'!AE138/'2. Enter scores'!AE$17,"")</f>
        <v/>
      </c>
      <c r="AA127" s="108">
        <v>1000</v>
      </c>
    </row>
    <row r="128" spans="1:27" x14ac:dyDescent="0.35">
      <c r="A128" s="151" t="s">
        <v>137</v>
      </c>
      <c r="B128" s="152" t="str">
        <f>IF('2. Enter scores'!G139&lt;&gt;"",'2. Enter scores'!G139/'2. Enter scores'!G$17,"")</f>
        <v/>
      </c>
      <c r="C128" s="152" t="str">
        <f>IF('2. Enter scores'!H139&lt;&gt;"",'2. Enter scores'!H139/'2. Enter scores'!H$17,"")</f>
        <v/>
      </c>
      <c r="D128" s="152" t="str">
        <f>IF('2. Enter scores'!I139&lt;&gt;"",'2. Enter scores'!I139/'2. Enter scores'!I$17,"")</f>
        <v/>
      </c>
      <c r="E128" s="152" t="str">
        <f>IF('2. Enter scores'!J139&lt;&gt;"",'2. Enter scores'!J139/'2. Enter scores'!J$17,"")</f>
        <v/>
      </c>
      <c r="F128" s="152" t="str">
        <f>IF('2. Enter scores'!K139&lt;&gt;"",'2. Enter scores'!K139/'2. Enter scores'!K$17,"")</f>
        <v/>
      </c>
      <c r="G128" s="152" t="str">
        <f>IF('2. Enter scores'!L139&lt;&gt;"",'2. Enter scores'!L139/'2. Enter scores'!L$17,"")</f>
        <v/>
      </c>
      <c r="H128" s="152" t="str">
        <f>IF('2. Enter scores'!M139&lt;&gt;"",'2. Enter scores'!M139/'2. Enter scores'!M$17,"")</f>
        <v/>
      </c>
      <c r="I128" s="152" t="str">
        <f>IF('2. Enter scores'!N139&lt;&gt;"",'2. Enter scores'!N139/'2. Enter scores'!N$17,"")</f>
        <v/>
      </c>
      <c r="J128" s="152" t="str">
        <f>IF('2. Enter scores'!O139&lt;&gt;"",'2. Enter scores'!O139/'2. Enter scores'!O$17,"")</f>
        <v/>
      </c>
      <c r="K128" s="152" t="str">
        <f>IF('2. Enter scores'!P139&lt;&gt;"",'2. Enter scores'!P139/'2. Enter scores'!P$17,"")</f>
        <v/>
      </c>
      <c r="L128" s="152" t="str">
        <f>IF('2. Enter scores'!Q139&lt;&gt;"",'2. Enter scores'!Q139/'2. Enter scores'!Q$17,"")</f>
        <v/>
      </c>
      <c r="M128" s="152" t="str">
        <f>IF('2. Enter scores'!R139&lt;&gt;"",'2. Enter scores'!R139/'2. Enter scores'!R$17,"")</f>
        <v/>
      </c>
      <c r="N128" s="152" t="str">
        <f>IF('2. Enter scores'!S139&lt;&gt;"",'2. Enter scores'!S139/'2. Enter scores'!S$17,"")</f>
        <v/>
      </c>
      <c r="O128" s="152" t="str">
        <f>IF('2. Enter scores'!T139&lt;&gt;"",'2. Enter scores'!T139/'2. Enter scores'!T$17,"")</f>
        <v/>
      </c>
      <c r="P128" s="152" t="str">
        <f>IF('2. Enter scores'!U139&lt;&gt;"",'2. Enter scores'!U139/'2. Enter scores'!U$17,"")</f>
        <v/>
      </c>
      <c r="Q128" s="152" t="str">
        <f>IF('2. Enter scores'!V139&lt;&gt;"",'2. Enter scores'!V139/'2. Enter scores'!V$17,"")</f>
        <v/>
      </c>
      <c r="R128" s="152" t="str">
        <f>IF('2. Enter scores'!W139&lt;&gt;"",'2. Enter scores'!W139/'2. Enter scores'!W$17,"")</f>
        <v/>
      </c>
      <c r="S128" s="152" t="str">
        <f>IF('2. Enter scores'!X139&lt;&gt;"",'2. Enter scores'!X139/'2. Enter scores'!X$17,"")</f>
        <v/>
      </c>
      <c r="T128" s="152" t="str">
        <f>IF('2. Enter scores'!Y139&lt;&gt;"",'2. Enter scores'!Y139/'2. Enter scores'!Y$17,"")</f>
        <v/>
      </c>
      <c r="U128" s="152" t="str">
        <f>IF('2. Enter scores'!Z139&lt;&gt;"",'2. Enter scores'!Z139/'2. Enter scores'!Z$17,"")</f>
        <v/>
      </c>
      <c r="V128" s="152" t="str">
        <f>IF('2. Enter scores'!AA139&lt;&gt;"",'2. Enter scores'!AA139/'2. Enter scores'!AA$17,"")</f>
        <v/>
      </c>
      <c r="W128" s="152" t="str">
        <f>IF('2. Enter scores'!AB139&lt;&gt;"",'2. Enter scores'!AB139/'2. Enter scores'!AB$17,"")</f>
        <v/>
      </c>
      <c r="X128" s="152" t="str">
        <f>IF('2. Enter scores'!AC139&lt;&gt;"",'2. Enter scores'!AC139/'2. Enter scores'!AC$17,"")</f>
        <v/>
      </c>
      <c r="Y128" s="152" t="str">
        <f>IF('2. Enter scores'!AD139&lt;&gt;"",'2. Enter scores'!AD139/'2. Enter scores'!AD$17,"")</f>
        <v/>
      </c>
      <c r="Z128" s="152" t="str">
        <f>IF('2. Enter scores'!AE139&lt;&gt;"",'2. Enter scores'!AE139/'2. Enter scores'!AE$17,"")</f>
        <v/>
      </c>
      <c r="AA128" s="108">
        <v>1000</v>
      </c>
    </row>
    <row r="129" spans="1:27" x14ac:dyDescent="0.35">
      <c r="A129" s="151" t="s">
        <v>137</v>
      </c>
      <c r="B129" s="152" t="str">
        <f>IF('2. Enter scores'!G140&lt;&gt;"",'2. Enter scores'!G140/'2. Enter scores'!G$17,"")</f>
        <v/>
      </c>
      <c r="C129" s="152" t="str">
        <f>IF('2. Enter scores'!H140&lt;&gt;"",'2. Enter scores'!H140/'2. Enter scores'!H$17,"")</f>
        <v/>
      </c>
      <c r="D129" s="152" t="str">
        <f>IF('2. Enter scores'!I140&lt;&gt;"",'2. Enter scores'!I140/'2. Enter scores'!I$17,"")</f>
        <v/>
      </c>
      <c r="E129" s="152" t="str">
        <f>IF('2. Enter scores'!J140&lt;&gt;"",'2. Enter scores'!J140/'2. Enter scores'!J$17,"")</f>
        <v/>
      </c>
      <c r="F129" s="152" t="str">
        <f>IF('2. Enter scores'!K140&lt;&gt;"",'2. Enter scores'!K140/'2. Enter scores'!K$17,"")</f>
        <v/>
      </c>
      <c r="G129" s="152" t="str">
        <f>IF('2. Enter scores'!L140&lt;&gt;"",'2. Enter scores'!L140/'2. Enter scores'!L$17,"")</f>
        <v/>
      </c>
      <c r="H129" s="152" t="str">
        <f>IF('2. Enter scores'!M140&lt;&gt;"",'2. Enter scores'!M140/'2. Enter scores'!M$17,"")</f>
        <v/>
      </c>
      <c r="I129" s="152" t="str">
        <f>IF('2. Enter scores'!N140&lt;&gt;"",'2. Enter scores'!N140/'2. Enter scores'!N$17,"")</f>
        <v/>
      </c>
      <c r="J129" s="152" t="str">
        <f>IF('2. Enter scores'!O140&lt;&gt;"",'2. Enter scores'!O140/'2. Enter scores'!O$17,"")</f>
        <v/>
      </c>
      <c r="K129" s="152" t="str">
        <f>IF('2. Enter scores'!P140&lt;&gt;"",'2. Enter scores'!P140/'2. Enter scores'!P$17,"")</f>
        <v/>
      </c>
      <c r="L129" s="152" t="str">
        <f>IF('2. Enter scores'!Q140&lt;&gt;"",'2. Enter scores'!Q140/'2. Enter scores'!Q$17,"")</f>
        <v/>
      </c>
      <c r="M129" s="152" t="str">
        <f>IF('2. Enter scores'!R140&lt;&gt;"",'2. Enter scores'!R140/'2. Enter scores'!R$17,"")</f>
        <v/>
      </c>
      <c r="N129" s="152" t="str">
        <f>IF('2. Enter scores'!S140&lt;&gt;"",'2. Enter scores'!S140/'2. Enter scores'!S$17,"")</f>
        <v/>
      </c>
      <c r="O129" s="152" t="str">
        <f>IF('2. Enter scores'!T140&lt;&gt;"",'2. Enter scores'!T140/'2. Enter scores'!T$17,"")</f>
        <v/>
      </c>
      <c r="P129" s="152" t="str">
        <f>IF('2. Enter scores'!U140&lt;&gt;"",'2. Enter scores'!U140/'2. Enter scores'!U$17,"")</f>
        <v/>
      </c>
      <c r="Q129" s="152" t="str">
        <f>IF('2. Enter scores'!V140&lt;&gt;"",'2. Enter scores'!V140/'2. Enter scores'!V$17,"")</f>
        <v/>
      </c>
      <c r="R129" s="152" t="str">
        <f>IF('2. Enter scores'!W140&lt;&gt;"",'2. Enter scores'!W140/'2. Enter scores'!W$17,"")</f>
        <v/>
      </c>
      <c r="S129" s="152" t="str">
        <f>IF('2. Enter scores'!X140&lt;&gt;"",'2. Enter scores'!X140/'2. Enter scores'!X$17,"")</f>
        <v/>
      </c>
      <c r="T129" s="152" t="str">
        <f>IF('2. Enter scores'!Y140&lt;&gt;"",'2. Enter scores'!Y140/'2. Enter scores'!Y$17,"")</f>
        <v/>
      </c>
      <c r="U129" s="152" t="str">
        <f>IF('2. Enter scores'!Z140&lt;&gt;"",'2. Enter scores'!Z140/'2. Enter scores'!Z$17,"")</f>
        <v/>
      </c>
      <c r="V129" s="152" t="str">
        <f>IF('2. Enter scores'!AA140&lt;&gt;"",'2. Enter scores'!AA140/'2. Enter scores'!AA$17,"")</f>
        <v/>
      </c>
      <c r="W129" s="152" t="str">
        <f>IF('2. Enter scores'!AB140&lt;&gt;"",'2. Enter scores'!AB140/'2. Enter scores'!AB$17,"")</f>
        <v/>
      </c>
      <c r="X129" s="152" t="str">
        <f>IF('2. Enter scores'!AC140&lt;&gt;"",'2. Enter scores'!AC140/'2. Enter scores'!AC$17,"")</f>
        <v/>
      </c>
      <c r="Y129" s="152" t="str">
        <f>IF('2. Enter scores'!AD140&lt;&gt;"",'2. Enter scores'!AD140/'2. Enter scores'!AD$17,"")</f>
        <v/>
      </c>
      <c r="Z129" s="152" t="str">
        <f>IF('2. Enter scores'!AE140&lt;&gt;"",'2. Enter scores'!AE140/'2. Enter scores'!AE$17,"")</f>
        <v/>
      </c>
      <c r="AA129" s="108">
        <v>1000</v>
      </c>
    </row>
    <row r="130" spans="1:27" x14ac:dyDescent="0.35">
      <c r="A130" s="151" t="s">
        <v>137</v>
      </c>
      <c r="B130" s="152" t="str">
        <f>IF('2. Enter scores'!G141&lt;&gt;"",'2. Enter scores'!G141/'2. Enter scores'!G$17,"")</f>
        <v/>
      </c>
      <c r="C130" s="152" t="str">
        <f>IF('2. Enter scores'!H141&lt;&gt;"",'2. Enter scores'!H141/'2. Enter scores'!H$17,"")</f>
        <v/>
      </c>
      <c r="D130" s="152" t="str">
        <f>IF('2. Enter scores'!I141&lt;&gt;"",'2. Enter scores'!I141/'2. Enter scores'!I$17,"")</f>
        <v/>
      </c>
      <c r="E130" s="152" t="str">
        <f>IF('2. Enter scores'!J141&lt;&gt;"",'2. Enter scores'!J141/'2. Enter scores'!J$17,"")</f>
        <v/>
      </c>
      <c r="F130" s="152" t="str">
        <f>IF('2. Enter scores'!K141&lt;&gt;"",'2. Enter scores'!K141/'2. Enter scores'!K$17,"")</f>
        <v/>
      </c>
      <c r="G130" s="152" t="str">
        <f>IF('2. Enter scores'!L141&lt;&gt;"",'2. Enter scores'!L141/'2. Enter scores'!L$17,"")</f>
        <v/>
      </c>
      <c r="H130" s="152" t="str">
        <f>IF('2. Enter scores'!M141&lt;&gt;"",'2. Enter scores'!M141/'2. Enter scores'!M$17,"")</f>
        <v/>
      </c>
      <c r="I130" s="152" t="str">
        <f>IF('2. Enter scores'!N141&lt;&gt;"",'2. Enter scores'!N141/'2. Enter scores'!N$17,"")</f>
        <v/>
      </c>
      <c r="J130" s="152" t="str">
        <f>IF('2. Enter scores'!O141&lt;&gt;"",'2. Enter scores'!O141/'2. Enter scores'!O$17,"")</f>
        <v/>
      </c>
      <c r="K130" s="152" t="str">
        <f>IF('2. Enter scores'!P141&lt;&gt;"",'2. Enter scores'!P141/'2. Enter scores'!P$17,"")</f>
        <v/>
      </c>
      <c r="L130" s="152" t="str">
        <f>IF('2. Enter scores'!Q141&lt;&gt;"",'2. Enter scores'!Q141/'2. Enter scores'!Q$17,"")</f>
        <v/>
      </c>
      <c r="M130" s="152" t="str">
        <f>IF('2. Enter scores'!R141&lt;&gt;"",'2. Enter scores'!R141/'2. Enter scores'!R$17,"")</f>
        <v/>
      </c>
      <c r="N130" s="152" t="str">
        <f>IF('2. Enter scores'!S141&lt;&gt;"",'2. Enter scores'!S141/'2. Enter scores'!S$17,"")</f>
        <v/>
      </c>
      <c r="O130" s="152" t="str">
        <f>IF('2. Enter scores'!T141&lt;&gt;"",'2. Enter scores'!T141/'2. Enter scores'!T$17,"")</f>
        <v/>
      </c>
      <c r="P130" s="152" t="str">
        <f>IF('2. Enter scores'!U141&lt;&gt;"",'2. Enter scores'!U141/'2. Enter scores'!U$17,"")</f>
        <v/>
      </c>
      <c r="Q130" s="152" t="str">
        <f>IF('2. Enter scores'!V141&lt;&gt;"",'2. Enter scores'!V141/'2. Enter scores'!V$17,"")</f>
        <v/>
      </c>
      <c r="R130" s="152" t="str">
        <f>IF('2. Enter scores'!W141&lt;&gt;"",'2. Enter scores'!W141/'2. Enter scores'!W$17,"")</f>
        <v/>
      </c>
      <c r="S130" s="152" t="str">
        <f>IF('2. Enter scores'!X141&lt;&gt;"",'2. Enter scores'!X141/'2. Enter scores'!X$17,"")</f>
        <v/>
      </c>
      <c r="T130" s="152" t="str">
        <f>IF('2. Enter scores'!Y141&lt;&gt;"",'2. Enter scores'!Y141/'2. Enter scores'!Y$17,"")</f>
        <v/>
      </c>
      <c r="U130" s="152" t="str">
        <f>IF('2. Enter scores'!Z141&lt;&gt;"",'2. Enter scores'!Z141/'2. Enter scores'!Z$17,"")</f>
        <v/>
      </c>
      <c r="V130" s="152" t="str">
        <f>IF('2. Enter scores'!AA141&lt;&gt;"",'2. Enter scores'!AA141/'2. Enter scores'!AA$17,"")</f>
        <v/>
      </c>
      <c r="W130" s="152" t="str">
        <f>IF('2. Enter scores'!AB141&lt;&gt;"",'2. Enter scores'!AB141/'2. Enter scores'!AB$17,"")</f>
        <v/>
      </c>
      <c r="X130" s="152" t="str">
        <f>IF('2. Enter scores'!AC141&lt;&gt;"",'2. Enter scores'!AC141/'2. Enter scores'!AC$17,"")</f>
        <v/>
      </c>
      <c r="Y130" s="152" t="str">
        <f>IF('2. Enter scores'!AD141&lt;&gt;"",'2. Enter scores'!AD141/'2. Enter scores'!AD$17,"")</f>
        <v/>
      </c>
      <c r="Z130" s="152" t="str">
        <f>IF('2. Enter scores'!AE141&lt;&gt;"",'2. Enter scores'!AE141/'2. Enter scores'!AE$17,"")</f>
        <v/>
      </c>
      <c r="AA130" s="108">
        <v>1000</v>
      </c>
    </row>
    <row r="131" spans="1:27" x14ac:dyDescent="0.35">
      <c r="A131" s="151" t="s">
        <v>137</v>
      </c>
      <c r="B131" s="152" t="str">
        <f>IF('2. Enter scores'!G142&lt;&gt;"",'2. Enter scores'!G142/'2. Enter scores'!G$17,"")</f>
        <v/>
      </c>
      <c r="C131" s="152" t="str">
        <f>IF('2. Enter scores'!H142&lt;&gt;"",'2. Enter scores'!H142/'2. Enter scores'!H$17,"")</f>
        <v/>
      </c>
      <c r="D131" s="152" t="str">
        <f>IF('2. Enter scores'!I142&lt;&gt;"",'2. Enter scores'!I142/'2. Enter scores'!I$17,"")</f>
        <v/>
      </c>
      <c r="E131" s="152" t="str">
        <f>IF('2. Enter scores'!J142&lt;&gt;"",'2. Enter scores'!J142/'2. Enter scores'!J$17,"")</f>
        <v/>
      </c>
      <c r="F131" s="152" t="str">
        <f>IF('2. Enter scores'!K142&lt;&gt;"",'2. Enter scores'!K142/'2. Enter scores'!K$17,"")</f>
        <v/>
      </c>
      <c r="G131" s="152" t="str">
        <f>IF('2. Enter scores'!L142&lt;&gt;"",'2. Enter scores'!L142/'2. Enter scores'!L$17,"")</f>
        <v/>
      </c>
      <c r="H131" s="152" t="str">
        <f>IF('2. Enter scores'!M142&lt;&gt;"",'2. Enter scores'!M142/'2. Enter scores'!M$17,"")</f>
        <v/>
      </c>
      <c r="I131" s="152" t="str">
        <f>IF('2. Enter scores'!N142&lt;&gt;"",'2. Enter scores'!N142/'2. Enter scores'!N$17,"")</f>
        <v/>
      </c>
      <c r="J131" s="152" t="str">
        <f>IF('2. Enter scores'!O142&lt;&gt;"",'2. Enter scores'!O142/'2. Enter scores'!O$17,"")</f>
        <v/>
      </c>
      <c r="K131" s="152" t="str">
        <f>IF('2. Enter scores'!P142&lt;&gt;"",'2. Enter scores'!P142/'2. Enter scores'!P$17,"")</f>
        <v/>
      </c>
      <c r="L131" s="152" t="str">
        <f>IF('2. Enter scores'!Q142&lt;&gt;"",'2. Enter scores'!Q142/'2. Enter scores'!Q$17,"")</f>
        <v/>
      </c>
      <c r="M131" s="152" t="str">
        <f>IF('2. Enter scores'!R142&lt;&gt;"",'2. Enter scores'!R142/'2. Enter scores'!R$17,"")</f>
        <v/>
      </c>
      <c r="N131" s="152" t="str">
        <f>IF('2. Enter scores'!S142&lt;&gt;"",'2. Enter scores'!S142/'2. Enter scores'!S$17,"")</f>
        <v/>
      </c>
      <c r="O131" s="152" t="str">
        <f>IF('2. Enter scores'!T142&lt;&gt;"",'2. Enter scores'!T142/'2. Enter scores'!T$17,"")</f>
        <v/>
      </c>
      <c r="P131" s="152" t="str">
        <f>IF('2. Enter scores'!U142&lt;&gt;"",'2. Enter scores'!U142/'2. Enter scores'!U$17,"")</f>
        <v/>
      </c>
      <c r="Q131" s="152" t="str">
        <f>IF('2. Enter scores'!V142&lt;&gt;"",'2. Enter scores'!V142/'2. Enter scores'!V$17,"")</f>
        <v/>
      </c>
      <c r="R131" s="152" t="str">
        <f>IF('2. Enter scores'!W142&lt;&gt;"",'2. Enter scores'!W142/'2. Enter scores'!W$17,"")</f>
        <v/>
      </c>
      <c r="S131" s="152" t="str">
        <f>IF('2. Enter scores'!X142&lt;&gt;"",'2. Enter scores'!X142/'2. Enter scores'!X$17,"")</f>
        <v/>
      </c>
      <c r="T131" s="152" t="str">
        <f>IF('2. Enter scores'!Y142&lt;&gt;"",'2. Enter scores'!Y142/'2. Enter scores'!Y$17,"")</f>
        <v/>
      </c>
      <c r="U131" s="152" t="str">
        <f>IF('2. Enter scores'!Z142&lt;&gt;"",'2. Enter scores'!Z142/'2. Enter scores'!Z$17,"")</f>
        <v/>
      </c>
      <c r="V131" s="152" t="str">
        <f>IF('2. Enter scores'!AA142&lt;&gt;"",'2. Enter scores'!AA142/'2. Enter scores'!AA$17,"")</f>
        <v/>
      </c>
      <c r="W131" s="152" t="str">
        <f>IF('2. Enter scores'!AB142&lt;&gt;"",'2. Enter scores'!AB142/'2. Enter scores'!AB$17,"")</f>
        <v/>
      </c>
      <c r="X131" s="152" t="str">
        <f>IF('2. Enter scores'!AC142&lt;&gt;"",'2. Enter scores'!AC142/'2. Enter scores'!AC$17,"")</f>
        <v/>
      </c>
      <c r="Y131" s="152" t="str">
        <f>IF('2. Enter scores'!AD142&lt;&gt;"",'2. Enter scores'!AD142/'2. Enter scores'!AD$17,"")</f>
        <v/>
      </c>
      <c r="Z131" s="152" t="str">
        <f>IF('2. Enter scores'!AE142&lt;&gt;"",'2. Enter scores'!AE142/'2. Enter scores'!AE$17,"")</f>
        <v/>
      </c>
      <c r="AA131" s="108">
        <v>1000</v>
      </c>
    </row>
    <row r="132" spans="1:27" x14ac:dyDescent="0.35">
      <c r="A132" s="151" t="s">
        <v>137</v>
      </c>
      <c r="B132" s="152" t="str">
        <f>IF('2. Enter scores'!G143&lt;&gt;"",'2. Enter scores'!G143/'2. Enter scores'!G$17,"")</f>
        <v/>
      </c>
      <c r="C132" s="152" t="str">
        <f>IF('2. Enter scores'!H143&lt;&gt;"",'2. Enter scores'!H143/'2. Enter scores'!H$17,"")</f>
        <v/>
      </c>
      <c r="D132" s="152" t="str">
        <f>IF('2. Enter scores'!I143&lt;&gt;"",'2. Enter scores'!I143/'2. Enter scores'!I$17,"")</f>
        <v/>
      </c>
      <c r="E132" s="152" t="str">
        <f>IF('2. Enter scores'!J143&lt;&gt;"",'2. Enter scores'!J143/'2. Enter scores'!J$17,"")</f>
        <v/>
      </c>
      <c r="F132" s="152" t="str">
        <f>IF('2. Enter scores'!K143&lt;&gt;"",'2. Enter scores'!K143/'2. Enter scores'!K$17,"")</f>
        <v/>
      </c>
      <c r="G132" s="152" t="str">
        <f>IF('2. Enter scores'!L143&lt;&gt;"",'2. Enter scores'!L143/'2. Enter scores'!L$17,"")</f>
        <v/>
      </c>
      <c r="H132" s="152" t="str">
        <f>IF('2. Enter scores'!M143&lt;&gt;"",'2. Enter scores'!M143/'2. Enter scores'!M$17,"")</f>
        <v/>
      </c>
      <c r="I132" s="152" t="str">
        <f>IF('2. Enter scores'!N143&lt;&gt;"",'2. Enter scores'!N143/'2. Enter scores'!N$17,"")</f>
        <v/>
      </c>
      <c r="J132" s="152" t="str">
        <f>IF('2. Enter scores'!O143&lt;&gt;"",'2. Enter scores'!O143/'2. Enter scores'!O$17,"")</f>
        <v/>
      </c>
      <c r="K132" s="152" t="str">
        <f>IF('2. Enter scores'!P143&lt;&gt;"",'2. Enter scores'!P143/'2. Enter scores'!P$17,"")</f>
        <v/>
      </c>
      <c r="L132" s="152" t="str">
        <f>IF('2. Enter scores'!Q143&lt;&gt;"",'2. Enter scores'!Q143/'2. Enter scores'!Q$17,"")</f>
        <v/>
      </c>
      <c r="M132" s="152" t="str">
        <f>IF('2. Enter scores'!R143&lt;&gt;"",'2. Enter scores'!R143/'2. Enter scores'!R$17,"")</f>
        <v/>
      </c>
      <c r="N132" s="152" t="str">
        <f>IF('2. Enter scores'!S143&lt;&gt;"",'2. Enter scores'!S143/'2. Enter scores'!S$17,"")</f>
        <v/>
      </c>
      <c r="O132" s="152" t="str">
        <f>IF('2. Enter scores'!T143&lt;&gt;"",'2. Enter scores'!T143/'2. Enter scores'!T$17,"")</f>
        <v/>
      </c>
      <c r="P132" s="152" t="str">
        <f>IF('2. Enter scores'!U143&lt;&gt;"",'2. Enter scores'!U143/'2. Enter scores'!U$17,"")</f>
        <v/>
      </c>
      <c r="Q132" s="152" t="str">
        <f>IF('2. Enter scores'!V143&lt;&gt;"",'2. Enter scores'!V143/'2. Enter scores'!V$17,"")</f>
        <v/>
      </c>
      <c r="R132" s="152" t="str">
        <f>IF('2. Enter scores'!W143&lt;&gt;"",'2. Enter scores'!W143/'2. Enter scores'!W$17,"")</f>
        <v/>
      </c>
      <c r="S132" s="152" t="str">
        <f>IF('2. Enter scores'!X143&lt;&gt;"",'2. Enter scores'!X143/'2. Enter scores'!X$17,"")</f>
        <v/>
      </c>
      <c r="T132" s="152" t="str">
        <f>IF('2. Enter scores'!Y143&lt;&gt;"",'2. Enter scores'!Y143/'2. Enter scores'!Y$17,"")</f>
        <v/>
      </c>
      <c r="U132" s="152" t="str">
        <f>IF('2. Enter scores'!Z143&lt;&gt;"",'2. Enter scores'!Z143/'2. Enter scores'!Z$17,"")</f>
        <v/>
      </c>
      <c r="V132" s="152" t="str">
        <f>IF('2. Enter scores'!AA143&lt;&gt;"",'2. Enter scores'!AA143/'2. Enter scores'!AA$17,"")</f>
        <v/>
      </c>
      <c r="W132" s="152" t="str">
        <f>IF('2. Enter scores'!AB143&lt;&gt;"",'2. Enter scores'!AB143/'2. Enter scores'!AB$17,"")</f>
        <v/>
      </c>
      <c r="X132" s="152" t="str">
        <f>IF('2. Enter scores'!AC143&lt;&gt;"",'2. Enter scores'!AC143/'2. Enter scores'!AC$17,"")</f>
        <v/>
      </c>
      <c r="Y132" s="152" t="str">
        <f>IF('2. Enter scores'!AD143&lt;&gt;"",'2. Enter scores'!AD143/'2. Enter scores'!AD$17,"")</f>
        <v/>
      </c>
      <c r="Z132" s="152" t="str">
        <f>IF('2. Enter scores'!AE143&lt;&gt;"",'2. Enter scores'!AE143/'2. Enter scores'!AE$17,"")</f>
        <v/>
      </c>
      <c r="AA132" s="108">
        <v>1000</v>
      </c>
    </row>
    <row r="133" spans="1:27" x14ac:dyDescent="0.35">
      <c r="A133" s="151" t="s">
        <v>137</v>
      </c>
      <c r="B133" s="152" t="str">
        <f>IF('2. Enter scores'!G144&lt;&gt;"",'2. Enter scores'!G144/'2. Enter scores'!G$17,"")</f>
        <v/>
      </c>
      <c r="C133" s="152" t="str">
        <f>IF('2. Enter scores'!H144&lt;&gt;"",'2. Enter scores'!H144/'2. Enter scores'!H$17,"")</f>
        <v/>
      </c>
      <c r="D133" s="152" t="str">
        <f>IF('2. Enter scores'!I144&lt;&gt;"",'2. Enter scores'!I144/'2. Enter scores'!I$17,"")</f>
        <v/>
      </c>
      <c r="E133" s="152" t="str">
        <f>IF('2. Enter scores'!J144&lt;&gt;"",'2. Enter scores'!J144/'2. Enter scores'!J$17,"")</f>
        <v/>
      </c>
      <c r="F133" s="152" t="str">
        <f>IF('2. Enter scores'!K144&lt;&gt;"",'2. Enter scores'!K144/'2. Enter scores'!K$17,"")</f>
        <v/>
      </c>
      <c r="G133" s="152" t="str">
        <f>IF('2. Enter scores'!L144&lt;&gt;"",'2. Enter scores'!L144/'2. Enter scores'!L$17,"")</f>
        <v/>
      </c>
      <c r="H133" s="152" t="str">
        <f>IF('2. Enter scores'!M144&lt;&gt;"",'2. Enter scores'!M144/'2. Enter scores'!M$17,"")</f>
        <v/>
      </c>
      <c r="I133" s="152" t="str">
        <f>IF('2. Enter scores'!N144&lt;&gt;"",'2. Enter scores'!N144/'2. Enter scores'!N$17,"")</f>
        <v/>
      </c>
      <c r="J133" s="152" t="str">
        <f>IF('2. Enter scores'!O144&lt;&gt;"",'2. Enter scores'!O144/'2. Enter scores'!O$17,"")</f>
        <v/>
      </c>
      <c r="K133" s="152" t="str">
        <f>IF('2. Enter scores'!P144&lt;&gt;"",'2. Enter scores'!P144/'2. Enter scores'!P$17,"")</f>
        <v/>
      </c>
      <c r="L133" s="152" t="str">
        <f>IF('2. Enter scores'!Q144&lt;&gt;"",'2. Enter scores'!Q144/'2. Enter scores'!Q$17,"")</f>
        <v/>
      </c>
      <c r="M133" s="152" t="str">
        <f>IF('2. Enter scores'!R144&lt;&gt;"",'2. Enter scores'!R144/'2. Enter scores'!R$17,"")</f>
        <v/>
      </c>
      <c r="N133" s="152" t="str">
        <f>IF('2. Enter scores'!S144&lt;&gt;"",'2. Enter scores'!S144/'2. Enter scores'!S$17,"")</f>
        <v/>
      </c>
      <c r="O133" s="152" t="str">
        <f>IF('2. Enter scores'!T144&lt;&gt;"",'2. Enter scores'!T144/'2. Enter scores'!T$17,"")</f>
        <v/>
      </c>
      <c r="P133" s="152" t="str">
        <f>IF('2. Enter scores'!U144&lt;&gt;"",'2. Enter scores'!U144/'2. Enter scores'!U$17,"")</f>
        <v/>
      </c>
      <c r="Q133" s="152" t="str">
        <f>IF('2. Enter scores'!V144&lt;&gt;"",'2. Enter scores'!V144/'2. Enter scores'!V$17,"")</f>
        <v/>
      </c>
      <c r="R133" s="152" t="str">
        <f>IF('2. Enter scores'!W144&lt;&gt;"",'2. Enter scores'!W144/'2. Enter scores'!W$17,"")</f>
        <v/>
      </c>
      <c r="S133" s="152" t="str">
        <f>IF('2. Enter scores'!X144&lt;&gt;"",'2. Enter scores'!X144/'2. Enter scores'!X$17,"")</f>
        <v/>
      </c>
      <c r="T133" s="152" t="str">
        <f>IF('2. Enter scores'!Y144&lt;&gt;"",'2. Enter scores'!Y144/'2. Enter scores'!Y$17,"")</f>
        <v/>
      </c>
      <c r="U133" s="152" t="str">
        <f>IF('2. Enter scores'!Z144&lt;&gt;"",'2. Enter scores'!Z144/'2. Enter scores'!Z$17,"")</f>
        <v/>
      </c>
      <c r="V133" s="152" t="str">
        <f>IF('2. Enter scores'!AA144&lt;&gt;"",'2. Enter scores'!AA144/'2. Enter scores'!AA$17,"")</f>
        <v/>
      </c>
      <c r="W133" s="152" t="str">
        <f>IF('2. Enter scores'!AB144&lt;&gt;"",'2. Enter scores'!AB144/'2. Enter scores'!AB$17,"")</f>
        <v/>
      </c>
      <c r="X133" s="152" t="str">
        <f>IF('2. Enter scores'!AC144&lt;&gt;"",'2. Enter scores'!AC144/'2. Enter scores'!AC$17,"")</f>
        <v/>
      </c>
      <c r="Y133" s="152" t="str">
        <f>IF('2. Enter scores'!AD144&lt;&gt;"",'2. Enter scores'!AD144/'2. Enter scores'!AD$17,"")</f>
        <v/>
      </c>
      <c r="Z133" s="152" t="str">
        <f>IF('2. Enter scores'!AE144&lt;&gt;"",'2. Enter scores'!AE144/'2. Enter scores'!AE$17,"")</f>
        <v/>
      </c>
      <c r="AA133" s="108">
        <v>1000</v>
      </c>
    </row>
    <row r="134" spans="1:27" x14ac:dyDescent="0.35">
      <c r="A134" s="151" t="s">
        <v>137</v>
      </c>
      <c r="B134" s="152" t="str">
        <f>IF('2. Enter scores'!G145&lt;&gt;"",'2. Enter scores'!G145/'2. Enter scores'!G$17,"")</f>
        <v/>
      </c>
      <c r="C134" s="152" t="str">
        <f>IF('2. Enter scores'!H145&lt;&gt;"",'2. Enter scores'!H145/'2. Enter scores'!H$17,"")</f>
        <v/>
      </c>
      <c r="D134" s="152" t="str">
        <f>IF('2. Enter scores'!I145&lt;&gt;"",'2. Enter scores'!I145/'2. Enter scores'!I$17,"")</f>
        <v/>
      </c>
      <c r="E134" s="152" t="str">
        <f>IF('2. Enter scores'!J145&lt;&gt;"",'2. Enter scores'!J145/'2. Enter scores'!J$17,"")</f>
        <v/>
      </c>
      <c r="F134" s="152" t="str">
        <f>IF('2. Enter scores'!K145&lt;&gt;"",'2. Enter scores'!K145/'2. Enter scores'!K$17,"")</f>
        <v/>
      </c>
      <c r="G134" s="152" t="str">
        <f>IF('2. Enter scores'!L145&lt;&gt;"",'2. Enter scores'!L145/'2. Enter scores'!L$17,"")</f>
        <v/>
      </c>
      <c r="H134" s="152" t="str">
        <f>IF('2. Enter scores'!M145&lt;&gt;"",'2. Enter scores'!M145/'2. Enter scores'!M$17,"")</f>
        <v/>
      </c>
      <c r="I134" s="152" t="str">
        <f>IF('2. Enter scores'!N145&lt;&gt;"",'2. Enter scores'!N145/'2. Enter scores'!N$17,"")</f>
        <v/>
      </c>
      <c r="J134" s="152" t="str">
        <f>IF('2. Enter scores'!O145&lt;&gt;"",'2. Enter scores'!O145/'2. Enter scores'!O$17,"")</f>
        <v/>
      </c>
      <c r="K134" s="152" t="str">
        <f>IF('2. Enter scores'!P145&lt;&gt;"",'2. Enter scores'!P145/'2. Enter scores'!P$17,"")</f>
        <v/>
      </c>
      <c r="L134" s="152" t="str">
        <f>IF('2. Enter scores'!Q145&lt;&gt;"",'2. Enter scores'!Q145/'2. Enter scores'!Q$17,"")</f>
        <v/>
      </c>
      <c r="M134" s="152" t="str">
        <f>IF('2. Enter scores'!R145&lt;&gt;"",'2. Enter scores'!R145/'2. Enter scores'!R$17,"")</f>
        <v/>
      </c>
      <c r="N134" s="152" t="str">
        <f>IF('2. Enter scores'!S145&lt;&gt;"",'2. Enter scores'!S145/'2. Enter scores'!S$17,"")</f>
        <v/>
      </c>
      <c r="O134" s="152" t="str">
        <f>IF('2. Enter scores'!T145&lt;&gt;"",'2. Enter scores'!T145/'2. Enter scores'!T$17,"")</f>
        <v/>
      </c>
      <c r="P134" s="152" t="str">
        <f>IF('2. Enter scores'!U145&lt;&gt;"",'2. Enter scores'!U145/'2. Enter scores'!U$17,"")</f>
        <v/>
      </c>
      <c r="Q134" s="152" t="str">
        <f>IF('2. Enter scores'!V145&lt;&gt;"",'2. Enter scores'!V145/'2. Enter scores'!V$17,"")</f>
        <v/>
      </c>
      <c r="R134" s="152" t="str">
        <f>IF('2. Enter scores'!W145&lt;&gt;"",'2. Enter scores'!W145/'2. Enter scores'!W$17,"")</f>
        <v/>
      </c>
      <c r="S134" s="152" t="str">
        <f>IF('2. Enter scores'!X145&lt;&gt;"",'2. Enter scores'!X145/'2. Enter scores'!X$17,"")</f>
        <v/>
      </c>
      <c r="T134" s="152" t="str">
        <f>IF('2. Enter scores'!Y145&lt;&gt;"",'2. Enter scores'!Y145/'2. Enter scores'!Y$17,"")</f>
        <v/>
      </c>
      <c r="U134" s="152" t="str">
        <f>IF('2. Enter scores'!Z145&lt;&gt;"",'2. Enter scores'!Z145/'2. Enter scores'!Z$17,"")</f>
        <v/>
      </c>
      <c r="V134" s="152" t="str">
        <f>IF('2. Enter scores'!AA145&lt;&gt;"",'2. Enter scores'!AA145/'2. Enter scores'!AA$17,"")</f>
        <v/>
      </c>
      <c r="W134" s="152" t="str">
        <f>IF('2. Enter scores'!AB145&lt;&gt;"",'2. Enter scores'!AB145/'2. Enter scores'!AB$17,"")</f>
        <v/>
      </c>
      <c r="X134" s="152" t="str">
        <f>IF('2. Enter scores'!AC145&lt;&gt;"",'2. Enter scores'!AC145/'2. Enter scores'!AC$17,"")</f>
        <v/>
      </c>
      <c r="Y134" s="152" t="str">
        <f>IF('2. Enter scores'!AD145&lt;&gt;"",'2. Enter scores'!AD145/'2. Enter scores'!AD$17,"")</f>
        <v/>
      </c>
      <c r="Z134" s="152" t="str">
        <f>IF('2. Enter scores'!AE145&lt;&gt;"",'2. Enter scores'!AE145/'2. Enter scores'!AE$17,"")</f>
        <v/>
      </c>
      <c r="AA134" s="108">
        <v>1000</v>
      </c>
    </row>
    <row r="135" spans="1:27" x14ac:dyDescent="0.35">
      <c r="A135" s="151" t="s">
        <v>137</v>
      </c>
      <c r="B135" s="152" t="str">
        <f>IF('2. Enter scores'!G146&lt;&gt;"",'2. Enter scores'!G146/'2. Enter scores'!G$17,"")</f>
        <v/>
      </c>
      <c r="C135" s="152" t="str">
        <f>IF('2. Enter scores'!H146&lt;&gt;"",'2. Enter scores'!H146/'2. Enter scores'!H$17,"")</f>
        <v/>
      </c>
      <c r="D135" s="152" t="str">
        <f>IF('2. Enter scores'!I146&lt;&gt;"",'2. Enter scores'!I146/'2. Enter scores'!I$17,"")</f>
        <v/>
      </c>
      <c r="E135" s="152" t="str">
        <f>IF('2. Enter scores'!J146&lt;&gt;"",'2. Enter scores'!J146/'2. Enter scores'!J$17,"")</f>
        <v/>
      </c>
      <c r="F135" s="152" t="str">
        <f>IF('2. Enter scores'!K146&lt;&gt;"",'2. Enter scores'!K146/'2. Enter scores'!K$17,"")</f>
        <v/>
      </c>
      <c r="G135" s="152" t="str">
        <f>IF('2. Enter scores'!L146&lt;&gt;"",'2. Enter scores'!L146/'2. Enter scores'!L$17,"")</f>
        <v/>
      </c>
      <c r="H135" s="152" t="str">
        <f>IF('2. Enter scores'!M146&lt;&gt;"",'2. Enter scores'!M146/'2. Enter scores'!M$17,"")</f>
        <v/>
      </c>
      <c r="I135" s="152" t="str">
        <f>IF('2. Enter scores'!N146&lt;&gt;"",'2. Enter scores'!N146/'2. Enter scores'!N$17,"")</f>
        <v/>
      </c>
      <c r="J135" s="152" t="str">
        <f>IF('2. Enter scores'!O146&lt;&gt;"",'2. Enter scores'!O146/'2. Enter scores'!O$17,"")</f>
        <v/>
      </c>
      <c r="K135" s="152" t="str">
        <f>IF('2. Enter scores'!P146&lt;&gt;"",'2. Enter scores'!P146/'2. Enter scores'!P$17,"")</f>
        <v/>
      </c>
      <c r="L135" s="152" t="str">
        <f>IF('2. Enter scores'!Q146&lt;&gt;"",'2. Enter scores'!Q146/'2. Enter scores'!Q$17,"")</f>
        <v/>
      </c>
      <c r="M135" s="152" t="str">
        <f>IF('2. Enter scores'!R146&lt;&gt;"",'2. Enter scores'!R146/'2. Enter scores'!R$17,"")</f>
        <v/>
      </c>
      <c r="N135" s="152" t="str">
        <f>IF('2. Enter scores'!S146&lt;&gt;"",'2. Enter scores'!S146/'2. Enter scores'!S$17,"")</f>
        <v/>
      </c>
      <c r="O135" s="152" t="str">
        <f>IF('2. Enter scores'!T146&lt;&gt;"",'2. Enter scores'!T146/'2. Enter scores'!T$17,"")</f>
        <v/>
      </c>
      <c r="P135" s="152" t="str">
        <f>IF('2. Enter scores'!U146&lt;&gt;"",'2. Enter scores'!U146/'2. Enter scores'!U$17,"")</f>
        <v/>
      </c>
      <c r="Q135" s="152" t="str">
        <f>IF('2. Enter scores'!V146&lt;&gt;"",'2. Enter scores'!V146/'2. Enter scores'!V$17,"")</f>
        <v/>
      </c>
      <c r="R135" s="152" t="str">
        <f>IF('2. Enter scores'!W146&lt;&gt;"",'2. Enter scores'!W146/'2. Enter scores'!W$17,"")</f>
        <v/>
      </c>
      <c r="S135" s="152" t="str">
        <f>IF('2. Enter scores'!X146&lt;&gt;"",'2. Enter scores'!X146/'2. Enter scores'!X$17,"")</f>
        <v/>
      </c>
      <c r="T135" s="152" t="str">
        <f>IF('2. Enter scores'!Y146&lt;&gt;"",'2. Enter scores'!Y146/'2. Enter scores'!Y$17,"")</f>
        <v/>
      </c>
      <c r="U135" s="152" t="str">
        <f>IF('2. Enter scores'!Z146&lt;&gt;"",'2. Enter scores'!Z146/'2. Enter scores'!Z$17,"")</f>
        <v/>
      </c>
      <c r="V135" s="152" t="str">
        <f>IF('2. Enter scores'!AA146&lt;&gt;"",'2. Enter scores'!AA146/'2. Enter scores'!AA$17,"")</f>
        <v/>
      </c>
      <c r="W135" s="152" t="str">
        <f>IF('2. Enter scores'!AB146&lt;&gt;"",'2. Enter scores'!AB146/'2. Enter scores'!AB$17,"")</f>
        <v/>
      </c>
      <c r="X135" s="152" t="str">
        <f>IF('2. Enter scores'!AC146&lt;&gt;"",'2. Enter scores'!AC146/'2. Enter scores'!AC$17,"")</f>
        <v/>
      </c>
      <c r="Y135" s="152" t="str">
        <f>IF('2. Enter scores'!AD146&lt;&gt;"",'2. Enter scores'!AD146/'2. Enter scores'!AD$17,"")</f>
        <v/>
      </c>
      <c r="Z135" s="152" t="str">
        <f>IF('2. Enter scores'!AE146&lt;&gt;"",'2. Enter scores'!AE146/'2. Enter scores'!AE$17,"")</f>
        <v/>
      </c>
      <c r="AA135" s="108">
        <v>1000</v>
      </c>
    </row>
    <row r="136" spans="1:27" x14ac:dyDescent="0.35">
      <c r="A136" s="151" t="s">
        <v>137</v>
      </c>
      <c r="B136" s="152" t="str">
        <f>IF('2. Enter scores'!G147&lt;&gt;"",'2. Enter scores'!G147/'2. Enter scores'!G$17,"")</f>
        <v/>
      </c>
      <c r="C136" s="152" t="str">
        <f>IF('2. Enter scores'!H147&lt;&gt;"",'2. Enter scores'!H147/'2. Enter scores'!H$17,"")</f>
        <v/>
      </c>
      <c r="D136" s="152" t="str">
        <f>IF('2. Enter scores'!I147&lt;&gt;"",'2. Enter scores'!I147/'2. Enter scores'!I$17,"")</f>
        <v/>
      </c>
      <c r="E136" s="152" t="str">
        <f>IF('2. Enter scores'!J147&lt;&gt;"",'2. Enter scores'!J147/'2. Enter scores'!J$17,"")</f>
        <v/>
      </c>
      <c r="F136" s="152" t="str">
        <f>IF('2. Enter scores'!K147&lt;&gt;"",'2. Enter scores'!K147/'2. Enter scores'!K$17,"")</f>
        <v/>
      </c>
      <c r="G136" s="152" t="str">
        <f>IF('2. Enter scores'!L147&lt;&gt;"",'2. Enter scores'!L147/'2. Enter scores'!L$17,"")</f>
        <v/>
      </c>
      <c r="H136" s="152" t="str">
        <f>IF('2. Enter scores'!M147&lt;&gt;"",'2. Enter scores'!M147/'2. Enter scores'!M$17,"")</f>
        <v/>
      </c>
      <c r="I136" s="152" t="str">
        <f>IF('2. Enter scores'!N147&lt;&gt;"",'2. Enter scores'!N147/'2. Enter scores'!N$17,"")</f>
        <v/>
      </c>
      <c r="J136" s="152" t="str">
        <f>IF('2. Enter scores'!O147&lt;&gt;"",'2. Enter scores'!O147/'2. Enter scores'!O$17,"")</f>
        <v/>
      </c>
      <c r="K136" s="152" t="str">
        <f>IF('2. Enter scores'!P147&lt;&gt;"",'2. Enter scores'!P147/'2. Enter scores'!P$17,"")</f>
        <v/>
      </c>
      <c r="L136" s="152" t="str">
        <f>IF('2. Enter scores'!Q147&lt;&gt;"",'2. Enter scores'!Q147/'2. Enter scores'!Q$17,"")</f>
        <v/>
      </c>
      <c r="M136" s="152" t="str">
        <f>IF('2. Enter scores'!R147&lt;&gt;"",'2. Enter scores'!R147/'2. Enter scores'!R$17,"")</f>
        <v/>
      </c>
      <c r="N136" s="152" t="str">
        <f>IF('2. Enter scores'!S147&lt;&gt;"",'2. Enter scores'!S147/'2. Enter scores'!S$17,"")</f>
        <v/>
      </c>
      <c r="O136" s="152" t="str">
        <f>IF('2. Enter scores'!T147&lt;&gt;"",'2. Enter scores'!T147/'2. Enter scores'!T$17,"")</f>
        <v/>
      </c>
      <c r="P136" s="152" t="str">
        <f>IF('2. Enter scores'!U147&lt;&gt;"",'2. Enter scores'!U147/'2. Enter scores'!U$17,"")</f>
        <v/>
      </c>
      <c r="Q136" s="152" t="str">
        <f>IF('2. Enter scores'!V147&lt;&gt;"",'2. Enter scores'!V147/'2. Enter scores'!V$17,"")</f>
        <v/>
      </c>
      <c r="R136" s="152" t="str">
        <f>IF('2. Enter scores'!W147&lt;&gt;"",'2. Enter scores'!W147/'2. Enter scores'!W$17,"")</f>
        <v/>
      </c>
      <c r="S136" s="152" t="str">
        <f>IF('2. Enter scores'!X147&lt;&gt;"",'2. Enter scores'!X147/'2. Enter scores'!X$17,"")</f>
        <v/>
      </c>
      <c r="T136" s="152" t="str">
        <f>IF('2. Enter scores'!Y147&lt;&gt;"",'2. Enter scores'!Y147/'2. Enter scores'!Y$17,"")</f>
        <v/>
      </c>
      <c r="U136" s="152" t="str">
        <f>IF('2. Enter scores'!Z147&lt;&gt;"",'2. Enter scores'!Z147/'2. Enter scores'!Z$17,"")</f>
        <v/>
      </c>
      <c r="V136" s="152" t="str">
        <f>IF('2. Enter scores'!AA147&lt;&gt;"",'2. Enter scores'!AA147/'2. Enter scores'!AA$17,"")</f>
        <v/>
      </c>
      <c r="W136" s="152" t="str">
        <f>IF('2. Enter scores'!AB147&lt;&gt;"",'2. Enter scores'!AB147/'2. Enter scores'!AB$17,"")</f>
        <v/>
      </c>
      <c r="X136" s="152" t="str">
        <f>IF('2. Enter scores'!AC147&lt;&gt;"",'2. Enter scores'!AC147/'2. Enter scores'!AC$17,"")</f>
        <v/>
      </c>
      <c r="Y136" s="152" t="str">
        <f>IF('2. Enter scores'!AD147&lt;&gt;"",'2. Enter scores'!AD147/'2. Enter scores'!AD$17,"")</f>
        <v/>
      </c>
      <c r="Z136" s="152" t="str">
        <f>IF('2. Enter scores'!AE147&lt;&gt;"",'2. Enter scores'!AE147/'2. Enter scores'!AE$17,"")</f>
        <v/>
      </c>
      <c r="AA136" s="108">
        <v>1000</v>
      </c>
    </row>
    <row r="137" spans="1:27" x14ac:dyDescent="0.35">
      <c r="A137" s="151" t="s">
        <v>137</v>
      </c>
      <c r="B137" s="152" t="str">
        <f>IF('2. Enter scores'!G148&lt;&gt;"",'2. Enter scores'!G148/'2. Enter scores'!G$17,"")</f>
        <v/>
      </c>
      <c r="C137" s="152" t="str">
        <f>IF('2. Enter scores'!H148&lt;&gt;"",'2. Enter scores'!H148/'2. Enter scores'!H$17,"")</f>
        <v/>
      </c>
      <c r="D137" s="152" t="str">
        <f>IF('2. Enter scores'!I148&lt;&gt;"",'2. Enter scores'!I148/'2. Enter scores'!I$17,"")</f>
        <v/>
      </c>
      <c r="E137" s="152" t="str">
        <f>IF('2. Enter scores'!J148&lt;&gt;"",'2. Enter scores'!J148/'2. Enter scores'!J$17,"")</f>
        <v/>
      </c>
      <c r="F137" s="152" t="str">
        <f>IF('2. Enter scores'!K148&lt;&gt;"",'2. Enter scores'!K148/'2. Enter scores'!K$17,"")</f>
        <v/>
      </c>
      <c r="G137" s="152" t="str">
        <f>IF('2. Enter scores'!L148&lt;&gt;"",'2. Enter scores'!L148/'2. Enter scores'!L$17,"")</f>
        <v/>
      </c>
      <c r="H137" s="152" t="str">
        <f>IF('2. Enter scores'!M148&lt;&gt;"",'2. Enter scores'!M148/'2. Enter scores'!M$17,"")</f>
        <v/>
      </c>
      <c r="I137" s="152" t="str">
        <f>IF('2. Enter scores'!N148&lt;&gt;"",'2. Enter scores'!N148/'2. Enter scores'!N$17,"")</f>
        <v/>
      </c>
      <c r="J137" s="152" t="str">
        <f>IF('2. Enter scores'!O148&lt;&gt;"",'2. Enter scores'!O148/'2. Enter scores'!O$17,"")</f>
        <v/>
      </c>
      <c r="K137" s="152" t="str">
        <f>IF('2. Enter scores'!P148&lt;&gt;"",'2. Enter scores'!P148/'2. Enter scores'!P$17,"")</f>
        <v/>
      </c>
      <c r="L137" s="152" t="str">
        <f>IF('2. Enter scores'!Q148&lt;&gt;"",'2. Enter scores'!Q148/'2. Enter scores'!Q$17,"")</f>
        <v/>
      </c>
      <c r="M137" s="152" t="str">
        <f>IF('2. Enter scores'!R148&lt;&gt;"",'2. Enter scores'!R148/'2. Enter scores'!R$17,"")</f>
        <v/>
      </c>
      <c r="N137" s="152" t="str">
        <f>IF('2. Enter scores'!S148&lt;&gt;"",'2. Enter scores'!S148/'2. Enter scores'!S$17,"")</f>
        <v/>
      </c>
      <c r="O137" s="152" t="str">
        <f>IF('2. Enter scores'!T148&lt;&gt;"",'2. Enter scores'!T148/'2. Enter scores'!T$17,"")</f>
        <v/>
      </c>
      <c r="P137" s="152" t="str">
        <f>IF('2. Enter scores'!U148&lt;&gt;"",'2. Enter scores'!U148/'2. Enter scores'!U$17,"")</f>
        <v/>
      </c>
      <c r="Q137" s="152" t="str">
        <f>IF('2. Enter scores'!V148&lt;&gt;"",'2. Enter scores'!V148/'2. Enter scores'!V$17,"")</f>
        <v/>
      </c>
      <c r="R137" s="152" t="str">
        <f>IF('2. Enter scores'!W148&lt;&gt;"",'2. Enter scores'!W148/'2. Enter scores'!W$17,"")</f>
        <v/>
      </c>
      <c r="S137" s="152" t="str">
        <f>IF('2. Enter scores'!X148&lt;&gt;"",'2. Enter scores'!X148/'2. Enter scores'!X$17,"")</f>
        <v/>
      </c>
      <c r="T137" s="152" t="str">
        <f>IF('2. Enter scores'!Y148&lt;&gt;"",'2. Enter scores'!Y148/'2. Enter scores'!Y$17,"")</f>
        <v/>
      </c>
      <c r="U137" s="152" t="str">
        <f>IF('2. Enter scores'!Z148&lt;&gt;"",'2. Enter scores'!Z148/'2. Enter scores'!Z$17,"")</f>
        <v/>
      </c>
      <c r="V137" s="152" t="str">
        <f>IF('2. Enter scores'!AA148&lt;&gt;"",'2. Enter scores'!AA148/'2. Enter scores'!AA$17,"")</f>
        <v/>
      </c>
      <c r="W137" s="152" t="str">
        <f>IF('2. Enter scores'!AB148&lt;&gt;"",'2. Enter scores'!AB148/'2. Enter scores'!AB$17,"")</f>
        <v/>
      </c>
      <c r="X137" s="152" t="str">
        <f>IF('2. Enter scores'!AC148&lt;&gt;"",'2. Enter scores'!AC148/'2. Enter scores'!AC$17,"")</f>
        <v/>
      </c>
      <c r="Y137" s="152" t="str">
        <f>IF('2. Enter scores'!AD148&lt;&gt;"",'2. Enter scores'!AD148/'2. Enter scores'!AD$17,"")</f>
        <v/>
      </c>
      <c r="Z137" s="152" t="str">
        <f>IF('2. Enter scores'!AE148&lt;&gt;"",'2. Enter scores'!AE148/'2. Enter scores'!AE$17,"")</f>
        <v/>
      </c>
      <c r="AA137" s="108">
        <v>1000</v>
      </c>
    </row>
    <row r="138" spans="1:27" x14ac:dyDescent="0.35">
      <c r="A138" s="151" t="s">
        <v>137</v>
      </c>
      <c r="B138" s="152" t="str">
        <f>IF('2. Enter scores'!G149&lt;&gt;"",'2. Enter scores'!G149/'2. Enter scores'!G$17,"")</f>
        <v/>
      </c>
      <c r="C138" s="152" t="str">
        <f>IF('2. Enter scores'!H149&lt;&gt;"",'2. Enter scores'!H149/'2. Enter scores'!H$17,"")</f>
        <v/>
      </c>
      <c r="D138" s="152" t="str">
        <f>IF('2. Enter scores'!I149&lt;&gt;"",'2. Enter scores'!I149/'2. Enter scores'!I$17,"")</f>
        <v/>
      </c>
      <c r="E138" s="152" t="str">
        <f>IF('2. Enter scores'!J149&lt;&gt;"",'2. Enter scores'!J149/'2. Enter scores'!J$17,"")</f>
        <v/>
      </c>
      <c r="F138" s="152" t="str">
        <f>IF('2. Enter scores'!K149&lt;&gt;"",'2. Enter scores'!K149/'2. Enter scores'!K$17,"")</f>
        <v/>
      </c>
      <c r="G138" s="152" t="str">
        <f>IF('2. Enter scores'!L149&lt;&gt;"",'2. Enter scores'!L149/'2. Enter scores'!L$17,"")</f>
        <v/>
      </c>
      <c r="H138" s="152" t="str">
        <f>IF('2. Enter scores'!M149&lt;&gt;"",'2. Enter scores'!M149/'2. Enter scores'!M$17,"")</f>
        <v/>
      </c>
      <c r="I138" s="152" t="str">
        <f>IF('2. Enter scores'!N149&lt;&gt;"",'2. Enter scores'!N149/'2. Enter scores'!N$17,"")</f>
        <v/>
      </c>
      <c r="J138" s="152" t="str">
        <f>IF('2. Enter scores'!O149&lt;&gt;"",'2. Enter scores'!O149/'2. Enter scores'!O$17,"")</f>
        <v/>
      </c>
      <c r="K138" s="152" t="str">
        <f>IF('2. Enter scores'!P149&lt;&gt;"",'2. Enter scores'!P149/'2. Enter scores'!P$17,"")</f>
        <v/>
      </c>
      <c r="L138" s="152" t="str">
        <f>IF('2. Enter scores'!Q149&lt;&gt;"",'2. Enter scores'!Q149/'2. Enter scores'!Q$17,"")</f>
        <v/>
      </c>
      <c r="M138" s="152" t="str">
        <f>IF('2. Enter scores'!R149&lt;&gt;"",'2. Enter scores'!R149/'2. Enter scores'!R$17,"")</f>
        <v/>
      </c>
      <c r="N138" s="152" t="str">
        <f>IF('2. Enter scores'!S149&lt;&gt;"",'2. Enter scores'!S149/'2. Enter scores'!S$17,"")</f>
        <v/>
      </c>
      <c r="O138" s="152" t="str">
        <f>IF('2. Enter scores'!T149&lt;&gt;"",'2. Enter scores'!T149/'2. Enter scores'!T$17,"")</f>
        <v/>
      </c>
      <c r="P138" s="152" t="str">
        <f>IF('2. Enter scores'!U149&lt;&gt;"",'2. Enter scores'!U149/'2. Enter scores'!U$17,"")</f>
        <v/>
      </c>
      <c r="Q138" s="152" t="str">
        <f>IF('2. Enter scores'!V149&lt;&gt;"",'2. Enter scores'!V149/'2. Enter scores'!V$17,"")</f>
        <v/>
      </c>
      <c r="R138" s="152" t="str">
        <f>IF('2. Enter scores'!W149&lt;&gt;"",'2. Enter scores'!W149/'2. Enter scores'!W$17,"")</f>
        <v/>
      </c>
      <c r="S138" s="152" t="str">
        <f>IF('2. Enter scores'!X149&lt;&gt;"",'2. Enter scores'!X149/'2. Enter scores'!X$17,"")</f>
        <v/>
      </c>
      <c r="T138" s="152" t="str">
        <f>IF('2. Enter scores'!Y149&lt;&gt;"",'2. Enter scores'!Y149/'2. Enter scores'!Y$17,"")</f>
        <v/>
      </c>
      <c r="U138" s="152" t="str">
        <f>IF('2. Enter scores'!Z149&lt;&gt;"",'2. Enter scores'!Z149/'2. Enter scores'!Z$17,"")</f>
        <v/>
      </c>
      <c r="V138" s="152" t="str">
        <f>IF('2. Enter scores'!AA149&lt;&gt;"",'2. Enter scores'!AA149/'2. Enter scores'!AA$17,"")</f>
        <v/>
      </c>
      <c r="W138" s="152" t="str">
        <f>IF('2. Enter scores'!AB149&lt;&gt;"",'2. Enter scores'!AB149/'2. Enter scores'!AB$17,"")</f>
        <v/>
      </c>
      <c r="X138" s="152" t="str">
        <f>IF('2. Enter scores'!AC149&lt;&gt;"",'2. Enter scores'!AC149/'2. Enter scores'!AC$17,"")</f>
        <v/>
      </c>
      <c r="Y138" s="152" t="str">
        <f>IF('2. Enter scores'!AD149&lt;&gt;"",'2. Enter scores'!AD149/'2. Enter scores'!AD$17,"")</f>
        <v/>
      </c>
      <c r="Z138" s="152" t="str">
        <f>IF('2. Enter scores'!AE149&lt;&gt;"",'2. Enter scores'!AE149/'2. Enter scores'!AE$17,"")</f>
        <v/>
      </c>
      <c r="AA138" s="108">
        <v>1000</v>
      </c>
    </row>
    <row r="139" spans="1:27" x14ac:dyDescent="0.35">
      <c r="A139" s="151" t="s">
        <v>137</v>
      </c>
      <c r="B139" s="152" t="str">
        <f>IF('2. Enter scores'!G150&lt;&gt;"",'2. Enter scores'!G150/'2. Enter scores'!G$17,"")</f>
        <v/>
      </c>
      <c r="C139" s="152" t="str">
        <f>IF('2. Enter scores'!H150&lt;&gt;"",'2. Enter scores'!H150/'2. Enter scores'!H$17,"")</f>
        <v/>
      </c>
      <c r="D139" s="152" t="str">
        <f>IF('2. Enter scores'!I150&lt;&gt;"",'2. Enter scores'!I150/'2. Enter scores'!I$17,"")</f>
        <v/>
      </c>
      <c r="E139" s="152" t="str">
        <f>IF('2. Enter scores'!J150&lt;&gt;"",'2. Enter scores'!J150/'2. Enter scores'!J$17,"")</f>
        <v/>
      </c>
      <c r="F139" s="152" t="str">
        <f>IF('2. Enter scores'!K150&lt;&gt;"",'2. Enter scores'!K150/'2. Enter scores'!K$17,"")</f>
        <v/>
      </c>
      <c r="G139" s="152" t="str">
        <f>IF('2. Enter scores'!L150&lt;&gt;"",'2. Enter scores'!L150/'2. Enter scores'!L$17,"")</f>
        <v/>
      </c>
      <c r="H139" s="152" t="str">
        <f>IF('2. Enter scores'!M150&lt;&gt;"",'2. Enter scores'!M150/'2. Enter scores'!M$17,"")</f>
        <v/>
      </c>
      <c r="I139" s="152" t="str">
        <f>IF('2. Enter scores'!N150&lt;&gt;"",'2. Enter scores'!N150/'2. Enter scores'!N$17,"")</f>
        <v/>
      </c>
      <c r="J139" s="152" t="str">
        <f>IF('2. Enter scores'!O150&lt;&gt;"",'2. Enter scores'!O150/'2. Enter scores'!O$17,"")</f>
        <v/>
      </c>
      <c r="K139" s="152" t="str">
        <f>IF('2. Enter scores'!P150&lt;&gt;"",'2. Enter scores'!P150/'2. Enter scores'!P$17,"")</f>
        <v/>
      </c>
      <c r="L139" s="152" t="str">
        <f>IF('2. Enter scores'!Q150&lt;&gt;"",'2. Enter scores'!Q150/'2. Enter scores'!Q$17,"")</f>
        <v/>
      </c>
      <c r="M139" s="152" t="str">
        <f>IF('2. Enter scores'!R150&lt;&gt;"",'2. Enter scores'!R150/'2. Enter scores'!R$17,"")</f>
        <v/>
      </c>
      <c r="N139" s="152" t="str">
        <f>IF('2. Enter scores'!S150&lt;&gt;"",'2. Enter scores'!S150/'2. Enter scores'!S$17,"")</f>
        <v/>
      </c>
      <c r="O139" s="152" t="str">
        <f>IF('2. Enter scores'!T150&lt;&gt;"",'2. Enter scores'!T150/'2. Enter scores'!T$17,"")</f>
        <v/>
      </c>
      <c r="P139" s="152" t="str">
        <f>IF('2. Enter scores'!U150&lt;&gt;"",'2. Enter scores'!U150/'2. Enter scores'!U$17,"")</f>
        <v/>
      </c>
      <c r="Q139" s="152" t="str">
        <f>IF('2. Enter scores'!V150&lt;&gt;"",'2. Enter scores'!V150/'2. Enter scores'!V$17,"")</f>
        <v/>
      </c>
      <c r="R139" s="152" t="str">
        <f>IF('2. Enter scores'!W150&lt;&gt;"",'2. Enter scores'!W150/'2. Enter scores'!W$17,"")</f>
        <v/>
      </c>
      <c r="S139" s="152" t="str">
        <f>IF('2. Enter scores'!X150&lt;&gt;"",'2. Enter scores'!X150/'2. Enter scores'!X$17,"")</f>
        <v/>
      </c>
      <c r="T139" s="152" t="str">
        <f>IF('2. Enter scores'!Y150&lt;&gt;"",'2. Enter scores'!Y150/'2. Enter scores'!Y$17,"")</f>
        <v/>
      </c>
      <c r="U139" s="152" t="str">
        <f>IF('2. Enter scores'!Z150&lt;&gt;"",'2. Enter scores'!Z150/'2. Enter scores'!Z$17,"")</f>
        <v/>
      </c>
      <c r="V139" s="152" t="str">
        <f>IF('2. Enter scores'!AA150&lt;&gt;"",'2. Enter scores'!AA150/'2. Enter scores'!AA$17,"")</f>
        <v/>
      </c>
      <c r="W139" s="152" t="str">
        <f>IF('2. Enter scores'!AB150&lt;&gt;"",'2. Enter scores'!AB150/'2. Enter scores'!AB$17,"")</f>
        <v/>
      </c>
      <c r="X139" s="152" t="str">
        <f>IF('2. Enter scores'!AC150&lt;&gt;"",'2. Enter scores'!AC150/'2. Enter scores'!AC$17,"")</f>
        <v/>
      </c>
      <c r="Y139" s="152" t="str">
        <f>IF('2. Enter scores'!AD150&lt;&gt;"",'2. Enter scores'!AD150/'2. Enter scores'!AD$17,"")</f>
        <v/>
      </c>
      <c r="Z139" s="152" t="str">
        <f>IF('2. Enter scores'!AE150&lt;&gt;"",'2. Enter scores'!AE150/'2. Enter scores'!AE$17,"")</f>
        <v/>
      </c>
      <c r="AA139" s="108">
        <v>1000</v>
      </c>
    </row>
    <row r="140" spans="1:27" x14ac:dyDescent="0.35">
      <c r="A140" s="151" t="s">
        <v>137</v>
      </c>
      <c r="B140" s="152" t="str">
        <f>IF('2. Enter scores'!G151&lt;&gt;"",'2. Enter scores'!G151/'2. Enter scores'!G$17,"")</f>
        <v/>
      </c>
      <c r="C140" s="152" t="str">
        <f>IF('2. Enter scores'!H151&lt;&gt;"",'2. Enter scores'!H151/'2. Enter scores'!H$17,"")</f>
        <v/>
      </c>
      <c r="D140" s="152" t="str">
        <f>IF('2. Enter scores'!I151&lt;&gt;"",'2. Enter scores'!I151/'2. Enter scores'!I$17,"")</f>
        <v/>
      </c>
      <c r="E140" s="152" t="str">
        <f>IF('2. Enter scores'!J151&lt;&gt;"",'2. Enter scores'!J151/'2. Enter scores'!J$17,"")</f>
        <v/>
      </c>
      <c r="F140" s="152" t="str">
        <f>IF('2. Enter scores'!K151&lt;&gt;"",'2. Enter scores'!K151/'2. Enter scores'!K$17,"")</f>
        <v/>
      </c>
      <c r="G140" s="152" t="str">
        <f>IF('2. Enter scores'!L151&lt;&gt;"",'2. Enter scores'!L151/'2. Enter scores'!L$17,"")</f>
        <v/>
      </c>
      <c r="H140" s="152" t="str">
        <f>IF('2. Enter scores'!M151&lt;&gt;"",'2. Enter scores'!M151/'2. Enter scores'!M$17,"")</f>
        <v/>
      </c>
      <c r="I140" s="152" t="str">
        <f>IF('2. Enter scores'!N151&lt;&gt;"",'2. Enter scores'!N151/'2. Enter scores'!N$17,"")</f>
        <v/>
      </c>
      <c r="J140" s="152" t="str">
        <f>IF('2. Enter scores'!O151&lt;&gt;"",'2. Enter scores'!O151/'2. Enter scores'!O$17,"")</f>
        <v/>
      </c>
      <c r="K140" s="152" t="str">
        <f>IF('2. Enter scores'!P151&lt;&gt;"",'2. Enter scores'!P151/'2. Enter scores'!P$17,"")</f>
        <v/>
      </c>
      <c r="L140" s="152" t="str">
        <f>IF('2. Enter scores'!Q151&lt;&gt;"",'2. Enter scores'!Q151/'2. Enter scores'!Q$17,"")</f>
        <v/>
      </c>
      <c r="M140" s="152" t="str">
        <f>IF('2. Enter scores'!R151&lt;&gt;"",'2. Enter scores'!R151/'2. Enter scores'!R$17,"")</f>
        <v/>
      </c>
      <c r="N140" s="152" t="str">
        <f>IF('2. Enter scores'!S151&lt;&gt;"",'2. Enter scores'!S151/'2. Enter scores'!S$17,"")</f>
        <v/>
      </c>
      <c r="O140" s="152" t="str">
        <f>IF('2. Enter scores'!T151&lt;&gt;"",'2. Enter scores'!T151/'2. Enter scores'!T$17,"")</f>
        <v/>
      </c>
      <c r="P140" s="152" t="str">
        <f>IF('2. Enter scores'!U151&lt;&gt;"",'2. Enter scores'!U151/'2. Enter scores'!U$17,"")</f>
        <v/>
      </c>
      <c r="Q140" s="152" t="str">
        <f>IF('2. Enter scores'!V151&lt;&gt;"",'2. Enter scores'!V151/'2. Enter scores'!V$17,"")</f>
        <v/>
      </c>
      <c r="R140" s="152" t="str">
        <f>IF('2. Enter scores'!W151&lt;&gt;"",'2. Enter scores'!W151/'2. Enter scores'!W$17,"")</f>
        <v/>
      </c>
      <c r="S140" s="152" t="str">
        <f>IF('2. Enter scores'!X151&lt;&gt;"",'2. Enter scores'!X151/'2. Enter scores'!X$17,"")</f>
        <v/>
      </c>
      <c r="T140" s="152" t="str">
        <f>IF('2. Enter scores'!Y151&lt;&gt;"",'2. Enter scores'!Y151/'2. Enter scores'!Y$17,"")</f>
        <v/>
      </c>
      <c r="U140" s="152" t="str">
        <f>IF('2. Enter scores'!Z151&lt;&gt;"",'2. Enter scores'!Z151/'2. Enter scores'!Z$17,"")</f>
        <v/>
      </c>
      <c r="V140" s="152" t="str">
        <f>IF('2. Enter scores'!AA151&lt;&gt;"",'2. Enter scores'!AA151/'2. Enter scores'!AA$17,"")</f>
        <v/>
      </c>
      <c r="W140" s="152" t="str">
        <f>IF('2. Enter scores'!AB151&lt;&gt;"",'2. Enter scores'!AB151/'2. Enter scores'!AB$17,"")</f>
        <v/>
      </c>
      <c r="X140" s="152" t="str">
        <f>IF('2. Enter scores'!AC151&lt;&gt;"",'2. Enter scores'!AC151/'2. Enter scores'!AC$17,"")</f>
        <v/>
      </c>
      <c r="Y140" s="152" t="str">
        <f>IF('2. Enter scores'!AD151&lt;&gt;"",'2. Enter scores'!AD151/'2. Enter scores'!AD$17,"")</f>
        <v/>
      </c>
      <c r="Z140" s="152" t="str">
        <f>IF('2. Enter scores'!AE151&lt;&gt;"",'2. Enter scores'!AE151/'2. Enter scores'!AE$17,"")</f>
        <v/>
      </c>
      <c r="AA140" s="108">
        <v>1000</v>
      </c>
    </row>
    <row r="141" spans="1:27" x14ac:dyDescent="0.35">
      <c r="A141" s="151" t="s">
        <v>137</v>
      </c>
      <c r="B141" s="152" t="str">
        <f>IF('2. Enter scores'!G152&lt;&gt;"",'2. Enter scores'!G152/'2. Enter scores'!G$17,"")</f>
        <v/>
      </c>
      <c r="C141" s="152" t="str">
        <f>IF('2. Enter scores'!H152&lt;&gt;"",'2. Enter scores'!H152/'2. Enter scores'!H$17,"")</f>
        <v/>
      </c>
      <c r="D141" s="152" t="str">
        <f>IF('2. Enter scores'!I152&lt;&gt;"",'2. Enter scores'!I152/'2. Enter scores'!I$17,"")</f>
        <v/>
      </c>
      <c r="E141" s="152" t="str">
        <f>IF('2. Enter scores'!J152&lt;&gt;"",'2. Enter scores'!J152/'2. Enter scores'!J$17,"")</f>
        <v/>
      </c>
      <c r="F141" s="152" t="str">
        <f>IF('2. Enter scores'!K152&lt;&gt;"",'2. Enter scores'!K152/'2. Enter scores'!K$17,"")</f>
        <v/>
      </c>
      <c r="G141" s="152" t="str">
        <f>IF('2. Enter scores'!L152&lt;&gt;"",'2. Enter scores'!L152/'2. Enter scores'!L$17,"")</f>
        <v/>
      </c>
      <c r="H141" s="152" t="str">
        <f>IF('2. Enter scores'!M152&lt;&gt;"",'2. Enter scores'!M152/'2. Enter scores'!M$17,"")</f>
        <v/>
      </c>
      <c r="I141" s="152" t="str">
        <f>IF('2. Enter scores'!N152&lt;&gt;"",'2. Enter scores'!N152/'2. Enter scores'!N$17,"")</f>
        <v/>
      </c>
      <c r="J141" s="152" t="str">
        <f>IF('2. Enter scores'!O152&lt;&gt;"",'2. Enter scores'!O152/'2. Enter scores'!O$17,"")</f>
        <v/>
      </c>
      <c r="K141" s="152" t="str">
        <f>IF('2. Enter scores'!P152&lt;&gt;"",'2. Enter scores'!P152/'2. Enter scores'!P$17,"")</f>
        <v/>
      </c>
      <c r="L141" s="152" t="str">
        <f>IF('2. Enter scores'!Q152&lt;&gt;"",'2. Enter scores'!Q152/'2. Enter scores'!Q$17,"")</f>
        <v/>
      </c>
      <c r="M141" s="152" t="str">
        <f>IF('2. Enter scores'!R152&lt;&gt;"",'2. Enter scores'!R152/'2. Enter scores'!R$17,"")</f>
        <v/>
      </c>
      <c r="N141" s="152" t="str">
        <f>IF('2. Enter scores'!S152&lt;&gt;"",'2. Enter scores'!S152/'2. Enter scores'!S$17,"")</f>
        <v/>
      </c>
      <c r="O141" s="152" t="str">
        <f>IF('2. Enter scores'!T152&lt;&gt;"",'2. Enter scores'!T152/'2. Enter scores'!T$17,"")</f>
        <v/>
      </c>
      <c r="P141" s="152" t="str">
        <f>IF('2. Enter scores'!U152&lt;&gt;"",'2. Enter scores'!U152/'2. Enter scores'!U$17,"")</f>
        <v/>
      </c>
      <c r="Q141" s="152" t="str">
        <f>IF('2. Enter scores'!V152&lt;&gt;"",'2. Enter scores'!V152/'2. Enter scores'!V$17,"")</f>
        <v/>
      </c>
      <c r="R141" s="152" t="str">
        <f>IF('2. Enter scores'!W152&lt;&gt;"",'2. Enter scores'!W152/'2. Enter scores'!W$17,"")</f>
        <v/>
      </c>
      <c r="S141" s="152" t="str">
        <f>IF('2. Enter scores'!X152&lt;&gt;"",'2. Enter scores'!X152/'2. Enter scores'!X$17,"")</f>
        <v/>
      </c>
      <c r="T141" s="152" t="str">
        <f>IF('2. Enter scores'!Y152&lt;&gt;"",'2. Enter scores'!Y152/'2. Enter scores'!Y$17,"")</f>
        <v/>
      </c>
      <c r="U141" s="152" t="str">
        <f>IF('2. Enter scores'!Z152&lt;&gt;"",'2. Enter scores'!Z152/'2. Enter scores'!Z$17,"")</f>
        <v/>
      </c>
      <c r="V141" s="152" t="str">
        <f>IF('2. Enter scores'!AA152&lt;&gt;"",'2. Enter scores'!AA152/'2. Enter scores'!AA$17,"")</f>
        <v/>
      </c>
      <c r="W141" s="152" t="str">
        <f>IF('2. Enter scores'!AB152&lt;&gt;"",'2. Enter scores'!AB152/'2. Enter scores'!AB$17,"")</f>
        <v/>
      </c>
      <c r="X141" s="152" t="str">
        <f>IF('2. Enter scores'!AC152&lt;&gt;"",'2. Enter scores'!AC152/'2. Enter scores'!AC$17,"")</f>
        <v/>
      </c>
      <c r="Y141" s="152" t="str">
        <f>IF('2. Enter scores'!AD152&lt;&gt;"",'2. Enter scores'!AD152/'2. Enter scores'!AD$17,"")</f>
        <v/>
      </c>
      <c r="Z141" s="152" t="str">
        <f>IF('2. Enter scores'!AE152&lt;&gt;"",'2. Enter scores'!AE152/'2. Enter scores'!AE$17,"")</f>
        <v/>
      </c>
      <c r="AA141" s="108">
        <v>1000</v>
      </c>
    </row>
    <row r="142" spans="1:27" x14ac:dyDescent="0.35">
      <c r="A142" s="151" t="s">
        <v>137</v>
      </c>
      <c r="B142" s="152" t="str">
        <f>IF('2. Enter scores'!G153&lt;&gt;"",'2. Enter scores'!G153/'2. Enter scores'!G$17,"")</f>
        <v/>
      </c>
      <c r="C142" s="152" t="str">
        <f>IF('2. Enter scores'!H153&lt;&gt;"",'2. Enter scores'!H153/'2. Enter scores'!H$17,"")</f>
        <v/>
      </c>
      <c r="D142" s="152" t="str">
        <f>IF('2. Enter scores'!I153&lt;&gt;"",'2. Enter scores'!I153/'2. Enter scores'!I$17,"")</f>
        <v/>
      </c>
      <c r="E142" s="152" t="str">
        <f>IF('2. Enter scores'!J153&lt;&gt;"",'2. Enter scores'!J153/'2. Enter scores'!J$17,"")</f>
        <v/>
      </c>
      <c r="F142" s="152" t="str">
        <f>IF('2. Enter scores'!K153&lt;&gt;"",'2. Enter scores'!K153/'2. Enter scores'!K$17,"")</f>
        <v/>
      </c>
      <c r="G142" s="152" t="str">
        <f>IF('2. Enter scores'!L153&lt;&gt;"",'2. Enter scores'!L153/'2. Enter scores'!L$17,"")</f>
        <v/>
      </c>
      <c r="H142" s="152" t="str">
        <f>IF('2. Enter scores'!M153&lt;&gt;"",'2. Enter scores'!M153/'2. Enter scores'!M$17,"")</f>
        <v/>
      </c>
      <c r="I142" s="152" t="str">
        <f>IF('2. Enter scores'!N153&lt;&gt;"",'2. Enter scores'!N153/'2. Enter scores'!N$17,"")</f>
        <v/>
      </c>
      <c r="J142" s="152" t="str">
        <f>IF('2. Enter scores'!O153&lt;&gt;"",'2. Enter scores'!O153/'2. Enter scores'!O$17,"")</f>
        <v/>
      </c>
      <c r="K142" s="152" t="str">
        <f>IF('2. Enter scores'!P153&lt;&gt;"",'2. Enter scores'!P153/'2. Enter scores'!P$17,"")</f>
        <v/>
      </c>
      <c r="L142" s="152" t="str">
        <f>IF('2. Enter scores'!Q153&lt;&gt;"",'2. Enter scores'!Q153/'2. Enter scores'!Q$17,"")</f>
        <v/>
      </c>
      <c r="M142" s="152" t="str">
        <f>IF('2. Enter scores'!R153&lt;&gt;"",'2. Enter scores'!R153/'2. Enter scores'!R$17,"")</f>
        <v/>
      </c>
      <c r="N142" s="152" t="str">
        <f>IF('2. Enter scores'!S153&lt;&gt;"",'2. Enter scores'!S153/'2. Enter scores'!S$17,"")</f>
        <v/>
      </c>
      <c r="O142" s="152" t="str">
        <f>IF('2. Enter scores'!T153&lt;&gt;"",'2. Enter scores'!T153/'2. Enter scores'!T$17,"")</f>
        <v/>
      </c>
      <c r="P142" s="152" t="str">
        <f>IF('2. Enter scores'!U153&lt;&gt;"",'2. Enter scores'!U153/'2. Enter scores'!U$17,"")</f>
        <v/>
      </c>
      <c r="Q142" s="152" t="str">
        <f>IF('2. Enter scores'!V153&lt;&gt;"",'2. Enter scores'!V153/'2. Enter scores'!V$17,"")</f>
        <v/>
      </c>
      <c r="R142" s="152" t="str">
        <f>IF('2. Enter scores'!W153&lt;&gt;"",'2. Enter scores'!W153/'2. Enter scores'!W$17,"")</f>
        <v/>
      </c>
      <c r="S142" s="152" t="str">
        <f>IF('2. Enter scores'!X153&lt;&gt;"",'2. Enter scores'!X153/'2. Enter scores'!X$17,"")</f>
        <v/>
      </c>
      <c r="T142" s="152" t="str">
        <f>IF('2. Enter scores'!Y153&lt;&gt;"",'2. Enter scores'!Y153/'2. Enter scores'!Y$17,"")</f>
        <v/>
      </c>
      <c r="U142" s="152" t="str">
        <f>IF('2. Enter scores'!Z153&lt;&gt;"",'2. Enter scores'!Z153/'2. Enter scores'!Z$17,"")</f>
        <v/>
      </c>
      <c r="V142" s="152" t="str">
        <f>IF('2. Enter scores'!AA153&lt;&gt;"",'2. Enter scores'!AA153/'2. Enter scores'!AA$17,"")</f>
        <v/>
      </c>
      <c r="W142" s="152" t="str">
        <f>IF('2. Enter scores'!AB153&lt;&gt;"",'2. Enter scores'!AB153/'2. Enter scores'!AB$17,"")</f>
        <v/>
      </c>
      <c r="X142" s="152" t="str">
        <f>IF('2. Enter scores'!AC153&lt;&gt;"",'2. Enter scores'!AC153/'2. Enter scores'!AC$17,"")</f>
        <v/>
      </c>
      <c r="Y142" s="152" t="str">
        <f>IF('2. Enter scores'!AD153&lt;&gt;"",'2. Enter scores'!AD153/'2. Enter scores'!AD$17,"")</f>
        <v/>
      </c>
      <c r="Z142" s="152" t="str">
        <f>IF('2. Enter scores'!AE153&lt;&gt;"",'2. Enter scores'!AE153/'2. Enter scores'!AE$17,"")</f>
        <v/>
      </c>
      <c r="AA142" s="108">
        <v>1000</v>
      </c>
    </row>
    <row r="143" spans="1:27" x14ac:dyDescent="0.35">
      <c r="A143" s="151" t="s">
        <v>137</v>
      </c>
      <c r="B143" s="152" t="str">
        <f>IF('2. Enter scores'!G154&lt;&gt;"",'2. Enter scores'!G154/'2. Enter scores'!G$17,"")</f>
        <v/>
      </c>
      <c r="C143" s="152" t="str">
        <f>IF('2. Enter scores'!H154&lt;&gt;"",'2. Enter scores'!H154/'2. Enter scores'!H$17,"")</f>
        <v/>
      </c>
      <c r="D143" s="152" t="str">
        <f>IF('2. Enter scores'!I154&lt;&gt;"",'2. Enter scores'!I154/'2. Enter scores'!I$17,"")</f>
        <v/>
      </c>
      <c r="E143" s="152" t="str">
        <f>IF('2. Enter scores'!J154&lt;&gt;"",'2. Enter scores'!J154/'2. Enter scores'!J$17,"")</f>
        <v/>
      </c>
      <c r="F143" s="152" t="str">
        <f>IF('2. Enter scores'!K154&lt;&gt;"",'2. Enter scores'!K154/'2. Enter scores'!K$17,"")</f>
        <v/>
      </c>
      <c r="G143" s="152" t="str">
        <f>IF('2. Enter scores'!L154&lt;&gt;"",'2. Enter scores'!L154/'2. Enter scores'!L$17,"")</f>
        <v/>
      </c>
      <c r="H143" s="152" t="str">
        <f>IF('2. Enter scores'!M154&lt;&gt;"",'2. Enter scores'!M154/'2. Enter scores'!M$17,"")</f>
        <v/>
      </c>
      <c r="I143" s="152" t="str">
        <f>IF('2. Enter scores'!N154&lt;&gt;"",'2. Enter scores'!N154/'2. Enter scores'!N$17,"")</f>
        <v/>
      </c>
      <c r="J143" s="152" t="str">
        <f>IF('2. Enter scores'!O154&lt;&gt;"",'2. Enter scores'!O154/'2. Enter scores'!O$17,"")</f>
        <v/>
      </c>
      <c r="K143" s="152" t="str">
        <f>IF('2. Enter scores'!P154&lt;&gt;"",'2. Enter scores'!P154/'2. Enter scores'!P$17,"")</f>
        <v/>
      </c>
      <c r="L143" s="152" t="str">
        <f>IF('2. Enter scores'!Q154&lt;&gt;"",'2. Enter scores'!Q154/'2. Enter scores'!Q$17,"")</f>
        <v/>
      </c>
      <c r="M143" s="152" t="str">
        <f>IF('2. Enter scores'!R154&lt;&gt;"",'2. Enter scores'!R154/'2. Enter scores'!R$17,"")</f>
        <v/>
      </c>
      <c r="N143" s="152" t="str">
        <f>IF('2. Enter scores'!S154&lt;&gt;"",'2. Enter scores'!S154/'2. Enter scores'!S$17,"")</f>
        <v/>
      </c>
      <c r="O143" s="152" t="str">
        <f>IF('2. Enter scores'!T154&lt;&gt;"",'2. Enter scores'!T154/'2. Enter scores'!T$17,"")</f>
        <v/>
      </c>
      <c r="P143" s="152" t="str">
        <f>IF('2. Enter scores'!U154&lt;&gt;"",'2. Enter scores'!U154/'2. Enter scores'!U$17,"")</f>
        <v/>
      </c>
      <c r="Q143" s="152" t="str">
        <f>IF('2. Enter scores'!V154&lt;&gt;"",'2. Enter scores'!V154/'2. Enter scores'!V$17,"")</f>
        <v/>
      </c>
      <c r="R143" s="152" t="str">
        <f>IF('2. Enter scores'!W154&lt;&gt;"",'2. Enter scores'!W154/'2. Enter scores'!W$17,"")</f>
        <v/>
      </c>
      <c r="S143" s="152" t="str">
        <f>IF('2. Enter scores'!X154&lt;&gt;"",'2. Enter scores'!X154/'2. Enter scores'!X$17,"")</f>
        <v/>
      </c>
      <c r="T143" s="152" t="str">
        <f>IF('2. Enter scores'!Y154&lt;&gt;"",'2. Enter scores'!Y154/'2. Enter scores'!Y$17,"")</f>
        <v/>
      </c>
      <c r="U143" s="152" t="str">
        <f>IF('2. Enter scores'!Z154&lt;&gt;"",'2. Enter scores'!Z154/'2. Enter scores'!Z$17,"")</f>
        <v/>
      </c>
      <c r="V143" s="152" t="str">
        <f>IF('2. Enter scores'!AA154&lt;&gt;"",'2. Enter scores'!AA154/'2. Enter scores'!AA$17,"")</f>
        <v/>
      </c>
      <c r="W143" s="152" t="str">
        <f>IF('2. Enter scores'!AB154&lt;&gt;"",'2. Enter scores'!AB154/'2. Enter scores'!AB$17,"")</f>
        <v/>
      </c>
      <c r="X143" s="152" t="str">
        <f>IF('2. Enter scores'!AC154&lt;&gt;"",'2. Enter scores'!AC154/'2. Enter scores'!AC$17,"")</f>
        <v/>
      </c>
      <c r="Y143" s="152" t="str">
        <f>IF('2. Enter scores'!AD154&lt;&gt;"",'2. Enter scores'!AD154/'2. Enter scores'!AD$17,"")</f>
        <v/>
      </c>
      <c r="Z143" s="152" t="str">
        <f>IF('2. Enter scores'!AE154&lt;&gt;"",'2. Enter scores'!AE154/'2. Enter scores'!AE$17,"")</f>
        <v/>
      </c>
      <c r="AA143" s="108">
        <v>1000</v>
      </c>
    </row>
    <row r="144" spans="1:27" x14ac:dyDescent="0.35">
      <c r="A144" s="151" t="s">
        <v>137</v>
      </c>
      <c r="B144" s="152" t="str">
        <f>IF('2. Enter scores'!G155&lt;&gt;"",'2. Enter scores'!G155/'2. Enter scores'!G$17,"")</f>
        <v/>
      </c>
      <c r="C144" s="152" t="str">
        <f>IF('2. Enter scores'!H155&lt;&gt;"",'2. Enter scores'!H155/'2. Enter scores'!H$17,"")</f>
        <v/>
      </c>
      <c r="D144" s="152" t="str">
        <f>IF('2. Enter scores'!I155&lt;&gt;"",'2. Enter scores'!I155/'2. Enter scores'!I$17,"")</f>
        <v/>
      </c>
      <c r="E144" s="152" t="str">
        <f>IF('2. Enter scores'!J155&lt;&gt;"",'2. Enter scores'!J155/'2. Enter scores'!J$17,"")</f>
        <v/>
      </c>
      <c r="F144" s="152" t="str">
        <f>IF('2. Enter scores'!K155&lt;&gt;"",'2. Enter scores'!K155/'2. Enter scores'!K$17,"")</f>
        <v/>
      </c>
      <c r="G144" s="152" t="str">
        <f>IF('2. Enter scores'!L155&lt;&gt;"",'2. Enter scores'!L155/'2. Enter scores'!L$17,"")</f>
        <v/>
      </c>
      <c r="H144" s="152" t="str">
        <f>IF('2. Enter scores'!M155&lt;&gt;"",'2. Enter scores'!M155/'2. Enter scores'!M$17,"")</f>
        <v/>
      </c>
      <c r="I144" s="152" t="str">
        <f>IF('2. Enter scores'!N155&lt;&gt;"",'2. Enter scores'!N155/'2. Enter scores'!N$17,"")</f>
        <v/>
      </c>
      <c r="J144" s="152" t="str">
        <f>IF('2. Enter scores'!O155&lt;&gt;"",'2. Enter scores'!O155/'2. Enter scores'!O$17,"")</f>
        <v/>
      </c>
      <c r="K144" s="152" t="str">
        <f>IF('2. Enter scores'!P155&lt;&gt;"",'2. Enter scores'!P155/'2. Enter scores'!P$17,"")</f>
        <v/>
      </c>
      <c r="L144" s="152" t="str">
        <f>IF('2. Enter scores'!Q155&lt;&gt;"",'2. Enter scores'!Q155/'2. Enter scores'!Q$17,"")</f>
        <v/>
      </c>
      <c r="M144" s="152" t="str">
        <f>IF('2. Enter scores'!R155&lt;&gt;"",'2. Enter scores'!R155/'2. Enter scores'!R$17,"")</f>
        <v/>
      </c>
      <c r="N144" s="152" t="str">
        <f>IF('2. Enter scores'!S155&lt;&gt;"",'2. Enter scores'!S155/'2. Enter scores'!S$17,"")</f>
        <v/>
      </c>
      <c r="O144" s="152" t="str">
        <f>IF('2. Enter scores'!T155&lt;&gt;"",'2. Enter scores'!T155/'2. Enter scores'!T$17,"")</f>
        <v/>
      </c>
      <c r="P144" s="152" t="str">
        <f>IF('2. Enter scores'!U155&lt;&gt;"",'2. Enter scores'!U155/'2. Enter scores'!U$17,"")</f>
        <v/>
      </c>
      <c r="Q144" s="152" t="str">
        <f>IF('2. Enter scores'!V155&lt;&gt;"",'2. Enter scores'!V155/'2. Enter scores'!V$17,"")</f>
        <v/>
      </c>
      <c r="R144" s="152" t="str">
        <f>IF('2. Enter scores'!W155&lt;&gt;"",'2. Enter scores'!W155/'2. Enter scores'!W$17,"")</f>
        <v/>
      </c>
      <c r="S144" s="152" t="str">
        <f>IF('2. Enter scores'!X155&lt;&gt;"",'2. Enter scores'!X155/'2. Enter scores'!X$17,"")</f>
        <v/>
      </c>
      <c r="T144" s="152" t="str">
        <f>IF('2. Enter scores'!Y155&lt;&gt;"",'2. Enter scores'!Y155/'2. Enter scores'!Y$17,"")</f>
        <v/>
      </c>
      <c r="U144" s="152" t="str">
        <f>IF('2. Enter scores'!Z155&lt;&gt;"",'2. Enter scores'!Z155/'2. Enter scores'!Z$17,"")</f>
        <v/>
      </c>
      <c r="V144" s="152" t="str">
        <f>IF('2. Enter scores'!AA155&lt;&gt;"",'2. Enter scores'!AA155/'2. Enter scores'!AA$17,"")</f>
        <v/>
      </c>
      <c r="W144" s="152" t="str">
        <f>IF('2. Enter scores'!AB155&lt;&gt;"",'2. Enter scores'!AB155/'2. Enter scores'!AB$17,"")</f>
        <v/>
      </c>
      <c r="X144" s="152" t="str">
        <f>IF('2. Enter scores'!AC155&lt;&gt;"",'2. Enter scores'!AC155/'2. Enter scores'!AC$17,"")</f>
        <v/>
      </c>
      <c r="Y144" s="152" t="str">
        <f>IF('2. Enter scores'!AD155&lt;&gt;"",'2. Enter scores'!AD155/'2. Enter scores'!AD$17,"")</f>
        <v/>
      </c>
      <c r="Z144" s="152" t="str">
        <f>IF('2. Enter scores'!AE155&lt;&gt;"",'2. Enter scores'!AE155/'2. Enter scores'!AE$17,"")</f>
        <v/>
      </c>
      <c r="AA144" s="108">
        <v>1000</v>
      </c>
    </row>
    <row r="145" spans="1:27" x14ac:dyDescent="0.35">
      <c r="A145" s="151" t="s">
        <v>137</v>
      </c>
      <c r="B145" s="152" t="str">
        <f>IF('2. Enter scores'!G156&lt;&gt;"",'2. Enter scores'!G156/'2. Enter scores'!G$17,"")</f>
        <v/>
      </c>
      <c r="C145" s="152" t="str">
        <f>IF('2. Enter scores'!H156&lt;&gt;"",'2. Enter scores'!H156/'2. Enter scores'!H$17,"")</f>
        <v/>
      </c>
      <c r="D145" s="152" t="str">
        <f>IF('2. Enter scores'!I156&lt;&gt;"",'2. Enter scores'!I156/'2. Enter scores'!I$17,"")</f>
        <v/>
      </c>
      <c r="E145" s="152" t="str">
        <f>IF('2. Enter scores'!J156&lt;&gt;"",'2. Enter scores'!J156/'2. Enter scores'!J$17,"")</f>
        <v/>
      </c>
      <c r="F145" s="152" t="str">
        <f>IF('2. Enter scores'!K156&lt;&gt;"",'2. Enter scores'!K156/'2. Enter scores'!K$17,"")</f>
        <v/>
      </c>
      <c r="G145" s="152" t="str">
        <f>IF('2. Enter scores'!L156&lt;&gt;"",'2. Enter scores'!L156/'2. Enter scores'!L$17,"")</f>
        <v/>
      </c>
      <c r="H145" s="152" t="str">
        <f>IF('2. Enter scores'!M156&lt;&gt;"",'2. Enter scores'!M156/'2. Enter scores'!M$17,"")</f>
        <v/>
      </c>
      <c r="I145" s="152" t="str">
        <f>IF('2. Enter scores'!N156&lt;&gt;"",'2. Enter scores'!N156/'2. Enter scores'!N$17,"")</f>
        <v/>
      </c>
      <c r="J145" s="152" t="str">
        <f>IF('2. Enter scores'!O156&lt;&gt;"",'2. Enter scores'!O156/'2. Enter scores'!O$17,"")</f>
        <v/>
      </c>
      <c r="K145" s="152" t="str">
        <f>IF('2. Enter scores'!P156&lt;&gt;"",'2. Enter scores'!P156/'2. Enter scores'!P$17,"")</f>
        <v/>
      </c>
      <c r="L145" s="152" t="str">
        <f>IF('2. Enter scores'!Q156&lt;&gt;"",'2. Enter scores'!Q156/'2. Enter scores'!Q$17,"")</f>
        <v/>
      </c>
      <c r="M145" s="152" t="str">
        <f>IF('2. Enter scores'!R156&lt;&gt;"",'2. Enter scores'!R156/'2. Enter scores'!R$17,"")</f>
        <v/>
      </c>
      <c r="N145" s="152" t="str">
        <f>IF('2. Enter scores'!S156&lt;&gt;"",'2. Enter scores'!S156/'2. Enter scores'!S$17,"")</f>
        <v/>
      </c>
      <c r="O145" s="152" t="str">
        <f>IF('2. Enter scores'!T156&lt;&gt;"",'2. Enter scores'!T156/'2. Enter scores'!T$17,"")</f>
        <v/>
      </c>
      <c r="P145" s="152" t="str">
        <f>IF('2. Enter scores'!U156&lt;&gt;"",'2. Enter scores'!U156/'2. Enter scores'!U$17,"")</f>
        <v/>
      </c>
      <c r="Q145" s="152" t="str">
        <f>IF('2. Enter scores'!V156&lt;&gt;"",'2. Enter scores'!V156/'2. Enter scores'!V$17,"")</f>
        <v/>
      </c>
      <c r="R145" s="152" t="str">
        <f>IF('2. Enter scores'!W156&lt;&gt;"",'2. Enter scores'!W156/'2. Enter scores'!W$17,"")</f>
        <v/>
      </c>
      <c r="S145" s="152" t="str">
        <f>IF('2. Enter scores'!X156&lt;&gt;"",'2. Enter scores'!X156/'2. Enter scores'!X$17,"")</f>
        <v/>
      </c>
      <c r="T145" s="152" t="str">
        <f>IF('2. Enter scores'!Y156&lt;&gt;"",'2. Enter scores'!Y156/'2. Enter scores'!Y$17,"")</f>
        <v/>
      </c>
      <c r="U145" s="152" t="str">
        <f>IF('2. Enter scores'!Z156&lt;&gt;"",'2. Enter scores'!Z156/'2. Enter scores'!Z$17,"")</f>
        <v/>
      </c>
      <c r="V145" s="152" t="str">
        <f>IF('2. Enter scores'!AA156&lt;&gt;"",'2. Enter scores'!AA156/'2. Enter scores'!AA$17,"")</f>
        <v/>
      </c>
      <c r="W145" s="152" t="str">
        <f>IF('2. Enter scores'!AB156&lt;&gt;"",'2. Enter scores'!AB156/'2. Enter scores'!AB$17,"")</f>
        <v/>
      </c>
      <c r="X145" s="152" t="str">
        <f>IF('2. Enter scores'!AC156&lt;&gt;"",'2. Enter scores'!AC156/'2. Enter scores'!AC$17,"")</f>
        <v/>
      </c>
      <c r="Y145" s="152" t="str">
        <f>IF('2. Enter scores'!AD156&lt;&gt;"",'2. Enter scores'!AD156/'2. Enter scores'!AD$17,"")</f>
        <v/>
      </c>
      <c r="Z145" s="152" t="str">
        <f>IF('2. Enter scores'!AE156&lt;&gt;"",'2. Enter scores'!AE156/'2. Enter scores'!AE$17,"")</f>
        <v/>
      </c>
      <c r="AA145" s="108">
        <v>1000</v>
      </c>
    </row>
    <row r="146" spans="1:27" x14ac:dyDescent="0.35">
      <c r="A146" s="151" t="s">
        <v>137</v>
      </c>
      <c r="B146" s="152" t="str">
        <f>IF('2. Enter scores'!G157&lt;&gt;"",'2. Enter scores'!G157/'2. Enter scores'!G$17,"")</f>
        <v/>
      </c>
      <c r="C146" s="152" t="str">
        <f>IF('2. Enter scores'!H157&lt;&gt;"",'2. Enter scores'!H157/'2. Enter scores'!H$17,"")</f>
        <v/>
      </c>
      <c r="D146" s="152" t="str">
        <f>IF('2. Enter scores'!I157&lt;&gt;"",'2. Enter scores'!I157/'2. Enter scores'!I$17,"")</f>
        <v/>
      </c>
      <c r="E146" s="152" t="str">
        <f>IF('2. Enter scores'!J157&lt;&gt;"",'2. Enter scores'!J157/'2. Enter scores'!J$17,"")</f>
        <v/>
      </c>
      <c r="F146" s="152" t="str">
        <f>IF('2. Enter scores'!K157&lt;&gt;"",'2. Enter scores'!K157/'2. Enter scores'!K$17,"")</f>
        <v/>
      </c>
      <c r="G146" s="152" t="str">
        <f>IF('2. Enter scores'!L157&lt;&gt;"",'2. Enter scores'!L157/'2. Enter scores'!L$17,"")</f>
        <v/>
      </c>
      <c r="H146" s="152" t="str">
        <f>IF('2. Enter scores'!M157&lt;&gt;"",'2. Enter scores'!M157/'2. Enter scores'!M$17,"")</f>
        <v/>
      </c>
      <c r="I146" s="152" t="str">
        <f>IF('2. Enter scores'!N157&lt;&gt;"",'2. Enter scores'!N157/'2. Enter scores'!N$17,"")</f>
        <v/>
      </c>
      <c r="J146" s="152" t="str">
        <f>IF('2. Enter scores'!O157&lt;&gt;"",'2. Enter scores'!O157/'2. Enter scores'!O$17,"")</f>
        <v/>
      </c>
      <c r="K146" s="152" t="str">
        <f>IF('2. Enter scores'!P157&lt;&gt;"",'2. Enter scores'!P157/'2. Enter scores'!P$17,"")</f>
        <v/>
      </c>
      <c r="L146" s="152" t="str">
        <f>IF('2. Enter scores'!Q157&lt;&gt;"",'2. Enter scores'!Q157/'2. Enter scores'!Q$17,"")</f>
        <v/>
      </c>
      <c r="M146" s="152" t="str">
        <f>IF('2. Enter scores'!R157&lt;&gt;"",'2. Enter scores'!R157/'2. Enter scores'!R$17,"")</f>
        <v/>
      </c>
      <c r="N146" s="152" t="str">
        <f>IF('2. Enter scores'!S157&lt;&gt;"",'2. Enter scores'!S157/'2. Enter scores'!S$17,"")</f>
        <v/>
      </c>
      <c r="O146" s="152" t="str">
        <f>IF('2. Enter scores'!T157&lt;&gt;"",'2. Enter scores'!T157/'2. Enter scores'!T$17,"")</f>
        <v/>
      </c>
      <c r="P146" s="152" t="str">
        <f>IF('2. Enter scores'!U157&lt;&gt;"",'2. Enter scores'!U157/'2. Enter scores'!U$17,"")</f>
        <v/>
      </c>
      <c r="Q146" s="152" t="str">
        <f>IF('2. Enter scores'!V157&lt;&gt;"",'2. Enter scores'!V157/'2. Enter scores'!V$17,"")</f>
        <v/>
      </c>
      <c r="R146" s="152" t="str">
        <f>IF('2. Enter scores'!W157&lt;&gt;"",'2. Enter scores'!W157/'2. Enter scores'!W$17,"")</f>
        <v/>
      </c>
      <c r="S146" s="152" t="str">
        <f>IF('2. Enter scores'!X157&lt;&gt;"",'2. Enter scores'!X157/'2. Enter scores'!X$17,"")</f>
        <v/>
      </c>
      <c r="T146" s="152" t="str">
        <f>IF('2. Enter scores'!Y157&lt;&gt;"",'2. Enter scores'!Y157/'2. Enter scores'!Y$17,"")</f>
        <v/>
      </c>
      <c r="U146" s="152" t="str">
        <f>IF('2. Enter scores'!Z157&lt;&gt;"",'2. Enter scores'!Z157/'2. Enter scores'!Z$17,"")</f>
        <v/>
      </c>
      <c r="V146" s="152" t="str">
        <f>IF('2. Enter scores'!AA157&lt;&gt;"",'2. Enter scores'!AA157/'2. Enter scores'!AA$17,"")</f>
        <v/>
      </c>
      <c r="W146" s="152" t="str">
        <f>IF('2. Enter scores'!AB157&lt;&gt;"",'2. Enter scores'!AB157/'2. Enter scores'!AB$17,"")</f>
        <v/>
      </c>
      <c r="X146" s="152" t="str">
        <f>IF('2. Enter scores'!AC157&lt;&gt;"",'2. Enter scores'!AC157/'2. Enter scores'!AC$17,"")</f>
        <v/>
      </c>
      <c r="Y146" s="152" t="str">
        <f>IF('2. Enter scores'!AD157&lt;&gt;"",'2. Enter scores'!AD157/'2. Enter scores'!AD$17,"")</f>
        <v/>
      </c>
      <c r="Z146" s="152" t="str">
        <f>IF('2. Enter scores'!AE157&lt;&gt;"",'2. Enter scores'!AE157/'2. Enter scores'!AE$17,"")</f>
        <v/>
      </c>
      <c r="AA146" s="108">
        <v>1000</v>
      </c>
    </row>
    <row r="147" spans="1:27" x14ac:dyDescent="0.35">
      <c r="A147" s="151" t="s">
        <v>137</v>
      </c>
      <c r="B147" s="152" t="str">
        <f>IF('2. Enter scores'!G158&lt;&gt;"",'2. Enter scores'!G158/'2. Enter scores'!G$17,"")</f>
        <v/>
      </c>
      <c r="C147" s="152" t="str">
        <f>IF('2. Enter scores'!H158&lt;&gt;"",'2. Enter scores'!H158/'2. Enter scores'!H$17,"")</f>
        <v/>
      </c>
      <c r="D147" s="152" t="str">
        <f>IF('2. Enter scores'!I158&lt;&gt;"",'2. Enter scores'!I158/'2. Enter scores'!I$17,"")</f>
        <v/>
      </c>
      <c r="E147" s="152" t="str">
        <f>IF('2. Enter scores'!J158&lt;&gt;"",'2. Enter scores'!J158/'2. Enter scores'!J$17,"")</f>
        <v/>
      </c>
      <c r="F147" s="152" t="str">
        <f>IF('2. Enter scores'!K158&lt;&gt;"",'2. Enter scores'!K158/'2. Enter scores'!K$17,"")</f>
        <v/>
      </c>
      <c r="G147" s="152" t="str">
        <f>IF('2. Enter scores'!L158&lt;&gt;"",'2. Enter scores'!L158/'2. Enter scores'!L$17,"")</f>
        <v/>
      </c>
      <c r="H147" s="152" t="str">
        <f>IF('2. Enter scores'!M158&lt;&gt;"",'2. Enter scores'!M158/'2. Enter scores'!M$17,"")</f>
        <v/>
      </c>
      <c r="I147" s="152" t="str">
        <f>IF('2. Enter scores'!N158&lt;&gt;"",'2. Enter scores'!N158/'2. Enter scores'!N$17,"")</f>
        <v/>
      </c>
      <c r="J147" s="152" t="str">
        <f>IF('2. Enter scores'!O158&lt;&gt;"",'2. Enter scores'!O158/'2. Enter scores'!O$17,"")</f>
        <v/>
      </c>
      <c r="K147" s="152" t="str">
        <f>IF('2. Enter scores'!P158&lt;&gt;"",'2. Enter scores'!P158/'2. Enter scores'!P$17,"")</f>
        <v/>
      </c>
      <c r="L147" s="152" t="str">
        <f>IF('2. Enter scores'!Q158&lt;&gt;"",'2. Enter scores'!Q158/'2. Enter scores'!Q$17,"")</f>
        <v/>
      </c>
      <c r="M147" s="152" t="str">
        <f>IF('2. Enter scores'!R158&lt;&gt;"",'2. Enter scores'!R158/'2. Enter scores'!R$17,"")</f>
        <v/>
      </c>
      <c r="N147" s="152" t="str">
        <f>IF('2. Enter scores'!S158&lt;&gt;"",'2. Enter scores'!S158/'2. Enter scores'!S$17,"")</f>
        <v/>
      </c>
      <c r="O147" s="152" t="str">
        <f>IF('2. Enter scores'!T158&lt;&gt;"",'2. Enter scores'!T158/'2. Enter scores'!T$17,"")</f>
        <v/>
      </c>
      <c r="P147" s="152" t="str">
        <f>IF('2. Enter scores'!U158&lt;&gt;"",'2. Enter scores'!U158/'2. Enter scores'!U$17,"")</f>
        <v/>
      </c>
      <c r="Q147" s="152" t="str">
        <f>IF('2. Enter scores'!V158&lt;&gt;"",'2. Enter scores'!V158/'2. Enter scores'!V$17,"")</f>
        <v/>
      </c>
      <c r="R147" s="152" t="str">
        <f>IF('2. Enter scores'!W158&lt;&gt;"",'2. Enter scores'!W158/'2. Enter scores'!W$17,"")</f>
        <v/>
      </c>
      <c r="S147" s="152" t="str">
        <f>IF('2. Enter scores'!X158&lt;&gt;"",'2. Enter scores'!X158/'2. Enter scores'!X$17,"")</f>
        <v/>
      </c>
      <c r="T147" s="152" t="str">
        <f>IF('2. Enter scores'!Y158&lt;&gt;"",'2. Enter scores'!Y158/'2. Enter scores'!Y$17,"")</f>
        <v/>
      </c>
      <c r="U147" s="152" t="str">
        <f>IF('2. Enter scores'!Z158&lt;&gt;"",'2. Enter scores'!Z158/'2. Enter scores'!Z$17,"")</f>
        <v/>
      </c>
      <c r="V147" s="152" t="str">
        <f>IF('2. Enter scores'!AA158&lt;&gt;"",'2. Enter scores'!AA158/'2. Enter scores'!AA$17,"")</f>
        <v/>
      </c>
      <c r="W147" s="152" t="str">
        <f>IF('2. Enter scores'!AB158&lt;&gt;"",'2. Enter scores'!AB158/'2. Enter scores'!AB$17,"")</f>
        <v/>
      </c>
      <c r="X147" s="152" t="str">
        <f>IF('2. Enter scores'!AC158&lt;&gt;"",'2. Enter scores'!AC158/'2. Enter scores'!AC$17,"")</f>
        <v/>
      </c>
      <c r="Y147" s="152" t="str">
        <f>IF('2. Enter scores'!AD158&lt;&gt;"",'2. Enter scores'!AD158/'2. Enter scores'!AD$17,"")</f>
        <v/>
      </c>
      <c r="Z147" s="152" t="str">
        <f>IF('2. Enter scores'!AE158&lt;&gt;"",'2. Enter scores'!AE158/'2. Enter scores'!AE$17,"")</f>
        <v/>
      </c>
      <c r="AA147" s="108">
        <v>1000</v>
      </c>
    </row>
    <row r="148" spans="1:27" x14ac:dyDescent="0.35">
      <c r="A148" s="151" t="s">
        <v>137</v>
      </c>
      <c r="B148" s="152" t="str">
        <f>IF('2. Enter scores'!G159&lt;&gt;"",'2. Enter scores'!G159/'2. Enter scores'!G$17,"")</f>
        <v/>
      </c>
      <c r="C148" s="152" t="str">
        <f>IF('2. Enter scores'!H159&lt;&gt;"",'2. Enter scores'!H159/'2. Enter scores'!H$17,"")</f>
        <v/>
      </c>
      <c r="D148" s="152" t="str">
        <f>IF('2. Enter scores'!I159&lt;&gt;"",'2. Enter scores'!I159/'2. Enter scores'!I$17,"")</f>
        <v/>
      </c>
      <c r="E148" s="152" t="str">
        <f>IF('2. Enter scores'!J159&lt;&gt;"",'2. Enter scores'!J159/'2. Enter scores'!J$17,"")</f>
        <v/>
      </c>
      <c r="F148" s="152" t="str">
        <f>IF('2. Enter scores'!K159&lt;&gt;"",'2. Enter scores'!K159/'2. Enter scores'!K$17,"")</f>
        <v/>
      </c>
      <c r="G148" s="152" t="str">
        <f>IF('2. Enter scores'!L159&lt;&gt;"",'2. Enter scores'!L159/'2. Enter scores'!L$17,"")</f>
        <v/>
      </c>
      <c r="H148" s="152" t="str">
        <f>IF('2. Enter scores'!M159&lt;&gt;"",'2. Enter scores'!M159/'2. Enter scores'!M$17,"")</f>
        <v/>
      </c>
      <c r="I148" s="152" t="str">
        <f>IF('2. Enter scores'!N159&lt;&gt;"",'2. Enter scores'!N159/'2. Enter scores'!N$17,"")</f>
        <v/>
      </c>
      <c r="J148" s="152" t="str">
        <f>IF('2. Enter scores'!O159&lt;&gt;"",'2. Enter scores'!O159/'2. Enter scores'!O$17,"")</f>
        <v/>
      </c>
      <c r="K148" s="152" t="str">
        <f>IF('2. Enter scores'!P159&lt;&gt;"",'2. Enter scores'!P159/'2. Enter scores'!P$17,"")</f>
        <v/>
      </c>
      <c r="L148" s="152" t="str">
        <f>IF('2. Enter scores'!Q159&lt;&gt;"",'2. Enter scores'!Q159/'2. Enter scores'!Q$17,"")</f>
        <v/>
      </c>
      <c r="M148" s="152" t="str">
        <f>IF('2. Enter scores'!R159&lt;&gt;"",'2. Enter scores'!R159/'2. Enter scores'!R$17,"")</f>
        <v/>
      </c>
      <c r="N148" s="152" t="str">
        <f>IF('2. Enter scores'!S159&lt;&gt;"",'2. Enter scores'!S159/'2. Enter scores'!S$17,"")</f>
        <v/>
      </c>
      <c r="O148" s="152" t="str">
        <f>IF('2. Enter scores'!T159&lt;&gt;"",'2. Enter scores'!T159/'2. Enter scores'!T$17,"")</f>
        <v/>
      </c>
      <c r="P148" s="152" t="str">
        <f>IF('2. Enter scores'!U159&lt;&gt;"",'2. Enter scores'!U159/'2. Enter scores'!U$17,"")</f>
        <v/>
      </c>
      <c r="Q148" s="152" t="str">
        <f>IF('2. Enter scores'!V159&lt;&gt;"",'2. Enter scores'!V159/'2. Enter scores'!V$17,"")</f>
        <v/>
      </c>
      <c r="R148" s="152" t="str">
        <f>IF('2. Enter scores'!W159&lt;&gt;"",'2. Enter scores'!W159/'2. Enter scores'!W$17,"")</f>
        <v/>
      </c>
      <c r="S148" s="152" t="str">
        <f>IF('2. Enter scores'!X159&lt;&gt;"",'2. Enter scores'!X159/'2. Enter scores'!X$17,"")</f>
        <v/>
      </c>
      <c r="T148" s="152" t="str">
        <f>IF('2. Enter scores'!Y159&lt;&gt;"",'2. Enter scores'!Y159/'2. Enter scores'!Y$17,"")</f>
        <v/>
      </c>
      <c r="U148" s="152" t="str">
        <f>IF('2. Enter scores'!Z159&lt;&gt;"",'2. Enter scores'!Z159/'2. Enter scores'!Z$17,"")</f>
        <v/>
      </c>
      <c r="V148" s="152" t="str">
        <f>IF('2. Enter scores'!AA159&lt;&gt;"",'2. Enter scores'!AA159/'2. Enter scores'!AA$17,"")</f>
        <v/>
      </c>
      <c r="W148" s="152" t="str">
        <f>IF('2. Enter scores'!AB159&lt;&gt;"",'2. Enter scores'!AB159/'2. Enter scores'!AB$17,"")</f>
        <v/>
      </c>
      <c r="X148" s="152" t="str">
        <f>IF('2. Enter scores'!AC159&lt;&gt;"",'2. Enter scores'!AC159/'2. Enter scores'!AC$17,"")</f>
        <v/>
      </c>
      <c r="Y148" s="152" t="str">
        <f>IF('2. Enter scores'!AD159&lt;&gt;"",'2. Enter scores'!AD159/'2. Enter scores'!AD$17,"")</f>
        <v/>
      </c>
      <c r="Z148" s="152" t="str">
        <f>IF('2. Enter scores'!AE159&lt;&gt;"",'2. Enter scores'!AE159/'2. Enter scores'!AE$17,"")</f>
        <v/>
      </c>
      <c r="AA148" s="108">
        <v>1000</v>
      </c>
    </row>
    <row r="149" spans="1:27" x14ac:dyDescent="0.35">
      <c r="A149" s="151" t="s">
        <v>137</v>
      </c>
      <c r="B149" s="152" t="str">
        <f>IF('2. Enter scores'!G160&lt;&gt;"",'2. Enter scores'!G160/'2. Enter scores'!G$17,"")</f>
        <v/>
      </c>
      <c r="C149" s="152" t="str">
        <f>IF('2. Enter scores'!H160&lt;&gt;"",'2. Enter scores'!H160/'2. Enter scores'!H$17,"")</f>
        <v/>
      </c>
      <c r="D149" s="152" t="str">
        <f>IF('2. Enter scores'!I160&lt;&gt;"",'2. Enter scores'!I160/'2. Enter scores'!I$17,"")</f>
        <v/>
      </c>
      <c r="E149" s="152" t="str">
        <f>IF('2. Enter scores'!J160&lt;&gt;"",'2. Enter scores'!J160/'2. Enter scores'!J$17,"")</f>
        <v/>
      </c>
      <c r="F149" s="152" t="str">
        <f>IF('2. Enter scores'!K160&lt;&gt;"",'2. Enter scores'!K160/'2. Enter scores'!K$17,"")</f>
        <v/>
      </c>
      <c r="G149" s="152" t="str">
        <f>IF('2. Enter scores'!L160&lt;&gt;"",'2. Enter scores'!L160/'2. Enter scores'!L$17,"")</f>
        <v/>
      </c>
      <c r="H149" s="152" t="str">
        <f>IF('2. Enter scores'!M160&lt;&gt;"",'2. Enter scores'!M160/'2. Enter scores'!M$17,"")</f>
        <v/>
      </c>
      <c r="I149" s="152" t="str">
        <f>IF('2. Enter scores'!N160&lt;&gt;"",'2. Enter scores'!N160/'2. Enter scores'!N$17,"")</f>
        <v/>
      </c>
      <c r="J149" s="152" t="str">
        <f>IF('2. Enter scores'!O160&lt;&gt;"",'2. Enter scores'!O160/'2. Enter scores'!O$17,"")</f>
        <v/>
      </c>
      <c r="K149" s="152" t="str">
        <f>IF('2. Enter scores'!P160&lt;&gt;"",'2. Enter scores'!P160/'2. Enter scores'!P$17,"")</f>
        <v/>
      </c>
      <c r="L149" s="152" t="str">
        <f>IF('2. Enter scores'!Q160&lt;&gt;"",'2. Enter scores'!Q160/'2. Enter scores'!Q$17,"")</f>
        <v/>
      </c>
      <c r="M149" s="152" t="str">
        <f>IF('2. Enter scores'!R160&lt;&gt;"",'2. Enter scores'!R160/'2. Enter scores'!R$17,"")</f>
        <v/>
      </c>
      <c r="N149" s="152" t="str">
        <f>IF('2. Enter scores'!S160&lt;&gt;"",'2. Enter scores'!S160/'2. Enter scores'!S$17,"")</f>
        <v/>
      </c>
      <c r="O149" s="152" t="str">
        <f>IF('2. Enter scores'!T160&lt;&gt;"",'2. Enter scores'!T160/'2. Enter scores'!T$17,"")</f>
        <v/>
      </c>
      <c r="P149" s="152" t="str">
        <f>IF('2. Enter scores'!U160&lt;&gt;"",'2. Enter scores'!U160/'2. Enter scores'!U$17,"")</f>
        <v/>
      </c>
      <c r="Q149" s="152" t="str">
        <f>IF('2. Enter scores'!V160&lt;&gt;"",'2. Enter scores'!V160/'2. Enter scores'!V$17,"")</f>
        <v/>
      </c>
      <c r="R149" s="152" t="str">
        <f>IF('2. Enter scores'!W160&lt;&gt;"",'2. Enter scores'!W160/'2. Enter scores'!W$17,"")</f>
        <v/>
      </c>
      <c r="S149" s="152" t="str">
        <f>IF('2. Enter scores'!X160&lt;&gt;"",'2. Enter scores'!X160/'2. Enter scores'!X$17,"")</f>
        <v/>
      </c>
      <c r="T149" s="152" t="str">
        <f>IF('2. Enter scores'!Y160&lt;&gt;"",'2. Enter scores'!Y160/'2. Enter scores'!Y$17,"")</f>
        <v/>
      </c>
      <c r="U149" s="152" t="str">
        <f>IF('2. Enter scores'!Z160&lt;&gt;"",'2. Enter scores'!Z160/'2. Enter scores'!Z$17,"")</f>
        <v/>
      </c>
      <c r="V149" s="152" t="str">
        <f>IF('2. Enter scores'!AA160&lt;&gt;"",'2. Enter scores'!AA160/'2. Enter scores'!AA$17,"")</f>
        <v/>
      </c>
      <c r="W149" s="152" t="str">
        <f>IF('2. Enter scores'!AB160&lt;&gt;"",'2. Enter scores'!AB160/'2. Enter scores'!AB$17,"")</f>
        <v/>
      </c>
      <c r="X149" s="152" t="str">
        <f>IF('2. Enter scores'!AC160&lt;&gt;"",'2. Enter scores'!AC160/'2. Enter scores'!AC$17,"")</f>
        <v/>
      </c>
      <c r="Y149" s="152" t="str">
        <f>IF('2. Enter scores'!AD160&lt;&gt;"",'2. Enter scores'!AD160/'2. Enter scores'!AD$17,"")</f>
        <v/>
      </c>
      <c r="Z149" s="152" t="str">
        <f>IF('2. Enter scores'!AE160&lt;&gt;"",'2. Enter scores'!AE160/'2. Enter scores'!AE$17,"")</f>
        <v/>
      </c>
      <c r="AA149" s="108">
        <v>1000</v>
      </c>
    </row>
    <row r="150" spans="1:27" x14ac:dyDescent="0.35">
      <c r="A150" s="151" t="s">
        <v>137</v>
      </c>
      <c r="B150" s="152" t="str">
        <f>IF('2. Enter scores'!G161&lt;&gt;"",'2. Enter scores'!G161/'2. Enter scores'!G$17,"")</f>
        <v/>
      </c>
      <c r="C150" s="152" t="str">
        <f>IF('2. Enter scores'!H161&lt;&gt;"",'2. Enter scores'!H161/'2. Enter scores'!H$17,"")</f>
        <v/>
      </c>
      <c r="D150" s="152" t="str">
        <f>IF('2. Enter scores'!I161&lt;&gt;"",'2. Enter scores'!I161/'2. Enter scores'!I$17,"")</f>
        <v/>
      </c>
      <c r="E150" s="152" t="str">
        <f>IF('2. Enter scores'!J161&lt;&gt;"",'2. Enter scores'!J161/'2. Enter scores'!J$17,"")</f>
        <v/>
      </c>
      <c r="F150" s="152" t="str">
        <f>IF('2. Enter scores'!K161&lt;&gt;"",'2. Enter scores'!K161/'2. Enter scores'!K$17,"")</f>
        <v/>
      </c>
      <c r="G150" s="152" t="str">
        <f>IF('2. Enter scores'!L161&lt;&gt;"",'2. Enter scores'!L161/'2. Enter scores'!L$17,"")</f>
        <v/>
      </c>
      <c r="H150" s="152" t="str">
        <f>IF('2. Enter scores'!M161&lt;&gt;"",'2. Enter scores'!M161/'2. Enter scores'!M$17,"")</f>
        <v/>
      </c>
      <c r="I150" s="152" t="str">
        <f>IF('2. Enter scores'!N161&lt;&gt;"",'2. Enter scores'!N161/'2. Enter scores'!N$17,"")</f>
        <v/>
      </c>
      <c r="J150" s="152" t="str">
        <f>IF('2. Enter scores'!O161&lt;&gt;"",'2. Enter scores'!O161/'2. Enter scores'!O$17,"")</f>
        <v/>
      </c>
      <c r="K150" s="152" t="str">
        <f>IF('2. Enter scores'!P161&lt;&gt;"",'2. Enter scores'!P161/'2. Enter scores'!P$17,"")</f>
        <v/>
      </c>
      <c r="L150" s="152" t="str">
        <f>IF('2. Enter scores'!Q161&lt;&gt;"",'2. Enter scores'!Q161/'2. Enter scores'!Q$17,"")</f>
        <v/>
      </c>
      <c r="M150" s="152" t="str">
        <f>IF('2. Enter scores'!R161&lt;&gt;"",'2. Enter scores'!R161/'2. Enter scores'!R$17,"")</f>
        <v/>
      </c>
      <c r="N150" s="152" t="str">
        <f>IF('2. Enter scores'!S161&lt;&gt;"",'2. Enter scores'!S161/'2. Enter scores'!S$17,"")</f>
        <v/>
      </c>
      <c r="O150" s="152" t="str">
        <f>IF('2. Enter scores'!T161&lt;&gt;"",'2. Enter scores'!T161/'2. Enter scores'!T$17,"")</f>
        <v/>
      </c>
      <c r="P150" s="152" t="str">
        <f>IF('2. Enter scores'!U161&lt;&gt;"",'2. Enter scores'!U161/'2. Enter scores'!U$17,"")</f>
        <v/>
      </c>
      <c r="Q150" s="152" t="str">
        <f>IF('2. Enter scores'!V161&lt;&gt;"",'2. Enter scores'!V161/'2. Enter scores'!V$17,"")</f>
        <v/>
      </c>
      <c r="R150" s="152" t="str">
        <f>IF('2. Enter scores'!W161&lt;&gt;"",'2. Enter scores'!W161/'2. Enter scores'!W$17,"")</f>
        <v/>
      </c>
      <c r="S150" s="152" t="str">
        <f>IF('2. Enter scores'!X161&lt;&gt;"",'2. Enter scores'!X161/'2. Enter scores'!X$17,"")</f>
        <v/>
      </c>
      <c r="T150" s="152" t="str">
        <f>IF('2. Enter scores'!Y161&lt;&gt;"",'2. Enter scores'!Y161/'2. Enter scores'!Y$17,"")</f>
        <v/>
      </c>
      <c r="U150" s="152" t="str">
        <f>IF('2. Enter scores'!Z161&lt;&gt;"",'2. Enter scores'!Z161/'2. Enter scores'!Z$17,"")</f>
        <v/>
      </c>
      <c r="V150" s="152" t="str">
        <f>IF('2. Enter scores'!AA161&lt;&gt;"",'2. Enter scores'!AA161/'2. Enter scores'!AA$17,"")</f>
        <v/>
      </c>
      <c r="W150" s="152" t="str">
        <f>IF('2. Enter scores'!AB161&lt;&gt;"",'2. Enter scores'!AB161/'2. Enter scores'!AB$17,"")</f>
        <v/>
      </c>
      <c r="X150" s="152" t="str">
        <f>IF('2. Enter scores'!AC161&lt;&gt;"",'2. Enter scores'!AC161/'2. Enter scores'!AC$17,"")</f>
        <v/>
      </c>
      <c r="Y150" s="152" t="str">
        <f>IF('2. Enter scores'!AD161&lt;&gt;"",'2. Enter scores'!AD161/'2. Enter scores'!AD$17,"")</f>
        <v/>
      </c>
      <c r="Z150" s="152" t="str">
        <f>IF('2. Enter scores'!AE161&lt;&gt;"",'2. Enter scores'!AE161/'2. Enter scores'!AE$17,"")</f>
        <v/>
      </c>
      <c r="AA150" s="108">
        <v>1000</v>
      </c>
    </row>
    <row r="151" spans="1:27" x14ac:dyDescent="0.35">
      <c r="A151" s="151" t="s">
        <v>137</v>
      </c>
      <c r="B151" s="152" t="str">
        <f>IF('2. Enter scores'!G162&lt;&gt;"",'2. Enter scores'!G162/'2. Enter scores'!G$17,"")</f>
        <v/>
      </c>
      <c r="C151" s="152" t="str">
        <f>IF('2. Enter scores'!H162&lt;&gt;"",'2. Enter scores'!H162/'2. Enter scores'!H$17,"")</f>
        <v/>
      </c>
      <c r="D151" s="152" t="str">
        <f>IF('2. Enter scores'!I162&lt;&gt;"",'2. Enter scores'!I162/'2. Enter scores'!I$17,"")</f>
        <v/>
      </c>
      <c r="E151" s="152" t="str">
        <f>IF('2. Enter scores'!J162&lt;&gt;"",'2. Enter scores'!J162/'2. Enter scores'!J$17,"")</f>
        <v/>
      </c>
      <c r="F151" s="152" t="str">
        <f>IF('2. Enter scores'!K162&lt;&gt;"",'2. Enter scores'!K162/'2. Enter scores'!K$17,"")</f>
        <v/>
      </c>
      <c r="G151" s="152" t="str">
        <f>IF('2. Enter scores'!L162&lt;&gt;"",'2. Enter scores'!L162/'2. Enter scores'!L$17,"")</f>
        <v/>
      </c>
      <c r="H151" s="152" t="str">
        <f>IF('2. Enter scores'!M162&lt;&gt;"",'2. Enter scores'!M162/'2. Enter scores'!M$17,"")</f>
        <v/>
      </c>
      <c r="I151" s="152" t="str">
        <f>IF('2. Enter scores'!N162&lt;&gt;"",'2. Enter scores'!N162/'2. Enter scores'!N$17,"")</f>
        <v/>
      </c>
      <c r="J151" s="152" t="str">
        <f>IF('2. Enter scores'!O162&lt;&gt;"",'2. Enter scores'!O162/'2. Enter scores'!O$17,"")</f>
        <v/>
      </c>
      <c r="K151" s="152" t="str">
        <f>IF('2. Enter scores'!P162&lt;&gt;"",'2. Enter scores'!P162/'2. Enter scores'!P$17,"")</f>
        <v/>
      </c>
      <c r="L151" s="152" t="str">
        <f>IF('2. Enter scores'!Q162&lt;&gt;"",'2. Enter scores'!Q162/'2. Enter scores'!Q$17,"")</f>
        <v/>
      </c>
      <c r="M151" s="152" t="str">
        <f>IF('2. Enter scores'!R162&lt;&gt;"",'2. Enter scores'!R162/'2. Enter scores'!R$17,"")</f>
        <v/>
      </c>
      <c r="N151" s="152" t="str">
        <f>IF('2. Enter scores'!S162&lt;&gt;"",'2. Enter scores'!S162/'2. Enter scores'!S$17,"")</f>
        <v/>
      </c>
      <c r="O151" s="152" t="str">
        <f>IF('2. Enter scores'!T162&lt;&gt;"",'2. Enter scores'!T162/'2. Enter scores'!T$17,"")</f>
        <v/>
      </c>
      <c r="P151" s="152" t="str">
        <f>IF('2. Enter scores'!U162&lt;&gt;"",'2. Enter scores'!U162/'2. Enter scores'!U$17,"")</f>
        <v/>
      </c>
      <c r="Q151" s="152" t="str">
        <f>IF('2. Enter scores'!V162&lt;&gt;"",'2. Enter scores'!V162/'2. Enter scores'!V$17,"")</f>
        <v/>
      </c>
      <c r="R151" s="152" t="str">
        <f>IF('2. Enter scores'!W162&lt;&gt;"",'2. Enter scores'!W162/'2. Enter scores'!W$17,"")</f>
        <v/>
      </c>
      <c r="S151" s="152" t="str">
        <f>IF('2. Enter scores'!X162&lt;&gt;"",'2. Enter scores'!X162/'2. Enter scores'!X$17,"")</f>
        <v/>
      </c>
      <c r="T151" s="152" t="str">
        <f>IF('2. Enter scores'!Y162&lt;&gt;"",'2. Enter scores'!Y162/'2. Enter scores'!Y$17,"")</f>
        <v/>
      </c>
      <c r="U151" s="152" t="str">
        <f>IF('2. Enter scores'!Z162&lt;&gt;"",'2. Enter scores'!Z162/'2. Enter scores'!Z$17,"")</f>
        <v/>
      </c>
      <c r="V151" s="152" t="str">
        <f>IF('2. Enter scores'!AA162&lt;&gt;"",'2. Enter scores'!AA162/'2. Enter scores'!AA$17,"")</f>
        <v/>
      </c>
      <c r="W151" s="152" t="str">
        <f>IF('2. Enter scores'!AB162&lt;&gt;"",'2. Enter scores'!AB162/'2. Enter scores'!AB$17,"")</f>
        <v/>
      </c>
      <c r="X151" s="152" t="str">
        <f>IF('2. Enter scores'!AC162&lt;&gt;"",'2. Enter scores'!AC162/'2. Enter scores'!AC$17,"")</f>
        <v/>
      </c>
      <c r="Y151" s="152" t="str">
        <f>IF('2. Enter scores'!AD162&lt;&gt;"",'2. Enter scores'!AD162/'2. Enter scores'!AD$17,"")</f>
        <v/>
      </c>
      <c r="Z151" s="152" t="str">
        <f>IF('2. Enter scores'!AE162&lt;&gt;"",'2. Enter scores'!AE162/'2. Enter scores'!AE$17,"")</f>
        <v/>
      </c>
      <c r="AA151" s="108">
        <v>1000</v>
      </c>
    </row>
    <row r="152" spans="1:27" x14ac:dyDescent="0.35">
      <c r="A152" s="151" t="s">
        <v>137</v>
      </c>
      <c r="B152" s="152" t="str">
        <f>IF('2. Enter scores'!G163&lt;&gt;"",'2. Enter scores'!G163/'2. Enter scores'!G$17,"")</f>
        <v/>
      </c>
      <c r="C152" s="152" t="str">
        <f>IF('2. Enter scores'!H163&lt;&gt;"",'2. Enter scores'!H163/'2. Enter scores'!H$17,"")</f>
        <v/>
      </c>
      <c r="D152" s="152" t="str">
        <f>IF('2. Enter scores'!I163&lt;&gt;"",'2. Enter scores'!I163/'2. Enter scores'!I$17,"")</f>
        <v/>
      </c>
      <c r="E152" s="152" t="str">
        <f>IF('2. Enter scores'!J163&lt;&gt;"",'2. Enter scores'!J163/'2. Enter scores'!J$17,"")</f>
        <v/>
      </c>
      <c r="F152" s="152" t="str">
        <f>IF('2. Enter scores'!K163&lt;&gt;"",'2. Enter scores'!K163/'2. Enter scores'!K$17,"")</f>
        <v/>
      </c>
      <c r="G152" s="152" t="str">
        <f>IF('2. Enter scores'!L163&lt;&gt;"",'2. Enter scores'!L163/'2. Enter scores'!L$17,"")</f>
        <v/>
      </c>
      <c r="H152" s="152" t="str">
        <f>IF('2. Enter scores'!M163&lt;&gt;"",'2. Enter scores'!M163/'2. Enter scores'!M$17,"")</f>
        <v/>
      </c>
      <c r="I152" s="152" t="str">
        <f>IF('2. Enter scores'!N163&lt;&gt;"",'2. Enter scores'!N163/'2. Enter scores'!N$17,"")</f>
        <v/>
      </c>
      <c r="J152" s="152" t="str">
        <f>IF('2. Enter scores'!O163&lt;&gt;"",'2. Enter scores'!O163/'2. Enter scores'!O$17,"")</f>
        <v/>
      </c>
      <c r="K152" s="152" t="str">
        <f>IF('2. Enter scores'!P163&lt;&gt;"",'2. Enter scores'!P163/'2. Enter scores'!P$17,"")</f>
        <v/>
      </c>
      <c r="L152" s="152" t="str">
        <f>IF('2. Enter scores'!Q163&lt;&gt;"",'2. Enter scores'!Q163/'2. Enter scores'!Q$17,"")</f>
        <v/>
      </c>
      <c r="M152" s="152" t="str">
        <f>IF('2. Enter scores'!R163&lt;&gt;"",'2. Enter scores'!R163/'2. Enter scores'!R$17,"")</f>
        <v/>
      </c>
      <c r="N152" s="152" t="str">
        <f>IF('2. Enter scores'!S163&lt;&gt;"",'2. Enter scores'!S163/'2. Enter scores'!S$17,"")</f>
        <v/>
      </c>
      <c r="O152" s="152" t="str">
        <f>IF('2. Enter scores'!T163&lt;&gt;"",'2. Enter scores'!T163/'2. Enter scores'!T$17,"")</f>
        <v/>
      </c>
      <c r="P152" s="152" t="str">
        <f>IF('2. Enter scores'!U163&lt;&gt;"",'2. Enter scores'!U163/'2. Enter scores'!U$17,"")</f>
        <v/>
      </c>
      <c r="Q152" s="152" t="str">
        <f>IF('2. Enter scores'!V163&lt;&gt;"",'2. Enter scores'!V163/'2. Enter scores'!V$17,"")</f>
        <v/>
      </c>
      <c r="R152" s="152" t="str">
        <f>IF('2. Enter scores'!W163&lt;&gt;"",'2. Enter scores'!W163/'2. Enter scores'!W$17,"")</f>
        <v/>
      </c>
      <c r="S152" s="152" t="str">
        <f>IF('2. Enter scores'!X163&lt;&gt;"",'2. Enter scores'!X163/'2. Enter scores'!X$17,"")</f>
        <v/>
      </c>
      <c r="T152" s="152" t="str">
        <f>IF('2. Enter scores'!Y163&lt;&gt;"",'2. Enter scores'!Y163/'2. Enter scores'!Y$17,"")</f>
        <v/>
      </c>
      <c r="U152" s="152" t="str">
        <f>IF('2. Enter scores'!Z163&lt;&gt;"",'2. Enter scores'!Z163/'2. Enter scores'!Z$17,"")</f>
        <v/>
      </c>
      <c r="V152" s="152" t="str">
        <f>IF('2. Enter scores'!AA163&lt;&gt;"",'2. Enter scores'!AA163/'2. Enter scores'!AA$17,"")</f>
        <v/>
      </c>
      <c r="W152" s="152" t="str">
        <f>IF('2. Enter scores'!AB163&lt;&gt;"",'2. Enter scores'!AB163/'2. Enter scores'!AB$17,"")</f>
        <v/>
      </c>
      <c r="X152" s="152" t="str">
        <f>IF('2. Enter scores'!AC163&lt;&gt;"",'2. Enter scores'!AC163/'2. Enter scores'!AC$17,"")</f>
        <v/>
      </c>
      <c r="Y152" s="152" t="str">
        <f>IF('2. Enter scores'!AD163&lt;&gt;"",'2. Enter scores'!AD163/'2. Enter scores'!AD$17,"")</f>
        <v/>
      </c>
      <c r="Z152" s="152" t="str">
        <f>IF('2. Enter scores'!AE163&lt;&gt;"",'2. Enter scores'!AE163/'2. Enter scores'!AE$17,"")</f>
        <v/>
      </c>
      <c r="AA152" s="108">
        <v>1000</v>
      </c>
    </row>
    <row r="153" spans="1:27" x14ac:dyDescent="0.35">
      <c r="A153" s="151" t="s">
        <v>137</v>
      </c>
      <c r="B153" s="152" t="str">
        <f>IF('2. Enter scores'!G164&lt;&gt;"",'2. Enter scores'!G164/'2. Enter scores'!G$17,"")</f>
        <v/>
      </c>
      <c r="C153" s="152" t="str">
        <f>IF('2. Enter scores'!H164&lt;&gt;"",'2. Enter scores'!H164/'2. Enter scores'!H$17,"")</f>
        <v/>
      </c>
      <c r="D153" s="152" t="str">
        <f>IF('2. Enter scores'!I164&lt;&gt;"",'2. Enter scores'!I164/'2. Enter scores'!I$17,"")</f>
        <v/>
      </c>
      <c r="E153" s="152" t="str">
        <f>IF('2. Enter scores'!J164&lt;&gt;"",'2. Enter scores'!J164/'2. Enter scores'!J$17,"")</f>
        <v/>
      </c>
      <c r="F153" s="152" t="str">
        <f>IF('2. Enter scores'!K164&lt;&gt;"",'2. Enter scores'!K164/'2. Enter scores'!K$17,"")</f>
        <v/>
      </c>
      <c r="G153" s="152" t="str">
        <f>IF('2. Enter scores'!L164&lt;&gt;"",'2. Enter scores'!L164/'2. Enter scores'!L$17,"")</f>
        <v/>
      </c>
      <c r="H153" s="152" t="str">
        <f>IF('2. Enter scores'!M164&lt;&gt;"",'2. Enter scores'!M164/'2. Enter scores'!M$17,"")</f>
        <v/>
      </c>
      <c r="I153" s="152" t="str">
        <f>IF('2. Enter scores'!N164&lt;&gt;"",'2. Enter scores'!N164/'2. Enter scores'!N$17,"")</f>
        <v/>
      </c>
      <c r="J153" s="152" t="str">
        <f>IF('2. Enter scores'!O164&lt;&gt;"",'2. Enter scores'!O164/'2. Enter scores'!O$17,"")</f>
        <v/>
      </c>
      <c r="K153" s="152" t="str">
        <f>IF('2. Enter scores'!P164&lt;&gt;"",'2. Enter scores'!P164/'2. Enter scores'!P$17,"")</f>
        <v/>
      </c>
      <c r="L153" s="152" t="str">
        <f>IF('2. Enter scores'!Q164&lt;&gt;"",'2. Enter scores'!Q164/'2. Enter scores'!Q$17,"")</f>
        <v/>
      </c>
      <c r="M153" s="152" t="str">
        <f>IF('2. Enter scores'!R164&lt;&gt;"",'2. Enter scores'!R164/'2. Enter scores'!R$17,"")</f>
        <v/>
      </c>
      <c r="N153" s="152" t="str">
        <f>IF('2. Enter scores'!S164&lt;&gt;"",'2. Enter scores'!S164/'2. Enter scores'!S$17,"")</f>
        <v/>
      </c>
      <c r="O153" s="152" t="str">
        <f>IF('2. Enter scores'!T164&lt;&gt;"",'2. Enter scores'!T164/'2. Enter scores'!T$17,"")</f>
        <v/>
      </c>
      <c r="P153" s="152" t="str">
        <f>IF('2. Enter scores'!U164&lt;&gt;"",'2. Enter scores'!U164/'2. Enter scores'!U$17,"")</f>
        <v/>
      </c>
      <c r="Q153" s="152" t="str">
        <f>IF('2. Enter scores'!V164&lt;&gt;"",'2. Enter scores'!V164/'2. Enter scores'!V$17,"")</f>
        <v/>
      </c>
      <c r="R153" s="152" t="str">
        <f>IF('2. Enter scores'!W164&lt;&gt;"",'2. Enter scores'!W164/'2. Enter scores'!W$17,"")</f>
        <v/>
      </c>
      <c r="S153" s="152" t="str">
        <f>IF('2. Enter scores'!X164&lt;&gt;"",'2. Enter scores'!X164/'2. Enter scores'!X$17,"")</f>
        <v/>
      </c>
      <c r="T153" s="152" t="str">
        <f>IF('2. Enter scores'!Y164&lt;&gt;"",'2. Enter scores'!Y164/'2. Enter scores'!Y$17,"")</f>
        <v/>
      </c>
      <c r="U153" s="152" t="str">
        <f>IF('2. Enter scores'!Z164&lt;&gt;"",'2. Enter scores'!Z164/'2. Enter scores'!Z$17,"")</f>
        <v/>
      </c>
      <c r="V153" s="152" t="str">
        <f>IF('2. Enter scores'!AA164&lt;&gt;"",'2. Enter scores'!AA164/'2. Enter scores'!AA$17,"")</f>
        <v/>
      </c>
      <c r="W153" s="152" t="str">
        <f>IF('2. Enter scores'!AB164&lt;&gt;"",'2. Enter scores'!AB164/'2. Enter scores'!AB$17,"")</f>
        <v/>
      </c>
      <c r="X153" s="152" t="str">
        <f>IF('2. Enter scores'!AC164&lt;&gt;"",'2. Enter scores'!AC164/'2. Enter scores'!AC$17,"")</f>
        <v/>
      </c>
      <c r="Y153" s="152" t="str">
        <f>IF('2. Enter scores'!AD164&lt;&gt;"",'2. Enter scores'!AD164/'2. Enter scores'!AD$17,"")</f>
        <v/>
      </c>
      <c r="Z153" s="152" t="str">
        <f>IF('2. Enter scores'!AE164&lt;&gt;"",'2. Enter scores'!AE164/'2. Enter scores'!AE$17,"")</f>
        <v/>
      </c>
      <c r="AA153" s="108">
        <v>1000</v>
      </c>
    </row>
    <row r="154" spans="1:27" x14ac:dyDescent="0.35">
      <c r="A154" s="151" t="s">
        <v>137</v>
      </c>
      <c r="B154" s="152" t="str">
        <f>IF('2. Enter scores'!G165&lt;&gt;"",'2. Enter scores'!G165/'2. Enter scores'!G$17,"")</f>
        <v/>
      </c>
      <c r="C154" s="152" t="str">
        <f>IF('2. Enter scores'!H165&lt;&gt;"",'2. Enter scores'!H165/'2. Enter scores'!H$17,"")</f>
        <v/>
      </c>
      <c r="D154" s="152" t="str">
        <f>IF('2. Enter scores'!I165&lt;&gt;"",'2. Enter scores'!I165/'2. Enter scores'!I$17,"")</f>
        <v/>
      </c>
      <c r="E154" s="152" t="str">
        <f>IF('2. Enter scores'!J165&lt;&gt;"",'2. Enter scores'!J165/'2. Enter scores'!J$17,"")</f>
        <v/>
      </c>
      <c r="F154" s="152" t="str">
        <f>IF('2. Enter scores'!K165&lt;&gt;"",'2. Enter scores'!K165/'2. Enter scores'!K$17,"")</f>
        <v/>
      </c>
      <c r="G154" s="152" t="str">
        <f>IF('2. Enter scores'!L165&lt;&gt;"",'2. Enter scores'!L165/'2. Enter scores'!L$17,"")</f>
        <v/>
      </c>
      <c r="H154" s="152" t="str">
        <f>IF('2. Enter scores'!M165&lt;&gt;"",'2. Enter scores'!M165/'2. Enter scores'!M$17,"")</f>
        <v/>
      </c>
      <c r="I154" s="152" t="str">
        <f>IF('2. Enter scores'!N165&lt;&gt;"",'2. Enter scores'!N165/'2. Enter scores'!N$17,"")</f>
        <v/>
      </c>
      <c r="J154" s="152" t="str">
        <f>IF('2. Enter scores'!O165&lt;&gt;"",'2. Enter scores'!O165/'2. Enter scores'!O$17,"")</f>
        <v/>
      </c>
      <c r="K154" s="152" t="str">
        <f>IF('2. Enter scores'!P165&lt;&gt;"",'2. Enter scores'!P165/'2. Enter scores'!P$17,"")</f>
        <v/>
      </c>
      <c r="L154" s="152" t="str">
        <f>IF('2. Enter scores'!Q165&lt;&gt;"",'2. Enter scores'!Q165/'2. Enter scores'!Q$17,"")</f>
        <v/>
      </c>
      <c r="M154" s="152" t="str">
        <f>IF('2. Enter scores'!R165&lt;&gt;"",'2. Enter scores'!R165/'2. Enter scores'!R$17,"")</f>
        <v/>
      </c>
      <c r="N154" s="152" t="str">
        <f>IF('2. Enter scores'!S165&lt;&gt;"",'2. Enter scores'!S165/'2. Enter scores'!S$17,"")</f>
        <v/>
      </c>
      <c r="O154" s="152" t="str">
        <f>IF('2. Enter scores'!T165&lt;&gt;"",'2. Enter scores'!T165/'2. Enter scores'!T$17,"")</f>
        <v/>
      </c>
      <c r="P154" s="152" t="str">
        <f>IF('2. Enter scores'!U165&lt;&gt;"",'2. Enter scores'!U165/'2. Enter scores'!U$17,"")</f>
        <v/>
      </c>
      <c r="Q154" s="152" t="str">
        <f>IF('2. Enter scores'!V165&lt;&gt;"",'2. Enter scores'!V165/'2. Enter scores'!V$17,"")</f>
        <v/>
      </c>
      <c r="R154" s="152" t="str">
        <f>IF('2. Enter scores'!W165&lt;&gt;"",'2. Enter scores'!W165/'2. Enter scores'!W$17,"")</f>
        <v/>
      </c>
      <c r="S154" s="152" t="str">
        <f>IF('2. Enter scores'!X165&lt;&gt;"",'2. Enter scores'!X165/'2. Enter scores'!X$17,"")</f>
        <v/>
      </c>
      <c r="T154" s="152" t="str">
        <f>IF('2. Enter scores'!Y165&lt;&gt;"",'2. Enter scores'!Y165/'2. Enter scores'!Y$17,"")</f>
        <v/>
      </c>
      <c r="U154" s="152" t="str">
        <f>IF('2. Enter scores'!Z165&lt;&gt;"",'2. Enter scores'!Z165/'2. Enter scores'!Z$17,"")</f>
        <v/>
      </c>
      <c r="V154" s="152" t="str">
        <f>IF('2. Enter scores'!AA165&lt;&gt;"",'2. Enter scores'!AA165/'2. Enter scores'!AA$17,"")</f>
        <v/>
      </c>
      <c r="W154" s="152" t="str">
        <f>IF('2. Enter scores'!AB165&lt;&gt;"",'2. Enter scores'!AB165/'2. Enter scores'!AB$17,"")</f>
        <v/>
      </c>
      <c r="X154" s="152" t="str">
        <f>IF('2. Enter scores'!AC165&lt;&gt;"",'2. Enter scores'!AC165/'2. Enter scores'!AC$17,"")</f>
        <v/>
      </c>
      <c r="Y154" s="152" t="str">
        <f>IF('2. Enter scores'!AD165&lt;&gt;"",'2. Enter scores'!AD165/'2. Enter scores'!AD$17,"")</f>
        <v/>
      </c>
      <c r="Z154" s="152" t="str">
        <f>IF('2. Enter scores'!AE165&lt;&gt;"",'2. Enter scores'!AE165/'2. Enter scores'!AE$17,"")</f>
        <v/>
      </c>
      <c r="AA154" s="108">
        <v>1000</v>
      </c>
    </row>
    <row r="155" spans="1:27" x14ac:dyDescent="0.35">
      <c r="A155" s="151" t="s">
        <v>137</v>
      </c>
      <c r="B155" s="152" t="str">
        <f>IF('2. Enter scores'!G166&lt;&gt;"",'2. Enter scores'!G166/'2. Enter scores'!G$17,"")</f>
        <v/>
      </c>
      <c r="C155" s="152" t="str">
        <f>IF('2. Enter scores'!H166&lt;&gt;"",'2. Enter scores'!H166/'2. Enter scores'!H$17,"")</f>
        <v/>
      </c>
      <c r="D155" s="152" t="str">
        <f>IF('2. Enter scores'!I166&lt;&gt;"",'2. Enter scores'!I166/'2. Enter scores'!I$17,"")</f>
        <v/>
      </c>
      <c r="E155" s="152" t="str">
        <f>IF('2. Enter scores'!J166&lt;&gt;"",'2. Enter scores'!J166/'2. Enter scores'!J$17,"")</f>
        <v/>
      </c>
      <c r="F155" s="152" t="str">
        <f>IF('2. Enter scores'!K166&lt;&gt;"",'2. Enter scores'!K166/'2. Enter scores'!K$17,"")</f>
        <v/>
      </c>
      <c r="G155" s="152" t="str">
        <f>IF('2. Enter scores'!L166&lt;&gt;"",'2. Enter scores'!L166/'2. Enter scores'!L$17,"")</f>
        <v/>
      </c>
      <c r="H155" s="152" t="str">
        <f>IF('2. Enter scores'!M166&lt;&gt;"",'2. Enter scores'!M166/'2. Enter scores'!M$17,"")</f>
        <v/>
      </c>
      <c r="I155" s="152" t="str">
        <f>IF('2. Enter scores'!N166&lt;&gt;"",'2. Enter scores'!N166/'2. Enter scores'!N$17,"")</f>
        <v/>
      </c>
      <c r="J155" s="152" t="str">
        <f>IF('2. Enter scores'!O166&lt;&gt;"",'2. Enter scores'!O166/'2. Enter scores'!O$17,"")</f>
        <v/>
      </c>
      <c r="K155" s="152" t="str">
        <f>IF('2. Enter scores'!P166&lt;&gt;"",'2. Enter scores'!P166/'2. Enter scores'!P$17,"")</f>
        <v/>
      </c>
      <c r="L155" s="152" t="str">
        <f>IF('2. Enter scores'!Q166&lt;&gt;"",'2. Enter scores'!Q166/'2. Enter scores'!Q$17,"")</f>
        <v/>
      </c>
      <c r="M155" s="152" t="str">
        <f>IF('2. Enter scores'!R166&lt;&gt;"",'2. Enter scores'!R166/'2. Enter scores'!R$17,"")</f>
        <v/>
      </c>
      <c r="N155" s="152" t="str">
        <f>IF('2. Enter scores'!S166&lt;&gt;"",'2. Enter scores'!S166/'2. Enter scores'!S$17,"")</f>
        <v/>
      </c>
      <c r="O155" s="152" t="str">
        <f>IF('2. Enter scores'!T166&lt;&gt;"",'2. Enter scores'!T166/'2. Enter scores'!T$17,"")</f>
        <v/>
      </c>
      <c r="P155" s="152" t="str">
        <f>IF('2. Enter scores'!U166&lt;&gt;"",'2. Enter scores'!U166/'2. Enter scores'!U$17,"")</f>
        <v/>
      </c>
      <c r="Q155" s="152" t="str">
        <f>IF('2. Enter scores'!V166&lt;&gt;"",'2. Enter scores'!V166/'2. Enter scores'!V$17,"")</f>
        <v/>
      </c>
      <c r="R155" s="152" t="str">
        <f>IF('2. Enter scores'!W166&lt;&gt;"",'2. Enter scores'!W166/'2. Enter scores'!W$17,"")</f>
        <v/>
      </c>
      <c r="S155" s="152" t="str">
        <f>IF('2. Enter scores'!X166&lt;&gt;"",'2. Enter scores'!X166/'2. Enter scores'!X$17,"")</f>
        <v/>
      </c>
      <c r="T155" s="152" t="str">
        <f>IF('2. Enter scores'!Y166&lt;&gt;"",'2. Enter scores'!Y166/'2. Enter scores'!Y$17,"")</f>
        <v/>
      </c>
      <c r="U155" s="152" t="str">
        <f>IF('2. Enter scores'!Z166&lt;&gt;"",'2. Enter scores'!Z166/'2. Enter scores'!Z$17,"")</f>
        <v/>
      </c>
      <c r="V155" s="152" t="str">
        <f>IF('2. Enter scores'!AA166&lt;&gt;"",'2. Enter scores'!AA166/'2. Enter scores'!AA$17,"")</f>
        <v/>
      </c>
      <c r="W155" s="152" t="str">
        <f>IF('2. Enter scores'!AB166&lt;&gt;"",'2. Enter scores'!AB166/'2. Enter scores'!AB$17,"")</f>
        <v/>
      </c>
      <c r="X155" s="152" t="str">
        <f>IF('2. Enter scores'!AC166&lt;&gt;"",'2. Enter scores'!AC166/'2. Enter scores'!AC$17,"")</f>
        <v/>
      </c>
      <c r="Y155" s="152" t="str">
        <f>IF('2. Enter scores'!AD166&lt;&gt;"",'2. Enter scores'!AD166/'2. Enter scores'!AD$17,"")</f>
        <v/>
      </c>
      <c r="Z155" s="152" t="str">
        <f>IF('2. Enter scores'!AE166&lt;&gt;"",'2. Enter scores'!AE166/'2. Enter scores'!AE$17,"")</f>
        <v/>
      </c>
      <c r="AA155" s="108">
        <v>1000</v>
      </c>
    </row>
    <row r="156" spans="1:27" x14ac:dyDescent="0.35">
      <c r="A156" s="151" t="s">
        <v>137</v>
      </c>
      <c r="B156" s="152" t="str">
        <f>IF('2. Enter scores'!G167&lt;&gt;"",'2. Enter scores'!G167/'2. Enter scores'!G$17,"")</f>
        <v/>
      </c>
      <c r="C156" s="152" t="str">
        <f>IF('2. Enter scores'!H167&lt;&gt;"",'2. Enter scores'!H167/'2. Enter scores'!H$17,"")</f>
        <v/>
      </c>
      <c r="D156" s="152" t="str">
        <f>IF('2. Enter scores'!I167&lt;&gt;"",'2. Enter scores'!I167/'2. Enter scores'!I$17,"")</f>
        <v/>
      </c>
      <c r="E156" s="152" t="str">
        <f>IF('2. Enter scores'!J167&lt;&gt;"",'2. Enter scores'!J167/'2. Enter scores'!J$17,"")</f>
        <v/>
      </c>
      <c r="F156" s="152" t="str">
        <f>IF('2. Enter scores'!K167&lt;&gt;"",'2. Enter scores'!K167/'2. Enter scores'!K$17,"")</f>
        <v/>
      </c>
      <c r="G156" s="152" t="str">
        <f>IF('2. Enter scores'!L167&lt;&gt;"",'2. Enter scores'!L167/'2. Enter scores'!L$17,"")</f>
        <v/>
      </c>
      <c r="H156" s="152" t="str">
        <f>IF('2. Enter scores'!M167&lt;&gt;"",'2. Enter scores'!M167/'2. Enter scores'!M$17,"")</f>
        <v/>
      </c>
      <c r="I156" s="152" t="str">
        <f>IF('2. Enter scores'!N167&lt;&gt;"",'2. Enter scores'!N167/'2. Enter scores'!N$17,"")</f>
        <v/>
      </c>
      <c r="J156" s="152" t="str">
        <f>IF('2. Enter scores'!O167&lt;&gt;"",'2. Enter scores'!O167/'2. Enter scores'!O$17,"")</f>
        <v/>
      </c>
      <c r="K156" s="152" t="str">
        <f>IF('2. Enter scores'!P167&lt;&gt;"",'2. Enter scores'!P167/'2. Enter scores'!P$17,"")</f>
        <v/>
      </c>
      <c r="L156" s="152" t="str">
        <f>IF('2. Enter scores'!Q167&lt;&gt;"",'2. Enter scores'!Q167/'2. Enter scores'!Q$17,"")</f>
        <v/>
      </c>
      <c r="M156" s="152" t="str">
        <f>IF('2. Enter scores'!R167&lt;&gt;"",'2. Enter scores'!R167/'2. Enter scores'!R$17,"")</f>
        <v/>
      </c>
      <c r="N156" s="152" t="str">
        <f>IF('2. Enter scores'!S167&lt;&gt;"",'2. Enter scores'!S167/'2. Enter scores'!S$17,"")</f>
        <v/>
      </c>
      <c r="O156" s="152" t="str">
        <f>IF('2. Enter scores'!T167&lt;&gt;"",'2. Enter scores'!T167/'2. Enter scores'!T$17,"")</f>
        <v/>
      </c>
      <c r="P156" s="152" t="str">
        <f>IF('2. Enter scores'!U167&lt;&gt;"",'2. Enter scores'!U167/'2. Enter scores'!U$17,"")</f>
        <v/>
      </c>
      <c r="Q156" s="152" t="str">
        <f>IF('2. Enter scores'!V167&lt;&gt;"",'2. Enter scores'!V167/'2. Enter scores'!V$17,"")</f>
        <v/>
      </c>
      <c r="R156" s="152" t="str">
        <f>IF('2. Enter scores'!W167&lt;&gt;"",'2. Enter scores'!W167/'2. Enter scores'!W$17,"")</f>
        <v/>
      </c>
      <c r="S156" s="152" t="str">
        <f>IF('2. Enter scores'!X167&lt;&gt;"",'2. Enter scores'!X167/'2. Enter scores'!X$17,"")</f>
        <v/>
      </c>
      <c r="T156" s="152" t="str">
        <f>IF('2. Enter scores'!Y167&lt;&gt;"",'2. Enter scores'!Y167/'2. Enter scores'!Y$17,"")</f>
        <v/>
      </c>
      <c r="U156" s="152" t="str">
        <f>IF('2. Enter scores'!Z167&lt;&gt;"",'2. Enter scores'!Z167/'2. Enter scores'!Z$17,"")</f>
        <v/>
      </c>
      <c r="V156" s="152" t="str">
        <f>IF('2. Enter scores'!AA167&lt;&gt;"",'2. Enter scores'!AA167/'2. Enter scores'!AA$17,"")</f>
        <v/>
      </c>
      <c r="W156" s="152" t="str">
        <f>IF('2. Enter scores'!AB167&lt;&gt;"",'2. Enter scores'!AB167/'2. Enter scores'!AB$17,"")</f>
        <v/>
      </c>
      <c r="X156" s="152" t="str">
        <f>IF('2. Enter scores'!AC167&lt;&gt;"",'2. Enter scores'!AC167/'2. Enter scores'!AC$17,"")</f>
        <v/>
      </c>
      <c r="Y156" s="152" t="str">
        <f>IF('2. Enter scores'!AD167&lt;&gt;"",'2. Enter scores'!AD167/'2. Enter scores'!AD$17,"")</f>
        <v/>
      </c>
      <c r="Z156" s="152" t="str">
        <f>IF('2. Enter scores'!AE167&lt;&gt;"",'2. Enter scores'!AE167/'2. Enter scores'!AE$17,"")</f>
        <v/>
      </c>
      <c r="AA156" s="108">
        <v>1000</v>
      </c>
    </row>
    <row r="157" spans="1:27" x14ac:dyDescent="0.35">
      <c r="A157" s="151" t="s">
        <v>137</v>
      </c>
      <c r="B157" s="152" t="str">
        <f>IF('2. Enter scores'!G168&lt;&gt;"",'2. Enter scores'!G168/'2. Enter scores'!G$17,"")</f>
        <v/>
      </c>
      <c r="C157" s="152" t="str">
        <f>IF('2. Enter scores'!H168&lt;&gt;"",'2. Enter scores'!H168/'2. Enter scores'!H$17,"")</f>
        <v/>
      </c>
      <c r="D157" s="152" t="str">
        <f>IF('2. Enter scores'!I168&lt;&gt;"",'2. Enter scores'!I168/'2. Enter scores'!I$17,"")</f>
        <v/>
      </c>
      <c r="E157" s="152" t="str">
        <f>IF('2. Enter scores'!J168&lt;&gt;"",'2. Enter scores'!J168/'2. Enter scores'!J$17,"")</f>
        <v/>
      </c>
      <c r="F157" s="152" t="str">
        <f>IF('2. Enter scores'!K168&lt;&gt;"",'2. Enter scores'!K168/'2. Enter scores'!K$17,"")</f>
        <v/>
      </c>
      <c r="G157" s="152" t="str">
        <f>IF('2. Enter scores'!L168&lt;&gt;"",'2. Enter scores'!L168/'2. Enter scores'!L$17,"")</f>
        <v/>
      </c>
      <c r="H157" s="152" t="str">
        <f>IF('2. Enter scores'!M168&lt;&gt;"",'2. Enter scores'!M168/'2. Enter scores'!M$17,"")</f>
        <v/>
      </c>
      <c r="I157" s="152" t="str">
        <f>IF('2. Enter scores'!N168&lt;&gt;"",'2. Enter scores'!N168/'2. Enter scores'!N$17,"")</f>
        <v/>
      </c>
      <c r="J157" s="152" t="str">
        <f>IF('2. Enter scores'!O168&lt;&gt;"",'2. Enter scores'!O168/'2. Enter scores'!O$17,"")</f>
        <v/>
      </c>
      <c r="K157" s="152" t="str">
        <f>IF('2. Enter scores'!P168&lt;&gt;"",'2. Enter scores'!P168/'2. Enter scores'!P$17,"")</f>
        <v/>
      </c>
      <c r="L157" s="152" t="str">
        <f>IF('2. Enter scores'!Q168&lt;&gt;"",'2. Enter scores'!Q168/'2. Enter scores'!Q$17,"")</f>
        <v/>
      </c>
      <c r="M157" s="152" t="str">
        <f>IF('2. Enter scores'!R168&lt;&gt;"",'2. Enter scores'!R168/'2. Enter scores'!R$17,"")</f>
        <v/>
      </c>
      <c r="N157" s="152" t="str">
        <f>IF('2. Enter scores'!S168&lt;&gt;"",'2. Enter scores'!S168/'2. Enter scores'!S$17,"")</f>
        <v/>
      </c>
      <c r="O157" s="152" t="str">
        <f>IF('2. Enter scores'!T168&lt;&gt;"",'2. Enter scores'!T168/'2. Enter scores'!T$17,"")</f>
        <v/>
      </c>
      <c r="P157" s="152" t="str">
        <f>IF('2. Enter scores'!U168&lt;&gt;"",'2. Enter scores'!U168/'2. Enter scores'!U$17,"")</f>
        <v/>
      </c>
      <c r="Q157" s="152" t="str">
        <f>IF('2. Enter scores'!V168&lt;&gt;"",'2. Enter scores'!V168/'2. Enter scores'!V$17,"")</f>
        <v/>
      </c>
      <c r="R157" s="152" t="str">
        <f>IF('2. Enter scores'!W168&lt;&gt;"",'2. Enter scores'!W168/'2. Enter scores'!W$17,"")</f>
        <v/>
      </c>
      <c r="S157" s="152" t="str">
        <f>IF('2. Enter scores'!X168&lt;&gt;"",'2. Enter scores'!X168/'2. Enter scores'!X$17,"")</f>
        <v/>
      </c>
      <c r="T157" s="152" t="str">
        <f>IF('2. Enter scores'!Y168&lt;&gt;"",'2. Enter scores'!Y168/'2. Enter scores'!Y$17,"")</f>
        <v/>
      </c>
      <c r="U157" s="152" t="str">
        <f>IF('2. Enter scores'!Z168&lt;&gt;"",'2. Enter scores'!Z168/'2. Enter scores'!Z$17,"")</f>
        <v/>
      </c>
      <c r="V157" s="152" t="str">
        <f>IF('2. Enter scores'!AA168&lt;&gt;"",'2. Enter scores'!AA168/'2. Enter scores'!AA$17,"")</f>
        <v/>
      </c>
      <c r="W157" s="152" t="str">
        <f>IF('2. Enter scores'!AB168&lt;&gt;"",'2. Enter scores'!AB168/'2. Enter scores'!AB$17,"")</f>
        <v/>
      </c>
      <c r="X157" s="152" t="str">
        <f>IF('2. Enter scores'!AC168&lt;&gt;"",'2. Enter scores'!AC168/'2. Enter scores'!AC$17,"")</f>
        <v/>
      </c>
      <c r="Y157" s="152" t="str">
        <f>IF('2. Enter scores'!AD168&lt;&gt;"",'2. Enter scores'!AD168/'2. Enter scores'!AD$17,"")</f>
        <v/>
      </c>
      <c r="Z157" s="152" t="str">
        <f>IF('2. Enter scores'!AE168&lt;&gt;"",'2. Enter scores'!AE168/'2. Enter scores'!AE$17,"")</f>
        <v/>
      </c>
      <c r="AA157" s="108">
        <v>1000</v>
      </c>
    </row>
    <row r="158" spans="1:27" x14ac:dyDescent="0.35">
      <c r="A158" s="151" t="s">
        <v>137</v>
      </c>
      <c r="B158" s="152" t="str">
        <f>IF('2. Enter scores'!G169&lt;&gt;"",'2. Enter scores'!G169/'2. Enter scores'!G$17,"")</f>
        <v/>
      </c>
      <c r="C158" s="152" t="str">
        <f>IF('2. Enter scores'!H169&lt;&gt;"",'2. Enter scores'!H169/'2. Enter scores'!H$17,"")</f>
        <v/>
      </c>
      <c r="D158" s="152" t="str">
        <f>IF('2. Enter scores'!I169&lt;&gt;"",'2. Enter scores'!I169/'2. Enter scores'!I$17,"")</f>
        <v/>
      </c>
      <c r="E158" s="152" t="str">
        <f>IF('2. Enter scores'!J169&lt;&gt;"",'2. Enter scores'!J169/'2. Enter scores'!J$17,"")</f>
        <v/>
      </c>
      <c r="F158" s="152" t="str">
        <f>IF('2. Enter scores'!K169&lt;&gt;"",'2. Enter scores'!K169/'2. Enter scores'!K$17,"")</f>
        <v/>
      </c>
      <c r="G158" s="152" t="str">
        <f>IF('2. Enter scores'!L169&lt;&gt;"",'2. Enter scores'!L169/'2. Enter scores'!L$17,"")</f>
        <v/>
      </c>
      <c r="H158" s="152" t="str">
        <f>IF('2. Enter scores'!M169&lt;&gt;"",'2. Enter scores'!M169/'2. Enter scores'!M$17,"")</f>
        <v/>
      </c>
      <c r="I158" s="152" t="str">
        <f>IF('2. Enter scores'!N169&lt;&gt;"",'2. Enter scores'!N169/'2. Enter scores'!N$17,"")</f>
        <v/>
      </c>
      <c r="J158" s="152" t="str">
        <f>IF('2. Enter scores'!O169&lt;&gt;"",'2. Enter scores'!O169/'2. Enter scores'!O$17,"")</f>
        <v/>
      </c>
      <c r="K158" s="152" t="str">
        <f>IF('2. Enter scores'!P169&lt;&gt;"",'2. Enter scores'!P169/'2. Enter scores'!P$17,"")</f>
        <v/>
      </c>
      <c r="L158" s="152" t="str">
        <f>IF('2. Enter scores'!Q169&lt;&gt;"",'2. Enter scores'!Q169/'2. Enter scores'!Q$17,"")</f>
        <v/>
      </c>
      <c r="M158" s="152" t="str">
        <f>IF('2. Enter scores'!R169&lt;&gt;"",'2. Enter scores'!R169/'2. Enter scores'!R$17,"")</f>
        <v/>
      </c>
      <c r="N158" s="152" t="str">
        <f>IF('2. Enter scores'!S169&lt;&gt;"",'2. Enter scores'!S169/'2. Enter scores'!S$17,"")</f>
        <v/>
      </c>
      <c r="O158" s="152" t="str">
        <f>IF('2. Enter scores'!T169&lt;&gt;"",'2. Enter scores'!T169/'2. Enter scores'!T$17,"")</f>
        <v/>
      </c>
      <c r="P158" s="152" t="str">
        <f>IF('2. Enter scores'!U169&lt;&gt;"",'2. Enter scores'!U169/'2. Enter scores'!U$17,"")</f>
        <v/>
      </c>
      <c r="Q158" s="152" t="str">
        <f>IF('2. Enter scores'!V169&lt;&gt;"",'2. Enter scores'!V169/'2. Enter scores'!V$17,"")</f>
        <v/>
      </c>
      <c r="R158" s="152" t="str">
        <f>IF('2. Enter scores'!W169&lt;&gt;"",'2. Enter scores'!W169/'2. Enter scores'!W$17,"")</f>
        <v/>
      </c>
      <c r="S158" s="152" t="str">
        <f>IF('2. Enter scores'!X169&lt;&gt;"",'2. Enter scores'!X169/'2. Enter scores'!X$17,"")</f>
        <v/>
      </c>
      <c r="T158" s="152" t="str">
        <f>IF('2. Enter scores'!Y169&lt;&gt;"",'2. Enter scores'!Y169/'2. Enter scores'!Y$17,"")</f>
        <v/>
      </c>
      <c r="U158" s="152" t="str">
        <f>IF('2. Enter scores'!Z169&lt;&gt;"",'2. Enter scores'!Z169/'2. Enter scores'!Z$17,"")</f>
        <v/>
      </c>
      <c r="V158" s="152" t="str">
        <f>IF('2. Enter scores'!AA169&lt;&gt;"",'2. Enter scores'!AA169/'2. Enter scores'!AA$17,"")</f>
        <v/>
      </c>
      <c r="W158" s="152" t="str">
        <f>IF('2. Enter scores'!AB169&lt;&gt;"",'2. Enter scores'!AB169/'2. Enter scores'!AB$17,"")</f>
        <v/>
      </c>
      <c r="X158" s="152" t="str">
        <f>IF('2. Enter scores'!AC169&lt;&gt;"",'2. Enter scores'!AC169/'2. Enter scores'!AC$17,"")</f>
        <v/>
      </c>
      <c r="Y158" s="152" t="str">
        <f>IF('2. Enter scores'!AD169&lt;&gt;"",'2. Enter scores'!AD169/'2. Enter scores'!AD$17,"")</f>
        <v/>
      </c>
      <c r="Z158" s="152" t="str">
        <f>IF('2. Enter scores'!AE169&lt;&gt;"",'2. Enter scores'!AE169/'2. Enter scores'!AE$17,"")</f>
        <v/>
      </c>
      <c r="AA158" s="108">
        <v>1000</v>
      </c>
    </row>
    <row r="159" spans="1:27" x14ac:dyDescent="0.35">
      <c r="A159" s="151" t="s">
        <v>137</v>
      </c>
      <c r="B159" s="152" t="str">
        <f>IF('2. Enter scores'!G170&lt;&gt;"",'2. Enter scores'!G170/'2. Enter scores'!G$17,"")</f>
        <v/>
      </c>
      <c r="C159" s="152" t="str">
        <f>IF('2. Enter scores'!H170&lt;&gt;"",'2. Enter scores'!H170/'2. Enter scores'!H$17,"")</f>
        <v/>
      </c>
      <c r="D159" s="152" t="str">
        <f>IF('2. Enter scores'!I170&lt;&gt;"",'2. Enter scores'!I170/'2. Enter scores'!I$17,"")</f>
        <v/>
      </c>
      <c r="E159" s="152" t="str">
        <f>IF('2. Enter scores'!J170&lt;&gt;"",'2. Enter scores'!J170/'2. Enter scores'!J$17,"")</f>
        <v/>
      </c>
      <c r="F159" s="152" t="str">
        <f>IF('2. Enter scores'!K170&lt;&gt;"",'2. Enter scores'!K170/'2. Enter scores'!K$17,"")</f>
        <v/>
      </c>
      <c r="G159" s="152" t="str">
        <f>IF('2. Enter scores'!L170&lt;&gt;"",'2. Enter scores'!L170/'2. Enter scores'!L$17,"")</f>
        <v/>
      </c>
      <c r="H159" s="152" t="str">
        <f>IF('2. Enter scores'!M170&lt;&gt;"",'2. Enter scores'!M170/'2. Enter scores'!M$17,"")</f>
        <v/>
      </c>
      <c r="I159" s="152" t="str">
        <f>IF('2. Enter scores'!N170&lt;&gt;"",'2. Enter scores'!N170/'2. Enter scores'!N$17,"")</f>
        <v/>
      </c>
      <c r="J159" s="152" t="str">
        <f>IF('2. Enter scores'!O170&lt;&gt;"",'2. Enter scores'!O170/'2. Enter scores'!O$17,"")</f>
        <v/>
      </c>
      <c r="K159" s="152" t="str">
        <f>IF('2. Enter scores'!P170&lt;&gt;"",'2. Enter scores'!P170/'2. Enter scores'!P$17,"")</f>
        <v/>
      </c>
      <c r="L159" s="152" t="str">
        <f>IF('2. Enter scores'!Q170&lt;&gt;"",'2. Enter scores'!Q170/'2. Enter scores'!Q$17,"")</f>
        <v/>
      </c>
      <c r="M159" s="152" t="str">
        <f>IF('2. Enter scores'!R170&lt;&gt;"",'2. Enter scores'!R170/'2. Enter scores'!R$17,"")</f>
        <v/>
      </c>
      <c r="N159" s="152" t="str">
        <f>IF('2. Enter scores'!S170&lt;&gt;"",'2. Enter scores'!S170/'2. Enter scores'!S$17,"")</f>
        <v/>
      </c>
      <c r="O159" s="152" t="str">
        <f>IF('2. Enter scores'!T170&lt;&gt;"",'2. Enter scores'!T170/'2. Enter scores'!T$17,"")</f>
        <v/>
      </c>
      <c r="P159" s="152" t="str">
        <f>IF('2. Enter scores'!U170&lt;&gt;"",'2. Enter scores'!U170/'2. Enter scores'!U$17,"")</f>
        <v/>
      </c>
      <c r="Q159" s="152" t="str">
        <f>IF('2. Enter scores'!V170&lt;&gt;"",'2. Enter scores'!V170/'2. Enter scores'!V$17,"")</f>
        <v/>
      </c>
      <c r="R159" s="152" t="str">
        <f>IF('2. Enter scores'!W170&lt;&gt;"",'2. Enter scores'!W170/'2. Enter scores'!W$17,"")</f>
        <v/>
      </c>
      <c r="S159" s="152" t="str">
        <f>IF('2. Enter scores'!X170&lt;&gt;"",'2. Enter scores'!X170/'2. Enter scores'!X$17,"")</f>
        <v/>
      </c>
      <c r="T159" s="152" t="str">
        <f>IF('2. Enter scores'!Y170&lt;&gt;"",'2. Enter scores'!Y170/'2. Enter scores'!Y$17,"")</f>
        <v/>
      </c>
      <c r="U159" s="152" t="str">
        <f>IF('2. Enter scores'!Z170&lt;&gt;"",'2. Enter scores'!Z170/'2. Enter scores'!Z$17,"")</f>
        <v/>
      </c>
      <c r="V159" s="152" t="str">
        <f>IF('2. Enter scores'!AA170&lt;&gt;"",'2. Enter scores'!AA170/'2. Enter scores'!AA$17,"")</f>
        <v/>
      </c>
      <c r="W159" s="152" t="str">
        <f>IF('2. Enter scores'!AB170&lt;&gt;"",'2. Enter scores'!AB170/'2. Enter scores'!AB$17,"")</f>
        <v/>
      </c>
      <c r="X159" s="152" t="str">
        <f>IF('2. Enter scores'!AC170&lt;&gt;"",'2. Enter scores'!AC170/'2. Enter scores'!AC$17,"")</f>
        <v/>
      </c>
      <c r="Y159" s="152" t="str">
        <f>IF('2. Enter scores'!AD170&lt;&gt;"",'2. Enter scores'!AD170/'2. Enter scores'!AD$17,"")</f>
        <v/>
      </c>
      <c r="Z159" s="152" t="str">
        <f>IF('2. Enter scores'!AE170&lt;&gt;"",'2. Enter scores'!AE170/'2. Enter scores'!AE$17,"")</f>
        <v/>
      </c>
      <c r="AA159" s="108">
        <v>1000</v>
      </c>
    </row>
    <row r="160" spans="1:27" x14ac:dyDescent="0.35">
      <c r="A160" s="151" t="s">
        <v>137</v>
      </c>
      <c r="B160" s="152" t="str">
        <f>IF('2. Enter scores'!G171&lt;&gt;"",'2. Enter scores'!G171/'2. Enter scores'!G$17,"")</f>
        <v/>
      </c>
      <c r="C160" s="152" t="str">
        <f>IF('2. Enter scores'!H171&lt;&gt;"",'2. Enter scores'!H171/'2. Enter scores'!H$17,"")</f>
        <v/>
      </c>
      <c r="D160" s="152" t="str">
        <f>IF('2. Enter scores'!I171&lt;&gt;"",'2. Enter scores'!I171/'2. Enter scores'!I$17,"")</f>
        <v/>
      </c>
      <c r="E160" s="152" t="str">
        <f>IF('2. Enter scores'!J171&lt;&gt;"",'2. Enter scores'!J171/'2. Enter scores'!J$17,"")</f>
        <v/>
      </c>
      <c r="F160" s="152" t="str">
        <f>IF('2. Enter scores'!K171&lt;&gt;"",'2. Enter scores'!K171/'2. Enter scores'!K$17,"")</f>
        <v/>
      </c>
      <c r="G160" s="152" t="str">
        <f>IF('2. Enter scores'!L171&lt;&gt;"",'2. Enter scores'!L171/'2. Enter scores'!L$17,"")</f>
        <v/>
      </c>
      <c r="H160" s="152" t="str">
        <f>IF('2. Enter scores'!M171&lt;&gt;"",'2. Enter scores'!M171/'2. Enter scores'!M$17,"")</f>
        <v/>
      </c>
      <c r="I160" s="152" t="str">
        <f>IF('2. Enter scores'!N171&lt;&gt;"",'2. Enter scores'!N171/'2. Enter scores'!N$17,"")</f>
        <v/>
      </c>
      <c r="J160" s="152" t="str">
        <f>IF('2. Enter scores'!O171&lt;&gt;"",'2. Enter scores'!O171/'2. Enter scores'!O$17,"")</f>
        <v/>
      </c>
      <c r="K160" s="152" t="str">
        <f>IF('2. Enter scores'!P171&lt;&gt;"",'2. Enter scores'!P171/'2. Enter scores'!P$17,"")</f>
        <v/>
      </c>
      <c r="L160" s="152" t="str">
        <f>IF('2. Enter scores'!Q171&lt;&gt;"",'2. Enter scores'!Q171/'2. Enter scores'!Q$17,"")</f>
        <v/>
      </c>
      <c r="M160" s="152" t="str">
        <f>IF('2. Enter scores'!R171&lt;&gt;"",'2. Enter scores'!R171/'2. Enter scores'!R$17,"")</f>
        <v/>
      </c>
      <c r="N160" s="152" t="str">
        <f>IF('2. Enter scores'!S171&lt;&gt;"",'2. Enter scores'!S171/'2. Enter scores'!S$17,"")</f>
        <v/>
      </c>
      <c r="O160" s="152" t="str">
        <f>IF('2. Enter scores'!T171&lt;&gt;"",'2. Enter scores'!T171/'2. Enter scores'!T$17,"")</f>
        <v/>
      </c>
      <c r="P160" s="152" t="str">
        <f>IF('2. Enter scores'!U171&lt;&gt;"",'2. Enter scores'!U171/'2. Enter scores'!U$17,"")</f>
        <v/>
      </c>
      <c r="Q160" s="152" t="str">
        <f>IF('2. Enter scores'!V171&lt;&gt;"",'2. Enter scores'!V171/'2. Enter scores'!V$17,"")</f>
        <v/>
      </c>
      <c r="R160" s="152" t="str">
        <f>IF('2. Enter scores'!W171&lt;&gt;"",'2. Enter scores'!W171/'2. Enter scores'!W$17,"")</f>
        <v/>
      </c>
      <c r="S160" s="152" t="str">
        <f>IF('2. Enter scores'!X171&lt;&gt;"",'2. Enter scores'!X171/'2. Enter scores'!X$17,"")</f>
        <v/>
      </c>
      <c r="T160" s="152" t="str">
        <f>IF('2. Enter scores'!Y171&lt;&gt;"",'2. Enter scores'!Y171/'2. Enter scores'!Y$17,"")</f>
        <v/>
      </c>
      <c r="U160" s="152" t="str">
        <f>IF('2. Enter scores'!Z171&lt;&gt;"",'2. Enter scores'!Z171/'2. Enter scores'!Z$17,"")</f>
        <v/>
      </c>
      <c r="V160" s="152" t="str">
        <f>IF('2. Enter scores'!AA171&lt;&gt;"",'2. Enter scores'!AA171/'2. Enter scores'!AA$17,"")</f>
        <v/>
      </c>
      <c r="W160" s="152" t="str">
        <f>IF('2. Enter scores'!AB171&lt;&gt;"",'2. Enter scores'!AB171/'2. Enter scores'!AB$17,"")</f>
        <v/>
      </c>
      <c r="X160" s="152" t="str">
        <f>IF('2. Enter scores'!AC171&lt;&gt;"",'2. Enter scores'!AC171/'2. Enter scores'!AC$17,"")</f>
        <v/>
      </c>
      <c r="Y160" s="152" t="str">
        <f>IF('2. Enter scores'!AD171&lt;&gt;"",'2. Enter scores'!AD171/'2. Enter scores'!AD$17,"")</f>
        <v/>
      </c>
      <c r="Z160" s="152" t="str">
        <f>IF('2. Enter scores'!AE171&lt;&gt;"",'2. Enter scores'!AE171/'2. Enter scores'!AE$17,"")</f>
        <v/>
      </c>
      <c r="AA160" s="108">
        <v>1000</v>
      </c>
    </row>
    <row r="161" spans="1:27" x14ac:dyDescent="0.35">
      <c r="A161" s="151" t="s">
        <v>137</v>
      </c>
      <c r="B161" s="152" t="str">
        <f>IF('2. Enter scores'!G172&lt;&gt;"",'2. Enter scores'!G172/'2. Enter scores'!G$17,"")</f>
        <v/>
      </c>
      <c r="C161" s="152" t="str">
        <f>IF('2. Enter scores'!H172&lt;&gt;"",'2. Enter scores'!H172/'2. Enter scores'!H$17,"")</f>
        <v/>
      </c>
      <c r="D161" s="152" t="str">
        <f>IF('2. Enter scores'!I172&lt;&gt;"",'2. Enter scores'!I172/'2. Enter scores'!I$17,"")</f>
        <v/>
      </c>
      <c r="E161" s="152" t="str">
        <f>IF('2. Enter scores'!J172&lt;&gt;"",'2. Enter scores'!J172/'2. Enter scores'!J$17,"")</f>
        <v/>
      </c>
      <c r="F161" s="152" t="str">
        <f>IF('2. Enter scores'!K172&lt;&gt;"",'2. Enter scores'!K172/'2. Enter scores'!K$17,"")</f>
        <v/>
      </c>
      <c r="G161" s="152" t="str">
        <f>IF('2. Enter scores'!L172&lt;&gt;"",'2. Enter scores'!L172/'2. Enter scores'!L$17,"")</f>
        <v/>
      </c>
      <c r="H161" s="152" t="str">
        <f>IF('2. Enter scores'!M172&lt;&gt;"",'2. Enter scores'!M172/'2. Enter scores'!M$17,"")</f>
        <v/>
      </c>
      <c r="I161" s="152" t="str">
        <f>IF('2. Enter scores'!N172&lt;&gt;"",'2. Enter scores'!N172/'2. Enter scores'!N$17,"")</f>
        <v/>
      </c>
      <c r="J161" s="152" t="str">
        <f>IF('2. Enter scores'!O172&lt;&gt;"",'2. Enter scores'!O172/'2. Enter scores'!O$17,"")</f>
        <v/>
      </c>
      <c r="K161" s="152" t="str">
        <f>IF('2. Enter scores'!P172&lt;&gt;"",'2. Enter scores'!P172/'2. Enter scores'!P$17,"")</f>
        <v/>
      </c>
      <c r="L161" s="152" t="str">
        <f>IF('2. Enter scores'!Q172&lt;&gt;"",'2. Enter scores'!Q172/'2. Enter scores'!Q$17,"")</f>
        <v/>
      </c>
      <c r="M161" s="152" t="str">
        <f>IF('2. Enter scores'!R172&lt;&gt;"",'2. Enter scores'!R172/'2. Enter scores'!R$17,"")</f>
        <v/>
      </c>
      <c r="N161" s="152" t="str">
        <f>IF('2. Enter scores'!S172&lt;&gt;"",'2. Enter scores'!S172/'2. Enter scores'!S$17,"")</f>
        <v/>
      </c>
      <c r="O161" s="152" t="str">
        <f>IF('2. Enter scores'!T172&lt;&gt;"",'2. Enter scores'!T172/'2. Enter scores'!T$17,"")</f>
        <v/>
      </c>
      <c r="P161" s="152" t="str">
        <f>IF('2. Enter scores'!U172&lt;&gt;"",'2. Enter scores'!U172/'2. Enter scores'!U$17,"")</f>
        <v/>
      </c>
      <c r="Q161" s="152" t="str">
        <f>IF('2. Enter scores'!V172&lt;&gt;"",'2. Enter scores'!V172/'2. Enter scores'!V$17,"")</f>
        <v/>
      </c>
      <c r="R161" s="152" t="str">
        <f>IF('2. Enter scores'!W172&lt;&gt;"",'2. Enter scores'!W172/'2. Enter scores'!W$17,"")</f>
        <v/>
      </c>
      <c r="S161" s="152" t="str">
        <f>IF('2. Enter scores'!X172&lt;&gt;"",'2. Enter scores'!X172/'2. Enter scores'!X$17,"")</f>
        <v/>
      </c>
      <c r="T161" s="152" t="str">
        <f>IF('2. Enter scores'!Y172&lt;&gt;"",'2. Enter scores'!Y172/'2. Enter scores'!Y$17,"")</f>
        <v/>
      </c>
      <c r="U161" s="152" t="str">
        <f>IF('2. Enter scores'!Z172&lt;&gt;"",'2. Enter scores'!Z172/'2. Enter scores'!Z$17,"")</f>
        <v/>
      </c>
      <c r="V161" s="152" t="str">
        <f>IF('2. Enter scores'!AA172&lt;&gt;"",'2. Enter scores'!AA172/'2. Enter scores'!AA$17,"")</f>
        <v/>
      </c>
      <c r="W161" s="152" t="str">
        <f>IF('2. Enter scores'!AB172&lt;&gt;"",'2. Enter scores'!AB172/'2. Enter scores'!AB$17,"")</f>
        <v/>
      </c>
      <c r="X161" s="152" t="str">
        <f>IF('2. Enter scores'!AC172&lt;&gt;"",'2. Enter scores'!AC172/'2. Enter scores'!AC$17,"")</f>
        <v/>
      </c>
      <c r="Y161" s="152" t="str">
        <f>IF('2. Enter scores'!AD172&lt;&gt;"",'2. Enter scores'!AD172/'2. Enter scores'!AD$17,"")</f>
        <v/>
      </c>
      <c r="Z161" s="152" t="str">
        <f>IF('2. Enter scores'!AE172&lt;&gt;"",'2. Enter scores'!AE172/'2. Enter scores'!AE$17,"")</f>
        <v/>
      </c>
      <c r="AA161" s="108">
        <v>1000</v>
      </c>
    </row>
    <row r="162" spans="1:27" x14ac:dyDescent="0.35">
      <c r="A162" s="151" t="s">
        <v>137</v>
      </c>
      <c r="B162" s="152" t="str">
        <f>IF('2. Enter scores'!G173&lt;&gt;"",'2. Enter scores'!G173/'2. Enter scores'!G$17,"")</f>
        <v/>
      </c>
      <c r="C162" s="152" t="str">
        <f>IF('2. Enter scores'!H173&lt;&gt;"",'2. Enter scores'!H173/'2. Enter scores'!H$17,"")</f>
        <v/>
      </c>
      <c r="D162" s="152" t="str">
        <f>IF('2. Enter scores'!I173&lt;&gt;"",'2. Enter scores'!I173/'2. Enter scores'!I$17,"")</f>
        <v/>
      </c>
      <c r="E162" s="152" t="str">
        <f>IF('2. Enter scores'!J173&lt;&gt;"",'2. Enter scores'!J173/'2. Enter scores'!J$17,"")</f>
        <v/>
      </c>
      <c r="F162" s="152" t="str">
        <f>IF('2. Enter scores'!K173&lt;&gt;"",'2. Enter scores'!K173/'2. Enter scores'!K$17,"")</f>
        <v/>
      </c>
      <c r="G162" s="152" t="str">
        <f>IF('2. Enter scores'!L173&lt;&gt;"",'2. Enter scores'!L173/'2. Enter scores'!L$17,"")</f>
        <v/>
      </c>
      <c r="H162" s="152" t="str">
        <f>IF('2. Enter scores'!M173&lt;&gt;"",'2. Enter scores'!M173/'2. Enter scores'!M$17,"")</f>
        <v/>
      </c>
      <c r="I162" s="152" t="str">
        <f>IF('2. Enter scores'!N173&lt;&gt;"",'2. Enter scores'!N173/'2. Enter scores'!N$17,"")</f>
        <v/>
      </c>
      <c r="J162" s="152" t="str">
        <f>IF('2. Enter scores'!O173&lt;&gt;"",'2. Enter scores'!O173/'2. Enter scores'!O$17,"")</f>
        <v/>
      </c>
      <c r="K162" s="152" t="str">
        <f>IF('2. Enter scores'!P173&lt;&gt;"",'2. Enter scores'!P173/'2. Enter scores'!P$17,"")</f>
        <v/>
      </c>
      <c r="L162" s="152" t="str">
        <f>IF('2. Enter scores'!Q173&lt;&gt;"",'2. Enter scores'!Q173/'2. Enter scores'!Q$17,"")</f>
        <v/>
      </c>
      <c r="M162" s="152" t="str">
        <f>IF('2. Enter scores'!R173&lt;&gt;"",'2. Enter scores'!R173/'2. Enter scores'!R$17,"")</f>
        <v/>
      </c>
      <c r="N162" s="152" t="str">
        <f>IF('2. Enter scores'!S173&lt;&gt;"",'2. Enter scores'!S173/'2. Enter scores'!S$17,"")</f>
        <v/>
      </c>
      <c r="O162" s="152" t="str">
        <f>IF('2. Enter scores'!T173&lt;&gt;"",'2. Enter scores'!T173/'2. Enter scores'!T$17,"")</f>
        <v/>
      </c>
      <c r="P162" s="152" t="str">
        <f>IF('2. Enter scores'!U173&lt;&gt;"",'2. Enter scores'!U173/'2. Enter scores'!U$17,"")</f>
        <v/>
      </c>
      <c r="Q162" s="152" t="str">
        <f>IF('2. Enter scores'!V173&lt;&gt;"",'2. Enter scores'!V173/'2. Enter scores'!V$17,"")</f>
        <v/>
      </c>
      <c r="R162" s="152" t="str">
        <f>IF('2. Enter scores'!W173&lt;&gt;"",'2. Enter scores'!W173/'2. Enter scores'!W$17,"")</f>
        <v/>
      </c>
      <c r="S162" s="152" t="str">
        <f>IF('2. Enter scores'!X173&lt;&gt;"",'2. Enter scores'!X173/'2. Enter scores'!X$17,"")</f>
        <v/>
      </c>
      <c r="T162" s="152" t="str">
        <f>IF('2. Enter scores'!Y173&lt;&gt;"",'2. Enter scores'!Y173/'2. Enter scores'!Y$17,"")</f>
        <v/>
      </c>
      <c r="U162" s="152" t="str">
        <f>IF('2. Enter scores'!Z173&lt;&gt;"",'2. Enter scores'!Z173/'2. Enter scores'!Z$17,"")</f>
        <v/>
      </c>
      <c r="V162" s="152" t="str">
        <f>IF('2. Enter scores'!AA173&lt;&gt;"",'2. Enter scores'!AA173/'2. Enter scores'!AA$17,"")</f>
        <v/>
      </c>
      <c r="W162" s="152" t="str">
        <f>IF('2. Enter scores'!AB173&lt;&gt;"",'2. Enter scores'!AB173/'2. Enter scores'!AB$17,"")</f>
        <v/>
      </c>
      <c r="X162" s="152" t="str">
        <f>IF('2. Enter scores'!AC173&lt;&gt;"",'2. Enter scores'!AC173/'2. Enter scores'!AC$17,"")</f>
        <v/>
      </c>
      <c r="Y162" s="152" t="str">
        <f>IF('2. Enter scores'!AD173&lt;&gt;"",'2. Enter scores'!AD173/'2. Enter scores'!AD$17,"")</f>
        <v/>
      </c>
      <c r="Z162" s="152" t="str">
        <f>IF('2. Enter scores'!AE173&lt;&gt;"",'2. Enter scores'!AE173/'2. Enter scores'!AE$17,"")</f>
        <v/>
      </c>
      <c r="AA162" s="108">
        <v>1000</v>
      </c>
    </row>
    <row r="163" spans="1:27" x14ac:dyDescent="0.35">
      <c r="A163" s="151" t="s">
        <v>137</v>
      </c>
      <c r="B163" s="152" t="str">
        <f>IF('2. Enter scores'!G174&lt;&gt;"",'2. Enter scores'!G174/'2. Enter scores'!G$17,"")</f>
        <v/>
      </c>
      <c r="C163" s="152" t="str">
        <f>IF('2. Enter scores'!H174&lt;&gt;"",'2. Enter scores'!H174/'2. Enter scores'!H$17,"")</f>
        <v/>
      </c>
      <c r="D163" s="152" t="str">
        <f>IF('2. Enter scores'!I174&lt;&gt;"",'2. Enter scores'!I174/'2. Enter scores'!I$17,"")</f>
        <v/>
      </c>
      <c r="E163" s="152" t="str">
        <f>IF('2. Enter scores'!J174&lt;&gt;"",'2. Enter scores'!J174/'2. Enter scores'!J$17,"")</f>
        <v/>
      </c>
      <c r="F163" s="152" t="str">
        <f>IF('2. Enter scores'!K174&lt;&gt;"",'2. Enter scores'!K174/'2. Enter scores'!K$17,"")</f>
        <v/>
      </c>
      <c r="G163" s="152" t="str">
        <f>IF('2. Enter scores'!L174&lt;&gt;"",'2. Enter scores'!L174/'2. Enter scores'!L$17,"")</f>
        <v/>
      </c>
      <c r="H163" s="152" t="str">
        <f>IF('2. Enter scores'!M174&lt;&gt;"",'2. Enter scores'!M174/'2. Enter scores'!M$17,"")</f>
        <v/>
      </c>
      <c r="I163" s="152" t="str">
        <f>IF('2. Enter scores'!N174&lt;&gt;"",'2. Enter scores'!N174/'2. Enter scores'!N$17,"")</f>
        <v/>
      </c>
      <c r="J163" s="152" t="str">
        <f>IF('2. Enter scores'!O174&lt;&gt;"",'2. Enter scores'!O174/'2. Enter scores'!O$17,"")</f>
        <v/>
      </c>
      <c r="K163" s="152" t="str">
        <f>IF('2. Enter scores'!P174&lt;&gt;"",'2. Enter scores'!P174/'2. Enter scores'!P$17,"")</f>
        <v/>
      </c>
      <c r="L163" s="152" t="str">
        <f>IF('2. Enter scores'!Q174&lt;&gt;"",'2. Enter scores'!Q174/'2. Enter scores'!Q$17,"")</f>
        <v/>
      </c>
      <c r="M163" s="152" t="str">
        <f>IF('2. Enter scores'!R174&lt;&gt;"",'2. Enter scores'!R174/'2. Enter scores'!R$17,"")</f>
        <v/>
      </c>
      <c r="N163" s="152" t="str">
        <f>IF('2. Enter scores'!S174&lt;&gt;"",'2. Enter scores'!S174/'2. Enter scores'!S$17,"")</f>
        <v/>
      </c>
      <c r="O163" s="152" t="str">
        <f>IF('2. Enter scores'!T174&lt;&gt;"",'2. Enter scores'!T174/'2. Enter scores'!T$17,"")</f>
        <v/>
      </c>
      <c r="P163" s="152" t="str">
        <f>IF('2. Enter scores'!U174&lt;&gt;"",'2. Enter scores'!U174/'2. Enter scores'!U$17,"")</f>
        <v/>
      </c>
      <c r="Q163" s="152" t="str">
        <f>IF('2. Enter scores'!V174&lt;&gt;"",'2. Enter scores'!V174/'2. Enter scores'!V$17,"")</f>
        <v/>
      </c>
      <c r="R163" s="152" t="str">
        <f>IF('2. Enter scores'!W174&lt;&gt;"",'2. Enter scores'!W174/'2. Enter scores'!W$17,"")</f>
        <v/>
      </c>
      <c r="S163" s="152" t="str">
        <f>IF('2. Enter scores'!X174&lt;&gt;"",'2. Enter scores'!X174/'2. Enter scores'!X$17,"")</f>
        <v/>
      </c>
      <c r="T163" s="152" t="str">
        <f>IF('2. Enter scores'!Y174&lt;&gt;"",'2. Enter scores'!Y174/'2. Enter scores'!Y$17,"")</f>
        <v/>
      </c>
      <c r="U163" s="152" t="str">
        <f>IF('2. Enter scores'!Z174&lt;&gt;"",'2. Enter scores'!Z174/'2. Enter scores'!Z$17,"")</f>
        <v/>
      </c>
      <c r="V163" s="152" t="str">
        <f>IF('2. Enter scores'!AA174&lt;&gt;"",'2. Enter scores'!AA174/'2. Enter scores'!AA$17,"")</f>
        <v/>
      </c>
      <c r="W163" s="152" t="str">
        <f>IF('2. Enter scores'!AB174&lt;&gt;"",'2. Enter scores'!AB174/'2. Enter scores'!AB$17,"")</f>
        <v/>
      </c>
      <c r="X163" s="152" t="str">
        <f>IF('2. Enter scores'!AC174&lt;&gt;"",'2. Enter scores'!AC174/'2. Enter scores'!AC$17,"")</f>
        <v/>
      </c>
      <c r="Y163" s="152" t="str">
        <f>IF('2. Enter scores'!AD174&lt;&gt;"",'2. Enter scores'!AD174/'2. Enter scores'!AD$17,"")</f>
        <v/>
      </c>
      <c r="Z163" s="152" t="str">
        <f>IF('2. Enter scores'!AE174&lt;&gt;"",'2. Enter scores'!AE174/'2. Enter scores'!AE$17,"")</f>
        <v/>
      </c>
      <c r="AA163" s="108">
        <v>1000</v>
      </c>
    </row>
    <row r="164" spans="1:27" x14ac:dyDescent="0.35">
      <c r="A164" s="151" t="s">
        <v>137</v>
      </c>
      <c r="B164" s="152" t="str">
        <f>IF('2. Enter scores'!G175&lt;&gt;"",'2. Enter scores'!G175/'2. Enter scores'!G$17,"")</f>
        <v/>
      </c>
      <c r="C164" s="152" t="str">
        <f>IF('2. Enter scores'!H175&lt;&gt;"",'2. Enter scores'!H175/'2. Enter scores'!H$17,"")</f>
        <v/>
      </c>
      <c r="D164" s="152" t="str">
        <f>IF('2. Enter scores'!I175&lt;&gt;"",'2. Enter scores'!I175/'2. Enter scores'!I$17,"")</f>
        <v/>
      </c>
      <c r="E164" s="152" t="str">
        <f>IF('2. Enter scores'!J175&lt;&gt;"",'2. Enter scores'!J175/'2. Enter scores'!J$17,"")</f>
        <v/>
      </c>
      <c r="F164" s="152" t="str">
        <f>IF('2. Enter scores'!K175&lt;&gt;"",'2. Enter scores'!K175/'2. Enter scores'!K$17,"")</f>
        <v/>
      </c>
      <c r="G164" s="152" t="str">
        <f>IF('2. Enter scores'!L175&lt;&gt;"",'2. Enter scores'!L175/'2. Enter scores'!L$17,"")</f>
        <v/>
      </c>
      <c r="H164" s="152" t="str">
        <f>IF('2. Enter scores'!M175&lt;&gt;"",'2. Enter scores'!M175/'2. Enter scores'!M$17,"")</f>
        <v/>
      </c>
      <c r="I164" s="152" t="str">
        <f>IF('2. Enter scores'!N175&lt;&gt;"",'2. Enter scores'!N175/'2. Enter scores'!N$17,"")</f>
        <v/>
      </c>
      <c r="J164" s="152" t="str">
        <f>IF('2. Enter scores'!O175&lt;&gt;"",'2. Enter scores'!O175/'2. Enter scores'!O$17,"")</f>
        <v/>
      </c>
      <c r="K164" s="152" t="str">
        <f>IF('2. Enter scores'!P175&lt;&gt;"",'2. Enter scores'!P175/'2. Enter scores'!P$17,"")</f>
        <v/>
      </c>
      <c r="L164" s="152" t="str">
        <f>IF('2. Enter scores'!Q175&lt;&gt;"",'2. Enter scores'!Q175/'2. Enter scores'!Q$17,"")</f>
        <v/>
      </c>
      <c r="M164" s="152" t="str">
        <f>IF('2. Enter scores'!R175&lt;&gt;"",'2. Enter scores'!R175/'2. Enter scores'!R$17,"")</f>
        <v/>
      </c>
      <c r="N164" s="152" t="str">
        <f>IF('2. Enter scores'!S175&lt;&gt;"",'2. Enter scores'!S175/'2. Enter scores'!S$17,"")</f>
        <v/>
      </c>
      <c r="O164" s="152" t="str">
        <f>IF('2. Enter scores'!T175&lt;&gt;"",'2. Enter scores'!T175/'2. Enter scores'!T$17,"")</f>
        <v/>
      </c>
      <c r="P164" s="152" t="str">
        <f>IF('2. Enter scores'!U175&lt;&gt;"",'2. Enter scores'!U175/'2. Enter scores'!U$17,"")</f>
        <v/>
      </c>
      <c r="Q164" s="152" t="str">
        <f>IF('2. Enter scores'!V175&lt;&gt;"",'2. Enter scores'!V175/'2. Enter scores'!V$17,"")</f>
        <v/>
      </c>
      <c r="R164" s="152" t="str">
        <f>IF('2. Enter scores'!W175&lt;&gt;"",'2. Enter scores'!W175/'2. Enter scores'!W$17,"")</f>
        <v/>
      </c>
      <c r="S164" s="152" t="str">
        <f>IF('2. Enter scores'!X175&lt;&gt;"",'2. Enter scores'!X175/'2. Enter scores'!X$17,"")</f>
        <v/>
      </c>
      <c r="T164" s="152" t="str">
        <f>IF('2. Enter scores'!Y175&lt;&gt;"",'2. Enter scores'!Y175/'2. Enter scores'!Y$17,"")</f>
        <v/>
      </c>
      <c r="U164" s="152" t="str">
        <f>IF('2. Enter scores'!Z175&lt;&gt;"",'2. Enter scores'!Z175/'2. Enter scores'!Z$17,"")</f>
        <v/>
      </c>
      <c r="V164" s="152" t="str">
        <f>IF('2. Enter scores'!AA175&lt;&gt;"",'2. Enter scores'!AA175/'2. Enter scores'!AA$17,"")</f>
        <v/>
      </c>
      <c r="W164" s="152" t="str">
        <f>IF('2. Enter scores'!AB175&lt;&gt;"",'2. Enter scores'!AB175/'2. Enter scores'!AB$17,"")</f>
        <v/>
      </c>
      <c r="X164" s="152" t="str">
        <f>IF('2. Enter scores'!AC175&lt;&gt;"",'2. Enter scores'!AC175/'2. Enter scores'!AC$17,"")</f>
        <v/>
      </c>
      <c r="Y164" s="152" t="str">
        <f>IF('2. Enter scores'!AD175&lt;&gt;"",'2. Enter scores'!AD175/'2. Enter scores'!AD$17,"")</f>
        <v/>
      </c>
      <c r="Z164" s="152" t="str">
        <f>IF('2. Enter scores'!AE175&lt;&gt;"",'2. Enter scores'!AE175/'2. Enter scores'!AE$17,"")</f>
        <v/>
      </c>
      <c r="AA164" s="108">
        <v>1000</v>
      </c>
    </row>
    <row r="165" spans="1:27" x14ac:dyDescent="0.35">
      <c r="A165" s="151" t="s">
        <v>137</v>
      </c>
      <c r="B165" s="152" t="str">
        <f>IF('2. Enter scores'!G176&lt;&gt;"",'2. Enter scores'!G176/'2. Enter scores'!G$17,"")</f>
        <v/>
      </c>
      <c r="C165" s="152" t="str">
        <f>IF('2. Enter scores'!H176&lt;&gt;"",'2. Enter scores'!H176/'2. Enter scores'!H$17,"")</f>
        <v/>
      </c>
      <c r="D165" s="152" t="str">
        <f>IF('2. Enter scores'!I176&lt;&gt;"",'2. Enter scores'!I176/'2. Enter scores'!I$17,"")</f>
        <v/>
      </c>
      <c r="E165" s="152" t="str">
        <f>IF('2. Enter scores'!J176&lt;&gt;"",'2. Enter scores'!J176/'2. Enter scores'!J$17,"")</f>
        <v/>
      </c>
      <c r="F165" s="152" t="str">
        <f>IF('2. Enter scores'!K176&lt;&gt;"",'2. Enter scores'!K176/'2. Enter scores'!K$17,"")</f>
        <v/>
      </c>
      <c r="G165" s="152" t="str">
        <f>IF('2. Enter scores'!L176&lt;&gt;"",'2. Enter scores'!L176/'2. Enter scores'!L$17,"")</f>
        <v/>
      </c>
      <c r="H165" s="152" t="str">
        <f>IF('2. Enter scores'!M176&lt;&gt;"",'2. Enter scores'!M176/'2. Enter scores'!M$17,"")</f>
        <v/>
      </c>
      <c r="I165" s="152" t="str">
        <f>IF('2. Enter scores'!N176&lt;&gt;"",'2. Enter scores'!N176/'2. Enter scores'!N$17,"")</f>
        <v/>
      </c>
      <c r="J165" s="152" t="str">
        <f>IF('2. Enter scores'!O176&lt;&gt;"",'2. Enter scores'!O176/'2. Enter scores'!O$17,"")</f>
        <v/>
      </c>
      <c r="K165" s="152" t="str">
        <f>IF('2. Enter scores'!P176&lt;&gt;"",'2. Enter scores'!P176/'2. Enter scores'!P$17,"")</f>
        <v/>
      </c>
      <c r="L165" s="152" t="str">
        <f>IF('2. Enter scores'!Q176&lt;&gt;"",'2. Enter scores'!Q176/'2. Enter scores'!Q$17,"")</f>
        <v/>
      </c>
      <c r="M165" s="152" t="str">
        <f>IF('2. Enter scores'!R176&lt;&gt;"",'2. Enter scores'!R176/'2. Enter scores'!R$17,"")</f>
        <v/>
      </c>
      <c r="N165" s="152" t="str">
        <f>IF('2. Enter scores'!S176&lt;&gt;"",'2. Enter scores'!S176/'2. Enter scores'!S$17,"")</f>
        <v/>
      </c>
      <c r="O165" s="152" t="str">
        <f>IF('2. Enter scores'!T176&lt;&gt;"",'2. Enter scores'!T176/'2. Enter scores'!T$17,"")</f>
        <v/>
      </c>
      <c r="P165" s="152" t="str">
        <f>IF('2. Enter scores'!U176&lt;&gt;"",'2. Enter scores'!U176/'2. Enter scores'!U$17,"")</f>
        <v/>
      </c>
      <c r="Q165" s="152" t="str">
        <f>IF('2. Enter scores'!V176&lt;&gt;"",'2. Enter scores'!V176/'2. Enter scores'!V$17,"")</f>
        <v/>
      </c>
      <c r="R165" s="152" t="str">
        <f>IF('2. Enter scores'!W176&lt;&gt;"",'2. Enter scores'!W176/'2. Enter scores'!W$17,"")</f>
        <v/>
      </c>
      <c r="S165" s="152" t="str">
        <f>IF('2. Enter scores'!X176&lt;&gt;"",'2. Enter scores'!X176/'2. Enter scores'!X$17,"")</f>
        <v/>
      </c>
      <c r="T165" s="152" t="str">
        <f>IF('2. Enter scores'!Y176&lt;&gt;"",'2. Enter scores'!Y176/'2. Enter scores'!Y$17,"")</f>
        <v/>
      </c>
      <c r="U165" s="152" t="str">
        <f>IF('2. Enter scores'!Z176&lt;&gt;"",'2. Enter scores'!Z176/'2. Enter scores'!Z$17,"")</f>
        <v/>
      </c>
      <c r="V165" s="152" t="str">
        <f>IF('2. Enter scores'!AA176&lt;&gt;"",'2. Enter scores'!AA176/'2. Enter scores'!AA$17,"")</f>
        <v/>
      </c>
      <c r="W165" s="152" t="str">
        <f>IF('2. Enter scores'!AB176&lt;&gt;"",'2. Enter scores'!AB176/'2. Enter scores'!AB$17,"")</f>
        <v/>
      </c>
      <c r="X165" s="152" t="str">
        <f>IF('2. Enter scores'!AC176&lt;&gt;"",'2. Enter scores'!AC176/'2. Enter scores'!AC$17,"")</f>
        <v/>
      </c>
      <c r="Y165" s="152" t="str">
        <f>IF('2. Enter scores'!AD176&lt;&gt;"",'2. Enter scores'!AD176/'2. Enter scores'!AD$17,"")</f>
        <v/>
      </c>
      <c r="Z165" s="152" t="str">
        <f>IF('2. Enter scores'!AE176&lt;&gt;"",'2. Enter scores'!AE176/'2. Enter scores'!AE$17,"")</f>
        <v/>
      </c>
      <c r="AA165" s="108">
        <v>1000</v>
      </c>
    </row>
    <row r="166" spans="1:27" x14ac:dyDescent="0.35">
      <c r="A166" s="151" t="s">
        <v>137</v>
      </c>
      <c r="B166" s="152" t="str">
        <f>IF('2. Enter scores'!G177&lt;&gt;"",'2. Enter scores'!G177/'2. Enter scores'!G$17,"")</f>
        <v/>
      </c>
      <c r="C166" s="152" t="str">
        <f>IF('2. Enter scores'!H177&lt;&gt;"",'2. Enter scores'!H177/'2. Enter scores'!H$17,"")</f>
        <v/>
      </c>
      <c r="D166" s="152" t="str">
        <f>IF('2. Enter scores'!I177&lt;&gt;"",'2. Enter scores'!I177/'2. Enter scores'!I$17,"")</f>
        <v/>
      </c>
      <c r="E166" s="152" t="str">
        <f>IF('2. Enter scores'!J177&lt;&gt;"",'2. Enter scores'!J177/'2. Enter scores'!J$17,"")</f>
        <v/>
      </c>
      <c r="F166" s="152" t="str">
        <f>IF('2. Enter scores'!K177&lt;&gt;"",'2. Enter scores'!K177/'2. Enter scores'!K$17,"")</f>
        <v/>
      </c>
      <c r="G166" s="152" t="str">
        <f>IF('2. Enter scores'!L177&lt;&gt;"",'2. Enter scores'!L177/'2. Enter scores'!L$17,"")</f>
        <v/>
      </c>
      <c r="H166" s="152" t="str">
        <f>IF('2. Enter scores'!M177&lt;&gt;"",'2. Enter scores'!M177/'2. Enter scores'!M$17,"")</f>
        <v/>
      </c>
      <c r="I166" s="152" t="str">
        <f>IF('2. Enter scores'!N177&lt;&gt;"",'2. Enter scores'!N177/'2. Enter scores'!N$17,"")</f>
        <v/>
      </c>
      <c r="J166" s="152" t="str">
        <f>IF('2. Enter scores'!O177&lt;&gt;"",'2. Enter scores'!O177/'2. Enter scores'!O$17,"")</f>
        <v/>
      </c>
      <c r="K166" s="152" t="str">
        <f>IF('2. Enter scores'!P177&lt;&gt;"",'2. Enter scores'!P177/'2. Enter scores'!P$17,"")</f>
        <v/>
      </c>
      <c r="L166" s="152" t="str">
        <f>IF('2. Enter scores'!Q177&lt;&gt;"",'2. Enter scores'!Q177/'2. Enter scores'!Q$17,"")</f>
        <v/>
      </c>
      <c r="M166" s="152" t="str">
        <f>IF('2. Enter scores'!R177&lt;&gt;"",'2. Enter scores'!R177/'2. Enter scores'!R$17,"")</f>
        <v/>
      </c>
      <c r="N166" s="152" t="str">
        <f>IF('2. Enter scores'!S177&lt;&gt;"",'2. Enter scores'!S177/'2. Enter scores'!S$17,"")</f>
        <v/>
      </c>
      <c r="O166" s="152" t="str">
        <f>IF('2. Enter scores'!T177&lt;&gt;"",'2. Enter scores'!T177/'2. Enter scores'!T$17,"")</f>
        <v/>
      </c>
      <c r="P166" s="152" t="str">
        <f>IF('2. Enter scores'!U177&lt;&gt;"",'2. Enter scores'!U177/'2. Enter scores'!U$17,"")</f>
        <v/>
      </c>
      <c r="Q166" s="152" t="str">
        <f>IF('2. Enter scores'!V177&lt;&gt;"",'2. Enter scores'!V177/'2. Enter scores'!V$17,"")</f>
        <v/>
      </c>
      <c r="R166" s="152" t="str">
        <f>IF('2. Enter scores'!W177&lt;&gt;"",'2. Enter scores'!W177/'2. Enter scores'!W$17,"")</f>
        <v/>
      </c>
      <c r="S166" s="152" t="str">
        <f>IF('2. Enter scores'!X177&lt;&gt;"",'2. Enter scores'!X177/'2. Enter scores'!X$17,"")</f>
        <v/>
      </c>
      <c r="T166" s="152" t="str">
        <f>IF('2. Enter scores'!Y177&lt;&gt;"",'2. Enter scores'!Y177/'2. Enter scores'!Y$17,"")</f>
        <v/>
      </c>
      <c r="U166" s="152" t="str">
        <f>IF('2. Enter scores'!Z177&lt;&gt;"",'2. Enter scores'!Z177/'2. Enter scores'!Z$17,"")</f>
        <v/>
      </c>
      <c r="V166" s="152" t="str">
        <f>IF('2. Enter scores'!AA177&lt;&gt;"",'2. Enter scores'!AA177/'2. Enter scores'!AA$17,"")</f>
        <v/>
      </c>
      <c r="W166" s="152" t="str">
        <f>IF('2. Enter scores'!AB177&lt;&gt;"",'2. Enter scores'!AB177/'2. Enter scores'!AB$17,"")</f>
        <v/>
      </c>
      <c r="X166" s="152" t="str">
        <f>IF('2. Enter scores'!AC177&lt;&gt;"",'2. Enter scores'!AC177/'2. Enter scores'!AC$17,"")</f>
        <v/>
      </c>
      <c r="Y166" s="152" t="str">
        <f>IF('2. Enter scores'!AD177&lt;&gt;"",'2. Enter scores'!AD177/'2. Enter scores'!AD$17,"")</f>
        <v/>
      </c>
      <c r="Z166" s="152" t="str">
        <f>IF('2. Enter scores'!AE177&lt;&gt;"",'2. Enter scores'!AE177/'2. Enter scores'!AE$17,"")</f>
        <v/>
      </c>
      <c r="AA166" s="108">
        <v>1000</v>
      </c>
    </row>
    <row r="167" spans="1:27" x14ac:dyDescent="0.35">
      <c r="A167" s="151" t="s">
        <v>137</v>
      </c>
      <c r="B167" s="152" t="str">
        <f>IF('2. Enter scores'!G178&lt;&gt;"",'2. Enter scores'!G178/'2. Enter scores'!G$17,"")</f>
        <v/>
      </c>
      <c r="C167" s="152" t="str">
        <f>IF('2. Enter scores'!H178&lt;&gt;"",'2. Enter scores'!H178/'2. Enter scores'!H$17,"")</f>
        <v/>
      </c>
      <c r="D167" s="152" t="str">
        <f>IF('2. Enter scores'!I178&lt;&gt;"",'2. Enter scores'!I178/'2. Enter scores'!I$17,"")</f>
        <v/>
      </c>
      <c r="E167" s="152" t="str">
        <f>IF('2. Enter scores'!J178&lt;&gt;"",'2. Enter scores'!J178/'2. Enter scores'!J$17,"")</f>
        <v/>
      </c>
      <c r="F167" s="152" t="str">
        <f>IF('2. Enter scores'!K178&lt;&gt;"",'2. Enter scores'!K178/'2. Enter scores'!K$17,"")</f>
        <v/>
      </c>
      <c r="G167" s="152" t="str">
        <f>IF('2. Enter scores'!L178&lt;&gt;"",'2. Enter scores'!L178/'2. Enter scores'!L$17,"")</f>
        <v/>
      </c>
      <c r="H167" s="152" t="str">
        <f>IF('2. Enter scores'!M178&lt;&gt;"",'2. Enter scores'!M178/'2. Enter scores'!M$17,"")</f>
        <v/>
      </c>
      <c r="I167" s="152" t="str">
        <f>IF('2. Enter scores'!N178&lt;&gt;"",'2. Enter scores'!N178/'2. Enter scores'!N$17,"")</f>
        <v/>
      </c>
      <c r="J167" s="152" t="str">
        <f>IF('2. Enter scores'!O178&lt;&gt;"",'2. Enter scores'!O178/'2. Enter scores'!O$17,"")</f>
        <v/>
      </c>
      <c r="K167" s="152" t="str">
        <f>IF('2. Enter scores'!P178&lt;&gt;"",'2. Enter scores'!P178/'2. Enter scores'!P$17,"")</f>
        <v/>
      </c>
      <c r="L167" s="152" t="str">
        <f>IF('2. Enter scores'!Q178&lt;&gt;"",'2. Enter scores'!Q178/'2. Enter scores'!Q$17,"")</f>
        <v/>
      </c>
      <c r="M167" s="152" t="str">
        <f>IF('2. Enter scores'!R178&lt;&gt;"",'2. Enter scores'!R178/'2. Enter scores'!R$17,"")</f>
        <v/>
      </c>
      <c r="N167" s="152" t="str">
        <f>IF('2. Enter scores'!S178&lt;&gt;"",'2. Enter scores'!S178/'2. Enter scores'!S$17,"")</f>
        <v/>
      </c>
      <c r="O167" s="152" t="str">
        <f>IF('2. Enter scores'!T178&lt;&gt;"",'2. Enter scores'!T178/'2. Enter scores'!T$17,"")</f>
        <v/>
      </c>
      <c r="P167" s="152" t="str">
        <f>IF('2. Enter scores'!U178&lt;&gt;"",'2. Enter scores'!U178/'2. Enter scores'!U$17,"")</f>
        <v/>
      </c>
      <c r="Q167" s="152" t="str">
        <f>IF('2. Enter scores'!V178&lt;&gt;"",'2. Enter scores'!V178/'2. Enter scores'!V$17,"")</f>
        <v/>
      </c>
      <c r="R167" s="152" t="str">
        <f>IF('2. Enter scores'!W178&lt;&gt;"",'2. Enter scores'!W178/'2. Enter scores'!W$17,"")</f>
        <v/>
      </c>
      <c r="S167" s="152" t="str">
        <f>IF('2. Enter scores'!X178&lt;&gt;"",'2. Enter scores'!X178/'2. Enter scores'!X$17,"")</f>
        <v/>
      </c>
      <c r="T167" s="152" t="str">
        <f>IF('2. Enter scores'!Y178&lt;&gt;"",'2. Enter scores'!Y178/'2. Enter scores'!Y$17,"")</f>
        <v/>
      </c>
      <c r="U167" s="152" t="str">
        <f>IF('2. Enter scores'!Z178&lt;&gt;"",'2. Enter scores'!Z178/'2. Enter scores'!Z$17,"")</f>
        <v/>
      </c>
      <c r="V167" s="152" t="str">
        <f>IF('2. Enter scores'!AA178&lt;&gt;"",'2. Enter scores'!AA178/'2. Enter scores'!AA$17,"")</f>
        <v/>
      </c>
      <c r="W167" s="152" t="str">
        <f>IF('2. Enter scores'!AB178&lt;&gt;"",'2. Enter scores'!AB178/'2. Enter scores'!AB$17,"")</f>
        <v/>
      </c>
      <c r="X167" s="152" t="str">
        <f>IF('2. Enter scores'!AC178&lt;&gt;"",'2. Enter scores'!AC178/'2. Enter scores'!AC$17,"")</f>
        <v/>
      </c>
      <c r="Y167" s="152" t="str">
        <f>IF('2. Enter scores'!AD178&lt;&gt;"",'2. Enter scores'!AD178/'2. Enter scores'!AD$17,"")</f>
        <v/>
      </c>
      <c r="Z167" s="152" t="str">
        <f>IF('2. Enter scores'!AE178&lt;&gt;"",'2. Enter scores'!AE178/'2. Enter scores'!AE$17,"")</f>
        <v/>
      </c>
      <c r="AA167" s="108">
        <v>1000</v>
      </c>
    </row>
    <row r="168" spans="1:27" x14ac:dyDescent="0.35">
      <c r="A168" s="151" t="s">
        <v>137</v>
      </c>
      <c r="B168" s="152" t="str">
        <f>IF('2. Enter scores'!G179&lt;&gt;"",'2. Enter scores'!G179/'2. Enter scores'!G$17,"")</f>
        <v/>
      </c>
      <c r="C168" s="152" t="str">
        <f>IF('2. Enter scores'!H179&lt;&gt;"",'2. Enter scores'!H179/'2. Enter scores'!H$17,"")</f>
        <v/>
      </c>
      <c r="D168" s="152" t="str">
        <f>IF('2. Enter scores'!I179&lt;&gt;"",'2. Enter scores'!I179/'2. Enter scores'!I$17,"")</f>
        <v/>
      </c>
      <c r="E168" s="152" t="str">
        <f>IF('2. Enter scores'!J179&lt;&gt;"",'2. Enter scores'!J179/'2. Enter scores'!J$17,"")</f>
        <v/>
      </c>
      <c r="F168" s="152" t="str">
        <f>IF('2. Enter scores'!K179&lt;&gt;"",'2. Enter scores'!K179/'2. Enter scores'!K$17,"")</f>
        <v/>
      </c>
      <c r="G168" s="152" t="str">
        <f>IF('2. Enter scores'!L179&lt;&gt;"",'2. Enter scores'!L179/'2. Enter scores'!L$17,"")</f>
        <v/>
      </c>
      <c r="H168" s="152" t="str">
        <f>IF('2. Enter scores'!M179&lt;&gt;"",'2. Enter scores'!M179/'2. Enter scores'!M$17,"")</f>
        <v/>
      </c>
      <c r="I168" s="152" t="str">
        <f>IF('2. Enter scores'!N179&lt;&gt;"",'2. Enter scores'!N179/'2. Enter scores'!N$17,"")</f>
        <v/>
      </c>
      <c r="J168" s="152" t="str">
        <f>IF('2. Enter scores'!O179&lt;&gt;"",'2. Enter scores'!O179/'2. Enter scores'!O$17,"")</f>
        <v/>
      </c>
      <c r="K168" s="152" t="str">
        <f>IF('2. Enter scores'!P179&lt;&gt;"",'2. Enter scores'!P179/'2. Enter scores'!P$17,"")</f>
        <v/>
      </c>
      <c r="L168" s="152" t="str">
        <f>IF('2. Enter scores'!Q179&lt;&gt;"",'2. Enter scores'!Q179/'2. Enter scores'!Q$17,"")</f>
        <v/>
      </c>
      <c r="M168" s="152" t="str">
        <f>IF('2. Enter scores'!R179&lt;&gt;"",'2. Enter scores'!R179/'2. Enter scores'!R$17,"")</f>
        <v/>
      </c>
      <c r="N168" s="152" t="str">
        <f>IF('2. Enter scores'!S179&lt;&gt;"",'2. Enter scores'!S179/'2. Enter scores'!S$17,"")</f>
        <v/>
      </c>
      <c r="O168" s="152" t="str">
        <f>IF('2. Enter scores'!T179&lt;&gt;"",'2. Enter scores'!T179/'2. Enter scores'!T$17,"")</f>
        <v/>
      </c>
      <c r="P168" s="152" t="str">
        <f>IF('2. Enter scores'!U179&lt;&gt;"",'2. Enter scores'!U179/'2. Enter scores'!U$17,"")</f>
        <v/>
      </c>
      <c r="Q168" s="152" t="str">
        <f>IF('2. Enter scores'!V179&lt;&gt;"",'2. Enter scores'!V179/'2. Enter scores'!V$17,"")</f>
        <v/>
      </c>
      <c r="R168" s="152" t="str">
        <f>IF('2. Enter scores'!W179&lt;&gt;"",'2. Enter scores'!W179/'2. Enter scores'!W$17,"")</f>
        <v/>
      </c>
      <c r="S168" s="152" t="str">
        <f>IF('2. Enter scores'!X179&lt;&gt;"",'2. Enter scores'!X179/'2. Enter scores'!X$17,"")</f>
        <v/>
      </c>
      <c r="T168" s="152" t="str">
        <f>IF('2. Enter scores'!Y179&lt;&gt;"",'2. Enter scores'!Y179/'2. Enter scores'!Y$17,"")</f>
        <v/>
      </c>
      <c r="U168" s="152" t="str">
        <f>IF('2. Enter scores'!Z179&lt;&gt;"",'2. Enter scores'!Z179/'2. Enter scores'!Z$17,"")</f>
        <v/>
      </c>
      <c r="V168" s="152" t="str">
        <f>IF('2. Enter scores'!AA179&lt;&gt;"",'2. Enter scores'!AA179/'2. Enter scores'!AA$17,"")</f>
        <v/>
      </c>
      <c r="W168" s="152" t="str">
        <f>IF('2. Enter scores'!AB179&lt;&gt;"",'2. Enter scores'!AB179/'2. Enter scores'!AB$17,"")</f>
        <v/>
      </c>
      <c r="X168" s="152" t="str">
        <f>IF('2. Enter scores'!AC179&lt;&gt;"",'2. Enter scores'!AC179/'2. Enter scores'!AC$17,"")</f>
        <v/>
      </c>
      <c r="Y168" s="152" t="str">
        <f>IF('2. Enter scores'!AD179&lt;&gt;"",'2. Enter scores'!AD179/'2. Enter scores'!AD$17,"")</f>
        <v/>
      </c>
      <c r="Z168" s="152" t="str">
        <f>IF('2. Enter scores'!AE179&lt;&gt;"",'2. Enter scores'!AE179/'2. Enter scores'!AE$17,"")</f>
        <v/>
      </c>
      <c r="AA168" s="108">
        <v>1000</v>
      </c>
    </row>
    <row r="169" spans="1:27" x14ac:dyDescent="0.35">
      <c r="A169" s="151" t="s">
        <v>137</v>
      </c>
      <c r="B169" s="152" t="str">
        <f>IF('2. Enter scores'!G180&lt;&gt;"",'2. Enter scores'!G180/'2. Enter scores'!G$17,"")</f>
        <v/>
      </c>
      <c r="C169" s="152" t="str">
        <f>IF('2. Enter scores'!H180&lt;&gt;"",'2. Enter scores'!H180/'2. Enter scores'!H$17,"")</f>
        <v/>
      </c>
      <c r="D169" s="152" t="str">
        <f>IF('2. Enter scores'!I180&lt;&gt;"",'2. Enter scores'!I180/'2. Enter scores'!I$17,"")</f>
        <v/>
      </c>
      <c r="E169" s="152" t="str">
        <f>IF('2. Enter scores'!J180&lt;&gt;"",'2. Enter scores'!J180/'2. Enter scores'!J$17,"")</f>
        <v/>
      </c>
      <c r="F169" s="152" t="str">
        <f>IF('2. Enter scores'!K180&lt;&gt;"",'2. Enter scores'!K180/'2. Enter scores'!K$17,"")</f>
        <v/>
      </c>
      <c r="G169" s="152" t="str">
        <f>IF('2. Enter scores'!L180&lt;&gt;"",'2. Enter scores'!L180/'2. Enter scores'!L$17,"")</f>
        <v/>
      </c>
      <c r="H169" s="152" t="str">
        <f>IF('2. Enter scores'!M180&lt;&gt;"",'2. Enter scores'!M180/'2. Enter scores'!M$17,"")</f>
        <v/>
      </c>
      <c r="I169" s="152" t="str">
        <f>IF('2. Enter scores'!N180&lt;&gt;"",'2. Enter scores'!N180/'2. Enter scores'!N$17,"")</f>
        <v/>
      </c>
      <c r="J169" s="152" t="str">
        <f>IF('2. Enter scores'!O180&lt;&gt;"",'2. Enter scores'!O180/'2. Enter scores'!O$17,"")</f>
        <v/>
      </c>
      <c r="K169" s="152" t="str">
        <f>IF('2. Enter scores'!P180&lt;&gt;"",'2. Enter scores'!P180/'2. Enter scores'!P$17,"")</f>
        <v/>
      </c>
      <c r="L169" s="152" t="str">
        <f>IF('2. Enter scores'!Q180&lt;&gt;"",'2. Enter scores'!Q180/'2. Enter scores'!Q$17,"")</f>
        <v/>
      </c>
      <c r="M169" s="152" t="str">
        <f>IF('2. Enter scores'!R180&lt;&gt;"",'2. Enter scores'!R180/'2. Enter scores'!R$17,"")</f>
        <v/>
      </c>
      <c r="N169" s="152" t="str">
        <f>IF('2. Enter scores'!S180&lt;&gt;"",'2. Enter scores'!S180/'2. Enter scores'!S$17,"")</f>
        <v/>
      </c>
      <c r="O169" s="152" t="str">
        <f>IF('2. Enter scores'!T180&lt;&gt;"",'2. Enter scores'!T180/'2. Enter scores'!T$17,"")</f>
        <v/>
      </c>
      <c r="P169" s="152" t="str">
        <f>IF('2. Enter scores'!U180&lt;&gt;"",'2. Enter scores'!U180/'2. Enter scores'!U$17,"")</f>
        <v/>
      </c>
      <c r="Q169" s="152" t="str">
        <f>IF('2. Enter scores'!V180&lt;&gt;"",'2. Enter scores'!V180/'2. Enter scores'!V$17,"")</f>
        <v/>
      </c>
      <c r="R169" s="152" t="str">
        <f>IF('2. Enter scores'!W180&lt;&gt;"",'2. Enter scores'!W180/'2. Enter scores'!W$17,"")</f>
        <v/>
      </c>
      <c r="S169" s="152" t="str">
        <f>IF('2. Enter scores'!X180&lt;&gt;"",'2. Enter scores'!X180/'2. Enter scores'!X$17,"")</f>
        <v/>
      </c>
      <c r="T169" s="152" t="str">
        <f>IF('2. Enter scores'!Y180&lt;&gt;"",'2. Enter scores'!Y180/'2. Enter scores'!Y$17,"")</f>
        <v/>
      </c>
      <c r="U169" s="152" t="str">
        <f>IF('2. Enter scores'!Z180&lt;&gt;"",'2. Enter scores'!Z180/'2. Enter scores'!Z$17,"")</f>
        <v/>
      </c>
      <c r="V169" s="152" t="str">
        <f>IF('2. Enter scores'!AA180&lt;&gt;"",'2. Enter scores'!AA180/'2. Enter scores'!AA$17,"")</f>
        <v/>
      </c>
      <c r="W169" s="152" t="str">
        <f>IF('2. Enter scores'!AB180&lt;&gt;"",'2. Enter scores'!AB180/'2. Enter scores'!AB$17,"")</f>
        <v/>
      </c>
      <c r="X169" s="152" t="str">
        <f>IF('2. Enter scores'!AC180&lt;&gt;"",'2. Enter scores'!AC180/'2. Enter scores'!AC$17,"")</f>
        <v/>
      </c>
      <c r="Y169" s="152" t="str">
        <f>IF('2. Enter scores'!AD180&lt;&gt;"",'2. Enter scores'!AD180/'2. Enter scores'!AD$17,"")</f>
        <v/>
      </c>
      <c r="Z169" s="152" t="str">
        <f>IF('2. Enter scores'!AE180&lt;&gt;"",'2. Enter scores'!AE180/'2. Enter scores'!AE$17,"")</f>
        <v/>
      </c>
      <c r="AA169" s="108">
        <v>1000</v>
      </c>
    </row>
    <row r="170" spans="1:27" x14ac:dyDescent="0.35">
      <c r="A170" s="151" t="s">
        <v>137</v>
      </c>
      <c r="B170" s="152" t="str">
        <f>IF('2. Enter scores'!G181&lt;&gt;"",'2. Enter scores'!G181/'2. Enter scores'!G$17,"")</f>
        <v/>
      </c>
      <c r="C170" s="152" t="str">
        <f>IF('2. Enter scores'!H181&lt;&gt;"",'2. Enter scores'!H181/'2. Enter scores'!H$17,"")</f>
        <v/>
      </c>
      <c r="D170" s="152" t="str">
        <f>IF('2. Enter scores'!I181&lt;&gt;"",'2. Enter scores'!I181/'2. Enter scores'!I$17,"")</f>
        <v/>
      </c>
      <c r="E170" s="152" t="str">
        <f>IF('2. Enter scores'!J181&lt;&gt;"",'2. Enter scores'!J181/'2. Enter scores'!J$17,"")</f>
        <v/>
      </c>
      <c r="F170" s="152" t="str">
        <f>IF('2. Enter scores'!K181&lt;&gt;"",'2. Enter scores'!K181/'2. Enter scores'!K$17,"")</f>
        <v/>
      </c>
      <c r="G170" s="152" t="str">
        <f>IF('2. Enter scores'!L181&lt;&gt;"",'2. Enter scores'!L181/'2. Enter scores'!L$17,"")</f>
        <v/>
      </c>
      <c r="H170" s="152" t="str">
        <f>IF('2. Enter scores'!M181&lt;&gt;"",'2. Enter scores'!M181/'2. Enter scores'!M$17,"")</f>
        <v/>
      </c>
      <c r="I170" s="152" t="str">
        <f>IF('2. Enter scores'!N181&lt;&gt;"",'2. Enter scores'!N181/'2. Enter scores'!N$17,"")</f>
        <v/>
      </c>
      <c r="J170" s="152" t="str">
        <f>IF('2. Enter scores'!O181&lt;&gt;"",'2. Enter scores'!O181/'2. Enter scores'!O$17,"")</f>
        <v/>
      </c>
      <c r="K170" s="152" t="str">
        <f>IF('2. Enter scores'!P181&lt;&gt;"",'2. Enter scores'!P181/'2. Enter scores'!P$17,"")</f>
        <v/>
      </c>
      <c r="L170" s="152" t="str">
        <f>IF('2. Enter scores'!Q181&lt;&gt;"",'2. Enter scores'!Q181/'2. Enter scores'!Q$17,"")</f>
        <v/>
      </c>
      <c r="M170" s="152" t="str">
        <f>IF('2. Enter scores'!R181&lt;&gt;"",'2. Enter scores'!R181/'2. Enter scores'!R$17,"")</f>
        <v/>
      </c>
      <c r="N170" s="152" t="str">
        <f>IF('2. Enter scores'!S181&lt;&gt;"",'2. Enter scores'!S181/'2. Enter scores'!S$17,"")</f>
        <v/>
      </c>
      <c r="O170" s="152" t="str">
        <f>IF('2. Enter scores'!T181&lt;&gt;"",'2. Enter scores'!T181/'2. Enter scores'!T$17,"")</f>
        <v/>
      </c>
      <c r="P170" s="152" t="str">
        <f>IF('2. Enter scores'!U181&lt;&gt;"",'2. Enter scores'!U181/'2. Enter scores'!U$17,"")</f>
        <v/>
      </c>
      <c r="Q170" s="152" t="str">
        <f>IF('2. Enter scores'!V181&lt;&gt;"",'2. Enter scores'!V181/'2. Enter scores'!V$17,"")</f>
        <v/>
      </c>
      <c r="R170" s="152" t="str">
        <f>IF('2. Enter scores'!W181&lt;&gt;"",'2. Enter scores'!W181/'2. Enter scores'!W$17,"")</f>
        <v/>
      </c>
      <c r="S170" s="152" t="str">
        <f>IF('2. Enter scores'!X181&lt;&gt;"",'2. Enter scores'!X181/'2. Enter scores'!X$17,"")</f>
        <v/>
      </c>
      <c r="T170" s="152" t="str">
        <f>IF('2. Enter scores'!Y181&lt;&gt;"",'2. Enter scores'!Y181/'2. Enter scores'!Y$17,"")</f>
        <v/>
      </c>
      <c r="U170" s="152" t="str">
        <f>IF('2. Enter scores'!Z181&lt;&gt;"",'2. Enter scores'!Z181/'2. Enter scores'!Z$17,"")</f>
        <v/>
      </c>
      <c r="V170" s="152" t="str">
        <f>IF('2. Enter scores'!AA181&lt;&gt;"",'2. Enter scores'!AA181/'2. Enter scores'!AA$17,"")</f>
        <v/>
      </c>
      <c r="W170" s="152" t="str">
        <f>IF('2. Enter scores'!AB181&lt;&gt;"",'2. Enter scores'!AB181/'2. Enter scores'!AB$17,"")</f>
        <v/>
      </c>
      <c r="X170" s="152" t="str">
        <f>IF('2. Enter scores'!AC181&lt;&gt;"",'2. Enter scores'!AC181/'2. Enter scores'!AC$17,"")</f>
        <v/>
      </c>
      <c r="Y170" s="152" t="str">
        <f>IF('2. Enter scores'!AD181&lt;&gt;"",'2. Enter scores'!AD181/'2. Enter scores'!AD$17,"")</f>
        <v/>
      </c>
      <c r="Z170" s="152" t="str">
        <f>IF('2. Enter scores'!AE181&lt;&gt;"",'2. Enter scores'!AE181/'2. Enter scores'!AE$17,"")</f>
        <v/>
      </c>
      <c r="AA170" s="108">
        <v>1000</v>
      </c>
    </row>
    <row r="171" spans="1:27" x14ac:dyDescent="0.35">
      <c r="A171" s="151" t="s">
        <v>137</v>
      </c>
      <c r="B171" s="152" t="str">
        <f>IF('2. Enter scores'!G182&lt;&gt;"",'2. Enter scores'!G182/'2. Enter scores'!G$17,"")</f>
        <v/>
      </c>
      <c r="C171" s="152" t="str">
        <f>IF('2. Enter scores'!H182&lt;&gt;"",'2. Enter scores'!H182/'2. Enter scores'!H$17,"")</f>
        <v/>
      </c>
      <c r="D171" s="152" t="str">
        <f>IF('2. Enter scores'!I182&lt;&gt;"",'2. Enter scores'!I182/'2. Enter scores'!I$17,"")</f>
        <v/>
      </c>
      <c r="E171" s="152" t="str">
        <f>IF('2. Enter scores'!J182&lt;&gt;"",'2. Enter scores'!J182/'2. Enter scores'!J$17,"")</f>
        <v/>
      </c>
      <c r="F171" s="152" t="str">
        <f>IF('2. Enter scores'!K182&lt;&gt;"",'2. Enter scores'!K182/'2. Enter scores'!K$17,"")</f>
        <v/>
      </c>
      <c r="G171" s="152" t="str">
        <f>IF('2. Enter scores'!L182&lt;&gt;"",'2. Enter scores'!L182/'2. Enter scores'!L$17,"")</f>
        <v/>
      </c>
      <c r="H171" s="152" t="str">
        <f>IF('2. Enter scores'!M182&lt;&gt;"",'2. Enter scores'!M182/'2. Enter scores'!M$17,"")</f>
        <v/>
      </c>
      <c r="I171" s="152" t="str">
        <f>IF('2. Enter scores'!N182&lt;&gt;"",'2. Enter scores'!N182/'2. Enter scores'!N$17,"")</f>
        <v/>
      </c>
      <c r="J171" s="152" t="str">
        <f>IF('2. Enter scores'!O182&lt;&gt;"",'2. Enter scores'!O182/'2. Enter scores'!O$17,"")</f>
        <v/>
      </c>
      <c r="K171" s="152" t="str">
        <f>IF('2. Enter scores'!P182&lt;&gt;"",'2. Enter scores'!P182/'2. Enter scores'!P$17,"")</f>
        <v/>
      </c>
      <c r="L171" s="152" t="str">
        <f>IF('2. Enter scores'!Q182&lt;&gt;"",'2. Enter scores'!Q182/'2. Enter scores'!Q$17,"")</f>
        <v/>
      </c>
      <c r="M171" s="152" t="str">
        <f>IF('2. Enter scores'!R182&lt;&gt;"",'2. Enter scores'!R182/'2. Enter scores'!R$17,"")</f>
        <v/>
      </c>
      <c r="N171" s="152" t="str">
        <f>IF('2. Enter scores'!S182&lt;&gt;"",'2. Enter scores'!S182/'2. Enter scores'!S$17,"")</f>
        <v/>
      </c>
      <c r="O171" s="152" t="str">
        <f>IF('2. Enter scores'!T182&lt;&gt;"",'2. Enter scores'!T182/'2. Enter scores'!T$17,"")</f>
        <v/>
      </c>
      <c r="P171" s="152" t="str">
        <f>IF('2. Enter scores'!U182&lt;&gt;"",'2. Enter scores'!U182/'2. Enter scores'!U$17,"")</f>
        <v/>
      </c>
      <c r="Q171" s="152" t="str">
        <f>IF('2. Enter scores'!V182&lt;&gt;"",'2. Enter scores'!V182/'2. Enter scores'!V$17,"")</f>
        <v/>
      </c>
      <c r="R171" s="152" t="str">
        <f>IF('2. Enter scores'!W182&lt;&gt;"",'2. Enter scores'!W182/'2. Enter scores'!W$17,"")</f>
        <v/>
      </c>
      <c r="S171" s="152" t="str">
        <f>IF('2. Enter scores'!X182&lt;&gt;"",'2. Enter scores'!X182/'2. Enter scores'!X$17,"")</f>
        <v/>
      </c>
      <c r="T171" s="152" t="str">
        <f>IF('2. Enter scores'!Y182&lt;&gt;"",'2. Enter scores'!Y182/'2. Enter scores'!Y$17,"")</f>
        <v/>
      </c>
      <c r="U171" s="152" t="str">
        <f>IF('2. Enter scores'!Z182&lt;&gt;"",'2. Enter scores'!Z182/'2. Enter scores'!Z$17,"")</f>
        <v/>
      </c>
      <c r="V171" s="152" t="str">
        <f>IF('2. Enter scores'!AA182&lt;&gt;"",'2. Enter scores'!AA182/'2. Enter scores'!AA$17,"")</f>
        <v/>
      </c>
      <c r="W171" s="152" t="str">
        <f>IF('2. Enter scores'!AB182&lt;&gt;"",'2. Enter scores'!AB182/'2. Enter scores'!AB$17,"")</f>
        <v/>
      </c>
      <c r="X171" s="152" t="str">
        <f>IF('2. Enter scores'!AC182&lt;&gt;"",'2. Enter scores'!AC182/'2. Enter scores'!AC$17,"")</f>
        <v/>
      </c>
      <c r="Y171" s="152" t="str">
        <f>IF('2. Enter scores'!AD182&lt;&gt;"",'2. Enter scores'!AD182/'2. Enter scores'!AD$17,"")</f>
        <v/>
      </c>
      <c r="Z171" s="152" t="str">
        <f>IF('2. Enter scores'!AE182&lt;&gt;"",'2. Enter scores'!AE182/'2. Enter scores'!AE$17,"")</f>
        <v/>
      </c>
      <c r="AA171" s="108">
        <v>1000</v>
      </c>
    </row>
    <row r="172" spans="1:27" x14ac:dyDescent="0.35">
      <c r="A172" s="151" t="s">
        <v>137</v>
      </c>
      <c r="B172" s="152" t="str">
        <f>IF('2. Enter scores'!G183&lt;&gt;"",'2. Enter scores'!G183/'2. Enter scores'!G$17,"")</f>
        <v/>
      </c>
      <c r="C172" s="152" t="str">
        <f>IF('2. Enter scores'!H183&lt;&gt;"",'2. Enter scores'!H183/'2. Enter scores'!H$17,"")</f>
        <v/>
      </c>
      <c r="D172" s="152" t="str">
        <f>IF('2. Enter scores'!I183&lt;&gt;"",'2. Enter scores'!I183/'2. Enter scores'!I$17,"")</f>
        <v/>
      </c>
      <c r="E172" s="152" t="str">
        <f>IF('2. Enter scores'!J183&lt;&gt;"",'2. Enter scores'!J183/'2. Enter scores'!J$17,"")</f>
        <v/>
      </c>
      <c r="F172" s="152" t="str">
        <f>IF('2. Enter scores'!K183&lt;&gt;"",'2. Enter scores'!K183/'2. Enter scores'!K$17,"")</f>
        <v/>
      </c>
      <c r="G172" s="152" t="str">
        <f>IF('2. Enter scores'!L183&lt;&gt;"",'2. Enter scores'!L183/'2. Enter scores'!L$17,"")</f>
        <v/>
      </c>
      <c r="H172" s="152" t="str">
        <f>IF('2. Enter scores'!M183&lt;&gt;"",'2. Enter scores'!M183/'2. Enter scores'!M$17,"")</f>
        <v/>
      </c>
      <c r="I172" s="152" t="str">
        <f>IF('2. Enter scores'!N183&lt;&gt;"",'2. Enter scores'!N183/'2. Enter scores'!N$17,"")</f>
        <v/>
      </c>
      <c r="J172" s="152" t="str">
        <f>IF('2. Enter scores'!O183&lt;&gt;"",'2. Enter scores'!O183/'2. Enter scores'!O$17,"")</f>
        <v/>
      </c>
      <c r="K172" s="152" t="str">
        <f>IF('2. Enter scores'!P183&lt;&gt;"",'2. Enter scores'!P183/'2. Enter scores'!P$17,"")</f>
        <v/>
      </c>
      <c r="L172" s="152" t="str">
        <f>IF('2. Enter scores'!Q183&lt;&gt;"",'2. Enter scores'!Q183/'2. Enter scores'!Q$17,"")</f>
        <v/>
      </c>
      <c r="M172" s="152" t="str">
        <f>IF('2. Enter scores'!R183&lt;&gt;"",'2. Enter scores'!R183/'2. Enter scores'!R$17,"")</f>
        <v/>
      </c>
      <c r="N172" s="152" t="str">
        <f>IF('2. Enter scores'!S183&lt;&gt;"",'2. Enter scores'!S183/'2. Enter scores'!S$17,"")</f>
        <v/>
      </c>
      <c r="O172" s="152" t="str">
        <f>IF('2. Enter scores'!T183&lt;&gt;"",'2. Enter scores'!T183/'2. Enter scores'!T$17,"")</f>
        <v/>
      </c>
      <c r="P172" s="152" t="str">
        <f>IF('2. Enter scores'!U183&lt;&gt;"",'2. Enter scores'!U183/'2. Enter scores'!U$17,"")</f>
        <v/>
      </c>
      <c r="Q172" s="152" t="str">
        <f>IF('2. Enter scores'!V183&lt;&gt;"",'2. Enter scores'!V183/'2. Enter scores'!V$17,"")</f>
        <v/>
      </c>
      <c r="R172" s="152" t="str">
        <f>IF('2. Enter scores'!W183&lt;&gt;"",'2. Enter scores'!W183/'2. Enter scores'!W$17,"")</f>
        <v/>
      </c>
      <c r="S172" s="152" t="str">
        <f>IF('2. Enter scores'!X183&lt;&gt;"",'2. Enter scores'!X183/'2. Enter scores'!X$17,"")</f>
        <v/>
      </c>
      <c r="T172" s="152" t="str">
        <f>IF('2. Enter scores'!Y183&lt;&gt;"",'2. Enter scores'!Y183/'2. Enter scores'!Y$17,"")</f>
        <v/>
      </c>
      <c r="U172" s="152" t="str">
        <f>IF('2. Enter scores'!Z183&lt;&gt;"",'2. Enter scores'!Z183/'2. Enter scores'!Z$17,"")</f>
        <v/>
      </c>
      <c r="V172" s="152" t="str">
        <f>IF('2. Enter scores'!AA183&lt;&gt;"",'2. Enter scores'!AA183/'2. Enter scores'!AA$17,"")</f>
        <v/>
      </c>
      <c r="W172" s="152" t="str">
        <f>IF('2. Enter scores'!AB183&lt;&gt;"",'2. Enter scores'!AB183/'2. Enter scores'!AB$17,"")</f>
        <v/>
      </c>
      <c r="X172" s="152" t="str">
        <f>IF('2. Enter scores'!AC183&lt;&gt;"",'2. Enter scores'!AC183/'2. Enter scores'!AC$17,"")</f>
        <v/>
      </c>
      <c r="Y172" s="152" t="str">
        <f>IF('2. Enter scores'!AD183&lt;&gt;"",'2. Enter scores'!AD183/'2. Enter scores'!AD$17,"")</f>
        <v/>
      </c>
      <c r="Z172" s="152" t="str">
        <f>IF('2. Enter scores'!AE183&lt;&gt;"",'2. Enter scores'!AE183/'2. Enter scores'!AE$17,"")</f>
        <v/>
      </c>
      <c r="AA172" s="108">
        <v>1000</v>
      </c>
    </row>
    <row r="173" spans="1:27" x14ac:dyDescent="0.35">
      <c r="A173" s="151" t="s">
        <v>137</v>
      </c>
      <c r="B173" s="152" t="str">
        <f>IF('2. Enter scores'!G184&lt;&gt;"",'2. Enter scores'!G184/'2. Enter scores'!G$17,"")</f>
        <v/>
      </c>
      <c r="C173" s="152" t="str">
        <f>IF('2. Enter scores'!H184&lt;&gt;"",'2. Enter scores'!H184/'2. Enter scores'!H$17,"")</f>
        <v/>
      </c>
      <c r="D173" s="152" t="str">
        <f>IF('2. Enter scores'!I184&lt;&gt;"",'2. Enter scores'!I184/'2. Enter scores'!I$17,"")</f>
        <v/>
      </c>
      <c r="E173" s="152" t="str">
        <f>IF('2. Enter scores'!J184&lt;&gt;"",'2. Enter scores'!J184/'2. Enter scores'!J$17,"")</f>
        <v/>
      </c>
      <c r="F173" s="152" t="str">
        <f>IF('2. Enter scores'!K184&lt;&gt;"",'2. Enter scores'!K184/'2. Enter scores'!K$17,"")</f>
        <v/>
      </c>
      <c r="G173" s="152" t="str">
        <f>IF('2. Enter scores'!L184&lt;&gt;"",'2. Enter scores'!L184/'2. Enter scores'!L$17,"")</f>
        <v/>
      </c>
      <c r="H173" s="152" t="str">
        <f>IF('2. Enter scores'!M184&lt;&gt;"",'2. Enter scores'!M184/'2. Enter scores'!M$17,"")</f>
        <v/>
      </c>
      <c r="I173" s="152" t="str">
        <f>IF('2. Enter scores'!N184&lt;&gt;"",'2. Enter scores'!N184/'2. Enter scores'!N$17,"")</f>
        <v/>
      </c>
      <c r="J173" s="152" t="str">
        <f>IF('2. Enter scores'!O184&lt;&gt;"",'2. Enter scores'!O184/'2. Enter scores'!O$17,"")</f>
        <v/>
      </c>
      <c r="K173" s="152" t="str">
        <f>IF('2. Enter scores'!P184&lt;&gt;"",'2. Enter scores'!P184/'2. Enter scores'!P$17,"")</f>
        <v/>
      </c>
      <c r="L173" s="152" t="str">
        <f>IF('2. Enter scores'!Q184&lt;&gt;"",'2. Enter scores'!Q184/'2. Enter scores'!Q$17,"")</f>
        <v/>
      </c>
      <c r="M173" s="152" t="str">
        <f>IF('2. Enter scores'!R184&lt;&gt;"",'2. Enter scores'!R184/'2. Enter scores'!R$17,"")</f>
        <v/>
      </c>
      <c r="N173" s="152" t="str">
        <f>IF('2. Enter scores'!S184&lt;&gt;"",'2. Enter scores'!S184/'2. Enter scores'!S$17,"")</f>
        <v/>
      </c>
      <c r="O173" s="152" t="str">
        <f>IF('2. Enter scores'!T184&lt;&gt;"",'2. Enter scores'!T184/'2. Enter scores'!T$17,"")</f>
        <v/>
      </c>
      <c r="P173" s="152" t="str">
        <f>IF('2. Enter scores'!U184&lt;&gt;"",'2. Enter scores'!U184/'2. Enter scores'!U$17,"")</f>
        <v/>
      </c>
      <c r="Q173" s="152" t="str">
        <f>IF('2. Enter scores'!V184&lt;&gt;"",'2. Enter scores'!V184/'2. Enter scores'!V$17,"")</f>
        <v/>
      </c>
      <c r="R173" s="152" t="str">
        <f>IF('2. Enter scores'!W184&lt;&gt;"",'2. Enter scores'!W184/'2. Enter scores'!W$17,"")</f>
        <v/>
      </c>
      <c r="S173" s="152" t="str">
        <f>IF('2. Enter scores'!X184&lt;&gt;"",'2. Enter scores'!X184/'2. Enter scores'!X$17,"")</f>
        <v/>
      </c>
      <c r="T173" s="152" t="str">
        <f>IF('2. Enter scores'!Y184&lt;&gt;"",'2. Enter scores'!Y184/'2. Enter scores'!Y$17,"")</f>
        <v/>
      </c>
      <c r="U173" s="152" t="str">
        <f>IF('2. Enter scores'!Z184&lt;&gt;"",'2. Enter scores'!Z184/'2. Enter scores'!Z$17,"")</f>
        <v/>
      </c>
      <c r="V173" s="152" t="str">
        <f>IF('2. Enter scores'!AA184&lt;&gt;"",'2. Enter scores'!AA184/'2. Enter scores'!AA$17,"")</f>
        <v/>
      </c>
      <c r="W173" s="152" t="str">
        <f>IF('2. Enter scores'!AB184&lt;&gt;"",'2. Enter scores'!AB184/'2. Enter scores'!AB$17,"")</f>
        <v/>
      </c>
      <c r="X173" s="152" t="str">
        <f>IF('2. Enter scores'!AC184&lt;&gt;"",'2. Enter scores'!AC184/'2. Enter scores'!AC$17,"")</f>
        <v/>
      </c>
      <c r="Y173" s="152" t="str">
        <f>IF('2. Enter scores'!AD184&lt;&gt;"",'2. Enter scores'!AD184/'2. Enter scores'!AD$17,"")</f>
        <v/>
      </c>
      <c r="Z173" s="152" t="str">
        <f>IF('2. Enter scores'!AE184&lt;&gt;"",'2. Enter scores'!AE184/'2. Enter scores'!AE$17,"")</f>
        <v/>
      </c>
      <c r="AA173" s="108">
        <v>1000</v>
      </c>
    </row>
    <row r="174" spans="1:27" x14ac:dyDescent="0.35">
      <c r="A174" s="151" t="s">
        <v>137</v>
      </c>
      <c r="B174" s="152" t="str">
        <f>IF('2. Enter scores'!G185&lt;&gt;"",'2. Enter scores'!G185/'2. Enter scores'!G$17,"")</f>
        <v/>
      </c>
      <c r="C174" s="152" t="str">
        <f>IF('2. Enter scores'!H185&lt;&gt;"",'2. Enter scores'!H185/'2. Enter scores'!H$17,"")</f>
        <v/>
      </c>
      <c r="D174" s="152" t="str">
        <f>IF('2. Enter scores'!I185&lt;&gt;"",'2. Enter scores'!I185/'2. Enter scores'!I$17,"")</f>
        <v/>
      </c>
      <c r="E174" s="152" t="str">
        <f>IF('2. Enter scores'!J185&lt;&gt;"",'2. Enter scores'!J185/'2. Enter scores'!J$17,"")</f>
        <v/>
      </c>
      <c r="F174" s="152" t="str">
        <f>IF('2. Enter scores'!K185&lt;&gt;"",'2. Enter scores'!K185/'2. Enter scores'!K$17,"")</f>
        <v/>
      </c>
      <c r="G174" s="152" t="str">
        <f>IF('2. Enter scores'!L185&lt;&gt;"",'2. Enter scores'!L185/'2. Enter scores'!L$17,"")</f>
        <v/>
      </c>
      <c r="H174" s="152" t="str">
        <f>IF('2. Enter scores'!M185&lt;&gt;"",'2. Enter scores'!M185/'2. Enter scores'!M$17,"")</f>
        <v/>
      </c>
      <c r="I174" s="152" t="str">
        <f>IF('2. Enter scores'!N185&lt;&gt;"",'2. Enter scores'!N185/'2. Enter scores'!N$17,"")</f>
        <v/>
      </c>
      <c r="J174" s="152" t="str">
        <f>IF('2. Enter scores'!O185&lt;&gt;"",'2. Enter scores'!O185/'2. Enter scores'!O$17,"")</f>
        <v/>
      </c>
      <c r="K174" s="152" t="str">
        <f>IF('2. Enter scores'!P185&lt;&gt;"",'2. Enter scores'!P185/'2. Enter scores'!P$17,"")</f>
        <v/>
      </c>
      <c r="L174" s="152" t="str">
        <f>IF('2. Enter scores'!Q185&lt;&gt;"",'2. Enter scores'!Q185/'2. Enter scores'!Q$17,"")</f>
        <v/>
      </c>
      <c r="M174" s="152" t="str">
        <f>IF('2. Enter scores'!R185&lt;&gt;"",'2. Enter scores'!R185/'2. Enter scores'!R$17,"")</f>
        <v/>
      </c>
      <c r="N174" s="152" t="str">
        <f>IF('2. Enter scores'!S185&lt;&gt;"",'2. Enter scores'!S185/'2. Enter scores'!S$17,"")</f>
        <v/>
      </c>
      <c r="O174" s="152" t="str">
        <f>IF('2. Enter scores'!T185&lt;&gt;"",'2. Enter scores'!T185/'2. Enter scores'!T$17,"")</f>
        <v/>
      </c>
      <c r="P174" s="152" t="str">
        <f>IF('2. Enter scores'!U185&lt;&gt;"",'2. Enter scores'!U185/'2. Enter scores'!U$17,"")</f>
        <v/>
      </c>
      <c r="Q174" s="152" t="str">
        <f>IF('2. Enter scores'!V185&lt;&gt;"",'2. Enter scores'!V185/'2. Enter scores'!V$17,"")</f>
        <v/>
      </c>
      <c r="R174" s="152" t="str">
        <f>IF('2. Enter scores'!W185&lt;&gt;"",'2. Enter scores'!W185/'2. Enter scores'!W$17,"")</f>
        <v/>
      </c>
      <c r="S174" s="152" t="str">
        <f>IF('2. Enter scores'!X185&lt;&gt;"",'2. Enter scores'!X185/'2. Enter scores'!X$17,"")</f>
        <v/>
      </c>
      <c r="T174" s="152" t="str">
        <f>IF('2. Enter scores'!Y185&lt;&gt;"",'2. Enter scores'!Y185/'2. Enter scores'!Y$17,"")</f>
        <v/>
      </c>
      <c r="U174" s="152" t="str">
        <f>IF('2. Enter scores'!Z185&lt;&gt;"",'2. Enter scores'!Z185/'2. Enter scores'!Z$17,"")</f>
        <v/>
      </c>
      <c r="V174" s="152" t="str">
        <f>IF('2. Enter scores'!AA185&lt;&gt;"",'2. Enter scores'!AA185/'2. Enter scores'!AA$17,"")</f>
        <v/>
      </c>
      <c r="W174" s="152" t="str">
        <f>IF('2. Enter scores'!AB185&lt;&gt;"",'2. Enter scores'!AB185/'2. Enter scores'!AB$17,"")</f>
        <v/>
      </c>
      <c r="X174" s="152" t="str">
        <f>IF('2. Enter scores'!AC185&lt;&gt;"",'2. Enter scores'!AC185/'2. Enter scores'!AC$17,"")</f>
        <v/>
      </c>
      <c r="Y174" s="152" t="str">
        <f>IF('2. Enter scores'!AD185&lt;&gt;"",'2. Enter scores'!AD185/'2. Enter scores'!AD$17,"")</f>
        <v/>
      </c>
      <c r="Z174" s="152" t="str">
        <f>IF('2. Enter scores'!AE185&lt;&gt;"",'2. Enter scores'!AE185/'2. Enter scores'!AE$17,"")</f>
        <v/>
      </c>
      <c r="AA174" s="108">
        <v>1000</v>
      </c>
    </row>
    <row r="175" spans="1:27" x14ac:dyDescent="0.35">
      <c r="A175" s="151" t="s">
        <v>137</v>
      </c>
      <c r="B175" s="152" t="str">
        <f>IF('2. Enter scores'!G186&lt;&gt;"",'2. Enter scores'!G186/'2. Enter scores'!G$17,"")</f>
        <v/>
      </c>
      <c r="C175" s="152" t="str">
        <f>IF('2. Enter scores'!H186&lt;&gt;"",'2. Enter scores'!H186/'2. Enter scores'!H$17,"")</f>
        <v/>
      </c>
      <c r="D175" s="152" t="str">
        <f>IF('2. Enter scores'!I186&lt;&gt;"",'2. Enter scores'!I186/'2. Enter scores'!I$17,"")</f>
        <v/>
      </c>
      <c r="E175" s="152" t="str">
        <f>IF('2. Enter scores'!J186&lt;&gt;"",'2. Enter scores'!J186/'2. Enter scores'!J$17,"")</f>
        <v/>
      </c>
      <c r="F175" s="152" t="str">
        <f>IF('2. Enter scores'!K186&lt;&gt;"",'2. Enter scores'!K186/'2. Enter scores'!K$17,"")</f>
        <v/>
      </c>
      <c r="G175" s="152" t="str">
        <f>IF('2. Enter scores'!L186&lt;&gt;"",'2. Enter scores'!L186/'2. Enter scores'!L$17,"")</f>
        <v/>
      </c>
      <c r="H175" s="152" t="str">
        <f>IF('2. Enter scores'!M186&lt;&gt;"",'2. Enter scores'!M186/'2. Enter scores'!M$17,"")</f>
        <v/>
      </c>
      <c r="I175" s="152" t="str">
        <f>IF('2. Enter scores'!N186&lt;&gt;"",'2. Enter scores'!N186/'2. Enter scores'!N$17,"")</f>
        <v/>
      </c>
      <c r="J175" s="152" t="str">
        <f>IF('2. Enter scores'!O186&lt;&gt;"",'2. Enter scores'!O186/'2. Enter scores'!O$17,"")</f>
        <v/>
      </c>
      <c r="K175" s="152" t="str">
        <f>IF('2. Enter scores'!P186&lt;&gt;"",'2. Enter scores'!P186/'2. Enter scores'!P$17,"")</f>
        <v/>
      </c>
      <c r="L175" s="152" t="str">
        <f>IF('2. Enter scores'!Q186&lt;&gt;"",'2. Enter scores'!Q186/'2. Enter scores'!Q$17,"")</f>
        <v/>
      </c>
      <c r="M175" s="152" t="str">
        <f>IF('2. Enter scores'!R186&lt;&gt;"",'2. Enter scores'!R186/'2. Enter scores'!R$17,"")</f>
        <v/>
      </c>
      <c r="N175" s="152" t="str">
        <f>IF('2. Enter scores'!S186&lt;&gt;"",'2. Enter scores'!S186/'2. Enter scores'!S$17,"")</f>
        <v/>
      </c>
      <c r="O175" s="152" t="str">
        <f>IF('2. Enter scores'!T186&lt;&gt;"",'2. Enter scores'!T186/'2. Enter scores'!T$17,"")</f>
        <v/>
      </c>
      <c r="P175" s="152" t="str">
        <f>IF('2. Enter scores'!U186&lt;&gt;"",'2. Enter scores'!U186/'2. Enter scores'!U$17,"")</f>
        <v/>
      </c>
      <c r="Q175" s="152" t="str">
        <f>IF('2. Enter scores'!V186&lt;&gt;"",'2. Enter scores'!V186/'2. Enter scores'!V$17,"")</f>
        <v/>
      </c>
      <c r="R175" s="152" t="str">
        <f>IF('2. Enter scores'!W186&lt;&gt;"",'2. Enter scores'!W186/'2. Enter scores'!W$17,"")</f>
        <v/>
      </c>
      <c r="S175" s="152" t="str">
        <f>IF('2. Enter scores'!X186&lt;&gt;"",'2. Enter scores'!X186/'2. Enter scores'!X$17,"")</f>
        <v/>
      </c>
      <c r="T175" s="152" t="str">
        <f>IF('2. Enter scores'!Y186&lt;&gt;"",'2. Enter scores'!Y186/'2. Enter scores'!Y$17,"")</f>
        <v/>
      </c>
      <c r="U175" s="152" t="str">
        <f>IF('2. Enter scores'!Z186&lt;&gt;"",'2. Enter scores'!Z186/'2. Enter scores'!Z$17,"")</f>
        <v/>
      </c>
      <c r="V175" s="152" t="str">
        <f>IF('2. Enter scores'!AA186&lt;&gt;"",'2. Enter scores'!AA186/'2. Enter scores'!AA$17,"")</f>
        <v/>
      </c>
      <c r="W175" s="152" t="str">
        <f>IF('2. Enter scores'!AB186&lt;&gt;"",'2. Enter scores'!AB186/'2. Enter scores'!AB$17,"")</f>
        <v/>
      </c>
      <c r="X175" s="152" t="str">
        <f>IF('2. Enter scores'!AC186&lt;&gt;"",'2. Enter scores'!AC186/'2. Enter scores'!AC$17,"")</f>
        <v/>
      </c>
      <c r="Y175" s="152" t="str">
        <f>IF('2. Enter scores'!AD186&lt;&gt;"",'2. Enter scores'!AD186/'2. Enter scores'!AD$17,"")</f>
        <v/>
      </c>
      <c r="Z175" s="152" t="str">
        <f>IF('2. Enter scores'!AE186&lt;&gt;"",'2. Enter scores'!AE186/'2. Enter scores'!AE$17,"")</f>
        <v/>
      </c>
      <c r="AA175" s="108">
        <v>1000</v>
      </c>
    </row>
    <row r="176" spans="1:27" x14ac:dyDescent="0.35">
      <c r="A176" s="151" t="s">
        <v>137</v>
      </c>
      <c r="B176" s="152" t="str">
        <f>IF('2. Enter scores'!G187&lt;&gt;"",'2. Enter scores'!G187/'2. Enter scores'!G$17,"")</f>
        <v/>
      </c>
      <c r="C176" s="152" t="str">
        <f>IF('2. Enter scores'!H187&lt;&gt;"",'2. Enter scores'!H187/'2. Enter scores'!H$17,"")</f>
        <v/>
      </c>
      <c r="D176" s="152" t="str">
        <f>IF('2. Enter scores'!I187&lt;&gt;"",'2. Enter scores'!I187/'2. Enter scores'!I$17,"")</f>
        <v/>
      </c>
      <c r="E176" s="152" t="str">
        <f>IF('2. Enter scores'!J187&lt;&gt;"",'2. Enter scores'!J187/'2. Enter scores'!J$17,"")</f>
        <v/>
      </c>
      <c r="F176" s="152" t="str">
        <f>IF('2. Enter scores'!K187&lt;&gt;"",'2. Enter scores'!K187/'2. Enter scores'!K$17,"")</f>
        <v/>
      </c>
      <c r="G176" s="152" t="str">
        <f>IF('2. Enter scores'!L187&lt;&gt;"",'2. Enter scores'!L187/'2. Enter scores'!L$17,"")</f>
        <v/>
      </c>
      <c r="H176" s="152" t="str">
        <f>IF('2. Enter scores'!M187&lt;&gt;"",'2. Enter scores'!M187/'2. Enter scores'!M$17,"")</f>
        <v/>
      </c>
      <c r="I176" s="152" t="str">
        <f>IF('2. Enter scores'!N187&lt;&gt;"",'2. Enter scores'!N187/'2. Enter scores'!N$17,"")</f>
        <v/>
      </c>
      <c r="J176" s="152" t="str">
        <f>IF('2. Enter scores'!O187&lt;&gt;"",'2. Enter scores'!O187/'2. Enter scores'!O$17,"")</f>
        <v/>
      </c>
      <c r="K176" s="152" t="str">
        <f>IF('2. Enter scores'!P187&lt;&gt;"",'2. Enter scores'!P187/'2. Enter scores'!P$17,"")</f>
        <v/>
      </c>
      <c r="L176" s="152" t="str">
        <f>IF('2. Enter scores'!Q187&lt;&gt;"",'2. Enter scores'!Q187/'2. Enter scores'!Q$17,"")</f>
        <v/>
      </c>
      <c r="M176" s="152" t="str">
        <f>IF('2. Enter scores'!R187&lt;&gt;"",'2. Enter scores'!R187/'2. Enter scores'!R$17,"")</f>
        <v/>
      </c>
      <c r="N176" s="152" t="str">
        <f>IF('2. Enter scores'!S187&lt;&gt;"",'2. Enter scores'!S187/'2. Enter scores'!S$17,"")</f>
        <v/>
      </c>
      <c r="O176" s="152" t="str">
        <f>IF('2. Enter scores'!T187&lt;&gt;"",'2. Enter scores'!T187/'2. Enter scores'!T$17,"")</f>
        <v/>
      </c>
      <c r="P176" s="152" t="str">
        <f>IF('2. Enter scores'!U187&lt;&gt;"",'2. Enter scores'!U187/'2. Enter scores'!U$17,"")</f>
        <v/>
      </c>
      <c r="Q176" s="152" t="str">
        <f>IF('2. Enter scores'!V187&lt;&gt;"",'2. Enter scores'!V187/'2. Enter scores'!V$17,"")</f>
        <v/>
      </c>
      <c r="R176" s="152" t="str">
        <f>IF('2. Enter scores'!W187&lt;&gt;"",'2. Enter scores'!W187/'2. Enter scores'!W$17,"")</f>
        <v/>
      </c>
      <c r="S176" s="152" t="str">
        <f>IF('2. Enter scores'!X187&lt;&gt;"",'2. Enter scores'!X187/'2. Enter scores'!X$17,"")</f>
        <v/>
      </c>
      <c r="T176" s="152" t="str">
        <f>IF('2. Enter scores'!Y187&lt;&gt;"",'2. Enter scores'!Y187/'2. Enter scores'!Y$17,"")</f>
        <v/>
      </c>
      <c r="U176" s="152" t="str">
        <f>IF('2. Enter scores'!Z187&lt;&gt;"",'2. Enter scores'!Z187/'2. Enter scores'!Z$17,"")</f>
        <v/>
      </c>
      <c r="V176" s="152" t="str">
        <f>IF('2. Enter scores'!AA187&lt;&gt;"",'2. Enter scores'!AA187/'2. Enter scores'!AA$17,"")</f>
        <v/>
      </c>
      <c r="W176" s="152" t="str">
        <f>IF('2. Enter scores'!AB187&lt;&gt;"",'2. Enter scores'!AB187/'2. Enter scores'!AB$17,"")</f>
        <v/>
      </c>
      <c r="X176" s="152" t="str">
        <f>IF('2. Enter scores'!AC187&lt;&gt;"",'2. Enter scores'!AC187/'2. Enter scores'!AC$17,"")</f>
        <v/>
      </c>
      <c r="Y176" s="152" t="str">
        <f>IF('2. Enter scores'!AD187&lt;&gt;"",'2. Enter scores'!AD187/'2. Enter scores'!AD$17,"")</f>
        <v/>
      </c>
      <c r="Z176" s="152" t="str">
        <f>IF('2. Enter scores'!AE187&lt;&gt;"",'2. Enter scores'!AE187/'2. Enter scores'!AE$17,"")</f>
        <v/>
      </c>
      <c r="AA176" s="108">
        <v>1000</v>
      </c>
    </row>
    <row r="177" spans="1:27" x14ac:dyDescent="0.35">
      <c r="A177" s="151" t="s">
        <v>137</v>
      </c>
      <c r="B177" s="152" t="str">
        <f>IF('2. Enter scores'!G188&lt;&gt;"",'2. Enter scores'!G188/'2. Enter scores'!G$17,"")</f>
        <v/>
      </c>
      <c r="C177" s="152" t="str">
        <f>IF('2. Enter scores'!H188&lt;&gt;"",'2. Enter scores'!H188/'2. Enter scores'!H$17,"")</f>
        <v/>
      </c>
      <c r="D177" s="152" t="str">
        <f>IF('2. Enter scores'!I188&lt;&gt;"",'2. Enter scores'!I188/'2. Enter scores'!I$17,"")</f>
        <v/>
      </c>
      <c r="E177" s="152" t="str">
        <f>IF('2. Enter scores'!J188&lt;&gt;"",'2. Enter scores'!J188/'2. Enter scores'!J$17,"")</f>
        <v/>
      </c>
      <c r="F177" s="152" t="str">
        <f>IF('2. Enter scores'!K188&lt;&gt;"",'2. Enter scores'!K188/'2. Enter scores'!K$17,"")</f>
        <v/>
      </c>
      <c r="G177" s="152" t="str">
        <f>IF('2. Enter scores'!L188&lt;&gt;"",'2. Enter scores'!L188/'2. Enter scores'!L$17,"")</f>
        <v/>
      </c>
      <c r="H177" s="152" t="str">
        <f>IF('2. Enter scores'!M188&lt;&gt;"",'2. Enter scores'!M188/'2. Enter scores'!M$17,"")</f>
        <v/>
      </c>
      <c r="I177" s="152" t="str">
        <f>IF('2. Enter scores'!N188&lt;&gt;"",'2. Enter scores'!N188/'2. Enter scores'!N$17,"")</f>
        <v/>
      </c>
      <c r="J177" s="152" t="str">
        <f>IF('2. Enter scores'!O188&lt;&gt;"",'2. Enter scores'!O188/'2. Enter scores'!O$17,"")</f>
        <v/>
      </c>
      <c r="K177" s="152" t="str">
        <f>IF('2. Enter scores'!P188&lt;&gt;"",'2. Enter scores'!P188/'2. Enter scores'!P$17,"")</f>
        <v/>
      </c>
      <c r="L177" s="152" t="str">
        <f>IF('2. Enter scores'!Q188&lt;&gt;"",'2. Enter scores'!Q188/'2. Enter scores'!Q$17,"")</f>
        <v/>
      </c>
      <c r="M177" s="152" t="str">
        <f>IF('2. Enter scores'!R188&lt;&gt;"",'2. Enter scores'!R188/'2. Enter scores'!R$17,"")</f>
        <v/>
      </c>
      <c r="N177" s="152" t="str">
        <f>IF('2. Enter scores'!S188&lt;&gt;"",'2. Enter scores'!S188/'2. Enter scores'!S$17,"")</f>
        <v/>
      </c>
      <c r="O177" s="152" t="str">
        <f>IF('2. Enter scores'!T188&lt;&gt;"",'2. Enter scores'!T188/'2. Enter scores'!T$17,"")</f>
        <v/>
      </c>
      <c r="P177" s="152" t="str">
        <f>IF('2. Enter scores'!U188&lt;&gt;"",'2. Enter scores'!U188/'2. Enter scores'!U$17,"")</f>
        <v/>
      </c>
      <c r="Q177" s="152" t="str">
        <f>IF('2. Enter scores'!V188&lt;&gt;"",'2. Enter scores'!V188/'2. Enter scores'!V$17,"")</f>
        <v/>
      </c>
      <c r="R177" s="152" t="str">
        <f>IF('2. Enter scores'!W188&lt;&gt;"",'2. Enter scores'!W188/'2. Enter scores'!W$17,"")</f>
        <v/>
      </c>
      <c r="S177" s="152" t="str">
        <f>IF('2. Enter scores'!X188&lt;&gt;"",'2. Enter scores'!X188/'2. Enter scores'!X$17,"")</f>
        <v/>
      </c>
      <c r="T177" s="152" t="str">
        <f>IF('2. Enter scores'!Y188&lt;&gt;"",'2. Enter scores'!Y188/'2. Enter scores'!Y$17,"")</f>
        <v/>
      </c>
      <c r="U177" s="152" t="str">
        <f>IF('2. Enter scores'!Z188&lt;&gt;"",'2. Enter scores'!Z188/'2. Enter scores'!Z$17,"")</f>
        <v/>
      </c>
      <c r="V177" s="152" t="str">
        <f>IF('2. Enter scores'!AA188&lt;&gt;"",'2. Enter scores'!AA188/'2. Enter scores'!AA$17,"")</f>
        <v/>
      </c>
      <c r="W177" s="152" t="str">
        <f>IF('2. Enter scores'!AB188&lt;&gt;"",'2. Enter scores'!AB188/'2. Enter scores'!AB$17,"")</f>
        <v/>
      </c>
      <c r="X177" s="152" t="str">
        <f>IF('2. Enter scores'!AC188&lt;&gt;"",'2. Enter scores'!AC188/'2. Enter scores'!AC$17,"")</f>
        <v/>
      </c>
      <c r="Y177" s="152" t="str">
        <f>IF('2. Enter scores'!AD188&lt;&gt;"",'2. Enter scores'!AD188/'2. Enter scores'!AD$17,"")</f>
        <v/>
      </c>
      <c r="Z177" s="152" t="str">
        <f>IF('2. Enter scores'!AE188&lt;&gt;"",'2. Enter scores'!AE188/'2. Enter scores'!AE$17,"")</f>
        <v/>
      </c>
      <c r="AA177" s="108">
        <v>1000</v>
      </c>
    </row>
    <row r="178" spans="1:27" x14ac:dyDescent="0.35">
      <c r="A178" s="151" t="s">
        <v>137</v>
      </c>
      <c r="B178" s="152" t="str">
        <f>IF('2. Enter scores'!G189&lt;&gt;"",'2. Enter scores'!G189/'2. Enter scores'!G$17,"")</f>
        <v/>
      </c>
      <c r="C178" s="152" t="str">
        <f>IF('2. Enter scores'!H189&lt;&gt;"",'2. Enter scores'!H189/'2. Enter scores'!H$17,"")</f>
        <v/>
      </c>
      <c r="D178" s="152" t="str">
        <f>IF('2. Enter scores'!I189&lt;&gt;"",'2. Enter scores'!I189/'2. Enter scores'!I$17,"")</f>
        <v/>
      </c>
      <c r="E178" s="152" t="str">
        <f>IF('2. Enter scores'!J189&lt;&gt;"",'2. Enter scores'!J189/'2. Enter scores'!J$17,"")</f>
        <v/>
      </c>
      <c r="F178" s="152" t="str">
        <f>IF('2. Enter scores'!K189&lt;&gt;"",'2. Enter scores'!K189/'2. Enter scores'!K$17,"")</f>
        <v/>
      </c>
      <c r="G178" s="152" t="str">
        <f>IF('2. Enter scores'!L189&lt;&gt;"",'2. Enter scores'!L189/'2. Enter scores'!L$17,"")</f>
        <v/>
      </c>
      <c r="H178" s="152" t="str">
        <f>IF('2. Enter scores'!M189&lt;&gt;"",'2. Enter scores'!M189/'2. Enter scores'!M$17,"")</f>
        <v/>
      </c>
      <c r="I178" s="152" t="str">
        <f>IF('2. Enter scores'!N189&lt;&gt;"",'2. Enter scores'!N189/'2. Enter scores'!N$17,"")</f>
        <v/>
      </c>
      <c r="J178" s="152" t="str">
        <f>IF('2. Enter scores'!O189&lt;&gt;"",'2. Enter scores'!O189/'2. Enter scores'!O$17,"")</f>
        <v/>
      </c>
      <c r="K178" s="152" t="str">
        <f>IF('2. Enter scores'!P189&lt;&gt;"",'2. Enter scores'!P189/'2. Enter scores'!P$17,"")</f>
        <v/>
      </c>
      <c r="L178" s="152" t="str">
        <f>IF('2. Enter scores'!Q189&lt;&gt;"",'2. Enter scores'!Q189/'2. Enter scores'!Q$17,"")</f>
        <v/>
      </c>
      <c r="M178" s="152" t="str">
        <f>IF('2. Enter scores'!R189&lt;&gt;"",'2. Enter scores'!R189/'2. Enter scores'!R$17,"")</f>
        <v/>
      </c>
      <c r="N178" s="152" t="str">
        <f>IF('2. Enter scores'!S189&lt;&gt;"",'2. Enter scores'!S189/'2. Enter scores'!S$17,"")</f>
        <v/>
      </c>
      <c r="O178" s="152" t="str">
        <f>IF('2. Enter scores'!T189&lt;&gt;"",'2. Enter scores'!T189/'2. Enter scores'!T$17,"")</f>
        <v/>
      </c>
      <c r="P178" s="152" t="str">
        <f>IF('2. Enter scores'!U189&lt;&gt;"",'2. Enter scores'!U189/'2. Enter scores'!U$17,"")</f>
        <v/>
      </c>
      <c r="Q178" s="152" t="str">
        <f>IF('2. Enter scores'!V189&lt;&gt;"",'2. Enter scores'!V189/'2. Enter scores'!V$17,"")</f>
        <v/>
      </c>
      <c r="R178" s="152" t="str">
        <f>IF('2. Enter scores'!W189&lt;&gt;"",'2. Enter scores'!W189/'2. Enter scores'!W$17,"")</f>
        <v/>
      </c>
      <c r="S178" s="152" t="str">
        <f>IF('2. Enter scores'!X189&lt;&gt;"",'2. Enter scores'!X189/'2. Enter scores'!X$17,"")</f>
        <v/>
      </c>
      <c r="T178" s="152" t="str">
        <f>IF('2. Enter scores'!Y189&lt;&gt;"",'2. Enter scores'!Y189/'2. Enter scores'!Y$17,"")</f>
        <v/>
      </c>
      <c r="U178" s="152" t="str">
        <f>IF('2. Enter scores'!Z189&lt;&gt;"",'2. Enter scores'!Z189/'2. Enter scores'!Z$17,"")</f>
        <v/>
      </c>
      <c r="V178" s="152" t="str">
        <f>IF('2. Enter scores'!AA189&lt;&gt;"",'2. Enter scores'!AA189/'2. Enter scores'!AA$17,"")</f>
        <v/>
      </c>
      <c r="W178" s="152" t="str">
        <f>IF('2. Enter scores'!AB189&lt;&gt;"",'2. Enter scores'!AB189/'2. Enter scores'!AB$17,"")</f>
        <v/>
      </c>
      <c r="X178" s="152" t="str">
        <f>IF('2. Enter scores'!AC189&lt;&gt;"",'2. Enter scores'!AC189/'2. Enter scores'!AC$17,"")</f>
        <v/>
      </c>
      <c r="Y178" s="152" t="str">
        <f>IF('2. Enter scores'!AD189&lt;&gt;"",'2. Enter scores'!AD189/'2. Enter scores'!AD$17,"")</f>
        <v/>
      </c>
      <c r="Z178" s="152" t="str">
        <f>IF('2. Enter scores'!AE189&lt;&gt;"",'2. Enter scores'!AE189/'2. Enter scores'!AE$17,"")</f>
        <v/>
      </c>
      <c r="AA178" s="108">
        <v>1000</v>
      </c>
    </row>
    <row r="179" spans="1:27" x14ac:dyDescent="0.35">
      <c r="A179" s="151" t="s">
        <v>137</v>
      </c>
      <c r="B179" s="152" t="str">
        <f>IF('2. Enter scores'!G190&lt;&gt;"",'2. Enter scores'!G190/'2. Enter scores'!G$17,"")</f>
        <v/>
      </c>
      <c r="C179" s="152" t="str">
        <f>IF('2. Enter scores'!H190&lt;&gt;"",'2. Enter scores'!H190/'2. Enter scores'!H$17,"")</f>
        <v/>
      </c>
      <c r="D179" s="152" t="str">
        <f>IF('2. Enter scores'!I190&lt;&gt;"",'2. Enter scores'!I190/'2. Enter scores'!I$17,"")</f>
        <v/>
      </c>
      <c r="E179" s="152" t="str">
        <f>IF('2. Enter scores'!J190&lt;&gt;"",'2. Enter scores'!J190/'2. Enter scores'!J$17,"")</f>
        <v/>
      </c>
      <c r="F179" s="152" t="str">
        <f>IF('2. Enter scores'!K190&lt;&gt;"",'2. Enter scores'!K190/'2. Enter scores'!K$17,"")</f>
        <v/>
      </c>
      <c r="G179" s="152" t="str">
        <f>IF('2. Enter scores'!L190&lt;&gt;"",'2. Enter scores'!L190/'2. Enter scores'!L$17,"")</f>
        <v/>
      </c>
      <c r="H179" s="152" t="str">
        <f>IF('2. Enter scores'!M190&lt;&gt;"",'2. Enter scores'!M190/'2. Enter scores'!M$17,"")</f>
        <v/>
      </c>
      <c r="I179" s="152" t="str">
        <f>IF('2. Enter scores'!N190&lt;&gt;"",'2. Enter scores'!N190/'2. Enter scores'!N$17,"")</f>
        <v/>
      </c>
      <c r="J179" s="152" t="str">
        <f>IF('2. Enter scores'!O190&lt;&gt;"",'2. Enter scores'!O190/'2. Enter scores'!O$17,"")</f>
        <v/>
      </c>
      <c r="K179" s="152" t="str">
        <f>IF('2. Enter scores'!P190&lt;&gt;"",'2. Enter scores'!P190/'2. Enter scores'!P$17,"")</f>
        <v/>
      </c>
      <c r="L179" s="152" t="str">
        <f>IF('2. Enter scores'!Q190&lt;&gt;"",'2. Enter scores'!Q190/'2. Enter scores'!Q$17,"")</f>
        <v/>
      </c>
      <c r="M179" s="152" t="str">
        <f>IF('2. Enter scores'!R190&lt;&gt;"",'2. Enter scores'!R190/'2. Enter scores'!R$17,"")</f>
        <v/>
      </c>
      <c r="N179" s="152" t="str">
        <f>IF('2. Enter scores'!S190&lt;&gt;"",'2. Enter scores'!S190/'2. Enter scores'!S$17,"")</f>
        <v/>
      </c>
      <c r="O179" s="152" t="str">
        <f>IF('2. Enter scores'!T190&lt;&gt;"",'2. Enter scores'!T190/'2. Enter scores'!T$17,"")</f>
        <v/>
      </c>
      <c r="P179" s="152" t="str">
        <f>IF('2. Enter scores'!U190&lt;&gt;"",'2. Enter scores'!U190/'2. Enter scores'!U$17,"")</f>
        <v/>
      </c>
      <c r="Q179" s="152" t="str">
        <f>IF('2. Enter scores'!V190&lt;&gt;"",'2. Enter scores'!V190/'2. Enter scores'!V$17,"")</f>
        <v/>
      </c>
      <c r="R179" s="152" t="str">
        <f>IF('2. Enter scores'!W190&lt;&gt;"",'2. Enter scores'!W190/'2. Enter scores'!W$17,"")</f>
        <v/>
      </c>
      <c r="S179" s="152" t="str">
        <f>IF('2. Enter scores'!X190&lt;&gt;"",'2. Enter scores'!X190/'2. Enter scores'!X$17,"")</f>
        <v/>
      </c>
      <c r="T179" s="152" t="str">
        <f>IF('2. Enter scores'!Y190&lt;&gt;"",'2. Enter scores'!Y190/'2. Enter scores'!Y$17,"")</f>
        <v/>
      </c>
      <c r="U179" s="152" t="str">
        <f>IF('2. Enter scores'!Z190&lt;&gt;"",'2. Enter scores'!Z190/'2. Enter scores'!Z$17,"")</f>
        <v/>
      </c>
      <c r="V179" s="152" t="str">
        <f>IF('2. Enter scores'!AA190&lt;&gt;"",'2. Enter scores'!AA190/'2. Enter scores'!AA$17,"")</f>
        <v/>
      </c>
      <c r="W179" s="152" t="str">
        <f>IF('2. Enter scores'!AB190&lt;&gt;"",'2. Enter scores'!AB190/'2. Enter scores'!AB$17,"")</f>
        <v/>
      </c>
      <c r="X179" s="152" t="str">
        <f>IF('2. Enter scores'!AC190&lt;&gt;"",'2. Enter scores'!AC190/'2. Enter scores'!AC$17,"")</f>
        <v/>
      </c>
      <c r="Y179" s="152" t="str">
        <f>IF('2. Enter scores'!AD190&lt;&gt;"",'2. Enter scores'!AD190/'2. Enter scores'!AD$17,"")</f>
        <v/>
      </c>
      <c r="Z179" s="152" t="str">
        <f>IF('2. Enter scores'!AE190&lt;&gt;"",'2. Enter scores'!AE190/'2. Enter scores'!AE$17,"")</f>
        <v/>
      </c>
      <c r="AA179" s="108">
        <v>1000</v>
      </c>
    </row>
    <row r="180" spans="1:27" x14ac:dyDescent="0.35">
      <c r="A180" s="151" t="s">
        <v>137</v>
      </c>
      <c r="B180" s="152" t="str">
        <f>IF('2. Enter scores'!G191&lt;&gt;"",'2. Enter scores'!G191/'2. Enter scores'!G$17,"")</f>
        <v/>
      </c>
      <c r="C180" s="152" t="str">
        <f>IF('2. Enter scores'!H191&lt;&gt;"",'2. Enter scores'!H191/'2. Enter scores'!H$17,"")</f>
        <v/>
      </c>
      <c r="D180" s="152" t="str">
        <f>IF('2. Enter scores'!I191&lt;&gt;"",'2. Enter scores'!I191/'2. Enter scores'!I$17,"")</f>
        <v/>
      </c>
      <c r="E180" s="152" t="str">
        <f>IF('2. Enter scores'!J191&lt;&gt;"",'2. Enter scores'!J191/'2. Enter scores'!J$17,"")</f>
        <v/>
      </c>
      <c r="F180" s="152" t="str">
        <f>IF('2. Enter scores'!K191&lt;&gt;"",'2. Enter scores'!K191/'2. Enter scores'!K$17,"")</f>
        <v/>
      </c>
      <c r="G180" s="152" t="str">
        <f>IF('2. Enter scores'!L191&lt;&gt;"",'2. Enter scores'!L191/'2. Enter scores'!L$17,"")</f>
        <v/>
      </c>
      <c r="H180" s="152" t="str">
        <f>IF('2. Enter scores'!M191&lt;&gt;"",'2. Enter scores'!M191/'2. Enter scores'!M$17,"")</f>
        <v/>
      </c>
      <c r="I180" s="152" t="str">
        <f>IF('2. Enter scores'!N191&lt;&gt;"",'2. Enter scores'!N191/'2. Enter scores'!N$17,"")</f>
        <v/>
      </c>
      <c r="J180" s="152" t="str">
        <f>IF('2. Enter scores'!O191&lt;&gt;"",'2. Enter scores'!O191/'2. Enter scores'!O$17,"")</f>
        <v/>
      </c>
      <c r="K180" s="152" t="str">
        <f>IF('2. Enter scores'!P191&lt;&gt;"",'2. Enter scores'!P191/'2. Enter scores'!P$17,"")</f>
        <v/>
      </c>
      <c r="L180" s="152" t="str">
        <f>IF('2. Enter scores'!Q191&lt;&gt;"",'2. Enter scores'!Q191/'2. Enter scores'!Q$17,"")</f>
        <v/>
      </c>
      <c r="M180" s="152" t="str">
        <f>IF('2. Enter scores'!R191&lt;&gt;"",'2. Enter scores'!R191/'2. Enter scores'!R$17,"")</f>
        <v/>
      </c>
      <c r="N180" s="152" t="str">
        <f>IF('2. Enter scores'!S191&lt;&gt;"",'2. Enter scores'!S191/'2. Enter scores'!S$17,"")</f>
        <v/>
      </c>
      <c r="O180" s="152" t="str">
        <f>IF('2. Enter scores'!T191&lt;&gt;"",'2. Enter scores'!T191/'2. Enter scores'!T$17,"")</f>
        <v/>
      </c>
      <c r="P180" s="152" t="str">
        <f>IF('2. Enter scores'!U191&lt;&gt;"",'2. Enter scores'!U191/'2. Enter scores'!U$17,"")</f>
        <v/>
      </c>
      <c r="Q180" s="152" t="str">
        <f>IF('2. Enter scores'!V191&lt;&gt;"",'2. Enter scores'!V191/'2. Enter scores'!V$17,"")</f>
        <v/>
      </c>
      <c r="R180" s="152" t="str">
        <f>IF('2. Enter scores'!W191&lt;&gt;"",'2. Enter scores'!W191/'2. Enter scores'!W$17,"")</f>
        <v/>
      </c>
      <c r="S180" s="152" t="str">
        <f>IF('2. Enter scores'!X191&lt;&gt;"",'2. Enter scores'!X191/'2. Enter scores'!X$17,"")</f>
        <v/>
      </c>
      <c r="T180" s="152" t="str">
        <f>IF('2. Enter scores'!Y191&lt;&gt;"",'2. Enter scores'!Y191/'2. Enter scores'!Y$17,"")</f>
        <v/>
      </c>
      <c r="U180" s="152" t="str">
        <f>IF('2. Enter scores'!Z191&lt;&gt;"",'2. Enter scores'!Z191/'2. Enter scores'!Z$17,"")</f>
        <v/>
      </c>
      <c r="V180" s="152" t="str">
        <f>IF('2. Enter scores'!AA191&lt;&gt;"",'2. Enter scores'!AA191/'2. Enter scores'!AA$17,"")</f>
        <v/>
      </c>
      <c r="W180" s="152" t="str">
        <f>IF('2. Enter scores'!AB191&lt;&gt;"",'2. Enter scores'!AB191/'2. Enter scores'!AB$17,"")</f>
        <v/>
      </c>
      <c r="X180" s="152" t="str">
        <f>IF('2. Enter scores'!AC191&lt;&gt;"",'2. Enter scores'!AC191/'2. Enter scores'!AC$17,"")</f>
        <v/>
      </c>
      <c r="Y180" s="152" t="str">
        <f>IF('2. Enter scores'!AD191&lt;&gt;"",'2. Enter scores'!AD191/'2. Enter scores'!AD$17,"")</f>
        <v/>
      </c>
      <c r="Z180" s="152" t="str">
        <f>IF('2. Enter scores'!AE191&lt;&gt;"",'2. Enter scores'!AE191/'2. Enter scores'!AE$17,"")</f>
        <v/>
      </c>
      <c r="AA180" s="108">
        <v>1000</v>
      </c>
    </row>
    <row r="181" spans="1:27" x14ac:dyDescent="0.35">
      <c r="A181" s="151" t="s">
        <v>137</v>
      </c>
      <c r="B181" s="152" t="str">
        <f>IF('2. Enter scores'!G192&lt;&gt;"",'2. Enter scores'!G192/'2. Enter scores'!G$17,"")</f>
        <v/>
      </c>
      <c r="C181" s="152" t="str">
        <f>IF('2. Enter scores'!H192&lt;&gt;"",'2. Enter scores'!H192/'2. Enter scores'!H$17,"")</f>
        <v/>
      </c>
      <c r="D181" s="152" t="str">
        <f>IF('2. Enter scores'!I192&lt;&gt;"",'2. Enter scores'!I192/'2. Enter scores'!I$17,"")</f>
        <v/>
      </c>
      <c r="E181" s="152" t="str">
        <f>IF('2. Enter scores'!J192&lt;&gt;"",'2. Enter scores'!J192/'2. Enter scores'!J$17,"")</f>
        <v/>
      </c>
      <c r="F181" s="152" t="str">
        <f>IF('2. Enter scores'!K192&lt;&gt;"",'2. Enter scores'!K192/'2. Enter scores'!K$17,"")</f>
        <v/>
      </c>
      <c r="G181" s="152" t="str">
        <f>IF('2. Enter scores'!L192&lt;&gt;"",'2. Enter scores'!L192/'2. Enter scores'!L$17,"")</f>
        <v/>
      </c>
      <c r="H181" s="152" t="str">
        <f>IF('2. Enter scores'!M192&lt;&gt;"",'2. Enter scores'!M192/'2. Enter scores'!M$17,"")</f>
        <v/>
      </c>
      <c r="I181" s="152" t="str">
        <f>IF('2. Enter scores'!N192&lt;&gt;"",'2. Enter scores'!N192/'2. Enter scores'!N$17,"")</f>
        <v/>
      </c>
      <c r="J181" s="152" t="str">
        <f>IF('2. Enter scores'!O192&lt;&gt;"",'2. Enter scores'!O192/'2. Enter scores'!O$17,"")</f>
        <v/>
      </c>
      <c r="K181" s="152" t="str">
        <f>IF('2. Enter scores'!P192&lt;&gt;"",'2. Enter scores'!P192/'2. Enter scores'!P$17,"")</f>
        <v/>
      </c>
      <c r="L181" s="152" t="str">
        <f>IF('2. Enter scores'!Q192&lt;&gt;"",'2. Enter scores'!Q192/'2. Enter scores'!Q$17,"")</f>
        <v/>
      </c>
      <c r="M181" s="152" t="str">
        <f>IF('2. Enter scores'!R192&lt;&gt;"",'2. Enter scores'!R192/'2. Enter scores'!R$17,"")</f>
        <v/>
      </c>
      <c r="N181" s="152" t="str">
        <f>IF('2. Enter scores'!S192&lt;&gt;"",'2. Enter scores'!S192/'2. Enter scores'!S$17,"")</f>
        <v/>
      </c>
      <c r="O181" s="152" t="str">
        <f>IF('2. Enter scores'!T192&lt;&gt;"",'2. Enter scores'!T192/'2. Enter scores'!T$17,"")</f>
        <v/>
      </c>
      <c r="P181" s="152" t="str">
        <f>IF('2. Enter scores'!U192&lt;&gt;"",'2. Enter scores'!U192/'2. Enter scores'!U$17,"")</f>
        <v/>
      </c>
      <c r="Q181" s="152" t="str">
        <f>IF('2. Enter scores'!V192&lt;&gt;"",'2. Enter scores'!V192/'2. Enter scores'!V$17,"")</f>
        <v/>
      </c>
      <c r="R181" s="152" t="str">
        <f>IF('2. Enter scores'!W192&lt;&gt;"",'2. Enter scores'!W192/'2. Enter scores'!W$17,"")</f>
        <v/>
      </c>
      <c r="S181" s="152" t="str">
        <f>IF('2. Enter scores'!X192&lt;&gt;"",'2. Enter scores'!X192/'2. Enter scores'!X$17,"")</f>
        <v/>
      </c>
      <c r="T181" s="152" t="str">
        <f>IF('2. Enter scores'!Y192&lt;&gt;"",'2. Enter scores'!Y192/'2. Enter scores'!Y$17,"")</f>
        <v/>
      </c>
      <c r="U181" s="152" t="str">
        <f>IF('2. Enter scores'!Z192&lt;&gt;"",'2. Enter scores'!Z192/'2. Enter scores'!Z$17,"")</f>
        <v/>
      </c>
      <c r="V181" s="152" t="str">
        <f>IF('2. Enter scores'!AA192&lt;&gt;"",'2. Enter scores'!AA192/'2. Enter scores'!AA$17,"")</f>
        <v/>
      </c>
      <c r="W181" s="152" t="str">
        <f>IF('2. Enter scores'!AB192&lt;&gt;"",'2. Enter scores'!AB192/'2. Enter scores'!AB$17,"")</f>
        <v/>
      </c>
      <c r="X181" s="152" t="str">
        <f>IF('2. Enter scores'!AC192&lt;&gt;"",'2. Enter scores'!AC192/'2. Enter scores'!AC$17,"")</f>
        <v/>
      </c>
      <c r="Y181" s="152" t="str">
        <f>IF('2. Enter scores'!AD192&lt;&gt;"",'2. Enter scores'!AD192/'2. Enter scores'!AD$17,"")</f>
        <v/>
      </c>
      <c r="Z181" s="152" t="str">
        <f>IF('2. Enter scores'!AE192&lt;&gt;"",'2. Enter scores'!AE192/'2. Enter scores'!AE$17,"")</f>
        <v/>
      </c>
      <c r="AA181" s="108">
        <v>1000</v>
      </c>
    </row>
    <row r="182" spans="1:27" x14ac:dyDescent="0.35">
      <c r="A182" s="151" t="s">
        <v>137</v>
      </c>
      <c r="B182" s="152" t="str">
        <f>IF('2. Enter scores'!G193&lt;&gt;"",'2. Enter scores'!G193/'2. Enter scores'!G$17,"")</f>
        <v/>
      </c>
      <c r="C182" s="152" t="str">
        <f>IF('2. Enter scores'!H193&lt;&gt;"",'2. Enter scores'!H193/'2. Enter scores'!H$17,"")</f>
        <v/>
      </c>
      <c r="D182" s="152" t="str">
        <f>IF('2. Enter scores'!I193&lt;&gt;"",'2. Enter scores'!I193/'2. Enter scores'!I$17,"")</f>
        <v/>
      </c>
      <c r="E182" s="152" t="str">
        <f>IF('2. Enter scores'!J193&lt;&gt;"",'2. Enter scores'!J193/'2. Enter scores'!J$17,"")</f>
        <v/>
      </c>
      <c r="F182" s="152" t="str">
        <f>IF('2. Enter scores'!K193&lt;&gt;"",'2. Enter scores'!K193/'2. Enter scores'!K$17,"")</f>
        <v/>
      </c>
      <c r="G182" s="152" t="str">
        <f>IF('2. Enter scores'!L193&lt;&gt;"",'2. Enter scores'!L193/'2. Enter scores'!L$17,"")</f>
        <v/>
      </c>
      <c r="H182" s="152" t="str">
        <f>IF('2. Enter scores'!M193&lt;&gt;"",'2. Enter scores'!M193/'2. Enter scores'!M$17,"")</f>
        <v/>
      </c>
      <c r="I182" s="152" t="str">
        <f>IF('2. Enter scores'!N193&lt;&gt;"",'2. Enter scores'!N193/'2. Enter scores'!N$17,"")</f>
        <v/>
      </c>
      <c r="J182" s="152" t="str">
        <f>IF('2. Enter scores'!O193&lt;&gt;"",'2. Enter scores'!O193/'2. Enter scores'!O$17,"")</f>
        <v/>
      </c>
      <c r="K182" s="152" t="str">
        <f>IF('2. Enter scores'!P193&lt;&gt;"",'2. Enter scores'!P193/'2. Enter scores'!P$17,"")</f>
        <v/>
      </c>
      <c r="L182" s="152" t="str">
        <f>IF('2. Enter scores'!Q193&lt;&gt;"",'2. Enter scores'!Q193/'2. Enter scores'!Q$17,"")</f>
        <v/>
      </c>
      <c r="M182" s="152" t="str">
        <f>IF('2. Enter scores'!R193&lt;&gt;"",'2. Enter scores'!R193/'2. Enter scores'!R$17,"")</f>
        <v/>
      </c>
      <c r="N182" s="152" t="str">
        <f>IF('2. Enter scores'!S193&lt;&gt;"",'2. Enter scores'!S193/'2. Enter scores'!S$17,"")</f>
        <v/>
      </c>
      <c r="O182" s="152" t="str">
        <f>IF('2. Enter scores'!T193&lt;&gt;"",'2. Enter scores'!T193/'2. Enter scores'!T$17,"")</f>
        <v/>
      </c>
      <c r="P182" s="152" t="str">
        <f>IF('2. Enter scores'!U193&lt;&gt;"",'2. Enter scores'!U193/'2. Enter scores'!U$17,"")</f>
        <v/>
      </c>
      <c r="Q182" s="152" t="str">
        <f>IF('2. Enter scores'!V193&lt;&gt;"",'2. Enter scores'!V193/'2. Enter scores'!V$17,"")</f>
        <v/>
      </c>
      <c r="R182" s="152" t="str">
        <f>IF('2. Enter scores'!W193&lt;&gt;"",'2. Enter scores'!W193/'2. Enter scores'!W$17,"")</f>
        <v/>
      </c>
      <c r="S182" s="152" t="str">
        <f>IF('2. Enter scores'!X193&lt;&gt;"",'2. Enter scores'!X193/'2. Enter scores'!X$17,"")</f>
        <v/>
      </c>
      <c r="T182" s="152" t="str">
        <f>IF('2. Enter scores'!Y193&lt;&gt;"",'2. Enter scores'!Y193/'2. Enter scores'!Y$17,"")</f>
        <v/>
      </c>
      <c r="U182" s="152" t="str">
        <f>IF('2. Enter scores'!Z193&lt;&gt;"",'2. Enter scores'!Z193/'2. Enter scores'!Z$17,"")</f>
        <v/>
      </c>
      <c r="V182" s="152" t="str">
        <f>IF('2. Enter scores'!AA193&lt;&gt;"",'2. Enter scores'!AA193/'2. Enter scores'!AA$17,"")</f>
        <v/>
      </c>
      <c r="W182" s="152" t="str">
        <f>IF('2. Enter scores'!AB193&lt;&gt;"",'2. Enter scores'!AB193/'2. Enter scores'!AB$17,"")</f>
        <v/>
      </c>
      <c r="X182" s="152" t="str">
        <f>IF('2. Enter scores'!AC193&lt;&gt;"",'2. Enter scores'!AC193/'2. Enter scores'!AC$17,"")</f>
        <v/>
      </c>
      <c r="Y182" s="152" t="str">
        <f>IF('2. Enter scores'!AD193&lt;&gt;"",'2. Enter scores'!AD193/'2. Enter scores'!AD$17,"")</f>
        <v/>
      </c>
      <c r="Z182" s="152" t="str">
        <f>IF('2. Enter scores'!AE193&lt;&gt;"",'2. Enter scores'!AE193/'2. Enter scores'!AE$17,"")</f>
        <v/>
      </c>
      <c r="AA182" s="108">
        <v>1000</v>
      </c>
    </row>
    <row r="183" spans="1:27" x14ac:dyDescent="0.35">
      <c r="A183" s="151" t="s">
        <v>137</v>
      </c>
      <c r="B183" s="152" t="str">
        <f>IF('2. Enter scores'!G194&lt;&gt;"",'2. Enter scores'!G194/'2. Enter scores'!G$17,"")</f>
        <v/>
      </c>
      <c r="C183" s="152" t="str">
        <f>IF('2. Enter scores'!H194&lt;&gt;"",'2. Enter scores'!H194/'2. Enter scores'!H$17,"")</f>
        <v/>
      </c>
      <c r="D183" s="152" t="str">
        <f>IF('2. Enter scores'!I194&lt;&gt;"",'2. Enter scores'!I194/'2. Enter scores'!I$17,"")</f>
        <v/>
      </c>
      <c r="E183" s="152" t="str">
        <f>IF('2. Enter scores'!J194&lt;&gt;"",'2. Enter scores'!J194/'2. Enter scores'!J$17,"")</f>
        <v/>
      </c>
      <c r="F183" s="152" t="str">
        <f>IF('2. Enter scores'!K194&lt;&gt;"",'2. Enter scores'!K194/'2. Enter scores'!K$17,"")</f>
        <v/>
      </c>
      <c r="G183" s="152" t="str">
        <f>IF('2. Enter scores'!L194&lt;&gt;"",'2. Enter scores'!L194/'2. Enter scores'!L$17,"")</f>
        <v/>
      </c>
      <c r="H183" s="152" t="str">
        <f>IF('2. Enter scores'!M194&lt;&gt;"",'2. Enter scores'!M194/'2. Enter scores'!M$17,"")</f>
        <v/>
      </c>
      <c r="I183" s="152" t="str">
        <f>IF('2. Enter scores'!N194&lt;&gt;"",'2. Enter scores'!N194/'2. Enter scores'!N$17,"")</f>
        <v/>
      </c>
      <c r="J183" s="152" t="str">
        <f>IF('2. Enter scores'!O194&lt;&gt;"",'2. Enter scores'!O194/'2. Enter scores'!O$17,"")</f>
        <v/>
      </c>
      <c r="K183" s="152" t="str">
        <f>IF('2. Enter scores'!P194&lt;&gt;"",'2. Enter scores'!P194/'2. Enter scores'!P$17,"")</f>
        <v/>
      </c>
      <c r="L183" s="152" t="str">
        <f>IF('2. Enter scores'!Q194&lt;&gt;"",'2. Enter scores'!Q194/'2. Enter scores'!Q$17,"")</f>
        <v/>
      </c>
      <c r="M183" s="152" t="str">
        <f>IF('2. Enter scores'!R194&lt;&gt;"",'2. Enter scores'!R194/'2. Enter scores'!R$17,"")</f>
        <v/>
      </c>
      <c r="N183" s="152" t="str">
        <f>IF('2. Enter scores'!S194&lt;&gt;"",'2. Enter scores'!S194/'2. Enter scores'!S$17,"")</f>
        <v/>
      </c>
      <c r="O183" s="152" t="str">
        <f>IF('2. Enter scores'!T194&lt;&gt;"",'2. Enter scores'!T194/'2. Enter scores'!T$17,"")</f>
        <v/>
      </c>
      <c r="P183" s="152" t="str">
        <f>IF('2. Enter scores'!U194&lt;&gt;"",'2. Enter scores'!U194/'2. Enter scores'!U$17,"")</f>
        <v/>
      </c>
      <c r="Q183" s="152" t="str">
        <f>IF('2. Enter scores'!V194&lt;&gt;"",'2. Enter scores'!V194/'2. Enter scores'!V$17,"")</f>
        <v/>
      </c>
      <c r="R183" s="152" t="str">
        <f>IF('2. Enter scores'!W194&lt;&gt;"",'2. Enter scores'!W194/'2. Enter scores'!W$17,"")</f>
        <v/>
      </c>
      <c r="S183" s="152" t="str">
        <f>IF('2. Enter scores'!X194&lt;&gt;"",'2. Enter scores'!X194/'2. Enter scores'!X$17,"")</f>
        <v/>
      </c>
      <c r="T183" s="152" t="str">
        <f>IF('2. Enter scores'!Y194&lt;&gt;"",'2. Enter scores'!Y194/'2. Enter scores'!Y$17,"")</f>
        <v/>
      </c>
      <c r="U183" s="152" t="str">
        <f>IF('2. Enter scores'!Z194&lt;&gt;"",'2. Enter scores'!Z194/'2. Enter scores'!Z$17,"")</f>
        <v/>
      </c>
      <c r="V183" s="152" t="str">
        <f>IF('2. Enter scores'!AA194&lt;&gt;"",'2. Enter scores'!AA194/'2. Enter scores'!AA$17,"")</f>
        <v/>
      </c>
      <c r="W183" s="152" t="str">
        <f>IF('2. Enter scores'!AB194&lt;&gt;"",'2. Enter scores'!AB194/'2. Enter scores'!AB$17,"")</f>
        <v/>
      </c>
      <c r="X183" s="152" t="str">
        <f>IF('2. Enter scores'!AC194&lt;&gt;"",'2. Enter scores'!AC194/'2. Enter scores'!AC$17,"")</f>
        <v/>
      </c>
      <c r="Y183" s="152" t="str">
        <f>IF('2. Enter scores'!AD194&lt;&gt;"",'2. Enter scores'!AD194/'2. Enter scores'!AD$17,"")</f>
        <v/>
      </c>
      <c r="Z183" s="152" t="str">
        <f>IF('2. Enter scores'!AE194&lt;&gt;"",'2. Enter scores'!AE194/'2. Enter scores'!AE$17,"")</f>
        <v/>
      </c>
      <c r="AA183" s="108">
        <v>1000</v>
      </c>
    </row>
    <row r="184" spans="1:27" x14ac:dyDescent="0.35">
      <c r="A184" s="151" t="s">
        <v>137</v>
      </c>
      <c r="B184" s="152" t="str">
        <f>IF('2. Enter scores'!G195&lt;&gt;"",'2. Enter scores'!G195/'2. Enter scores'!G$17,"")</f>
        <v/>
      </c>
      <c r="C184" s="152" t="str">
        <f>IF('2. Enter scores'!H195&lt;&gt;"",'2. Enter scores'!H195/'2. Enter scores'!H$17,"")</f>
        <v/>
      </c>
      <c r="D184" s="152" t="str">
        <f>IF('2. Enter scores'!I195&lt;&gt;"",'2. Enter scores'!I195/'2. Enter scores'!I$17,"")</f>
        <v/>
      </c>
      <c r="E184" s="152" t="str">
        <f>IF('2. Enter scores'!J195&lt;&gt;"",'2. Enter scores'!J195/'2. Enter scores'!J$17,"")</f>
        <v/>
      </c>
      <c r="F184" s="152" t="str">
        <f>IF('2. Enter scores'!K195&lt;&gt;"",'2. Enter scores'!K195/'2. Enter scores'!K$17,"")</f>
        <v/>
      </c>
      <c r="G184" s="152" t="str">
        <f>IF('2. Enter scores'!L195&lt;&gt;"",'2. Enter scores'!L195/'2. Enter scores'!L$17,"")</f>
        <v/>
      </c>
      <c r="H184" s="152" t="str">
        <f>IF('2. Enter scores'!M195&lt;&gt;"",'2. Enter scores'!M195/'2. Enter scores'!M$17,"")</f>
        <v/>
      </c>
      <c r="I184" s="152" t="str">
        <f>IF('2. Enter scores'!N195&lt;&gt;"",'2. Enter scores'!N195/'2. Enter scores'!N$17,"")</f>
        <v/>
      </c>
      <c r="J184" s="152" t="str">
        <f>IF('2. Enter scores'!O195&lt;&gt;"",'2. Enter scores'!O195/'2. Enter scores'!O$17,"")</f>
        <v/>
      </c>
      <c r="K184" s="152" t="str">
        <f>IF('2. Enter scores'!P195&lt;&gt;"",'2. Enter scores'!P195/'2. Enter scores'!P$17,"")</f>
        <v/>
      </c>
      <c r="L184" s="152" t="str">
        <f>IF('2. Enter scores'!Q195&lt;&gt;"",'2. Enter scores'!Q195/'2. Enter scores'!Q$17,"")</f>
        <v/>
      </c>
      <c r="M184" s="152" t="str">
        <f>IF('2. Enter scores'!R195&lt;&gt;"",'2. Enter scores'!R195/'2. Enter scores'!R$17,"")</f>
        <v/>
      </c>
      <c r="N184" s="152" t="str">
        <f>IF('2. Enter scores'!S195&lt;&gt;"",'2. Enter scores'!S195/'2. Enter scores'!S$17,"")</f>
        <v/>
      </c>
      <c r="O184" s="152" t="str">
        <f>IF('2. Enter scores'!T195&lt;&gt;"",'2. Enter scores'!T195/'2. Enter scores'!T$17,"")</f>
        <v/>
      </c>
      <c r="P184" s="152" t="str">
        <f>IF('2. Enter scores'!U195&lt;&gt;"",'2. Enter scores'!U195/'2. Enter scores'!U$17,"")</f>
        <v/>
      </c>
      <c r="Q184" s="152" t="str">
        <f>IF('2. Enter scores'!V195&lt;&gt;"",'2. Enter scores'!V195/'2. Enter scores'!V$17,"")</f>
        <v/>
      </c>
      <c r="R184" s="152" t="str">
        <f>IF('2. Enter scores'!W195&lt;&gt;"",'2. Enter scores'!W195/'2. Enter scores'!W$17,"")</f>
        <v/>
      </c>
      <c r="S184" s="152" t="str">
        <f>IF('2. Enter scores'!X195&lt;&gt;"",'2. Enter scores'!X195/'2. Enter scores'!X$17,"")</f>
        <v/>
      </c>
      <c r="T184" s="152" t="str">
        <f>IF('2. Enter scores'!Y195&lt;&gt;"",'2. Enter scores'!Y195/'2. Enter scores'!Y$17,"")</f>
        <v/>
      </c>
      <c r="U184" s="152" t="str">
        <f>IF('2. Enter scores'!Z195&lt;&gt;"",'2. Enter scores'!Z195/'2. Enter scores'!Z$17,"")</f>
        <v/>
      </c>
      <c r="V184" s="152" t="str">
        <f>IF('2. Enter scores'!AA195&lt;&gt;"",'2. Enter scores'!AA195/'2. Enter scores'!AA$17,"")</f>
        <v/>
      </c>
      <c r="W184" s="152" t="str">
        <f>IF('2. Enter scores'!AB195&lt;&gt;"",'2. Enter scores'!AB195/'2. Enter scores'!AB$17,"")</f>
        <v/>
      </c>
      <c r="X184" s="152" t="str">
        <f>IF('2. Enter scores'!AC195&lt;&gt;"",'2. Enter scores'!AC195/'2. Enter scores'!AC$17,"")</f>
        <v/>
      </c>
      <c r="Y184" s="152" t="str">
        <f>IF('2. Enter scores'!AD195&lt;&gt;"",'2. Enter scores'!AD195/'2. Enter scores'!AD$17,"")</f>
        <v/>
      </c>
      <c r="Z184" s="152" t="str">
        <f>IF('2. Enter scores'!AE195&lt;&gt;"",'2. Enter scores'!AE195/'2. Enter scores'!AE$17,"")</f>
        <v/>
      </c>
      <c r="AA184" s="108">
        <v>1000</v>
      </c>
    </row>
    <row r="185" spans="1:27" x14ac:dyDescent="0.35">
      <c r="A185" s="151" t="s">
        <v>137</v>
      </c>
      <c r="B185" s="152" t="str">
        <f>IF('2. Enter scores'!G196&lt;&gt;"",'2. Enter scores'!G196/'2. Enter scores'!G$17,"")</f>
        <v/>
      </c>
      <c r="C185" s="152" t="str">
        <f>IF('2. Enter scores'!H196&lt;&gt;"",'2. Enter scores'!H196/'2. Enter scores'!H$17,"")</f>
        <v/>
      </c>
      <c r="D185" s="152" t="str">
        <f>IF('2. Enter scores'!I196&lt;&gt;"",'2. Enter scores'!I196/'2. Enter scores'!I$17,"")</f>
        <v/>
      </c>
      <c r="E185" s="152" t="str">
        <f>IF('2. Enter scores'!J196&lt;&gt;"",'2. Enter scores'!J196/'2. Enter scores'!J$17,"")</f>
        <v/>
      </c>
      <c r="F185" s="152" t="str">
        <f>IF('2. Enter scores'!K196&lt;&gt;"",'2. Enter scores'!K196/'2. Enter scores'!K$17,"")</f>
        <v/>
      </c>
      <c r="G185" s="152" t="str">
        <f>IF('2. Enter scores'!L196&lt;&gt;"",'2. Enter scores'!L196/'2. Enter scores'!L$17,"")</f>
        <v/>
      </c>
      <c r="H185" s="152" t="str">
        <f>IF('2. Enter scores'!M196&lt;&gt;"",'2. Enter scores'!M196/'2. Enter scores'!M$17,"")</f>
        <v/>
      </c>
      <c r="I185" s="152" t="str">
        <f>IF('2. Enter scores'!N196&lt;&gt;"",'2. Enter scores'!N196/'2. Enter scores'!N$17,"")</f>
        <v/>
      </c>
      <c r="J185" s="152" t="str">
        <f>IF('2. Enter scores'!O196&lt;&gt;"",'2. Enter scores'!O196/'2. Enter scores'!O$17,"")</f>
        <v/>
      </c>
      <c r="K185" s="152" t="str">
        <f>IF('2. Enter scores'!P196&lt;&gt;"",'2. Enter scores'!P196/'2. Enter scores'!P$17,"")</f>
        <v/>
      </c>
      <c r="L185" s="152" t="str">
        <f>IF('2. Enter scores'!Q196&lt;&gt;"",'2. Enter scores'!Q196/'2. Enter scores'!Q$17,"")</f>
        <v/>
      </c>
      <c r="M185" s="152" t="str">
        <f>IF('2. Enter scores'!R196&lt;&gt;"",'2. Enter scores'!R196/'2. Enter scores'!R$17,"")</f>
        <v/>
      </c>
      <c r="N185" s="152" t="str">
        <f>IF('2. Enter scores'!S196&lt;&gt;"",'2. Enter scores'!S196/'2. Enter scores'!S$17,"")</f>
        <v/>
      </c>
      <c r="O185" s="152" t="str">
        <f>IF('2. Enter scores'!T196&lt;&gt;"",'2. Enter scores'!T196/'2. Enter scores'!T$17,"")</f>
        <v/>
      </c>
      <c r="P185" s="152" t="str">
        <f>IF('2. Enter scores'!U196&lt;&gt;"",'2. Enter scores'!U196/'2. Enter scores'!U$17,"")</f>
        <v/>
      </c>
      <c r="Q185" s="152" t="str">
        <f>IF('2. Enter scores'!V196&lt;&gt;"",'2. Enter scores'!V196/'2. Enter scores'!V$17,"")</f>
        <v/>
      </c>
      <c r="R185" s="152" t="str">
        <f>IF('2. Enter scores'!W196&lt;&gt;"",'2. Enter scores'!W196/'2. Enter scores'!W$17,"")</f>
        <v/>
      </c>
      <c r="S185" s="152" t="str">
        <f>IF('2. Enter scores'!X196&lt;&gt;"",'2. Enter scores'!X196/'2. Enter scores'!X$17,"")</f>
        <v/>
      </c>
      <c r="T185" s="152" t="str">
        <f>IF('2. Enter scores'!Y196&lt;&gt;"",'2. Enter scores'!Y196/'2. Enter scores'!Y$17,"")</f>
        <v/>
      </c>
      <c r="U185" s="152" t="str">
        <f>IF('2. Enter scores'!Z196&lt;&gt;"",'2. Enter scores'!Z196/'2. Enter scores'!Z$17,"")</f>
        <v/>
      </c>
      <c r="V185" s="152" t="str">
        <f>IF('2. Enter scores'!AA196&lt;&gt;"",'2. Enter scores'!AA196/'2. Enter scores'!AA$17,"")</f>
        <v/>
      </c>
      <c r="W185" s="152" t="str">
        <f>IF('2. Enter scores'!AB196&lt;&gt;"",'2. Enter scores'!AB196/'2. Enter scores'!AB$17,"")</f>
        <v/>
      </c>
      <c r="X185" s="152" t="str">
        <f>IF('2. Enter scores'!AC196&lt;&gt;"",'2. Enter scores'!AC196/'2. Enter scores'!AC$17,"")</f>
        <v/>
      </c>
      <c r="Y185" s="152" t="str">
        <f>IF('2. Enter scores'!AD196&lt;&gt;"",'2. Enter scores'!AD196/'2. Enter scores'!AD$17,"")</f>
        <v/>
      </c>
      <c r="Z185" s="152" t="str">
        <f>IF('2. Enter scores'!AE196&lt;&gt;"",'2. Enter scores'!AE196/'2. Enter scores'!AE$17,"")</f>
        <v/>
      </c>
      <c r="AA185" s="108">
        <v>1000</v>
      </c>
    </row>
    <row r="186" spans="1:27" x14ac:dyDescent="0.35">
      <c r="A186" s="151" t="s">
        <v>137</v>
      </c>
      <c r="B186" s="152" t="str">
        <f>IF('2. Enter scores'!G197&lt;&gt;"",'2. Enter scores'!G197/'2. Enter scores'!G$17,"")</f>
        <v/>
      </c>
      <c r="C186" s="152" t="str">
        <f>IF('2. Enter scores'!H197&lt;&gt;"",'2. Enter scores'!H197/'2. Enter scores'!H$17,"")</f>
        <v/>
      </c>
      <c r="D186" s="152" t="str">
        <f>IF('2. Enter scores'!I197&lt;&gt;"",'2. Enter scores'!I197/'2. Enter scores'!I$17,"")</f>
        <v/>
      </c>
      <c r="E186" s="152" t="str">
        <f>IF('2. Enter scores'!J197&lt;&gt;"",'2. Enter scores'!J197/'2. Enter scores'!J$17,"")</f>
        <v/>
      </c>
      <c r="F186" s="152" t="str">
        <f>IF('2. Enter scores'!K197&lt;&gt;"",'2. Enter scores'!K197/'2. Enter scores'!K$17,"")</f>
        <v/>
      </c>
      <c r="G186" s="152" t="str">
        <f>IF('2. Enter scores'!L197&lt;&gt;"",'2. Enter scores'!L197/'2. Enter scores'!L$17,"")</f>
        <v/>
      </c>
      <c r="H186" s="152" t="str">
        <f>IF('2. Enter scores'!M197&lt;&gt;"",'2. Enter scores'!M197/'2. Enter scores'!M$17,"")</f>
        <v/>
      </c>
      <c r="I186" s="152" t="str">
        <f>IF('2. Enter scores'!N197&lt;&gt;"",'2. Enter scores'!N197/'2. Enter scores'!N$17,"")</f>
        <v/>
      </c>
      <c r="J186" s="152" t="str">
        <f>IF('2. Enter scores'!O197&lt;&gt;"",'2. Enter scores'!O197/'2. Enter scores'!O$17,"")</f>
        <v/>
      </c>
      <c r="K186" s="152" t="str">
        <f>IF('2. Enter scores'!P197&lt;&gt;"",'2. Enter scores'!P197/'2. Enter scores'!P$17,"")</f>
        <v/>
      </c>
      <c r="L186" s="152" t="str">
        <f>IF('2. Enter scores'!Q197&lt;&gt;"",'2. Enter scores'!Q197/'2. Enter scores'!Q$17,"")</f>
        <v/>
      </c>
      <c r="M186" s="152" t="str">
        <f>IF('2. Enter scores'!R197&lt;&gt;"",'2. Enter scores'!R197/'2. Enter scores'!R$17,"")</f>
        <v/>
      </c>
      <c r="N186" s="152" t="str">
        <f>IF('2. Enter scores'!S197&lt;&gt;"",'2. Enter scores'!S197/'2. Enter scores'!S$17,"")</f>
        <v/>
      </c>
      <c r="O186" s="152" t="str">
        <f>IF('2. Enter scores'!T197&lt;&gt;"",'2. Enter scores'!T197/'2. Enter scores'!T$17,"")</f>
        <v/>
      </c>
      <c r="P186" s="152" t="str">
        <f>IF('2. Enter scores'!U197&lt;&gt;"",'2. Enter scores'!U197/'2. Enter scores'!U$17,"")</f>
        <v/>
      </c>
      <c r="Q186" s="152" t="str">
        <f>IF('2. Enter scores'!V197&lt;&gt;"",'2. Enter scores'!V197/'2. Enter scores'!V$17,"")</f>
        <v/>
      </c>
      <c r="R186" s="152" t="str">
        <f>IF('2. Enter scores'!W197&lt;&gt;"",'2. Enter scores'!W197/'2. Enter scores'!W$17,"")</f>
        <v/>
      </c>
      <c r="S186" s="152" t="str">
        <f>IF('2. Enter scores'!X197&lt;&gt;"",'2. Enter scores'!X197/'2. Enter scores'!X$17,"")</f>
        <v/>
      </c>
      <c r="T186" s="152" t="str">
        <f>IF('2. Enter scores'!Y197&lt;&gt;"",'2. Enter scores'!Y197/'2. Enter scores'!Y$17,"")</f>
        <v/>
      </c>
      <c r="U186" s="152" t="str">
        <f>IF('2. Enter scores'!Z197&lt;&gt;"",'2. Enter scores'!Z197/'2. Enter scores'!Z$17,"")</f>
        <v/>
      </c>
      <c r="V186" s="152" t="str">
        <f>IF('2. Enter scores'!AA197&lt;&gt;"",'2. Enter scores'!AA197/'2. Enter scores'!AA$17,"")</f>
        <v/>
      </c>
      <c r="W186" s="152" t="str">
        <f>IF('2. Enter scores'!AB197&lt;&gt;"",'2. Enter scores'!AB197/'2. Enter scores'!AB$17,"")</f>
        <v/>
      </c>
      <c r="X186" s="152" t="str">
        <f>IF('2. Enter scores'!AC197&lt;&gt;"",'2. Enter scores'!AC197/'2. Enter scores'!AC$17,"")</f>
        <v/>
      </c>
      <c r="Y186" s="152" t="str">
        <f>IF('2. Enter scores'!AD197&lt;&gt;"",'2. Enter scores'!AD197/'2. Enter scores'!AD$17,"")</f>
        <v/>
      </c>
      <c r="Z186" s="152" t="str">
        <f>IF('2. Enter scores'!AE197&lt;&gt;"",'2. Enter scores'!AE197/'2. Enter scores'!AE$17,"")</f>
        <v/>
      </c>
      <c r="AA186" s="108">
        <v>1000</v>
      </c>
    </row>
    <row r="187" spans="1:27" x14ac:dyDescent="0.35">
      <c r="A187" s="151" t="s">
        <v>137</v>
      </c>
      <c r="B187" s="152" t="str">
        <f>IF('2. Enter scores'!G198&lt;&gt;"",'2. Enter scores'!G198/'2. Enter scores'!G$17,"")</f>
        <v/>
      </c>
      <c r="C187" s="152" t="str">
        <f>IF('2. Enter scores'!H198&lt;&gt;"",'2. Enter scores'!H198/'2. Enter scores'!H$17,"")</f>
        <v/>
      </c>
      <c r="D187" s="152" t="str">
        <f>IF('2. Enter scores'!I198&lt;&gt;"",'2. Enter scores'!I198/'2. Enter scores'!I$17,"")</f>
        <v/>
      </c>
      <c r="E187" s="152" t="str">
        <f>IF('2. Enter scores'!J198&lt;&gt;"",'2. Enter scores'!J198/'2. Enter scores'!J$17,"")</f>
        <v/>
      </c>
      <c r="F187" s="152" t="str">
        <f>IF('2. Enter scores'!K198&lt;&gt;"",'2. Enter scores'!K198/'2. Enter scores'!K$17,"")</f>
        <v/>
      </c>
      <c r="G187" s="152" t="str">
        <f>IF('2. Enter scores'!L198&lt;&gt;"",'2. Enter scores'!L198/'2. Enter scores'!L$17,"")</f>
        <v/>
      </c>
      <c r="H187" s="152" t="str">
        <f>IF('2. Enter scores'!M198&lt;&gt;"",'2. Enter scores'!M198/'2. Enter scores'!M$17,"")</f>
        <v/>
      </c>
      <c r="I187" s="152" t="str">
        <f>IF('2. Enter scores'!N198&lt;&gt;"",'2. Enter scores'!N198/'2. Enter scores'!N$17,"")</f>
        <v/>
      </c>
      <c r="J187" s="152" t="str">
        <f>IF('2. Enter scores'!O198&lt;&gt;"",'2. Enter scores'!O198/'2. Enter scores'!O$17,"")</f>
        <v/>
      </c>
      <c r="K187" s="152" t="str">
        <f>IF('2. Enter scores'!P198&lt;&gt;"",'2. Enter scores'!P198/'2. Enter scores'!P$17,"")</f>
        <v/>
      </c>
      <c r="L187" s="152" t="str">
        <f>IF('2. Enter scores'!Q198&lt;&gt;"",'2. Enter scores'!Q198/'2. Enter scores'!Q$17,"")</f>
        <v/>
      </c>
      <c r="M187" s="152" t="str">
        <f>IF('2. Enter scores'!R198&lt;&gt;"",'2. Enter scores'!R198/'2. Enter scores'!R$17,"")</f>
        <v/>
      </c>
      <c r="N187" s="152" t="str">
        <f>IF('2. Enter scores'!S198&lt;&gt;"",'2. Enter scores'!S198/'2. Enter scores'!S$17,"")</f>
        <v/>
      </c>
      <c r="O187" s="152" t="str">
        <f>IF('2. Enter scores'!T198&lt;&gt;"",'2. Enter scores'!T198/'2. Enter scores'!T$17,"")</f>
        <v/>
      </c>
      <c r="P187" s="152" t="str">
        <f>IF('2. Enter scores'!U198&lt;&gt;"",'2. Enter scores'!U198/'2. Enter scores'!U$17,"")</f>
        <v/>
      </c>
      <c r="Q187" s="152" t="str">
        <f>IF('2. Enter scores'!V198&lt;&gt;"",'2. Enter scores'!V198/'2. Enter scores'!V$17,"")</f>
        <v/>
      </c>
      <c r="R187" s="152" t="str">
        <f>IF('2. Enter scores'!W198&lt;&gt;"",'2. Enter scores'!W198/'2. Enter scores'!W$17,"")</f>
        <v/>
      </c>
      <c r="S187" s="152" t="str">
        <f>IF('2. Enter scores'!X198&lt;&gt;"",'2. Enter scores'!X198/'2. Enter scores'!X$17,"")</f>
        <v/>
      </c>
      <c r="T187" s="152" t="str">
        <f>IF('2. Enter scores'!Y198&lt;&gt;"",'2. Enter scores'!Y198/'2. Enter scores'!Y$17,"")</f>
        <v/>
      </c>
      <c r="U187" s="152" t="str">
        <f>IF('2. Enter scores'!Z198&lt;&gt;"",'2. Enter scores'!Z198/'2. Enter scores'!Z$17,"")</f>
        <v/>
      </c>
      <c r="V187" s="152" t="str">
        <f>IF('2. Enter scores'!AA198&lt;&gt;"",'2. Enter scores'!AA198/'2. Enter scores'!AA$17,"")</f>
        <v/>
      </c>
      <c r="W187" s="152" t="str">
        <f>IF('2. Enter scores'!AB198&lt;&gt;"",'2. Enter scores'!AB198/'2. Enter scores'!AB$17,"")</f>
        <v/>
      </c>
      <c r="X187" s="152" t="str">
        <f>IF('2. Enter scores'!AC198&lt;&gt;"",'2. Enter scores'!AC198/'2. Enter scores'!AC$17,"")</f>
        <v/>
      </c>
      <c r="Y187" s="152" t="str">
        <f>IF('2. Enter scores'!AD198&lt;&gt;"",'2. Enter scores'!AD198/'2. Enter scores'!AD$17,"")</f>
        <v/>
      </c>
      <c r="Z187" s="152" t="str">
        <f>IF('2. Enter scores'!AE198&lt;&gt;"",'2. Enter scores'!AE198/'2. Enter scores'!AE$17,"")</f>
        <v/>
      </c>
      <c r="AA187" s="108">
        <v>1000</v>
      </c>
    </row>
    <row r="188" spans="1:27" x14ac:dyDescent="0.35">
      <c r="A188" s="151" t="s">
        <v>137</v>
      </c>
      <c r="B188" s="152" t="str">
        <f>IF('2. Enter scores'!G199&lt;&gt;"",'2. Enter scores'!G199/'2. Enter scores'!G$17,"")</f>
        <v/>
      </c>
      <c r="C188" s="152" t="str">
        <f>IF('2. Enter scores'!H199&lt;&gt;"",'2. Enter scores'!H199/'2. Enter scores'!H$17,"")</f>
        <v/>
      </c>
      <c r="D188" s="152" t="str">
        <f>IF('2. Enter scores'!I199&lt;&gt;"",'2. Enter scores'!I199/'2. Enter scores'!I$17,"")</f>
        <v/>
      </c>
      <c r="E188" s="152" t="str">
        <f>IF('2. Enter scores'!J199&lt;&gt;"",'2. Enter scores'!J199/'2. Enter scores'!J$17,"")</f>
        <v/>
      </c>
      <c r="F188" s="152" t="str">
        <f>IF('2. Enter scores'!K199&lt;&gt;"",'2. Enter scores'!K199/'2. Enter scores'!K$17,"")</f>
        <v/>
      </c>
      <c r="G188" s="152" t="str">
        <f>IF('2. Enter scores'!L199&lt;&gt;"",'2. Enter scores'!L199/'2. Enter scores'!L$17,"")</f>
        <v/>
      </c>
      <c r="H188" s="152" t="str">
        <f>IF('2. Enter scores'!M199&lt;&gt;"",'2. Enter scores'!M199/'2. Enter scores'!M$17,"")</f>
        <v/>
      </c>
      <c r="I188" s="152" t="str">
        <f>IF('2. Enter scores'!N199&lt;&gt;"",'2. Enter scores'!N199/'2. Enter scores'!N$17,"")</f>
        <v/>
      </c>
      <c r="J188" s="152" t="str">
        <f>IF('2. Enter scores'!O199&lt;&gt;"",'2. Enter scores'!O199/'2. Enter scores'!O$17,"")</f>
        <v/>
      </c>
      <c r="K188" s="152" t="str">
        <f>IF('2. Enter scores'!P199&lt;&gt;"",'2. Enter scores'!P199/'2. Enter scores'!P$17,"")</f>
        <v/>
      </c>
      <c r="L188" s="152" t="str">
        <f>IF('2. Enter scores'!Q199&lt;&gt;"",'2. Enter scores'!Q199/'2. Enter scores'!Q$17,"")</f>
        <v/>
      </c>
      <c r="M188" s="152" t="str">
        <f>IF('2. Enter scores'!R199&lt;&gt;"",'2. Enter scores'!R199/'2. Enter scores'!R$17,"")</f>
        <v/>
      </c>
      <c r="N188" s="152" t="str">
        <f>IF('2. Enter scores'!S199&lt;&gt;"",'2. Enter scores'!S199/'2. Enter scores'!S$17,"")</f>
        <v/>
      </c>
      <c r="O188" s="152" t="str">
        <f>IF('2. Enter scores'!T199&lt;&gt;"",'2. Enter scores'!T199/'2. Enter scores'!T$17,"")</f>
        <v/>
      </c>
      <c r="P188" s="152" t="str">
        <f>IF('2. Enter scores'!U199&lt;&gt;"",'2. Enter scores'!U199/'2. Enter scores'!U$17,"")</f>
        <v/>
      </c>
      <c r="Q188" s="152" t="str">
        <f>IF('2. Enter scores'!V199&lt;&gt;"",'2. Enter scores'!V199/'2. Enter scores'!V$17,"")</f>
        <v/>
      </c>
      <c r="R188" s="152" t="str">
        <f>IF('2. Enter scores'!W199&lt;&gt;"",'2. Enter scores'!W199/'2. Enter scores'!W$17,"")</f>
        <v/>
      </c>
      <c r="S188" s="152" t="str">
        <f>IF('2. Enter scores'!X199&lt;&gt;"",'2. Enter scores'!X199/'2. Enter scores'!X$17,"")</f>
        <v/>
      </c>
      <c r="T188" s="152" t="str">
        <f>IF('2. Enter scores'!Y199&lt;&gt;"",'2. Enter scores'!Y199/'2. Enter scores'!Y$17,"")</f>
        <v/>
      </c>
      <c r="U188" s="152" t="str">
        <f>IF('2. Enter scores'!Z199&lt;&gt;"",'2. Enter scores'!Z199/'2. Enter scores'!Z$17,"")</f>
        <v/>
      </c>
      <c r="V188" s="152" t="str">
        <f>IF('2. Enter scores'!AA199&lt;&gt;"",'2. Enter scores'!AA199/'2. Enter scores'!AA$17,"")</f>
        <v/>
      </c>
      <c r="W188" s="152" t="str">
        <f>IF('2. Enter scores'!AB199&lt;&gt;"",'2. Enter scores'!AB199/'2. Enter scores'!AB$17,"")</f>
        <v/>
      </c>
      <c r="X188" s="152" t="str">
        <f>IF('2. Enter scores'!AC199&lt;&gt;"",'2. Enter scores'!AC199/'2. Enter scores'!AC$17,"")</f>
        <v/>
      </c>
      <c r="Y188" s="152" t="str">
        <f>IF('2. Enter scores'!AD199&lt;&gt;"",'2. Enter scores'!AD199/'2. Enter scores'!AD$17,"")</f>
        <v/>
      </c>
      <c r="Z188" s="152" t="str">
        <f>IF('2. Enter scores'!AE199&lt;&gt;"",'2. Enter scores'!AE199/'2. Enter scores'!AE$17,"")</f>
        <v/>
      </c>
      <c r="AA188" s="108">
        <v>1000</v>
      </c>
    </row>
    <row r="189" spans="1:27" x14ac:dyDescent="0.35">
      <c r="A189" s="151" t="s">
        <v>137</v>
      </c>
      <c r="B189" s="152" t="str">
        <f>IF('2. Enter scores'!G200&lt;&gt;"",'2. Enter scores'!G200/'2. Enter scores'!G$17,"")</f>
        <v/>
      </c>
      <c r="C189" s="152" t="str">
        <f>IF('2. Enter scores'!H200&lt;&gt;"",'2. Enter scores'!H200/'2. Enter scores'!H$17,"")</f>
        <v/>
      </c>
      <c r="D189" s="152" t="str">
        <f>IF('2. Enter scores'!I200&lt;&gt;"",'2. Enter scores'!I200/'2. Enter scores'!I$17,"")</f>
        <v/>
      </c>
      <c r="E189" s="152" t="str">
        <f>IF('2. Enter scores'!J200&lt;&gt;"",'2. Enter scores'!J200/'2. Enter scores'!J$17,"")</f>
        <v/>
      </c>
      <c r="F189" s="152" t="str">
        <f>IF('2. Enter scores'!K200&lt;&gt;"",'2. Enter scores'!K200/'2. Enter scores'!K$17,"")</f>
        <v/>
      </c>
      <c r="G189" s="152" t="str">
        <f>IF('2. Enter scores'!L200&lt;&gt;"",'2. Enter scores'!L200/'2. Enter scores'!L$17,"")</f>
        <v/>
      </c>
      <c r="H189" s="152" t="str">
        <f>IF('2. Enter scores'!M200&lt;&gt;"",'2. Enter scores'!M200/'2. Enter scores'!M$17,"")</f>
        <v/>
      </c>
      <c r="I189" s="152" t="str">
        <f>IF('2. Enter scores'!N200&lt;&gt;"",'2. Enter scores'!N200/'2. Enter scores'!N$17,"")</f>
        <v/>
      </c>
      <c r="J189" s="152" t="str">
        <f>IF('2. Enter scores'!O200&lt;&gt;"",'2. Enter scores'!O200/'2. Enter scores'!O$17,"")</f>
        <v/>
      </c>
      <c r="K189" s="152" t="str">
        <f>IF('2. Enter scores'!P200&lt;&gt;"",'2. Enter scores'!P200/'2. Enter scores'!P$17,"")</f>
        <v/>
      </c>
      <c r="L189" s="152" t="str">
        <f>IF('2. Enter scores'!Q200&lt;&gt;"",'2. Enter scores'!Q200/'2. Enter scores'!Q$17,"")</f>
        <v/>
      </c>
      <c r="M189" s="152" t="str">
        <f>IF('2. Enter scores'!R200&lt;&gt;"",'2. Enter scores'!R200/'2. Enter scores'!R$17,"")</f>
        <v/>
      </c>
      <c r="N189" s="152" t="str">
        <f>IF('2. Enter scores'!S200&lt;&gt;"",'2. Enter scores'!S200/'2. Enter scores'!S$17,"")</f>
        <v/>
      </c>
      <c r="O189" s="152" t="str">
        <f>IF('2. Enter scores'!T200&lt;&gt;"",'2. Enter scores'!T200/'2. Enter scores'!T$17,"")</f>
        <v/>
      </c>
      <c r="P189" s="152" t="str">
        <f>IF('2. Enter scores'!U200&lt;&gt;"",'2. Enter scores'!U200/'2. Enter scores'!U$17,"")</f>
        <v/>
      </c>
      <c r="Q189" s="152" t="str">
        <f>IF('2. Enter scores'!V200&lt;&gt;"",'2. Enter scores'!V200/'2. Enter scores'!V$17,"")</f>
        <v/>
      </c>
      <c r="R189" s="152" t="str">
        <f>IF('2. Enter scores'!W200&lt;&gt;"",'2. Enter scores'!W200/'2. Enter scores'!W$17,"")</f>
        <v/>
      </c>
      <c r="S189" s="152" t="str">
        <f>IF('2. Enter scores'!X200&lt;&gt;"",'2. Enter scores'!X200/'2. Enter scores'!X$17,"")</f>
        <v/>
      </c>
      <c r="T189" s="152" t="str">
        <f>IF('2. Enter scores'!Y200&lt;&gt;"",'2. Enter scores'!Y200/'2. Enter scores'!Y$17,"")</f>
        <v/>
      </c>
      <c r="U189" s="152" t="str">
        <f>IF('2. Enter scores'!Z200&lt;&gt;"",'2. Enter scores'!Z200/'2. Enter scores'!Z$17,"")</f>
        <v/>
      </c>
      <c r="V189" s="152" t="str">
        <f>IF('2. Enter scores'!AA200&lt;&gt;"",'2. Enter scores'!AA200/'2. Enter scores'!AA$17,"")</f>
        <v/>
      </c>
      <c r="W189" s="152" t="str">
        <f>IF('2. Enter scores'!AB200&lt;&gt;"",'2. Enter scores'!AB200/'2. Enter scores'!AB$17,"")</f>
        <v/>
      </c>
      <c r="X189" s="152" t="str">
        <f>IF('2. Enter scores'!AC200&lt;&gt;"",'2. Enter scores'!AC200/'2. Enter scores'!AC$17,"")</f>
        <v/>
      </c>
      <c r="Y189" s="152" t="str">
        <f>IF('2. Enter scores'!AD200&lt;&gt;"",'2. Enter scores'!AD200/'2. Enter scores'!AD$17,"")</f>
        <v/>
      </c>
      <c r="Z189" s="152" t="str">
        <f>IF('2. Enter scores'!AE200&lt;&gt;"",'2. Enter scores'!AE200/'2. Enter scores'!AE$17,"")</f>
        <v/>
      </c>
      <c r="AA189" s="108">
        <v>1000</v>
      </c>
    </row>
    <row r="190" spans="1:27" x14ac:dyDescent="0.35">
      <c r="A190" s="151" t="s">
        <v>137</v>
      </c>
      <c r="B190" s="152" t="str">
        <f>IF('2. Enter scores'!G201&lt;&gt;"",'2. Enter scores'!G201/'2. Enter scores'!G$17,"")</f>
        <v/>
      </c>
      <c r="C190" s="152" t="str">
        <f>IF('2. Enter scores'!H201&lt;&gt;"",'2. Enter scores'!H201/'2. Enter scores'!H$17,"")</f>
        <v/>
      </c>
      <c r="D190" s="152" t="str">
        <f>IF('2. Enter scores'!I201&lt;&gt;"",'2. Enter scores'!I201/'2. Enter scores'!I$17,"")</f>
        <v/>
      </c>
      <c r="E190" s="152" t="str">
        <f>IF('2. Enter scores'!J201&lt;&gt;"",'2. Enter scores'!J201/'2. Enter scores'!J$17,"")</f>
        <v/>
      </c>
      <c r="F190" s="152" t="str">
        <f>IF('2. Enter scores'!K201&lt;&gt;"",'2. Enter scores'!K201/'2. Enter scores'!K$17,"")</f>
        <v/>
      </c>
      <c r="G190" s="152" t="str">
        <f>IF('2. Enter scores'!L201&lt;&gt;"",'2. Enter scores'!L201/'2. Enter scores'!L$17,"")</f>
        <v/>
      </c>
      <c r="H190" s="152" t="str">
        <f>IF('2. Enter scores'!M201&lt;&gt;"",'2. Enter scores'!M201/'2. Enter scores'!M$17,"")</f>
        <v/>
      </c>
      <c r="I190" s="152" t="str">
        <f>IF('2. Enter scores'!N201&lt;&gt;"",'2. Enter scores'!N201/'2. Enter scores'!N$17,"")</f>
        <v/>
      </c>
      <c r="J190" s="152" t="str">
        <f>IF('2. Enter scores'!O201&lt;&gt;"",'2. Enter scores'!O201/'2. Enter scores'!O$17,"")</f>
        <v/>
      </c>
      <c r="K190" s="152" t="str">
        <f>IF('2. Enter scores'!P201&lt;&gt;"",'2. Enter scores'!P201/'2. Enter scores'!P$17,"")</f>
        <v/>
      </c>
      <c r="L190" s="152" t="str">
        <f>IF('2. Enter scores'!Q201&lt;&gt;"",'2. Enter scores'!Q201/'2. Enter scores'!Q$17,"")</f>
        <v/>
      </c>
      <c r="M190" s="152" t="str">
        <f>IF('2. Enter scores'!R201&lt;&gt;"",'2. Enter scores'!R201/'2. Enter scores'!R$17,"")</f>
        <v/>
      </c>
      <c r="N190" s="152" t="str">
        <f>IF('2. Enter scores'!S201&lt;&gt;"",'2. Enter scores'!S201/'2. Enter scores'!S$17,"")</f>
        <v/>
      </c>
      <c r="O190" s="152" t="str">
        <f>IF('2. Enter scores'!T201&lt;&gt;"",'2. Enter scores'!T201/'2. Enter scores'!T$17,"")</f>
        <v/>
      </c>
      <c r="P190" s="152" t="str">
        <f>IF('2. Enter scores'!U201&lt;&gt;"",'2. Enter scores'!U201/'2. Enter scores'!U$17,"")</f>
        <v/>
      </c>
      <c r="Q190" s="152" t="str">
        <f>IF('2. Enter scores'!V201&lt;&gt;"",'2. Enter scores'!V201/'2. Enter scores'!V$17,"")</f>
        <v/>
      </c>
      <c r="R190" s="152" t="str">
        <f>IF('2. Enter scores'!W201&lt;&gt;"",'2. Enter scores'!W201/'2. Enter scores'!W$17,"")</f>
        <v/>
      </c>
      <c r="S190" s="152" t="str">
        <f>IF('2. Enter scores'!X201&lt;&gt;"",'2. Enter scores'!X201/'2. Enter scores'!X$17,"")</f>
        <v/>
      </c>
      <c r="T190" s="152" t="str">
        <f>IF('2. Enter scores'!Y201&lt;&gt;"",'2. Enter scores'!Y201/'2. Enter scores'!Y$17,"")</f>
        <v/>
      </c>
      <c r="U190" s="152" t="str">
        <f>IF('2. Enter scores'!Z201&lt;&gt;"",'2. Enter scores'!Z201/'2. Enter scores'!Z$17,"")</f>
        <v/>
      </c>
      <c r="V190" s="152" t="str">
        <f>IF('2. Enter scores'!AA201&lt;&gt;"",'2. Enter scores'!AA201/'2. Enter scores'!AA$17,"")</f>
        <v/>
      </c>
      <c r="W190" s="152" t="str">
        <f>IF('2. Enter scores'!AB201&lt;&gt;"",'2. Enter scores'!AB201/'2. Enter scores'!AB$17,"")</f>
        <v/>
      </c>
      <c r="X190" s="152" t="str">
        <f>IF('2. Enter scores'!AC201&lt;&gt;"",'2. Enter scores'!AC201/'2. Enter scores'!AC$17,"")</f>
        <v/>
      </c>
      <c r="Y190" s="152" t="str">
        <f>IF('2. Enter scores'!AD201&lt;&gt;"",'2. Enter scores'!AD201/'2. Enter scores'!AD$17,"")</f>
        <v/>
      </c>
      <c r="Z190" s="152" t="str">
        <f>IF('2. Enter scores'!AE201&lt;&gt;"",'2. Enter scores'!AE201/'2. Enter scores'!AE$17,"")</f>
        <v/>
      </c>
      <c r="AA190" s="108">
        <v>1000</v>
      </c>
    </row>
    <row r="191" spans="1:27" x14ac:dyDescent="0.35">
      <c r="A191" s="151" t="s">
        <v>137</v>
      </c>
      <c r="B191" s="152" t="str">
        <f>IF('2. Enter scores'!G202&lt;&gt;"",'2. Enter scores'!G202/'2. Enter scores'!G$17,"")</f>
        <v/>
      </c>
      <c r="C191" s="152" t="str">
        <f>IF('2. Enter scores'!H202&lt;&gt;"",'2. Enter scores'!H202/'2. Enter scores'!H$17,"")</f>
        <v/>
      </c>
      <c r="D191" s="152" t="str">
        <f>IF('2. Enter scores'!I202&lt;&gt;"",'2. Enter scores'!I202/'2. Enter scores'!I$17,"")</f>
        <v/>
      </c>
      <c r="E191" s="152" t="str">
        <f>IF('2. Enter scores'!J202&lt;&gt;"",'2. Enter scores'!J202/'2. Enter scores'!J$17,"")</f>
        <v/>
      </c>
      <c r="F191" s="152" t="str">
        <f>IF('2. Enter scores'!K202&lt;&gt;"",'2. Enter scores'!K202/'2. Enter scores'!K$17,"")</f>
        <v/>
      </c>
      <c r="G191" s="152" t="str">
        <f>IF('2. Enter scores'!L202&lt;&gt;"",'2. Enter scores'!L202/'2. Enter scores'!L$17,"")</f>
        <v/>
      </c>
      <c r="H191" s="152" t="str">
        <f>IF('2. Enter scores'!M202&lt;&gt;"",'2. Enter scores'!M202/'2. Enter scores'!M$17,"")</f>
        <v/>
      </c>
      <c r="I191" s="152" t="str">
        <f>IF('2. Enter scores'!N202&lt;&gt;"",'2. Enter scores'!N202/'2. Enter scores'!N$17,"")</f>
        <v/>
      </c>
      <c r="J191" s="152" t="str">
        <f>IF('2. Enter scores'!O202&lt;&gt;"",'2. Enter scores'!O202/'2. Enter scores'!O$17,"")</f>
        <v/>
      </c>
      <c r="K191" s="152" t="str">
        <f>IF('2. Enter scores'!P202&lt;&gt;"",'2. Enter scores'!P202/'2. Enter scores'!P$17,"")</f>
        <v/>
      </c>
      <c r="L191" s="152" t="str">
        <f>IF('2. Enter scores'!Q202&lt;&gt;"",'2. Enter scores'!Q202/'2. Enter scores'!Q$17,"")</f>
        <v/>
      </c>
      <c r="M191" s="152" t="str">
        <f>IF('2. Enter scores'!R202&lt;&gt;"",'2. Enter scores'!R202/'2. Enter scores'!R$17,"")</f>
        <v/>
      </c>
      <c r="N191" s="152" t="str">
        <f>IF('2. Enter scores'!S202&lt;&gt;"",'2. Enter scores'!S202/'2. Enter scores'!S$17,"")</f>
        <v/>
      </c>
      <c r="O191" s="152" t="str">
        <f>IF('2. Enter scores'!T202&lt;&gt;"",'2. Enter scores'!T202/'2. Enter scores'!T$17,"")</f>
        <v/>
      </c>
      <c r="P191" s="152" t="str">
        <f>IF('2. Enter scores'!U202&lt;&gt;"",'2. Enter scores'!U202/'2. Enter scores'!U$17,"")</f>
        <v/>
      </c>
      <c r="Q191" s="152" t="str">
        <f>IF('2. Enter scores'!V202&lt;&gt;"",'2. Enter scores'!V202/'2. Enter scores'!V$17,"")</f>
        <v/>
      </c>
      <c r="R191" s="152" t="str">
        <f>IF('2. Enter scores'!W202&lt;&gt;"",'2. Enter scores'!W202/'2. Enter scores'!W$17,"")</f>
        <v/>
      </c>
      <c r="S191" s="152" t="str">
        <f>IF('2. Enter scores'!X202&lt;&gt;"",'2. Enter scores'!X202/'2. Enter scores'!X$17,"")</f>
        <v/>
      </c>
      <c r="T191" s="152" t="str">
        <f>IF('2. Enter scores'!Y202&lt;&gt;"",'2. Enter scores'!Y202/'2. Enter scores'!Y$17,"")</f>
        <v/>
      </c>
      <c r="U191" s="152" t="str">
        <f>IF('2. Enter scores'!Z202&lt;&gt;"",'2. Enter scores'!Z202/'2. Enter scores'!Z$17,"")</f>
        <v/>
      </c>
      <c r="V191" s="152" t="str">
        <f>IF('2. Enter scores'!AA202&lt;&gt;"",'2. Enter scores'!AA202/'2. Enter scores'!AA$17,"")</f>
        <v/>
      </c>
      <c r="W191" s="152" t="str">
        <f>IF('2. Enter scores'!AB202&lt;&gt;"",'2. Enter scores'!AB202/'2. Enter scores'!AB$17,"")</f>
        <v/>
      </c>
      <c r="X191" s="152" t="str">
        <f>IF('2. Enter scores'!AC202&lt;&gt;"",'2. Enter scores'!AC202/'2. Enter scores'!AC$17,"")</f>
        <v/>
      </c>
      <c r="Y191" s="152" t="str">
        <f>IF('2. Enter scores'!AD202&lt;&gt;"",'2. Enter scores'!AD202/'2. Enter scores'!AD$17,"")</f>
        <v/>
      </c>
      <c r="Z191" s="152" t="str">
        <f>IF('2. Enter scores'!AE202&lt;&gt;"",'2. Enter scores'!AE202/'2. Enter scores'!AE$17,"")</f>
        <v/>
      </c>
      <c r="AA191" s="108">
        <v>1000</v>
      </c>
    </row>
    <row r="192" spans="1:27" x14ac:dyDescent="0.35">
      <c r="A192" s="151" t="s">
        <v>137</v>
      </c>
      <c r="B192" s="152" t="str">
        <f>IF('2. Enter scores'!G203&lt;&gt;"",'2. Enter scores'!G203/'2. Enter scores'!G$17,"")</f>
        <v/>
      </c>
      <c r="C192" s="152" t="str">
        <f>IF('2. Enter scores'!H203&lt;&gt;"",'2. Enter scores'!H203/'2. Enter scores'!H$17,"")</f>
        <v/>
      </c>
      <c r="D192" s="152" t="str">
        <f>IF('2. Enter scores'!I203&lt;&gt;"",'2. Enter scores'!I203/'2. Enter scores'!I$17,"")</f>
        <v/>
      </c>
      <c r="E192" s="152" t="str">
        <f>IF('2. Enter scores'!J203&lt;&gt;"",'2. Enter scores'!J203/'2. Enter scores'!J$17,"")</f>
        <v/>
      </c>
      <c r="F192" s="152" t="str">
        <f>IF('2. Enter scores'!K203&lt;&gt;"",'2. Enter scores'!K203/'2. Enter scores'!K$17,"")</f>
        <v/>
      </c>
      <c r="G192" s="152" t="str">
        <f>IF('2. Enter scores'!L203&lt;&gt;"",'2. Enter scores'!L203/'2. Enter scores'!L$17,"")</f>
        <v/>
      </c>
      <c r="H192" s="152" t="str">
        <f>IF('2. Enter scores'!M203&lt;&gt;"",'2. Enter scores'!M203/'2. Enter scores'!M$17,"")</f>
        <v/>
      </c>
      <c r="I192" s="152" t="str">
        <f>IF('2. Enter scores'!N203&lt;&gt;"",'2. Enter scores'!N203/'2. Enter scores'!N$17,"")</f>
        <v/>
      </c>
      <c r="J192" s="152" t="str">
        <f>IF('2. Enter scores'!O203&lt;&gt;"",'2. Enter scores'!O203/'2. Enter scores'!O$17,"")</f>
        <v/>
      </c>
      <c r="K192" s="152" t="str">
        <f>IF('2. Enter scores'!P203&lt;&gt;"",'2. Enter scores'!P203/'2. Enter scores'!P$17,"")</f>
        <v/>
      </c>
      <c r="L192" s="152" t="str">
        <f>IF('2. Enter scores'!Q203&lt;&gt;"",'2. Enter scores'!Q203/'2. Enter scores'!Q$17,"")</f>
        <v/>
      </c>
      <c r="M192" s="152" t="str">
        <f>IF('2. Enter scores'!R203&lt;&gt;"",'2. Enter scores'!R203/'2. Enter scores'!R$17,"")</f>
        <v/>
      </c>
      <c r="N192" s="152" t="str">
        <f>IF('2. Enter scores'!S203&lt;&gt;"",'2. Enter scores'!S203/'2. Enter scores'!S$17,"")</f>
        <v/>
      </c>
      <c r="O192" s="152" t="str">
        <f>IF('2. Enter scores'!T203&lt;&gt;"",'2. Enter scores'!T203/'2. Enter scores'!T$17,"")</f>
        <v/>
      </c>
      <c r="P192" s="152" t="str">
        <f>IF('2. Enter scores'!U203&lt;&gt;"",'2. Enter scores'!U203/'2. Enter scores'!U$17,"")</f>
        <v/>
      </c>
      <c r="Q192" s="152" t="str">
        <f>IF('2. Enter scores'!V203&lt;&gt;"",'2. Enter scores'!V203/'2. Enter scores'!V$17,"")</f>
        <v/>
      </c>
      <c r="R192" s="152" t="str">
        <f>IF('2. Enter scores'!W203&lt;&gt;"",'2. Enter scores'!W203/'2. Enter scores'!W$17,"")</f>
        <v/>
      </c>
      <c r="S192" s="152" t="str">
        <f>IF('2. Enter scores'!X203&lt;&gt;"",'2. Enter scores'!X203/'2. Enter scores'!X$17,"")</f>
        <v/>
      </c>
      <c r="T192" s="152" t="str">
        <f>IF('2. Enter scores'!Y203&lt;&gt;"",'2. Enter scores'!Y203/'2. Enter scores'!Y$17,"")</f>
        <v/>
      </c>
      <c r="U192" s="152" t="str">
        <f>IF('2. Enter scores'!Z203&lt;&gt;"",'2. Enter scores'!Z203/'2. Enter scores'!Z$17,"")</f>
        <v/>
      </c>
      <c r="V192" s="152" t="str">
        <f>IF('2. Enter scores'!AA203&lt;&gt;"",'2. Enter scores'!AA203/'2. Enter scores'!AA$17,"")</f>
        <v/>
      </c>
      <c r="W192" s="152" t="str">
        <f>IF('2. Enter scores'!AB203&lt;&gt;"",'2. Enter scores'!AB203/'2. Enter scores'!AB$17,"")</f>
        <v/>
      </c>
      <c r="X192" s="152" t="str">
        <f>IF('2. Enter scores'!AC203&lt;&gt;"",'2. Enter scores'!AC203/'2. Enter scores'!AC$17,"")</f>
        <v/>
      </c>
      <c r="Y192" s="152" t="str">
        <f>IF('2. Enter scores'!AD203&lt;&gt;"",'2. Enter scores'!AD203/'2. Enter scores'!AD$17,"")</f>
        <v/>
      </c>
      <c r="Z192" s="152" t="str">
        <f>IF('2. Enter scores'!AE203&lt;&gt;"",'2. Enter scores'!AE203/'2. Enter scores'!AE$17,"")</f>
        <v/>
      </c>
      <c r="AA192" s="108">
        <v>1000</v>
      </c>
    </row>
    <row r="193" spans="1:27" x14ac:dyDescent="0.35">
      <c r="A193" s="151" t="s">
        <v>137</v>
      </c>
      <c r="B193" s="152" t="str">
        <f>IF('2. Enter scores'!G204&lt;&gt;"",'2. Enter scores'!G204/'2. Enter scores'!G$17,"")</f>
        <v/>
      </c>
      <c r="C193" s="152" t="str">
        <f>IF('2. Enter scores'!H204&lt;&gt;"",'2. Enter scores'!H204/'2. Enter scores'!H$17,"")</f>
        <v/>
      </c>
      <c r="D193" s="152" t="str">
        <f>IF('2. Enter scores'!I204&lt;&gt;"",'2. Enter scores'!I204/'2. Enter scores'!I$17,"")</f>
        <v/>
      </c>
      <c r="E193" s="152" t="str">
        <f>IF('2. Enter scores'!J204&lt;&gt;"",'2. Enter scores'!J204/'2. Enter scores'!J$17,"")</f>
        <v/>
      </c>
      <c r="F193" s="152" t="str">
        <f>IF('2. Enter scores'!K204&lt;&gt;"",'2. Enter scores'!K204/'2. Enter scores'!K$17,"")</f>
        <v/>
      </c>
      <c r="G193" s="152" t="str">
        <f>IF('2. Enter scores'!L204&lt;&gt;"",'2. Enter scores'!L204/'2. Enter scores'!L$17,"")</f>
        <v/>
      </c>
      <c r="H193" s="152" t="str">
        <f>IF('2. Enter scores'!M204&lt;&gt;"",'2. Enter scores'!M204/'2. Enter scores'!M$17,"")</f>
        <v/>
      </c>
      <c r="I193" s="152" t="str">
        <f>IF('2. Enter scores'!N204&lt;&gt;"",'2. Enter scores'!N204/'2. Enter scores'!N$17,"")</f>
        <v/>
      </c>
      <c r="J193" s="152" t="str">
        <f>IF('2. Enter scores'!O204&lt;&gt;"",'2. Enter scores'!O204/'2. Enter scores'!O$17,"")</f>
        <v/>
      </c>
      <c r="K193" s="152" t="str">
        <f>IF('2. Enter scores'!P204&lt;&gt;"",'2. Enter scores'!P204/'2. Enter scores'!P$17,"")</f>
        <v/>
      </c>
      <c r="L193" s="152" t="str">
        <f>IF('2. Enter scores'!Q204&lt;&gt;"",'2. Enter scores'!Q204/'2. Enter scores'!Q$17,"")</f>
        <v/>
      </c>
      <c r="M193" s="152" t="str">
        <f>IF('2. Enter scores'!R204&lt;&gt;"",'2. Enter scores'!R204/'2. Enter scores'!R$17,"")</f>
        <v/>
      </c>
      <c r="N193" s="152" t="str">
        <f>IF('2. Enter scores'!S204&lt;&gt;"",'2. Enter scores'!S204/'2. Enter scores'!S$17,"")</f>
        <v/>
      </c>
      <c r="O193" s="152" t="str">
        <f>IF('2. Enter scores'!T204&lt;&gt;"",'2. Enter scores'!T204/'2. Enter scores'!T$17,"")</f>
        <v/>
      </c>
      <c r="P193" s="152" t="str">
        <f>IF('2. Enter scores'!U204&lt;&gt;"",'2. Enter scores'!U204/'2. Enter scores'!U$17,"")</f>
        <v/>
      </c>
      <c r="Q193" s="152" t="str">
        <f>IF('2. Enter scores'!V204&lt;&gt;"",'2. Enter scores'!V204/'2. Enter scores'!V$17,"")</f>
        <v/>
      </c>
      <c r="R193" s="152" t="str">
        <f>IF('2. Enter scores'!W204&lt;&gt;"",'2. Enter scores'!W204/'2. Enter scores'!W$17,"")</f>
        <v/>
      </c>
      <c r="S193" s="152" t="str">
        <f>IF('2. Enter scores'!X204&lt;&gt;"",'2. Enter scores'!X204/'2. Enter scores'!X$17,"")</f>
        <v/>
      </c>
      <c r="T193" s="152" t="str">
        <f>IF('2. Enter scores'!Y204&lt;&gt;"",'2. Enter scores'!Y204/'2. Enter scores'!Y$17,"")</f>
        <v/>
      </c>
      <c r="U193" s="152" t="str">
        <f>IF('2. Enter scores'!Z204&lt;&gt;"",'2. Enter scores'!Z204/'2. Enter scores'!Z$17,"")</f>
        <v/>
      </c>
      <c r="V193" s="152" t="str">
        <f>IF('2. Enter scores'!AA204&lt;&gt;"",'2. Enter scores'!AA204/'2. Enter scores'!AA$17,"")</f>
        <v/>
      </c>
      <c r="W193" s="152" t="str">
        <f>IF('2. Enter scores'!AB204&lt;&gt;"",'2. Enter scores'!AB204/'2. Enter scores'!AB$17,"")</f>
        <v/>
      </c>
      <c r="X193" s="152" t="str">
        <f>IF('2. Enter scores'!AC204&lt;&gt;"",'2. Enter scores'!AC204/'2. Enter scores'!AC$17,"")</f>
        <v/>
      </c>
      <c r="Y193" s="152" t="str">
        <f>IF('2. Enter scores'!AD204&lt;&gt;"",'2. Enter scores'!AD204/'2. Enter scores'!AD$17,"")</f>
        <v/>
      </c>
      <c r="Z193" s="152" t="str">
        <f>IF('2. Enter scores'!AE204&lt;&gt;"",'2. Enter scores'!AE204/'2. Enter scores'!AE$17,"")</f>
        <v/>
      </c>
      <c r="AA193" s="108">
        <v>1000</v>
      </c>
    </row>
    <row r="194" spans="1:27" x14ac:dyDescent="0.35">
      <c r="A194" s="151" t="s">
        <v>137</v>
      </c>
      <c r="B194" s="152" t="str">
        <f>IF('2. Enter scores'!G205&lt;&gt;"",'2. Enter scores'!G205/'2. Enter scores'!G$17,"")</f>
        <v/>
      </c>
      <c r="C194" s="152" t="str">
        <f>IF('2. Enter scores'!H205&lt;&gt;"",'2. Enter scores'!H205/'2. Enter scores'!H$17,"")</f>
        <v/>
      </c>
      <c r="D194" s="152" t="str">
        <f>IF('2. Enter scores'!I205&lt;&gt;"",'2. Enter scores'!I205/'2. Enter scores'!I$17,"")</f>
        <v/>
      </c>
      <c r="E194" s="152" t="str">
        <f>IF('2. Enter scores'!J205&lt;&gt;"",'2. Enter scores'!J205/'2. Enter scores'!J$17,"")</f>
        <v/>
      </c>
      <c r="F194" s="152" t="str">
        <f>IF('2. Enter scores'!K205&lt;&gt;"",'2. Enter scores'!K205/'2. Enter scores'!K$17,"")</f>
        <v/>
      </c>
      <c r="G194" s="152" t="str">
        <f>IF('2. Enter scores'!L205&lt;&gt;"",'2. Enter scores'!L205/'2. Enter scores'!L$17,"")</f>
        <v/>
      </c>
      <c r="H194" s="152" t="str">
        <f>IF('2. Enter scores'!M205&lt;&gt;"",'2. Enter scores'!M205/'2. Enter scores'!M$17,"")</f>
        <v/>
      </c>
      <c r="I194" s="152" t="str">
        <f>IF('2. Enter scores'!N205&lt;&gt;"",'2. Enter scores'!N205/'2. Enter scores'!N$17,"")</f>
        <v/>
      </c>
      <c r="J194" s="152" t="str">
        <f>IF('2. Enter scores'!O205&lt;&gt;"",'2. Enter scores'!O205/'2. Enter scores'!O$17,"")</f>
        <v/>
      </c>
      <c r="K194" s="152" t="str">
        <f>IF('2. Enter scores'!P205&lt;&gt;"",'2. Enter scores'!P205/'2. Enter scores'!P$17,"")</f>
        <v/>
      </c>
      <c r="L194" s="152" t="str">
        <f>IF('2. Enter scores'!Q205&lt;&gt;"",'2. Enter scores'!Q205/'2. Enter scores'!Q$17,"")</f>
        <v/>
      </c>
      <c r="M194" s="152" t="str">
        <f>IF('2. Enter scores'!R205&lt;&gt;"",'2. Enter scores'!R205/'2. Enter scores'!R$17,"")</f>
        <v/>
      </c>
      <c r="N194" s="152" t="str">
        <f>IF('2. Enter scores'!S205&lt;&gt;"",'2. Enter scores'!S205/'2. Enter scores'!S$17,"")</f>
        <v/>
      </c>
      <c r="O194" s="152" t="str">
        <f>IF('2. Enter scores'!T205&lt;&gt;"",'2. Enter scores'!T205/'2. Enter scores'!T$17,"")</f>
        <v/>
      </c>
      <c r="P194" s="152" t="str">
        <f>IF('2. Enter scores'!U205&lt;&gt;"",'2. Enter scores'!U205/'2. Enter scores'!U$17,"")</f>
        <v/>
      </c>
      <c r="Q194" s="152" t="str">
        <f>IF('2. Enter scores'!V205&lt;&gt;"",'2. Enter scores'!V205/'2. Enter scores'!V$17,"")</f>
        <v/>
      </c>
      <c r="R194" s="152" t="str">
        <f>IF('2. Enter scores'!W205&lt;&gt;"",'2. Enter scores'!W205/'2. Enter scores'!W$17,"")</f>
        <v/>
      </c>
      <c r="S194" s="152" t="str">
        <f>IF('2. Enter scores'!X205&lt;&gt;"",'2. Enter scores'!X205/'2. Enter scores'!X$17,"")</f>
        <v/>
      </c>
      <c r="T194" s="152" t="str">
        <f>IF('2. Enter scores'!Y205&lt;&gt;"",'2. Enter scores'!Y205/'2. Enter scores'!Y$17,"")</f>
        <v/>
      </c>
      <c r="U194" s="152" t="str">
        <f>IF('2. Enter scores'!Z205&lt;&gt;"",'2. Enter scores'!Z205/'2. Enter scores'!Z$17,"")</f>
        <v/>
      </c>
      <c r="V194" s="152" t="str">
        <f>IF('2. Enter scores'!AA205&lt;&gt;"",'2. Enter scores'!AA205/'2. Enter scores'!AA$17,"")</f>
        <v/>
      </c>
      <c r="W194" s="152" t="str">
        <f>IF('2. Enter scores'!AB205&lt;&gt;"",'2. Enter scores'!AB205/'2. Enter scores'!AB$17,"")</f>
        <v/>
      </c>
      <c r="X194" s="152" t="str">
        <f>IF('2. Enter scores'!AC205&lt;&gt;"",'2. Enter scores'!AC205/'2. Enter scores'!AC$17,"")</f>
        <v/>
      </c>
      <c r="Y194" s="152" t="str">
        <f>IF('2. Enter scores'!AD205&lt;&gt;"",'2. Enter scores'!AD205/'2. Enter scores'!AD$17,"")</f>
        <v/>
      </c>
      <c r="Z194" s="152" t="str">
        <f>IF('2. Enter scores'!AE205&lt;&gt;"",'2. Enter scores'!AE205/'2. Enter scores'!AE$17,"")</f>
        <v/>
      </c>
      <c r="AA194" s="108">
        <v>1000</v>
      </c>
    </row>
    <row r="195" spans="1:27" x14ac:dyDescent="0.35">
      <c r="A195" s="151" t="s">
        <v>137</v>
      </c>
      <c r="B195" s="152" t="str">
        <f>IF('2. Enter scores'!G206&lt;&gt;"",'2. Enter scores'!G206/'2. Enter scores'!G$17,"")</f>
        <v/>
      </c>
      <c r="C195" s="152" t="str">
        <f>IF('2. Enter scores'!H206&lt;&gt;"",'2. Enter scores'!H206/'2. Enter scores'!H$17,"")</f>
        <v/>
      </c>
      <c r="D195" s="152" t="str">
        <f>IF('2. Enter scores'!I206&lt;&gt;"",'2. Enter scores'!I206/'2. Enter scores'!I$17,"")</f>
        <v/>
      </c>
      <c r="E195" s="152" t="str">
        <f>IF('2. Enter scores'!J206&lt;&gt;"",'2. Enter scores'!J206/'2. Enter scores'!J$17,"")</f>
        <v/>
      </c>
      <c r="F195" s="152" t="str">
        <f>IF('2. Enter scores'!K206&lt;&gt;"",'2. Enter scores'!K206/'2. Enter scores'!K$17,"")</f>
        <v/>
      </c>
      <c r="G195" s="152" t="str">
        <f>IF('2. Enter scores'!L206&lt;&gt;"",'2. Enter scores'!L206/'2. Enter scores'!L$17,"")</f>
        <v/>
      </c>
      <c r="H195" s="152" t="str">
        <f>IF('2. Enter scores'!M206&lt;&gt;"",'2. Enter scores'!M206/'2. Enter scores'!M$17,"")</f>
        <v/>
      </c>
      <c r="I195" s="152" t="str">
        <f>IF('2. Enter scores'!N206&lt;&gt;"",'2. Enter scores'!N206/'2. Enter scores'!N$17,"")</f>
        <v/>
      </c>
      <c r="J195" s="152" t="str">
        <f>IF('2. Enter scores'!O206&lt;&gt;"",'2. Enter scores'!O206/'2. Enter scores'!O$17,"")</f>
        <v/>
      </c>
      <c r="K195" s="152" t="str">
        <f>IF('2. Enter scores'!P206&lt;&gt;"",'2. Enter scores'!P206/'2. Enter scores'!P$17,"")</f>
        <v/>
      </c>
      <c r="L195" s="152" t="str">
        <f>IF('2. Enter scores'!Q206&lt;&gt;"",'2. Enter scores'!Q206/'2. Enter scores'!Q$17,"")</f>
        <v/>
      </c>
      <c r="M195" s="152" t="str">
        <f>IF('2. Enter scores'!R206&lt;&gt;"",'2. Enter scores'!R206/'2. Enter scores'!R$17,"")</f>
        <v/>
      </c>
      <c r="N195" s="152" t="str">
        <f>IF('2. Enter scores'!S206&lt;&gt;"",'2. Enter scores'!S206/'2. Enter scores'!S$17,"")</f>
        <v/>
      </c>
      <c r="O195" s="152" t="str">
        <f>IF('2. Enter scores'!T206&lt;&gt;"",'2. Enter scores'!T206/'2. Enter scores'!T$17,"")</f>
        <v/>
      </c>
      <c r="P195" s="152" t="str">
        <f>IF('2. Enter scores'!U206&lt;&gt;"",'2. Enter scores'!U206/'2. Enter scores'!U$17,"")</f>
        <v/>
      </c>
      <c r="Q195" s="152" t="str">
        <f>IF('2. Enter scores'!V206&lt;&gt;"",'2. Enter scores'!V206/'2. Enter scores'!V$17,"")</f>
        <v/>
      </c>
      <c r="R195" s="152" t="str">
        <f>IF('2. Enter scores'!W206&lt;&gt;"",'2. Enter scores'!W206/'2. Enter scores'!W$17,"")</f>
        <v/>
      </c>
      <c r="S195" s="152" t="str">
        <f>IF('2. Enter scores'!X206&lt;&gt;"",'2. Enter scores'!X206/'2. Enter scores'!X$17,"")</f>
        <v/>
      </c>
      <c r="T195" s="152" t="str">
        <f>IF('2. Enter scores'!Y206&lt;&gt;"",'2. Enter scores'!Y206/'2. Enter scores'!Y$17,"")</f>
        <v/>
      </c>
      <c r="U195" s="152" t="str">
        <f>IF('2. Enter scores'!Z206&lt;&gt;"",'2. Enter scores'!Z206/'2. Enter scores'!Z$17,"")</f>
        <v/>
      </c>
      <c r="V195" s="152" t="str">
        <f>IF('2. Enter scores'!AA206&lt;&gt;"",'2. Enter scores'!AA206/'2. Enter scores'!AA$17,"")</f>
        <v/>
      </c>
      <c r="W195" s="152" t="str">
        <f>IF('2. Enter scores'!AB206&lt;&gt;"",'2. Enter scores'!AB206/'2. Enter scores'!AB$17,"")</f>
        <v/>
      </c>
      <c r="X195" s="152" t="str">
        <f>IF('2. Enter scores'!AC206&lt;&gt;"",'2. Enter scores'!AC206/'2. Enter scores'!AC$17,"")</f>
        <v/>
      </c>
      <c r="Y195" s="152" t="str">
        <f>IF('2. Enter scores'!AD206&lt;&gt;"",'2. Enter scores'!AD206/'2. Enter scores'!AD$17,"")</f>
        <v/>
      </c>
      <c r="Z195" s="152" t="str">
        <f>IF('2. Enter scores'!AE206&lt;&gt;"",'2. Enter scores'!AE206/'2. Enter scores'!AE$17,"")</f>
        <v/>
      </c>
      <c r="AA195" s="108">
        <v>1000</v>
      </c>
    </row>
    <row r="196" spans="1:27" x14ac:dyDescent="0.35">
      <c r="A196" s="151" t="s">
        <v>137</v>
      </c>
      <c r="B196" s="152" t="str">
        <f>IF('2. Enter scores'!G207&lt;&gt;"",'2. Enter scores'!G207/'2. Enter scores'!G$17,"")</f>
        <v/>
      </c>
      <c r="C196" s="152" t="str">
        <f>IF('2. Enter scores'!H207&lt;&gt;"",'2. Enter scores'!H207/'2. Enter scores'!H$17,"")</f>
        <v/>
      </c>
      <c r="D196" s="152" t="str">
        <f>IF('2. Enter scores'!I207&lt;&gt;"",'2. Enter scores'!I207/'2. Enter scores'!I$17,"")</f>
        <v/>
      </c>
      <c r="E196" s="152" t="str">
        <f>IF('2. Enter scores'!J207&lt;&gt;"",'2. Enter scores'!J207/'2. Enter scores'!J$17,"")</f>
        <v/>
      </c>
      <c r="F196" s="152" t="str">
        <f>IF('2. Enter scores'!K207&lt;&gt;"",'2. Enter scores'!K207/'2. Enter scores'!K$17,"")</f>
        <v/>
      </c>
      <c r="G196" s="152" t="str">
        <f>IF('2. Enter scores'!L207&lt;&gt;"",'2. Enter scores'!L207/'2. Enter scores'!L$17,"")</f>
        <v/>
      </c>
      <c r="H196" s="152" t="str">
        <f>IF('2. Enter scores'!M207&lt;&gt;"",'2. Enter scores'!M207/'2. Enter scores'!M$17,"")</f>
        <v/>
      </c>
      <c r="I196" s="152" t="str">
        <f>IF('2. Enter scores'!N207&lt;&gt;"",'2. Enter scores'!N207/'2. Enter scores'!N$17,"")</f>
        <v/>
      </c>
      <c r="J196" s="152" t="str">
        <f>IF('2. Enter scores'!O207&lt;&gt;"",'2. Enter scores'!O207/'2. Enter scores'!O$17,"")</f>
        <v/>
      </c>
      <c r="K196" s="152" t="str">
        <f>IF('2. Enter scores'!P207&lt;&gt;"",'2. Enter scores'!P207/'2. Enter scores'!P$17,"")</f>
        <v/>
      </c>
      <c r="L196" s="152" t="str">
        <f>IF('2. Enter scores'!Q207&lt;&gt;"",'2. Enter scores'!Q207/'2. Enter scores'!Q$17,"")</f>
        <v/>
      </c>
      <c r="M196" s="152" t="str">
        <f>IF('2. Enter scores'!R207&lt;&gt;"",'2. Enter scores'!R207/'2. Enter scores'!R$17,"")</f>
        <v/>
      </c>
      <c r="N196" s="152" t="str">
        <f>IF('2. Enter scores'!S207&lt;&gt;"",'2. Enter scores'!S207/'2. Enter scores'!S$17,"")</f>
        <v/>
      </c>
      <c r="O196" s="152" t="str">
        <f>IF('2. Enter scores'!T207&lt;&gt;"",'2. Enter scores'!T207/'2. Enter scores'!T$17,"")</f>
        <v/>
      </c>
      <c r="P196" s="152" t="str">
        <f>IF('2. Enter scores'!U207&lt;&gt;"",'2. Enter scores'!U207/'2. Enter scores'!U$17,"")</f>
        <v/>
      </c>
      <c r="Q196" s="152" t="str">
        <f>IF('2. Enter scores'!V207&lt;&gt;"",'2. Enter scores'!V207/'2. Enter scores'!V$17,"")</f>
        <v/>
      </c>
      <c r="R196" s="152" t="str">
        <f>IF('2. Enter scores'!W207&lt;&gt;"",'2. Enter scores'!W207/'2. Enter scores'!W$17,"")</f>
        <v/>
      </c>
      <c r="S196" s="152" t="str">
        <f>IF('2. Enter scores'!X207&lt;&gt;"",'2. Enter scores'!X207/'2. Enter scores'!X$17,"")</f>
        <v/>
      </c>
      <c r="T196" s="152" t="str">
        <f>IF('2. Enter scores'!Y207&lt;&gt;"",'2. Enter scores'!Y207/'2. Enter scores'!Y$17,"")</f>
        <v/>
      </c>
      <c r="U196" s="152" t="str">
        <f>IF('2. Enter scores'!Z207&lt;&gt;"",'2. Enter scores'!Z207/'2. Enter scores'!Z$17,"")</f>
        <v/>
      </c>
      <c r="V196" s="152" t="str">
        <f>IF('2. Enter scores'!AA207&lt;&gt;"",'2. Enter scores'!AA207/'2. Enter scores'!AA$17,"")</f>
        <v/>
      </c>
      <c r="W196" s="152" t="str">
        <f>IF('2. Enter scores'!AB207&lt;&gt;"",'2. Enter scores'!AB207/'2. Enter scores'!AB$17,"")</f>
        <v/>
      </c>
      <c r="X196" s="152" t="str">
        <f>IF('2. Enter scores'!AC207&lt;&gt;"",'2. Enter scores'!AC207/'2. Enter scores'!AC$17,"")</f>
        <v/>
      </c>
      <c r="Y196" s="152" t="str">
        <f>IF('2. Enter scores'!AD207&lt;&gt;"",'2. Enter scores'!AD207/'2. Enter scores'!AD$17,"")</f>
        <v/>
      </c>
      <c r="Z196" s="152" t="str">
        <f>IF('2. Enter scores'!AE207&lt;&gt;"",'2. Enter scores'!AE207/'2. Enter scores'!AE$17,"")</f>
        <v/>
      </c>
      <c r="AA196" s="108">
        <v>1000</v>
      </c>
    </row>
    <row r="197" spans="1:27" x14ac:dyDescent="0.35">
      <c r="A197" s="151" t="s">
        <v>137</v>
      </c>
      <c r="B197" s="152" t="str">
        <f>IF('2. Enter scores'!G208&lt;&gt;"",'2. Enter scores'!G208/'2. Enter scores'!G$17,"")</f>
        <v/>
      </c>
      <c r="C197" s="152" t="str">
        <f>IF('2. Enter scores'!H208&lt;&gt;"",'2. Enter scores'!H208/'2. Enter scores'!H$17,"")</f>
        <v/>
      </c>
      <c r="D197" s="152" t="str">
        <f>IF('2. Enter scores'!I208&lt;&gt;"",'2. Enter scores'!I208/'2. Enter scores'!I$17,"")</f>
        <v/>
      </c>
      <c r="E197" s="152" t="str">
        <f>IF('2. Enter scores'!J208&lt;&gt;"",'2. Enter scores'!J208/'2. Enter scores'!J$17,"")</f>
        <v/>
      </c>
      <c r="F197" s="152" t="str">
        <f>IF('2. Enter scores'!K208&lt;&gt;"",'2. Enter scores'!K208/'2. Enter scores'!K$17,"")</f>
        <v/>
      </c>
      <c r="G197" s="152" t="str">
        <f>IF('2. Enter scores'!L208&lt;&gt;"",'2. Enter scores'!L208/'2. Enter scores'!L$17,"")</f>
        <v/>
      </c>
      <c r="H197" s="152" t="str">
        <f>IF('2. Enter scores'!M208&lt;&gt;"",'2. Enter scores'!M208/'2. Enter scores'!M$17,"")</f>
        <v/>
      </c>
      <c r="I197" s="152" t="str">
        <f>IF('2. Enter scores'!N208&lt;&gt;"",'2. Enter scores'!N208/'2. Enter scores'!N$17,"")</f>
        <v/>
      </c>
      <c r="J197" s="152" t="str">
        <f>IF('2. Enter scores'!O208&lt;&gt;"",'2. Enter scores'!O208/'2. Enter scores'!O$17,"")</f>
        <v/>
      </c>
      <c r="K197" s="152" t="str">
        <f>IF('2. Enter scores'!P208&lt;&gt;"",'2. Enter scores'!P208/'2. Enter scores'!P$17,"")</f>
        <v/>
      </c>
      <c r="L197" s="152" t="str">
        <f>IF('2. Enter scores'!Q208&lt;&gt;"",'2. Enter scores'!Q208/'2. Enter scores'!Q$17,"")</f>
        <v/>
      </c>
      <c r="M197" s="152" t="str">
        <f>IF('2. Enter scores'!R208&lt;&gt;"",'2. Enter scores'!R208/'2. Enter scores'!R$17,"")</f>
        <v/>
      </c>
      <c r="N197" s="152" t="str">
        <f>IF('2. Enter scores'!S208&lt;&gt;"",'2. Enter scores'!S208/'2. Enter scores'!S$17,"")</f>
        <v/>
      </c>
      <c r="O197" s="152" t="str">
        <f>IF('2. Enter scores'!T208&lt;&gt;"",'2. Enter scores'!T208/'2. Enter scores'!T$17,"")</f>
        <v/>
      </c>
      <c r="P197" s="152" t="str">
        <f>IF('2. Enter scores'!U208&lt;&gt;"",'2. Enter scores'!U208/'2. Enter scores'!U$17,"")</f>
        <v/>
      </c>
      <c r="Q197" s="152" t="str">
        <f>IF('2. Enter scores'!V208&lt;&gt;"",'2. Enter scores'!V208/'2. Enter scores'!V$17,"")</f>
        <v/>
      </c>
      <c r="R197" s="152" t="str">
        <f>IF('2. Enter scores'!W208&lt;&gt;"",'2. Enter scores'!W208/'2. Enter scores'!W$17,"")</f>
        <v/>
      </c>
      <c r="S197" s="152" t="str">
        <f>IF('2. Enter scores'!X208&lt;&gt;"",'2. Enter scores'!X208/'2. Enter scores'!X$17,"")</f>
        <v/>
      </c>
      <c r="T197" s="152" t="str">
        <f>IF('2. Enter scores'!Y208&lt;&gt;"",'2. Enter scores'!Y208/'2. Enter scores'!Y$17,"")</f>
        <v/>
      </c>
      <c r="U197" s="152" t="str">
        <f>IF('2. Enter scores'!Z208&lt;&gt;"",'2. Enter scores'!Z208/'2. Enter scores'!Z$17,"")</f>
        <v/>
      </c>
      <c r="V197" s="152" t="str">
        <f>IF('2. Enter scores'!AA208&lt;&gt;"",'2. Enter scores'!AA208/'2. Enter scores'!AA$17,"")</f>
        <v/>
      </c>
      <c r="W197" s="152" t="str">
        <f>IF('2. Enter scores'!AB208&lt;&gt;"",'2. Enter scores'!AB208/'2. Enter scores'!AB$17,"")</f>
        <v/>
      </c>
      <c r="X197" s="152" t="str">
        <f>IF('2. Enter scores'!AC208&lt;&gt;"",'2. Enter scores'!AC208/'2. Enter scores'!AC$17,"")</f>
        <v/>
      </c>
      <c r="Y197" s="152" t="str">
        <f>IF('2. Enter scores'!AD208&lt;&gt;"",'2. Enter scores'!AD208/'2. Enter scores'!AD$17,"")</f>
        <v/>
      </c>
      <c r="Z197" s="152" t="str">
        <f>IF('2. Enter scores'!AE208&lt;&gt;"",'2. Enter scores'!AE208/'2. Enter scores'!AE$17,"")</f>
        <v/>
      </c>
      <c r="AA197" s="108">
        <v>1000</v>
      </c>
    </row>
    <row r="198" spans="1:27" x14ac:dyDescent="0.35">
      <c r="A198" s="151" t="s">
        <v>137</v>
      </c>
      <c r="B198" s="152" t="str">
        <f>IF('2. Enter scores'!G209&lt;&gt;"",'2. Enter scores'!G209/'2. Enter scores'!G$17,"")</f>
        <v/>
      </c>
      <c r="C198" s="152" t="str">
        <f>IF('2. Enter scores'!H209&lt;&gt;"",'2. Enter scores'!H209/'2. Enter scores'!H$17,"")</f>
        <v/>
      </c>
      <c r="D198" s="152" t="str">
        <f>IF('2. Enter scores'!I209&lt;&gt;"",'2. Enter scores'!I209/'2. Enter scores'!I$17,"")</f>
        <v/>
      </c>
      <c r="E198" s="152" t="str">
        <f>IF('2. Enter scores'!J209&lt;&gt;"",'2. Enter scores'!J209/'2. Enter scores'!J$17,"")</f>
        <v/>
      </c>
      <c r="F198" s="152" t="str">
        <f>IF('2. Enter scores'!K209&lt;&gt;"",'2. Enter scores'!K209/'2. Enter scores'!K$17,"")</f>
        <v/>
      </c>
      <c r="G198" s="152" t="str">
        <f>IF('2. Enter scores'!L209&lt;&gt;"",'2. Enter scores'!L209/'2. Enter scores'!L$17,"")</f>
        <v/>
      </c>
      <c r="H198" s="152" t="str">
        <f>IF('2. Enter scores'!M209&lt;&gt;"",'2. Enter scores'!M209/'2. Enter scores'!M$17,"")</f>
        <v/>
      </c>
      <c r="I198" s="152" t="str">
        <f>IF('2. Enter scores'!N209&lt;&gt;"",'2. Enter scores'!N209/'2. Enter scores'!N$17,"")</f>
        <v/>
      </c>
      <c r="J198" s="152" t="str">
        <f>IF('2. Enter scores'!O209&lt;&gt;"",'2. Enter scores'!O209/'2. Enter scores'!O$17,"")</f>
        <v/>
      </c>
      <c r="K198" s="152" t="str">
        <f>IF('2. Enter scores'!P209&lt;&gt;"",'2. Enter scores'!P209/'2. Enter scores'!P$17,"")</f>
        <v/>
      </c>
      <c r="L198" s="152" t="str">
        <f>IF('2. Enter scores'!Q209&lt;&gt;"",'2. Enter scores'!Q209/'2. Enter scores'!Q$17,"")</f>
        <v/>
      </c>
      <c r="M198" s="152" t="str">
        <f>IF('2. Enter scores'!R209&lt;&gt;"",'2. Enter scores'!R209/'2. Enter scores'!R$17,"")</f>
        <v/>
      </c>
      <c r="N198" s="152" t="str">
        <f>IF('2. Enter scores'!S209&lt;&gt;"",'2. Enter scores'!S209/'2. Enter scores'!S$17,"")</f>
        <v/>
      </c>
      <c r="O198" s="152" t="str">
        <f>IF('2. Enter scores'!T209&lt;&gt;"",'2. Enter scores'!T209/'2. Enter scores'!T$17,"")</f>
        <v/>
      </c>
      <c r="P198" s="152" t="str">
        <f>IF('2. Enter scores'!U209&lt;&gt;"",'2. Enter scores'!U209/'2. Enter scores'!U$17,"")</f>
        <v/>
      </c>
      <c r="Q198" s="152" t="str">
        <f>IF('2. Enter scores'!V209&lt;&gt;"",'2. Enter scores'!V209/'2. Enter scores'!V$17,"")</f>
        <v/>
      </c>
      <c r="R198" s="152" t="str">
        <f>IF('2. Enter scores'!W209&lt;&gt;"",'2. Enter scores'!W209/'2. Enter scores'!W$17,"")</f>
        <v/>
      </c>
      <c r="S198" s="152" t="str">
        <f>IF('2. Enter scores'!X209&lt;&gt;"",'2. Enter scores'!X209/'2. Enter scores'!X$17,"")</f>
        <v/>
      </c>
      <c r="T198" s="152" t="str">
        <f>IF('2. Enter scores'!Y209&lt;&gt;"",'2. Enter scores'!Y209/'2. Enter scores'!Y$17,"")</f>
        <v/>
      </c>
      <c r="U198" s="152" t="str">
        <f>IF('2. Enter scores'!Z209&lt;&gt;"",'2. Enter scores'!Z209/'2. Enter scores'!Z$17,"")</f>
        <v/>
      </c>
      <c r="V198" s="152" t="str">
        <f>IF('2. Enter scores'!AA209&lt;&gt;"",'2. Enter scores'!AA209/'2. Enter scores'!AA$17,"")</f>
        <v/>
      </c>
      <c r="W198" s="152" t="str">
        <f>IF('2. Enter scores'!AB209&lt;&gt;"",'2. Enter scores'!AB209/'2. Enter scores'!AB$17,"")</f>
        <v/>
      </c>
      <c r="X198" s="152" t="str">
        <f>IF('2. Enter scores'!AC209&lt;&gt;"",'2. Enter scores'!AC209/'2. Enter scores'!AC$17,"")</f>
        <v/>
      </c>
      <c r="Y198" s="152" t="str">
        <f>IF('2. Enter scores'!AD209&lt;&gt;"",'2. Enter scores'!AD209/'2. Enter scores'!AD$17,"")</f>
        <v/>
      </c>
      <c r="Z198" s="152" t="str">
        <f>IF('2. Enter scores'!AE209&lt;&gt;"",'2. Enter scores'!AE209/'2. Enter scores'!AE$17,"")</f>
        <v/>
      </c>
      <c r="AA198" s="108">
        <v>1000</v>
      </c>
    </row>
    <row r="199" spans="1:27" x14ac:dyDescent="0.35">
      <c r="A199" s="151" t="s">
        <v>137</v>
      </c>
      <c r="B199" s="152" t="str">
        <f>IF('2. Enter scores'!G210&lt;&gt;"",'2. Enter scores'!G210/'2. Enter scores'!G$17,"")</f>
        <v/>
      </c>
      <c r="C199" s="152" t="str">
        <f>IF('2. Enter scores'!H210&lt;&gt;"",'2. Enter scores'!H210/'2. Enter scores'!H$17,"")</f>
        <v/>
      </c>
      <c r="D199" s="152" t="str">
        <f>IF('2. Enter scores'!I210&lt;&gt;"",'2. Enter scores'!I210/'2. Enter scores'!I$17,"")</f>
        <v/>
      </c>
      <c r="E199" s="152" t="str">
        <f>IF('2. Enter scores'!J210&lt;&gt;"",'2. Enter scores'!J210/'2. Enter scores'!J$17,"")</f>
        <v/>
      </c>
      <c r="F199" s="152" t="str">
        <f>IF('2. Enter scores'!K210&lt;&gt;"",'2. Enter scores'!K210/'2. Enter scores'!K$17,"")</f>
        <v/>
      </c>
      <c r="G199" s="152" t="str">
        <f>IF('2. Enter scores'!L210&lt;&gt;"",'2. Enter scores'!L210/'2. Enter scores'!L$17,"")</f>
        <v/>
      </c>
      <c r="H199" s="152" t="str">
        <f>IF('2. Enter scores'!M210&lt;&gt;"",'2. Enter scores'!M210/'2. Enter scores'!M$17,"")</f>
        <v/>
      </c>
      <c r="I199" s="152" t="str">
        <f>IF('2. Enter scores'!N210&lt;&gt;"",'2. Enter scores'!N210/'2. Enter scores'!N$17,"")</f>
        <v/>
      </c>
      <c r="J199" s="152" t="str">
        <f>IF('2. Enter scores'!O210&lt;&gt;"",'2. Enter scores'!O210/'2. Enter scores'!O$17,"")</f>
        <v/>
      </c>
      <c r="K199" s="152" t="str">
        <f>IF('2. Enter scores'!P210&lt;&gt;"",'2. Enter scores'!P210/'2. Enter scores'!P$17,"")</f>
        <v/>
      </c>
      <c r="L199" s="152" t="str">
        <f>IF('2. Enter scores'!Q210&lt;&gt;"",'2. Enter scores'!Q210/'2. Enter scores'!Q$17,"")</f>
        <v/>
      </c>
      <c r="M199" s="152" t="str">
        <f>IF('2. Enter scores'!R210&lt;&gt;"",'2. Enter scores'!R210/'2. Enter scores'!R$17,"")</f>
        <v/>
      </c>
      <c r="N199" s="152" t="str">
        <f>IF('2. Enter scores'!S210&lt;&gt;"",'2. Enter scores'!S210/'2. Enter scores'!S$17,"")</f>
        <v/>
      </c>
      <c r="O199" s="152" t="str">
        <f>IF('2. Enter scores'!T210&lt;&gt;"",'2. Enter scores'!T210/'2. Enter scores'!T$17,"")</f>
        <v/>
      </c>
      <c r="P199" s="152" t="str">
        <f>IF('2. Enter scores'!U210&lt;&gt;"",'2. Enter scores'!U210/'2. Enter scores'!U$17,"")</f>
        <v/>
      </c>
      <c r="Q199" s="152" t="str">
        <f>IF('2. Enter scores'!V210&lt;&gt;"",'2. Enter scores'!V210/'2. Enter scores'!V$17,"")</f>
        <v/>
      </c>
      <c r="R199" s="152" t="str">
        <f>IF('2. Enter scores'!W210&lt;&gt;"",'2. Enter scores'!W210/'2. Enter scores'!W$17,"")</f>
        <v/>
      </c>
      <c r="S199" s="152" t="str">
        <f>IF('2. Enter scores'!X210&lt;&gt;"",'2. Enter scores'!X210/'2. Enter scores'!X$17,"")</f>
        <v/>
      </c>
      <c r="T199" s="152" t="str">
        <f>IF('2. Enter scores'!Y210&lt;&gt;"",'2. Enter scores'!Y210/'2. Enter scores'!Y$17,"")</f>
        <v/>
      </c>
      <c r="U199" s="152" t="str">
        <f>IF('2. Enter scores'!Z210&lt;&gt;"",'2. Enter scores'!Z210/'2. Enter scores'!Z$17,"")</f>
        <v/>
      </c>
      <c r="V199" s="152" t="str">
        <f>IF('2. Enter scores'!AA210&lt;&gt;"",'2. Enter scores'!AA210/'2. Enter scores'!AA$17,"")</f>
        <v/>
      </c>
      <c r="W199" s="152" t="str">
        <f>IF('2. Enter scores'!AB210&lt;&gt;"",'2. Enter scores'!AB210/'2. Enter scores'!AB$17,"")</f>
        <v/>
      </c>
      <c r="X199" s="152" t="str">
        <f>IF('2. Enter scores'!AC210&lt;&gt;"",'2. Enter scores'!AC210/'2. Enter scores'!AC$17,"")</f>
        <v/>
      </c>
      <c r="Y199" s="152" t="str">
        <f>IF('2. Enter scores'!AD210&lt;&gt;"",'2. Enter scores'!AD210/'2. Enter scores'!AD$17,"")</f>
        <v/>
      </c>
      <c r="Z199" s="152" t="str">
        <f>IF('2. Enter scores'!AE210&lt;&gt;"",'2. Enter scores'!AE210/'2. Enter scores'!AE$17,"")</f>
        <v/>
      </c>
      <c r="AA199" s="108">
        <v>1000</v>
      </c>
    </row>
    <row r="200" spans="1:27" x14ac:dyDescent="0.35">
      <c r="A200" s="151" t="s">
        <v>137</v>
      </c>
      <c r="B200" s="152" t="str">
        <f>IF('2. Enter scores'!G211&lt;&gt;"",'2. Enter scores'!G211/'2. Enter scores'!G$17,"")</f>
        <v/>
      </c>
      <c r="C200" s="152" t="str">
        <f>IF('2. Enter scores'!H211&lt;&gt;"",'2. Enter scores'!H211/'2. Enter scores'!H$17,"")</f>
        <v/>
      </c>
      <c r="D200" s="152" t="str">
        <f>IF('2. Enter scores'!I211&lt;&gt;"",'2. Enter scores'!I211/'2. Enter scores'!I$17,"")</f>
        <v/>
      </c>
      <c r="E200" s="152" t="str">
        <f>IF('2. Enter scores'!J211&lt;&gt;"",'2. Enter scores'!J211/'2. Enter scores'!J$17,"")</f>
        <v/>
      </c>
      <c r="F200" s="152" t="str">
        <f>IF('2. Enter scores'!K211&lt;&gt;"",'2. Enter scores'!K211/'2. Enter scores'!K$17,"")</f>
        <v/>
      </c>
      <c r="G200" s="152" t="str">
        <f>IF('2. Enter scores'!L211&lt;&gt;"",'2. Enter scores'!L211/'2. Enter scores'!L$17,"")</f>
        <v/>
      </c>
      <c r="H200" s="152" t="str">
        <f>IF('2. Enter scores'!M211&lt;&gt;"",'2. Enter scores'!M211/'2. Enter scores'!M$17,"")</f>
        <v/>
      </c>
      <c r="I200" s="152" t="str">
        <f>IF('2. Enter scores'!N211&lt;&gt;"",'2. Enter scores'!N211/'2. Enter scores'!N$17,"")</f>
        <v/>
      </c>
      <c r="J200" s="152" t="str">
        <f>IF('2. Enter scores'!O211&lt;&gt;"",'2. Enter scores'!O211/'2. Enter scores'!O$17,"")</f>
        <v/>
      </c>
      <c r="K200" s="152" t="str">
        <f>IF('2. Enter scores'!P211&lt;&gt;"",'2. Enter scores'!P211/'2. Enter scores'!P$17,"")</f>
        <v/>
      </c>
      <c r="L200" s="152" t="str">
        <f>IF('2. Enter scores'!Q211&lt;&gt;"",'2. Enter scores'!Q211/'2. Enter scores'!Q$17,"")</f>
        <v/>
      </c>
      <c r="M200" s="152" t="str">
        <f>IF('2. Enter scores'!R211&lt;&gt;"",'2. Enter scores'!R211/'2. Enter scores'!R$17,"")</f>
        <v/>
      </c>
      <c r="N200" s="152" t="str">
        <f>IF('2. Enter scores'!S211&lt;&gt;"",'2. Enter scores'!S211/'2. Enter scores'!S$17,"")</f>
        <v/>
      </c>
      <c r="O200" s="152" t="str">
        <f>IF('2. Enter scores'!T211&lt;&gt;"",'2. Enter scores'!T211/'2. Enter scores'!T$17,"")</f>
        <v/>
      </c>
      <c r="P200" s="152" t="str">
        <f>IF('2. Enter scores'!U211&lt;&gt;"",'2. Enter scores'!U211/'2. Enter scores'!U$17,"")</f>
        <v/>
      </c>
      <c r="Q200" s="152" t="str">
        <f>IF('2. Enter scores'!V211&lt;&gt;"",'2. Enter scores'!V211/'2. Enter scores'!V$17,"")</f>
        <v/>
      </c>
      <c r="R200" s="152" t="str">
        <f>IF('2. Enter scores'!W211&lt;&gt;"",'2. Enter scores'!W211/'2. Enter scores'!W$17,"")</f>
        <v/>
      </c>
      <c r="S200" s="152" t="str">
        <f>IF('2. Enter scores'!X211&lt;&gt;"",'2. Enter scores'!X211/'2. Enter scores'!X$17,"")</f>
        <v/>
      </c>
      <c r="T200" s="152" t="str">
        <f>IF('2. Enter scores'!Y211&lt;&gt;"",'2. Enter scores'!Y211/'2. Enter scores'!Y$17,"")</f>
        <v/>
      </c>
      <c r="U200" s="152" t="str">
        <f>IF('2. Enter scores'!Z211&lt;&gt;"",'2. Enter scores'!Z211/'2. Enter scores'!Z$17,"")</f>
        <v/>
      </c>
      <c r="V200" s="152" t="str">
        <f>IF('2. Enter scores'!AA211&lt;&gt;"",'2. Enter scores'!AA211/'2. Enter scores'!AA$17,"")</f>
        <v/>
      </c>
      <c r="W200" s="152" t="str">
        <f>IF('2. Enter scores'!AB211&lt;&gt;"",'2. Enter scores'!AB211/'2. Enter scores'!AB$17,"")</f>
        <v/>
      </c>
      <c r="X200" s="152" t="str">
        <f>IF('2. Enter scores'!AC211&lt;&gt;"",'2. Enter scores'!AC211/'2. Enter scores'!AC$17,"")</f>
        <v/>
      </c>
      <c r="Y200" s="152" t="str">
        <f>IF('2. Enter scores'!AD211&lt;&gt;"",'2. Enter scores'!AD211/'2. Enter scores'!AD$17,"")</f>
        <v/>
      </c>
      <c r="Z200" s="152" t="str">
        <f>IF('2. Enter scores'!AE211&lt;&gt;"",'2. Enter scores'!AE211/'2. Enter scores'!AE$17,"")</f>
        <v/>
      </c>
      <c r="AA200" s="108">
        <v>1000</v>
      </c>
    </row>
    <row r="201" spans="1:27" x14ac:dyDescent="0.35">
      <c r="A201" s="151" t="s">
        <v>137</v>
      </c>
      <c r="B201" s="152" t="str">
        <f>IF('2. Enter scores'!G212&lt;&gt;"",'2. Enter scores'!G212/'2. Enter scores'!G$17,"")</f>
        <v/>
      </c>
      <c r="C201" s="152" t="str">
        <f>IF('2. Enter scores'!H212&lt;&gt;"",'2. Enter scores'!H212/'2. Enter scores'!H$17,"")</f>
        <v/>
      </c>
      <c r="D201" s="152" t="str">
        <f>IF('2. Enter scores'!I212&lt;&gt;"",'2. Enter scores'!I212/'2. Enter scores'!I$17,"")</f>
        <v/>
      </c>
      <c r="E201" s="152" t="str">
        <f>IF('2. Enter scores'!J212&lt;&gt;"",'2. Enter scores'!J212/'2. Enter scores'!J$17,"")</f>
        <v/>
      </c>
      <c r="F201" s="152" t="str">
        <f>IF('2. Enter scores'!K212&lt;&gt;"",'2. Enter scores'!K212/'2. Enter scores'!K$17,"")</f>
        <v/>
      </c>
      <c r="G201" s="152" t="str">
        <f>IF('2. Enter scores'!L212&lt;&gt;"",'2. Enter scores'!L212/'2. Enter scores'!L$17,"")</f>
        <v/>
      </c>
      <c r="H201" s="152" t="str">
        <f>IF('2. Enter scores'!M212&lt;&gt;"",'2. Enter scores'!M212/'2. Enter scores'!M$17,"")</f>
        <v/>
      </c>
      <c r="I201" s="152" t="str">
        <f>IF('2. Enter scores'!N212&lt;&gt;"",'2. Enter scores'!N212/'2. Enter scores'!N$17,"")</f>
        <v/>
      </c>
      <c r="J201" s="152" t="str">
        <f>IF('2. Enter scores'!O212&lt;&gt;"",'2. Enter scores'!O212/'2. Enter scores'!O$17,"")</f>
        <v/>
      </c>
      <c r="K201" s="152" t="str">
        <f>IF('2. Enter scores'!P212&lt;&gt;"",'2. Enter scores'!P212/'2. Enter scores'!P$17,"")</f>
        <v/>
      </c>
      <c r="L201" s="152" t="str">
        <f>IF('2. Enter scores'!Q212&lt;&gt;"",'2. Enter scores'!Q212/'2. Enter scores'!Q$17,"")</f>
        <v/>
      </c>
      <c r="M201" s="152" t="str">
        <f>IF('2. Enter scores'!R212&lt;&gt;"",'2. Enter scores'!R212/'2. Enter scores'!R$17,"")</f>
        <v/>
      </c>
      <c r="N201" s="152" t="str">
        <f>IF('2. Enter scores'!S212&lt;&gt;"",'2. Enter scores'!S212/'2. Enter scores'!S$17,"")</f>
        <v/>
      </c>
      <c r="O201" s="152" t="str">
        <f>IF('2. Enter scores'!T212&lt;&gt;"",'2. Enter scores'!T212/'2. Enter scores'!T$17,"")</f>
        <v/>
      </c>
      <c r="P201" s="152" t="str">
        <f>IF('2. Enter scores'!U212&lt;&gt;"",'2. Enter scores'!U212/'2. Enter scores'!U$17,"")</f>
        <v/>
      </c>
      <c r="Q201" s="152" t="str">
        <f>IF('2. Enter scores'!V212&lt;&gt;"",'2. Enter scores'!V212/'2. Enter scores'!V$17,"")</f>
        <v/>
      </c>
      <c r="R201" s="152" t="str">
        <f>IF('2. Enter scores'!W212&lt;&gt;"",'2. Enter scores'!W212/'2. Enter scores'!W$17,"")</f>
        <v/>
      </c>
      <c r="S201" s="152" t="str">
        <f>IF('2. Enter scores'!X212&lt;&gt;"",'2. Enter scores'!X212/'2. Enter scores'!X$17,"")</f>
        <v/>
      </c>
      <c r="T201" s="152" t="str">
        <f>IF('2. Enter scores'!Y212&lt;&gt;"",'2. Enter scores'!Y212/'2. Enter scores'!Y$17,"")</f>
        <v/>
      </c>
      <c r="U201" s="152" t="str">
        <f>IF('2. Enter scores'!Z212&lt;&gt;"",'2. Enter scores'!Z212/'2. Enter scores'!Z$17,"")</f>
        <v/>
      </c>
      <c r="V201" s="152" t="str">
        <f>IF('2. Enter scores'!AA212&lt;&gt;"",'2. Enter scores'!AA212/'2. Enter scores'!AA$17,"")</f>
        <v/>
      </c>
      <c r="W201" s="152" t="str">
        <f>IF('2. Enter scores'!AB212&lt;&gt;"",'2. Enter scores'!AB212/'2. Enter scores'!AB$17,"")</f>
        <v/>
      </c>
      <c r="X201" s="152" t="str">
        <f>IF('2. Enter scores'!AC212&lt;&gt;"",'2. Enter scores'!AC212/'2. Enter scores'!AC$17,"")</f>
        <v/>
      </c>
      <c r="Y201" s="152" t="str">
        <f>IF('2. Enter scores'!AD212&lt;&gt;"",'2. Enter scores'!AD212/'2. Enter scores'!AD$17,"")</f>
        <v/>
      </c>
      <c r="Z201" s="152" t="str">
        <f>IF('2. Enter scores'!AE212&lt;&gt;"",'2. Enter scores'!AE212/'2. Enter scores'!AE$17,"")</f>
        <v/>
      </c>
      <c r="AA201" s="108">
        <v>1000</v>
      </c>
    </row>
    <row r="202" spans="1:27" x14ac:dyDescent="0.35">
      <c r="A202" s="151" t="s">
        <v>137</v>
      </c>
      <c r="B202" s="152" t="str">
        <f>IF('2. Enter scores'!G213&lt;&gt;"",'2. Enter scores'!G213/'2. Enter scores'!G$17,"")</f>
        <v/>
      </c>
      <c r="C202" s="152" t="str">
        <f>IF('2. Enter scores'!H213&lt;&gt;"",'2. Enter scores'!H213/'2. Enter scores'!H$17,"")</f>
        <v/>
      </c>
      <c r="D202" s="152" t="str">
        <f>IF('2. Enter scores'!I213&lt;&gt;"",'2. Enter scores'!I213/'2. Enter scores'!I$17,"")</f>
        <v/>
      </c>
      <c r="E202" s="152" t="str">
        <f>IF('2. Enter scores'!J213&lt;&gt;"",'2. Enter scores'!J213/'2. Enter scores'!J$17,"")</f>
        <v/>
      </c>
      <c r="F202" s="152" t="str">
        <f>IF('2. Enter scores'!K213&lt;&gt;"",'2. Enter scores'!K213/'2. Enter scores'!K$17,"")</f>
        <v/>
      </c>
      <c r="G202" s="152" t="str">
        <f>IF('2. Enter scores'!L213&lt;&gt;"",'2. Enter scores'!L213/'2. Enter scores'!L$17,"")</f>
        <v/>
      </c>
      <c r="H202" s="152" t="str">
        <f>IF('2. Enter scores'!M213&lt;&gt;"",'2. Enter scores'!M213/'2. Enter scores'!M$17,"")</f>
        <v/>
      </c>
      <c r="I202" s="152" t="str">
        <f>IF('2. Enter scores'!N213&lt;&gt;"",'2. Enter scores'!N213/'2. Enter scores'!N$17,"")</f>
        <v/>
      </c>
      <c r="J202" s="152" t="str">
        <f>IF('2. Enter scores'!O213&lt;&gt;"",'2. Enter scores'!O213/'2. Enter scores'!O$17,"")</f>
        <v/>
      </c>
      <c r="K202" s="152" t="str">
        <f>IF('2. Enter scores'!P213&lt;&gt;"",'2. Enter scores'!P213/'2. Enter scores'!P$17,"")</f>
        <v/>
      </c>
      <c r="L202" s="152" t="str">
        <f>IF('2. Enter scores'!Q213&lt;&gt;"",'2. Enter scores'!Q213/'2. Enter scores'!Q$17,"")</f>
        <v/>
      </c>
      <c r="M202" s="152" t="str">
        <f>IF('2. Enter scores'!R213&lt;&gt;"",'2. Enter scores'!R213/'2. Enter scores'!R$17,"")</f>
        <v/>
      </c>
      <c r="N202" s="152" t="str">
        <f>IF('2. Enter scores'!S213&lt;&gt;"",'2. Enter scores'!S213/'2. Enter scores'!S$17,"")</f>
        <v/>
      </c>
      <c r="O202" s="152" t="str">
        <f>IF('2. Enter scores'!T213&lt;&gt;"",'2. Enter scores'!T213/'2. Enter scores'!T$17,"")</f>
        <v/>
      </c>
      <c r="P202" s="152" t="str">
        <f>IF('2. Enter scores'!U213&lt;&gt;"",'2. Enter scores'!U213/'2. Enter scores'!U$17,"")</f>
        <v/>
      </c>
      <c r="Q202" s="152" t="str">
        <f>IF('2. Enter scores'!V213&lt;&gt;"",'2. Enter scores'!V213/'2. Enter scores'!V$17,"")</f>
        <v/>
      </c>
      <c r="R202" s="152" t="str">
        <f>IF('2. Enter scores'!W213&lt;&gt;"",'2. Enter scores'!W213/'2. Enter scores'!W$17,"")</f>
        <v/>
      </c>
      <c r="S202" s="152" t="str">
        <f>IF('2. Enter scores'!X213&lt;&gt;"",'2. Enter scores'!X213/'2. Enter scores'!X$17,"")</f>
        <v/>
      </c>
      <c r="T202" s="152" t="str">
        <f>IF('2. Enter scores'!Y213&lt;&gt;"",'2. Enter scores'!Y213/'2. Enter scores'!Y$17,"")</f>
        <v/>
      </c>
      <c r="U202" s="152" t="str">
        <f>IF('2. Enter scores'!Z213&lt;&gt;"",'2. Enter scores'!Z213/'2. Enter scores'!Z$17,"")</f>
        <v/>
      </c>
      <c r="V202" s="152" t="str">
        <f>IF('2. Enter scores'!AA213&lt;&gt;"",'2. Enter scores'!AA213/'2. Enter scores'!AA$17,"")</f>
        <v/>
      </c>
      <c r="W202" s="152" t="str">
        <f>IF('2. Enter scores'!AB213&lt;&gt;"",'2. Enter scores'!AB213/'2. Enter scores'!AB$17,"")</f>
        <v/>
      </c>
      <c r="X202" s="152" t="str">
        <f>IF('2. Enter scores'!AC213&lt;&gt;"",'2. Enter scores'!AC213/'2. Enter scores'!AC$17,"")</f>
        <v/>
      </c>
      <c r="Y202" s="152" t="str">
        <f>IF('2. Enter scores'!AD213&lt;&gt;"",'2. Enter scores'!AD213/'2. Enter scores'!AD$17,"")</f>
        <v/>
      </c>
      <c r="Z202" s="152" t="str">
        <f>IF('2. Enter scores'!AE213&lt;&gt;"",'2. Enter scores'!AE213/'2. Enter scores'!AE$17,"")</f>
        <v/>
      </c>
      <c r="AA202" s="108">
        <v>1000</v>
      </c>
    </row>
    <row r="203" spans="1:27" x14ac:dyDescent="0.35">
      <c r="A203" s="151" t="s">
        <v>137</v>
      </c>
      <c r="B203" s="152" t="str">
        <f>IF('2. Enter scores'!G214&lt;&gt;"",'2. Enter scores'!G214/'2. Enter scores'!G$17,"")</f>
        <v/>
      </c>
      <c r="C203" s="152" t="str">
        <f>IF('2. Enter scores'!H214&lt;&gt;"",'2. Enter scores'!H214/'2. Enter scores'!H$17,"")</f>
        <v/>
      </c>
      <c r="D203" s="152" t="str">
        <f>IF('2. Enter scores'!I214&lt;&gt;"",'2. Enter scores'!I214/'2. Enter scores'!I$17,"")</f>
        <v/>
      </c>
      <c r="E203" s="152" t="str">
        <f>IF('2. Enter scores'!J214&lt;&gt;"",'2. Enter scores'!J214/'2. Enter scores'!J$17,"")</f>
        <v/>
      </c>
      <c r="F203" s="152" t="str">
        <f>IF('2. Enter scores'!K214&lt;&gt;"",'2. Enter scores'!K214/'2. Enter scores'!K$17,"")</f>
        <v/>
      </c>
      <c r="G203" s="152" t="str">
        <f>IF('2. Enter scores'!L214&lt;&gt;"",'2. Enter scores'!L214/'2. Enter scores'!L$17,"")</f>
        <v/>
      </c>
      <c r="H203" s="152" t="str">
        <f>IF('2. Enter scores'!M214&lt;&gt;"",'2. Enter scores'!M214/'2. Enter scores'!M$17,"")</f>
        <v/>
      </c>
      <c r="I203" s="152" t="str">
        <f>IF('2. Enter scores'!N214&lt;&gt;"",'2. Enter scores'!N214/'2. Enter scores'!N$17,"")</f>
        <v/>
      </c>
      <c r="J203" s="152" t="str">
        <f>IF('2. Enter scores'!O214&lt;&gt;"",'2. Enter scores'!O214/'2. Enter scores'!O$17,"")</f>
        <v/>
      </c>
      <c r="K203" s="152" t="str">
        <f>IF('2. Enter scores'!P214&lt;&gt;"",'2. Enter scores'!P214/'2. Enter scores'!P$17,"")</f>
        <v/>
      </c>
      <c r="L203" s="152" t="str">
        <f>IF('2. Enter scores'!Q214&lt;&gt;"",'2. Enter scores'!Q214/'2. Enter scores'!Q$17,"")</f>
        <v/>
      </c>
      <c r="M203" s="152" t="str">
        <f>IF('2. Enter scores'!R214&lt;&gt;"",'2. Enter scores'!R214/'2. Enter scores'!R$17,"")</f>
        <v/>
      </c>
      <c r="N203" s="152" t="str">
        <f>IF('2. Enter scores'!S214&lt;&gt;"",'2. Enter scores'!S214/'2. Enter scores'!S$17,"")</f>
        <v/>
      </c>
      <c r="O203" s="152" t="str">
        <f>IF('2. Enter scores'!T214&lt;&gt;"",'2. Enter scores'!T214/'2. Enter scores'!T$17,"")</f>
        <v/>
      </c>
      <c r="P203" s="152" t="str">
        <f>IF('2. Enter scores'!U214&lt;&gt;"",'2. Enter scores'!U214/'2. Enter scores'!U$17,"")</f>
        <v/>
      </c>
      <c r="Q203" s="152" t="str">
        <f>IF('2. Enter scores'!V214&lt;&gt;"",'2. Enter scores'!V214/'2. Enter scores'!V$17,"")</f>
        <v/>
      </c>
      <c r="R203" s="152" t="str">
        <f>IF('2. Enter scores'!W214&lt;&gt;"",'2. Enter scores'!W214/'2. Enter scores'!W$17,"")</f>
        <v/>
      </c>
      <c r="S203" s="152" t="str">
        <f>IF('2. Enter scores'!X214&lt;&gt;"",'2. Enter scores'!X214/'2. Enter scores'!X$17,"")</f>
        <v/>
      </c>
      <c r="T203" s="152" t="str">
        <f>IF('2. Enter scores'!Y214&lt;&gt;"",'2. Enter scores'!Y214/'2. Enter scores'!Y$17,"")</f>
        <v/>
      </c>
      <c r="U203" s="152" t="str">
        <f>IF('2. Enter scores'!Z214&lt;&gt;"",'2. Enter scores'!Z214/'2. Enter scores'!Z$17,"")</f>
        <v/>
      </c>
      <c r="V203" s="152" t="str">
        <f>IF('2. Enter scores'!AA214&lt;&gt;"",'2. Enter scores'!AA214/'2. Enter scores'!AA$17,"")</f>
        <v/>
      </c>
      <c r="W203" s="152" t="str">
        <f>IF('2. Enter scores'!AB214&lt;&gt;"",'2. Enter scores'!AB214/'2. Enter scores'!AB$17,"")</f>
        <v/>
      </c>
      <c r="X203" s="152" t="str">
        <f>IF('2. Enter scores'!AC214&lt;&gt;"",'2. Enter scores'!AC214/'2. Enter scores'!AC$17,"")</f>
        <v/>
      </c>
      <c r="Y203" s="152" t="str">
        <f>IF('2. Enter scores'!AD214&lt;&gt;"",'2. Enter scores'!AD214/'2. Enter scores'!AD$17,"")</f>
        <v/>
      </c>
      <c r="Z203" s="152" t="str">
        <f>IF('2. Enter scores'!AE214&lt;&gt;"",'2. Enter scores'!AE214/'2. Enter scores'!AE$17,"")</f>
        <v/>
      </c>
      <c r="AA203" s="108">
        <v>1000</v>
      </c>
    </row>
    <row r="204" spans="1:27" x14ac:dyDescent="0.35">
      <c r="A204" s="151" t="s">
        <v>137</v>
      </c>
      <c r="B204" s="152" t="str">
        <f>IF('2. Enter scores'!G215&lt;&gt;"",'2. Enter scores'!G215/'2. Enter scores'!G$17,"")</f>
        <v/>
      </c>
      <c r="C204" s="152" t="str">
        <f>IF('2. Enter scores'!H215&lt;&gt;"",'2. Enter scores'!H215/'2. Enter scores'!H$17,"")</f>
        <v/>
      </c>
      <c r="D204" s="152" t="str">
        <f>IF('2. Enter scores'!I215&lt;&gt;"",'2. Enter scores'!I215/'2. Enter scores'!I$17,"")</f>
        <v/>
      </c>
      <c r="E204" s="152" t="str">
        <f>IF('2. Enter scores'!J215&lt;&gt;"",'2. Enter scores'!J215/'2. Enter scores'!J$17,"")</f>
        <v/>
      </c>
      <c r="F204" s="152" t="str">
        <f>IF('2. Enter scores'!K215&lt;&gt;"",'2. Enter scores'!K215/'2. Enter scores'!K$17,"")</f>
        <v/>
      </c>
      <c r="G204" s="152" t="str">
        <f>IF('2. Enter scores'!L215&lt;&gt;"",'2. Enter scores'!L215/'2. Enter scores'!L$17,"")</f>
        <v/>
      </c>
      <c r="H204" s="152" t="str">
        <f>IF('2. Enter scores'!M215&lt;&gt;"",'2. Enter scores'!M215/'2. Enter scores'!M$17,"")</f>
        <v/>
      </c>
      <c r="I204" s="152" t="str">
        <f>IF('2. Enter scores'!N215&lt;&gt;"",'2. Enter scores'!N215/'2. Enter scores'!N$17,"")</f>
        <v/>
      </c>
      <c r="J204" s="152" t="str">
        <f>IF('2. Enter scores'!O215&lt;&gt;"",'2. Enter scores'!O215/'2. Enter scores'!O$17,"")</f>
        <v/>
      </c>
      <c r="K204" s="152" t="str">
        <f>IF('2. Enter scores'!P215&lt;&gt;"",'2. Enter scores'!P215/'2. Enter scores'!P$17,"")</f>
        <v/>
      </c>
      <c r="L204" s="152" t="str">
        <f>IF('2. Enter scores'!Q215&lt;&gt;"",'2. Enter scores'!Q215/'2. Enter scores'!Q$17,"")</f>
        <v/>
      </c>
      <c r="M204" s="152" t="str">
        <f>IF('2. Enter scores'!R215&lt;&gt;"",'2. Enter scores'!R215/'2. Enter scores'!R$17,"")</f>
        <v/>
      </c>
      <c r="N204" s="152" t="str">
        <f>IF('2. Enter scores'!S215&lt;&gt;"",'2. Enter scores'!S215/'2. Enter scores'!S$17,"")</f>
        <v/>
      </c>
      <c r="O204" s="152" t="str">
        <f>IF('2. Enter scores'!T215&lt;&gt;"",'2. Enter scores'!T215/'2. Enter scores'!T$17,"")</f>
        <v/>
      </c>
      <c r="P204" s="152" t="str">
        <f>IF('2. Enter scores'!U215&lt;&gt;"",'2. Enter scores'!U215/'2. Enter scores'!U$17,"")</f>
        <v/>
      </c>
      <c r="Q204" s="152" t="str">
        <f>IF('2. Enter scores'!V215&lt;&gt;"",'2. Enter scores'!V215/'2. Enter scores'!V$17,"")</f>
        <v/>
      </c>
      <c r="R204" s="152" t="str">
        <f>IF('2. Enter scores'!W215&lt;&gt;"",'2. Enter scores'!W215/'2. Enter scores'!W$17,"")</f>
        <v/>
      </c>
      <c r="S204" s="152" t="str">
        <f>IF('2. Enter scores'!X215&lt;&gt;"",'2. Enter scores'!X215/'2. Enter scores'!X$17,"")</f>
        <v/>
      </c>
      <c r="T204" s="152" t="str">
        <f>IF('2. Enter scores'!Y215&lt;&gt;"",'2. Enter scores'!Y215/'2. Enter scores'!Y$17,"")</f>
        <v/>
      </c>
      <c r="U204" s="152" t="str">
        <f>IF('2. Enter scores'!Z215&lt;&gt;"",'2. Enter scores'!Z215/'2. Enter scores'!Z$17,"")</f>
        <v/>
      </c>
      <c r="V204" s="152" t="str">
        <f>IF('2. Enter scores'!AA215&lt;&gt;"",'2. Enter scores'!AA215/'2. Enter scores'!AA$17,"")</f>
        <v/>
      </c>
      <c r="W204" s="152" t="str">
        <f>IF('2. Enter scores'!AB215&lt;&gt;"",'2. Enter scores'!AB215/'2. Enter scores'!AB$17,"")</f>
        <v/>
      </c>
      <c r="X204" s="152" t="str">
        <f>IF('2. Enter scores'!AC215&lt;&gt;"",'2. Enter scores'!AC215/'2. Enter scores'!AC$17,"")</f>
        <v/>
      </c>
      <c r="Y204" s="152" t="str">
        <f>IF('2. Enter scores'!AD215&lt;&gt;"",'2. Enter scores'!AD215/'2. Enter scores'!AD$17,"")</f>
        <v/>
      </c>
      <c r="Z204" s="152" t="str">
        <f>IF('2. Enter scores'!AE215&lt;&gt;"",'2. Enter scores'!AE215/'2. Enter scores'!AE$17,"")</f>
        <v/>
      </c>
      <c r="AA204" s="108">
        <v>1000</v>
      </c>
    </row>
    <row r="205" spans="1:27" x14ac:dyDescent="0.35">
      <c r="A205" s="151" t="s">
        <v>137</v>
      </c>
      <c r="B205" s="152" t="str">
        <f>IF('2. Enter scores'!G216&lt;&gt;"",'2. Enter scores'!G216/'2. Enter scores'!G$17,"")</f>
        <v/>
      </c>
      <c r="C205" s="152" t="str">
        <f>IF('2. Enter scores'!H216&lt;&gt;"",'2. Enter scores'!H216/'2. Enter scores'!H$17,"")</f>
        <v/>
      </c>
      <c r="D205" s="152" t="str">
        <f>IF('2. Enter scores'!I216&lt;&gt;"",'2. Enter scores'!I216/'2. Enter scores'!I$17,"")</f>
        <v/>
      </c>
      <c r="E205" s="152" t="str">
        <f>IF('2. Enter scores'!J216&lt;&gt;"",'2. Enter scores'!J216/'2. Enter scores'!J$17,"")</f>
        <v/>
      </c>
      <c r="F205" s="152" t="str">
        <f>IF('2. Enter scores'!K216&lt;&gt;"",'2. Enter scores'!K216/'2. Enter scores'!K$17,"")</f>
        <v/>
      </c>
      <c r="G205" s="152" t="str">
        <f>IF('2. Enter scores'!L216&lt;&gt;"",'2. Enter scores'!L216/'2. Enter scores'!L$17,"")</f>
        <v/>
      </c>
      <c r="H205" s="152" t="str">
        <f>IF('2. Enter scores'!M216&lt;&gt;"",'2. Enter scores'!M216/'2. Enter scores'!M$17,"")</f>
        <v/>
      </c>
      <c r="I205" s="152" t="str">
        <f>IF('2. Enter scores'!N216&lt;&gt;"",'2. Enter scores'!N216/'2. Enter scores'!N$17,"")</f>
        <v/>
      </c>
      <c r="J205" s="152" t="str">
        <f>IF('2. Enter scores'!O216&lt;&gt;"",'2. Enter scores'!O216/'2. Enter scores'!O$17,"")</f>
        <v/>
      </c>
      <c r="K205" s="152" t="str">
        <f>IF('2. Enter scores'!P216&lt;&gt;"",'2. Enter scores'!P216/'2. Enter scores'!P$17,"")</f>
        <v/>
      </c>
      <c r="L205" s="152" t="str">
        <f>IF('2. Enter scores'!Q216&lt;&gt;"",'2. Enter scores'!Q216/'2. Enter scores'!Q$17,"")</f>
        <v/>
      </c>
      <c r="M205" s="152" t="str">
        <f>IF('2. Enter scores'!R216&lt;&gt;"",'2. Enter scores'!R216/'2. Enter scores'!R$17,"")</f>
        <v/>
      </c>
      <c r="N205" s="152" t="str">
        <f>IF('2. Enter scores'!S216&lt;&gt;"",'2. Enter scores'!S216/'2. Enter scores'!S$17,"")</f>
        <v/>
      </c>
      <c r="O205" s="152" t="str">
        <f>IF('2. Enter scores'!T216&lt;&gt;"",'2. Enter scores'!T216/'2. Enter scores'!T$17,"")</f>
        <v/>
      </c>
      <c r="P205" s="152" t="str">
        <f>IF('2. Enter scores'!U216&lt;&gt;"",'2. Enter scores'!U216/'2. Enter scores'!U$17,"")</f>
        <v/>
      </c>
      <c r="Q205" s="152" t="str">
        <f>IF('2. Enter scores'!V216&lt;&gt;"",'2. Enter scores'!V216/'2. Enter scores'!V$17,"")</f>
        <v/>
      </c>
      <c r="R205" s="152" t="str">
        <f>IF('2. Enter scores'!W216&lt;&gt;"",'2. Enter scores'!W216/'2. Enter scores'!W$17,"")</f>
        <v/>
      </c>
      <c r="S205" s="152" t="str">
        <f>IF('2. Enter scores'!X216&lt;&gt;"",'2. Enter scores'!X216/'2. Enter scores'!X$17,"")</f>
        <v/>
      </c>
      <c r="T205" s="152" t="str">
        <f>IF('2. Enter scores'!Y216&lt;&gt;"",'2. Enter scores'!Y216/'2. Enter scores'!Y$17,"")</f>
        <v/>
      </c>
      <c r="U205" s="152" t="str">
        <f>IF('2. Enter scores'!Z216&lt;&gt;"",'2. Enter scores'!Z216/'2. Enter scores'!Z$17,"")</f>
        <v/>
      </c>
      <c r="V205" s="152" t="str">
        <f>IF('2. Enter scores'!AA216&lt;&gt;"",'2. Enter scores'!AA216/'2. Enter scores'!AA$17,"")</f>
        <v/>
      </c>
      <c r="W205" s="152" t="str">
        <f>IF('2. Enter scores'!AB216&lt;&gt;"",'2. Enter scores'!AB216/'2. Enter scores'!AB$17,"")</f>
        <v/>
      </c>
      <c r="X205" s="152" t="str">
        <f>IF('2. Enter scores'!AC216&lt;&gt;"",'2. Enter scores'!AC216/'2. Enter scores'!AC$17,"")</f>
        <v/>
      </c>
      <c r="Y205" s="152" t="str">
        <f>IF('2. Enter scores'!AD216&lt;&gt;"",'2. Enter scores'!AD216/'2. Enter scores'!AD$17,"")</f>
        <v/>
      </c>
      <c r="Z205" s="152" t="str">
        <f>IF('2. Enter scores'!AE216&lt;&gt;"",'2. Enter scores'!AE216/'2. Enter scores'!AE$17,"")</f>
        <v/>
      </c>
      <c r="AA205" s="108">
        <v>1000</v>
      </c>
    </row>
    <row r="206" spans="1:27" x14ac:dyDescent="0.35">
      <c r="A206" s="151" t="s">
        <v>137</v>
      </c>
      <c r="B206" s="152" t="str">
        <f>IF('2. Enter scores'!G217&lt;&gt;"",'2. Enter scores'!G217/'2. Enter scores'!G$17,"")</f>
        <v/>
      </c>
      <c r="C206" s="152" t="str">
        <f>IF('2. Enter scores'!H217&lt;&gt;"",'2. Enter scores'!H217/'2. Enter scores'!H$17,"")</f>
        <v/>
      </c>
      <c r="D206" s="152" t="str">
        <f>IF('2. Enter scores'!I217&lt;&gt;"",'2. Enter scores'!I217/'2. Enter scores'!I$17,"")</f>
        <v/>
      </c>
      <c r="E206" s="152" t="str">
        <f>IF('2. Enter scores'!J217&lt;&gt;"",'2. Enter scores'!J217/'2. Enter scores'!J$17,"")</f>
        <v/>
      </c>
      <c r="F206" s="152" t="str">
        <f>IF('2. Enter scores'!K217&lt;&gt;"",'2. Enter scores'!K217/'2. Enter scores'!K$17,"")</f>
        <v/>
      </c>
      <c r="G206" s="152" t="str">
        <f>IF('2. Enter scores'!L217&lt;&gt;"",'2. Enter scores'!L217/'2. Enter scores'!L$17,"")</f>
        <v/>
      </c>
      <c r="H206" s="152" t="str">
        <f>IF('2. Enter scores'!M217&lt;&gt;"",'2. Enter scores'!M217/'2. Enter scores'!M$17,"")</f>
        <v/>
      </c>
      <c r="I206" s="152" t="str">
        <f>IF('2. Enter scores'!N217&lt;&gt;"",'2. Enter scores'!N217/'2. Enter scores'!N$17,"")</f>
        <v/>
      </c>
      <c r="J206" s="152" t="str">
        <f>IF('2. Enter scores'!O217&lt;&gt;"",'2. Enter scores'!O217/'2. Enter scores'!O$17,"")</f>
        <v/>
      </c>
      <c r="K206" s="152" t="str">
        <f>IF('2. Enter scores'!P217&lt;&gt;"",'2. Enter scores'!P217/'2. Enter scores'!P$17,"")</f>
        <v/>
      </c>
      <c r="L206" s="152" t="str">
        <f>IF('2. Enter scores'!Q217&lt;&gt;"",'2. Enter scores'!Q217/'2. Enter scores'!Q$17,"")</f>
        <v/>
      </c>
      <c r="M206" s="152" t="str">
        <f>IF('2. Enter scores'!R217&lt;&gt;"",'2. Enter scores'!R217/'2. Enter scores'!R$17,"")</f>
        <v/>
      </c>
      <c r="N206" s="152" t="str">
        <f>IF('2. Enter scores'!S217&lt;&gt;"",'2. Enter scores'!S217/'2. Enter scores'!S$17,"")</f>
        <v/>
      </c>
      <c r="O206" s="152" t="str">
        <f>IF('2. Enter scores'!T217&lt;&gt;"",'2. Enter scores'!T217/'2. Enter scores'!T$17,"")</f>
        <v/>
      </c>
      <c r="P206" s="152" t="str">
        <f>IF('2. Enter scores'!U217&lt;&gt;"",'2. Enter scores'!U217/'2. Enter scores'!U$17,"")</f>
        <v/>
      </c>
      <c r="Q206" s="152" t="str">
        <f>IF('2. Enter scores'!V217&lt;&gt;"",'2. Enter scores'!V217/'2. Enter scores'!V$17,"")</f>
        <v/>
      </c>
      <c r="R206" s="152" t="str">
        <f>IF('2. Enter scores'!W217&lt;&gt;"",'2. Enter scores'!W217/'2. Enter scores'!W$17,"")</f>
        <v/>
      </c>
      <c r="S206" s="152" t="str">
        <f>IF('2. Enter scores'!X217&lt;&gt;"",'2. Enter scores'!X217/'2. Enter scores'!X$17,"")</f>
        <v/>
      </c>
      <c r="T206" s="152" t="str">
        <f>IF('2. Enter scores'!Y217&lt;&gt;"",'2. Enter scores'!Y217/'2. Enter scores'!Y$17,"")</f>
        <v/>
      </c>
      <c r="U206" s="152" t="str">
        <f>IF('2. Enter scores'!Z217&lt;&gt;"",'2. Enter scores'!Z217/'2. Enter scores'!Z$17,"")</f>
        <v/>
      </c>
      <c r="V206" s="152" t="str">
        <f>IF('2. Enter scores'!AA217&lt;&gt;"",'2. Enter scores'!AA217/'2. Enter scores'!AA$17,"")</f>
        <v/>
      </c>
      <c r="W206" s="152" t="str">
        <f>IF('2. Enter scores'!AB217&lt;&gt;"",'2. Enter scores'!AB217/'2. Enter scores'!AB$17,"")</f>
        <v/>
      </c>
      <c r="X206" s="152" t="str">
        <f>IF('2. Enter scores'!AC217&lt;&gt;"",'2. Enter scores'!AC217/'2. Enter scores'!AC$17,"")</f>
        <v/>
      </c>
      <c r="Y206" s="152" t="str">
        <f>IF('2. Enter scores'!AD217&lt;&gt;"",'2. Enter scores'!AD217/'2. Enter scores'!AD$17,"")</f>
        <v/>
      </c>
      <c r="Z206" s="152" t="str">
        <f>IF('2. Enter scores'!AE217&lt;&gt;"",'2. Enter scores'!AE217/'2. Enter scores'!AE$17,"")</f>
        <v/>
      </c>
      <c r="AA206" s="108">
        <v>1000</v>
      </c>
    </row>
    <row r="207" spans="1:27" x14ac:dyDescent="0.35">
      <c r="A207" s="151" t="s">
        <v>137</v>
      </c>
      <c r="B207" s="152" t="str">
        <f>IF('2. Enter scores'!G218&lt;&gt;"",'2. Enter scores'!G218/'2. Enter scores'!G$17,"")</f>
        <v/>
      </c>
      <c r="C207" s="152" t="str">
        <f>IF('2. Enter scores'!H218&lt;&gt;"",'2. Enter scores'!H218/'2. Enter scores'!H$17,"")</f>
        <v/>
      </c>
      <c r="D207" s="152" t="str">
        <f>IF('2. Enter scores'!I218&lt;&gt;"",'2. Enter scores'!I218/'2. Enter scores'!I$17,"")</f>
        <v/>
      </c>
      <c r="E207" s="152" t="str">
        <f>IF('2. Enter scores'!J218&lt;&gt;"",'2. Enter scores'!J218/'2. Enter scores'!J$17,"")</f>
        <v/>
      </c>
      <c r="F207" s="152" t="str">
        <f>IF('2. Enter scores'!K218&lt;&gt;"",'2. Enter scores'!K218/'2. Enter scores'!K$17,"")</f>
        <v/>
      </c>
      <c r="G207" s="152" t="str">
        <f>IF('2. Enter scores'!L218&lt;&gt;"",'2. Enter scores'!L218/'2. Enter scores'!L$17,"")</f>
        <v/>
      </c>
      <c r="H207" s="152" t="str">
        <f>IF('2. Enter scores'!M218&lt;&gt;"",'2. Enter scores'!M218/'2. Enter scores'!M$17,"")</f>
        <v/>
      </c>
      <c r="I207" s="152" t="str">
        <f>IF('2. Enter scores'!N218&lt;&gt;"",'2. Enter scores'!N218/'2. Enter scores'!N$17,"")</f>
        <v/>
      </c>
      <c r="J207" s="152" t="str">
        <f>IF('2. Enter scores'!O218&lt;&gt;"",'2. Enter scores'!O218/'2. Enter scores'!O$17,"")</f>
        <v/>
      </c>
      <c r="K207" s="152" t="str">
        <f>IF('2. Enter scores'!P218&lt;&gt;"",'2. Enter scores'!P218/'2. Enter scores'!P$17,"")</f>
        <v/>
      </c>
      <c r="L207" s="152" t="str">
        <f>IF('2. Enter scores'!Q218&lt;&gt;"",'2. Enter scores'!Q218/'2. Enter scores'!Q$17,"")</f>
        <v/>
      </c>
      <c r="M207" s="152" t="str">
        <f>IF('2. Enter scores'!R218&lt;&gt;"",'2. Enter scores'!R218/'2. Enter scores'!R$17,"")</f>
        <v/>
      </c>
      <c r="N207" s="152" t="str">
        <f>IF('2. Enter scores'!S218&lt;&gt;"",'2. Enter scores'!S218/'2. Enter scores'!S$17,"")</f>
        <v/>
      </c>
      <c r="O207" s="152" t="str">
        <f>IF('2. Enter scores'!T218&lt;&gt;"",'2. Enter scores'!T218/'2. Enter scores'!T$17,"")</f>
        <v/>
      </c>
      <c r="P207" s="152" t="str">
        <f>IF('2. Enter scores'!U218&lt;&gt;"",'2. Enter scores'!U218/'2. Enter scores'!U$17,"")</f>
        <v/>
      </c>
      <c r="Q207" s="152" t="str">
        <f>IF('2. Enter scores'!V218&lt;&gt;"",'2. Enter scores'!V218/'2. Enter scores'!V$17,"")</f>
        <v/>
      </c>
      <c r="R207" s="152" t="str">
        <f>IF('2. Enter scores'!W218&lt;&gt;"",'2. Enter scores'!W218/'2. Enter scores'!W$17,"")</f>
        <v/>
      </c>
      <c r="S207" s="152" t="str">
        <f>IF('2. Enter scores'!X218&lt;&gt;"",'2. Enter scores'!X218/'2. Enter scores'!X$17,"")</f>
        <v/>
      </c>
      <c r="T207" s="152" t="str">
        <f>IF('2. Enter scores'!Y218&lt;&gt;"",'2. Enter scores'!Y218/'2. Enter scores'!Y$17,"")</f>
        <v/>
      </c>
      <c r="U207" s="152" t="str">
        <f>IF('2. Enter scores'!Z218&lt;&gt;"",'2. Enter scores'!Z218/'2. Enter scores'!Z$17,"")</f>
        <v/>
      </c>
      <c r="V207" s="152" t="str">
        <f>IF('2. Enter scores'!AA218&lt;&gt;"",'2. Enter scores'!AA218/'2. Enter scores'!AA$17,"")</f>
        <v/>
      </c>
      <c r="W207" s="152" t="str">
        <f>IF('2. Enter scores'!AB218&lt;&gt;"",'2. Enter scores'!AB218/'2. Enter scores'!AB$17,"")</f>
        <v/>
      </c>
      <c r="X207" s="152" t="str">
        <f>IF('2. Enter scores'!AC218&lt;&gt;"",'2. Enter scores'!AC218/'2. Enter scores'!AC$17,"")</f>
        <v/>
      </c>
      <c r="Y207" s="152" t="str">
        <f>IF('2. Enter scores'!AD218&lt;&gt;"",'2. Enter scores'!AD218/'2. Enter scores'!AD$17,"")</f>
        <v/>
      </c>
      <c r="Z207" s="152" t="str">
        <f>IF('2. Enter scores'!AE218&lt;&gt;"",'2. Enter scores'!AE218/'2. Enter scores'!AE$17,"")</f>
        <v/>
      </c>
      <c r="AA207" s="108">
        <v>1000</v>
      </c>
    </row>
    <row r="208" spans="1:27" x14ac:dyDescent="0.35">
      <c r="A208" s="151" t="s">
        <v>137</v>
      </c>
      <c r="B208" s="152" t="str">
        <f>IF('2. Enter scores'!G219&lt;&gt;"",'2. Enter scores'!G219/'2. Enter scores'!G$17,"")</f>
        <v/>
      </c>
      <c r="C208" s="152" t="str">
        <f>IF('2. Enter scores'!H219&lt;&gt;"",'2. Enter scores'!H219/'2. Enter scores'!H$17,"")</f>
        <v/>
      </c>
      <c r="D208" s="152" t="str">
        <f>IF('2. Enter scores'!I219&lt;&gt;"",'2. Enter scores'!I219/'2. Enter scores'!I$17,"")</f>
        <v/>
      </c>
      <c r="E208" s="152" t="str">
        <f>IF('2. Enter scores'!J219&lt;&gt;"",'2. Enter scores'!J219/'2. Enter scores'!J$17,"")</f>
        <v/>
      </c>
      <c r="F208" s="152" t="str">
        <f>IF('2. Enter scores'!K219&lt;&gt;"",'2. Enter scores'!K219/'2. Enter scores'!K$17,"")</f>
        <v/>
      </c>
      <c r="G208" s="152" t="str">
        <f>IF('2. Enter scores'!L219&lt;&gt;"",'2. Enter scores'!L219/'2. Enter scores'!L$17,"")</f>
        <v/>
      </c>
      <c r="H208" s="152" t="str">
        <f>IF('2. Enter scores'!M219&lt;&gt;"",'2. Enter scores'!M219/'2. Enter scores'!M$17,"")</f>
        <v/>
      </c>
      <c r="I208" s="152" t="str">
        <f>IF('2. Enter scores'!N219&lt;&gt;"",'2. Enter scores'!N219/'2. Enter scores'!N$17,"")</f>
        <v/>
      </c>
      <c r="J208" s="152" t="str">
        <f>IF('2. Enter scores'!O219&lt;&gt;"",'2. Enter scores'!O219/'2. Enter scores'!O$17,"")</f>
        <v/>
      </c>
      <c r="K208" s="152" t="str">
        <f>IF('2. Enter scores'!P219&lt;&gt;"",'2. Enter scores'!P219/'2. Enter scores'!P$17,"")</f>
        <v/>
      </c>
      <c r="L208" s="152" t="str">
        <f>IF('2. Enter scores'!Q219&lt;&gt;"",'2. Enter scores'!Q219/'2. Enter scores'!Q$17,"")</f>
        <v/>
      </c>
      <c r="M208" s="152" t="str">
        <f>IF('2. Enter scores'!R219&lt;&gt;"",'2. Enter scores'!R219/'2. Enter scores'!R$17,"")</f>
        <v/>
      </c>
      <c r="N208" s="152" t="str">
        <f>IF('2. Enter scores'!S219&lt;&gt;"",'2. Enter scores'!S219/'2. Enter scores'!S$17,"")</f>
        <v/>
      </c>
      <c r="O208" s="152" t="str">
        <f>IF('2. Enter scores'!T219&lt;&gt;"",'2. Enter scores'!T219/'2. Enter scores'!T$17,"")</f>
        <v/>
      </c>
      <c r="P208" s="152" t="str">
        <f>IF('2. Enter scores'!U219&lt;&gt;"",'2. Enter scores'!U219/'2. Enter scores'!U$17,"")</f>
        <v/>
      </c>
      <c r="Q208" s="152" t="str">
        <f>IF('2. Enter scores'!V219&lt;&gt;"",'2. Enter scores'!V219/'2. Enter scores'!V$17,"")</f>
        <v/>
      </c>
      <c r="R208" s="152" t="str">
        <f>IF('2. Enter scores'!W219&lt;&gt;"",'2. Enter scores'!W219/'2. Enter scores'!W$17,"")</f>
        <v/>
      </c>
      <c r="S208" s="152" t="str">
        <f>IF('2. Enter scores'!X219&lt;&gt;"",'2. Enter scores'!X219/'2. Enter scores'!X$17,"")</f>
        <v/>
      </c>
      <c r="T208" s="152" t="str">
        <f>IF('2. Enter scores'!Y219&lt;&gt;"",'2. Enter scores'!Y219/'2. Enter scores'!Y$17,"")</f>
        <v/>
      </c>
      <c r="U208" s="152" t="str">
        <f>IF('2. Enter scores'!Z219&lt;&gt;"",'2. Enter scores'!Z219/'2. Enter scores'!Z$17,"")</f>
        <v/>
      </c>
      <c r="V208" s="152" t="str">
        <f>IF('2. Enter scores'!AA219&lt;&gt;"",'2. Enter scores'!AA219/'2. Enter scores'!AA$17,"")</f>
        <v/>
      </c>
      <c r="W208" s="152" t="str">
        <f>IF('2. Enter scores'!AB219&lt;&gt;"",'2. Enter scores'!AB219/'2. Enter scores'!AB$17,"")</f>
        <v/>
      </c>
      <c r="X208" s="152" t="str">
        <f>IF('2. Enter scores'!AC219&lt;&gt;"",'2. Enter scores'!AC219/'2. Enter scores'!AC$17,"")</f>
        <v/>
      </c>
      <c r="Y208" s="152" t="str">
        <f>IF('2. Enter scores'!AD219&lt;&gt;"",'2. Enter scores'!AD219/'2. Enter scores'!AD$17,"")</f>
        <v/>
      </c>
      <c r="Z208" s="152" t="str">
        <f>IF('2. Enter scores'!AE219&lt;&gt;"",'2. Enter scores'!AE219/'2. Enter scores'!AE$17,"")</f>
        <v/>
      </c>
      <c r="AA208" s="108">
        <v>1000</v>
      </c>
    </row>
    <row r="209" spans="1:27" x14ac:dyDescent="0.35">
      <c r="A209" s="151" t="s">
        <v>137</v>
      </c>
      <c r="B209" s="152" t="str">
        <f>IF('2. Enter scores'!G220&lt;&gt;"",'2. Enter scores'!G220/'2. Enter scores'!G$17,"")</f>
        <v/>
      </c>
      <c r="C209" s="152" t="str">
        <f>IF('2. Enter scores'!H220&lt;&gt;"",'2. Enter scores'!H220/'2. Enter scores'!H$17,"")</f>
        <v/>
      </c>
      <c r="D209" s="152" t="str">
        <f>IF('2. Enter scores'!I220&lt;&gt;"",'2. Enter scores'!I220/'2. Enter scores'!I$17,"")</f>
        <v/>
      </c>
      <c r="E209" s="152" t="str">
        <f>IF('2. Enter scores'!J220&lt;&gt;"",'2. Enter scores'!J220/'2. Enter scores'!J$17,"")</f>
        <v/>
      </c>
      <c r="F209" s="152" t="str">
        <f>IF('2. Enter scores'!K220&lt;&gt;"",'2. Enter scores'!K220/'2. Enter scores'!K$17,"")</f>
        <v/>
      </c>
      <c r="G209" s="152" t="str">
        <f>IF('2. Enter scores'!L220&lt;&gt;"",'2. Enter scores'!L220/'2. Enter scores'!L$17,"")</f>
        <v/>
      </c>
      <c r="H209" s="152" t="str">
        <f>IF('2. Enter scores'!M220&lt;&gt;"",'2. Enter scores'!M220/'2. Enter scores'!M$17,"")</f>
        <v/>
      </c>
      <c r="I209" s="152" t="str">
        <f>IF('2. Enter scores'!N220&lt;&gt;"",'2. Enter scores'!N220/'2. Enter scores'!N$17,"")</f>
        <v/>
      </c>
      <c r="J209" s="152" t="str">
        <f>IF('2. Enter scores'!O220&lt;&gt;"",'2. Enter scores'!O220/'2. Enter scores'!O$17,"")</f>
        <v/>
      </c>
      <c r="K209" s="152" t="str">
        <f>IF('2. Enter scores'!P220&lt;&gt;"",'2. Enter scores'!P220/'2. Enter scores'!P$17,"")</f>
        <v/>
      </c>
      <c r="L209" s="152" t="str">
        <f>IF('2. Enter scores'!Q220&lt;&gt;"",'2. Enter scores'!Q220/'2. Enter scores'!Q$17,"")</f>
        <v/>
      </c>
      <c r="M209" s="152" t="str">
        <f>IF('2. Enter scores'!R220&lt;&gt;"",'2. Enter scores'!R220/'2. Enter scores'!R$17,"")</f>
        <v/>
      </c>
      <c r="N209" s="152" t="str">
        <f>IF('2. Enter scores'!S220&lt;&gt;"",'2. Enter scores'!S220/'2. Enter scores'!S$17,"")</f>
        <v/>
      </c>
      <c r="O209" s="152" t="str">
        <f>IF('2. Enter scores'!T220&lt;&gt;"",'2. Enter scores'!T220/'2. Enter scores'!T$17,"")</f>
        <v/>
      </c>
      <c r="P209" s="152" t="str">
        <f>IF('2. Enter scores'!U220&lt;&gt;"",'2. Enter scores'!U220/'2. Enter scores'!U$17,"")</f>
        <v/>
      </c>
      <c r="Q209" s="152" t="str">
        <f>IF('2. Enter scores'!V220&lt;&gt;"",'2. Enter scores'!V220/'2. Enter scores'!V$17,"")</f>
        <v/>
      </c>
      <c r="R209" s="152" t="str">
        <f>IF('2. Enter scores'!W220&lt;&gt;"",'2. Enter scores'!W220/'2. Enter scores'!W$17,"")</f>
        <v/>
      </c>
      <c r="S209" s="152" t="str">
        <f>IF('2. Enter scores'!X220&lt;&gt;"",'2. Enter scores'!X220/'2. Enter scores'!X$17,"")</f>
        <v/>
      </c>
      <c r="T209" s="152" t="str">
        <f>IF('2. Enter scores'!Y220&lt;&gt;"",'2. Enter scores'!Y220/'2. Enter scores'!Y$17,"")</f>
        <v/>
      </c>
      <c r="U209" s="152" t="str">
        <f>IF('2. Enter scores'!Z220&lt;&gt;"",'2. Enter scores'!Z220/'2. Enter scores'!Z$17,"")</f>
        <v/>
      </c>
      <c r="V209" s="152" t="str">
        <f>IF('2. Enter scores'!AA220&lt;&gt;"",'2. Enter scores'!AA220/'2. Enter scores'!AA$17,"")</f>
        <v/>
      </c>
      <c r="W209" s="152" t="str">
        <f>IF('2. Enter scores'!AB220&lt;&gt;"",'2. Enter scores'!AB220/'2. Enter scores'!AB$17,"")</f>
        <v/>
      </c>
      <c r="X209" s="152" t="str">
        <f>IF('2. Enter scores'!AC220&lt;&gt;"",'2. Enter scores'!AC220/'2. Enter scores'!AC$17,"")</f>
        <v/>
      </c>
      <c r="Y209" s="152" t="str">
        <f>IF('2. Enter scores'!AD220&lt;&gt;"",'2. Enter scores'!AD220/'2. Enter scores'!AD$17,"")</f>
        <v/>
      </c>
      <c r="Z209" s="152" t="str">
        <f>IF('2. Enter scores'!AE220&lt;&gt;"",'2. Enter scores'!AE220/'2. Enter scores'!AE$17,"")</f>
        <v/>
      </c>
      <c r="AA209" s="108">
        <v>1000</v>
      </c>
    </row>
    <row r="210" spans="1:27" x14ac:dyDescent="0.35">
      <c r="A210" s="151" t="s">
        <v>137</v>
      </c>
      <c r="B210" s="152" t="str">
        <f>IF('2. Enter scores'!G221&lt;&gt;"",'2. Enter scores'!G221/'2. Enter scores'!G$17,"")</f>
        <v/>
      </c>
      <c r="C210" s="152" t="str">
        <f>IF('2. Enter scores'!H221&lt;&gt;"",'2. Enter scores'!H221/'2. Enter scores'!H$17,"")</f>
        <v/>
      </c>
      <c r="D210" s="152" t="str">
        <f>IF('2. Enter scores'!I221&lt;&gt;"",'2. Enter scores'!I221/'2. Enter scores'!I$17,"")</f>
        <v/>
      </c>
      <c r="E210" s="152" t="str">
        <f>IF('2. Enter scores'!J221&lt;&gt;"",'2. Enter scores'!J221/'2. Enter scores'!J$17,"")</f>
        <v/>
      </c>
      <c r="F210" s="152" t="str">
        <f>IF('2. Enter scores'!K221&lt;&gt;"",'2. Enter scores'!K221/'2. Enter scores'!K$17,"")</f>
        <v/>
      </c>
      <c r="G210" s="152" t="str">
        <f>IF('2. Enter scores'!L221&lt;&gt;"",'2. Enter scores'!L221/'2. Enter scores'!L$17,"")</f>
        <v/>
      </c>
      <c r="H210" s="152" t="str">
        <f>IF('2. Enter scores'!M221&lt;&gt;"",'2. Enter scores'!M221/'2. Enter scores'!M$17,"")</f>
        <v/>
      </c>
      <c r="I210" s="152" t="str">
        <f>IF('2. Enter scores'!N221&lt;&gt;"",'2. Enter scores'!N221/'2. Enter scores'!N$17,"")</f>
        <v/>
      </c>
      <c r="J210" s="152" t="str">
        <f>IF('2. Enter scores'!O221&lt;&gt;"",'2. Enter scores'!O221/'2. Enter scores'!O$17,"")</f>
        <v/>
      </c>
      <c r="K210" s="152" t="str">
        <f>IF('2. Enter scores'!P221&lt;&gt;"",'2. Enter scores'!P221/'2. Enter scores'!P$17,"")</f>
        <v/>
      </c>
      <c r="L210" s="152" t="str">
        <f>IF('2. Enter scores'!Q221&lt;&gt;"",'2. Enter scores'!Q221/'2. Enter scores'!Q$17,"")</f>
        <v/>
      </c>
      <c r="M210" s="152" t="str">
        <f>IF('2. Enter scores'!R221&lt;&gt;"",'2. Enter scores'!R221/'2. Enter scores'!R$17,"")</f>
        <v/>
      </c>
      <c r="N210" s="152" t="str">
        <f>IF('2. Enter scores'!S221&lt;&gt;"",'2. Enter scores'!S221/'2. Enter scores'!S$17,"")</f>
        <v/>
      </c>
      <c r="O210" s="152" t="str">
        <f>IF('2. Enter scores'!T221&lt;&gt;"",'2. Enter scores'!T221/'2. Enter scores'!T$17,"")</f>
        <v/>
      </c>
      <c r="P210" s="152" t="str">
        <f>IF('2. Enter scores'!U221&lt;&gt;"",'2. Enter scores'!U221/'2. Enter scores'!U$17,"")</f>
        <v/>
      </c>
      <c r="Q210" s="152" t="str">
        <f>IF('2. Enter scores'!V221&lt;&gt;"",'2. Enter scores'!V221/'2. Enter scores'!V$17,"")</f>
        <v/>
      </c>
      <c r="R210" s="152" t="str">
        <f>IF('2. Enter scores'!W221&lt;&gt;"",'2. Enter scores'!W221/'2. Enter scores'!W$17,"")</f>
        <v/>
      </c>
      <c r="S210" s="152" t="str">
        <f>IF('2. Enter scores'!X221&lt;&gt;"",'2. Enter scores'!X221/'2. Enter scores'!X$17,"")</f>
        <v/>
      </c>
      <c r="T210" s="152" t="str">
        <f>IF('2. Enter scores'!Y221&lt;&gt;"",'2. Enter scores'!Y221/'2. Enter scores'!Y$17,"")</f>
        <v/>
      </c>
      <c r="U210" s="152" t="str">
        <f>IF('2. Enter scores'!Z221&lt;&gt;"",'2. Enter scores'!Z221/'2. Enter scores'!Z$17,"")</f>
        <v/>
      </c>
      <c r="V210" s="152" t="str">
        <f>IF('2. Enter scores'!AA221&lt;&gt;"",'2. Enter scores'!AA221/'2. Enter scores'!AA$17,"")</f>
        <v/>
      </c>
      <c r="W210" s="152" t="str">
        <f>IF('2. Enter scores'!AB221&lt;&gt;"",'2. Enter scores'!AB221/'2. Enter scores'!AB$17,"")</f>
        <v/>
      </c>
      <c r="X210" s="152" t="str">
        <f>IF('2. Enter scores'!AC221&lt;&gt;"",'2. Enter scores'!AC221/'2. Enter scores'!AC$17,"")</f>
        <v/>
      </c>
      <c r="Y210" s="152" t="str">
        <f>IF('2. Enter scores'!AD221&lt;&gt;"",'2. Enter scores'!AD221/'2. Enter scores'!AD$17,"")</f>
        <v/>
      </c>
      <c r="Z210" s="152" t="str">
        <f>IF('2. Enter scores'!AE221&lt;&gt;"",'2. Enter scores'!AE221/'2. Enter scores'!AE$17,"")</f>
        <v/>
      </c>
      <c r="AA210" s="108">
        <v>1000</v>
      </c>
    </row>
    <row r="211" spans="1:27" x14ac:dyDescent="0.35">
      <c r="A211" s="151" t="s">
        <v>137</v>
      </c>
      <c r="B211" s="152" t="str">
        <f>IF('2. Enter scores'!G222&lt;&gt;"",'2. Enter scores'!G222/'2. Enter scores'!G$17,"")</f>
        <v/>
      </c>
      <c r="C211" s="152" t="str">
        <f>IF('2. Enter scores'!H222&lt;&gt;"",'2. Enter scores'!H222/'2. Enter scores'!H$17,"")</f>
        <v/>
      </c>
      <c r="D211" s="152" t="str">
        <f>IF('2. Enter scores'!I222&lt;&gt;"",'2. Enter scores'!I222/'2. Enter scores'!I$17,"")</f>
        <v/>
      </c>
      <c r="E211" s="152" t="str">
        <f>IF('2. Enter scores'!J222&lt;&gt;"",'2. Enter scores'!J222/'2. Enter scores'!J$17,"")</f>
        <v/>
      </c>
      <c r="F211" s="152" t="str">
        <f>IF('2. Enter scores'!K222&lt;&gt;"",'2. Enter scores'!K222/'2. Enter scores'!K$17,"")</f>
        <v/>
      </c>
      <c r="G211" s="152" t="str">
        <f>IF('2. Enter scores'!L222&lt;&gt;"",'2. Enter scores'!L222/'2. Enter scores'!L$17,"")</f>
        <v/>
      </c>
      <c r="H211" s="152" t="str">
        <f>IF('2. Enter scores'!M222&lt;&gt;"",'2. Enter scores'!M222/'2. Enter scores'!M$17,"")</f>
        <v/>
      </c>
      <c r="I211" s="152" t="str">
        <f>IF('2. Enter scores'!N222&lt;&gt;"",'2. Enter scores'!N222/'2. Enter scores'!N$17,"")</f>
        <v/>
      </c>
      <c r="J211" s="152" t="str">
        <f>IF('2. Enter scores'!O222&lt;&gt;"",'2. Enter scores'!O222/'2. Enter scores'!O$17,"")</f>
        <v/>
      </c>
      <c r="K211" s="152" t="str">
        <f>IF('2. Enter scores'!P222&lt;&gt;"",'2. Enter scores'!P222/'2. Enter scores'!P$17,"")</f>
        <v/>
      </c>
      <c r="L211" s="152" t="str">
        <f>IF('2. Enter scores'!Q222&lt;&gt;"",'2. Enter scores'!Q222/'2. Enter scores'!Q$17,"")</f>
        <v/>
      </c>
      <c r="M211" s="152" t="str">
        <f>IF('2. Enter scores'!R222&lt;&gt;"",'2. Enter scores'!R222/'2. Enter scores'!R$17,"")</f>
        <v/>
      </c>
      <c r="N211" s="152" t="str">
        <f>IF('2. Enter scores'!S222&lt;&gt;"",'2. Enter scores'!S222/'2. Enter scores'!S$17,"")</f>
        <v/>
      </c>
      <c r="O211" s="152" t="str">
        <f>IF('2. Enter scores'!T222&lt;&gt;"",'2. Enter scores'!T222/'2. Enter scores'!T$17,"")</f>
        <v/>
      </c>
      <c r="P211" s="152" t="str">
        <f>IF('2. Enter scores'!U222&lt;&gt;"",'2. Enter scores'!U222/'2. Enter scores'!U$17,"")</f>
        <v/>
      </c>
      <c r="Q211" s="152" t="str">
        <f>IF('2. Enter scores'!V222&lt;&gt;"",'2. Enter scores'!V222/'2. Enter scores'!V$17,"")</f>
        <v/>
      </c>
      <c r="R211" s="152" t="str">
        <f>IF('2. Enter scores'!W222&lt;&gt;"",'2. Enter scores'!W222/'2. Enter scores'!W$17,"")</f>
        <v/>
      </c>
      <c r="S211" s="152" t="str">
        <f>IF('2. Enter scores'!X222&lt;&gt;"",'2. Enter scores'!X222/'2. Enter scores'!X$17,"")</f>
        <v/>
      </c>
      <c r="T211" s="152" t="str">
        <f>IF('2. Enter scores'!Y222&lt;&gt;"",'2. Enter scores'!Y222/'2. Enter scores'!Y$17,"")</f>
        <v/>
      </c>
      <c r="U211" s="152" t="str">
        <f>IF('2. Enter scores'!Z222&lt;&gt;"",'2. Enter scores'!Z222/'2. Enter scores'!Z$17,"")</f>
        <v/>
      </c>
      <c r="V211" s="152" t="str">
        <f>IF('2. Enter scores'!AA222&lt;&gt;"",'2. Enter scores'!AA222/'2. Enter scores'!AA$17,"")</f>
        <v/>
      </c>
      <c r="W211" s="152" t="str">
        <f>IF('2. Enter scores'!AB222&lt;&gt;"",'2. Enter scores'!AB222/'2. Enter scores'!AB$17,"")</f>
        <v/>
      </c>
      <c r="X211" s="152" t="str">
        <f>IF('2. Enter scores'!AC222&lt;&gt;"",'2. Enter scores'!AC222/'2. Enter scores'!AC$17,"")</f>
        <v/>
      </c>
      <c r="Y211" s="152" t="str">
        <f>IF('2. Enter scores'!AD222&lt;&gt;"",'2. Enter scores'!AD222/'2. Enter scores'!AD$17,"")</f>
        <v/>
      </c>
      <c r="Z211" s="152" t="str">
        <f>IF('2. Enter scores'!AE222&lt;&gt;"",'2. Enter scores'!AE222/'2. Enter scores'!AE$17,"")</f>
        <v/>
      </c>
      <c r="AA211" s="108">
        <v>1000</v>
      </c>
    </row>
    <row r="212" spans="1:27" x14ac:dyDescent="0.35">
      <c r="A212" s="151" t="s">
        <v>137</v>
      </c>
      <c r="B212" s="152" t="str">
        <f>IF('2. Enter scores'!G223&lt;&gt;"",'2. Enter scores'!G223/'2. Enter scores'!G$17,"")</f>
        <v/>
      </c>
      <c r="C212" s="152" t="str">
        <f>IF('2. Enter scores'!H223&lt;&gt;"",'2. Enter scores'!H223/'2. Enter scores'!H$17,"")</f>
        <v/>
      </c>
      <c r="D212" s="152" t="str">
        <f>IF('2. Enter scores'!I223&lt;&gt;"",'2. Enter scores'!I223/'2. Enter scores'!I$17,"")</f>
        <v/>
      </c>
      <c r="E212" s="152" t="str">
        <f>IF('2. Enter scores'!J223&lt;&gt;"",'2. Enter scores'!J223/'2. Enter scores'!J$17,"")</f>
        <v/>
      </c>
      <c r="F212" s="152" t="str">
        <f>IF('2. Enter scores'!K223&lt;&gt;"",'2. Enter scores'!K223/'2. Enter scores'!K$17,"")</f>
        <v/>
      </c>
      <c r="G212" s="152" t="str">
        <f>IF('2. Enter scores'!L223&lt;&gt;"",'2. Enter scores'!L223/'2. Enter scores'!L$17,"")</f>
        <v/>
      </c>
      <c r="H212" s="152" t="str">
        <f>IF('2. Enter scores'!M223&lt;&gt;"",'2. Enter scores'!M223/'2. Enter scores'!M$17,"")</f>
        <v/>
      </c>
      <c r="I212" s="152" t="str">
        <f>IF('2. Enter scores'!N223&lt;&gt;"",'2. Enter scores'!N223/'2. Enter scores'!N$17,"")</f>
        <v/>
      </c>
      <c r="J212" s="152" t="str">
        <f>IF('2. Enter scores'!O223&lt;&gt;"",'2. Enter scores'!O223/'2. Enter scores'!O$17,"")</f>
        <v/>
      </c>
      <c r="K212" s="152" t="str">
        <f>IF('2. Enter scores'!P223&lt;&gt;"",'2. Enter scores'!P223/'2. Enter scores'!P$17,"")</f>
        <v/>
      </c>
      <c r="L212" s="152" t="str">
        <f>IF('2. Enter scores'!Q223&lt;&gt;"",'2. Enter scores'!Q223/'2. Enter scores'!Q$17,"")</f>
        <v/>
      </c>
      <c r="M212" s="152" t="str">
        <f>IF('2. Enter scores'!R223&lt;&gt;"",'2. Enter scores'!R223/'2. Enter scores'!R$17,"")</f>
        <v/>
      </c>
      <c r="N212" s="152" t="str">
        <f>IF('2. Enter scores'!S223&lt;&gt;"",'2. Enter scores'!S223/'2. Enter scores'!S$17,"")</f>
        <v/>
      </c>
      <c r="O212" s="152" t="str">
        <f>IF('2. Enter scores'!T223&lt;&gt;"",'2. Enter scores'!T223/'2. Enter scores'!T$17,"")</f>
        <v/>
      </c>
      <c r="P212" s="152" t="str">
        <f>IF('2. Enter scores'!U223&lt;&gt;"",'2. Enter scores'!U223/'2. Enter scores'!U$17,"")</f>
        <v/>
      </c>
      <c r="Q212" s="152" t="str">
        <f>IF('2. Enter scores'!V223&lt;&gt;"",'2. Enter scores'!V223/'2. Enter scores'!V$17,"")</f>
        <v/>
      </c>
      <c r="R212" s="152" t="str">
        <f>IF('2. Enter scores'!W223&lt;&gt;"",'2. Enter scores'!W223/'2. Enter scores'!W$17,"")</f>
        <v/>
      </c>
      <c r="S212" s="152" t="str">
        <f>IF('2. Enter scores'!X223&lt;&gt;"",'2. Enter scores'!X223/'2. Enter scores'!X$17,"")</f>
        <v/>
      </c>
      <c r="T212" s="152" t="str">
        <f>IF('2. Enter scores'!Y223&lt;&gt;"",'2. Enter scores'!Y223/'2. Enter scores'!Y$17,"")</f>
        <v/>
      </c>
      <c r="U212" s="152" t="str">
        <f>IF('2. Enter scores'!Z223&lt;&gt;"",'2. Enter scores'!Z223/'2. Enter scores'!Z$17,"")</f>
        <v/>
      </c>
      <c r="V212" s="152" t="str">
        <f>IF('2. Enter scores'!AA223&lt;&gt;"",'2. Enter scores'!AA223/'2. Enter scores'!AA$17,"")</f>
        <v/>
      </c>
      <c r="W212" s="152" t="str">
        <f>IF('2. Enter scores'!AB223&lt;&gt;"",'2. Enter scores'!AB223/'2. Enter scores'!AB$17,"")</f>
        <v/>
      </c>
      <c r="X212" s="152" t="str">
        <f>IF('2. Enter scores'!AC223&lt;&gt;"",'2. Enter scores'!AC223/'2. Enter scores'!AC$17,"")</f>
        <v/>
      </c>
      <c r="Y212" s="152" t="str">
        <f>IF('2. Enter scores'!AD223&lt;&gt;"",'2. Enter scores'!AD223/'2. Enter scores'!AD$17,"")</f>
        <v/>
      </c>
      <c r="Z212" s="152" t="str">
        <f>IF('2. Enter scores'!AE223&lt;&gt;"",'2. Enter scores'!AE223/'2. Enter scores'!AE$17,"")</f>
        <v/>
      </c>
      <c r="AA212" s="108">
        <v>1000</v>
      </c>
    </row>
    <row r="213" spans="1:27" x14ac:dyDescent="0.35">
      <c r="A213" s="151" t="s">
        <v>137</v>
      </c>
      <c r="B213" s="152" t="str">
        <f>IF('2. Enter scores'!G224&lt;&gt;"",'2. Enter scores'!G224/'2. Enter scores'!G$17,"")</f>
        <v/>
      </c>
      <c r="C213" s="152" t="str">
        <f>IF('2. Enter scores'!H224&lt;&gt;"",'2. Enter scores'!H224/'2. Enter scores'!H$17,"")</f>
        <v/>
      </c>
      <c r="D213" s="152" t="str">
        <f>IF('2. Enter scores'!I224&lt;&gt;"",'2. Enter scores'!I224/'2. Enter scores'!I$17,"")</f>
        <v/>
      </c>
      <c r="E213" s="152" t="str">
        <f>IF('2. Enter scores'!J224&lt;&gt;"",'2. Enter scores'!J224/'2. Enter scores'!J$17,"")</f>
        <v/>
      </c>
      <c r="F213" s="152" t="str">
        <f>IF('2. Enter scores'!K224&lt;&gt;"",'2. Enter scores'!K224/'2. Enter scores'!K$17,"")</f>
        <v/>
      </c>
      <c r="G213" s="152" t="str">
        <f>IF('2. Enter scores'!L224&lt;&gt;"",'2. Enter scores'!L224/'2. Enter scores'!L$17,"")</f>
        <v/>
      </c>
      <c r="H213" s="152" t="str">
        <f>IF('2. Enter scores'!M224&lt;&gt;"",'2. Enter scores'!M224/'2. Enter scores'!M$17,"")</f>
        <v/>
      </c>
      <c r="I213" s="152" t="str">
        <f>IF('2. Enter scores'!N224&lt;&gt;"",'2. Enter scores'!N224/'2. Enter scores'!N$17,"")</f>
        <v/>
      </c>
      <c r="J213" s="152" t="str">
        <f>IF('2. Enter scores'!O224&lt;&gt;"",'2. Enter scores'!O224/'2. Enter scores'!O$17,"")</f>
        <v/>
      </c>
      <c r="K213" s="152" t="str">
        <f>IF('2. Enter scores'!P224&lt;&gt;"",'2. Enter scores'!P224/'2. Enter scores'!P$17,"")</f>
        <v/>
      </c>
      <c r="L213" s="152" t="str">
        <f>IF('2. Enter scores'!Q224&lt;&gt;"",'2. Enter scores'!Q224/'2. Enter scores'!Q$17,"")</f>
        <v/>
      </c>
      <c r="M213" s="152" t="str">
        <f>IF('2. Enter scores'!R224&lt;&gt;"",'2. Enter scores'!R224/'2. Enter scores'!R$17,"")</f>
        <v/>
      </c>
      <c r="N213" s="152" t="str">
        <f>IF('2. Enter scores'!S224&lt;&gt;"",'2. Enter scores'!S224/'2. Enter scores'!S$17,"")</f>
        <v/>
      </c>
      <c r="O213" s="152" t="str">
        <f>IF('2. Enter scores'!T224&lt;&gt;"",'2. Enter scores'!T224/'2. Enter scores'!T$17,"")</f>
        <v/>
      </c>
      <c r="P213" s="152" t="str">
        <f>IF('2. Enter scores'!U224&lt;&gt;"",'2. Enter scores'!U224/'2. Enter scores'!U$17,"")</f>
        <v/>
      </c>
      <c r="Q213" s="152" t="str">
        <f>IF('2. Enter scores'!V224&lt;&gt;"",'2. Enter scores'!V224/'2. Enter scores'!V$17,"")</f>
        <v/>
      </c>
      <c r="R213" s="152" t="str">
        <f>IF('2. Enter scores'!W224&lt;&gt;"",'2. Enter scores'!W224/'2. Enter scores'!W$17,"")</f>
        <v/>
      </c>
      <c r="S213" s="152" t="str">
        <f>IF('2. Enter scores'!X224&lt;&gt;"",'2. Enter scores'!X224/'2. Enter scores'!X$17,"")</f>
        <v/>
      </c>
      <c r="T213" s="152" t="str">
        <f>IF('2. Enter scores'!Y224&lt;&gt;"",'2. Enter scores'!Y224/'2. Enter scores'!Y$17,"")</f>
        <v/>
      </c>
      <c r="U213" s="152" t="str">
        <f>IF('2. Enter scores'!Z224&lt;&gt;"",'2. Enter scores'!Z224/'2. Enter scores'!Z$17,"")</f>
        <v/>
      </c>
      <c r="V213" s="152" t="str">
        <f>IF('2. Enter scores'!AA224&lt;&gt;"",'2. Enter scores'!AA224/'2. Enter scores'!AA$17,"")</f>
        <v/>
      </c>
      <c r="W213" s="152" t="str">
        <f>IF('2. Enter scores'!AB224&lt;&gt;"",'2. Enter scores'!AB224/'2. Enter scores'!AB$17,"")</f>
        <v/>
      </c>
      <c r="X213" s="152" t="str">
        <f>IF('2. Enter scores'!AC224&lt;&gt;"",'2. Enter scores'!AC224/'2. Enter scores'!AC$17,"")</f>
        <v/>
      </c>
      <c r="Y213" s="152" t="str">
        <f>IF('2. Enter scores'!AD224&lt;&gt;"",'2. Enter scores'!AD224/'2. Enter scores'!AD$17,"")</f>
        <v/>
      </c>
      <c r="Z213" s="152" t="str">
        <f>IF('2. Enter scores'!AE224&lt;&gt;"",'2. Enter scores'!AE224/'2. Enter scores'!AE$17,"")</f>
        <v/>
      </c>
      <c r="AA213" s="108">
        <v>1000</v>
      </c>
    </row>
    <row r="214" spans="1:27" x14ac:dyDescent="0.35">
      <c r="A214" s="151" t="s">
        <v>137</v>
      </c>
      <c r="B214" s="152" t="str">
        <f>IF('2. Enter scores'!G225&lt;&gt;"",'2. Enter scores'!G225/'2. Enter scores'!G$17,"")</f>
        <v/>
      </c>
      <c r="C214" s="152" t="str">
        <f>IF('2. Enter scores'!H225&lt;&gt;"",'2. Enter scores'!H225/'2. Enter scores'!H$17,"")</f>
        <v/>
      </c>
      <c r="D214" s="152" t="str">
        <f>IF('2. Enter scores'!I225&lt;&gt;"",'2. Enter scores'!I225/'2. Enter scores'!I$17,"")</f>
        <v/>
      </c>
      <c r="E214" s="152" t="str">
        <f>IF('2. Enter scores'!J225&lt;&gt;"",'2. Enter scores'!J225/'2. Enter scores'!J$17,"")</f>
        <v/>
      </c>
      <c r="F214" s="152" t="str">
        <f>IF('2. Enter scores'!K225&lt;&gt;"",'2. Enter scores'!K225/'2. Enter scores'!K$17,"")</f>
        <v/>
      </c>
      <c r="G214" s="152" t="str">
        <f>IF('2. Enter scores'!L225&lt;&gt;"",'2. Enter scores'!L225/'2. Enter scores'!L$17,"")</f>
        <v/>
      </c>
      <c r="H214" s="152" t="str">
        <f>IF('2. Enter scores'!M225&lt;&gt;"",'2. Enter scores'!M225/'2. Enter scores'!M$17,"")</f>
        <v/>
      </c>
      <c r="I214" s="152" t="str">
        <f>IF('2. Enter scores'!N225&lt;&gt;"",'2. Enter scores'!N225/'2. Enter scores'!N$17,"")</f>
        <v/>
      </c>
      <c r="J214" s="152" t="str">
        <f>IF('2. Enter scores'!O225&lt;&gt;"",'2. Enter scores'!O225/'2. Enter scores'!O$17,"")</f>
        <v/>
      </c>
      <c r="K214" s="152" t="str">
        <f>IF('2. Enter scores'!P225&lt;&gt;"",'2. Enter scores'!P225/'2. Enter scores'!P$17,"")</f>
        <v/>
      </c>
      <c r="L214" s="152" t="str">
        <f>IF('2. Enter scores'!Q225&lt;&gt;"",'2. Enter scores'!Q225/'2. Enter scores'!Q$17,"")</f>
        <v/>
      </c>
      <c r="M214" s="152" t="str">
        <f>IF('2. Enter scores'!R225&lt;&gt;"",'2. Enter scores'!R225/'2. Enter scores'!R$17,"")</f>
        <v/>
      </c>
      <c r="N214" s="152" t="str">
        <f>IF('2. Enter scores'!S225&lt;&gt;"",'2. Enter scores'!S225/'2. Enter scores'!S$17,"")</f>
        <v/>
      </c>
      <c r="O214" s="152" t="str">
        <f>IF('2. Enter scores'!T225&lt;&gt;"",'2. Enter scores'!T225/'2. Enter scores'!T$17,"")</f>
        <v/>
      </c>
      <c r="P214" s="152" t="str">
        <f>IF('2. Enter scores'!U225&lt;&gt;"",'2. Enter scores'!U225/'2. Enter scores'!U$17,"")</f>
        <v/>
      </c>
      <c r="Q214" s="152" t="str">
        <f>IF('2. Enter scores'!V225&lt;&gt;"",'2. Enter scores'!V225/'2. Enter scores'!V$17,"")</f>
        <v/>
      </c>
      <c r="R214" s="152" t="str">
        <f>IF('2. Enter scores'!W225&lt;&gt;"",'2. Enter scores'!W225/'2. Enter scores'!W$17,"")</f>
        <v/>
      </c>
      <c r="S214" s="152" t="str">
        <f>IF('2. Enter scores'!X225&lt;&gt;"",'2. Enter scores'!X225/'2. Enter scores'!X$17,"")</f>
        <v/>
      </c>
      <c r="T214" s="152" t="str">
        <f>IF('2. Enter scores'!Y225&lt;&gt;"",'2. Enter scores'!Y225/'2. Enter scores'!Y$17,"")</f>
        <v/>
      </c>
      <c r="U214" s="152" t="str">
        <f>IF('2. Enter scores'!Z225&lt;&gt;"",'2. Enter scores'!Z225/'2. Enter scores'!Z$17,"")</f>
        <v/>
      </c>
      <c r="V214" s="152" t="str">
        <f>IF('2. Enter scores'!AA225&lt;&gt;"",'2. Enter scores'!AA225/'2. Enter scores'!AA$17,"")</f>
        <v/>
      </c>
      <c r="W214" s="152" t="str">
        <f>IF('2. Enter scores'!AB225&lt;&gt;"",'2. Enter scores'!AB225/'2. Enter scores'!AB$17,"")</f>
        <v/>
      </c>
      <c r="X214" s="152" t="str">
        <f>IF('2. Enter scores'!AC225&lt;&gt;"",'2. Enter scores'!AC225/'2. Enter scores'!AC$17,"")</f>
        <v/>
      </c>
      <c r="Y214" s="152" t="str">
        <f>IF('2. Enter scores'!AD225&lt;&gt;"",'2. Enter scores'!AD225/'2. Enter scores'!AD$17,"")</f>
        <v/>
      </c>
      <c r="Z214" s="152" t="str">
        <f>IF('2. Enter scores'!AE225&lt;&gt;"",'2. Enter scores'!AE225/'2. Enter scores'!AE$17,"")</f>
        <v/>
      </c>
      <c r="AA214" s="108">
        <v>1000</v>
      </c>
    </row>
    <row r="215" spans="1:27" x14ac:dyDescent="0.35">
      <c r="A215" s="151" t="s">
        <v>137</v>
      </c>
      <c r="B215" s="152" t="str">
        <f>IF('2. Enter scores'!G226&lt;&gt;"",'2. Enter scores'!G226/'2. Enter scores'!G$17,"")</f>
        <v/>
      </c>
      <c r="C215" s="152" t="str">
        <f>IF('2. Enter scores'!H226&lt;&gt;"",'2. Enter scores'!H226/'2. Enter scores'!H$17,"")</f>
        <v/>
      </c>
      <c r="D215" s="152" t="str">
        <f>IF('2. Enter scores'!I226&lt;&gt;"",'2. Enter scores'!I226/'2. Enter scores'!I$17,"")</f>
        <v/>
      </c>
      <c r="E215" s="152" t="str">
        <f>IF('2. Enter scores'!J226&lt;&gt;"",'2. Enter scores'!J226/'2. Enter scores'!J$17,"")</f>
        <v/>
      </c>
      <c r="F215" s="152" t="str">
        <f>IF('2. Enter scores'!K226&lt;&gt;"",'2. Enter scores'!K226/'2. Enter scores'!K$17,"")</f>
        <v/>
      </c>
      <c r="G215" s="152" t="str">
        <f>IF('2. Enter scores'!L226&lt;&gt;"",'2. Enter scores'!L226/'2. Enter scores'!L$17,"")</f>
        <v/>
      </c>
      <c r="H215" s="152" t="str">
        <f>IF('2. Enter scores'!M226&lt;&gt;"",'2. Enter scores'!M226/'2. Enter scores'!M$17,"")</f>
        <v/>
      </c>
      <c r="I215" s="152" t="str">
        <f>IF('2. Enter scores'!N226&lt;&gt;"",'2. Enter scores'!N226/'2. Enter scores'!N$17,"")</f>
        <v/>
      </c>
      <c r="J215" s="152" t="str">
        <f>IF('2. Enter scores'!O226&lt;&gt;"",'2. Enter scores'!O226/'2. Enter scores'!O$17,"")</f>
        <v/>
      </c>
      <c r="K215" s="152" t="str">
        <f>IF('2. Enter scores'!P226&lt;&gt;"",'2. Enter scores'!P226/'2. Enter scores'!P$17,"")</f>
        <v/>
      </c>
      <c r="L215" s="152" t="str">
        <f>IF('2. Enter scores'!Q226&lt;&gt;"",'2. Enter scores'!Q226/'2. Enter scores'!Q$17,"")</f>
        <v/>
      </c>
      <c r="M215" s="152" t="str">
        <f>IF('2. Enter scores'!R226&lt;&gt;"",'2. Enter scores'!R226/'2. Enter scores'!R$17,"")</f>
        <v/>
      </c>
      <c r="N215" s="152" t="str">
        <f>IF('2. Enter scores'!S226&lt;&gt;"",'2. Enter scores'!S226/'2. Enter scores'!S$17,"")</f>
        <v/>
      </c>
      <c r="O215" s="152" t="str">
        <f>IF('2. Enter scores'!T226&lt;&gt;"",'2. Enter scores'!T226/'2. Enter scores'!T$17,"")</f>
        <v/>
      </c>
      <c r="P215" s="152" t="str">
        <f>IF('2. Enter scores'!U226&lt;&gt;"",'2. Enter scores'!U226/'2. Enter scores'!U$17,"")</f>
        <v/>
      </c>
      <c r="Q215" s="152" t="str">
        <f>IF('2. Enter scores'!V226&lt;&gt;"",'2. Enter scores'!V226/'2. Enter scores'!V$17,"")</f>
        <v/>
      </c>
      <c r="R215" s="152" t="str">
        <f>IF('2. Enter scores'!W226&lt;&gt;"",'2. Enter scores'!W226/'2. Enter scores'!W$17,"")</f>
        <v/>
      </c>
      <c r="S215" s="152" t="str">
        <f>IF('2. Enter scores'!X226&lt;&gt;"",'2. Enter scores'!X226/'2. Enter scores'!X$17,"")</f>
        <v/>
      </c>
      <c r="T215" s="152" t="str">
        <f>IF('2. Enter scores'!Y226&lt;&gt;"",'2. Enter scores'!Y226/'2. Enter scores'!Y$17,"")</f>
        <v/>
      </c>
      <c r="U215" s="152" t="str">
        <f>IF('2. Enter scores'!Z226&lt;&gt;"",'2. Enter scores'!Z226/'2. Enter scores'!Z$17,"")</f>
        <v/>
      </c>
      <c r="V215" s="152" t="str">
        <f>IF('2. Enter scores'!AA226&lt;&gt;"",'2. Enter scores'!AA226/'2. Enter scores'!AA$17,"")</f>
        <v/>
      </c>
      <c r="W215" s="152" t="str">
        <f>IF('2. Enter scores'!AB226&lt;&gt;"",'2. Enter scores'!AB226/'2. Enter scores'!AB$17,"")</f>
        <v/>
      </c>
      <c r="X215" s="152" t="str">
        <f>IF('2. Enter scores'!AC226&lt;&gt;"",'2. Enter scores'!AC226/'2. Enter scores'!AC$17,"")</f>
        <v/>
      </c>
      <c r="Y215" s="152" t="str">
        <f>IF('2. Enter scores'!AD226&lt;&gt;"",'2. Enter scores'!AD226/'2. Enter scores'!AD$17,"")</f>
        <v/>
      </c>
      <c r="Z215" s="152" t="str">
        <f>IF('2. Enter scores'!AE226&lt;&gt;"",'2. Enter scores'!AE226/'2. Enter scores'!AE$17,"")</f>
        <v/>
      </c>
      <c r="AA215" s="108">
        <v>1000</v>
      </c>
    </row>
    <row r="216" spans="1:27" x14ac:dyDescent="0.35">
      <c r="A216" s="151" t="s">
        <v>137</v>
      </c>
      <c r="B216" s="152" t="str">
        <f>IF('2. Enter scores'!G227&lt;&gt;"",'2. Enter scores'!G227/'2. Enter scores'!G$17,"")</f>
        <v/>
      </c>
      <c r="C216" s="152" t="str">
        <f>IF('2. Enter scores'!H227&lt;&gt;"",'2. Enter scores'!H227/'2. Enter scores'!H$17,"")</f>
        <v/>
      </c>
      <c r="D216" s="152" t="str">
        <f>IF('2. Enter scores'!I227&lt;&gt;"",'2. Enter scores'!I227/'2. Enter scores'!I$17,"")</f>
        <v/>
      </c>
      <c r="E216" s="152" t="str">
        <f>IF('2. Enter scores'!J227&lt;&gt;"",'2. Enter scores'!J227/'2. Enter scores'!J$17,"")</f>
        <v/>
      </c>
      <c r="F216" s="152" t="str">
        <f>IF('2. Enter scores'!K227&lt;&gt;"",'2. Enter scores'!K227/'2. Enter scores'!K$17,"")</f>
        <v/>
      </c>
      <c r="G216" s="152" t="str">
        <f>IF('2. Enter scores'!L227&lt;&gt;"",'2. Enter scores'!L227/'2. Enter scores'!L$17,"")</f>
        <v/>
      </c>
      <c r="H216" s="152" t="str">
        <f>IF('2. Enter scores'!M227&lt;&gt;"",'2. Enter scores'!M227/'2. Enter scores'!M$17,"")</f>
        <v/>
      </c>
      <c r="I216" s="152" t="str">
        <f>IF('2. Enter scores'!N227&lt;&gt;"",'2. Enter scores'!N227/'2. Enter scores'!N$17,"")</f>
        <v/>
      </c>
      <c r="J216" s="152" t="str">
        <f>IF('2. Enter scores'!O227&lt;&gt;"",'2. Enter scores'!O227/'2. Enter scores'!O$17,"")</f>
        <v/>
      </c>
      <c r="K216" s="152" t="str">
        <f>IF('2. Enter scores'!P227&lt;&gt;"",'2. Enter scores'!P227/'2. Enter scores'!P$17,"")</f>
        <v/>
      </c>
      <c r="L216" s="152" t="str">
        <f>IF('2. Enter scores'!Q227&lt;&gt;"",'2. Enter scores'!Q227/'2. Enter scores'!Q$17,"")</f>
        <v/>
      </c>
      <c r="M216" s="152" t="str">
        <f>IF('2. Enter scores'!R227&lt;&gt;"",'2. Enter scores'!R227/'2. Enter scores'!R$17,"")</f>
        <v/>
      </c>
      <c r="N216" s="152" t="str">
        <f>IF('2. Enter scores'!S227&lt;&gt;"",'2. Enter scores'!S227/'2. Enter scores'!S$17,"")</f>
        <v/>
      </c>
      <c r="O216" s="152" t="str">
        <f>IF('2. Enter scores'!T227&lt;&gt;"",'2. Enter scores'!T227/'2. Enter scores'!T$17,"")</f>
        <v/>
      </c>
      <c r="P216" s="152" t="str">
        <f>IF('2. Enter scores'!U227&lt;&gt;"",'2. Enter scores'!U227/'2. Enter scores'!U$17,"")</f>
        <v/>
      </c>
      <c r="Q216" s="152" t="str">
        <f>IF('2. Enter scores'!V227&lt;&gt;"",'2. Enter scores'!V227/'2. Enter scores'!V$17,"")</f>
        <v/>
      </c>
      <c r="R216" s="152" t="str">
        <f>IF('2. Enter scores'!W227&lt;&gt;"",'2. Enter scores'!W227/'2. Enter scores'!W$17,"")</f>
        <v/>
      </c>
      <c r="S216" s="152" t="str">
        <f>IF('2. Enter scores'!X227&lt;&gt;"",'2. Enter scores'!X227/'2. Enter scores'!X$17,"")</f>
        <v/>
      </c>
      <c r="T216" s="152" t="str">
        <f>IF('2. Enter scores'!Y227&lt;&gt;"",'2. Enter scores'!Y227/'2. Enter scores'!Y$17,"")</f>
        <v/>
      </c>
      <c r="U216" s="152" t="str">
        <f>IF('2. Enter scores'!Z227&lt;&gt;"",'2. Enter scores'!Z227/'2. Enter scores'!Z$17,"")</f>
        <v/>
      </c>
      <c r="V216" s="152" t="str">
        <f>IF('2. Enter scores'!AA227&lt;&gt;"",'2. Enter scores'!AA227/'2. Enter scores'!AA$17,"")</f>
        <v/>
      </c>
      <c r="W216" s="152" t="str">
        <f>IF('2. Enter scores'!AB227&lt;&gt;"",'2. Enter scores'!AB227/'2. Enter scores'!AB$17,"")</f>
        <v/>
      </c>
      <c r="X216" s="152" t="str">
        <f>IF('2. Enter scores'!AC227&lt;&gt;"",'2. Enter scores'!AC227/'2. Enter scores'!AC$17,"")</f>
        <v/>
      </c>
      <c r="Y216" s="152" t="str">
        <f>IF('2. Enter scores'!AD227&lt;&gt;"",'2. Enter scores'!AD227/'2. Enter scores'!AD$17,"")</f>
        <v/>
      </c>
      <c r="Z216" s="152" t="str">
        <f>IF('2. Enter scores'!AE227&lt;&gt;"",'2. Enter scores'!AE227/'2. Enter scores'!AE$17,"")</f>
        <v/>
      </c>
      <c r="AA216" s="108">
        <v>1000</v>
      </c>
    </row>
    <row r="217" spans="1:27" x14ac:dyDescent="0.35">
      <c r="A217" s="151" t="s">
        <v>137</v>
      </c>
      <c r="B217" s="152" t="str">
        <f>IF('2. Enter scores'!G228&lt;&gt;"",'2. Enter scores'!G228/'2. Enter scores'!G$17,"")</f>
        <v/>
      </c>
      <c r="C217" s="152" t="str">
        <f>IF('2. Enter scores'!H228&lt;&gt;"",'2. Enter scores'!H228/'2. Enter scores'!H$17,"")</f>
        <v/>
      </c>
      <c r="D217" s="152" t="str">
        <f>IF('2. Enter scores'!I228&lt;&gt;"",'2. Enter scores'!I228/'2. Enter scores'!I$17,"")</f>
        <v/>
      </c>
      <c r="E217" s="152" t="str">
        <f>IF('2. Enter scores'!J228&lt;&gt;"",'2. Enter scores'!J228/'2. Enter scores'!J$17,"")</f>
        <v/>
      </c>
      <c r="F217" s="152" t="str">
        <f>IF('2. Enter scores'!K228&lt;&gt;"",'2. Enter scores'!K228/'2. Enter scores'!K$17,"")</f>
        <v/>
      </c>
      <c r="G217" s="152" t="str">
        <f>IF('2. Enter scores'!L228&lt;&gt;"",'2. Enter scores'!L228/'2. Enter scores'!L$17,"")</f>
        <v/>
      </c>
      <c r="H217" s="152" t="str">
        <f>IF('2. Enter scores'!M228&lt;&gt;"",'2. Enter scores'!M228/'2. Enter scores'!M$17,"")</f>
        <v/>
      </c>
      <c r="I217" s="152" t="str">
        <f>IF('2. Enter scores'!N228&lt;&gt;"",'2. Enter scores'!N228/'2. Enter scores'!N$17,"")</f>
        <v/>
      </c>
      <c r="J217" s="152" t="str">
        <f>IF('2. Enter scores'!O228&lt;&gt;"",'2. Enter scores'!O228/'2. Enter scores'!O$17,"")</f>
        <v/>
      </c>
      <c r="K217" s="152" t="str">
        <f>IF('2. Enter scores'!P228&lt;&gt;"",'2. Enter scores'!P228/'2. Enter scores'!P$17,"")</f>
        <v/>
      </c>
      <c r="L217" s="152" t="str">
        <f>IF('2. Enter scores'!Q228&lt;&gt;"",'2. Enter scores'!Q228/'2. Enter scores'!Q$17,"")</f>
        <v/>
      </c>
      <c r="M217" s="152" t="str">
        <f>IF('2. Enter scores'!R228&lt;&gt;"",'2. Enter scores'!R228/'2. Enter scores'!R$17,"")</f>
        <v/>
      </c>
      <c r="N217" s="152" t="str">
        <f>IF('2. Enter scores'!S228&lt;&gt;"",'2. Enter scores'!S228/'2. Enter scores'!S$17,"")</f>
        <v/>
      </c>
      <c r="O217" s="152" t="str">
        <f>IF('2. Enter scores'!T228&lt;&gt;"",'2. Enter scores'!T228/'2. Enter scores'!T$17,"")</f>
        <v/>
      </c>
      <c r="P217" s="152" t="str">
        <f>IF('2. Enter scores'!U228&lt;&gt;"",'2. Enter scores'!U228/'2. Enter scores'!U$17,"")</f>
        <v/>
      </c>
      <c r="Q217" s="152" t="str">
        <f>IF('2. Enter scores'!V228&lt;&gt;"",'2. Enter scores'!V228/'2. Enter scores'!V$17,"")</f>
        <v/>
      </c>
      <c r="R217" s="152" t="str">
        <f>IF('2. Enter scores'!W228&lt;&gt;"",'2. Enter scores'!W228/'2. Enter scores'!W$17,"")</f>
        <v/>
      </c>
      <c r="S217" s="152" t="str">
        <f>IF('2. Enter scores'!X228&lt;&gt;"",'2. Enter scores'!X228/'2. Enter scores'!X$17,"")</f>
        <v/>
      </c>
      <c r="T217" s="152" t="str">
        <f>IF('2. Enter scores'!Y228&lt;&gt;"",'2. Enter scores'!Y228/'2. Enter scores'!Y$17,"")</f>
        <v/>
      </c>
      <c r="U217" s="152" t="str">
        <f>IF('2. Enter scores'!Z228&lt;&gt;"",'2. Enter scores'!Z228/'2. Enter scores'!Z$17,"")</f>
        <v/>
      </c>
      <c r="V217" s="152" t="str">
        <f>IF('2. Enter scores'!AA228&lt;&gt;"",'2. Enter scores'!AA228/'2. Enter scores'!AA$17,"")</f>
        <v/>
      </c>
      <c r="W217" s="152" t="str">
        <f>IF('2. Enter scores'!AB228&lt;&gt;"",'2. Enter scores'!AB228/'2. Enter scores'!AB$17,"")</f>
        <v/>
      </c>
      <c r="X217" s="152" t="str">
        <f>IF('2. Enter scores'!AC228&lt;&gt;"",'2. Enter scores'!AC228/'2. Enter scores'!AC$17,"")</f>
        <v/>
      </c>
      <c r="Y217" s="152" t="str">
        <f>IF('2. Enter scores'!AD228&lt;&gt;"",'2. Enter scores'!AD228/'2. Enter scores'!AD$17,"")</f>
        <v/>
      </c>
      <c r="Z217" s="152" t="str">
        <f>IF('2. Enter scores'!AE228&lt;&gt;"",'2. Enter scores'!AE228/'2. Enter scores'!AE$17,"")</f>
        <v/>
      </c>
      <c r="AA217" s="108">
        <v>1000</v>
      </c>
    </row>
    <row r="218" spans="1:27" x14ac:dyDescent="0.35">
      <c r="A218" s="151" t="s">
        <v>137</v>
      </c>
      <c r="B218" s="152" t="str">
        <f>IF('2. Enter scores'!G229&lt;&gt;"",'2. Enter scores'!G229/'2. Enter scores'!G$17,"")</f>
        <v/>
      </c>
      <c r="C218" s="152" t="str">
        <f>IF('2. Enter scores'!H229&lt;&gt;"",'2. Enter scores'!H229/'2. Enter scores'!H$17,"")</f>
        <v/>
      </c>
      <c r="D218" s="152" t="str">
        <f>IF('2. Enter scores'!I229&lt;&gt;"",'2. Enter scores'!I229/'2. Enter scores'!I$17,"")</f>
        <v/>
      </c>
      <c r="E218" s="152" t="str">
        <f>IF('2. Enter scores'!J229&lt;&gt;"",'2. Enter scores'!J229/'2. Enter scores'!J$17,"")</f>
        <v/>
      </c>
      <c r="F218" s="152" t="str">
        <f>IF('2. Enter scores'!K229&lt;&gt;"",'2. Enter scores'!K229/'2. Enter scores'!K$17,"")</f>
        <v/>
      </c>
      <c r="G218" s="152" t="str">
        <f>IF('2. Enter scores'!L229&lt;&gt;"",'2. Enter scores'!L229/'2. Enter scores'!L$17,"")</f>
        <v/>
      </c>
      <c r="H218" s="152" t="str">
        <f>IF('2. Enter scores'!M229&lt;&gt;"",'2. Enter scores'!M229/'2. Enter scores'!M$17,"")</f>
        <v/>
      </c>
      <c r="I218" s="152" t="str">
        <f>IF('2. Enter scores'!N229&lt;&gt;"",'2. Enter scores'!N229/'2. Enter scores'!N$17,"")</f>
        <v/>
      </c>
      <c r="J218" s="152" t="str">
        <f>IF('2. Enter scores'!O229&lt;&gt;"",'2. Enter scores'!O229/'2. Enter scores'!O$17,"")</f>
        <v/>
      </c>
      <c r="K218" s="152" t="str">
        <f>IF('2. Enter scores'!P229&lt;&gt;"",'2. Enter scores'!P229/'2. Enter scores'!P$17,"")</f>
        <v/>
      </c>
      <c r="L218" s="152" t="str">
        <f>IF('2. Enter scores'!Q229&lt;&gt;"",'2. Enter scores'!Q229/'2. Enter scores'!Q$17,"")</f>
        <v/>
      </c>
      <c r="M218" s="152" t="str">
        <f>IF('2. Enter scores'!R229&lt;&gt;"",'2. Enter scores'!R229/'2. Enter scores'!R$17,"")</f>
        <v/>
      </c>
      <c r="N218" s="152" t="str">
        <f>IF('2. Enter scores'!S229&lt;&gt;"",'2. Enter scores'!S229/'2. Enter scores'!S$17,"")</f>
        <v/>
      </c>
      <c r="O218" s="152" t="str">
        <f>IF('2. Enter scores'!T229&lt;&gt;"",'2. Enter scores'!T229/'2. Enter scores'!T$17,"")</f>
        <v/>
      </c>
      <c r="P218" s="152" t="str">
        <f>IF('2. Enter scores'!U229&lt;&gt;"",'2. Enter scores'!U229/'2. Enter scores'!U$17,"")</f>
        <v/>
      </c>
      <c r="Q218" s="152" t="str">
        <f>IF('2. Enter scores'!V229&lt;&gt;"",'2. Enter scores'!V229/'2. Enter scores'!V$17,"")</f>
        <v/>
      </c>
      <c r="R218" s="152" t="str">
        <f>IF('2. Enter scores'!W229&lt;&gt;"",'2. Enter scores'!W229/'2. Enter scores'!W$17,"")</f>
        <v/>
      </c>
      <c r="S218" s="152" t="str">
        <f>IF('2. Enter scores'!X229&lt;&gt;"",'2. Enter scores'!X229/'2. Enter scores'!X$17,"")</f>
        <v/>
      </c>
      <c r="T218" s="152" t="str">
        <f>IF('2. Enter scores'!Y229&lt;&gt;"",'2. Enter scores'!Y229/'2. Enter scores'!Y$17,"")</f>
        <v/>
      </c>
      <c r="U218" s="152" t="str">
        <f>IF('2. Enter scores'!Z229&lt;&gt;"",'2. Enter scores'!Z229/'2. Enter scores'!Z$17,"")</f>
        <v/>
      </c>
      <c r="V218" s="152" t="str">
        <f>IF('2. Enter scores'!AA229&lt;&gt;"",'2. Enter scores'!AA229/'2. Enter scores'!AA$17,"")</f>
        <v/>
      </c>
      <c r="W218" s="152" t="str">
        <f>IF('2. Enter scores'!AB229&lt;&gt;"",'2. Enter scores'!AB229/'2. Enter scores'!AB$17,"")</f>
        <v/>
      </c>
      <c r="X218" s="152" t="str">
        <f>IF('2. Enter scores'!AC229&lt;&gt;"",'2. Enter scores'!AC229/'2. Enter scores'!AC$17,"")</f>
        <v/>
      </c>
      <c r="Y218" s="152" t="str">
        <f>IF('2. Enter scores'!AD229&lt;&gt;"",'2. Enter scores'!AD229/'2. Enter scores'!AD$17,"")</f>
        <v/>
      </c>
      <c r="Z218" s="152" t="str">
        <f>IF('2. Enter scores'!AE229&lt;&gt;"",'2. Enter scores'!AE229/'2. Enter scores'!AE$17,"")</f>
        <v/>
      </c>
      <c r="AA218" s="108">
        <v>1000</v>
      </c>
    </row>
    <row r="219" spans="1:27" x14ac:dyDescent="0.35">
      <c r="A219" s="151" t="s">
        <v>137</v>
      </c>
      <c r="B219" s="152" t="str">
        <f>IF('2. Enter scores'!G230&lt;&gt;"",'2. Enter scores'!G230/'2. Enter scores'!G$17,"")</f>
        <v/>
      </c>
      <c r="C219" s="152" t="str">
        <f>IF('2. Enter scores'!H230&lt;&gt;"",'2. Enter scores'!H230/'2. Enter scores'!H$17,"")</f>
        <v/>
      </c>
      <c r="D219" s="152" t="str">
        <f>IF('2. Enter scores'!I230&lt;&gt;"",'2. Enter scores'!I230/'2. Enter scores'!I$17,"")</f>
        <v/>
      </c>
      <c r="E219" s="152" t="str">
        <f>IF('2. Enter scores'!J230&lt;&gt;"",'2. Enter scores'!J230/'2. Enter scores'!J$17,"")</f>
        <v/>
      </c>
      <c r="F219" s="152" t="str">
        <f>IF('2. Enter scores'!K230&lt;&gt;"",'2. Enter scores'!K230/'2. Enter scores'!K$17,"")</f>
        <v/>
      </c>
      <c r="G219" s="152" t="str">
        <f>IF('2. Enter scores'!L230&lt;&gt;"",'2. Enter scores'!L230/'2. Enter scores'!L$17,"")</f>
        <v/>
      </c>
      <c r="H219" s="152" t="str">
        <f>IF('2. Enter scores'!M230&lt;&gt;"",'2. Enter scores'!M230/'2. Enter scores'!M$17,"")</f>
        <v/>
      </c>
      <c r="I219" s="152" t="str">
        <f>IF('2. Enter scores'!N230&lt;&gt;"",'2. Enter scores'!N230/'2. Enter scores'!N$17,"")</f>
        <v/>
      </c>
      <c r="J219" s="152" t="str">
        <f>IF('2. Enter scores'!O230&lt;&gt;"",'2. Enter scores'!O230/'2. Enter scores'!O$17,"")</f>
        <v/>
      </c>
      <c r="K219" s="152" t="str">
        <f>IF('2. Enter scores'!P230&lt;&gt;"",'2. Enter scores'!P230/'2. Enter scores'!P$17,"")</f>
        <v/>
      </c>
      <c r="L219" s="152" t="str">
        <f>IF('2. Enter scores'!Q230&lt;&gt;"",'2. Enter scores'!Q230/'2. Enter scores'!Q$17,"")</f>
        <v/>
      </c>
      <c r="M219" s="152" t="str">
        <f>IF('2. Enter scores'!R230&lt;&gt;"",'2. Enter scores'!R230/'2. Enter scores'!R$17,"")</f>
        <v/>
      </c>
      <c r="N219" s="152" t="str">
        <f>IF('2. Enter scores'!S230&lt;&gt;"",'2. Enter scores'!S230/'2. Enter scores'!S$17,"")</f>
        <v/>
      </c>
      <c r="O219" s="152" t="str">
        <f>IF('2. Enter scores'!T230&lt;&gt;"",'2. Enter scores'!T230/'2. Enter scores'!T$17,"")</f>
        <v/>
      </c>
      <c r="P219" s="152" t="str">
        <f>IF('2. Enter scores'!U230&lt;&gt;"",'2. Enter scores'!U230/'2. Enter scores'!U$17,"")</f>
        <v/>
      </c>
      <c r="Q219" s="152" t="str">
        <f>IF('2. Enter scores'!V230&lt;&gt;"",'2. Enter scores'!V230/'2. Enter scores'!V$17,"")</f>
        <v/>
      </c>
      <c r="R219" s="152" t="str">
        <f>IF('2. Enter scores'!W230&lt;&gt;"",'2. Enter scores'!W230/'2. Enter scores'!W$17,"")</f>
        <v/>
      </c>
      <c r="S219" s="152" t="str">
        <f>IF('2. Enter scores'!X230&lt;&gt;"",'2. Enter scores'!X230/'2. Enter scores'!X$17,"")</f>
        <v/>
      </c>
      <c r="T219" s="152" t="str">
        <f>IF('2. Enter scores'!Y230&lt;&gt;"",'2. Enter scores'!Y230/'2. Enter scores'!Y$17,"")</f>
        <v/>
      </c>
      <c r="U219" s="152" t="str">
        <f>IF('2. Enter scores'!Z230&lt;&gt;"",'2. Enter scores'!Z230/'2. Enter scores'!Z$17,"")</f>
        <v/>
      </c>
      <c r="V219" s="152" t="str">
        <f>IF('2. Enter scores'!AA230&lt;&gt;"",'2. Enter scores'!AA230/'2. Enter scores'!AA$17,"")</f>
        <v/>
      </c>
      <c r="W219" s="152" t="str">
        <f>IF('2. Enter scores'!AB230&lt;&gt;"",'2. Enter scores'!AB230/'2. Enter scores'!AB$17,"")</f>
        <v/>
      </c>
      <c r="X219" s="152" t="str">
        <f>IF('2. Enter scores'!AC230&lt;&gt;"",'2. Enter scores'!AC230/'2. Enter scores'!AC$17,"")</f>
        <v/>
      </c>
      <c r="Y219" s="152" t="str">
        <f>IF('2. Enter scores'!AD230&lt;&gt;"",'2. Enter scores'!AD230/'2. Enter scores'!AD$17,"")</f>
        <v/>
      </c>
      <c r="Z219" s="152" t="str">
        <f>IF('2. Enter scores'!AE230&lt;&gt;"",'2. Enter scores'!AE230/'2. Enter scores'!AE$17,"")</f>
        <v/>
      </c>
      <c r="AA219" s="108">
        <v>1000</v>
      </c>
    </row>
    <row r="220" spans="1:27" x14ac:dyDescent="0.35">
      <c r="A220" s="151" t="s">
        <v>137</v>
      </c>
      <c r="B220" s="152" t="str">
        <f>IF('2. Enter scores'!G231&lt;&gt;"",'2. Enter scores'!G231/'2. Enter scores'!G$17,"")</f>
        <v/>
      </c>
      <c r="C220" s="152" t="str">
        <f>IF('2. Enter scores'!H231&lt;&gt;"",'2. Enter scores'!H231/'2. Enter scores'!H$17,"")</f>
        <v/>
      </c>
      <c r="D220" s="152" t="str">
        <f>IF('2. Enter scores'!I231&lt;&gt;"",'2. Enter scores'!I231/'2. Enter scores'!I$17,"")</f>
        <v/>
      </c>
      <c r="E220" s="152" t="str">
        <f>IF('2. Enter scores'!J231&lt;&gt;"",'2. Enter scores'!J231/'2. Enter scores'!J$17,"")</f>
        <v/>
      </c>
      <c r="F220" s="152" t="str">
        <f>IF('2. Enter scores'!K231&lt;&gt;"",'2. Enter scores'!K231/'2. Enter scores'!K$17,"")</f>
        <v/>
      </c>
      <c r="G220" s="152" t="str">
        <f>IF('2. Enter scores'!L231&lt;&gt;"",'2. Enter scores'!L231/'2. Enter scores'!L$17,"")</f>
        <v/>
      </c>
      <c r="H220" s="152" t="str">
        <f>IF('2. Enter scores'!M231&lt;&gt;"",'2. Enter scores'!M231/'2. Enter scores'!M$17,"")</f>
        <v/>
      </c>
      <c r="I220" s="152" t="str">
        <f>IF('2. Enter scores'!N231&lt;&gt;"",'2. Enter scores'!N231/'2. Enter scores'!N$17,"")</f>
        <v/>
      </c>
      <c r="J220" s="152" t="str">
        <f>IF('2. Enter scores'!O231&lt;&gt;"",'2. Enter scores'!O231/'2. Enter scores'!O$17,"")</f>
        <v/>
      </c>
      <c r="K220" s="152" t="str">
        <f>IF('2. Enter scores'!P231&lt;&gt;"",'2. Enter scores'!P231/'2. Enter scores'!P$17,"")</f>
        <v/>
      </c>
      <c r="L220" s="152" t="str">
        <f>IF('2. Enter scores'!Q231&lt;&gt;"",'2. Enter scores'!Q231/'2. Enter scores'!Q$17,"")</f>
        <v/>
      </c>
      <c r="M220" s="152" t="str">
        <f>IF('2. Enter scores'!R231&lt;&gt;"",'2. Enter scores'!R231/'2. Enter scores'!R$17,"")</f>
        <v/>
      </c>
      <c r="N220" s="152" t="str">
        <f>IF('2. Enter scores'!S231&lt;&gt;"",'2. Enter scores'!S231/'2. Enter scores'!S$17,"")</f>
        <v/>
      </c>
      <c r="O220" s="152" t="str">
        <f>IF('2. Enter scores'!T231&lt;&gt;"",'2. Enter scores'!T231/'2. Enter scores'!T$17,"")</f>
        <v/>
      </c>
      <c r="P220" s="152" t="str">
        <f>IF('2. Enter scores'!U231&lt;&gt;"",'2. Enter scores'!U231/'2. Enter scores'!U$17,"")</f>
        <v/>
      </c>
      <c r="Q220" s="152" t="str">
        <f>IF('2. Enter scores'!V231&lt;&gt;"",'2. Enter scores'!V231/'2. Enter scores'!V$17,"")</f>
        <v/>
      </c>
      <c r="R220" s="152" t="str">
        <f>IF('2. Enter scores'!W231&lt;&gt;"",'2. Enter scores'!W231/'2. Enter scores'!W$17,"")</f>
        <v/>
      </c>
      <c r="S220" s="152" t="str">
        <f>IF('2. Enter scores'!X231&lt;&gt;"",'2. Enter scores'!X231/'2. Enter scores'!X$17,"")</f>
        <v/>
      </c>
      <c r="T220" s="152" t="str">
        <f>IF('2. Enter scores'!Y231&lt;&gt;"",'2. Enter scores'!Y231/'2. Enter scores'!Y$17,"")</f>
        <v/>
      </c>
      <c r="U220" s="152" t="str">
        <f>IF('2. Enter scores'!Z231&lt;&gt;"",'2. Enter scores'!Z231/'2. Enter scores'!Z$17,"")</f>
        <v/>
      </c>
      <c r="V220" s="152" t="str">
        <f>IF('2. Enter scores'!AA231&lt;&gt;"",'2. Enter scores'!AA231/'2. Enter scores'!AA$17,"")</f>
        <v/>
      </c>
      <c r="W220" s="152" t="str">
        <f>IF('2. Enter scores'!AB231&lt;&gt;"",'2. Enter scores'!AB231/'2. Enter scores'!AB$17,"")</f>
        <v/>
      </c>
      <c r="X220" s="152" t="str">
        <f>IF('2. Enter scores'!AC231&lt;&gt;"",'2. Enter scores'!AC231/'2. Enter scores'!AC$17,"")</f>
        <v/>
      </c>
      <c r="Y220" s="152" t="str">
        <f>IF('2. Enter scores'!AD231&lt;&gt;"",'2. Enter scores'!AD231/'2. Enter scores'!AD$17,"")</f>
        <v/>
      </c>
      <c r="Z220" s="152" t="str">
        <f>IF('2. Enter scores'!AE231&lt;&gt;"",'2. Enter scores'!AE231/'2. Enter scores'!AE$17,"")</f>
        <v/>
      </c>
      <c r="AA220" s="108">
        <v>1000</v>
      </c>
    </row>
    <row r="221" spans="1:27" x14ac:dyDescent="0.35">
      <c r="A221" s="151" t="s">
        <v>137</v>
      </c>
      <c r="B221" s="152" t="str">
        <f>IF('2. Enter scores'!G232&lt;&gt;"",'2. Enter scores'!G232/'2. Enter scores'!G$17,"")</f>
        <v/>
      </c>
      <c r="C221" s="152" t="str">
        <f>IF('2. Enter scores'!H232&lt;&gt;"",'2. Enter scores'!H232/'2. Enter scores'!H$17,"")</f>
        <v/>
      </c>
      <c r="D221" s="152" t="str">
        <f>IF('2. Enter scores'!I232&lt;&gt;"",'2. Enter scores'!I232/'2. Enter scores'!I$17,"")</f>
        <v/>
      </c>
      <c r="E221" s="152" t="str">
        <f>IF('2. Enter scores'!J232&lt;&gt;"",'2. Enter scores'!J232/'2. Enter scores'!J$17,"")</f>
        <v/>
      </c>
      <c r="F221" s="152" t="str">
        <f>IF('2. Enter scores'!K232&lt;&gt;"",'2. Enter scores'!K232/'2. Enter scores'!K$17,"")</f>
        <v/>
      </c>
      <c r="G221" s="152" t="str">
        <f>IF('2. Enter scores'!L232&lt;&gt;"",'2. Enter scores'!L232/'2. Enter scores'!L$17,"")</f>
        <v/>
      </c>
      <c r="H221" s="152" t="str">
        <f>IF('2. Enter scores'!M232&lt;&gt;"",'2. Enter scores'!M232/'2. Enter scores'!M$17,"")</f>
        <v/>
      </c>
      <c r="I221" s="152" t="str">
        <f>IF('2. Enter scores'!N232&lt;&gt;"",'2. Enter scores'!N232/'2. Enter scores'!N$17,"")</f>
        <v/>
      </c>
      <c r="J221" s="152" t="str">
        <f>IF('2. Enter scores'!O232&lt;&gt;"",'2. Enter scores'!O232/'2. Enter scores'!O$17,"")</f>
        <v/>
      </c>
      <c r="K221" s="152" t="str">
        <f>IF('2. Enter scores'!P232&lt;&gt;"",'2. Enter scores'!P232/'2. Enter scores'!P$17,"")</f>
        <v/>
      </c>
      <c r="L221" s="152" t="str">
        <f>IF('2. Enter scores'!Q232&lt;&gt;"",'2. Enter scores'!Q232/'2. Enter scores'!Q$17,"")</f>
        <v/>
      </c>
      <c r="M221" s="152" t="str">
        <f>IF('2. Enter scores'!R232&lt;&gt;"",'2. Enter scores'!R232/'2. Enter scores'!R$17,"")</f>
        <v/>
      </c>
      <c r="N221" s="152" t="str">
        <f>IF('2. Enter scores'!S232&lt;&gt;"",'2. Enter scores'!S232/'2. Enter scores'!S$17,"")</f>
        <v/>
      </c>
      <c r="O221" s="152" t="str">
        <f>IF('2. Enter scores'!T232&lt;&gt;"",'2. Enter scores'!T232/'2. Enter scores'!T$17,"")</f>
        <v/>
      </c>
      <c r="P221" s="152" t="str">
        <f>IF('2. Enter scores'!U232&lt;&gt;"",'2. Enter scores'!U232/'2. Enter scores'!U$17,"")</f>
        <v/>
      </c>
      <c r="Q221" s="152" t="str">
        <f>IF('2. Enter scores'!V232&lt;&gt;"",'2. Enter scores'!V232/'2. Enter scores'!V$17,"")</f>
        <v/>
      </c>
      <c r="R221" s="152" t="str">
        <f>IF('2. Enter scores'!W232&lt;&gt;"",'2. Enter scores'!W232/'2. Enter scores'!W$17,"")</f>
        <v/>
      </c>
      <c r="S221" s="152" t="str">
        <f>IF('2. Enter scores'!X232&lt;&gt;"",'2. Enter scores'!X232/'2. Enter scores'!X$17,"")</f>
        <v/>
      </c>
      <c r="T221" s="152" t="str">
        <f>IF('2. Enter scores'!Y232&lt;&gt;"",'2. Enter scores'!Y232/'2. Enter scores'!Y$17,"")</f>
        <v/>
      </c>
      <c r="U221" s="152" t="str">
        <f>IF('2. Enter scores'!Z232&lt;&gt;"",'2. Enter scores'!Z232/'2. Enter scores'!Z$17,"")</f>
        <v/>
      </c>
      <c r="V221" s="152" t="str">
        <f>IF('2. Enter scores'!AA232&lt;&gt;"",'2. Enter scores'!AA232/'2. Enter scores'!AA$17,"")</f>
        <v/>
      </c>
      <c r="W221" s="152" t="str">
        <f>IF('2. Enter scores'!AB232&lt;&gt;"",'2. Enter scores'!AB232/'2. Enter scores'!AB$17,"")</f>
        <v/>
      </c>
      <c r="X221" s="152" t="str">
        <f>IF('2. Enter scores'!AC232&lt;&gt;"",'2. Enter scores'!AC232/'2. Enter scores'!AC$17,"")</f>
        <v/>
      </c>
      <c r="Y221" s="152" t="str">
        <f>IF('2. Enter scores'!AD232&lt;&gt;"",'2. Enter scores'!AD232/'2. Enter scores'!AD$17,"")</f>
        <v/>
      </c>
      <c r="Z221" s="152" t="str">
        <f>IF('2. Enter scores'!AE232&lt;&gt;"",'2. Enter scores'!AE232/'2. Enter scores'!AE$17,"")</f>
        <v/>
      </c>
      <c r="AA221" s="108">
        <v>1000</v>
      </c>
    </row>
    <row r="222" spans="1:27" x14ac:dyDescent="0.35">
      <c r="A222" s="151" t="s">
        <v>137</v>
      </c>
      <c r="B222" s="152" t="str">
        <f>IF('2. Enter scores'!G233&lt;&gt;"",'2. Enter scores'!G233/'2. Enter scores'!G$17,"")</f>
        <v/>
      </c>
      <c r="C222" s="152" t="str">
        <f>IF('2. Enter scores'!H233&lt;&gt;"",'2. Enter scores'!H233/'2. Enter scores'!H$17,"")</f>
        <v/>
      </c>
      <c r="D222" s="152" t="str">
        <f>IF('2. Enter scores'!I233&lt;&gt;"",'2. Enter scores'!I233/'2. Enter scores'!I$17,"")</f>
        <v/>
      </c>
      <c r="E222" s="152" t="str">
        <f>IF('2. Enter scores'!J233&lt;&gt;"",'2. Enter scores'!J233/'2. Enter scores'!J$17,"")</f>
        <v/>
      </c>
      <c r="F222" s="152" t="str">
        <f>IF('2. Enter scores'!K233&lt;&gt;"",'2. Enter scores'!K233/'2. Enter scores'!K$17,"")</f>
        <v/>
      </c>
      <c r="G222" s="152" t="str">
        <f>IF('2. Enter scores'!L233&lt;&gt;"",'2. Enter scores'!L233/'2. Enter scores'!L$17,"")</f>
        <v/>
      </c>
      <c r="H222" s="152" t="str">
        <f>IF('2. Enter scores'!M233&lt;&gt;"",'2. Enter scores'!M233/'2. Enter scores'!M$17,"")</f>
        <v/>
      </c>
      <c r="I222" s="152" t="str">
        <f>IF('2. Enter scores'!N233&lt;&gt;"",'2. Enter scores'!N233/'2. Enter scores'!N$17,"")</f>
        <v/>
      </c>
      <c r="J222" s="152" t="str">
        <f>IF('2. Enter scores'!O233&lt;&gt;"",'2. Enter scores'!O233/'2. Enter scores'!O$17,"")</f>
        <v/>
      </c>
      <c r="K222" s="152" t="str">
        <f>IF('2. Enter scores'!P233&lt;&gt;"",'2. Enter scores'!P233/'2. Enter scores'!P$17,"")</f>
        <v/>
      </c>
      <c r="L222" s="152" t="str">
        <f>IF('2. Enter scores'!Q233&lt;&gt;"",'2. Enter scores'!Q233/'2. Enter scores'!Q$17,"")</f>
        <v/>
      </c>
      <c r="M222" s="152" t="str">
        <f>IF('2. Enter scores'!R233&lt;&gt;"",'2. Enter scores'!R233/'2. Enter scores'!R$17,"")</f>
        <v/>
      </c>
      <c r="N222" s="152" t="str">
        <f>IF('2. Enter scores'!S233&lt;&gt;"",'2. Enter scores'!S233/'2. Enter scores'!S$17,"")</f>
        <v/>
      </c>
      <c r="O222" s="152" t="str">
        <f>IF('2. Enter scores'!T233&lt;&gt;"",'2. Enter scores'!T233/'2. Enter scores'!T$17,"")</f>
        <v/>
      </c>
      <c r="P222" s="152" t="str">
        <f>IF('2. Enter scores'!U233&lt;&gt;"",'2. Enter scores'!U233/'2. Enter scores'!U$17,"")</f>
        <v/>
      </c>
      <c r="Q222" s="152" t="str">
        <f>IF('2. Enter scores'!V233&lt;&gt;"",'2. Enter scores'!V233/'2. Enter scores'!V$17,"")</f>
        <v/>
      </c>
      <c r="R222" s="152" t="str">
        <f>IF('2. Enter scores'!W233&lt;&gt;"",'2. Enter scores'!W233/'2. Enter scores'!W$17,"")</f>
        <v/>
      </c>
      <c r="S222" s="152" t="str">
        <f>IF('2. Enter scores'!X233&lt;&gt;"",'2. Enter scores'!X233/'2. Enter scores'!X$17,"")</f>
        <v/>
      </c>
      <c r="T222" s="152" t="str">
        <f>IF('2. Enter scores'!Y233&lt;&gt;"",'2. Enter scores'!Y233/'2. Enter scores'!Y$17,"")</f>
        <v/>
      </c>
      <c r="U222" s="152" t="str">
        <f>IF('2. Enter scores'!Z233&lt;&gt;"",'2. Enter scores'!Z233/'2. Enter scores'!Z$17,"")</f>
        <v/>
      </c>
      <c r="V222" s="152" t="str">
        <f>IF('2. Enter scores'!AA233&lt;&gt;"",'2. Enter scores'!AA233/'2. Enter scores'!AA$17,"")</f>
        <v/>
      </c>
      <c r="W222" s="152" t="str">
        <f>IF('2. Enter scores'!AB233&lt;&gt;"",'2. Enter scores'!AB233/'2. Enter scores'!AB$17,"")</f>
        <v/>
      </c>
      <c r="X222" s="152" t="str">
        <f>IF('2. Enter scores'!AC233&lt;&gt;"",'2. Enter scores'!AC233/'2. Enter scores'!AC$17,"")</f>
        <v/>
      </c>
      <c r="Y222" s="152" t="str">
        <f>IF('2. Enter scores'!AD233&lt;&gt;"",'2. Enter scores'!AD233/'2. Enter scores'!AD$17,"")</f>
        <v/>
      </c>
      <c r="Z222" s="152" t="str">
        <f>IF('2. Enter scores'!AE233&lt;&gt;"",'2. Enter scores'!AE233/'2. Enter scores'!AE$17,"")</f>
        <v/>
      </c>
      <c r="AA222" s="108">
        <v>1000</v>
      </c>
    </row>
    <row r="223" spans="1:27" x14ac:dyDescent="0.35">
      <c r="A223" s="151" t="s">
        <v>137</v>
      </c>
      <c r="B223" s="152" t="str">
        <f>IF('2. Enter scores'!G234&lt;&gt;"",'2. Enter scores'!G234/'2. Enter scores'!G$17,"")</f>
        <v/>
      </c>
      <c r="C223" s="152" t="str">
        <f>IF('2. Enter scores'!H234&lt;&gt;"",'2. Enter scores'!H234/'2. Enter scores'!H$17,"")</f>
        <v/>
      </c>
      <c r="D223" s="152" t="str">
        <f>IF('2. Enter scores'!I234&lt;&gt;"",'2. Enter scores'!I234/'2. Enter scores'!I$17,"")</f>
        <v/>
      </c>
      <c r="E223" s="152" t="str">
        <f>IF('2. Enter scores'!J234&lt;&gt;"",'2. Enter scores'!J234/'2. Enter scores'!J$17,"")</f>
        <v/>
      </c>
      <c r="F223" s="152" t="str">
        <f>IF('2. Enter scores'!K234&lt;&gt;"",'2. Enter scores'!K234/'2. Enter scores'!K$17,"")</f>
        <v/>
      </c>
      <c r="G223" s="152" t="str">
        <f>IF('2. Enter scores'!L234&lt;&gt;"",'2. Enter scores'!L234/'2. Enter scores'!L$17,"")</f>
        <v/>
      </c>
      <c r="H223" s="152" t="str">
        <f>IF('2. Enter scores'!M234&lt;&gt;"",'2. Enter scores'!M234/'2. Enter scores'!M$17,"")</f>
        <v/>
      </c>
      <c r="I223" s="152" t="str">
        <f>IF('2. Enter scores'!N234&lt;&gt;"",'2. Enter scores'!N234/'2. Enter scores'!N$17,"")</f>
        <v/>
      </c>
      <c r="J223" s="152" t="str">
        <f>IF('2. Enter scores'!O234&lt;&gt;"",'2. Enter scores'!O234/'2. Enter scores'!O$17,"")</f>
        <v/>
      </c>
      <c r="K223" s="152" t="str">
        <f>IF('2. Enter scores'!P234&lt;&gt;"",'2. Enter scores'!P234/'2. Enter scores'!P$17,"")</f>
        <v/>
      </c>
      <c r="L223" s="152" t="str">
        <f>IF('2. Enter scores'!Q234&lt;&gt;"",'2. Enter scores'!Q234/'2. Enter scores'!Q$17,"")</f>
        <v/>
      </c>
      <c r="M223" s="152" t="str">
        <f>IF('2. Enter scores'!R234&lt;&gt;"",'2. Enter scores'!R234/'2. Enter scores'!R$17,"")</f>
        <v/>
      </c>
      <c r="N223" s="152" t="str">
        <f>IF('2. Enter scores'!S234&lt;&gt;"",'2. Enter scores'!S234/'2. Enter scores'!S$17,"")</f>
        <v/>
      </c>
      <c r="O223" s="152" t="str">
        <f>IF('2. Enter scores'!T234&lt;&gt;"",'2. Enter scores'!T234/'2. Enter scores'!T$17,"")</f>
        <v/>
      </c>
      <c r="P223" s="152" t="str">
        <f>IF('2. Enter scores'!U234&lt;&gt;"",'2. Enter scores'!U234/'2. Enter scores'!U$17,"")</f>
        <v/>
      </c>
      <c r="Q223" s="152" t="str">
        <f>IF('2. Enter scores'!V234&lt;&gt;"",'2. Enter scores'!V234/'2. Enter scores'!V$17,"")</f>
        <v/>
      </c>
      <c r="R223" s="152" t="str">
        <f>IF('2. Enter scores'!W234&lt;&gt;"",'2. Enter scores'!W234/'2. Enter scores'!W$17,"")</f>
        <v/>
      </c>
      <c r="S223" s="152" t="str">
        <f>IF('2. Enter scores'!X234&lt;&gt;"",'2. Enter scores'!X234/'2. Enter scores'!X$17,"")</f>
        <v/>
      </c>
      <c r="T223" s="152" t="str">
        <f>IF('2. Enter scores'!Y234&lt;&gt;"",'2. Enter scores'!Y234/'2. Enter scores'!Y$17,"")</f>
        <v/>
      </c>
      <c r="U223" s="152" t="str">
        <f>IF('2. Enter scores'!Z234&lt;&gt;"",'2. Enter scores'!Z234/'2. Enter scores'!Z$17,"")</f>
        <v/>
      </c>
      <c r="V223" s="152" t="str">
        <f>IF('2. Enter scores'!AA234&lt;&gt;"",'2. Enter scores'!AA234/'2. Enter scores'!AA$17,"")</f>
        <v/>
      </c>
      <c r="W223" s="152" t="str">
        <f>IF('2. Enter scores'!AB234&lt;&gt;"",'2. Enter scores'!AB234/'2. Enter scores'!AB$17,"")</f>
        <v/>
      </c>
      <c r="X223" s="152" t="str">
        <f>IF('2. Enter scores'!AC234&lt;&gt;"",'2. Enter scores'!AC234/'2. Enter scores'!AC$17,"")</f>
        <v/>
      </c>
      <c r="Y223" s="152" t="str">
        <f>IF('2. Enter scores'!AD234&lt;&gt;"",'2. Enter scores'!AD234/'2. Enter scores'!AD$17,"")</f>
        <v/>
      </c>
      <c r="Z223" s="152" t="str">
        <f>IF('2. Enter scores'!AE234&lt;&gt;"",'2. Enter scores'!AE234/'2. Enter scores'!AE$17,"")</f>
        <v/>
      </c>
      <c r="AA223" s="108">
        <v>1000</v>
      </c>
    </row>
    <row r="224" spans="1:27" x14ac:dyDescent="0.35">
      <c r="A224" s="151" t="s">
        <v>137</v>
      </c>
      <c r="B224" s="152" t="str">
        <f>IF('2. Enter scores'!G235&lt;&gt;"",'2. Enter scores'!G235/'2. Enter scores'!G$17,"")</f>
        <v/>
      </c>
      <c r="C224" s="152" t="str">
        <f>IF('2. Enter scores'!H235&lt;&gt;"",'2. Enter scores'!H235/'2. Enter scores'!H$17,"")</f>
        <v/>
      </c>
      <c r="D224" s="152" t="str">
        <f>IF('2. Enter scores'!I235&lt;&gt;"",'2. Enter scores'!I235/'2. Enter scores'!I$17,"")</f>
        <v/>
      </c>
      <c r="E224" s="152" t="str">
        <f>IF('2. Enter scores'!J235&lt;&gt;"",'2. Enter scores'!J235/'2. Enter scores'!J$17,"")</f>
        <v/>
      </c>
      <c r="F224" s="152" t="str">
        <f>IF('2. Enter scores'!K235&lt;&gt;"",'2. Enter scores'!K235/'2. Enter scores'!K$17,"")</f>
        <v/>
      </c>
      <c r="G224" s="152" t="str">
        <f>IF('2. Enter scores'!L235&lt;&gt;"",'2. Enter scores'!L235/'2. Enter scores'!L$17,"")</f>
        <v/>
      </c>
      <c r="H224" s="152" t="str">
        <f>IF('2. Enter scores'!M235&lt;&gt;"",'2. Enter scores'!M235/'2. Enter scores'!M$17,"")</f>
        <v/>
      </c>
      <c r="I224" s="152" t="str">
        <f>IF('2. Enter scores'!N235&lt;&gt;"",'2. Enter scores'!N235/'2. Enter scores'!N$17,"")</f>
        <v/>
      </c>
      <c r="J224" s="152" t="str">
        <f>IF('2. Enter scores'!O235&lt;&gt;"",'2. Enter scores'!O235/'2. Enter scores'!O$17,"")</f>
        <v/>
      </c>
      <c r="K224" s="152" t="str">
        <f>IF('2. Enter scores'!P235&lt;&gt;"",'2. Enter scores'!P235/'2. Enter scores'!P$17,"")</f>
        <v/>
      </c>
      <c r="L224" s="152" t="str">
        <f>IF('2. Enter scores'!Q235&lt;&gt;"",'2. Enter scores'!Q235/'2. Enter scores'!Q$17,"")</f>
        <v/>
      </c>
      <c r="M224" s="152" t="str">
        <f>IF('2. Enter scores'!R235&lt;&gt;"",'2. Enter scores'!R235/'2. Enter scores'!R$17,"")</f>
        <v/>
      </c>
      <c r="N224" s="152" t="str">
        <f>IF('2. Enter scores'!S235&lt;&gt;"",'2. Enter scores'!S235/'2. Enter scores'!S$17,"")</f>
        <v/>
      </c>
      <c r="O224" s="152" t="str">
        <f>IF('2. Enter scores'!T235&lt;&gt;"",'2. Enter scores'!T235/'2. Enter scores'!T$17,"")</f>
        <v/>
      </c>
      <c r="P224" s="152" t="str">
        <f>IF('2. Enter scores'!U235&lt;&gt;"",'2. Enter scores'!U235/'2. Enter scores'!U$17,"")</f>
        <v/>
      </c>
      <c r="Q224" s="152" t="str">
        <f>IF('2. Enter scores'!V235&lt;&gt;"",'2. Enter scores'!V235/'2. Enter scores'!V$17,"")</f>
        <v/>
      </c>
      <c r="R224" s="152" t="str">
        <f>IF('2. Enter scores'!W235&lt;&gt;"",'2. Enter scores'!W235/'2. Enter scores'!W$17,"")</f>
        <v/>
      </c>
      <c r="S224" s="152" t="str">
        <f>IF('2. Enter scores'!X235&lt;&gt;"",'2. Enter scores'!X235/'2. Enter scores'!X$17,"")</f>
        <v/>
      </c>
      <c r="T224" s="152" t="str">
        <f>IF('2. Enter scores'!Y235&lt;&gt;"",'2. Enter scores'!Y235/'2. Enter scores'!Y$17,"")</f>
        <v/>
      </c>
      <c r="U224" s="152" t="str">
        <f>IF('2. Enter scores'!Z235&lt;&gt;"",'2. Enter scores'!Z235/'2. Enter scores'!Z$17,"")</f>
        <v/>
      </c>
      <c r="V224" s="152" t="str">
        <f>IF('2. Enter scores'!AA235&lt;&gt;"",'2. Enter scores'!AA235/'2. Enter scores'!AA$17,"")</f>
        <v/>
      </c>
      <c r="W224" s="152" t="str">
        <f>IF('2. Enter scores'!AB235&lt;&gt;"",'2. Enter scores'!AB235/'2. Enter scores'!AB$17,"")</f>
        <v/>
      </c>
      <c r="X224" s="152" t="str">
        <f>IF('2. Enter scores'!AC235&lt;&gt;"",'2. Enter scores'!AC235/'2. Enter scores'!AC$17,"")</f>
        <v/>
      </c>
      <c r="Y224" s="152" t="str">
        <f>IF('2. Enter scores'!AD235&lt;&gt;"",'2. Enter scores'!AD235/'2. Enter scores'!AD$17,"")</f>
        <v/>
      </c>
      <c r="Z224" s="152" t="str">
        <f>IF('2. Enter scores'!AE235&lt;&gt;"",'2. Enter scores'!AE235/'2. Enter scores'!AE$17,"")</f>
        <v/>
      </c>
      <c r="AA224" s="108">
        <v>1000</v>
      </c>
    </row>
    <row r="225" spans="1:27" x14ac:dyDescent="0.35">
      <c r="A225" s="151" t="s">
        <v>137</v>
      </c>
      <c r="B225" s="152" t="str">
        <f>IF('2. Enter scores'!G236&lt;&gt;"",'2. Enter scores'!G236/'2. Enter scores'!G$17,"")</f>
        <v/>
      </c>
      <c r="C225" s="152" t="str">
        <f>IF('2. Enter scores'!H236&lt;&gt;"",'2. Enter scores'!H236/'2. Enter scores'!H$17,"")</f>
        <v/>
      </c>
      <c r="D225" s="152" t="str">
        <f>IF('2. Enter scores'!I236&lt;&gt;"",'2. Enter scores'!I236/'2. Enter scores'!I$17,"")</f>
        <v/>
      </c>
      <c r="E225" s="152" t="str">
        <f>IF('2. Enter scores'!J236&lt;&gt;"",'2. Enter scores'!J236/'2. Enter scores'!J$17,"")</f>
        <v/>
      </c>
      <c r="F225" s="152" t="str">
        <f>IF('2. Enter scores'!K236&lt;&gt;"",'2. Enter scores'!K236/'2. Enter scores'!K$17,"")</f>
        <v/>
      </c>
      <c r="G225" s="152" t="str">
        <f>IF('2. Enter scores'!L236&lt;&gt;"",'2. Enter scores'!L236/'2. Enter scores'!L$17,"")</f>
        <v/>
      </c>
      <c r="H225" s="152" t="str">
        <f>IF('2. Enter scores'!M236&lt;&gt;"",'2. Enter scores'!M236/'2. Enter scores'!M$17,"")</f>
        <v/>
      </c>
      <c r="I225" s="152" t="str">
        <f>IF('2. Enter scores'!N236&lt;&gt;"",'2. Enter scores'!N236/'2. Enter scores'!N$17,"")</f>
        <v/>
      </c>
      <c r="J225" s="152" t="str">
        <f>IF('2. Enter scores'!O236&lt;&gt;"",'2. Enter scores'!O236/'2. Enter scores'!O$17,"")</f>
        <v/>
      </c>
      <c r="K225" s="152" t="str">
        <f>IF('2. Enter scores'!P236&lt;&gt;"",'2. Enter scores'!P236/'2. Enter scores'!P$17,"")</f>
        <v/>
      </c>
      <c r="L225" s="152" t="str">
        <f>IF('2. Enter scores'!Q236&lt;&gt;"",'2. Enter scores'!Q236/'2. Enter scores'!Q$17,"")</f>
        <v/>
      </c>
      <c r="M225" s="152" t="str">
        <f>IF('2. Enter scores'!R236&lt;&gt;"",'2. Enter scores'!R236/'2. Enter scores'!R$17,"")</f>
        <v/>
      </c>
      <c r="N225" s="152" t="str">
        <f>IF('2. Enter scores'!S236&lt;&gt;"",'2. Enter scores'!S236/'2. Enter scores'!S$17,"")</f>
        <v/>
      </c>
      <c r="O225" s="152" t="str">
        <f>IF('2. Enter scores'!T236&lt;&gt;"",'2. Enter scores'!T236/'2. Enter scores'!T$17,"")</f>
        <v/>
      </c>
      <c r="P225" s="152" t="str">
        <f>IF('2. Enter scores'!U236&lt;&gt;"",'2. Enter scores'!U236/'2. Enter scores'!U$17,"")</f>
        <v/>
      </c>
      <c r="Q225" s="152" t="str">
        <f>IF('2. Enter scores'!V236&lt;&gt;"",'2. Enter scores'!V236/'2. Enter scores'!V$17,"")</f>
        <v/>
      </c>
      <c r="R225" s="152" t="str">
        <f>IF('2. Enter scores'!W236&lt;&gt;"",'2. Enter scores'!W236/'2. Enter scores'!W$17,"")</f>
        <v/>
      </c>
      <c r="S225" s="152" t="str">
        <f>IF('2. Enter scores'!X236&lt;&gt;"",'2. Enter scores'!X236/'2. Enter scores'!X$17,"")</f>
        <v/>
      </c>
      <c r="T225" s="152" t="str">
        <f>IF('2. Enter scores'!Y236&lt;&gt;"",'2. Enter scores'!Y236/'2. Enter scores'!Y$17,"")</f>
        <v/>
      </c>
      <c r="U225" s="152" t="str">
        <f>IF('2. Enter scores'!Z236&lt;&gt;"",'2. Enter scores'!Z236/'2. Enter scores'!Z$17,"")</f>
        <v/>
      </c>
      <c r="V225" s="152" t="str">
        <f>IF('2. Enter scores'!AA236&lt;&gt;"",'2. Enter scores'!AA236/'2. Enter scores'!AA$17,"")</f>
        <v/>
      </c>
      <c r="W225" s="152" t="str">
        <f>IF('2. Enter scores'!AB236&lt;&gt;"",'2. Enter scores'!AB236/'2. Enter scores'!AB$17,"")</f>
        <v/>
      </c>
      <c r="X225" s="152" t="str">
        <f>IF('2. Enter scores'!AC236&lt;&gt;"",'2. Enter scores'!AC236/'2. Enter scores'!AC$17,"")</f>
        <v/>
      </c>
      <c r="Y225" s="152" t="str">
        <f>IF('2. Enter scores'!AD236&lt;&gt;"",'2. Enter scores'!AD236/'2. Enter scores'!AD$17,"")</f>
        <v/>
      </c>
      <c r="Z225" s="152" t="str">
        <f>IF('2. Enter scores'!AE236&lt;&gt;"",'2. Enter scores'!AE236/'2. Enter scores'!AE$17,"")</f>
        <v/>
      </c>
      <c r="AA225" s="108">
        <v>1000</v>
      </c>
    </row>
    <row r="226" spans="1:27" x14ac:dyDescent="0.35">
      <c r="A226" s="151" t="s">
        <v>137</v>
      </c>
      <c r="B226" s="152" t="str">
        <f>IF('2. Enter scores'!G237&lt;&gt;"",'2. Enter scores'!G237/'2. Enter scores'!G$17,"")</f>
        <v/>
      </c>
      <c r="C226" s="152" t="str">
        <f>IF('2. Enter scores'!H237&lt;&gt;"",'2. Enter scores'!H237/'2. Enter scores'!H$17,"")</f>
        <v/>
      </c>
      <c r="D226" s="152" t="str">
        <f>IF('2. Enter scores'!I237&lt;&gt;"",'2. Enter scores'!I237/'2. Enter scores'!I$17,"")</f>
        <v/>
      </c>
      <c r="E226" s="152" t="str">
        <f>IF('2. Enter scores'!J237&lt;&gt;"",'2. Enter scores'!J237/'2. Enter scores'!J$17,"")</f>
        <v/>
      </c>
      <c r="F226" s="152" t="str">
        <f>IF('2. Enter scores'!K237&lt;&gt;"",'2. Enter scores'!K237/'2. Enter scores'!K$17,"")</f>
        <v/>
      </c>
      <c r="G226" s="152" t="str">
        <f>IF('2. Enter scores'!L237&lt;&gt;"",'2. Enter scores'!L237/'2. Enter scores'!L$17,"")</f>
        <v/>
      </c>
      <c r="H226" s="152" t="str">
        <f>IF('2. Enter scores'!M237&lt;&gt;"",'2. Enter scores'!M237/'2. Enter scores'!M$17,"")</f>
        <v/>
      </c>
      <c r="I226" s="152" t="str">
        <f>IF('2. Enter scores'!N237&lt;&gt;"",'2. Enter scores'!N237/'2. Enter scores'!N$17,"")</f>
        <v/>
      </c>
      <c r="J226" s="152" t="str">
        <f>IF('2. Enter scores'!O237&lt;&gt;"",'2. Enter scores'!O237/'2. Enter scores'!O$17,"")</f>
        <v/>
      </c>
      <c r="K226" s="152" t="str">
        <f>IF('2. Enter scores'!P237&lt;&gt;"",'2. Enter scores'!P237/'2. Enter scores'!P$17,"")</f>
        <v/>
      </c>
      <c r="L226" s="152" t="str">
        <f>IF('2. Enter scores'!Q237&lt;&gt;"",'2. Enter scores'!Q237/'2. Enter scores'!Q$17,"")</f>
        <v/>
      </c>
      <c r="M226" s="152" t="str">
        <f>IF('2. Enter scores'!R237&lt;&gt;"",'2. Enter scores'!R237/'2. Enter scores'!R$17,"")</f>
        <v/>
      </c>
      <c r="N226" s="152" t="str">
        <f>IF('2. Enter scores'!S237&lt;&gt;"",'2. Enter scores'!S237/'2. Enter scores'!S$17,"")</f>
        <v/>
      </c>
      <c r="O226" s="152" t="str">
        <f>IF('2. Enter scores'!T237&lt;&gt;"",'2. Enter scores'!T237/'2. Enter scores'!T$17,"")</f>
        <v/>
      </c>
      <c r="P226" s="152" t="str">
        <f>IF('2. Enter scores'!U237&lt;&gt;"",'2. Enter scores'!U237/'2. Enter scores'!U$17,"")</f>
        <v/>
      </c>
      <c r="Q226" s="152" t="str">
        <f>IF('2. Enter scores'!V237&lt;&gt;"",'2. Enter scores'!V237/'2. Enter scores'!V$17,"")</f>
        <v/>
      </c>
      <c r="R226" s="152" t="str">
        <f>IF('2. Enter scores'!W237&lt;&gt;"",'2. Enter scores'!W237/'2. Enter scores'!W$17,"")</f>
        <v/>
      </c>
      <c r="S226" s="152" t="str">
        <f>IF('2. Enter scores'!X237&lt;&gt;"",'2. Enter scores'!X237/'2. Enter scores'!X$17,"")</f>
        <v/>
      </c>
      <c r="T226" s="152" t="str">
        <f>IF('2. Enter scores'!Y237&lt;&gt;"",'2. Enter scores'!Y237/'2. Enter scores'!Y$17,"")</f>
        <v/>
      </c>
      <c r="U226" s="152" t="str">
        <f>IF('2. Enter scores'!Z237&lt;&gt;"",'2. Enter scores'!Z237/'2. Enter scores'!Z$17,"")</f>
        <v/>
      </c>
      <c r="V226" s="152" t="str">
        <f>IF('2. Enter scores'!AA237&lt;&gt;"",'2. Enter scores'!AA237/'2. Enter scores'!AA$17,"")</f>
        <v/>
      </c>
      <c r="W226" s="152" t="str">
        <f>IF('2. Enter scores'!AB237&lt;&gt;"",'2. Enter scores'!AB237/'2. Enter scores'!AB$17,"")</f>
        <v/>
      </c>
      <c r="X226" s="152" t="str">
        <f>IF('2. Enter scores'!AC237&lt;&gt;"",'2. Enter scores'!AC237/'2. Enter scores'!AC$17,"")</f>
        <v/>
      </c>
      <c r="Y226" s="152" t="str">
        <f>IF('2. Enter scores'!AD237&lt;&gt;"",'2. Enter scores'!AD237/'2. Enter scores'!AD$17,"")</f>
        <v/>
      </c>
      <c r="Z226" s="152" t="str">
        <f>IF('2. Enter scores'!AE237&lt;&gt;"",'2. Enter scores'!AE237/'2. Enter scores'!AE$17,"")</f>
        <v/>
      </c>
      <c r="AA226" s="108">
        <v>1000</v>
      </c>
    </row>
    <row r="227" spans="1:27" x14ac:dyDescent="0.35">
      <c r="A227" s="151" t="s">
        <v>137</v>
      </c>
      <c r="B227" s="152" t="str">
        <f>IF('2. Enter scores'!G238&lt;&gt;"",'2. Enter scores'!G238/'2. Enter scores'!G$17,"")</f>
        <v/>
      </c>
      <c r="C227" s="152" t="str">
        <f>IF('2. Enter scores'!H238&lt;&gt;"",'2. Enter scores'!H238/'2. Enter scores'!H$17,"")</f>
        <v/>
      </c>
      <c r="D227" s="152" t="str">
        <f>IF('2. Enter scores'!I238&lt;&gt;"",'2. Enter scores'!I238/'2. Enter scores'!I$17,"")</f>
        <v/>
      </c>
      <c r="E227" s="152" t="str">
        <f>IF('2. Enter scores'!J238&lt;&gt;"",'2. Enter scores'!J238/'2. Enter scores'!J$17,"")</f>
        <v/>
      </c>
      <c r="F227" s="152" t="str">
        <f>IF('2. Enter scores'!K238&lt;&gt;"",'2. Enter scores'!K238/'2. Enter scores'!K$17,"")</f>
        <v/>
      </c>
      <c r="G227" s="152" t="str">
        <f>IF('2. Enter scores'!L238&lt;&gt;"",'2. Enter scores'!L238/'2. Enter scores'!L$17,"")</f>
        <v/>
      </c>
      <c r="H227" s="152" t="str">
        <f>IF('2. Enter scores'!M238&lt;&gt;"",'2. Enter scores'!M238/'2. Enter scores'!M$17,"")</f>
        <v/>
      </c>
      <c r="I227" s="152" t="str">
        <f>IF('2. Enter scores'!N238&lt;&gt;"",'2. Enter scores'!N238/'2. Enter scores'!N$17,"")</f>
        <v/>
      </c>
      <c r="J227" s="152" t="str">
        <f>IF('2. Enter scores'!O238&lt;&gt;"",'2. Enter scores'!O238/'2. Enter scores'!O$17,"")</f>
        <v/>
      </c>
      <c r="K227" s="152" t="str">
        <f>IF('2. Enter scores'!P238&lt;&gt;"",'2. Enter scores'!P238/'2. Enter scores'!P$17,"")</f>
        <v/>
      </c>
      <c r="L227" s="152" t="str">
        <f>IF('2. Enter scores'!Q238&lt;&gt;"",'2. Enter scores'!Q238/'2. Enter scores'!Q$17,"")</f>
        <v/>
      </c>
      <c r="M227" s="152" t="str">
        <f>IF('2. Enter scores'!R238&lt;&gt;"",'2. Enter scores'!R238/'2. Enter scores'!R$17,"")</f>
        <v/>
      </c>
      <c r="N227" s="152" t="str">
        <f>IF('2. Enter scores'!S238&lt;&gt;"",'2. Enter scores'!S238/'2. Enter scores'!S$17,"")</f>
        <v/>
      </c>
      <c r="O227" s="152" t="str">
        <f>IF('2. Enter scores'!T238&lt;&gt;"",'2. Enter scores'!T238/'2. Enter scores'!T$17,"")</f>
        <v/>
      </c>
      <c r="P227" s="152" t="str">
        <f>IF('2. Enter scores'!U238&lt;&gt;"",'2. Enter scores'!U238/'2. Enter scores'!U$17,"")</f>
        <v/>
      </c>
      <c r="Q227" s="152" t="str">
        <f>IF('2. Enter scores'!V238&lt;&gt;"",'2. Enter scores'!V238/'2. Enter scores'!V$17,"")</f>
        <v/>
      </c>
      <c r="R227" s="152" t="str">
        <f>IF('2. Enter scores'!W238&lt;&gt;"",'2. Enter scores'!W238/'2. Enter scores'!W$17,"")</f>
        <v/>
      </c>
      <c r="S227" s="152" t="str">
        <f>IF('2. Enter scores'!X238&lt;&gt;"",'2. Enter scores'!X238/'2. Enter scores'!X$17,"")</f>
        <v/>
      </c>
      <c r="T227" s="152" t="str">
        <f>IF('2. Enter scores'!Y238&lt;&gt;"",'2. Enter scores'!Y238/'2. Enter scores'!Y$17,"")</f>
        <v/>
      </c>
      <c r="U227" s="152" t="str">
        <f>IF('2. Enter scores'!Z238&lt;&gt;"",'2. Enter scores'!Z238/'2. Enter scores'!Z$17,"")</f>
        <v/>
      </c>
      <c r="V227" s="152" t="str">
        <f>IF('2. Enter scores'!AA238&lt;&gt;"",'2. Enter scores'!AA238/'2. Enter scores'!AA$17,"")</f>
        <v/>
      </c>
      <c r="W227" s="152" t="str">
        <f>IF('2. Enter scores'!AB238&lt;&gt;"",'2. Enter scores'!AB238/'2. Enter scores'!AB$17,"")</f>
        <v/>
      </c>
      <c r="X227" s="152" t="str">
        <f>IF('2. Enter scores'!AC238&lt;&gt;"",'2. Enter scores'!AC238/'2. Enter scores'!AC$17,"")</f>
        <v/>
      </c>
      <c r="Y227" s="152" t="str">
        <f>IF('2. Enter scores'!AD238&lt;&gt;"",'2. Enter scores'!AD238/'2. Enter scores'!AD$17,"")</f>
        <v/>
      </c>
      <c r="Z227" s="152" t="str">
        <f>IF('2. Enter scores'!AE238&lt;&gt;"",'2. Enter scores'!AE238/'2. Enter scores'!AE$17,"")</f>
        <v/>
      </c>
      <c r="AA227" s="108">
        <v>1000</v>
      </c>
    </row>
    <row r="228" spans="1:27" x14ac:dyDescent="0.35">
      <c r="A228" s="151" t="s">
        <v>137</v>
      </c>
      <c r="B228" s="152" t="str">
        <f>IF('2. Enter scores'!G239&lt;&gt;"",'2. Enter scores'!G239/'2. Enter scores'!G$17,"")</f>
        <v/>
      </c>
      <c r="C228" s="152" t="str">
        <f>IF('2. Enter scores'!H239&lt;&gt;"",'2. Enter scores'!H239/'2. Enter scores'!H$17,"")</f>
        <v/>
      </c>
      <c r="D228" s="152" t="str">
        <f>IF('2. Enter scores'!I239&lt;&gt;"",'2. Enter scores'!I239/'2. Enter scores'!I$17,"")</f>
        <v/>
      </c>
      <c r="E228" s="152" t="str">
        <f>IF('2. Enter scores'!J239&lt;&gt;"",'2. Enter scores'!J239/'2. Enter scores'!J$17,"")</f>
        <v/>
      </c>
      <c r="F228" s="152" t="str">
        <f>IF('2. Enter scores'!K239&lt;&gt;"",'2. Enter scores'!K239/'2. Enter scores'!K$17,"")</f>
        <v/>
      </c>
      <c r="G228" s="152" t="str">
        <f>IF('2. Enter scores'!L239&lt;&gt;"",'2. Enter scores'!L239/'2. Enter scores'!L$17,"")</f>
        <v/>
      </c>
      <c r="H228" s="152" t="str">
        <f>IF('2. Enter scores'!M239&lt;&gt;"",'2. Enter scores'!M239/'2. Enter scores'!M$17,"")</f>
        <v/>
      </c>
      <c r="I228" s="152" t="str">
        <f>IF('2. Enter scores'!N239&lt;&gt;"",'2. Enter scores'!N239/'2. Enter scores'!N$17,"")</f>
        <v/>
      </c>
      <c r="J228" s="152" t="str">
        <f>IF('2. Enter scores'!O239&lt;&gt;"",'2. Enter scores'!O239/'2. Enter scores'!O$17,"")</f>
        <v/>
      </c>
      <c r="K228" s="152" t="str">
        <f>IF('2. Enter scores'!P239&lt;&gt;"",'2. Enter scores'!P239/'2. Enter scores'!P$17,"")</f>
        <v/>
      </c>
      <c r="L228" s="152" t="str">
        <f>IF('2. Enter scores'!Q239&lt;&gt;"",'2. Enter scores'!Q239/'2. Enter scores'!Q$17,"")</f>
        <v/>
      </c>
      <c r="M228" s="152" t="str">
        <f>IF('2. Enter scores'!R239&lt;&gt;"",'2. Enter scores'!R239/'2. Enter scores'!R$17,"")</f>
        <v/>
      </c>
      <c r="N228" s="152" t="str">
        <f>IF('2. Enter scores'!S239&lt;&gt;"",'2. Enter scores'!S239/'2. Enter scores'!S$17,"")</f>
        <v/>
      </c>
      <c r="O228" s="152" t="str">
        <f>IF('2. Enter scores'!T239&lt;&gt;"",'2. Enter scores'!T239/'2. Enter scores'!T$17,"")</f>
        <v/>
      </c>
      <c r="P228" s="152" t="str">
        <f>IF('2. Enter scores'!U239&lt;&gt;"",'2. Enter scores'!U239/'2. Enter scores'!U$17,"")</f>
        <v/>
      </c>
      <c r="Q228" s="152" t="str">
        <f>IF('2. Enter scores'!V239&lt;&gt;"",'2. Enter scores'!V239/'2. Enter scores'!V$17,"")</f>
        <v/>
      </c>
      <c r="R228" s="152" t="str">
        <f>IF('2. Enter scores'!W239&lt;&gt;"",'2. Enter scores'!W239/'2. Enter scores'!W$17,"")</f>
        <v/>
      </c>
      <c r="S228" s="152" t="str">
        <f>IF('2. Enter scores'!X239&lt;&gt;"",'2. Enter scores'!X239/'2. Enter scores'!X$17,"")</f>
        <v/>
      </c>
      <c r="T228" s="152" t="str">
        <f>IF('2. Enter scores'!Y239&lt;&gt;"",'2. Enter scores'!Y239/'2. Enter scores'!Y$17,"")</f>
        <v/>
      </c>
      <c r="U228" s="152" t="str">
        <f>IF('2. Enter scores'!Z239&lt;&gt;"",'2. Enter scores'!Z239/'2. Enter scores'!Z$17,"")</f>
        <v/>
      </c>
      <c r="V228" s="152" t="str">
        <f>IF('2. Enter scores'!AA239&lt;&gt;"",'2. Enter scores'!AA239/'2. Enter scores'!AA$17,"")</f>
        <v/>
      </c>
      <c r="W228" s="152" t="str">
        <f>IF('2. Enter scores'!AB239&lt;&gt;"",'2. Enter scores'!AB239/'2. Enter scores'!AB$17,"")</f>
        <v/>
      </c>
      <c r="X228" s="152" t="str">
        <f>IF('2. Enter scores'!AC239&lt;&gt;"",'2. Enter scores'!AC239/'2. Enter scores'!AC$17,"")</f>
        <v/>
      </c>
      <c r="Y228" s="152" t="str">
        <f>IF('2. Enter scores'!AD239&lt;&gt;"",'2. Enter scores'!AD239/'2. Enter scores'!AD$17,"")</f>
        <v/>
      </c>
      <c r="Z228" s="152" t="str">
        <f>IF('2. Enter scores'!AE239&lt;&gt;"",'2. Enter scores'!AE239/'2. Enter scores'!AE$17,"")</f>
        <v/>
      </c>
      <c r="AA228" s="108">
        <v>1000</v>
      </c>
    </row>
    <row r="229" spans="1:27" x14ac:dyDescent="0.35">
      <c r="A229" s="151" t="s">
        <v>137</v>
      </c>
      <c r="B229" s="152" t="str">
        <f>IF('2. Enter scores'!G240&lt;&gt;"",'2. Enter scores'!G240/'2. Enter scores'!G$17,"")</f>
        <v/>
      </c>
      <c r="C229" s="152" t="str">
        <f>IF('2. Enter scores'!H240&lt;&gt;"",'2. Enter scores'!H240/'2. Enter scores'!H$17,"")</f>
        <v/>
      </c>
      <c r="D229" s="152" t="str">
        <f>IF('2. Enter scores'!I240&lt;&gt;"",'2. Enter scores'!I240/'2. Enter scores'!I$17,"")</f>
        <v/>
      </c>
      <c r="E229" s="152" t="str">
        <f>IF('2. Enter scores'!J240&lt;&gt;"",'2. Enter scores'!J240/'2. Enter scores'!J$17,"")</f>
        <v/>
      </c>
      <c r="F229" s="152" t="str">
        <f>IF('2. Enter scores'!K240&lt;&gt;"",'2. Enter scores'!K240/'2. Enter scores'!K$17,"")</f>
        <v/>
      </c>
      <c r="G229" s="152" t="str">
        <f>IF('2. Enter scores'!L240&lt;&gt;"",'2. Enter scores'!L240/'2. Enter scores'!L$17,"")</f>
        <v/>
      </c>
      <c r="H229" s="152" t="str">
        <f>IF('2. Enter scores'!M240&lt;&gt;"",'2. Enter scores'!M240/'2. Enter scores'!M$17,"")</f>
        <v/>
      </c>
      <c r="I229" s="152" t="str">
        <f>IF('2. Enter scores'!N240&lt;&gt;"",'2. Enter scores'!N240/'2. Enter scores'!N$17,"")</f>
        <v/>
      </c>
      <c r="J229" s="152" t="str">
        <f>IF('2. Enter scores'!O240&lt;&gt;"",'2. Enter scores'!O240/'2. Enter scores'!O$17,"")</f>
        <v/>
      </c>
      <c r="K229" s="152" t="str">
        <f>IF('2. Enter scores'!P240&lt;&gt;"",'2. Enter scores'!P240/'2. Enter scores'!P$17,"")</f>
        <v/>
      </c>
      <c r="L229" s="152" t="str">
        <f>IF('2. Enter scores'!Q240&lt;&gt;"",'2. Enter scores'!Q240/'2. Enter scores'!Q$17,"")</f>
        <v/>
      </c>
      <c r="M229" s="152" t="str">
        <f>IF('2. Enter scores'!R240&lt;&gt;"",'2. Enter scores'!R240/'2. Enter scores'!R$17,"")</f>
        <v/>
      </c>
      <c r="N229" s="152" t="str">
        <f>IF('2. Enter scores'!S240&lt;&gt;"",'2. Enter scores'!S240/'2. Enter scores'!S$17,"")</f>
        <v/>
      </c>
      <c r="O229" s="152" t="str">
        <f>IF('2. Enter scores'!T240&lt;&gt;"",'2. Enter scores'!T240/'2. Enter scores'!T$17,"")</f>
        <v/>
      </c>
      <c r="P229" s="152" t="str">
        <f>IF('2. Enter scores'!U240&lt;&gt;"",'2. Enter scores'!U240/'2. Enter scores'!U$17,"")</f>
        <v/>
      </c>
      <c r="Q229" s="152" t="str">
        <f>IF('2. Enter scores'!V240&lt;&gt;"",'2. Enter scores'!V240/'2. Enter scores'!V$17,"")</f>
        <v/>
      </c>
      <c r="R229" s="152" t="str">
        <f>IF('2. Enter scores'!W240&lt;&gt;"",'2. Enter scores'!W240/'2. Enter scores'!W$17,"")</f>
        <v/>
      </c>
      <c r="S229" s="152" t="str">
        <f>IF('2. Enter scores'!X240&lt;&gt;"",'2. Enter scores'!X240/'2. Enter scores'!X$17,"")</f>
        <v/>
      </c>
      <c r="T229" s="152" t="str">
        <f>IF('2. Enter scores'!Y240&lt;&gt;"",'2. Enter scores'!Y240/'2. Enter scores'!Y$17,"")</f>
        <v/>
      </c>
      <c r="U229" s="152" t="str">
        <f>IF('2. Enter scores'!Z240&lt;&gt;"",'2. Enter scores'!Z240/'2. Enter scores'!Z$17,"")</f>
        <v/>
      </c>
      <c r="V229" s="152" t="str">
        <f>IF('2. Enter scores'!AA240&lt;&gt;"",'2. Enter scores'!AA240/'2. Enter scores'!AA$17,"")</f>
        <v/>
      </c>
      <c r="W229" s="152" t="str">
        <f>IF('2. Enter scores'!AB240&lt;&gt;"",'2. Enter scores'!AB240/'2. Enter scores'!AB$17,"")</f>
        <v/>
      </c>
      <c r="X229" s="152" t="str">
        <f>IF('2. Enter scores'!AC240&lt;&gt;"",'2. Enter scores'!AC240/'2. Enter scores'!AC$17,"")</f>
        <v/>
      </c>
      <c r="Y229" s="152" t="str">
        <f>IF('2. Enter scores'!AD240&lt;&gt;"",'2. Enter scores'!AD240/'2. Enter scores'!AD$17,"")</f>
        <v/>
      </c>
      <c r="Z229" s="152" t="str">
        <f>IF('2. Enter scores'!AE240&lt;&gt;"",'2. Enter scores'!AE240/'2. Enter scores'!AE$17,"")</f>
        <v/>
      </c>
      <c r="AA229" s="108">
        <v>1000</v>
      </c>
    </row>
    <row r="230" spans="1:27" x14ac:dyDescent="0.35">
      <c r="A230" s="151" t="s">
        <v>137</v>
      </c>
      <c r="B230" s="152" t="str">
        <f>IF('2. Enter scores'!G241&lt;&gt;"",'2. Enter scores'!G241/'2. Enter scores'!G$17,"")</f>
        <v/>
      </c>
      <c r="C230" s="152" t="str">
        <f>IF('2. Enter scores'!H241&lt;&gt;"",'2. Enter scores'!H241/'2. Enter scores'!H$17,"")</f>
        <v/>
      </c>
      <c r="D230" s="152" t="str">
        <f>IF('2. Enter scores'!I241&lt;&gt;"",'2. Enter scores'!I241/'2. Enter scores'!I$17,"")</f>
        <v/>
      </c>
      <c r="E230" s="152" t="str">
        <f>IF('2. Enter scores'!J241&lt;&gt;"",'2. Enter scores'!J241/'2. Enter scores'!J$17,"")</f>
        <v/>
      </c>
      <c r="F230" s="152" t="str">
        <f>IF('2. Enter scores'!K241&lt;&gt;"",'2. Enter scores'!K241/'2. Enter scores'!K$17,"")</f>
        <v/>
      </c>
      <c r="G230" s="152" t="str">
        <f>IF('2. Enter scores'!L241&lt;&gt;"",'2. Enter scores'!L241/'2. Enter scores'!L$17,"")</f>
        <v/>
      </c>
      <c r="H230" s="152" t="str">
        <f>IF('2. Enter scores'!M241&lt;&gt;"",'2. Enter scores'!M241/'2. Enter scores'!M$17,"")</f>
        <v/>
      </c>
      <c r="I230" s="152" t="str">
        <f>IF('2. Enter scores'!N241&lt;&gt;"",'2. Enter scores'!N241/'2. Enter scores'!N$17,"")</f>
        <v/>
      </c>
      <c r="J230" s="152" t="str">
        <f>IF('2. Enter scores'!O241&lt;&gt;"",'2. Enter scores'!O241/'2. Enter scores'!O$17,"")</f>
        <v/>
      </c>
      <c r="K230" s="152" t="str">
        <f>IF('2. Enter scores'!P241&lt;&gt;"",'2. Enter scores'!P241/'2. Enter scores'!P$17,"")</f>
        <v/>
      </c>
      <c r="L230" s="152" t="str">
        <f>IF('2. Enter scores'!Q241&lt;&gt;"",'2. Enter scores'!Q241/'2. Enter scores'!Q$17,"")</f>
        <v/>
      </c>
      <c r="M230" s="152" t="str">
        <f>IF('2. Enter scores'!R241&lt;&gt;"",'2. Enter scores'!R241/'2. Enter scores'!R$17,"")</f>
        <v/>
      </c>
      <c r="N230" s="152" t="str">
        <f>IF('2. Enter scores'!S241&lt;&gt;"",'2. Enter scores'!S241/'2. Enter scores'!S$17,"")</f>
        <v/>
      </c>
      <c r="O230" s="152" t="str">
        <f>IF('2. Enter scores'!T241&lt;&gt;"",'2. Enter scores'!T241/'2. Enter scores'!T$17,"")</f>
        <v/>
      </c>
      <c r="P230" s="152" t="str">
        <f>IF('2. Enter scores'!U241&lt;&gt;"",'2. Enter scores'!U241/'2. Enter scores'!U$17,"")</f>
        <v/>
      </c>
      <c r="Q230" s="152" t="str">
        <f>IF('2. Enter scores'!V241&lt;&gt;"",'2. Enter scores'!V241/'2. Enter scores'!V$17,"")</f>
        <v/>
      </c>
      <c r="R230" s="152" t="str">
        <f>IF('2. Enter scores'!W241&lt;&gt;"",'2. Enter scores'!W241/'2. Enter scores'!W$17,"")</f>
        <v/>
      </c>
      <c r="S230" s="152" t="str">
        <f>IF('2. Enter scores'!X241&lt;&gt;"",'2. Enter scores'!X241/'2. Enter scores'!X$17,"")</f>
        <v/>
      </c>
      <c r="T230" s="152" t="str">
        <f>IF('2. Enter scores'!Y241&lt;&gt;"",'2. Enter scores'!Y241/'2. Enter scores'!Y$17,"")</f>
        <v/>
      </c>
      <c r="U230" s="152" t="str">
        <f>IF('2. Enter scores'!Z241&lt;&gt;"",'2. Enter scores'!Z241/'2. Enter scores'!Z$17,"")</f>
        <v/>
      </c>
      <c r="V230" s="152" t="str">
        <f>IF('2. Enter scores'!AA241&lt;&gt;"",'2. Enter scores'!AA241/'2. Enter scores'!AA$17,"")</f>
        <v/>
      </c>
      <c r="W230" s="152" t="str">
        <f>IF('2. Enter scores'!AB241&lt;&gt;"",'2. Enter scores'!AB241/'2. Enter scores'!AB$17,"")</f>
        <v/>
      </c>
      <c r="X230" s="152" t="str">
        <f>IF('2. Enter scores'!AC241&lt;&gt;"",'2. Enter scores'!AC241/'2. Enter scores'!AC$17,"")</f>
        <v/>
      </c>
      <c r="Y230" s="152" t="str">
        <f>IF('2. Enter scores'!AD241&lt;&gt;"",'2. Enter scores'!AD241/'2. Enter scores'!AD$17,"")</f>
        <v/>
      </c>
      <c r="Z230" s="152" t="str">
        <f>IF('2. Enter scores'!AE241&lt;&gt;"",'2. Enter scores'!AE241/'2. Enter scores'!AE$17,"")</f>
        <v/>
      </c>
      <c r="AA230" s="108">
        <v>1000</v>
      </c>
    </row>
    <row r="231" spans="1:27" x14ac:dyDescent="0.35">
      <c r="A231" s="151" t="s">
        <v>137</v>
      </c>
      <c r="B231" s="152" t="str">
        <f>IF('2. Enter scores'!G242&lt;&gt;"",'2. Enter scores'!G242/'2. Enter scores'!G$17,"")</f>
        <v/>
      </c>
      <c r="C231" s="152" t="str">
        <f>IF('2. Enter scores'!H242&lt;&gt;"",'2. Enter scores'!H242/'2. Enter scores'!H$17,"")</f>
        <v/>
      </c>
      <c r="D231" s="152" t="str">
        <f>IF('2. Enter scores'!I242&lt;&gt;"",'2. Enter scores'!I242/'2. Enter scores'!I$17,"")</f>
        <v/>
      </c>
      <c r="E231" s="152" t="str">
        <f>IF('2. Enter scores'!J242&lt;&gt;"",'2. Enter scores'!J242/'2. Enter scores'!J$17,"")</f>
        <v/>
      </c>
      <c r="F231" s="152" t="str">
        <f>IF('2. Enter scores'!K242&lt;&gt;"",'2. Enter scores'!K242/'2. Enter scores'!K$17,"")</f>
        <v/>
      </c>
      <c r="G231" s="152" t="str">
        <f>IF('2. Enter scores'!L242&lt;&gt;"",'2. Enter scores'!L242/'2. Enter scores'!L$17,"")</f>
        <v/>
      </c>
      <c r="H231" s="152" t="str">
        <f>IF('2. Enter scores'!M242&lt;&gt;"",'2. Enter scores'!M242/'2. Enter scores'!M$17,"")</f>
        <v/>
      </c>
      <c r="I231" s="152" t="str">
        <f>IF('2. Enter scores'!N242&lt;&gt;"",'2. Enter scores'!N242/'2. Enter scores'!N$17,"")</f>
        <v/>
      </c>
      <c r="J231" s="152" t="str">
        <f>IF('2. Enter scores'!O242&lt;&gt;"",'2. Enter scores'!O242/'2. Enter scores'!O$17,"")</f>
        <v/>
      </c>
      <c r="K231" s="152" t="str">
        <f>IF('2. Enter scores'!P242&lt;&gt;"",'2. Enter scores'!P242/'2. Enter scores'!P$17,"")</f>
        <v/>
      </c>
      <c r="L231" s="152" t="str">
        <f>IF('2. Enter scores'!Q242&lt;&gt;"",'2. Enter scores'!Q242/'2. Enter scores'!Q$17,"")</f>
        <v/>
      </c>
      <c r="M231" s="152" t="str">
        <f>IF('2. Enter scores'!R242&lt;&gt;"",'2. Enter scores'!R242/'2. Enter scores'!R$17,"")</f>
        <v/>
      </c>
      <c r="N231" s="152" t="str">
        <f>IF('2. Enter scores'!S242&lt;&gt;"",'2. Enter scores'!S242/'2. Enter scores'!S$17,"")</f>
        <v/>
      </c>
      <c r="O231" s="152" t="str">
        <f>IF('2. Enter scores'!T242&lt;&gt;"",'2. Enter scores'!T242/'2. Enter scores'!T$17,"")</f>
        <v/>
      </c>
      <c r="P231" s="152" t="str">
        <f>IF('2. Enter scores'!U242&lt;&gt;"",'2. Enter scores'!U242/'2. Enter scores'!U$17,"")</f>
        <v/>
      </c>
      <c r="Q231" s="152" t="str">
        <f>IF('2. Enter scores'!V242&lt;&gt;"",'2. Enter scores'!V242/'2. Enter scores'!V$17,"")</f>
        <v/>
      </c>
      <c r="R231" s="152" t="str">
        <f>IF('2. Enter scores'!W242&lt;&gt;"",'2. Enter scores'!W242/'2. Enter scores'!W$17,"")</f>
        <v/>
      </c>
      <c r="S231" s="152" t="str">
        <f>IF('2. Enter scores'!X242&lt;&gt;"",'2. Enter scores'!X242/'2. Enter scores'!X$17,"")</f>
        <v/>
      </c>
      <c r="T231" s="152" t="str">
        <f>IF('2. Enter scores'!Y242&lt;&gt;"",'2. Enter scores'!Y242/'2. Enter scores'!Y$17,"")</f>
        <v/>
      </c>
      <c r="U231" s="152" t="str">
        <f>IF('2. Enter scores'!Z242&lt;&gt;"",'2. Enter scores'!Z242/'2. Enter scores'!Z$17,"")</f>
        <v/>
      </c>
      <c r="V231" s="152" t="str">
        <f>IF('2. Enter scores'!AA242&lt;&gt;"",'2. Enter scores'!AA242/'2. Enter scores'!AA$17,"")</f>
        <v/>
      </c>
      <c r="W231" s="152" t="str">
        <f>IF('2. Enter scores'!AB242&lt;&gt;"",'2. Enter scores'!AB242/'2. Enter scores'!AB$17,"")</f>
        <v/>
      </c>
      <c r="X231" s="152" t="str">
        <f>IF('2. Enter scores'!AC242&lt;&gt;"",'2. Enter scores'!AC242/'2. Enter scores'!AC$17,"")</f>
        <v/>
      </c>
      <c r="Y231" s="152" t="str">
        <f>IF('2. Enter scores'!AD242&lt;&gt;"",'2. Enter scores'!AD242/'2. Enter scores'!AD$17,"")</f>
        <v/>
      </c>
      <c r="Z231" s="152" t="str">
        <f>IF('2. Enter scores'!AE242&lt;&gt;"",'2. Enter scores'!AE242/'2. Enter scores'!AE$17,"")</f>
        <v/>
      </c>
      <c r="AA231" s="108">
        <v>1000</v>
      </c>
    </row>
    <row r="232" spans="1:27" x14ac:dyDescent="0.35">
      <c r="A232" s="151" t="s">
        <v>137</v>
      </c>
      <c r="B232" s="152" t="str">
        <f>IF('2. Enter scores'!G243&lt;&gt;"",'2. Enter scores'!G243/'2. Enter scores'!G$17,"")</f>
        <v/>
      </c>
      <c r="C232" s="152" t="str">
        <f>IF('2. Enter scores'!H243&lt;&gt;"",'2. Enter scores'!H243/'2. Enter scores'!H$17,"")</f>
        <v/>
      </c>
      <c r="D232" s="152" t="str">
        <f>IF('2. Enter scores'!I243&lt;&gt;"",'2. Enter scores'!I243/'2. Enter scores'!I$17,"")</f>
        <v/>
      </c>
      <c r="E232" s="152" t="str">
        <f>IF('2. Enter scores'!J243&lt;&gt;"",'2. Enter scores'!J243/'2. Enter scores'!J$17,"")</f>
        <v/>
      </c>
      <c r="F232" s="152" t="str">
        <f>IF('2. Enter scores'!K243&lt;&gt;"",'2. Enter scores'!K243/'2. Enter scores'!K$17,"")</f>
        <v/>
      </c>
      <c r="G232" s="152" t="str">
        <f>IF('2. Enter scores'!L243&lt;&gt;"",'2. Enter scores'!L243/'2. Enter scores'!L$17,"")</f>
        <v/>
      </c>
      <c r="H232" s="152" t="str">
        <f>IF('2. Enter scores'!M243&lt;&gt;"",'2. Enter scores'!M243/'2. Enter scores'!M$17,"")</f>
        <v/>
      </c>
      <c r="I232" s="152" t="str">
        <f>IF('2. Enter scores'!N243&lt;&gt;"",'2. Enter scores'!N243/'2. Enter scores'!N$17,"")</f>
        <v/>
      </c>
      <c r="J232" s="152" t="str">
        <f>IF('2. Enter scores'!O243&lt;&gt;"",'2. Enter scores'!O243/'2. Enter scores'!O$17,"")</f>
        <v/>
      </c>
      <c r="K232" s="152" t="str">
        <f>IF('2. Enter scores'!P243&lt;&gt;"",'2. Enter scores'!P243/'2. Enter scores'!P$17,"")</f>
        <v/>
      </c>
      <c r="L232" s="152" t="str">
        <f>IF('2. Enter scores'!Q243&lt;&gt;"",'2. Enter scores'!Q243/'2. Enter scores'!Q$17,"")</f>
        <v/>
      </c>
      <c r="M232" s="152" t="str">
        <f>IF('2. Enter scores'!R243&lt;&gt;"",'2. Enter scores'!R243/'2. Enter scores'!R$17,"")</f>
        <v/>
      </c>
      <c r="N232" s="152" t="str">
        <f>IF('2. Enter scores'!S243&lt;&gt;"",'2. Enter scores'!S243/'2. Enter scores'!S$17,"")</f>
        <v/>
      </c>
      <c r="O232" s="152" t="str">
        <f>IF('2. Enter scores'!T243&lt;&gt;"",'2. Enter scores'!T243/'2. Enter scores'!T$17,"")</f>
        <v/>
      </c>
      <c r="P232" s="152" t="str">
        <f>IF('2. Enter scores'!U243&lt;&gt;"",'2. Enter scores'!U243/'2. Enter scores'!U$17,"")</f>
        <v/>
      </c>
      <c r="Q232" s="152" t="str">
        <f>IF('2. Enter scores'!V243&lt;&gt;"",'2. Enter scores'!V243/'2. Enter scores'!V$17,"")</f>
        <v/>
      </c>
      <c r="R232" s="152" t="str">
        <f>IF('2. Enter scores'!W243&lt;&gt;"",'2. Enter scores'!W243/'2. Enter scores'!W$17,"")</f>
        <v/>
      </c>
      <c r="S232" s="152" t="str">
        <f>IF('2. Enter scores'!X243&lt;&gt;"",'2. Enter scores'!X243/'2. Enter scores'!X$17,"")</f>
        <v/>
      </c>
      <c r="T232" s="152" t="str">
        <f>IF('2. Enter scores'!Y243&lt;&gt;"",'2. Enter scores'!Y243/'2. Enter scores'!Y$17,"")</f>
        <v/>
      </c>
      <c r="U232" s="152" t="str">
        <f>IF('2. Enter scores'!Z243&lt;&gt;"",'2. Enter scores'!Z243/'2. Enter scores'!Z$17,"")</f>
        <v/>
      </c>
      <c r="V232" s="152" t="str">
        <f>IF('2. Enter scores'!AA243&lt;&gt;"",'2. Enter scores'!AA243/'2. Enter scores'!AA$17,"")</f>
        <v/>
      </c>
      <c r="W232" s="152" t="str">
        <f>IF('2. Enter scores'!AB243&lt;&gt;"",'2. Enter scores'!AB243/'2. Enter scores'!AB$17,"")</f>
        <v/>
      </c>
      <c r="X232" s="152" t="str">
        <f>IF('2. Enter scores'!AC243&lt;&gt;"",'2. Enter scores'!AC243/'2. Enter scores'!AC$17,"")</f>
        <v/>
      </c>
      <c r="Y232" s="152" t="str">
        <f>IF('2. Enter scores'!AD243&lt;&gt;"",'2. Enter scores'!AD243/'2. Enter scores'!AD$17,"")</f>
        <v/>
      </c>
      <c r="Z232" s="152" t="str">
        <f>IF('2. Enter scores'!AE243&lt;&gt;"",'2. Enter scores'!AE243/'2. Enter scores'!AE$17,"")</f>
        <v/>
      </c>
      <c r="AA232" s="108">
        <v>1000</v>
      </c>
    </row>
    <row r="233" spans="1:27" x14ac:dyDescent="0.35">
      <c r="A233" s="151" t="s">
        <v>137</v>
      </c>
      <c r="B233" s="152" t="str">
        <f>IF('2. Enter scores'!G244&lt;&gt;"",'2. Enter scores'!G244/'2. Enter scores'!G$17,"")</f>
        <v/>
      </c>
      <c r="C233" s="152" t="str">
        <f>IF('2. Enter scores'!H244&lt;&gt;"",'2. Enter scores'!H244/'2. Enter scores'!H$17,"")</f>
        <v/>
      </c>
      <c r="D233" s="152" t="str">
        <f>IF('2. Enter scores'!I244&lt;&gt;"",'2. Enter scores'!I244/'2. Enter scores'!I$17,"")</f>
        <v/>
      </c>
      <c r="E233" s="152" t="str">
        <f>IF('2. Enter scores'!J244&lt;&gt;"",'2. Enter scores'!J244/'2. Enter scores'!J$17,"")</f>
        <v/>
      </c>
      <c r="F233" s="152" t="str">
        <f>IF('2. Enter scores'!K244&lt;&gt;"",'2. Enter scores'!K244/'2. Enter scores'!K$17,"")</f>
        <v/>
      </c>
      <c r="G233" s="152" t="str">
        <f>IF('2. Enter scores'!L244&lt;&gt;"",'2. Enter scores'!L244/'2. Enter scores'!L$17,"")</f>
        <v/>
      </c>
      <c r="H233" s="152" t="str">
        <f>IF('2. Enter scores'!M244&lt;&gt;"",'2. Enter scores'!M244/'2. Enter scores'!M$17,"")</f>
        <v/>
      </c>
      <c r="I233" s="152" t="str">
        <f>IF('2. Enter scores'!N244&lt;&gt;"",'2. Enter scores'!N244/'2. Enter scores'!N$17,"")</f>
        <v/>
      </c>
      <c r="J233" s="152" t="str">
        <f>IF('2. Enter scores'!O244&lt;&gt;"",'2. Enter scores'!O244/'2. Enter scores'!O$17,"")</f>
        <v/>
      </c>
      <c r="K233" s="152" t="str">
        <f>IF('2. Enter scores'!P244&lt;&gt;"",'2. Enter scores'!P244/'2. Enter scores'!P$17,"")</f>
        <v/>
      </c>
      <c r="L233" s="152" t="str">
        <f>IF('2. Enter scores'!Q244&lt;&gt;"",'2. Enter scores'!Q244/'2. Enter scores'!Q$17,"")</f>
        <v/>
      </c>
      <c r="M233" s="152" t="str">
        <f>IF('2. Enter scores'!R244&lt;&gt;"",'2. Enter scores'!R244/'2. Enter scores'!R$17,"")</f>
        <v/>
      </c>
      <c r="N233" s="152" t="str">
        <f>IF('2. Enter scores'!S244&lt;&gt;"",'2. Enter scores'!S244/'2. Enter scores'!S$17,"")</f>
        <v/>
      </c>
      <c r="O233" s="152" t="str">
        <f>IF('2. Enter scores'!T244&lt;&gt;"",'2. Enter scores'!T244/'2. Enter scores'!T$17,"")</f>
        <v/>
      </c>
      <c r="P233" s="152" t="str">
        <f>IF('2. Enter scores'!U244&lt;&gt;"",'2. Enter scores'!U244/'2. Enter scores'!U$17,"")</f>
        <v/>
      </c>
      <c r="Q233" s="152" t="str">
        <f>IF('2. Enter scores'!V244&lt;&gt;"",'2. Enter scores'!V244/'2. Enter scores'!V$17,"")</f>
        <v/>
      </c>
      <c r="R233" s="152" t="str">
        <f>IF('2. Enter scores'!W244&lt;&gt;"",'2. Enter scores'!W244/'2. Enter scores'!W$17,"")</f>
        <v/>
      </c>
      <c r="S233" s="152" t="str">
        <f>IF('2. Enter scores'!X244&lt;&gt;"",'2. Enter scores'!X244/'2. Enter scores'!X$17,"")</f>
        <v/>
      </c>
      <c r="T233" s="152" t="str">
        <f>IF('2. Enter scores'!Y244&lt;&gt;"",'2. Enter scores'!Y244/'2. Enter scores'!Y$17,"")</f>
        <v/>
      </c>
      <c r="U233" s="152" t="str">
        <f>IF('2. Enter scores'!Z244&lt;&gt;"",'2. Enter scores'!Z244/'2. Enter scores'!Z$17,"")</f>
        <v/>
      </c>
      <c r="V233" s="152" t="str">
        <f>IF('2. Enter scores'!AA244&lt;&gt;"",'2. Enter scores'!AA244/'2. Enter scores'!AA$17,"")</f>
        <v/>
      </c>
      <c r="W233" s="152" t="str">
        <f>IF('2. Enter scores'!AB244&lt;&gt;"",'2. Enter scores'!AB244/'2. Enter scores'!AB$17,"")</f>
        <v/>
      </c>
      <c r="X233" s="152" t="str">
        <f>IF('2. Enter scores'!AC244&lt;&gt;"",'2. Enter scores'!AC244/'2. Enter scores'!AC$17,"")</f>
        <v/>
      </c>
      <c r="Y233" s="152" t="str">
        <f>IF('2. Enter scores'!AD244&lt;&gt;"",'2. Enter scores'!AD244/'2. Enter scores'!AD$17,"")</f>
        <v/>
      </c>
      <c r="Z233" s="152" t="str">
        <f>IF('2. Enter scores'!AE244&lt;&gt;"",'2. Enter scores'!AE244/'2. Enter scores'!AE$17,"")</f>
        <v/>
      </c>
      <c r="AA233" s="108">
        <v>1000</v>
      </c>
    </row>
    <row r="234" spans="1:27" x14ac:dyDescent="0.35">
      <c r="A234" s="151" t="s">
        <v>137</v>
      </c>
      <c r="B234" s="152" t="str">
        <f>IF('2. Enter scores'!G245&lt;&gt;"",'2. Enter scores'!G245/'2. Enter scores'!G$17,"")</f>
        <v/>
      </c>
      <c r="C234" s="152" t="str">
        <f>IF('2. Enter scores'!H245&lt;&gt;"",'2. Enter scores'!H245/'2. Enter scores'!H$17,"")</f>
        <v/>
      </c>
      <c r="D234" s="152" t="str">
        <f>IF('2. Enter scores'!I245&lt;&gt;"",'2. Enter scores'!I245/'2. Enter scores'!I$17,"")</f>
        <v/>
      </c>
      <c r="E234" s="152" t="str">
        <f>IF('2. Enter scores'!J245&lt;&gt;"",'2. Enter scores'!J245/'2. Enter scores'!J$17,"")</f>
        <v/>
      </c>
      <c r="F234" s="152" t="str">
        <f>IF('2. Enter scores'!K245&lt;&gt;"",'2. Enter scores'!K245/'2. Enter scores'!K$17,"")</f>
        <v/>
      </c>
      <c r="G234" s="152" t="str">
        <f>IF('2. Enter scores'!L245&lt;&gt;"",'2. Enter scores'!L245/'2. Enter scores'!L$17,"")</f>
        <v/>
      </c>
      <c r="H234" s="152" t="str">
        <f>IF('2. Enter scores'!M245&lt;&gt;"",'2. Enter scores'!M245/'2. Enter scores'!M$17,"")</f>
        <v/>
      </c>
      <c r="I234" s="152" t="str">
        <f>IF('2. Enter scores'!N245&lt;&gt;"",'2. Enter scores'!N245/'2. Enter scores'!N$17,"")</f>
        <v/>
      </c>
      <c r="J234" s="152" t="str">
        <f>IF('2. Enter scores'!O245&lt;&gt;"",'2. Enter scores'!O245/'2. Enter scores'!O$17,"")</f>
        <v/>
      </c>
      <c r="K234" s="152" t="str">
        <f>IF('2. Enter scores'!P245&lt;&gt;"",'2. Enter scores'!P245/'2. Enter scores'!P$17,"")</f>
        <v/>
      </c>
      <c r="L234" s="152" t="str">
        <f>IF('2. Enter scores'!Q245&lt;&gt;"",'2. Enter scores'!Q245/'2. Enter scores'!Q$17,"")</f>
        <v/>
      </c>
      <c r="M234" s="152" t="str">
        <f>IF('2. Enter scores'!R245&lt;&gt;"",'2. Enter scores'!R245/'2. Enter scores'!R$17,"")</f>
        <v/>
      </c>
      <c r="N234" s="152" t="str">
        <f>IF('2. Enter scores'!S245&lt;&gt;"",'2. Enter scores'!S245/'2. Enter scores'!S$17,"")</f>
        <v/>
      </c>
      <c r="O234" s="152" t="str">
        <f>IF('2. Enter scores'!T245&lt;&gt;"",'2. Enter scores'!T245/'2. Enter scores'!T$17,"")</f>
        <v/>
      </c>
      <c r="P234" s="152" t="str">
        <f>IF('2. Enter scores'!U245&lt;&gt;"",'2. Enter scores'!U245/'2. Enter scores'!U$17,"")</f>
        <v/>
      </c>
      <c r="Q234" s="152" t="str">
        <f>IF('2. Enter scores'!V245&lt;&gt;"",'2. Enter scores'!V245/'2. Enter scores'!V$17,"")</f>
        <v/>
      </c>
      <c r="R234" s="152" t="str">
        <f>IF('2. Enter scores'!W245&lt;&gt;"",'2. Enter scores'!W245/'2. Enter scores'!W$17,"")</f>
        <v/>
      </c>
      <c r="S234" s="152" t="str">
        <f>IF('2. Enter scores'!X245&lt;&gt;"",'2. Enter scores'!X245/'2. Enter scores'!X$17,"")</f>
        <v/>
      </c>
      <c r="T234" s="152" t="str">
        <f>IF('2. Enter scores'!Y245&lt;&gt;"",'2. Enter scores'!Y245/'2. Enter scores'!Y$17,"")</f>
        <v/>
      </c>
      <c r="U234" s="152" t="str">
        <f>IF('2. Enter scores'!Z245&lt;&gt;"",'2. Enter scores'!Z245/'2. Enter scores'!Z$17,"")</f>
        <v/>
      </c>
      <c r="V234" s="152" t="str">
        <f>IF('2. Enter scores'!AA245&lt;&gt;"",'2. Enter scores'!AA245/'2. Enter scores'!AA$17,"")</f>
        <v/>
      </c>
      <c r="W234" s="152" t="str">
        <f>IF('2. Enter scores'!AB245&lt;&gt;"",'2. Enter scores'!AB245/'2. Enter scores'!AB$17,"")</f>
        <v/>
      </c>
      <c r="X234" s="152" t="str">
        <f>IF('2. Enter scores'!AC245&lt;&gt;"",'2. Enter scores'!AC245/'2. Enter scores'!AC$17,"")</f>
        <v/>
      </c>
      <c r="Y234" s="152" t="str">
        <f>IF('2. Enter scores'!AD245&lt;&gt;"",'2. Enter scores'!AD245/'2. Enter scores'!AD$17,"")</f>
        <v/>
      </c>
      <c r="Z234" s="152" t="str">
        <f>IF('2. Enter scores'!AE245&lt;&gt;"",'2. Enter scores'!AE245/'2. Enter scores'!AE$17,"")</f>
        <v/>
      </c>
      <c r="AA234" s="108">
        <v>1000</v>
      </c>
    </row>
    <row r="235" spans="1:27" x14ac:dyDescent="0.35">
      <c r="A235" s="151" t="s">
        <v>137</v>
      </c>
      <c r="B235" s="152" t="str">
        <f>IF('2. Enter scores'!G246&lt;&gt;"",'2. Enter scores'!G246/'2. Enter scores'!G$17,"")</f>
        <v/>
      </c>
      <c r="C235" s="152" t="str">
        <f>IF('2. Enter scores'!H246&lt;&gt;"",'2. Enter scores'!H246/'2. Enter scores'!H$17,"")</f>
        <v/>
      </c>
      <c r="D235" s="152" t="str">
        <f>IF('2. Enter scores'!I246&lt;&gt;"",'2. Enter scores'!I246/'2. Enter scores'!I$17,"")</f>
        <v/>
      </c>
      <c r="E235" s="152" t="str">
        <f>IF('2. Enter scores'!J246&lt;&gt;"",'2. Enter scores'!J246/'2. Enter scores'!J$17,"")</f>
        <v/>
      </c>
      <c r="F235" s="152" t="str">
        <f>IF('2. Enter scores'!K246&lt;&gt;"",'2. Enter scores'!K246/'2. Enter scores'!K$17,"")</f>
        <v/>
      </c>
      <c r="G235" s="152" t="str">
        <f>IF('2. Enter scores'!L246&lt;&gt;"",'2. Enter scores'!L246/'2. Enter scores'!L$17,"")</f>
        <v/>
      </c>
      <c r="H235" s="152" t="str">
        <f>IF('2. Enter scores'!M246&lt;&gt;"",'2. Enter scores'!M246/'2. Enter scores'!M$17,"")</f>
        <v/>
      </c>
      <c r="I235" s="152" t="str">
        <f>IF('2. Enter scores'!N246&lt;&gt;"",'2. Enter scores'!N246/'2. Enter scores'!N$17,"")</f>
        <v/>
      </c>
      <c r="J235" s="152" t="str">
        <f>IF('2. Enter scores'!O246&lt;&gt;"",'2. Enter scores'!O246/'2. Enter scores'!O$17,"")</f>
        <v/>
      </c>
      <c r="K235" s="152" t="str">
        <f>IF('2. Enter scores'!P246&lt;&gt;"",'2. Enter scores'!P246/'2. Enter scores'!P$17,"")</f>
        <v/>
      </c>
      <c r="L235" s="152" t="str">
        <f>IF('2. Enter scores'!Q246&lt;&gt;"",'2. Enter scores'!Q246/'2. Enter scores'!Q$17,"")</f>
        <v/>
      </c>
      <c r="M235" s="152" t="str">
        <f>IF('2. Enter scores'!R246&lt;&gt;"",'2. Enter scores'!R246/'2. Enter scores'!R$17,"")</f>
        <v/>
      </c>
      <c r="N235" s="152" t="str">
        <f>IF('2. Enter scores'!S246&lt;&gt;"",'2. Enter scores'!S246/'2. Enter scores'!S$17,"")</f>
        <v/>
      </c>
      <c r="O235" s="152" t="str">
        <f>IF('2. Enter scores'!T246&lt;&gt;"",'2. Enter scores'!T246/'2. Enter scores'!T$17,"")</f>
        <v/>
      </c>
      <c r="P235" s="152" t="str">
        <f>IF('2. Enter scores'!U246&lt;&gt;"",'2. Enter scores'!U246/'2. Enter scores'!U$17,"")</f>
        <v/>
      </c>
      <c r="Q235" s="152" t="str">
        <f>IF('2. Enter scores'!V246&lt;&gt;"",'2. Enter scores'!V246/'2. Enter scores'!V$17,"")</f>
        <v/>
      </c>
      <c r="R235" s="152" t="str">
        <f>IF('2. Enter scores'!W246&lt;&gt;"",'2. Enter scores'!W246/'2. Enter scores'!W$17,"")</f>
        <v/>
      </c>
      <c r="S235" s="152" t="str">
        <f>IF('2. Enter scores'!X246&lt;&gt;"",'2. Enter scores'!X246/'2. Enter scores'!X$17,"")</f>
        <v/>
      </c>
      <c r="T235" s="152" t="str">
        <f>IF('2. Enter scores'!Y246&lt;&gt;"",'2. Enter scores'!Y246/'2. Enter scores'!Y$17,"")</f>
        <v/>
      </c>
      <c r="U235" s="152" t="str">
        <f>IF('2. Enter scores'!Z246&lt;&gt;"",'2. Enter scores'!Z246/'2. Enter scores'!Z$17,"")</f>
        <v/>
      </c>
      <c r="V235" s="152" t="str">
        <f>IF('2. Enter scores'!AA246&lt;&gt;"",'2. Enter scores'!AA246/'2. Enter scores'!AA$17,"")</f>
        <v/>
      </c>
      <c r="W235" s="152" t="str">
        <f>IF('2. Enter scores'!AB246&lt;&gt;"",'2. Enter scores'!AB246/'2. Enter scores'!AB$17,"")</f>
        <v/>
      </c>
      <c r="X235" s="152" t="str">
        <f>IF('2. Enter scores'!AC246&lt;&gt;"",'2. Enter scores'!AC246/'2. Enter scores'!AC$17,"")</f>
        <v/>
      </c>
      <c r="Y235" s="152" t="str">
        <f>IF('2. Enter scores'!AD246&lt;&gt;"",'2. Enter scores'!AD246/'2. Enter scores'!AD$17,"")</f>
        <v/>
      </c>
      <c r="Z235" s="152" t="str">
        <f>IF('2. Enter scores'!AE246&lt;&gt;"",'2. Enter scores'!AE246/'2. Enter scores'!AE$17,"")</f>
        <v/>
      </c>
      <c r="AA235" s="108">
        <v>1000</v>
      </c>
    </row>
    <row r="236" spans="1:27" x14ac:dyDescent="0.35">
      <c r="A236" s="151" t="s">
        <v>137</v>
      </c>
      <c r="B236" s="152" t="str">
        <f>IF('2. Enter scores'!G247&lt;&gt;"",'2. Enter scores'!G247/'2. Enter scores'!G$17,"")</f>
        <v/>
      </c>
      <c r="C236" s="152" t="str">
        <f>IF('2. Enter scores'!H247&lt;&gt;"",'2. Enter scores'!H247/'2. Enter scores'!H$17,"")</f>
        <v/>
      </c>
      <c r="D236" s="152" t="str">
        <f>IF('2. Enter scores'!I247&lt;&gt;"",'2. Enter scores'!I247/'2. Enter scores'!I$17,"")</f>
        <v/>
      </c>
      <c r="E236" s="152" t="str">
        <f>IF('2. Enter scores'!J247&lt;&gt;"",'2. Enter scores'!J247/'2. Enter scores'!J$17,"")</f>
        <v/>
      </c>
      <c r="F236" s="152" t="str">
        <f>IF('2. Enter scores'!K247&lt;&gt;"",'2. Enter scores'!K247/'2. Enter scores'!K$17,"")</f>
        <v/>
      </c>
      <c r="G236" s="152" t="str">
        <f>IF('2. Enter scores'!L247&lt;&gt;"",'2. Enter scores'!L247/'2. Enter scores'!L$17,"")</f>
        <v/>
      </c>
      <c r="H236" s="152" t="str">
        <f>IF('2. Enter scores'!M247&lt;&gt;"",'2. Enter scores'!M247/'2. Enter scores'!M$17,"")</f>
        <v/>
      </c>
      <c r="I236" s="152" t="str">
        <f>IF('2. Enter scores'!N247&lt;&gt;"",'2. Enter scores'!N247/'2. Enter scores'!N$17,"")</f>
        <v/>
      </c>
      <c r="J236" s="152" t="str">
        <f>IF('2. Enter scores'!O247&lt;&gt;"",'2. Enter scores'!O247/'2. Enter scores'!O$17,"")</f>
        <v/>
      </c>
      <c r="K236" s="152" t="str">
        <f>IF('2. Enter scores'!P247&lt;&gt;"",'2. Enter scores'!P247/'2. Enter scores'!P$17,"")</f>
        <v/>
      </c>
      <c r="L236" s="152" t="str">
        <f>IF('2. Enter scores'!Q247&lt;&gt;"",'2. Enter scores'!Q247/'2. Enter scores'!Q$17,"")</f>
        <v/>
      </c>
      <c r="M236" s="152" t="str">
        <f>IF('2. Enter scores'!R247&lt;&gt;"",'2. Enter scores'!R247/'2. Enter scores'!R$17,"")</f>
        <v/>
      </c>
      <c r="N236" s="152" t="str">
        <f>IF('2. Enter scores'!S247&lt;&gt;"",'2. Enter scores'!S247/'2. Enter scores'!S$17,"")</f>
        <v/>
      </c>
      <c r="O236" s="152" t="str">
        <f>IF('2. Enter scores'!T247&lt;&gt;"",'2. Enter scores'!T247/'2. Enter scores'!T$17,"")</f>
        <v/>
      </c>
      <c r="P236" s="152" t="str">
        <f>IF('2. Enter scores'!U247&lt;&gt;"",'2. Enter scores'!U247/'2. Enter scores'!U$17,"")</f>
        <v/>
      </c>
      <c r="Q236" s="152" t="str">
        <f>IF('2. Enter scores'!V247&lt;&gt;"",'2. Enter scores'!V247/'2. Enter scores'!V$17,"")</f>
        <v/>
      </c>
      <c r="R236" s="152" t="str">
        <f>IF('2. Enter scores'!W247&lt;&gt;"",'2. Enter scores'!W247/'2. Enter scores'!W$17,"")</f>
        <v/>
      </c>
      <c r="S236" s="152" t="str">
        <f>IF('2. Enter scores'!X247&lt;&gt;"",'2. Enter scores'!X247/'2. Enter scores'!X$17,"")</f>
        <v/>
      </c>
      <c r="T236" s="152" t="str">
        <f>IF('2. Enter scores'!Y247&lt;&gt;"",'2. Enter scores'!Y247/'2. Enter scores'!Y$17,"")</f>
        <v/>
      </c>
      <c r="U236" s="152" t="str">
        <f>IF('2. Enter scores'!Z247&lt;&gt;"",'2. Enter scores'!Z247/'2. Enter scores'!Z$17,"")</f>
        <v/>
      </c>
      <c r="V236" s="152" t="str">
        <f>IF('2. Enter scores'!AA247&lt;&gt;"",'2. Enter scores'!AA247/'2. Enter scores'!AA$17,"")</f>
        <v/>
      </c>
      <c r="W236" s="152" t="str">
        <f>IF('2. Enter scores'!AB247&lt;&gt;"",'2. Enter scores'!AB247/'2. Enter scores'!AB$17,"")</f>
        <v/>
      </c>
      <c r="X236" s="152" t="str">
        <f>IF('2. Enter scores'!AC247&lt;&gt;"",'2. Enter scores'!AC247/'2. Enter scores'!AC$17,"")</f>
        <v/>
      </c>
      <c r="Y236" s="152" t="str">
        <f>IF('2. Enter scores'!AD247&lt;&gt;"",'2. Enter scores'!AD247/'2. Enter scores'!AD$17,"")</f>
        <v/>
      </c>
      <c r="Z236" s="152" t="str">
        <f>IF('2. Enter scores'!AE247&lt;&gt;"",'2. Enter scores'!AE247/'2. Enter scores'!AE$17,"")</f>
        <v/>
      </c>
      <c r="AA236" s="108">
        <v>1000</v>
      </c>
    </row>
    <row r="237" spans="1:27" x14ac:dyDescent="0.35">
      <c r="A237" s="151" t="s">
        <v>137</v>
      </c>
      <c r="B237" s="152" t="str">
        <f>IF('2. Enter scores'!G248&lt;&gt;"",'2. Enter scores'!G248/'2. Enter scores'!G$17,"")</f>
        <v/>
      </c>
      <c r="C237" s="152" t="str">
        <f>IF('2. Enter scores'!H248&lt;&gt;"",'2. Enter scores'!H248/'2. Enter scores'!H$17,"")</f>
        <v/>
      </c>
      <c r="D237" s="152" t="str">
        <f>IF('2. Enter scores'!I248&lt;&gt;"",'2. Enter scores'!I248/'2. Enter scores'!I$17,"")</f>
        <v/>
      </c>
      <c r="E237" s="152" t="str">
        <f>IF('2. Enter scores'!J248&lt;&gt;"",'2. Enter scores'!J248/'2. Enter scores'!J$17,"")</f>
        <v/>
      </c>
      <c r="F237" s="152" t="str">
        <f>IF('2. Enter scores'!K248&lt;&gt;"",'2. Enter scores'!K248/'2. Enter scores'!K$17,"")</f>
        <v/>
      </c>
      <c r="G237" s="152" t="str">
        <f>IF('2. Enter scores'!L248&lt;&gt;"",'2. Enter scores'!L248/'2. Enter scores'!L$17,"")</f>
        <v/>
      </c>
      <c r="H237" s="152" t="str">
        <f>IF('2. Enter scores'!M248&lt;&gt;"",'2. Enter scores'!M248/'2. Enter scores'!M$17,"")</f>
        <v/>
      </c>
      <c r="I237" s="152" t="str">
        <f>IF('2. Enter scores'!N248&lt;&gt;"",'2. Enter scores'!N248/'2. Enter scores'!N$17,"")</f>
        <v/>
      </c>
      <c r="J237" s="152" t="str">
        <f>IF('2. Enter scores'!O248&lt;&gt;"",'2. Enter scores'!O248/'2. Enter scores'!O$17,"")</f>
        <v/>
      </c>
      <c r="K237" s="152" t="str">
        <f>IF('2. Enter scores'!P248&lt;&gt;"",'2. Enter scores'!P248/'2. Enter scores'!P$17,"")</f>
        <v/>
      </c>
      <c r="L237" s="152" t="str">
        <f>IF('2. Enter scores'!Q248&lt;&gt;"",'2. Enter scores'!Q248/'2. Enter scores'!Q$17,"")</f>
        <v/>
      </c>
      <c r="M237" s="152" t="str">
        <f>IF('2. Enter scores'!R248&lt;&gt;"",'2. Enter scores'!R248/'2. Enter scores'!R$17,"")</f>
        <v/>
      </c>
      <c r="N237" s="152" t="str">
        <f>IF('2. Enter scores'!S248&lt;&gt;"",'2. Enter scores'!S248/'2. Enter scores'!S$17,"")</f>
        <v/>
      </c>
      <c r="O237" s="152" t="str">
        <f>IF('2. Enter scores'!T248&lt;&gt;"",'2. Enter scores'!T248/'2. Enter scores'!T$17,"")</f>
        <v/>
      </c>
      <c r="P237" s="152" t="str">
        <f>IF('2. Enter scores'!U248&lt;&gt;"",'2. Enter scores'!U248/'2. Enter scores'!U$17,"")</f>
        <v/>
      </c>
      <c r="Q237" s="152" t="str">
        <f>IF('2. Enter scores'!V248&lt;&gt;"",'2. Enter scores'!V248/'2. Enter scores'!V$17,"")</f>
        <v/>
      </c>
      <c r="R237" s="152" t="str">
        <f>IF('2. Enter scores'!W248&lt;&gt;"",'2. Enter scores'!W248/'2. Enter scores'!W$17,"")</f>
        <v/>
      </c>
      <c r="S237" s="152" t="str">
        <f>IF('2. Enter scores'!X248&lt;&gt;"",'2. Enter scores'!X248/'2. Enter scores'!X$17,"")</f>
        <v/>
      </c>
      <c r="T237" s="152" t="str">
        <f>IF('2. Enter scores'!Y248&lt;&gt;"",'2. Enter scores'!Y248/'2. Enter scores'!Y$17,"")</f>
        <v/>
      </c>
      <c r="U237" s="152" t="str">
        <f>IF('2. Enter scores'!Z248&lt;&gt;"",'2. Enter scores'!Z248/'2. Enter scores'!Z$17,"")</f>
        <v/>
      </c>
      <c r="V237" s="152" t="str">
        <f>IF('2. Enter scores'!AA248&lt;&gt;"",'2. Enter scores'!AA248/'2. Enter scores'!AA$17,"")</f>
        <v/>
      </c>
      <c r="W237" s="152" t="str">
        <f>IF('2. Enter scores'!AB248&lt;&gt;"",'2. Enter scores'!AB248/'2. Enter scores'!AB$17,"")</f>
        <v/>
      </c>
      <c r="X237" s="152" t="str">
        <f>IF('2. Enter scores'!AC248&lt;&gt;"",'2. Enter scores'!AC248/'2. Enter scores'!AC$17,"")</f>
        <v/>
      </c>
      <c r="Y237" s="152" t="str">
        <f>IF('2. Enter scores'!AD248&lt;&gt;"",'2. Enter scores'!AD248/'2. Enter scores'!AD$17,"")</f>
        <v/>
      </c>
      <c r="Z237" s="152" t="str">
        <f>IF('2. Enter scores'!AE248&lt;&gt;"",'2. Enter scores'!AE248/'2. Enter scores'!AE$17,"")</f>
        <v/>
      </c>
      <c r="AA237" s="108">
        <v>1000</v>
      </c>
    </row>
    <row r="238" spans="1:27" x14ac:dyDescent="0.35">
      <c r="A238" s="151" t="s">
        <v>137</v>
      </c>
      <c r="B238" s="152" t="str">
        <f>IF('2. Enter scores'!G249&lt;&gt;"",'2. Enter scores'!G249/'2. Enter scores'!G$17,"")</f>
        <v/>
      </c>
      <c r="C238" s="152" t="str">
        <f>IF('2. Enter scores'!H249&lt;&gt;"",'2. Enter scores'!H249/'2. Enter scores'!H$17,"")</f>
        <v/>
      </c>
      <c r="D238" s="152" t="str">
        <f>IF('2. Enter scores'!I249&lt;&gt;"",'2. Enter scores'!I249/'2. Enter scores'!I$17,"")</f>
        <v/>
      </c>
      <c r="E238" s="152" t="str">
        <f>IF('2. Enter scores'!J249&lt;&gt;"",'2. Enter scores'!J249/'2. Enter scores'!J$17,"")</f>
        <v/>
      </c>
      <c r="F238" s="152" t="str">
        <f>IF('2. Enter scores'!K249&lt;&gt;"",'2. Enter scores'!K249/'2. Enter scores'!K$17,"")</f>
        <v/>
      </c>
      <c r="G238" s="152" t="str">
        <f>IF('2. Enter scores'!L249&lt;&gt;"",'2. Enter scores'!L249/'2. Enter scores'!L$17,"")</f>
        <v/>
      </c>
      <c r="H238" s="152" t="str">
        <f>IF('2. Enter scores'!M249&lt;&gt;"",'2. Enter scores'!M249/'2. Enter scores'!M$17,"")</f>
        <v/>
      </c>
      <c r="I238" s="152" t="str">
        <f>IF('2. Enter scores'!N249&lt;&gt;"",'2. Enter scores'!N249/'2. Enter scores'!N$17,"")</f>
        <v/>
      </c>
      <c r="J238" s="152" t="str">
        <f>IF('2. Enter scores'!O249&lt;&gt;"",'2. Enter scores'!O249/'2. Enter scores'!O$17,"")</f>
        <v/>
      </c>
      <c r="K238" s="152" t="str">
        <f>IF('2. Enter scores'!P249&lt;&gt;"",'2. Enter scores'!P249/'2. Enter scores'!P$17,"")</f>
        <v/>
      </c>
      <c r="L238" s="152" t="str">
        <f>IF('2. Enter scores'!Q249&lt;&gt;"",'2. Enter scores'!Q249/'2. Enter scores'!Q$17,"")</f>
        <v/>
      </c>
      <c r="M238" s="152" t="str">
        <f>IF('2. Enter scores'!R249&lt;&gt;"",'2. Enter scores'!R249/'2. Enter scores'!R$17,"")</f>
        <v/>
      </c>
      <c r="N238" s="152" t="str">
        <f>IF('2. Enter scores'!S249&lt;&gt;"",'2. Enter scores'!S249/'2. Enter scores'!S$17,"")</f>
        <v/>
      </c>
      <c r="O238" s="152" t="str">
        <f>IF('2. Enter scores'!T249&lt;&gt;"",'2. Enter scores'!T249/'2. Enter scores'!T$17,"")</f>
        <v/>
      </c>
      <c r="P238" s="152" t="str">
        <f>IF('2. Enter scores'!U249&lt;&gt;"",'2. Enter scores'!U249/'2. Enter scores'!U$17,"")</f>
        <v/>
      </c>
      <c r="Q238" s="152" t="str">
        <f>IF('2. Enter scores'!V249&lt;&gt;"",'2. Enter scores'!V249/'2. Enter scores'!V$17,"")</f>
        <v/>
      </c>
      <c r="R238" s="152" t="str">
        <f>IF('2. Enter scores'!W249&lt;&gt;"",'2. Enter scores'!W249/'2. Enter scores'!W$17,"")</f>
        <v/>
      </c>
      <c r="S238" s="152" t="str">
        <f>IF('2. Enter scores'!X249&lt;&gt;"",'2. Enter scores'!X249/'2. Enter scores'!X$17,"")</f>
        <v/>
      </c>
      <c r="T238" s="152" t="str">
        <f>IF('2. Enter scores'!Y249&lt;&gt;"",'2. Enter scores'!Y249/'2. Enter scores'!Y$17,"")</f>
        <v/>
      </c>
      <c r="U238" s="152" t="str">
        <f>IF('2. Enter scores'!Z249&lt;&gt;"",'2. Enter scores'!Z249/'2. Enter scores'!Z$17,"")</f>
        <v/>
      </c>
      <c r="V238" s="152" t="str">
        <f>IF('2. Enter scores'!AA249&lt;&gt;"",'2. Enter scores'!AA249/'2. Enter scores'!AA$17,"")</f>
        <v/>
      </c>
      <c r="W238" s="152" t="str">
        <f>IF('2. Enter scores'!AB249&lt;&gt;"",'2. Enter scores'!AB249/'2. Enter scores'!AB$17,"")</f>
        <v/>
      </c>
      <c r="X238" s="152" t="str">
        <f>IF('2. Enter scores'!AC249&lt;&gt;"",'2. Enter scores'!AC249/'2. Enter scores'!AC$17,"")</f>
        <v/>
      </c>
      <c r="Y238" s="152" t="str">
        <f>IF('2. Enter scores'!AD249&lt;&gt;"",'2. Enter scores'!AD249/'2. Enter scores'!AD$17,"")</f>
        <v/>
      </c>
      <c r="Z238" s="152" t="str">
        <f>IF('2. Enter scores'!AE249&lt;&gt;"",'2. Enter scores'!AE249/'2. Enter scores'!AE$17,"")</f>
        <v/>
      </c>
      <c r="AA238" s="108">
        <v>1000</v>
      </c>
    </row>
    <row r="239" spans="1:27" x14ac:dyDescent="0.35">
      <c r="A239" s="151" t="s">
        <v>137</v>
      </c>
      <c r="B239" s="152" t="str">
        <f>IF('2. Enter scores'!G250&lt;&gt;"",'2. Enter scores'!G250/'2. Enter scores'!G$17,"")</f>
        <v/>
      </c>
      <c r="C239" s="152" t="str">
        <f>IF('2. Enter scores'!H250&lt;&gt;"",'2. Enter scores'!H250/'2. Enter scores'!H$17,"")</f>
        <v/>
      </c>
      <c r="D239" s="152" t="str">
        <f>IF('2. Enter scores'!I250&lt;&gt;"",'2. Enter scores'!I250/'2. Enter scores'!I$17,"")</f>
        <v/>
      </c>
      <c r="E239" s="152" t="str">
        <f>IF('2. Enter scores'!J250&lt;&gt;"",'2. Enter scores'!J250/'2. Enter scores'!J$17,"")</f>
        <v/>
      </c>
      <c r="F239" s="152" t="str">
        <f>IF('2. Enter scores'!K250&lt;&gt;"",'2. Enter scores'!K250/'2. Enter scores'!K$17,"")</f>
        <v/>
      </c>
      <c r="G239" s="152" t="str">
        <f>IF('2. Enter scores'!L250&lt;&gt;"",'2. Enter scores'!L250/'2. Enter scores'!L$17,"")</f>
        <v/>
      </c>
      <c r="H239" s="152" t="str">
        <f>IF('2. Enter scores'!M250&lt;&gt;"",'2. Enter scores'!M250/'2. Enter scores'!M$17,"")</f>
        <v/>
      </c>
      <c r="I239" s="152" t="str">
        <f>IF('2. Enter scores'!N250&lt;&gt;"",'2. Enter scores'!N250/'2. Enter scores'!N$17,"")</f>
        <v/>
      </c>
      <c r="J239" s="152" t="str">
        <f>IF('2. Enter scores'!O250&lt;&gt;"",'2. Enter scores'!O250/'2. Enter scores'!O$17,"")</f>
        <v/>
      </c>
      <c r="K239" s="152" t="str">
        <f>IF('2. Enter scores'!P250&lt;&gt;"",'2. Enter scores'!P250/'2. Enter scores'!P$17,"")</f>
        <v/>
      </c>
      <c r="L239" s="152" t="str">
        <f>IF('2. Enter scores'!Q250&lt;&gt;"",'2. Enter scores'!Q250/'2. Enter scores'!Q$17,"")</f>
        <v/>
      </c>
      <c r="M239" s="152" t="str">
        <f>IF('2. Enter scores'!R250&lt;&gt;"",'2. Enter scores'!R250/'2. Enter scores'!R$17,"")</f>
        <v/>
      </c>
      <c r="N239" s="152" t="str">
        <f>IF('2. Enter scores'!S250&lt;&gt;"",'2. Enter scores'!S250/'2. Enter scores'!S$17,"")</f>
        <v/>
      </c>
      <c r="O239" s="152" t="str">
        <f>IF('2. Enter scores'!T250&lt;&gt;"",'2. Enter scores'!T250/'2. Enter scores'!T$17,"")</f>
        <v/>
      </c>
      <c r="P239" s="152" t="str">
        <f>IF('2. Enter scores'!U250&lt;&gt;"",'2. Enter scores'!U250/'2. Enter scores'!U$17,"")</f>
        <v/>
      </c>
      <c r="Q239" s="152" t="str">
        <f>IF('2. Enter scores'!V250&lt;&gt;"",'2. Enter scores'!V250/'2. Enter scores'!V$17,"")</f>
        <v/>
      </c>
      <c r="R239" s="152" t="str">
        <f>IF('2. Enter scores'!W250&lt;&gt;"",'2. Enter scores'!W250/'2. Enter scores'!W$17,"")</f>
        <v/>
      </c>
      <c r="S239" s="152" t="str">
        <f>IF('2. Enter scores'!X250&lt;&gt;"",'2. Enter scores'!X250/'2. Enter scores'!X$17,"")</f>
        <v/>
      </c>
      <c r="T239" s="152" t="str">
        <f>IF('2. Enter scores'!Y250&lt;&gt;"",'2. Enter scores'!Y250/'2. Enter scores'!Y$17,"")</f>
        <v/>
      </c>
      <c r="U239" s="152" t="str">
        <f>IF('2. Enter scores'!Z250&lt;&gt;"",'2. Enter scores'!Z250/'2. Enter scores'!Z$17,"")</f>
        <v/>
      </c>
      <c r="V239" s="152" t="str">
        <f>IF('2. Enter scores'!AA250&lt;&gt;"",'2. Enter scores'!AA250/'2. Enter scores'!AA$17,"")</f>
        <v/>
      </c>
      <c r="W239" s="152" t="str">
        <f>IF('2. Enter scores'!AB250&lt;&gt;"",'2. Enter scores'!AB250/'2. Enter scores'!AB$17,"")</f>
        <v/>
      </c>
      <c r="X239" s="152" t="str">
        <f>IF('2. Enter scores'!AC250&lt;&gt;"",'2. Enter scores'!AC250/'2. Enter scores'!AC$17,"")</f>
        <v/>
      </c>
      <c r="Y239" s="152" t="str">
        <f>IF('2. Enter scores'!AD250&lt;&gt;"",'2. Enter scores'!AD250/'2. Enter scores'!AD$17,"")</f>
        <v/>
      </c>
      <c r="Z239" s="152" t="str">
        <f>IF('2. Enter scores'!AE250&lt;&gt;"",'2. Enter scores'!AE250/'2. Enter scores'!AE$17,"")</f>
        <v/>
      </c>
      <c r="AA239" s="108">
        <v>1000</v>
      </c>
    </row>
    <row r="240" spans="1:27" x14ac:dyDescent="0.35">
      <c r="A240" s="151" t="s">
        <v>137</v>
      </c>
      <c r="B240" s="152" t="str">
        <f>IF('2. Enter scores'!G251&lt;&gt;"",'2. Enter scores'!G251/'2. Enter scores'!G$17,"")</f>
        <v/>
      </c>
      <c r="C240" s="152" t="str">
        <f>IF('2. Enter scores'!H251&lt;&gt;"",'2. Enter scores'!H251/'2. Enter scores'!H$17,"")</f>
        <v/>
      </c>
      <c r="D240" s="152" t="str">
        <f>IF('2. Enter scores'!I251&lt;&gt;"",'2. Enter scores'!I251/'2. Enter scores'!I$17,"")</f>
        <v/>
      </c>
      <c r="E240" s="152" t="str">
        <f>IF('2. Enter scores'!J251&lt;&gt;"",'2. Enter scores'!J251/'2. Enter scores'!J$17,"")</f>
        <v/>
      </c>
      <c r="F240" s="152" t="str">
        <f>IF('2. Enter scores'!K251&lt;&gt;"",'2. Enter scores'!K251/'2. Enter scores'!K$17,"")</f>
        <v/>
      </c>
      <c r="G240" s="152" t="str">
        <f>IF('2. Enter scores'!L251&lt;&gt;"",'2. Enter scores'!L251/'2. Enter scores'!L$17,"")</f>
        <v/>
      </c>
      <c r="H240" s="152" t="str">
        <f>IF('2. Enter scores'!M251&lt;&gt;"",'2. Enter scores'!M251/'2. Enter scores'!M$17,"")</f>
        <v/>
      </c>
      <c r="I240" s="152" t="str">
        <f>IF('2. Enter scores'!N251&lt;&gt;"",'2. Enter scores'!N251/'2. Enter scores'!N$17,"")</f>
        <v/>
      </c>
      <c r="J240" s="152" t="str">
        <f>IF('2. Enter scores'!O251&lt;&gt;"",'2. Enter scores'!O251/'2. Enter scores'!O$17,"")</f>
        <v/>
      </c>
      <c r="K240" s="152" t="str">
        <f>IF('2. Enter scores'!P251&lt;&gt;"",'2. Enter scores'!P251/'2. Enter scores'!P$17,"")</f>
        <v/>
      </c>
      <c r="L240" s="152" t="str">
        <f>IF('2. Enter scores'!Q251&lt;&gt;"",'2. Enter scores'!Q251/'2. Enter scores'!Q$17,"")</f>
        <v/>
      </c>
      <c r="M240" s="152" t="str">
        <f>IF('2. Enter scores'!R251&lt;&gt;"",'2. Enter scores'!R251/'2. Enter scores'!R$17,"")</f>
        <v/>
      </c>
      <c r="N240" s="152" t="str">
        <f>IF('2. Enter scores'!S251&lt;&gt;"",'2. Enter scores'!S251/'2. Enter scores'!S$17,"")</f>
        <v/>
      </c>
      <c r="O240" s="152" t="str">
        <f>IF('2. Enter scores'!T251&lt;&gt;"",'2. Enter scores'!T251/'2. Enter scores'!T$17,"")</f>
        <v/>
      </c>
      <c r="P240" s="152" t="str">
        <f>IF('2. Enter scores'!U251&lt;&gt;"",'2. Enter scores'!U251/'2. Enter scores'!U$17,"")</f>
        <v/>
      </c>
      <c r="Q240" s="152" t="str">
        <f>IF('2. Enter scores'!V251&lt;&gt;"",'2. Enter scores'!V251/'2. Enter scores'!V$17,"")</f>
        <v/>
      </c>
      <c r="R240" s="152" t="str">
        <f>IF('2. Enter scores'!W251&lt;&gt;"",'2. Enter scores'!W251/'2. Enter scores'!W$17,"")</f>
        <v/>
      </c>
      <c r="S240" s="152" t="str">
        <f>IF('2. Enter scores'!X251&lt;&gt;"",'2. Enter scores'!X251/'2. Enter scores'!X$17,"")</f>
        <v/>
      </c>
      <c r="T240" s="152" t="str">
        <f>IF('2. Enter scores'!Y251&lt;&gt;"",'2. Enter scores'!Y251/'2. Enter scores'!Y$17,"")</f>
        <v/>
      </c>
      <c r="U240" s="152" t="str">
        <f>IF('2. Enter scores'!Z251&lt;&gt;"",'2. Enter scores'!Z251/'2. Enter scores'!Z$17,"")</f>
        <v/>
      </c>
      <c r="V240" s="152" t="str">
        <f>IF('2. Enter scores'!AA251&lt;&gt;"",'2. Enter scores'!AA251/'2. Enter scores'!AA$17,"")</f>
        <v/>
      </c>
      <c r="W240" s="152" t="str">
        <f>IF('2. Enter scores'!AB251&lt;&gt;"",'2. Enter scores'!AB251/'2. Enter scores'!AB$17,"")</f>
        <v/>
      </c>
      <c r="X240" s="152" t="str">
        <f>IF('2. Enter scores'!AC251&lt;&gt;"",'2. Enter scores'!AC251/'2. Enter scores'!AC$17,"")</f>
        <v/>
      </c>
      <c r="Y240" s="152" t="str">
        <f>IF('2. Enter scores'!AD251&lt;&gt;"",'2. Enter scores'!AD251/'2. Enter scores'!AD$17,"")</f>
        <v/>
      </c>
      <c r="Z240" s="152" t="str">
        <f>IF('2. Enter scores'!AE251&lt;&gt;"",'2. Enter scores'!AE251/'2. Enter scores'!AE$17,"")</f>
        <v/>
      </c>
      <c r="AA240" s="108">
        <v>1000</v>
      </c>
    </row>
    <row r="241" spans="1:27" x14ac:dyDescent="0.35">
      <c r="A241" s="151" t="s">
        <v>137</v>
      </c>
      <c r="B241" s="152" t="str">
        <f>IF('2. Enter scores'!G252&lt;&gt;"",'2. Enter scores'!G252/'2. Enter scores'!G$17,"")</f>
        <v/>
      </c>
      <c r="C241" s="152" t="str">
        <f>IF('2. Enter scores'!H252&lt;&gt;"",'2. Enter scores'!H252/'2. Enter scores'!H$17,"")</f>
        <v/>
      </c>
      <c r="D241" s="152" t="str">
        <f>IF('2. Enter scores'!I252&lt;&gt;"",'2. Enter scores'!I252/'2. Enter scores'!I$17,"")</f>
        <v/>
      </c>
      <c r="E241" s="152" t="str">
        <f>IF('2. Enter scores'!J252&lt;&gt;"",'2. Enter scores'!J252/'2. Enter scores'!J$17,"")</f>
        <v/>
      </c>
      <c r="F241" s="152" t="str">
        <f>IF('2. Enter scores'!K252&lt;&gt;"",'2. Enter scores'!K252/'2. Enter scores'!K$17,"")</f>
        <v/>
      </c>
      <c r="G241" s="152" t="str">
        <f>IF('2. Enter scores'!L252&lt;&gt;"",'2. Enter scores'!L252/'2. Enter scores'!L$17,"")</f>
        <v/>
      </c>
      <c r="H241" s="152" t="str">
        <f>IF('2. Enter scores'!M252&lt;&gt;"",'2. Enter scores'!M252/'2. Enter scores'!M$17,"")</f>
        <v/>
      </c>
      <c r="I241" s="152" t="str">
        <f>IF('2. Enter scores'!N252&lt;&gt;"",'2. Enter scores'!N252/'2. Enter scores'!N$17,"")</f>
        <v/>
      </c>
      <c r="J241" s="152" t="str">
        <f>IF('2. Enter scores'!O252&lt;&gt;"",'2. Enter scores'!O252/'2. Enter scores'!O$17,"")</f>
        <v/>
      </c>
      <c r="K241" s="152" t="str">
        <f>IF('2. Enter scores'!P252&lt;&gt;"",'2. Enter scores'!P252/'2. Enter scores'!P$17,"")</f>
        <v/>
      </c>
      <c r="L241" s="152" t="str">
        <f>IF('2. Enter scores'!Q252&lt;&gt;"",'2. Enter scores'!Q252/'2. Enter scores'!Q$17,"")</f>
        <v/>
      </c>
      <c r="M241" s="152" t="str">
        <f>IF('2. Enter scores'!R252&lt;&gt;"",'2. Enter scores'!R252/'2. Enter scores'!R$17,"")</f>
        <v/>
      </c>
      <c r="N241" s="152" t="str">
        <f>IF('2. Enter scores'!S252&lt;&gt;"",'2. Enter scores'!S252/'2. Enter scores'!S$17,"")</f>
        <v/>
      </c>
      <c r="O241" s="152" t="str">
        <f>IF('2. Enter scores'!T252&lt;&gt;"",'2. Enter scores'!T252/'2. Enter scores'!T$17,"")</f>
        <v/>
      </c>
      <c r="P241" s="152" t="str">
        <f>IF('2. Enter scores'!U252&lt;&gt;"",'2. Enter scores'!U252/'2. Enter scores'!U$17,"")</f>
        <v/>
      </c>
      <c r="Q241" s="152" t="str">
        <f>IF('2. Enter scores'!V252&lt;&gt;"",'2. Enter scores'!V252/'2. Enter scores'!V$17,"")</f>
        <v/>
      </c>
      <c r="R241" s="152" t="str">
        <f>IF('2. Enter scores'!W252&lt;&gt;"",'2. Enter scores'!W252/'2. Enter scores'!W$17,"")</f>
        <v/>
      </c>
      <c r="S241" s="152" t="str">
        <f>IF('2. Enter scores'!X252&lt;&gt;"",'2. Enter scores'!X252/'2. Enter scores'!X$17,"")</f>
        <v/>
      </c>
      <c r="T241" s="152" t="str">
        <f>IF('2. Enter scores'!Y252&lt;&gt;"",'2. Enter scores'!Y252/'2. Enter scores'!Y$17,"")</f>
        <v/>
      </c>
      <c r="U241" s="152" t="str">
        <f>IF('2. Enter scores'!Z252&lt;&gt;"",'2. Enter scores'!Z252/'2. Enter scores'!Z$17,"")</f>
        <v/>
      </c>
      <c r="V241" s="152" t="str">
        <f>IF('2. Enter scores'!AA252&lt;&gt;"",'2. Enter scores'!AA252/'2. Enter scores'!AA$17,"")</f>
        <v/>
      </c>
      <c r="W241" s="152" t="str">
        <f>IF('2. Enter scores'!AB252&lt;&gt;"",'2. Enter scores'!AB252/'2. Enter scores'!AB$17,"")</f>
        <v/>
      </c>
      <c r="X241" s="152" t="str">
        <f>IF('2. Enter scores'!AC252&lt;&gt;"",'2. Enter scores'!AC252/'2. Enter scores'!AC$17,"")</f>
        <v/>
      </c>
      <c r="Y241" s="152" t="str">
        <f>IF('2. Enter scores'!AD252&lt;&gt;"",'2. Enter scores'!AD252/'2. Enter scores'!AD$17,"")</f>
        <v/>
      </c>
      <c r="Z241" s="152" t="str">
        <f>IF('2. Enter scores'!AE252&lt;&gt;"",'2. Enter scores'!AE252/'2. Enter scores'!AE$17,"")</f>
        <v/>
      </c>
      <c r="AA241" s="108">
        <v>1000</v>
      </c>
    </row>
    <row r="242" spans="1:27" x14ac:dyDescent="0.35">
      <c r="A242" s="151" t="s">
        <v>137</v>
      </c>
      <c r="B242" s="152" t="str">
        <f>IF('2. Enter scores'!G253&lt;&gt;"",'2. Enter scores'!G253/'2. Enter scores'!G$17,"")</f>
        <v/>
      </c>
      <c r="C242" s="152" t="str">
        <f>IF('2. Enter scores'!H253&lt;&gt;"",'2. Enter scores'!H253/'2. Enter scores'!H$17,"")</f>
        <v/>
      </c>
      <c r="D242" s="152" t="str">
        <f>IF('2. Enter scores'!I253&lt;&gt;"",'2. Enter scores'!I253/'2. Enter scores'!I$17,"")</f>
        <v/>
      </c>
      <c r="E242" s="152" t="str">
        <f>IF('2. Enter scores'!J253&lt;&gt;"",'2. Enter scores'!J253/'2. Enter scores'!J$17,"")</f>
        <v/>
      </c>
      <c r="F242" s="152" t="str">
        <f>IF('2. Enter scores'!K253&lt;&gt;"",'2. Enter scores'!K253/'2. Enter scores'!K$17,"")</f>
        <v/>
      </c>
      <c r="G242" s="152" t="str">
        <f>IF('2. Enter scores'!L253&lt;&gt;"",'2. Enter scores'!L253/'2. Enter scores'!L$17,"")</f>
        <v/>
      </c>
      <c r="H242" s="152" t="str">
        <f>IF('2. Enter scores'!M253&lt;&gt;"",'2. Enter scores'!M253/'2. Enter scores'!M$17,"")</f>
        <v/>
      </c>
      <c r="I242" s="152" t="str">
        <f>IF('2. Enter scores'!N253&lt;&gt;"",'2. Enter scores'!N253/'2. Enter scores'!N$17,"")</f>
        <v/>
      </c>
      <c r="J242" s="152" t="str">
        <f>IF('2. Enter scores'!O253&lt;&gt;"",'2. Enter scores'!O253/'2. Enter scores'!O$17,"")</f>
        <v/>
      </c>
      <c r="K242" s="152" t="str">
        <f>IF('2. Enter scores'!P253&lt;&gt;"",'2. Enter scores'!P253/'2. Enter scores'!P$17,"")</f>
        <v/>
      </c>
      <c r="L242" s="152" t="str">
        <f>IF('2. Enter scores'!Q253&lt;&gt;"",'2. Enter scores'!Q253/'2. Enter scores'!Q$17,"")</f>
        <v/>
      </c>
      <c r="M242" s="152" t="str">
        <f>IF('2. Enter scores'!R253&lt;&gt;"",'2. Enter scores'!R253/'2. Enter scores'!R$17,"")</f>
        <v/>
      </c>
      <c r="N242" s="152" t="str">
        <f>IF('2. Enter scores'!S253&lt;&gt;"",'2. Enter scores'!S253/'2. Enter scores'!S$17,"")</f>
        <v/>
      </c>
      <c r="O242" s="152" t="str">
        <f>IF('2. Enter scores'!T253&lt;&gt;"",'2. Enter scores'!T253/'2. Enter scores'!T$17,"")</f>
        <v/>
      </c>
      <c r="P242" s="152" t="str">
        <f>IF('2. Enter scores'!U253&lt;&gt;"",'2. Enter scores'!U253/'2. Enter scores'!U$17,"")</f>
        <v/>
      </c>
      <c r="Q242" s="152" t="str">
        <f>IF('2. Enter scores'!V253&lt;&gt;"",'2. Enter scores'!V253/'2. Enter scores'!V$17,"")</f>
        <v/>
      </c>
      <c r="R242" s="152" t="str">
        <f>IF('2. Enter scores'!W253&lt;&gt;"",'2. Enter scores'!W253/'2. Enter scores'!W$17,"")</f>
        <v/>
      </c>
      <c r="S242" s="152" t="str">
        <f>IF('2. Enter scores'!X253&lt;&gt;"",'2. Enter scores'!X253/'2. Enter scores'!X$17,"")</f>
        <v/>
      </c>
      <c r="T242" s="152" t="str">
        <f>IF('2. Enter scores'!Y253&lt;&gt;"",'2. Enter scores'!Y253/'2. Enter scores'!Y$17,"")</f>
        <v/>
      </c>
      <c r="U242" s="152" t="str">
        <f>IF('2. Enter scores'!Z253&lt;&gt;"",'2. Enter scores'!Z253/'2. Enter scores'!Z$17,"")</f>
        <v/>
      </c>
      <c r="V242" s="152" t="str">
        <f>IF('2. Enter scores'!AA253&lt;&gt;"",'2. Enter scores'!AA253/'2. Enter scores'!AA$17,"")</f>
        <v/>
      </c>
      <c r="W242" s="152" t="str">
        <f>IF('2. Enter scores'!AB253&lt;&gt;"",'2. Enter scores'!AB253/'2. Enter scores'!AB$17,"")</f>
        <v/>
      </c>
      <c r="X242" s="152" t="str">
        <f>IF('2. Enter scores'!AC253&lt;&gt;"",'2. Enter scores'!AC253/'2. Enter scores'!AC$17,"")</f>
        <v/>
      </c>
      <c r="Y242" s="152" t="str">
        <f>IF('2. Enter scores'!AD253&lt;&gt;"",'2. Enter scores'!AD253/'2. Enter scores'!AD$17,"")</f>
        <v/>
      </c>
      <c r="Z242" s="152" t="str">
        <f>IF('2. Enter scores'!AE253&lt;&gt;"",'2. Enter scores'!AE253/'2. Enter scores'!AE$17,"")</f>
        <v/>
      </c>
      <c r="AA242" s="108">
        <v>1000</v>
      </c>
    </row>
    <row r="243" spans="1:27" x14ac:dyDescent="0.35">
      <c r="A243" s="151" t="s">
        <v>137</v>
      </c>
      <c r="B243" s="152" t="str">
        <f>IF('2. Enter scores'!G254&lt;&gt;"",'2. Enter scores'!G254/'2. Enter scores'!G$17,"")</f>
        <v/>
      </c>
      <c r="C243" s="152" t="str">
        <f>IF('2. Enter scores'!H254&lt;&gt;"",'2. Enter scores'!H254/'2. Enter scores'!H$17,"")</f>
        <v/>
      </c>
      <c r="D243" s="152" t="str">
        <f>IF('2. Enter scores'!I254&lt;&gt;"",'2. Enter scores'!I254/'2. Enter scores'!I$17,"")</f>
        <v/>
      </c>
      <c r="E243" s="152" t="str">
        <f>IF('2. Enter scores'!J254&lt;&gt;"",'2. Enter scores'!J254/'2. Enter scores'!J$17,"")</f>
        <v/>
      </c>
      <c r="F243" s="152" t="str">
        <f>IF('2. Enter scores'!K254&lt;&gt;"",'2. Enter scores'!K254/'2. Enter scores'!K$17,"")</f>
        <v/>
      </c>
      <c r="G243" s="152" t="str">
        <f>IF('2. Enter scores'!L254&lt;&gt;"",'2. Enter scores'!L254/'2. Enter scores'!L$17,"")</f>
        <v/>
      </c>
      <c r="H243" s="152" t="str">
        <f>IF('2. Enter scores'!M254&lt;&gt;"",'2. Enter scores'!M254/'2. Enter scores'!M$17,"")</f>
        <v/>
      </c>
      <c r="I243" s="152" t="str">
        <f>IF('2. Enter scores'!N254&lt;&gt;"",'2. Enter scores'!N254/'2. Enter scores'!N$17,"")</f>
        <v/>
      </c>
      <c r="J243" s="152" t="str">
        <f>IF('2. Enter scores'!O254&lt;&gt;"",'2. Enter scores'!O254/'2. Enter scores'!O$17,"")</f>
        <v/>
      </c>
      <c r="K243" s="152" t="str">
        <f>IF('2. Enter scores'!P254&lt;&gt;"",'2. Enter scores'!P254/'2. Enter scores'!P$17,"")</f>
        <v/>
      </c>
      <c r="L243" s="152" t="str">
        <f>IF('2. Enter scores'!Q254&lt;&gt;"",'2. Enter scores'!Q254/'2. Enter scores'!Q$17,"")</f>
        <v/>
      </c>
      <c r="M243" s="152" t="str">
        <f>IF('2. Enter scores'!R254&lt;&gt;"",'2. Enter scores'!R254/'2. Enter scores'!R$17,"")</f>
        <v/>
      </c>
      <c r="N243" s="152" t="str">
        <f>IF('2. Enter scores'!S254&lt;&gt;"",'2. Enter scores'!S254/'2. Enter scores'!S$17,"")</f>
        <v/>
      </c>
      <c r="O243" s="152" t="str">
        <f>IF('2. Enter scores'!T254&lt;&gt;"",'2. Enter scores'!T254/'2. Enter scores'!T$17,"")</f>
        <v/>
      </c>
      <c r="P243" s="152" t="str">
        <f>IF('2. Enter scores'!U254&lt;&gt;"",'2. Enter scores'!U254/'2. Enter scores'!U$17,"")</f>
        <v/>
      </c>
      <c r="Q243" s="152" t="str">
        <f>IF('2. Enter scores'!V254&lt;&gt;"",'2. Enter scores'!V254/'2. Enter scores'!V$17,"")</f>
        <v/>
      </c>
      <c r="R243" s="152" t="str">
        <f>IF('2. Enter scores'!W254&lt;&gt;"",'2. Enter scores'!W254/'2. Enter scores'!W$17,"")</f>
        <v/>
      </c>
      <c r="S243" s="152" t="str">
        <f>IF('2. Enter scores'!X254&lt;&gt;"",'2. Enter scores'!X254/'2. Enter scores'!X$17,"")</f>
        <v/>
      </c>
      <c r="T243" s="152" t="str">
        <f>IF('2. Enter scores'!Y254&lt;&gt;"",'2. Enter scores'!Y254/'2. Enter scores'!Y$17,"")</f>
        <v/>
      </c>
      <c r="U243" s="152" t="str">
        <f>IF('2. Enter scores'!Z254&lt;&gt;"",'2. Enter scores'!Z254/'2. Enter scores'!Z$17,"")</f>
        <v/>
      </c>
      <c r="V243" s="152" t="str">
        <f>IF('2. Enter scores'!AA254&lt;&gt;"",'2. Enter scores'!AA254/'2. Enter scores'!AA$17,"")</f>
        <v/>
      </c>
      <c r="W243" s="152" t="str">
        <f>IF('2. Enter scores'!AB254&lt;&gt;"",'2. Enter scores'!AB254/'2. Enter scores'!AB$17,"")</f>
        <v/>
      </c>
      <c r="X243" s="152" t="str">
        <f>IF('2. Enter scores'!AC254&lt;&gt;"",'2. Enter scores'!AC254/'2. Enter scores'!AC$17,"")</f>
        <v/>
      </c>
      <c r="Y243" s="152" t="str">
        <f>IF('2. Enter scores'!AD254&lt;&gt;"",'2. Enter scores'!AD254/'2. Enter scores'!AD$17,"")</f>
        <v/>
      </c>
      <c r="Z243" s="152" t="str">
        <f>IF('2. Enter scores'!AE254&lt;&gt;"",'2. Enter scores'!AE254/'2. Enter scores'!AE$17,"")</f>
        <v/>
      </c>
      <c r="AA243" s="108">
        <v>1000</v>
      </c>
    </row>
    <row r="244" spans="1:27" x14ac:dyDescent="0.35">
      <c r="A244" s="151" t="s">
        <v>137</v>
      </c>
      <c r="B244" s="152" t="str">
        <f>IF('2. Enter scores'!G255&lt;&gt;"",'2. Enter scores'!G255/'2. Enter scores'!G$17,"")</f>
        <v/>
      </c>
      <c r="C244" s="152" t="str">
        <f>IF('2. Enter scores'!H255&lt;&gt;"",'2. Enter scores'!H255/'2. Enter scores'!H$17,"")</f>
        <v/>
      </c>
      <c r="D244" s="152" t="str">
        <f>IF('2. Enter scores'!I255&lt;&gt;"",'2. Enter scores'!I255/'2. Enter scores'!I$17,"")</f>
        <v/>
      </c>
      <c r="E244" s="152" t="str">
        <f>IF('2. Enter scores'!J255&lt;&gt;"",'2. Enter scores'!J255/'2. Enter scores'!J$17,"")</f>
        <v/>
      </c>
      <c r="F244" s="152" t="str">
        <f>IF('2. Enter scores'!K255&lt;&gt;"",'2. Enter scores'!K255/'2. Enter scores'!K$17,"")</f>
        <v/>
      </c>
      <c r="G244" s="152" t="str">
        <f>IF('2. Enter scores'!L255&lt;&gt;"",'2. Enter scores'!L255/'2. Enter scores'!L$17,"")</f>
        <v/>
      </c>
      <c r="H244" s="152" t="str">
        <f>IF('2. Enter scores'!M255&lt;&gt;"",'2. Enter scores'!M255/'2. Enter scores'!M$17,"")</f>
        <v/>
      </c>
      <c r="I244" s="152" t="str">
        <f>IF('2. Enter scores'!N255&lt;&gt;"",'2. Enter scores'!N255/'2. Enter scores'!N$17,"")</f>
        <v/>
      </c>
      <c r="J244" s="152" t="str">
        <f>IF('2. Enter scores'!O255&lt;&gt;"",'2. Enter scores'!O255/'2. Enter scores'!O$17,"")</f>
        <v/>
      </c>
      <c r="K244" s="152" t="str">
        <f>IF('2. Enter scores'!P255&lt;&gt;"",'2. Enter scores'!P255/'2. Enter scores'!P$17,"")</f>
        <v/>
      </c>
      <c r="L244" s="152" t="str">
        <f>IF('2. Enter scores'!Q255&lt;&gt;"",'2. Enter scores'!Q255/'2. Enter scores'!Q$17,"")</f>
        <v/>
      </c>
      <c r="M244" s="152" t="str">
        <f>IF('2. Enter scores'!R255&lt;&gt;"",'2. Enter scores'!R255/'2. Enter scores'!R$17,"")</f>
        <v/>
      </c>
      <c r="N244" s="152" t="str">
        <f>IF('2. Enter scores'!S255&lt;&gt;"",'2. Enter scores'!S255/'2. Enter scores'!S$17,"")</f>
        <v/>
      </c>
      <c r="O244" s="152" t="str">
        <f>IF('2. Enter scores'!T255&lt;&gt;"",'2. Enter scores'!T255/'2. Enter scores'!T$17,"")</f>
        <v/>
      </c>
      <c r="P244" s="152" t="str">
        <f>IF('2. Enter scores'!U255&lt;&gt;"",'2. Enter scores'!U255/'2. Enter scores'!U$17,"")</f>
        <v/>
      </c>
      <c r="Q244" s="152" t="str">
        <f>IF('2. Enter scores'!V255&lt;&gt;"",'2. Enter scores'!V255/'2. Enter scores'!V$17,"")</f>
        <v/>
      </c>
      <c r="R244" s="152" t="str">
        <f>IF('2. Enter scores'!W255&lt;&gt;"",'2. Enter scores'!W255/'2. Enter scores'!W$17,"")</f>
        <v/>
      </c>
      <c r="S244" s="152" t="str">
        <f>IF('2. Enter scores'!X255&lt;&gt;"",'2. Enter scores'!X255/'2. Enter scores'!X$17,"")</f>
        <v/>
      </c>
      <c r="T244" s="152" t="str">
        <f>IF('2. Enter scores'!Y255&lt;&gt;"",'2. Enter scores'!Y255/'2. Enter scores'!Y$17,"")</f>
        <v/>
      </c>
      <c r="U244" s="152" t="str">
        <f>IF('2. Enter scores'!Z255&lt;&gt;"",'2. Enter scores'!Z255/'2. Enter scores'!Z$17,"")</f>
        <v/>
      </c>
      <c r="V244" s="152" t="str">
        <f>IF('2. Enter scores'!AA255&lt;&gt;"",'2. Enter scores'!AA255/'2. Enter scores'!AA$17,"")</f>
        <v/>
      </c>
      <c r="W244" s="152" t="str">
        <f>IF('2. Enter scores'!AB255&lt;&gt;"",'2. Enter scores'!AB255/'2. Enter scores'!AB$17,"")</f>
        <v/>
      </c>
      <c r="X244" s="152" t="str">
        <f>IF('2. Enter scores'!AC255&lt;&gt;"",'2. Enter scores'!AC255/'2. Enter scores'!AC$17,"")</f>
        <v/>
      </c>
      <c r="Y244" s="152" t="str">
        <f>IF('2. Enter scores'!AD255&lt;&gt;"",'2. Enter scores'!AD255/'2. Enter scores'!AD$17,"")</f>
        <v/>
      </c>
      <c r="Z244" s="152" t="str">
        <f>IF('2. Enter scores'!AE255&lt;&gt;"",'2. Enter scores'!AE255/'2. Enter scores'!AE$17,"")</f>
        <v/>
      </c>
      <c r="AA244" s="108">
        <v>1000</v>
      </c>
    </row>
    <row r="245" spans="1:27" x14ac:dyDescent="0.35">
      <c r="A245" s="151" t="s">
        <v>137</v>
      </c>
      <c r="B245" s="152" t="str">
        <f>IF('2. Enter scores'!G256&lt;&gt;"",'2. Enter scores'!G256/'2. Enter scores'!G$17,"")</f>
        <v/>
      </c>
      <c r="C245" s="152" t="str">
        <f>IF('2. Enter scores'!H256&lt;&gt;"",'2. Enter scores'!H256/'2. Enter scores'!H$17,"")</f>
        <v/>
      </c>
      <c r="D245" s="152" t="str">
        <f>IF('2. Enter scores'!I256&lt;&gt;"",'2. Enter scores'!I256/'2. Enter scores'!I$17,"")</f>
        <v/>
      </c>
      <c r="E245" s="152" t="str">
        <f>IF('2. Enter scores'!J256&lt;&gt;"",'2. Enter scores'!J256/'2. Enter scores'!J$17,"")</f>
        <v/>
      </c>
      <c r="F245" s="152" t="str">
        <f>IF('2. Enter scores'!K256&lt;&gt;"",'2. Enter scores'!K256/'2. Enter scores'!K$17,"")</f>
        <v/>
      </c>
      <c r="G245" s="152" t="str">
        <f>IF('2. Enter scores'!L256&lt;&gt;"",'2. Enter scores'!L256/'2. Enter scores'!L$17,"")</f>
        <v/>
      </c>
      <c r="H245" s="152" t="str">
        <f>IF('2. Enter scores'!M256&lt;&gt;"",'2. Enter scores'!M256/'2. Enter scores'!M$17,"")</f>
        <v/>
      </c>
      <c r="I245" s="152" t="str">
        <f>IF('2. Enter scores'!N256&lt;&gt;"",'2. Enter scores'!N256/'2. Enter scores'!N$17,"")</f>
        <v/>
      </c>
      <c r="J245" s="152" t="str">
        <f>IF('2. Enter scores'!O256&lt;&gt;"",'2. Enter scores'!O256/'2. Enter scores'!O$17,"")</f>
        <v/>
      </c>
      <c r="K245" s="152" t="str">
        <f>IF('2. Enter scores'!P256&lt;&gt;"",'2. Enter scores'!P256/'2. Enter scores'!P$17,"")</f>
        <v/>
      </c>
      <c r="L245" s="152" t="str">
        <f>IF('2. Enter scores'!Q256&lt;&gt;"",'2. Enter scores'!Q256/'2. Enter scores'!Q$17,"")</f>
        <v/>
      </c>
      <c r="M245" s="152" t="str">
        <f>IF('2. Enter scores'!R256&lt;&gt;"",'2. Enter scores'!R256/'2. Enter scores'!R$17,"")</f>
        <v/>
      </c>
      <c r="N245" s="152" t="str">
        <f>IF('2. Enter scores'!S256&lt;&gt;"",'2. Enter scores'!S256/'2. Enter scores'!S$17,"")</f>
        <v/>
      </c>
      <c r="O245" s="152" t="str">
        <f>IF('2. Enter scores'!T256&lt;&gt;"",'2. Enter scores'!T256/'2. Enter scores'!T$17,"")</f>
        <v/>
      </c>
      <c r="P245" s="152" t="str">
        <f>IF('2. Enter scores'!U256&lt;&gt;"",'2. Enter scores'!U256/'2. Enter scores'!U$17,"")</f>
        <v/>
      </c>
      <c r="Q245" s="152" t="str">
        <f>IF('2. Enter scores'!V256&lt;&gt;"",'2. Enter scores'!V256/'2. Enter scores'!V$17,"")</f>
        <v/>
      </c>
      <c r="R245" s="152" t="str">
        <f>IF('2. Enter scores'!W256&lt;&gt;"",'2. Enter scores'!W256/'2. Enter scores'!W$17,"")</f>
        <v/>
      </c>
      <c r="S245" s="152" t="str">
        <f>IF('2. Enter scores'!X256&lt;&gt;"",'2. Enter scores'!X256/'2. Enter scores'!X$17,"")</f>
        <v/>
      </c>
      <c r="T245" s="152" t="str">
        <f>IF('2. Enter scores'!Y256&lt;&gt;"",'2. Enter scores'!Y256/'2. Enter scores'!Y$17,"")</f>
        <v/>
      </c>
      <c r="U245" s="152" t="str">
        <f>IF('2. Enter scores'!Z256&lt;&gt;"",'2. Enter scores'!Z256/'2. Enter scores'!Z$17,"")</f>
        <v/>
      </c>
      <c r="V245" s="152" t="str">
        <f>IF('2. Enter scores'!AA256&lt;&gt;"",'2. Enter scores'!AA256/'2. Enter scores'!AA$17,"")</f>
        <v/>
      </c>
      <c r="W245" s="152" t="str">
        <f>IF('2. Enter scores'!AB256&lt;&gt;"",'2. Enter scores'!AB256/'2. Enter scores'!AB$17,"")</f>
        <v/>
      </c>
      <c r="X245" s="152" t="str">
        <f>IF('2. Enter scores'!AC256&lt;&gt;"",'2. Enter scores'!AC256/'2. Enter scores'!AC$17,"")</f>
        <v/>
      </c>
      <c r="Y245" s="152" t="str">
        <f>IF('2. Enter scores'!AD256&lt;&gt;"",'2. Enter scores'!AD256/'2. Enter scores'!AD$17,"")</f>
        <v/>
      </c>
      <c r="Z245" s="152" t="str">
        <f>IF('2. Enter scores'!AE256&lt;&gt;"",'2. Enter scores'!AE256/'2. Enter scores'!AE$17,"")</f>
        <v/>
      </c>
      <c r="AA245" s="108">
        <v>1000</v>
      </c>
    </row>
    <row r="246" spans="1:27" x14ac:dyDescent="0.35">
      <c r="A246" s="151" t="s">
        <v>137</v>
      </c>
      <c r="B246" s="152" t="str">
        <f>IF('2. Enter scores'!G257&lt;&gt;"",'2. Enter scores'!G257/'2. Enter scores'!G$17,"")</f>
        <v/>
      </c>
      <c r="C246" s="152" t="str">
        <f>IF('2. Enter scores'!H257&lt;&gt;"",'2. Enter scores'!H257/'2. Enter scores'!H$17,"")</f>
        <v/>
      </c>
      <c r="D246" s="152" t="str">
        <f>IF('2. Enter scores'!I257&lt;&gt;"",'2. Enter scores'!I257/'2. Enter scores'!I$17,"")</f>
        <v/>
      </c>
      <c r="E246" s="152" t="str">
        <f>IF('2. Enter scores'!J257&lt;&gt;"",'2. Enter scores'!J257/'2. Enter scores'!J$17,"")</f>
        <v/>
      </c>
      <c r="F246" s="152" t="str">
        <f>IF('2. Enter scores'!K257&lt;&gt;"",'2. Enter scores'!K257/'2. Enter scores'!K$17,"")</f>
        <v/>
      </c>
      <c r="G246" s="152" t="str">
        <f>IF('2. Enter scores'!L257&lt;&gt;"",'2. Enter scores'!L257/'2. Enter scores'!L$17,"")</f>
        <v/>
      </c>
      <c r="H246" s="152" t="str">
        <f>IF('2. Enter scores'!M257&lt;&gt;"",'2. Enter scores'!M257/'2. Enter scores'!M$17,"")</f>
        <v/>
      </c>
      <c r="I246" s="152" t="str">
        <f>IF('2. Enter scores'!N257&lt;&gt;"",'2. Enter scores'!N257/'2. Enter scores'!N$17,"")</f>
        <v/>
      </c>
      <c r="J246" s="152" t="str">
        <f>IF('2. Enter scores'!O257&lt;&gt;"",'2. Enter scores'!O257/'2. Enter scores'!O$17,"")</f>
        <v/>
      </c>
      <c r="K246" s="152" t="str">
        <f>IF('2. Enter scores'!P257&lt;&gt;"",'2. Enter scores'!P257/'2. Enter scores'!P$17,"")</f>
        <v/>
      </c>
      <c r="L246" s="152" t="str">
        <f>IF('2. Enter scores'!Q257&lt;&gt;"",'2. Enter scores'!Q257/'2. Enter scores'!Q$17,"")</f>
        <v/>
      </c>
      <c r="M246" s="152" t="str">
        <f>IF('2. Enter scores'!R257&lt;&gt;"",'2. Enter scores'!R257/'2. Enter scores'!R$17,"")</f>
        <v/>
      </c>
      <c r="N246" s="152" t="str">
        <f>IF('2. Enter scores'!S257&lt;&gt;"",'2. Enter scores'!S257/'2. Enter scores'!S$17,"")</f>
        <v/>
      </c>
      <c r="O246" s="152" t="str">
        <f>IF('2. Enter scores'!T257&lt;&gt;"",'2. Enter scores'!T257/'2. Enter scores'!T$17,"")</f>
        <v/>
      </c>
      <c r="P246" s="152" t="str">
        <f>IF('2. Enter scores'!U257&lt;&gt;"",'2. Enter scores'!U257/'2. Enter scores'!U$17,"")</f>
        <v/>
      </c>
      <c r="Q246" s="152" t="str">
        <f>IF('2. Enter scores'!V257&lt;&gt;"",'2. Enter scores'!V257/'2. Enter scores'!V$17,"")</f>
        <v/>
      </c>
      <c r="R246" s="152" t="str">
        <f>IF('2. Enter scores'!W257&lt;&gt;"",'2. Enter scores'!W257/'2. Enter scores'!W$17,"")</f>
        <v/>
      </c>
      <c r="S246" s="152" t="str">
        <f>IF('2. Enter scores'!X257&lt;&gt;"",'2. Enter scores'!X257/'2. Enter scores'!X$17,"")</f>
        <v/>
      </c>
      <c r="T246" s="152" t="str">
        <f>IF('2. Enter scores'!Y257&lt;&gt;"",'2. Enter scores'!Y257/'2. Enter scores'!Y$17,"")</f>
        <v/>
      </c>
      <c r="U246" s="152" t="str">
        <f>IF('2. Enter scores'!Z257&lt;&gt;"",'2. Enter scores'!Z257/'2. Enter scores'!Z$17,"")</f>
        <v/>
      </c>
      <c r="V246" s="152" t="str">
        <f>IF('2. Enter scores'!AA257&lt;&gt;"",'2. Enter scores'!AA257/'2. Enter scores'!AA$17,"")</f>
        <v/>
      </c>
      <c r="W246" s="152" t="str">
        <f>IF('2. Enter scores'!AB257&lt;&gt;"",'2. Enter scores'!AB257/'2. Enter scores'!AB$17,"")</f>
        <v/>
      </c>
      <c r="X246" s="152" t="str">
        <f>IF('2. Enter scores'!AC257&lt;&gt;"",'2. Enter scores'!AC257/'2. Enter scores'!AC$17,"")</f>
        <v/>
      </c>
      <c r="Y246" s="152" t="str">
        <f>IF('2. Enter scores'!AD257&lt;&gt;"",'2. Enter scores'!AD257/'2. Enter scores'!AD$17,"")</f>
        <v/>
      </c>
      <c r="Z246" s="152" t="str">
        <f>IF('2. Enter scores'!AE257&lt;&gt;"",'2. Enter scores'!AE257/'2. Enter scores'!AE$17,"")</f>
        <v/>
      </c>
      <c r="AA246" s="108">
        <v>1000</v>
      </c>
    </row>
    <row r="247" spans="1:27" x14ac:dyDescent="0.35">
      <c r="A247" s="151" t="s">
        <v>137</v>
      </c>
      <c r="B247" s="152" t="str">
        <f>IF('2. Enter scores'!G258&lt;&gt;"",'2. Enter scores'!G258/'2. Enter scores'!G$17,"")</f>
        <v/>
      </c>
      <c r="C247" s="152" t="str">
        <f>IF('2. Enter scores'!H258&lt;&gt;"",'2. Enter scores'!H258/'2. Enter scores'!H$17,"")</f>
        <v/>
      </c>
      <c r="D247" s="152" t="str">
        <f>IF('2. Enter scores'!I258&lt;&gt;"",'2. Enter scores'!I258/'2. Enter scores'!I$17,"")</f>
        <v/>
      </c>
      <c r="E247" s="152" t="str">
        <f>IF('2. Enter scores'!J258&lt;&gt;"",'2. Enter scores'!J258/'2. Enter scores'!J$17,"")</f>
        <v/>
      </c>
      <c r="F247" s="152" t="str">
        <f>IF('2. Enter scores'!K258&lt;&gt;"",'2. Enter scores'!K258/'2. Enter scores'!K$17,"")</f>
        <v/>
      </c>
      <c r="G247" s="152" t="str">
        <f>IF('2. Enter scores'!L258&lt;&gt;"",'2. Enter scores'!L258/'2. Enter scores'!L$17,"")</f>
        <v/>
      </c>
      <c r="H247" s="152" t="str">
        <f>IF('2. Enter scores'!M258&lt;&gt;"",'2. Enter scores'!M258/'2. Enter scores'!M$17,"")</f>
        <v/>
      </c>
      <c r="I247" s="152" t="str">
        <f>IF('2. Enter scores'!N258&lt;&gt;"",'2. Enter scores'!N258/'2. Enter scores'!N$17,"")</f>
        <v/>
      </c>
      <c r="J247" s="152" t="str">
        <f>IF('2. Enter scores'!O258&lt;&gt;"",'2. Enter scores'!O258/'2. Enter scores'!O$17,"")</f>
        <v/>
      </c>
      <c r="K247" s="152" t="str">
        <f>IF('2. Enter scores'!P258&lt;&gt;"",'2. Enter scores'!P258/'2. Enter scores'!P$17,"")</f>
        <v/>
      </c>
      <c r="L247" s="152" t="str">
        <f>IF('2. Enter scores'!Q258&lt;&gt;"",'2. Enter scores'!Q258/'2. Enter scores'!Q$17,"")</f>
        <v/>
      </c>
      <c r="M247" s="152" t="str">
        <f>IF('2. Enter scores'!R258&lt;&gt;"",'2. Enter scores'!R258/'2. Enter scores'!R$17,"")</f>
        <v/>
      </c>
      <c r="N247" s="152" t="str">
        <f>IF('2. Enter scores'!S258&lt;&gt;"",'2. Enter scores'!S258/'2. Enter scores'!S$17,"")</f>
        <v/>
      </c>
      <c r="O247" s="152" t="str">
        <f>IF('2. Enter scores'!T258&lt;&gt;"",'2. Enter scores'!T258/'2. Enter scores'!T$17,"")</f>
        <v/>
      </c>
      <c r="P247" s="152" t="str">
        <f>IF('2. Enter scores'!U258&lt;&gt;"",'2. Enter scores'!U258/'2. Enter scores'!U$17,"")</f>
        <v/>
      </c>
      <c r="Q247" s="152" t="str">
        <f>IF('2. Enter scores'!V258&lt;&gt;"",'2. Enter scores'!V258/'2. Enter scores'!V$17,"")</f>
        <v/>
      </c>
      <c r="R247" s="152" t="str">
        <f>IF('2. Enter scores'!W258&lt;&gt;"",'2. Enter scores'!W258/'2. Enter scores'!W$17,"")</f>
        <v/>
      </c>
      <c r="S247" s="152" t="str">
        <f>IF('2. Enter scores'!X258&lt;&gt;"",'2. Enter scores'!X258/'2. Enter scores'!X$17,"")</f>
        <v/>
      </c>
      <c r="T247" s="152" t="str">
        <f>IF('2. Enter scores'!Y258&lt;&gt;"",'2. Enter scores'!Y258/'2. Enter scores'!Y$17,"")</f>
        <v/>
      </c>
      <c r="U247" s="152" t="str">
        <f>IF('2. Enter scores'!Z258&lt;&gt;"",'2. Enter scores'!Z258/'2. Enter scores'!Z$17,"")</f>
        <v/>
      </c>
      <c r="V247" s="152" t="str">
        <f>IF('2. Enter scores'!AA258&lt;&gt;"",'2. Enter scores'!AA258/'2. Enter scores'!AA$17,"")</f>
        <v/>
      </c>
      <c r="W247" s="152" t="str">
        <f>IF('2. Enter scores'!AB258&lt;&gt;"",'2. Enter scores'!AB258/'2. Enter scores'!AB$17,"")</f>
        <v/>
      </c>
      <c r="X247" s="152" t="str">
        <f>IF('2. Enter scores'!AC258&lt;&gt;"",'2. Enter scores'!AC258/'2. Enter scores'!AC$17,"")</f>
        <v/>
      </c>
      <c r="Y247" s="152" t="str">
        <f>IF('2. Enter scores'!AD258&lt;&gt;"",'2. Enter scores'!AD258/'2. Enter scores'!AD$17,"")</f>
        <v/>
      </c>
      <c r="Z247" s="152" t="str">
        <f>IF('2. Enter scores'!AE258&lt;&gt;"",'2. Enter scores'!AE258/'2. Enter scores'!AE$17,"")</f>
        <v/>
      </c>
      <c r="AA247" s="108">
        <v>1000</v>
      </c>
    </row>
    <row r="248" spans="1:27" x14ac:dyDescent="0.35">
      <c r="A248" s="151" t="s">
        <v>137</v>
      </c>
      <c r="B248" s="152" t="str">
        <f>IF('2. Enter scores'!G259&lt;&gt;"",'2. Enter scores'!G259/'2. Enter scores'!G$17,"")</f>
        <v/>
      </c>
      <c r="C248" s="152" t="str">
        <f>IF('2. Enter scores'!H259&lt;&gt;"",'2. Enter scores'!H259/'2. Enter scores'!H$17,"")</f>
        <v/>
      </c>
      <c r="D248" s="152" t="str">
        <f>IF('2. Enter scores'!I259&lt;&gt;"",'2. Enter scores'!I259/'2. Enter scores'!I$17,"")</f>
        <v/>
      </c>
      <c r="E248" s="152" t="str">
        <f>IF('2. Enter scores'!J259&lt;&gt;"",'2. Enter scores'!J259/'2. Enter scores'!J$17,"")</f>
        <v/>
      </c>
      <c r="F248" s="152" t="str">
        <f>IF('2. Enter scores'!K259&lt;&gt;"",'2. Enter scores'!K259/'2. Enter scores'!K$17,"")</f>
        <v/>
      </c>
      <c r="G248" s="152" t="str">
        <f>IF('2. Enter scores'!L259&lt;&gt;"",'2. Enter scores'!L259/'2. Enter scores'!L$17,"")</f>
        <v/>
      </c>
      <c r="H248" s="152" t="str">
        <f>IF('2. Enter scores'!M259&lt;&gt;"",'2. Enter scores'!M259/'2. Enter scores'!M$17,"")</f>
        <v/>
      </c>
      <c r="I248" s="152" t="str">
        <f>IF('2. Enter scores'!N259&lt;&gt;"",'2. Enter scores'!N259/'2. Enter scores'!N$17,"")</f>
        <v/>
      </c>
      <c r="J248" s="152" t="str">
        <f>IF('2. Enter scores'!O259&lt;&gt;"",'2. Enter scores'!O259/'2. Enter scores'!O$17,"")</f>
        <v/>
      </c>
      <c r="K248" s="152" t="str">
        <f>IF('2. Enter scores'!P259&lt;&gt;"",'2. Enter scores'!P259/'2. Enter scores'!P$17,"")</f>
        <v/>
      </c>
      <c r="L248" s="152" t="str">
        <f>IF('2. Enter scores'!Q259&lt;&gt;"",'2. Enter scores'!Q259/'2. Enter scores'!Q$17,"")</f>
        <v/>
      </c>
      <c r="M248" s="152" t="str">
        <f>IF('2. Enter scores'!R259&lt;&gt;"",'2. Enter scores'!R259/'2. Enter scores'!R$17,"")</f>
        <v/>
      </c>
      <c r="N248" s="152" t="str">
        <f>IF('2. Enter scores'!S259&lt;&gt;"",'2. Enter scores'!S259/'2. Enter scores'!S$17,"")</f>
        <v/>
      </c>
      <c r="O248" s="152" t="str">
        <f>IF('2. Enter scores'!T259&lt;&gt;"",'2. Enter scores'!T259/'2. Enter scores'!T$17,"")</f>
        <v/>
      </c>
      <c r="P248" s="152" t="str">
        <f>IF('2. Enter scores'!U259&lt;&gt;"",'2. Enter scores'!U259/'2. Enter scores'!U$17,"")</f>
        <v/>
      </c>
      <c r="Q248" s="152" t="str">
        <f>IF('2. Enter scores'!V259&lt;&gt;"",'2. Enter scores'!V259/'2. Enter scores'!V$17,"")</f>
        <v/>
      </c>
      <c r="R248" s="152" t="str">
        <f>IF('2. Enter scores'!W259&lt;&gt;"",'2. Enter scores'!W259/'2. Enter scores'!W$17,"")</f>
        <v/>
      </c>
      <c r="S248" s="152" t="str">
        <f>IF('2. Enter scores'!X259&lt;&gt;"",'2. Enter scores'!X259/'2. Enter scores'!X$17,"")</f>
        <v/>
      </c>
      <c r="T248" s="152" t="str">
        <f>IF('2. Enter scores'!Y259&lt;&gt;"",'2. Enter scores'!Y259/'2. Enter scores'!Y$17,"")</f>
        <v/>
      </c>
      <c r="U248" s="152" t="str">
        <f>IF('2. Enter scores'!Z259&lt;&gt;"",'2. Enter scores'!Z259/'2. Enter scores'!Z$17,"")</f>
        <v/>
      </c>
      <c r="V248" s="152" t="str">
        <f>IF('2. Enter scores'!AA259&lt;&gt;"",'2. Enter scores'!AA259/'2. Enter scores'!AA$17,"")</f>
        <v/>
      </c>
      <c r="W248" s="152" t="str">
        <f>IF('2. Enter scores'!AB259&lt;&gt;"",'2. Enter scores'!AB259/'2. Enter scores'!AB$17,"")</f>
        <v/>
      </c>
      <c r="X248" s="152" t="str">
        <f>IF('2. Enter scores'!AC259&lt;&gt;"",'2. Enter scores'!AC259/'2. Enter scores'!AC$17,"")</f>
        <v/>
      </c>
      <c r="Y248" s="152" t="str">
        <f>IF('2. Enter scores'!AD259&lt;&gt;"",'2. Enter scores'!AD259/'2. Enter scores'!AD$17,"")</f>
        <v/>
      </c>
      <c r="Z248" s="152" t="str">
        <f>IF('2. Enter scores'!AE259&lt;&gt;"",'2. Enter scores'!AE259/'2. Enter scores'!AE$17,"")</f>
        <v/>
      </c>
      <c r="AA248" s="108">
        <v>1000</v>
      </c>
    </row>
    <row r="249" spans="1:27" x14ac:dyDescent="0.35">
      <c r="A249" s="151" t="s">
        <v>137</v>
      </c>
      <c r="B249" s="152" t="str">
        <f>IF('2. Enter scores'!G260&lt;&gt;"",'2. Enter scores'!G260/'2. Enter scores'!G$17,"")</f>
        <v/>
      </c>
      <c r="C249" s="152" t="str">
        <f>IF('2. Enter scores'!H260&lt;&gt;"",'2. Enter scores'!H260/'2. Enter scores'!H$17,"")</f>
        <v/>
      </c>
      <c r="D249" s="152" t="str">
        <f>IF('2. Enter scores'!I260&lt;&gt;"",'2. Enter scores'!I260/'2. Enter scores'!I$17,"")</f>
        <v/>
      </c>
      <c r="E249" s="152" t="str">
        <f>IF('2. Enter scores'!J260&lt;&gt;"",'2. Enter scores'!J260/'2. Enter scores'!J$17,"")</f>
        <v/>
      </c>
      <c r="F249" s="152" t="str">
        <f>IF('2. Enter scores'!K260&lt;&gt;"",'2. Enter scores'!K260/'2. Enter scores'!K$17,"")</f>
        <v/>
      </c>
      <c r="G249" s="152" t="str">
        <f>IF('2. Enter scores'!L260&lt;&gt;"",'2. Enter scores'!L260/'2. Enter scores'!L$17,"")</f>
        <v/>
      </c>
      <c r="H249" s="152" t="str">
        <f>IF('2. Enter scores'!M260&lt;&gt;"",'2. Enter scores'!M260/'2. Enter scores'!M$17,"")</f>
        <v/>
      </c>
      <c r="I249" s="152" t="str">
        <f>IF('2. Enter scores'!N260&lt;&gt;"",'2. Enter scores'!N260/'2. Enter scores'!N$17,"")</f>
        <v/>
      </c>
      <c r="J249" s="152" t="str">
        <f>IF('2. Enter scores'!O260&lt;&gt;"",'2. Enter scores'!O260/'2. Enter scores'!O$17,"")</f>
        <v/>
      </c>
      <c r="K249" s="152" t="str">
        <f>IF('2. Enter scores'!P260&lt;&gt;"",'2. Enter scores'!P260/'2. Enter scores'!P$17,"")</f>
        <v/>
      </c>
      <c r="L249" s="152" t="str">
        <f>IF('2. Enter scores'!Q260&lt;&gt;"",'2. Enter scores'!Q260/'2. Enter scores'!Q$17,"")</f>
        <v/>
      </c>
      <c r="M249" s="152" t="str">
        <f>IF('2. Enter scores'!R260&lt;&gt;"",'2. Enter scores'!R260/'2. Enter scores'!R$17,"")</f>
        <v/>
      </c>
      <c r="N249" s="152" t="str">
        <f>IF('2. Enter scores'!S260&lt;&gt;"",'2. Enter scores'!S260/'2. Enter scores'!S$17,"")</f>
        <v/>
      </c>
      <c r="O249" s="152" t="str">
        <f>IF('2. Enter scores'!T260&lt;&gt;"",'2. Enter scores'!T260/'2. Enter scores'!T$17,"")</f>
        <v/>
      </c>
      <c r="P249" s="152" t="str">
        <f>IF('2. Enter scores'!U260&lt;&gt;"",'2. Enter scores'!U260/'2. Enter scores'!U$17,"")</f>
        <v/>
      </c>
      <c r="Q249" s="152" t="str">
        <f>IF('2. Enter scores'!V260&lt;&gt;"",'2. Enter scores'!V260/'2. Enter scores'!V$17,"")</f>
        <v/>
      </c>
      <c r="R249" s="152" t="str">
        <f>IF('2. Enter scores'!W260&lt;&gt;"",'2. Enter scores'!W260/'2. Enter scores'!W$17,"")</f>
        <v/>
      </c>
      <c r="S249" s="152" t="str">
        <f>IF('2. Enter scores'!X260&lt;&gt;"",'2. Enter scores'!X260/'2. Enter scores'!X$17,"")</f>
        <v/>
      </c>
      <c r="T249" s="152" t="str">
        <f>IF('2. Enter scores'!Y260&lt;&gt;"",'2. Enter scores'!Y260/'2. Enter scores'!Y$17,"")</f>
        <v/>
      </c>
      <c r="U249" s="152" t="str">
        <f>IF('2. Enter scores'!Z260&lt;&gt;"",'2. Enter scores'!Z260/'2. Enter scores'!Z$17,"")</f>
        <v/>
      </c>
      <c r="V249" s="152" t="str">
        <f>IF('2. Enter scores'!AA260&lt;&gt;"",'2. Enter scores'!AA260/'2. Enter scores'!AA$17,"")</f>
        <v/>
      </c>
      <c r="W249" s="152" t="str">
        <f>IF('2. Enter scores'!AB260&lt;&gt;"",'2. Enter scores'!AB260/'2. Enter scores'!AB$17,"")</f>
        <v/>
      </c>
      <c r="X249" s="152" t="str">
        <f>IF('2. Enter scores'!AC260&lt;&gt;"",'2. Enter scores'!AC260/'2. Enter scores'!AC$17,"")</f>
        <v/>
      </c>
      <c r="Y249" s="152" t="str">
        <f>IF('2. Enter scores'!AD260&lt;&gt;"",'2. Enter scores'!AD260/'2. Enter scores'!AD$17,"")</f>
        <v/>
      </c>
      <c r="Z249" s="152" t="str">
        <f>IF('2. Enter scores'!AE260&lt;&gt;"",'2. Enter scores'!AE260/'2. Enter scores'!AE$17,"")</f>
        <v/>
      </c>
      <c r="AA249" s="108">
        <v>1000</v>
      </c>
    </row>
    <row r="250" spans="1:27" x14ac:dyDescent="0.35">
      <c r="A250" s="151" t="s">
        <v>137</v>
      </c>
      <c r="B250" s="152" t="str">
        <f>IF('2. Enter scores'!G261&lt;&gt;"",'2. Enter scores'!G261/'2. Enter scores'!G$17,"")</f>
        <v/>
      </c>
      <c r="C250" s="152" t="str">
        <f>IF('2. Enter scores'!H261&lt;&gt;"",'2. Enter scores'!H261/'2. Enter scores'!H$17,"")</f>
        <v/>
      </c>
      <c r="D250" s="152" t="str">
        <f>IF('2. Enter scores'!I261&lt;&gt;"",'2. Enter scores'!I261/'2. Enter scores'!I$17,"")</f>
        <v/>
      </c>
      <c r="E250" s="152" t="str">
        <f>IF('2. Enter scores'!J261&lt;&gt;"",'2. Enter scores'!J261/'2. Enter scores'!J$17,"")</f>
        <v/>
      </c>
      <c r="F250" s="152" t="str">
        <f>IF('2. Enter scores'!K261&lt;&gt;"",'2. Enter scores'!K261/'2. Enter scores'!K$17,"")</f>
        <v/>
      </c>
      <c r="G250" s="152" t="str">
        <f>IF('2. Enter scores'!L261&lt;&gt;"",'2. Enter scores'!L261/'2. Enter scores'!L$17,"")</f>
        <v/>
      </c>
      <c r="H250" s="152" t="str">
        <f>IF('2. Enter scores'!M261&lt;&gt;"",'2. Enter scores'!M261/'2. Enter scores'!M$17,"")</f>
        <v/>
      </c>
      <c r="I250" s="152" t="str">
        <f>IF('2. Enter scores'!N261&lt;&gt;"",'2. Enter scores'!N261/'2. Enter scores'!N$17,"")</f>
        <v/>
      </c>
      <c r="J250" s="152" t="str">
        <f>IF('2. Enter scores'!O261&lt;&gt;"",'2. Enter scores'!O261/'2. Enter scores'!O$17,"")</f>
        <v/>
      </c>
      <c r="K250" s="152" t="str">
        <f>IF('2. Enter scores'!P261&lt;&gt;"",'2. Enter scores'!P261/'2. Enter scores'!P$17,"")</f>
        <v/>
      </c>
      <c r="L250" s="152" t="str">
        <f>IF('2. Enter scores'!Q261&lt;&gt;"",'2. Enter scores'!Q261/'2. Enter scores'!Q$17,"")</f>
        <v/>
      </c>
      <c r="M250" s="152" t="str">
        <f>IF('2. Enter scores'!R261&lt;&gt;"",'2. Enter scores'!R261/'2. Enter scores'!R$17,"")</f>
        <v/>
      </c>
      <c r="N250" s="152" t="str">
        <f>IF('2. Enter scores'!S261&lt;&gt;"",'2. Enter scores'!S261/'2. Enter scores'!S$17,"")</f>
        <v/>
      </c>
      <c r="O250" s="152" t="str">
        <f>IF('2. Enter scores'!T261&lt;&gt;"",'2. Enter scores'!T261/'2. Enter scores'!T$17,"")</f>
        <v/>
      </c>
      <c r="P250" s="152" t="str">
        <f>IF('2. Enter scores'!U261&lt;&gt;"",'2. Enter scores'!U261/'2. Enter scores'!U$17,"")</f>
        <v/>
      </c>
      <c r="Q250" s="152" t="str">
        <f>IF('2. Enter scores'!V261&lt;&gt;"",'2. Enter scores'!V261/'2. Enter scores'!V$17,"")</f>
        <v/>
      </c>
      <c r="R250" s="152" t="str">
        <f>IF('2. Enter scores'!W261&lt;&gt;"",'2. Enter scores'!W261/'2. Enter scores'!W$17,"")</f>
        <v/>
      </c>
      <c r="S250" s="152" t="str">
        <f>IF('2. Enter scores'!X261&lt;&gt;"",'2. Enter scores'!X261/'2. Enter scores'!X$17,"")</f>
        <v/>
      </c>
      <c r="T250" s="152" t="str">
        <f>IF('2. Enter scores'!Y261&lt;&gt;"",'2. Enter scores'!Y261/'2. Enter scores'!Y$17,"")</f>
        <v/>
      </c>
      <c r="U250" s="152" t="str">
        <f>IF('2. Enter scores'!Z261&lt;&gt;"",'2. Enter scores'!Z261/'2. Enter scores'!Z$17,"")</f>
        <v/>
      </c>
      <c r="V250" s="152" t="str">
        <f>IF('2. Enter scores'!AA261&lt;&gt;"",'2. Enter scores'!AA261/'2. Enter scores'!AA$17,"")</f>
        <v/>
      </c>
      <c r="W250" s="152" t="str">
        <f>IF('2. Enter scores'!AB261&lt;&gt;"",'2. Enter scores'!AB261/'2. Enter scores'!AB$17,"")</f>
        <v/>
      </c>
      <c r="X250" s="152" t="str">
        <f>IF('2. Enter scores'!AC261&lt;&gt;"",'2. Enter scores'!AC261/'2. Enter scores'!AC$17,"")</f>
        <v/>
      </c>
      <c r="Y250" s="152" t="str">
        <f>IF('2. Enter scores'!AD261&lt;&gt;"",'2. Enter scores'!AD261/'2. Enter scores'!AD$17,"")</f>
        <v/>
      </c>
      <c r="Z250" s="152" t="str">
        <f>IF('2. Enter scores'!AE261&lt;&gt;"",'2. Enter scores'!AE261/'2. Enter scores'!AE$17,"")</f>
        <v/>
      </c>
      <c r="AA250" s="108">
        <v>1000</v>
      </c>
    </row>
    <row r="251" spans="1:27" x14ac:dyDescent="0.35">
      <c r="A251" s="151" t="s">
        <v>137</v>
      </c>
      <c r="B251" s="152" t="str">
        <f>IF('2. Enter scores'!G262&lt;&gt;"",'2. Enter scores'!G262/'2. Enter scores'!G$17,"")</f>
        <v/>
      </c>
      <c r="C251" s="152" t="str">
        <f>IF('2. Enter scores'!H262&lt;&gt;"",'2. Enter scores'!H262/'2. Enter scores'!H$17,"")</f>
        <v/>
      </c>
      <c r="D251" s="152" t="str">
        <f>IF('2. Enter scores'!I262&lt;&gt;"",'2. Enter scores'!I262/'2. Enter scores'!I$17,"")</f>
        <v/>
      </c>
      <c r="E251" s="152" t="str">
        <f>IF('2. Enter scores'!J262&lt;&gt;"",'2. Enter scores'!J262/'2. Enter scores'!J$17,"")</f>
        <v/>
      </c>
      <c r="F251" s="152" t="str">
        <f>IF('2. Enter scores'!K262&lt;&gt;"",'2. Enter scores'!K262/'2. Enter scores'!K$17,"")</f>
        <v/>
      </c>
      <c r="G251" s="152" t="str">
        <f>IF('2. Enter scores'!L262&lt;&gt;"",'2. Enter scores'!L262/'2. Enter scores'!L$17,"")</f>
        <v/>
      </c>
      <c r="H251" s="152" t="str">
        <f>IF('2. Enter scores'!M262&lt;&gt;"",'2. Enter scores'!M262/'2. Enter scores'!M$17,"")</f>
        <v/>
      </c>
      <c r="I251" s="152" t="str">
        <f>IF('2. Enter scores'!N262&lt;&gt;"",'2. Enter scores'!N262/'2. Enter scores'!N$17,"")</f>
        <v/>
      </c>
      <c r="J251" s="152" t="str">
        <f>IF('2. Enter scores'!O262&lt;&gt;"",'2. Enter scores'!O262/'2. Enter scores'!O$17,"")</f>
        <v/>
      </c>
      <c r="K251" s="152" t="str">
        <f>IF('2. Enter scores'!P262&lt;&gt;"",'2. Enter scores'!P262/'2. Enter scores'!P$17,"")</f>
        <v/>
      </c>
      <c r="L251" s="152" t="str">
        <f>IF('2. Enter scores'!Q262&lt;&gt;"",'2. Enter scores'!Q262/'2. Enter scores'!Q$17,"")</f>
        <v/>
      </c>
      <c r="M251" s="152" t="str">
        <f>IF('2. Enter scores'!R262&lt;&gt;"",'2. Enter scores'!R262/'2. Enter scores'!R$17,"")</f>
        <v/>
      </c>
      <c r="N251" s="152" t="str">
        <f>IF('2. Enter scores'!S262&lt;&gt;"",'2. Enter scores'!S262/'2. Enter scores'!S$17,"")</f>
        <v/>
      </c>
      <c r="O251" s="152" t="str">
        <f>IF('2. Enter scores'!T262&lt;&gt;"",'2. Enter scores'!T262/'2. Enter scores'!T$17,"")</f>
        <v/>
      </c>
      <c r="P251" s="152" t="str">
        <f>IF('2. Enter scores'!U262&lt;&gt;"",'2. Enter scores'!U262/'2. Enter scores'!U$17,"")</f>
        <v/>
      </c>
      <c r="Q251" s="152" t="str">
        <f>IF('2. Enter scores'!V262&lt;&gt;"",'2. Enter scores'!V262/'2. Enter scores'!V$17,"")</f>
        <v/>
      </c>
      <c r="R251" s="152" t="str">
        <f>IF('2. Enter scores'!W262&lt;&gt;"",'2. Enter scores'!W262/'2. Enter scores'!W$17,"")</f>
        <v/>
      </c>
      <c r="S251" s="152" t="str">
        <f>IF('2. Enter scores'!X262&lt;&gt;"",'2. Enter scores'!X262/'2. Enter scores'!X$17,"")</f>
        <v/>
      </c>
      <c r="T251" s="152" t="str">
        <f>IF('2. Enter scores'!Y262&lt;&gt;"",'2. Enter scores'!Y262/'2. Enter scores'!Y$17,"")</f>
        <v/>
      </c>
      <c r="U251" s="152" t="str">
        <f>IF('2. Enter scores'!Z262&lt;&gt;"",'2. Enter scores'!Z262/'2. Enter scores'!Z$17,"")</f>
        <v/>
      </c>
      <c r="V251" s="152" t="str">
        <f>IF('2. Enter scores'!AA262&lt;&gt;"",'2. Enter scores'!AA262/'2. Enter scores'!AA$17,"")</f>
        <v/>
      </c>
      <c r="W251" s="152" t="str">
        <f>IF('2. Enter scores'!AB262&lt;&gt;"",'2. Enter scores'!AB262/'2. Enter scores'!AB$17,"")</f>
        <v/>
      </c>
      <c r="X251" s="152" t="str">
        <f>IF('2. Enter scores'!AC262&lt;&gt;"",'2. Enter scores'!AC262/'2. Enter scores'!AC$17,"")</f>
        <v/>
      </c>
      <c r="Y251" s="152" t="str">
        <f>IF('2. Enter scores'!AD262&lt;&gt;"",'2. Enter scores'!AD262/'2. Enter scores'!AD$17,"")</f>
        <v/>
      </c>
      <c r="Z251" s="152" t="str">
        <f>IF('2. Enter scores'!AE262&lt;&gt;"",'2. Enter scores'!AE262/'2. Enter scores'!AE$17,"")</f>
        <v/>
      </c>
      <c r="AA251" s="108">
        <v>1000</v>
      </c>
    </row>
    <row r="252" spans="1:27" x14ac:dyDescent="0.35">
      <c r="A252" s="151" t="s">
        <v>137</v>
      </c>
      <c r="B252" s="152" t="str">
        <f>IF('2. Enter scores'!G263&lt;&gt;"",'2. Enter scores'!G263/'2. Enter scores'!G$17,"")</f>
        <v/>
      </c>
      <c r="C252" s="152" t="str">
        <f>IF('2. Enter scores'!H263&lt;&gt;"",'2. Enter scores'!H263/'2. Enter scores'!H$17,"")</f>
        <v/>
      </c>
      <c r="D252" s="152" t="str">
        <f>IF('2. Enter scores'!I263&lt;&gt;"",'2. Enter scores'!I263/'2. Enter scores'!I$17,"")</f>
        <v/>
      </c>
      <c r="E252" s="152" t="str">
        <f>IF('2. Enter scores'!J263&lt;&gt;"",'2. Enter scores'!J263/'2. Enter scores'!J$17,"")</f>
        <v/>
      </c>
      <c r="F252" s="152" t="str">
        <f>IF('2. Enter scores'!K263&lt;&gt;"",'2. Enter scores'!K263/'2. Enter scores'!K$17,"")</f>
        <v/>
      </c>
      <c r="G252" s="152" t="str">
        <f>IF('2. Enter scores'!L263&lt;&gt;"",'2. Enter scores'!L263/'2. Enter scores'!L$17,"")</f>
        <v/>
      </c>
      <c r="H252" s="152" t="str">
        <f>IF('2. Enter scores'!M263&lt;&gt;"",'2. Enter scores'!M263/'2. Enter scores'!M$17,"")</f>
        <v/>
      </c>
      <c r="I252" s="152" t="str">
        <f>IF('2. Enter scores'!N263&lt;&gt;"",'2. Enter scores'!N263/'2. Enter scores'!N$17,"")</f>
        <v/>
      </c>
      <c r="J252" s="152" t="str">
        <f>IF('2. Enter scores'!O263&lt;&gt;"",'2. Enter scores'!O263/'2. Enter scores'!O$17,"")</f>
        <v/>
      </c>
      <c r="K252" s="152" t="str">
        <f>IF('2. Enter scores'!P263&lt;&gt;"",'2. Enter scores'!P263/'2. Enter scores'!P$17,"")</f>
        <v/>
      </c>
      <c r="L252" s="152" t="str">
        <f>IF('2. Enter scores'!Q263&lt;&gt;"",'2. Enter scores'!Q263/'2. Enter scores'!Q$17,"")</f>
        <v/>
      </c>
      <c r="M252" s="152" t="str">
        <f>IF('2. Enter scores'!R263&lt;&gt;"",'2. Enter scores'!R263/'2. Enter scores'!R$17,"")</f>
        <v/>
      </c>
      <c r="N252" s="152" t="str">
        <f>IF('2. Enter scores'!S263&lt;&gt;"",'2. Enter scores'!S263/'2. Enter scores'!S$17,"")</f>
        <v/>
      </c>
      <c r="O252" s="152" t="str">
        <f>IF('2. Enter scores'!T263&lt;&gt;"",'2. Enter scores'!T263/'2. Enter scores'!T$17,"")</f>
        <v/>
      </c>
      <c r="P252" s="152" t="str">
        <f>IF('2. Enter scores'!U263&lt;&gt;"",'2. Enter scores'!U263/'2. Enter scores'!U$17,"")</f>
        <v/>
      </c>
      <c r="Q252" s="152" t="str">
        <f>IF('2. Enter scores'!V263&lt;&gt;"",'2. Enter scores'!V263/'2. Enter scores'!V$17,"")</f>
        <v/>
      </c>
      <c r="R252" s="152" t="str">
        <f>IF('2. Enter scores'!W263&lt;&gt;"",'2. Enter scores'!W263/'2. Enter scores'!W$17,"")</f>
        <v/>
      </c>
      <c r="S252" s="152" t="str">
        <f>IF('2. Enter scores'!X263&lt;&gt;"",'2. Enter scores'!X263/'2. Enter scores'!X$17,"")</f>
        <v/>
      </c>
      <c r="T252" s="152" t="str">
        <f>IF('2. Enter scores'!Y263&lt;&gt;"",'2. Enter scores'!Y263/'2. Enter scores'!Y$17,"")</f>
        <v/>
      </c>
      <c r="U252" s="152" t="str">
        <f>IF('2. Enter scores'!Z263&lt;&gt;"",'2. Enter scores'!Z263/'2. Enter scores'!Z$17,"")</f>
        <v/>
      </c>
      <c r="V252" s="152" t="str">
        <f>IF('2. Enter scores'!AA263&lt;&gt;"",'2. Enter scores'!AA263/'2. Enter scores'!AA$17,"")</f>
        <v/>
      </c>
      <c r="W252" s="152" t="str">
        <f>IF('2. Enter scores'!AB263&lt;&gt;"",'2. Enter scores'!AB263/'2. Enter scores'!AB$17,"")</f>
        <v/>
      </c>
      <c r="X252" s="152" t="str">
        <f>IF('2. Enter scores'!AC263&lt;&gt;"",'2. Enter scores'!AC263/'2. Enter scores'!AC$17,"")</f>
        <v/>
      </c>
      <c r="Y252" s="152" t="str">
        <f>IF('2. Enter scores'!AD263&lt;&gt;"",'2. Enter scores'!AD263/'2. Enter scores'!AD$17,"")</f>
        <v/>
      </c>
      <c r="Z252" s="152" t="str">
        <f>IF('2. Enter scores'!AE263&lt;&gt;"",'2. Enter scores'!AE263/'2. Enter scores'!AE$17,"")</f>
        <v/>
      </c>
      <c r="AA252" s="108">
        <v>1000</v>
      </c>
    </row>
    <row r="253" spans="1:27" x14ac:dyDescent="0.35">
      <c r="A253" s="151" t="s">
        <v>137</v>
      </c>
      <c r="B253" s="152" t="str">
        <f>IF('2. Enter scores'!G264&lt;&gt;"",'2. Enter scores'!G264/'2. Enter scores'!G$17,"")</f>
        <v/>
      </c>
      <c r="C253" s="152" t="str">
        <f>IF('2. Enter scores'!H264&lt;&gt;"",'2. Enter scores'!H264/'2. Enter scores'!H$17,"")</f>
        <v/>
      </c>
      <c r="D253" s="152" t="str">
        <f>IF('2. Enter scores'!I264&lt;&gt;"",'2. Enter scores'!I264/'2. Enter scores'!I$17,"")</f>
        <v/>
      </c>
      <c r="E253" s="152" t="str">
        <f>IF('2. Enter scores'!J264&lt;&gt;"",'2. Enter scores'!J264/'2. Enter scores'!J$17,"")</f>
        <v/>
      </c>
      <c r="F253" s="152" t="str">
        <f>IF('2. Enter scores'!K264&lt;&gt;"",'2. Enter scores'!K264/'2. Enter scores'!K$17,"")</f>
        <v/>
      </c>
      <c r="G253" s="152" t="str">
        <f>IF('2. Enter scores'!L264&lt;&gt;"",'2. Enter scores'!L264/'2. Enter scores'!L$17,"")</f>
        <v/>
      </c>
      <c r="H253" s="152" t="str">
        <f>IF('2. Enter scores'!M264&lt;&gt;"",'2. Enter scores'!M264/'2. Enter scores'!M$17,"")</f>
        <v/>
      </c>
      <c r="I253" s="152" t="str">
        <f>IF('2. Enter scores'!N264&lt;&gt;"",'2. Enter scores'!N264/'2. Enter scores'!N$17,"")</f>
        <v/>
      </c>
      <c r="J253" s="152" t="str">
        <f>IF('2. Enter scores'!O264&lt;&gt;"",'2. Enter scores'!O264/'2. Enter scores'!O$17,"")</f>
        <v/>
      </c>
      <c r="K253" s="152" t="str">
        <f>IF('2. Enter scores'!P264&lt;&gt;"",'2. Enter scores'!P264/'2. Enter scores'!P$17,"")</f>
        <v/>
      </c>
      <c r="L253" s="152" t="str">
        <f>IF('2. Enter scores'!Q264&lt;&gt;"",'2. Enter scores'!Q264/'2. Enter scores'!Q$17,"")</f>
        <v/>
      </c>
      <c r="M253" s="152" t="str">
        <f>IF('2. Enter scores'!R264&lt;&gt;"",'2. Enter scores'!R264/'2. Enter scores'!R$17,"")</f>
        <v/>
      </c>
      <c r="N253" s="152" t="str">
        <f>IF('2. Enter scores'!S264&lt;&gt;"",'2. Enter scores'!S264/'2. Enter scores'!S$17,"")</f>
        <v/>
      </c>
      <c r="O253" s="152" t="str">
        <f>IF('2. Enter scores'!T264&lt;&gt;"",'2. Enter scores'!T264/'2. Enter scores'!T$17,"")</f>
        <v/>
      </c>
      <c r="P253" s="152" t="str">
        <f>IF('2. Enter scores'!U264&lt;&gt;"",'2. Enter scores'!U264/'2. Enter scores'!U$17,"")</f>
        <v/>
      </c>
      <c r="Q253" s="152" t="str">
        <f>IF('2. Enter scores'!V264&lt;&gt;"",'2. Enter scores'!V264/'2. Enter scores'!V$17,"")</f>
        <v/>
      </c>
      <c r="R253" s="152" t="str">
        <f>IF('2. Enter scores'!W264&lt;&gt;"",'2. Enter scores'!W264/'2. Enter scores'!W$17,"")</f>
        <v/>
      </c>
      <c r="S253" s="152" t="str">
        <f>IF('2. Enter scores'!X264&lt;&gt;"",'2. Enter scores'!X264/'2. Enter scores'!X$17,"")</f>
        <v/>
      </c>
      <c r="T253" s="152" t="str">
        <f>IF('2. Enter scores'!Y264&lt;&gt;"",'2. Enter scores'!Y264/'2. Enter scores'!Y$17,"")</f>
        <v/>
      </c>
      <c r="U253" s="152" t="str">
        <f>IF('2. Enter scores'!Z264&lt;&gt;"",'2. Enter scores'!Z264/'2. Enter scores'!Z$17,"")</f>
        <v/>
      </c>
      <c r="V253" s="152" t="str">
        <f>IF('2. Enter scores'!AA264&lt;&gt;"",'2. Enter scores'!AA264/'2. Enter scores'!AA$17,"")</f>
        <v/>
      </c>
      <c r="W253" s="152" t="str">
        <f>IF('2. Enter scores'!AB264&lt;&gt;"",'2. Enter scores'!AB264/'2. Enter scores'!AB$17,"")</f>
        <v/>
      </c>
      <c r="X253" s="152" t="str">
        <f>IF('2. Enter scores'!AC264&lt;&gt;"",'2. Enter scores'!AC264/'2. Enter scores'!AC$17,"")</f>
        <v/>
      </c>
      <c r="Y253" s="152" t="str">
        <f>IF('2. Enter scores'!AD264&lt;&gt;"",'2. Enter scores'!AD264/'2. Enter scores'!AD$17,"")</f>
        <v/>
      </c>
      <c r="Z253" s="152" t="str">
        <f>IF('2. Enter scores'!AE264&lt;&gt;"",'2. Enter scores'!AE264/'2. Enter scores'!AE$17,"")</f>
        <v/>
      </c>
      <c r="AA253" s="108">
        <v>1000</v>
      </c>
    </row>
    <row r="254" spans="1:27" x14ac:dyDescent="0.35">
      <c r="A254" s="151" t="s">
        <v>137</v>
      </c>
      <c r="B254" s="152" t="str">
        <f>IF('2. Enter scores'!G265&lt;&gt;"",'2. Enter scores'!G265/'2. Enter scores'!G$17,"")</f>
        <v/>
      </c>
      <c r="C254" s="152" t="str">
        <f>IF('2. Enter scores'!H265&lt;&gt;"",'2. Enter scores'!H265/'2. Enter scores'!H$17,"")</f>
        <v/>
      </c>
      <c r="D254" s="152" t="str">
        <f>IF('2. Enter scores'!I265&lt;&gt;"",'2. Enter scores'!I265/'2. Enter scores'!I$17,"")</f>
        <v/>
      </c>
      <c r="E254" s="152" t="str">
        <f>IF('2. Enter scores'!J265&lt;&gt;"",'2. Enter scores'!J265/'2. Enter scores'!J$17,"")</f>
        <v/>
      </c>
      <c r="F254" s="152" t="str">
        <f>IF('2. Enter scores'!K265&lt;&gt;"",'2. Enter scores'!K265/'2. Enter scores'!K$17,"")</f>
        <v/>
      </c>
      <c r="G254" s="152" t="str">
        <f>IF('2. Enter scores'!L265&lt;&gt;"",'2. Enter scores'!L265/'2. Enter scores'!L$17,"")</f>
        <v/>
      </c>
      <c r="H254" s="152" t="str">
        <f>IF('2. Enter scores'!M265&lt;&gt;"",'2. Enter scores'!M265/'2. Enter scores'!M$17,"")</f>
        <v/>
      </c>
      <c r="I254" s="152" t="str">
        <f>IF('2. Enter scores'!N265&lt;&gt;"",'2. Enter scores'!N265/'2. Enter scores'!N$17,"")</f>
        <v/>
      </c>
      <c r="J254" s="152" t="str">
        <f>IF('2. Enter scores'!O265&lt;&gt;"",'2. Enter scores'!O265/'2. Enter scores'!O$17,"")</f>
        <v/>
      </c>
      <c r="K254" s="152" t="str">
        <f>IF('2. Enter scores'!P265&lt;&gt;"",'2. Enter scores'!P265/'2. Enter scores'!P$17,"")</f>
        <v/>
      </c>
      <c r="L254" s="152" t="str">
        <f>IF('2. Enter scores'!Q265&lt;&gt;"",'2. Enter scores'!Q265/'2. Enter scores'!Q$17,"")</f>
        <v/>
      </c>
      <c r="M254" s="152" t="str">
        <f>IF('2. Enter scores'!R265&lt;&gt;"",'2. Enter scores'!R265/'2. Enter scores'!R$17,"")</f>
        <v/>
      </c>
      <c r="N254" s="152" t="str">
        <f>IF('2. Enter scores'!S265&lt;&gt;"",'2. Enter scores'!S265/'2. Enter scores'!S$17,"")</f>
        <v/>
      </c>
      <c r="O254" s="152" t="str">
        <f>IF('2. Enter scores'!T265&lt;&gt;"",'2. Enter scores'!T265/'2. Enter scores'!T$17,"")</f>
        <v/>
      </c>
      <c r="P254" s="152" t="str">
        <f>IF('2. Enter scores'!U265&lt;&gt;"",'2. Enter scores'!U265/'2. Enter scores'!U$17,"")</f>
        <v/>
      </c>
      <c r="Q254" s="152" t="str">
        <f>IF('2. Enter scores'!V265&lt;&gt;"",'2. Enter scores'!V265/'2. Enter scores'!V$17,"")</f>
        <v/>
      </c>
      <c r="R254" s="152" t="str">
        <f>IF('2. Enter scores'!W265&lt;&gt;"",'2. Enter scores'!W265/'2. Enter scores'!W$17,"")</f>
        <v/>
      </c>
      <c r="S254" s="152" t="str">
        <f>IF('2. Enter scores'!X265&lt;&gt;"",'2. Enter scores'!X265/'2. Enter scores'!X$17,"")</f>
        <v/>
      </c>
      <c r="T254" s="152" t="str">
        <f>IF('2. Enter scores'!Y265&lt;&gt;"",'2. Enter scores'!Y265/'2. Enter scores'!Y$17,"")</f>
        <v/>
      </c>
      <c r="U254" s="152" t="str">
        <f>IF('2. Enter scores'!Z265&lt;&gt;"",'2. Enter scores'!Z265/'2. Enter scores'!Z$17,"")</f>
        <v/>
      </c>
      <c r="V254" s="152" t="str">
        <f>IF('2. Enter scores'!AA265&lt;&gt;"",'2. Enter scores'!AA265/'2. Enter scores'!AA$17,"")</f>
        <v/>
      </c>
      <c r="W254" s="152" t="str">
        <f>IF('2. Enter scores'!AB265&lt;&gt;"",'2. Enter scores'!AB265/'2. Enter scores'!AB$17,"")</f>
        <v/>
      </c>
      <c r="X254" s="152" t="str">
        <f>IF('2. Enter scores'!AC265&lt;&gt;"",'2. Enter scores'!AC265/'2. Enter scores'!AC$17,"")</f>
        <v/>
      </c>
      <c r="Y254" s="152" t="str">
        <f>IF('2. Enter scores'!AD265&lt;&gt;"",'2. Enter scores'!AD265/'2. Enter scores'!AD$17,"")</f>
        <v/>
      </c>
      <c r="Z254" s="152" t="str">
        <f>IF('2. Enter scores'!AE265&lt;&gt;"",'2. Enter scores'!AE265/'2. Enter scores'!AE$17,"")</f>
        <v/>
      </c>
      <c r="AA254" s="108">
        <v>1000</v>
      </c>
    </row>
    <row r="255" spans="1:27" x14ac:dyDescent="0.35">
      <c r="A255" s="151" t="s">
        <v>137</v>
      </c>
      <c r="B255" s="152" t="str">
        <f>IF('2. Enter scores'!G266&lt;&gt;"",'2. Enter scores'!G266/'2. Enter scores'!G$17,"")</f>
        <v/>
      </c>
      <c r="C255" s="152" t="str">
        <f>IF('2. Enter scores'!H266&lt;&gt;"",'2. Enter scores'!H266/'2. Enter scores'!H$17,"")</f>
        <v/>
      </c>
      <c r="D255" s="152" t="str">
        <f>IF('2. Enter scores'!I266&lt;&gt;"",'2. Enter scores'!I266/'2. Enter scores'!I$17,"")</f>
        <v/>
      </c>
      <c r="E255" s="152" t="str">
        <f>IF('2. Enter scores'!J266&lt;&gt;"",'2. Enter scores'!J266/'2. Enter scores'!J$17,"")</f>
        <v/>
      </c>
      <c r="F255" s="152" t="str">
        <f>IF('2. Enter scores'!K266&lt;&gt;"",'2. Enter scores'!K266/'2. Enter scores'!K$17,"")</f>
        <v/>
      </c>
      <c r="G255" s="152" t="str">
        <f>IF('2. Enter scores'!L266&lt;&gt;"",'2. Enter scores'!L266/'2. Enter scores'!L$17,"")</f>
        <v/>
      </c>
      <c r="H255" s="152" t="str">
        <f>IF('2. Enter scores'!M266&lt;&gt;"",'2. Enter scores'!M266/'2. Enter scores'!M$17,"")</f>
        <v/>
      </c>
      <c r="I255" s="152" t="str">
        <f>IF('2. Enter scores'!N266&lt;&gt;"",'2. Enter scores'!N266/'2. Enter scores'!N$17,"")</f>
        <v/>
      </c>
      <c r="J255" s="152" t="str">
        <f>IF('2. Enter scores'!O266&lt;&gt;"",'2. Enter scores'!O266/'2. Enter scores'!O$17,"")</f>
        <v/>
      </c>
      <c r="K255" s="152" t="str">
        <f>IF('2. Enter scores'!P266&lt;&gt;"",'2. Enter scores'!P266/'2. Enter scores'!P$17,"")</f>
        <v/>
      </c>
      <c r="L255" s="152" t="str">
        <f>IF('2. Enter scores'!Q266&lt;&gt;"",'2. Enter scores'!Q266/'2. Enter scores'!Q$17,"")</f>
        <v/>
      </c>
      <c r="M255" s="152" t="str">
        <f>IF('2. Enter scores'!R266&lt;&gt;"",'2. Enter scores'!R266/'2. Enter scores'!R$17,"")</f>
        <v/>
      </c>
      <c r="N255" s="152" t="str">
        <f>IF('2. Enter scores'!S266&lt;&gt;"",'2. Enter scores'!S266/'2. Enter scores'!S$17,"")</f>
        <v/>
      </c>
      <c r="O255" s="152" t="str">
        <f>IF('2. Enter scores'!T266&lt;&gt;"",'2. Enter scores'!T266/'2. Enter scores'!T$17,"")</f>
        <v/>
      </c>
      <c r="P255" s="152" t="str">
        <f>IF('2. Enter scores'!U266&lt;&gt;"",'2. Enter scores'!U266/'2. Enter scores'!U$17,"")</f>
        <v/>
      </c>
      <c r="Q255" s="152" t="str">
        <f>IF('2. Enter scores'!V266&lt;&gt;"",'2. Enter scores'!V266/'2. Enter scores'!V$17,"")</f>
        <v/>
      </c>
      <c r="R255" s="152" t="str">
        <f>IF('2. Enter scores'!W266&lt;&gt;"",'2. Enter scores'!W266/'2. Enter scores'!W$17,"")</f>
        <v/>
      </c>
      <c r="S255" s="152" t="str">
        <f>IF('2. Enter scores'!X266&lt;&gt;"",'2. Enter scores'!X266/'2. Enter scores'!X$17,"")</f>
        <v/>
      </c>
      <c r="T255" s="152" t="str">
        <f>IF('2. Enter scores'!Y266&lt;&gt;"",'2. Enter scores'!Y266/'2. Enter scores'!Y$17,"")</f>
        <v/>
      </c>
      <c r="U255" s="152" t="str">
        <f>IF('2. Enter scores'!Z266&lt;&gt;"",'2. Enter scores'!Z266/'2. Enter scores'!Z$17,"")</f>
        <v/>
      </c>
      <c r="V255" s="152" t="str">
        <f>IF('2. Enter scores'!AA266&lt;&gt;"",'2. Enter scores'!AA266/'2. Enter scores'!AA$17,"")</f>
        <v/>
      </c>
      <c r="W255" s="152" t="str">
        <f>IF('2. Enter scores'!AB266&lt;&gt;"",'2. Enter scores'!AB266/'2. Enter scores'!AB$17,"")</f>
        <v/>
      </c>
      <c r="X255" s="152" t="str">
        <f>IF('2. Enter scores'!AC266&lt;&gt;"",'2. Enter scores'!AC266/'2. Enter scores'!AC$17,"")</f>
        <v/>
      </c>
      <c r="Y255" s="152" t="str">
        <f>IF('2. Enter scores'!AD266&lt;&gt;"",'2. Enter scores'!AD266/'2. Enter scores'!AD$17,"")</f>
        <v/>
      </c>
      <c r="Z255" s="152" t="str">
        <f>IF('2. Enter scores'!AE266&lt;&gt;"",'2. Enter scores'!AE266/'2. Enter scores'!AE$17,"")</f>
        <v/>
      </c>
      <c r="AA255" s="108">
        <v>1000</v>
      </c>
    </row>
    <row r="256" spans="1:27" x14ac:dyDescent="0.35">
      <c r="A256" s="151" t="s">
        <v>137</v>
      </c>
      <c r="B256" s="152" t="str">
        <f>IF('2. Enter scores'!G267&lt;&gt;"",'2. Enter scores'!G267/'2. Enter scores'!G$17,"")</f>
        <v/>
      </c>
      <c r="C256" s="152" t="str">
        <f>IF('2. Enter scores'!H267&lt;&gt;"",'2. Enter scores'!H267/'2. Enter scores'!H$17,"")</f>
        <v/>
      </c>
      <c r="D256" s="152" t="str">
        <f>IF('2. Enter scores'!I267&lt;&gt;"",'2. Enter scores'!I267/'2. Enter scores'!I$17,"")</f>
        <v/>
      </c>
      <c r="E256" s="152" t="str">
        <f>IF('2. Enter scores'!J267&lt;&gt;"",'2. Enter scores'!J267/'2. Enter scores'!J$17,"")</f>
        <v/>
      </c>
      <c r="F256" s="152" t="str">
        <f>IF('2. Enter scores'!K267&lt;&gt;"",'2. Enter scores'!K267/'2. Enter scores'!K$17,"")</f>
        <v/>
      </c>
      <c r="G256" s="152" t="str">
        <f>IF('2. Enter scores'!L267&lt;&gt;"",'2. Enter scores'!L267/'2. Enter scores'!L$17,"")</f>
        <v/>
      </c>
      <c r="H256" s="152" t="str">
        <f>IF('2. Enter scores'!M267&lt;&gt;"",'2. Enter scores'!M267/'2. Enter scores'!M$17,"")</f>
        <v/>
      </c>
      <c r="I256" s="152" t="str">
        <f>IF('2. Enter scores'!N267&lt;&gt;"",'2. Enter scores'!N267/'2. Enter scores'!N$17,"")</f>
        <v/>
      </c>
      <c r="J256" s="152" t="str">
        <f>IF('2. Enter scores'!O267&lt;&gt;"",'2. Enter scores'!O267/'2. Enter scores'!O$17,"")</f>
        <v/>
      </c>
      <c r="K256" s="152" t="str">
        <f>IF('2. Enter scores'!P267&lt;&gt;"",'2. Enter scores'!P267/'2. Enter scores'!P$17,"")</f>
        <v/>
      </c>
      <c r="L256" s="152" t="str">
        <f>IF('2. Enter scores'!Q267&lt;&gt;"",'2. Enter scores'!Q267/'2. Enter scores'!Q$17,"")</f>
        <v/>
      </c>
      <c r="M256" s="152" t="str">
        <f>IF('2. Enter scores'!R267&lt;&gt;"",'2. Enter scores'!R267/'2. Enter scores'!R$17,"")</f>
        <v/>
      </c>
      <c r="N256" s="152" t="str">
        <f>IF('2. Enter scores'!S267&lt;&gt;"",'2. Enter scores'!S267/'2. Enter scores'!S$17,"")</f>
        <v/>
      </c>
      <c r="O256" s="152" t="str">
        <f>IF('2. Enter scores'!T267&lt;&gt;"",'2. Enter scores'!T267/'2. Enter scores'!T$17,"")</f>
        <v/>
      </c>
      <c r="P256" s="152" t="str">
        <f>IF('2. Enter scores'!U267&lt;&gt;"",'2. Enter scores'!U267/'2. Enter scores'!U$17,"")</f>
        <v/>
      </c>
      <c r="Q256" s="152" t="str">
        <f>IF('2. Enter scores'!V267&lt;&gt;"",'2. Enter scores'!V267/'2. Enter scores'!V$17,"")</f>
        <v/>
      </c>
      <c r="R256" s="152" t="str">
        <f>IF('2. Enter scores'!W267&lt;&gt;"",'2. Enter scores'!W267/'2. Enter scores'!W$17,"")</f>
        <v/>
      </c>
      <c r="S256" s="152" t="str">
        <f>IF('2. Enter scores'!X267&lt;&gt;"",'2. Enter scores'!X267/'2. Enter scores'!X$17,"")</f>
        <v/>
      </c>
      <c r="T256" s="152" t="str">
        <f>IF('2. Enter scores'!Y267&lt;&gt;"",'2. Enter scores'!Y267/'2. Enter scores'!Y$17,"")</f>
        <v/>
      </c>
      <c r="U256" s="152" t="str">
        <f>IF('2. Enter scores'!Z267&lt;&gt;"",'2. Enter scores'!Z267/'2. Enter scores'!Z$17,"")</f>
        <v/>
      </c>
      <c r="V256" s="152" t="str">
        <f>IF('2. Enter scores'!AA267&lt;&gt;"",'2. Enter scores'!AA267/'2. Enter scores'!AA$17,"")</f>
        <v/>
      </c>
      <c r="W256" s="152" t="str">
        <f>IF('2. Enter scores'!AB267&lt;&gt;"",'2. Enter scores'!AB267/'2. Enter scores'!AB$17,"")</f>
        <v/>
      </c>
      <c r="X256" s="152" t="str">
        <f>IF('2. Enter scores'!AC267&lt;&gt;"",'2. Enter scores'!AC267/'2. Enter scores'!AC$17,"")</f>
        <v/>
      </c>
      <c r="Y256" s="152" t="str">
        <f>IF('2. Enter scores'!AD267&lt;&gt;"",'2. Enter scores'!AD267/'2. Enter scores'!AD$17,"")</f>
        <v/>
      </c>
      <c r="Z256" s="152" t="str">
        <f>IF('2. Enter scores'!AE267&lt;&gt;"",'2. Enter scores'!AE267/'2. Enter scores'!AE$17,"")</f>
        <v/>
      </c>
      <c r="AA256" s="108">
        <v>1000</v>
      </c>
    </row>
    <row r="257" spans="1:27" x14ac:dyDescent="0.35">
      <c r="A257" s="151" t="s">
        <v>137</v>
      </c>
      <c r="B257" s="152" t="str">
        <f>IF('2. Enter scores'!G268&lt;&gt;"",'2. Enter scores'!G268/'2. Enter scores'!G$17,"")</f>
        <v/>
      </c>
      <c r="C257" s="152" t="str">
        <f>IF('2. Enter scores'!H268&lt;&gt;"",'2. Enter scores'!H268/'2. Enter scores'!H$17,"")</f>
        <v/>
      </c>
      <c r="D257" s="152" t="str">
        <f>IF('2. Enter scores'!I268&lt;&gt;"",'2. Enter scores'!I268/'2. Enter scores'!I$17,"")</f>
        <v/>
      </c>
      <c r="E257" s="152" t="str">
        <f>IF('2. Enter scores'!J268&lt;&gt;"",'2. Enter scores'!J268/'2. Enter scores'!J$17,"")</f>
        <v/>
      </c>
      <c r="F257" s="152" t="str">
        <f>IF('2. Enter scores'!K268&lt;&gt;"",'2. Enter scores'!K268/'2. Enter scores'!K$17,"")</f>
        <v/>
      </c>
      <c r="G257" s="152" t="str">
        <f>IF('2. Enter scores'!L268&lt;&gt;"",'2. Enter scores'!L268/'2. Enter scores'!L$17,"")</f>
        <v/>
      </c>
      <c r="H257" s="152" t="str">
        <f>IF('2. Enter scores'!M268&lt;&gt;"",'2. Enter scores'!M268/'2. Enter scores'!M$17,"")</f>
        <v/>
      </c>
      <c r="I257" s="152" t="str">
        <f>IF('2. Enter scores'!N268&lt;&gt;"",'2. Enter scores'!N268/'2. Enter scores'!N$17,"")</f>
        <v/>
      </c>
      <c r="J257" s="152" t="str">
        <f>IF('2. Enter scores'!O268&lt;&gt;"",'2. Enter scores'!O268/'2. Enter scores'!O$17,"")</f>
        <v/>
      </c>
      <c r="K257" s="152" t="str">
        <f>IF('2. Enter scores'!P268&lt;&gt;"",'2. Enter scores'!P268/'2. Enter scores'!P$17,"")</f>
        <v/>
      </c>
      <c r="L257" s="152" t="str">
        <f>IF('2. Enter scores'!Q268&lt;&gt;"",'2. Enter scores'!Q268/'2. Enter scores'!Q$17,"")</f>
        <v/>
      </c>
      <c r="M257" s="152" t="str">
        <f>IF('2. Enter scores'!R268&lt;&gt;"",'2. Enter scores'!R268/'2. Enter scores'!R$17,"")</f>
        <v/>
      </c>
      <c r="N257" s="152" t="str">
        <f>IF('2. Enter scores'!S268&lt;&gt;"",'2. Enter scores'!S268/'2. Enter scores'!S$17,"")</f>
        <v/>
      </c>
      <c r="O257" s="152" t="str">
        <f>IF('2. Enter scores'!T268&lt;&gt;"",'2. Enter scores'!T268/'2. Enter scores'!T$17,"")</f>
        <v/>
      </c>
      <c r="P257" s="152" t="str">
        <f>IF('2. Enter scores'!U268&lt;&gt;"",'2. Enter scores'!U268/'2. Enter scores'!U$17,"")</f>
        <v/>
      </c>
      <c r="Q257" s="152" t="str">
        <f>IF('2. Enter scores'!V268&lt;&gt;"",'2. Enter scores'!V268/'2. Enter scores'!V$17,"")</f>
        <v/>
      </c>
      <c r="R257" s="152" t="str">
        <f>IF('2. Enter scores'!W268&lt;&gt;"",'2. Enter scores'!W268/'2. Enter scores'!W$17,"")</f>
        <v/>
      </c>
      <c r="S257" s="152" t="str">
        <f>IF('2. Enter scores'!X268&lt;&gt;"",'2. Enter scores'!X268/'2. Enter scores'!X$17,"")</f>
        <v/>
      </c>
      <c r="T257" s="152" t="str">
        <f>IF('2. Enter scores'!Y268&lt;&gt;"",'2. Enter scores'!Y268/'2. Enter scores'!Y$17,"")</f>
        <v/>
      </c>
      <c r="U257" s="152" t="str">
        <f>IF('2. Enter scores'!Z268&lt;&gt;"",'2. Enter scores'!Z268/'2. Enter scores'!Z$17,"")</f>
        <v/>
      </c>
      <c r="V257" s="152" t="str">
        <f>IF('2. Enter scores'!AA268&lt;&gt;"",'2. Enter scores'!AA268/'2. Enter scores'!AA$17,"")</f>
        <v/>
      </c>
      <c r="W257" s="152" t="str">
        <f>IF('2. Enter scores'!AB268&lt;&gt;"",'2. Enter scores'!AB268/'2. Enter scores'!AB$17,"")</f>
        <v/>
      </c>
      <c r="X257" s="152" t="str">
        <f>IF('2. Enter scores'!AC268&lt;&gt;"",'2. Enter scores'!AC268/'2. Enter scores'!AC$17,"")</f>
        <v/>
      </c>
      <c r="Y257" s="152" t="str">
        <f>IF('2. Enter scores'!AD268&lt;&gt;"",'2. Enter scores'!AD268/'2. Enter scores'!AD$17,"")</f>
        <v/>
      </c>
      <c r="Z257" s="152" t="str">
        <f>IF('2. Enter scores'!AE268&lt;&gt;"",'2. Enter scores'!AE268/'2. Enter scores'!AE$17,"")</f>
        <v/>
      </c>
      <c r="AA257" s="108">
        <v>1000</v>
      </c>
    </row>
    <row r="258" spans="1:27" x14ac:dyDescent="0.35">
      <c r="A258" s="151" t="s">
        <v>137</v>
      </c>
      <c r="B258" s="152" t="str">
        <f>IF('2. Enter scores'!G269&lt;&gt;"",'2. Enter scores'!G269/'2. Enter scores'!G$17,"")</f>
        <v/>
      </c>
      <c r="C258" s="152" t="str">
        <f>IF('2. Enter scores'!H269&lt;&gt;"",'2. Enter scores'!H269/'2. Enter scores'!H$17,"")</f>
        <v/>
      </c>
      <c r="D258" s="152" t="str">
        <f>IF('2. Enter scores'!I269&lt;&gt;"",'2. Enter scores'!I269/'2. Enter scores'!I$17,"")</f>
        <v/>
      </c>
      <c r="E258" s="152" t="str">
        <f>IF('2. Enter scores'!J269&lt;&gt;"",'2. Enter scores'!J269/'2. Enter scores'!J$17,"")</f>
        <v/>
      </c>
      <c r="F258" s="152" t="str">
        <f>IF('2. Enter scores'!K269&lt;&gt;"",'2. Enter scores'!K269/'2. Enter scores'!K$17,"")</f>
        <v/>
      </c>
      <c r="G258" s="152" t="str">
        <f>IF('2. Enter scores'!L269&lt;&gt;"",'2. Enter scores'!L269/'2. Enter scores'!L$17,"")</f>
        <v/>
      </c>
      <c r="H258" s="152" t="str">
        <f>IF('2. Enter scores'!M269&lt;&gt;"",'2. Enter scores'!M269/'2. Enter scores'!M$17,"")</f>
        <v/>
      </c>
      <c r="I258" s="152" t="str">
        <f>IF('2. Enter scores'!N269&lt;&gt;"",'2. Enter scores'!N269/'2. Enter scores'!N$17,"")</f>
        <v/>
      </c>
      <c r="J258" s="152" t="str">
        <f>IF('2. Enter scores'!O269&lt;&gt;"",'2. Enter scores'!O269/'2. Enter scores'!O$17,"")</f>
        <v/>
      </c>
      <c r="K258" s="152" t="str">
        <f>IF('2. Enter scores'!P269&lt;&gt;"",'2. Enter scores'!P269/'2. Enter scores'!P$17,"")</f>
        <v/>
      </c>
      <c r="L258" s="152" t="str">
        <f>IF('2. Enter scores'!Q269&lt;&gt;"",'2. Enter scores'!Q269/'2. Enter scores'!Q$17,"")</f>
        <v/>
      </c>
      <c r="M258" s="152" t="str">
        <f>IF('2. Enter scores'!R269&lt;&gt;"",'2. Enter scores'!R269/'2. Enter scores'!R$17,"")</f>
        <v/>
      </c>
      <c r="N258" s="152" t="str">
        <f>IF('2. Enter scores'!S269&lt;&gt;"",'2. Enter scores'!S269/'2. Enter scores'!S$17,"")</f>
        <v/>
      </c>
      <c r="O258" s="152" t="str">
        <f>IF('2. Enter scores'!T269&lt;&gt;"",'2. Enter scores'!T269/'2. Enter scores'!T$17,"")</f>
        <v/>
      </c>
      <c r="P258" s="152" t="str">
        <f>IF('2. Enter scores'!U269&lt;&gt;"",'2. Enter scores'!U269/'2. Enter scores'!U$17,"")</f>
        <v/>
      </c>
      <c r="Q258" s="152" t="str">
        <f>IF('2. Enter scores'!V269&lt;&gt;"",'2. Enter scores'!V269/'2. Enter scores'!V$17,"")</f>
        <v/>
      </c>
      <c r="R258" s="152" t="str">
        <f>IF('2. Enter scores'!W269&lt;&gt;"",'2. Enter scores'!W269/'2. Enter scores'!W$17,"")</f>
        <v/>
      </c>
      <c r="S258" s="152" t="str">
        <f>IF('2. Enter scores'!X269&lt;&gt;"",'2. Enter scores'!X269/'2. Enter scores'!X$17,"")</f>
        <v/>
      </c>
      <c r="T258" s="152" t="str">
        <f>IF('2. Enter scores'!Y269&lt;&gt;"",'2. Enter scores'!Y269/'2. Enter scores'!Y$17,"")</f>
        <v/>
      </c>
      <c r="U258" s="152" t="str">
        <f>IF('2. Enter scores'!Z269&lt;&gt;"",'2. Enter scores'!Z269/'2. Enter scores'!Z$17,"")</f>
        <v/>
      </c>
      <c r="V258" s="152" t="str">
        <f>IF('2. Enter scores'!AA269&lt;&gt;"",'2. Enter scores'!AA269/'2. Enter scores'!AA$17,"")</f>
        <v/>
      </c>
      <c r="W258" s="152" t="str">
        <f>IF('2. Enter scores'!AB269&lt;&gt;"",'2. Enter scores'!AB269/'2. Enter scores'!AB$17,"")</f>
        <v/>
      </c>
      <c r="X258" s="152" t="str">
        <f>IF('2. Enter scores'!AC269&lt;&gt;"",'2. Enter scores'!AC269/'2. Enter scores'!AC$17,"")</f>
        <v/>
      </c>
      <c r="Y258" s="152" t="str">
        <f>IF('2. Enter scores'!AD269&lt;&gt;"",'2. Enter scores'!AD269/'2. Enter scores'!AD$17,"")</f>
        <v/>
      </c>
      <c r="Z258" s="152" t="str">
        <f>IF('2. Enter scores'!AE269&lt;&gt;"",'2. Enter scores'!AE269/'2. Enter scores'!AE$17,"")</f>
        <v/>
      </c>
      <c r="AA258" s="108">
        <v>1000</v>
      </c>
    </row>
    <row r="259" spans="1:27" x14ac:dyDescent="0.35">
      <c r="A259" s="151" t="s">
        <v>137</v>
      </c>
      <c r="B259" s="152" t="str">
        <f>IF('2. Enter scores'!G270&lt;&gt;"",'2. Enter scores'!G270/'2. Enter scores'!G$17,"")</f>
        <v/>
      </c>
      <c r="C259" s="152" t="str">
        <f>IF('2. Enter scores'!H270&lt;&gt;"",'2. Enter scores'!H270/'2. Enter scores'!H$17,"")</f>
        <v/>
      </c>
      <c r="D259" s="152" t="str">
        <f>IF('2. Enter scores'!I270&lt;&gt;"",'2. Enter scores'!I270/'2. Enter scores'!I$17,"")</f>
        <v/>
      </c>
      <c r="E259" s="152" t="str">
        <f>IF('2. Enter scores'!J270&lt;&gt;"",'2. Enter scores'!J270/'2. Enter scores'!J$17,"")</f>
        <v/>
      </c>
      <c r="F259" s="152" t="str">
        <f>IF('2. Enter scores'!K270&lt;&gt;"",'2. Enter scores'!K270/'2. Enter scores'!K$17,"")</f>
        <v/>
      </c>
      <c r="G259" s="152" t="str">
        <f>IF('2. Enter scores'!L270&lt;&gt;"",'2. Enter scores'!L270/'2. Enter scores'!L$17,"")</f>
        <v/>
      </c>
      <c r="H259" s="152" t="str">
        <f>IF('2. Enter scores'!M270&lt;&gt;"",'2. Enter scores'!M270/'2. Enter scores'!M$17,"")</f>
        <v/>
      </c>
      <c r="I259" s="152" t="str">
        <f>IF('2. Enter scores'!N270&lt;&gt;"",'2. Enter scores'!N270/'2. Enter scores'!N$17,"")</f>
        <v/>
      </c>
      <c r="J259" s="152" t="str">
        <f>IF('2. Enter scores'!O270&lt;&gt;"",'2. Enter scores'!O270/'2. Enter scores'!O$17,"")</f>
        <v/>
      </c>
      <c r="K259" s="152" t="str">
        <f>IF('2. Enter scores'!P270&lt;&gt;"",'2. Enter scores'!P270/'2. Enter scores'!P$17,"")</f>
        <v/>
      </c>
      <c r="L259" s="152" t="str">
        <f>IF('2. Enter scores'!Q270&lt;&gt;"",'2. Enter scores'!Q270/'2. Enter scores'!Q$17,"")</f>
        <v/>
      </c>
      <c r="M259" s="152" t="str">
        <f>IF('2. Enter scores'!R270&lt;&gt;"",'2. Enter scores'!R270/'2. Enter scores'!R$17,"")</f>
        <v/>
      </c>
      <c r="N259" s="152" t="str">
        <f>IF('2. Enter scores'!S270&lt;&gt;"",'2. Enter scores'!S270/'2. Enter scores'!S$17,"")</f>
        <v/>
      </c>
      <c r="O259" s="152" t="str">
        <f>IF('2. Enter scores'!T270&lt;&gt;"",'2. Enter scores'!T270/'2. Enter scores'!T$17,"")</f>
        <v/>
      </c>
      <c r="P259" s="152" t="str">
        <f>IF('2. Enter scores'!U270&lt;&gt;"",'2. Enter scores'!U270/'2. Enter scores'!U$17,"")</f>
        <v/>
      </c>
      <c r="Q259" s="152" t="str">
        <f>IF('2. Enter scores'!V270&lt;&gt;"",'2. Enter scores'!V270/'2. Enter scores'!V$17,"")</f>
        <v/>
      </c>
      <c r="R259" s="152" t="str">
        <f>IF('2. Enter scores'!W270&lt;&gt;"",'2. Enter scores'!W270/'2. Enter scores'!W$17,"")</f>
        <v/>
      </c>
      <c r="S259" s="152" t="str">
        <f>IF('2. Enter scores'!X270&lt;&gt;"",'2. Enter scores'!X270/'2. Enter scores'!X$17,"")</f>
        <v/>
      </c>
      <c r="T259" s="152" t="str">
        <f>IF('2. Enter scores'!Y270&lt;&gt;"",'2. Enter scores'!Y270/'2. Enter scores'!Y$17,"")</f>
        <v/>
      </c>
      <c r="U259" s="152" t="str">
        <f>IF('2. Enter scores'!Z270&lt;&gt;"",'2. Enter scores'!Z270/'2. Enter scores'!Z$17,"")</f>
        <v/>
      </c>
      <c r="V259" s="152" t="str">
        <f>IF('2. Enter scores'!AA270&lt;&gt;"",'2. Enter scores'!AA270/'2. Enter scores'!AA$17,"")</f>
        <v/>
      </c>
      <c r="W259" s="152" t="str">
        <f>IF('2. Enter scores'!AB270&lt;&gt;"",'2. Enter scores'!AB270/'2. Enter scores'!AB$17,"")</f>
        <v/>
      </c>
      <c r="X259" s="152" t="str">
        <f>IF('2. Enter scores'!AC270&lt;&gt;"",'2. Enter scores'!AC270/'2. Enter scores'!AC$17,"")</f>
        <v/>
      </c>
      <c r="Y259" s="152" t="str">
        <f>IF('2. Enter scores'!AD270&lt;&gt;"",'2. Enter scores'!AD270/'2. Enter scores'!AD$17,"")</f>
        <v/>
      </c>
      <c r="Z259" s="152" t="str">
        <f>IF('2. Enter scores'!AE270&lt;&gt;"",'2. Enter scores'!AE270/'2. Enter scores'!AE$17,"")</f>
        <v/>
      </c>
      <c r="AA259" s="108">
        <v>1000</v>
      </c>
    </row>
    <row r="260" spans="1:27" x14ac:dyDescent="0.35">
      <c r="A260" s="151" t="s">
        <v>137</v>
      </c>
      <c r="B260" s="152" t="str">
        <f>IF('2. Enter scores'!G271&lt;&gt;"",'2. Enter scores'!G271/'2. Enter scores'!G$17,"")</f>
        <v/>
      </c>
      <c r="C260" s="152" t="str">
        <f>IF('2. Enter scores'!H271&lt;&gt;"",'2. Enter scores'!H271/'2. Enter scores'!H$17,"")</f>
        <v/>
      </c>
      <c r="D260" s="152" t="str">
        <f>IF('2. Enter scores'!I271&lt;&gt;"",'2. Enter scores'!I271/'2. Enter scores'!I$17,"")</f>
        <v/>
      </c>
      <c r="E260" s="152" t="str">
        <f>IF('2. Enter scores'!J271&lt;&gt;"",'2. Enter scores'!J271/'2. Enter scores'!J$17,"")</f>
        <v/>
      </c>
      <c r="F260" s="152" t="str">
        <f>IF('2. Enter scores'!K271&lt;&gt;"",'2. Enter scores'!K271/'2. Enter scores'!K$17,"")</f>
        <v/>
      </c>
      <c r="G260" s="152" t="str">
        <f>IF('2. Enter scores'!L271&lt;&gt;"",'2. Enter scores'!L271/'2. Enter scores'!L$17,"")</f>
        <v/>
      </c>
      <c r="H260" s="152" t="str">
        <f>IF('2. Enter scores'!M271&lt;&gt;"",'2. Enter scores'!M271/'2. Enter scores'!M$17,"")</f>
        <v/>
      </c>
      <c r="I260" s="152" t="str">
        <f>IF('2. Enter scores'!N271&lt;&gt;"",'2. Enter scores'!N271/'2. Enter scores'!N$17,"")</f>
        <v/>
      </c>
      <c r="J260" s="152" t="str">
        <f>IF('2. Enter scores'!O271&lt;&gt;"",'2. Enter scores'!O271/'2. Enter scores'!O$17,"")</f>
        <v/>
      </c>
      <c r="K260" s="152" t="str">
        <f>IF('2. Enter scores'!P271&lt;&gt;"",'2. Enter scores'!P271/'2. Enter scores'!P$17,"")</f>
        <v/>
      </c>
      <c r="L260" s="152" t="str">
        <f>IF('2. Enter scores'!Q271&lt;&gt;"",'2. Enter scores'!Q271/'2. Enter scores'!Q$17,"")</f>
        <v/>
      </c>
      <c r="M260" s="152" t="str">
        <f>IF('2. Enter scores'!R271&lt;&gt;"",'2. Enter scores'!R271/'2. Enter scores'!R$17,"")</f>
        <v/>
      </c>
      <c r="N260" s="152" t="str">
        <f>IF('2. Enter scores'!S271&lt;&gt;"",'2. Enter scores'!S271/'2. Enter scores'!S$17,"")</f>
        <v/>
      </c>
      <c r="O260" s="152" t="str">
        <f>IF('2. Enter scores'!T271&lt;&gt;"",'2. Enter scores'!T271/'2. Enter scores'!T$17,"")</f>
        <v/>
      </c>
      <c r="P260" s="152" t="str">
        <f>IF('2. Enter scores'!U271&lt;&gt;"",'2. Enter scores'!U271/'2. Enter scores'!U$17,"")</f>
        <v/>
      </c>
      <c r="Q260" s="152" t="str">
        <f>IF('2. Enter scores'!V271&lt;&gt;"",'2. Enter scores'!V271/'2. Enter scores'!V$17,"")</f>
        <v/>
      </c>
      <c r="R260" s="152" t="str">
        <f>IF('2. Enter scores'!W271&lt;&gt;"",'2. Enter scores'!W271/'2. Enter scores'!W$17,"")</f>
        <v/>
      </c>
      <c r="S260" s="152" t="str">
        <f>IF('2. Enter scores'!X271&lt;&gt;"",'2. Enter scores'!X271/'2. Enter scores'!X$17,"")</f>
        <v/>
      </c>
      <c r="T260" s="152" t="str">
        <f>IF('2. Enter scores'!Y271&lt;&gt;"",'2. Enter scores'!Y271/'2. Enter scores'!Y$17,"")</f>
        <v/>
      </c>
      <c r="U260" s="152" t="str">
        <f>IF('2. Enter scores'!Z271&lt;&gt;"",'2. Enter scores'!Z271/'2. Enter scores'!Z$17,"")</f>
        <v/>
      </c>
      <c r="V260" s="152" t="str">
        <f>IF('2. Enter scores'!AA271&lt;&gt;"",'2. Enter scores'!AA271/'2. Enter scores'!AA$17,"")</f>
        <v/>
      </c>
      <c r="W260" s="152" t="str">
        <f>IF('2. Enter scores'!AB271&lt;&gt;"",'2. Enter scores'!AB271/'2. Enter scores'!AB$17,"")</f>
        <v/>
      </c>
      <c r="X260" s="152" t="str">
        <f>IF('2. Enter scores'!AC271&lt;&gt;"",'2. Enter scores'!AC271/'2. Enter scores'!AC$17,"")</f>
        <v/>
      </c>
      <c r="Y260" s="152" t="str">
        <f>IF('2. Enter scores'!AD271&lt;&gt;"",'2. Enter scores'!AD271/'2. Enter scores'!AD$17,"")</f>
        <v/>
      </c>
      <c r="Z260" s="152" t="str">
        <f>IF('2. Enter scores'!AE271&lt;&gt;"",'2. Enter scores'!AE271/'2. Enter scores'!AE$17,"")</f>
        <v/>
      </c>
      <c r="AA260" s="108">
        <v>1000</v>
      </c>
    </row>
    <row r="261" spans="1:27" x14ac:dyDescent="0.35">
      <c r="A261" s="151" t="s">
        <v>137</v>
      </c>
      <c r="B261" s="152" t="str">
        <f>IF('2. Enter scores'!G272&lt;&gt;"",'2. Enter scores'!G272/'2. Enter scores'!G$17,"")</f>
        <v/>
      </c>
      <c r="C261" s="152" t="str">
        <f>IF('2. Enter scores'!H272&lt;&gt;"",'2. Enter scores'!H272/'2. Enter scores'!H$17,"")</f>
        <v/>
      </c>
      <c r="D261" s="152" t="str">
        <f>IF('2. Enter scores'!I272&lt;&gt;"",'2. Enter scores'!I272/'2. Enter scores'!I$17,"")</f>
        <v/>
      </c>
      <c r="E261" s="152" t="str">
        <f>IF('2. Enter scores'!J272&lt;&gt;"",'2. Enter scores'!J272/'2. Enter scores'!J$17,"")</f>
        <v/>
      </c>
      <c r="F261" s="152" t="str">
        <f>IF('2. Enter scores'!K272&lt;&gt;"",'2. Enter scores'!K272/'2. Enter scores'!K$17,"")</f>
        <v/>
      </c>
      <c r="G261" s="152" t="str">
        <f>IF('2. Enter scores'!L272&lt;&gt;"",'2. Enter scores'!L272/'2. Enter scores'!L$17,"")</f>
        <v/>
      </c>
      <c r="H261" s="152" t="str">
        <f>IF('2. Enter scores'!M272&lt;&gt;"",'2. Enter scores'!M272/'2. Enter scores'!M$17,"")</f>
        <v/>
      </c>
      <c r="I261" s="152" t="str">
        <f>IF('2. Enter scores'!N272&lt;&gt;"",'2. Enter scores'!N272/'2. Enter scores'!N$17,"")</f>
        <v/>
      </c>
      <c r="J261" s="152" t="str">
        <f>IF('2. Enter scores'!O272&lt;&gt;"",'2. Enter scores'!O272/'2. Enter scores'!O$17,"")</f>
        <v/>
      </c>
      <c r="K261" s="152" t="str">
        <f>IF('2. Enter scores'!P272&lt;&gt;"",'2. Enter scores'!P272/'2. Enter scores'!P$17,"")</f>
        <v/>
      </c>
      <c r="L261" s="152" t="str">
        <f>IF('2. Enter scores'!Q272&lt;&gt;"",'2. Enter scores'!Q272/'2. Enter scores'!Q$17,"")</f>
        <v/>
      </c>
      <c r="M261" s="152" t="str">
        <f>IF('2. Enter scores'!R272&lt;&gt;"",'2. Enter scores'!R272/'2. Enter scores'!R$17,"")</f>
        <v/>
      </c>
      <c r="N261" s="152" t="str">
        <f>IF('2. Enter scores'!S272&lt;&gt;"",'2. Enter scores'!S272/'2. Enter scores'!S$17,"")</f>
        <v/>
      </c>
      <c r="O261" s="152" t="str">
        <f>IF('2. Enter scores'!T272&lt;&gt;"",'2. Enter scores'!T272/'2. Enter scores'!T$17,"")</f>
        <v/>
      </c>
      <c r="P261" s="152" t="str">
        <f>IF('2. Enter scores'!U272&lt;&gt;"",'2. Enter scores'!U272/'2. Enter scores'!U$17,"")</f>
        <v/>
      </c>
      <c r="Q261" s="152" t="str">
        <f>IF('2. Enter scores'!V272&lt;&gt;"",'2. Enter scores'!V272/'2. Enter scores'!V$17,"")</f>
        <v/>
      </c>
      <c r="R261" s="152" t="str">
        <f>IF('2. Enter scores'!W272&lt;&gt;"",'2. Enter scores'!W272/'2. Enter scores'!W$17,"")</f>
        <v/>
      </c>
      <c r="S261" s="152" t="str">
        <f>IF('2. Enter scores'!X272&lt;&gt;"",'2. Enter scores'!X272/'2. Enter scores'!X$17,"")</f>
        <v/>
      </c>
      <c r="T261" s="152" t="str">
        <f>IF('2. Enter scores'!Y272&lt;&gt;"",'2. Enter scores'!Y272/'2. Enter scores'!Y$17,"")</f>
        <v/>
      </c>
      <c r="U261" s="152" t="str">
        <f>IF('2. Enter scores'!Z272&lt;&gt;"",'2. Enter scores'!Z272/'2. Enter scores'!Z$17,"")</f>
        <v/>
      </c>
      <c r="V261" s="152" t="str">
        <f>IF('2. Enter scores'!AA272&lt;&gt;"",'2. Enter scores'!AA272/'2. Enter scores'!AA$17,"")</f>
        <v/>
      </c>
      <c r="W261" s="152" t="str">
        <f>IF('2. Enter scores'!AB272&lt;&gt;"",'2. Enter scores'!AB272/'2. Enter scores'!AB$17,"")</f>
        <v/>
      </c>
      <c r="X261" s="152" t="str">
        <f>IF('2. Enter scores'!AC272&lt;&gt;"",'2. Enter scores'!AC272/'2. Enter scores'!AC$17,"")</f>
        <v/>
      </c>
      <c r="Y261" s="152" t="str">
        <f>IF('2. Enter scores'!AD272&lt;&gt;"",'2. Enter scores'!AD272/'2. Enter scores'!AD$17,"")</f>
        <v/>
      </c>
      <c r="Z261" s="152" t="str">
        <f>IF('2. Enter scores'!AE272&lt;&gt;"",'2. Enter scores'!AE272/'2. Enter scores'!AE$17,"")</f>
        <v/>
      </c>
      <c r="AA261" s="108">
        <v>1000</v>
      </c>
    </row>
    <row r="262" spans="1:27" x14ac:dyDescent="0.35">
      <c r="A262" s="151" t="s">
        <v>137</v>
      </c>
      <c r="B262" s="152" t="str">
        <f>IF('2. Enter scores'!G273&lt;&gt;"",'2. Enter scores'!G273/'2. Enter scores'!G$17,"")</f>
        <v/>
      </c>
      <c r="C262" s="152" t="str">
        <f>IF('2. Enter scores'!H273&lt;&gt;"",'2. Enter scores'!H273/'2. Enter scores'!H$17,"")</f>
        <v/>
      </c>
      <c r="D262" s="152" t="str">
        <f>IF('2. Enter scores'!I273&lt;&gt;"",'2. Enter scores'!I273/'2. Enter scores'!I$17,"")</f>
        <v/>
      </c>
      <c r="E262" s="152" t="str">
        <f>IF('2. Enter scores'!J273&lt;&gt;"",'2. Enter scores'!J273/'2. Enter scores'!J$17,"")</f>
        <v/>
      </c>
      <c r="F262" s="152" t="str">
        <f>IF('2. Enter scores'!K273&lt;&gt;"",'2. Enter scores'!K273/'2. Enter scores'!K$17,"")</f>
        <v/>
      </c>
      <c r="G262" s="152" t="str">
        <f>IF('2. Enter scores'!L273&lt;&gt;"",'2. Enter scores'!L273/'2. Enter scores'!L$17,"")</f>
        <v/>
      </c>
      <c r="H262" s="152" t="str">
        <f>IF('2. Enter scores'!M273&lt;&gt;"",'2. Enter scores'!M273/'2. Enter scores'!M$17,"")</f>
        <v/>
      </c>
      <c r="I262" s="152" t="str">
        <f>IF('2. Enter scores'!N273&lt;&gt;"",'2. Enter scores'!N273/'2. Enter scores'!N$17,"")</f>
        <v/>
      </c>
      <c r="J262" s="152" t="str">
        <f>IF('2. Enter scores'!O273&lt;&gt;"",'2. Enter scores'!O273/'2. Enter scores'!O$17,"")</f>
        <v/>
      </c>
      <c r="K262" s="152" t="str">
        <f>IF('2. Enter scores'!P273&lt;&gt;"",'2. Enter scores'!P273/'2. Enter scores'!P$17,"")</f>
        <v/>
      </c>
      <c r="L262" s="152" t="str">
        <f>IF('2. Enter scores'!Q273&lt;&gt;"",'2. Enter scores'!Q273/'2. Enter scores'!Q$17,"")</f>
        <v/>
      </c>
      <c r="M262" s="152" t="str">
        <f>IF('2. Enter scores'!R273&lt;&gt;"",'2. Enter scores'!R273/'2. Enter scores'!R$17,"")</f>
        <v/>
      </c>
      <c r="N262" s="152" t="str">
        <f>IF('2. Enter scores'!S273&lt;&gt;"",'2. Enter scores'!S273/'2. Enter scores'!S$17,"")</f>
        <v/>
      </c>
      <c r="O262" s="152" t="str">
        <f>IF('2. Enter scores'!T273&lt;&gt;"",'2. Enter scores'!T273/'2. Enter scores'!T$17,"")</f>
        <v/>
      </c>
      <c r="P262" s="152" t="str">
        <f>IF('2. Enter scores'!U273&lt;&gt;"",'2. Enter scores'!U273/'2. Enter scores'!U$17,"")</f>
        <v/>
      </c>
      <c r="Q262" s="152" t="str">
        <f>IF('2. Enter scores'!V273&lt;&gt;"",'2. Enter scores'!V273/'2. Enter scores'!V$17,"")</f>
        <v/>
      </c>
      <c r="R262" s="152" t="str">
        <f>IF('2. Enter scores'!W273&lt;&gt;"",'2. Enter scores'!W273/'2. Enter scores'!W$17,"")</f>
        <v/>
      </c>
      <c r="S262" s="152" t="str">
        <f>IF('2. Enter scores'!X273&lt;&gt;"",'2. Enter scores'!X273/'2. Enter scores'!X$17,"")</f>
        <v/>
      </c>
      <c r="T262" s="152" t="str">
        <f>IF('2. Enter scores'!Y273&lt;&gt;"",'2. Enter scores'!Y273/'2. Enter scores'!Y$17,"")</f>
        <v/>
      </c>
      <c r="U262" s="152" t="str">
        <f>IF('2. Enter scores'!Z273&lt;&gt;"",'2. Enter scores'!Z273/'2. Enter scores'!Z$17,"")</f>
        <v/>
      </c>
      <c r="V262" s="152" t="str">
        <f>IF('2. Enter scores'!AA273&lt;&gt;"",'2. Enter scores'!AA273/'2. Enter scores'!AA$17,"")</f>
        <v/>
      </c>
      <c r="W262" s="152" t="str">
        <f>IF('2. Enter scores'!AB273&lt;&gt;"",'2. Enter scores'!AB273/'2. Enter scores'!AB$17,"")</f>
        <v/>
      </c>
      <c r="X262" s="152" t="str">
        <f>IF('2. Enter scores'!AC273&lt;&gt;"",'2. Enter scores'!AC273/'2. Enter scores'!AC$17,"")</f>
        <v/>
      </c>
      <c r="Y262" s="152" t="str">
        <f>IF('2. Enter scores'!AD273&lt;&gt;"",'2. Enter scores'!AD273/'2. Enter scores'!AD$17,"")</f>
        <v/>
      </c>
      <c r="Z262" s="152" t="str">
        <f>IF('2. Enter scores'!AE273&lt;&gt;"",'2. Enter scores'!AE273/'2. Enter scores'!AE$17,"")</f>
        <v/>
      </c>
      <c r="AA262" s="108">
        <v>1000</v>
      </c>
    </row>
    <row r="263" spans="1:27" x14ac:dyDescent="0.35">
      <c r="A263" s="151" t="s">
        <v>137</v>
      </c>
      <c r="B263" s="152" t="str">
        <f>IF('2. Enter scores'!G274&lt;&gt;"",'2. Enter scores'!G274/'2. Enter scores'!G$17,"")</f>
        <v/>
      </c>
      <c r="C263" s="152" t="str">
        <f>IF('2. Enter scores'!H274&lt;&gt;"",'2. Enter scores'!H274/'2. Enter scores'!H$17,"")</f>
        <v/>
      </c>
      <c r="D263" s="152" t="str">
        <f>IF('2. Enter scores'!I274&lt;&gt;"",'2. Enter scores'!I274/'2. Enter scores'!I$17,"")</f>
        <v/>
      </c>
      <c r="E263" s="152" t="str">
        <f>IF('2. Enter scores'!J274&lt;&gt;"",'2. Enter scores'!J274/'2. Enter scores'!J$17,"")</f>
        <v/>
      </c>
      <c r="F263" s="152" t="str">
        <f>IF('2. Enter scores'!K274&lt;&gt;"",'2. Enter scores'!K274/'2. Enter scores'!K$17,"")</f>
        <v/>
      </c>
      <c r="G263" s="152" t="str">
        <f>IF('2. Enter scores'!L274&lt;&gt;"",'2. Enter scores'!L274/'2. Enter scores'!L$17,"")</f>
        <v/>
      </c>
      <c r="H263" s="152" t="str">
        <f>IF('2. Enter scores'!M274&lt;&gt;"",'2. Enter scores'!M274/'2. Enter scores'!M$17,"")</f>
        <v/>
      </c>
      <c r="I263" s="152" t="str">
        <f>IF('2. Enter scores'!N274&lt;&gt;"",'2. Enter scores'!N274/'2. Enter scores'!N$17,"")</f>
        <v/>
      </c>
      <c r="J263" s="152" t="str">
        <f>IF('2. Enter scores'!O274&lt;&gt;"",'2. Enter scores'!O274/'2. Enter scores'!O$17,"")</f>
        <v/>
      </c>
      <c r="K263" s="152" t="str">
        <f>IF('2. Enter scores'!P274&lt;&gt;"",'2. Enter scores'!P274/'2. Enter scores'!P$17,"")</f>
        <v/>
      </c>
      <c r="L263" s="152" t="str">
        <f>IF('2. Enter scores'!Q274&lt;&gt;"",'2. Enter scores'!Q274/'2. Enter scores'!Q$17,"")</f>
        <v/>
      </c>
      <c r="M263" s="152" t="str">
        <f>IF('2. Enter scores'!R274&lt;&gt;"",'2. Enter scores'!R274/'2. Enter scores'!R$17,"")</f>
        <v/>
      </c>
      <c r="N263" s="152" t="str">
        <f>IF('2. Enter scores'!S274&lt;&gt;"",'2. Enter scores'!S274/'2. Enter scores'!S$17,"")</f>
        <v/>
      </c>
      <c r="O263" s="152" t="str">
        <f>IF('2. Enter scores'!T274&lt;&gt;"",'2. Enter scores'!T274/'2. Enter scores'!T$17,"")</f>
        <v/>
      </c>
      <c r="P263" s="152" t="str">
        <f>IF('2. Enter scores'!U274&lt;&gt;"",'2. Enter scores'!U274/'2. Enter scores'!U$17,"")</f>
        <v/>
      </c>
      <c r="Q263" s="152" t="str">
        <f>IF('2. Enter scores'!V274&lt;&gt;"",'2. Enter scores'!V274/'2. Enter scores'!V$17,"")</f>
        <v/>
      </c>
      <c r="R263" s="152" t="str">
        <f>IF('2. Enter scores'!W274&lt;&gt;"",'2. Enter scores'!W274/'2. Enter scores'!W$17,"")</f>
        <v/>
      </c>
      <c r="S263" s="152" t="str">
        <f>IF('2. Enter scores'!X274&lt;&gt;"",'2. Enter scores'!X274/'2. Enter scores'!X$17,"")</f>
        <v/>
      </c>
      <c r="T263" s="152" t="str">
        <f>IF('2. Enter scores'!Y274&lt;&gt;"",'2. Enter scores'!Y274/'2. Enter scores'!Y$17,"")</f>
        <v/>
      </c>
      <c r="U263" s="152" t="str">
        <f>IF('2. Enter scores'!Z274&lt;&gt;"",'2. Enter scores'!Z274/'2. Enter scores'!Z$17,"")</f>
        <v/>
      </c>
      <c r="V263" s="152" t="str">
        <f>IF('2. Enter scores'!AA274&lt;&gt;"",'2. Enter scores'!AA274/'2. Enter scores'!AA$17,"")</f>
        <v/>
      </c>
      <c r="W263" s="152" t="str">
        <f>IF('2. Enter scores'!AB274&lt;&gt;"",'2. Enter scores'!AB274/'2. Enter scores'!AB$17,"")</f>
        <v/>
      </c>
      <c r="X263" s="152" t="str">
        <f>IF('2. Enter scores'!AC274&lt;&gt;"",'2. Enter scores'!AC274/'2. Enter scores'!AC$17,"")</f>
        <v/>
      </c>
      <c r="Y263" s="152" t="str">
        <f>IF('2. Enter scores'!AD274&lt;&gt;"",'2. Enter scores'!AD274/'2. Enter scores'!AD$17,"")</f>
        <v/>
      </c>
      <c r="Z263" s="152" t="str">
        <f>IF('2. Enter scores'!AE274&lt;&gt;"",'2. Enter scores'!AE274/'2. Enter scores'!AE$17,"")</f>
        <v/>
      </c>
      <c r="AA263" s="108">
        <v>1000</v>
      </c>
    </row>
    <row r="264" spans="1:27" x14ac:dyDescent="0.35">
      <c r="A264" s="151" t="s">
        <v>137</v>
      </c>
      <c r="B264" s="152" t="str">
        <f>IF('2. Enter scores'!G275&lt;&gt;"",'2. Enter scores'!G275/'2. Enter scores'!G$17,"")</f>
        <v/>
      </c>
      <c r="C264" s="152" t="str">
        <f>IF('2. Enter scores'!H275&lt;&gt;"",'2. Enter scores'!H275/'2. Enter scores'!H$17,"")</f>
        <v/>
      </c>
      <c r="D264" s="152" t="str">
        <f>IF('2. Enter scores'!I275&lt;&gt;"",'2. Enter scores'!I275/'2. Enter scores'!I$17,"")</f>
        <v/>
      </c>
      <c r="E264" s="152" t="str">
        <f>IF('2. Enter scores'!J275&lt;&gt;"",'2. Enter scores'!J275/'2. Enter scores'!J$17,"")</f>
        <v/>
      </c>
      <c r="F264" s="152" t="str">
        <f>IF('2. Enter scores'!K275&lt;&gt;"",'2. Enter scores'!K275/'2. Enter scores'!K$17,"")</f>
        <v/>
      </c>
      <c r="G264" s="152" t="str">
        <f>IF('2. Enter scores'!L275&lt;&gt;"",'2. Enter scores'!L275/'2. Enter scores'!L$17,"")</f>
        <v/>
      </c>
      <c r="H264" s="152" t="str">
        <f>IF('2. Enter scores'!M275&lt;&gt;"",'2. Enter scores'!M275/'2. Enter scores'!M$17,"")</f>
        <v/>
      </c>
      <c r="I264" s="152" t="str">
        <f>IF('2. Enter scores'!N275&lt;&gt;"",'2. Enter scores'!N275/'2. Enter scores'!N$17,"")</f>
        <v/>
      </c>
      <c r="J264" s="152" t="str">
        <f>IF('2. Enter scores'!O275&lt;&gt;"",'2. Enter scores'!O275/'2. Enter scores'!O$17,"")</f>
        <v/>
      </c>
      <c r="K264" s="152" t="str">
        <f>IF('2. Enter scores'!P275&lt;&gt;"",'2. Enter scores'!P275/'2. Enter scores'!P$17,"")</f>
        <v/>
      </c>
      <c r="L264" s="152" t="str">
        <f>IF('2. Enter scores'!Q275&lt;&gt;"",'2. Enter scores'!Q275/'2. Enter scores'!Q$17,"")</f>
        <v/>
      </c>
      <c r="M264" s="152" t="str">
        <f>IF('2. Enter scores'!R275&lt;&gt;"",'2. Enter scores'!R275/'2. Enter scores'!R$17,"")</f>
        <v/>
      </c>
      <c r="N264" s="152" t="str">
        <f>IF('2. Enter scores'!S275&lt;&gt;"",'2. Enter scores'!S275/'2. Enter scores'!S$17,"")</f>
        <v/>
      </c>
      <c r="O264" s="152" t="str">
        <f>IF('2. Enter scores'!T275&lt;&gt;"",'2. Enter scores'!T275/'2. Enter scores'!T$17,"")</f>
        <v/>
      </c>
      <c r="P264" s="152" t="str">
        <f>IF('2. Enter scores'!U275&lt;&gt;"",'2. Enter scores'!U275/'2. Enter scores'!U$17,"")</f>
        <v/>
      </c>
      <c r="Q264" s="152" t="str">
        <f>IF('2. Enter scores'!V275&lt;&gt;"",'2. Enter scores'!V275/'2. Enter scores'!V$17,"")</f>
        <v/>
      </c>
      <c r="R264" s="152" t="str">
        <f>IF('2. Enter scores'!W275&lt;&gt;"",'2. Enter scores'!W275/'2. Enter scores'!W$17,"")</f>
        <v/>
      </c>
      <c r="S264" s="152" t="str">
        <f>IF('2. Enter scores'!X275&lt;&gt;"",'2. Enter scores'!X275/'2. Enter scores'!X$17,"")</f>
        <v/>
      </c>
      <c r="T264" s="152" t="str">
        <f>IF('2. Enter scores'!Y275&lt;&gt;"",'2. Enter scores'!Y275/'2. Enter scores'!Y$17,"")</f>
        <v/>
      </c>
      <c r="U264" s="152" t="str">
        <f>IF('2. Enter scores'!Z275&lt;&gt;"",'2. Enter scores'!Z275/'2. Enter scores'!Z$17,"")</f>
        <v/>
      </c>
      <c r="V264" s="152" t="str">
        <f>IF('2. Enter scores'!AA275&lt;&gt;"",'2. Enter scores'!AA275/'2. Enter scores'!AA$17,"")</f>
        <v/>
      </c>
      <c r="W264" s="152" t="str">
        <f>IF('2. Enter scores'!AB275&lt;&gt;"",'2. Enter scores'!AB275/'2. Enter scores'!AB$17,"")</f>
        <v/>
      </c>
      <c r="X264" s="152" t="str">
        <f>IF('2. Enter scores'!AC275&lt;&gt;"",'2. Enter scores'!AC275/'2. Enter scores'!AC$17,"")</f>
        <v/>
      </c>
      <c r="Y264" s="152" t="str">
        <f>IF('2. Enter scores'!AD275&lt;&gt;"",'2. Enter scores'!AD275/'2. Enter scores'!AD$17,"")</f>
        <v/>
      </c>
      <c r="Z264" s="152" t="str">
        <f>IF('2. Enter scores'!AE275&lt;&gt;"",'2. Enter scores'!AE275/'2. Enter scores'!AE$17,"")</f>
        <v/>
      </c>
      <c r="AA264" s="108">
        <v>1000</v>
      </c>
    </row>
    <row r="265" spans="1:27" x14ac:dyDescent="0.35">
      <c r="A265" s="151" t="s">
        <v>137</v>
      </c>
      <c r="B265" s="152" t="str">
        <f>IF('2. Enter scores'!G276&lt;&gt;"",'2. Enter scores'!G276/'2. Enter scores'!G$17,"")</f>
        <v/>
      </c>
      <c r="C265" s="152" t="str">
        <f>IF('2. Enter scores'!H276&lt;&gt;"",'2. Enter scores'!H276/'2. Enter scores'!H$17,"")</f>
        <v/>
      </c>
      <c r="D265" s="152" t="str">
        <f>IF('2. Enter scores'!I276&lt;&gt;"",'2. Enter scores'!I276/'2. Enter scores'!I$17,"")</f>
        <v/>
      </c>
      <c r="E265" s="152" t="str">
        <f>IF('2. Enter scores'!J276&lt;&gt;"",'2. Enter scores'!J276/'2. Enter scores'!J$17,"")</f>
        <v/>
      </c>
      <c r="F265" s="152" t="str">
        <f>IF('2. Enter scores'!K276&lt;&gt;"",'2. Enter scores'!K276/'2. Enter scores'!K$17,"")</f>
        <v/>
      </c>
      <c r="G265" s="152" t="str">
        <f>IF('2. Enter scores'!L276&lt;&gt;"",'2. Enter scores'!L276/'2. Enter scores'!L$17,"")</f>
        <v/>
      </c>
      <c r="H265" s="152" t="str">
        <f>IF('2. Enter scores'!M276&lt;&gt;"",'2. Enter scores'!M276/'2. Enter scores'!M$17,"")</f>
        <v/>
      </c>
      <c r="I265" s="152" t="str">
        <f>IF('2. Enter scores'!N276&lt;&gt;"",'2. Enter scores'!N276/'2. Enter scores'!N$17,"")</f>
        <v/>
      </c>
      <c r="J265" s="152" t="str">
        <f>IF('2. Enter scores'!O276&lt;&gt;"",'2. Enter scores'!O276/'2. Enter scores'!O$17,"")</f>
        <v/>
      </c>
      <c r="K265" s="152" t="str">
        <f>IF('2. Enter scores'!P276&lt;&gt;"",'2. Enter scores'!P276/'2. Enter scores'!P$17,"")</f>
        <v/>
      </c>
      <c r="L265" s="152" t="str">
        <f>IF('2. Enter scores'!Q276&lt;&gt;"",'2. Enter scores'!Q276/'2. Enter scores'!Q$17,"")</f>
        <v/>
      </c>
      <c r="M265" s="152" t="str">
        <f>IF('2. Enter scores'!R276&lt;&gt;"",'2. Enter scores'!R276/'2. Enter scores'!R$17,"")</f>
        <v/>
      </c>
      <c r="N265" s="152" t="str">
        <f>IF('2. Enter scores'!S276&lt;&gt;"",'2. Enter scores'!S276/'2. Enter scores'!S$17,"")</f>
        <v/>
      </c>
      <c r="O265" s="152" t="str">
        <f>IF('2. Enter scores'!T276&lt;&gt;"",'2. Enter scores'!T276/'2. Enter scores'!T$17,"")</f>
        <v/>
      </c>
      <c r="P265" s="152" t="str">
        <f>IF('2. Enter scores'!U276&lt;&gt;"",'2. Enter scores'!U276/'2. Enter scores'!U$17,"")</f>
        <v/>
      </c>
      <c r="Q265" s="152" t="str">
        <f>IF('2. Enter scores'!V276&lt;&gt;"",'2. Enter scores'!V276/'2. Enter scores'!V$17,"")</f>
        <v/>
      </c>
      <c r="R265" s="152" t="str">
        <f>IF('2. Enter scores'!W276&lt;&gt;"",'2. Enter scores'!W276/'2. Enter scores'!W$17,"")</f>
        <v/>
      </c>
      <c r="S265" s="152" t="str">
        <f>IF('2. Enter scores'!X276&lt;&gt;"",'2. Enter scores'!X276/'2. Enter scores'!X$17,"")</f>
        <v/>
      </c>
      <c r="T265" s="152" t="str">
        <f>IF('2. Enter scores'!Y276&lt;&gt;"",'2. Enter scores'!Y276/'2. Enter scores'!Y$17,"")</f>
        <v/>
      </c>
      <c r="U265" s="152" t="str">
        <f>IF('2. Enter scores'!Z276&lt;&gt;"",'2. Enter scores'!Z276/'2. Enter scores'!Z$17,"")</f>
        <v/>
      </c>
      <c r="V265" s="152" t="str">
        <f>IF('2. Enter scores'!AA276&lt;&gt;"",'2. Enter scores'!AA276/'2. Enter scores'!AA$17,"")</f>
        <v/>
      </c>
      <c r="W265" s="152" t="str">
        <f>IF('2. Enter scores'!AB276&lt;&gt;"",'2. Enter scores'!AB276/'2. Enter scores'!AB$17,"")</f>
        <v/>
      </c>
      <c r="X265" s="152" t="str">
        <f>IF('2. Enter scores'!AC276&lt;&gt;"",'2. Enter scores'!AC276/'2. Enter scores'!AC$17,"")</f>
        <v/>
      </c>
      <c r="Y265" s="152" t="str">
        <f>IF('2. Enter scores'!AD276&lt;&gt;"",'2. Enter scores'!AD276/'2. Enter scores'!AD$17,"")</f>
        <v/>
      </c>
      <c r="Z265" s="152" t="str">
        <f>IF('2. Enter scores'!AE276&lt;&gt;"",'2. Enter scores'!AE276/'2. Enter scores'!AE$17,"")</f>
        <v/>
      </c>
      <c r="AA265" s="108">
        <v>1000</v>
      </c>
    </row>
    <row r="266" spans="1:27" x14ac:dyDescent="0.35">
      <c r="A266" s="151" t="s">
        <v>137</v>
      </c>
      <c r="B266" s="152" t="str">
        <f>IF('2. Enter scores'!G277&lt;&gt;"",'2. Enter scores'!G277/'2. Enter scores'!G$17,"")</f>
        <v/>
      </c>
      <c r="C266" s="152" t="str">
        <f>IF('2. Enter scores'!H277&lt;&gt;"",'2. Enter scores'!H277/'2. Enter scores'!H$17,"")</f>
        <v/>
      </c>
      <c r="D266" s="152" t="str">
        <f>IF('2. Enter scores'!I277&lt;&gt;"",'2. Enter scores'!I277/'2. Enter scores'!I$17,"")</f>
        <v/>
      </c>
      <c r="E266" s="152" t="str">
        <f>IF('2. Enter scores'!J277&lt;&gt;"",'2. Enter scores'!J277/'2. Enter scores'!J$17,"")</f>
        <v/>
      </c>
      <c r="F266" s="152" t="str">
        <f>IF('2. Enter scores'!K277&lt;&gt;"",'2. Enter scores'!K277/'2. Enter scores'!K$17,"")</f>
        <v/>
      </c>
      <c r="G266" s="152" t="str">
        <f>IF('2. Enter scores'!L277&lt;&gt;"",'2. Enter scores'!L277/'2. Enter scores'!L$17,"")</f>
        <v/>
      </c>
      <c r="H266" s="152" t="str">
        <f>IF('2. Enter scores'!M277&lt;&gt;"",'2. Enter scores'!M277/'2. Enter scores'!M$17,"")</f>
        <v/>
      </c>
      <c r="I266" s="152" t="str">
        <f>IF('2. Enter scores'!N277&lt;&gt;"",'2. Enter scores'!N277/'2. Enter scores'!N$17,"")</f>
        <v/>
      </c>
      <c r="J266" s="152" t="str">
        <f>IF('2. Enter scores'!O277&lt;&gt;"",'2. Enter scores'!O277/'2. Enter scores'!O$17,"")</f>
        <v/>
      </c>
      <c r="K266" s="152" t="str">
        <f>IF('2. Enter scores'!P277&lt;&gt;"",'2. Enter scores'!P277/'2. Enter scores'!P$17,"")</f>
        <v/>
      </c>
      <c r="L266" s="152" t="str">
        <f>IF('2. Enter scores'!Q277&lt;&gt;"",'2. Enter scores'!Q277/'2. Enter scores'!Q$17,"")</f>
        <v/>
      </c>
      <c r="M266" s="152" t="str">
        <f>IF('2. Enter scores'!R277&lt;&gt;"",'2. Enter scores'!R277/'2. Enter scores'!R$17,"")</f>
        <v/>
      </c>
      <c r="N266" s="152" t="str">
        <f>IF('2. Enter scores'!S277&lt;&gt;"",'2. Enter scores'!S277/'2. Enter scores'!S$17,"")</f>
        <v/>
      </c>
      <c r="O266" s="152" t="str">
        <f>IF('2. Enter scores'!T277&lt;&gt;"",'2. Enter scores'!T277/'2. Enter scores'!T$17,"")</f>
        <v/>
      </c>
      <c r="P266" s="152" t="str">
        <f>IF('2. Enter scores'!U277&lt;&gt;"",'2. Enter scores'!U277/'2. Enter scores'!U$17,"")</f>
        <v/>
      </c>
      <c r="Q266" s="152" t="str">
        <f>IF('2. Enter scores'!V277&lt;&gt;"",'2. Enter scores'!V277/'2. Enter scores'!V$17,"")</f>
        <v/>
      </c>
      <c r="R266" s="152" t="str">
        <f>IF('2. Enter scores'!W277&lt;&gt;"",'2. Enter scores'!W277/'2. Enter scores'!W$17,"")</f>
        <v/>
      </c>
      <c r="S266" s="152" t="str">
        <f>IF('2. Enter scores'!X277&lt;&gt;"",'2. Enter scores'!X277/'2. Enter scores'!X$17,"")</f>
        <v/>
      </c>
      <c r="T266" s="152" t="str">
        <f>IF('2. Enter scores'!Y277&lt;&gt;"",'2. Enter scores'!Y277/'2. Enter scores'!Y$17,"")</f>
        <v/>
      </c>
      <c r="U266" s="152" t="str">
        <f>IF('2. Enter scores'!Z277&lt;&gt;"",'2. Enter scores'!Z277/'2. Enter scores'!Z$17,"")</f>
        <v/>
      </c>
      <c r="V266" s="152" t="str">
        <f>IF('2. Enter scores'!AA277&lt;&gt;"",'2. Enter scores'!AA277/'2. Enter scores'!AA$17,"")</f>
        <v/>
      </c>
      <c r="W266" s="152" t="str">
        <f>IF('2. Enter scores'!AB277&lt;&gt;"",'2. Enter scores'!AB277/'2. Enter scores'!AB$17,"")</f>
        <v/>
      </c>
      <c r="X266" s="152" t="str">
        <f>IF('2. Enter scores'!AC277&lt;&gt;"",'2. Enter scores'!AC277/'2. Enter scores'!AC$17,"")</f>
        <v/>
      </c>
      <c r="Y266" s="152" t="str">
        <f>IF('2. Enter scores'!AD277&lt;&gt;"",'2. Enter scores'!AD277/'2. Enter scores'!AD$17,"")</f>
        <v/>
      </c>
      <c r="Z266" s="152" t="str">
        <f>IF('2. Enter scores'!AE277&lt;&gt;"",'2. Enter scores'!AE277/'2. Enter scores'!AE$17,"")</f>
        <v/>
      </c>
      <c r="AA266" s="108">
        <v>1000</v>
      </c>
    </row>
    <row r="267" spans="1:27" x14ac:dyDescent="0.35">
      <c r="A267" s="151" t="s">
        <v>137</v>
      </c>
      <c r="B267" s="152" t="str">
        <f>IF('2. Enter scores'!G278&lt;&gt;"",'2. Enter scores'!G278/'2. Enter scores'!G$17,"")</f>
        <v/>
      </c>
      <c r="C267" s="152" t="str">
        <f>IF('2. Enter scores'!H278&lt;&gt;"",'2. Enter scores'!H278/'2. Enter scores'!H$17,"")</f>
        <v/>
      </c>
      <c r="D267" s="152" t="str">
        <f>IF('2. Enter scores'!I278&lt;&gt;"",'2. Enter scores'!I278/'2. Enter scores'!I$17,"")</f>
        <v/>
      </c>
      <c r="E267" s="152" t="str">
        <f>IF('2. Enter scores'!J278&lt;&gt;"",'2. Enter scores'!J278/'2. Enter scores'!J$17,"")</f>
        <v/>
      </c>
      <c r="F267" s="152" t="str">
        <f>IF('2. Enter scores'!K278&lt;&gt;"",'2. Enter scores'!K278/'2. Enter scores'!K$17,"")</f>
        <v/>
      </c>
      <c r="G267" s="152" t="str">
        <f>IF('2. Enter scores'!L278&lt;&gt;"",'2. Enter scores'!L278/'2. Enter scores'!L$17,"")</f>
        <v/>
      </c>
      <c r="H267" s="152" t="str">
        <f>IF('2. Enter scores'!M278&lt;&gt;"",'2. Enter scores'!M278/'2. Enter scores'!M$17,"")</f>
        <v/>
      </c>
      <c r="I267" s="152" t="str">
        <f>IF('2. Enter scores'!N278&lt;&gt;"",'2. Enter scores'!N278/'2. Enter scores'!N$17,"")</f>
        <v/>
      </c>
      <c r="J267" s="152" t="str">
        <f>IF('2. Enter scores'!O278&lt;&gt;"",'2. Enter scores'!O278/'2. Enter scores'!O$17,"")</f>
        <v/>
      </c>
      <c r="K267" s="152" t="str">
        <f>IF('2. Enter scores'!P278&lt;&gt;"",'2. Enter scores'!P278/'2. Enter scores'!P$17,"")</f>
        <v/>
      </c>
      <c r="L267" s="152" t="str">
        <f>IF('2. Enter scores'!Q278&lt;&gt;"",'2. Enter scores'!Q278/'2. Enter scores'!Q$17,"")</f>
        <v/>
      </c>
      <c r="M267" s="152" t="str">
        <f>IF('2. Enter scores'!R278&lt;&gt;"",'2. Enter scores'!R278/'2. Enter scores'!R$17,"")</f>
        <v/>
      </c>
      <c r="N267" s="152" t="str">
        <f>IF('2. Enter scores'!S278&lt;&gt;"",'2. Enter scores'!S278/'2. Enter scores'!S$17,"")</f>
        <v/>
      </c>
      <c r="O267" s="152" t="str">
        <f>IF('2. Enter scores'!T278&lt;&gt;"",'2. Enter scores'!T278/'2. Enter scores'!T$17,"")</f>
        <v/>
      </c>
      <c r="P267" s="152" t="str">
        <f>IF('2. Enter scores'!U278&lt;&gt;"",'2. Enter scores'!U278/'2. Enter scores'!U$17,"")</f>
        <v/>
      </c>
      <c r="Q267" s="152" t="str">
        <f>IF('2. Enter scores'!V278&lt;&gt;"",'2. Enter scores'!V278/'2. Enter scores'!V$17,"")</f>
        <v/>
      </c>
      <c r="R267" s="152" t="str">
        <f>IF('2. Enter scores'!W278&lt;&gt;"",'2. Enter scores'!W278/'2. Enter scores'!W$17,"")</f>
        <v/>
      </c>
      <c r="S267" s="152" t="str">
        <f>IF('2. Enter scores'!X278&lt;&gt;"",'2. Enter scores'!X278/'2. Enter scores'!X$17,"")</f>
        <v/>
      </c>
      <c r="T267" s="152" t="str">
        <f>IF('2. Enter scores'!Y278&lt;&gt;"",'2. Enter scores'!Y278/'2. Enter scores'!Y$17,"")</f>
        <v/>
      </c>
      <c r="U267" s="152" t="str">
        <f>IF('2. Enter scores'!Z278&lt;&gt;"",'2. Enter scores'!Z278/'2. Enter scores'!Z$17,"")</f>
        <v/>
      </c>
      <c r="V267" s="152" t="str">
        <f>IF('2. Enter scores'!AA278&lt;&gt;"",'2. Enter scores'!AA278/'2. Enter scores'!AA$17,"")</f>
        <v/>
      </c>
      <c r="W267" s="152" t="str">
        <f>IF('2. Enter scores'!AB278&lt;&gt;"",'2. Enter scores'!AB278/'2. Enter scores'!AB$17,"")</f>
        <v/>
      </c>
      <c r="X267" s="152" t="str">
        <f>IF('2. Enter scores'!AC278&lt;&gt;"",'2. Enter scores'!AC278/'2. Enter scores'!AC$17,"")</f>
        <v/>
      </c>
      <c r="Y267" s="152" t="str">
        <f>IF('2. Enter scores'!AD278&lt;&gt;"",'2. Enter scores'!AD278/'2. Enter scores'!AD$17,"")</f>
        <v/>
      </c>
      <c r="Z267" s="152" t="str">
        <f>IF('2. Enter scores'!AE278&lt;&gt;"",'2. Enter scores'!AE278/'2. Enter scores'!AE$17,"")</f>
        <v/>
      </c>
      <c r="AA267" s="108">
        <v>1000</v>
      </c>
    </row>
    <row r="268" spans="1:27" x14ac:dyDescent="0.35">
      <c r="A268" s="151" t="s">
        <v>137</v>
      </c>
      <c r="B268" s="152" t="str">
        <f>IF('2. Enter scores'!G279&lt;&gt;"",'2. Enter scores'!G279/'2. Enter scores'!G$17,"")</f>
        <v/>
      </c>
      <c r="C268" s="152" t="str">
        <f>IF('2. Enter scores'!H279&lt;&gt;"",'2. Enter scores'!H279/'2. Enter scores'!H$17,"")</f>
        <v/>
      </c>
      <c r="D268" s="152" t="str">
        <f>IF('2. Enter scores'!I279&lt;&gt;"",'2. Enter scores'!I279/'2. Enter scores'!I$17,"")</f>
        <v/>
      </c>
      <c r="E268" s="152" t="str">
        <f>IF('2. Enter scores'!J279&lt;&gt;"",'2. Enter scores'!J279/'2. Enter scores'!J$17,"")</f>
        <v/>
      </c>
      <c r="F268" s="152" t="str">
        <f>IF('2. Enter scores'!K279&lt;&gt;"",'2. Enter scores'!K279/'2. Enter scores'!K$17,"")</f>
        <v/>
      </c>
      <c r="G268" s="152" t="str">
        <f>IF('2. Enter scores'!L279&lt;&gt;"",'2. Enter scores'!L279/'2. Enter scores'!L$17,"")</f>
        <v/>
      </c>
      <c r="H268" s="152" t="str">
        <f>IF('2. Enter scores'!M279&lt;&gt;"",'2. Enter scores'!M279/'2. Enter scores'!M$17,"")</f>
        <v/>
      </c>
      <c r="I268" s="152" t="str">
        <f>IF('2. Enter scores'!N279&lt;&gt;"",'2. Enter scores'!N279/'2. Enter scores'!N$17,"")</f>
        <v/>
      </c>
      <c r="J268" s="152" t="str">
        <f>IF('2. Enter scores'!O279&lt;&gt;"",'2. Enter scores'!O279/'2. Enter scores'!O$17,"")</f>
        <v/>
      </c>
      <c r="K268" s="152" t="str">
        <f>IF('2. Enter scores'!P279&lt;&gt;"",'2. Enter scores'!P279/'2. Enter scores'!P$17,"")</f>
        <v/>
      </c>
      <c r="L268" s="152" t="str">
        <f>IF('2. Enter scores'!Q279&lt;&gt;"",'2. Enter scores'!Q279/'2. Enter scores'!Q$17,"")</f>
        <v/>
      </c>
      <c r="M268" s="152" t="str">
        <f>IF('2. Enter scores'!R279&lt;&gt;"",'2. Enter scores'!R279/'2. Enter scores'!R$17,"")</f>
        <v/>
      </c>
      <c r="N268" s="152" t="str">
        <f>IF('2. Enter scores'!S279&lt;&gt;"",'2. Enter scores'!S279/'2. Enter scores'!S$17,"")</f>
        <v/>
      </c>
      <c r="O268" s="152" t="str">
        <f>IF('2. Enter scores'!T279&lt;&gt;"",'2. Enter scores'!T279/'2. Enter scores'!T$17,"")</f>
        <v/>
      </c>
      <c r="P268" s="152" t="str">
        <f>IF('2. Enter scores'!U279&lt;&gt;"",'2. Enter scores'!U279/'2. Enter scores'!U$17,"")</f>
        <v/>
      </c>
      <c r="Q268" s="152" t="str">
        <f>IF('2. Enter scores'!V279&lt;&gt;"",'2. Enter scores'!V279/'2. Enter scores'!V$17,"")</f>
        <v/>
      </c>
      <c r="R268" s="152" t="str">
        <f>IF('2. Enter scores'!W279&lt;&gt;"",'2. Enter scores'!W279/'2. Enter scores'!W$17,"")</f>
        <v/>
      </c>
      <c r="S268" s="152" t="str">
        <f>IF('2. Enter scores'!X279&lt;&gt;"",'2. Enter scores'!X279/'2. Enter scores'!X$17,"")</f>
        <v/>
      </c>
      <c r="T268" s="152" t="str">
        <f>IF('2. Enter scores'!Y279&lt;&gt;"",'2. Enter scores'!Y279/'2. Enter scores'!Y$17,"")</f>
        <v/>
      </c>
      <c r="U268" s="152" t="str">
        <f>IF('2. Enter scores'!Z279&lt;&gt;"",'2. Enter scores'!Z279/'2. Enter scores'!Z$17,"")</f>
        <v/>
      </c>
      <c r="V268" s="152" t="str">
        <f>IF('2. Enter scores'!AA279&lt;&gt;"",'2. Enter scores'!AA279/'2. Enter scores'!AA$17,"")</f>
        <v/>
      </c>
      <c r="W268" s="152" t="str">
        <f>IF('2. Enter scores'!AB279&lt;&gt;"",'2. Enter scores'!AB279/'2. Enter scores'!AB$17,"")</f>
        <v/>
      </c>
      <c r="X268" s="152" t="str">
        <f>IF('2. Enter scores'!AC279&lt;&gt;"",'2. Enter scores'!AC279/'2. Enter scores'!AC$17,"")</f>
        <v/>
      </c>
      <c r="Y268" s="152" t="str">
        <f>IF('2. Enter scores'!AD279&lt;&gt;"",'2. Enter scores'!AD279/'2. Enter scores'!AD$17,"")</f>
        <v/>
      </c>
      <c r="Z268" s="152" t="str">
        <f>IF('2. Enter scores'!AE279&lt;&gt;"",'2. Enter scores'!AE279/'2. Enter scores'!AE$17,"")</f>
        <v/>
      </c>
      <c r="AA268" s="108">
        <v>1000</v>
      </c>
    </row>
    <row r="269" spans="1:27" x14ac:dyDescent="0.35">
      <c r="A269" s="151" t="s">
        <v>137</v>
      </c>
      <c r="B269" s="152" t="str">
        <f>IF('2. Enter scores'!G280&lt;&gt;"",'2. Enter scores'!G280/'2. Enter scores'!G$17,"")</f>
        <v/>
      </c>
      <c r="C269" s="152" t="str">
        <f>IF('2. Enter scores'!H280&lt;&gt;"",'2. Enter scores'!H280/'2. Enter scores'!H$17,"")</f>
        <v/>
      </c>
      <c r="D269" s="152" t="str">
        <f>IF('2. Enter scores'!I280&lt;&gt;"",'2. Enter scores'!I280/'2. Enter scores'!I$17,"")</f>
        <v/>
      </c>
      <c r="E269" s="152" t="str">
        <f>IF('2. Enter scores'!J280&lt;&gt;"",'2. Enter scores'!J280/'2. Enter scores'!J$17,"")</f>
        <v/>
      </c>
      <c r="F269" s="152" t="str">
        <f>IF('2. Enter scores'!K280&lt;&gt;"",'2. Enter scores'!K280/'2. Enter scores'!K$17,"")</f>
        <v/>
      </c>
      <c r="G269" s="152" t="str">
        <f>IF('2. Enter scores'!L280&lt;&gt;"",'2. Enter scores'!L280/'2. Enter scores'!L$17,"")</f>
        <v/>
      </c>
      <c r="H269" s="152" t="str">
        <f>IF('2. Enter scores'!M280&lt;&gt;"",'2. Enter scores'!M280/'2. Enter scores'!M$17,"")</f>
        <v/>
      </c>
      <c r="I269" s="152" t="str">
        <f>IF('2. Enter scores'!N280&lt;&gt;"",'2. Enter scores'!N280/'2. Enter scores'!N$17,"")</f>
        <v/>
      </c>
      <c r="J269" s="152" t="str">
        <f>IF('2. Enter scores'!O280&lt;&gt;"",'2. Enter scores'!O280/'2. Enter scores'!O$17,"")</f>
        <v/>
      </c>
      <c r="K269" s="152" t="str">
        <f>IF('2. Enter scores'!P280&lt;&gt;"",'2. Enter scores'!P280/'2. Enter scores'!P$17,"")</f>
        <v/>
      </c>
      <c r="L269" s="152" t="str">
        <f>IF('2. Enter scores'!Q280&lt;&gt;"",'2. Enter scores'!Q280/'2. Enter scores'!Q$17,"")</f>
        <v/>
      </c>
      <c r="M269" s="152" t="str">
        <f>IF('2. Enter scores'!R280&lt;&gt;"",'2. Enter scores'!R280/'2. Enter scores'!R$17,"")</f>
        <v/>
      </c>
      <c r="N269" s="152" t="str">
        <f>IF('2. Enter scores'!S280&lt;&gt;"",'2. Enter scores'!S280/'2. Enter scores'!S$17,"")</f>
        <v/>
      </c>
      <c r="O269" s="152" t="str">
        <f>IF('2. Enter scores'!T280&lt;&gt;"",'2. Enter scores'!T280/'2. Enter scores'!T$17,"")</f>
        <v/>
      </c>
      <c r="P269" s="152" t="str">
        <f>IF('2. Enter scores'!U280&lt;&gt;"",'2. Enter scores'!U280/'2. Enter scores'!U$17,"")</f>
        <v/>
      </c>
      <c r="Q269" s="152" t="str">
        <f>IF('2. Enter scores'!V280&lt;&gt;"",'2. Enter scores'!V280/'2. Enter scores'!V$17,"")</f>
        <v/>
      </c>
      <c r="R269" s="152" t="str">
        <f>IF('2. Enter scores'!W280&lt;&gt;"",'2. Enter scores'!W280/'2. Enter scores'!W$17,"")</f>
        <v/>
      </c>
      <c r="S269" s="152" t="str">
        <f>IF('2. Enter scores'!X280&lt;&gt;"",'2. Enter scores'!X280/'2. Enter scores'!X$17,"")</f>
        <v/>
      </c>
      <c r="T269" s="152" t="str">
        <f>IF('2. Enter scores'!Y280&lt;&gt;"",'2. Enter scores'!Y280/'2. Enter scores'!Y$17,"")</f>
        <v/>
      </c>
      <c r="U269" s="152" t="str">
        <f>IF('2. Enter scores'!Z280&lt;&gt;"",'2. Enter scores'!Z280/'2. Enter scores'!Z$17,"")</f>
        <v/>
      </c>
      <c r="V269" s="152" t="str">
        <f>IF('2. Enter scores'!AA280&lt;&gt;"",'2. Enter scores'!AA280/'2. Enter scores'!AA$17,"")</f>
        <v/>
      </c>
      <c r="W269" s="152" t="str">
        <f>IF('2. Enter scores'!AB280&lt;&gt;"",'2. Enter scores'!AB280/'2. Enter scores'!AB$17,"")</f>
        <v/>
      </c>
      <c r="X269" s="152" t="str">
        <f>IF('2. Enter scores'!AC280&lt;&gt;"",'2. Enter scores'!AC280/'2. Enter scores'!AC$17,"")</f>
        <v/>
      </c>
      <c r="Y269" s="152" t="str">
        <f>IF('2. Enter scores'!AD280&lt;&gt;"",'2. Enter scores'!AD280/'2. Enter scores'!AD$17,"")</f>
        <v/>
      </c>
      <c r="Z269" s="152" t="str">
        <f>IF('2. Enter scores'!AE280&lt;&gt;"",'2. Enter scores'!AE280/'2. Enter scores'!AE$17,"")</f>
        <v/>
      </c>
      <c r="AA269" s="108">
        <v>1000</v>
      </c>
    </row>
    <row r="270" spans="1:27" x14ac:dyDescent="0.35">
      <c r="A270" s="151" t="s">
        <v>137</v>
      </c>
      <c r="B270" s="152" t="str">
        <f>IF('2. Enter scores'!G281&lt;&gt;"",'2. Enter scores'!G281/'2. Enter scores'!G$17,"")</f>
        <v/>
      </c>
      <c r="C270" s="152" t="str">
        <f>IF('2. Enter scores'!H281&lt;&gt;"",'2. Enter scores'!H281/'2. Enter scores'!H$17,"")</f>
        <v/>
      </c>
      <c r="D270" s="152" t="str">
        <f>IF('2. Enter scores'!I281&lt;&gt;"",'2. Enter scores'!I281/'2. Enter scores'!I$17,"")</f>
        <v/>
      </c>
      <c r="E270" s="152" t="str">
        <f>IF('2. Enter scores'!J281&lt;&gt;"",'2. Enter scores'!J281/'2. Enter scores'!J$17,"")</f>
        <v/>
      </c>
      <c r="F270" s="152" t="str">
        <f>IF('2. Enter scores'!K281&lt;&gt;"",'2. Enter scores'!K281/'2. Enter scores'!K$17,"")</f>
        <v/>
      </c>
      <c r="G270" s="152" t="str">
        <f>IF('2. Enter scores'!L281&lt;&gt;"",'2. Enter scores'!L281/'2. Enter scores'!L$17,"")</f>
        <v/>
      </c>
      <c r="H270" s="152" t="str">
        <f>IF('2. Enter scores'!M281&lt;&gt;"",'2. Enter scores'!M281/'2. Enter scores'!M$17,"")</f>
        <v/>
      </c>
      <c r="I270" s="152" t="str">
        <f>IF('2. Enter scores'!N281&lt;&gt;"",'2. Enter scores'!N281/'2. Enter scores'!N$17,"")</f>
        <v/>
      </c>
      <c r="J270" s="152" t="str">
        <f>IF('2. Enter scores'!O281&lt;&gt;"",'2. Enter scores'!O281/'2. Enter scores'!O$17,"")</f>
        <v/>
      </c>
      <c r="K270" s="152" t="str">
        <f>IF('2. Enter scores'!P281&lt;&gt;"",'2. Enter scores'!P281/'2. Enter scores'!P$17,"")</f>
        <v/>
      </c>
      <c r="L270" s="152" t="str">
        <f>IF('2. Enter scores'!Q281&lt;&gt;"",'2. Enter scores'!Q281/'2. Enter scores'!Q$17,"")</f>
        <v/>
      </c>
      <c r="M270" s="152" t="str">
        <f>IF('2. Enter scores'!R281&lt;&gt;"",'2. Enter scores'!R281/'2. Enter scores'!R$17,"")</f>
        <v/>
      </c>
      <c r="N270" s="152" t="str">
        <f>IF('2. Enter scores'!S281&lt;&gt;"",'2. Enter scores'!S281/'2. Enter scores'!S$17,"")</f>
        <v/>
      </c>
      <c r="O270" s="152" t="str">
        <f>IF('2. Enter scores'!T281&lt;&gt;"",'2. Enter scores'!T281/'2. Enter scores'!T$17,"")</f>
        <v/>
      </c>
      <c r="P270" s="152" t="str">
        <f>IF('2. Enter scores'!U281&lt;&gt;"",'2. Enter scores'!U281/'2. Enter scores'!U$17,"")</f>
        <v/>
      </c>
      <c r="Q270" s="152" t="str">
        <f>IF('2. Enter scores'!V281&lt;&gt;"",'2. Enter scores'!V281/'2. Enter scores'!V$17,"")</f>
        <v/>
      </c>
      <c r="R270" s="152" t="str">
        <f>IF('2. Enter scores'!W281&lt;&gt;"",'2. Enter scores'!W281/'2. Enter scores'!W$17,"")</f>
        <v/>
      </c>
      <c r="S270" s="152" t="str">
        <f>IF('2. Enter scores'!X281&lt;&gt;"",'2. Enter scores'!X281/'2. Enter scores'!X$17,"")</f>
        <v/>
      </c>
      <c r="T270" s="152" t="str">
        <f>IF('2. Enter scores'!Y281&lt;&gt;"",'2. Enter scores'!Y281/'2. Enter scores'!Y$17,"")</f>
        <v/>
      </c>
      <c r="U270" s="152" t="str">
        <f>IF('2. Enter scores'!Z281&lt;&gt;"",'2. Enter scores'!Z281/'2. Enter scores'!Z$17,"")</f>
        <v/>
      </c>
      <c r="V270" s="152" t="str">
        <f>IF('2. Enter scores'!AA281&lt;&gt;"",'2. Enter scores'!AA281/'2. Enter scores'!AA$17,"")</f>
        <v/>
      </c>
      <c r="W270" s="152" t="str">
        <f>IF('2. Enter scores'!AB281&lt;&gt;"",'2. Enter scores'!AB281/'2. Enter scores'!AB$17,"")</f>
        <v/>
      </c>
      <c r="X270" s="152" t="str">
        <f>IF('2. Enter scores'!AC281&lt;&gt;"",'2. Enter scores'!AC281/'2. Enter scores'!AC$17,"")</f>
        <v/>
      </c>
      <c r="Y270" s="152" t="str">
        <f>IF('2. Enter scores'!AD281&lt;&gt;"",'2. Enter scores'!AD281/'2. Enter scores'!AD$17,"")</f>
        <v/>
      </c>
      <c r="Z270" s="152" t="str">
        <f>IF('2. Enter scores'!AE281&lt;&gt;"",'2. Enter scores'!AE281/'2. Enter scores'!AE$17,"")</f>
        <v/>
      </c>
      <c r="AA270" s="108">
        <v>1000</v>
      </c>
    </row>
    <row r="271" spans="1:27" x14ac:dyDescent="0.35">
      <c r="A271" s="151" t="s">
        <v>137</v>
      </c>
      <c r="B271" s="152" t="str">
        <f>IF('2. Enter scores'!G282&lt;&gt;"",'2. Enter scores'!G282/'2. Enter scores'!G$17,"")</f>
        <v/>
      </c>
      <c r="C271" s="152" t="str">
        <f>IF('2. Enter scores'!H282&lt;&gt;"",'2. Enter scores'!H282/'2. Enter scores'!H$17,"")</f>
        <v/>
      </c>
      <c r="D271" s="152" t="str">
        <f>IF('2. Enter scores'!I282&lt;&gt;"",'2. Enter scores'!I282/'2. Enter scores'!I$17,"")</f>
        <v/>
      </c>
      <c r="E271" s="152" t="str">
        <f>IF('2. Enter scores'!J282&lt;&gt;"",'2. Enter scores'!J282/'2. Enter scores'!J$17,"")</f>
        <v/>
      </c>
      <c r="F271" s="152" t="str">
        <f>IF('2. Enter scores'!K282&lt;&gt;"",'2. Enter scores'!K282/'2. Enter scores'!K$17,"")</f>
        <v/>
      </c>
      <c r="G271" s="152" t="str">
        <f>IF('2. Enter scores'!L282&lt;&gt;"",'2. Enter scores'!L282/'2. Enter scores'!L$17,"")</f>
        <v/>
      </c>
      <c r="H271" s="152" t="str">
        <f>IF('2. Enter scores'!M282&lt;&gt;"",'2. Enter scores'!M282/'2. Enter scores'!M$17,"")</f>
        <v/>
      </c>
      <c r="I271" s="152" t="str">
        <f>IF('2. Enter scores'!N282&lt;&gt;"",'2. Enter scores'!N282/'2. Enter scores'!N$17,"")</f>
        <v/>
      </c>
      <c r="J271" s="152" t="str">
        <f>IF('2. Enter scores'!O282&lt;&gt;"",'2. Enter scores'!O282/'2. Enter scores'!O$17,"")</f>
        <v/>
      </c>
      <c r="K271" s="152" t="str">
        <f>IF('2. Enter scores'!P282&lt;&gt;"",'2. Enter scores'!P282/'2. Enter scores'!P$17,"")</f>
        <v/>
      </c>
      <c r="L271" s="152" t="str">
        <f>IF('2. Enter scores'!Q282&lt;&gt;"",'2. Enter scores'!Q282/'2. Enter scores'!Q$17,"")</f>
        <v/>
      </c>
      <c r="M271" s="152" t="str">
        <f>IF('2. Enter scores'!R282&lt;&gt;"",'2. Enter scores'!R282/'2. Enter scores'!R$17,"")</f>
        <v/>
      </c>
      <c r="N271" s="152" t="str">
        <f>IF('2. Enter scores'!S282&lt;&gt;"",'2. Enter scores'!S282/'2. Enter scores'!S$17,"")</f>
        <v/>
      </c>
      <c r="O271" s="152" t="str">
        <f>IF('2. Enter scores'!T282&lt;&gt;"",'2. Enter scores'!T282/'2. Enter scores'!T$17,"")</f>
        <v/>
      </c>
      <c r="P271" s="152" t="str">
        <f>IF('2. Enter scores'!U282&lt;&gt;"",'2. Enter scores'!U282/'2. Enter scores'!U$17,"")</f>
        <v/>
      </c>
      <c r="Q271" s="152" t="str">
        <f>IF('2. Enter scores'!V282&lt;&gt;"",'2. Enter scores'!V282/'2. Enter scores'!V$17,"")</f>
        <v/>
      </c>
      <c r="R271" s="152" t="str">
        <f>IF('2. Enter scores'!W282&lt;&gt;"",'2. Enter scores'!W282/'2. Enter scores'!W$17,"")</f>
        <v/>
      </c>
      <c r="S271" s="152" t="str">
        <f>IF('2. Enter scores'!X282&lt;&gt;"",'2. Enter scores'!X282/'2. Enter scores'!X$17,"")</f>
        <v/>
      </c>
      <c r="T271" s="152" t="str">
        <f>IF('2. Enter scores'!Y282&lt;&gt;"",'2. Enter scores'!Y282/'2. Enter scores'!Y$17,"")</f>
        <v/>
      </c>
      <c r="U271" s="152" t="str">
        <f>IF('2. Enter scores'!Z282&lt;&gt;"",'2. Enter scores'!Z282/'2. Enter scores'!Z$17,"")</f>
        <v/>
      </c>
      <c r="V271" s="152" t="str">
        <f>IF('2. Enter scores'!AA282&lt;&gt;"",'2. Enter scores'!AA282/'2. Enter scores'!AA$17,"")</f>
        <v/>
      </c>
      <c r="W271" s="152" t="str">
        <f>IF('2. Enter scores'!AB282&lt;&gt;"",'2. Enter scores'!AB282/'2. Enter scores'!AB$17,"")</f>
        <v/>
      </c>
      <c r="X271" s="152" t="str">
        <f>IF('2. Enter scores'!AC282&lt;&gt;"",'2. Enter scores'!AC282/'2. Enter scores'!AC$17,"")</f>
        <v/>
      </c>
      <c r="Y271" s="152" t="str">
        <f>IF('2. Enter scores'!AD282&lt;&gt;"",'2. Enter scores'!AD282/'2. Enter scores'!AD$17,"")</f>
        <v/>
      </c>
      <c r="Z271" s="152" t="str">
        <f>IF('2. Enter scores'!AE282&lt;&gt;"",'2. Enter scores'!AE282/'2. Enter scores'!AE$17,"")</f>
        <v/>
      </c>
      <c r="AA271" s="108">
        <v>1000</v>
      </c>
    </row>
    <row r="272" spans="1:27" x14ac:dyDescent="0.35">
      <c r="A272" s="151" t="s">
        <v>137</v>
      </c>
      <c r="B272" s="152" t="str">
        <f>IF('2. Enter scores'!G283&lt;&gt;"",'2. Enter scores'!G283/'2. Enter scores'!G$17,"")</f>
        <v/>
      </c>
      <c r="C272" s="152" t="str">
        <f>IF('2. Enter scores'!H283&lt;&gt;"",'2. Enter scores'!H283/'2. Enter scores'!H$17,"")</f>
        <v/>
      </c>
      <c r="D272" s="152" t="str">
        <f>IF('2. Enter scores'!I283&lt;&gt;"",'2. Enter scores'!I283/'2. Enter scores'!I$17,"")</f>
        <v/>
      </c>
      <c r="E272" s="152" t="str">
        <f>IF('2. Enter scores'!J283&lt;&gt;"",'2. Enter scores'!J283/'2. Enter scores'!J$17,"")</f>
        <v/>
      </c>
      <c r="F272" s="152" t="str">
        <f>IF('2. Enter scores'!K283&lt;&gt;"",'2. Enter scores'!K283/'2. Enter scores'!K$17,"")</f>
        <v/>
      </c>
      <c r="G272" s="152" t="str">
        <f>IF('2. Enter scores'!L283&lt;&gt;"",'2. Enter scores'!L283/'2. Enter scores'!L$17,"")</f>
        <v/>
      </c>
      <c r="H272" s="152" t="str">
        <f>IF('2. Enter scores'!M283&lt;&gt;"",'2. Enter scores'!M283/'2. Enter scores'!M$17,"")</f>
        <v/>
      </c>
      <c r="I272" s="152" t="str">
        <f>IF('2. Enter scores'!N283&lt;&gt;"",'2. Enter scores'!N283/'2. Enter scores'!N$17,"")</f>
        <v/>
      </c>
      <c r="J272" s="152" t="str">
        <f>IF('2. Enter scores'!O283&lt;&gt;"",'2. Enter scores'!O283/'2. Enter scores'!O$17,"")</f>
        <v/>
      </c>
      <c r="K272" s="152" t="str">
        <f>IF('2. Enter scores'!P283&lt;&gt;"",'2. Enter scores'!P283/'2. Enter scores'!P$17,"")</f>
        <v/>
      </c>
      <c r="L272" s="152" t="str">
        <f>IF('2. Enter scores'!Q283&lt;&gt;"",'2. Enter scores'!Q283/'2. Enter scores'!Q$17,"")</f>
        <v/>
      </c>
      <c r="M272" s="152" t="str">
        <f>IF('2. Enter scores'!R283&lt;&gt;"",'2. Enter scores'!R283/'2. Enter scores'!R$17,"")</f>
        <v/>
      </c>
      <c r="N272" s="152" t="str">
        <f>IF('2. Enter scores'!S283&lt;&gt;"",'2. Enter scores'!S283/'2. Enter scores'!S$17,"")</f>
        <v/>
      </c>
      <c r="O272" s="152" t="str">
        <f>IF('2. Enter scores'!T283&lt;&gt;"",'2. Enter scores'!T283/'2. Enter scores'!T$17,"")</f>
        <v/>
      </c>
      <c r="P272" s="152" t="str">
        <f>IF('2. Enter scores'!U283&lt;&gt;"",'2. Enter scores'!U283/'2. Enter scores'!U$17,"")</f>
        <v/>
      </c>
      <c r="Q272" s="152" t="str">
        <f>IF('2. Enter scores'!V283&lt;&gt;"",'2. Enter scores'!V283/'2. Enter scores'!V$17,"")</f>
        <v/>
      </c>
      <c r="R272" s="152" t="str">
        <f>IF('2. Enter scores'!W283&lt;&gt;"",'2. Enter scores'!W283/'2. Enter scores'!W$17,"")</f>
        <v/>
      </c>
      <c r="S272" s="152" t="str">
        <f>IF('2. Enter scores'!X283&lt;&gt;"",'2. Enter scores'!X283/'2. Enter scores'!X$17,"")</f>
        <v/>
      </c>
      <c r="T272" s="152" t="str">
        <f>IF('2. Enter scores'!Y283&lt;&gt;"",'2. Enter scores'!Y283/'2. Enter scores'!Y$17,"")</f>
        <v/>
      </c>
      <c r="U272" s="152" t="str">
        <f>IF('2. Enter scores'!Z283&lt;&gt;"",'2. Enter scores'!Z283/'2. Enter scores'!Z$17,"")</f>
        <v/>
      </c>
      <c r="V272" s="152" t="str">
        <f>IF('2. Enter scores'!AA283&lt;&gt;"",'2. Enter scores'!AA283/'2. Enter scores'!AA$17,"")</f>
        <v/>
      </c>
      <c r="W272" s="152" t="str">
        <f>IF('2. Enter scores'!AB283&lt;&gt;"",'2. Enter scores'!AB283/'2. Enter scores'!AB$17,"")</f>
        <v/>
      </c>
      <c r="X272" s="152" t="str">
        <f>IF('2. Enter scores'!AC283&lt;&gt;"",'2. Enter scores'!AC283/'2. Enter scores'!AC$17,"")</f>
        <v/>
      </c>
      <c r="Y272" s="152" t="str">
        <f>IF('2. Enter scores'!AD283&lt;&gt;"",'2. Enter scores'!AD283/'2. Enter scores'!AD$17,"")</f>
        <v/>
      </c>
      <c r="Z272" s="152" t="str">
        <f>IF('2. Enter scores'!AE283&lt;&gt;"",'2. Enter scores'!AE283/'2. Enter scores'!AE$17,"")</f>
        <v/>
      </c>
      <c r="AA272" s="108">
        <v>1000</v>
      </c>
    </row>
    <row r="273" spans="1:27" x14ac:dyDescent="0.35">
      <c r="A273" s="151" t="s">
        <v>137</v>
      </c>
      <c r="B273" s="152" t="str">
        <f>IF('2. Enter scores'!G284&lt;&gt;"",'2. Enter scores'!G284/'2. Enter scores'!G$17,"")</f>
        <v/>
      </c>
      <c r="C273" s="152" t="str">
        <f>IF('2. Enter scores'!H284&lt;&gt;"",'2. Enter scores'!H284/'2. Enter scores'!H$17,"")</f>
        <v/>
      </c>
      <c r="D273" s="152" t="str">
        <f>IF('2. Enter scores'!I284&lt;&gt;"",'2. Enter scores'!I284/'2. Enter scores'!I$17,"")</f>
        <v/>
      </c>
      <c r="E273" s="152" t="str">
        <f>IF('2. Enter scores'!J284&lt;&gt;"",'2. Enter scores'!J284/'2. Enter scores'!J$17,"")</f>
        <v/>
      </c>
      <c r="F273" s="152" t="str">
        <f>IF('2. Enter scores'!K284&lt;&gt;"",'2. Enter scores'!K284/'2. Enter scores'!K$17,"")</f>
        <v/>
      </c>
      <c r="G273" s="152" t="str">
        <f>IF('2. Enter scores'!L284&lt;&gt;"",'2. Enter scores'!L284/'2. Enter scores'!L$17,"")</f>
        <v/>
      </c>
      <c r="H273" s="152" t="str">
        <f>IF('2. Enter scores'!M284&lt;&gt;"",'2. Enter scores'!M284/'2. Enter scores'!M$17,"")</f>
        <v/>
      </c>
      <c r="I273" s="152" t="str">
        <f>IF('2. Enter scores'!N284&lt;&gt;"",'2. Enter scores'!N284/'2. Enter scores'!N$17,"")</f>
        <v/>
      </c>
      <c r="J273" s="152" t="str">
        <f>IF('2. Enter scores'!O284&lt;&gt;"",'2. Enter scores'!O284/'2. Enter scores'!O$17,"")</f>
        <v/>
      </c>
      <c r="K273" s="152" t="str">
        <f>IF('2. Enter scores'!P284&lt;&gt;"",'2. Enter scores'!P284/'2. Enter scores'!P$17,"")</f>
        <v/>
      </c>
      <c r="L273" s="152" t="str">
        <f>IF('2. Enter scores'!Q284&lt;&gt;"",'2. Enter scores'!Q284/'2. Enter scores'!Q$17,"")</f>
        <v/>
      </c>
      <c r="M273" s="152" t="str">
        <f>IF('2. Enter scores'!R284&lt;&gt;"",'2. Enter scores'!R284/'2. Enter scores'!R$17,"")</f>
        <v/>
      </c>
      <c r="N273" s="152" t="str">
        <f>IF('2. Enter scores'!S284&lt;&gt;"",'2. Enter scores'!S284/'2. Enter scores'!S$17,"")</f>
        <v/>
      </c>
      <c r="O273" s="152" t="str">
        <f>IF('2. Enter scores'!T284&lt;&gt;"",'2. Enter scores'!T284/'2. Enter scores'!T$17,"")</f>
        <v/>
      </c>
      <c r="P273" s="152" t="str">
        <f>IF('2. Enter scores'!U284&lt;&gt;"",'2. Enter scores'!U284/'2. Enter scores'!U$17,"")</f>
        <v/>
      </c>
      <c r="Q273" s="152" t="str">
        <f>IF('2. Enter scores'!V284&lt;&gt;"",'2. Enter scores'!V284/'2. Enter scores'!V$17,"")</f>
        <v/>
      </c>
      <c r="R273" s="152" t="str">
        <f>IF('2. Enter scores'!W284&lt;&gt;"",'2. Enter scores'!W284/'2. Enter scores'!W$17,"")</f>
        <v/>
      </c>
      <c r="S273" s="152" t="str">
        <f>IF('2. Enter scores'!X284&lt;&gt;"",'2. Enter scores'!X284/'2. Enter scores'!X$17,"")</f>
        <v/>
      </c>
      <c r="T273" s="152" t="str">
        <f>IF('2. Enter scores'!Y284&lt;&gt;"",'2. Enter scores'!Y284/'2. Enter scores'!Y$17,"")</f>
        <v/>
      </c>
      <c r="U273" s="152" t="str">
        <f>IF('2. Enter scores'!Z284&lt;&gt;"",'2. Enter scores'!Z284/'2. Enter scores'!Z$17,"")</f>
        <v/>
      </c>
      <c r="V273" s="152" t="str">
        <f>IF('2. Enter scores'!AA284&lt;&gt;"",'2. Enter scores'!AA284/'2. Enter scores'!AA$17,"")</f>
        <v/>
      </c>
      <c r="W273" s="152" t="str">
        <f>IF('2. Enter scores'!AB284&lt;&gt;"",'2. Enter scores'!AB284/'2. Enter scores'!AB$17,"")</f>
        <v/>
      </c>
      <c r="X273" s="152" t="str">
        <f>IF('2. Enter scores'!AC284&lt;&gt;"",'2. Enter scores'!AC284/'2. Enter scores'!AC$17,"")</f>
        <v/>
      </c>
      <c r="Y273" s="152" t="str">
        <f>IF('2. Enter scores'!AD284&lt;&gt;"",'2. Enter scores'!AD284/'2. Enter scores'!AD$17,"")</f>
        <v/>
      </c>
      <c r="Z273" s="152" t="str">
        <f>IF('2. Enter scores'!AE284&lt;&gt;"",'2. Enter scores'!AE284/'2. Enter scores'!AE$17,"")</f>
        <v/>
      </c>
      <c r="AA273" s="108">
        <v>1000</v>
      </c>
    </row>
    <row r="274" spans="1:27" x14ac:dyDescent="0.35">
      <c r="A274" s="151" t="s">
        <v>137</v>
      </c>
      <c r="B274" s="152" t="str">
        <f>IF('2. Enter scores'!G285&lt;&gt;"",'2. Enter scores'!G285/'2. Enter scores'!G$17,"")</f>
        <v/>
      </c>
      <c r="C274" s="152" t="str">
        <f>IF('2. Enter scores'!H285&lt;&gt;"",'2. Enter scores'!H285/'2. Enter scores'!H$17,"")</f>
        <v/>
      </c>
      <c r="D274" s="152" t="str">
        <f>IF('2. Enter scores'!I285&lt;&gt;"",'2. Enter scores'!I285/'2. Enter scores'!I$17,"")</f>
        <v/>
      </c>
      <c r="E274" s="152" t="str">
        <f>IF('2. Enter scores'!J285&lt;&gt;"",'2. Enter scores'!J285/'2. Enter scores'!J$17,"")</f>
        <v/>
      </c>
      <c r="F274" s="152" t="str">
        <f>IF('2. Enter scores'!K285&lt;&gt;"",'2. Enter scores'!K285/'2. Enter scores'!K$17,"")</f>
        <v/>
      </c>
      <c r="G274" s="152" t="str">
        <f>IF('2. Enter scores'!L285&lt;&gt;"",'2. Enter scores'!L285/'2. Enter scores'!L$17,"")</f>
        <v/>
      </c>
      <c r="H274" s="152" t="str">
        <f>IF('2. Enter scores'!M285&lt;&gt;"",'2. Enter scores'!M285/'2. Enter scores'!M$17,"")</f>
        <v/>
      </c>
      <c r="I274" s="152" t="str">
        <f>IF('2. Enter scores'!N285&lt;&gt;"",'2. Enter scores'!N285/'2. Enter scores'!N$17,"")</f>
        <v/>
      </c>
      <c r="J274" s="152" t="str">
        <f>IF('2. Enter scores'!O285&lt;&gt;"",'2. Enter scores'!O285/'2. Enter scores'!O$17,"")</f>
        <v/>
      </c>
      <c r="K274" s="152" t="str">
        <f>IF('2. Enter scores'!P285&lt;&gt;"",'2. Enter scores'!P285/'2. Enter scores'!P$17,"")</f>
        <v/>
      </c>
      <c r="L274" s="152" t="str">
        <f>IF('2. Enter scores'!Q285&lt;&gt;"",'2. Enter scores'!Q285/'2. Enter scores'!Q$17,"")</f>
        <v/>
      </c>
      <c r="M274" s="152" t="str">
        <f>IF('2. Enter scores'!R285&lt;&gt;"",'2. Enter scores'!R285/'2. Enter scores'!R$17,"")</f>
        <v/>
      </c>
      <c r="N274" s="152" t="str">
        <f>IF('2. Enter scores'!S285&lt;&gt;"",'2. Enter scores'!S285/'2. Enter scores'!S$17,"")</f>
        <v/>
      </c>
      <c r="O274" s="152" t="str">
        <f>IF('2. Enter scores'!T285&lt;&gt;"",'2. Enter scores'!T285/'2. Enter scores'!T$17,"")</f>
        <v/>
      </c>
      <c r="P274" s="152" t="str">
        <f>IF('2. Enter scores'!U285&lt;&gt;"",'2. Enter scores'!U285/'2. Enter scores'!U$17,"")</f>
        <v/>
      </c>
      <c r="Q274" s="152" t="str">
        <f>IF('2. Enter scores'!V285&lt;&gt;"",'2. Enter scores'!V285/'2. Enter scores'!V$17,"")</f>
        <v/>
      </c>
      <c r="R274" s="152" t="str">
        <f>IF('2. Enter scores'!W285&lt;&gt;"",'2. Enter scores'!W285/'2. Enter scores'!W$17,"")</f>
        <v/>
      </c>
      <c r="S274" s="152" t="str">
        <f>IF('2. Enter scores'!X285&lt;&gt;"",'2. Enter scores'!X285/'2. Enter scores'!X$17,"")</f>
        <v/>
      </c>
      <c r="T274" s="152" t="str">
        <f>IF('2. Enter scores'!Y285&lt;&gt;"",'2. Enter scores'!Y285/'2. Enter scores'!Y$17,"")</f>
        <v/>
      </c>
      <c r="U274" s="152" t="str">
        <f>IF('2. Enter scores'!Z285&lt;&gt;"",'2. Enter scores'!Z285/'2. Enter scores'!Z$17,"")</f>
        <v/>
      </c>
      <c r="V274" s="152" t="str">
        <f>IF('2. Enter scores'!AA285&lt;&gt;"",'2. Enter scores'!AA285/'2. Enter scores'!AA$17,"")</f>
        <v/>
      </c>
      <c r="W274" s="152" t="str">
        <f>IF('2. Enter scores'!AB285&lt;&gt;"",'2. Enter scores'!AB285/'2. Enter scores'!AB$17,"")</f>
        <v/>
      </c>
      <c r="X274" s="152" t="str">
        <f>IF('2. Enter scores'!AC285&lt;&gt;"",'2. Enter scores'!AC285/'2. Enter scores'!AC$17,"")</f>
        <v/>
      </c>
      <c r="Y274" s="152" t="str">
        <f>IF('2. Enter scores'!AD285&lt;&gt;"",'2. Enter scores'!AD285/'2. Enter scores'!AD$17,"")</f>
        <v/>
      </c>
      <c r="Z274" s="152" t="str">
        <f>IF('2. Enter scores'!AE285&lt;&gt;"",'2. Enter scores'!AE285/'2. Enter scores'!AE$17,"")</f>
        <v/>
      </c>
      <c r="AA274" s="108">
        <v>1000</v>
      </c>
    </row>
    <row r="275" spans="1:27" x14ac:dyDescent="0.35">
      <c r="A275" s="151" t="s">
        <v>137</v>
      </c>
      <c r="B275" s="152" t="str">
        <f>IF('2. Enter scores'!G286&lt;&gt;"",'2. Enter scores'!G286/'2. Enter scores'!G$17,"")</f>
        <v/>
      </c>
      <c r="C275" s="152" t="str">
        <f>IF('2. Enter scores'!H286&lt;&gt;"",'2. Enter scores'!H286/'2. Enter scores'!H$17,"")</f>
        <v/>
      </c>
      <c r="D275" s="152" t="str">
        <f>IF('2. Enter scores'!I286&lt;&gt;"",'2. Enter scores'!I286/'2. Enter scores'!I$17,"")</f>
        <v/>
      </c>
      <c r="E275" s="152" t="str">
        <f>IF('2. Enter scores'!J286&lt;&gt;"",'2. Enter scores'!J286/'2. Enter scores'!J$17,"")</f>
        <v/>
      </c>
      <c r="F275" s="152" t="str">
        <f>IF('2. Enter scores'!K286&lt;&gt;"",'2. Enter scores'!K286/'2. Enter scores'!K$17,"")</f>
        <v/>
      </c>
      <c r="G275" s="152" t="str">
        <f>IF('2. Enter scores'!L286&lt;&gt;"",'2. Enter scores'!L286/'2. Enter scores'!L$17,"")</f>
        <v/>
      </c>
      <c r="H275" s="152" t="str">
        <f>IF('2. Enter scores'!M286&lt;&gt;"",'2. Enter scores'!M286/'2. Enter scores'!M$17,"")</f>
        <v/>
      </c>
      <c r="I275" s="152" t="str">
        <f>IF('2. Enter scores'!N286&lt;&gt;"",'2. Enter scores'!N286/'2. Enter scores'!N$17,"")</f>
        <v/>
      </c>
      <c r="J275" s="152" t="str">
        <f>IF('2. Enter scores'!O286&lt;&gt;"",'2. Enter scores'!O286/'2. Enter scores'!O$17,"")</f>
        <v/>
      </c>
      <c r="K275" s="152" t="str">
        <f>IF('2. Enter scores'!P286&lt;&gt;"",'2. Enter scores'!P286/'2. Enter scores'!P$17,"")</f>
        <v/>
      </c>
      <c r="L275" s="152" t="str">
        <f>IF('2. Enter scores'!Q286&lt;&gt;"",'2. Enter scores'!Q286/'2. Enter scores'!Q$17,"")</f>
        <v/>
      </c>
      <c r="M275" s="152" t="str">
        <f>IF('2. Enter scores'!R286&lt;&gt;"",'2. Enter scores'!R286/'2. Enter scores'!R$17,"")</f>
        <v/>
      </c>
      <c r="N275" s="152" t="str">
        <f>IF('2. Enter scores'!S286&lt;&gt;"",'2. Enter scores'!S286/'2. Enter scores'!S$17,"")</f>
        <v/>
      </c>
      <c r="O275" s="152" t="str">
        <f>IF('2. Enter scores'!T286&lt;&gt;"",'2. Enter scores'!T286/'2. Enter scores'!T$17,"")</f>
        <v/>
      </c>
      <c r="P275" s="152" t="str">
        <f>IF('2. Enter scores'!U286&lt;&gt;"",'2. Enter scores'!U286/'2. Enter scores'!U$17,"")</f>
        <v/>
      </c>
      <c r="Q275" s="152" t="str">
        <f>IF('2. Enter scores'!V286&lt;&gt;"",'2. Enter scores'!V286/'2. Enter scores'!V$17,"")</f>
        <v/>
      </c>
      <c r="R275" s="152" t="str">
        <f>IF('2. Enter scores'!W286&lt;&gt;"",'2. Enter scores'!W286/'2. Enter scores'!W$17,"")</f>
        <v/>
      </c>
      <c r="S275" s="152" t="str">
        <f>IF('2. Enter scores'!X286&lt;&gt;"",'2. Enter scores'!X286/'2. Enter scores'!X$17,"")</f>
        <v/>
      </c>
      <c r="T275" s="152" t="str">
        <f>IF('2. Enter scores'!Y286&lt;&gt;"",'2. Enter scores'!Y286/'2. Enter scores'!Y$17,"")</f>
        <v/>
      </c>
      <c r="U275" s="152" t="str">
        <f>IF('2. Enter scores'!Z286&lt;&gt;"",'2. Enter scores'!Z286/'2. Enter scores'!Z$17,"")</f>
        <v/>
      </c>
      <c r="V275" s="152" t="str">
        <f>IF('2. Enter scores'!AA286&lt;&gt;"",'2. Enter scores'!AA286/'2. Enter scores'!AA$17,"")</f>
        <v/>
      </c>
      <c r="W275" s="152" t="str">
        <f>IF('2. Enter scores'!AB286&lt;&gt;"",'2. Enter scores'!AB286/'2. Enter scores'!AB$17,"")</f>
        <v/>
      </c>
      <c r="X275" s="152" t="str">
        <f>IF('2. Enter scores'!AC286&lt;&gt;"",'2. Enter scores'!AC286/'2. Enter scores'!AC$17,"")</f>
        <v/>
      </c>
      <c r="Y275" s="152" t="str">
        <f>IF('2. Enter scores'!AD286&lt;&gt;"",'2. Enter scores'!AD286/'2. Enter scores'!AD$17,"")</f>
        <v/>
      </c>
      <c r="Z275" s="152" t="str">
        <f>IF('2. Enter scores'!AE286&lt;&gt;"",'2. Enter scores'!AE286/'2. Enter scores'!AE$17,"")</f>
        <v/>
      </c>
      <c r="AA275" s="108">
        <v>1000</v>
      </c>
    </row>
    <row r="276" spans="1:27" x14ac:dyDescent="0.35">
      <c r="A276" s="151" t="s">
        <v>137</v>
      </c>
      <c r="B276" s="152" t="str">
        <f>IF('2. Enter scores'!G287&lt;&gt;"",'2. Enter scores'!G287/'2. Enter scores'!G$17,"")</f>
        <v/>
      </c>
      <c r="C276" s="152" t="str">
        <f>IF('2. Enter scores'!H287&lt;&gt;"",'2. Enter scores'!H287/'2. Enter scores'!H$17,"")</f>
        <v/>
      </c>
      <c r="D276" s="152" t="str">
        <f>IF('2. Enter scores'!I287&lt;&gt;"",'2. Enter scores'!I287/'2. Enter scores'!I$17,"")</f>
        <v/>
      </c>
      <c r="E276" s="152" t="str">
        <f>IF('2. Enter scores'!J287&lt;&gt;"",'2. Enter scores'!J287/'2. Enter scores'!J$17,"")</f>
        <v/>
      </c>
      <c r="F276" s="152" t="str">
        <f>IF('2. Enter scores'!K287&lt;&gt;"",'2. Enter scores'!K287/'2. Enter scores'!K$17,"")</f>
        <v/>
      </c>
      <c r="G276" s="152" t="str">
        <f>IF('2. Enter scores'!L287&lt;&gt;"",'2. Enter scores'!L287/'2. Enter scores'!L$17,"")</f>
        <v/>
      </c>
      <c r="H276" s="152" t="str">
        <f>IF('2. Enter scores'!M287&lt;&gt;"",'2. Enter scores'!M287/'2. Enter scores'!M$17,"")</f>
        <v/>
      </c>
      <c r="I276" s="152" t="str">
        <f>IF('2. Enter scores'!N287&lt;&gt;"",'2. Enter scores'!N287/'2. Enter scores'!N$17,"")</f>
        <v/>
      </c>
      <c r="J276" s="152" t="str">
        <f>IF('2. Enter scores'!O287&lt;&gt;"",'2. Enter scores'!O287/'2. Enter scores'!O$17,"")</f>
        <v/>
      </c>
      <c r="K276" s="152" t="str">
        <f>IF('2. Enter scores'!P287&lt;&gt;"",'2. Enter scores'!P287/'2. Enter scores'!P$17,"")</f>
        <v/>
      </c>
      <c r="L276" s="152" t="str">
        <f>IF('2. Enter scores'!Q287&lt;&gt;"",'2. Enter scores'!Q287/'2. Enter scores'!Q$17,"")</f>
        <v/>
      </c>
      <c r="M276" s="152" t="str">
        <f>IF('2. Enter scores'!R287&lt;&gt;"",'2. Enter scores'!R287/'2. Enter scores'!R$17,"")</f>
        <v/>
      </c>
      <c r="N276" s="152" t="str">
        <f>IF('2. Enter scores'!S287&lt;&gt;"",'2. Enter scores'!S287/'2. Enter scores'!S$17,"")</f>
        <v/>
      </c>
      <c r="O276" s="152" t="str">
        <f>IF('2. Enter scores'!T287&lt;&gt;"",'2. Enter scores'!T287/'2. Enter scores'!T$17,"")</f>
        <v/>
      </c>
      <c r="P276" s="152" t="str">
        <f>IF('2. Enter scores'!U287&lt;&gt;"",'2. Enter scores'!U287/'2. Enter scores'!U$17,"")</f>
        <v/>
      </c>
      <c r="Q276" s="152" t="str">
        <f>IF('2. Enter scores'!V287&lt;&gt;"",'2. Enter scores'!V287/'2. Enter scores'!V$17,"")</f>
        <v/>
      </c>
      <c r="R276" s="152" t="str">
        <f>IF('2. Enter scores'!W287&lt;&gt;"",'2. Enter scores'!W287/'2. Enter scores'!W$17,"")</f>
        <v/>
      </c>
      <c r="S276" s="152" t="str">
        <f>IF('2. Enter scores'!X287&lt;&gt;"",'2. Enter scores'!X287/'2. Enter scores'!X$17,"")</f>
        <v/>
      </c>
      <c r="T276" s="152" t="str">
        <f>IF('2. Enter scores'!Y287&lt;&gt;"",'2. Enter scores'!Y287/'2. Enter scores'!Y$17,"")</f>
        <v/>
      </c>
      <c r="U276" s="152" t="str">
        <f>IF('2. Enter scores'!Z287&lt;&gt;"",'2. Enter scores'!Z287/'2. Enter scores'!Z$17,"")</f>
        <v/>
      </c>
      <c r="V276" s="152" t="str">
        <f>IF('2. Enter scores'!AA287&lt;&gt;"",'2. Enter scores'!AA287/'2. Enter scores'!AA$17,"")</f>
        <v/>
      </c>
      <c r="W276" s="152" t="str">
        <f>IF('2. Enter scores'!AB287&lt;&gt;"",'2. Enter scores'!AB287/'2. Enter scores'!AB$17,"")</f>
        <v/>
      </c>
      <c r="X276" s="152" t="str">
        <f>IF('2. Enter scores'!AC287&lt;&gt;"",'2. Enter scores'!AC287/'2. Enter scores'!AC$17,"")</f>
        <v/>
      </c>
      <c r="Y276" s="152" t="str">
        <f>IF('2. Enter scores'!AD287&lt;&gt;"",'2. Enter scores'!AD287/'2. Enter scores'!AD$17,"")</f>
        <v/>
      </c>
      <c r="Z276" s="152" t="str">
        <f>IF('2. Enter scores'!AE287&lt;&gt;"",'2. Enter scores'!AE287/'2. Enter scores'!AE$17,"")</f>
        <v/>
      </c>
      <c r="AA276" s="108">
        <v>1000</v>
      </c>
    </row>
    <row r="277" spans="1:27" x14ac:dyDescent="0.35">
      <c r="A277" s="151" t="s">
        <v>137</v>
      </c>
      <c r="B277" s="152" t="str">
        <f>IF('2. Enter scores'!G288&lt;&gt;"",'2. Enter scores'!G288/'2. Enter scores'!G$17,"")</f>
        <v/>
      </c>
      <c r="C277" s="152" t="str">
        <f>IF('2. Enter scores'!H288&lt;&gt;"",'2. Enter scores'!H288/'2. Enter scores'!H$17,"")</f>
        <v/>
      </c>
      <c r="D277" s="152" t="str">
        <f>IF('2. Enter scores'!I288&lt;&gt;"",'2. Enter scores'!I288/'2. Enter scores'!I$17,"")</f>
        <v/>
      </c>
      <c r="E277" s="152" t="str">
        <f>IF('2. Enter scores'!J288&lt;&gt;"",'2. Enter scores'!J288/'2. Enter scores'!J$17,"")</f>
        <v/>
      </c>
      <c r="F277" s="152" t="str">
        <f>IF('2. Enter scores'!K288&lt;&gt;"",'2. Enter scores'!K288/'2. Enter scores'!K$17,"")</f>
        <v/>
      </c>
      <c r="G277" s="152" t="str">
        <f>IF('2. Enter scores'!L288&lt;&gt;"",'2. Enter scores'!L288/'2. Enter scores'!L$17,"")</f>
        <v/>
      </c>
      <c r="H277" s="152" t="str">
        <f>IF('2. Enter scores'!M288&lt;&gt;"",'2. Enter scores'!M288/'2. Enter scores'!M$17,"")</f>
        <v/>
      </c>
      <c r="I277" s="152" t="str">
        <f>IF('2. Enter scores'!N288&lt;&gt;"",'2. Enter scores'!N288/'2. Enter scores'!N$17,"")</f>
        <v/>
      </c>
      <c r="J277" s="152" t="str">
        <f>IF('2. Enter scores'!O288&lt;&gt;"",'2. Enter scores'!O288/'2. Enter scores'!O$17,"")</f>
        <v/>
      </c>
      <c r="K277" s="152" t="str">
        <f>IF('2. Enter scores'!P288&lt;&gt;"",'2. Enter scores'!P288/'2. Enter scores'!P$17,"")</f>
        <v/>
      </c>
      <c r="L277" s="152" t="str">
        <f>IF('2. Enter scores'!Q288&lt;&gt;"",'2. Enter scores'!Q288/'2. Enter scores'!Q$17,"")</f>
        <v/>
      </c>
      <c r="M277" s="152" t="str">
        <f>IF('2. Enter scores'!R288&lt;&gt;"",'2. Enter scores'!R288/'2. Enter scores'!R$17,"")</f>
        <v/>
      </c>
      <c r="N277" s="152" t="str">
        <f>IF('2. Enter scores'!S288&lt;&gt;"",'2. Enter scores'!S288/'2. Enter scores'!S$17,"")</f>
        <v/>
      </c>
      <c r="O277" s="152" t="str">
        <f>IF('2. Enter scores'!T288&lt;&gt;"",'2. Enter scores'!T288/'2. Enter scores'!T$17,"")</f>
        <v/>
      </c>
      <c r="P277" s="152" t="str">
        <f>IF('2. Enter scores'!U288&lt;&gt;"",'2. Enter scores'!U288/'2. Enter scores'!U$17,"")</f>
        <v/>
      </c>
      <c r="Q277" s="152" t="str">
        <f>IF('2. Enter scores'!V288&lt;&gt;"",'2. Enter scores'!V288/'2. Enter scores'!V$17,"")</f>
        <v/>
      </c>
      <c r="R277" s="152" t="str">
        <f>IF('2. Enter scores'!W288&lt;&gt;"",'2. Enter scores'!W288/'2. Enter scores'!W$17,"")</f>
        <v/>
      </c>
      <c r="S277" s="152" t="str">
        <f>IF('2. Enter scores'!X288&lt;&gt;"",'2. Enter scores'!X288/'2. Enter scores'!X$17,"")</f>
        <v/>
      </c>
      <c r="T277" s="152" t="str">
        <f>IF('2. Enter scores'!Y288&lt;&gt;"",'2. Enter scores'!Y288/'2. Enter scores'!Y$17,"")</f>
        <v/>
      </c>
      <c r="U277" s="152" t="str">
        <f>IF('2. Enter scores'!Z288&lt;&gt;"",'2. Enter scores'!Z288/'2. Enter scores'!Z$17,"")</f>
        <v/>
      </c>
      <c r="V277" s="152" t="str">
        <f>IF('2. Enter scores'!AA288&lt;&gt;"",'2. Enter scores'!AA288/'2. Enter scores'!AA$17,"")</f>
        <v/>
      </c>
      <c r="W277" s="152" t="str">
        <f>IF('2. Enter scores'!AB288&lt;&gt;"",'2. Enter scores'!AB288/'2. Enter scores'!AB$17,"")</f>
        <v/>
      </c>
      <c r="X277" s="152" t="str">
        <f>IF('2. Enter scores'!AC288&lt;&gt;"",'2. Enter scores'!AC288/'2. Enter scores'!AC$17,"")</f>
        <v/>
      </c>
      <c r="Y277" s="152" t="str">
        <f>IF('2. Enter scores'!AD288&lt;&gt;"",'2. Enter scores'!AD288/'2. Enter scores'!AD$17,"")</f>
        <v/>
      </c>
      <c r="Z277" s="152" t="str">
        <f>IF('2. Enter scores'!AE288&lt;&gt;"",'2. Enter scores'!AE288/'2. Enter scores'!AE$17,"")</f>
        <v/>
      </c>
      <c r="AA277" s="108">
        <v>1000</v>
      </c>
    </row>
    <row r="278" spans="1:27" x14ac:dyDescent="0.35">
      <c r="A278" s="151" t="s">
        <v>137</v>
      </c>
      <c r="B278" s="152" t="str">
        <f>IF('2. Enter scores'!G289&lt;&gt;"",'2. Enter scores'!G289/'2. Enter scores'!G$17,"")</f>
        <v/>
      </c>
      <c r="C278" s="152" t="str">
        <f>IF('2. Enter scores'!H289&lt;&gt;"",'2. Enter scores'!H289/'2. Enter scores'!H$17,"")</f>
        <v/>
      </c>
      <c r="D278" s="152" t="str">
        <f>IF('2. Enter scores'!I289&lt;&gt;"",'2. Enter scores'!I289/'2. Enter scores'!I$17,"")</f>
        <v/>
      </c>
      <c r="E278" s="152" t="str">
        <f>IF('2. Enter scores'!J289&lt;&gt;"",'2. Enter scores'!J289/'2. Enter scores'!J$17,"")</f>
        <v/>
      </c>
      <c r="F278" s="152" t="str">
        <f>IF('2. Enter scores'!K289&lt;&gt;"",'2. Enter scores'!K289/'2. Enter scores'!K$17,"")</f>
        <v/>
      </c>
      <c r="G278" s="152" t="str">
        <f>IF('2. Enter scores'!L289&lt;&gt;"",'2. Enter scores'!L289/'2. Enter scores'!L$17,"")</f>
        <v/>
      </c>
      <c r="H278" s="152" t="str">
        <f>IF('2. Enter scores'!M289&lt;&gt;"",'2. Enter scores'!M289/'2. Enter scores'!M$17,"")</f>
        <v/>
      </c>
      <c r="I278" s="152" t="str">
        <f>IF('2. Enter scores'!N289&lt;&gt;"",'2. Enter scores'!N289/'2. Enter scores'!N$17,"")</f>
        <v/>
      </c>
      <c r="J278" s="152" t="str">
        <f>IF('2. Enter scores'!O289&lt;&gt;"",'2. Enter scores'!O289/'2. Enter scores'!O$17,"")</f>
        <v/>
      </c>
      <c r="K278" s="152" t="str">
        <f>IF('2. Enter scores'!P289&lt;&gt;"",'2. Enter scores'!P289/'2. Enter scores'!P$17,"")</f>
        <v/>
      </c>
      <c r="L278" s="152" t="str">
        <f>IF('2. Enter scores'!Q289&lt;&gt;"",'2. Enter scores'!Q289/'2. Enter scores'!Q$17,"")</f>
        <v/>
      </c>
      <c r="M278" s="152" t="str">
        <f>IF('2. Enter scores'!R289&lt;&gt;"",'2. Enter scores'!R289/'2. Enter scores'!R$17,"")</f>
        <v/>
      </c>
      <c r="N278" s="152" t="str">
        <f>IF('2. Enter scores'!S289&lt;&gt;"",'2. Enter scores'!S289/'2. Enter scores'!S$17,"")</f>
        <v/>
      </c>
      <c r="O278" s="152" t="str">
        <f>IF('2. Enter scores'!T289&lt;&gt;"",'2. Enter scores'!T289/'2. Enter scores'!T$17,"")</f>
        <v/>
      </c>
      <c r="P278" s="152" t="str">
        <f>IF('2. Enter scores'!U289&lt;&gt;"",'2. Enter scores'!U289/'2. Enter scores'!U$17,"")</f>
        <v/>
      </c>
      <c r="Q278" s="152" t="str">
        <f>IF('2. Enter scores'!V289&lt;&gt;"",'2. Enter scores'!V289/'2. Enter scores'!V$17,"")</f>
        <v/>
      </c>
      <c r="R278" s="152" t="str">
        <f>IF('2. Enter scores'!W289&lt;&gt;"",'2. Enter scores'!W289/'2. Enter scores'!W$17,"")</f>
        <v/>
      </c>
      <c r="S278" s="152" t="str">
        <f>IF('2. Enter scores'!X289&lt;&gt;"",'2. Enter scores'!X289/'2. Enter scores'!X$17,"")</f>
        <v/>
      </c>
      <c r="T278" s="152" t="str">
        <f>IF('2. Enter scores'!Y289&lt;&gt;"",'2. Enter scores'!Y289/'2. Enter scores'!Y$17,"")</f>
        <v/>
      </c>
      <c r="U278" s="152" t="str">
        <f>IF('2. Enter scores'!Z289&lt;&gt;"",'2. Enter scores'!Z289/'2. Enter scores'!Z$17,"")</f>
        <v/>
      </c>
      <c r="V278" s="152" t="str">
        <f>IF('2. Enter scores'!AA289&lt;&gt;"",'2. Enter scores'!AA289/'2. Enter scores'!AA$17,"")</f>
        <v/>
      </c>
      <c r="W278" s="152" t="str">
        <f>IF('2. Enter scores'!AB289&lt;&gt;"",'2. Enter scores'!AB289/'2. Enter scores'!AB$17,"")</f>
        <v/>
      </c>
      <c r="X278" s="152" t="str">
        <f>IF('2. Enter scores'!AC289&lt;&gt;"",'2. Enter scores'!AC289/'2. Enter scores'!AC$17,"")</f>
        <v/>
      </c>
      <c r="Y278" s="152" t="str">
        <f>IF('2. Enter scores'!AD289&lt;&gt;"",'2. Enter scores'!AD289/'2. Enter scores'!AD$17,"")</f>
        <v/>
      </c>
      <c r="Z278" s="152" t="str">
        <f>IF('2. Enter scores'!AE289&lt;&gt;"",'2. Enter scores'!AE289/'2. Enter scores'!AE$17,"")</f>
        <v/>
      </c>
      <c r="AA278" s="108">
        <v>1000</v>
      </c>
    </row>
    <row r="279" spans="1:27" x14ac:dyDescent="0.35">
      <c r="A279" s="151" t="s">
        <v>137</v>
      </c>
      <c r="B279" s="152" t="str">
        <f>IF('2. Enter scores'!G290&lt;&gt;"",'2. Enter scores'!G290/'2. Enter scores'!G$17,"")</f>
        <v/>
      </c>
      <c r="C279" s="152" t="str">
        <f>IF('2. Enter scores'!H290&lt;&gt;"",'2. Enter scores'!H290/'2. Enter scores'!H$17,"")</f>
        <v/>
      </c>
      <c r="D279" s="152" t="str">
        <f>IF('2. Enter scores'!I290&lt;&gt;"",'2. Enter scores'!I290/'2. Enter scores'!I$17,"")</f>
        <v/>
      </c>
      <c r="E279" s="152" t="str">
        <f>IF('2. Enter scores'!J290&lt;&gt;"",'2. Enter scores'!J290/'2. Enter scores'!J$17,"")</f>
        <v/>
      </c>
      <c r="F279" s="152" t="str">
        <f>IF('2. Enter scores'!K290&lt;&gt;"",'2. Enter scores'!K290/'2. Enter scores'!K$17,"")</f>
        <v/>
      </c>
      <c r="G279" s="152" t="str">
        <f>IF('2. Enter scores'!L290&lt;&gt;"",'2. Enter scores'!L290/'2. Enter scores'!L$17,"")</f>
        <v/>
      </c>
      <c r="H279" s="152" t="str">
        <f>IF('2. Enter scores'!M290&lt;&gt;"",'2. Enter scores'!M290/'2. Enter scores'!M$17,"")</f>
        <v/>
      </c>
      <c r="I279" s="152" t="str">
        <f>IF('2. Enter scores'!N290&lt;&gt;"",'2. Enter scores'!N290/'2. Enter scores'!N$17,"")</f>
        <v/>
      </c>
      <c r="J279" s="152" t="str">
        <f>IF('2. Enter scores'!O290&lt;&gt;"",'2. Enter scores'!O290/'2. Enter scores'!O$17,"")</f>
        <v/>
      </c>
      <c r="K279" s="152" t="str">
        <f>IF('2. Enter scores'!P290&lt;&gt;"",'2. Enter scores'!P290/'2. Enter scores'!P$17,"")</f>
        <v/>
      </c>
      <c r="L279" s="152" t="str">
        <f>IF('2. Enter scores'!Q290&lt;&gt;"",'2. Enter scores'!Q290/'2. Enter scores'!Q$17,"")</f>
        <v/>
      </c>
      <c r="M279" s="152" t="str">
        <f>IF('2. Enter scores'!R290&lt;&gt;"",'2. Enter scores'!R290/'2. Enter scores'!R$17,"")</f>
        <v/>
      </c>
      <c r="N279" s="152" t="str">
        <f>IF('2. Enter scores'!S290&lt;&gt;"",'2. Enter scores'!S290/'2. Enter scores'!S$17,"")</f>
        <v/>
      </c>
      <c r="O279" s="152" t="str">
        <f>IF('2. Enter scores'!T290&lt;&gt;"",'2. Enter scores'!T290/'2. Enter scores'!T$17,"")</f>
        <v/>
      </c>
      <c r="P279" s="152" t="str">
        <f>IF('2. Enter scores'!U290&lt;&gt;"",'2. Enter scores'!U290/'2. Enter scores'!U$17,"")</f>
        <v/>
      </c>
      <c r="Q279" s="152" t="str">
        <f>IF('2. Enter scores'!V290&lt;&gt;"",'2. Enter scores'!V290/'2. Enter scores'!V$17,"")</f>
        <v/>
      </c>
      <c r="R279" s="152" t="str">
        <f>IF('2. Enter scores'!W290&lt;&gt;"",'2. Enter scores'!W290/'2. Enter scores'!W$17,"")</f>
        <v/>
      </c>
      <c r="S279" s="152" t="str">
        <f>IF('2. Enter scores'!X290&lt;&gt;"",'2. Enter scores'!X290/'2. Enter scores'!X$17,"")</f>
        <v/>
      </c>
      <c r="T279" s="152" t="str">
        <f>IF('2. Enter scores'!Y290&lt;&gt;"",'2. Enter scores'!Y290/'2. Enter scores'!Y$17,"")</f>
        <v/>
      </c>
      <c r="U279" s="152" t="str">
        <f>IF('2. Enter scores'!Z290&lt;&gt;"",'2. Enter scores'!Z290/'2. Enter scores'!Z$17,"")</f>
        <v/>
      </c>
      <c r="V279" s="152" t="str">
        <f>IF('2. Enter scores'!AA290&lt;&gt;"",'2. Enter scores'!AA290/'2. Enter scores'!AA$17,"")</f>
        <v/>
      </c>
      <c r="W279" s="152" t="str">
        <f>IF('2. Enter scores'!AB290&lt;&gt;"",'2. Enter scores'!AB290/'2. Enter scores'!AB$17,"")</f>
        <v/>
      </c>
      <c r="X279" s="152" t="str">
        <f>IF('2. Enter scores'!AC290&lt;&gt;"",'2. Enter scores'!AC290/'2. Enter scores'!AC$17,"")</f>
        <v/>
      </c>
      <c r="Y279" s="152" t="str">
        <f>IF('2. Enter scores'!AD290&lt;&gt;"",'2. Enter scores'!AD290/'2. Enter scores'!AD$17,"")</f>
        <v/>
      </c>
      <c r="Z279" s="152" t="str">
        <f>IF('2. Enter scores'!AE290&lt;&gt;"",'2. Enter scores'!AE290/'2. Enter scores'!AE$17,"")</f>
        <v/>
      </c>
      <c r="AA279" s="108">
        <v>1000</v>
      </c>
    </row>
    <row r="280" spans="1:27" x14ac:dyDescent="0.35">
      <c r="A280" s="151" t="s">
        <v>137</v>
      </c>
      <c r="B280" s="152" t="str">
        <f>IF('2. Enter scores'!G291&lt;&gt;"",'2. Enter scores'!G291/'2. Enter scores'!G$17,"")</f>
        <v/>
      </c>
      <c r="C280" s="152" t="str">
        <f>IF('2. Enter scores'!H291&lt;&gt;"",'2. Enter scores'!H291/'2. Enter scores'!H$17,"")</f>
        <v/>
      </c>
      <c r="D280" s="152" t="str">
        <f>IF('2. Enter scores'!I291&lt;&gt;"",'2. Enter scores'!I291/'2. Enter scores'!I$17,"")</f>
        <v/>
      </c>
      <c r="E280" s="152" t="str">
        <f>IF('2. Enter scores'!J291&lt;&gt;"",'2. Enter scores'!J291/'2. Enter scores'!J$17,"")</f>
        <v/>
      </c>
      <c r="F280" s="152" t="str">
        <f>IF('2. Enter scores'!K291&lt;&gt;"",'2. Enter scores'!K291/'2. Enter scores'!K$17,"")</f>
        <v/>
      </c>
      <c r="G280" s="152" t="str">
        <f>IF('2. Enter scores'!L291&lt;&gt;"",'2. Enter scores'!L291/'2. Enter scores'!L$17,"")</f>
        <v/>
      </c>
      <c r="H280" s="152" t="str">
        <f>IF('2. Enter scores'!M291&lt;&gt;"",'2. Enter scores'!M291/'2. Enter scores'!M$17,"")</f>
        <v/>
      </c>
      <c r="I280" s="152" t="str">
        <f>IF('2. Enter scores'!N291&lt;&gt;"",'2. Enter scores'!N291/'2. Enter scores'!N$17,"")</f>
        <v/>
      </c>
      <c r="J280" s="152" t="str">
        <f>IF('2. Enter scores'!O291&lt;&gt;"",'2. Enter scores'!O291/'2. Enter scores'!O$17,"")</f>
        <v/>
      </c>
      <c r="K280" s="152" t="str">
        <f>IF('2. Enter scores'!P291&lt;&gt;"",'2. Enter scores'!P291/'2. Enter scores'!P$17,"")</f>
        <v/>
      </c>
      <c r="L280" s="152" t="str">
        <f>IF('2. Enter scores'!Q291&lt;&gt;"",'2. Enter scores'!Q291/'2. Enter scores'!Q$17,"")</f>
        <v/>
      </c>
      <c r="M280" s="152" t="str">
        <f>IF('2. Enter scores'!R291&lt;&gt;"",'2. Enter scores'!R291/'2. Enter scores'!R$17,"")</f>
        <v/>
      </c>
      <c r="N280" s="152" t="str">
        <f>IF('2. Enter scores'!S291&lt;&gt;"",'2. Enter scores'!S291/'2. Enter scores'!S$17,"")</f>
        <v/>
      </c>
      <c r="O280" s="152" t="str">
        <f>IF('2. Enter scores'!T291&lt;&gt;"",'2. Enter scores'!T291/'2. Enter scores'!T$17,"")</f>
        <v/>
      </c>
      <c r="P280" s="152" t="str">
        <f>IF('2. Enter scores'!U291&lt;&gt;"",'2. Enter scores'!U291/'2. Enter scores'!U$17,"")</f>
        <v/>
      </c>
      <c r="Q280" s="152" t="str">
        <f>IF('2. Enter scores'!V291&lt;&gt;"",'2. Enter scores'!V291/'2. Enter scores'!V$17,"")</f>
        <v/>
      </c>
      <c r="R280" s="152" t="str">
        <f>IF('2. Enter scores'!W291&lt;&gt;"",'2. Enter scores'!W291/'2. Enter scores'!W$17,"")</f>
        <v/>
      </c>
      <c r="S280" s="152" t="str">
        <f>IF('2. Enter scores'!X291&lt;&gt;"",'2. Enter scores'!X291/'2. Enter scores'!X$17,"")</f>
        <v/>
      </c>
      <c r="T280" s="152" t="str">
        <f>IF('2. Enter scores'!Y291&lt;&gt;"",'2. Enter scores'!Y291/'2. Enter scores'!Y$17,"")</f>
        <v/>
      </c>
      <c r="U280" s="152" t="str">
        <f>IF('2. Enter scores'!Z291&lt;&gt;"",'2. Enter scores'!Z291/'2. Enter scores'!Z$17,"")</f>
        <v/>
      </c>
      <c r="V280" s="152" t="str">
        <f>IF('2. Enter scores'!AA291&lt;&gt;"",'2. Enter scores'!AA291/'2. Enter scores'!AA$17,"")</f>
        <v/>
      </c>
      <c r="W280" s="152" t="str">
        <f>IF('2. Enter scores'!AB291&lt;&gt;"",'2. Enter scores'!AB291/'2. Enter scores'!AB$17,"")</f>
        <v/>
      </c>
      <c r="X280" s="152" t="str">
        <f>IF('2. Enter scores'!AC291&lt;&gt;"",'2. Enter scores'!AC291/'2. Enter scores'!AC$17,"")</f>
        <v/>
      </c>
      <c r="Y280" s="152" t="str">
        <f>IF('2. Enter scores'!AD291&lt;&gt;"",'2. Enter scores'!AD291/'2. Enter scores'!AD$17,"")</f>
        <v/>
      </c>
      <c r="Z280" s="152" t="str">
        <f>IF('2. Enter scores'!AE291&lt;&gt;"",'2. Enter scores'!AE291/'2. Enter scores'!AE$17,"")</f>
        <v/>
      </c>
      <c r="AA280" s="108">
        <v>1000</v>
      </c>
    </row>
    <row r="281" spans="1:27" x14ac:dyDescent="0.35">
      <c r="A281" s="151" t="s">
        <v>137</v>
      </c>
      <c r="B281" s="152" t="str">
        <f>IF('2. Enter scores'!G292&lt;&gt;"",'2. Enter scores'!G292/'2. Enter scores'!G$17,"")</f>
        <v/>
      </c>
      <c r="C281" s="152" t="str">
        <f>IF('2. Enter scores'!H292&lt;&gt;"",'2. Enter scores'!H292/'2. Enter scores'!H$17,"")</f>
        <v/>
      </c>
      <c r="D281" s="152" t="str">
        <f>IF('2. Enter scores'!I292&lt;&gt;"",'2. Enter scores'!I292/'2. Enter scores'!I$17,"")</f>
        <v/>
      </c>
      <c r="E281" s="152" t="str">
        <f>IF('2. Enter scores'!J292&lt;&gt;"",'2. Enter scores'!J292/'2. Enter scores'!J$17,"")</f>
        <v/>
      </c>
      <c r="F281" s="152" t="str">
        <f>IF('2. Enter scores'!K292&lt;&gt;"",'2. Enter scores'!K292/'2. Enter scores'!K$17,"")</f>
        <v/>
      </c>
      <c r="G281" s="152" t="str">
        <f>IF('2. Enter scores'!L292&lt;&gt;"",'2. Enter scores'!L292/'2. Enter scores'!L$17,"")</f>
        <v/>
      </c>
      <c r="H281" s="152" t="str">
        <f>IF('2. Enter scores'!M292&lt;&gt;"",'2. Enter scores'!M292/'2. Enter scores'!M$17,"")</f>
        <v/>
      </c>
      <c r="I281" s="152" t="str">
        <f>IF('2. Enter scores'!N292&lt;&gt;"",'2. Enter scores'!N292/'2. Enter scores'!N$17,"")</f>
        <v/>
      </c>
      <c r="J281" s="152" t="str">
        <f>IF('2. Enter scores'!O292&lt;&gt;"",'2. Enter scores'!O292/'2. Enter scores'!O$17,"")</f>
        <v/>
      </c>
      <c r="K281" s="152" t="str">
        <f>IF('2. Enter scores'!P292&lt;&gt;"",'2. Enter scores'!P292/'2. Enter scores'!P$17,"")</f>
        <v/>
      </c>
      <c r="L281" s="152" t="str">
        <f>IF('2. Enter scores'!Q292&lt;&gt;"",'2. Enter scores'!Q292/'2. Enter scores'!Q$17,"")</f>
        <v/>
      </c>
      <c r="M281" s="152" t="str">
        <f>IF('2. Enter scores'!R292&lt;&gt;"",'2. Enter scores'!R292/'2. Enter scores'!R$17,"")</f>
        <v/>
      </c>
      <c r="N281" s="152" t="str">
        <f>IF('2. Enter scores'!S292&lt;&gt;"",'2. Enter scores'!S292/'2. Enter scores'!S$17,"")</f>
        <v/>
      </c>
      <c r="O281" s="152" t="str">
        <f>IF('2. Enter scores'!T292&lt;&gt;"",'2. Enter scores'!T292/'2. Enter scores'!T$17,"")</f>
        <v/>
      </c>
      <c r="P281" s="152" t="str">
        <f>IF('2. Enter scores'!U292&lt;&gt;"",'2. Enter scores'!U292/'2. Enter scores'!U$17,"")</f>
        <v/>
      </c>
      <c r="Q281" s="152" t="str">
        <f>IF('2. Enter scores'!V292&lt;&gt;"",'2. Enter scores'!V292/'2. Enter scores'!V$17,"")</f>
        <v/>
      </c>
      <c r="R281" s="152" t="str">
        <f>IF('2. Enter scores'!W292&lt;&gt;"",'2. Enter scores'!W292/'2. Enter scores'!W$17,"")</f>
        <v/>
      </c>
      <c r="S281" s="152" t="str">
        <f>IF('2. Enter scores'!X292&lt;&gt;"",'2. Enter scores'!X292/'2. Enter scores'!X$17,"")</f>
        <v/>
      </c>
      <c r="T281" s="152" t="str">
        <f>IF('2. Enter scores'!Y292&lt;&gt;"",'2. Enter scores'!Y292/'2. Enter scores'!Y$17,"")</f>
        <v/>
      </c>
      <c r="U281" s="152" t="str">
        <f>IF('2. Enter scores'!Z292&lt;&gt;"",'2. Enter scores'!Z292/'2. Enter scores'!Z$17,"")</f>
        <v/>
      </c>
      <c r="V281" s="152" t="str">
        <f>IF('2. Enter scores'!AA292&lt;&gt;"",'2. Enter scores'!AA292/'2. Enter scores'!AA$17,"")</f>
        <v/>
      </c>
      <c r="W281" s="152" t="str">
        <f>IF('2. Enter scores'!AB292&lt;&gt;"",'2. Enter scores'!AB292/'2. Enter scores'!AB$17,"")</f>
        <v/>
      </c>
      <c r="X281" s="152" t="str">
        <f>IF('2. Enter scores'!AC292&lt;&gt;"",'2. Enter scores'!AC292/'2. Enter scores'!AC$17,"")</f>
        <v/>
      </c>
      <c r="Y281" s="152" t="str">
        <f>IF('2. Enter scores'!AD292&lt;&gt;"",'2. Enter scores'!AD292/'2. Enter scores'!AD$17,"")</f>
        <v/>
      </c>
      <c r="Z281" s="152" t="str">
        <f>IF('2. Enter scores'!AE292&lt;&gt;"",'2. Enter scores'!AE292/'2. Enter scores'!AE$17,"")</f>
        <v/>
      </c>
      <c r="AA281" s="108">
        <v>1000</v>
      </c>
    </row>
    <row r="282" spans="1:27" x14ac:dyDescent="0.35">
      <c r="A282" s="151" t="s">
        <v>137</v>
      </c>
      <c r="B282" s="152" t="str">
        <f>IF('2. Enter scores'!G293&lt;&gt;"",'2. Enter scores'!G293/'2. Enter scores'!G$17,"")</f>
        <v/>
      </c>
      <c r="C282" s="152" t="str">
        <f>IF('2. Enter scores'!H293&lt;&gt;"",'2. Enter scores'!H293/'2. Enter scores'!H$17,"")</f>
        <v/>
      </c>
      <c r="D282" s="152" t="str">
        <f>IF('2. Enter scores'!I293&lt;&gt;"",'2. Enter scores'!I293/'2. Enter scores'!I$17,"")</f>
        <v/>
      </c>
      <c r="E282" s="152" t="str">
        <f>IF('2. Enter scores'!J293&lt;&gt;"",'2. Enter scores'!J293/'2. Enter scores'!J$17,"")</f>
        <v/>
      </c>
      <c r="F282" s="152" t="str">
        <f>IF('2. Enter scores'!K293&lt;&gt;"",'2. Enter scores'!K293/'2. Enter scores'!K$17,"")</f>
        <v/>
      </c>
      <c r="G282" s="152" t="str">
        <f>IF('2. Enter scores'!L293&lt;&gt;"",'2. Enter scores'!L293/'2. Enter scores'!L$17,"")</f>
        <v/>
      </c>
      <c r="H282" s="152" t="str">
        <f>IF('2. Enter scores'!M293&lt;&gt;"",'2. Enter scores'!M293/'2. Enter scores'!M$17,"")</f>
        <v/>
      </c>
      <c r="I282" s="152" t="str">
        <f>IF('2. Enter scores'!N293&lt;&gt;"",'2. Enter scores'!N293/'2. Enter scores'!N$17,"")</f>
        <v/>
      </c>
      <c r="J282" s="152" t="str">
        <f>IF('2. Enter scores'!O293&lt;&gt;"",'2. Enter scores'!O293/'2. Enter scores'!O$17,"")</f>
        <v/>
      </c>
      <c r="K282" s="152" t="str">
        <f>IF('2. Enter scores'!P293&lt;&gt;"",'2. Enter scores'!P293/'2. Enter scores'!P$17,"")</f>
        <v/>
      </c>
      <c r="L282" s="152" t="str">
        <f>IF('2. Enter scores'!Q293&lt;&gt;"",'2. Enter scores'!Q293/'2. Enter scores'!Q$17,"")</f>
        <v/>
      </c>
      <c r="M282" s="152" t="str">
        <f>IF('2. Enter scores'!R293&lt;&gt;"",'2. Enter scores'!R293/'2. Enter scores'!R$17,"")</f>
        <v/>
      </c>
      <c r="N282" s="152" t="str">
        <f>IF('2. Enter scores'!S293&lt;&gt;"",'2. Enter scores'!S293/'2. Enter scores'!S$17,"")</f>
        <v/>
      </c>
      <c r="O282" s="152" t="str">
        <f>IF('2. Enter scores'!T293&lt;&gt;"",'2. Enter scores'!T293/'2. Enter scores'!T$17,"")</f>
        <v/>
      </c>
      <c r="P282" s="152" t="str">
        <f>IF('2. Enter scores'!U293&lt;&gt;"",'2. Enter scores'!U293/'2. Enter scores'!U$17,"")</f>
        <v/>
      </c>
      <c r="Q282" s="152" t="str">
        <f>IF('2. Enter scores'!V293&lt;&gt;"",'2. Enter scores'!V293/'2. Enter scores'!V$17,"")</f>
        <v/>
      </c>
      <c r="R282" s="152" t="str">
        <f>IF('2. Enter scores'!W293&lt;&gt;"",'2. Enter scores'!W293/'2. Enter scores'!W$17,"")</f>
        <v/>
      </c>
      <c r="S282" s="152" t="str">
        <f>IF('2. Enter scores'!X293&lt;&gt;"",'2. Enter scores'!X293/'2. Enter scores'!X$17,"")</f>
        <v/>
      </c>
      <c r="T282" s="152" t="str">
        <f>IF('2. Enter scores'!Y293&lt;&gt;"",'2. Enter scores'!Y293/'2. Enter scores'!Y$17,"")</f>
        <v/>
      </c>
      <c r="U282" s="152" t="str">
        <f>IF('2. Enter scores'!Z293&lt;&gt;"",'2. Enter scores'!Z293/'2. Enter scores'!Z$17,"")</f>
        <v/>
      </c>
      <c r="V282" s="152" t="str">
        <f>IF('2. Enter scores'!AA293&lt;&gt;"",'2. Enter scores'!AA293/'2. Enter scores'!AA$17,"")</f>
        <v/>
      </c>
      <c r="W282" s="152" t="str">
        <f>IF('2. Enter scores'!AB293&lt;&gt;"",'2. Enter scores'!AB293/'2. Enter scores'!AB$17,"")</f>
        <v/>
      </c>
      <c r="X282" s="152" t="str">
        <f>IF('2. Enter scores'!AC293&lt;&gt;"",'2. Enter scores'!AC293/'2. Enter scores'!AC$17,"")</f>
        <v/>
      </c>
      <c r="Y282" s="152" t="str">
        <f>IF('2. Enter scores'!AD293&lt;&gt;"",'2. Enter scores'!AD293/'2. Enter scores'!AD$17,"")</f>
        <v/>
      </c>
      <c r="Z282" s="152" t="str">
        <f>IF('2. Enter scores'!AE293&lt;&gt;"",'2. Enter scores'!AE293/'2. Enter scores'!AE$17,"")</f>
        <v/>
      </c>
      <c r="AA282" s="108">
        <v>1000</v>
      </c>
    </row>
    <row r="283" spans="1:27" x14ac:dyDescent="0.35">
      <c r="A283" s="151" t="s">
        <v>137</v>
      </c>
      <c r="B283" s="152" t="str">
        <f>IF('2. Enter scores'!G294&lt;&gt;"",'2. Enter scores'!G294/'2. Enter scores'!G$17,"")</f>
        <v/>
      </c>
      <c r="C283" s="152" t="str">
        <f>IF('2. Enter scores'!H294&lt;&gt;"",'2. Enter scores'!H294/'2. Enter scores'!H$17,"")</f>
        <v/>
      </c>
      <c r="D283" s="152" t="str">
        <f>IF('2. Enter scores'!I294&lt;&gt;"",'2. Enter scores'!I294/'2. Enter scores'!I$17,"")</f>
        <v/>
      </c>
      <c r="E283" s="152" t="str">
        <f>IF('2. Enter scores'!J294&lt;&gt;"",'2. Enter scores'!J294/'2. Enter scores'!J$17,"")</f>
        <v/>
      </c>
      <c r="F283" s="152" t="str">
        <f>IF('2. Enter scores'!K294&lt;&gt;"",'2. Enter scores'!K294/'2. Enter scores'!K$17,"")</f>
        <v/>
      </c>
      <c r="G283" s="152" t="str">
        <f>IF('2. Enter scores'!L294&lt;&gt;"",'2. Enter scores'!L294/'2. Enter scores'!L$17,"")</f>
        <v/>
      </c>
      <c r="H283" s="152" t="str">
        <f>IF('2. Enter scores'!M294&lt;&gt;"",'2. Enter scores'!M294/'2. Enter scores'!M$17,"")</f>
        <v/>
      </c>
      <c r="I283" s="152" t="str">
        <f>IF('2. Enter scores'!N294&lt;&gt;"",'2. Enter scores'!N294/'2. Enter scores'!N$17,"")</f>
        <v/>
      </c>
      <c r="J283" s="152" t="str">
        <f>IF('2. Enter scores'!O294&lt;&gt;"",'2. Enter scores'!O294/'2. Enter scores'!O$17,"")</f>
        <v/>
      </c>
      <c r="K283" s="152" t="str">
        <f>IF('2. Enter scores'!P294&lt;&gt;"",'2. Enter scores'!P294/'2. Enter scores'!P$17,"")</f>
        <v/>
      </c>
      <c r="L283" s="152" t="str">
        <f>IF('2. Enter scores'!Q294&lt;&gt;"",'2. Enter scores'!Q294/'2. Enter scores'!Q$17,"")</f>
        <v/>
      </c>
      <c r="M283" s="152" t="str">
        <f>IF('2. Enter scores'!R294&lt;&gt;"",'2. Enter scores'!R294/'2. Enter scores'!R$17,"")</f>
        <v/>
      </c>
      <c r="N283" s="152" t="str">
        <f>IF('2. Enter scores'!S294&lt;&gt;"",'2. Enter scores'!S294/'2. Enter scores'!S$17,"")</f>
        <v/>
      </c>
      <c r="O283" s="152" t="str">
        <f>IF('2. Enter scores'!T294&lt;&gt;"",'2. Enter scores'!T294/'2. Enter scores'!T$17,"")</f>
        <v/>
      </c>
      <c r="P283" s="152" t="str">
        <f>IF('2. Enter scores'!U294&lt;&gt;"",'2. Enter scores'!U294/'2. Enter scores'!U$17,"")</f>
        <v/>
      </c>
      <c r="Q283" s="152" t="str">
        <f>IF('2. Enter scores'!V294&lt;&gt;"",'2. Enter scores'!V294/'2. Enter scores'!V$17,"")</f>
        <v/>
      </c>
      <c r="R283" s="152" t="str">
        <f>IF('2. Enter scores'!W294&lt;&gt;"",'2. Enter scores'!W294/'2. Enter scores'!W$17,"")</f>
        <v/>
      </c>
      <c r="S283" s="152" t="str">
        <f>IF('2. Enter scores'!X294&lt;&gt;"",'2. Enter scores'!X294/'2. Enter scores'!X$17,"")</f>
        <v/>
      </c>
      <c r="T283" s="152" t="str">
        <f>IF('2. Enter scores'!Y294&lt;&gt;"",'2. Enter scores'!Y294/'2. Enter scores'!Y$17,"")</f>
        <v/>
      </c>
      <c r="U283" s="152" t="str">
        <f>IF('2. Enter scores'!Z294&lt;&gt;"",'2. Enter scores'!Z294/'2. Enter scores'!Z$17,"")</f>
        <v/>
      </c>
      <c r="V283" s="152" t="str">
        <f>IF('2. Enter scores'!AA294&lt;&gt;"",'2. Enter scores'!AA294/'2. Enter scores'!AA$17,"")</f>
        <v/>
      </c>
      <c r="W283" s="152" t="str">
        <f>IF('2. Enter scores'!AB294&lt;&gt;"",'2. Enter scores'!AB294/'2. Enter scores'!AB$17,"")</f>
        <v/>
      </c>
      <c r="X283" s="152" t="str">
        <f>IF('2. Enter scores'!AC294&lt;&gt;"",'2. Enter scores'!AC294/'2. Enter scores'!AC$17,"")</f>
        <v/>
      </c>
      <c r="Y283" s="152" t="str">
        <f>IF('2. Enter scores'!AD294&lt;&gt;"",'2. Enter scores'!AD294/'2. Enter scores'!AD$17,"")</f>
        <v/>
      </c>
      <c r="Z283" s="152" t="str">
        <f>IF('2. Enter scores'!AE294&lt;&gt;"",'2. Enter scores'!AE294/'2. Enter scores'!AE$17,"")</f>
        <v/>
      </c>
      <c r="AA283" s="108">
        <v>1000</v>
      </c>
    </row>
    <row r="284" spans="1:27" x14ac:dyDescent="0.35">
      <c r="A284" s="151" t="s">
        <v>137</v>
      </c>
      <c r="B284" s="152" t="str">
        <f>IF('2. Enter scores'!G295&lt;&gt;"",'2. Enter scores'!G295/'2. Enter scores'!G$17,"")</f>
        <v/>
      </c>
      <c r="C284" s="152" t="str">
        <f>IF('2. Enter scores'!H295&lt;&gt;"",'2. Enter scores'!H295/'2. Enter scores'!H$17,"")</f>
        <v/>
      </c>
      <c r="D284" s="152" t="str">
        <f>IF('2. Enter scores'!I295&lt;&gt;"",'2. Enter scores'!I295/'2. Enter scores'!I$17,"")</f>
        <v/>
      </c>
      <c r="E284" s="152" t="str">
        <f>IF('2. Enter scores'!J295&lt;&gt;"",'2. Enter scores'!J295/'2. Enter scores'!J$17,"")</f>
        <v/>
      </c>
      <c r="F284" s="152" t="str">
        <f>IF('2. Enter scores'!K295&lt;&gt;"",'2. Enter scores'!K295/'2. Enter scores'!K$17,"")</f>
        <v/>
      </c>
      <c r="G284" s="152" t="str">
        <f>IF('2. Enter scores'!L295&lt;&gt;"",'2. Enter scores'!L295/'2. Enter scores'!L$17,"")</f>
        <v/>
      </c>
      <c r="H284" s="152" t="str">
        <f>IF('2. Enter scores'!M295&lt;&gt;"",'2. Enter scores'!M295/'2. Enter scores'!M$17,"")</f>
        <v/>
      </c>
      <c r="I284" s="152" t="str">
        <f>IF('2. Enter scores'!N295&lt;&gt;"",'2. Enter scores'!N295/'2. Enter scores'!N$17,"")</f>
        <v/>
      </c>
      <c r="J284" s="152" t="str">
        <f>IF('2. Enter scores'!O295&lt;&gt;"",'2. Enter scores'!O295/'2. Enter scores'!O$17,"")</f>
        <v/>
      </c>
      <c r="K284" s="152" t="str">
        <f>IF('2. Enter scores'!P295&lt;&gt;"",'2. Enter scores'!P295/'2. Enter scores'!P$17,"")</f>
        <v/>
      </c>
      <c r="L284" s="152" t="str">
        <f>IF('2. Enter scores'!Q295&lt;&gt;"",'2. Enter scores'!Q295/'2. Enter scores'!Q$17,"")</f>
        <v/>
      </c>
      <c r="M284" s="152" t="str">
        <f>IF('2. Enter scores'!R295&lt;&gt;"",'2. Enter scores'!R295/'2. Enter scores'!R$17,"")</f>
        <v/>
      </c>
      <c r="N284" s="152" t="str">
        <f>IF('2. Enter scores'!S295&lt;&gt;"",'2. Enter scores'!S295/'2. Enter scores'!S$17,"")</f>
        <v/>
      </c>
      <c r="O284" s="152" t="str">
        <f>IF('2. Enter scores'!T295&lt;&gt;"",'2. Enter scores'!T295/'2. Enter scores'!T$17,"")</f>
        <v/>
      </c>
      <c r="P284" s="152" t="str">
        <f>IF('2. Enter scores'!U295&lt;&gt;"",'2. Enter scores'!U295/'2. Enter scores'!U$17,"")</f>
        <v/>
      </c>
      <c r="Q284" s="152" t="str">
        <f>IF('2. Enter scores'!V295&lt;&gt;"",'2. Enter scores'!V295/'2. Enter scores'!V$17,"")</f>
        <v/>
      </c>
      <c r="R284" s="152" t="str">
        <f>IF('2. Enter scores'!W295&lt;&gt;"",'2. Enter scores'!W295/'2. Enter scores'!W$17,"")</f>
        <v/>
      </c>
      <c r="S284" s="152" t="str">
        <f>IF('2. Enter scores'!X295&lt;&gt;"",'2. Enter scores'!X295/'2. Enter scores'!X$17,"")</f>
        <v/>
      </c>
      <c r="T284" s="152" t="str">
        <f>IF('2. Enter scores'!Y295&lt;&gt;"",'2. Enter scores'!Y295/'2. Enter scores'!Y$17,"")</f>
        <v/>
      </c>
      <c r="U284" s="152" t="str">
        <f>IF('2. Enter scores'!Z295&lt;&gt;"",'2. Enter scores'!Z295/'2. Enter scores'!Z$17,"")</f>
        <v/>
      </c>
      <c r="V284" s="152" t="str">
        <f>IF('2. Enter scores'!AA295&lt;&gt;"",'2. Enter scores'!AA295/'2. Enter scores'!AA$17,"")</f>
        <v/>
      </c>
      <c r="W284" s="152" t="str">
        <f>IF('2. Enter scores'!AB295&lt;&gt;"",'2. Enter scores'!AB295/'2. Enter scores'!AB$17,"")</f>
        <v/>
      </c>
      <c r="X284" s="152" t="str">
        <f>IF('2. Enter scores'!AC295&lt;&gt;"",'2. Enter scores'!AC295/'2. Enter scores'!AC$17,"")</f>
        <v/>
      </c>
      <c r="Y284" s="152" t="str">
        <f>IF('2. Enter scores'!AD295&lt;&gt;"",'2. Enter scores'!AD295/'2. Enter scores'!AD$17,"")</f>
        <v/>
      </c>
      <c r="Z284" s="152" t="str">
        <f>IF('2. Enter scores'!AE295&lt;&gt;"",'2. Enter scores'!AE295/'2. Enter scores'!AE$17,"")</f>
        <v/>
      </c>
      <c r="AA284" s="108">
        <v>1000</v>
      </c>
    </row>
    <row r="285" spans="1:27" x14ac:dyDescent="0.35">
      <c r="A285" s="151" t="s">
        <v>137</v>
      </c>
      <c r="B285" s="152" t="str">
        <f>IF('2. Enter scores'!G296&lt;&gt;"",'2. Enter scores'!G296/'2. Enter scores'!G$17,"")</f>
        <v/>
      </c>
      <c r="C285" s="152" t="str">
        <f>IF('2. Enter scores'!H296&lt;&gt;"",'2. Enter scores'!H296/'2. Enter scores'!H$17,"")</f>
        <v/>
      </c>
      <c r="D285" s="152" t="str">
        <f>IF('2. Enter scores'!I296&lt;&gt;"",'2. Enter scores'!I296/'2. Enter scores'!I$17,"")</f>
        <v/>
      </c>
      <c r="E285" s="152" t="str">
        <f>IF('2. Enter scores'!J296&lt;&gt;"",'2. Enter scores'!J296/'2. Enter scores'!J$17,"")</f>
        <v/>
      </c>
      <c r="F285" s="152" t="str">
        <f>IF('2. Enter scores'!K296&lt;&gt;"",'2. Enter scores'!K296/'2. Enter scores'!K$17,"")</f>
        <v/>
      </c>
      <c r="G285" s="152" t="str">
        <f>IF('2. Enter scores'!L296&lt;&gt;"",'2. Enter scores'!L296/'2. Enter scores'!L$17,"")</f>
        <v/>
      </c>
      <c r="H285" s="152" t="str">
        <f>IF('2. Enter scores'!M296&lt;&gt;"",'2. Enter scores'!M296/'2. Enter scores'!M$17,"")</f>
        <v/>
      </c>
      <c r="I285" s="152" t="str">
        <f>IF('2. Enter scores'!N296&lt;&gt;"",'2. Enter scores'!N296/'2. Enter scores'!N$17,"")</f>
        <v/>
      </c>
      <c r="J285" s="152" t="str">
        <f>IF('2. Enter scores'!O296&lt;&gt;"",'2. Enter scores'!O296/'2. Enter scores'!O$17,"")</f>
        <v/>
      </c>
      <c r="K285" s="152" t="str">
        <f>IF('2. Enter scores'!P296&lt;&gt;"",'2. Enter scores'!P296/'2. Enter scores'!P$17,"")</f>
        <v/>
      </c>
      <c r="L285" s="152" t="str">
        <f>IF('2. Enter scores'!Q296&lt;&gt;"",'2. Enter scores'!Q296/'2. Enter scores'!Q$17,"")</f>
        <v/>
      </c>
      <c r="M285" s="152" t="str">
        <f>IF('2. Enter scores'!R296&lt;&gt;"",'2. Enter scores'!R296/'2. Enter scores'!R$17,"")</f>
        <v/>
      </c>
      <c r="N285" s="152" t="str">
        <f>IF('2. Enter scores'!S296&lt;&gt;"",'2. Enter scores'!S296/'2. Enter scores'!S$17,"")</f>
        <v/>
      </c>
      <c r="O285" s="152" t="str">
        <f>IF('2. Enter scores'!T296&lt;&gt;"",'2. Enter scores'!T296/'2. Enter scores'!T$17,"")</f>
        <v/>
      </c>
      <c r="P285" s="152" t="str">
        <f>IF('2. Enter scores'!U296&lt;&gt;"",'2. Enter scores'!U296/'2. Enter scores'!U$17,"")</f>
        <v/>
      </c>
      <c r="Q285" s="152" t="str">
        <f>IF('2. Enter scores'!V296&lt;&gt;"",'2. Enter scores'!V296/'2. Enter scores'!V$17,"")</f>
        <v/>
      </c>
      <c r="R285" s="152" t="str">
        <f>IF('2. Enter scores'!W296&lt;&gt;"",'2. Enter scores'!W296/'2. Enter scores'!W$17,"")</f>
        <v/>
      </c>
      <c r="S285" s="152" t="str">
        <f>IF('2. Enter scores'!X296&lt;&gt;"",'2. Enter scores'!X296/'2. Enter scores'!X$17,"")</f>
        <v/>
      </c>
      <c r="T285" s="152" t="str">
        <f>IF('2. Enter scores'!Y296&lt;&gt;"",'2. Enter scores'!Y296/'2. Enter scores'!Y$17,"")</f>
        <v/>
      </c>
      <c r="U285" s="152" t="str">
        <f>IF('2. Enter scores'!Z296&lt;&gt;"",'2. Enter scores'!Z296/'2. Enter scores'!Z$17,"")</f>
        <v/>
      </c>
      <c r="V285" s="152" t="str">
        <f>IF('2. Enter scores'!AA296&lt;&gt;"",'2. Enter scores'!AA296/'2. Enter scores'!AA$17,"")</f>
        <v/>
      </c>
      <c r="W285" s="152" t="str">
        <f>IF('2. Enter scores'!AB296&lt;&gt;"",'2. Enter scores'!AB296/'2. Enter scores'!AB$17,"")</f>
        <v/>
      </c>
      <c r="X285" s="152" t="str">
        <f>IF('2. Enter scores'!AC296&lt;&gt;"",'2. Enter scores'!AC296/'2. Enter scores'!AC$17,"")</f>
        <v/>
      </c>
      <c r="Y285" s="152" t="str">
        <f>IF('2. Enter scores'!AD296&lt;&gt;"",'2. Enter scores'!AD296/'2. Enter scores'!AD$17,"")</f>
        <v/>
      </c>
      <c r="Z285" s="152" t="str">
        <f>IF('2. Enter scores'!AE296&lt;&gt;"",'2. Enter scores'!AE296/'2. Enter scores'!AE$17,"")</f>
        <v/>
      </c>
      <c r="AA285" s="108">
        <v>1000</v>
      </c>
    </row>
    <row r="286" spans="1:27" x14ac:dyDescent="0.35">
      <c r="A286" s="151" t="s">
        <v>137</v>
      </c>
      <c r="B286" s="152" t="str">
        <f>IF('2. Enter scores'!G297&lt;&gt;"",'2. Enter scores'!G297/'2. Enter scores'!G$17,"")</f>
        <v/>
      </c>
      <c r="C286" s="152" t="str">
        <f>IF('2. Enter scores'!H297&lt;&gt;"",'2. Enter scores'!H297/'2. Enter scores'!H$17,"")</f>
        <v/>
      </c>
      <c r="D286" s="152" t="str">
        <f>IF('2. Enter scores'!I297&lt;&gt;"",'2. Enter scores'!I297/'2. Enter scores'!I$17,"")</f>
        <v/>
      </c>
      <c r="E286" s="152" t="str">
        <f>IF('2. Enter scores'!J297&lt;&gt;"",'2. Enter scores'!J297/'2. Enter scores'!J$17,"")</f>
        <v/>
      </c>
      <c r="F286" s="152" t="str">
        <f>IF('2. Enter scores'!K297&lt;&gt;"",'2. Enter scores'!K297/'2. Enter scores'!K$17,"")</f>
        <v/>
      </c>
      <c r="G286" s="152" t="str">
        <f>IF('2. Enter scores'!L297&lt;&gt;"",'2. Enter scores'!L297/'2. Enter scores'!L$17,"")</f>
        <v/>
      </c>
      <c r="H286" s="152" t="str">
        <f>IF('2. Enter scores'!M297&lt;&gt;"",'2. Enter scores'!M297/'2. Enter scores'!M$17,"")</f>
        <v/>
      </c>
      <c r="I286" s="152" t="str">
        <f>IF('2. Enter scores'!N297&lt;&gt;"",'2. Enter scores'!N297/'2. Enter scores'!N$17,"")</f>
        <v/>
      </c>
      <c r="J286" s="152" t="str">
        <f>IF('2. Enter scores'!O297&lt;&gt;"",'2. Enter scores'!O297/'2. Enter scores'!O$17,"")</f>
        <v/>
      </c>
      <c r="K286" s="152" t="str">
        <f>IF('2. Enter scores'!P297&lt;&gt;"",'2. Enter scores'!P297/'2. Enter scores'!P$17,"")</f>
        <v/>
      </c>
      <c r="L286" s="152" t="str">
        <f>IF('2. Enter scores'!Q297&lt;&gt;"",'2. Enter scores'!Q297/'2. Enter scores'!Q$17,"")</f>
        <v/>
      </c>
      <c r="M286" s="152" t="str">
        <f>IF('2. Enter scores'!R297&lt;&gt;"",'2. Enter scores'!R297/'2. Enter scores'!R$17,"")</f>
        <v/>
      </c>
      <c r="N286" s="152" t="str">
        <f>IF('2. Enter scores'!S297&lt;&gt;"",'2. Enter scores'!S297/'2. Enter scores'!S$17,"")</f>
        <v/>
      </c>
      <c r="O286" s="152" t="str">
        <f>IF('2. Enter scores'!T297&lt;&gt;"",'2. Enter scores'!T297/'2. Enter scores'!T$17,"")</f>
        <v/>
      </c>
      <c r="P286" s="152" t="str">
        <f>IF('2. Enter scores'!U297&lt;&gt;"",'2. Enter scores'!U297/'2. Enter scores'!U$17,"")</f>
        <v/>
      </c>
      <c r="Q286" s="152" t="str">
        <f>IF('2. Enter scores'!V297&lt;&gt;"",'2. Enter scores'!V297/'2. Enter scores'!V$17,"")</f>
        <v/>
      </c>
      <c r="R286" s="152" t="str">
        <f>IF('2. Enter scores'!W297&lt;&gt;"",'2. Enter scores'!W297/'2. Enter scores'!W$17,"")</f>
        <v/>
      </c>
      <c r="S286" s="152" t="str">
        <f>IF('2. Enter scores'!X297&lt;&gt;"",'2. Enter scores'!X297/'2. Enter scores'!X$17,"")</f>
        <v/>
      </c>
      <c r="T286" s="152" t="str">
        <f>IF('2. Enter scores'!Y297&lt;&gt;"",'2. Enter scores'!Y297/'2. Enter scores'!Y$17,"")</f>
        <v/>
      </c>
      <c r="U286" s="152" t="str">
        <f>IF('2. Enter scores'!Z297&lt;&gt;"",'2. Enter scores'!Z297/'2. Enter scores'!Z$17,"")</f>
        <v/>
      </c>
      <c r="V286" s="152" t="str">
        <f>IF('2. Enter scores'!AA297&lt;&gt;"",'2. Enter scores'!AA297/'2. Enter scores'!AA$17,"")</f>
        <v/>
      </c>
      <c r="W286" s="152" t="str">
        <f>IF('2. Enter scores'!AB297&lt;&gt;"",'2. Enter scores'!AB297/'2. Enter scores'!AB$17,"")</f>
        <v/>
      </c>
      <c r="X286" s="152" t="str">
        <f>IF('2. Enter scores'!AC297&lt;&gt;"",'2. Enter scores'!AC297/'2. Enter scores'!AC$17,"")</f>
        <v/>
      </c>
      <c r="Y286" s="152" t="str">
        <f>IF('2. Enter scores'!AD297&lt;&gt;"",'2. Enter scores'!AD297/'2. Enter scores'!AD$17,"")</f>
        <v/>
      </c>
      <c r="Z286" s="152" t="str">
        <f>IF('2. Enter scores'!AE297&lt;&gt;"",'2. Enter scores'!AE297/'2. Enter scores'!AE$17,"")</f>
        <v/>
      </c>
      <c r="AA286" s="108">
        <v>1000</v>
      </c>
    </row>
    <row r="287" spans="1:27" x14ac:dyDescent="0.35">
      <c r="A287" s="151" t="s">
        <v>137</v>
      </c>
      <c r="B287" s="152" t="str">
        <f>IF('2. Enter scores'!G298&lt;&gt;"",'2. Enter scores'!G298/'2. Enter scores'!G$17,"")</f>
        <v/>
      </c>
      <c r="C287" s="152" t="str">
        <f>IF('2. Enter scores'!H298&lt;&gt;"",'2. Enter scores'!H298/'2. Enter scores'!H$17,"")</f>
        <v/>
      </c>
      <c r="D287" s="152" t="str">
        <f>IF('2. Enter scores'!I298&lt;&gt;"",'2. Enter scores'!I298/'2. Enter scores'!I$17,"")</f>
        <v/>
      </c>
      <c r="E287" s="152" t="str">
        <f>IF('2. Enter scores'!J298&lt;&gt;"",'2. Enter scores'!J298/'2. Enter scores'!J$17,"")</f>
        <v/>
      </c>
      <c r="F287" s="152" t="str">
        <f>IF('2. Enter scores'!K298&lt;&gt;"",'2. Enter scores'!K298/'2. Enter scores'!K$17,"")</f>
        <v/>
      </c>
      <c r="G287" s="152" t="str">
        <f>IF('2. Enter scores'!L298&lt;&gt;"",'2. Enter scores'!L298/'2. Enter scores'!L$17,"")</f>
        <v/>
      </c>
      <c r="H287" s="152" t="str">
        <f>IF('2. Enter scores'!M298&lt;&gt;"",'2. Enter scores'!M298/'2. Enter scores'!M$17,"")</f>
        <v/>
      </c>
      <c r="I287" s="152" t="str">
        <f>IF('2. Enter scores'!N298&lt;&gt;"",'2. Enter scores'!N298/'2. Enter scores'!N$17,"")</f>
        <v/>
      </c>
      <c r="J287" s="152" t="str">
        <f>IF('2. Enter scores'!O298&lt;&gt;"",'2. Enter scores'!O298/'2. Enter scores'!O$17,"")</f>
        <v/>
      </c>
      <c r="K287" s="152" t="str">
        <f>IF('2. Enter scores'!P298&lt;&gt;"",'2. Enter scores'!P298/'2. Enter scores'!P$17,"")</f>
        <v/>
      </c>
      <c r="L287" s="152" t="str">
        <f>IF('2. Enter scores'!Q298&lt;&gt;"",'2. Enter scores'!Q298/'2. Enter scores'!Q$17,"")</f>
        <v/>
      </c>
      <c r="M287" s="152" t="str">
        <f>IF('2. Enter scores'!R298&lt;&gt;"",'2. Enter scores'!R298/'2. Enter scores'!R$17,"")</f>
        <v/>
      </c>
      <c r="N287" s="152" t="str">
        <f>IF('2. Enter scores'!S298&lt;&gt;"",'2. Enter scores'!S298/'2. Enter scores'!S$17,"")</f>
        <v/>
      </c>
      <c r="O287" s="152" t="str">
        <f>IF('2. Enter scores'!T298&lt;&gt;"",'2. Enter scores'!T298/'2. Enter scores'!T$17,"")</f>
        <v/>
      </c>
      <c r="P287" s="152" t="str">
        <f>IF('2. Enter scores'!U298&lt;&gt;"",'2. Enter scores'!U298/'2. Enter scores'!U$17,"")</f>
        <v/>
      </c>
      <c r="Q287" s="152" t="str">
        <f>IF('2. Enter scores'!V298&lt;&gt;"",'2. Enter scores'!V298/'2. Enter scores'!V$17,"")</f>
        <v/>
      </c>
      <c r="R287" s="152" t="str">
        <f>IF('2. Enter scores'!W298&lt;&gt;"",'2. Enter scores'!W298/'2. Enter scores'!W$17,"")</f>
        <v/>
      </c>
      <c r="S287" s="152" t="str">
        <f>IF('2. Enter scores'!X298&lt;&gt;"",'2. Enter scores'!X298/'2. Enter scores'!X$17,"")</f>
        <v/>
      </c>
      <c r="T287" s="152" t="str">
        <f>IF('2. Enter scores'!Y298&lt;&gt;"",'2. Enter scores'!Y298/'2. Enter scores'!Y$17,"")</f>
        <v/>
      </c>
      <c r="U287" s="152" t="str">
        <f>IF('2. Enter scores'!Z298&lt;&gt;"",'2. Enter scores'!Z298/'2. Enter scores'!Z$17,"")</f>
        <v/>
      </c>
      <c r="V287" s="152" t="str">
        <f>IF('2. Enter scores'!AA298&lt;&gt;"",'2. Enter scores'!AA298/'2. Enter scores'!AA$17,"")</f>
        <v/>
      </c>
      <c r="W287" s="152" t="str">
        <f>IF('2. Enter scores'!AB298&lt;&gt;"",'2. Enter scores'!AB298/'2. Enter scores'!AB$17,"")</f>
        <v/>
      </c>
      <c r="X287" s="152" t="str">
        <f>IF('2. Enter scores'!AC298&lt;&gt;"",'2. Enter scores'!AC298/'2. Enter scores'!AC$17,"")</f>
        <v/>
      </c>
      <c r="Y287" s="152" t="str">
        <f>IF('2. Enter scores'!AD298&lt;&gt;"",'2. Enter scores'!AD298/'2. Enter scores'!AD$17,"")</f>
        <v/>
      </c>
      <c r="Z287" s="152" t="str">
        <f>IF('2. Enter scores'!AE298&lt;&gt;"",'2. Enter scores'!AE298/'2. Enter scores'!AE$17,"")</f>
        <v/>
      </c>
      <c r="AA287" s="108">
        <v>1000</v>
      </c>
    </row>
    <row r="288" spans="1:27" x14ac:dyDescent="0.35">
      <c r="A288" s="151" t="s">
        <v>137</v>
      </c>
      <c r="B288" s="152" t="str">
        <f>IF('2. Enter scores'!G299&lt;&gt;"",'2. Enter scores'!G299/'2. Enter scores'!G$17,"")</f>
        <v/>
      </c>
      <c r="C288" s="152" t="str">
        <f>IF('2. Enter scores'!H299&lt;&gt;"",'2. Enter scores'!H299/'2. Enter scores'!H$17,"")</f>
        <v/>
      </c>
      <c r="D288" s="152" t="str">
        <f>IF('2. Enter scores'!I299&lt;&gt;"",'2. Enter scores'!I299/'2. Enter scores'!I$17,"")</f>
        <v/>
      </c>
      <c r="E288" s="152" t="str">
        <f>IF('2. Enter scores'!J299&lt;&gt;"",'2. Enter scores'!J299/'2. Enter scores'!J$17,"")</f>
        <v/>
      </c>
      <c r="F288" s="152" t="str">
        <f>IF('2. Enter scores'!K299&lt;&gt;"",'2. Enter scores'!K299/'2. Enter scores'!K$17,"")</f>
        <v/>
      </c>
      <c r="G288" s="152" t="str">
        <f>IF('2. Enter scores'!L299&lt;&gt;"",'2. Enter scores'!L299/'2. Enter scores'!L$17,"")</f>
        <v/>
      </c>
      <c r="H288" s="152" t="str">
        <f>IF('2. Enter scores'!M299&lt;&gt;"",'2. Enter scores'!M299/'2. Enter scores'!M$17,"")</f>
        <v/>
      </c>
      <c r="I288" s="152" t="str">
        <f>IF('2. Enter scores'!N299&lt;&gt;"",'2. Enter scores'!N299/'2. Enter scores'!N$17,"")</f>
        <v/>
      </c>
      <c r="J288" s="152" t="str">
        <f>IF('2. Enter scores'!O299&lt;&gt;"",'2. Enter scores'!O299/'2. Enter scores'!O$17,"")</f>
        <v/>
      </c>
      <c r="K288" s="152" t="str">
        <f>IF('2. Enter scores'!P299&lt;&gt;"",'2. Enter scores'!P299/'2. Enter scores'!P$17,"")</f>
        <v/>
      </c>
      <c r="L288" s="152" t="str">
        <f>IF('2. Enter scores'!Q299&lt;&gt;"",'2. Enter scores'!Q299/'2. Enter scores'!Q$17,"")</f>
        <v/>
      </c>
      <c r="M288" s="152" t="str">
        <f>IF('2. Enter scores'!R299&lt;&gt;"",'2. Enter scores'!R299/'2. Enter scores'!R$17,"")</f>
        <v/>
      </c>
      <c r="N288" s="152" t="str">
        <f>IF('2. Enter scores'!S299&lt;&gt;"",'2. Enter scores'!S299/'2. Enter scores'!S$17,"")</f>
        <v/>
      </c>
      <c r="O288" s="152" t="str">
        <f>IF('2. Enter scores'!T299&lt;&gt;"",'2. Enter scores'!T299/'2. Enter scores'!T$17,"")</f>
        <v/>
      </c>
      <c r="P288" s="152" t="str">
        <f>IF('2. Enter scores'!U299&lt;&gt;"",'2. Enter scores'!U299/'2. Enter scores'!U$17,"")</f>
        <v/>
      </c>
      <c r="Q288" s="152" t="str">
        <f>IF('2. Enter scores'!V299&lt;&gt;"",'2. Enter scores'!V299/'2. Enter scores'!V$17,"")</f>
        <v/>
      </c>
      <c r="R288" s="152" t="str">
        <f>IF('2. Enter scores'!W299&lt;&gt;"",'2. Enter scores'!W299/'2. Enter scores'!W$17,"")</f>
        <v/>
      </c>
      <c r="S288" s="152" t="str">
        <f>IF('2. Enter scores'!X299&lt;&gt;"",'2. Enter scores'!X299/'2. Enter scores'!X$17,"")</f>
        <v/>
      </c>
      <c r="T288" s="152" t="str">
        <f>IF('2. Enter scores'!Y299&lt;&gt;"",'2. Enter scores'!Y299/'2. Enter scores'!Y$17,"")</f>
        <v/>
      </c>
      <c r="U288" s="152" t="str">
        <f>IF('2. Enter scores'!Z299&lt;&gt;"",'2. Enter scores'!Z299/'2. Enter scores'!Z$17,"")</f>
        <v/>
      </c>
      <c r="V288" s="152" t="str">
        <f>IF('2. Enter scores'!AA299&lt;&gt;"",'2. Enter scores'!AA299/'2. Enter scores'!AA$17,"")</f>
        <v/>
      </c>
      <c r="W288" s="152" t="str">
        <f>IF('2. Enter scores'!AB299&lt;&gt;"",'2. Enter scores'!AB299/'2. Enter scores'!AB$17,"")</f>
        <v/>
      </c>
      <c r="X288" s="152" t="str">
        <f>IF('2. Enter scores'!AC299&lt;&gt;"",'2. Enter scores'!AC299/'2. Enter scores'!AC$17,"")</f>
        <v/>
      </c>
      <c r="Y288" s="152" t="str">
        <f>IF('2. Enter scores'!AD299&lt;&gt;"",'2. Enter scores'!AD299/'2. Enter scores'!AD$17,"")</f>
        <v/>
      </c>
      <c r="Z288" s="152" t="str">
        <f>IF('2. Enter scores'!AE299&lt;&gt;"",'2. Enter scores'!AE299/'2. Enter scores'!AE$17,"")</f>
        <v/>
      </c>
      <c r="AA288" s="108">
        <v>1000</v>
      </c>
    </row>
    <row r="289" spans="1:27" x14ac:dyDescent="0.35">
      <c r="A289" s="151" t="s">
        <v>137</v>
      </c>
      <c r="B289" s="152" t="str">
        <f>IF('2. Enter scores'!G300&lt;&gt;"",'2. Enter scores'!G300/'2. Enter scores'!G$17,"")</f>
        <v/>
      </c>
      <c r="C289" s="152" t="str">
        <f>IF('2. Enter scores'!H300&lt;&gt;"",'2. Enter scores'!H300/'2. Enter scores'!H$17,"")</f>
        <v/>
      </c>
      <c r="D289" s="152" t="str">
        <f>IF('2. Enter scores'!I300&lt;&gt;"",'2. Enter scores'!I300/'2. Enter scores'!I$17,"")</f>
        <v/>
      </c>
      <c r="E289" s="152" t="str">
        <f>IF('2. Enter scores'!J300&lt;&gt;"",'2. Enter scores'!J300/'2. Enter scores'!J$17,"")</f>
        <v/>
      </c>
      <c r="F289" s="152" t="str">
        <f>IF('2. Enter scores'!K300&lt;&gt;"",'2. Enter scores'!K300/'2. Enter scores'!K$17,"")</f>
        <v/>
      </c>
      <c r="G289" s="152" t="str">
        <f>IF('2. Enter scores'!L300&lt;&gt;"",'2. Enter scores'!L300/'2. Enter scores'!L$17,"")</f>
        <v/>
      </c>
      <c r="H289" s="152" t="str">
        <f>IF('2. Enter scores'!M300&lt;&gt;"",'2. Enter scores'!M300/'2. Enter scores'!M$17,"")</f>
        <v/>
      </c>
      <c r="I289" s="152" t="str">
        <f>IF('2. Enter scores'!N300&lt;&gt;"",'2. Enter scores'!N300/'2. Enter scores'!N$17,"")</f>
        <v/>
      </c>
      <c r="J289" s="152" t="str">
        <f>IF('2. Enter scores'!O300&lt;&gt;"",'2. Enter scores'!O300/'2. Enter scores'!O$17,"")</f>
        <v/>
      </c>
      <c r="K289" s="152" t="str">
        <f>IF('2. Enter scores'!P300&lt;&gt;"",'2. Enter scores'!P300/'2. Enter scores'!P$17,"")</f>
        <v/>
      </c>
      <c r="L289" s="152" t="str">
        <f>IF('2. Enter scores'!Q300&lt;&gt;"",'2. Enter scores'!Q300/'2. Enter scores'!Q$17,"")</f>
        <v/>
      </c>
      <c r="M289" s="152" t="str">
        <f>IF('2. Enter scores'!R300&lt;&gt;"",'2. Enter scores'!R300/'2. Enter scores'!R$17,"")</f>
        <v/>
      </c>
      <c r="N289" s="152" t="str">
        <f>IF('2. Enter scores'!S300&lt;&gt;"",'2. Enter scores'!S300/'2. Enter scores'!S$17,"")</f>
        <v/>
      </c>
      <c r="O289" s="152" t="str">
        <f>IF('2. Enter scores'!T300&lt;&gt;"",'2. Enter scores'!T300/'2. Enter scores'!T$17,"")</f>
        <v/>
      </c>
      <c r="P289" s="152" t="str">
        <f>IF('2. Enter scores'!U300&lt;&gt;"",'2. Enter scores'!U300/'2. Enter scores'!U$17,"")</f>
        <v/>
      </c>
      <c r="Q289" s="152" t="str">
        <f>IF('2. Enter scores'!V300&lt;&gt;"",'2. Enter scores'!V300/'2. Enter scores'!V$17,"")</f>
        <v/>
      </c>
      <c r="R289" s="152" t="str">
        <f>IF('2. Enter scores'!W300&lt;&gt;"",'2. Enter scores'!W300/'2. Enter scores'!W$17,"")</f>
        <v/>
      </c>
      <c r="S289" s="152" t="str">
        <f>IF('2. Enter scores'!X300&lt;&gt;"",'2. Enter scores'!X300/'2. Enter scores'!X$17,"")</f>
        <v/>
      </c>
      <c r="T289" s="152" t="str">
        <f>IF('2. Enter scores'!Y300&lt;&gt;"",'2. Enter scores'!Y300/'2. Enter scores'!Y$17,"")</f>
        <v/>
      </c>
      <c r="U289" s="152" t="str">
        <f>IF('2. Enter scores'!Z300&lt;&gt;"",'2. Enter scores'!Z300/'2. Enter scores'!Z$17,"")</f>
        <v/>
      </c>
      <c r="V289" s="152" t="str">
        <f>IF('2. Enter scores'!AA300&lt;&gt;"",'2. Enter scores'!AA300/'2. Enter scores'!AA$17,"")</f>
        <v/>
      </c>
      <c r="W289" s="152" t="str">
        <f>IF('2. Enter scores'!AB300&lt;&gt;"",'2. Enter scores'!AB300/'2. Enter scores'!AB$17,"")</f>
        <v/>
      </c>
      <c r="X289" s="152" t="str">
        <f>IF('2. Enter scores'!AC300&lt;&gt;"",'2. Enter scores'!AC300/'2. Enter scores'!AC$17,"")</f>
        <v/>
      </c>
      <c r="Y289" s="152" t="str">
        <f>IF('2. Enter scores'!AD300&lt;&gt;"",'2. Enter scores'!AD300/'2. Enter scores'!AD$17,"")</f>
        <v/>
      </c>
      <c r="Z289" s="152" t="str">
        <f>IF('2. Enter scores'!AE300&lt;&gt;"",'2. Enter scores'!AE300/'2. Enter scores'!AE$17,"")</f>
        <v/>
      </c>
      <c r="AA289" s="108">
        <v>1000</v>
      </c>
    </row>
    <row r="290" spans="1:27" x14ac:dyDescent="0.35">
      <c r="A290" s="151" t="s">
        <v>137</v>
      </c>
      <c r="B290" s="152" t="str">
        <f>IF('2. Enter scores'!G301&lt;&gt;"",'2. Enter scores'!G301/'2. Enter scores'!G$17,"")</f>
        <v/>
      </c>
      <c r="C290" s="152" t="str">
        <f>IF('2. Enter scores'!H301&lt;&gt;"",'2. Enter scores'!H301/'2. Enter scores'!H$17,"")</f>
        <v/>
      </c>
      <c r="D290" s="152" t="str">
        <f>IF('2. Enter scores'!I301&lt;&gt;"",'2. Enter scores'!I301/'2. Enter scores'!I$17,"")</f>
        <v/>
      </c>
      <c r="E290" s="152" t="str">
        <f>IF('2. Enter scores'!J301&lt;&gt;"",'2. Enter scores'!J301/'2. Enter scores'!J$17,"")</f>
        <v/>
      </c>
      <c r="F290" s="152" t="str">
        <f>IF('2. Enter scores'!K301&lt;&gt;"",'2. Enter scores'!K301/'2. Enter scores'!K$17,"")</f>
        <v/>
      </c>
      <c r="G290" s="152" t="str">
        <f>IF('2. Enter scores'!L301&lt;&gt;"",'2. Enter scores'!L301/'2. Enter scores'!L$17,"")</f>
        <v/>
      </c>
      <c r="H290" s="152" t="str">
        <f>IF('2. Enter scores'!M301&lt;&gt;"",'2. Enter scores'!M301/'2. Enter scores'!M$17,"")</f>
        <v/>
      </c>
      <c r="I290" s="152" t="str">
        <f>IF('2. Enter scores'!N301&lt;&gt;"",'2. Enter scores'!N301/'2. Enter scores'!N$17,"")</f>
        <v/>
      </c>
      <c r="J290" s="152" t="str">
        <f>IF('2. Enter scores'!O301&lt;&gt;"",'2. Enter scores'!O301/'2. Enter scores'!O$17,"")</f>
        <v/>
      </c>
      <c r="K290" s="152" t="str">
        <f>IF('2. Enter scores'!P301&lt;&gt;"",'2. Enter scores'!P301/'2. Enter scores'!P$17,"")</f>
        <v/>
      </c>
      <c r="L290" s="152" t="str">
        <f>IF('2. Enter scores'!Q301&lt;&gt;"",'2. Enter scores'!Q301/'2. Enter scores'!Q$17,"")</f>
        <v/>
      </c>
      <c r="M290" s="152" t="str">
        <f>IF('2. Enter scores'!R301&lt;&gt;"",'2. Enter scores'!R301/'2. Enter scores'!R$17,"")</f>
        <v/>
      </c>
      <c r="N290" s="152" t="str">
        <f>IF('2. Enter scores'!S301&lt;&gt;"",'2. Enter scores'!S301/'2. Enter scores'!S$17,"")</f>
        <v/>
      </c>
      <c r="O290" s="152" t="str">
        <f>IF('2. Enter scores'!T301&lt;&gt;"",'2. Enter scores'!T301/'2. Enter scores'!T$17,"")</f>
        <v/>
      </c>
      <c r="P290" s="152" t="str">
        <f>IF('2. Enter scores'!U301&lt;&gt;"",'2. Enter scores'!U301/'2. Enter scores'!U$17,"")</f>
        <v/>
      </c>
      <c r="Q290" s="152" t="str">
        <f>IF('2. Enter scores'!V301&lt;&gt;"",'2. Enter scores'!V301/'2. Enter scores'!V$17,"")</f>
        <v/>
      </c>
      <c r="R290" s="152" t="str">
        <f>IF('2. Enter scores'!W301&lt;&gt;"",'2. Enter scores'!W301/'2. Enter scores'!W$17,"")</f>
        <v/>
      </c>
      <c r="S290" s="152" t="str">
        <f>IF('2. Enter scores'!X301&lt;&gt;"",'2. Enter scores'!X301/'2. Enter scores'!X$17,"")</f>
        <v/>
      </c>
      <c r="T290" s="152" t="str">
        <f>IF('2. Enter scores'!Y301&lt;&gt;"",'2. Enter scores'!Y301/'2. Enter scores'!Y$17,"")</f>
        <v/>
      </c>
      <c r="U290" s="152" t="str">
        <f>IF('2. Enter scores'!Z301&lt;&gt;"",'2. Enter scores'!Z301/'2. Enter scores'!Z$17,"")</f>
        <v/>
      </c>
      <c r="V290" s="152" t="str">
        <f>IF('2. Enter scores'!AA301&lt;&gt;"",'2. Enter scores'!AA301/'2. Enter scores'!AA$17,"")</f>
        <v/>
      </c>
      <c r="W290" s="152" t="str">
        <f>IF('2. Enter scores'!AB301&lt;&gt;"",'2. Enter scores'!AB301/'2. Enter scores'!AB$17,"")</f>
        <v/>
      </c>
      <c r="X290" s="152" t="str">
        <f>IF('2. Enter scores'!AC301&lt;&gt;"",'2. Enter scores'!AC301/'2. Enter scores'!AC$17,"")</f>
        <v/>
      </c>
      <c r="Y290" s="152" t="str">
        <f>IF('2. Enter scores'!AD301&lt;&gt;"",'2. Enter scores'!AD301/'2. Enter scores'!AD$17,"")</f>
        <v/>
      </c>
      <c r="Z290" s="152" t="str">
        <f>IF('2. Enter scores'!AE301&lt;&gt;"",'2. Enter scores'!AE301/'2. Enter scores'!AE$17,"")</f>
        <v/>
      </c>
      <c r="AA290" s="108">
        <v>1000</v>
      </c>
    </row>
    <row r="291" spans="1:27" x14ac:dyDescent="0.35">
      <c r="A291" s="151" t="s">
        <v>137</v>
      </c>
      <c r="B291" s="152" t="str">
        <f>IF('2. Enter scores'!G302&lt;&gt;"",'2. Enter scores'!G302/'2. Enter scores'!G$17,"")</f>
        <v/>
      </c>
      <c r="C291" s="152" t="str">
        <f>IF('2. Enter scores'!H302&lt;&gt;"",'2. Enter scores'!H302/'2. Enter scores'!H$17,"")</f>
        <v/>
      </c>
      <c r="D291" s="152" t="str">
        <f>IF('2. Enter scores'!I302&lt;&gt;"",'2. Enter scores'!I302/'2. Enter scores'!I$17,"")</f>
        <v/>
      </c>
      <c r="E291" s="152" t="str">
        <f>IF('2. Enter scores'!J302&lt;&gt;"",'2. Enter scores'!J302/'2. Enter scores'!J$17,"")</f>
        <v/>
      </c>
      <c r="F291" s="152" t="str">
        <f>IF('2. Enter scores'!K302&lt;&gt;"",'2. Enter scores'!K302/'2. Enter scores'!K$17,"")</f>
        <v/>
      </c>
      <c r="G291" s="152" t="str">
        <f>IF('2. Enter scores'!L302&lt;&gt;"",'2. Enter scores'!L302/'2. Enter scores'!L$17,"")</f>
        <v/>
      </c>
      <c r="H291" s="152" t="str">
        <f>IF('2. Enter scores'!M302&lt;&gt;"",'2. Enter scores'!M302/'2. Enter scores'!M$17,"")</f>
        <v/>
      </c>
      <c r="I291" s="152" t="str">
        <f>IF('2. Enter scores'!N302&lt;&gt;"",'2. Enter scores'!N302/'2. Enter scores'!N$17,"")</f>
        <v/>
      </c>
      <c r="J291" s="152" t="str">
        <f>IF('2. Enter scores'!O302&lt;&gt;"",'2. Enter scores'!O302/'2. Enter scores'!O$17,"")</f>
        <v/>
      </c>
      <c r="K291" s="152" t="str">
        <f>IF('2. Enter scores'!P302&lt;&gt;"",'2. Enter scores'!P302/'2. Enter scores'!P$17,"")</f>
        <v/>
      </c>
      <c r="L291" s="152" t="str">
        <f>IF('2. Enter scores'!Q302&lt;&gt;"",'2. Enter scores'!Q302/'2. Enter scores'!Q$17,"")</f>
        <v/>
      </c>
      <c r="M291" s="152" t="str">
        <f>IF('2. Enter scores'!R302&lt;&gt;"",'2. Enter scores'!R302/'2. Enter scores'!R$17,"")</f>
        <v/>
      </c>
      <c r="N291" s="152" t="str">
        <f>IF('2. Enter scores'!S302&lt;&gt;"",'2. Enter scores'!S302/'2. Enter scores'!S$17,"")</f>
        <v/>
      </c>
      <c r="O291" s="152" t="str">
        <f>IF('2. Enter scores'!T302&lt;&gt;"",'2. Enter scores'!T302/'2. Enter scores'!T$17,"")</f>
        <v/>
      </c>
      <c r="P291" s="152" t="str">
        <f>IF('2. Enter scores'!U302&lt;&gt;"",'2. Enter scores'!U302/'2. Enter scores'!U$17,"")</f>
        <v/>
      </c>
      <c r="Q291" s="152" t="str">
        <f>IF('2. Enter scores'!V302&lt;&gt;"",'2. Enter scores'!V302/'2. Enter scores'!V$17,"")</f>
        <v/>
      </c>
      <c r="R291" s="152" t="str">
        <f>IF('2. Enter scores'!W302&lt;&gt;"",'2. Enter scores'!W302/'2. Enter scores'!W$17,"")</f>
        <v/>
      </c>
      <c r="S291" s="152" t="str">
        <f>IF('2. Enter scores'!X302&lt;&gt;"",'2. Enter scores'!X302/'2. Enter scores'!X$17,"")</f>
        <v/>
      </c>
      <c r="T291" s="152" t="str">
        <f>IF('2. Enter scores'!Y302&lt;&gt;"",'2. Enter scores'!Y302/'2. Enter scores'!Y$17,"")</f>
        <v/>
      </c>
      <c r="U291" s="152" t="str">
        <f>IF('2. Enter scores'!Z302&lt;&gt;"",'2. Enter scores'!Z302/'2. Enter scores'!Z$17,"")</f>
        <v/>
      </c>
      <c r="V291" s="152" t="str">
        <f>IF('2. Enter scores'!AA302&lt;&gt;"",'2. Enter scores'!AA302/'2. Enter scores'!AA$17,"")</f>
        <v/>
      </c>
      <c r="W291" s="152" t="str">
        <f>IF('2. Enter scores'!AB302&lt;&gt;"",'2. Enter scores'!AB302/'2. Enter scores'!AB$17,"")</f>
        <v/>
      </c>
      <c r="X291" s="152" t="str">
        <f>IF('2. Enter scores'!AC302&lt;&gt;"",'2. Enter scores'!AC302/'2. Enter scores'!AC$17,"")</f>
        <v/>
      </c>
      <c r="Y291" s="152" t="str">
        <f>IF('2. Enter scores'!AD302&lt;&gt;"",'2. Enter scores'!AD302/'2. Enter scores'!AD$17,"")</f>
        <v/>
      </c>
      <c r="Z291" s="152" t="str">
        <f>IF('2. Enter scores'!AE302&lt;&gt;"",'2. Enter scores'!AE302/'2. Enter scores'!AE$17,"")</f>
        <v/>
      </c>
      <c r="AA291" s="108">
        <v>1000</v>
      </c>
    </row>
    <row r="292" spans="1:27" x14ac:dyDescent="0.35">
      <c r="A292" s="151" t="s">
        <v>137</v>
      </c>
      <c r="B292" s="152" t="str">
        <f>IF('2. Enter scores'!G303&lt;&gt;"",'2. Enter scores'!G303/'2. Enter scores'!G$17,"")</f>
        <v/>
      </c>
      <c r="C292" s="152" t="str">
        <f>IF('2. Enter scores'!H303&lt;&gt;"",'2. Enter scores'!H303/'2. Enter scores'!H$17,"")</f>
        <v/>
      </c>
      <c r="D292" s="152" t="str">
        <f>IF('2. Enter scores'!I303&lt;&gt;"",'2. Enter scores'!I303/'2. Enter scores'!I$17,"")</f>
        <v/>
      </c>
      <c r="E292" s="152" t="str">
        <f>IF('2. Enter scores'!J303&lt;&gt;"",'2. Enter scores'!J303/'2. Enter scores'!J$17,"")</f>
        <v/>
      </c>
      <c r="F292" s="152" t="str">
        <f>IF('2. Enter scores'!K303&lt;&gt;"",'2. Enter scores'!K303/'2. Enter scores'!K$17,"")</f>
        <v/>
      </c>
      <c r="G292" s="152" t="str">
        <f>IF('2. Enter scores'!L303&lt;&gt;"",'2. Enter scores'!L303/'2. Enter scores'!L$17,"")</f>
        <v/>
      </c>
      <c r="H292" s="152" t="str">
        <f>IF('2. Enter scores'!M303&lt;&gt;"",'2. Enter scores'!M303/'2. Enter scores'!M$17,"")</f>
        <v/>
      </c>
      <c r="I292" s="152" t="str">
        <f>IF('2. Enter scores'!N303&lt;&gt;"",'2. Enter scores'!N303/'2. Enter scores'!N$17,"")</f>
        <v/>
      </c>
      <c r="J292" s="152" t="str">
        <f>IF('2. Enter scores'!O303&lt;&gt;"",'2. Enter scores'!O303/'2. Enter scores'!O$17,"")</f>
        <v/>
      </c>
      <c r="K292" s="152" t="str">
        <f>IF('2. Enter scores'!P303&lt;&gt;"",'2. Enter scores'!P303/'2. Enter scores'!P$17,"")</f>
        <v/>
      </c>
      <c r="L292" s="152" t="str">
        <f>IF('2. Enter scores'!Q303&lt;&gt;"",'2. Enter scores'!Q303/'2. Enter scores'!Q$17,"")</f>
        <v/>
      </c>
      <c r="M292" s="152" t="str">
        <f>IF('2. Enter scores'!R303&lt;&gt;"",'2. Enter scores'!R303/'2. Enter scores'!R$17,"")</f>
        <v/>
      </c>
      <c r="N292" s="152" t="str">
        <f>IF('2. Enter scores'!S303&lt;&gt;"",'2. Enter scores'!S303/'2. Enter scores'!S$17,"")</f>
        <v/>
      </c>
      <c r="O292" s="152" t="str">
        <f>IF('2. Enter scores'!T303&lt;&gt;"",'2. Enter scores'!T303/'2. Enter scores'!T$17,"")</f>
        <v/>
      </c>
      <c r="P292" s="152" t="str">
        <f>IF('2. Enter scores'!U303&lt;&gt;"",'2. Enter scores'!U303/'2. Enter scores'!U$17,"")</f>
        <v/>
      </c>
      <c r="Q292" s="152" t="str">
        <f>IF('2. Enter scores'!V303&lt;&gt;"",'2. Enter scores'!V303/'2. Enter scores'!V$17,"")</f>
        <v/>
      </c>
      <c r="R292" s="152" t="str">
        <f>IF('2. Enter scores'!W303&lt;&gt;"",'2. Enter scores'!W303/'2. Enter scores'!W$17,"")</f>
        <v/>
      </c>
      <c r="S292" s="152" t="str">
        <f>IF('2. Enter scores'!X303&lt;&gt;"",'2. Enter scores'!X303/'2. Enter scores'!X$17,"")</f>
        <v/>
      </c>
      <c r="T292" s="152" t="str">
        <f>IF('2. Enter scores'!Y303&lt;&gt;"",'2. Enter scores'!Y303/'2. Enter scores'!Y$17,"")</f>
        <v/>
      </c>
      <c r="U292" s="152" t="str">
        <f>IF('2. Enter scores'!Z303&lt;&gt;"",'2. Enter scores'!Z303/'2. Enter scores'!Z$17,"")</f>
        <v/>
      </c>
      <c r="V292" s="152" t="str">
        <f>IF('2. Enter scores'!AA303&lt;&gt;"",'2. Enter scores'!AA303/'2. Enter scores'!AA$17,"")</f>
        <v/>
      </c>
      <c r="W292" s="152" t="str">
        <f>IF('2. Enter scores'!AB303&lt;&gt;"",'2. Enter scores'!AB303/'2. Enter scores'!AB$17,"")</f>
        <v/>
      </c>
      <c r="X292" s="152" t="str">
        <f>IF('2. Enter scores'!AC303&lt;&gt;"",'2. Enter scores'!AC303/'2. Enter scores'!AC$17,"")</f>
        <v/>
      </c>
      <c r="Y292" s="152" t="str">
        <f>IF('2. Enter scores'!AD303&lt;&gt;"",'2. Enter scores'!AD303/'2. Enter scores'!AD$17,"")</f>
        <v/>
      </c>
      <c r="Z292" s="152" t="str">
        <f>IF('2. Enter scores'!AE303&lt;&gt;"",'2. Enter scores'!AE303/'2. Enter scores'!AE$17,"")</f>
        <v/>
      </c>
      <c r="AA292" s="108">
        <v>1000</v>
      </c>
    </row>
    <row r="293" spans="1:27" x14ac:dyDescent="0.35">
      <c r="A293" s="151" t="s">
        <v>137</v>
      </c>
      <c r="B293" s="152" t="str">
        <f>IF('2. Enter scores'!G304&lt;&gt;"",'2. Enter scores'!G304/'2. Enter scores'!G$17,"")</f>
        <v/>
      </c>
      <c r="C293" s="152" t="str">
        <f>IF('2. Enter scores'!H304&lt;&gt;"",'2. Enter scores'!H304/'2. Enter scores'!H$17,"")</f>
        <v/>
      </c>
      <c r="D293" s="152" t="str">
        <f>IF('2. Enter scores'!I304&lt;&gt;"",'2. Enter scores'!I304/'2. Enter scores'!I$17,"")</f>
        <v/>
      </c>
      <c r="E293" s="152" t="str">
        <f>IF('2. Enter scores'!J304&lt;&gt;"",'2. Enter scores'!J304/'2. Enter scores'!J$17,"")</f>
        <v/>
      </c>
      <c r="F293" s="152" t="str">
        <f>IF('2. Enter scores'!K304&lt;&gt;"",'2. Enter scores'!K304/'2. Enter scores'!K$17,"")</f>
        <v/>
      </c>
      <c r="G293" s="152" t="str">
        <f>IF('2. Enter scores'!L304&lt;&gt;"",'2. Enter scores'!L304/'2. Enter scores'!L$17,"")</f>
        <v/>
      </c>
      <c r="H293" s="152" t="str">
        <f>IF('2. Enter scores'!M304&lt;&gt;"",'2. Enter scores'!M304/'2. Enter scores'!M$17,"")</f>
        <v/>
      </c>
      <c r="I293" s="152" t="str">
        <f>IF('2. Enter scores'!N304&lt;&gt;"",'2. Enter scores'!N304/'2. Enter scores'!N$17,"")</f>
        <v/>
      </c>
      <c r="J293" s="152" t="str">
        <f>IF('2. Enter scores'!O304&lt;&gt;"",'2. Enter scores'!O304/'2. Enter scores'!O$17,"")</f>
        <v/>
      </c>
      <c r="K293" s="152" t="str">
        <f>IF('2. Enter scores'!P304&lt;&gt;"",'2. Enter scores'!P304/'2. Enter scores'!P$17,"")</f>
        <v/>
      </c>
      <c r="L293" s="152" t="str">
        <f>IF('2. Enter scores'!Q304&lt;&gt;"",'2. Enter scores'!Q304/'2. Enter scores'!Q$17,"")</f>
        <v/>
      </c>
      <c r="M293" s="152" t="str">
        <f>IF('2. Enter scores'!R304&lt;&gt;"",'2. Enter scores'!R304/'2. Enter scores'!R$17,"")</f>
        <v/>
      </c>
      <c r="N293" s="152" t="str">
        <f>IF('2. Enter scores'!S304&lt;&gt;"",'2. Enter scores'!S304/'2. Enter scores'!S$17,"")</f>
        <v/>
      </c>
      <c r="O293" s="152" t="str">
        <f>IF('2. Enter scores'!T304&lt;&gt;"",'2. Enter scores'!T304/'2. Enter scores'!T$17,"")</f>
        <v/>
      </c>
      <c r="P293" s="152" t="str">
        <f>IF('2. Enter scores'!U304&lt;&gt;"",'2. Enter scores'!U304/'2. Enter scores'!U$17,"")</f>
        <v/>
      </c>
      <c r="Q293" s="152" t="str">
        <f>IF('2. Enter scores'!V304&lt;&gt;"",'2. Enter scores'!V304/'2. Enter scores'!V$17,"")</f>
        <v/>
      </c>
      <c r="R293" s="152" t="str">
        <f>IF('2. Enter scores'!W304&lt;&gt;"",'2. Enter scores'!W304/'2. Enter scores'!W$17,"")</f>
        <v/>
      </c>
      <c r="S293" s="152" t="str">
        <f>IF('2. Enter scores'!X304&lt;&gt;"",'2. Enter scores'!X304/'2. Enter scores'!X$17,"")</f>
        <v/>
      </c>
      <c r="T293" s="152" t="str">
        <f>IF('2. Enter scores'!Y304&lt;&gt;"",'2. Enter scores'!Y304/'2. Enter scores'!Y$17,"")</f>
        <v/>
      </c>
      <c r="U293" s="152" t="str">
        <f>IF('2. Enter scores'!Z304&lt;&gt;"",'2. Enter scores'!Z304/'2. Enter scores'!Z$17,"")</f>
        <v/>
      </c>
      <c r="V293" s="152" t="str">
        <f>IF('2. Enter scores'!AA304&lt;&gt;"",'2. Enter scores'!AA304/'2. Enter scores'!AA$17,"")</f>
        <v/>
      </c>
      <c r="W293" s="152" t="str">
        <f>IF('2. Enter scores'!AB304&lt;&gt;"",'2. Enter scores'!AB304/'2. Enter scores'!AB$17,"")</f>
        <v/>
      </c>
      <c r="X293" s="152" t="str">
        <f>IF('2. Enter scores'!AC304&lt;&gt;"",'2. Enter scores'!AC304/'2. Enter scores'!AC$17,"")</f>
        <v/>
      </c>
      <c r="Y293" s="152" t="str">
        <f>IF('2. Enter scores'!AD304&lt;&gt;"",'2. Enter scores'!AD304/'2. Enter scores'!AD$17,"")</f>
        <v/>
      </c>
      <c r="Z293" s="152" t="str">
        <f>IF('2. Enter scores'!AE304&lt;&gt;"",'2. Enter scores'!AE304/'2. Enter scores'!AE$17,"")</f>
        <v/>
      </c>
      <c r="AA293" s="108">
        <v>1000</v>
      </c>
    </row>
    <row r="294" spans="1:27" x14ac:dyDescent="0.35">
      <c r="A294" s="151" t="s">
        <v>137</v>
      </c>
      <c r="B294" s="152" t="str">
        <f>IF('2. Enter scores'!G305&lt;&gt;"",'2. Enter scores'!G305/'2. Enter scores'!G$17,"")</f>
        <v/>
      </c>
      <c r="C294" s="152" t="str">
        <f>IF('2. Enter scores'!H305&lt;&gt;"",'2. Enter scores'!H305/'2. Enter scores'!H$17,"")</f>
        <v/>
      </c>
      <c r="D294" s="152" t="str">
        <f>IF('2. Enter scores'!I305&lt;&gt;"",'2. Enter scores'!I305/'2. Enter scores'!I$17,"")</f>
        <v/>
      </c>
      <c r="E294" s="152" t="str">
        <f>IF('2. Enter scores'!J305&lt;&gt;"",'2. Enter scores'!J305/'2. Enter scores'!J$17,"")</f>
        <v/>
      </c>
      <c r="F294" s="152" t="str">
        <f>IF('2. Enter scores'!K305&lt;&gt;"",'2. Enter scores'!K305/'2. Enter scores'!K$17,"")</f>
        <v/>
      </c>
      <c r="G294" s="152" t="str">
        <f>IF('2. Enter scores'!L305&lt;&gt;"",'2. Enter scores'!L305/'2. Enter scores'!L$17,"")</f>
        <v/>
      </c>
      <c r="H294" s="152" t="str">
        <f>IF('2. Enter scores'!M305&lt;&gt;"",'2. Enter scores'!M305/'2. Enter scores'!M$17,"")</f>
        <v/>
      </c>
      <c r="I294" s="152" t="str">
        <f>IF('2. Enter scores'!N305&lt;&gt;"",'2. Enter scores'!N305/'2. Enter scores'!N$17,"")</f>
        <v/>
      </c>
      <c r="J294" s="152" t="str">
        <f>IF('2. Enter scores'!O305&lt;&gt;"",'2. Enter scores'!O305/'2. Enter scores'!O$17,"")</f>
        <v/>
      </c>
      <c r="K294" s="152" t="str">
        <f>IF('2. Enter scores'!P305&lt;&gt;"",'2. Enter scores'!P305/'2. Enter scores'!P$17,"")</f>
        <v/>
      </c>
      <c r="L294" s="152" t="str">
        <f>IF('2. Enter scores'!Q305&lt;&gt;"",'2. Enter scores'!Q305/'2. Enter scores'!Q$17,"")</f>
        <v/>
      </c>
      <c r="M294" s="152" t="str">
        <f>IF('2. Enter scores'!R305&lt;&gt;"",'2. Enter scores'!R305/'2. Enter scores'!R$17,"")</f>
        <v/>
      </c>
      <c r="N294" s="152" t="str">
        <f>IF('2. Enter scores'!S305&lt;&gt;"",'2. Enter scores'!S305/'2. Enter scores'!S$17,"")</f>
        <v/>
      </c>
      <c r="O294" s="152" t="str">
        <f>IF('2. Enter scores'!T305&lt;&gt;"",'2. Enter scores'!T305/'2. Enter scores'!T$17,"")</f>
        <v/>
      </c>
      <c r="P294" s="152" t="str">
        <f>IF('2. Enter scores'!U305&lt;&gt;"",'2. Enter scores'!U305/'2. Enter scores'!U$17,"")</f>
        <v/>
      </c>
      <c r="Q294" s="152" t="str">
        <f>IF('2. Enter scores'!V305&lt;&gt;"",'2. Enter scores'!V305/'2. Enter scores'!V$17,"")</f>
        <v/>
      </c>
      <c r="R294" s="152" t="str">
        <f>IF('2. Enter scores'!W305&lt;&gt;"",'2. Enter scores'!W305/'2. Enter scores'!W$17,"")</f>
        <v/>
      </c>
      <c r="S294" s="152" t="str">
        <f>IF('2. Enter scores'!X305&lt;&gt;"",'2. Enter scores'!X305/'2. Enter scores'!X$17,"")</f>
        <v/>
      </c>
      <c r="T294" s="152" t="str">
        <f>IF('2. Enter scores'!Y305&lt;&gt;"",'2. Enter scores'!Y305/'2. Enter scores'!Y$17,"")</f>
        <v/>
      </c>
      <c r="U294" s="152" t="str">
        <f>IF('2. Enter scores'!Z305&lt;&gt;"",'2. Enter scores'!Z305/'2. Enter scores'!Z$17,"")</f>
        <v/>
      </c>
      <c r="V294" s="152" t="str">
        <f>IF('2. Enter scores'!AA305&lt;&gt;"",'2. Enter scores'!AA305/'2. Enter scores'!AA$17,"")</f>
        <v/>
      </c>
      <c r="W294" s="152" t="str">
        <f>IF('2. Enter scores'!AB305&lt;&gt;"",'2. Enter scores'!AB305/'2. Enter scores'!AB$17,"")</f>
        <v/>
      </c>
      <c r="X294" s="152" t="str">
        <f>IF('2. Enter scores'!AC305&lt;&gt;"",'2. Enter scores'!AC305/'2. Enter scores'!AC$17,"")</f>
        <v/>
      </c>
      <c r="Y294" s="152" t="str">
        <f>IF('2. Enter scores'!AD305&lt;&gt;"",'2. Enter scores'!AD305/'2. Enter scores'!AD$17,"")</f>
        <v/>
      </c>
      <c r="Z294" s="152" t="str">
        <f>IF('2. Enter scores'!AE305&lt;&gt;"",'2. Enter scores'!AE305/'2. Enter scores'!AE$17,"")</f>
        <v/>
      </c>
      <c r="AA294" s="108">
        <v>1000</v>
      </c>
    </row>
    <row r="295" spans="1:27" x14ac:dyDescent="0.35">
      <c r="A295" s="151" t="s">
        <v>137</v>
      </c>
      <c r="B295" s="152" t="str">
        <f>IF('2. Enter scores'!G306&lt;&gt;"",'2. Enter scores'!G306/'2. Enter scores'!G$17,"")</f>
        <v/>
      </c>
      <c r="C295" s="152" t="str">
        <f>IF('2. Enter scores'!H306&lt;&gt;"",'2. Enter scores'!H306/'2. Enter scores'!H$17,"")</f>
        <v/>
      </c>
      <c r="D295" s="152" t="str">
        <f>IF('2. Enter scores'!I306&lt;&gt;"",'2. Enter scores'!I306/'2. Enter scores'!I$17,"")</f>
        <v/>
      </c>
      <c r="E295" s="152" t="str">
        <f>IF('2. Enter scores'!J306&lt;&gt;"",'2. Enter scores'!J306/'2. Enter scores'!J$17,"")</f>
        <v/>
      </c>
      <c r="F295" s="152" t="str">
        <f>IF('2. Enter scores'!K306&lt;&gt;"",'2. Enter scores'!K306/'2. Enter scores'!K$17,"")</f>
        <v/>
      </c>
      <c r="G295" s="152" t="str">
        <f>IF('2. Enter scores'!L306&lt;&gt;"",'2. Enter scores'!L306/'2. Enter scores'!L$17,"")</f>
        <v/>
      </c>
      <c r="H295" s="152" t="str">
        <f>IF('2. Enter scores'!M306&lt;&gt;"",'2. Enter scores'!M306/'2. Enter scores'!M$17,"")</f>
        <v/>
      </c>
      <c r="I295" s="152" t="str">
        <f>IF('2. Enter scores'!N306&lt;&gt;"",'2. Enter scores'!N306/'2. Enter scores'!N$17,"")</f>
        <v/>
      </c>
      <c r="J295" s="152" t="str">
        <f>IF('2. Enter scores'!O306&lt;&gt;"",'2. Enter scores'!O306/'2. Enter scores'!O$17,"")</f>
        <v/>
      </c>
      <c r="K295" s="152" t="str">
        <f>IF('2. Enter scores'!P306&lt;&gt;"",'2. Enter scores'!P306/'2. Enter scores'!P$17,"")</f>
        <v/>
      </c>
      <c r="L295" s="152" t="str">
        <f>IF('2. Enter scores'!Q306&lt;&gt;"",'2. Enter scores'!Q306/'2. Enter scores'!Q$17,"")</f>
        <v/>
      </c>
      <c r="M295" s="152" t="str">
        <f>IF('2. Enter scores'!R306&lt;&gt;"",'2. Enter scores'!R306/'2. Enter scores'!R$17,"")</f>
        <v/>
      </c>
      <c r="N295" s="152" t="str">
        <f>IF('2. Enter scores'!S306&lt;&gt;"",'2. Enter scores'!S306/'2. Enter scores'!S$17,"")</f>
        <v/>
      </c>
      <c r="O295" s="152" t="str">
        <f>IF('2. Enter scores'!T306&lt;&gt;"",'2. Enter scores'!T306/'2. Enter scores'!T$17,"")</f>
        <v/>
      </c>
      <c r="P295" s="152" t="str">
        <f>IF('2. Enter scores'!U306&lt;&gt;"",'2. Enter scores'!U306/'2. Enter scores'!U$17,"")</f>
        <v/>
      </c>
      <c r="Q295" s="152" t="str">
        <f>IF('2. Enter scores'!V306&lt;&gt;"",'2. Enter scores'!V306/'2. Enter scores'!V$17,"")</f>
        <v/>
      </c>
      <c r="R295" s="152" t="str">
        <f>IF('2. Enter scores'!W306&lt;&gt;"",'2. Enter scores'!W306/'2. Enter scores'!W$17,"")</f>
        <v/>
      </c>
      <c r="S295" s="152" t="str">
        <f>IF('2. Enter scores'!X306&lt;&gt;"",'2. Enter scores'!X306/'2. Enter scores'!X$17,"")</f>
        <v/>
      </c>
      <c r="T295" s="152" t="str">
        <f>IF('2. Enter scores'!Y306&lt;&gt;"",'2. Enter scores'!Y306/'2. Enter scores'!Y$17,"")</f>
        <v/>
      </c>
      <c r="U295" s="152" t="str">
        <f>IF('2. Enter scores'!Z306&lt;&gt;"",'2. Enter scores'!Z306/'2. Enter scores'!Z$17,"")</f>
        <v/>
      </c>
      <c r="V295" s="152" t="str">
        <f>IF('2. Enter scores'!AA306&lt;&gt;"",'2. Enter scores'!AA306/'2. Enter scores'!AA$17,"")</f>
        <v/>
      </c>
      <c r="W295" s="152" t="str">
        <f>IF('2. Enter scores'!AB306&lt;&gt;"",'2. Enter scores'!AB306/'2. Enter scores'!AB$17,"")</f>
        <v/>
      </c>
      <c r="X295" s="152" t="str">
        <f>IF('2. Enter scores'!AC306&lt;&gt;"",'2. Enter scores'!AC306/'2. Enter scores'!AC$17,"")</f>
        <v/>
      </c>
      <c r="Y295" s="152" t="str">
        <f>IF('2. Enter scores'!AD306&lt;&gt;"",'2. Enter scores'!AD306/'2. Enter scores'!AD$17,"")</f>
        <v/>
      </c>
      <c r="Z295" s="152" t="str">
        <f>IF('2. Enter scores'!AE306&lt;&gt;"",'2. Enter scores'!AE306/'2. Enter scores'!AE$17,"")</f>
        <v/>
      </c>
      <c r="AA295" s="108">
        <v>1000</v>
      </c>
    </row>
    <row r="296" spans="1:27" x14ac:dyDescent="0.35">
      <c r="A296" s="151" t="s">
        <v>137</v>
      </c>
      <c r="B296" s="152" t="str">
        <f>IF('2. Enter scores'!G307&lt;&gt;"",'2. Enter scores'!G307/'2. Enter scores'!G$17,"")</f>
        <v/>
      </c>
      <c r="C296" s="152" t="str">
        <f>IF('2. Enter scores'!H307&lt;&gt;"",'2. Enter scores'!H307/'2. Enter scores'!H$17,"")</f>
        <v/>
      </c>
      <c r="D296" s="152" t="str">
        <f>IF('2. Enter scores'!I307&lt;&gt;"",'2. Enter scores'!I307/'2. Enter scores'!I$17,"")</f>
        <v/>
      </c>
      <c r="E296" s="152" t="str">
        <f>IF('2. Enter scores'!J307&lt;&gt;"",'2. Enter scores'!J307/'2. Enter scores'!J$17,"")</f>
        <v/>
      </c>
      <c r="F296" s="152" t="str">
        <f>IF('2. Enter scores'!K307&lt;&gt;"",'2. Enter scores'!K307/'2. Enter scores'!K$17,"")</f>
        <v/>
      </c>
      <c r="G296" s="152" t="str">
        <f>IF('2. Enter scores'!L307&lt;&gt;"",'2. Enter scores'!L307/'2. Enter scores'!L$17,"")</f>
        <v/>
      </c>
      <c r="H296" s="152" t="str">
        <f>IF('2. Enter scores'!M307&lt;&gt;"",'2. Enter scores'!M307/'2. Enter scores'!M$17,"")</f>
        <v/>
      </c>
      <c r="I296" s="152" t="str">
        <f>IF('2. Enter scores'!N307&lt;&gt;"",'2. Enter scores'!N307/'2. Enter scores'!N$17,"")</f>
        <v/>
      </c>
      <c r="J296" s="152" t="str">
        <f>IF('2. Enter scores'!O307&lt;&gt;"",'2. Enter scores'!O307/'2. Enter scores'!O$17,"")</f>
        <v/>
      </c>
      <c r="K296" s="152" t="str">
        <f>IF('2. Enter scores'!P307&lt;&gt;"",'2. Enter scores'!P307/'2. Enter scores'!P$17,"")</f>
        <v/>
      </c>
      <c r="L296" s="152" t="str">
        <f>IF('2. Enter scores'!Q307&lt;&gt;"",'2. Enter scores'!Q307/'2. Enter scores'!Q$17,"")</f>
        <v/>
      </c>
      <c r="M296" s="152" t="str">
        <f>IF('2. Enter scores'!R307&lt;&gt;"",'2. Enter scores'!R307/'2. Enter scores'!R$17,"")</f>
        <v/>
      </c>
      <c r="N296" s="152" t="str">
        <f>IF('2. Enter scores'!S307&lt;&gt;"",'2. Enter scores'!S307/'2. Enter scores'!S$17,"")</f>
        <v/>
      </c>
      <c r="O296" s="152" t="str">
        <f>IF('2. Enter scores'!T307&lt;&gt;"",'2. Enter scores'!T307/'2. Enter scores'!T$17,"")</f>
        <v/>
      </c>
      <c r="P296" s="152" t="str">
        <f>IF('2. Enter scores'!U307&lt;&gt;"",'2. Enter scores'!U307/'2. Enter scores'!U$17,"")</f>
        <v/>
      </c>
      <c r="Q296" s="152" t="str">
        <f>IF('2. Enter scores'!V307&lt;&gt;"",'2. Enter scores'!V307/'2. Enter scores'!V$17,"")</f>
        <v/>
      </c>
      <c r="R296" s="152" t="str">
        <f>IF('2. Enter scores'!W307&lt;&gt;"",'2. Enter scores'!W307/'2. Enter scores'!W$17,"")</f>
        <v/>
      </c>
      <c r="S296" s="152" t="str">
        <f>IF('2. Enter scores'!X307&lt;&gt;"",'2. Enter scores'!X307/'2. Enter scores'!X$17,"")</f>
        <v/>
      </c>
      <c r="T296" s="152" t="str">
        <f>IF('2. Enter scores'!Y307&lt;&gt;"",'2. Enter scores'!Y307/'2. Enter scores'!Y$17,"")</f>
        <v/>
      </c>
      <c r="U296" s="152" t="str">
        <f>IF('2. Enter scores'!Z307&lt;&gt;"",'2. Enter scores'!Z307/'2. Enter scores'!Z$17,"")</f>
        <v/>
      </c>
      <c r="V296" s="152" t="str">
        <f>IF('2. Enter scores'!AA307&lt;&gt;"",'2. Enter scores'!AA307/'2. Enter scores'!AA$17,"")</f>
        <v/>
      </c>
      <c r="W296" s="152" t="str">
        <f>IF('2. Enter scores'!AB307&lt;&gt;"",'2. Enter scores'!AB307/'2. Enter scores'!AB$17,"")</f>
        <v/>
      </c>
      <c r="X296" s="152" t="str">
        <f>IF('2. Enter scores'!AC307&lt;&gt;"",'2. Enter scores'!AC307/'2. Enter scores'!AC$17,"")</f>
        <v/>
      </c>
      <c r="Y296" s="152" t="str">
        <f>IF('2. Enter scores'!AD307&lt;&gt;"",'2. Enter scores'!AD307/'2. Enter scores'!AD$17,"")</f>
        <v/>
      </c>
      <c r="Z296" s="152" t="str">
        <f>IF('2. Enter scores'!AE307&lt;&gt;"",'2. Enter scores'!AE307/'2. Enter scores'!AE$17,"")</f>
        <v/>
      </c>
      <c r="AA296" s="108">
        <v>1000</v>
      </c>
    </row>
    <row r="297" spans="1:27" x14ac:dyDescent="0.35">
      <c r="A297" s="151" t="s">
        <v>137</v>
      </c>
      <c r="B297" s="152" t="str">
        <f>IF('2. Enter scores'!G308&lt;&gt;"",'2. Enter scores'!G308/'2. Enter scores'!G$17,"")</f>
        <v/>
      </c>
      <c r="C297" s="152" t="str">
        <f>IF('2. Enter scores'!H308&lt;&gt;"",'2. Enter scores'!H308/'2. Enter scores'!H$17,"")</f>
        <v/>
      </c>
      <c r="D297" s="152" t="str">
        <f>IF('2. Enter scores'!I308&lt;&gt;"",'2. Enter scores'!I308/'2. Enter scores'!I$17,"")</f>
        <v/>
      </c>
      <c r="E297" s="152" t="str">
        <f>IF('2. Enter scores'!J308&lt;&gt;"",'2. Enter scores'!J308/'2. Enter scores'!J$17,"")</f>
        <v/>
      </c>
      <c r="F297" s="152" t="str">
        <f>IF('2. Enter scores'!K308&lt;&gt;"",'2. Enter scores'!K308/'2. Enter scores'!K$17,"")</f>
        <v/>
      </c>
      <c r="G297" s="152" t="str">
        <f>IF('2. Enter scores'!L308&lt;&gt;"",'2. Enter scores'!L308/'2. Enter scores'!L$17,"")</f>
        <v/>
      </c>
      <c r="H297" s="152" t="str">
        <f>IF('2. Enter scores'!M308&lt;&gt;"",'2. Enter scores'!M308/'2. Enter scores'!M$17,"")</f>
        <v/>
      </c>
      <c r="I297" s="152" t="str">
        <f>IF('2. Enter scores'!N308&lt;&gt;"",'2. Enter scores'!N308/'2. Enter scores'!N$17,"")</f>
        <v/>
      </c>
      <c r="J297" s="152" t="str">
        <f>IF('2. Enter scores'!O308&lt;&gt;"",'2. Enter scores'!O308/'2. Enter scores'!O$17,"")</f>
        <v/>
      </c>
      <c r="K297" s="152" t="str">
        <f>IF('2. Enter scores'!P308&lt;&gt;"",'2. Enter scores'!P308/'2. Enter scores'!P$17,"")</f>
        <v/>
      </c>
      <c r="L297" s="152" t="str">
        <f>IF('2. Enter scores'!Q308&lt;&gt;"",'2. Enter scores'!Q308/'2. Enter scores'!Q$17,"")</f>
        <v/>
      </c>
      <c r="M297" s="152" t="str">
        <f>IF('2. Enter scores'!R308&lt;&gt;"",'2. Enter scores'!R308/'2. Enter scores'!R$17,"")</f>
        <v/>
      </c>
      <c r="N297" s="152" t="str">
        <f>IF('2. Enter scores'!S308&lt;&gt;"",'2. Enter scores'!S308/'2. Enter scores'!S$17,"")</f>
        <v/>
      </c>
      <c r="O297" s="152" t="str">
        <f>IF('2. Enter scores'!T308&lt;&gt;"",'2. Enter scores'!T308/'2. Enter scores'!T$17,"")</f>
        <v/>
      </c>
      <c r="P297" s="152" t="str">
        <f>IF('2. Enter scores'!U308&lt;&gt;"",'2. Enter scores'!U308/'2. Enter scores'!U$17,"")</f>
        <v/>
      </c>
      <c r="Q297" s="152" t="str">
        <f>IF('2. Enter scores'!V308&lt;&gt;"",'2. Enter scores'!V308/'2. Enter scores'!V$17,"")</f>
        <v/>
      </c>
      <c r="R297" s="152" t="str">
        <f>IF('2. Enter scores'!W308&lt;&gt;"",'2. Enter scores'!W308/'2. Enter scores'!W$17,"")</f>
        <v/>
      </c>
      <c r="S297" s="152" t="str">
        <f>IF('2. Enter scores'!X308&lt;&gt;"",'2. Enter scores'!X308/'2. Enter scores'!X$17,"")</f>
        <v/>
      </c>
      <c r="T297" s="152" t="str">
        <f>IF('2. Enter scores'!Y308&lt;&gt;"",'2. Enter scores'!Y308/'2. Enter scores'!Y$17,"")</f>
        <v/>
      </c>
      <c r="U297" s="152" t="str">
        <f>IF('2. Enter scores'!Z308&lt;&gt;"",'2. Enter scores'!Z308/'2. Enter scores'!Z$17,"")</f>
        <v/>
      </c>
      <c r="V297" s="152" t="str">
        <f>IF('2. Enter scores'!AA308&lt;&gt;"",'2. Enter scores'!AA308/'2. Enter scores'!AA$17,"")</f>
        <v/>
      </c>
      <c r="W297" s="152" t="str">
        <f>IF('2. Enter scores'!AB308&lt;&gt;"",'2. Enter scores'!AB308/'2. Enter scores'!AB$17,"")</f>
        <v/>
      </c>
      <c r="X297" s="152" t="str">
        <f>IF('2. Enter scores'!AC308&lt;&gt;"",'2. Enter scores'!AC308/'2. Enter scores'!AC$17,"")</f>
        <v/>
      </c>
      <c r="Y297" s="152" t="str">
        <f>IF('2. Enter scores'!AD308&lt;&gt;"",'2. Enter scores'!AD308/'2. Enter scores'!AD$17,"")</f>
        <v/>
      </c>
      <c r="Z297" s="152" t="str">
        <f>IF('2. Enter scores'!AE308&lt;&gt;"",'2. Enter scores'!AE308/'2. Enter scores'!AE$17,"")</f>
        <v/>
      </c>
      <c r="AA297" s="108">
        <v>1000</v>
      </c>
    </row>
    <row r="298" spans="1:27" x14ac:dyDescent="0.35">
      <c r="A298" s="151" t="s">
        <v>137</v>
      </c>
      <c r="B298" s="152" t="str">
        <f>IF('2. Enter scores'!G309&lt;&gt;"",'2. Enter scores'!G309/'2. Enter scores'!G$17,"")</f>
        <v/>
      </c>
      <c r="C298" s="152" t="str">
        <f>IF('2. Enter scores'!H309&lt;&gt;"",'2. Enter scores'!H309/'2. Enter scores'!H$17,"")</f>
        <v/>
      </c>
      <c r="D298" s="152" t="str">
        <f>IF('2. Enter scores'!I309&lt;&gt;"",'2. Enter scores'!I309/'2. Enter scores'!I$17,"")</f>
        <v/>
      </c>
      <c r="E298" s="152" t="str">
        <f>IF('2. Enter scores'!J309&lt;&gt;"",'2. Enter scores'!J309/'2. Enter scores'!J$17,"")</f>
        <v/>
      </c>
      <c r="F298" s="152" t="str">
        <f>IF('2. Enter scores'!K309&lt;&gt;"",'2. Enter scores'!K309/'2. Enter scores'!K$17,"")</f>
        <v/>
      </c>
      <c r="G298" s="152" t="str">
        <f>IF('2. Enter scores'!L309&lt;&gt;"",'2. Enter scores'!L309/'2. Enter scores'!L$17,"")</f>
        <v/>
      </c>
      <c r="H298" s="152" t="str">
        <f>IF('2. Enter scores'!M309&lt;&gt;"",'2. Enter scores'!M309/'2. Enter scores'!M$17,"")</f>
        <v/>
      </c>
      <c r="I298" s="152" t="str">
        <f>IF('2. Enter scores'!N309&lt;&gt;"",'2. Enter scores'!N309/'2. Enter scores'!N$17,"")</f>
        <v/>
      </c>
      <c r="J298" s="152" t="str">
        <f>IF('2. Enter scores'!O309&lt;&gt;"",'2. Enter scores'!O309/'2. Enter scores'!O$17,"")</f>
        <v/>
      </c>
      <c r="K298" s="152" t="str">
        <f>IF('2. Enter scores'!P309&lt;&gt;"",'2. Enter scores'!P309/'2. Enter scores'!P$17,"")</f>
        <v/>
      </c>
      <c r="L298" s="152" t="str">
        <f>IF('2. Enter scores'!Q309&lt;&gt;"",'2. Enter scores'!Q309/'2. Enter scores'!Q$17,"")</f>
        <v/>
      </c>
      <c r="M298" s="152" t="str">
        <f>IF('2. Enter scores'!R309&lt;&gt;"",'2. Enter scores'!R309/'2. Enter scores'!R$17,"")</f>
        <v/>
      </c>
      <c r="N298" s="152" t="str">
        <f>IF('2. Enter scores'!S309&lt;&gt;"",'2. Enter scores'!S309/'2. Enter scores'!S$17,"")</f>
        <v/>
      </c>
      <c r="O298" s="152" t="str">
        <f>IF('2. Enter scores'!T309&lt;&gt;"",'2. Enter scores'!T309/'2. Enter scores'!T$17,"")</f>
        <v/>
      </c>
      <c r="P298" s="152" t="str">
        <f>IF('2. Enter scores'!U309&lt;&gt;"",'2. Enter scores'!U309/'2. Enter scores'!U$17,"")</f>
        <v/>
      </c>
      <c r="Q298" s="152" t="str">
        <f>IF('2. Enter scores'!V309&lt;&gt;"",'2. Enter scores'!V309/'2. Enter scores'!V$17,"")</f>
        <v/>
      </c>
      <c r="R298" s="152" t="str">
        <f>IF('2. Enter scores'!W309&lt;&gt;"",'2. Enter scores'!W309/'2. Enter scores'!W$17,"")</f>
        <v/>
      </c>
      <c r="S298" s="152" t="str">
        <f>IF('2. Enter scores'!X309&lt;&gt;"",'2. Enter scores'!X309/'2. Enter scores'!X$17,"")</f>
        <v/>
      </c>
      <c r="T298" s="152" t="str">
        <f>IF('2. Enter scores'!Y309&lt;&gt;"",'2. Enter scores'!Y309/'2. Enter scores'!Y$17,"")</f>
        <v/>
      </c>
      <c r="U298" s="152" t="str">
        <f>IF('2. Enter scores'!Z309&lt;&gt;"",'2. Enter scores'!Z309/'2. Enter scores'!Z$17,"")</f>
        <v/>
      </c>
      <c r="V298" s="152" t="str">
        <f>IF('2. Enter scores'!AA309&lt;&gt;"",'2. Enter scores'!AA309/'2. Enter scores'!AA$17,"")</f>
        <v/>
      </c>
      <c r="W298" s="152" t="str">
        <f>IF('2. Enter scores'!AB309&lt;&gt;"",'2. Enter scores'!AB309/'2. Enter scores'!AB$17,"")</f>
        <v/>
      </c>
      <c r="X298" s="152" t="str">
        <f>IF('2. Enter scores'!AC309&lt;&gt;"",'2. Enter scores'!AC309/'2. Enter scores'!AC$17,"")</f>
        <v/>
      </c>
      <c r="Y298" s="152" t="str">
        <f>IF('2. Enter scores'!AD309&lt;&gt;"",'2. Enter scores'!AD309/'2. Enter scores'!AD$17,"")</f>
        <v/>
      </c>
      <c r="Z298" s="152" t="str">
        <f>IF('2. Enter scores'!AE309&lt;&gt;"",'2. Enter scores'!AE309/'2. Enter scores'!AE$17,"")</f>
        <v/>
      </c>
      <c r="AA298" s="108">
        <v>1000</v>
      </c>
    </row>
    <row r="299" spans="1:27" x14ac:dyDescent="0.35">
      <c r="A299" s="151" t="s">
        <v>137</v>
      </c>
      <c r="B299" s="152" t="str">
        <f>IF('2. Enter scores'!G310&lt;&gt;"",'2. Enter scores'!G310/'2. Enter scores'!G$17,"")</f>
        <v/>
      </c>
      <c r="C299" s="152" t="str">
        <f>IF('2. Enter scores'!H310&lt;&gt;"",'2. Enter scores'!H310/'2. Enter scores'!H$17,"")</f>
        <v/>
      </c>
      <c r="D299" s="152" t="str">
        <f>IF('2. Enter scores'!I310&lt;&gt;"",'2. Enter scores'!I310/'2. Enter scores'!I$17,"")</f>
        <v/>
      </c>
      <c r="E299" s="152" t="str">
        <f>IF('2. Enter scores'!J310&lt;&gt;"",'2. Enter scores'!J310/'2. Enter scores'!J$17,"")</f>
        <v/>
      </c>
      <c r="F299" s="152" t="str">
        <f>IF('2. Enter scores'!K310&lt;&gt;"",'2. Enter scores'!K310/'2. Enter scores'!K$17,"")</f>
        <v/>
      </c>
      <c r="G299" s="152" t="str">
        <f>IF('2. Enter scores'!L310&lt;&gt;"",'2. Enter scores'!L310/'2. Enter scores'!L$17,"")</f>
        <v/>
      </c>
      <c r="H299" s="152" t="str">
        <f>IF('2. Enter scores'!M310&lt;&gt;"",'2. Enter scores'!M310/'2. Enter scores'!M$17,"")</f>
        <v/>
      </c>
      <c r="I299" s="152" t="str">
        <f>IF('2. Enter scores'!N310&lt;&gt;"",'2. Enter scores'!N310/'2. Enter scores'!N$17,"")</f>
        <v/>
      </c>
      <c r="J299" s="152" t="str">
        <f>IF('2. Enter scores'!O310&lt;&gt;"",'2. Enter scores'!O310/'2. Enter scores'!O$17,"")</f>
        <v/>
      </c>
      <c r="K299" s="152" t="str">
        <f>IF('2. Enter scores'!P310&lt;&gt;"",'2. Enter scores'!P310/'2. Enter scores'!P$17,"")</f>
        <v/>
      </c>
      <c r="L299" s="152" t="str">
        <f>IF('2. Enter scores'!Q310&lt;&gt;"",'2. Enter scores'!Q310/'2. Enter scores'!Q$17,"")</f>
        <v/>
      </c>
      <c r="M299" s="152" t="str">
        <f>IF('2. Enter scores'!R310&lt;&gt;"",'2. Enter scores'!R310/'2. Enter scores'!R$17,"")</f>
        <v/>
      </c>
      <c r="N299" s="152" t="str">
        <f>IF('2. Enter scores'!S310&lt;&gt;"",'2. Enter scores'!S310/'2. Enter scores'!S$17,"")</f>
        <v/>
      </c>
      <c r="O299" s="152" t="str">
        <f>IF('2. Enter scores'!T310&lt;&gt;"",'2. Enter scores'!T310/'2. Enter scores'!T$17,"")</f>
        <v/>
      </c>
      <c r="P299" s="152" t="str">
        <f>IF('2. Enter scores'!U310&lt;&gt;"",'2. Enter scores'!U310/'2. Enter scores'!U$17,"")</f>
        <v/>
      </c>
      <c r="Q299" s="152" t="str">
        <f>IF('2. Enter scores'!V310&lt;&gt;"",'2. Enter scores'!V310/'2. Enter scores'!V$17,"")</f>
        <v/>
      </c>
      <c r="R299" s="152" t="str">
        <f>IF('2. Enter scores'!W310&lt;&gt;"",'2. Enter scores'!W310/'2. Enter scores'!W$17,"")</f>
        <v/>
      </c>
      <c r="S299" s="152" t="str">
        <f>IF('2. Enter scores'!X310&lt;&gt;"",'2. Enter scores'!X310/'2. Enter scores'!X$17,"")</f>
        <v/>
      </c>
      <c r="T299" s="152" t="str">
        <f>IF('2. Enter scores'!Y310&lt;&gt;"",'2. Enter scores'!Y310/'2. Enter scores'!Y$17,"")</f>
        <v/>
      </c>
      <c r="U299" s="152" t="str">
        <f>IF('2. Enter scores'!Z310&lt;&gt;"",'2. Enter scores'!Z310/'2. Enter scores'!Z$17,"")</f>
        <v/>
      </c>
      <c r="V299" s="152" t="str">
        <f>IF('2. Enter scores'!AA310&lt;&gt;"",'2. Enter scores'!AA310/'2. Enter scores'!AA$17,"")</f>
        <v/>
      </c>
      <c r="W299" s="152" t="str">
        <f>IF('2. Enter scores'!AB310&lt;&gt;"",'2. Enter scores'!AB310/'2. Enter scores'!AB$17,"")</f>
        <v/>
      </c>
      <c r="X299" s="152" t="str">
        <f>IF('2. Enter scores'!AC310&lt;&gt;"",'2. Enter scores'!AC310/'2. Enter scores'!AC$17,"")</f>
        <v/>
      </c>
      <c r="Y299" s="152" t="str">
        <f>IF('2. Enter scores'!AD310&lt;&gt;"",'2. Enter scores'!AD310/'2. Enter scores'!AD$17,"")</f>
        <v/>
      </c>
      <c r="Z299" s="152" t="str">
        <f>IF('2. Enter scores'!AE310&lt;&gt;"",'2. Enter scores'!AE310/'2. Enter scores'!AE$17,"")</f>
        <v/>
      </c>
      <c r="AA299" s="108">
        <v>1000</v>
      </c>
    </row>
    <row r="300" spans="1:27" x14ac:dyDescent="0.35">
      <c r="A300" s="151" t="s">
        <v>137</v>
      </c>
      <c r="B300" s="152" t="str">
        <f>IF('2. Enter scores'!G311&lt;&gt;"",'2. Enter scores'!G311/'2. Enter scores'!G$17,"")</f>
        <v/>
      </c>
      <c r="C300" s="152" t="str">
        <f>IF('2. Enter scores'!H311&lt;&gt;"",'2. Enter scores'!H311/'2. Enter scores'!H$17,"")</f>
        <v/>
      </c>
      <c r="D300" s="152" t="str">
        <f>IF('2. Enter scores'!I311&lt;&gt;"",'2. Enter scores'!I311/'2. Enter scores'!I$17,"")</f>
        <v/>
      </c>
      <c r="E300" s="152" t="str">
        <f>IF('2. Enter scores'!J311&lt;&gt;"",'2. Enter scores'!J311/'2. Enter scores'!J$17,"")</f>
        <v/>
      </c>
      <c r="F300" s="152" t="str">
        <f>IF('2. Enter scores'!K311&lt;&gt;"",'2. Enter scores'!K311/'2. Enter scores'!K$17,"")</f>
        <v/>
      </c>
      <c r="G300" s="152" t="str">
        <f>IF('2. Enter scores'!L311&lt;&gt;"",'2. Enter scores'!L311/'2. Enter scores'!L$17,"")</f>
        <v/>
      </c>
      <c r="H300" s="152" t="str">
        <f>IF('2. Enter scores'!M311&lt;&gt;"",'2. Enter scores'!M311/'2. Enter scores'!M$17,"")</f>
        <v/>
      </c>
      <c r="I300" s="152" t="str">
        <f>IF('2. Enter scores'!N311&lt;&gt;"",'2. Enter scores'!N311/'2. Enter scores'!N$17,"")</f>
        <v/>
      </c>
      <c r="J300" s="152" t="str">
        <f>IF('2. Enter scores'!O311&lt;&gt;"",'2. Enter scores'!O311/'2. Enter scores'!O$17,"")</f>
        <v/>
      </c>
      <c r="K300" s="152" t="str">
        <f>IF('2. Enter scores'!P311&lt;&gt;"",'2. Enter scores'!P311/'2. Enter scores'!P$17,"")</f>
        <v/>
      </c>
      <c r="L300" s="152" t="str">
        <f>IF('2. Enter scores'!Q311&lt;&gt;"",'2. Enter scores'!Q311/'2. Enter scores'!Q$17,"")</f>
        <v/>
      </c>
      <c r="M300" s="152" t="str">
        <f>IF('2. Enter scores'!R311&lt;&gt;"",'2. Enter scores'!R311/'2. Enter scores'!R$17,"")</f>
        <v/>
      </c>
      <c r="N300" s="152" t="str">
        <f>IF('2. Enter scores'!S311&lt;&gt;"",'2. Enter scores'!S311/'2. Enter scores'!S$17,"")</f>
        <v/>
      </c>
      <c r="O300" s="152" t="str">
        <f>IF('2. Enter scores'!T311&lt;&gt;"",'2. Enter scores'!T311/'2. Enter scores'!T$17,"")</f>
        <v/>
      </c>
      <c r="P300" s="152" t="str">
        <f>IF('2. Enter scores'!U311&lt;&gt;"",'2. Enter scores'!U311/'2. Enter scores'!U$17,"")</f>
        <v/>
      </c>
      <c r="Q300" s="152" t="str">
        <f>IF('2. Enter scores'!V311&lt;&gt;"",'2. Enter scores'!V311/'2. Enter scores'!V$17,"")</f>
        <v/>
      </c>
      <c r="R300" s="152" t="str">
        <f>IF('2. Enter scores'!W311&lt;&gt;"",'2. Enter scores'!W311/'2. Enter scores'!W$17,"")</f>
        <v/>
      </c>
      <c r="S300" s="152" t="str">
        <f>IF('2. Enter scores'!X311&lt;&gt;"",'2. Enter scores'!X311/'2. Enter scores'!X$17,"")</f>
        <v/>
      </c>
      <c r="T300" s="152" t="str">
        <f>IF('2. Enter scores'!Y311&lt;&gt;"",'2. Enter scores'!Y311/'2. Enter scores'!Y$17,"")</f>
        <v/>
      </c>
      <c r="U300" s="152" t="str">
        <f>IF('2. Enter scores'!Z311&lt;&gt;"",'2. Enter scores'!Z311/'2. Enter scores'!Z$17,"")</f>
        <v/>
      </c>
      <c r="V300" s="152" t="str">
        <f>IF('2. Enter scores'!AA311&lt;&gt;"",'2. Enter scores'!AA311/'2. Enter scores'!AA$17,"")</f>
        <v/>
      </c>
      <c r="W300" s="152" t="str">
        <f>IF('2. Enter scores'!AB311&lt;&gt;"",'2. Enter scores'!AB311/'2. Enter scores'!AB$17,"")</f>
        <v/>
      </c>
      <c r="X300" s="152" t="str">
        <f>IF('2. Enter scores'!AC311&lt;&gt;"",'2. Enter scores'!AC311/'2. Enter scores'!AC$17,"")</f>
        <v/>
      </c>
      <c r="Y300" s="152" t="str">
        <f>IF('2. Enter scores'!AD311&lt;&gt;"",'2. Enter scores'!AD311/'2. Enter scores'!AD$17,"")</f>
        <v/>
      </c>
      <c r="Z300" s="152" t="str">
        <f>IF('2. Enter scores'!AE311&lt;&gt;"",'2. Enter scores'!AE311/'2. Enter scores'!AE$17,"")</f>
        <v/>
      </c>
      <c r="AA300" s="108">
        <v>1000</v>
      </c>
    </row>
    <row r="301" spans="1:27" x14ac:dyDescent="0.35">
      <c r="A301" s="151" t="s">
        <v>137</v>
      </c>
      <c r="B301" s="152" t="str">
        <f>IF('2. Enter scores'!G312&lt;&gt;"",'2. Enter scores'!G312/'2. Enter scores'!G$17,"")</f>
        <v/>
      </c>
      <c r="C301" s="152" t="str">
        <f>IF('2. Enter scores'!H312&lt;&gt;"",'2. Enter scores'!H312/'2. Enter scores'!H$17,"")</f>
        <v/>
      </c>
      <c r="D301" s="152" t="str">
        <f>IF('2. Enter scores'!I312&lt;&gt;"",'2. Enter scores'!I312/'2. Enter scores'!I$17,"")</f>
        <v/>
      </c>
      <c r="E301" s="152" t="str">
        <f>IF('2. Enter scores'!J312&lt;&gt;"",'2. Enter scores'!J312/'2. Enter scores'!J$17,"")</f>
        <v/>
      </c>
      <c r="F301" s="152" t="str">
        <f>IF('2. Enter scores'!K312&lt;&gt;"",'2. Enter scores'!K312/'2. Enter scores'!K$17,"")</f>
        <v/>
      </c>
      <c r="G301" s="152" t="str">
        <f>IF('2. Enter scores'!L312&lt;&gt;"",'2. Enter scores'!L312/'2. Enter scores'!L$17,"")</f>
        <v/>
      </c>
      <c r="H301" s="152" t="str">
        <f>IF('2. Enter scores'!M312&lt;&gt;"",'2. Enter scores'!M312/'2. Enter scores'!M$17,"")</f>
        <v/>
      </c>
      <c r="I301" s="152" t="str">
        <f>IF('2. Enter scores'!N312&lt;&gt;"",'2. Enter scores'!N312/'2. Enter scores'!N$17,"")</f>
        <v/>
      </c>
      <c r="J301" s="152" t="str">
        <f>IF('2. Enter scores'!O312&lt;&gt;"",'2. Enter scores'!O312/'2. Enter scores'!O$17,"")</f>
        <v/>
      </c>
      <c r="K301" s="152" t="str">
        <f>IF('2. Enter scores'!P312&lt;&gt;"",'2. Enter scores'!P312/'2. Enter scores'!P$17,"")</f>
        <v/>
      </c>
      <c r="L301" s="152" t="str">
        <f>IF('2. Enter scores'!Q312&lt;&gt;"",'2. Enter scores'!Q312/'2. Enter scores'!Q$17,"")</f>
        <v/>
      </c>
      <c r="M301" s="152" t="str">
        <f>IF('2. Enter scores'!R312&lt;&gt;"",'2. Enter scores'!R312/'2. Enter scores'!R$17,"")</f>
        <v/>
      </c>
      <c r="N301" s="152" t="str">
        <f>IF('2. Enter scores'!S312&lt;&gt;"",'2. Enter scores'!S312/'2. Enter scores'!S$17,"")</f>
        <v/>
      </c>
      <c r="O301" s="152" t="str">
        <f>IF('2. Enter scores'!T312&lt;&gt;"",'2. Enter scores'!T312/'2. Enter scores'!T$17,"")</f>
        <v/>
      </c>
      <c r="P301" s="152" t="str">
        <f>IF('2. Enter scores'!U312&lt;&gt;"",'2. Enter scores'!U312/'2. Enter scores'!U$17,"")</f>
        <v/>
      </c>
      <c r="Q301" s="152" t="str">
        <f>IF('2. Enter scores'!V312&lt;&gt;"",'2. Enter scores'!V312/'2. Enter scores'!V$17,"")</f>
        <v/>
      </c>
      <c r="R301" s="152" t="str">
        <f>IF('2. Enter scores'!W312&lt;&gt;"",'2. Enter scores'!W312/'2. Enter scores'!W$17,"")</f>
        <v/>
      </c>
      <c r="S301" s="152" t="str">
        <f>IF('2. Enter scores'!X312&lt;&gt;"",'2. Enter scores'!X312/'2. Enter scores'!X$17,"")</f>
        <v/>
      </c>
      <c r="T301" s="152" t="str">
        <f>IF('2. Enter scores'!Y312&lt;&gt;"",'2. Enter scores'!Y312/'2. Enter scores'!Y$17,"")</f>
        <v/>
      </c>
      <c r="U301" s="152" t="str">
        <f>IF('2. Enter scores'!Z312&lt;&gt;"",'2. Enter scores'!Z312/'2. Enter scores'!Z$17,"")</f>
        <v/>
      </c>
      <c r="V301" s="152" t="str">
        <f>IF('2. Enter scores'!AA312&lt;&gt;"",'2. Enter scores'!AA312/'2. Enter scores'!AA$17,"")</f>
        <v/>
      </c>
      <c r="W301" s="152" t="str">
        <f>IF('2. Enter scores'!AB312&lt;&gt;"",'2. Enter scores'!AB312/'2. Enter scores'!AB$17,"")</f>
        <v/>
      </c>
      <c r="X301" s="152" t="str">
        <f>IF('2. Enter scores'!AC312&lt;&gt;"",'2. Enter scores'!AC312/'2. Enter scores'!AC$17,"")</f>
        <v/>
      </c>
      <c r="Y301" s="152" t="str">
        <f>IF('2. Enter scores'!AD312&lt;&gt;"",'2. Enter scores'!AD312/'2. Enter scores'!AD$17,"")</f>
        <v/>
      </c>
      <c r="Z301" s="152" t="str">
        <f>IF('2. Enter scores'!AE312&lt;&gt;"",'2. Enter scores'!AE312/'2. Enter scores'!AE$17,"")</f>
        <v/>
      </c>
      <c r="AA301" s="108">
        <v>1000</v>
      </c>
    </row>
    <row r="302" spans="1:27" x14ac:dyDescent="0.35">
      <c r="A302" s="151" t="s">
        <v>137</v>
      </c>
      <c r="B302" s="152" t="str">
        <f>IF('2. Enter scores'!G313&lt;&gt;"",'2. Enter scores'!G313/'2. Enter scores'!G$17,"")</f>
        <v/>
      </c>
      <c r="C302" s="152" t="str">
        <f>IF('2. Enter scores'!H313&lt;&gt;"",'2. Enter scores'!H313/'2. Enter scores'!H$17,"")</f>
        <v/>
      </c>
      <c r="D302" s="152" t="str">
        <f>IF('2. Enter scores'!I313&lt;&gt;"",'2. Enter scores'!I313/'2. Enter scores'!I$17,"")</f>
        <v/>
      </c>
      <c r="E302" s="152" t="str">
        <f>IF('2. Enter scores'!J313&lt;&gt;"",'2. Enter scores'!J313/'2. Enter scores'!J$17,"")</f>
        <v/>
      </c>
      <c r="F302" s="152" t="str">
        <f>IF('2. Enter scores'!K313&lt;&gt;"",'2. Enter scores'!K313/'2. Enter scores'!K$17,"")</f>
        <v/>
      </c>
      <c r="G302" s="152" t="str">
        <f>IF('2. Enter scores'!L313&lt;&gt;"",'2. Enter scores'!L313/'2. Enter scores'!L$17,"")</f>
        <v/>
      </c>
      <c r="H302" s="152" t="str">
        <f>IF('2. Enter scores'!M313&lt;&gt;"",'2. Enter scores'!M313/'2. Enter scores'!M$17,"")</f>
        <v/>
      </c>
      <c r="I302" s="152" t="str">
        <f>IF('2. Enter scores'!N313&lt;&gt;"",'2. Enter scores'!N313/'2. Enter scores'!N$17,"")</f>
        <v/>
      </c>
      <c r="J302" s="152" t="str">
        <f>IF('2. Enter scores'!O313&lt;&gt;"",'2. Enter scores'!O313/'2. Enter scores'!O$17,"")</f>
        <v/>
      </c>
      <c r="K302" s="152" t="str">
        <f>IF('2. Enter scores'!P313&lt;&gt;"",'2. Enter scores'!P313/'2. Enter scores'!P$17,"")</f>
        <v/>
      </c>
      <c r="L302" s="152" t="str">
        <f>IF('2. Enter scores'!Q313&lt;&gt;"",'2. Enter scores'!Q313/'2. Enter scores'!Q$17,"")</f>
        <v/>
      </c>
      <c r="M302" s="152" t="str">
        <f>IF('2. Enter scores'!R313&lt;&gt;"",'2. Enter scores'!R313/'2. Enter scores'!R$17,"")</f>
        <v/>
      </c>
      <c r="N302" s="152" t="str">
        <f>IF('2. Enter scores'!S313&lt;&gt;"",'2. Enter scores'!S313/'2. Enter scores'!S$17,"")</f>
        <v/>
      </c>
      <c r="O302" s="152" t="str">
        <f>IF('2. Enter scores'!T313&lt;&gt;"",'2. Enter scores'!T313/'2. Enter scores'!T$17,"")</f>
        <v/>
      </c>
      <c r="P302" s="152" t="str">
        <f>IF('2. Enter scores'!U313&lt;&gt;"",'2. Enter scores'!U313/'2. Enter scores'!U$17,"")</f>
        <v/>
      </c>
      <c r="Q302" s="152" t="str">
        <f>IF('2. Enter scores'!V313&lt;&gt;"",'2. Enter scores'!V313/'2. Enter scores'!V$17,"")</f>
        <v/>
      </c>
      <c r="R302" s="152" t="str">
        <f>IF('2. Enter scores'!W313&lt;&gt;"",'2. Enter scores'!W313/'2. Enter scores'!W$17,"")</f>
        <v/>
      </c>
      <c r="S302" s="152" t="str">
        <f>IF('2. Enter scores'!X313&lt;&gt;"",'2. Enter scores'!X313/'2. Enter scores'!X$17,"")</f>
        <v/>
      </c>
      <c r="T302" s="152" t="str">
        <f>IF('2. Enter scores'!Y313&lt;&gt;"",'2. Enter scores'!Y313/'2. Enter scores'!Y$17,"")</f>
        <v/>
      </c>
      <c r="U302" s="152" t="str">
        <f>IF('2. Enter scores'!Z313&lt;&gt;"",'2. Enter scores'!Z313/'2. Enter scores'!Z$17,"")</f>
        <v/>
      </c>
      <c r="V302" s="152" t="str">
        <f>IF('2. Enter scores'!AA313&lt;&gt;"",'2. Enter scores'!AA313/'2. Enter scores'!AA$17,"")</f>
        <v/>
      </c>
      <c r="W302" s="152" t="str">
        <f>IF('2. Enter scores'!AB313&lt;&gt;"",'2. Enter scores'!AB313/'2. Enter scores'!AB$17,"")</f>
        <v/>
      </c>
      <c r="X302" s="152" t="str">
        <f>IF('2. Enter scores'!AC313&lt;&gt;"",'2. Enter scores'!AC313/'2. Enter scores'!AC$17,"")</f>
        <v/>
      </c>
      <c r="Y302" s="152" t="str">
        <f>IF('2. Enter scores'!AD313&lt;&gt;"",'2. Enter scores'!AD313/'2. Enter scores'!AD$17,"")</f>
        <v/>
      </c>
      <c r="Z302" s="152" t="str">
        <f>IF('2. Enter scores'!AE313&lt;&gt;"",'2. Enter scores'!AE313/'2. Enter scores'!AE$17,"")</f>
        <v/>
      </c>
      <c r="AA302" s="108">
        <v>1000</v>
      </c>
    </row>
    <row r="303" spans="1:27" x14ac:dyDescent="0.35">
      <c r="A303" s="151" t="s">
        <v>137</v>
      </c>
      <c r="B303" s="152" t="str">
        <f>IF('2. Enter scores'!G314&lt;&gt;"",'2. Enter scores'!G314/'2. Enter scores'!G$17,"")</f>
        <v/>
      </c>
      <c r="C303" s="152" t="str">
        <f>IF('2. Enter scores'!H314&lt;&gt;"",'2. Enter scores'!H314/'2. Enter scores'!H$17,"")</f>
        <v/>
      </c>
      <c r="D303" s="152" t="str">
        <f>IF('2. Enter scores'!I314&lt;&gt;"",'2. Enter scores'!I314/'2. Enter scores'!I$17,"")</f>
        <v/>
      </c>
      <c r="E303" s="152" t="str">
        <f>IF('2. Enter scores'!J314&lt;&gt;"",'2. Enter scores'!J314/'2. Enter scores'!J$17,"")</f>
        <v/>
      </c>
      <c r="F303" s="152" t="str">
        <f>IF('2. Enter scores'!K314&lt;&gt;"",'2. Enter scores'!K314/'2. Enter scores'!K$17,"")</f>
        <v/>
      </c>
      <c r="G303" s="152" t="str">
        <f>IF('2. Enter scores'!L314&lt;&gt;"",'2. Enter scores'!L314/'2. Enter scores'!L$17,"")</f>
        <v/>
      </c>
      <c r="H303" s="152" t="str">
        <f>IF('2. Enter scores'!M314&lt;&gt;"",'2. Enter scores'!M314/'2. Enter scores'!M$17,"")</f>
        <v/>
      </c>
      <c r="I303" s="152" t="str">
        <f>IF('2. Enter scores'!N314&lt;&gt;"",'2. Enter scores'!N314/'2. Enter scores'!N$17,"")</f>
        <v/>
      </c>
      <c r="J303" s="152" t="str">
        <f>IF('2. Enter scores'!O314&lt;&gt;"",'2. Enter scores'!O314/'2. Enter scores'!O$17,"")</f>
        <v/>
      </c>
      <c r="K303" s="152" t="str">
        <f>IF('2. Enter scores'!P314&lt;&gt;"",'2. Enter scores'!P314/'2. Enter scores'!P$17,"")</f>
        <v/>
      </c>
      <c r="L303" s="152" t="str">
        <f>IF('2. Enter scores'!Q314&lt;&gt;"",'2. Enter scores'!Q314/'2. Enter scores'!Q$17,"")</f>
        <v/>
      </c>
      <c r="M303" s="152" t="str">
        <f>IF('2. Enter scores'!R314&lt;&gt;"",'2. Enter scores'!R314/'2. Enter scores'!R$17,"")</f>
        <v/>
      </c>
      <c r="N303" s="152" t="str">
        <f>IF('2. Enter scores'!S314&lt;&gt;"",'2. Enter scores'!S314/'2. Enter scores'!S$17,"")</f>
        <v/>
      </c>
      <c r="O303" s="152" t="str">
        <f>IF('2. Enter scores'!T314&lt;&gt;"",'2. Enter scores'!T314/'2. Enter scores'!T$17,"")</f>
        <v/>
      </c>
      <c r="P303" s="152" t="str">
        <f>IF('2. Enter scores'!U314&lt;&gt;"",'2. Enter scores'!U314/'2. Enter scores'!U$17,"")</f>
        <v/>
      </c>
      <c r="Q303" s="152" t="str">
        <f>IF('2. Enter scores'!V314&lt;&gt;"",'2. Enter scores'!V314/'2. Enter scores'!V$17,"")</f>
        <v/>
      </c>
      <c r="R303" s="152" t="str">
        <f>IF('2. Enter scores'!W314&lt;&gt;"",'2. Enter scores'!W314/'2. Enter scores'!W$17,"")</f>
        <v/>
      </c>
      <c r="S303" s="152" t="str">
        <f>IF('2. Enter scores'!X314&lt;&gt;"",'2. Enter scores'!X314/'2. Enter scores'!X$17,"")</f>
        <v/>
      </c>
      <c r="T303" s="152" t="str">
        <f>IF('2. Enter scores'!Y314&lt;&gt;"",'2. Enter scores'!Y314/'2. Enter scores'!Y$17,"")</f>
        <v/>
      </c>
      <c r="U303" s="152" t="str">
        <f>IF('2. Enter scores'!Z314&lt;&gt;"",'2. Enter scores'!Z314/'2. Enter scores'!Z$17,"")</f>
        <v/>
      </c>
      <c r="V303" s="152" t="str">
        <f>IF('2. Enter scores'!AA314&lt;&gt;"",'2. Enter scores'!AA314/'2. Enter scores'!AA$17,"")</f>
        <v/>
      </c>
      <c r="W303" s="152" t="str">
        <f>IF('2. Enter scores'!AB314&lt;&gt;"",'2. Enter scores'!AB314/'2. Enter scores'!AB$17,"")</f>
        <v/>
      </c>
      <c r="X303" s="152" t="str">
        <f>IF('2. Enter scores'!AC314&lt;&gt;"",'2. Enter scores'!AC314/'2. Enter scores'!AC$17,"")</f>
        <v/>
      </c>
      <c r="Y303" s="152" t="str">
        <f>IF('2. Enter scores'!AD314&lt;&gt;"",'2. Enter scores'!AD314/'2. Enter scores'!AD$17,"")</f>
        <v/>
      </c>
      <c r="Z303" s="152" t="str">
        <f>IF('2. Enter scores'!AE314&lt;&gt;"",'2. Enter scores'!AE314/'2. Enter scores'!AE$17,"")</f>
        <v/>
      </c>
      <c r="AA303" s="108">
        <v>1000</v>
      </c>
    </row>
    <row r="304" spans="1:27" x14ac:dyDescent="0.35">
      <c r="A304" s="151" t="s">
        <v>137</v>
      </c>
      <c r="B304" s="152" t="str">
        <f>IF('2. Enter scores'!G315&lt;&gt;"",'2. Enter scores'!G315/'2. Enter scores'!G$17,"")</f>
        <v/>
      </c>
      <c r="C304" s="152" t="str">
        <f>IF('2. Enter scores'!H315&lt;&gt;"",'2. Enter scores'!H315/'2. Enter scores'!H$17,"")</f>
        <v/>
      </c>
      <c r="D304" s="152" t="str">
        <f>IF('2. Enter scores'!I315&lt;&gt;"",'2. Enter scores'!I315/'2. Enter scores'!I$17,"")</f>
        <v/>
      </c>
      <c r="E304" s="152" t="str">
        <f>IF('2. Enter scores'!J315&lt;&gt;"",'2. Enter scores'!J315/'2. Enter scores'!J$17,"")</f>
        <v/>
      </c>
      <c r="F304" s="152" t="str">
        <f>IF('2. Enter scores'!K315&lt;&gt;"",'2. Enter scores'!K315/'2. Enter scores'!K$17,"")</f>
        <v/>
      </c>
      <c r="G304" s="152" t="str">
        <f>IF('2. Enter scores'!L315&lt;&gt;"",'2. Enter scores'!L315/'2. Enter scores'!L$17,"")</f>
        <v/>
      </c>
      <c r="H304" s="152" t="str">
        <f>IF('2. Enter scores'!M315&lt;&gt;"",'2. Enter scores'!M315/'2. Enter scores'!M$17,"")</f>
        <v/>
      </c>
      <c r="I304" s="152" t="str">
        <f>IF('2. Enter scores'!N315&lt;&gt;"",'2. Enter scores'!N315/'2. Enter scores'!N$17,"")</f>
        <v/>
      </c>
      <c r="J304" s="152" t="str">
        <f>IF('2. Enter scores'!O315&lt;&gt;"",'2. Enter scores'!O315/'2. Enter scores'!O$17,"")</f>
        <v/>
      </c>
      <c r="K304" s="152" t="str">
        <f>IF('2. Enter scores'!P315&lt;&gt;"",'2. Enter scores'!P315/'2. Enter scores'!P$17,"")</f>
        <v/>
      </c>
      <c r="L304" s="152" t="str">
        <f>IF('2. Enter scores'!Q315&lt;&gt;"",'2. Enter scores'!Q315/'2. Enter scores'!Q$17,"")</f>
        <v/>
      </c>
      <c r="M304" s="152" t="str">
        <f>IF('2. Enter scores'!R315&lt;&gt;"",'2. Enter scores'!R315/'2. Enter scores'!R$17,"")</f>
        <v/>
      </c>
      <c r="N304" s="152" t="str">
        <f>IF('2. Enter scores'!S315&lt;&gt;"",'2. Enter scores'!S315/'2. Enter scores'!S$17,"")</f>
        <v/>
      </c>
      <c r="O304" s="152" t="str">
        <f>IF('2. Enter scores'!T315&lt;&gt;"",'2. Enter scores'!T315/'2. Enter scores'!T$17,"")</f>
        <v/>
      </c>
      <c r="P304" s="152" t="str">
        <f>IF('2. Enter scores'!U315&lt;&gt;"",'2. Enter scores'!U315/'2. Enter scores'!U$17,"")</f>
        <v/>
      </c>
      <c r="Q304" s="152" t="str">
        <f>IF('2. Enter scores'!V315&lt;&gt;"",'2. Enter scores'!V315/'2. Enter scores'!V$17,"")</f>
        <v/>
      </c>
      <c r="R304" s="152" t="str">
        <f>IF('2. Enter scores'!W315&lt;&gt;"",'2. Enter scores'!W315/'2. Enter scores'!W$17,"")</f>
        <v/>
      </c>
      <c r="S304" s="152" t="str">
        <f>IF('2. Enter scores'!X315&lt;&gt;"",'2. Enter scores'!X315/'2. Enter scores'!X$17,"")</f>
        <v/>
      </c>
      <c r="T304" s="152" t="str">
        <f>IF('2. Enter scores'!Y315&lt;&gt;"",'2. Enter scores'!Y315/'2. Enter scores'!Y$17,"")</f>
        <v/>
      </c>
      <c r="U304" s="152" t="str">
        <f>IF('2. Enter scores'!Z315&lt;&gt;"",'2. Enter scores'!Z315/'2. Enter scores'!Z$17,"")</f>
        <v/>
      </c>
      <c r="V304" s="152" t="str">
        <f>IF('2. Enter scores'!AA315&lt;&gt;"",'2. Enter scores'!AA315/'2. Enter scores'!AA$17,"")</f>
        <v/>
      </c>
      <c r="W304" s="152" t="str">
        <f>IF('2. Enter scores'!AB315&lt;&gt;"",'2. Enter scores'!AB315/'2. Enter scores'!AB$17,"")</f>
        <v/>
      </c>
      <c r="X304" s="152" t="str">
        <f>IF('2. Enter scores'!AC315&lt;&gt;"",'2. Enter scores'!AC315/'2. Enter scores'!AC$17,"")</f>
        <v/>
      </c>
      <c r="Y304" s="152" t="str">
        <f>IF('2. Enter scores'!AD315&lt;&gt;"",'2. Enter scores'!AD315/'2. Enter scores'!AD$17,"")</f>
        <v/>
      </c>
      <c r="Z304" s="152" t="str">
        <f>IF('2. Enter scores'!AE315&lt;&gt;"",'2. Enter scores'!AE315/'2. Enter scores'!AE$17,"")</f>
        <v/>
      </c>
      <c r="AA304" s="108">
        <v>1000</v>
      </c>
    </row>
    <row r="305" spans="1:27" x14ac:dyDescent="0.35">
      <c r="A305" s="151" t="s">
        <v>137</v>
      </c>
      <c r="B305" s="152" t="str">
        <f>IF('2. Enter scores'!G316&lt;&gt;"",'2. Enter scores'!G316/'2. Enter scores'!G$17,"")</f>
        <v/>
      </c>
      <c r="C305" s="152" t="str">
        <f>IF('2. Enter scores'!H316&lt;&gt;"",'2. Enter scores'!H316/'2. Enter scores'!H$17,"")</f>
        <v/>
      </c>
      <c r="D305" s="152" t="str">
        <f>IF('2. Enter scores'!I316&lt;&gt;"",'2. Enter scores'!I316/'2. Enter scores'!I$17,"")</f>
        <v/>
      </c>
      <c r="E305" s="152" t="str">
        <f>IF('2. Enter scores'!J316&lt;&gt;"",'2. Enter scores'!J316/'2. Enter scores'!J$17,"")</f>
        <v/>
      </c>
      <c r="F305" s="152" t="str">
        <f>IF('2. Enter scores'!K316&lt;&gt;"",'2. Enter scores'!K316/'2. Enter scores'!K$17,"")</f>
        <v/>
      </c>
      <c r="G305" s="152" t="str">
        <f>IF('2. Enter scores'!L316&lt;&gt;"",'2. Enter scores'!L316/'2. Enter scores'!L$17,"")</f>
        <v/>
      </c>
      <c r="H305" s="152" t="str">
        <f>IF('2. Enter scores'!M316&lt;&gt;"",'2. Enter scores'!M316/'2. Enter scores'!M$17,"")</f>
        <v/>
      </c>
      <c r="I305" s="152" t="str">
        <f>IF('2. Enter scores'!N316&lt;&gt;"",'2. Enter scores'!N316/'2. Enter scores'!N$17,"")</f>
        <v/>
      </c>
      <c r="J305" s="152" t="str">
        <f>IF('2. Enter scores'!O316&lt;&gt;"",'2. Enter scores'!O316/'2. Enter scores'!O$17,"")</f>
        <v/>
      </c>
      <c r="K305" s="152" t="str">
        <f>IF('2. Enter scores'!P316&lt;&gt;"",'2. Enter scores'!P316/'2. Enter scores'!P$17,"")</f>
        <v/>
      </c>
      <c r="L305" s="152" t="str">
        <f>IF('2. Enter scores'!Q316&lt;&gt;"",'2. Enter scores'!Q316/'2. Enter scores'!Q$17,"")</f>
        <v/>
      </c>
      <c r="M305" s="152" t="str">
        <f>IF('2. Enter scores'!R316&lt;&gt;"",'2. Enter scores'!R316/'2. Enter scores'!R$17,"")</f>
        <v/>
      </c>
      <c r="N305" s="152" t="str">
        <f>IF('2. Enter scores'!S316&lt;&gt;"",'2. Enter scores'!S316/'2. Enter scores'!S$17,"")</f>
        <v/>
      </c>
      <c r="O305" s="152" t="str">
        <f>IF('2. Enter scores'!T316&lt;&gt;"",'2. Enter scores'!T316/'2. Enter scores'!T$17,"")</f>
        <v/>
      </c>
      <c r="P305" s="152" t="str">
        <f>IF('2. Enter scores'!U316&lt;&gt;"",'2. Enter scores'!U316/'2. Enter scores'!U$17,"")</f>
        <v/>
      </c>
      <c r="Q305" s="152" t="str">
        <f>IF('2. Enter scores'!V316&lt;&gt;"",'2. Enter scores'!V316/'2. Enter scores'!V$17,"")</f>
        <v/>
      </c>
      <c r="R305" s="152" t="str">
        <f>IF('2. Enter scores'!W316&lt;&gt;"",'2. Enter scores'!W316/'2. Enter scores'!W$17,"")</f>
        <v/>
      </c>
      <c r="S305" s="152" t="str">
        <f>IF('2. Enter scores'!X316&lt;&gt;"",'2. Enter scores'!X316/'2. Enter scores'!X$17,"")</f>
        <v/>
      </c>
      <c r="T305" s="152" t="str">
        <f>IF('2. Enter scores'!Y316&lt;&gt;"",'2. Enter scores'!Y316/'2. Enter scores'!Y$17,"")</f>
        <v/>
      </c>
      <c r="U305" s="152" t="str">
        <f>IF('2. Enter scores'!Z316&lt;&gt;"",'2. Enter scores'!Z316/'2. Enter scores'!Z$17,"")</f>
        <v/>
      </c>
      <c r="V305" s="152" t="str">
        <f>IF('2. Enter scores'!AA316&lt;&gt;"",'2. Enter scores'!AA316/'2. Enter scores'!AA$17,"")</f>
        <v/>
      </c>
      <c r="W305" s="152" t="str">
        <f>IF('2. Enter scores'!AB316&lt;&gt;"",'2. Enter scores'!AB316/'2. Enter scores'!AB$17,"")</f>
        <v/>
      </c>
      <c r="X305" s="152" t="str">
        <f>IF('2. Enter scores'!AC316&lt;&gt;"",'2. Enter scores'!AC316/'2. Enter scores'!AC$17,"")</f>
        <v/>
      </c>
      <c r="Y305" s="152" t="str">
        <f>IF('2. Enter scores'!AD316&lt;&gt;"",'2. Enter scores'!AD316/'2. Enter scores'!AD$17,"")</f>
        <v/>
      </c>
      <c r="Z305" s="152" t="str">
        <f>IF('2. Enter scores'!AE316&lt;&gt;"",'2. Enter scores'!AE316/'2. Enter scores'!AE$17,"")</f>
        <v/>
      </c>
      <c r="AA305" s="108">
        <v>1000</v>
      </c>
    </row>
    <row r="306" spans="1:27" x14ac:dyDescent="0.35">
      <c r="A306" s="151" t="s">
        <v>137</v>
      </c>
      <c r="B306" s="152" t="str">
        <f>IF('2. Enter scores'!G317&lt;&gt;"",'2. Enter scores'!G317/'2. Enter scores'!G$17,"")</f>
        <v/>
      </c>
      <c r="C306" s="152" t="str">
        <f>IF('2. Enter scores'!H317&lt;&gt;"",'2. Enter scores'!H317/'2. Enter scores'!H$17,"")</f>
        <v/>
      </c>
      <c r="D306" s="152" t="str">
        <f>IF('2. Enter scores'!I317&lt;&gt;"",'2. Enter scores'!I317/'2. Enter scores'!I$17,"")</f>
        <v/>
      </c>
      <c r="E306" s="152" t="str">
        <f>IF('2. Enter scores'!J317&lt;&gt;"",'2. Enter scores'!J317/'2. Enter scores'!J$17,"")</f>
        <v/>
      </c>
      <c r="F306" s="152" t="str">
        <f>IF('2. Enter scores'!K317&lt;&gt;"",'2. Enter scores'!K317/'2. Enter scores'!K$17,"")</f>
        <v/>
      </c>
      <c r="G306" s="152" t="str">
        <f>IF('2. Enter scores'!L317&lt;&gt;"",'2. Enter scores'!L317/'2. Enter scores'!L$17,"")</f>
        <v/>
      </c>
      <c r="H306" s="152" t="str">
        <f>IF('2. Enter scores'!M317&lt;&gt;"",'2. Enter scores'!M317/'2. Enter scores'!M$17,"")</f>
        <v/>
      </c>
      <c r="I306" s="152" t="str">
        <f>IF('2. Enter scores'!N317&lt;&gt;"",'2. Enter scores'!N317/'2. Enter scores'!N$17,"")</f>
        <v/>
      </c>
      <c r="J306" s="152" t="str">
        <f>IF('2. Enter scores'!O317&lt;&gt;"",'2. Enter scores'!O317/'2. Enter scores'!O$17,"")</f>
        <v/>
      </c>
      <c r="K306" s="152" t="str">
        <f>IF('2. Enter scores'!P317&lt;&gt;"",'2. Enter scores'!P317/'2. Enter scores'!P$17,"")</f>
        <v/>
      </c>
      <c r="L306" s="152" t="str">
        <f>IF('2. Enter scores'!Q317&lt;&gt;"",'2. Enter scores'!Q317/'2. Enter scores'!Q$17,"")</f>
        <v/>
      </c>
      <c r="M306" s="152" t="str">
        <f>IF('2. Enter scores'!R317&lt;&gt;"",'2. Enter scores'!R317/'2. Enter scores'!R$17,"")</f>
        <v/>
      </c>
      <c r="N306" s="152" t="str">
        <f>IF('2. Enter scores'!S317&lt;&gt;"",'2. Enter scores'!S317/'2. Enter scores'!S$17,"")</f>
        <v/>
      </c>
      <c r="O306" s="152" t="str">
        <f>IF('2. Enter scores'!T317&lt;&gt;"",'2. Enter scores'!T317/'2. Enter scores'!T$17,"")</f>
        <v/>
      </c>
      <c r="P306" s="152" t="str">
        <f>IF('2. Enter scores'!U317&lt;&gt;"",'2. Enter scores'!U317/'2. Enter scores'!U$17,"")</f>
        <v/>
      </c>
      <c r="Q306" s="152" t="str">
        <f>IF('2. Enter scores'!V317&lt;&gt;"",'2. Enter scores'!V317/'2. Enter scores'!V$17,"")</f>
        <v/>
      </c>
      <c r="R306" s="152" t="str">
        <f>IF('2. Enter scores'!W317&lt;&gt;"",'2. Enter scores'!W317/'2. Enter scores'!W$17,"")</f>
        <v/>
      </c>
      <c r="S306" s="152" t="str">
        <f>IF('2. Enter scores'!X317&lt;&gt;"",'2. Enter scores'!X317/'2. Enter scores'!X$17,"")</f>
        <v/>
      </c>
      <c r="T306" s="152" t="str">
        <f>IF('2. Enter scores'!Y317&lt;&gt;"",'2. Enter scores'!Y317/'2. Enter scores'!Y$17,"")</f>
        <v/>
      </c>
      <c r="U306" s="152" t="str">
        <f>IF('2. Enter scores'!Z317&lt;&gt;"",'2. Enter scores'!Z317/'2. Enter scores'!Z$17,"")</f>
        <v/>
      </c>
      <c r="V306" s="152" t="str">
        <f>IF('2. Enter scores'!AA317&lt;&gt;"",'2. Enter scores'!AA317/'2. Enter scores'!AA$17,"")</f>
        <v/>
      </c>
      <c r="W306" s="152" t="str">
        <f>IF('2. Enter scores'!AB317&lt;&gt;"",'2. Enter scores'!AB317/'2. Enter scores'!AB$17,"")</f>
        <v/>
      </c>
      <c r="X306" s="152" t="str">
        <f>IF('2. Enter scores'!AC317&lt;&gt;"",'2. Enter scores'!AC317/'2. Enter scores'!AC$17,"")</f>
        <v/>
      </c>
      <c r="Y306" s="152" t="str">
        <f>IF('2. Enter scores'!AD317&lt;&gt;"",'2. Enter scores'!AD317/'2. Enter scores'!AD$17,"")</f>
        <v/>
      </c>
      <c r="Z306" s="152" t="str">
        <f>IF('2. Enter scores'!AE317&lt;&gt;"",'2. Enter scores'!AE317/'2. Enter scores'!AE$17,"")</f>
        <v/>
      </c>
      <c r="AA306" s="108">
        <v>1000</v>
      </c>
    </row>
    <row r="307" spans="1:27" x14ac:dyDescent="0.35">
      <c r="A307" s="151" t="s">
        <v>137</v>
      </c>
      <c r="B307" s="152" t="str">
        <f>IF('2. Enter scores'!G318&lt;&gt;"",'2. Enter scores'!G318/'2. Enter scores'!G$17,"")</f>
        <v/>
      </c>
      <c r="C307" s="152" t="str">
        <f>IF('2. Enter scores'!H318&lt;&gt;"",'2. Enter scores'!H318/'2. Enter scores'!H$17,"")</f>
        <v/>
      </c>
      <c r="D307" s="152" t="str">
        <f>IF('2. Enter scores'!I318&lt;&gt;"",'2. Enter scores'!I318/'2. Enter scores'!I$17,"")</f>
        <v/>
      </c>
      <c r="E307" s="152" t="str">
        <f>IF('2. Enter scores'!J318&lt;&gt;"",'2. Enter scores'!J318/'2. Enter scores'!J$17,"")</f>
        <v/>
      </c>
      <c r="F307" s="152" t="str">
        <f>IF('2. Enter scores'!K318&lt;&gt;"",'2. Enter scores'!K318/'2. Enter scores'!K$17,"")</f>
        <v/>
      </c>
      <c r="G307" s="152" t="str">
        <f>IF('2. Enter scores'!L318&lt;&gt;"",'2. Enter scores'!L318/'2. Enter scores'!L$17,"")</f>
        <v/>
      </c>
      <c r="H307" s="152" t="str">
        <f>IF('2. Enter scores'!M318&lt;&gt;"",'2. Enter scores'!M318/'2. Enter scores'!M$17,"")</f>
        <v/>
      </c>
      <c r="I307" s="152" t="str">
        <f>IF('2. Enter scores'!N318&lt;&gt;"",'2. Enter scores'!N318/'2. Enter scores'!N$17,"")</f>
        <v/>
      </c>
      <c r="J307" s="152" t="str">
        <f>IF('2. Enter scores'!O318&lt;&gt;"",'2. Enter scores'!O318/'2. Enter scores'!O$17,"")</f>
        <v/>
      </c>
      <c r="K307" s="152" t="str">
        <f>IF('2. Enter scores'!P318&lt;&gt;"",'2. Enter scores'!P318/'2. Enter scores'!P$17,"")</f>
        <v/>
      </c>
      <c r="L307" s="152" t="str">
        <f>IF('2. Enter scores'!Q318&lt;&gt;"",'2. Enter scores'!Q318/'2. Enter scores'!Q$17,"")</f>
        <v/>
      </c>
      <c r="M307" s="152" t="str">
        <f>IF('2. Enter scores'!R318&lt;&gt;"",'2. Enter scores'!R318/'2. Enter scores'!R$17,"")</f>
        <v/>
      </c>
      <c r="N307" s="152" t="str">
        <f>IF('2. Enter scores'!S318&lt;&gt;"",'2. Enter scores'!S318/'2. Enter scores'!S$17,"")</f>
        <v/>
      </c>
      <c r="O307" s="152" t="str">
        <f>IF('2. Enter scores'!T318&lt;&gt;"",'2. Enter scores'!T318/'2. Enter scores'!T$17,"")</f>
        <v/>
      </c>
      <c r="P307" s="152" t="str">
        <f>IF('2. Enter scores'!U318&lt;&gt;"",'2. Enter scores'!U318/'2. Enter scores'!U$17,"")</f>
        <v/>
      </c>
      <c r="Q307" s="152" t="str">
        <f>IF('2. Enter scores'!V318&lt;&gt;"",'2. Enter scores'!V318/'2. Enter scores'!V$17,"")</f>
        <v/>
      </c>
      <c r="R307" s="152" t="str">
        <f>IF('2. Enter scores'!W318&lt;&gt;"",'2. Enter scores'!W318/'2. Enter scores'!W$17,"")</f>
        <v/>
      </c>
      <c r="S307" s="152" t="str">
        <f>IF('2. Enter scores'!X318&lt;&gt;"",'2. Enter scores'!X318/'2. Enter scores'!X$17,"")</f>
        <v/>
      </c>
      <c r="T307" s="152" t="str">
        <f>IF('2. Enter scores'!Y318&lt;&gt;"",'2. Enter scores'!Y318/'2. Enter scores'!Y$17,"")</f>
        <v/>
      </c>
      <c r="U307" s="152" t="str">
        <f>IF('2. Enter scores'!Z318&lt;&gt;"",'2. Enter scores'!Z318/'2. Enter scores'!Z$17,"")</f>
        <v/>
      </c>
      <c r="V307" s="152" t="str">
        <f>IF('2. Enter scores'!AA318&lt;&gt;"",'2. Enter scores'!AA318/'2. Enter scores'!AA$17,"")</f>
        <v/>
      </c>
      <c r="W307" s="152" t="str">
        <f>IF('2. Enter scores'!AB318&lt;&gt;"",'2. Enter scores'!AB318/'2. Enter scores'!AB$17,"")</f>
        <v/>
      </c>
      <c r="X307" s="152" t="str">
        <f>IF('2. Enter scores'!AC318&lt;&gt;"",'2. Enter scores'!AC318/'2. Enter scores'!AC$17,"")</f>
        <v/>
      </c>
      <c r="Y307" s="152" t="str">
        <f>IF('2. Enter scores'!AD318&lt;&gt;"",'2. Enter scores'!AD318/'2. Enter scores'!AD$17,"")</f>
        <v/>
      </c>
      <c r="Z307" s="152" t="str">
        <f>IF('2. Enter scores'!AE318&lt;&gt;"",'2. Enter scores'!AE318/'2. Enter scores'!AE$17,"")</f>
        <v/>
      </c>
      <c r="AA307" s="108">
        <v>1000</v>
      </c>
    </row>
    <row r="308" spans="1:27" x14ac:dyDescent="0.35">
      <c r="A308" s="151" t="s">
        <v>137</v>
      </c>
      <c r="B308" s="152" t="str">
        <f>IF('2. Enter scores'!G319&lt;&gt;"",'2. Enter scores'!G319/'2. Enter scores'!G$17,"")</f>
        <v/>
      </c>
      <c r="C308" s="152" t="str">
        <f>IF('2. Enter scores'!H319&lt;&gt;"",'2. Enter scores'!H319/'2. Enter scores'!H$17,"")</f>
        <v/>
      </c>
      <c r="D308" s="152" t="str">
        <f>IF('2. Enter scores'!I319&lt;&gt;"",'2. Enter scores'!I319/'2. Enter scores'!I$17,"")</f>
        <v/>
      </c>
      <c r="E308" s="152" t="str">
        <f>IF('2. Enter scores'!J319&lt;&gt;"",'2. Enter scores'!J319/'2. Enter scores'!J$17,"")</f>
        <v/>
      </c>
      <c r="F308" s="152" t="str">
        <f>IF('2. Enter scores'!K319&lt;&gt;"",'2. Enter scores'!K319/'2. Enter scores'!K$17,"")</f>
        <v/>
      </c>
      <c r="G308" s="152" t="str">
        <f>IF('2. Enter scores'!L319&lt;&gt;"",'2. Enter scores'!L319/'2. Enter scores'!L$17,"")</f>
        <v/>
      </c>
      <c r="H308" s="152" t="str">
        <f>IF('2. Enter scores'!M319&lt;&gt;"",'2. Enter scores'!M319/'2. Enter scores'!M$17,"")</f>
        <v/>
      </c>
      <c r="I308" s="152" t="str">
        <f>IF('2. Enter scores'!N319&lt;&gt;"",'2. Enter scores'!N319/'2. Enter scores'!N$17,"")</f>
        <v/>
      </c>
      <c r="J308" s="152" t="str">
        <f>IF('2. Enter scores'!O319&lt;&gt;"",'2. Enter scores'!O319/'2. Enter scores'!O$17,"")</f>
        <v/>
      </c>
      <c r="K308" s="152" t="str">
        <f>IF('2. Enter scores'!P319&lt;&gt;"",'2. Enter scores'!P319/'2. Enter scores'!P$17,"")</f>
        <v/>
      </c>
      <c r="L308" s="152" t="str">
        <f>IF('2. Enter scores'!Q319&lt;&gt;"",'2. Enter scores'!Q319/'2. Enter scores'!Q$17,"")</f>
        <v/>
      </c>
      <c r="M308" s="152" t="str">
        <f>IF('2. Enter scores'!R319&lt;&gt;"",'2. Enter scores'!R319/'2. Enter scores'!R$17,"")</f>
        <v/>
      </c>
      <c r="N308" s="152" t="str">
        <f>IF('2. Enter scores'!S319&lt;&gt;"",'2. Enter scores'!S319/'2. Enter scores'!S$17,"")</f>
        <v/>
      </c>
      <c r="O308" s="152" t="str">
        <f>IF('2. Enter scores'!T319&lt;&gt;"",'2. Enter scores'!T319/'2. Enter scores'!T$17,"")</f>
        <v/>
      </c>
      <c r="P308" s="152" t="str">
        <f>IF('2. Enter scores'!U319&lt;&gt;"",'2. Enter scores'!U319/'2. Enter scores'!U$17,"")</f>
        <v/>
      </c>
      <c r="Q308" s="152" t="str">
        <f>IF('2. Enter scores'!V319&lt;&gt;"",'2. Enter scores'!V319/'2. Enter scores'!V$17,"")</f>
        <v/>
      </c>
      <c r="R308" s="152" t="str">
        <f>IF('2. Enter scores'!W319&lt;&gt;"",'2. Enter scores'!W319/'2. Enter scores'!W$17,"")</f>
        <v/>
      </c>
      <c r="S308" s="152" t="str">
        <f>IF('2. Enter scores'!X319&lt;&gt;"",'2. Enter scores'!X319/'2. Enter scores'!X$17,"")</f>
        <v/>
      </c>
      <c r="T308" s="152" t="str">
        <f>IF('2. Enter scores'!Y319&lt;&gt;"",'2. Enter scores'!Y319/'2. Enter scores'!Y$17,"")</f>
        <v/>
      </c>
      <c r="U308" s="152" t="str">
        <f>IF('2. Enter scores'!Z319&lt;&gt;"",'2. Enter scores'!Z319/'2. Enter scores'!Z$17,"")</f>
        <v/>
      </c>
      <c r="V308" s="152" t="str">
        <f>IF('2. Enter scores'!AA319&lt;&gt;"",'2. Enter scores'!AA319/'2. Enter scores'!AA$17,"")</f>
        <v/>
      </c>
      <c r="W308" s="152" t="str">
        <f>IF('2. Enter scores'!AB319&lt;&gt;"",'2. Enter scores'!AB319/'2. Enter scores'!AB$17,"")</f>
        <v/>
      </c>
      <c r="X308" s="152" t="str">
        <f>IF('2. Enter scores'!AC319&lt;&gt;"",'2. Enter scores'!AC319/'2. Enter scores'!AC$17,"")</f>
        <v/>
      </c>
      <c r="Y308" s="152" t="str">
        <f>IF('2. Enter scores'!AD319&lt;&gt;"",'2. Enter scores'!AD319/'2. Enter scores'!AD$17,"")</f>
        <v/>
      </c>
      <c r="Z308" s="152" t="str">
        <f>IF('2. Enter scores'!AE319&lt;&gt;"",'2. Enter scores'!AE319/'2. Enter scores'!AE$17,"")</f>
        <v/>
      </c>
      <c r="AA308" s="108">
        <v>1000</v>
      </c>
    </row>
    <row r="309" spans="1:27" x14ac:dyDescent="0.35">
      <c r="A309" s="151" t="s">
        <v>137</v>
      </c>
      <c r="B309" s="152" t="str">
        <f>IF('2. Enter scores'!G320&lt;&gt;"",'2. Enter scores'!G320/'2. Enter scores'!G$17,"")</f>
        <v/>
      </c>
      <c r="C309" s="152" t="str">
        <f>IF('2. Enter scores'!H320&lt;&gt;"",'2. Enter scores'!H320/'2. Enter scores'!H$17,"")</f>
        <v/>
      </c>
      <c r="D309" s="152" t="str">
        <f>IF('2. Enter scores'!I320&lt;&gt;"",'2. Enter scores'!I320/'2. Enter scores'!I$17,"")</f>
        <v/>
      </c>
      <c r="E309" s="152" t="str">
        <f>IF('2. Enter scores'!J320&lt;&gt;"",'2. Enter scores'!J320/'2. Enter scores'!J$17,"")</f>
        <v/>
      </c>
      <c r="F309" s="152" t="str">
        <f>IF('2. Enter scores'!K320&lt;&gt;"",'2. Enter scores'!K320/'2. Enter scores'!K$17,"")</f>
        <v/>
      </c>
      <c r="G309" s="152" t="str">
        <f>IF('2. Enter scores'!L320&lt;&gt;"",'2. Enter scores'!L320/'2. Enter scores'!L$17,"")</f>
        <v/>
      </c>
      <c r="H309" s="152" t="str">
        <f>IF('2. Enter scores'!M320&lt;&gt;"",'2. Enter scores'!M320/'2. Enter scores'!M$17,"")</f>
        <v/>
      </c>
      <c r="I309" s="152" t="str">
        <f>IF('2. Enter scores'!N320&lt;&gt;"",'2. Enter scores'!N320/'2. Enter scores'!N$17,"")</f>
        <v/>
      </c>
      <c r="J309" s="152" t="str">
        <f>IF('2. Enter scores'!O320&lt;&gt;"",'2. Enter scores'!O320/'2. Enter scores'!O$17,"")</f>
        <v/>
      </c>
      <c r="K309" s="152" t="str">
        <f>IF('2. Enter scores'!P320&lt;&gt;"",'2. Enter scores'!P320/'2. Enter scores'!P$17,"")</f>
        <v/>
      </c>
      <c r="L309" s="152" t="str">
        <f>IF('2. Enter scores'!Q320&lt;&gt;"",'2. Enter scores'!Q320/'2. Enter scores'!Q$17,"")</f>
        <v/>
      </c>
      <c r="M309" s="152" t="str">
        <f>IF('2. Enter scores'!R320&lt;&gt;"",'2. Enter scores'!R320/'2. Enter scores'!R$17,"")</f>
        <v/>
      </c>
      <c r="N309" s="152" t="str">
        <f>IF('2. Enter scores'!S320&lt;&gt;"",'2. Enter scores'!S320/'2. Enter scores'!S$17,"")</f>
        <v/>
      </c>
      <c r="O309" s="152" t="str">
        <f>IF('2. Enter scores'!T320&lt;&gt;"",'2. Enter scores'!T320/'2. Enter scores'!T$17,"")</f>
        <v/>
      </c>
      <c r="P309" s="152" t="str">
        <f>IF('2. Enter scores'!U320&lt;&gt;"",'2. Enter scores'!U320/'2. Enter scores'!U$17,"")</f>
        <v/>
      </c>
      <c r="Q309" s="152" t="str">
        <f>IF('2. Enter scores'!V320&lt;&gt;"",'2. Enter scores'!V320/'2. Enter scores'!V$17,"")</f>
        <v/>
      </c>
      <c r="R309" s="152" t="str">
        <f>IF('2. Enter scores'!W320&lt;&gt;"",'2. Enter scores'!W320/'2. Enter scores'!W$17,"")</f>
        <v/>
      </c>
      <c r="S309" s="152" t="str">
        <f>IF('2. Enter scores'!X320&lt;&gt;"",'2. Enter scores'!X320/'2. Enter scores'!X$17,"")</f>
        <v/>
      </c>
      <c r="T309" s="152" t="str">
        <f>IF('2. Enter scores'!Y320&lt;&gt;"",'2. Enter scores'!Y320/'2. Enter scores'!Y$17,"")</f>
        <v/>
      </c>
      <c r="U309" s="152" t="str">
        <f>IF('2. Enter scores'!Z320&lt;&gt;"",'2. Enter scores'!Z320/'2. Enter scores'!Z$17,"")</f>
        <v/>
      </c>
      <c r="V309" s="152" t="str">
        <f>IF('2. Enter scores'!AA320&lt;&gt;"",'2. Enter scores'!AA320/'2. Enter scores'!AA$17,"")</f>
        <v/>
      </c>
      <c r="W309" s="152" t="str">
        <f>IF('2. Enter scores'!AB320&lt;&gt;"",'2. Enter scores'!AB320/'2. Enter scores'!AB$17,"")</f>
        <v/>
      </c>
      <c r="X309" s="152" t="str">
        <f>IF('2. Enter scores'!AC320&lt;&gt;"",'2. Enter scores'!AC320/'2. Enter scores'!AC$17,"")</f>
        <v/>
      </c>
      <c r="Y309" s="152" t="str">
        <f>IF('2. Enter scores'!AD320&lt;&gt;"",'2. Enter scores'!AD320/'2. Enter scores'!AD$17,"")</f>
        <v/>
      </c>
      <c r="Z309" s="152" t="str">
        <f>IF('2. Enter scores'!AE320&lt;&gt;"",'2. Enter scores'!AE320/'2. Enter scores'!AE$17,"")</f>
        <v/>
      </c>
      <c r="AA309" s="108">
        <v>1000</v>
      </c>
    </row>
    <row r="310" spans="1:27" x14ac:dyDescent="0.35">
      <c r="A310" s="151" t="s">
        <v>137</v>
      </c>
      <c r="B310" s="152" t="str">
        <f>IF('2. Enter scores'!G321&lt;&gt;"",'2. Enter scores'!G321/'2. Enter scores'!G$17,"")</f>
        <v/>
      </c>
      <c r="C310" s="152" t="str">
        <f>IF('2. Enter scores'!H321&lt;&gt;"",'2. Enter scores'!H321/'2. Enter scores'!H$17,"")</f>
        <v/>
      </c>
      <c r="D310" s="152" t="str">
        <f>IF('2. Enter scores'!I321&lt;&gt;"",'2. Enter scores'!I321/'2. Enter scores'!I$17,"")</f>
        <v/>
      </c>
      <c r="E310" s="152" t="str">
        <f>IF('2. Enter scores'!J321&lt;&gt;"",'2. Enter scores'!J321/'2. Enter scores'!J$17,"")</f>
        <v/>
      </c>
      <c r="F310" s="152" t="str">
        <f>IF('2. Enter scores'!K321&lt;&gt;"",'2. Enter scores'!K321/'2. Enter scores'!K$17,"")</f>
        <v/>
      </c>
      <c r="G310" s="152" t="str">
        <f>IF('2. Enter scores'!L321&lt;&gt;"",'2. Enter scores'!L321/'2. Enter scores'!L$17,"")</f>
        <v/>
      </c>
      <c r="H310" s="152" t="str">
        <f>IF('2. Enter scores'!M321&lt;&gt;"",'2. Enter scores'!M321/'2. Enter scores'!M$17,"")</f>
        <v/>
      </c>
      <c r="I310" s="152" t="str">
        <f>IF('2. Enter scores'!N321&lt;&gt;"",'2. Enter scores'!N321/'2. Enter scores'!N$17,"")</f>
        <v/>
      </c>
      <c r="J310" s="152" t="str">
        <f>IF('2. Enter scores'!O321&lt;&gt;"",'2. Enter scores'!O321/'2. Enter scores'!O$17,"")</f>
        <v/>
      </c>
      <c r="K310" s="152" t="str">
        <f>IF('2. Enter scores'!P321&lt;&gt;"",'2. Enter scores'!P321/'2. Enter scores'!P$17,"")</f>
        <v/>
      </c>
      <c r="L310" s="152" t="str">
        <f>IF('2. Enter scores'!Q321&lt;&gt;"",'2. Enter scores'!Q321/'2. Enter scores'!Q$17,"")</f>
        <v/>
      </c>
      <c r="M310" s="152" t="str">
        <f>IF('2. Enter scores'!R321&lt;&gt;"",'2. Enter scores'!R321/'2. Enter scores'!R$17,"")</f>
        <v/>
      </c>
      <c r="N310" s="152" t="str">
        <f>IF('2. Enter scores'!S321&lt;&gt;"",'2. Enter scores'!S321/'2. Enter scores'!S$17,"")</f>
        <v/>
      </c>
      <c r="O310" s="152" t="str">
        <f>IF('2. Enter scores'!T321&lt;&gt;"",'2. Enter scores'!T321/'2. Enter scores'!T$17,"")</f>
        <v/>
      </c>
      <c r="P310" s="152" t="str">
        <f>IF('2. Enter scores'!U321&lt;&gt;"",'2. Enter scores'!U321/'2. Enter scores'!U$17,"")</f>
        <v/>
      </c>
      <c r="Q310" s="152" t="str">
        <f>IF('2. Enter scores'!V321&lt;&gt;"",'2. Enter scores'!V321/'2. Enter scores'!V$17,"")</f>
        <v/>
      </c>
      <c r="R310" s="152" t="str">
        <f>IF('2. Enter scores'!W321&lt;&gt;"",'2. Enter scores'!W321/'2. Enter scores'!W$17,"")</f>
        <v/>
      </c>
      <c r="S310" s="152" t="str">
        <f>IF('2. Enter scores'!X321&lt;&gt;"",'2. Enter scores'!X321/'2. Enter scores'!X$17,"")</f>
        <v/>
      </c>
      <c r="T310" s="152" t="str">
        <f>IF('2. Enter scores'!Y321&lt;&gt;"",'2. Enter scores'!Y321/'2. Enter scores'!Y$17,"")</f>
        <v/>
      </c>
      <c r="U310" s="152" t="str">
        <f>IF('2. Enter scores'!Z321&lt;&gt;"",'2. Enter scores'!Z321/'2. Enter scores'!Z$17,"")</f>
        <v/>
      </c>
      <c r="V310" s="152" t="str">
        <f>IF('2. Enter scores'!AA321&lt;&gt;"",'2. Enter scores'!AA321/'2. Enter scores'!AA$17,"")</f>
        <v/>
      </c>
      <c r="W310" s="152" t="str">
        <f>IF('2. Enter scores'!AB321&lt;&gt;"",'2. Enter scores'!AB321/'2. Enter scores'!AB$17,"")</f>
        <v/>
      </c>
      <c r="X310" s="152" t="str">
        <f>IF('2. Enter scores'!AC321&lt;&gt;"",'2. Enter scores'!AC321/'2. Enter scores'!AC$17,"")</f>
        <v/>
      </c>
      <c r="Y310" s="152" t="str">
        <f>IF('2. Enter scores'!AD321&lt;&gt;"",'2. Enter scores'!AD321/'2. Enter scores'!AD$17,"")</f>
        <v/>
      </c>
      <c r="Z310" s="152" t="str">
        <f>IF('2. Enter scores'!AE321&lt;&gt;"",'2. Enter scores'!AE321/'2. Enter scores'!AE$17,"")</f>
        <v/>
      </c>
      <c r="AA310" s="108">
        <v>1000</v>
      </c>
    </row>
    <row r="311" spans="1:27" x14ac:dyDescent="0.35">
      <c r="A311" s="151" t="s">
        <v>137</v>
      </c>
      <c r="B311" s="152" t="str">
        <f>IF('2. Enter scores'!G322&lt;&gt;"",'2. Enter scores'!G322/'2. Enter scores'!G$17,"")</f>
        <v/>
      </c>
      <c r="C311" s="152" t="str">
        <f>IF('2. Enter scores'!H322&lt;&gt;"",'2. Enter scores'!H322/'2. Enter scores'!H$17,"")</f>
        <v/>
      </c>
      <c r="D311" s="152" t="str">
        <f>IF('2. Enter scores'!I322&lt;&gt;"",'2. Enter scores'!I322/'2. Enter scores'!I$17,"")</f>
        <v/>
      </c>
      <c r="E311" s="152" t="str">
        <f>IF('2. Enter scores'!J322&lt;&gt;"",'2. Enter scores'!J322/'2. Enter scores'!J$17,"")</f>
        <v/>
      </c>
      <c r="F311" s="152" t="str">
        <f>IF('2. Enter scores'!K322&lt;&gt;"",'2. Enter scores'!K322/'2. Enter scores'!K$17,"")</f>
        <v/>
      </c>
      <c r="G311" s="152" t="str">
        <f>IF('2. Enter scores'!L322&lt;&gt;"",'2. Enter scores'!L322/'2. Enter scores'!L$17,"")</f>
        <v/>
      </c>
      <c r="H311" s="152" t="str">
        <f>IF('2. Enter scores'!M322&lt;&gt;"",'2. Enter scores'!M322/'2. Enter scores'!M$17,"")</f>
        <v/>
      </c>
      <c r="I311" s="152" t="str">
        <f>IF('2. Enter scores'!N322&lt;&gt;"",'2. Enter scores'!N322/'2. Enter scores'!N$17,"")</f>
        <v/>
      </c>
      <c r="J311" s="152" t="str">
        <f>IF('2. Enter scores'!O322&lt;&gt;"",'2. Enter scores'!O322/'2. Enter scores'!O$17,"")</f>
        <v/>
      </c>
      <c r="K311" s="152" t="str">
        <f>IF('2. Enter scores'!P322&lt;&gt;"",'2. Enter scores'!P322/'2. Enter scores'!P$17,"")</f>
        <v/>
      </c>
      <c r="L311" s="152" t="str">
        <f>IF('2. Enter scores'!Q322&lt;&gt;"",'2. Enter scores'!Q322/'2. Enter scores'!Q$17,"")</f>
        <v/>
      </c>
      <c r="M311" s="152" t="str">
        <f>IF('2. Enter scores'!R322&lt;&gt;"",'2. Enter scores'!R322/'2. Enter scores'!R$17,"")</f>
        <v/>
      </c>
      <c r="N311" s="152" t="str">
        <f>IF('2. Enter scores'!S322&lt;&gt;"",'2. Enter scores'!S322/'2. Enter scores'!S$17,"")</f>
        <v/>
      </c>
      <c r="O311" s="152" t="str">
        <f>IF('2. Enter scores'!T322&lt;&gt;"",'2. Enter scores'!T322/'2. Enter scores'!T$17,"")</f>
        <v/>
      </c>
      <c r="P311" s="152" t="str">
        <f>IF('2. Enter scores'!U322&lt;&gt;"",'2. Enter scores'!U322/'2. Enter scores'!U$17,"")</f>
        <v/>
      </c>
      <c r="Q311" s="152" t="str">
        <f>IF('2. Enter scores'!V322&lt;&gt;"",'2. Enter scores'!V322/'2. Enter scores'!V$17,"")</f>
        <v/>
      </c>
      <c r="R311" s="152" t="str">
        <f>IF('2. Enter scores'!W322&lt;&gt;"",'2. Enter scores'!W322/'2. Enter scores'!W$17,"")</f>
        <v/>
      </c>
      <c r="S311" s="152" t="str">
        <f>IF('2. Enter scores'!X322&lt;&gt;"",'2. Enter scores'!X322/'2. Enter scores'!X$17,"")</f>
        <v/>
      </c>
      <c r="T311" s="152" t="str">
        <f>IF('2. Enter scores'!Y322&lt;&gt;"",'2. Enter scores'!Y322/'2. Enter scores'!Y$17,"")</f>
        <v/>
      </c>
      <c r="U311" s="152" t="str">
        <f>IF('2. Enter scores'!Z322&lt;&gt;"",'2. Enter scores'!Z322/'2. Enter scores'!Z$17,"")</f>
        <v/>
      </c>
      <c r="V311" s="152" t="str">
        <f>IF('2. Enter scores'!AA322&lt;&gt;"",'2. Enter scores'!AA322/'2. Enter scores'!AA$17,"")</f>
        <v/>
      </c>
      <c r="W311" s="152" t="str">
        <f>IF('2. Enter scores'!AB322&lt;&gt;"",'2. Enter scores'!AB322/'2. Enter scores'!AB$17,"")</f>
        <v/>
      </c>
      <c r="X311" s="152" t="str">
        <f>IF('2. Enter scores'!AC322&lt;&gt;"",'2. Enter scores'!AC322/'2. Enter scores'!AC$17,"")</f>
        <v/>
      </c>
      <c r="Y311" s="152" t="str">
        <f>IF('2. Enter scores'!AD322&lt;&gt;"",'2. Enter scores'!AD322/'2. Enter scores'!AD$17,"")</f>
        <v/>
      </c>
      <c r="Z311" s="152" t="str">
        <f>IF('2. Enter scores'!AE322&lt;&gt;"",'2. Enter scores'!AE322/'2. Enter scores'!AE$17,"")</f>
        <v/>
      </c>
      <c r="AA311" s="108">
        <v>1000</v>
      </c>
    </row>
    <row r="312" spans="1:27" x14ac:dyDescent="0.35">
      <c r="A312" s="151" t="s">
        <v>137</v>
      </c>
      <c r="B312" s="152" t="str">
        <f>IF('2. Enter scores'!G323&lt;&gt;"",'2. Enter scores'!G323/'2. Enter scores'!G$17,"")</f>
        <v/>
      </c>
      <c r="C312" s="152" t="str">
        <f>IF('2. Enter scores'!H323&lt;&gt;"",'2. Enter scores'!H323/'2. Enter scores'!H$17,"")</f>
        <v/>
      </c>
      <c r="D312" s="152" t="str">
        <f>IF('2. Enter scores'!I323&lt;&gt;"",'2. Enter scores'!I323/'2. Enter scores'!I$17,"")</f>
        <v/>
      </c>
      <c r="E312" s="152" t="str">
        <f>IF('2. Enter scores'!J323&lt;&gt;"",'2. Enter scores'!J323/'2. Enter scores'!J$17,"")</f>
        <v/>
      </c>
      <c r="F312" s="152" t="str">
        <f>IF('2. Enter scores'!K323&lt;&gt;"",'2. Enter scores'!K323/'2. Enter scores'!K$17,"")</f>
        <v/>
      </c>
      <c r="G312" s="152" t="str">
        <f>IF('2. Enter scores'!L323&lt;&gt;"",'2. Enter scores'!L323/'2. Enter scores'!L$17,"")</f>
        <v/>
      </c>
      <c r="H312" s="152" t="str">
        <f>IF('2. Enter scores'!M323&lt;&gt;"",'2. Enter scores'!M323/'2. Enter scores'!M$17,"")</f>
        <v/>
      </c>
      <c r="I312" s="152" t="str">
        <f>IF('2. Enter scores'!N323&lt;&gt;"",'2. Enter scores'!N323/'2. Enter scores'!N$17,"")</f>
        <v/>
      </c>
      <c r="J312" s="152" t="str">
        <f>IF('2. Enter scores'!O323&lt;&gt;"",'2. Enter scores'!O323/'2. Enter scores'!O$17,"")</f>
        <v/>
      </c>
      <c r="K312" s="152" t="str">
        <f>IF('2. Enter scores'!P323&lt;&gt;"",'2. Enter scores'!P323/'2. Enter scores'!P$17,"")</f>
        <v/>
      </c>
      <c r="L312" s="152" t="str">
        <f>IF('2. Enter scores'!Q323&lt;&gt;"",'2. Enter scores'!Q323/'2. Enter scores'!Q$17,"")</f>
        <v/>
      </c>
      <c r="M312" s="152" t="str">
        <f>IF('2. Enter scores'!R323&lt;&gt;"",'2. Enter scores'!R323/'2. Enter scores'!R$17,"")</f>
        <v/>
      </c>
      <c r="N312" s="152" t="str">
        <f>IF('2. Enter scores'!S323&lt;&gt;"",'2. Enter scores'!S323/'2. Enter scores'!S$17,"")</f>
        <v/>
      </c>
      <c r="O312" s="152" t="str">
        <f>IF('2. Enter scores'!T323&lt;&gt;"",'2. Enter scores'!T323/'2. Enter scores'!T$17,"")</f>
        <v/>
      </c>
      <c r="P312" s="152" t="str">
        <f>IF('2. Enter scores'!U323&lt;&gt;"",'2. Enter scores'!U323/'2. Enter scores'!U$17,"")</f>
        <v/>
      </c>
      <c r="Q312" s="152" t="str">
        <f>IF('2. Enter scores'!V323&lt;&gt;"",'2. Enter scores'!V323/'2. Enter scores'!V$17,"")</f>
        <v/>
      </c>
      <c r="R312" s="152" t="str">
        <f>IF('2. Enter scores'!W323&lt;&gt;"",'2. Enter scores'!W323/'2. Enter scores'!W$17,"")</f>
        <v/>
      </c>
      <c r="S312" s="152" t="str">
        <f>IF('2. Enter scores'!X323&lt;&gt;"",'2. Enter scores'!X323/'2. Enter scores'!X$17,"")</f>
        <v/>
      </c>
      <c r="T312" s="152" t="str">
        <f>IF('2. Enter scores'!Y323&lt;&gt;"",'2. Enter scores'!Y323/'2. Enter scores'!Y$17,"")</f>
        <v/>
      </c>
      <c r="U312" s="152" t="str">
        <f>IF('2. Enter scores'!Z323&lt;&gt;"",'2. Enter scores'!Z323/'2. Enter scores'!Z$17,"")</f>
        <v/>
      </c>
      <c r="V312" s="152" t="str">
        <f>IF('2. Enter scores'!AA323&lt;&gt;"",'2. Enter scores'!AA323/'2. Enter scores'!AA$17,"")</f>
        <v/>
      </c>
      <c r="W312" s="152" t="str">
        <f>IF('2. Enter scores'!AB323&lt;&gt;"",'2. Enter scores'!AB323/'2. Enter scores'!AB$17,"")</f>
        <v/>
      </c>
      <c r="X312" s="152" t="str">
        <f>IF('2. Enter scores'!AC323&lt;&gt;"",'2. Enter scores'!AC323/'2. Enter scores'!AC$17,"")</f>
        <v/>
      </c>
      <c r="Y312" s="152" t="str">
        <f>IF('2. Enter scores'!AD323&lt;&gt;"",'2. Enter scores'!AD323/'2. Enter scores'!AD$17,"")</f>
        <v/>
      </c>
      <c r="Z312" s="152" t="str">
        <f>IF('2. Enter scores'!AE323&lt;&gt;"",'2. Enter scores'!AE323/'2. Enter scores'!AE$17,"")</f>
        <v/>
      </c>
      <c r="AA312" s="108">
        <v>1000</v>
      </c>
    </row>
    <row r="313" spans="1:27" x14ac:dyDescent="0.35">
      <c r="A313" s="151" t="s">
        <v>137</v>
      </c>
      <c r="B313" s="152" t="str">
        <f>IF('2. Enter scores'!G324&lt;&gt;"",'2. Enter scores'!G324/'2. Enter scores'!G$17,"")</f>
        <v/>
      </c>
      <c r="C313" s="152" t="str">
        <f>IF('2. Enter scores'!H324&lt;&gt;"",'2. Enter scores'!H324/'2. Enter scores'!H$17,"")</f>
        <v/>
      </c>
      <c r="D313" s="152" t="str">
        <f>IF('2. Enter scores'!I324&lt;&gt;"",'2. Enter scores'!I324/'2. Enter scores'!I$17,"")</f>
        <v/>
      </c>
      <c r="E313" s="152" t="str">
        <f>IF('2. Enter scores'!J324&lt;&gt;"",'2. Enter scores'!J324/'2. Enter scores'!J$17,"")</f>
        <v/>
      </c>
      <c r="F313" s="152" t="str">
        <f>IF('2. Enter scores'!K324&lt;&gt;"",'2. Enter scores'!K324/'2. Enter scores'!K$17,"")</f>
        <v/>
      </c>
      <c r="G313" s="152" t="str">
        <f>IF('2. Enter scores'!L324&lt;&gt;"",'2. Enter scores'!L324/'2. Enter scores'!L$17,"")</f>
        <v/>
      </c>
      <c r="H313" s="152" t="str">
        <f>IF('2. Enter scores'!M324&lt;&gt;"",'2. Enter scores'!M324/'2. Enter scores'!M$17,"")</f>
        <v/>
      </c>
      <c r="I313" s="152" t="str">
        <f>IF('2. Enter scores'!N324&lt;&gt;"",'2. Enter scores'!N324/'2. Enter scores'!N$17,"")</f>
        <v/>
      </c>
      <c r="J313" s="152" t="str">
        <f>IF('2. Enter scores'!O324&lt;&gt;"",'2. Enter scores'!O324/'2. Enter scores'!O$17,"")</f>
        <v/>
      </c>
      <c r="K313" s="152" t="str">
        <f>IF('2. Enter scores'!P324&lt;&gt;"",'2. Enter scores'!P324/'2. Enter scores'!P$17,"")</f>
        <v/>
      </c>
      <c r="L313" s="152" t="str">
        <f>IF('2. Enter scores'!Q324&lt;&gt;"",'2. Enter scores'!Q324/'2. Enter scores'!Q$17,"")</f>
        <v/>
      </c>
      <c r="M313" s="152" t="str">
        <f>IF('2. Enter scores'!R324&lt;&gt;"",'2. Enter scores'!R324/'2. Enter scores'!R$17,"")</f>
        <v/>
      </c>
      <c r="N313" s="152" t="str">
        <f>IF('2. Enter scores'!S324&lt;&gt;"",'2. Enter scores'!S324/'2. Enter scores'!S$17,"")</f>
        <v/>
      </c>
      <c r="O313" s="152" t="str">
        <f>IF('2. Enter scores'!T324&lt;&gt;"",'2. Enter scores'!T324/'2. Enter scores'!T$17,"")</f>
        <v/>
      </c>
      <c r="P313" s="152" t="str">
        <f>IF('2. Enter scores'!U324&lt;&gt;"",'2. Enter scores'!U324/'2. Enter scores'!U$17,"")</f>
        <v/>
      </c>
      <c r="Q313" s="152" t="str">
        <f>IF('2. Enter scores'!V324&lt;&gt;"",'2. Enter scores'!V324/'2. Enter scores'!V$17,"")</f>
        <v/>
      </c>
      <c r="R313" s="152" t="str">
        <f>IF('2. Enter scores'!W324&lt;&gt;"",'2. Enter scores'!W324/'2. Enter scores'!W$17,"")</f>
        <v/>
      </c>
      <c r="S313" s="152" t="str">
        <f>IF('2. Enter scores'!X324&lt;&gt;"",'2. Enter scores'!X324/'2. Enter scores'!X$17,"")</f>
        <v/>
      </c>
      <c r="T313" s="152" t="str">
        <f>IF('2. Enter scores'!Y324&lt;&gt;"",'2. Enter scores'!Y324/'2. Enter scores'!Y$17,"")</f>
        <v/>
      </c>
      <c r="U313" s="152" t="str">
        <f>IF('2. Enter scores'!Z324&lt;&gt;"",'2. Enter scores'!Z324/'2. Enter scores'!Z$17,"")</f>
        <v/>
      </c>
      <c r="V313" s="152" t="str">
        <f>IF('2. Enter scores'!AA324&lt;&gt;"",'2. Enter scores'!AA324/'2. Enter scores'!AA$17,"")</f>
        <v/>
      </c>
      <c r="W313" s="152" t="str">
        <f>IF('2. Enter scores'!AB324&lt;&gt;"",'2. Enter scores'!AB324/'2. Enter scores'!AB$17,"")</f>
        <v/>
      </c>
      <c r="X313" s="152" t="str">
        <f>IF('2. Enter scores'!AC324&lt;&gt;"",'2. Enter scores'!AC324/'2. Enter scores'!AC$17,"")</f>
        <v/>
      </c>
      <c r="Y313" s="152" t="str">
        <f>IF('2. Enter scores'!AD324&lt;&gt;"",'2. Enter scores'!AD324/'2. Enter scores'!AD$17,"")</f>
        <v/>
      </c>
      <c r="Z313" s="152" t="str">
        <f>IF('2. Enter scores'!AE324&lt;&gt;"",'2. Enter scores'!AE324/'2. Enter scores'!AE$17,"")</f>
        <v/>
      </c>
      <c r="AA313" s="108">
        <v>1000</v>
      </c>
    </row>
    <row r="314" spans="1:27" x14ac:dyDescent="0.35">
      <c r="A314" s="151" t="s">
        <v>137</v>
      </c>
      <c r="B314" s="152" t="str">
        <f>IF('2. Enter scores'!G325&lt;&gt;"",'2. Enter scores'!G325/'2. Enter scores'!G$17,"")</f>
        <v/>
      </c>
      <c r="C314" s="152" t="str">
        <f>IF('2. Enter scores'!H325&lt;&gt;"",'2. Enter scores'!H325/'2. Enter scores'!H$17,"")</f>
        <v/>
      </c>
      <c r="D314" s="152" t="str">
        <f>IF('2. Enter scores'!I325&lt;&gt;"",'2. Enter scores'!I325/'2. Enter scores'!I$17,"")</f>
        <v/>
      </c>
      <c r="E314" s="152" t="str">
        <f>IF('2. Enter scores'!J325&lt;&gt;"",'2. Enter scores'!J325/'2. Enter scores'!J$17,"")</f>
        <v/>
      </c>
      <c r="F314" s="152" t="str">
        <f>IF('2. Enter scores'!K325&lt;&gt;"",'2. Enter scores'!K325/'2. Enter scores'!K$17,"")</f>
        <v/>
      </c>
      <c r="G314" s="152" t="str">
        <f>IF('2. Enter scores'!L325&lt;&gt;"",'2. Enter scores'!L325/'2. Enter scores'!L$17,"")</f>
        <v/>
      </c>
      <c r="H314" s="152" t="str">
        <f>IF('2. Enter scores'!M325&lt;&gt;"",'2. Enter scores'!M325/'2. Enter scores'!M$17,"")</f>
        <v/>
      </c>
      <c r="I314" s="152" t="str">
        <f>IF('2. Enter scores'!N325&lt;&gt;"",'2. Enter scores'!N325/'2. Enter scores'!N$17,"")</f>
        <v/>
      </c>
      <c r="J314" s="152" t="str">
        <f>IF('2. Enter scores'!O325&lt;&gt;"",'2. Enter scores'!O325/'2. Enter scores'!O$17,"")</f>
        <v/>
      </c>
      <c r="K314" s="152" t="str">
        <f>IF('2. Enter scores'!P325&lt;&gt;"",'2. Enter scores'!P325/'2. Enter scores'!P$17,"")</f>
        <v/>
      </c>
      <c r="L314" s="152" t="str">
        <f>IF('2. Enter scores'!Q325&lt;&gt;"",'2. Enter scores'!Q325/'2. Enter scores'!Q$17,"")</f>
        <v/>
      </c>
      <c r="M314" s="152" t="str">
        <f>IF('2. Enter scores'!R325&lt;&gt;"",'2. Enter scores'!R325/'2. Enter scores'!R$17,"")</f>
        <v/>
      </c>
      <c r="N314" s="152" t="str">
        <f>IF('2. Enter scores'!S325&lt;&gt;"",'2. Enter scores'!S325/'2. Enter scores'!S$17,"")</f>
        <v/>
      </c>
      <c r="O314" s="152" t="str">
        <f>IF('2. Enter scores'!T325&lt;&gt;"",'2. Enter scores'!T325/'2. Enter scores'!T$17,"")</f>
        <v/>
      </c>
      <c r="P314" s="152" t="str">
        <f>IF('2. Enter scores'!U325&lt;&gt;"",'2. Enter scores'!U325/'2. Enter scores'!U$17,"")</f>
        <v/>
      </c>
      <c r="Q314" s="152" t="str">
        <f>IF('2. Enter scores'!V325&lt;&gt;"",'2. Enter scores'!V325/'2. Enter scores'!V$17,"")</f>
        <v/>
      </c>
      <c r="R314" s="152" t="str">
        <f>IF('2. Enter scores'!W325&lt;&gt;"",'2. Enter scores'!W325/'2. Enter scores'!W$17,"")</f>
        <v/>
      </c>
      <c r="S314" s="152" t="str">
        <f>IF('2. Enter scores'!X325&lt;&gt;"",'2. Enter scores'!X325/'2. Enter scores'!X$17,"")</f>
        <v/>
      </c>
      <c r="T314" s="152" t="str">
        <f>IF('2. Enter scores'!Y325&lt;&gt;"",'2. Enter scores'!Y325/'2. Enter scores'!Y$17,"")</f>
        <v/>
      </c>
      <c r="U314" s="152" t="str">
        <f>IF('2. Enter scores'!Z325&lt;&gt;"",'2. Enter scores'!Z325/'2. Enter scores'!Z$17,"")</f>
        <v/>
      </c>
      <c r="V314" s="152" t="str">
        <f>IF('2. Enter scores'!AA325&lt;&gt;"",'2. Enter scores'!AA325/'2. Enter scores'!AA$17,"")</f>
        <v/>
      </c>
      <c r="W314" s="152" t="str">
        <f>IF('2. Enter scores'!AB325&lt;&gt;"",'2. Enter scores'!AB325/'2. Enter scores'!AB$17,"")</f>
        <v/>
      </c>
      <c r="X314" s="152" t="str">
        <f>IF('2. Enter scores'!AC325&lt;&gt;"",'2. Enter scores'!AC325/'2. Enter scores'!AC$17,"")</f>
        <v/>
      </c>
      <c r="Y314" s="152" t="str">
        <f>IF('2. Enter scores'!AD325&lt;&gt;"",'2. Enter scores'!AD325/'2. Enter scores'!AD$17,"")</f>
        <v/>
      </c>
      <c r="Z314" s="152" t="str">
        <f>IF('2. Enter scores'!AE325&lt;&gt;"",'2. Enter scores'!AE325/'2. Enter scores'!AE$17,"")</f>
        <v/>
      </c>
      <c r="AA314" s="108">
        <v>1000</v>
      </c>
    </row>
    <row r="315" spans="1:27" x14ac:dyDescent="0.35">
      <c r="A315" s="151" t="s">
        <v>137</v>
      </c>
      <c r="B315" s="152" t="str">
        <f>IF('2. Enter scores'!G326&lt;&gt;"",'2. Enter scores'!G326/'2. Enter scores'!G$17,"")</f>
        <v/>
      </c>
      <c r="C315" s="152" t="str">
        <f>IF('2. Enter scores'!H326&lt;&gt;"",'2. Enter scores'!H326/'2. Enter scores'!H$17,"")</f>
        <v/>
      </c>
      <c r="D315" s="152" t="str">
        <f>IF('2. Enter scores'!I326&lt;&gt;"",'2. Enter scores'!I326/'2. Enter scores'!I$17,"")</f>
        <v/>
      </c>
      <c r="E315" s="152" t="str">
        <f>IF('2. Enter scores'!J326&lt;&gt;"",'2. Enter scores'!J326/'2. Enter scores'!J$17,"")</f>
        <v/>
      </c>
      <c r="F315" s="152" t="str">
        <f>IF('2. Enter scores'!K326&lt;&gt;"",'2. Enter scores'!K326/'2. Enter scores'!K$17,"")</f>
        <v/>
      </c>
      <c r="G315" s="152" t="str">
        <f>IF('2. Enter scores'!L326&lt;&gt;"",'2. Enter scores'!L326/'2. Enter scores'!L$17,"")</f>
        <v/>
      </c>
      <c r="H315" s="152" t="str">
        <f>IF('2. Enter scores'!M326&lt;&gt;"",'2. Enter scores'!M326/'2. Enter scores'!M$17,"")</f>
        <v/>
      </c>
      <c r="I315" s="152" t="str">
        <f>IF('2. Enter scores'!N326&lt;&gt;"",'2. Enter scores'!N326/'2. Enter scores'!N$17,"")</f>
        <v/>
      </c>
      <c r="J315" s="152" t="str">
        <f>IF('2. Enter scores'!O326&lt;&gt;"",'2. Enter scores'!O326/'2. Enter scores'!O$17,"")</f>
        <v/>
      </c>
      <c r="K315" s="152" t="str">
        <f>IF('2. Enter scores'!P326&lt;&gt;"",'2. Enter scores'!P326/'2. Enter scores'!P$17,"")</f>
        <v/>
      </c>
      <c r="L315" s="152" t="str">
        <f>IF('2. Enter scores'!Q326&lt;&gt;"",'2. Enter scores'!Q326/'2. Enter scores'!Q$17,"")</f>
        <v/>
      </c>
      <c r="M315" s="152" t="str">
        <f>IF('2. Enter scores'!R326&lt;&gt;"",'2. Enter scores'!R326/'2. Enter scores'!R$17,"")</f>
        <v/>
      </c>
      <c r="N315" s="152" t="str">
        <f>IF('2. Enter scores'!S326&lt;&gt;"",'2. Enter scores'!S326/'2. Enter scores'!S$17,"")</f>
        <v/>
      </c>
      <c r="O315" s="152" t="str">
        <f>IF('2. Enter scores'!T326&lt;&gt;"",'2. Enter scores'!T326/'2. Enter scores'!T$17,"")</f>
        <v/>
      </c>
      <c r="P315" s="152" t="str">
        <f>IF('2. Enter scores'!U326&lt;&gt;"",'2. Enter scores'!U326/'2. Enter scores'!U$17,"")</f>
        <v/>
      </c>
      <c r="Q315" s="152" t="str">
        <f>IF('2. Enter scores'!V326&lt;&gt;"",'2. Enter scores'!V326/'2. Enter scores'!V$17,"")</f>
        <v/>
      </c>
      <c r="R315" s="152" t="str">
        <f>IF('2. Enter scores'!W326&lt;&gt;"",'2. Enter scores'!W326/'2. Enter scores'!W$17,"")</f>
        <v/>
      </c>
      <c r="S315" s="152" t="str">
        <f>IF('2. Enter scores'!X326&lt;&gt;"",'2. Enter scores'!X326/'2. Enter scores'!X$17,"")</f>
        <v/>
      </c>
      <c r="T315" s="152" t="str">
        <f>IF('2. Enter scores'!Y326&lt;&gt;"",'2. Enter scores'!Y326/'2. Enter scores'!Y$17,"")</f>
        <v/>
      </c>
      <c r="U315" s="152" t="str">
        <f>IF('2. Enter scores'!Z326&lt;&gt;"",'2. Enter scores'!Z326/'2. Enter scores'!Z$17,"")</f>
        <v/>
      </c>
      <c r="V315" s="152" t="str">
        <f>IF('2. Enter scores'!AA326&lt;&gt;"",'2. Enter scores'!AA326/'2. Enter scores'!AA$17,"")</f>
        <v/>
      </c>
      <c r="W315" s="152" t="str">
        <f>IF('2. Enter scores'!AB326&lt;&gt;"",'2. Enter scores'!AB326/'2. Enter scores'!AB$17,"")</f>
        <v/>
      </c>
      <c r="X315" s="152" t="str">
        <f>IF('2. Enter scores'!AC326&lt;&gt;"",'2. Enter scores'!AC326/'2. Enter scores'!AC$17,"")</f>
        <v/>
      </c>
      <c r="Y315" s="152" t="str">
        <f>IF('2. Enter scores'!AD326&lt;&gt;"",'2. Enter scores'!AD326/'2. Enter scores'!AD$17,"")</f>
        <v/>
      </c>
      <c r="Z315" s="152" t="str">
        <f>IF('2. Enter scores'!AE326&lt;&gt;"",'2. Enter scores'!AE326/'2. Enter scores'!AE$17,"")</f>
        <v/>
      </c>
      <c r="AA315" s="108">
        <v>1000</v>
      </c>
    </row>
    <row r="316" spans="1:27" x14ac:dyDescent="0.35">
      <c r="A316" s="151" t="s">
        <v>137</v>
      </c>
      <c r="B316" s="152" t="str">
        <f>IF('2. Enter scores'!G327&lt;&gt;"",'2. Enter scores'!G327/'2. Enter scores'!G$17,"")</f>
        <v/>
      </c>
      <c r="C316" s="152" t="str">
        <f>IF('2. Enter scores'!H327&lt;&gt;"",'2. Enter scores'!H327/'2. Enter scores'!H$17,"")</f>
        <v/>
      </c>
      <c r="D316" s="152" t="str">
        <f>IF('2. Enter scores'!I327&lt;&gt;"",'2. Enter scores'!I327/'2. Enter scores'!I$17,"")</f>
        <v/>
      </c>
      <c r="E316" s="152" t="str">
        <f>IF('2. Enter scores'!J327&lt;&gt;"",'2. Enter scores'!J327/'2. Enter scores'!J$17,"")</f>
        <v/>
      </c>
      <c r="F316" s="152" t="str">
        <f>IF('2. Enter scores'!K327&lt;&gt;"",'2. Enter scores'!K327/'2. Enter scores'!K$17,"")</f>
        <v/>
      </c>
      <c r="G316" s="152" t="str">
        <f>IF('2. Enter scores'!L327&lt;&gt;"",'2. Enter scores'!L327/'2. Enter scores'!L$17,"")</f>
        <v/>
      </c>
      <c r="H316" s="152" t="str">
        <f>IF('2. Enter scores'!M327&lt;&gt;"",'2. Enter scores'!M327/'2. Enter scores'!M$17,"")</f>
        <v/>
      </c>
      <c r="I316" s="152" t="str">
        <f>IF('2. Enter scores'!N327&lt;&gt;"",'2. Enter scores'!N327/'2. Enter scores'!N$17,"")</f>
        <v/>
      </c>
      <c r="J316" s="152" t="str">
        <f>IF('2. Enter scores'!O327&lt;&gt;"",'2. Enter scores'!O327/'2. Enter scores'!O$17,"")</f>
        <v/>
      </c>
      <c r="K316" s="152" t="str">
        <f>IF('2. Enter scores'!P327&lt;&gt;"",'2. Enter scores'!P327/'2. Enter scores'!P$17,"")</f>
        <v/>
      </c>
      <c r="L316" s="152" t="str">
        <f>IF('2. Enter scores'!Q327&lt;&gt;"",'2. Enter scores'!Q327/'2. Enter scores'!Q$17,"")</f>
        <v/>
      </c>
      <c r="M316" s="152" t="str">
        <f>IF('2. Enter scores'!R327&lt;&gt;"",'2. Enter scores'!R327/'2. Enter scores'!R$17,"")</f>
        <v/>
      </c>
      <c r="N316" s="152" t="str">
        <f>IF('2. Enter scores'!S327&lt;&gt;"",'2. Enter scores'!S327/'2. Enter scores'!S$17,"")</f>
        <v/>
      </c>
      <c r="O316" s="152" t="str">
        <f>IF('2. Enter scores'!T327&lt;&gt;"",'2. Enter scores'!T327/'2. Enter scores'!T$17,"")</f>
        <v/>
      </c>
      <c r="P316" s="152" t="str">
        <f>IF('2. Enter scores'!U327&lt;&gt;"",'2. Enter scores'!U327/'2. Enter scores'!U$17,"")</f>
        <v/>
      </c>
      <c r="Q316" s="152" t="str">
        <f>IF('2. Enter scores'!V327&lt;&gt;"",'2. Enter scores'!V327/'2. Enter scores'!V$17,"")</f>
        <v/>
      </c>
      <c r="R316" s="152" t="str">
        <f>IF('2. Enter scores'!W327&lt;&gt;"",'2. Enter scores'!W327/'2. Enter scores'!W$17,"")</f>
        <v/>
      </c>
      <c r="S316" s="152" t="str">
        <f>IF('2. Enter scores'!X327&lt;&gt;"",'2. Enter scores'!X327/'2. Enter scores'!X$17,"")</f>
        <v/>
      </c>
      <c r="T316" s="152" t="str">
        <f>IF('2. Enter scores'!Y327&lt;&gt;"",'2. Enter scores'!Y327/'2. Enter scores'!Y$17,"")</f>
        <v/>
      </c>
      <c r="U316" s="152" t="str">
        <f>IF('2. Enter scores'!Z327&lt;&gt;"",'2. Enter scores'!Z327/'2. Enter scores'!Z$17,"")</f>
        <v/>
      </c>
      <c r="V316" s="152" t="str">
        <f>IF('2. Enter scores'!AA327&lt;&gt;"",'2. Enter scores'!AA327/'2. Enter scores'!AA$17,"")</f>
        <v/>
      </c>
      <c r="W316" s="152" t="str">
        <f>IF('2. Enter scores'!AB327&lt;&gt;"",'2. Enter scores'!AB327/'2. Enter scores'!AB$17,"")</f>
        <v/>
      </c>
      <c r="X316" s="152" t="str">
        <f>IF('2. Enter scores'!AC327&lt;&gt;"",'2. Enter scores'!AC327/'2. Enter scores'!AC$17,"")</f>
        <v/>
      </c>
      <c r="Y316" s="152" t="str">
        <f>IF('2. Enter scores'!AD327&lt;&gt;"",'2. Enter scores'!AD327/'2. Enter scores'!AD$17,"")</f>
        <v/>
      </c>
      <c r="Z316" s="152" t="str">
        <f>IF('2. Enter scores'!AE327&lt;&gt;"",'2. Enter scores'!AE327/'2. Enter scores'!AE$17,"")</f>
        <v/>
      </c>
      <c r="AA316" s="108">
        <v>1000</v>
      </c>
    </row>
    <row r="317" spans="1:27" x14ac:dyDescent="0.35">
      <c r="A317" s="151" t="s">
        <v>137</v>
      </c>
      <c r="B317" s="152" t="str">
        <f>IF('2. Enter scores'!G328&lt;&gt;"",'2. Enter scores'!G328/'2. Enter scores'!G$17,"")</f>
        <v/>
      </c>
      <c r="C317" s="152" t="str">
        <f>IF('2. Enter scores'!H328&lt;&gt;"",'2. Enter scores'!H328/'2. Enter scores'!H$17,"")</f>
        <v/>
      </c>
      <c r="D317" s="152" t="str">
        <f>IF('2. Enter scores'!I328&lt;&gt;"",'2. Enter scores'!I328/'2. Enter scores'!I$17,"")</f>
        <v/>
      </c>
      <c r="E317" s="152" t="str">
        <f>IF('2. Enter scores'!J328&lt;&gt;"",'2. Enter scores'!J328/'2. Enter scores'!J$17,"")</f>
        <v/>
      </c>
      <c r="F317" s="152" t="str">
        <f>IF('2. Enter scores'!K328&lt;&gt;"",'2. Enter scores'!K328/'2. Enter scores'!K$17,"")</f>
        <v/>
      </c>
      <c r="G317" s="152" t="str">
        <f>IF('2. Enter scores'!L328&lt;&gt;"",'2. Enter scores'!L328/'2. Enter scores'!L$17,"")</f>
        <v/>
      </c>
      <c r="H317" s="152" t="str">
        <f>IF('2. Enter scores'!M328&lt;&gt;"",'2. Enter scores'!M328/'2. Enter scores'!M$17,"")</f>
        <v/>
      </c>
      <c r="I317" s="152" t="str">
        <f>IF('2. Enter scores'!N328&lt;&gt;"",'2. Enter scores'!N328/'2. Enter scores'!N$17,"")</f>
        <v/>
      </c>
      <c r="J317" s="152" t="str">
        <f>IF('2. Enter scores'!O328&lt;&gt;"",'2. Enter scores'!O328/'2. Enter scores'!O$17,"")</f>
        <v/>
      </c>
      <c r="K317" s="152" t="str">
        <f>IF('2. Enter scores'!P328&lt;&gt;"",'2. Enter scores'!P328/'2. Enter scores'!P$17,"")</f>
        <v/>
      </c>
      <c r="L317" s="152" t="str">
        <f>IF('2. Enter scores'!Q328&lt;&gt;"",'2. Enter scores'!Q328/'2. Enter scores'!Q$17,"")</f>
        <v/>
      </c>
      <c r="M317" s="152" t="str">
        <f>IF('2. Enter scores'!R328&lt;&gt;"",'2. Enter scores'!R328/'2. Enter scores'!R$17,"")</f>
        <v/>
      </c>
      <c r="N317" s="152" t="str">
        <f>IF('2. Enter scores'!S328&lt;&gt;"",'2. Enter scores'!S328/'2. Enter scores'!S$17,"")</f>
        <v/>
      </c>
      <c r="O317" s="152" t="str">
        <f>IF('2. Enter scores'!T328&lt;&gt;"",'2. Enter scores'!T328/'2. Enter scores'!T$17,"")</f>
        <v/>
      </c>
      <c r="P317" s="152" t="str">
        <f>IF('2. Enter scores'!U328&lt;&gt;"",'2. Enter scores'!U328/'2. Enter scores'!U$17,"")</f>
        <v/>
      </c>
      <c r="Q317" s="152" t="str">
        <f>IF('2. Enter scores'!V328&lt;&gt;"",'2. Enter scores'!V328/'2. Enter scores'!V$17,"")</f>
        <v/>
      </c>
      <c r="R317" s="152" t="str">
        <f>IF('2. Enter scores'!W328&lt;&gt;"",'2. Enter scores'!W328/'2. Enter scores'!W$17,"")</f>
        <v/>
      </c>
      <c r="S317" s="152" t="str">
        <f>IF('2. Enter scores'!X328&lt;&gt;"",'2. Enter scores'!X328/'2. Enter scores'!X$17,"")</f>
        <v/>
      </c>
      <c r="T317" s="152" t="str">
        <f>IF('2. Enter scores'!Y328&lt;&gt;"",'2. Enter scores'!Y328/'2. Enter scores'!Y$17,"")</f>
        <v/>
      </c>
      <c r="U317" s="152" t="str">
        <f>IF('2. Enter scores'!Z328&lt;&gt;"",'2. Enter scores'!Z328/'2. Enter scores'!Z$17,"")</f>
        <v/>
      </c>
      <c r="V317" s="152" t="str">
        <f>IF('2. Enter scores'!AA328&lt;&gt;"",'2. Enter scores'!AA328/'2. Enter scores'!AA$17,"")</f>
        <v/>
      </c>
      <c r="W317" s="152" t="str">
        <f>IF('2. Enter scores'!AB328&lt;&gt;"",'2. Enter scores'!AB328/'2. Enter scores'!AB$17,"")</f>
        <v/>
      </c>
      <c r="X317" s="152" t="str">
        <f>IF('2. Enter scores'!AC328&lt;&gt;"",'2. Enter scores'!AC328/'2. Enter scores'!AC$17,"")</f>
        <v/>
      </c>
      <c r="Y317" s="152" t="str">
        <f>IF('2. Enter scores'!AD328&lt;&gt;"",'2. Enter scores'!AD328/'2. Enter scores'!AD$17,"")</f>
        <v/>
      </c>
      <c r="Z317" s="152" t="str">
        <f>IF('2. Enter scores'!AE328&lt;&gt;"",'2. Enter scores'!AE328/'2. Enter scores'!AE$17,"")</f>
        <v/>
      </c>
      <c r="AA317" s="108">
        <v>1000</v>
      </c>
    </row>
    <row r="318" spans="1:27" x14ac:dyDescent="0.35">
      <c r="A318" s="151" t="s">
        <v>137</v>
      </c>
      <c r="B318" s="152" t="str">
        <f>IF('2. Enter scores'!G329&lt;&gt;"",'2. Enter scores'!G329/'2. Enter scores'!G$17,"")</f>
        <v/>
      </c>
      <c r="C318" s="152" t="str">
        <f>IF('2. Enter scores'!H329&lt;&gt;"",'2. Enter scores'!H329/'2. Enter scores'!H$17,"")</f>
        <v/>
      </c>
      <c r="D318" s="152" t="str">
        <f>IF('2. Enter scores'!I329&lt;&gt;"",'2. Enter scores'!I329/'2. Enter scores'!I$17,"")</f>
        <v/>
      </c>
      <c r="E318" s="152" t="str">
        <f>IF('2. Enter scores'!J329&lt;&gt;"",'2. Enter scores'!J329/'2. Enter scores'!J$17,"")</f>
        <v/>
      </c>
      <c r="F318" s="152" t="str">
        <f>IF('2. Enter scores'!K329&lt;&gt;"",'2. Enter scores'!K329/'2. Enter scores'!K$17,"")</f>
        <v/>
      </c>
      <c r="G318" s="152" t="str">
        <f>IF('2. Enter scores'!L329&lt;&gt;"",'2. Enter scores'!L329/'2. Enter scores'!L$17,"")</f>
        <v/>
      </c>
      <c r="H318" s="152" t="str">
        <f>IF('2. Enter scores'!M329&lt;&gt;"",'2. Enter scores'!M329/'2. Enter scores'!M$17,"")</f>
        <v/>
      </c>
      <c r="I318" s="152" t="str">
        <f>IF('2. Enter scores'!N329&lt;&gt;"",'2. Enter scores'!N329/'2. Enter scores'!N$17,"")</f>
        <v/>
      </c>
      <c r="J318" s="152" t="str">
        <f>IF('2. Enter scores'!O329&lt;&gt;"",'2. Enter scores'!O329/'2. Enter scores'!O$17,"")</f>
        <v/>
      </c>
      <c r="K318" s="152" t="str">
        <f>IF('2. Enter scores'!P329&lt;&gt;"",'2. Enter scores'!P329/'2. Enter scores'!P$17,"")</f>
        <v/>
      </c>
      <c r="L318" s="152" t="str">
        <f>IF('2. Enter scores'!Q329&lt;&gt;"",'2. Enter scores'!Q329/'2. Enter scores'!Q$17,"")</f>
        <v/>
      </c>
      <c r="M318" s="152" t="str">
        <f>IF('2. Enter scores'!R329&lt;&gt;"",'2. Enter scores'!R329/'2. Enter scores'!R$17,"")</f>
        <v/>
      </c>
      <c r="N318" s="152" t="str">
        <f>IF('2. Enter scores'!S329&lt;&gt;"",'2. Enter scores'!S329/'2. Enter scores'!S$17,"")</f>
        <v/>
      </c>
      <c r="O318" s="152" t="str">
        <f>IF('2. Enter scores'!T329&lt;&gt;"",'2. Enter scores'!T329/'2. Enter scores'!T$17,"")</f>
        <v/>
      </c>
      <c r="P318" s="152" t="str">
        <f>IF('2. Enter scores'!U329&lt;&gt;"",'2. Enter scores'!U329/'2. Enter scores'!U$17,"")</f>
        <v/>
      </c>
      <c r="Q318" s="152" t="str">
        <f>IF('2. Enter scores'!V329&lt;&gt;"",'2. Enter scores'!V329/'2. Enter scores'!V$17,"")</f>
        <v/>
      </c>
      <c r="R318" s="152" t="str">
        <f>IF('2. Enter scores'!W329&lt;&gt;"",'2. Enter scores'!W329/'2. Enter scores'!W$17,"")</f>
        <v/>
      </c>
      <c r="S318" s="152" t="str">
        <f>IF('2. Enter scores'!X329&lt;&gt;"",'2. Enter scores'!X329/'2. Enter scores'!X$17,"")</f>
        <v/>
      </c>
      <c r="T318" s="152" t="str">
        <f>IF('2. Enter scores'!Y329&lt;&gt;"",'2. Enter scores'!Y329/'2. Enter scores'!Y$17,"")</f>
        <v/>
      </c>
      <c r="U318" s="152" t="str">
        <f>IF('2. Enter scores'!Z329&lt;&gt;"",'2. Enter scores'!Z329/'2. Enter scores'!Z$17,"")</f>
        <v/>
      </c>
      <c r="V318" s="152" t="str">
        <f>IF('2. Enter scores'!AA329&lt;&gt;"",'2. Enter scores'!AA329/'2. Enter scores'!AA$17,"")</f>
        <v/>
      </c>
      <c r="W318" s="152" t="str">
        <f>IF('2. Enter scores'!AB329&lt;&gt;"",'2. Enter scores'!AB329/'2. Enter scores'!AB$17,"")</f>
        <v/>
      </c>
      <c r="X318" s="152" t="str">
        <f>IF('2. Enter scores'!AC329&lt;&gt;"",'2. Enter scores'!AC329/'2. Enter scores'!AC$17,"")</f>
        <v/>
      </c>
      <c r="Y318" s="152" t="str">
        <f>IF('2. Enter scores'!AD329&lt;&gt;"",'2. Enter scores'!AD329/'2. Enter scores'!AD$17,"")</f>
        <v/>
      </c>
      <c r="Z318" s="152" t="str">
        <f>IF('2. Enter scores'!AE329&lt;&gt;"",'2. Enter scores'!AE329/'2. Enter scores'!AE$17,"")</f>
        <v/>
      </c>
      <c r="AA318" s="108">
        <v>1000</v>
      </c>
    </row>
    <row r="319" spans="1:27" x14ac:dyDescent="0.35">
      <c r="A319" s="151" t="s">
        <v>137</v>
      </c>
      <c r="B319" s="152" t="str">
        <f>IF('2. Enter scores'!G330&lt;&gt;"",'2. Enter scores'!G330/'2. Enter scores'!G$17,"")</f>
        <v/>
      </c>
      <c r="C319" s="152" t="str">
        <f>IF('2. Enter scores'!H330&lt;&gt;"",'2. Enter scores'!H330/'2. Enter scores'!H$17,"")</f>
        <v/>
      </c>
      <c r="D319" s="152" t="str">
        <f>IF('2. Enter scores'!I330&lt;&gt;"",'2. Enter scores'!I330/'2. Enter scores'!I$17,"")</f>
        <v/>
      </c>
      <c r="E319" s="152" t="str">
        <f>IF('2. Enter scores'!J330&lt;&gt;"",'2. Enter scores'!J330/'2. Enter scores'!J$17,"")</f>
        <v/>
      </c>
      <c r="F319" s="152" t="str">
        <f>IF('2. Enter scores'!K330&lt;&gt;"",'2. Enter scores'!K330/'2. Enter scores'!K$17,"")</f>
        <v/>
      </c>
      <c r="G319" s="152" t="str">
        <f>IF('2. Enter scores'!L330&lt;&gt;"",'2. Enter scores'!L330/'2. Enter scores'!L$17,"")</f>
        <v/>
      </c>
      <c r="H319" s="152" t="str">
        <f>IF('2. Enter scores'!M330&lt;&gt;"",'2. Enter scores'!M330/'2. Enter scores'!M$17,"")</f>
        <v/>
      </c>
      <c r="I319" s="152" t="str">
        <f>IF('2. Enter scores'!N330&lt;&gt;"",'2. Enter scores'!N330/'2. Enter scores'!N$17,"")</f>
        <v/>
      </c>
      <c r="J319" s="152" t="str">
        <f>IF('2. Enter scores'!O330&lt;&gt;"",'2. Enter scores'!O330/'2. Enter scores'!O$17,"")</f>
        <v/>
      </c>
      <c r="K319" s="152" t="str">
        <f>IF('2. Enter scores'!P330&lt;&gt;"",'2. Enter scores'!P330/'2. Enter scores'!P$17,"")</f>
        <v/>
      </c>
      <c r="L319" s="152" t="str">
        <f>IF('2. Enter scores'!Q330&lt;&gt;"",'2. Enter scores'!Q330/'2. Enter scores'!Q$17,"")</f>
        <v/>
      </c>
      <c r="M319" s="152" t="str">
        <f>IF('2. Enter scores'!R330&lt;&gt;"",'2. Enter scores'!R330/'2. Enter scores'!R$17,"")</f>
        <v/>
      </c>
      <c r="N319" s="152" t="str">
        <f>IF('2. Enter scores'!S330&lt;&gt;"",'2. Enter scores'!S330/'2. Enter scores'!S$17,"")</f>
        <v/>
      </c>
      <c r="O319" s="152" t="str">
        <f>IF('2. Enter scores'!T330&lt;&gt;"",'2. Enter scores'!T330/'2. Enter scores'!T$17,"")</f>
        <v/>
      </c>
      <c r="P319" s="152" t="str">
        <f>IF('2. Enter scores'!U330&lt;&gt;"",'2. Enter scores'!U330/'2. Enter scores'!U$17,"")</f>
        <v/>
      </c>
      <c r="Q319" s="152" t="str">
        <f>IF('2. Enter scores'!V330&lt;&gt;"",'2. Enter scores'!V330/'2. Enter scores'!V$17,"")</f>
        <v/>
      </c>
      <c r="R319" s="152" t="str">
        <f>IF('2. Enter scores'!W330&lt;&gt;"",'2. Enter scores'!W330/'2. Enter scores'!W$17,"")</f>
        <v/>
      </c>
      <c r="S319" s="152" t="str">
        <f>IF('2. Enter scores'!X330&lt;&gt;"",'2. Enter scores'!X330/'2. Enter scores'!X$17,"")</f>
        <v/>
      </c>
      <c r="T319" s="152" t="str">
        <f>IF('2. Enter scores'!Y330&lt;&gt;"",'2. Enter scores'!Y330/'2. Enter scores'!Y$17,"")</f>
        <v/>
      </c>
      <c r="U319" s="152" t="str">
        <f>IF('2. Enter scores'!Z330&lt;&gt;"",'2. Enter scores'!Z330/'2. Enter scores'!Z$17,"")</f>
        <v/>
      </c>
      <c r="V319" s="152" t="str">
        <f>IF('2. Enter scores'!AA330&lt;&gt;"",'2. Enter scores'!AA330/'2. Enter scores'!AA$17,"")</f>
        <v/>
      </c>
      <c r="W319" s="152" t="str">
        <f>IF('2. Enter scores'!AB330&lt;&gt;"",'2. Enter scores'!AB330/'2. Enter scores'!AB$17,"")</f>
        <v/>
      </c>
      <c r="X319" s="152" t="str">
        <f>IF('2. Enter scores'!AC330&lt;&gt;"",'2. Enter scores'!AC330/'2. Enter scores'!AC$17,"")</f>
        <v/>
      </c>
      <c r="Y319" s="152" t="str">
        <f>IF('2. Enter scores'!AD330&lt;&gt;"",'2. Enter scores'!AD330/'2. Enter scores'!AD$17,"")</f>
        <v/>
      </c>
      <c r="Z319" s="152" t="str">
        <f>IF('2. Enter scores'!AE330&lt;&gt;"",'2. Enter scores'!AE330/'2. Enter scores'!AE$17,"")</f>
        <v/>
      </c>
      <c r="AA319" s="108">
        <v>1000</v>
      </c>
    </row>
    <row r="320" spans="1:27" x14ac:dyDescent="0.35">
      <c r="A320" s="151" t="s">
        <v>137</v>
      </c>
      <c r="B320" s="152" t="str">
        <f>IF('2. Enter scores'!G331&lt;&gt;"",'2. Enter scores'!G331/'2. Enter scores'!G$17,"")</f>
        <v/>
      </c>
      <c r="C320" s="152" t="str">
        <f>IF('2. Enter scores'!H331&lt;&gt;"",'2. Enter scores'!H331/'2. Enter scores'!H$17,"")</f>
        <v/>
      </c>
      <c r="D320" s="152" t="str">
        <f>IF('2. Enter scores'!I331&lt;&gt;"",'2. Enter scores'!I331/'2. Enter scores'!I$17,"")</f>
        <v/>
      </c>
      <c r="E320" s="152" t="str">
        <f>IF('2. Enter scores'!J331&lt;&gt;"",'2. Enter scores'!J331/'2. Enter scores'!J$17,"")</f>
        <v/>
      </c>
      <c r="F320" s="152" t="str">
        <f>IF('2. Enter scores'!K331&lt;&gt;"",'2. Enter scores'!K331/'2. Enter scores'!K$17,"")</f>
        <v/>
      </c>
      <c r="G320" s="152" t="str">
        <f>IF('2. Enter scores'!L331&lt;&gt;"",'2. Enter scores'!L331/'2. Enter scores'!L$17,"")</f>
        <v/>
      </c>
      <c r="H320" s="152" t="str">
        <f>IF('2. Enter scores'!M331&lt;&gt;"",'2. Enter scores'!M331/'2. Enter scores'!M$17,"")</f>
        <v/>
      </c>
      <c r="I320" s="152" t="str">
        <f>IF('2. Enter scores'!N331&lt;&gt;"",'2. Enter scores'!N331/'2. Enter scores'!N$17,"")</f>
        <v/>
      </c>
      <c r="J320" s="152" t="str">
        <f>IF('2. Enter scores'!O331&lt;&gt;"",'2. Enter scores'!O331/'2. Enter scores'!O$17,"")</f>
        <v/>
      </c>
      <c r="K320" s="152" t="str">
        <f>IF('2. Enter scores'!P331&lt;&gt;"",'2. Enter scores'!P331/'2. Enter scores'!P$17,"")</f>
        <v/>
      </c>
      <c r="L320" s="152" t="str">
        <f>IF('2. Enter scores'!Q331&lt;&gt;"",'2. Enter scores'!Q331/'2. Enter scores'!Q$17,"")</f>
        <v/>
      </c>
      <c r="M320" s="152" t="str">
        <f>IF('2. Enter scores'!R331&lt;&gt;"",'2. Enter scores'!R331/'2. Enter scores'!R$17,"")</f>
        <v/>
      </c>
      <c r="N320" s="152" t="str">
        <f>IF('2. Enter scores'!S331&lt;&gt;"",'2. Enter scores'!S331/'2. Enter scores'!S$17,"")</f>
        <v/>
      </c>
      <c r="O320" s="152" t="str">
        <f>IF('2. Enter scores'!T331&lt;&gt;"",'2. Enter scores'!T331/'2. Enter scores'!T$17,"")</f>
        <v/>
      </c>
      <c r="P320" s="152" t="str">
        <f>IF('2. Enter scores'!U331&lt;&gt;"",'2. Enter scores'!U331/'2. Enter scores'!U$17,"")</f>
        <v/>
      </c>
      <c r="Q320" s="152" t="str">
        <f>IF('2. Enter scores'!V331&lt;&gt;"",'2. Enter scores'!V331/'2. Enter scores'!V$17,"")</f>
        <v/>
      </c>
      <c r="R320" s="152" t="str">
        <f>IF('2. Enter scores'!W331&lt;&gt;"",'2. Enter scores'!W331/'2. Enter scores'!W$17,"")</f>
        <v/>
      </c>
      <c r="S320" s="152" t="str">
        <f>IF('2. Enter scores'!X331&lt;&gt;"",'2. Enter scores'!X331/'2. Enter scores'!X$17,"")</f>
        <v/>
      </c>
      <c r="T320" s="152" t="str">
        <f>IF('2. Enter scores'!Y331&lt;&gt;"",'2. Enter scores'!Y331/'2. Enter scores'!Y$17,"")</f>
        <v/>
      </c>
      <c r="U320" s="152" t="str">
        <f>IF('2. Enter scores'!Z331&lt;&gt;"",'2. Enter scores'!Z331/'2. Enter scores'!Z$17,"")</f>
        <v/>
      </c>
      <c r="V320" s="152" t="str">
        <f>IF('2. Enter scores'!AA331&lt;&gt;"",'2. Enter scores'!AA331/'2. Enter scores'!AA$17,"")</f>
        <v/>
      </c>
      <c r="W320" s="152" t="str">
        <f>IF('2. Enter scores'!AB331&lt;&gt;"",'2. Enter scores'!AB331/'2. Enter scores'!AB$17,"")</f>
        <v/>
      </c>
      <c r="X320" s="152" t="str">
        <f>IF('2. Enter scores'!AC331&lt;&gt;"",'2. Enter scores'!AC331/'2. Enter scores'!AC$17,"")</f>
        <v/>
      </c>
      <c r="Y320" s="152" t="str">
        <f>IF('2. Enter scores'!AD331&lt;&gt;"",'2. Enter scores'!AD331/'2. Enter scores'!AD$17,"")</f>
        <v/>
      </c>
      <c r="Z320" s="152" t="str">
        <f>IF('2. Enter scores'!AE331&lt;&gt;"",'2. Enter scores'!AE331/'2. Enter scores'!AE$17,"")</f>
        <v/>
      </c>
      <c r="AA320" s="108">
        <v>1000</v>
      </c>
    </row>
    <row r="321" spans="1:27" x14ac:dyDescent="0.35">
      <c r="A321" s="151" t="s">
        <v>137</v>
      </c>
      <c r="B321" s="152" t="str">
        <f>IF('2. Enter scores'!G332&lt;&gt;"",'2. Enter scores'!G332/'2. Enter scores'!G$17,"")</f>
        <v/>
      </c>
      <c r="C321" s="152" t="str">
        <f>IF('2. Enter scores'!H332&lt;&gt;"",'2. Enter scores'!H332/'2. Enter scores'!H$17,"")</f>
        <v/>
      </c>
      <c r="D321" s="152" t="str">
        <f>IF('2. Enter scores'!I332&lt;&gt;"",'2. Enter scores'!I332/'2. Enter scores'!I$17,"")</f>
        <v/>
      </c>
      <c r="E321" s="152" t="str">
        <f>IF('2. Enter scores'!J332&lt;&gt;"",'2. Enter scores'!J332/'2. Enter scores'!J$17,"")</f>
        <v/>
      </c>
      <c r="F321" s="152" t="str">
        <f>IF('2. Enter scores'!K332&lt;&gt;"",'2. Enter scores'!K332/'2. Enter scores'!K$17,"")</f>
        <v/>
      </c>
      <c r="G321" s="152" t="str">
        <f>IF('2. Enter scores'!L332&lt;&gt;"",'2. Enter scores'!L332/'2. Enter scores'!L$17,"")</f>
        <v/>
      </c>
      <c r="H321" s="152" t="str">
        <f>IF('2. Enter scores'!M332&lt;&gt;"",'2. Enter scores'!M332/'2. Enter scores'!M$17,"")</f>
        <v/>
      </c>
      <c r="I321" s="152" t="str">
        <f>IF('2. Enter scores'!N332&lt;&gt;"",'2. Enter scores'!N332/'2. Enter scores'!N$17,"")</f>
        <v/>
      </c>
      <c r="J321" s="152" t="str">
        <f>IF('2. Enter scores'!O332&lt;&gt;"",'2. Enter scores'!O332/'2. Enter scores'!O$17,"")</f>
        <v/>
      </c>
      <c r="K321" s="152" t="str">
        <f>IF('2. Enter scores'!P332&lt;&gt;"",'2. Enter scores'!P332/'2. Enter scores'!P$17,"")</f>
        <v/>
      </c>
      <c r="L321" s="152" t="str">
        <f>IF('2. Enter scores'!Q332&lt;&gt;"",'2. Enter scores'!Q332/'2. Enter scores'!Q$17,"")</f>
        <v/>
      </c>
      <c r="M321" s="152" t="str">
        <f>IF('2. Enter scores'!R332&lt;&gt;"",'2. Enter scores'!R332/'2. Enter scores'!R$17,"")</f>
        <v/>
      </c>
      <c r="N321" s="152" t="str">
        <f>IF('2. Enter scores'!S332&lt;&gt;"",'2. Enter scores'!S332/'2. Enter scores'!S$17,"")</f>
        <v/>
      </c>
      <c r="O321" s="152" t="str">
        <f>IF('2. Enter scores'!T332&lt;&gt;"",'2. Enter scores'!T332/'2. Enter scores'!T$17,"")</f>
        <v/>
      </c>
      <c r="P321" s="152" t="str">
        <f>IF('2. Enter scores'!U332&lt;&gt;"",'2. Enter scores'!U332/'2. Enter scores'!U$17,"")</f>
        <v/>
      </c>
      <c r="Q321" s="152" t="str">
        <f>IF('2. Enter scores'!V332&lt;&gt;"",'2. Enter scores'!V332/'2. Enter scores'!V$17,"")</f>
        <v/>
      </c>
      <c r="R321" s="152" t="str">
        <f>IF('2. Enter scores'!W332&lt;&gt;"",'2. Enter scores'!W332/'2. Enter scores'!W$17,"")</f>
        <v/>
      </c>
      <c r="S321" s="152" t="str">
        <f>IF('2. Enter scores'!X332&lt;&gt;"",'2. Enter scores'!X332/'2. Enter scores'!X$17,"")</f>
        <v/>
      </c>
      <c r="T321" s="152" t="str">
        <f>IF('2. Enter scores'!Y332&lt;&gt;"",'2. Enter scores'!Y332/'2. Enter scores'!Y$17,"")</f>
        <v/>
      </c>
      <c r="U321" s="152" t="str">
        <f>IF('2. Enter scores'!Z332&lt;&gt;"",'2. Enter scores'!Z332/'2. Enter scores'!Z$17,"")</f>
        <v/>
      </c>
      <c r="V321" s="152" t="str">
        <f>IF('2. Enter scores'!AA332&lt;&gt;"",'2. Enter scores'!AA332/'2. Enter scores'!AA$17,"")</f>
        <v/>
      </c>
      <c r="W321" s="152" t="str">
        <f>IF('2. Enter scores'!AB332&lt;&gt;"",'2. Enter scores'!AB332/'2. Enter scores'!AB$17,"")</f>
        <v/>
      </c>
      <c r="X321" s="152" t="str">
        <f>IF('2. Enter scores'!AC332&lt;&gt;"",'2. Enter scores'!AC332/'2. Enter scores'!AC$17,"")</f>
        <v/>
      </c>
      <c r="Y321" s="152" t="str">
        <f>IF('2. Enter scores'!AD332&lt;&gt;"",'2. Enter scores'!AD332/'2. Enter scores'!AD$17,"")</f>
        <v/>
      </c>
      <c r="Z321" s="152" t="str">
        <f>IF('2. Enter scores'!AE332&lt;&gt;"",'2. Enter scores'!AE332/'2. Enter scores'!AE$17,"")</f>
        <v/>
      </c>
      <c r="AA321" s="108">
        <v>1000</v>
      </c>
    </row>
    <row r="322" spans="1:27" x14ac:dyDescent="0.35">
      <c r="A322" s="151" t="s">
        <v>137</v>
      </c>
      <c r="B322" s="152" t="str">
        <f>IF('2. Enter scores'!G333&lt;&gt;"",'2. Enter scores'!G333/'2. Enter scores'!G$17,"")</f>
        <v/>
      </c>
      <c r="C322" s="152" t="str">
        <f>IF('2. Enter scores'!H333&lt;&gt;"",'2. Enter scores'!H333/'2. Enter scores'!H$17,"")</f>
        <v/>
      </c>
      <c r="D322" s="152" t="str">
        <f>IF('2. Enter scores'!I333&lt;&gt;"",'2. Enter scores'!I333/'2. Enter scores'!I$17,"")</f>
        <v/>
      </c>
      <c r="E322" s="152" t="str">
        <f>IF('2. Enter scores'!J333&lt;&gt;"",'2. Enter scores'!J333/'2. Enter scores'!J$17,"")</f>
        <v/>
      </c>
      <c r="F322" s="152" t="str">
        <f>IF('2. Enter scores'!K333&lt;&gt;"",'2. Enter scores'!K333/'2. Enter scores'!K$17,"")</f>
        <v/>
      </c>
      <c r="G322" s="152" t="str">
        <f>IF('2. Enter scores'!L333&lt;&gt;"",'2. Enter scores'!L333/'2. Enter scores'!L$17,"")</f>
        <v/>
      </c>
      <c r="H322" s="152" t="str">
        <f>IF('2. Enter scores'!M333&lt;&gt;"",'2. Enter scores'!M333/'2. Enter scores'!M$17,"")</f>
        <v/>
      </c>
      <c r="I322" s="152" t="str">
        <f>IF('2. Enter scores'!N333&lt;&gt;"",'2. Enter scores'!N333/'2. Enter scores'!N$17,"")</f>
        <v/>
      </c>
      <c r="J322" s="152" t="str">
        <f>IF('2. Enter scores'!O333&lt;&gt;"",'2. Enter scores'!O333/'2. Enter scores'!O$17,"")</f>
        <v/>
      </c>
      <c r="K322" s="152" t="str">
        <f>IF('2. Enter scores'!P333&lt;&gt;"",'2. Enter scores'!P333/'2. Enter scores'!P$17,"")</f>
        <v/>
      </c>
      <c r="L322" s="152" t="str">
        <f>IF('2. Enter scores'!Q333&lt;&gt;"",'2. Enter scores'!Q333/'2. Enter scores'!Q$17,"")</f>
        <v/>
      </c>
      <c r="M322" s="152" t="str">
        <f>IF('2. Enter scores'!R333&lt;&gt;"",'2. Enter scores'!R333/'2. Enter scores'!R$17,"")</f>
        <v/>
      </c>
      <c r="N322" s="152" t="str">
        <f>IF('2. Enter scores'!S333&lt;&gt;"",'2. Enter scores'!S333/'2. Enter scores'!S$17,"")</f>
        <v/>
      </c>
      <c r="O322" s="152" t="str">
        <f>IF('2. Enter scores'!T333&lt;&gt;"",'2. Enter scores'!T333/'2. Enter scores'!T$17,"")</f>
        <v/>
      </c>
      <c r="P322" s="152" t="str">
        <f>IF('2. Enter scores'!U333&lt;&gt;"",'2. Enter scores'!U333/'2. Enter scores'!U$17,"")</f>
        <v/>
      </c>
      <c r="Q322" s="152" t="str">
        <f>IF('2. Enter scores'!V333&lt;&gt;"",'2. Enter scores'!V333/'2. Enter scores'!V$17,"")</f>
        <v/>
      </c>
      <c r="R322" s="152" t="str">
        <f>IF('2. Enter scores'!W333&lt;&gt;"",'2. Enter scores'!W333/'2. Enter scores'!W$17,"")</f>
        <v/>
      </c>
      <c r="S322" s="152" t="str">
        <f>IF('2. Enter scores'!X333&lt;&gt;"",'2. Enter scores'!X333/'2. Enter scores'!X$17,"")</f>
        <v/>
      </c>
      <c r="T322" s="152" t="str">
        <f>IF('2. Enter scores'!Y333&lt;&gt;"",'2. Enter scores'!Y333/'2. Enter scores'!Y$17,"")</f>
        <v/>
      </c>
      <c r="U322" s="152" t="str">
        <f>IF('2. Enter scores'!Z333&lt;&gt;"",'2. Enter scores'!Z333/'2. Enter scores'!Z$17,"")</f>
        <v/>
      </c>
      <c r="V322" s="152" t="str">
        <f>IF('2. Enter scores'!AA333&lt;&gt;"",'2. Enter scores'!AA333/'2. Enter scores'!AA$17,"")</f>
        <v/>
      </c>
      <c r="W322" s="152" t="str">
        <f>IF('2. Enter scores'!AB333&lt;&gt;"",'2. Enter scores'!AB333/'2. Enter scores'!AB$17,"")</f>
        <v/>
      </c>
      <c r="X322" s="152" t="str">
        <f>IF('2. Enter scores'!AC333&lt;&gt;"",'2. Enter scores'!AC333/'2. Enter scores'!AC$17,"")</f>
        <v/>
      </c>
      <c r="Y322" s="152" t="str">
        <f>IF('2. Enter scores'!AD333&lt;&gt;"",'2. Enter scores'!AD333/'2. Enter scores'!AD$17,"")</f>
        <v/>
      </c>
      <c r="Z322" s="152" t="str">
        <f>IF('2. Enter scores'!AE333&lt;&gt;"",'2. Enter scores'!AE333/'2. Enter scores'!AE$17,"")</f>
        <v/>
      </c>
      <c r="AA322" s="108">
        <v>1000</v>
      </c>
    </row>
    <row r="323" spans="1:27" x14ac:dyDescent="0.35">
      <c r="A323" s="151" t="s">
        <v>137</v>
      </c>
      <c r="B323" s="152" t="str">
        <f>IF('2. Enter scores'!G334&lt;&gt;"",'2. Enter scores'!G334/'2. Enter scores'!G$17,"")</f>
        <v/>
      </c>
      <c r="C323" s="152" t="str">
        <f>IF('2. Enter scores'!H334&lt;&gt;"",'2. Enter scores'!H334/'2. Enter scores'!H$17,"")</f>
        <v/>
      </c>
      <c r="D323" s="152" t="str">
        <f>IF('2. Enter scores'!I334&lt;&gt;"",'2. Enter scores'!I334/'2. Enter scores'!I$17,"")</f>
        <v/>
      </c>
      <c r="E323" s="152" t="str">
        <f>IF('2. Enter scores'!J334&lt;&gt;"",'2. Enter scores'!J334/'2. Enter scores'!J$17,"")</f>
        <v/>
      </c>
      <c r="F323" s="152" t="str">
        <f>IF('2. Enter scores'!K334&lt;&gt;"",'2. Enter scores'!K334/'2. Enter scores'!K$17,"")</f>
        <v/>
      </c>
      <c r="G323" s="152" t="str">
        <f>IF('2. Enter scores'!L334&lt;&gt;"",'2. Enter scores'!L334/'2. Enter scores'!L$17,"")</f>
        <v/>
      </c>
      <c r="H323" s="152" t="str">
        <f>IF('2. Enter scores'!M334&lt;&gt;"",'2. Enter scores'!M334/'2. Enter scores'!M$17,"")</f>
        <v/>
      </c>
      <c r="I323" s="152" t="str">
        <f>IF('2. Enter scores'!N334&lt;&gt;"",'2. Enter scores'!N334/'2. Enter scores'!N$17,"")</f>
        <v/>
      </c>
      <c r="J323" s="152" t="str">
        <f>IF('2. Enter scores'!O334&lt;&gt;"",'2. Enter scores'!O334/'2. Enter scores'!O$17,"")</f>
        <v/>
      </c>
      <c r="K323" s="152" t="str">
        <f>IF('2. Enter scores'!P334&lt;&gt;"",'2. Enter scores'!P334/'2. Enter scores'!P$17,"")</f>
        <v/>
      </c>
      <c r="L323" s="152" t="str">
        <f>IF('2. Enter scores'!Q334&lt;&gt;"",'2. Enter scores'!Q334/'2. Enter scores'!Q$17,"")</f>
        <v/>
      </c>
      <c r="M323" s="152" t="str">
        <f>IF('2. Enter scores'!R334&lt;&gt;"",'2. Enter scores'!R334/'2. Enter scores'!R$17,"")</f>
        <v/>
      </c>
      <c r="N323" s="152" t="str">
        <f>IF('2. Enter scores'!S334&lt;&gt;"",'2. Enter scores'!S334/'2. Enter scores'!S$17,"")</f>
        <v/>
      </c>
      <c r="O323" s="152" t="str">
        <f>IF('2. Enter scores'!T334&lt;&gt;"",'2. Enter scores'!T334/'2. Enter scores'!T$17,"")</f>
        <v/>
      </c>
      <c r="P323" s="152" t="str">
        <f>IF('2. Enter scores'!U334&lt;&gt;"",'2. Enter scores'!U334/'2. Enter scores'!U$17,"")</f>
        <v/>
      </c>
      <c r="Q323" s="152" t="str">
        <f>IF('2. Enter scores'!V334&lt;&gt;"",'2. Enter scores'!V334/'2. Enter scores'!V$17,"")</f>
        <v/>
      </c>
      <c r="R323" s="152" t="str">
        <f>IF('2. Enter scores'!W334&lt;&gt;"",'2. Enter scores'!W334/'2. Enter scores'!W$17,"")</f>
        <v/>
      </c>
      <c r="S323" s="152" t="str">
        <f>IF('2. Enter scores'!X334&lt;&gt;"",'2. Enter scores'!X334/'2. Enter scores'!X$17,"")</f>
        <v/>
      </c>
      <c r="T323" s="152" t="str">
        <f>IF('2. Enter scores'!Y334&lt;&gt;"",'2. Enter scores'!Y334/'2. Enter scores'!Y$17,"")</f>
        <v/>
      </c>
      <c r="U323" s="152" t="str">
        <f>IF('2. Enter scores'!Z334&lt;&gt;"",'2. Enter scores'!Z334/'2. Enter scores'!Z$17,"")</f>
        <v/>
      </c>
      <c r="V323" s="152" t="str">
        <f>IF('2. Enter scores'!AA334&lt;&gt;"",'2. Enter scores'!AA334/'2. Enter scores'!AA$17,"")</f>
        <v/>
      </c>
      <c r="W323" s="152" t="str">
        <f>IF('2. Enter scores'!AB334&lt;&gt;"",'2. Enter scores'!AB334/'2. Enter scores'!AB$17,"")</f>
        <v/>
      </c>
      <c r="X323" s="152" t="str">
        <f>IF('2. Enter scores'!AC334&lt;&gt;"",'2. Enter scores'!AC334/'2. Enter scores'!AC$17,"")</f>
        <v/>
      </c>
      <c r="Y323" s="152" t="str">
        <f>IF('2. Enter scores'!AD334&lt;&gt;"",'2. Enter scores'!AD334/'2. Enter scores'!AD$17,"")</f>
        <v/>
      </c>
      <c r="Z323" s="152" t="str">
        <f>IF('2. Enter scores'!AE334&lt;&gt;"",'2. Enter scores'!AE334/'2. Enter scores'!AE$17,"")</f>
        <v/>
      </c>
      <c r="AA323" s="108">
        <v>1000</v>
      </c>
    </row>
    <row r="324" spans="1:27" x14ac:dyDescent="0.35">
      <c r="A324" s="151" t="s">
        <v>137</v>
      </c>
      <c r="B324" s="152" t="str">
        <f>IF('2. Enter scores'!G335&lt;&gt;"",'2. Enter scores'!G335/'2. Enter scores'!G$17,"")</f>
        <v/>
      </c>
      <c r="C324" s="152" t="str">
        <f>IF('2. Enter scores'!H335&lt;&gt;"",'2. Enter scores'!H335/'2. Enter scores'!H$17,"")</f>
        <v/>
      </c>
      <c r="D324" s="152" t="str">
        <f>IF('2. Enter scores'!I335&lt;&gt;"",'2. Enter scores'!I335/'2. Enter scores'!I$17,"")</f>
        <v/>
      </c>
      <c r="E324" s="152" t="str">
        <f>IF('2. Enter scores'!J335&lt;&gt;"",'2. Enter scores'!J335/'2. Enter scores'!J$17,"")</f>
        <v/>
      </c>
      <c r="F324" s="152" t="str">
        <f>IF('2. Enter scores'!K335&lt;&gt;"",'2. Enter scores'!K335/'2. Enter scores'!K$17,"")</f>
        <v/>
      </c>
      <c r="G324" s="152" t="str">
        <f>IF('2. Enter scores'!L335&lt;&gt;"",'2. Enter scores'!L335/'2. Enter scores'!L$17,"")</f>
        <v/>
      </c>
      <c r="H324" s="152" t="str">
        <f>IF('2. Enter scores'!M335&lt;&gt;"",'2. Enter scores'!M335/'2. Enter scores'!M$17,"")</f>
        <v/>
      </c>
      <c r="I324" s="152" t="str">
        <f>IF('2. Enter scores'!N335&lt;&gt;"",'2. Enter scores'!N335/'2. Enter scores'!N$17,"")</f>
        <v/>
      </c>
      <c r="J324" s="152" t="str">
        <f>IF('2. Enter scores'!O335&lt;&gt;"",'2. Enter scores'!O335/'2. Enter scores'!O$17,"")</f>
        <v/>
      </c>
      <c r="K324" s="152" t="str">
        <f>IF('2. Enter scores'!P335&lt;&gt;"",'2. Enter scores'!P335/'2. Enter scores'!P$17,"")</f>
        <v/>
      </c>
      <c r="L324" s="152" t="str">
        <f>IF('2. Enter scores'!Q335&lt;&gt;"",'2. Enter scores'!Q335/'2. Enter scores'!Q$17,"")</f>
        <v/>
      </c>
      <c r="M324" s="152" t="str">
        <f>IF('2. Enter scores'!R335&lt;&gt;"",'2. Enter scores'!R335/'2. Enter scores'!R$17,"")</f>
        <v/>
      </c>
      <c r="N324" s="152" t="str">
        <f>IF('2. Enter scores'!S335&lt;&gt;"",'2. Enter scores'!S335/'2. Enter scores'!S$17,"")</f>
        <v/>
      </c>
      <c r="O324" s="152" t="str">
        <f>IF('2. Enter scores'!T335&lt;&gt;"",'2. Enter scores'!T335/'2. Enter scores'!T$17,"")</f>
        <v/>
      </c>
      <c r="P324" s="152" t="str">
        <f>IF('2. Enter scores'!U335&lt;&gt;"",'2. Enter scores'!U335/'2. Enter scores'!U$17,"")</f>
        <v/>
      </c>
      <c r="Q324" s="152" t="str">
        <f>IF('2. Enter scores'!V335&lt;&gt;"",'2. Enter scores'!V335/'2. Enter scores'!V$17,"")</f>
        <v/>
      </c>
      <c r="R324" s="152" t="str">
        <f>IF('2. Enter scores'!W335&lt;&gt;"",'2. Enter scores'!W335/'2. Enter scores'!W$17,"")</f>
        <v/>
      </c>
      <c r="S324" s="152" t="str">
        <f>IF('2. Enter scores'!X335&lt;&gt;"",'2. Enter scores'!X335/'2. Enter scores'!X$17,"")</f>
        <v/>
      </c>
      <c r="T324" s="152" t="str">
        <f>IF('2. Enter scores'!Y335&lt;&gt;"",'2. Enter scores'!Y335/'2. Enter scores'!Y$17,"")</f>
        <v/>
      </c>
      <c r="U324" s="152" t="str">
        <f>IF('2. Enter scores'!Z335&lt;&gt;"",'2. Enter scores'!Z335/'2. Enter scores'!Z$17,"")</f>
        <v/>
      </c>
      <c r="V324" s="152" t="str">
        <f>IF('2. Enter scores'!AA335&lt;&gt;"",'2. Enter scores'!AA335/'2. Enter scores'!AA$17,"")</f>
        <v/>
      </c>
      <c r="W324" s="152" t="str">
        <f>IF('2. Enter scores'!AB335&lt;&gt;"",'2. Enter scores'!AB335/'2. Enter scores'!AB$17,"")</f>
        <v/>
      </c>
      <c r="X324" s="152" t="str">
        <f>IF('2. Enter scores'!AC335&lt;&gt;"",'2. Enter scores'!AC335/'2. Enter scores'!AC$17,"")</f>
        <v/>
      </c>
      <c r="Y324" s="152" t="str">
        <f>IF('2. Enter scores'!AD335&lt;&gt;"",'2. Enter scores'!AD335/'2. Enter scores'!AD$17,"")</f>
        <v/>
      </c>
      <c r="Z324" s="152" t="str">
        <f>IF('2. Enter scores'!AE335&lt;&gt;"",'2. Enter scores'!AE335/'2. Enter scores'!AE$17,"")</f>
        <v/>
      </c>
      <c r="AA324" s="108">
        <v>1000</v>
      </c>
    </row>
    <row r="325" spans="1:27" x14ac:dyDescent="0.35">
      <c r="A325" s="151" t="s">
        <v>137</v>
      </c>
      <c r="B325" s="152" t="str">
        <f>IF('2. Enter scores'!G336&lt;&gt;"",'2. Enter scores'!G336/'2. Enter scores'!G$17,"")</f>
        <v/>
      </c>
      <c r="C325" s="152" t="str">
        <f>IF('2. Enter scores'!H336&lt;&gt;"",'2. Enter scores'!H336/'2. Enter scores'!H$17,"")</f>
        <v/>
      </c>
      <c r="D325" s="152" t="str">
        <f>IF('2. Enter scores'!I336&lt;&gt;"",'2. Enter scores'!I336/'2. Enter scores'!I$17,"")</f>
        <v/>
      </c>
      <c r="E325" s="152" t="str">
        <f>IF('2. Enter scores'!J336&lt;&gt;"",'2. Enter scores'!J336/'2. Enter scores'!J$17,"")</f>
        <v/>
      </c>
      <c r="F325" s="152" t="str">
        <f>IF('2. Enter scores'!K336&lt;&gt;"",'2. Enter scores'!K336/'2. Enter scores'!K$17,"")</f>
        <v/>
      </c>
      <c r="G325" s="152" t="str">
        <f>IF('2. Enter scores'!L336&lt;&gt;"",'2. Enter scores'!L336/'2. Enter scores'!L$17,"")</f>
        <v/>
      </c>
      <c r="H325" s="152" t="str">
        <f>IF('2. Enter scores'!M336&lt;&gt;"",'2. Enter scores'!M336/'2. Enter scores'!M$17,"")</f>
        <v/>
      </c>
      <c r="I325" s="152" t="str">
        <f>IF('2. Enter scores'!N336&lt;&gt;"",'2. Enter scores'!N336/'2. Enter scores'!N$17,"")</f>
        <v/>
      </c>
      <c r="J325" s="152" t="str">
        <f>IF('2. Enter scores'!O336&lt;&gt;"",'2. Enter scores'!O336/'2. Enter scores'!O$17,"")</f>
        <v/>
      </c>
      <c r="K325" s="152" t="str">
        <f>IF('2. Enter scores'!P336&lt;&gt;"",'2. Enter scores'!P336/'2. Enter scores'!P$17,"")</f>
        <v/>
      </c>
      <c r="L325" s="152" t="str">
        <f>IF('2. Enter scores'!Q336&lt;&gt;"",'2. Enter scores'!Q336/'2. Enter scores'!Q$17,"")</f>
        <v/>
      </c>
      <c r="M325" s="152" t="str">
        <f>IF('2. Enter scores'!R336&lt;&gt;"",'2. Enter scores'!R336/'2. Enter scores'!R$17,"")</f>
        <v/>
      </c>
      <c r="N325" s="152" t="str">
        <f>IF('2. Enter scores'!S336&lt;&gt;"",'2. Enter scores'!S336/'2. Enter scores'!S$17,"")</f>
        <v/>
      </c>
      <c r="O325" s="152" t="str">
        <f>IF('2. Enter scores'!T336&lt;&gt;"",'2. Enter scores'!T336/'2. Enter scores'!T$17,"")</f>
        <v/>
      </c>
      <c r="P325" s="152" t="str">
        <f>IF('2. Enter scores'!U336&lt;&gt;"",'2. Enter scores'!U336/'2. Enter scores'!U$17,"")</f>
        <v/>
      </c>
      <c r="Q325" s="152" t="str">
        <f>IF('2. Enter scores'!V336&lt;&gt;"",'2. Enter scores'!V336/'2. Enter scores'!V$17,"")</f>
        <v/>
      </c>
      <c r="R325" s="152" t="str">
        <f>IF('2. Enter scores'!W336&lt;&gt;"",'2. Enter scores'!W336/'2. Enter scores'!W$17,"")</f>
        <v/>
      </c>
      <c r="S325" s="152" t="str">
        <f>IF('2. Enter scores'!X336&lt;&gt;"",'2. Enter scores'!X336/'2. Enter scores'!X$17,"")</f>
        <v/>
      </c>
      <c r="T325" s="152" t="str">
        <f>IF('2. Enter scores'!Y336&lt;&gt;"",'2. Enter scores'!Y336/'2. Enter scores'!Y$17,"")</f>
        <v/>
      </c>
      <c r="U325" s="152" t="str">
        <f>IF('2. Enter scores'!Z336&lt;&gt;"",'2. Enter scores'!Z336/'2. Enter scores'!Z$17,"")</f>
        <v/>
      </c>
      <c r="V325" s="152" t="str">
        <f>IF('2. Enter scores'!AA336&lt;&gt;"",'2. Enter scores'!AA336/'2. Enter scores'!AA$17,"")</f>
        <v/>
      </c>
      <c r="W325" s="152" t="str">
        <f>IF('2. Enter scores'!AB336&lt;&gt;"",'2. Enter scores'!AB336/'2. Enter scores'!AB$17,"")</f>
        <v/>
      </c>
      <c r="X325" s="152" t="str">
        <f>IF('2. Enter scores'!AC336&lt;&gt;"",'2. Enter scores'!AC336/'2. Enter scores'!AC$17,"")</f>
        <v/>
      </c>
      <c r="Y325" s="152" t="str">
        <f>IF('2. Enter scores'!AD336&lt;&gt;"",'2. Enter scores'!AD336/'2. Enter scores'!AD$17,"")</f>
        <v/>
      </c>
      <c r="Z325" s="152" t="str">
        <f>IF('2. Enter scores'!AE336&lt;&gt;"",'2. Enter scores'!AE336/'2. Enter scores'!AE$17,"")</f>
        <v/>
      </c>
      <c r="AA325" s="108">
        <v>1000</v>
      </c>
    </row>
    <row r="326" spans="1:27" x14ac:dyDescent="0.35">
      <c r="A326" s="151" t="s">
        <v>137</v>
      </c>
      <c r="B326" s="152" t="str">
        <f>IF('2. Enter scores'!G337&lt;&gt;"",'2. Enter scores'!G337/'2. Enter scores'!G$17,"")</f>
        <v/>
      </c>
      <c r="C326" s="152" t="str">
        <f>IF('2. Enter scores'!H337&lt;&gt;"",'2. Enter scores'!H337/'2. Enter scores'!H$17,"")</f>
        <v/>
      </c>
      <c r="D326" s="152" t="str">
        <f>IF('2. Enter scores'!I337&lt;&gt;"",'2. Enter scores'!I337/'2. Enter scores'!I$17,"")</f>
        <v/>
      </c>
      <c r="E326" s="152" t="str">
        <f>IF('2. Enter scores'!J337&lt;&gt;"",'2. Enter scores'!J337/'2. Enter scores'!J$17,"")</f>
        <v/>
      </c>
      <c r="F326" s="152" t="str">
        <f>IF('2. Enter scores'!K337&lt;&gt;"",'2. Enter scores'!K337/'2. Enter scores'!K$17,"")</f>
        <v/>
      </c>
      <c r="G326" s="152" t="str">
        <f>IF('2. Enter scores'!L337&lt;&gt;"",'2. Enter scores'!L337/'2. Enter scores'!L$17,"")</f>
        <v/>
      </c>
      <c r="H326" s="152" t="str">
        <f>IF('2. Enter scores'!M337&lt;&gt;"",'2. Enter scores'!M337/'2. Enter scores'!M$17,"")</f>
        <v/>
      </c>
      <c r="I326" s="152" t="str">
        <f>IF('2. Enter scores'!N337&lt;&gt;"",'2. Enter scores'!N337/'2. Enter scores'!N$17,"")</f>
        <v/>
      </c>
      <c r="J326" s="152" t="str">
        <f>IF('2. Enter scores'!O337&lt;&gt;"",'2. Enter scores'!O337/'2. Enter scores'!O$17,"")</f>
        <v/>
      </c>
      <c r="K326" s="152" t="str">
        <f>IF('2. Enter scores'!P337&lt;&gt;"",'2. Enter scores'!P337/'2. Enter scores'!P$17,"")</f>
        <v/>
      </c>
      <c r="L326" s="152" t="str">
        <f>IF('2. Enter scores'!Q337&lt;&gt;"",'2. Enter scores'!Q337/'2. Enter scores'!Q$17,"")</f>
        <v/>
      </c>
      <c r="M326" s="152" t="str">
        <f>IF('2. Enter scores'!R337&lt;&gt;"",'2. Enter scores'!R337/'2. Enter scores'!R$17,"")</f>
        <v/>
      </c>
      <c r="N326" s="152" t="str">
        <f>IF('2. Enter scores'!S337&lt;&gt;"",'2. Enter scores'!S337/'2. Enter scores'!S$17,"")</f>
        <v/>
      </c>
      <c r="O326" s="152" t="str">
        <f>IF('2. Enter scores'!T337&lt;&gt;"",'2. Enter scores'!T337/'2. Enter scores'!T$17,"")</f>
        <v/>
      </c>
      <c r="P326" s="152" t="str">
        <f>IF('2. Enter scores'!U337&lt;&gt;"",'2. Enter scores'!U337/'2. Enter scores'!U$17,"")</f>
        <v/>
      </c>
      <c r="Q326" s="152" t="str">
        <f>IF('2. Enter scores'!V337&lt;&gt;"",'2. Enter scores'!V337/'2. Enter scores'!V$17,"")</f>
        <v/>
      </c>
      <c r="R326" s="152" t="str">
        <f>IF('2. Enter scores'!W337&lt;&gt;"",'2. Enter scores'!W337/'2. Enter scores'!W$17,"")</f>
        <v/>
      </c>
      <c r="S326" s="152" t="str">
        <f>IF('2. Enter scores'!X337&lt;&gt;"",'2. Enter scores'!X337/'2. Enter scores'!X$17,"")</f>
        <v/>
      </c>
      <c r="T326" s="152" t="str">
        <f>IF('2. Enter scores'!Y337&lt;&gt;"",'2. Enter scores'!Y337/'2. Enter scores'!Y$17,"")</f>
        <v/>
      </c>
      <c r="U326" s="152" t="str">
        <f>IF('2. Enter scores'!Z337&lt;&gt;"",'2. Enter scores'!Z337/'2. Enter scores'!Z$17,"")</f>
        <v/>
      </c>
      <c r="V326" s="152" t="str">
        <f>IF('2. Enter scores'!AA337&lt;&gt;"",'2. Enter scores'!AA337/'2. Enter scores'!AA$17,"")</f>
        <v/>
      </c>
      <c r="W326" s="152" t="str">
        <f>IF('2. Enter scores'!AB337&lt;&gt;"",'2. Enter scores'!AB337/'2. Enter scores'!AB$17,"")</f>
        <v/>
      </c>
      <c r="X326" s="152" t="str">
        <f>IF('2. Enter scores'!AC337&lt;&gt;"",'2. Enter scores'!AC337/'2. Enter scores'!AC$17,"")</f>
        <v/>
      </c>
      <c r="Y326" s="152" t="str">
        <f>IF('2. Enter scores'!AD337&lt;&gt;"",'2. Enter scores'!AD337/'2. Enter scores'!AD$17,"")</f>
        <v/>
      </c>
      <c r="Z326" s="152" t="str">
        <f>IF('2. Enter scores'!AE337&lt;&gt;"",'2. Enter scores'!AE337/'2. Enter scores'!AE$17,"")</f>
        <v/>
      </c>
      <c r="AA326" s="108">
        <v>1000</v>
      </c>
    </row>
    <row r="327" spans="1:27" x14ac:dyDescent="0.35">
      <c r="A327" s="151" t="s">
        <v>137</v>
      </c>
      <c r="B327" s="152" t="str">
        <f>IF('2. Enter scores'!G338&lt;&gt;"",'2. Enter scores'!G338/'2. Enter scores'!G$17,"")</f>
        <v/>
      </c>
      <c r="C327" s="152" t="str">
        <f>IF('2. Enter scores'!H338&lt;&gt;"",'2. Enter scores'!H338/'2. Enter scores'!H$17,"")</f>
        <v/>
      </c>
      <c r="D327" s="152" t="str">
        <f>IF('2. Enter scores'!I338&lt;&gt;"",'2. Enter scores'!I338/'2. Enter scores'!I$17,"")</f>
        <v/>
      </c>
      <c r="E327" s="152" t="str">
        <f>IF('2. Enter scores'!J338&lt;&gt;"",'2. Enter scores'!J338/'2. Enter scores'!J$17,"")</f>
        <v/>
      </c>
      <c r="F327" s="152" t="str">
        <f>IF('2. Enter scores'!K338&lt;&gt;"",'2. Enter scores'!K338/'2. Enter scores'!K$17,"")</f>
        <v/>
      </c>
      <c r="G327" s="152" t="str">
        <f>IF('2. Enter scores'!L338&lt;&gt;"",'2. Enter scores'!L338/'2. Enter scores'!L$17,"")</f>
        <v/>
      </c>
      <c r="H327" s="152" t="str">
        <f>IF('2. Enter scores'!M338&lt;&gt;"",'2. Enter scores'!M338/'2. Enter scores'!M$17,"")</f>
        <v/>
      </c>
      <c r="I327" s="152" t="str">
        <f>IF('2. Enter scores'!N338&lt;&gt;"",'2. Enter scores'!N338/'2. Enter scores'!N$17,"")</f>
        <v/>
      </c>
      <c r="J327" s="152" t="str">
        <f>IF('2. Enter scores'!O338&lt;&gt;"",'2. Enter scores'!O338/'2. Enter scores'!O$17,"")</f>
        <v/>
      </c>
      <c r="K327" s="152" t="str">
        <f>IF('2. Enter scores'!P338&lt;&gt;"",'2. Enter scores'!P338/'2. Enter scores'!P$17,"")</f>
        <v/>
      </c>
      <c r="L327" s="152" t="str">
        <f>IF('2. Enter scores'!Q338&lt;&gt;"",'2. Enter scores'!Q338/'2. Enter scores'!Q$17,"")</f>
        <v/>
      </c>
      <c r="M327" s="152" t="str">
        <f>IF('2. Enter scores'!R338&lt;&gt;"",'2. Enter scores'!R338/'2. Enter scores'!R$17,"")</f>
        <v/>
      </c>
      <c r="N327" s="152" t="str">
        <f>IF('2. Enter scores'!S338&lt;&gt;"",'2. Enter scores'!S338/'2. Enter scores'!S$17,"")</f>
        <v/>
      </c>
      <c r="O327" s="152" t="str">
        <f>IF('2. Enter scores'!T338&lt;&gt;"",'2. Enter scores'!T338/'2. Enter scores'!T$17,"")</f>
        <v/>
      </c>
      <c r="P327" s="152" t="str">
        <f>IF('2. Enter scores'!U338&lt;&gt;"",'2. Enter scores'!U338/'2. Enter scores'!U$17,"")</f>
        <v/>
      </c>
      <c r="Q327" s="152" t="str">
        <f>IF('2. Enter scores'!V338&lt;&gt;"",'2. Enter scores'!V338/'2. Enter scores'!V$17,"")</f>
        <v/>
      </c>
      <c r="R327" s="152" t="str">
        <f>IF('2. Enter scores'!W338&lt;&gt;"",'2. Enter scores'!W338/'2. Enter scores'!W$17,"")</f>
        <v/>
      </c>
      <c r="S327" s="152" t="str">
        <f>IF('2. Enter scores'!X338&lt;&gt;"",'2. Enter scores'!X338/'2. Enter scores'!X$17,"")</f>
        <v/>
      </c>
      <c r="T327" s="152" t="str">
        <f>IF('2. Enter scores'!Y338&lt;&gt;"",'2. Enter scores'!Y338/'2. Enter scores'!Y$17,"")</f>
        <v/>
      </c>
      <c r="U327" s="152" t="str">
        <f>IF('2. Enter scores'!Z338&lt;&gt;"",'2. Enter scores'!Z338/'2. Enter scores'!Z$17,"")</f>
        <v/>
      </c>
      <c r="V327" s="152" t="str">
        <f>IF('2. Enter scores'!AA338&lt;&gt;"",'2. Enter scores'!AA338/'2. Enter scores'!AA$17,"")</f>
        <v/>
      </c>
      <c r="W327" s="152" t="str">
        <f>IF('2. Enter scores'!AB338&lt;&gt;"",'2. Enter scores'!AB338/'2. Enter scores'!AB$17,"")</f>
        <v/>
      </c>
      <c r="X327" s="152" t="str">
        <f>IF('2. Enter scores'!AC338&lt;&gt;"",'2. Enter scores'!AC338/'2. Enter scores'!AC$17,"")</f>
        <v/>
      </c>
      <c r="Y327" s="152" t="str">
        <f>IF('2. Enter scores'!AD338&lt;&gt;"",'2. Enter scores'!AD338/'2. Enter scores'!AD$17,"")</f>
        <v/>
      </c>
      <c r="Z327" s="152" t="str">
        <f>IF('2. Enter scores'!AE338&lt;&gt;"",'2. Enter scores'!AE338/'2. Enter scores'!AE$17,"")</f>
        <v/>
      </c>
      <c r="AA327" s="108">
        <v>1000</v>
      </c>
    </row>
    <row r="328" spans="1:27" x14ac:dyDescent="0.35">
      <c r="A328" s="151" t="s">
        <v>137</v>
      </c>
      <c r="B328" s="152" t="s">
        <v>137</v>
      </c>
      <c r="C328" s="152" t="s">
        <v>137</v>
      </c>
      <c r="D328" s="152" t="s">
        <v>137</v>
      </c>
      <c r="E328" s="152" t="s">
        <v>137</v>
      </c>
      <c r="F328" s="152" t="s">
        <v>137</v>
      </c>
      <c r="G328" s="152" t="s">
        <v>137</v>
      </c>
      <c r="H328" s="152" t="s">
        <v>137</v>
      </c>
      <c r="I328" s="152" t="s">
        <v>137</v>
      </c>
      <c r="J328" s="152" t="s">
        <v>137</v>
      </c>
      <c r="K328" s="152" t="s">
        <v>137</v>
      </c>
      <c r="L328" s="152" t="s">
        <v>137</v>
      </c>
      <c r="M328" s="152" t="s">
        <v>137</v>
      </c>
      <c r="N328" s="152" t="s">
        <v>137</v>
      </c>
      <c r="O328" s="152" t="s">
        <v>137</v>
      </c>
      <c r="P328" s="152" t="s">
        <v>137</v>
      </c>
      <c r="Q328" s="152" t="s">
        <v>137</v>
      </c>
      <c r="R328" s="152" t="s">
        <v>137</v>
      </c>
      <c r="S328" s="152" t="s">
        <v>137</v>
      </c>
      <c r="T328" s="152" t="s">
        <v>137</v>
      </c>
      <c r="U328" s="152" t="s">
        <v>137</v>
      </c>
      <c r="V328" s="152" t="s">
        <v>137</v>
      </c>
      <c r="W328" s="152" t="s">
        <v>137</v>
      </c>
      <c r="X328" s="152" t="s">
        <v>137</v>
      </c>
      <c r="Y328" s="152" t="s">
        <v>137</v>
      </c>
      <c r="Z328" s="152" t="s">
        <v>137</v>
      </c>
      <c r="AA328" s="108">
        <v>1000</v>
      </c>
    </row>
    <row r="329" spans="1:27" x14ac:dyDescent="0.35">
      <c r="A329" s="151" t="s">
        <v>137</v>
      </c>
      <c r="B329" s="152" t="s">
        <v>137</v>
      </c>
      <c r="C329" s="152" t="s">
        <v>137</v>
      </c>
      <c r="D329" s="152" t="s">
        <v>137</v>
      </c>
      <c r="E329" s="152" t="s">
        <v>137</v>
      </c>
      <c r="F329" s="152" t="s">
        <v>137</v>
      </c>
      <c r="G329" s="152" t="s">
        <v>137</v>
      </c>
      <c r="H329" s="152" t="s">
        <v>137</v>
      </c>
      <c r="I329" s="152" t="s">
        <v>137</v>
      </c>
      <c r="J329" s="152" t="s">
        <v>137</v>
      </c>
      <c r="K329" s="152" t="s">
        <v>137</v>
      </c>
      <c r="L329" s="152" t="s">
        <v>137</v>
      </c>
      <c r="M329" s="152" t="s">
        <v>137</v>
      </c>
      <c r="N329" s="152" t="s">
        <v>137</v>
      </c>
      <c r="O329" s="152" t="s">
        <v>137</v>
      </c>
      <c r="P329" s="152" t="s">
        <v>137</v>
      </c>
      <c r="Q329" s="152" t="s">
        <v>137</v>
      </c>
      <c r="R329" s="152" t="s">
        <v>137</v>
      </c>
      <c r="S329" s="152" t="s">
        <v>137</v>
      </c>
      <c r="T329" s="152" t="s">
        <v>137</v>
      </c>
      <c r="U329" s="152" t="s">
        <v>137</v>
      </c>
      <c r="V329" s="152" t="s">
        <v>137</v>
      </c>
      <c r="W329" s="152" t="s">
        <v>137</v>
      </c>
      <c r="X329" s="152" t="s">
        <v>137</v>
      </c>
      <c r="Y329" s="152" t="s">
        <v>137</v>
      </c>
      <c r="Z329" s="152" t="s">
        <v>137</v>
      </c>
      <c r="AA329" s="108">
        <v>1000</v>
      </c>
    </row>
    <row r="330" spans="1:27" x14ac:dyDescent="0.35">
      <c r="A330" s="151" t="s">
        <v>137</v>
      </c>
      <c r="B330" s="152" t="s">
        <v>137</v>
      </c>
      <c r="C330" s="152" t="s">
        <v>137</v>
      </c>
      <c r="D330" s="152" t="s">
        <v>137</v>
      </c>
      <c r="E330" s="152" t="s">
        <v>137</v>
      </c>
      <c r="F330" s="152" t="s">
        <v>137</v>
      </c>
      <c r="G330" s="152" t="s">
        <v>137</v>
      </c>
      <c r="H330" s="152" t="s">
        <v>137</v>
      </c>
      <c r="I330" s="152" t="s">
        <v>137</v>
      </c>
      <c r="J330" s="152" t="s">
        <v>137</v>
      </c>
      <c r="K330" s="152" t="s">
        <v>137</v>
      </c>
      <c r="L330" s="152" t="s">
        <v>137</v>
      </c>
      <c r="M330" s="152" t="s">
        <v>137</v>
      </c>
      <c r="N330" s="152" t="s">
        <v>137</v>
      </c>
      <c r="O330" s="152" t="s">
        <v>137</v>
      </c>
      <c r="P330" s="152" t="s">
        <v>137</v>
      </c>
      <c r="Q330" s="152" t="s">
        <v>137</v>
      </c>
      <c r="R330" s="152" t="s">
        <v>137</v>
      </c>
      <c r="S330" s="152" t="s">
        <v>137</v>
      </c>
      <c r="T330" s="152" t="s">
        <v>137</v>
      </c>
      <c r="U330" s="152" t="s">
        <v>137</v>
      </c>
      <c r="V330" s="152" t="s">
        <v>137</v>
      </c>
      <c r="W330" s="152" t="s">
        <v>137</v>
      </c>
      <c r="X330" s="152" t="s">
        <v>137</v>
      </c>
      <c r="Y330" s="152" t="s">
        <v>137</v>
      </c>
      <c r="Z330" s="152" t="s">
        <v>137</v>
      </c>
      <c r="AA330" s="108">
        <v>1000</v>
      </c>
    </row>
    <row r="331" spans="1:27" x14ac:dyDescent="0.35">
      <c r="A331" s="151" t="s">
        <v>137</v>
      </c>
      <c r="B331" s="152" t="s">
        <v>137</v>
      </c>
      <c r="C331" s="152" t="s">
        <v>137</v>
      </c>
      <c r="D331" s="152" t="s">
        <v>137</v>
      </c>
      <c r="E331" s="152" t="s">
        <v>137</v>
      </c>
      <c r="F331" s="152" t="s">
        <v>137</v>
      </c>
      <c r="G331" s="152" t="s">
        <v>137</v>
      </c>
      <c r="H331" s="152" t="s">
        <v>137</v>
      </c>
      <c r="I331" s="152" t="s">
        <v>137</v>
      </c>
      <c r="J331" s="152" t="s">
        <v>137</v>
      </c>
      <c r="K331" s="152" t="s">
        <v>137</v>
      </c>
      <c r="L331" s="152" t="s">
        <v>137</v>
      </c>
      <c r="M331" s="152" t="s">
        <v>137</v>
      </c>
      <c r="N331" s="152" t="s">
        <v>137</v>
      </c>
      <c r="O331" s="152" t="s">
        <v>137</v>
      </c>
      <c r="P331" s="152" t="s">
        <v>137</v>
      </c>
      <c r="Q331" s="152" t="s">
        <v>137</v>
      </c>
      <c r="R331" s="152" t="s">
        <v>137</v>
      </c>
      <c r="S331" s="152" t="s">
        <v>137</v>
      </c>
      <c r="T331" s="152" t="s">
        <v>137</v>
      </c>
      <c r="U331" s="152" t="s">
        <v>137</v>
      </c>
      <c r="V331" s="152" t="s">
        <v>137</v>
      </c>
      <c r="W331" s="152" t="s">
        <v>137</v>
      </c>
      <c r="X331" s="152" t="s">
        <v>137</v>
      </c>
      <c r="Y331" s="152" t="s">
        <v>137</v>
      </c>
      <c r="Z331" s="152" t="s">
        <v>137</v>
      </c>
      <c r="AA331" s="108">
        <v>1000</v>
      </c>
    </row>
    <row r="332" spans="1:27" x14ac:dyDescent="0.35">
      <c r="A332" s="151" t="s">
        <v>137</v>
      </c>
      <c r="B332" s="152" t="s">
        <v>137</v>
      </c>
      <c r="C332" s="152" t="s">
        <v>137</v>
      </c>
      <c r="D332" s="152" t="s">
        <v>137</v>
      </c>
      <c r="E332" s="152" t="s">
        <v>137</v>
      </c>
      <c r="F332" s="152" t="s">
        <v>137</v>
      </c>
      <c r="G332" s="152" t="s">
        <v>137</v>
      </c>
      <c r="H332" s="152" t="s">
        <v>137</v>
      </c>
      <c r="I332" s="152" t="s">
        <v>137</v>
      </c>
      <c r="J332" s="152" t="s">
        <v>137</v>
      </c>
      <c r="K332" s="152" t="s">
        <v>137</v>
      </c>
      <c r="L332" s="152" t="s">
        <v>137</v>
      </c>
      <c r="M332" s="152" t="s">
        <v>137</v>
      </c>
      <c r="N332" s="152" t="s">
        <v>137</v>
      </c>
      <c r="O332" s="152" t="s">
        <v>137</v>
      </c>
      <c r="P332" s="152" t="s">
        <v>137</v>
      </c>
      <c r="Q332" s="152" t="s">
        <v>137</v>
      </c>
      <c r="R332" s="152" t="s">
        <v>137</v>
      </c>
      <c r="S332" s="152" t="s">
        <v>137</v>
      </c>
      <c r="T332" s="152" t="s">
        <v>137</v>
      </c>
      <c r="U332" s="152" t="s">
        <v>137</v>
      </c>
      <c r="V332" s="152" t="s">
        <v>137</v>
      </c>
      <c r="W332" s="152" t="s">
        <v>137</v>
      </c>
      <c r="X332" s="152" t="s">
        <v>137</v>
      </c>
      <c r="Y332" s="152" t="s">
        <v>137</v>
      </c>
      <c r="Z332" s="152" t="s">
        <v>137</v>
      </c>
      <c r="AA332" s="108">
        <v>1000</v>
      </c>
    </row>
    <row r="333" spans="1:27" x14ac:dyDescent="0.35">
      <c r="A333" s="151" t="s">
        <v>137</v>
      </c>
      <c r="B333" s="152" t="s">
        <v>137</v>
      </c>
      <c r="C333" s="152" t="s">
        <v>137</v>
      </c>
      <c r="D333" s="152" t="s">
        <v>137</v>
      </c>
      <c r="E333" s="152" t="s">
        <v>137</v>
      </c>
      <c r="F333" s="152" t="s">
        <v>137</v>
      </c>
      <c r="G333" s="152" t="s">
        <v>137</v>
      </c>
      <c r="H333" s="152" t="s">
        <v>137</v>
      </c>
      <c r="I333" s="152" t="s">
        <v>137</v>
      </c>
      <c r="J333" s="152" t="s">
        <v>137</v>
      </c>
      <c r="K333" s="152" t="s">
        <v>137</v>
      </c>
      <c r="L333" s="152" t="s">
        <v>137</v>
      </c>
      <c r="M333" s="152" t="s">
        <v>137</v>
      </c>
      <c r="N333" s="152" t="s">
        <v>137</v>
      </c>
      <c r="O333" s="152" t="s">
        <v>137</v>
      </c>
      <c r="P333" s="152" t="s">
        <v>137</v>
      </c>
      <c r="Q333" s="152" t="s">
        <v>137</v>
      </c>
      <c r="R333" s="152" t="s">
        <v>137</v>
      </c>
      <c r="S333" s="152" t="s">
        <v>137</v>
      </c>
      <c r="T333" s="152" t="s">
        <v>137</v>
      </c>
      <c r="U333" s="152" t="s">
        <v>137</v>
      </c>
      <c r="V333" s="152" t="s">
        <v>137</v>
      </c>
      <c r="W333" s="152" t="s">
        <v>137</v>
      </c>
      <c r="X333" s="152" t="s">
        <v>137</v>
      </c>
      <c r="Y333" s="152" t="s">
        <v>137</v>
      </c>
      <c r="Z333" s="152" t="s">
        <v>137</v>
      </c>
      <c r="AA333" s="108">
        <v>1000</v>
      </c>
    </row>
    <row r="334" spans="1:27" x14ac:dyDescent="0.35">
      <c r="A334" s="151" t="s">
        <v>137</v>
      </c>
      <c r="B334" s="152" t="s">
        <v>137</v>
      </c>
      <c r="C334" s="152" t="s">
        <v>137</v>
      </c>
      <c r="D334" s="152" t="s">
        <v>137</v>
      </c>
      <c r="E334" s="152" t="s">
        <v>137</v>
      </c>
      <c r="F334" s="152" t="s">
        <v>137</v>
      </c>
      <c r="G334" s="152" t="s">
        <v>137</v>
      </c>
      <c r="H334" s="152" t="s">
        <v>137</v>
      </c>
      <c r="I334" s="152" t="s">
        <v>137</v>
      </c>
      <c r="J334" s="152" t="s">
        <v>137</v>
      </c>
      <c r="K334" s="152" t="s">
        <v>137</v>
      </c>
      <c r="L334" s="152" t="s">
        <v>137</v>
      </c>
      <c r="M334" s="152" t="s">
        <v>137</v>
      </c>
      <c r="N334" s="152" t="s">
        <v>137</v>
      </c>
      <c r="O334" s="152" t="s">
        <v>137</v>
      </c>
      <c r="P334" s="152" t="s">
        <v>137</v>
      </c>
      <c r="Q334" s="152" t="s">
        <v>137</v>
      </c>
      <c r="R334" s="152" t="s">
        <v>137</v>
      </c>
      <c r="S334" s="152" t="s">
        <v>137</v>
      </c>
      <c r="T334" s="152" t="s">
        <v>137</v>
      </c>
      <c r="U334" s="152" t="s">
        <v>137</v>
      </c>
      <c r="V334" s="152" t="s">
        <v>137</v>
      </c>
      <c r="W334" s="152" t="s">
        <v>137</v>
      </c>
      <c r="X334" s="152" t="s">
        <v>137</v>
      </c>
      <c r="Y334" s="152" t="s">
        <v>137</v>
      </c>
      <c r="Z334" s="152" t="s">
        <v>137</v>
      </c>
      <c r="AA334" s="108">
        <v>1000</v>
      </c>
    </row>
    <row r="335" spans="1:27" x14ac:dyDescent="0.35">
      <c r="A335" s="151" t="s">
        <v>137</v>
      </c>
      <c r="B335" s="152" t="s">
        <v>137</v>
      </c>
      <c r="C335" s="152" t="s">
        <v>137</v>
      </c>
      <c r="D335" s="152" t="s">
        <v>137</v>
      </c>
      <c r="E335" s="152" t="s">
        <v>137</v>
      </c>
      <c r="F335" s="152" t="s">
        <v>137</v>
      </c>
      <c r="G335" s="152" t="s">
        <v>137</v>
      </c>
      <c r="H335" s="152" t="s">
        <v>137</v>
      </c>
      <c r="I335" s="152" t="s">
        <v>137</v>
      </c>
      <c r="J335" s="152" t="s">
        <v>137</v>
      </c>
      <c r="K335" s="152" t="s">
        <v>137</v>
      </c>
      <c r="L335" s="152" t="s">
        <v>137</v>
      </c>
      <c r="M335" s="152" t="s">
        <v>137</v>
      </c>
      <c r="N335" s="152" t="s">
        <v>137</v>
      </c>
      <c r="O335" s="152" t="s">
        <v>137</v>
      </c>
      <c r="P335" s="152" t="s">
        <v>137</v>
      </c>
      <c r="Q335" s="152" t="s">
        <v>137</v>
      </c>
      <c r="R335" s="152" t="s">
        <v>137</v>
      </c>
      <c r="S335" s="152" t="s">
        <v>137</v>
      </c>
      <c r="T335" s="152" t="s">
        <v>137</v>
      </c>
      <c r="U335" s="152" t="s">
        <v>137</v>
      </c>
      <c r="V335" s="152" t="s">
        <v>137</v>
      </c>
      <c r="W335" s="152" t="s">
        <v>137</v>
      </c>
      <c r="X335" s="152" t="s">
        <v>137</v>
      </c>
      <c r="Y335" s="152" t="s">
        <v>137</v>
      </c>
      <c r="Z335" s="152" t="s">
        <v>137</v>
      </c>
      <c r="AA335" s="108">
        <v>1000</v>
      </c>
    </row>
    <row r="336" spans="1:27" x14ac:dyDescent="0.35">
      <c r="A336" s="151" t="s">
        <v>137</v>
      </c>
      <c r="B336" s="152" t="s">
        <v>137</v>
      </c>
      <c r="C336" s="152" t="s">
        <v>137</v>
      </c>
      <c r="D336" s="152" t="s">
        <v>137</v>
      </c>
      <c r="E336" s="152" t="s">
        <v>137</v>
      </c>
      <c r="F336" s="152" t="s">
        <v>137</v>
      </c>
      <c r="G336" s="152" t="s">
        <v>137</v>
      </c>
      <c r="H336" s="152" t="s">
        <v>137</v>
      </c>
      <c r="I336" s="152" t="s">
        <v>137</v>
      </c>
      <c r="J336" s="152" t="s">
        <v>137</v>
      </c>
      <c r="K336" s="152" t="s">
        <v>137</v>
      </c>
      <c r="L336" s="152" t="s">
        <v>137</v>
      </c>
      <c r="M336" s="152" t="s">
        <v>137</v>
      </c>
      <c r="N336" s="152" t="s">
        <v>137</v>
      </c>
      <c r="O336" s="152" t="s">
        <v>137</v>
      </c>
      <c r="P336" s="152" t="s">
        <v>137</v>
      </c>
      <c r="Q336" s="152" t="s">
        <v>137</v>
      </c>
      <c r="R336" s="152" t="s">
        <v>137</v>
      </c>
      <c r="S336" s="152" t="s">
        <v>137</v>
      </c>
      <c r="T336" s="152" t="s">
        <v>137</v>
      </c>
      <c r="U336" s="152" t="s">
        <v>137</v>
      </c>
      <c r="V336" s="152" t="s">
        <v>137</v>
      </c>
      <c r="W336" s="152" t="s">
        <v>137</v>
      </c>
      <c r="X336" s="152" t="s">
        <v>137</v>
      </c>
      <c r="Y336" s="152" t="s">
        <v>137</v>
      </c>
      <c r="Z336" s="152" t="s">
        <v>137</v>
      </c>
      <c r="AA336" s="108">
        <v>1000</v>
      </c>
    </row>
    <row r="337" spans="1:27" x14ac:dyDescent="0.35">
      <c r="A337" s="151" t="s">
        <v>137</v>
      </c>
      <c r="B337" s="152" t="s">
        <v>137</v>
      </c>
      <c r="C337" s="152" t="s">
        <v>137</v>
      </c>
      <c r="D337" s="152" t="s">
        <v>137</v>
      </c>
      <c r="E337" s="152" t="s">
        <v>137</v>
      </c>
      <c r="F337" s="152" t="s">
        <v>137</v>
      </c>
      <c r="G337" s="152" t="s">
        <v>137</v>
      </c>
      <c r="H337" s="152" t="s">
        <v>137</v>
      </c>
      <c r="I337" s="152" t="s">
        <v>137</v>
      </c>
      <c r="J337" s="152" t="s">
        <v>137</v>
      </c>
      <c r="K337" s="152" t="s">
        <v>137</v>
      </c>
      <c r="L337" s="152" t="s">
        <v>137</v>
      </c>
      <c r="M337" s="152" t="s">
        <v>137</v>
      </c>
      <c r="N337" s="152" t="s">
        <v>137</v>
      </c>
      <c r="O337" s="152" t="s">
        <v>137</v>
      </c>
      <c r="P337" s="152" t="s">
        <v>137</v>
      </c>
      <c r="Q337" s="152" t="s">
        <v>137</v>
      </c>
      <c r="R337" s="152" t="s">
        <v>137</v>
      </c>
      <c r="S337" s="152" t="s">
        <v>137</v>
      </c>
      <c r="T337" s="152" t="s">
        <v>137</v>
      </c>
      <c r="U337" s="152" t="s">
        <v>137</v>
      </c>
      <c r="V337" s="152" t="s">
        <v>137</v>
      </c>
      <c r="W337" s="152" t="s">
        <v>137</v>
      </c>
      <c r="X337" s="152" t="s">
        <v>137</v>
      </c>
      <c r="Y337" s="152" t="s">
        <v>137</v>
      </c>
      <c r="Z337" s="152" t="s">
        <v>137</v>
      </c>
      <c r="AA337" s="108">
        <v>1000</v>
      </c>
    </row>
    <row r="338" spans="1:27" x14ac:dyDescent="0.35">
      <c r="A338" s="151" t="s">
        <v>137</v>
      </c>
      <c r="B338" s="152" t="s">
        <v>137</v>
      </c>
      <c r="C338" s="152" t="s">
        <v>137</v>
      </c>
      <c r="D338" s="152" t="s">
        <v>137</v>
      </c>
      <c r="E338" s="152" t="s">
        <v>137</v>
      </c>
      <c r="F338" s="152" t="s">
        <v>137</v>
      </c>
      <c r="G338" s="152" t="s">
        <v>137</v>
      </c>
      <c r="H338" s="152" t="s">
        <v>137</v>
      </c>
      <c r="I338" s="152" t="s">
        <v>137</v>
      </c>
      <c r="J338" s="152" t="s">
        <v>137</v>
      </c>
      <c r="K338" s="152" t="s">
        <v>137</v>
      </c>
      <c r="L338" s="152" t="s">
        <v>137</v>
      </c>
      <c r="M338" s="152" t="s">
        <v>137</v>
      </c>
      <c r="N338" s="152" t="s">
        <v>137</v>
      </c>
      <c r="O338" s="152" t="s">
        <v>137</v>
      </c>
      <c r="P338" s="152" t="s">
        <v>137</v>
      </c>
      <c r="Q338" s="152" t="s">
        <v>137</v>
      </c>
      <c r="R338" s="152" t="s">
        <v>137</v>
      </c>
      <c r="S338" s="152" t="s">
        <v>137</v>
      </c>
      <c r="T338" s="152" t="s">
        <v>137</v>
      </c>
      <c r="U338" s="152" t="s">
        <v>137</v>
      </c>
      <c r="V338" s="152" t="s">
        <v>137</v>
      </c>
      <c r="W338" s="152" t="s">
        <v>137</v>
      </c>
      <c r="X338" s="152" t="s">
        <v>137</v>
      </c>
      <c r="Y338" s="152" t="s">
        <v>137</v>
      </c>
      <c r="Z338" s="152" t="s">
        <v>137</v>
      </c>
      <c r="AA338" s="108">
        <v>1000</v>
      </c>
    </row>
    <row r="339" spans="1:27" x14ac:dyDescent="0.35">
      <c r="A339" s="151" t="s">
        <v>137</v>
      </c>
      <c r="B339" s="152" t="s">
        <v>137</v>
      </c>
      <c r="C339" s="152" t="s">
        <v>137</v>
      </c>
      <c r="D339" s="152" t="s">
        <v>137</v>
      </c>
      <c r="E339" s="152" t="s">
        <v>137</v>
      </c>
      <c r="F339" s="152" t="s">
        <v>137</v>
      </c>
      <c r="G339" s="152" t="s">
        <v>137</v>
      </c>
      <c r="H339" s="152" t="s">
        <v>137</v>
      </c>
      <c r="I339" s="152" t="s">
        <v>137</v>
      </c>
      <c r="J339" s="152" t="s">
        <v>137</v>
      </c>
      <c r="K339" s="152" t="s">
        <v>137</v>
      </c>
      <c r="L339" s="152" t="s">
        <v>137</v>
      </c>
      <c r="M339" s="152" t="s">
        <v>137</v>
      </c>
      <c r="N339" s="152" t="s">
        <v>137</v>
      </c>
      <c r="O339" s="152" t="s">
        <v>137</v>
      </c>
      <c r="P339" s="152" t="s">
        <v>137</v>
      </c>
      <c r="Q339" s="152" t="s">
        <v>137</v>
      </c>
      <c r="R339" s="152" t="s">
        <v>137</v>
      </c>
      <c r="S339" s="152" t="s">
        <v>137</v>
      </c>
      <c r="T339" s="152" t="s">
        <v>137</v>
      </c>
      <c r="U339" s="152" t="s">
        <v>137</v>
      </c>
      <c r="V339" s="152" t="s">
        <v>137</v>
      </c>
      <c r="W339" s="152" t="s">
        <v>137</v>
      </c>
      <c r="X339" s="152" t="s">
        <v>137</v>
      </c>
      <c r="Y339" s="152" t="s">
        <v>137</v>
      </c>
      <c r="Z339" s="152" t="s">
        <v>137</v>
      </c>
      <c r="AA339" s="108">
        <v>1000</v>
      </c>
    </row>
    <row r="340" spans="1:27" x14ac:dyDescent="0.35">
      <c r="A340" s="151" t="s">
        <v>137</v>
      </c>
      <c r="B340" s="152" t="s">
        <v>137</v>
      </c>
      <c r="C340" s="152" t="s">
        <v>137</v>
      </c>
      <c r="D340" s="152" t="s">
        <v>137</v>
      </c>
      <c r="E340" s="152" t="s">
        <v>137</v>
      </c>
      <c r="F340" s="152" t="s">
        <v>137</v>
      </c>
      <c r="G340" s="152" t="s">
        <v>137</v>
      </c>
      <c r="H340" s="152" t="s">
        <v>137</v>
      </c>
      <c r="I340" s="152" t="s">
        <v>137</v>
      </c>
      <c r="J340" s="152" t="s">
        <v>137</v>
      </c>
      <c r="K340" s="152" t="s">
        <v>137</v>
      </c>
      <c r="L340" s="152" t="s">
        <v>137</v>
      </c>
      <c r="M340" s="152" t="s">
        <v>137</v>
      </c>
      <c r="N340" s="152" t="s">
        <v>137</v>
      </c>
      <c r="O340" s="152" t="s">
        <v>137</v>
      </c>
      <c r="P340" s="152" t="s">
        <v>137</v>
      </c>
      <c r="Q340" s="152" t="s">
        <v>137</v>
      </c>
      <c r="R340" s="152" t="s">
        <v>137</v>
      </c>
      <c r="S340" s="152" t="s">
        <v>137</v>
      </c>
      <c r="T340" s="152" t="s">
        <v>137</v>
      </c>
      <c r="U340" s="152" t="s">
        <v>137</v>
      </c>
      <c r="V340" s="152" t="s">
        <v>137</v>
      </c>
      <c r="W340" s="152" t="s">
        <v>137</v>
      </c>
      <c r="X340" s="152" t="s">
        <v>137</v>
      </c>
      <c r="Y340" s="152" t="s">
        <v>137</v>
      </c>
      <c r="Z340" s="152" t="s">
        <v>137</v>
      </c>
      <c r="AA340" s="108">
        <v>1000</v>
      </c>
    </row>
    <row r="341" spans="1:27" x14ac:dyDescent="0.35">
      <c r="A341" s="151" t="s">
        <v>137</v>
      </c>
      <c r="B341" s="152" t="s">
        <v>137</v>
      </c>
      <c r="C341" s="152" t="s">
        <v>137</v>
      </c>
      <c r="D341" s="152" t="s">
        <v>137</v>
      </c>
      <c r="E341" s="152" t="s">
        <v>137</v>
      </c>
      <c r="F341" s="152" t="s">
        <v>137</v>
      </c>
      <c r="G341" s="152" t="s">
        <v>137</v>
      </c>
      <c r="H341" s="152" t="s">
        <v>137</v>
      </c>
      <c r="I341" s="152" t="s">
        <v>137</v>
      </c>
      <c r="J341" s="152" t="s">
        <v>137</v>
      </c>
      <c r="K341" s="152" t="s">
        <v>137</v>
      </c>
      <c r="L341" s="152" t="s">
        <v>137</v>
      </c>
      <c r="M341" s="152" t="s">
        <v>137</v>
      </c>
      <c r="N341" s="152" t="s">
        <v>137</v>
      </c>
      <c r="O341" s="152" t="s">
        <v>137</v>
      </c>
      <c r="P341" s="152" t="s">
        <v>137</v>
      </c>
      <c r="Q341" s="152" t="s">
        <v>137</v>
      </c>
      <c r="R341" s="152" t="s">
        <v>137</v>
      </c>
      <c r="S341" s="152" t="s">
        <v>137</v>
      </c>
      <c r="T341" s="152" t="s">
        <v>137</v>
      </c>
      <c r="U341" s="152" t="s">
        <v>137</v>
      </c>
      <c r="V341" s="152" t="s">
        <v>137</v>
      </c>
      <c r="W341" s="152" t="s">
        <v>137</v>
      </c>
      <c r="X341" s="152" t="s">
        <v>137</v>
      </c>
      <c r="Y341" s="152" t="s">
        <v>137</v>
      </c>
      <c r="Z341" s="152" t="s">
        <v>137</v>
      </c>
      <c r="AA341" s="108">
        <v>1000</v>
      </c>
    </row>
    <row r="342" spans="1:27" x14ac:dyDescent="0.35">
      <c r="A342" s="151" t="s">
        <v>137</v>
      </c>
      <c r="B342" s="152" t="s">
        <v>137</v>
      </c>
      <c r="C342" s="152" t="s">
        <v>137</v>
      </c>
      <c r="D342" s="152" t="s">
        <v>137</v>
      </c>
      <c r="E342" s="152" t="s">
        <v>137</v>
      </c>
      <c r="F342" s="152" t="s">
        <v>137</v>
      </c>
      <c r="G342" s="152" t="s">
        <v>137</v>
      </c>
      <c r="H342" s="152" t="s">
        <v>137</v>
      </c>
      <c r="I342" s="152" t="s">
        <v>137</v>
      </c>
      <c r="J342" s="152" t="s">
        <v>137</v>
      </c>
      <c r="K342" s="152" t="s">
        <v>137</v>
      </c>
      <c r="L342" s="152" t="s">
        <v>137</v>
      </c>
      <c r="M342" s="152" t="s">
        <v>137</v>
      </c>
      <c r="N342" s="152" t="s">
        <v>137</v>
      </c>
      <c r="O342" s="152" t="s">
        <v>137</v>
      </c>
      <c r="P342" s="152" t="s">
        <v>137</v>
      </c>
      <c r="Q342" s="152" t="s">
        <v>137</v>
      </c>
      <c r="R342" s="152" t="s">
        <v>137</v>
      </c>
      <c r="S342" s="152" t="s">
        <v>137</v>
      </c>
      <c r="T342" s="152" t="s">
        <v>137</v>
      </c>
      <c r="U342" s="152" t="s">
        <v>137</v>
      </c>
      <c r="V342" s="152" t="s">
        <v>137</v>
      </c>
      <c r="W342" s="152" t="s">
        <v>137</v>
      </c>
      <c r="X342" s="152" t="s">
        <v>137</v>
      </c>
      <c r="Y342" s="152" t="s">
        <v>137</v>
      </c>
      <c r="Z342" s="152" t="s">
        <v>137</v>
      </c>
      <c r="AA342" s="108">
        <v>1000</v>
      </c>
    </row>
    <row r="343" spans="1:27" x14ac:dyDescent="0.35">
      <c r="A343" s="151" t="s">
        <v>137</v>
      </c>
      <c r="B343" s="152" t="s">
        <v>137</v>
      </c>
      <c r="C343" s="152" t="s">
        <v>137</v>
      </c>
      <c r="D343" s="152" t="s">
        <v>137</v>
      </c>
      <c r="E343" s="152" t="s">
        <v>137</v>
      </c>
      <c r="F343" s="152" t="s">
        <v>137</v>
      </c>
      <c r="G343" s="152" t="s">
        <v>137</v>
      </c>
      <c r="H343" s="152" t="s">
        <v>137</v>
      </c>
      <c r="I343" s="152" t="s">
        <v>137</v>
      </c>
      <c r="J343" s="152" t="s">
        <v>137</v>
      </c>
      <c r="K343" s="152" t="s">
        <v>137</v>
      </c>
      <c r="L343" s="152" t="s">
        <v>137</v>
      </c>
      <c r="M343" s="152" t="s">
        <v>137</v>
      </c>
      <c r="N343" s="152" t="s">
        <v>137</v>
      </c>
      <c r="O343" s="152" t="s">
        <v>137</v>
      </c>
      <c r="P343" s="152" t="s">
        <v>137</v>
      </c>
      <c r="Q343" s="152" t="s">
        <v>137</v>
      </c>
      <c r="R343" s="152" t="s">
        <v>137</v>
      </c>
      <c r="S343" s="152" t="s">
        <v>137</v>
      </c>
      <c r="T343" s="152" t="s">
        <v>137</v>
      </c>
      <c r="U343" s="152" t="s">
        <v>137</v>
      </c>
      <c r="V343" s="152" t="s">
        <v>137</v>
      </c>
      <c r="W343" s="152" t="s">
        <v>137</v>
      </c>
      <c r="X343" s="152" t="s">
        <v>137</v>
      </c>
      <c r="Y343" s="152" t="s">
        <v>137</v>
      </c>
      <c r="Z343" s="152" t="s">
        <v>137</v>
      </c>
      <c r="AA343" s="108">
        <v>1000</v>
      </c>
    </row>
    <row r="344" spans="1:27" x14ac:dyDescent="0.35">
      <c r="A344" s="151" t="s">
        <v>137</v>
      </c>
      <c r="B344" s="152" t="s">
        <v>137</v>
      </c>
      <c r="C344" s="152" t="s">
        <v>137</v>
      </c>
      <c r="D344" s="152" t="s">
        <v>137</v>
      </c>
      <c r="E344" s="152" t="s">
        <v>137</v>
      </c>
      <c r="F344" s="152" t="s">
        <v>137</v>
      </c>
      <c r="G344" s="152" t="s">
        <v>137</v>
      </c>
      <c r="H344" s="152" t="s">
        <v>137</v>
      </c>
      <c r="I344" s="152" t="s">
        <v>137</v>
      </c>
      <c r="J344" s="152" t="s">
        <v>137</v>
      </c>
      <c r="K344" s="152" t="s">
        <v>137</v>
      </c>
      <c r="L344" s="152" t="s">
        <v>137</v>
      </c>
      <c r="M344" s="152" t="s">
        <v>137</v>
      </c>
      <c r="N344" s="152" t="s">
        <v>137</v>
      </c>
      <c r="O344" s="152" t="s">
        <v>137</v>
      </c>
      <c r="P344" s="152" t="s">
        <v>137</v>
      </c>
      <c r="Q344" s="152" t="s">
        <v>137</v>
      </c>
      <c r="R344" s="152" t="s">
        <v>137</v>
      </c>
      <c r="S344" s="152" t="s">
        <v>137</v>
      </c>
      <c r="T344" s="152" t="s">
        <v>137</v>
      </c>
      <c r="U344" s="152" t="s">
        <v>137</v>
      </c>
      <c r="V344" s="152" t="s">
        <v>137</v>
      </c>
      <c r="W344" s="152" t="s">
        <v>137</v>
      </c>
      <c r="X344" s="152" t="s">
        <v>137</v>
      </c>
      <c r="Y344" s="152" t="s">
        <v>137</v>
      </c>
      <c r="Z344" s="152" t="s">
        <v>137</v>
      </c>
      <c r="AA344" s="108">
        <v>1000</v>
      </c>
    </row>
    <row r="345" spans="1:27" x14ac:dyDescent="0.35">
      <c r="A345" s="151" t="s">
        <v>137</v>
      </c>
      <c r="B345" s="152" t="s">
        <v>137</v>
      </c>
      <c r="C345" s="152" t="s">
        <v>137</v>
      </c>
      <c r="D345" s="152" t="s">
        <v>137</v>
      </c>
      <c r="E345" s="152" t="s">
        <v>137</v>
      </c>
      <c r="F345" s="152" t="s">
        <v>137</v>
      </c>
      <c r="G345" s="152" t="s">
        <v>137</v>
      </c>
      <c r="H345" s="152" t="s">
        <v>137</v>
      </c>
      <c r="I345" s="152" t="s">
        <v>137</v>
      </c>
      <c r="J345" s="152" t="s">
        <v>137</v>
      </c>
      <c r="K345" s="152" t="s">
        <v>137</v>
      </c>
      <c r="L345" s="152" t="s">
        <v>137</v>
      </c>
      <c r="M345" s="152" t="s">
        <v>137</v>
      </c>
      <c r="N345" s="152" t="s">
        <v>137</v>
      </c>
      <c r="O345" s="152" t="s">
        <v>137</v>
      </c>
      <c r="P345" s="152" t="s">
        <v>137</v>
      </c>
      <c r="Q345" s="152" t="s">
        <v>137</v>
      </c>
      <c r="R345" s="152" t="s">
        <v>137</v>
      </c>
      <c r="S345" s="152" t="s">
        <v>137</v>
      </c>
      <c r="T345" s="152" t="s">
        <v>137</v>
      </c>
      <c r="U345" s="152" t="s">
        <v>137</v>
      </c>
      <c r="V345" s="152" t="s">
        <v>137</v>
      </c>
      <c r="W345" s="152" t="s">
        <v>137</v>
      </c>
      <c r="X345" s="152" t="s">
        <v>137</v>
      </c>
      <c r="Y345" s="152" t="s">
        <v>137</v>
      </c>
      <c r="Z345" s="152" t="s">
        <v>137</v>
      </c>
      <c r="AA345" s="108">
        <v>1000</v>
      </c>
    </row>
    <row r="346" spans="1:27" x14ac:dyDescent="0.35">
      <c r="A346" s="151" t="s">
        <v>137</v>
      </c>
      <c r="B346" s="152" t="s">
        <v>137</v>
      </c>
      <c r="C346" s="152" t="s">
        <v>137</v>
      </c>
      <c r="D346" s="152" t="s">
        <v>137</v>
      </c>
      <c r="E346" s="152" t="s">
        <v>137</v>
      </c>
      <c r="F346" s="152" t="s">
        <v>137</v>
      </c>
      <c r="G346" s="152" t="s">
        <v>137</v>
      </c>
      <c r="H346" s="152" t="s">
        <v>137</v>
      </c>
      <c r="I346" s="152" t="s">
        <v>137</v>
      </c>
      <c r="J346" s="152" t="s">
        <v>137</v>
      </c>
      <c r="K346" s="152" t="s">
        <v>137</v>
      </c>
      <c r="L346" s="152" t="s">
        <v>137</v>
      </c>
      <c r="M346" s="152" t="s">
        <v>137</v>
      </c>
      <c r="N346" s="152" t="s">
        <v>137</v>
      </c>
      <c r="O346" s="152" t="s">
        <v>137</v>
      </c>
      <c r="P346" s="152" t="s">
        <v>137</v>
      </c>
      <c r="Q346" s="152" t="s">
        <v>137</v>
      </c>
      <c r="R346" s="152" t="s">
        <v>137</v>
      </c>
      <c r="S346" s="152" t="s">
        <v>137</v>
      </c>
      <c r="T346" s="152" t="s">
        <v>137</v>
      </c>
      <c r="U346" s="152" t="s">
        <v>137</v>
      </c>
      <c r="V346" s="152" t="s">
        <v>137</v>
      </c>
      <c r="W346" s="152" t="s">
        <v>137</v>
      </c>
      <c r="X346" s="152" t="s">
        <v>137</v>
      </c>
      <c r="Y346" s="152" t="s">
        <v>137</v>
      </c>
      <c r="Z346" s="152" t="s">
        <v>137</v>
      </c>
      <c r="AA346" s="108">
        <v>1000</v>
      </c>
    </row>
    <row r="347" spans="1:27" x14ac:dyDescent="0.35">
      <c r="A347" s="151" t="s">
        <v>137</v>
      </c>
      <c r="B347" s="152" t="s">
        <v>137</v>
      </c>
      <c r="C347" s="152" t="s">
        <v>137</v>
      </c>
      <c r="D347" s="152" t="s">
        <v>137</v>
      </c>
      <c r="E347" s="152" t="s">
        <v>137</v>
      </c>
      <c r="F347" s="152" t="s">
        <v>137</v>
      </c>
      <c r="G347" s="152" t="s">
        <v>137</v>
      </c>
      <c r="H347" s="152" t="s">
        <v>137</v>
      </c>
      <c r="I347" s="152" t="s">
        <v>137</v>
      </c>
      <c r="J347" s="152" t="s">
        <v>137</v>
      </c>
      <c r="K347" s="152" t="s">
        <v>137</v>
      </c>
      <c r="L347" s="152" t="s">
        <v>137</v>
      </c>
      <c r="M347" s="152" t="s">
        <v>137</v>
      </c>
      <c r="N347" s="152" t="s">
        <v>137</v>
      </c>
      <c r="O347" s="152" t="s">
        <v>137</v>
      </c>
      <c r="P347" s="152" t="s">
        <v>137</v>
      </c>
      <c r="Q347" s="152" t="s">
        <v>137</v>
      </c>
      <c r="R347" s="152" t="s">
        <v>137</v>
      </c>
      <c r="S347" s="152" t="s">
        <v>137</v>
      </c>
      <c r="T347" s="152" t="s">
        <v>137</v>
      </c>
      <c r="U347" s="152" t="s">
        <v>137</v>
      </c>
      <c r="V347" s="152" t="s">
        <v>137</v>
      </c>
      <c r="W347" s="152" t="s">
        <v>137</v>
      </c>
      <c r="X347" s="152" t="s">
        <v>137</v>
      </c>
      <c r="Y347" s="152" t="s">
        <v>137</v>
      </c>
      <c r="Z347" s="152" t="s">
        <v>137</v>
      </c>
      <c r="AA347" s="108">
        <v>1000</v>
      </c>
    </row>
    <row r="348" spans="1:27" x14ac:dyDescent="0.35">
      <c r="A348" s="151" t="s">
        <v>137</v>
      </c>
      <c r="B348" s="152" t="s">
        <v>137</v>
      </c>
      <c r="C348" s="152" t="s">
        <v>137</v>
      </c>
      <c r="D348" s="152" t="s">
        <v>137</v>
      </c>
      <c r="E348" s="152" t="s">
        <v>137</v>
      </c>
      <c r="F348" s="152" t="s">
        <v>137</v>
      </c>
      <c r="G348" s="152" t="s">
        <v>137</v>
      </c>
      <c r="H348" s="152" t="s">
        <v>137</v>
      </c>
      <c r="I348" s="152" t="s">
        <v>137</v>
      </c>
      <c r="J348" s="152" t="s">
        <v>137</v>
      </c>
      <c r="K348" s="152" t="s">
        <v>137</v>
      </c>
      <c r="L348" s="152" t="s">
        <v>137</v>
      </c>
      <c r="M348" s="152" t="s">
        <v>137</v>
      </c>
      <c r="N348" s="152" t="s">
        <v>137</v>
      </c>
      <c r="O348" s="152" t="s">
        <v>137</v>
      </c>
      <c r="P348" s="152" t="s">
        <v>137</v>
      </c>
      <c r="Q348" s="152" t="s">
        <v>137</v>
      </c>
      <c r="R348" s="152" t="s">
        <v>137</v>
      </c>
      <c r="S348" s="152" t="s">
        <v>137</v>
      </c>
      <c r="T348" s="152" t="s">
        <v>137</v>
      </c>
      <c r="U348" s="152" t="s">
        <v>137</v>
      </c>
      <c r="V348" s="152" t="s">
        <v>137</v>
      </c>
      <c r="W348" s="152" t="s">
        <v>137</v>
      </c>
      <c r="X348" s="152" t="s">
        <v>137</v>
      </c>
      <c r="Y348" s="152" t="s">
        <v>137</v>
      </c>
      <c r="Z348" s="152" t="s">
        <v>137</v>
      </c>
      <c r="AA348" s="108">
        <v>1000</v>
      </c>
    </row>
    <row r="349" spans="1:27" x14ac:dyDescent="0.35">
      <c r="A349" s="151" t="s">
        <v>137</v>
      </c>
      <c r="B349" s="152" t="s">
        <v>137</v>
      </c>
      <c r="C349" s="152" t="s">
        <v>137</v>
      </c>
      <c r="D349" s="152" t="s">
        <v>137</v>
      </c>
      <c r="E349" s="152" t="s">
        <v>137</v>
      </c>
      <c r="F349" s="152" t="s">
        <v>137</v>
      </c>
      <c r="G349" s="152" t="s">
        <v>137</v>
      </c>
      <c r="H349" s="152" t="s">
        <v>137</v>
      </c>
      <c r="I349" s="152" t="s">
        <v>137</v>
      </c>
      <c r="J349" s="152" t="s">
        <v>137</v>
      </c>
      <c r="K349" s="152" t="s">
        <v>137</v>
      </c>
      <c r="L349" s="152" t="s">
        <v>137</v>
      </c>
      <c r="M349" s="152" t="s">
        <v>137</v>
      </c>
      <c r="N349" s="152" t="s">
        <v>137</v>
      </c>
      <c r="O349" s="152" t="s">
        <v>137</v>
      </c>
      <c r="P349" s="152" t="s">
        <v>137</v>
      </c>
      <c r="Q349" s="152" t="s">
        <v>137</v>
      </c>
      <c r="R349" s="152" t="s">
        <v>137</v>
      </c>
      <c r="S349" s="152" t="s">
        <v>137</v>
      </c>
      <c r="T349" s="152" t="s">
        <v>137</v>
      </c>
      <c r="U349" s="152" t="s">
        <v>137</v>
      </c>
      <c r="V349" s="152" t="s">
        <v>137</v>
      </c>
      <c r="W349" s="152" t="s">
        <v>137</v>
      </c>
      <c r="X349" s="152" t="s">
        <v>137</v>
      </c>
      <c r="Y349" s="152" t="s">
        <v>137</v>
      </c>
      <c r="Z349" s="152" t="s">
        <v>137</v>
      </c>
      <c r="AA349" s="108">
        <v>1000</v>
      </c>
    </row>
    <row r="350" spans="1:27" x14ac:dyDescent="0.35">
      <c r="A350" s="151" t="s">
        <v>137</v>
      </c>
      <c r="B350" s="152" t="s">
        <v>137</v>
      </c>
      <c r="C350" s="152" t="s">
        <v>137</v>
      </c>
      <c r="D350" s="152" t="s">
        <v>137</v>
      </c>
      <c r="E350" s="152" t="s">
        <v>137</v>
      </c>
      <c r="F350" s="152" t="s">
        <v>137</v>
      </c>
      <c r="G350" s="152" t="s">
        <v>137</v>
      </c>
      <c r="H350" s="152" t="s">
        <v>137</v>
      </c>
      <c r="I350" s="152" t="s">
        <v>137</v>
      </c>
      <c r="J350" s="152" t="s">
        <v>137</v>
      </c>
      <c r="K350" s="152" t="s">
        <v>137</v>
      </c>
      <c r="L350" s="152" t="s">
        <v>137</v>
      </c>
      <c r="M350" s="152" t="s">
        <v>137</v>
      </c>
      <c r="N350" s="152" t="s">
        <v>137</v>
      </c>
      <c r="O350" s="152" t="s">
        <v>137</v>
      </c>
      <c r="P350" s="152" t="s">
        <v>137</v>
      </c>
      <c r="Q350" s="152" t="s">
        <v>137</v>
      </c>
      <c r="R350" s="152" t="s">
        <v>137</v>
      </c>
      <c r="S350" s="152" t="s">
        <v>137</v>
      </c>
      <c r="T350" s="152" t="s">
        <v>137</v>
      </c>
      <c r="U350" s="152" t="s">
        <v>137</v>
      </c>
      <c r="V350" s="152" t="s">
        <v>137</v>
      </c>
      <c r="W350" s="152" t="s">
        <v>137</v>
      </c>
      <c r="X350" s="152" t="s">
        <v>137</v>
      </c>
      <c r="Y350" s="152" t="s">
        <v>137</v>
      </c>
      <c r="Z350" s="152" t="s">
        <v>137</v>
      </c>
      <c r="AA350" s="108">
        <v>1000</v>
      </c>
    </row>
    <row r="351" spans="1:27" x14ac:dyDescent="0.35">
      <c r="A351" s="151" t="s">
        <v>137</v>
      </c>
      <c r="B351" s="152" t="s">
        <v>137</v>
      </c>
      <c r="C351" s="152" t="s">
        <v>137</v>
      </c>
      <c r="D351" s="152" t="s">
        <v>137</v>
      </c>
      <c r="E351" s="152" t="s">
        <v>137</v>
      </c>
      <c r="F351" s="152" t="s">
        <v>137</v>
      </c>
      <c r="G351" s="152" t="s">
        <v>137</v>
      </c>
      <c r="H351" s="152" t="s">
        <v>137</v>
      </c>
      <c r="I351" s="152" t="s">
        <v>137</v>
      </c>
      <c r="J351" s="152" t="s">
        <v>137</v>
      </c>
      <c r="K351" s="152" t="s">
        <v>137</v>
      </c>
      <c r="L351" s="152" t="s">
        <v>137</v>
      </c>
      <c r="M351" s="152" t="s">
        <v>137</v>
      </c>
      <c r="N351" s="152" t="s">
        <v>137</v>
      </c>
      <c r="O351" s="152" t="s">
        <v>137</v>
      </c>
      <c r="P351" s="152" t="s">
        <v>137</v>
      </c>
      <c r="Q351" s="152" t="s">
        <v>137</v>
      </c>
      <c r="R351" s="152" t="s">
        <v>137</v>
      </c>
      <c r="S351" s="152" t="s">
        <v>137</v>
      </c>
      <c r="T351" s="152" t="s">
        <v>137</v>
      </c>
      <c r="U351" s="152" t="s">
        <v>137</v>
      </c>
      <c r="V351" s="152" t="s">
        <v>137</v>
      </c>
      <c r="W351" s="152" t="s">
        <v>137</v>
      </c>
      <c r="X351" s="152" t="s">
        <v>137</v>
      </c>
      <c r="Y351" s="152" t="s">
        <v>137</v>
      </c>
      <c r="Z351" s="152" t="s">
        <v>137</v>
      </c>
      <c r="AA351" s="108">
        <v>1000</v>
      </c>
    </row>
    <row r="352" spans="1:27" x14ac:dyDescent="0.35">
      <c r="A352" s="151" t="s">
        <v>137</v>
      </c>
      <c r="B352" s="152" t="s">
        <v>137</v>
      </c>
      <c r="C352" s="152" t="s">
        <v>137</v>
      </c>
      <c r="D352" s="152" t="s">
        <v>137</v>
      </c>
      <c r="E352" s="152" t="s">
        <v>137</v>
      </c>
      <c r="F352" s="152" t="s">
        <v>137</v>
      </c>
      <c r="G352" s="152" t="s">
        <v>137</v>
      </c>
      <c r="H352" s="152" t="s">
        <v>137</v>
      </c>
      <c r="I352" s="152" t="s">
        <v>137</v>
      </c>
      <c r="J352" s="152" t="s">
        <v>137</v>
      </c>
      <c r="K352" s="152" t="s">
        <v>137</v>
      </c>
      <c r="L352" s="152" t="s">
        <v>137</v>
      </c>
      <c r="M352" s="152" t="s">
        <v>137</v>
      </c>
      <c r="N352" s="152" t="s">
        <v>137</v>
      </c>
      <c r="O352" s="152" t="s">
        <v>137</v>
      </c>
      <c r="P352" s="152" t="s">
        <v>137</v>
      </c>
      <c r="Q352" s="152" t="s">
        <v>137</v>
      </c>
      <c r="R352" s="152" t="s">
        <v>137</v>
      </c>
      <c r="S352" s="152" t="s">
        <v>137</v>
      </c>
      <c r="T352" s="152" t="s">
        <v>137</v>
      </c>
      <c r="U352" s="152" t="s">
        <v>137</v>
      </c>
      <c r="V352" s="152" t="s">
        <v>137</v>
      </c>
      <c r="W352" s="152" t="s">
        <v>137</v>
      </c>
      <c r="X352" s="152" t="s">
        <v>137</v>
      </c>
      <c r="Y352" s="152" t="s">
        <v>137</v>
      </c>
      <c r="Z352" s="152" t="s">
        <v>137</v>
      </c>
      <c r="AA352" s="108">
        <v>1000</v>
      </c>
    </row>
    <row r="353" spans="1:27" x14ac:dyDescent="0.35">
      <c r="A353" s="151" t="s">
        <v>137</v>
      </c>
      <c r="B353" s="152" t="s">
        <v>137</v>
      </c>
      <c r="C353" s="152" t="s">
        <v>137</v>
      </c>
      <c r="D353" s="152" t="s">
        <v>137</v>
      </c>
      <c r="E353" s="152" t="s">
        <v>137</v>
      </c>
      <c r="F353" s="152" t="s">
        <v>137</v>
      </c>
      <c r="G353" s="152" t="s">
        <v>137</v>
      </c>
      <c r="H353" s="152" t="s">
        <v>137</v>
      </c>
      <c r="I353" s="152" t="s">
        <v>137</v>
      </c>
      <c r="J353" s="152" t="s">
        <v>137</v>
      </c>
      <c r="K353" s="152" t="s">
        <v>137</v>
      </c>
      <c r="L353" s="152" t="s">
        <v>137</v>
      </c>
      <c r="M353" s="152" t="s">
        <v>137</v>
      </c>
      <c r="N353" s="152" t="s">
        <v>137</v>
      </c>
      <c r="O353" s="152" t="s">
        <v>137</v>
      </c>
      <c r="P353" s="152" t="s">
        <v>137</v>
      </c>
      <c r="Q353" s="152" t="s">
        <v>137</v>
      </c>
      <c r="R353" s="152" t="s">
        <v>137</v>
      </c>
      <c r="S353" s="152" t="s">
        <v>137</v>
      </c>
      <c r="T353" s="152" t="s">
        <v>137</v>
      </c>
      <c r="U353" s="152" t="s">
        <v>137</v>
      </c>
      <c r="V353" s="152" t="s">
        <v>137</v>
      </c>
      <c r="W353" s="152" t="s">
        <v>137</v>
      </c>
      <c r="X353" s="152" t="s">
        <v>137</v>
      </c>
      <c r="Y353" s="152" t="s">
        <v>137</v>
      </c>
      <c r="Z353" s="152" t="s">
        <v>137</v>
      </c>
      <c r="AA353" s="108">
        <v>1000</v>
      </c>
    </row>
    <row r="354" spans="1:27" x14ac:dyDescent="0.35">
      <c r="A354" s="151" t="s">
        <v>137</v>
      </c>
      <c r="B354" s="152" t="s">
        <v>137</v>
      </c>
      <c r="C354" s="152" t="s">
        <v>137</v>
      </c>
      <c r="D354" s="152" t="s">
        <v>137</v>
      </c>
      <c r="E354" s="152" t="s">
        <v>137</v>
      </c>
      <c r="F354" s="152" t="s">
        <v>137</v>
      </c>
      <c r="G354" s="152" t="s">
        <v>137</v>
      </c>
      <c r="H354" s="152" t="s">
        <v>137</v>
      </c>
      <c r="I354" s="152" t="s">
        <v>137</v>
      </c>
      <c r="J354" s="152" t="s">
        <v>137</v>
      </c>
      <c r="K354" s="152" t="s">
        <v>137</v>
      </c>
      <c r="L354" s="152" t="s">
        <v>137</v>
      </c>
      <c r="M354" s="152" t="s">
        <v>137</v>
      </c>
      <c r="N354" s="152" t="s">
        <v>137</v>
      </c>
      <c r="O354" s="152" t="s">
        <v>137</v>
      </c>
      <c r="P354" s="152" t="s">
        <v>137</v>
      </c>
      <c r="Q354" s="152" t="s">
        <v>137</v>
      </c>
      <c r="R354" s="152" t="s">
        <v>137</v>
      </c>
      <c r="S354" s="152" t="s">
        <v>137</v>
      </c>
      <c r="T354" s="152" t="s">
        <v>137</v>
      </c>
      <c r="U354" s="152" t="s">
        <v>137</v>
      </c>
      <c r="V354" s="152" t="s">
        <v>137</v>
      </c>
      <c r="W354" s="152" t="s">
        <v>137</v>
      </c>
      <c r="X354" s="152" t="s">
        <v>137</v>
      </c>
      <c r="Y354" s="152" t="s">
        <v>137</v>
      </c>
      <c r="Z354" s="152" t="s">
        <v>137</v>
      </c>
      <c r="AA354" s="108">
        <v>1000</v>
      </c>
    </row>
    <row r="355" spans="1:27" x14ac:dyDescent="0.35">
      <c r="A355" s="151" t="s">
        <v>137</v>
      </c>
      <c r="B355" s="152" t="s">
        <v>137</v>
      </c>
      <c r="C355" s="152" t="s">
        <v>137</v>
      </c>
      <c r="D355" s="152" t="s">
        <v>137</v>
      </c>
      <c r="E355" s="152" t="s">
        <v>137</v>
      </c>
      <c r="F355" s="152" t="s">
        <v>137</v>
      </c>
      <c r="G355" s="152" t="s">
        <v>137</v>
      </c>
      <c r="H355" s="152" t="s">
        <v>137</v>
      </c>
      <c r="I355" s="152" t="s">
        <v>137</v>
      </c>
      <c r="J355" s="152" t="s">
        <v>137</v>
      </c>
      <c r="K355" s="152" t="s">
        <v>137</v>
      </c>
      <c r="L355" s="152" t="s">
        <v>137</v>
      </c>
      <c r="M355" s="152" t="s">
        <v>137</v>
      </c>
      <c r="N355" s="152" t="s">
        <v>137</v>
      </c>
      <c r="O355" s="152" t="s">
        <v>137</v>
      </c>
      <c r="P355" s="152" t="s">
        <v>137</v>
      </c>
      <c r="Q355" s="152" t="s">
        <v>137</v>
      </c>
      <c r="R355" s="152" t="s">
        <v>137</v>
      </c>
      <c r="S355" s="152" t="s">
        <v>137</v>
      </c>
      <c r="T355" s="152" t="s">
        <v>137</v>
      </c>
      <c r="U355" s="152" t="s">
        <v>137</v>
      </c>
      <c r="V355" s="152" t="s">
        <v>137</v>
      </c>
      <c r="W355" s="152" t="s">
        <v>137</v>
      </c>
      <c r="X355" s="152" t="s">
        <v>137</v>
      </c>
      <c r="Y355" s="152" t="s">
        <v>137</v>
      </c>
      <c r="Z355" s="152" t="s">
        <v>137</v>
      </c>
      <c r="AA355" s="108">
        <v>1000</v>
      </c>
    </row>
    <row r="356" spans="1:27" x14ac:dyDescent="0.35">
      <c r="A356" s="151" t="s">
        <v>137</v>
      </c>
      <c r="B356" s="152" t="s">
        <v>137</v>
      </c>
      <c r="C356" s="152" t="s">
        <v>137</v>
      </c>
      <c r="D356" s="152" t="s">
        <v>137</v>
      </c>
      <c r="E356" s="152" t="s">
        <v>137</v>
      </c>
      <c r="F356" s="152" t="s">
        <v>137</v>
      </c>
      <c r="G356" s="152" t="s">
        <v>137</v>
      </c>
      <c r="H356" s="152" t="s">
        <v>137</v>
      </c>
      <c r="I356" s="152" t="s">
        <v>137</v>
      </c>
      <c r="J356" s="152" t="s">
        <v>137</v>
      </c>
      <c r="K356" s="152" t="s">
        <v>137</v>
      </c>
      <c r="L356" s="152" t="s">
        <v>137</v>
      </c>
      <c r="M356" s="152" t="s">
        <v>137</v>
      </c>
      <c r="N356" s="152" t="s">
        <v>137</v>
      </c>
      <c r="O356" s="152" t="s">
        <v>137</v>
      </c>
      <c r="P356" s="152" t="s">
        <v>137</v>
      </c>
      <c r="Q356" s="152" t="s">
        <v>137</v>
      </c>
      <c r="R356" s="152" t="s">
        <v>137</v>
      </c>
      <c r="S356" s="152" t="s">
        <v>137</v>
      </c>
      <c r="T356" s="152" t="s">
        <v>137</v>
      </c>
      <c r="U356" s="152" t="s">
        <v>137</v>
      </c>
      <c r="V356" s="152" t="s">
        <v>137</v>
      </c>
      <c r="W356" s="152" t="s">
        <v>137</v>
      </c>
      <c r="X356" s="152" t="s">
        <v>137</v>
      </c>
      <c r="Y356" s="152" t="s">
        <v>137</v>
      </c>
      <c r="Z356" s="152" t="s">
        <v>137</v>
      </c>
      <c r="AA356" s="108">
        <v>1000</v>
      </c>
    </row>
    <row r="357" spans="1:27" x14ac:dyDescent="0.35">
      <c r="A357" s="151" t="s">
        <v>137</v>
      </c>
      <c r="B357" s="152" t="s">
        <v>137</v>
      </c>
      <c r="C357" s="152" t="s">
        <v>137</v>
      </c>
      <c r="D357" s="152" t="s">
        <v>137</v>
      </c>
      <c r="E357" s="152" t="s">
        <v>137</v>
      </c>
      <c r="F357" s="152" t="s">
        <v>137</v>
      </c>
      <c r="G357" s="152" t="s">
        <v>137</v>
      </c>
      <c r="H357" s="152" t="s">
        <v>137</v>
      </c>
      <c r="I357" s="152" t="s">
        <v>137</v>
      </c>
      <c r="J357" s="152" t="s">
        <v>137</v>
      </c>
      <c r="K357" s="152" t="s">
        <v>137</v>
      </c>
      <c r="L357" s="152" t="s">
        <v>137</v>
      </c>
      <c r="M357" s="152" t="s">
        <v>137</v>
      </c>
      <c r="N357" s="152" t="s">
        <v>137</v>
      </c>
      <c r="O357" s="152" t="s">
        <v>137</v>
      </c>
      <c r="P357" s="152" t="s">
        <v>137</v>
      </c>
      <c r="Q357" s="152" t="s">
        <v>137</v>
      </c>
      <c r="R357" s="152" t="s">
        <v>137</v>
      </c>
      <c r="S357" s="152" t="s">
        <v>137</v>
      </c>
      <c r="T357" s="152" t="s">
        <v>137</v>
      </c>
      <c r="U357" s="152" t="s">
        <v>137</v>
      </c>
      <c r="V357" s="152" t="s">
        <v>137</v>
      </c>
      <c r="W357" s="152" t="s">
        <v>137</v>
      </c>
      <c r="X357" s="152" t="s">
        <v>137</v>
      </c>
      <c r="Y357" s="152" t="s">
        <v>137</v>
      </c>
      <c r="Z357" s="152" t="s">
        <v>137</v>
      </c>
      <c r="AA357" s="108">
        <v>1000</v>
      </c>
    </row>
    <row r="358" spans="1:27" x14ac:dyDescent="0.35">
      <c r="A358" s="151" t="s">
        <v>137</v>
      </c>
      <c r="B358" s="152" t="s">
        <v>137</v>
      </c>
      <c r="C358" s="152" t="s">
        <v>137</v>
      </c>
      <c r="D358" s="152" t="s">
        <v>137</v>
      </c>
      <c r="E358" s="152" t="s">
        <v>137</v>
      </c>
      <c r="F358" s="152" t="s">
        <v>137</v>
      </c>
      <c r="G358" s="152" t="s">
        <v>137</v>
      </c>
      <c r="H358" s="152" t="s">
        <v>137</v>
      </c>
      <c r="I358" s="152" t="s">
        <v>137</v>
      </c>
      <c r="J358" s="152" t="s">
        <v>137</v>
      </c>
      <c r="K358" s="152" t="s">
        <v>137</v>
      </c>
      <c r="L358" s="152" t="s">
        <v>137</v>
      </c>
      <c r="M358" s="152" t="s">
        <v>137</v>
      </c>
      <c r="N358" s="152" t="s">
        <v>137</v>
      </c>
      <c r="O358" s="152" t="s">
        <v>137</v>
      </c>
      <c r="P358" s="152" t="s">
        <v>137</v>
      </c>
      <c r="Q358" s="152" t="s">
        <v>137</v>
      </c>
      <c r="R358" s="152" t="s">
        <v>137</v>
      </c>
      <c r="S358" s="152" t="s">
        <v>137</v>
      </c>
      <c r="T358" s="152" t="s">
        <v>137</v>
      </c>
      <c r="U358" s="152" t="s">
        <v>137</v>
      </c>
      <c r="V358" s="152" t="s">
        <v>137</v>
      </c>
      <c r="W358" s="152" t="s">
        <v>137</v>
      </c>
      <c r="X358" s="152" t="s">
        <v>137</v>
      </c>
      <c r="Y358" s="152" t="s">
        <v>137</v>
      </c>
      <c r="Z358" s="152" t="s">
        <v>137</v>
      </c>
      <c r="AA358" s="108">
        <v>1000</v>
      </c>
    </row>
    <row r="359" spans="1:27" x14ac:dyDescent="0.35">
      <c r="A359" s="151" t="s">
        <v>137</v>
      </c>
      <c r="B359" s="152" t="s">
        <v>137</v>
      </c>
      <c r="C359" s="152" t="s">
        <v>137</v>
      </c>
      <c r="D359" s="152" t="s">
        <v>137</v>
      </c>
      <c r="E359" s="152" t="s">
        <v>137</v>
      </c>
      <c r="F359" s="152" t="s">
        <v>137</v>
      </c>
      <c r="G359" s="152" t="s">
        <v>137</v>
      </c>
      <c r="H359" s="152" t="s">
        <v>137</v>
      </c>
      <c r="I359" s="152" t="s">
        <v>137</v>
      </c>
      <c r="J359" s="152" t="s">
        <v>137</v>
      </c>
      <c r="K359" s="152" t="s">
        <v>137</v>
      </c>
      <c r="L359" s="152" t="s">
        <v>137</v>
      </c>
      <c r="M359" s="152" t="s">
        <v>137</v>
      </c>
      <c r="N359" s="152" t="s">
        <v>137</v>
      </c>
      <c r="O359" s="152" t="s">
        <v>137</v>
      </c>
      <c r="P359" s="152" t="s">
        <v>137</v>
      </c>
      <c r="Q359" s="152" t="s">
        <v>137</v>
      </c>
      <c r="R359" s="152" t="s">
        <v>137</v>
      </c>
      <c r="S359" s="152" t="s">
        <v>137</v>
      </c>
      <c r="T359" s="152" t="s">
        <v>137</v>
      </c>
      <c r="U359" s="152" t="s">
        <v>137</v>
      </c>
      <c r="V359" s="152" t="s">
        <v>137</v>
      </c>
      <c r="W359" s="152" t="s">
        <v>137</v>
      </c>
      <c r="X359" s="152" t="s">
        <v>137</v>
      </c>
      <c r="Y359" s="152" t="s">
        <v>137</v>
      </c>
      <c r="Z359" s="152" t="s">
        <v>137</v>
      </c>
      <c r="AA359" s="108">
        <v>1000</v>
      </c>
    </row>
    <row r="360" spans="1:27" x14ac:dyDescent="0.35">
      <c r="A360" s="151" t="s">
        <v>137</v>
      </c>
      <c r="B360" s="152" t="s">
        <v>137</v>
      </c>
      <c r="C360" s="152" t="s">
        <v>137</v>
      </c>
      <c r="D360" s="152" t="s">
        <v>137</v>
      </c>
      <c r="E360" s="152" t="s">
        <v>137</v>
      </c>
      <c r="F360" s="152" t="s">
        <v>137</v>
      </c>
      <c r="G360" s="152" t="s">
        <v>137</v>
      </c>
      <c r="H360" s="152" t="s">
        <v>137</v>
      </c>
      <c r="I360" s="152" t="s">
        <v>137</v>
      </c>
      <c r="J360" s="152" t="s">
        <v>137</v>
      </c>
      <c r="K360" s="152" t="s">
        <v>137</v>
      </c>
      <c r="L360" s="152" t="s">
        <v>137</v>
      </c>
      <c r="M360" s="152" t="s">
        <v>137</v>
      </c>
      <c r="N360" s="152" t="s">
        <v>137</v>
      </c>
      <c r="O360" s="152" t="s">
        <v>137</v>
      </c>
      <c r="P360" s="152" t="s">
        <v>137</v>
      </c>
      <c r="Q360" s="152" t="s">
        <v>137</v>
      </c>
      <c r="R360" s="152" t="s">
        <v>137</v>
      </c>
      <c r="S360" s="152" t="s">
        <v>137</v>
      </c>
      <c r="T360" s="152" t="s">
        <v>137</v>
      </c>
      <c r="U360" s="152" t="s">
        <v>137</v>
      </c>
      <c r="V360" s="152" t="s">
        <v>137</v>
      </c>
      <c r="W360" s="152" t="s">
        <v>137</v>
      </c>
      <c r="X360" s="152" t="s">
        <v>137</v>
      </c>
      <c r="Y360" s="152" t="s">
        <v>137</v>
      </c>
      <c r="Z360" s="152" t="s">
        <v>137</v>
      </c>
      <c r="AA360" s="108">
        <v>1000</v>
      </c>
    </row>
    <row r="361" spans="1:27" x14ac:dyDescent="0.35">
      <c r="A361" s="151" t="s">
        <v>137</v>
      </c>
      <c r="B361" s="152" t="s">
        <v>137</v>
      </c>
      <c r="C361" s="152" t="s">
        <v>137</v>
      </c>
      <c r="D361" s="152" t="s">
        <v>137</v>
      </c>
      <c r="E361" s="152" t="s">
        <v>137</v>
      </c>
      <c r="F361" s="152" t="s">
        <v>137</v>
      </c>
      <c r="G361" s="152" t="s">
        <v>137</v>
      </c>
      <c r="H361" s="152" t="s">
        <v>137</v>
      </c>
      <c r="I361" s="152" t="s">
        <v>137</v>
      </c>
      <c r="J361" s="152" t="s">
        <v>137</v>
      </c>
      <c r="K361" s="152" t="s">
        <v>137</v>
      </c>
      <c r="L361" s="152" t="s">
        <v>137</v>
      </c>
      <c r="M361" s="152" t="s">
        <v>137</v>
      </c>
      <c r="N361" s="152" t="s">
        <v>137</v>
      </c>
      <c r="O361" s="152" t="s">
        <v>137</v>
      </c>
      <c r="P361" s="152" t="s">
        <v>137</v>
      </c>
      <c r="Q361" s="152" t="s">
        <v>137</v>
      </c>
      <c r="R361" s="152" t="s">
        <v>137</v>
      </c>
      <c r="S361" s="152" t="s">
        <v>137</v>
      </c>
      <c r="T361" s="152" t="s">
        <v>137</v>
      </c>
      <c r="U361" s="152" t="s">
        <v>137</v>
      </c>
      <c r="V361" s="152" t="s">
        <v>137</v>
      </c>
      <c r="W361" s="152" t="s">
        <v>137</v>
      </c>
      <c r="X361" s="152" t="s">
        <v>137</v>
      </c>
      <c r="Y361" s="152" t="s">
        <v>137</v>
      </c>
      <c r="Z361" s="152" t="s">
        <v>137</v>
      </c>
      <c r="AA361" s="108">
        <v>1000</v>
      </c>
    </row>
    <row r="362" spans="1:27" x14ac:dyDescent="0.35">
      <c r="A362" s="151" t="s">
        <v>137</v>
      </c>
      <c r="B362" s="152" t="s">
        <v>137</v>
      </c>
      <c r="C362" s="152" t="s">
        <v>137</v>
      </c>
      <c r="D362" s="152" t="s">
        <v>137</v>
      </c>
      <c r="E362" s="152" t="s">
        <v>137</v>
      </c>
      <c r="F362" s="152" t="s">
        <v>137</v>
      </c>
      <c r="G362" s="152" t="s">
        <v>137</v>
      </c>
      <c r="H362" s="152" t="s">
        <v>137</v>
      </c>
      <c r="I362" s="152" t="s">
        <v>137</v>
      </c>
      <c r="J362" s="152" t="s">
        <v>137</v>
      </c>
      <c r="K362" s="152" t="s">
        <v>137</v>
      </c>
      <c r="L362" s="152" t="s">
        <v>137</v>
      </c>
      <c r="M362" s="152" t="s">
        <v>137</v>
      </c>
      <c r="N362" s="152" t="s">
        <v>137</v>
      </c>
      <c r="O362" s="152" t="s">
        <v>137</v>
      </c>
      <c r="P362" s="152" t="s">
        <v>137</v>
      </c>
      <c r="Q362" s="152" t="s">
        <v>137</v>
      </c>
      <c r="R362" s="152" t="s">
        <v>137</v>
      </c>
      <c r="S362" s="152" t="s">
        <v>137</v>
      </c>
      <c r="T362" s="152" t="s">
        <v>137</v>
      </c>
      <c r="U362" s="152" t="s">
        <v>137</v>
      </c>
      <c r="V362" s="152" t="s">
        <v>137</v>
      </c>
      <c r="W362" s="152" t="s">
        <v>137</v>
      </c>
      <c r="X362" s="152" t="s">
        <v>137</v>
      </c>
      <c r="Y362" s="152" t="s">
        <v>137</v>
      </c>
      <c r="Z362" s="152" t="s">
        <v>137</v>
      </c>
      <c r="AA362" s="108">
        <v>1000</v>
      </c>
    </row>
    <row r="363" spans="1:27" x14ac:dyDescent="0.35">
      <c r="A363" s="151" t="s">
        <v>137</v>
      </c>
      <c r="B363" s="152" t="s">
        <v>137</v>
      </c>
      <c r="C363" s="152" t="s">
        <v>137</v>
      </c>
      <c r="D363" s="152" t="s">
        <v>137</v>
      </c>
      <c r="E363" s="152" t="s">
        <v>137</v>
      </c>
      <c r="F363" s="152" t="s">
        <v>137</v>
      </c>
      <c r="G363" s="152" t="s">
        <v>137</v>
      </c>
      <c r="H363" s="152" t="s">
        <v>137</v>
      </c>
      <c r="I363" s="152" t="s">
        <v>137</v>
      </c>
      <c r="J363" s="152" t="s">
        <v>137</v>
      </c>
      <c r="K363" s="152" t="s">
        <v>137</v>
      </c>
      <c r="L363" s="152" t="s">
        <v>137</v>
      </c>
      <c r="M363" s="152" t="s">
        <v>137</v>
      </c>
      <c r="N363" s="152" t="s">
        <v>137</v>
      </c>
      <c r="O363" s="152" t="s">
        <v>137</v>
      </c>
      <c r="P363" s="152" t="s">
        <v>137</v>
      </c>
      <c r="Q363" s="152" t="s">
        <v>137</v>
      </c>
      <c r="R363" s="152" t="s">
        <v>137</v>
      </c>
      <c r="S363" s="152" t="s">
        <v>137</v>
      </c>
      <c r="T363" s="152" t="s">
        <v>137</v>
      </c>
      <c r="U363" s="152" t="s">
        <v>137</v>
      </c>
      <c r="V363" s="152" t="s">
        <v>137</v>
      </c>
      <c r="W363" s="152" t="s">
        <v>137</v>
      </c>
      <c r="X363" s="152" t="s">
        <v>137</v>
      </c>
      <c r="Y363" s="152" t="s">
        <v>137</v>
      </c>
      <c r="Z363" s="152" t="s">
        <v>137</v>
      </c>
      <c r="AA363" s="108">
        <v>1000</v>
      </c>
    </row>
    <row r="364" spans="1:27" x14ac:dyDescent="0.35">
      <c r="A364" s="151" t="s">
        <v>137</v>
      </c>
      <c r="B364" s="152" t="s">
        <v>137</v>
      </c>
      <c r="C364" s="152" t="s">
        <v>137</v>
      </c>
      <c r="D364" s="152" t="s">
        <v>137</v>
      </c>
      <c r="E364" s="152" t="s">
        <v>137</v>
      </c>
      <c r="F364" s="152" t="s">
        <v>137</v>
      </c>
      <c r="G364" s="152" t="s">
        <v>137</v>
      </c>
      <c r="H364" s="152" t="s">
        <v>137</v>
      </c>
      <c r="I364" s="152" t="s">
        <v>137</v>
      </c>
      <c r="J364" s="152" t="s">
        <v>137</v>
      </c>
      <c r="K364" s="152" t="s">
        <v>137</v>
      </c>
      <c r="L364" s="152" t="s">
        <v>137</v>
      </c>
      <c r="M364" s="152" t="s">
        <v>137</v>
      </c>
      <c r="N364" s="152" t="s">
        <v>137</v>
      </c>
      <c r="O364" s="152" t="s">
        <v>137</v>
      </c>
      <c r="P364" s="152" t="s">
        <v>137</v>
      </c>
      <c r="Q364" s="152" t="s">
        <v>137</v>
      </c>
      <c r="R364" s="152" t="s">
        <v>137</v>
      </c>
      <c r="S364" s="152" t="s">
        <v>137</v>
      </c>
      <c r="T364" s="152" t="s">
        <v>137</v>
      </c>
      <c r="U364" s="152" t="s">
        <v>137</v>
      </c>
      <c r="V364" s="152" t="s">
        <v>137</v>
      </c>
      <c r="W364" s="152" t="s">
        <v>137</v>
      </c>
      <c r="X364" s="152" t="s">
        <v>137</v>
      </c>
      <c r="Y364" s="152" t="s">
        <v>137</v>
      </c>
      <c r="Z364" s="152" t="s">
        <v>137</v>
      </c>
      <c r="AA364" s="108">
        <v>1000</v>
      </c>
    </row>
    <row r="365" spans="1:27" x14ac:dyDescent="0.35">
      <c r="A365" s="151" t="s">
        <v>137</v>
      </c>
      <c r="B365" s="152" t="s">
        <v>137</v>
      </c>
      <c r="C365" s="152" t="s">
        <v>137</v>
      </c>
      <c r="D365" s="152" t="s">
        <v>137</v>
      </c>
      <c r="E365" s="152" t="s">
        <v>137</v>
      </c>
      <c r="F365" s="152" t="s">
        <v>137</v>
      </c>
      <c r="G365" s="152" t="s">
        <v>137</v>
      </c>
      <c r="H365" s="152" t="s">
        <v>137</v>
      </c>
      <c r="I365" s="152" t="s">
        <v>137</v>
      </c>
      <c r="J365" s="152" t="s">
        <v>137</v>
      </c>
      <c r="K365" s="152" t="s">
        <v>137</v>
      </c>
      <c r="L365" s="152" t="s">
        <v>137</v>
      </c>
      <c r="M365" s="152" t="s">
        <v>137</v>
      </c>
      <c r="N365" s="152" t="s">
        <v>137</v>
      </c>
      <c r="O365" s="152" t="s">
        <v>137</v>
      </c>
      <c r="P365" s="152" t="s">
        <v>137</v>
      </c>
      <c r="Q365" s="152" t="s">
        <v>137</v>
      </c>
      <c r="R365" s="152" t="s">
        <v>137</v>
      </c>
      <c r="S365" s="152" t="s">
        <v>137</v>
      </c>
      <c r="T365" s="152" t="s">
        <v>137</v>
      </c>
      <c r="U365" s="152" t="s">
        <v>137</v>
      </c>
      <c r="V365" s="152" t="s">
        <v>137</v>
      </c>
      <c r="W365" s="152" t="s">
        <v>137</v>
      </c>
      <c r="X365" s="152" t="s">
        <v>137</v>
      </c>
      <c r="Y365" s="152" t="s">
        <v>137</v>
      </c>
      <c r="Z365" s="152" t="s">
        <v>137</v>
      </c>
      <c r="AA365" s="108">
        <v>1000</v>
      </c>
    </row>
    <row r="366" spans="1:27" x14ac:dyDescent="0.35">
      <c r="A366" s="151" t="s">
        <v>137</v>
      </c>
      <c r="B366" s="152" t="s">
        <v>137</v>
      </c>
      <c r="C366" s="152" t="s">
        <v>137</v>
      </c>
      <c r="D366" s="152" t="s">
        <v>137</v>
      </c>
      <c r="E366" s="152" t="s">
        <v>137</v>
      </c>
      <c r="F366" s="152" t="s">
        <v>137</v>
      </c>
      <c r="G366" s="152" t="s">
        <v>137</v>
      </c>
      <c r="H366" s="152" t="s">
        <v>137</v>
      </c>
      <c r="I366" s="152" t="s">
        <v>137</v>
      </c>
      <c r="J366" s="152" t="s">
        <v>137</v>
      </c>
      <c r="K366" s="152" t="s">
        <v>137</v>
      </c>
      <c r="L366" s="152" t="s">
        <v>137</v>
      </c>
      <c r="M366" s="152" t="s">
        <v>137</v>
      </c>
      <c r="N366" s="152" t="s">
        <v>137</v>
      </c>
      <c r="O366" s="152" t="s">
        <v>137</v>
      </c>
      <c r="P366" s="152" t="s">
        <v>137</v>
      </c>
      <c r="Q366" s="152" t="s">
        <v>137</v>
      </c>
      <c r="R366" s="152" t="s">
        <v>137</v>
      </c>
      <c r="S366" s="152" t="s">
        <v>137</v>
      </c>
      <c r="T366" s="152" t="s">
        <v>137</v>
      </c>
      <c r="U366" s="152" t="s">
        <v>137</v>
      </c>
      <c r="V366" s="152" t="s">
        <v>137</v>
      </c>
      <c r="W366" s="152" t="s">
        <v>137</v>
      </c>
      <c r="X366" s="152" t="s">
        <v>137</v>
      </c>
      <c r="Y366" s="152" t="s">
        <v>137</v>
      </c>
      <c r="Z366" s="152" t="s">
        <v>137</v>
      </c>
      <c r="AA366" s="108">
        <v>1000</v>
      </c>
    </row>
    <row r="367" spans="1:27" x14ac:dyDescent="0.35">
      <c r="A367" s="151" t="s">
        <v>137</v>
      </c>
      <c r="B367" s="152" t="s">
        <v>137</v>
      </c>
      <c r="C367" s="152" t="s">
        <v>137</v>
      </c>
      <c r="D367" s="152" t="s">
        <v>137</v>
      </c>
      <c r="E367" s="152" t="s">
        <v>137</v>
      </c>
      <c r="F367" s="152" t="s">
        <v>137</v>
      </c>
      <c r="G367" s="152" t="s">
        <v>137</v>
      </c>
      <c r="H367" s="152" t="s">
        <v>137</v>
      </c>
      <c r="I367" s="152" t="s">
        <v>137</v>
      </c>
      <c r="J367" s="152" t="s">
        <v>137</v>
      </c>
      <c r="K367" s="152" t="s">
        <v>137</v>
      </c>
      <c r="L367" s="152" t="s">
        <v>137</v>
      </c>
      <c r="M367" s="152" t="s">
        <v>137</v>
      </c>
      <c r="N367" s="152" t="s">
        <v>137</v>
      </c>
      <c r="O367" s="152" t="s">
        <v>137</v>
      </c>
      <c r="P367" s="152" t="s">
        <v>137</v>
      </c>
      <c r="Q367" s="152" t="s">
        <v>137</v>
      </c>
      <c r="R367" s="152" t="s">
        <v>137</v>
      </c>
      <c r="S367" s="152" t="s">
        <v>137</v>
      </c>
      <c r="T367" s="152" t="s">
        <v>137</v>
      </c>
      <c r="U367" s="152" t="s">
        <v>137</v>
      </c>
      <c r="V367" s="152" t="s">
        <v>137</v>
      </c>
      <c r="W367" s="152" t="s">
        <v>137</v>
      </c>
      <c r="X367" s="152" t="s">
        <v>137</v>
      </c>
      <c r="Y367" s="152" t="s">
        <v>137</v>
      </c>
      <c r="Z367" s="152" t="s">
        <v>137</v>
      </c>
      <c r="AA367" s="108">
        <v>1000</v>
      </c>
    </row>
    <row r="368" spans="1:27" x14ac:dyDescent="0.35">
      <c r="A368" s="151" t="s">
        <v>137</v>
      </c>
      <c r="B368" s="152" t="s">
        <v>137</v>
      </c>
      <c r="C368" s="152" t="s">
        <v>137</v>
      </c>
      <c r="D368" s="152" t="s">
        <v>137</v>
      </c>
      <c r="E368" s="152" t="s">
        <v>137</v>
      </c>
      <c r="F368" s="152" t="s">
        <v>137</v>
      </c>
      <c r="G368" s="152" t="s">
        <v>137</v>
      </c>
      <c r="H368" s="152" t="s">
        <v>137</v>
      </c>
      <c r="I368" s="152" t="s">
        <v>137</v>
      </c>
      <c r="J368" s="152" t="s">
        <v>137</v>
      </c>
      <c r="K368" s="152" t="s">
        <v>137</v>
      </c>
      <c r="L368" s="152" t="s">
        <v>137</v>
      </c>
      <c r="M368" s="152" t="s">
        <v>137</v>
      </c>
      <c r="N368" s="152" t="s">
        <v>137</v>
      </c>
      <c r="O368" s="152" t="s">
        <v>137</v>
      </c>
      <c r="P368" s="152" t="s">
        <v>137</v>
      </c>
      <c r="Q368" s="152" t="s">
        <v>137</v>
      </c>
      <c r="R368" s="152" t="s">
        <v>137</v>
      </c>
      <c r="S368" s="152" t="s">
        <v>137</v>
      </c>
      <c r="T368" s="152" t="s">
        <v>137</v>
      </c>
      <c r="U368" s="152" t="s">
        <v>137</v>
      </c>
      <c r="V368" s="152" t="s">
        <v>137</v>
      </c>
      <c r="W368" s="152" t="s">
        <v>137</v>
      </c>
      <c r="X368" s="152" t="s">
        <v>137</v>
      </c>
      <c r="Y368" s="152" t="s">
        <v>137</v>
      </c>
      <c r="Z368" s="152" t="s">
        <v>137</v>
      </c>
      <c r="AA368" s="108">
        <v>1000</v>
      </c>
    </row>
    <row r="369" spans="1:27" x14ac:dyDescent="0.35">
      <c r="A369" s="151" t="s">
        <v>137</v>
      </c>
      <c r="B369" s="152" t="s">
        <v>137</v>
      </c>
      <c r="C369" s="152" t="s">
        <v>137</v>
      </c>
      <c r="D369" s="152" t="s">
        <v>137</v>
      </c>
      <c r="E369" s="152" t="s">
        <v>137</v>
      </c>
      <c r="F369" s="152" t="s">
        <v>137</v>
      </c>
      <c r="G369" s="152" t="s">
        <v>137</v>
      </c>
      <c r="H369" s="152" t="s">
        <v>137</v>
      </c>
      <c r="I369" s="152" t="s">
        <v>137</v>
      </c>
      <c r="J369" s="152" t="s">
        <v>137</v>
      </c>
      <c r="K369" s="152" t="s">
        <v>137</v>
      </c>
      <c r="L369" s="152" t="s">
        <v>137</v>
      </c>
      <c r="M369" s="152" t="s">
        <v>137</v>
      </c>
      <c r="N369" s="152" t="s">
        <v>137</v>
      </c>
      <c r="O369" s="152" t="s">
        <v>137</v>
      </c>
      <c r="P369" s="152" t="s">
        <v>137</v>
      </c>
      <c r="Q369" s="152" t="s">
        <v>137</v>
      </c>
      <c r="R369" s="152" t="s">
        <v>137</v>
      </c>
      <c r="S369" s="152" t="s">
        <v>137</v>
      </c>
      <c r="T369" s="152" t="s">
        <v>137</v>
      </c>
      <c r="U369" s="152" t="s">
        <v>137</v>
      </c>
      <c r="V369" s="152" t="s">
        <v>137</v>
      </c>
      <c r="W369" s="152" t="s">
        <v>137</v>
      </c>
      <c r="X369" s="152" t="s">
        <v>137</v>
      </c>
      <c r="Y369" s="152" t="s">
        <v>137</v>
      </c>
      <c r="Z369" s="152" t="s">
        <v>137</v>
      </c>
      <c r="AA369" s="108">
        <v>1000</v>
      </c>
    </row>
    <row r="370" spans="1:27" x14ac:dyDescent="0.35">
      <c r="A370" s="151" t="s">
        <v>137</v>
      </c>
      <c r="B370" s="152" t="s">
        <v>137</v>
      </c>
      <c r="C370" s="152" t="s">
        <v>137</v>
      </c>
      <c r="D370" s="152" t="s">
        <v>137</v>
      </c>
      <c r="E370" s="152" t="s">
        <v>137</v>
      </c>
      <c r="F370" s="152" t="s">
        <v>137</v>
      </c>
      <c r="G370" s="152" t="s">
        <v>137</v>
      </c>
      <c r="H370" s="152" t="s">
        <v>137</v>
      </c>
      <c r="I370" s="152" t="s">
        <v>137</v>
      </c>
      <c r="J370" s="152" t="s">
        <v>137</v>
      </c>
      <c r="K370" s="152" t="s">
        <v>137</v>
      </c>
      <c r="L370" s="152" t="s">
        <v>137</v>
      </c>
      <c r="M370" s="152" t="s">
        <v>137</v>
      </c>
      <c r="N370" s="152" t="s">
        <v>137</v>
      </c>
      <c r="O370" s="152" t="s">
        <v>137</v>
      </c>
      <c r="P370" s="152" t="s">
        <v>137</v>
      </c>
      <c r="Q370" s="152" t="s">
        <v>137</v>
      </c>
      <c r="R370" s="152" t="s">
        <v>137</v>
      </c>
      <c r="S370" s="152" t="s">
        <v>137</v>
      </c>
      <c r="T370" s="152" t="s">
        <v>137</v>
      </c>
      <c r="U370" s="152" t="s">
        <v>137</v>
      </c>
      <c r="V370" s="152" t="s">
        <v>137</v>
      </c>
      <c r="W370" s="152" t="s">
        <v>137</v>
      </c>
      <c r="X370" s="152" t="s">
        <v>137</v>
      </c>
      <c r="Y370" s="152" t="s">
        <v>137</v>
      </c>
      <c r="Z370" s="152" t="s">
        <v>137</v>
      </c>
      <c r="AA370" s="108">
        <v>1000</v>
      </c>
    </row>
    <row r="371" spans="1:27" x14ac:dyDescent="0.35">
      <c r="A371" s="151" t="s">
        <v>137</v>
      </c>
      <c r="B371" s="152" t="s">
        <v>137</v>
      </c>
      <c r="C371" s="152" t="s">
        <v>137</v>
      </c>
      <c r="D371" s="152" t="s">
        <v>137</v>
      </c>
      <c r="E371" s="152" t="s">
        <v>137</v>
      </c>
      <c r="F371" s="152" t="s">
        <v>137</v>
      </c>
      <c r="G371" s="152" t="s">
        <v>137</v>
      </c>
      <c r="H371" s="152" t="s">
        <v>137</v>
      </c>
      <c r="I371" s="152" t="s">
        <v>137</v>
      </c>
      <c r="J371" s="152" t="s">
        <v>137</v>
      </c>
      <c r="K371" s="152" t="s">
        <v>137</v>
      </c>
      <c r="L371" s="152" t="s">
        <v>137</v>
      </c>
      <c r="M371" s="152" t="s">
        <v>137</v>
      </c>
      <c r="N371" s="152" t="s">
        <v>137</v>
      </c>
      <c r="O371" s="152" t="s">
        <v>137</v>
      </c>
      <c r="P371" s="152" t="s">
        <v>137</v>
      </c>
      <c r="Q371" s="152" t="s">
        <v>137</v>
      </c>
      <c r="R371" s="152" t="s">
        <v>137</v>
      </c>
      <c r="S371" s="152" t="s">
        <v>137</v>
      </c>
      <c r="T371" s="152" t="s">
        <v>137</v>
      </c>
      <c r="U371" s="152" t="s">
        <v>137</v>
      </c>
      <c r="V371" s="152" t="s">
        <v>137</v>
      </c>
      <c r="W371" s="152" t="s">
        <v>137</v>
      </c>
      <c r="X371" s="152" t="s">
        <v>137</v>
      </c>
      <c r="Y371" s="152" t="s">
        <v>137</v>
      </c>
      <c r="Z371" s="152" t="s">
        <v>137</v>
      </c>
      <c r="AA371" s="108">
        <v>1000</v>
      </c>
    </row>
    <row r="372" spans="1:27" x14ac:dyDescent="0.35">
      <c r="A372" s="151" t="s">
        <v>137</v>
      </c>
      <c r="B372" s="152" t="s">
        <v>137</v>
      </c>
      <c r="C372" s="152" t="s">
        <v>137</v>
      </c>
      <c r="D372" s="152" t="s">
        <v>137</v>
      </c>
      <c r="E372" s="152" t="s">
        <v>137</v>
      </c>
      <c r="F372" s="152" t="s">
        <v>137</v>
      </c>
      <c r="G372" s="152" t="s">
        <v>137</v>
      </c>
      <c r="H372" s="152" t="s">
        <v>137</v>
      </c>
      <c r="I372" s="152" t="s">
        <v>137</v>
      </c>
      <c r="J372" s="152" t="s">
        <v>137</v>
      </c>
      <c r="K372" s="152" t="s">
        <v>137</v>
      </c>
      <c r="L372" s="152" t="s">
        <v>137</v>
      </c>
      <c r="M372" s="152" t="s">
        <v>137</v>
      </c>
      <c r="N372" s="152" t="s">
        <v>137</v>
      </c>
      <c r="O372" s="152" t="s">
        <v>137</v>
      </c>
      <c r="P372" s="152" t="s">
        <v>137</v>
      </c>
      <c r="Q372" s="152" t="s">
        <v>137</v>
      </c>
      <c r="R372" s="152" t="s">
        <v>137</v>
      </c>
      <c r="S372" s="152" t="s">
        <v>137</v>
      </c>
      <c r="T372" s="152" t="s">
        <v>137</v>
      </c>
      <c r="U372" s="152" t="s">
        <v>137</v>
      </c>
      <c r="V372" s="152" t="s">
        <v>137</v>
      </c>
      <c r="W372" s="152" t="s">
        <v>137</v>
      </c>
      <c r="X372" s="152" t="s">
        <v>137</v>
      </c>
      <c r="Y372" s="152" t="s">
        <v>137</v>
      </c>
      <c r="Z372" s="152" t="s">
        <v>137</v>
      </c>
      <c r="AA372" s="108">
        <v>1000</v>
      </c>
    </row>
    <row r="373" spans="1:27" x14ac:dyDescent="0.35">
      <c r="A373" s="151" t="s">
        <v>137</v>
      </c>
      <c r="B373" s="152" t="s">
        <v>137</v>
      </c>
      <c r="C373" s="152" t="s">
        <v>137</v>
      </c>
      <c r="D373" s="152" t="s">
        <v>137</v>
      </c>
      <c r="E373" s="152" t="s">
        <v>137</v>
      </c>
      <c r="F373" s="152" t="s">
        <v>137</v>
      </c>
      <c r="G373" s="152" t="s">
        <v>137</v>
      </c>
      <c r="H373" s="152" t="s">
        <v>137</v>
      </c>
      <c r="I373" s="152" t="s">
        <v>137</v>
      </c>
      <c r="J373" s="152" t="s">
        <v>137</v>
      </c>
      <c r="K373" s="152" t="s">
        <v>137</v>
      </c>
      <c r="L373" s="152" t="s">
        <v>137</v>
      </c>
      <c r="M373" s="152" t="s">
        <v>137</v>
      </c>
      <c r="N373" s="152" t="s">
        <v>137</v>
      </c>
      <c r="O373" s="152" t="s">
        <v>137</v>
      </c>
      <c r="P373" s="152" t="s">
        <v>137</v>
      </c>
      <c r="Q373" s="152" t="s">
        <v>137</v>
      </c>
      <c r="R373" s="152" t="s">
        <v>137</v>
      </c>
      <c r="S373" s="152" t="s">
        <v>137</v>
      </c>
      <c r="T373" s="152" t="s">
        <v>137</v>
      </c>
      <c r="U373" s="152" t="s">
        <v>137</v>
      </c>
      <c r="V373" s="152" t="s">
        <v>137</v>
      </c>
      <c r="W373" s="152" t="s">
        <v>137</v>
      </c>
      <c r="X373" s="152" t="s">
        <v>137</v>
      </c>
      <c r="Y373" s="152" t="s">
        <v>137</v>
      </c>
      <c r="Z373" s="152" t="s">
        <v>137</v>
      </c>
      <c r="AA373" s="108">
        <v>1000</v>
      </c>
    </row>
    <row r="374" spans="1:27" x14ac:dyDescent="0.35">
      <c r="A374" s="151" t="s">
        <v>137</v>
      </c>
      <c r="B374" s="152" t="s">
        <v>137</v>
      </c>
      <c r="C374" s="152" t="s">
        <v>137</v>
      </c>
      <c r="D374" s="152" t="s">
        <v>137</v>
      </c>
      <c r="E374" s="152" t="s">
        <v>137</v>
      </c>
      <c r="F374" s="152" t="s">
        <v>137</v>
      </c>
      <c r="G374" s="152" t="s">
        <v>137</v>
      </c>
      <c r="H374" s="152" t="s">
        <v>137</v>
      </c>
      <c r="I374" s="152" t="s">
        <v>137</v>
      </c>
      <c r="J374" s="152" t="s">
        <v>137</v>
      </c>
      <c r="K374" s="152" t="s">
        <v>137</v>
      </c>
      <c r="L374" s="152" t="s">
        <v>137</v>
      </c>
      <c r="M374" s="152" t="s">
        <v>137</v>
      </c>
      <c r="N374" s="152" t="s">
        <v>137</v>
      </c>
      <c r="O374" s="152" t="s">
        <v>137</v>
      </c>
      <c r="P374" s="152" t="s">
        <v>137</v>
      </c>
      <c r="Q374" s="152" t="s">
        <v>137</v>
      </c>
      <c r="R374" s="152" t="s">
        <v>137</v>
      </c>
      <c r="S374" s="152" t="s">
        <v>137</v>
      </c>
      <c r="T374" s="152" t="s">
        <v>137</v>
      </c>
      <c r="U374" s="152" t="s">
        <v>137</v>
      </c>
      <c r="V374" s="152" t="s">
        <v>137</v>
      </c>
      <c r="W374" s="152" t="s">
        <v>137</v>
      </c>
      <c r="X374" s="152" t="s">
        <v>137</v>
      </c>
      <c r="Y374" s="152" t="s">
        <v>137</v>
      </c>
      <c r="Z374" s="152" t="s">
        <v>137</v>
      </c>
      <c r="AA374" s="108">
        <v>1000</v>
      </c>
    </row>
    <row r="375" spans="1:27" x14ac:dyDescent="0.35">
      <c r="A375" s="151" t="s">
        <v>137</v>
      </c>
      <c r="B375" s="152" t="s">
        <v>137</v>
      </c>
      <c r="C375" s="152" t="s">
        <v>137</v>
      </c>
      <c r="D375" s="152" t="s">
        <v>137</v>
      </c>
      <c r="E375" s="152" t="s">
        <v>137</v>
      </c>
      <c r="F375" s="152" t="s">
        <v>137</v>
      </c>
      <c r="G375" s="152" t="s">
        <v>137</v>
      </c>
      <c r="H375" s="152" t="s">
        <v>137</v>
      </c>
      <c r="I375" s="152" t="s">
        <v>137</v>
      </c>
      <c r="J375" s="152" t="s">
        <v>137</v>
      </c>
      <c r="K375" s="152" t="s">
        <v>137</v>
      </c>
      <c r="L375" s="152" t="s">
        <v>137</v>
      </c>
      <c r="M375" s="152" t="s">
        <v>137</v>
      </c>
      <c r="N375" s="152" t="s">
        <v>137</v>
      </c>
      <c r="O375" s="152" t="s">
        <v>137</v>
      </c>
      <c r="P375" s="152" t="s">
        <v>137</v>
      </c>
      <c r="Q375" s="152" t="s">
        <v>137</v>
      </c>
      <c r="R375" s="152" t="s">
        <v>137</v>
      </c>
      <c r="S375" s="152" t="s">
        <v>137</v>
      </c>
      <c r="T375" s="152" t="s">
        <v>137</v>
      </c>
      <c r="U375" s="152" t="s">
        <v>137</v>
      </c>
      <c r="V375" s="152" t="s">
        <v>137</v>
      </c>
      <c r="W375" s="152" t="s">
        <v>137</v>
      </c>
      <c r="X375" s="152" t="s">
        <v>137</v>
      </c>
      <c r="Y375" s="152" t="s">
        <v>137</v>
      </c>
      <c r="Z375" s="152" t="s">
        <v>137</v>
      </c>
      <c r="AA375" s="108">
        <v>1000</v>
      </c>
    </row>
    <row r="376" spans="1:27" x14ac:dyDescent="0.35">
      <c r="A376" s="151" t="s">
        <v>137</v>
      </c>
      <c r="B376" s="152" t="s">
        <v>137</v>
      </c>
      <c r="C376" s="152" t="s">
        <v>137</v>
      </c>
      <c r="D376" s="152" t="s">
        <v>137</v>
      </c>
      <c r="E376" s="152" t="s">
        <v>137</v>
      </c>
      <c r="F376" s="152" t="s">
        <v>137</v>
      </c>
      <c r="G376" s="152" t="s">
        <v>137</v>
      </c>
      <c r="H376" s="152" t="s">
        <v>137</v>
      </c>
      <c r="I376" s="152" t="s">
        <v>137</v>
      </c>
      <c r="J376" s="152" t="s">
        <v>137</v>
      </c>
      <c r="K376" s="152" t="s">
        <v>137</v>
      </c>
      <c r="L376" s="152" t="s">
        <v>137</v>
      </c>
      <c r="M376" s="152" t="s">
        <v>137</v>
      </c>
      <c r="N376" s="152" t="s">
        <v>137</v>
      </c>
      <c r="O376" s="152" t="s">
        <v>137</v>
      </c>
      <c r="P376" s="152" t="s">
        <v>137</v>
      </c>
      <c r="Q376" s="152" t="s">
        <v>137</v>
      </c>
      <c r="R376" s="152" t="s">
        <v>137</v>
      </c>
      <c r="S376" s="152" t="s">
        <v>137</v>
      </c>
      <c r="T376" s="152" t="s">
        <v>137</v>
      </c>
      <c r="U376" s="152" t="s">
        <v>137</v>
      </c>
      <c r="V376" s="152" t="s">
        <v>137</v>
      </c>
      <c r="W376" s="152" t="s">
        <v>137</v>
      </c>
      <c r="X376" s="152" t="s">
        <v>137</v>
      </c>
      <c r="Y376" s="152" t="s">
        <v>137</v>
      </c>
      <c r="Z376" s="152" t="s">
        <v>137</v>
      </c>
      <c r="AA376" s="108">
        <v>1000</v>
      </c>
    </row>
    <row r="377" spans="1:27" x14ac:dyDescent="0.35">
      <c r="A377" s="151" t="s">
        <v>137</v>
      </c>
      <c r="B377" s="152" t="s">
        <v>137</v>
      </c>
      <c r="C377" s="152" t="s">
        <v>137</v>
      </c>
      <c r="D377" s="152" t="s">
        <v>137</v>
      </c>
      <c r="E377" s="152" t="s">
        <v>137</v>
      </c>
      <c r="F377" s="152" t="s">
        <v>137</v>
      </c>
      <c r="G377" s="152" t="s">
        <v>137</v>
      </c>
      <c r="H377" s="152" t="s">
        <v>137</v>
      </c>
      <c r="I377" s="152" t="s">
        <v>137</v>
      </c>
      <c r="J377" s="152" t="s">
        <v>137</v>
      </c>
      <c r="K377" s="152" t="s">
        <v>137</v>
      </c>
      <c r="L377" s="152" t="s">
        <v>137</v>
      </c>
      <c r="M377" s="152" t="s">
        <v>137</v>
      </c>
      <c r="N377" s="152" t="s">
        <v>137</v>
      </c>
      <c r="O377" s="152" t="s">
        <v>137</v>
      </c>
      <c r="P377" s="152" t="s">
        <v>137</v>
      </c>
      <c r="Q377" s="152" t="s">
        <v>137</v>
      </c>
      <c r="R377" s="152" t="s">
        <v>137</v>
      </c>
      <c r="S377" s="152" t="s">
        <v>137</v>
      </c>
      <c r="T377" s="152" t="s">
        <v>137</v>
      </c>
      <c r="U377" s="152" t="s">
        <v>137</v>
      </c>
      <c r="V377" s="152" t="s">
        <v>137</v>
      </c>
      <c r="W377" s="152" t="s">
        <v>137</v>
      </c>
      <c r="X377" s="152" t="s">
        <v>137</v>
      </c>
      <c r="Y377" s="152" t="s">
        <v>137</v>
      </c>
      <c r="Z377" s="152" t="s">
        <v>137</v>
      </c>
      <c r="AA377" s="108">
        <v>1000</v>
      </c>
    </row>
    <row r="378" spans="1:27" x14ac:dyDescent="0.35">
      <c r="A378" s="151" t="s">
        <v>137</v>
      </c>
      <c r="B378" s="152" t="s">
        <v>137</v>
      </c>
      <c r="C378" s="152" t="s">
        <v>137</v>
      </c>
      <c r="D378" s="152" t="s">
        <v>137</v>
      </c>
      <c r="E378" s="152" t="s">
        <v>137</v>
      </c>
      <c r="F378" s="152" t="s">
        <v>137</v>
      </c>
      <c r="G378" s="152" t="s">
        <v>137</v>
      </c>
      <c r="H378" s="152" t="s">
        <v>137</v>
      </c>
      <c r="I378" s="152" t="s">
        <v>137</v>
      </c>
      <c r="J378" s="152" t="s">
        <v>137</v>
      </c>
      <c r="K378" s="152" t="s">
        <v>137</v>
      </c>
      <c r="L378" s="152" t="s">
        <v>137</v>
      </c>
      <c r="M378" s="152" t="s">
        <v>137</v>
      </c>
      <c r="N378" s="152" t="s">
        <v>137</v>
      </c>
      <c r="O378" s="152" t="s">
        <v>137</v>
      </c>
      <c r="P378" s="152" t="s">
        <v>137</v>
      </c>
      <c r="Q378" s="152" t="s">
        <v>137</v>
      </c>
      <c r="R378" s="152" t="s">
        <v>137</v>
      </c>
      <c r="S378" s="152" t="s">
        <v>137</v>
      </c>
      <c r="T378" s="152" t="s">
        <v>137</v>
      </c>
      <c r="U378" s="152" t="s">
        <v>137</v>
      </c>
      <c r="V378" s="152" t="s">
        <v>137</v>
      </c>
      <c r="W378" s="152" t="s">
        <v>137</v>
      </c>
      <c r="X378" s="152" t="s">
        <v>137</v>
      </c>
      <c r="Y378" s="152" t="s">
        <v>137</v>
      </c>
      <c r="Z378" s="152" t="s">
        <v>137</v>
      </c>
      <c r="AA378" s="108">
        <v>1000</v>
      </c>
    </row>
    <row r="379" spans="1:27" x14ac:dyDescent="0.35">
      <c r="A379" s="151" t="s">
        <v>137</v>
      </c>
      <c r="B379" s="152" t="s">
        <v>137</v>
      </c>
      <c r="C379" s="152" t="s">
        <v>137</v>
      </c>
      <c r="D379" s="152" t="s">
        <v>137</v>
      </c>
      <c r="E379" s="152" t="s">
        <v>137</v>
      </c>
      <c r="F379" s="152" t="s">
        <v>137</v>
      </c>
      <c r="G379" s="152" t="s">
        <v>137</v>
      </c>
      <c r="H379" s="152" t="s">
        <v>137</v>
      </c>
      <c r="I379" s="152" t="s">
        <v>137</v>
      </c>
      <c r="J379" s="152" t="s">
        <v>137</v>
      </c>
      <c r="K379" s="152" t="s">
        <v>137</v>
      </c>
      <c r="L379" s="152" t="s">
        <v>137</v>
      </c>
      <c r="M379" s="152" t="s">
        <v>137</v>
      </c>
      <c r="N379" s="152" t="s">
        <v>137</v>
      </c>
      <c r="O379" s="152" t="s">
        <v>137</v>
      </c>
      <c r="P379" s="152" t="s">
        <v>137</v>
      </c>
      <c r="Q379" s="152" t="s">
        <v>137</v>
      </c>
      <c r="R379" s="152" t="s">
        <v>137</v>
      </c>
      <c r="S379" s="152" t="s">
        <v>137</v>
      </c>
      <c r="T379" s="152" t="s">
        <v>137</v>
      </c>
      <c r="U379" s="152" t="s">
        <v>137</v>
      </c>
      <c r="V379" s="152" t="s">
        <v>137</v>
      </c>
      <c r="W379" s="152" t="s">
        <v>137</v>
      </c>
      <c r="X379" s="152" t="s">
        <v>137</v>
      </c>
      <c r="Y379" s="152" t="s">
        <v>137</v>
      </c>
      <c r="Z379" s="152" t="s">
        <v>137</v>
      </c>
      <c r="AA379" s="108">
        <v>1000</v>
      </c>
    </row>
    <row r="380" spans="1:27" x14ac:dyDescent="0.35">
      <c r="A380" s="151" t="s">
        <v>137</v>
      </c>
      <c r="B380" s="152" t="s">
        <v>137</v>
      </c>
      <c r="C380" s="152" t="s">
        <v>137</v>
      </c>
      <c r="D380" s="152" t="s">
        <v>137</v>
      </c>
      <c r="E380" s="152" t="s">
        <v>137</v>
      </c>
      <c r="F380" s="152" t="s">
        <v>137</v>
      </c>
      <c r="G380" s="152" t="s">
        <v>137</v>
      </c>
      <c r="H380" s="152" t="s">
        <v>137</v>
      </c>
      <c r="I380" s="152" t="s">
        <v>137</v>
      </c>
      <c r="J380" s="152" t="s">
        <v>137</v>
      </c>
      <c r="K380" s="152" t="s">
        <v>137</v>
      </c>
      <c r="L380" s="152" t="s">
        <v>137</v>
      </c>
      <c r="M380" s="152" t="s">
        <v>137</v>
      </c>
      <c r="N380" s="152" t="s">
        <v>137</v>
      </c>
      <c r="O380" s="152" t="s">
        <v>137</v>
      </c>
      <c r="P380" s="152" t="s">
        <v>137</v>
      </c>
      <c r="Q380" s="152" t="s">
        <v>137</v>
      </c>
      <c r="R380" s="152" t="s">
        <v>137</v>
      </c>
      <c r="S380" s="152" t="s">
        <v>137</v>
      </c>
      <c r="T380" s="152" t="s">
        <v>137</v>
      </c>
      <c r="U380" s="152" t="s">
        <v>137</v>
      </c>
      <c r="V380" s="152" t="s">
        <v>137</v>
      </c>
      <c r="W380" s="152" t="s">
        <v>137</v>
      </c>
      <c r="X380" s="152" t="s">
        <v>137</v>
      </c>
      <c r="Y380" s="152" t="s">
        <v>137</v>
      </c>
      <c r="Z380" s="152" t="s">
        <v>137</v>
      </c>
      <c r="AA380" s="108">
        <v>1000</v>
      </c>
    </row>
    <row r="381" spans="1:27" x14ac:dyDescent="0.35">
      <c r="A381" s="151" t="s">
        <v>137</v>
      </c>
      <c r="B381" s="152" t="s">
        <v>137</v>
      </c>
      <c r="C381" s="152" t="s">
        <v>137</v>
      </c>
      <c r="D381" s="152" t="s">
        <v>137</v>
      </c>
      <c r="E381" s="152" t="s">
        <v>137</v>
      </c>
      <c r="F381" s="152" t="s">
        <v>137</v>
      </c>
      <c r="G381" s="152" t="s">
        <v>137</v>
      </c>
      <c r="H381" s="152" t="s">
        <v>137</v>
      </c>
      <c r="I381" s="152" t="s">
        <v>137</v>
      </c>
      <c r="J381" s="152" t="s">
        <v>137</v>
      </c>
      <c r="K381" s="152" t="s">
        <v>137</v>
      </c>
      <c r="L381" s="152" t="s">
        <v>137</v>
      </c>
      <c r="M381" s="152" t="s">
        <v>137</v>
      </c>
      <c r="N381" s="152" t="s">
        <v>137</v>
      </c>
      <c r="O381" s="152" t="s">
        <v>137</v>
      </c>
      <c r="P381" s="152" t="s">
        <v>137</v>
      </c>
      <c r="Q381" s="152" t="s">
        <v>137</v>
      </c>
      <c r="R381" s="152" t="s">
        <v>137</v>
      </c>
      <c r="S381" s="152" t="s">
        <v>137</v>
      </c>
      <c r="T381" s="152" t="s">
        <v>137</v>
      </c>
      <c r="U381" s="152" t="s">
        <v>137</v>
      </c>
      <c r="V381" s="152" t="s">
        <v>137</v>
      </c>
      <c r="W381" s="152" t="s">
        <v>137</v>
      </c>
      <c r="X381" s="152" t="s">
        <v>137</v>
      </c>
      <c r="Y381" s="152" t="s">
        <v>137</v>
      </c>
      <c r="Z381" s="152" t="s">
        <v>137</v>
      </c>
      <c r="AA381" s="108">
        <v>1000</v>
      </c>
    </row>
    <row r="382" spans="1:27" x14ac:dyDescent="0.35">
      <c r="A382" s="151" t="s">
        <v>137</v>
      </c>
      <c r="B382" s="152" t="s">
        <v>137</v>
      </c>
      <c r="C382" s="152" t="s">
        <v>137</v>
      </c>
      <c r="D382" s="152" t="s">
        <v>137</v>
      </c>
      <c r="E382" s="152" t="s">
        <v>137</v>
      </c>
      <c r="F382" s="152" t="s">
        <v>137</v>
      </c>
      <c r="G382" s="152" t="s">
        <v>137</v>
      </c>
      <c r="H382" s="152" t="s">
        <v>137</v>
      </c>
      <c r="I382" s="152" t="s">
        <v>137</v>
      </c>
      <c r="J382" s="152" t="s">
        <v>137</v>
      </c>
      <c r="K382" s="152" t="s">
        <v>137</v>
      </c>
      <c r="L382" s="152" t="s">
        <v>137</v>
      </c>
      <c r="M382" s="152" t="s">
        <v>137</v>
      </c>
      <c r="N382" s="152" t="s">
        <v>137</v>
      </c>
      <c r="O382" s="152" t="s">
        <v>137</v>
      </c>
      <c r="P382" s="152" t="s">
        <v>137</v>
      </c>
      <c r="Q382" s="152" t="s">
        <v>137</v>
      </c>
      <c r="R382" s="152" t="s">
        <v>137</v>
      </c>
      <c r="S382" s="152" t="s">
        <v>137</v>
      </c>
      <c r="T382" s="152" t="s">
        <v>137</v>
      </c>
      <c r="U382" s="152" t="s">
        <v>137</v>
      </c>
      <c r="V382" s="152" t="s">
        <v>137</v>
      </c>
      <c r="W382" s="152" t="s">
        <v>137</v>
      </c>
      <c r="X382" s="152" t="s">
        <v>137</v>
      </c>
      <c r="Y382" s="152" t="s">
        <v>137</v>
      </c>
      <c r="Z382" s="152" t="s">
        <v>137</v>
      </c>
      <c r="AA382" s="108">
        <v>1000</v>
      </c>
    </row>
    <row r="383" spans="1:27" x14ac:dyDescent="0.35">
      <c r="A383" s="151" t="s">
        <v>137</v>
      </c>
      <c r="B383" s="152" t="s">
        <v>137</v>
      </c>
      <c r="C383" s="152" t="s">
        <v>137</v>
      </c>
      <c r="D383" s="152" t="s">
        <v>137</v>
      </c>
      <c r="E383" s="152" t="s">
        <v>137</v>
      </c>
      <c r="F383" s="152" t="s">
        <v>137</v>
      </c>
      <c r="G383" s="152" t="s">
        <v>137</v>
      </c>
      <c r="H383" s="152" t="s">
        <v>137</v>
      </c>
      <c r="I383" s="152" t="s">
        <v>137</v>
      </c>
      <c r="J383" s="152" t="s">
        <v>137</v>
      </c>
      <c r="K383" s="152" t="s">
        <v>137</v>
      </c>
      <c r="L383" s="152" t="s">
        <v>137</v>
      </c>
      <c r="M383" s="152" t="s">
        <v>137</v>
      </c>
      <c r="N383" s="152" t="s">
        <v>137</v>
      </c>
      <c r="O383" s="152" t="s">
        <v>137</v>
      </c>
      <c r="P383" s="152" t="s">
        <v>137</v>
      </c>
      <c r="Q383" s="152" t="s">
        <v>137</v>
      </c>
      <c r="R383" s="152" t="s">
        <v>137</v>
      </c>
      <c r="S383" s="152" t="s">
        <v>137</v>
      </c>
      <c r="T383" s="152" t="s">
        <v>137</v>
      </c>
      <c r="U383" s="152" t="s">
        <v>137</v>
      </c>
      <c r="V383" s="152" t="s">
        <v>137</v>
      </c>
      <c r="W383" s="152" t="s">
        <v>137</v>
      </c>
      <c r="X383" s="152" t="s">
        <v>137</v>
      </c>
      <c r="Y383" s="152" t="s">
        <v>137</v>
      </c>
      <c r="Z383" s="152" t="s">
        <v>137</v>
      </c>
      <c r="AA383" s="108">
        <v>1000</v>
      </c>
    </row>
    <row r="384" spans="1:27" x14ac:dyDescent="0.35">
      <c r="A384" s="151" t="s">
        <v>137</v>
      </c>
      <c r="B384" s="152" t="s">
        <v>137</v>
      </c>
      <c r="C384" s="152" t="s">
        <v>137</v>
      </c>
      <c r="D384" s="152" t="s">
        <v>137</v>
      </c>
      <c r="E384" s="152" t="s">
        <v>137</v>
      </c>
      <c r="F384" s="152" t="s">
        <v>137</v>
      </c>
      <c r="G384" s="152" t="s">
        <v>137</v>
      </c>
      <c r="H384" s="152" t="s">
        <v>137</v>
      </c>
      <c r="I384" s="152" t="s">
        <v>137</v>
      </c>
      <c r="J384" s="152" t="s">
        <v>137</v>
      </c>
      <c r="K384" s="152" t="s">
        <v>137</v>
      </c>
      <c r="L384" s="152" t="s">
        <v>137</v>
      </c>
      <c r="M384" s="152" t="s">
        <v>137</v>
      </c>
      <c r="N384" s="152" t="s">
        <v>137</v>
      </c>
      <c r="O384" s="152" t="s">
        <v>137</v>
      </c>
      <c r="P384" s="152" t="s">
        <v>137</v>
      </c>
      <c r="Q384" s="152" t="s">
        <v>137</v>
      </c>
      <c r="R384" s="152" t="s">
        <v>137</v>
      </c>
      <c r="S384" s="152" t="s">
        <v>137</v>
      </c>
      <c r="T384" s="152" t="s">
        <v>137</v>
      </c>
      <c r="U384" s="152" t="s">
        <v>137</v>
      </c>
      <c r="V384" s="152" t="s">
        <v>137</v>
      </c>
      <c r="W384" s="152" t="s">
        <v>137</v>
      </c>
      <c r="X384" s="152" t="s">
        <v>137</v>
      </c>
      <c r="Y384" s="152" t="s">
        <v>137</v>
      </c>
      <c r="Z384" s="152" t="s">
        <v>137</v>
      </c>
      <c r="AA384" s="108">
        <v>1000</v>
      </c>
    </row>
    <row r="385" spans="1:27" x14ac:dyDescent="0.35">
      <c r="A385" s="151" t="s">
        <v>137</v>
      </c>
      <c r="B385" s="152" t="s">
        <v>137</v>
      </c>
      <c r="C385" s="152" t="s">
        <v>137</v>
      </c>
      <c r="D385" s="152" t="s">
        <v>137</v>
      </c>
      <c r="E385" s="152" t="s">
        <v>137</v>
      </c>
      <c r="F385" s="152" t="s">
        <v>137</v>
      </c>
      <c r="G385" s="152" t="s">
        <v>137</v>
      </c>
      <c r="H385" s="152" t="s">
        <v>137</v>
      </c>
      <c r="I385" s="152" t="s">
        <v>137</v>
      </c>
      <c r="J385" s="152" t="s">
        <v>137</v>
      </c>
      <c r="K385" s="152" t="s">
        <v>137</v>
      </c>
      <c r="L385" s="152" t="s">
        <v>137</v>
      </c>
      <c r="M385" s="152" t="s">
        <v>137</v>
      </c>
      <c r="N385" s="152" t="s">
        <v>137</v>
      </c>
      <c r="O385" s="152" t="s">
        <v>137</v>
      </c>
      <c r="P385" s="152" t="s">
        <v>137</v>
      </c>
      <c r="Q385" s="152" t="s">
        <v>137</v>
      </c>
      <c r="R385" s="152" t="s">
        <v>137</v>
      </c>
      <c r="S385" s="152" t="s">
        <v>137</v>
      </c>
      <c r="T385" s="152" t="s">
        <v>137</v>
      </c>
      <c r="U385" s="152" t="s">
        <v>137</v>
      </c>
      <c r="V385" s="152" t="s">
        <v>137</v>
      </c>
      <c r="W385" s="152" t="s">
        <v>137</v>
      </c>
      <c r="X385" s="152" t="s">
        <v>137</v>
      </c>
      <c r="Y385" s="152" t="s">
        <v>137</v>
      </c>
      <c r="Z385" s="152" t="s">
        <v>137</v>
      </c>
      <c r="AA385" s="108">
        <v>1000</v>
      </c>
    </row>
    <row r="386" spans="1:27" x14ac:dyDescent="0.35">
      <c r="A386" s="151" t="s">
        <v>137</v>
      </c>
      <c r="B386" s="152" t="s">
        <v>137</v>
      </c>
      <c r="C386" s="152" t="s">
        <v>137</v>
      </c>
      <c r="D386" s="152" t="s">
        <v>137</v>
      </c>
      <c r="E386" s="152" t="s">
        <v>137</v>
      </c>
      <c r="F386" s="152" t="s">
        <v>137</v>
      </c>
      <c r="G386" s="152" t="s">
        <v>137</v>
      </c>
      <c r="H386" s="152" t="s">
        <v>137</v>
      </c>
      <c r="I386" s="152" t="s">
        <v>137</v>
      </c>
      <c r="J386" s="152" t="s">
        <v>137</v>
      </c>
      <c r="K386" s="152" t="s">
        <v>137</v>
      </c>
      <c r="L386" s="152" t="s">
        <v>137</v>
      </c>
      <c r="M386" s="152" t="s">
        <v>137</v>
      </c>
      <c r="N386" s="152" t="s">
        <v>137</v>
      </c>
      <c r="O386" s="152" t="s">
        <v>137</v>
      </c>
      <c r="P386" s="152" t="s">
        <v>137</v>
      </c>
      <c r="Q386" s="152" t="s">
        <v>137</v>
      </c>
      <c r="R386" s="152" t="s">
        <v>137</v>
      </c>
      <c r="S386" s="152" t="s">
        <v>137</v>
      </c>
      <c r="T386" s="152" t="s">
        <v>137</v>
      </c>
      <c r="U386" s="152" t="s">
        <v>137</v>
      </c>
      <c r="V386" s="152" t="s">
        <v>137</v>
      </c>
      <c r="W386" s="152" t="s">
        <v>137</v>
      </c>
      <c r="X386" s="152" t="s">
        <v>137</v>
      </c>
      <c r="Y386" s="152" t="s">
        <v>137</v>
      </c>
      <c r="Z386" s="152" t="s">
        <v>137</v>
      </c>
      <c r="AA386" s="108">
        <v>1000</v>
      </c>
    </row>
    <row r="387" spans="1:27" x14ac:dyDescent="0.35">
      <c r="A387" s="151" t="s">
        <v>137</v>
      </c>
      <c r="B387" s="152" t="s">
        <v>137</v>
      </c>
      <c r="C387" s="152" t="s">
        <v>137</v>
      </c>
      <c r="D387" s="152" t="s">
        <v>137</v>
      </c>
      <c r="E387" s="152" t="s">
        <v>137</v>
      </c>
      <c r="F387" s="152" t="s">
        <v>137</v>
      </c>
      <c r="G387" s="152" t="s">
        <v>137</v>
      </c>
      <c r="H387" s="152" t="s">
        <v>137</v>
      </c>
      <c r="I387" s="152" t="s">
        <v>137</v>
      </c>
      <c r="J387" s="152" t="s">
        <v>137</v>
      </c>
      <c r="K387" s="152" t="s">
        <v>137</v>
      </c>
      <c r="L387" s="152" t="s">
        <v>137</v>
      </c>
      <c r="M387" s="152" t="s">
        <v>137</v>
      </c>
      <c r="N387" s="152" t="s">
        <v>137</v>
      </c>
      <c r="O387" s="152" t="s">
        <v>137</v>
      </c>
      <c r="P387" s="152" t="s">
        <v>137</v>
      </c>
      <c r="Q387" s="152" t="s">
        <v>137</v>
      </c>
      <c r="R387" s="152" t="s">
        <v>137</v>
      </c>
      <c r="S387" s="152" t="s">
        <v>137</v>
      </c>
      <c r="T387" s="152" t="s">
        <v>137</v>
      </c>
      <c r="U387" s="152" t="s">
        <v>137</v>
      </c>
      <c r="V387" s="152" t="s">
        <v>137</v>
      </c>
      <c r="W387" s="152" t="s">
        <v>137</v>
      </c>
      <c r="X387" s="152" t="s">
        <v>137</v>
      </c>
      <c r="Y387" s="152" t="s">
        <v>137</v>
      </c>
      <c r="Z387" s="152" t="s">
        <v>137</v>
      </c>
      <c r="AA387" s="108">
        <v>1000</v>
      </c>
    </row>
    <row r="388" spans="1:27" x14ac:dyDescent="0.35">
      <c r="A388" s="151" t="s">
        <v>137</v>
      </c>
      <c r="B388" s="152" t="s">
        <v>137</v>
      </c>
      <c r="C388" s="152" t="s">
        <v>137</v>
      </c>
      <c r="D388" s="152" t="s">
        <v>137</v>
      </c>
      <c r="E388" s="152" t="s">
        <v>137</v>
      </c>
      <c r="F388" s="152" t="s">
        <v>137</v>
      </c>
      <c r="G388" s="152" t="s">
        <v>137</v>
      </c>
      <c r="H388" s="152" t="s">
        <v>137</v>
      </c>
      <c r="I388" s="152" t="s">
        <v>137</v>
      </c>
      <c r="J388" s="152" t="s">
        <v>137</v>
      </c>
      <c r="K388" s="152" t="s">
        <v>137</v>
      </c>
      <c r="L388" s="152" t="s">
        <v>137</v>
      </c>
      <c r="M388" s="152" t="s">
        <v>137</v>
      </c>
      <c r="N388" s="152" t="s">
        <v>137</v>
      </c>
      <c r="O388" s="152" t="s">
        <v>137</v>
      </c>
      <c r="P388" s="152" t="s">
        <v>137</v>
      </c>
      <c r="Q388" s="152" t="s">
        <v>137</v>
      </c>
      <c r="R388" s="152" t="s">
        <v>137</v>
      </c>
      <c r="S388" s="152" t="s">
        <v>137</v>
      </c>
      <c r="T388" s="152" t="s">
        <v>137</v>
      </c>
      <c r="U388" s="152" t="s">
        <v>137</v>
      </c>
      <c r="V388" s="152" t="s">
        <v>137</v>
      </c>
      <c r="W388" s="152" t="s">
        <v>137</v>
      </c>
      <c r="X388" s="152" t="s">
        <v>137</v>
      </c>
      <c r="Y388" s="152" t="s">
        <v>137</v>
      </c>
      <c r="Z388" s="152" t="s">
        <v>137</v>
      </c>
      <c r="AA388" s="108">
        <v>1000</v>
      </c>
    </row>
    <row r="389" spans="1:27" x14ac:dyDescent="0.35">
      <c r="A389" s="151" t="s">
        <v>137</v>
      </c>
      <c r="B389" s="152" t="s">
        <v>137</v>
      </c>
      <c r="C389" s="152" t="s">
        <v>137</v>
      </c>
      <c r="D389" s="152" t="s">
        <v>137</v>
      </c>
      <c r="E389" s="152" t="s">
        <v>137</v>
      </c>
      <c r="F389" s="152" t="s">
        <v>137</v>
      </c>
      <c r="G389" s="152" t="s">
        <v>137</v>
      </c>
      <c r="H389" s="152" t="s">
        <v>137</v>
      </c>
      <c r="I389" s="152" t="s">
        <v>137</v>
      </c>
      <c r="J389" s="152" t="s">
        <v>137</v>
      </c>
      <c r="K389" s="152" t="s">
        <v>137</v>
      </c>
      <c r="L389" s="152" t="s">
        <v>137</v>
      </c>
      <c r="M389" s="152" t="s">
        <v>137</v>
      </c>
      <c r="N389" s="152" t="s">
        <v>137</v>
      </c>
      <c r="O389" s="152" t="s">
        <v>137</v>
      </c>
      <c r="P389" s="152" t="s">
        <v>137</v>
      </c>
      <c r="Q389" s="152" t="s">
        <v>137</v>
      </c>
      <c r="R389" s="152" t="s">
        <v>137</v>
      </c>
      <c r="S389" s="152" t="s">
        <v>137</v>
      </c>
      <c r="T389" s="152" t="s">
        <v>137</v>
      </c>
      <c r="U389" s="152" t="s">
        <v>137</v>
      </c>
      <c r="V389" s="152" t="s">
        <v>137</v>
      </c>
      <c r="W389" s="152" t="s">
        <v>137</v>
      </c>
      <c r="X389" s="152" t="s">
        <v>137</v>
      </c>
      <c r="Y389" s="152" t="s">
        <v>137</v>
      </c>
      <c r="Z389" s="152" t="s">
        <v>137</v>
      </c>
      <c r="AA389" s="108">
        <v>1000</v>
      </c>
    </row>
    <row r="390" spans="1:27" x14ac:dyDescent="0.35">
      <c r="A390" s="151" t="s">
        <v>137</v>
      </c>
      <c r="B390" s="152" t="s">
        <v>137</v>
      </c>
      <c r="C390" s="152" t="s">
        <v>137</v>
      </c>
      <c r="D390" s="152" t="s">
        <v>137</v>
      </c>
      <c r="E390" s="152" t="s">
        <v>137</v>
      </c>
      <c r="F390" s="152" t="s">
        <v>137</v>
      </c>
      <c r="G390" s="152" t="s">
        <v>137</v>
      </c>
      <c r="H390" s="152" t="s">
        <v>137</v>
      </c>
      <c r="I390" s="152" t="s">
        <v>137</v>
      </c>
      <c r="J390" s="152" t="s">
        <v>137</v>
      </c>
      <c r="K390" s="152" t="s">
        <v>137</v>
      </c>
      <c r="L390" s="152" t="s">
        <v>137</v>
      </c>
      <c r="M390" s="152" t="s">
        <v>137</v>
      </c>
      <c r="N390" s="152" t="s">
        <v>137</v>
      </c>
      <c r="O390" s="152" t="s">
        <v>137</v>
      </c>
      <c r="P390" s="152" t="s">
        <v>137</v>
      </c>
      <c r="Q390" s="152" t="s">
        <v>137</v>
      </c>
      <c r="R390" s="152" t="s">
        <v>137</v>
      </c>
      <c r="S390" s="152" t="s">
        <v>137</v>
      </c>
      <c r="T390" s="152" t="s">
        <v>137</v>
      </c>
      <c r="U390" s="152" t="s">
        <v>137</v>
      </c>
      <c r="V390" s="152" t="s">
        <v>137</v>
      </c>
      <c r="W390" s="152" t="s">
        <v>137</v>
      </c>
      <c r="X390" s="152" t="s">
        <v>137</v>
      </c>
      <c r="Y390" s="152" t="s">
        <v>137</v>
      </c>
      <c r="Z390" s="152" t="s">
        <v>137</v>
      </c>
      <c r="AA390" s="108">
        <v>1000</v>
      </c>
    </row>
    <row r="391" spans="1:27" x14ac:dyDescent="0.35">
      <c r="A391" s="151" t="s">
        <v>137</v>
      </c>
      <c r="B391" s="152" t="s">
        <v>137</v>
      </c>
      <c r="C391" s="152" t="s">
        <v>137</v>
      </c>
      <c r="D391" s="152" t="s">
        <v>137</v>
      </c>
      <c r="E391" s="152" t="s">
        <v>137</v>
      </c>
      <c r="F391" s="152" t="s">
        <v>137</v>
      </c>
      <c r="G391" s="152" t="s">
        <v>137</v>
      </c>
      <c r="H391" s="152" t="s">
        <v>137</v>
      </c>
      <c r="I391" s="152" t="s">
        <v>137</v>
      </c>
      <c r="J391" s="152" t="s">
        <v>137</v>
      </c>
      <c r="K391" s="152" t="s">
        <v>137</v>
      </c>
      <c r="L391" s="152" t="s">
        <v>137</v>
      </c>
      <c r="M391" s="152" t="s">
        <v>137</v>
      </c>
      <c r="N391" s="152" t="s">
        <v>137</v>
      </c>
      <c r="O391" s="152" t="s">
        <v>137</v>
      </c>
      <c r="P391" s="152" t="s">
        <v>137</v>
      </c>
      <c r="Q391" s="152" t="s">
        <v>137</v>
      </c>
      <c r="R391" s="152" t="s">
        <v>137</v>
      </c>
      <c r="S391" s="152" t="s">
        <v>137</v>
      </c>
      <c r="T391" s="152" t="s">
        <v>137</v>
      </c>
      <c r="U391" s="152" t="s">
        <v>137</v>
      </c>
      <c r="V391" s="152" t="s">
        <v>137</v>
      </c>
      <c r="W391" s="152" t="s">
        <v>137</v>
      </c>
      <c r="X391" s="152" t="s">
        <v>137</v>
      </c>
      <c r="Y391" s="152" t="s">
        <v>137</v>
      </c>
      <c r="Z391" s="152" t="s">
        <v>137</v>
      </c>
      <c r="AA391" s="108">
        <v>1000</v>
      </c>
    </row>
    <row r="392" spans="1:27" x14ac:dyDescent="0.35">
      <c r="A392" s="151" t="s">
        <v>137</v>
      </c>
      <c r="B392" s="152" t="s">
        <v>137</v>
      </c>
      <c r="C392" s="152" t="s">
        <v>137</v>
      </c>
      <c r="D392" s="152" t="s">
        <v>137</v>
      </c>
      <c r="E392" s="152" t="s">
        <v>137</v>
      </c>
      <c r="F392" s="152" t="s">
        <v>137</v>
      </c>
      <c r="G392" s="152" t="s">
        <v>137</v>
      </c>
      <c r="H392" s="152" t="s">
        <v>137</v>
      </c>
      <c r="I392" s="152" t="s">
        <v>137</v>
      </c>
      <c r="J392" s="152" t="s">
        <v>137</v>
      </c>
      <c r="K392" s="152" t="s">
        <v>137</v>
      </c>
      <c r="L392" s="152" t="s">
        <v>137</v>
      </c>
      <c r="M392" s="152" t="s">
        <v>137</v>
      </c>
      <c r="N392" s="152" t="s">
        <v>137</v>
      </c>
      <c r="O392" s="152" t="s">
        <v>137</v>
      </c>
      <c r="P392" s="152" t="s">
        <v>137</v>
      </c>
      <c r="Q392" s="152" t="s">
        <v>137</v>
      </c>
      <c r="R392" s="152" t="s">
        <v>137</v>
      </c>
      <c r="S392" s="152" t="s">
        <v>137</v>
      </c>
      <c r="T392" s="152" t="s">
        <v>137</v>
      </c>
      <c r="U392" s="152" t="s">
        <v>137</v>
      </c>
      <c r="V392" s="152" t="s">
        <v>137</v>
      </c>
      <c r="W392" s="152" t="s">
        <v>137</v>
      </c>
      <c r="X392" s="152" t="s">
        <v>137</v>
      </c>
      <c r="Y392" s="152" t="s">
        <v>137</v>
      </c>
      <c r="Z392" s="152" t="s">
        <v>137</v>
      </c>
      <c r="AA392" s="108">
        <v>1000</v>
      </c>
    </row>
    <row r="393" spans="1:27" x14ac:dyDescent="0.35">
      <c r="A393" s="151" t="s">
        <v>137</v>
      </c>
      <c r="B393" s="152" t="s">
        <v>137</v>
      </c>
      <c r="C393" s="152" t="s">
        <v>137</v>
      </c>
      <c r="D393" s="152" t="s">
        <v>137</v>
      </c>
      <c r="E393" s="152" t="s">
        <v>137</v>
      </c>
      <c r="F393" s="152" t="s">
        <v>137</v>
      </c>
      <c r="G393" s="152" t="s">
        <v>137</v>
      </c>
      <c r="H393" s="152" t="s">
        <v>137</v>
      </c>
      <c r="I393" s="152" t="s">
        <v>137</v>
      </c>
      <c r="J393" s="152" t="s">
        <v>137</v>
      </c>
      <c r="K393" s="152" t="s">
        <v>137</v>
      </c>
      <c r="L393" s="152" t="s">
        <v>137</v>
      </c>
      <c r="M393" s="152" t="s">
        <v>137</v>
      </c>
      <c r="N393" s="152" t="s">
        <v>137</v>
      </c>
      <c r="O393" s="152" t="s">
        <v>137</v>
      </c>
      <c r="P393" s="152" t="s">
        <v>137</v>
      </c>
      <c r="Q393" s="152" t="s">
        <v>137</v>
      </c>
      <c r="R393" s="152" t="s">
        <v>137</v>
      </c>
      <c r="S393" s="152" t="s">
        <v>137</v>
      </c>
      <c r="T393" s="152" t="s">
        <v>137</v>
      </c>
      <c r="U393" s="152" t="s">
        <v>137</v>
      </c>
      <c r="V393" s="152" t="s">
        <v>137</v>
      </c>
      <c r="W393" s="152" t="s">
        <v>137</v>
      </c>
      <c r="X393" s="152" t="s">
        <v>137</v>
      </c>
      <c r="Y393" s="152" t="s">
        <v>137</v>
      </c>
      <c r="Z393" s="152" t="s">
        <v>137</v>
      </c>
      <c r="AA393" s="108">
        <v>1000</v>
      </c>
    </row>
    <row r="394" spans="1:27" x14ac:dyDescent="0.35">
      <c r="A394" s="151" t="s">
        <v>137</v>
      </c>
      <c r="B394" s="152" t="s">
        <v>137</v>
      </c>
      <c r="C394" s="152" t="s">
        <v>137</v>
      </c>
      <c r="D394" s="152" t="s">
        <v>137</v>
      </c>
      <c r="E394" s="152" t="s">
        <v>137</v>
      </c>
      <c r="F394" s="152" t="s">
        <v>137</v>
      </c>
      <c r="G394" s="152" t="s">
        <v>137</v>
      </c>
      <c r="H394" s="152" t="s">
        <v>137</v>
      </c>
      <c r="I394" s="152" t="s">
        <v>137</v>
      </c>
      <c r="J394" s="152" t="s">
        <v>137</v>
      </c>
      <c r="K394" s="152" t="s">
        <v>137</v>
      </c>
      <c r="L394" s="152" t="s">
        <v>137</v>
      </c>
      <c r="M394" s="152" t="s">
        <v>137</v>
      </c>
      <c r="N394" s="152" t="s">
        <v>137</v>
      </c>
      <c r="O394" s="152" t="s">
        <v>137</v>
      </c>
      <c r="P394" s="152" t="s">
        <v>137</v>
      </c>
      <c r="Q394" s="152" t="s">
        <v>137</v>
      </c>
      <c r="R394" s="152" t="s">
        <v>137</v>
      </c>
      <c r="S394" s="152" t="s">
        <v>137</v>
      </c>
      <c r="T394" s="152" t="s">
        <v>137</v>
      </c>
      <c r="U394" s="152" t="s">
        <v>137</v>
      </c>
      <c r="V394" s="152" t="s">
        <v>137</v>
      </c>
      <c r="W394" s="152" t="s">
        <v>137</v>
      </c>
      <c r="X394" s="152" t="s">
        <v>137</v>
      </c>
      <c r="Y394" s="152" t="s">
        <v>137</v>
      </c>
      <c r="Z394" s="152" t="s">
        <v>137</v>
      </c>
      <c r="AA394" s="108">
        <v>1000</v>
      </c>
    </row>
    <row r="395" spans="1:27" x14ac:dyDescent="0.35">
      <c r="A395" s="151" t="s">
        <v>137</v>
      </c>
      <c r="B395" s="152" t="s">
        <v>137</v>
      </c>
      <c r="C395" s="152" t="s">
        <v>137</v>
      </c>
      <c r="D395" s="152" t="s">
        <v>137</v>
      </c>
      <c r="E395" s="152" t="s">
        <v>137</v>
      </c>
      <c r="F395" s="152" t="s">
        <v>137</v>
      </c>
      <c r="G395" s="152" t="s">
        <v>137</v>
      </c>
      <c r="H395" s="152" t="s">
        <v>137</v>
      </c>
      <c r="I395" s="152" t="s">
        <v>137</v>
      </c>
      <c r="J395" s="152" t="s">
        <v>137</v>
      </c>
      <c r="K395" s="152" t="s">
        <v>137</v>
      </c>
      <c r="L395" s="152" t="s">
        <v>137</v>
      </c>
      <c r="M395" s="152" t="s">
        <v>137</v>
      </c>
      <c r="N395" s="152" t="s">
        <v>137</v>
      </c>
      <c r="O395" s="152" t="s">
        <v>137</v>
      </c>
      <c r="P395" s="152" t="s">
        <v>137</v>
      </c>
      <c r="Q395" s="152" t="s">
        <v>137</v>
      </c>
      <c r="R395" s="152" t="s">
        <v>137</v>
      </c>
      <c r="S395" s="152" t="s">
        <v>137</v>
      </c>
      <c r="T395" s="152" t="s">
        <v>137</v>
      </c>
      <c r="U395" s="152" t="s">
        <v>137</v>
      </c>
      <c r="V395" s="152" t="s">
        <v>137</v>
      </c>
      <c r="W395" s="152" t="s">
        <v>137</v>
      </c>
      <c r="X395" s="152" t="s">
        <v>137</v>
      </c>
      <c r="Y395" s="152" t="s">
        <v>137</v>
      </c>
      <c r="Z395" s="152" t="s">
        <v>137</v>
      </c>
      <c r="AA395" s="108">
        <v>1000</v>
      </c>
    </row>
    <row r="396" spans="1:27" x14ac:dyDescent="0.35">
      <c r="A396" s="151" t="s">
        <v>137</v>
      </c>
      <c r="B396" s="152" t="s">
        <v>137</v>
      </c>
      <c r="C396" s="152" t="s">
        <v>137</v>
      </c>
      <c r="D396" s="152" t="s">
        <v>137</v>
      </c>
      <c r="E396" s="152" t="s">
        <v>137</v>
      </c>
      <c r="F396" s="152" t="s">
        <v>137</v>
      </c>
      <c r="G396" s="152" t="s">
        <v>137</v>
      </c>
      <c r="H396" s="152" t="s">
        <v>137</v>
      </c>
      <c r="I396" s="152" t="s">
        <v>137</v>
      </c>
      <c r="J396" s="152" t="s">
        <v>137</v>
      </c>
      <c r="K396" s="152" t="s">
        <v>137</v>
      </c>
      <c r="L396" s="152" t="s">
        <v>137</v>
      </c>
      <c r="M396" s="152" t="s">
        <v>137</v>
      </c>
      <c r="N396" s="152" t="s">
        <v>137</v>
      </c>
      <c r="O396" s="152" t="s">
        <v>137</v>
      </c>
      <c r="P396" s="152" t="s">
        <v>137</v>
      </c>
      <c r="Q396" s="152" t="s">
        <v>137</v>
      </c>
      <c r="R396" s="152" t="s">
        <v>137</v>
      </c>
      <c r="S396" s="152" t="s">
        <v>137</v>
      </c>
      <c r="T396" s="152" t="s">
        <v>137</v>
      </c>
      <c r="U396" s="152" t="s">
        <v>137</v>
      </c>
      <c r="V396" s="152" t="s">
        <v>137</v>
      </c>
      <c r="W396" s="152" t="s">
        <v>137</v>
      </c>
      <c r="X396" s="152" t="s">
        <v>137</v>
      </c>
      <c r="Y396" s="152" t="s">
        <v>137</v>
      </c>
      <c r="Z396" s="152" t="s">
        <v>137</v>
      </c>
      <c r="AA396" s="108">
        <v>1000</v>
      </c>
    </row>
    <row r="397" spans="1:27" x14ac:dyDescent="0.35">
      <c r="A397" s="151" t="s">
        <v>137</v>
      </c>
      <c r="B397" s="152" t="s">
        <v>137</v>
      </c>
      <c r="C397" s="152" t="s">
        <v>137</v>
      </c>
      <c r="D397" s="152" t="s">
        <v>137</v>
      </c>
      <c r="E397" s="152" t="s">
        <v>137</v>
      </c>
      <c r="F397" s="152" t="s">
        <v>137</v>
      </c>
      <c r="G397" s="152" t="s">
        <v>137</v>
      </c>
      <c r="H397" s="152" t="s">
        <v>137</v>
      </c>
      <c r="I397" s="152" t="s">
        <v>137</v>
      </c>
      <c r="J397" s="152" t="s">
        <v>137</v>
      </c>
      <c r="K397" s="152" t="s">
        <v>137</v>
      </c>
      <c r="L397" s="152" t="s">
        <v>137</v>
      </c>
      <c r="M397" s="152" t="s">
        <v>137</v>
      </c>
      <c r="N397" s="152" t="s">
        <v>137</v>
      </c>
      <c r="O397" s="152" t="s">
        <v>137</v>
      </c>
      <c r="P397" s="152" t="s">
        <v>137</v>
      </c>
      <c r="Q397" s="152" t="s">
        <v>137</v>
      </c>
      <c r="R397" s="152" t="s">
        <v>137</v>
      </c>
      <c r="S397" s="152" t="s">
        <v>137</v>
      </c>
      <c r="T397" s="152" t="s">
        <v>137</v>
      </c>
      <c r="U397" s="152" t="s">
        <v>137</v>
      </c>
      <c r="V397" s="152" t="s">
        <v>137</v>
      </c>
      <c r="W397" s="152" t="s">
        <v>137</v>
      </c>
      <c r="X397" s="152" t="s">
        <v>137</v>
      </c>
      <c r="Y397" s="152" t="s">
        <v>137</v>
      </c>
      <c r="Z397" s="152" t="s">
        <v>137</v>
      </c>
      <c r="AA397" s="108">
        <v>1000</v>
      </c>
    </row>
    <row r="398" spans="1:27" x14ac:dyDescent="0.35">
      <c r="A398" s="151" t="s">
        <v>137</v>
      </c>
      <c r="B398" s="152" t="s">
        <v>137</v>
      </c>
      <c r="C398" s="152" t="s">
        <v>137</v>
      </c>
      <c r="D398" s="152" t="s">
        <v>137</v>
      </c>
      <c r="E398" s="152" t="s">
        <v>137</v>
      </c>
      <c r="F398" s="152" t="s">
        <v>137</v>
      </c>
      <c r="G398" s="152" t="s">
        <v>137</v>
      </c>
      <c r="H398" s="152" t="s">
        <v>137</v>
      </c>
      <c r="I398" s="152" t="s">
        <v>137</v>
      </c>
      <c r="J398" s="152" t="s">
        <v>137</v>
      </c>
      <c r="K398" s="152" t="s">
        <v>137</v>
      </c>
      <c r="L398" s="152" t="s">
        <v>137</v>
      </c>
      <c r="M398" s="152" t="s">
        <v>137</v>
      </c>
      <c r="N398" s="152" t="s">
        <v>137</v>
      </c>
      <c r="O398" s="152" t="s">
        <v>137</v>
      </c>
      <c r="P398" s="152" t="s">
        <v>137</v>
      </c>
      <c r="Q398" s="152" t="s">
        <v>137</v>
      </c>
      <c r="R398" s="152" t="s">
        <v>137</v>
      </c>
      <c r="S398" s="152" t="s">
        <v>137</v>
      </c>
      <c r="T398" s="152" t="s">
        <v>137</v>
      </c>
      <c r="U398" s="152" t="s">
        <v>137</v>
      </c>
      <c r="V398" s="152" t="s">
        <v>137</v>
      </c>
      <c r="W398" s="152" t="s">
        <v>137</v>
      </c>
      <c r="X398" s="152" t="s">
        <v>137</v>
      </c>
      <c r="Y398" s="152" t="s">
        <v>137</v>
      </c>
      <c r="Z398" s="152" t="s">
        <v>137</v>
      </c>
      <c r="AA398" s="108">
        <v>1000</v>
      </c>
    </row>
    <row r="399" spans="1:27" x14ac:dyDescent="0.35">
      <c r="A399" s="151" t="s">
        <v>137</v>
      </c>
      <c r="B399" s="152" t="s">
        <v>137</v>
      </c>
      <c r="C399" s="152" t="s">
        <v>137</v>
      </c>
      <c r="D399" s="152" t="s">
        <v>137</v>
      </c>
      <c r="E399" s="152" t="s">
        <v>137</v>
      </c>
      <c r="F399" s="152" t="s">
        <v>137</v>
      </c>
      <c r="G399" s="152" t="s">
        <v>137</v>
      </c>
      <c r="H399" s="152" t="s">
        <v>137</v>
      </c>
      <c r="I399" s="152" t="s">
        <v>137</v>
      </c>
      <c r="J399" s="152" t="s">
        <v>137</v>
      </c>
      <c r="K399" s="152" t="s">
        <v>137</v>
      </c>
      <c r="L399" s="152" t="s">
        <v>137</v>
      </c>
      <c r="M399" s="152" t="s">
        <v>137</v>
      </c>
      <c r="N399" s="152" t="s">
        <v>137</v>
      </c>
      <c r="O399" s="152" t="s">
        <v>137</v>
      </c>
      <c r="P399" s="152" t="s">
        <v>137</v>
      </c>
      <c r="Q399" s="152" t="s">
        <v>137</v>
      </c>
      <c r="R399" s="152" t="s">
        <v>137</v>
      </c>
      <c r="S399" s="152" t="s">
        <v>137</v>
      </c>
      <c r="T399" s="152" t="s">
        <v>137</v>
      </c>
      <c r="U399" s="152" t="s">
        <v>137</v>
      </c>
      <c r="V399" s="152" t="s">
        <v>137</v>
      </c>
      <c r="W399" s="152" t="s">
        <v>137</v>
      </c>
      <c r="X399" s="152" t="s">
        <v>137</v>
      </c>
      <c r="Y399" s="152" t="s">
        <v>137</v>
      </c>
      <c r="Z399" s="152" t="s">
        <v>137</v>
      </c>
      <c r="AA399" s="108">
        <v>1000</v>
      </c>
    </row>
    <row r="400" spans="1:27" x14ac:dyDescent="0.35">
      <c r="A400" s="151" t="s">
        <v>137</v>
      </c>
      <c r="B400" s="152" t="s">
        <v>137</v>
      </c>
      <c r="C400" s="152" t="s">
        <v>137</v>
      </c>
      <c r="D400" s="152" t="s">
        <v>137</v>
      </c>
      <c r="E400" s="152" t="s">
        <v>137</v>
      </c>
      <c r="F400" s="152" t="s">
        <v>137</v>
      </c>
      <c r="G400" s="152" t="s">
        <v>137</v>
      </c>
      <c r="H400" s="152" t="s">
        <v>137</v>
      </c>
      <c r="I400" s="152" t="s">
        <v>137</v>
      </c>
      <c r="J400" s="152" t="s">
        <v>137</v>
      </c>
      <c r="K400" s="152" t="s">
        <v>137</v>
      </c>
      <c r="L400" s="152" t="s">
        <v>137</v>
      </c>
      <c r="M400" s="152" t="s">
        <v>137</v>
      </c>
      <c r="N400" s="152" t="s">
        <v>137</v>
      </c>
      <c r="O400" s="152" t="s">
        <v>137</v>
      </c>
      <c r="P400" s="152" t="s">
        <v>137</v>
      </c>
      <c r="Q400" s="152" t="s">
        <v>137</v>
      </c>
      <c r="R400" s="152" t="s">
        <v>137</v>
      </c>
      <c r="S400" s="152" t="s">
        <v>137</v>
      </c>
      <c r="T400" s="152" t="s">
        <v>137</v>
      </c>
      <c r="U400" s="152" t="s">
        <v>137</v>
      </c>
      <c r="V400" s="152" t="s">
        <v>137</v>
      </c>
      <c r="W400" s="152" t="s">
        <v>137</v>
      </c>
      <c r="X400" s="152" t="s">
        <v>137</v>
      </c>
      <c r="Y400" s="152" t="s">
        <v>137</v>
      </c>
      <c r="Z400" s="152" t="s">
        <v>137</v>
      </c>
      <c r="AA400" s="108">
        <v>1000</v>
      </c>
    </row>
    <row r="401" spans="1:27" x14ac:dyDescent="0.35">
      <c r="A401" s="151" t="s">
        <v>137</v>
      </c>
      <c r="B401" s="152" t="s">
        <v>137</v>
      </c>
      <c r="C401" s="152" t="s">
        <v>137</v>
      </c>
      <c r="D401" s="152" t="s">
        <v>137</v>
      </c>
      <c r="E401" s="152" t="s">
        <v>137</v>
      </c>
      <c r="F401" s="152" t="s">
        <v>137</v>
      </c>
      <c r="G401" s="152" t="s">
        <v>137</v>
      </c>
      <c r="H401" s="152" t="s">
        <v>137</v>
      </c>
      <c r="I401" s="152" t="s">
        <v>137</v>
      </c>
      <c r="J401" s="152" t="s">
        <v>137</v>
      </c>
      <c r="K401" s="152" t="s">
        <v>137</v>
      </c>
      <c r="L401" s="152" t="s">
        <v>137</v>
      </c>
      <c r="M401" s="152" t="s">
        <v>137</v>
      </c>
      <c r="N401" s="152" t="s">
        <v>137</v>
      </c>
      <c r="O401" s="152" t="s">
        <v>137</v>
      </c>
      <c r="P401" s="152" t="s">
        <v>137</v>
      </c>
      <c r="Q401" s="152" t="s">
        <v>137</v>
      </c>
      <c r="R401" s="152" t="s">
        <v>137</v>
      </c>
      <c r="S401" s="152" t="s">
        <v>137</v>
      </c>
      <c r="T401" s="152" t="s">
        <v>137</v>
      </c>
      <c r="U401" s="152" t="s">
        <v>137</v>
      </c>
      <c r="V401" s="152" t="s">
        <v>137</v>
      </c>
      <c r="W401" s="152" t="s">
        <v>137</v>
      </c>
      <c r="X401" s="152" t="s">
        <v>137</v>
      </c>
      <c r="Y401" s="152" t="s">
        <v>137</v>
      </c>
      <c r="Z401" s="152" t="s">
        <v>137</v>
      </c>
      <c r="AA401" s="108">
        <v>1000</v>
      </c>
    </row>
    <row r="402" spans="1:27" x14ac:dyDescent="0.35">
      <c r="A402" s="151" t="s">
        <v>137</v>
      </c>
      <c r="B402" s="152" t="s">
        <v>137</v>
      </c>
      <c r="C402" s="152" t="s">
        <v>137</v>
      </c>
      <c r="D402" s="152" t="s">
        <v>137</v>
      </c>
      <c r="E402" s="152" t="s">
        <v>137</v>
      </c>
      <c r="F402" s="152" t="s">
        <v>137</v>
      </c>
      <c r="G402" s="152" t="s">
        <v>137</v>
      </c>
      <c r="H402" s="152" t="s">
        <v>137</v>
      </c>
      <c r="I402" s="152" t="s">
        <v>137</v>
      </c>
      <c r="J402" s="152" t="s">
        <v>137</v>
      </c>
      <c r="K402" s="152" t="s">
        <v>137</v>
      </c>
      <c r="L402" s="152" t="s">
        <v>137</v>
      </c>
      <c r="M402" s="152" t="s">
        <v>137</v>
      </c>
      <c r="N402" s="152" t="s">
        <v>137</v>
      </c>
      <c r="O402" s="152" t="s">
        <v>137</v>
      </c>
      <c r="P402" s="152" t="s">
        <v>137</v>
      </c>
      <c r="Q402" s="152" t="s">
        <v>137</v>
      </c>
      <c r="R402" s="152" t="s">
        <v>137</v>
      </c>
      <c r="S402" s="152" t="s">
        <v>137</v>
      </c>
      <c r="T402" s="152" t="s">
        <v>137</v>
      </c>
      <c r="U402" s="152" t="s">
        <v>137</v>
      </c>
      <c r="V402" s="152" t="s">
        <v>137</v>
      </c>
      <c r="W402" s="152" t="s">
        <v>137</v>
      </c>
      <c r="X402" s="152" t="s">
        <v>137</v>
      </c>
      <c r="Y402" s="152" t="s">
        <v>137</v>
      </c>
      <c r="Z402" s="152" t="s">
        <v>137</v>
      </c>
      <c r="AA402" s="108">
        <v>1000</v>
      </c>
    </row>
    <row r="403" spans="1:27" x14ac:dyDescent="0.35">
      <c r="A403" s="151" t="s">
        <v>137</v>
      </c>
      <c r="B403" s="152" t="s">
        <v>137</v>
      </c>
      <c r="C403" s="152" t="s">
        <v>137</v>
      </c>
      <c r="D403" s="152" t="s">
        <v>137</v>
      </c>
      <c r="E403" s="152" t="s">
        <v>137</v>
      </c>
      <c r="F403" s="152" t="s">
        <v>137</v>
      </c>
      <c r="G403" s="152" t="s">
        <v>137</v>
      </c>
      <c r="H403" s="152" t="s">
        <v>137</v>
      </c>
      <c r="I403" s="152" t="s">
        <v>137</v>
      </c>
      <c r="J403" s="152" t="s">
        <v>137</v>
      </c>
      <c r="K403" s="152" t="s">
        <v>137</v>
      </c>
      <c r="L403" s="152" t="s">
        <v>137</v>
      </c>
      <c r="M403" s="152" t="s">
        <v>137</v>
      </c>
      <c r="N403" s="152" t="s">
        <v>137</v>
      </c>
      <c r="O403" s="152" t="s">
        <v>137</v>
      </c>
      <c r="P403" s="152" t="s">
        <v>137</v>
      </c>
      <c r="Q403" s="152" t="s">
        <v>137</v>
      </c>
      <c r="R403" s="152" t="s">
        <v>137</v>
      </c>
      <c r="S403" s="152" t="s">
        <v>137</v>
      </c>
      <c r="T403" s="152" t="s">
        <v>137</v>
      </c>
      <c r="U403" s="152" t="s">
        <v>137</v>
      </c>
      <c r="V403" s="152" t="s">
        <v>137</v>
      </c>
      <c r="W403" s="152" t="s">
        <v>137</v>
      </c>
      <c r="X403" s="152" t="s">
        <v>137</v>
      </c>
      <c r="Y403" s="152" t="s">
        <v>137</v>
      </c>
      <c r="Z403" s="152" t="s">
        <v>137</v>
      </c>
      <c r="AA403" s="108">
        <v>1000</v>
      </c>
    </row>
    <row r="404" spans="1:27" x14ac:dyDescent="0.35">
      <c r="A404" s="151" t="s">
        <v>137</v>
      </c>
      <c r="B404" s="152" t="s">
        <v>137</v>
      </c>
      <c r="C404" s="152" t="s">
        <v>137</v>
      </c>
      <c r="D404" s="152" t="s">
        <v>137</v>
      </c>
      <c r="E404" s="152" t="s">
        <v>137</v>
      </c>
      <c r="F404" s="152" t="s">
        <v>137</v>
      </c>
      <c r="G404" s="152" t="s">
        <v>137</v>
      </c>
      <c r="H404" s="152" t="s">
        <v>137</v>
      </c>
      <c r="I404" s="152" t="s">
        <v>137</v>
      </c>
      <c r="J404" s="152" t="s">
        <v>137</v>
      </c>
      <c r="K404" s="152" t="s">
        <v>137</v>
      </c>
      <c r="L404" s="152" t="s">
        <v>137</v>
      </c>
      <c r="M404" s="152" t="s">
        <v>137</v>
      </c>
      <c r="N404" s="152" t="s">
        <v>137</v>
      </c>
      <c r="O404" s="152" t="s">
        <v>137</v>
      </c>
      <c r="P404" s="152" t="s">
        <v>137</v>
      </c>
      <c r="Q404" s="152" t="s">
        <v>137</v>
      </c>
      <c r="R404" s="152" t="s">
        <v>137</v>
      </c>
      <c r="S404" s="152" t="s">
        <v>137</v>
      </c>
      <c r="T404" s="152" t="s">
        <v>137</v>
      </c>
      <c r="U404" s="152" t="s">
        <v>137</v>
      </c>
      <c r="V404" s="152" t="s">
        <v>137</v>
      </c>
      <c r="W404" s="152" t="s">
        <v>137</v>
      </c>
      <c r="X404" s="152" t="s">
        <v>137</v>
      </c>
      <c r="Y404" s="152" t="s">
        <v>137</v>
      </c>
      <c r="Z404" s="152" t="s">
        <v>137</v>
      </c>
      <c r="AA404" s="108">
        <v>1000</v>
      </c>
    </row>
    <row r="405" spans="1:27" x14ac:dyDescent="0.35">
      <c r="A405" s="151" t="s">
        <v>137</v>
      </c>
      <c r="B405" s="152" t="s">
        <v>137</v>
      </c>
      <c r="C405" s="152" t="s">
        <v>137</v>
      </c>
      <c r="D405" s="152" t="s">
        <v>137</v>
      </c>
      <c r="E405" s="152" t="s">
        <v>137</v>
      </c>
      <c r="F405" s="152" t="s">
        <v>137</v>
      </c>
      <c r="G405" s="152" t="s">
        <v>137</v>
      </c>
      <c r="H405" s="152" t="s">
        <v>137</v>
      </c>
      <c r="I405" s="152" t="s">
        <v>137</v>
      </c>
      <c r="J405" s="152" t="s">
        <v>137</v>
      </c>
      <c r="K405" s="152" t="s">
        <v>137</v>
      </c>
      <c r="L405" s="152" t="s">
        <v>137</v>
      </c>
      <c r="M405" s="152" t="s">
        <v>137</v>
      </c>
      <c r="N405" s="152" t="s">
        <v>137</v>
      </c>
      <c r="O405" s="152" t="s">
        <v>137</v>
      </c>
      <c r="P405" s="152" t="s">
        <v>137</v>
      </c>
      <c r="Q405" s="152" t="s">
        <v>137</v>
      </c>
      <c r="R405" s="152" t="s">
        <v>137</v>
      </c>
      <c r="S405" s="152" t="s">
        <v>137</v>
      </c>
      <c r="T405" s="152" t="s">
        <v>137</v>
      </c>
      <c r="U405" s="152" t="s">
        <v>137</v>
      </c>
      <c r="V405" s="152" t="s">
        <v>137</v>
      </c>
      <c r="W405" s="152" t="s">
        <v>137</v>
      </c>
      <c r="X405" s="152" t="s">
        <v>137</v>
      </c>
      <c r="Y405" s="152" t="s">
        <v>137</v>
      </c>
      <c r="Z405" s="152" t="s">
        <v>137</v>
      </c>
      <c r="AA405" s="108">
        <v>1000</v>
      </c>
    </row>
    <row r="406" spans="1:27" x14ac:dyDescent="0.35">
      <c r="A406" s="151" t="s">
        <v>137</v>
      </c>
      <c r="B406" s="152" t="s">
        <v>137</v>
      </c>
      <c r="C406" s="152" t="s">
        <v>137</v>
      </c>
      <c r="D406" s="152" t="s">
        <v>137</v>
      </c>
      <c r="E406" s="152" t="s">
        <v>137</v>
      </c>
      <c r="F406" s="152" t="s">
        <v>137</v>
      </c>
      <c r="G406" s="152" t="s">
        <v>137</v>
      </c>
      <c r="H406" s="152" t="s">
        <v>137</v>
      </c>
      <c r="I406" s="152" t="s">
        <v>137</v>
      </c>
      <c r="J406" s="152" t="s">
        <v>137</v>
      </c>
      <c r="K406" s="152" t="s">
        <v>137</v>
      </c>
      <c r="L406" s="152" t="s">
        <v>137</v>
      </c>
      <c r="M406" s="152" t="s">
        <v>137</v>
      </c>
      <c r="N406" s="152" t="s">
        <v>137</v>
      </c>
      <c r="O406" s="152" t="s">
        <v>137</v>
      </c>
      <c r="P406" s="152" t="s">
        <v>137</v>
      </c>
      <c r="Q406" s="152" t="s">
        <v>137</v>
      </c>
      <c r="R406" s="152" t="s">
        <v>137</v>
      </c>
      <c r="S406" s="152" t="s">
        <v>137</v>
      </c>
      <c r="T406" s="152" t="s">
        <v>137</v>
      </c>
      <c r="U406" s="152" t="s">
        <v>137</v>
      </c>
      <c r="V406" s="152" t="s">
        <v>137</v>
      </c>
      <c r="W406" s="152" t="s">
        <v>137</v>
      </c>
      <c r="X406" s="152" t="s">
        <v>137</v>
      </c>
      <c r="Y406" s="152" t="s">
        <v>137</v>
      </c>
      <c r="Z406" s="152" t="s">
        <v>137</v>
      </c>
      <c r="AA406" s="108">
        <v>1000</v>
      </c>
    </row>
    <row r="407" spans="1:27" x14ac:dyDescent="0.35">
      <c r="A407" s="151" t="s">
        <v>137</v>
      </c>
      <c r="B407" s="152" t="s">
        <v>137</v>
      </c>
      <c r="C407" s="152" t="s">
        <v>137</v>
      </c>
      <c r="D407" s="152" t="s">
        <v>137</v>
      </c>
      <c r="E407" s="152" t="s">
        <v>137</v>
      </c>
      <c r="F407" s="152" t="s">
        <v>137</v>
      </c>
      <c r="G407" s="152" t="s">
        <v>137</v>
      </c>
      <c r="H407" s="152" t="s">
        <v>137</v>
      </c>
      <c r="I407" s="152" t="s">
        <v>137</v>
      </c>
      <c r="J407" s="152" t="s">
        <v>137</v>
      </c>
      <c r="K407" s="152" t="s">
        <v>137</v>
      </c>
      <c r="L407" s="152" t="s">
        <v>137</v>
      </c>
      <c r="M407" s="152" t="s">
        <v>137</v>
      </c>
      <c r="N407" s="152" t="s">
        <v>137</v>
      </c>
      <c r="O407" s="152" t="s">
        <v>137</v>
      </c>
      <c r="P407" s="152" t="s">
        <v>137</v>
      </c>
      <c r="Q407" s="152" t="s">
        <v>137</v>
      </c>
      <c r="R407" s="152" t="s">
        <v>137</v>
      </c>
      <c r="S407" s="152" t="s">
        <v>137</v>
      </c>
      <c r="T407" s="152" t="s">
        <v>137</v>
      </c>
      <c r="U407" s="152" t="s">
        <v>137</v>
      </c>
      <c r="V407" s="152" t="s">
        <v>137</v>
      </c>
      <c r="W407" s="152" t="s">
        <v>137</v>
      </c>
      <c r="X407" s="152" t="s">
        <v>137</v>
      </c>
      <c r="Y407" s="152" t="s">
        <v>137</v>
      </c>
      <c r="Z407" s="152" t="s">
        <v>137</v>
      </c>
      <c r="AA407" s="108">
        <v>1000</v>
      </c>
    </row>
    <row r="408" spans="1:27" x14ac:dyDescent="0.35">
      <c r="A408" s="151" t="s">
        <v>137</v>
      </c>
      <c r="B408" s="152" t="s">
        <v>137</v>
      </c>
      <c r="C408" s="152" t="s">
        <v>137</v>
      </c>
      <c r="D408" s="152" t="s">
        <v>137</v>
      </c>
      <c r="E408" s="152" t="s">
        <v>137</v>
      </c>
      <c r="F408" s="152" t="s">
        <v>137</v>
      </c>
      <c r="G408" s="152" t="s">
        <v>137</v>
      </c>
      <c r="H408" s="152" t="s">
        <v>137</v>
      </c>
      <c r="I408" s="152" t="s">
        <v>137</v>
      </c>
      <c r="J408" s="152" t="s">
        <v>137</v>
      </c>
      <c r="K408" s="152" t="s">
        <v>137</v>
      </c>
      <c r="L408" s="152" t="s">
        <v>137</v>
      </c>
      <c r="M408" s="152" t="s">
        <v>137</v>
      </c>
      <c r="N408" s="152" t="s">
        <v>137</v>
      </c>
      <c r="O408" s="152" t="s">
        <v>137</v>
      </c>
      <c r="P408" s="152" t="s">
        <v>137</v>
      </c>
      <c r="Q408" s="152" t="s">
        <v>137</v>
      </c>
      <c r="R408" s="152" t="s">
        <v>137</v>
      </c>
      <c r="S408" s="152" t="s">
        <v>137</v>
      </c>
      <c r="T408" s="152" t="s">
        <v>137</v>
      </c>
      <c r="U408" s="152" t="s">
        <v>137</v>
      </c>
      <c r="V408" s="152" t="s">
        <v>137</v>
      </c>
      <c r="W408" s="152" t="s">
        <v>137</v>
      </c>
      <c r="X408" s="152" t="s">
        <v>137</v>
      </c>
      <c r="Y408" s="152" t="s">
        <v>137</v>
      </c>
      <c r="Z408" s="152" t="s">
        <v>137</v>
      </c>
      <c r="AA408" s="108">
        <v>1000</v>
      </c>
    </row>
    <row r="409" spans="1:27" x14ac:dyDescent="0.35">
      <c r="A409" s="151" t="s">
        <v>137</v>
      </c>
      <c r="B409" s="152" t="s">
        <v>137</v>
      </c>
      <c r="C409" s="152" t="s">
        <v>137</v>
      </c>
      <c r="D409" s="152" t="s">
        <v>137</v>
      </c>
      <c r="E409" s="152" t="s">
        <v>137</v>
      </c>
      <c r="F409" s="152" t="s">
        <v>137</v>
      </c>
      <c r="G409" s="152" t="s">
        <v>137</v>
      </c>
      <c r="H409" s="152" t="s">
        <v>137</v>
      </c>
      <c r="I409" s="152" t="s">
        <v>137</v>
      </c>
      <c r="J409" s="152" t="s">
        <v>137</v>
      </c>
      <c r="K409" s="152" t="s">
        <v>137</v>
      </c>
      <c r="L409" s="152" t="s">
        <v>137</v>
      </c>
      <c r="M409" s="152" t="s">
        <v>137</v>
      </c>
      <c r="N409" s="152" t="s">
        <v>137</v>
      </c>
      <c r="O409" s="152" t="s">
        <v>137</v>
      </c>
      <c r="P409" s="152" t="s">
        <v>137</v>
      </c>
      <c r="Q409" s="152" t="s">
        <v>137</v>
      </c>
      <c r="R409" s="152" t="s">
        <v>137</v>
      </c>
      <c r="S409" s="152" t="s">
        <v>137</v>
      </c>
      <c r="T409" s="152" t="s">
        <v>137</v>
      </c>
      <c r="U409" s="152" t="s">
        <v>137</v>
      </c>
      <c r="V409" s="152" t="s">
        <v>137</v>
      </c>
      <c r="W409" s="152" t="s">
        <v>137</v>
      </c>
      <c r="X409" s="152" t="s">
        <v>137</v>
      </c>
      <c r="Y409" s="152" t="s">
        <v>137</v>
      </c>
      <c r="Z409" s="152" t="s">
        <v>137</v>
      </c>
      <c r="AA409" s="108">
        <v>1000</v>
      </c>
    </row>
    <row r="410" spans="1:27" x14ac:dyDescent="0.35">
      <c r="A410" s="151" t="s">
        <v>137</v>
      </c>
      <c r="B410" s="152" t="s">
        <v>137</v>
      </c>
      <c r="C410" s="152" t="s">
        <v>137</v>
      </c>
      <c r="D410" s="152" t="s">
        <v>137</v>
      </c>
      <c r="E410" s="152" t="s">
        <v>137</v>
      </c>
      <c r="F410" s="152" t="s">
        <v>137</v>
      </c>
      <c r="G410" s="152" t="s">
        <v>137</v>
      </c>
      <c r="H410" s="152" t="s">
        <v>137</v>
      </c>
      <c r="I410" s="152" t="s">
        <v>137</v>
      </c>
      <c r="J410" s="152" t="s">
        <v>137</v>
      </c>
      <c r="K410" s="152" t="s">
        <v>137</v>
      </c>
      <c r="L410" s="152" t="s">
        <v>137</v>
      </c>
      <c r="M410" s="152" t="s">
        <v>137</v>
      </c>
      <c r="N410" s="152" t="s">
        <v>137</v>
      </c>
      <c r="O410" s="152" t="s">
        <v>137</v>
      </c>
      <c r="P410" s="152" t="s">
        <v>137</v>
      </c>
      <c r="Q410" s="152" t="s">
        <v>137</v>
      </c>
      <c r="R410" s="152" t="s">
        <v>137</v>
      </c>
      <c r="S410" s="152" t="s">
        <v>137</v>
      </c>
      <c r="T410" s="152" t="s">
        <v>137</v>
      </c>
      <c r="U410" s="152" t="s">
        <v>137</v>
      </c>
      <c r="V410" s="152" t="s">
        <v>137</v>
      </c>
      <c r="W410" s="152" t="s">
        <v>137</v>
      </c>
      <c r="X410" s="152" t="s">
        <v>137</v>
      </c>
      <c r="Y410" s="152" t="s">
        <v>137</v>
      </c>
      <c r="Z410" s="152" t="s">
        <v>137</v>
      </c>
      <c r="AA410" s="108">
        <v>1000</v>
      </c>
    </row>
    <row r="411" spans="1:27" x14ac:dyDescent="0.35">
      <c r="A411" s="151" t="s">
        <v>137</v>
      </c>
      <c r="B411" s="152" t="s">
        <v>137</v>
      </c>
      <c r="C411" s="152" t="s">
        <v>137</v>
      </c>
      <c r="D411" s="152" t="s">
        <v>137</v>
      </c>
      <c r="E411" s="152" t="s">
        <v>137</v>
      </c>
      <c r="F411" s="152" t="s">
        <v>137</v>
      </c>
      <c r="G411" s="152" t="s">
        <v>137</v>
      </c>
      <c r="H411" s="152" t="s">
        <v>137</v>
      </c>
      <c r="I411" s="152" t="s">
        <v>137</v>
      </c>
      <c r="J411" s="152" t="s">
        <v>137</v>
      </c>
      <c r="K411" s="152" t="s">
        <v>137</v>
      </c>
      <c r="L411" s="152" t="s">
        <v>137</v>
      </c>
      <c r="M411" s="152" t="s">
        <v>137</v>
      </c>
      <c r="N411" s="152" t="s">
        <v>137</v>
      </c>
      <c r="O411" s="152" t="s">
        <v>137</v>
      </c>
      <c r="P411" s="152" t="s">
        <v>137</v>
      </c>
      <c r="Q411" s="152" t="s">
        <v>137</v>
      </c>
      <c r="R411" s="152" t="s">
        <v>137</v>
      </c>
      <c r="S411" s="152" t="s">
        <v>137</v>
      </c>
      <c r="T411" s="152" t="s">
        <v>137</v>
      </c>
      <c r="U411" s="152" t="s">
        <v>137</v>
      </c>
      <c r="V411" s="152" t="s">
        <v>137</v>
      </c>
      <c r="W411" s="152" t="s">
        <v>137</v>
      </c>
      <c r="X411" s="152" t="s">
        <v>137</v>
      </c>
      <c r="Y411" s="152" t="s">
        <v>137</v>
      </c>
      <c r="Z411" s="152" t="s">
        <v>137</v>
      </c>
      <c r="AA411" s="108">
        <v>1000</v>
      </c>
    </row>
    <row r="412" spans="1:27" x14ac:dyDescent="0.35">
      <c r="A412" s="151" t="s">
        <v>137</v>
      </c>
      <c r="B412" s="152" t="s">
        <v>137</v>
      </c>
      <c r="C412" s="152" t="s">
        <v>137</v>
      </c>
      <c r="D412" s="152" t="s">
        <v>137</v>
      </c>
      <c r="E412" s="152" t="s">
        <v>137</v>
      </c>
      <c r="F412" s="152" t="s">
        <v>137</v>
      </c>
      <c r="G412" s="152" t="s">
        <v>137</v>
      </c>
      <c r="H412" s="152" t="s">
        <v>137</v>
      </c>
      <c r="I412" s="152" t="s">
        <v>137</v>
      </c>
      <c r="J412" s="152" t="s">
        <v>137</v>
      </c>
      <c r="K412" s="152" t="s">
        <v>137</v>
      </c>
      <c r="L412" s="152" t="s">
        <v>137</v>
      </c>
      <c r="M412" s="152" t="s">
        <v>137</v>
      </c>
      <c r="N412" s="152" t="s">
        <v>137</v>
      </c>
      <c r="O412" s="152" t="s">
        <v>137</v>
      </c>
      <c r="P412" s="152" t="s">
        <v>137</v>
      </c>
      <c r="Q412" s="152" t="s">
        <v>137</v>
      </c>
      <c r="R412" s="152" t="s">
        <v>137</v>
      </c>
      <c r="S412" s="152" t="s">
        <v>137</v>
      </c>
      <c r="T412" s="152" t="s">
        <v>137</v>
      </c>
      <c r="U412" s="152" t="s">
        <v>137</v>
      </c>
      <c r="V412" s="152" t="s">
        <v>137</v>
      </c>
      <c r="W412" s="152" t="s">
        <v>137</v>
      </c>
      <c r="X412" s="152" t="s">
        <v>137</v>
      </c>
      <c r="Y412" s="152" t="s">
        <v>137</v>
      </c>
      <c r="Z412" s="152" t="s">
        <v>137</v>
      </c>
      <c r="AA412" s="108">
        <v>1000</v>
      </c>
    </row>
    <row r="413" spans="1:27" x14ac:dyDescent="0.35">
      <c r="A413" s="151" t="s">
        <v>137</v>
      </c>
      <c r="B413" s="152" t="s">
        <v>137</v>
      </c>
      <c r="C413" s="152" t="s">
        <v>137</v>
      </c>
      <c r="D413" s="152" t="s">
        <v>137</v>
      </c>
      <c r="E413" s="152" t="s">
        <v>137</v>
      </c>
      <c r="F413" s="152" t="s">
        <v>137</v>
      </c>
      <c r="G413" s="152" t="s">
        <v>137</v>
      </c>
      <c r="H413" s="152" t="s">
        <v>137</v>
      </c>
      <c r="I413" s="152" t="s">
        <v>137</v>
      </c>
      <c r="J413" s="152" t="s">
        <v>137</v>
      </c>
      <c r="K413" s="152" t="s">
        <v>137</v>
      </c>
      <c r="L413" s="152" t="s">
        <v>137</v>
      </c>
      <c r="M413" s="152" t="s">
        <v>137</v>
      </c>
      <c r="N413" s="152" t="s">
        <v>137</v>
      </c>
      <c r="O413" s="152" t="s">
        <v>137</v>
      </c>
      <c r="P413" s="152" t="s">
        <v>137</v>
      </c>
      <c r="Q413" s="152" t="s">
        <v>137</v>
      </c>
      <c r="R413" s="152" t="s">
        <v>137</v>
      </c>
      <c r="S413" s="152" t="s">
        <v>137</v>
      </c>
      <c r="T413" s="152" t="s">
        <v>137</v>
      </c>
      <c r="U413" s="152" t="s">
        <v>137</v>
      </c>
      <c r="V413" s="152" t="s">
        <v>137</v>
      </c>
      <c r="W413" s="152" t="s">
        <v>137</v>
      </c>
      <c r="X413" s="152" t="s">
        <v>137</v>
      </c>
      <c r="Y413" s="152" t="s">
        <v>137</v>
      </c>
      <c r="Z413" s="152" t="s">
        <v>137</v>
      </c>
      <c r="AA413" s="108">
        <v>1000</v>
      </c>
    </row>
    <row r="414" spans="1:27" x14ac:dyDescent="0.35">
      <c r="A414" s="151" t="s">
        <v>137</v>
      </c>
      <c r="B414" s="152" t="s">
        <v>137</v>
      </c>
      <c r="C414" s="152" t="s">
        <v>137</v>
      </c>
      <c r="D414" s="152" t="s">
        <v>137</v>
      </c>
      <c r="E414" s="152" t="s">
        <v>137</v>
      </c>
      <c r="F414" s="152" t="s">
        <v>137</v>
      </c>
      <c r="G414" s="152" t="s">
        <v>137</v>
      </c>
      <c r="H414" s="152" t="s">
        <v>137</v>
      </c>
      <c r="I414" s="152" t="s">
        <v>137</v>
      </c>
      <c r="J414" s="152" t="s">
        <v>137</v>
      </c>
      <c r="K414" s="152" t="s">
        <v>137</v>
      </c>
      <c r="L414" s="152" t="s">
        <v>137</v>
      </c>
      <c r="M414" s="152" t="s">
        <v>137</v>
      </c>
      <c r="N414" s="152" t="s">
        <v>137</v>
      </c>
      <c r="O414" s="152" t="s">
        <v>137</v>
      </c>
      <c r="P414" s="152" t="s">
        <v>137</v>
      </c>
      <c r="Q414" s="152" t="s">
        <v>137</v>
      </c>
      <c r="R414" s="152" t="s">
        <v>137</v>
      </c>
      <c r="S414" s="152" t="s">
        <v>137</v>
      </c>
      <c r="T414" s="152" t="s">
        <v>137</v>
      </c>
      <c r="U414" s="152" t="s">
        <v>137</v>
      </c>
      <c r="V414" s="152" t="s">
        <v>137</v>
      </c>
      <c r="W414" s="152" t="s">
        <v>137</v>
      </c>
      <c r="X414" s="152" t="s">
        <v>137</v>
      </c>
      <c r="Y414" s="152" t="s">
        <v>137</v>
      </c>
      <c r="Z414" s="152" t="s">
        <v>137</v>
      </c>
      <c r="AA414" s="108">
        <v>1000</v>
      </c>
    </row>
    <row r="415" spans="1:27" x14ac:dyDescent="0.35">
      <c r="A415" s="151" t="s">
        <v>137</v>
      </c>
      <c r="B415" s="152" t="s">
        <v>137</v>
      </c>
      <c r="C415" s="152" t="s">
        <v>137</v>
      </c>
      <c r="D415" s="152" t="s">
        <v>137</v>
      </c>
      <c r="E415" s="152" t="s">
        <v>137</v>
      </c>
      <c r="F415" s="152" t="s">
        <v>137</v>
      </c>
      <c r="G415" s="152" t="s">
        <v>137</v>
      </c>
      <c r="H415" s="152" t="s">
        <v>137</v>
      </c>
      <c r="I415" s="152" t="s">
        <v>137</v>
      </c>
      <c r="J415" s="152" t="s">
        <v>137</v>
      </c>
      <c r="K415" s="152" t="s">
        <v>137</v>
      </c>
      <c r="L415" s="152" t="s">
        <v>137</v>
      </c>
      <c r="M415" s="152" t="s">
        <v>137</v>
      </c>
      <c r="N415" s="152" t="s">
        <v>137</v>
      </c>
      <c r="O415" s="152" t="s">
        <v>137</v>
      </c>
      <c r="P415" s="152" t="s">
        <v>137</v>
      </c>
      <c r="Q415" s="152" t="s">
        <v>137</v>
      </c>
      <c r="R415" s="152" t="s">
        <v>137</v>
      </c>
      <c r="S415" s="152" t="s">
        <v>137</v>
      </c>
      <c r="T415" s="152" t="s">
        <v>137</v>
      </c>
      <c r="U415" s="152" t="s">
        <v>137</v>
      </c>
      <c r="V415" s="152" t="s">
        <v>137</v>
      </c>
      <c r="W415" s="152" t="s">
        <v>137</v>
      </c>
      <c r="X415" s="152" t="s">
        <v>137</v>
      </c>
      <c r="Y415" s="152" t="s">
        <v>137</v>
      </c>
      <c r="Z415" s="152" t="s">
        <v>137</v>
      </c>
      <c r="AA415" s="108">
        <v>1000</v>
      </c>
    </row>
    <row r="416" spans="1:27" x14ac:dyDescent="0.35">
      <c r="A416" s="151" t="s">
        <v>137</v>
      </c>
      <c r="B416" s="152" t="s">
        <v>137</v>
      </c>
      <c r="C416" s="152" t="s">
        <v>137</v>
      </c>
      <c r="D416" s="152" t="s">
        <v>137</v>
      </c>
      <c r="E416" s="152" t="s">
        <v>137</v>
      </c>
      <c r="F416" s="152" t="s">
        <v>137</v>
      </c>
      <c r="G416" s="152" t="s">
        <v>137</v>
      </c>
      <c r="H416" s="152" t="s">
        <v>137</v>
      </c>
      <c r="I416" s="152" t="s">
        <v>137</v>
      </c>
      <c r="J416" s="152" t="s">
        <v>137</v>
      </c>
      <c r="K416" s="152" t="s">
        <v>137</v>
      </c>
      <c r="L416" s="152" t="s">
        <v>137</v>
      </c>
      <c r="M416" s="152" t="s">
        <v>137</v>
      </c>
      <c r="N416" s="152" t="s">
        <v>137</v>
      </c>
      <c r="O416" s="152" t="s">
        <v>137</v>
      </c>
      <c r="P416" s="152" t="s">
        <v>137</v>
      </c>
      <c r="Q416" s="152" t="s">
        <v>137</v>
      </c>
      <c r="R416" s="152" t="s">
        <v>137</v>
      </c>
      <c r="S416" s="152" t="s">
        <v>137</v>
      </c>
      <c r="T416" s="152" t="s">
        <v>137</v>
      </c>
      <c r="U416" s="152" t="s">
        <v>137</v>
      </c>
      <c r="V416" s="152" t="s">
        <v>137</v>
      </c>
      <c r="W416" s="152" t="s">
        <v>137</v>
      </c>
      <c r="X416" s="152" t="s">
        <v>137</v>
      </c>
      <c r="Y416" s="152" t="s">
        <v>137</v>
      </c>
      <c r="Z416" s="152" t="s">
        <v>137</v>
      </c>
      <c r="AA416" s="108">
        <v>1000</v>
      </c>
    </row>
    <row r="417" spans="1:27" x14ac:dyDescent="0.35">
      <c r="A417" s="151" t="s">
        <v>137</v>
      </c>
      <c r="B417" s="152" t="s">
        <v>137</v>
      </c>
      <c r="C417" s="152" t="s">
        <v>137</v>
      </c>
      <c r="D417" s="152" t="s">
        <v>137</v>
      </c>
      <c r="E417" s="152" t="s">
        <v>137</v>
      </c>
      <c r="F417" s="152" t="s">
        <v>137</v>
      </c>
      <c r="G417" s="152" t="s">
        <v>137</v>
      </c>
      <c r="H417" s="152" t="s">
        <v>137</v>
      </c>
      <c r="I417" s="152" t="s">
        <v>137</v>
      </c>
      <c r="J417" s="152" t="s">
        <v>137</v>
      </c>
      <c r="K417" s="152" t="s">
        <v>137</v>
      </c>
      <c r="L417" s="152" t="s">
        <v>137</v>
      </c>
      <c r="M417" s="152" t="s">
        <v>137</v>
      </c>
      <c r="N417" s="152" t="s">
        <v>137</v>
      </c>
      <c r="O417" s="152" t="s">
        <v>137</v>
      </c>
      <c r="P417" s="152" t="s">
        <v>137</v>
      </c>
      <c r="Q417" s="152" t="s">
        <v>137</v>
      </c>
      <c r="R417" s="152" t="s">
        <v>137</v>
      </c>
      <c r="S417" s="152" t="s">
        <v>137</v>
      </c>
      <c r="T417" s="152" t="s">
        <v>137</v>
      </c>
      <c r="U417" s="152" t="s">
        <v>137</v>
      </c>
      <c r="V417" s="152" t="s">
        <v>137</v>
      </c>
      <c r="W417" s="152" t="s">
        <v>137</v>
      </c>
      <c r="X417" s="152" t="s">
        <v>137</v>
      </c>
      <c r="Y417" s="152" t="s">
        <v>137</v>
      </c>
      <c r="Z417" s="152" t="s">
        <v>137</v>
      </c>
      <c r="AA417" s="108">
        <v>1000</v>
      </c>
    </row>
    <row r="418" spans="1:27" x14ac:dyDescent="0.35">
      <c r="A418" s="151" t="s">
        <v>137</v>
      </c>
      <c r="B418" s="152" t="s">
        <v>137</v>
      </c>
      <c r="C418" s="152" t="s">
        <v>137</v>
      </c>
      <c r="D418" s="152" t="s">
        <v>137</v>
      </c>
      <c r="E418" s="152" t="s">
        <v>137</v>
      </c>
      <c r="F418" s="152" t="s">
        <v>137</v>
      </c>
      <c r="G418" s="152" t="s">
        <v>137</v>
      </c>
      <c r="H418" s="152" t="s">
        <v>137</v>
      </c>
      <c r="I418" s="152" t="s">
        <v>137</v>
      </c>
      <c r="J418" s="152" t="s">
        <v>137</v>
      </c>
      <c r="K418" s="152" t="s">
        <v>137</v>
      </c>
      <c r="L418" s="152" t="s">
        <v>137</v>
      </c>
      <c r="M418" s="152" t="s">
        <v>137</v>
      </c>
      <c r="N418" s="152" t="s">
        <v>137</v>
      </c>
      <c r="O418" s="152" t="s">
        <v>137</v>
      </c>
      <c r="P418" s="152" t="s">
        <v>137</v>
      </c>
      <c r="Q418" s="152" t="s">
        <v>137</v>
      </c>
      <c r="R418" s="152" t="s">
        <v>137</v>
      </c>
      <c r="S418" s="152" t="s">
        <v>137</v>
      </c>
      <c r="T418" s="152" t="s">
        <v>137</v>
      </c>
      <c r="U418" s="152" t="s">
        <v>137</v>
      </c>
      <c r="V418" s="152" t="s">
        <v>137</v>
      </c>
      <c r="W418" s="152" t="s">
        <v>137</v>
      </c>
      <c r="X418" s="152" t="s">
        <v>137</v>
      </c>
      <c r="Y418" s="152" t="s">
        <v>137</v>
      </c>
      <c r="Z418" s="152" t="s">
        <v>137</v>
      </c>
      <c r="AA418" s="108">
        <v>1000</v>
      </c>
    </row>
    <row r="419" spans="1:27" x14ac:dyDescent="0.35">
      <c r="A419" s="151" t="s">
        <v>137</v>
      </c>
      <c r="B419" s="152" t="s">
        <v>137</v>
      </c>
      <c r="C419" s="152" t="s">
        <v>137</v>
      </c>
      <c r="D419" s="152" t="s">
        <v>137</v>
      </c>
      <c r="E419" s="152" t="s">
        <v>137</v>
      </c>
      <c r="F419" s="152" t="s">
        <v>137</v>
      </c>
      <c r="G419" s="152" t="s">
        <v>137</v>
      </c>
      <c r="H419" s="152" t="s">
        <v>137</v>
      </c>
      <c r="I419" s="152" t="s">
        <v>137</v>
      </c>
      <c r="J419" s="152" t="s">
        <v>137</v>
      </c>
      <c r="K419" s="152" t="s">
        <v>137</v>
      </c>
      <c r="L419" s="152" t="s">
        <v>137</v>
      </c>
      <c r="M419" s="152" t="s">
        <v>137</v>
      </c>
      <c r="N419" s="152" t="s">
        <v>137</v>
      </c>
      <c r="O419" s="152" t="s">
        <v>137</v>
      </c>
      <c r="P419" s="152" t="s">
        <v>137</v>
      </c>
      <c r="Q419" s="152" t="s">
        <v>137</v>
      </c>
      <c r="R419" s="152" t="s">
        <v>137</v>
      </c>
      <c r="S419" s="152" t="s">
        <v>137</v>
      </c>
      <c r="T419" s="152" t="s">
        <v>137</v>
      </c>
      <c r="U419" s="152" t="s">
        <v>137</v>
      </c>
      <c r="V419" s="152" t="s">
        <v>137</v>
      </c>
      <c r="W419" s="152" t="s">
        <v>137</v>
      </c>
      <c r="X419" s="152" t="s">
        <v>137</v>
      </c>
      <c r="Y419" s="152" t="s">
        <v>137</v>
      </c>
      <c r="Z419" s="152" t="s">
        <v>137</v>
      </c>
      <c r="AA419" s="108">
        <v>1000</v>
      </c>
    </row>
    <row r="420" spans="1:27" x14ac:dyDescent="0.35">
      <c r="A420" s="151" t="s">
        <v>137</v>
      </c>
      <c r="B420" s="152" t="s">
        <v>137</v>
      </c>
      <c r="C420" s="152" t="s">
        <v>137</v>
      </c>
      <c r="D420" s="152" t="s">
        <v>137</v>
      </c>
      <c r="E420" s="152" t="s">
        <v>137</v>
      </c>
      <c r="F420" s="152" t="s">
        <v>137</v>
      </c>
      <c r="G420" s="152" t="s">
        <v>137</v>
      </c>
      <c r="H420" s="152" t="s">
        <v>137</v>
      </c>
      <c r="I420" s="152" t="s">
        <v>137</v>
      </c>
      <c r="J420" s="152" t="s">
        <v>137</v>
      </c>
      <c r="K420" s="152" t="s">
        <v>137</v>
      </c>
      <c r="L420" s="152" t="s">
        <v>137</v>
      </c>
      <c r="M420" s="152" t="s">
        <v>137</v>
      </c>
      <c r="N420" s="152" t="s">
        <v>137</v>
      </c>
      <c r="O420" s="152" t="s">
        <v>137</v>
      </c>
      <c r="P420" s="152" t="s">
        <v>137</v>
      </c>
      <c r="Q420" s="152" t="s">
        <v>137</v>
      </c>
      <c r="R420" s="152" t="s">
        <v>137</v>
      </c>
      <c r="S420" s="152" t="s">
        <v>137</v>
      </c>
      <c r="T420" s="152" t="s">
        <v>137</v>
      </c>
      <c r="U420" s="152" t="s">
        <v>137</v>
      </c>
      <c r="V420" s="152" t="s">
        <v>137</v>
      </c>
      <c r="W420" s="152" t="s">
        <v>137</v>
      </c>
      <c r="X420" s="152" t="s">
        <v>137</v>
      </c>
      <c r="Y420" s="152" t="s">
        <v>137</v>
      </c>
      <c r="Z420" s="152" t="s">
        <v>137</v>
      </c>
      <c r="AA420" s="108">
        <v>1000</v>
      </c>
    </row>
    <row r="421" spans="1:27" x14ac:dyDescent="0.35">
      <c r="A421" s="151" t="s">
        <v>137</v>
      </c>
      <c r="B421" s="152" t="s">
        <v>137</v>
      </c>
      <c r="C421" s="152" t="s">
        <v>137</v>
      </c>
      <c r="D421" s="152" t="s">
        <v>137</v>
      </c>
      <c r="E421" s="152" t="s">
        <v>137</v>
      </c>
      <c r="F421" s="152" t="s">
        <v>137</v>
      </c>
      <c r="G421" s="152" t="s">
        <v>137</v>
      </c>
      <c r="H421" s="152" t="s">
        <v>137</v>
      </c>
      <c r="I421" s="152" t="s">
        <v>137</v>
      </c>
      <c r="J421" s="152" t="s">
        <v>137</v>
      </c>
      <c r="K421" s="152" t="s">
        <v>137</v>
      </c>
      <c r="L421" s="152" t="s">
        <v>137</v>
      </c>
      <c r="M421" s="152" t="s">
        <v>137</v>
      </c>
      <c r="N421" s="152" t="s">
        <v>137</v>
      </c>
      <c r="O421" s="152" t="s">
        <v>137</v>
      </c>
      <c r="P421" s="152" t="s">
        <v>137</v>
      </c>
      <c r="Q421" s="152" t="s">
        <v>137</v>
      </c>
      <c r="R421" s="152" t="s">
        <v>137</v>
      </c>
      <c r="S421" s="152" t="s">
        <v>137</v>
      </c>
      <c r="T421" s="152" t="s">
        <v>137</v>
      </c>
      <c r="U421" s="152" t="s">
        <v>137</v>
      </c>
      <c r="V421" s="152" t="s">
        <v>137</v>
      </c>
      <c r="W421" s="152" t="s">
        <v>137</v>
      </c>
      <c r="X421" s="152" t="s">
        <v>137</v>
      </c>
      <c r="Y421" s="152" t="s">
        <v>137</v>
      </c>
      <c r="Z421" s="152" t="s">
        <v>137</v>
      </c>
      <c r="AA421" s="108">
        <v>1000</v>
      </c>
    </row>
    <row r="422" spans="1:27" x14ac:dyDescent="0.35">
      <c r="A422" s="151" t="s">
        <v>137</v>
      </c>
      <c r="B422" s="152" t="s">
        <v>137</v>
      </c>
      <c r="C422" s="152" t="s">
        <v>137</v>
      </c>
      <c r="D422" s="152" t="s">
        <v>137</v>
      </c>
      <c r="E422" s="152" t="s">
        <v>137</v>
      </c>
      <c r="F422" s="152" t="s">
        <v>137</v>
      </c>
      <c r="G422" s="152" t="s">
        <v>137</v>
      </c>
      <c r="H422" s="152" t="s">
        <v>137</v>
      </c>
      <c r="I422" s="152" t="s">
        <v>137</v>
      </c>
      <c r="J422" s="152" t="s">
        <v>137</v>
      </c>
      <c r="K422" s="152" t="s">
        <v>137</v>
      </c>
      <c r="L422" s="152" t="s">
        <v>137</v>
      </c>
      <c r="M422" s="152" t="s">
        <v>137</v>
      </c>
      <c r="N422" s="152" t="s">
        <v>137</v>
      </c>
      <c r="O422" s="152" t="s">
        <v>137</v>
      </c>
      <c r="P422" s="152" t="s">
        <v>137</v>
      </c>
      <c r="Q422" s="152" t="s">
        <v>137</v>
      </c>
      <c r="R422" s="152" t="s">
        <v>137</v>
      </c>
      <c r="S422" s="152" t="s">
        <v>137</v>
      </c>
      <c r="T422" s="152" t="s">
        <v>137</v>
      </c>
      <c r="U422" s="152" t="s">
        <v>137</v>
      </c>
      <c r="V422" s="152" t="s">
        <v>137</v>
      </c>
      <c r="W422" s="152" t="s">
        <v>137</v>
      </c>
      <c r="X422" s="152" t="s">
        <v>137</v>
      </c>
      <c r="Y422" s="152" t="s">
        <v>137</v>
      </c>
      <c r="Z422" s="152" t="s">
        <v>137</v>
      </c>
      <c r="AA422" s="108">
        <v>1000</v>
      </c>
    </row>
    <row r="423" spans="1:27" x14ac:dyDescent="0.35">
      <c r="A423" s="151" t="s">
        <v>137</v>
      </c>
      <c r="B423" s="152" t="s">
        <v>137</v>
      </c>
      <c r="C423" s="152" t="s">
        <v>137</v>
      </c>
      <c r="D423" s="152" t="s">
        <v>137</v>
      </c>
      <c r="E423" s="152" t="s">
        <v>137</v>
      </c>
      <c r="F423" s="152" t="s">
        <v>137</v>
      </c>
      <c r="G423" s="152" t="s">
        <v>137</v>
      </c>
      <c r="H423" s="152" t="s">
        <v>137</v>
      </c>
      <c r="I423" s="152" t="s">
        <v>137</v>
      </c>
      <c r="J423" s="152" t="s">
        <v>137</v>
      </c>
      <c r="K423" s="152" t="s">
        <v>137</v>
      </c>
      <c r="L423" s="152" t="s">
        <v>137</v>
      </c>
      <c r="M423" s="152" t="s">
        <v>137</v>
      </c>
      <c r="N423" s="152" t="s">
        <v>137</v>
      </c>
      <c r="O423" s="152" t="s">
        <v>137</v>
      </c>
      <c r="P423" s="152" t="s">
        <v>137</v>
      </c>
      <c r="Q423" s="152" t="s">
        <v>137</v>
      </c>
      <c r="R423" s="152" t="s">
        <v>137</v>
      </c>
      <c r="S423" s="152" t="s">
        <v>137</v>
      </c>
      <c r="T423" s="152" t="s">
        <v>137</v>
      </c>
      <c r="U423" s="152" t="s">
        <v>137</v>
      </c>
      <c r="V423" s="152" t="s">
        <v>137</v>
      </c>
      <c r="W423" s="152" t="s">
        <v>137</v>
      </c>
      <c r="X423" s="152" t="s">
        <v>137</v>
      </c>
      <c r="Y423" s="152" t="s">
        <v>137</v>
      </c>
      <c r="Z423" s="152" t="s">
        <v>137</v>
      </c>
      <c r="AA423" s="108">
        <v>1000</v>
      </c>
    </row>
    <row r="424" spans="1:27" x14ac:dyDescent="0.35">
      <c r="A424" s="151" t="s">
        <v>137</v>
      </c>
      <c r="B424" s="152" t="s">
        <v>137</v>
      </c>
      <c r="C424" s="152" t="s">
        <v>137</v>
      </c>
      <c r="D424" s="152" t="s">
        <v>137</v>
      </c>
      <c r="E424" s="152" t="s">
        <v>137</v>
      </c>
      <c r="F424" s="152" t="s">
        <v>137</v>
      </c>
      <c r="G424" s="152" t="s">
        <v>137</v>
      </c>
      <c r="H424" s="152" t="s">
        <v>137</v>
      </c>
      <c r="I424" s="152" t="s">
        <v>137</v>
      </c>
      <c r="J424" s="152" t="s">
        <v>137</v>
      </c>
      <c r="K424" s="152" t="s">
        <v>137</v>
      </c>
      <c r="L424" s="152" t="s">
        <v>137</v>
      </c>
      <c r="M424" s="152" t="s">
        <v>137</v>
      </c>
      <c r="N424" s="152" t="s">
        <v>137</v>
      </c>
      <c r="O424" s="152" t="s">
        <v>137</v>
      </c>
      <c r="P424" s="152" t="s">
        <v>137</v>
      </c>
      <c r="Q424" s="152" t="s">
        <v>137</v>
      </c>
      <c r="R424" s="152" t="s">
        <v>137</v>
      </c>
      <c r="S424" s="152" t="s">
        <v>137</v>
      </c>
      <c r="T424" s="152" t="s">
        <v>137</v>
      </c>
      <c r="U424" s="152" t="s">
        <v>137</v>
      </c>
      <c r="V424" s="152" t="s">
        <v>137</v>
      </c>
      <c r="W424" s="152" t="s">
        <v>137</v>
      </c>
      <c r="X424" s="152" t="s">
        <v>137</v>
      </c>
      <c r="Y424" s="152" t="s">
        <v>137</v>
      </c>
      <c r="Z424" s="152" t="s">
        <v>137</v>
      </c>
      <c r="AA424" s="108">
        <v>1000</v>
      </c>
    </row>
    <row r="425" spans="1:27" x14ac:dyDescent="0.35">
      <c r="A425" s="151" t="s">
        <v>137</v>
      </c>
      <c r="B425" s="152" t="s">
        <v>137</v>
      </c>
      <c r="C425" s="152" t="s">
        <v>137</v>
      </c>
      <c r="D425" s="152" t="s">
        <v>137</v>
      </c>
      <c r="E425" s="152" t="s">
        <v>137</v>
      </c>
      <c r="F425" s="152" t="s">
        <v>137</v>
      </c>
      <c r="G425" s="152" t="s">
        <v>137</v>
      </c>
      <c r="H425" s="152" t="s">
        <v>137</v>
      </c>
      <c r="I425" s="152" t="s">
        <v>137</v>
      </c>
      <c r="J425" s="152" t="s">
        <v>137</v>
      </c>
      <c r="K425" s="152" t="s">
        <v>137</v>
      </c>
      <c r="L425" s="152" t="s">
        <v>137</v>
      </c>
      <c r="M425" s="152" t="s">
        <v>137</v>
      </c>
      <c r="N425" s="152" t="s">
        <v>137</v>
      </c>
      <c r="O425" s="152" t="s">
        <v>137</v>
      </c>
      <c r="P425" s="152" t="s">
        <v>137</v>
      </c>
      <c r="Q425" s="152" t="s">
        <v>137</v>
      </c>
      <c r="R425" s="152" t="s">
        <v>137</v>
      </c>
      <c r="S425" s="152" t="s">
        <v>137</v>
      </c>
      <c r="T425" s="152" t="s">
        <v>137</v>
      </c>
      <c r="U425" s="152" t="s">
        <v>137</v>
      </c>
      <c r="V425" s="152" t="s">
        <v>137</v>
      </c>
      <c r="W425" s="152" t="s">
        <v>137</v>
      </c>
      <c r="X425" s="152" t="s">
        <v>137</v>
      </c>
      <c r="Y425" s="152" t="s">
        <v>137</v>
      </c>
      <c r="Z425" s="152" t="s">
        <v>137</v>
      </c>
      <c r="AA425" s="108">
        <v>1000</v>
      </c>
    </row>
    <row r="426" spans="1:27" x14ac:dyDescent="0.35">
      <c r="A426" s="151" t="s">
        <v>137</v>
      </c>
      <c r="B426" s="152" t="s">
        <v>137</v>
      </c>
      <c r="C426" s="152" t="s">
        <v>137</v>
      </c>
      <c r="D426" s="152" t="s">
        <v>137</v>
      </c>
      <c r="E426" s="152" t="s">
        <v>137</v>
      </c>
      <c r="F426" s="152" t="s">
        <v>137</v>
      </c>
      <c r="G426" s="152" t="s">
        <v>137</v>
      </c>
      <c r="H426" s="152" t="s">
        <v>137</v>
      </c>
      <c r="I426" s="152" t="s">
        <v>137</v>
      </c>
      <c r="J426" s="152" t="s">
        <v>137</v>
      </c>
      <c r="K426" s="152" t="s">
        <v>137</v>
      </c>
      <c r="L426" s="152" t="s">
        <v>137</v>
      </c>
      <c r="M426" s="152" t="s">
        <v>137</v>
      </c>
      <c r="N426" s="152" t="s">
        <v>137</v>
      </c>
      <c r="O426" s="152" t="s">
        <v>137</v>
      </c>
      <c r="P426" s="152" t="s">
        <v>137</v>
      </c>
      <c r="Q426" s="152" t="s">
        <v>137</v>
      </c>
      <c r="R426" s="152" t="s">
        <v>137</v>
      </c>
      <c r="S426" s="152" t="s">
        <v>137</v>
      </c>
      <c r="T426" s="152" t="s">
        <v>137</v>
      </c>
      <c r="U426" s="152" t="s">
        <v>137</v>
      </c>
      <c r="V426" s="152" t="s">
        <v>137</v>
      </c>
      <c r="W426" s="152" t="s">
        <v>137</v>
      </c>
      <c r="X426" s="152" t="s">
        <v>137</v>
      </c>
      <c r="Y426" s="152" t="s">
        <v>137</v>
      </c>
      <c r="Z426" s="152" t="s">
        <v>137</v>
      </c>
      <c r="AA426" s="108">
        <v>1000</v>
      </c>
    </row>
    <row r="427" spans="1:27" x14ac:dyDescent="0.35">
      <c r="A427" s="151" t="s">
        <v>137</v>
      </c>
      <c r="B427" s="152" t="s">
        <v>137</v>
      </c>
      <c r="C427" s="152" t="s">
        <v>137</v>
      </c>
      <c r="D427" s="152" t="s">
        <v>137</v>
      </c>
      <c r="E427" s="152" t="s">
        <v>137</v>
      </c>
      <c r="F427" s="152" t="s">
        <v>137</v>
      </c>
      <c r="G427" s="152" t="s">
        <v>137</v>
      </c>
      <c r="H427" s="152" t="s">
        <v>137</v>
      </c>
      <c r="I427" s="152" t="s">
        <v>137</v>
      </c>
      <c r="J427" s="152" t="s">
        <v>137</v>
      </c>
      <c r="K427" s="152" t="s">
        <v>137</v>
      </c>
      <c r="L427" s="152" t="s">
        <v>137</v>
      </c>
      <c r="M427" s="152" t="s">
        <v>137</v>
      </c>
      <c r="N427" s="152" t="s">
        <v>137</v>
      </c>
      <c r="O427" s="152" t="s">
        <v>137</v>
      </c>
      <c r="P427" s="152" t="s">
        <v>137</v>
      </c>
      <c r="Q427" s="152" t="s">
        <v>137</v>
      </c>
      <c r="R427" s="152" t="s">
        <v>137</v>
      </c>
      <c r="S427" s="152" t="s">
        <v>137</v>
      </c>
      <c r="T427" s="152" t="s">
        <v>137</v>
      </c>
      <c r="U427" s="152" t="s">
        <v>137</v>
      </c>
      <c r="V427" s="152" t="s">
        <v>137</v>
      </c>
      <c r="W427" s="152" t="s">
        <v>137</v>
      </c>
      <c r="X427" s="152" t="s">
        <v>137</v>
      </c>
      <c r="Y427" s="152" t="s">
        <v>137</v>
      </c>
      <c r="Z427" s="152" t="s">
        <v>137</v>
      </c>
      <c r="AA427" s="108">
        <v>1000</v>
      </c>
    </row>
    <row r="428" spans="1:27" x14ac:dyDescent="0.35">
      <c r="A428" s="151" t="s">
        <v>137</v>
      </c>
      <c r="B428" s="152" t="s">
        <v>137</v>
      </c>
      <c r="C428" s="152" t="s">
        <v>137</v>
      </c>
      <c r="D428" s="152" t="s">
        <v>137</v>
      </c>
      <c r="E428" s="152" t="s">
        <v>137</v>
      </c>
      <c r="F428" s="152" t="s">
        <v>137</v>
      </c>
      <c r="G428" s="152" t="s">
        <v>137</v>
      </c>
      <c r="H428" s="152" t="s">
        <v>137</v>
      </c>
      <c r="I428" s="152" t="s">
        <v>137</v>
      </c>
      <c r="J428" s="152" t="s">
        <v>137</v>
      </c>
      <c r="K428" s="152" t="s">
        <v>137</v>
      </c>
      <c r="L428" s="152" t="s">
        <v>137</v>
      </c>
      <c r="M428" s="152" t="s">
        <v>137</v>
      </c>
      <c r="N428" s="152" t="s">
        <v>137</v>
      </c>
      <c r="O428" s="152" t="s">
        <v>137</v>
      </c>
      <c r="P428" s="152" t="s">
        <v>137</v>
      </c>
      <c r="Q428" s="152" t="s">
        <v>137</v>
      </c>
      <c r="R428" s="152" t="s">
        <v>137</v>
      </c>
      <c r="S428" s="152" t="s">
        <v>137</v>
      </c>
      <c r="T428" s="152" t="s">
        <v>137</v>
      </c>
      <c r="U428" s="152" t="s">
        <v>137</v>
      </c>
      <c r="V428" s="152" t="s">
        <v>137</v>
      </c>
      <c r="W428" s="152" t="s">
        <v>137</v>
      </c>
      <c r="X428" s="152" t="s">
        <v>137</v>
      </c>
      <c r="Y428" s="152" t="s">
        <v>137</v>
      </c>
      <c r="Z428" s="152" t="s">
        <v>137</v>
      </c>
      <c r="AA428" s="108">
        <v>1000</v>
      </c>
    </row>
    <row r="429" spans="1:27" x14ac:dyDescent="0.35">
      <c r="A429" s="151" t="s">
        <v>137</v>
      </c>
      <c r="B429" s="152" t="s">
        <v>137</v>
      </c>
      <c r="C429" s="152" t="s">
        <v>137</v>
      </c>
      <c r="D429" s="152" t="s">
        <v>137</v>
      </c>
      <c r="E429" s="152" t="s">
        <v>137</v>
      </c>
      <c r="F429" s="152" t="s">
        <v>137</v>
      </c>
      <c r="G429" s="152" t="s">
        <v>137</v>
      </c>
      <c r="H429" s="152" t="s">
        <v>137</v>
      </c>
      <c r="I429" s="152" t="s">
        <v>137</v>
      </c>
      <c r="J429" s="152" t="s">
        <v>137</v>
      </c>
      <c r="K429" s="152" t="s">
        <v>137</v>
      </c>
      <c r="L429" s="152" t="s">
        <v>137</v>
      </c>
      <c r="M429" s="152" t="s">
        <v>137</v>
      </c>
      <c r="N429" s="152" t="s">
        <v>137</v>
      </c>
      <c r="O429" s="152" t="s">
        <v>137</v>
      </c>
      <c r="P429" s="152" t="s">
        <v>137</v>
      </c>
      <c r="Q429" s="152" t="s">
        <v>137</v>
      </c>
      <c r="R429" s="152" t="s">
        <v>137</v>
      </c>
      <c r="S429" s="152" t="s">
        <v>137</v>
      </c>
      <c r="T429" s="152" t="s">
        <v>137</v>
      </c>
      <c r="U429" s="152" t="s">
        <v>137</v>
      </c>
      <c r="V429" s="152" t="s">
        <v>137</v>
      </c>
      <c r="W429" s="152" t="s">
        <v>137</v>
      </c>
      <c r="X429" s="152" t="s">
        <v>137</v>
      </c>
      <c r="Y429" s="152" t="s">
        <v>137</v>
      </c>
      <c r="Z429" s="152" t="s">
        <v>137</v>
      </c>
      <c r="AA429" s="108">
        <v>1000</v>
      </c>
    </row>
    <row r="430" spans="1:27" x14ac:dyDescent="0.35">
      <c r="A430" s="151" t="s">
        <v>137</v>
      </c>
      <c r="B430" s="152" t="s">
        <v>137</v>
      </c>
      <c r="C430" s="152" t="s">
        <v>137</v>
      </c>
      <c r="D430" s="152" t="s">
        <v>137</v>
      </c>
      <c r="E430" s="152" t="s">
        <v>137</v>
      </c>
      <c r="F430" s="152" t="s">
        <v>137</v>
      </c>
      <c r="G430" s="152" t="s">
        <v>137</v>
      </c>
      <c r="H430" s="152" t="s">
        <v>137</v>
      </c>
      <c r="I430" s="152" t="s">
        <v>137</v>
      </c>
      <c r="J430" s="152" t="s">
        <v>137</v>
      </c>
      <c r="K430" s="152" t="s">
        <v>137</v>
      </c>
      <c r="L430" s="152" t="s">
        <v>137</v>
      </c>
      <c r="M430" s="152" t="s">
        <v>137</v>
      </c>
      <c r="N430" s="152" t="s">
        <v>137</v>
      </c>
      <c r="O430" s="152" t="s">
        <v>137</v>
      </c>
      <c r="P430" s="152" t="s">
        <v>137</v>
      </c>
      <c r="Q430" s="152" t="s">
        <v>137</v>
      </c>
      <c r="R430" s="152" t="s">
        <v>137</v>
      </c>
      <c r="S430" s="152" t="s">
        <v>137</v>
      </c>
      <c r="T430" s="152" t="s">
        <v>137</v>
      </c>
      <c r="U430" s="152" t="s">
        <v>137</v>
      </c>
      <c r="V430" s="152" t="s">
        <v>137</v>
      </c>
      <c r="W430" s="152" t="s">
        <v>137</v>
      </c>
      <c r="X430" s="152" t="s">
        <v>137</v>
      </c>
      <c r="Y430" s="152" t="s">
        <v>137</v>
      </c>
      <c r="Z430" s="152" t="s">
        <v>137</v>
      </c>
      <c r="AA430" s="108">
        <v>1000</v>
      </c>
    </row>
    <row r="431" spans="1:27" x14ac:dyDescent="0.35">
      <c r="A431" s="151" t="s">
        <v>137</v>
      </c>
      <c r="B431" s="152" t="s">
        <v>137</v>
      </c>
      <c r="C431" s="152" t="s">
        <v>137</v>
      </c>
      <c r="D431" s="152" t="s">
        <v>137</v>
      </c>
      <c r="E431" s="152" t="s">
        <v>137</v>
      </c>
      <c r="F431" s="152" t="s">
        <v>137</v>
      </c>
      <c r="G431" s="152" t="s">
        <v>137</v>
      </c>
      <c r="H431" s="152" t="s">
        <v>137</v>
      </c>
      <c r="I431" s="152" t="s">
        <v>137</v>
      </c>
      <c r="J431" s="152" t="s">
        <v>137</v>
      </c>
      <c r="K431" s="152" t="s">
        <v>137</v>
      </c>
      <c r="L431" s="152" t="s">
        <v>137</v>
      </c>
      <c r="M431" s="152" t="s">
        <v>137</v>
      </c>
      <c r="N431" s="152" t="s">
        <v>137</v>
      </c>
      <c r="O431" s="152" t="s">
        <v>137</v>
      </c>
      <c r="P431" s="152" t="s">
        <v>137</v>
      </c>
      <c r="Q431" s="152" t="s">
        <v>137</v>
      </c>
      <c r="R431" s="152" t="s">
        <v>137</v>
      </c>
      <c r="S431" s="152" t="s">
        <v>137</v>
      </c>
      <c r="T431" s="152" t="s">
        <v>137</v>
      </c>
      <c r="U431" s="152" t="s">
        <v>137</v>
      </c>
      <c r="V431" s="152" t="s">
        <v>137</v>
      </c>
      <c r="W431" s="152" t="s">
        <v>137</v>
      </c>
      <c r="X431" s="152" t="s">
        <v>137</v>
      </c>
      <c r="Y431" s="152" t="s">
        <v>137</v>
      </c>
      <c r="Z431" s="152" t="s">
        <v>137</v>
      </c>
      <c r="AA431" s="108">
        <v>1000</v>
      </c>
    </row>
    <row r="432" spans="1:27" x14ac:dyDescent="0.35">
      <c r="A432" s="151" t="s">
        <v>137</v>
      </c>
      <c r="B432" s="152" t="s">
        <v>137</v>
      </c>
      <c r="C432" s="152" t="s">
        <v>137</v>
      </c>
      <c r="D432" s="152" t="s">
        <v>137</v>
      </c>
      <c r="E432" s="152" t="s">
        <v>137</v>
      </c>
      <c r="F432" s="152" t="s">
        <v>137</v>
      </c>
      <c r="G432" s="152" t="s">
        <v>137</v>
      </c>
      <c r="H432" s="152" t="s">
        <v>137</v>
      </c>
      <c r="I432" s="152" t="s">
        <v>137</v>
      </c>
      <c r="J432" s="152" t="s">
        <v>137</v>
      </c>
      <c r="K432" s="152" t="s">
        <v>137</v>
      </c>
      <c r="L432" s="152" t="s">
        <v>137</v>
      </c>
      <c r="M432" s="152" t="s">
        <v>137</v>
      </c>
      <c r="N432" s="152" t="s">
        <v>137</v>
      </c>
      <c r="O432" s="152" t="s">
        <v>137</v>
      </c>
      <c r="P432" s="152" t="s">
        <v>137</v>
      </c>
      <c r="Q432" s="152" t="s">
        <v>137</v>
      </c>
      <c r="R432" s="152" t="s">
        <v>137</v>
      </c>
      <c r="S432" s="152" t="s">
        <v>137</v>
      </c>
      <c r="T432" s="152" t="s">
        <v>137</v>
      </c>
      <c r="U432" s="152" t="s">
        <v>137</v>
      </c>
      <c r="V432" s="152" t="s">
        <v>137</v>
      </c>
      <c r="W432" s="152" t="s">
        <v>137</v>
      </c>
      <c r="X432" s="152" t="s">
        <v>137</v>
      </c>
      <c r="Y432" s="152" t="s">
        <v>137</v>
      </c>
      <c r="Z432" s="152" t="s">
        <v>137</v>
      </c>
      <c r="AA432" s="108">
        <v>1000</v>
      </c>
    </row>
    <row r="433" spans="1:27" x14ac:dyDescent="0.35">
      <c r="A433" s="151" t="s">
        <v>137</v>
      </c>
      <c r="B433" s="152" t="s">
        <v>137</v>
      </c>
      <c r="C433" s="152" t="s">
        <v>137</v>
      </c>
      <c r="D433" s="152" t="s">
        <v>137</v>
      </c>
      <c r="E433" s="152" t="s">
        <v>137</v>
      </c>
      <c r="F433" s="152" t="s">
        <v>137</v>
      </c>
      <c r="G433" s="152" t="s">
        <v>137</v>
      </c>
      <c r="H433" s="152" t="s">
        <v>137</v>
      </c>
      <c r="I433" s="152" t="s">
        <v>137</v>
      </c>
      <c r="J433" s="152" t="s">
        <v>137</v>
      </c>
      <c r="K433" s="152" t="s">
        <v>137</v>
      </c>
      <c r="L433" s="152" t="s">
        <v>137</v>
      </c>
      <c r="M433" s="152" t="s">
        <v>137</v>
      </c>
      <c r="N433" s="152" t="s">
        <v>137</v>
      </c>
      <c r="O433" s="152" t="s">
        <v>137</v>
      </c>
      <c r="P433" s="152" t="s">
        <v>137</v>
      </c>
      <c r="Q433" s="152" t="s">
        <v>137</v>
      </c>
      <c r="R433" s="152" t="s">
        <v>137</v>
      </c>
      <c r="S433" s="152" t="s">
        <v>137</v>
      </c>
      <c r="T433" s="152" t="s">
        <v>137</v>
      </c>
      <c r="U433" s="152" t="s">
        <v>137</v>
      </c>
      <c r="V433" s="152" t="s">
        <v>137</v>
      </c>
      <c r="W433" s="152" t="s">
        <v>137</v>
      </c>
      <c r="X433" s="152" t="s">
        <v>137</v>
      </c>
      <c r="Y433" s="152" t="s">
        <v>137</v>
      </c>
      <c r="Z433" s="152" t="s">
        <v>137</v>
      </c>
      <c r="AA433" s="108">
        <v>1000</v>
      </c>
    </row>
    <row r="434" spans="1:27" x14ac:dyDescent="0.35">
      <c r="A434" s="151" t="s">
        <v>137</v>
      </c>
      <c r="B434" s="152" t="s">
        <v>137</v>
      </c>
      <c r="C434" s="152" t="s">
        <v>137</v>
      </c>
      <c r="D434" s="152" t="s">
        <v>137</v>
      </c>
      <c r="E434" s="152" t="s">
        <v>137</v>
      </c>
      <c r="F434" s="152" t="s">
        <v>137</v>
      </c>
      <c r="G434" s="152" t="s">
        <v>137</v>
      </c>
      <c r="H434" s="152" t="s">
        <v>137</v>
      </c>
      <c r="I434" s="152" t="s">
        <v>137</v>
      </c>
      <c r="J434" s="152" t="s">
        <v>137</v>
      </c>
      <c r="K434" s="152" t="s">
        <v>137</v>
      </c>
      <c r="L434" s="152" t="s">
        <v>137</v>
      </c>
      <c r="M434" s="152" t="s">
        <v>137</v>
      </c>
      <c r="N434" s="152" t="s">
        <v>137</v>
      </c>
      <c r="O434" s="152" t="s">
        <v>137</v>
      </c>
      <c r="P434" s="152" t="s">
        <v>137</v>
      </c>
      <c r="Q434" s="152" t="s">
        <v>137</v>
      </c>
      <c r="R434" s="152" t="s">
        <v>137</v>
      </c>
      <c r="S434" s="152" t="s">
        <v>137</v>
      </c>
      <c r="T434" s="152" t="s">
        <v>137</v>
      </c>
      <c r="U434" s="152" t="s">
        <v>137</v>
      </c>
      <c r="V434" s="152" t="s">
        <v>137</v>
      </c>
      <c r="W434" s="152" t="s">
        <v>137</v>
      </c>
      <c r="X434" s="152" t="s">
        <v>137</v>
      </c>
      <c r="Y434" s="152" t="s">
        <v>137</v>
      </c>
      <c r="Z434" s="152" t="s">
        <v>137</v>
      </c>
      <c r="AA434" s="108">
        <v>1000</v>
      </c>
    </row>
    <row r="435" spans="1:27" x14ac:dyDescent="0.35">
      <c r="A435" s="151" t="s">
        <v>137</v>
      </c>
      <c r="B435" s="152" t="s">
        <v>137</v>
      </c>
      <c r="C435" s="152" t="s">
        <v>137</v>
      </c>
      <c r="D435" s="152" t="s">
        <v>137</v>
      </c>
      <c r="E435" s="152" t="s">
        <v>137</v>
      </c>
      <c r="F435" s="152" t="s">
        <v>137</v>
      </c>
      <c r="G435" s="152" t="s">
        <v>137</v>
      </c>
      <c r="H435" s="152" t="s">
        <v>137</v>
      </c>
      <c r="I435" s="152" t="s">
        <v>137</v>
      </c>
      <c r="J435" s="152" t="s">
        <v>137</v>
      </c>
      <c r="K435" s="152" t="s">
        <v>137</v>
      </c>
      <c r="L435" s="152" t="s">
        <v>137</v>
      </c>
      <c r="M435" s="152" t="s">
        <v>137</v>
      </c>
      <c r="N435" s="152" t="s">
        <v>137</v>
      </c>
      <c r="O435" s="152" t="s">
        <v>137</v>
      </c>
      <c r="P435" s="152" t="s">
        <v>137</v>
      </c>
      <c r="Q435" s="152" t="s">
        <v>137</v>
      </c>
      <c r="R435" s="152" t="s">
        <v>137</v>
      </c>
      <c r="S435" s="152" t="s">
        <v>137</v>
      </c>
      <c r="T435" s="152" t="s">
        <v>137</v>
      </c>
      <c r="U435" s="152" t="s">
        <v>137</v>
      </c>
      <c r="V435" s="152" t="s">
        <v>137</v>
      </c>
      <c r="W435" s="152" t="s">
        <v>137</v>
      </c>
      <c r="X435" s="152" t="s">
        <v>137</v>
      </c>
      <c r="Y435" s="152" t="s">
        <v>137</v>
      </c>
      <c r="Z435" s="152" t="s">
        <v>137</v>
      </c>
      <c r="AA435" s="108">
        <v>1000</v>
      </c>
    </row>
    <row r="436" spans="1:27" x14ac:dyDescent="0.35">
      <c r="A436" s="151" t="s">
        <v>137</v>
      </c>
      <c r="B436" s="152" t="s">
        <v>137</v>
      </c>
      <c r="C436" s="152" t="s">
        <v>137</v>
      </c>
      <c r="D436" s="152" t="s">
        <v>137</v>
      </c>
      <c r="E436" s="152" t="s">
        <v>137</v>
      </c>
      <c r="F436" s="152" t="s">
        <v>137</v>
      </c>
      <c r="G436" s="152" t="s">
        <v>137</v>
      </c>
      <c r="H436" s="152" t="s">
        <v>137</v>
      </c>
      <c r="I436" s="152" t="s">
        <v>137</v>
      </c>
      <c r="J436" s="152" t="s">
        <v>137</v>
      </c>
      <c r="K436" s="152" t="s">
        <v>137</v>
      </c>
      <c r="L436" s="152" t="s">
        <v>137</v>
      </c>
      <c r="M436" s="152" t="s">
        <v>137</v>
      </c>
      <c r="N436" s="152" t="s">
        <v>137</v>
      </c>
      <c r="O436" s="152" t="s">
        <v>137</v>
      </c>
      <c r="P436" s="152" t="s">
        <v>137</v>
      </c>
      <c r="Q436" s="152" t="s">
        <v>137</v>
      </c>
      <c r="R436" s="152" t="s">
        <v>137</v>
      </c>
      <c r="S436" s="152" t="s">
        <v>137</v>
      </c>
      <c r="T436" s="152" t="s">
        <v>137</v>
      </c>
      <c r="U436" s="152" t="s">
        <v>137</v>
      </c>
      <c r="V436" s="152" t="s">
        <v>137</v>
      </c>
      <c r="W436" s="152" t="s">
        <v>137</v>
      </c>
      <c r="X436" s="152" t="s">
        <v>137</v>
      </c>
      <c r="Y436" s="152" t="s">
        <v>137</v>
      </c>
      <c r="Z436" s="152" t="s">
        <v>137</v>
      </c>
      <c r="AA436" s="108">
        <v>1000</v>
      </c>
    </row>
    <row r="437" spans="1:27" x14ac:dyDescent="0.35">
      <c r="A437" s="151" t="s">
        <v>137</v>
      </c>
      <c r="B437" s="152" t="s">
        <v>137</v>
      </c>
      <c r="C437" s="152" t="s">
        <v>137</v>
      </c>
      <c r="D437" s="152" t="s">
        <v>137</v>
      </c>
      <c r="E437" s="152" t="s">
        <v>137</v>
      </c>
      <c r="F437" s="152" t="s">
        <v>137</v>
      </c>
      <c r="G437" s="152" t="s">
        <v>137</v>
      </c>
      <c r="H437" s="152" t="s">
        <v>137</v>
      </c>
      <c r="I437" s="152" t="s">
        <v>137</v>
      </c>
      <c r="J437" s="152" t="s">
        <v>137</v>
      </c>
      <c r="K437" s="152" t="s">
        <v>137</v>
      </c>
      <c r="L437" s="152" t="s">
        <v>137</v>
      </c>
      <c r="M437" s="152" t="s">
        <v>137</v>
      </c>
      <c r="N437" s="152" t="s">
        <v>137</v>
      </c>
      <c r="O437" s="152" t="s">
        <v>137</v>
      </c>
      <c r="P437" s="152" t="s">
        <v>137</v>
      </c>
      <c r="Q437" s="152" t="s">
        <v>137</v>
      </c>
      <c r="R437" s="152" t="s">
        <v>137</v>
      </c>
      <c r="S437" s="152" t="s">
        <v>137</v>
      </c>
      <c r="T437" s="152" t="s">
        <v>137</v>
      </c>
      <c r="U437" s="152" t="s">
        <v>137</v>
      </c>
      <c r="V437" s="152" t="s">
        <v>137</v>
      </c>
      <c r="W437" s="152" t="s">
        <v>137</v>
      </c>
      <c r="X437" s="152" t="s">
        <v>137</v>
      </c>
      <c r="Y437" s="152" t="s">
        <v>137</v>
      </c>
      <c r="Z437" s="152" t="s">
        <v>137</v>
      </c>
      <c r="AA437" s="108">
        <v>1000</v>
      </c>
    </row>
    <row r="438" spans="1:27" x14ac:dyDescent="0.35">
      <c r="A438" s="151" t="s">
        <v>137</v>
      </c>
      <c r="B438" s="152" t="s">
        <v>137</v>
      </c>
      <c r="C438" s="152" t="s">
        <v>137</v>
      </c>
      <c r="D438" s="152" t="s">
        <v>137</v>
      </c>
      <c r="E438" s="152" t="s">
        <v>137</v>
      </c>
      <c r="F438" s="152" t="s">
        <v>137</v>
      </c>
      <c r="G438" s="152" t="s">
        <v>137</v>
      </c>
      <c r="H438" s="152" t="s">
        <v>137</v>
      </c>
      <c r="I438" s="152" t="s">
        <v>137</v>
      </c>
      <c r="J438" s="152" t="s">
        <v>137</v>
      </c>
      <c r="K438" s="152" t="s">
        <v>137</v>
      </c>
      <c r="L438" s="152" t="s">
        <v>137</v>
      </c>
      <c r="M438" s="152" t="s">
        <v>137</v>
      </c>
      <c r="N438" s="152" t="s">
        <v>137</v>
      </c>
      <c r="O438" s="152" t="s">
        <v>137</v>
      </c>
      <c r="P438" s="152" t="s">
        <v>137</v>
      </c>
      <c r="Q438" s="152" t="s">
        <v>137</v>
      </c>
      <c r="R438" s="152" t="s">
        <v>137</v>
      </c>
      <c r="S438" s="152" t="s">
        <v>137</v>
      </c>
      <c r="T438" s="152" t="s">
        <v>137</v>
      </c>
      <c r="U438" s="152" t="s">
        <v>137</v>
      </c>
      <c r="V438" s="152" t="s">
        <v>137</v>
      </c>
      <c r="W438" s="152" t="s">
        <v>137</v>
      </c>
      <c r="X438" s="152" t="s">
        <v>137</v>
      </c>
      <c r="Y438" s="152" t="s">
        <v>137</v>
      </c>
      <c r="Z438" s="152" t="s">
        <v>137</v>
      </c>
      <c r="AA438" s="108">
        <v>1000</v>
      </c>
    </row>
    <row r="439" spans="1:27" x14ac:dyDescent="0.35">
      <c r="A439" s="151" t="s">
        <v>137</v>
      </c>
      <c r="B439" s="152" t="s">
        <v>137</v>
      </c>
      <c r="C439" s="152" t="s">
        <v>137</v>
      </c>
      <c r="D439" s="152" t="s">
        <v>137</v>
      </c>
      <c r="E439" s="152" t="s">
        <v>137</v>
      </c>
      <c r="F439" s="152" t="s">
        <v>137</v>
      </c>
      <c r="G439" s="152" t="s">
        <v>137</v>
      </c>
      <c r="H439" s="152" t="s">
        <v>137</v>
      </c>
      <c r="I439" s="152" t="s">
        <v>137</v>
      </c>
      <c r="J439" s="152" t="s">
        <v>137</v>
      </c>
      <c r="K439" s="152" t="s">
        <v>137</v>
      </c>
      <c r="L439" s="152" t="s">
        <v>137</v>
      </c>
      <c r="M439" s="152" t="s">
        <v>137</v>
      </c>
      <c r="N439" s="152" t="s">
        <v>137</v>
      </c>
      <c r="O439" s="152" t="s">
        <v>137</v>
      </c>
      <c r="P439" s="152" t="s">
        <v>137</v>
      </c>
      <c r="Q439" s="152" t="s">
        <v>137</v>
      </c>
      <c r="R439" s="152" t="s">
        <v>137</v>
      </c>
      <c r="S439" s="152" t="s">
        <v>137</v>
      </c>
      <c r="T439" s="152" t="s">
        <v>137</v>
      </c>
      <c r="U439" s="152" t="s">
        <v>137</v>
      </c>
      <c r="V439" s="152" t="s">
        <v>137</v>
      </c>
      <c r="W439" s="152" t="s">
        <v>137</v>
      </c>
      <c r="X439" s="152" t="s">
        <v>137</v>
      </c>
      <c r="Y439" s="152" t="s">
        <v>137</v>
      </c>
      <c r="Z439" s="152" t="s">
        <v>137</v>
      </c>
      <c r="AA439" s="108">
        <v>1000</v>
      </c>
    </row>
    <row r="440" spans="1:27" x14ac:dyDescent="0.35">
      <c r="A440" s="151" t="s">
        <v>137</v>
      </c>
      <c r="B440" s="152" t="s">
        <v>137</v>
      </c>
      <c r="C440" s="152" t="s">
        <v>137</v>
      </c>
      <c r="D440" s="152" t="s">
        <v>137</v>
      </c>
      <c r="E440" s="152" t="s">
        <v>137</v>
      </c>
      <c r="F440" s="152" t="s">
        <v>137</v>
      </c>
      <c r="G440" s="152" t="s">
        <v>137</v>
      </c>
      <c r="H440" s="152" t="s">
        <v>137</v>
      </c>
      <c r="I440" s="152" t="s">
        <v>137</v>
      </c>
      <c r="J440" s="152" t="s">
        <v>137</v>
      </c>
      <c r="K440" s="152" t="s">
        <v>137</v>
      </c>
      <c r="L440" s="152" t="s">
        <v>137</v>
      </c>
      <c r="M440" s="152" t="s">
        <v>137</v>
      </c>
      <c r="N440" s="152" t="s">
        <v>137</v>
      </c>
      <c r="O440" s="152" t="s">
        <v>137</v>
      </c>
      <c r="P440" s="152" t="s">
        <v>137</v>
      </c>
      <c r="Q440" s="152" t="s">
        <v>137</v>
      </c>
      <c r="R440" s="152" t="s">
        <v>137</v>
      </c>
      <c r="S440" s="152" t="s">
        <v>137</v>
      </c>
      <c r="T440" s="152" t="s">
        <v>137</v>
      </c>
      <c r="U440" s="152" t="s">
        <v>137</v>
      </c>
      <c r="V440" s="152" t="s">
        <v>137</v>
      </c>
      <c r="W440" s="152" t="s">
        <v>137</v>
      </c>
      <c r="X440" s="152" t="s">
        <v>137</v>
      </c>
      <c r="Y440" s="152" t="s">
        <v>137</v>
      </c>
      <c r="Z440" s="152" t="s">
        <v>137</v>
      </c>
      <c r="AA440" s="108">
        <v>1000</v>
      </c>
    </row>
    <row r="441" spans="1:27" x14ac:dyDescent="0.35">
      <c r="A441" s="151" t="s">
        <v>137</v>
      </c>
      <c r="B441" s="152" t="s">
        <v>137</v>
      </c>
      <c r="C441" s="152" t="s">
        <v>137</v>
      </c>
      <c r="D441" s="152" t="s">
        <v>137</v>
      </c>
      <c r="E441" s="152" t="s">
        <v>137</v>
      </c>
      <c r="F441" s="152" t="s">
        <v>137</v>
      </c>
      <c r="G441" s="152" t="s">
        <v>137</v>
      </c>
      <c r="H441" s="152" t="s">
        <v>137</v>
      </c>
      <c r="I441" s="152" t="s">
        <v>137</v>
      </c>
      <c r="J441" s="152" t="s">
        <v>137</v>
      </c>
      <c r="K441" s="152" t="s">
        <v>137</v>
      </c>
      <c r="L441" s="152" t="s">
        <v>137</v>
      </c>
      <c r="M441" s="152" t="s">
        <v>137</v>
      </c>
      <c r="N441" s="152" t="s">
        <v>137</v>
      </c>
      <c r="O441" s="152" t="s">
        <v>137</v>
      </c>
      <c r="P441" s="152" t="s">
        <v>137</v>
      </c>
      <c r="Q441" s="152" t="s">
        <v>137</v>
      </c>
      <c r="R441" s="152" t="s">
        <v>137</v>
      </c>
      <c r="S441" s="152" t="s">
        <v>137</v>
      </c>
      <c r="T441" s="152" t="s">
        <v>137</v>
      </c>
      <c r="U441" s="152" t="s">
        <v>137</v>
      </c>
      <c r="V441" s="152" t="s">
        <v>137</v>
      </c>
      <c r="W441" s="152" t="s">
        <v>137</v>
      </c>
      <c r="X441" s="152" t="s">
        <v>137</v>
      </c>
      <c r="Y441" s="152" t="s">
        <v>137</v>
      </c>
      <c r="Z441" s="152" t="s">
        <v>137</v>
      </c>
      <c r="AA441" s="108">
        <v>1000</v>
      </c>
    </row>
    <row r="442" spans="1:27" x14ac:dyDescent="0.35">
      <c r="A442" s="151" t="s">
        <v>137</v>
      </c>
      <c r="B442" s="152" t="s">
        <v>137</v>
      </c>
      <c r="C442" s="152" t="s">
        <v>137</v>
      </c>
      <c r="D442" s="152" t="s">
        <v>137</v>
      </c>
      <c r="E442" s="152" t="s">
        <v>137</v>
      </c>
      <c r="F442" s="152" t="s">
        <v>137</v>
      </c>
      <c r="G442" s="152" t="s">
        <v>137</v>
      </c>
      <c r="H442" s="152" t="s">
        <v>137</v>
      </c>
      <c r="I442" s="152" t="s">
        <v>137</v>
      </c>
      <c r="J442" s="152" t="s">
        <v>137</v>
      </c>
      <c r="K442" s="152" t="s">
        <v>137</v>
      </c>
      <c r="L442" s="152" t="s">
        <v>137</v>
      </c>
      <c r="M442" s="152" t="s">
        <v>137</v>
      </c>
      <c r="N442" s="152" t="s">
        <v>137</v>
      </c>
      <c r="O442" s="152" t="s">
        <v>137</v>
      </c>
      <c r="P442" s="152" t="s">
        <v>137</v>
      </c>
      <c r="Q442" s="152" t="s">
        <v>137</v>
      </c>
      <c r="R442" s="152" t="s">
        <v>137</v>
      </c>
      <c r="S442" s="152" t="s">
        <v>137</v>
      </c>
      <c r="T442" s="152" t="s">
        <v>137</v>
      </c>
      <c r="U442" s="152" t="s">
        <v>137</v>
      </c>
      <c r="V442" s="152" t="s">
        <v>137</v>
      </c>
      <c r="W442" s="152" t="s">
        <v>137</v>
      </c>
      <c r="X442" s="152" t="s">
        <v>137</v>
      </c>
      <c r="Y442" s="152" t="s">
        <v>137</v>
      </c>
      <c r="Z442" s="152" t="s">
        <v>137</v>
      </c>
      <c r="AA442" s="108">
        <v>1000</v>
      </c>
    </row>
    <row r="443" spans="1:27" x14ac:dyDescent="0.35">
      <c r="A443" s="151" t="s">
        <v>137</v>
      </c>
      <c r="B443" s="152" t="s">
        <v>137</v>
      </c>
      <c r="C443" s="152" t="s">
        <v>137</v>
      </c>
      <c r="D443" s="152" t="s">
        <v>137</v>
      </c>
      <c r="E443" s="152" t="s">
        <v>137</v>
      </c>
      <c r="F443" s="152" t="s">
        <v>137</v>
      </c>
      <c r="G443" s="152" t="s">
        <v>137</v>
      </c>
      <c r="H443" s="152" t="s">
        <v>137</v>
      </c>
      <c r="I443" s="152" t="s">
        <v>137</v>
      </c>
      <c r="J443" s="152" t="s">
        <v>137</v>
      </c>
      <c r="K443" s="152" t="s">
        <v>137</v>
      </c>
      <c r="L443" s="152" t="s">
        <v>137</v>
      </c>
      <c r="M443" s="152" t="s">
        <v>137</v>
      </c>
      <c r="N443" s="152" t="s">
        <v>137</v>
      </c>
      <c r="O443" s="152" t="s">
        <v>137</v>
      </c>
      <c r="P443" s="152" t="s">
        <v>137</v>
      </c>
      <c r="Q443" s="152" t="s">
        <v>137</v>
      </c>
      <c r="R443" s="152" t="s">
        <v>137</v>
      </c>
      <c r="S443" s="152" t="s">
        <v>137</v>
      </c>
      <c r="T443" s="152" t="s">
        <v>137</v>
      </c>
      <c r="U443" s="152" t="s">
        <v>137</v>
      </c>
      <c r="V443" s="152" t="s">
        <v>137</v>
      </c>
      <c r="W443" s="152" t="s">
        <v>137</v>
      </c>
      <c r="X443" s="152" t="s">
        <v>137</v>
      </c>
      <c r="Y443" s="152" t="s">
        <v>137</v>
      </c>
      <c r="Z443" s="152" t="s">
        <v>137</v>
      </c>
      <c r="AA443" s="108">
        <v>1000</v>
      </c>
    </row>
    <row r="444" spans="1:27" x14ac:dyDescent="0.35">
      <c r="A444" s="151" t="s">
        <v>137</v>
      </c>
      <c r="B444" s="152" t="s">
        <v>137</v>
      </c>
      <c r="C444" s="152" t="s">
        <v>137</v>
      </c>
      <c r="D444" s="152" t="s">
        <v>137</v>
      </c>
      <c r="E444" s="152" t="s">
        <v>137</v>
      </c>
      <c r="F444" s="152" t="s">
        <v>137</v>
      </c>
      <c r="G444" s="152" t="s">
        <v>137</v>
      </c>
      <c r="H444" s="152" t="s">
        <v>137</v>
      </c>
      <c r="I444" s="152" t="s">
        <v>137</v>
      </c>
      <c r="J444" s="152" t="s">
        <v>137</v>
      </c>
      <c r="K444" s="152" t="s">
        <v>137</v>
      </c>
      <c r="L444" s="152" t="s">
        <v>137</v>
      </c>
      <c r="M444" s="152" t="s">
        <v>137</v>
      </c>
      <c r="N444" s="152" t="s">
        <v>137</v>
      </c>
      <c r="O444" s="152" t="s">
        <v>137</v>
      </c>
      <c r="P444" s="152" t="s">
        <v>137</v>
      </c>
      <c r="Q444" s="152" t="s">
        <v>137</v>
      </c>
      <c r="R444" s="152" t="s">
        <v>137</v>
      </c>
      <c r="S444" s="152" t="s">
        <v>137</v>
      </c>
      <c r="T444" s="152" t="s">
        <v>137</v>
      </c>
      <c r="U444" s="152" t="s">
        <v>137</v>
      </c>
      <c r="V444" s="152" t="s">
        <v>137</v>
      </c>
      <c r="W444" s="152" t="s">
        <v>137</v>
      </c>
      <c r="X444" s="152" t="s">
        <v>137</v>
      </c>
      <c r="Y444" s="152" t="s">
        <v>137</v>
      </c>
      <c r="Z444" s="152" t="s">
        <v>137</v>
      </c>
      <c r="AA444" s="108">
        <v>1000</v>
      </c>
    </row>
    <row r="445" spans="1:27" x14ac:dyDescent="0.35">
      <c r="A445" s="151" t="s">
        <v>137</v>
      </c>
      <c r="B445" s="152" t="s">
        <v>137</v>
      </c>
      <c r="C445" s="152" t="s">
        <v>137</v>
      </c>
      <c r="D445" s="152" t="s">
        <v>137</v>
      </c>
      <c r="E445" s="152" t="s">
        <v>137</v>
      </c>
      <c r="F445" s="152" t="s">
        <v>137</v>
      </c>
      <c r="G445" s="152" t="s">
        <v>137</v>
      </c>
      <c r="H445" s="152" t="s">
        <v>137</v>
      </c>
      <c r="I445" s="152" t="s">
        <v>137</v>
      </c>
      <c r="J445" s="152" t="s">
        <v>137</v>
      </c>
      <c r="K445" s="152" t="s">
        <v>137</v>
      </c>
      <c r="L445" s="152" t="s">
        <v>137</v>
      </c>
      <c r="M445" s="152" t="s">
        <v>137</v>
      </c>
      <c r="N445" s="152" t="s">
        <v>137</v>
      </c>
      <c r="O445" s="152" t="s">
        <v>137</v>
      </c>
      <c r="P445" s="152" t="s">
        <v>137</v>
      </c>
      <c r="Q445" s="152" t="s">
        <v>137</v>
      </c>
      <c r="R445" s="152" t="s">
        <v>137</v>
      </c>
      <c r="S445" s="152" t="s">
        <v>137</v>
      </c>
      <c r="T445" s="152" t="s">
        <v>137</v>
      </c>
      <c r="U445" s="152" t="s">
        <v>137</v>
      </c>
      <c r="V445" s="152" t="s">
        <v>137</v>
      </c>
      <c r="W445" s="152" t="s">
        <v>137</v>
      </c>
      <c r="X445" s="152" t="s">
        <v>137</v>
      </c>
      <c r="Y445" s="152" t="s">
        <v>137</v>
      </c>
      <c r="Z445" s="152" t="s">
        <v>137</v>
      </c>
      <c r="AA445" s="108">
        <v>1000</v>
      </c>
    </row>
    <row r="446" spans="1:27" x14ac:dyDescent="0.35">
      <c r="A446" s="151" t="s">
        <v>137</v>
      </c>
      <c r="B446" s="152" t="s">
        <v>137</v>
      </c>
      <c r="C446" s="152" t="s">
        <v>137</v>
      </c>
      <c r="D446" s="152" t="s">
        <v>137</v>
      </c>
      <c r="E446" s="152" t="s">
        <v>137</v>
      </c>
      <c r="F446" s="152" t="s">
        <v>137</v>
      </c>
      <c r="G446" s="152" t="s">
        <v>137</v>
      </c>
      <c r="H446" s="152" t="s">
        <v>137</v>
      </c>
      <c r="I446" s="152" t="s">
        <v>137</v>
      </c>
      <c r="J446" s="152" t="s">
        <v>137</v>
      </c>
      <c r="K446" s="152" t="s">
        <v>137</v>
      </c>
      <c r="L446" s="152" t="s">
        <v>137</v>
      </c>
      <c r="M446" s="152" t="s">
        <v>137</v>
      </c>
      <c r="N446" s="152" t="s">
        <v>137</v>
      </c>
      <c r="O446" s="152" t="s">
        <v>137</v>
      </c>
      <c r="P446" s="152" t="s">
        <v>137</v>
      </c>
      <c r="Q446" s="152" t="s">
        <v>137</v>
      </c>
      <c r="R446" s="152" t="s">
        <v>137</v>
      </c>
      <c r="S446" s="152" t="s">
        <v>137</v>
      </c>
      <c r="T446" s="152" t="s">
        <v>137</v>
      </c>
      <c r="U446" s="152" t="s">
        <v>137</v>
      </c>
      <c r="V446" s="152" t="s">
        <v>137</v>
      </c>
      <c r="W446" s="152" t="s">
        <v>137</v>
      </c>
      <c r="X446" s="152" t="s">
        <v>137</v>
      </c>
      <c r="Y446" s="152" t="s">
        <v>137</v>
      </c>
      <c r="Z446" s="152" t="s">
        <v>137</v>
      </c>
      <c r="AA446" s="108">
        <v>1000</v>
      </c>
    </row>
    <row r="447" spans="1:27" x14ac:dyDescent="0.35">
      <c r="A447" s="151" t="s">
        <v>137</v>
      </c>
      <c r="B447" s="152" t="s">
        <v>137</v>
      </c>
      <c r="C447" s="152" t="s">
        <v>137</v>
      </c>
      <c r="D447" s="152" t="s">
        <v>137</v>
      </c>
      <c r="E447" s="152" t="s">
        <v>137</v>
      </c>
      <c r="F447" s="152" t="s">
        <v>137</v>
      </c>
      <c r="G447" s="152" t="s">
        <v>137</v>
      </c>
      <c r="H447" s="152" t="s">
        <v>137</v>
      </c>
      <c r="I447" s="152" t="s">
        <v>137</v>
      </c>
      <c r="J447" s="152" t="s">
        <v>137</v>
      </c>
      <c r="K447" s="152" t="s">
        <v>137</v>
      </c>
      <c r="L447" s="152" t="s">
        <v>137</v>
      </c>
      <c r="M447" s="152" t="s">
        <v>137</v>
      </c>
      <c r="N447" s="152" t="s">
        <v>137</v>
      </c>
      <c r="O447" s="152" t="s">
        <v>137</v>
      </c>
      <c r="P447" s="152" t="s">
        <v>137</v>
      </c>
      <c r="Q447" s="152" t="s">
        <v>137</v>
      </c>
      <c r="R447" s="152" t="s">
        <v>137</v>
      </c>
      <c r="S447" s="152" t="s">
        <v>137</v>
      </c>
      <c r="T447" s="152" t="s">
        <v>137</v>
      </c>
      <c r="U447" s="152" t="s">
        <v>137</v>
      </c>
      <c r="V447" s="152" t="s">
        <v>137</v>
      </c>
      <c r="W447" s="152" t="s">
        <v>137</v>
      </c>
      <c r="X447" s="152" t="s">
        <v>137</v>
      </c>
      <c r="Y447" s="152" t="s">
        <v>137</v>
      </c>
      <c r="Z447" s="152" t="s">
        <v>137</v>
      </c>
      <c r="AA447" s="108">
        <v>1000</v>
      </c>
    </row>
    <row r="448" spans="1:27" x14ac:dyDescent="0.35">
      <c r="A448" s="151" t="s">
        <v>137</v>
      </c>
      <c r="B448" s="152" t="s">
        <v>137</v>
      </c>
      <c r="C448" s="152" t="s">
        <v>137</v>
      </c>
      <c r="D448" s="152" t="s">
        <v>137</v>
      </c>
      <c r="E448" s="152" t="s">
        <v>137</v>
      </c>
      <c r="F448" s="152" t="s">
        <v>137</v>
      </c>
      <c r="G448" s="152" t="s">
        <v>137</v>
      </c>
      <c r="H448" s="152" t="s">
        <v>137</v>
      </c>
      <c r="I448" s="152" t="s">
        <v>137</v>
      </c>
      <c r="J448" s="152" t="s">
        <v>137</v>
      </c>
      <c r="K448" s="152" t="s">
        <v>137</v>
      </c>
      <c r="L448" s="152" t="s">
        <v>137</v>
      </c>
      <c r="M448" s="152" t="s">
        <v>137</v>
      </c>
      <c r="N448" s="152" t="s">
        <v>137</v>
      </c>
      <c r="O448" s="152" t="s">
        <v>137</v>
      </c>
      <c r="P448" s="152" t="s">
        <v>137</v>
      </c>
      <c r="Q448" s="152" t="s">
        <v>137</v>
      </c>
      <c r="R448" s="152" t="s">
        <v>137</v>
      </c>
      <c r="S448" s="152" t="s">
        <v>137</v>
      </c>
      <c r="T448" s="152" t="s">
        <v>137</v>
      </c>
      <c r="U448" s="152" t="s">
        <v>137</v>
      </c>
      <c r="V448" s="152" t="s">
        <v>137</v>
      </c>
      <c r="W448" s="152" t="s">
        <v>137</v>
      </c>
      <c r="X448" s="152" t="s">
        <v>137</v>
      </c>
      <c r="Y448" s="152" t="s">
        <v>137</v>
      </c>
      <c r="Z448" s="152" t="s">
        <v>137</v>
      </c>
      <c r="AA448" s="108">
        <v>1000</v>
      </c>
    </row>
    <row r="449" spans="1:27" x14ac:dyDescent="0.35">
      <c r="A449" s="151" t="s">
        <v>137</v>
      </c>
      <c r="B449" s="152" t="s">
        <v>137</v>
      </c>
      <c r="C449" s="152" t="s">
        <v>137</v>
      </c>
      <c r="D449" s="152" t="s">
        <v>137</v>
      </c>
      <c r="E449" s="152" t="s">
        <v>137</v>
      </c>
      <c r="F449" s="152" t="s">
        <v>137</v>
      </c>
      <c r="G449" s="152" t="s">
        <v>137</v>
      </c>
      <c r="H449" s="152" t="s">
        <v>137</v>
      </c>
      <c r="I449" s="152" t="s">
        <v>137</v>
      </c>
      <c r="J449" s="152" t="s">
        <v>137</v>
      </c>
      <c r="K449" s="152" t="s">
        <v>137</v>
      </c>
      <c r="L449" s="152" t="s">
        <v>137</v>
      </c>
      <c r="M449" s="152" t="s">
        <v>137</v>
      </c>
      <c r="N449" s="152" t="s">
        <v>137</v>
      </c>
      <c r="O449" s="152" t="s">
        <v>137</v>
      </c>
      <c r="P449" s="152" t="s">
        <v>137</v>
      </c>
      <c r="Q449" s="152" t="s">
        <v>137</v>
      </c>
      <c r="R449" s="152" t="s">
        <v>137</v>
      </c>
      <c r="S449" s="152" t="s">
        <v>137</v>
      </c>
      <c r="T449" s="152" t="s">
        <v>137</v>
      </c>
      <c r="U449" s="152" t="s">
        <v>137</v>
      </c>
      <c r="V449" s="152" t="s">
        <v>137</v>
      </c>
      <c r="W449" s="152" t="s">
        <v>137</v>
      </c>
      <c r="X449" s="152" t="s">
        <v>137</v>
      </c>
      <c r="Y449" s="152" t="s">
        <v>137</v>
      </c>
      <c r="Z449" s="152" t="s">
        <v>137</v>
      </c>
      <c r="AA449" s="108">
        <v>1000</v>
      </c>
    </row>
    <row r="450" spans="1:27" x14ac:dyDescent="0.35">
      <c r="A450" s="151" t="s">
        <v>137</v>
      </c>
      <c r="B450" s="152" t="s">
        <v>137</v>
      </c>
      <c r="C450" s="152" t="s">
        <v>137</v>
      </c>
      <c r="D450" s="152" t="s">
        <v>137</v>
      </c>
      <c r="E450" s="152" t="s">
        <v>137</v>
      </c>
      <c r="F450" s="152" t="s">
        <v>137</v>
      </c>
      <c r="G450" s="152" t="s">
        <v>137</v>
      </c>
      <c r="H450" s="152" t="s">
        <v>137</v>
      </c>
      <c r="I450" s="152" t="s">
        <v>137</v>
      </c>
      <c r="J450" s="152" t="s">
        <v>137</v>
      </c>
      <c r="K450" s="152" t="s">
        <v>137</v>
      </c>
      <c r="L450" s="152" t="s">
        <v>137</v>
      </c>
      <c r="M450" s="152" t="s">
        <v>137</v>
      </c>
      <c r="N450" s="152" t="s">
        <v>137</v>
      </c>
      <c r="O450" s="152" t="s">
        <v>137</v>
      </c>
      <c r="P450" s="152" t="s">
        <v>137</v>
      </c>
      <c r="Q450" s="152" t="s">
        <v>137</v>
      </c>
      <c r="R450" s="152" t="s">
        <v>137</v>
      </c>
      <c r="S450" s="152" t="s">
        <v>137</v>
      </c>
      <c r="T450" s="152" t="s">
        <v>137</v>
      </c>
      <c r="U450" s="152" t="s">
        <v>137</v>
      </c>
      <c r="V450" s="152" t="s">
        <v>137</v>
      </c>
      <c r="W450" s="152" t="s">
        <v>137</v>
      </c>
      <c r="X450" s="152" t="s">
        <v>137</v>
      </c>
      <c r="Y450" s="152" t="s">
        <v>137</v>
      </c>
      <c r="Z450" s="152" t="s">
        <v>137</v>
      </c>
      <c r="AA450" s="108">
        <v>1000</v>
      </c>
    </row>
    <row r="451" spans="1:27" x14ac:dyDescent="0.35">
      <c r="A451" s="151" t="s">
        <v>137</v>
      </c>
      <c r="B451" s="152" t="s">
        <v>137</v>
      </c>
      <c r="C451" s="152" t="s">
        <v>137</v>
      </c>
      <c r="D451" s="152" t="s">
        <v>137</v>
      </c>
      <c r="E451" s="152" t="s">
        <v>137</v>
      </c>
      <c r="F451" s="152" t="s">
        <v>137</v>
      </c>
      <c r="G451" s="152" t="s">
        <v>137</v>
      </c>
      <c r="H451" s="152" t="s">
        <v>137</v>
      </c>
      <c r="I451" s="152" t="s">
        <v>137</v>
      </c>
      <c r="J451" s="152" t="s">
        <v>137</v>
      </c>
      <c r="K451" s="152" t="s">
        <v>137</v>
      </c>
      <c r="L451" s="152" t="s">
        <v>137</v>
      </c>
      <c r="M451" s="152" t="s">
        <v>137</v>
      </c>
      <c r="N451" s="152" t="s">
        <v>137</v>
      </c>
      <c r="O451" s="152" t="s">
        <v>137</v>
      </c>
      <c r="P451" s="152" t="s">
        <v>137</v>
      </c>
      <c r="Q451" s="152" t="s">
        <v>137</v>
      </c>
      <c r="R451" s="152" t="s">
        <v>137</v>
      </c>
      <c r="S451" s="152" t="s">
        <v>137</v>
      </c>
      <c r="T451" s="152" t="s">
        <v>137</v>
      </c>
      <c r="U451" s="152" t="s">
        <v>137</v>
      </c>
      <c r="V451" s="152" t="s">
        <v>137</v>
      </c>
      <c r="W451" s="152" t="s">
        <v>137</v>
      </c>
      <c r="X451" s="152" t="s">
        <v>137</v>
      </c>
      <c r="Y451" s="152" t="s">
        <v>137</v>
      </c>
      <c r="Z451" s="152" t="s">
        <v>137</v>
      </c>
      <c r="AA451" s="108">
        <v>1000</v>
      </c>
    </row>
    <row r="452" spans="1:27" x14ac:dyDescent="0.35">
      <c r="A452" s="151" t="s">
        <v>137</v>
      </c>
      <c r="B452" s="152" t="s">
        <v>137</v>
      </c>
      <c r="C452" s="152" t="s">
        <v>137</v>
      </c>
      <c r="D452" s="152" t="s">
        <v>137</v>
      </c>
      <c r="E452" s="152" t="s">
        <v>137</v>
      </c>
      <c r="F452" s="152" t="s">
        <v>137</v>
      </c>
      <c r="G452" s="152" t="s">
        <v>137</v>
      </c>
      <c r="H452" s="152" t="s">
        <v>137</v>
      </c>
      <c r="I452" s="152" t="s">
        <v>137</v>
      </c>
      <c r="J452" s="152" t="s">
        <v>137</v>
      </c>
      <c r="K452" s="152" t="s">
        <v>137</v>
      </c>
      <c r="L452" s="152" t="s">
        <v>137</v>
      </c>
      <c r="M452" s="152" t="s">
        <v>137</v>
      </c>
      <c r="N452" s="152" t="s">
        <v>137</v>
      </c>
      <c r="O452" s="152" t="s">
        <v>137</v>
      </c>
      <c r="P452" s="152" t="s">
        <v>137</v>
      </c>
      <c r="Q452" s="152" t="s">
        <v>137</v>
      </c>
      <c r="R452" s="152" t="s">
        <v>137</v>
      </c>
      <c r="S452" s="152" t="s">
        <v>137</v>
      </c>
      <c r="T452" s="152" t="s">
        <v>137</v>
      </c>
      <c r="U452" s="152" t="s">
        <v>137</v>
      </c>
      <c r="V452" s="152" t="s">
        <v>137</v>
      </c>
      <c r="W452" s="152" t="s">
        <v>137</v>
      </c>
      <c r="X452" s="152" t="s">
        <v>137</v>
      </c>
      <c r="Y452" s="152" t="s">
        <v>137</v>
      </c>
      <c r="Z452" s="152" t="s">
        <v>137</v>
      </c>
      <c r="AA452" s="108">
        <v>1000</v>
      </c>
    </row>
    <row r="453" spans="1:27" x14ac:dyDescent="0.35">
      <c r="A453" s="151" t="s">
        <v>137</v>
      </c>
      <c r="B453" s="152" t="s">
        <v>137</v>
      </c>
      <c r="C453" s="152" t="s">
        <v>137</v>
      </c>
      <c r="D453" s="152" t="s">
        <v>137</v>
      </c>
      <c r="E453" s="152" t="s">
        <v>137</v>
      </c>
      <c r="F453" s="152" t="s">
        <v>137</v>
      </c>
      <c r="G453" s="152" t="s">
        <v>137</v>
      </c>
      <c r="H453" s="152" t="s">
        <v>137</v>
      </c>
      <c r="I453" s="152" t="s">
        <v>137</v>
      </c>
      <c r="J453" s="152" t="s">
        <v>137</v>
      </c>
      <c r="K453" s="152" t="s">
        <v>137</v>
      </c>
      <c r="L453" s="152" t="s">
        <v>137</v>
      </c>
      <c r="M453" s="152" t="s">
        <v>137</v>
      </c>
      <c r="N453" s="152" t="s">
        <v>137</v>
      </c>
      <c r="O453" s="152" t="s">
        <v>137</v>
      </c>
      <c r="P453" s="152" t="s">
        <v>137</v>
      </c>
      <c r="Q453" s="152" t="s">
        <v>137</v>
      </c>
      <c r="R453" s="152" t="s">
        <v>137</v>
      </c>
      <c r="S453" s="152" t="s">
        <v>137</v>
      </c>
      <c r="T453" s="152" t="s">
        <v>137</v>
      </c>
      <c r="U453" s="152" t="s">
        <v>137</v>
      </c>
      <c r="V453" s="152" t="s">
        <v>137</v>
      </c>
      <c r="W453" s="152" t="s">
        <v>137</v>
      </c>
      <c r="X453" s="152" t="s">
        <v>137</v>
      </c>
      <c r="Y453" s="152" t="s">
        <v>137</v>
      </c>
      <c r="Z453" s="152" t="s">
        <v>137</v>
      </c>
      <c r="AA453" s="108">
        <v>1000</v>
      </c>
    </row>
    <row r="454" spans="1:27" x14ac:dyDescent="0.35">
      <c r="A454" s="151" t="s">
        <v>137</v>
      </c>
      <c r="B454" s="152" t="s">
        <v>137</v>
      </c>
      <c r="C454" s="152" t="s">
        <v>137</v>
      </c>
      <c r="D454" s="152" t="s">
        <v>137</v>
      </c>
      <c r="E454" s="152" t="s">
        <v>137</v>
      </c>
      <c r="F454" s="152" t="s">
        <v>137</v>
      </c>
      <c r="G454" s="152" t="s">
        <v>137</v>
      </c>
      <c r="H454" s="152" t="s">
        <v>137</v>
      </c>
      <c r="I454" s="152" t="s">
        <v>137</v>
      </c>
      <c r="J454" s="152" t="s">
        <v>137</v>
      </c>
      <c r="K454" s="152" t="s">
        <v>137</v>
      </c>
      <c r="L454" s="152" t="s">
        <v>137</v>
      </c>
      <c r="M454" s="152" t="s">
        <v>137</v>
      </c>
      <c r="N454" s="152" t="s">
        <v>137</v>
      </c>
      <c r="O454" s="152" t="s">
        <v>137</v>
      </c>
      <c r="P454" s="152" t="s">
        <v>137</v>
      </c>
      <c r="Q454" s="152" t="s">
        <v>137</v>
      </c>
      <c r="R454" s="152" t="s">
        <v>137</v>
      </c>
      <c r="S454" s="152" t="s">
        <v>137</v>
      </c>
      <c r="T454" s="152" t="s">
        <v>137</v>
      </c>
      <c r="U454" s="152" t="s">
        <v>137</v>
      </c>
      <c r="V454" s="152" t="s">
        <v>137</v>
      </c>
      <c r="W454" s="152" t="s">
        <v>137</v>
      </c>
      <c r="X454" s="152" t="s">
        <v>137</v>
      </c>
      <c r="Y454" s="152" t="s">
        <v>137</v>
      </c>
      <c r="Z454" s="152" t="s">
        <v>137</v>
      </c>
      <c r="AA454" s="108">
        <v>1000</v>
      </c>
    </row>
    <row r="455" spans="1:27" x14ac:dyDescent="0.35">
      <c r="A455" s="151" t="s">
        <v>137</v>
      </c>
      <c r="B455" s="152" t="s">
        <v>137</v>
      </c>
      <c r="C455" s="152" t="s">
        <v>137</v>
      </c>
      <c r="D455" s="152" t="s">
        <v>137</v>
      </c>
      <c r="E455" s="152" t="s">
        <v>137</v>
      </c>
      <c r="F455" s="152" t="s">
        <v>137</v>
      </c>
      <c r="G455" s="152" t="s">
        <v>137</v>
      </c>
      <c r="H455" s="152" t="s">
        <v>137</v>
      </c>
      <c r="I455" s="152" t="s">
        <v>137</v>
      </c>
      <c r="J455" s="152" t="s">
        <v>137</v>
      </c>
      <c r="K455" s="152" t="s">
        <v>137</v>
      </c>
      <c r="L455" s="152" t="s">
        <v>137</v>
      </c>
      <c r="M455" s="152" t="s">
        <v>137</v>
      </c>
      <c r="N455" s="152" t="s">
        <v>137</v>
      </c>
      <c r="O455" s="152" t="s">
        <v>137</v>
      </c>
      <c r="P455" s="152" t="s">
        <v>137</v>
      </c>
      <c r="Q455" s="152" t="s">
        <v>137</v>
      </c>
      <c r="R455" s="152" t="s">
        <v>137</v>
      </c>
      <c r="S455" s="152" t="s">
        <v>137</v>
      </c>
      <c r="T455" s="152" t="s">
        <v>137</v>
      </c>
      <c r="U455" s="152" t="s">
        <v>137</v>
      </c>
      <c r="V455" s="152" t="s">
        <v>137</v>
      </c>
      <c r="W455" s="152" t="s">
        <v>137</v>
      </c>
      <c r="X455" s="152" t="s">
        <v>137</v>
      </c>
      <c r="Y455" s="152" t="s">
        <v>137</v>
      </c>
      <c r="Z455" s="152" t="s">
        <v>137</v>
      </c>
      <c r="AA455" s="108">
        <v>1000</v>
      </c>
    </row>
    <row r="456" spans="1:27" x14ac:dyDescent="0.35">
      <c r="A456" s="151" t="s">
        <v>137</v>
      </c>
      <c r="B456" s="152" t="s">
        <v>137</v>
      </c>
      <c r="C456" s="152" t="s">
        <v>137</v>
      </c>
      <c r="D456" s="152" t="s">
        <v>137</v>
      </c>
      <c r="E456" s="152" t="s">
        <v>137</v>
      </c>
      <c r="F456" s="152" t="s">
        <v>137</v>
      </c>
      <c r="G456" s="152" t="s">
        <v>137</v>
      </c>
      <c r="H456" s="152" t="s">
        <v>137</v>
      </c>
      <c r="I456" s="152" t="s">
        <v>137</v>
      </c>
      <c r="J456" s="152" t="s">
        <v>137</v>
      </c>
      <c r="K456" s="152" t="s">
        <v>137</v>
      </c>
      <c r="L456" s="152" t="s">
        <v>137</v>
      </c>
      <c r="M456" s="152" t="s">
        <v>137</v>
      </c>
      <c r="N456" s="152" t="s">
        <v>137</v>
      </c>
      <c r="O456" s="152" t="s">
        <v>137</v>
      </c>
      <c r="P456" s="152" t="s">
        <v>137</v>
      </c>
      <c r="Q456" s="152" t="s">
        <v>137</v>
      </c>
      <c r="R456" s="152" t="s">
        <v>137</v>
      </c>
      <c r="S456" s="152" t="s">
        <v>137</v>
      </c>
      <c r="T456" s="152" t="s">
        <v>137</v>
      </c>
      <c r="U456" s="152" t="s">
        <v>137</v>
      </c>
      <c r="V456" s="152" t="s">
        <v>137</v>
      </c>
      <c r="W456" s="152" t="s">
        <v>137</v>
      </c>
      <c r="X456" s="152" t="s">
        <v>137</v>
      </c>
      <c r="Y456" s="152" t="s">
        <v>137</v>
      </c>
      <c r="Z456" s="152" t="s">
        <v>137</v>
      </c>
      <c r="AA456" s="108">
        <v>1000</v>
      </c>
    </row>
    <row r="457" spans="1:27" x14ac:dyDescent="0.35">
      <c r="A457" s="151" t="s">
        <v>137</v>
      </c>
      <c r="B457" s="152" t="s">
        <v>137</v>
      </c>
      <c r="C457" s="152" t="s">
        <v>137</v>
      </c>
      <c r="D457" s="152" t="s">
        <v>137</v>
      </c>
      <c r="E457" s="152" t="s">
        <v>137</v>
      </c>
      <c r="F457" s="152" t="s">
        <v>137</v>
      </c>
      <c r="G457" s="152" t="s">
        <v>137</v>
      </c>
      <c r="H457" s="152" t="s">
        <v>137</v>
      </c>
      <c r="I457" s="152" t="s">
        <v>137</v>
      </c>
      <c r="J457" s="152" t="s">
        <v>137</v>
      </c>
      <c r="K457" s="152" t="s">
        <v>137</v>
      </c>
      <c r="L457" s="152" t="s">
        <v>137</v>
      </c>
      <c r="M457" s="152" t="s">
        <v>137</v>
      </c>
      <c r="N457" s="152" t="s">
        <v>137</v>
      </c>
      <c r="O457" s="152" t="s">
        <v>137</v>
      </c>
      <c r="P457" s="152" t="s">
        <v>137</v>
      </c>
      <c r="Q457" s="152" t="s">
        <v>137</v>
      </c>
      <c r="R457" s="152" t="s">
        <v>137</v>
      </c>
      <c r="S457" s="152" t="s">
        <v>137</v>
      </c>
      <c r="T457" s="152" t="s">
        <v>137</v>
      </c>
      <c r="U457" s="152" t="s">
        <v>137</v>
      </c>
      <c r="V457" s="152" t="s">
        <v>137</v>
      </c>
      <c r="W457" s="152" t="s">
        <v>137</v>
      </c>
      <c r="X457" s="152" t="s">
        <v>137</v>
      </c>
      <c r="Y457" s="152" t="s">
        <v>137</v>
      </c>
      <c r="Z457" s="152" t="s">
        <v>137</v>
      </c>
      <c r="AA457" s="108">
        <v>1000</v>
      </c>
    </row>
    <row r="458" spans="1:27" x14ac:dyDescent="0.35">
      <c r="A458" s="151" t="s">
        <v>137</v>
      </c>
      <c r="B458" s="152" t="s">
        <v>137</v>
      </c>
      <c r="C458" s="152" t="s">
        <v>137</v>
      </c>
      <c r="D458" s="152" t="s">
        <v>137</v>
      </c>
      <c r="E458" s="152" t="s">
        <v>137</v>
      </c>
      <c r="F458" s="152" t="s">
        <v>137</v>
      </c>
      <c r="G458" s="152" t="s">
        <v>137</v>
      </c>
      <c r="H458" s="152" t="s">
        <v>137</v>
      </c>
      <c r="I458" s="152" t="s">
        <v>137</v>
      </c>
      <c r="J458" s="152" t="s">
        <v>137</v>
      </c>
      <c r="K458" s="152" t="s">
        <v>137</v>
      </c>
      <c r="L458" s="152" t="s">
        <v>137</v>
      </c>
      <c r="M458" s="152" t="s">
        <v>137</v>
      </c>
      <c r="N458" s="152" t="s">
        <v>137</v>
      </c>
      <c r="O458" s="152" t="s">
        <v>137</v>
      </c>
      <c r="P458" s="152" t="s">
        <v>137</v>
      </c>
      <c r="Q458" s="152" t="s">
        <v>137</v>
      </c>
      <c r="R458" s="152" t="s">
        <v>137</v>
      </c>
      <c r="S458" s="152" t="s">
        <v>137</v>
      </c>
      <c r="T458" s="152" t="s">
        <v>137</v>
      </c>
      <c r="U458" s="152" t="s">
        <v>137</v>
      </c>
      <c r="V458" s="152" t="s">
        <v>137</v>
      </c>
      <c r="W458" s="152" t="s">
        <v>137</v>
      </c>
      <c r="X458" s="152" t="s">
        <v>137</v>
      </c>
      <c r="Y458" s="152" t="s">
        <v>137</v>
      </c>
      <c r="Z458" s="152" t="s">
        <v>137</v>
      </c>
      <c r="AA458" s="108">
        <v>1000</v>
      </c>
    </row>
    <row r="459" spans="1:27" x14ac:dyDescent="0.35">
      <c r="A459" s="151" t="s">
        <v>137</v>
      </c>
      <c r="B459" s="152" t="s">
        <v>137</v>
      </c>
      <c r="C459" s="152" t="s">
        <v>137</v>
      </c>
      <c r="D459" s="152" t="s">
        <v>137</v>
      </c>
      <c r="E459" s="152" t="s">
        <v>137</v>
      </c>
      <c r="F459" s="152" t="s">
        <v>137</v>
      </c>
      <c r="G459" s="152" t="s">
        <v>137</v>
      </c>
      <c r="H459" s="152" t="s">
        <v>137</v>
      </c>
      <c r="I459" s="152" t="s">
        <v>137</v>
      </c>
      <c r="J459" s="152" t="s">
        <v>137</v>
      </c>
      <c r="K459" s="152" t="s">
        <v>137</v>
      </c>
      <c r="L459" s="152" t="s">
        <v>137</v>
      </c>
      <c r="M459" s="152" t="s">
        <v>137</v>
      </c>
      <c r="N459" s="152" t="s">
        <v>137</v>
      </c>
      <c r="O459" s="152" t="s">
        <v>137</v>
      </c>
      <c r="P459" s="152" t="s">
        <v>137</v>
      </c>
      <c r="Q459" s="152" t="s">
        <v>137</v>
      </c>
      <c r="R459" s="152" t="s">
        <v>137</v>
      </c>
      <c r="S459" s="152" t="s">
        <v>137</v>
      </c>
      <c r="T459" s="152" t="s">
        <v>137</v>
      </c>
      <c r="U459" s="152" t="s">
        <v>137</v>
      </c>
      <c r="V459" s="152" t="s">
        <v>137</v>
      </c>
      <c r="W459" s="152" t="s">
        <v>137</v>
      </c>
      <c r="X459" s="152" t="s">
        <v>137</v>
      </c>
      <c r="Y459" s="152" t="s">
        <v>137</v>
      </c>
      <c r="Z459" s="152" t="s">
        <v>137</v>
      </c>
      <c r="AA459" s="108">
        <v>1000</v>
      </c>
    </row>
    <row r="460" spans="1:27" x14ac:dyDescent="0.35">
      <c r="A460" s="151" t="s">
        <v>137</v>
      </c>
      <c r="B460" s="152" t="s">
        <v>137</v>
      </c>
      <c r="C460" s="152" t="s">
        <v>137</v>
      </c>
      <c r="D460" s="152" t="s">
        <v>137</v>
      </c>
      <c r="E460" s="152" t="s">
        <v>137</v>
      </c>
      <c r="F460" s="152" t="s">
        <v>137</v>
      </c>
      <c r="G460" s="152" t="s">
        <v>137</v>
      </c>
      <c r="H460" s="152" t="s">
        <v>137</v>
      </c>
      <c r="I460" s="152" t="s">
        <v>137</v>
      </c>
      <c r="J460" s="152" t="s">
        <v>137</v>
      </c>
      <c r="K460" s="152" t="s">
        <v>137</v>
      </c>
      <c r="L460" s="152" t="s">
        <v>137</v>
      </c>
      <c r="M460" s="152" t="s">
        <v>137</v>
      </c>
      <c r="N460" s="152" t="s">
        <v>137</v>
      </c>
      <c r="O460" s="152" t="s">
        <v>137</v>
      </c>
      <c r="P460" s="152" t="s">
        <v>137</v>
      </c>
      <c r="Q460" s="152" t="s">
        <v>137</v>
      </c>
      <c r="R460" s="152" t="s">
        <v>137</v>
      </c>
      <c r="S460" s="152" t="s">
        <v>137</v>
      </c>
      <c r="T460" s="152" t="s">
        <v>137</v>
      </c>
      <c r="U460" s="152" t="s">
        <v>137</v>
      </c>
      <c r="V460" s="152" t="s">
        <v>137</v>
      </c>
      <c r="W460" s="152" t="s">
        <v>137</v>
      </c>
      <c r="X460" s="152" t="s">
        <v>137</v>
      </c>
      <c r="Y460" s="152" t="s">
        <v>137</v>
      </c>
      <c r="Z460" s="152" t="s">
        <v>137</v>
      </c>
      <c r="AA460" s="108">
        <v>1000</v>
      </c>
    </row>
    <row r="461" spans="1:27" x14ac:dyDescent="0.35">
      <c r="A461" s="151" t="s">
        <v>137</v>
      </c>
      <c r="B461" s="152" t="s">
        <v>137</v>
      </c>
      <c r="C461" s="152" t="s">
        <v>137</v>
      </c>
      <c r="D461" s="152" t="s">
        <v>137</v>
      </c>
      <c r="E461" s="152" t="s">
        <v>137</v>
      </c>
      <c r="F461" s="152" t="s">
        <v>137</v>
      </c>
      <c r="G461" s="152" t="s">
        <v>137</v>
      </c>
      <c r="H461" s="152" t="s">
        <v>137</v>
      </c>
      <c r="I461" s="152" t="s">
        <v>137</v>
      </c>
      <c r="J461" s="152" t="s">
        <v>137</v>
      </c>
      <c r="K461" s="152" t="s">
        <v>137</v>
      </c>
      <c r="L461" s="152" t="s">
        <v>137</v>
      </c>
      <c r="M461" s="152" t="s">
        <v>137</v>
      </c>
      <c r="N461" s="152" t="s">
        <v>137</v>
      </c>
      <c r="O461" s="152" t="s">
        <v>137</v>
      </c>
      <c r="P461" s="152" t="s">
        <v>137</v>
      </c>
      <c r="Q461" s="152" t="s">
        <v>137</v>
      </c>
      <c r="R461" s="152" t="s">
        <v>137</v>
      </c>
      <c r="S461" s="152" t="s">
        <v>137</v>
      </c>
      <c r="T461" s="152" t="s">
        <v>137</v>
      </c>
      <c r="U461" s="152" t="s">
        <v>137</v>
      </c>
      <c r="V461" s="152" t="s">
        <v>137</v>
      </c>
      <c r="W461" s="152" t="s">
        <v>137</v>
      </c>
      <c r="X461" s="152" t="s">
        <v>137</v>
      </c>
      <c r="Y461" s="152" t="s">
        <v>137</v>
      </c>
      <c r="Z461" s="152" t="s">
        <v>137</v>
      </c>
      <c r="AA461" s="108">
        <v>1000</v>
      </c>
    </row>
    <row r="462" spans="1:27" x14ac:dyDescent="0.35">
      <c r="A462" s="151" t="s">
        <v>137</v>
      </c>
      <c r="B462" s="152" t="s">
        <v>137</v>
      </c>
      <c r="C462" s="152" t="s">
        <v>137</v>
      </c>
      <c r="D462" s="152" t="s">
        <v>137</v>
      </c>
      <c r="E462" s="152" t="s">
        <v>137</v>
      </c>
      <c r="F462" s="152" t="s">
        <v>137</v>
      </c>
      <c r="G462" s="152" t="s">
        <v>137</v>
      </c>
      <c r="H462" s="152" t="s">
        <v>137</v>
      </c>
      <c r="I462" s="152" t="s">
        <v>137</v>
      </c>
      <c r="J462" s="152" t="s">
        <v>137</v>
      </c>
      <c r="K462" s="152" t="s">
        <v>137</v>
      </c>
      <c r="L462" s="152" t="s">
        <v>137</v>
      </c>
      <c r="M462" s="152" t="s">
        <v>137</v>
      </c>
      <c r="N462" s="152" t="s">
        <v>137</v>
      </c>
      <c r="O462" s="152" t="s">
        <v>137</v>
      </c>
      <c r="P462" s="152" t="s">
        <v>137</v>
      </c>
      <c r="Q462" s="152" t="s">
        <v>137</v>
      </c>
      <c r="R462" s="152" t="s">
        <v>137</v>
      </c>
      <c r="S462" s="152" t="s">
        <v>137</v>
      </c>
      <c r="T462" s="152" t="s">
        <v>137</v>
      </c>
      <c r="U462" s="152" t="s">
        <v>137</v>
      </c>
      <c r="V462" s="152" t="s">
        <v>137</v>
      </c>
      <c r="W462" s="152" t="s">
        <v>137</v>
      </c>
      <c r="X462" s="152" t="s">
        <v>137</v>
      </c>
      <c r="Y462" s="152" t="s">
        <v>137</v>
      </c>
      <c r="Z462" s="152" t="s">
        <v>137</v>
      </c>
      <c r="AA462" s="108">
        <v>1000</v>
      </c>
    </row>
    <row r="463" spans="1:27" x14ac:dyDescent="0.35">
      <c r="A463" s="151" t="s">
        <v>137</v>
      </c>
      <c r="B463" s="152" t="s">
        <v>137</v>
      </c>
      <c r="C463" s="152" t="s">
        <v>137</v>
      </c>
      <c r="D463" s="152" t="s">
        <v>137</v>
      </c>
      <c r="E463" s="152" t="s">
        <v>137</v>
      </c>
      <c r="F463" s="152" t="s">
        <v>137</v>
      </c>
      <c r="G463" s="152" t="s">
        <v>137</v>
      </c>
      <c r="H463" s="152" t="s">
        <v>137</v>
      </c>
      <c r="I463" s="152" t="s">
        <v>137</v>
      </c>
      <c r="J463" s="152" t="s">
        <v>137</v>
      </c>
      <c r="K463" s="152" t="s">
        <v>137</v>
      </c>
      <c r="L463" s="152" t="s">
        <v>137</v>
      </c>
      <c r="M463" s="152" t="s">
        <v>137</v>
      </c>
      <c r="N463" s="152" t="s">
        <v>137</v>
      </c>
      <c r="O463" s="152" t="s">
        <v>137</v>
      </c>
      <c r="P463" s="152" t="s">
        <v>137</v>
      </c>
      <c r="Q463" s="152" t="s">
        <v>137</v>
      </c>
      <c r="R463" s="152" t="s">
        <v>137</v>
      </c>
      <c r="S463" s="152" t="s">
        <v>137</v>
      </c>
      <c r="T463" s="152" t="s">
        <v>137</v>
      </c>
      <c r="U463" s="152" t="s">
        <v>137</v>
      </c>
      <c r="V463" s="152" t="s">
        <v>137</v>
      </c>
      <c r="W463" s="152" t="s">
        <v>137</v>
      </c>
      <c r="X463" s="152" t="s">
        <v>137</v>
      </c>
      <c r="Y463" s="152" t="s">
        <v>137</v>
      </c>
      <c r="Z463" s="152" t="s">
        <v>137</v>
      </c>
      <c r="AA463" s="108">
        <v>1000</v>
      </c>
    </row>
    <row r="464" spans="1:27" x14ac:dyDescent="0.35">
      <c r="A464" s="151" t="s">
        <v>137</v>
      </c>
      <c r="B464" s="152" t="s">
        <v>137</v>
      </c>
      <c r="C464" s="152" t="s">
        <v>137</v>
      </c>
      <c r="D464" s="152" t="s">
        <v>137</v>
      </c>
      <c r="E464" s="152" t="s">
        <v>137</v>
      </c>
      <c r="F464" s="152" t="s">
        <v>137</v>
      </c>
      <c r="G464" s="152" t="s">
        <v>137</v>
      </c>
      <c r="H464" s="152" t="s">
        <v>137</v>
      </c>
      <c r="I464" s="152" t="s">
        <v>137</v>
      </c>
      <c r="J464" s="152" t="s">
        <v>137</v>
      </c>
      <c r="K464" s="152" t="s">
        <v>137</v>
      </c>
      <c r="L464" s="152" t="s">
        <v>137</v>
      </c>
      <c r="M464" s="152" t="s">
        <v>137</v>
      </c>
      <c r="N464" s="152" t="s">
        <v>137</v>
      </c>
      <c r="O464" s="152" t="s">
        <v>137</v>
      </c>
      <c r="P464" s="152" t="s">
        <v>137</v>
      </c>
      <c r="Q464" s="152" t="s">
        <v>137</v>
      </c>
      <c r="R464" s="152" t="s">
        <v>137</v>
      </c>
      <c r="S464" s="152" t="s">
        <v>137</v>
      </c>
      <c r="T464" s="152" t="s">
        <v>137</v>
      </c>
      <c r="U464" s="152" t="s">
        <v>137</v>
      </c>
      <c r="V464" s="152" t="s">
        <v>137</v>
      </c>
      <c r="W464" s="152" t="s">
        <v>137</v>
      </c>
      <c r="X464" s="152" t="s">
        <v>137</v>
      </c>
      <c r="Y464" s="152" t="s">
        <v>137</v>
      </c>
      <c r="Z464" s="152" t="s">
        <v>137</v>
      </c>
      <c r="AA464" s="108">
        <v>1000</v>
      </c>
    </row>
    <row r="465" spans="1:27" x14ac:dyDescent="0.35">
      <c r="A465" s="151" t="s">
        <v>137</v>
      </c>
      <c r="B465" s="152" t="s">
        <v>137</v>
      </c>
      <c r="C465" s="152" t="s">
        <v>137</v>
      </c>
      <c r="D465" s="152" t="s">
        <v>137</v>
      </c>
      <c r="E465" s="152" t="s">
        <v>137</v>
      </c>
      <c r="F465" s="152" t="s">
        <v>137</v>
      </c>
      <c r="G465" s="152" t="s">
        <v>137</v>
      </c>
      <c r="H465" s="152" t="s">
        <v>137</v>
      </c>
      <c r="I465" s="152" t="s">
        <v>137</v>
      </c>
      <c r="J465" s="152" t="s">
        <v>137</v>
      </c>
      <c r="K465" s="152" t="s">
        <v>137</v>
      </c>
      <c r="L465" s="152" t="s">
        <v>137</v>
      </c>
      <c r="M465" s="152" t="s">
        <v>137</v>
      </c>
      <c r="N465" s="152" t="s">
        <v>137</v>
      </c>
      <c r="O465" s="152" t="s">
        <v>137</v>
      </c>
      <c r="P465" s="152" t="s">
        <v>137</v>
      </c>
      <c r="Q465" s="152" t="s">
        <v>137</v>
      </c>
      <c r="R465" s="152" t="s">
        <v>137</v>
      </c>
      <c r="S465" s="152" t="s">
        <v>137</v>
      </c>
      <c r="T465" s="152" t="s">
        <v>137</v>
      </c>
      <c r="U465" s="152" t="s">
        <v>137</v>
      </c>
      <c r="V465" s="152" t="s">
        <v>137</v>
      </c>
      <c r="W465" s="152" t="s">
        <v>137</v>
      </c>
      <c r="X465" s="152" t="s">
        <v>137</v>
      </c>
      <c r="Y465" s="152" t="s">
        <v>137</v>
      </c>
      <c r="Z465" s="152" t="s">
        <v>137</v>
      </c>
      <c r="AA465" s="108">
        <v>1000</v>
      </c>
    </row>
    <row r="466" spans="1:27" x14ac:dyDescent="0.35">
      <c r="A466" s="151" t="s">
        <v>137</v>
      </c>
      <c r="B466" s="152" t="s">
        <v>137</v>
      </c>
      <c r="C466" s="152" t="s">
        <v>137</v>
      </c>
      <c r="D466" s="152" t="s">
        <v>137</v>
      </c>
      <c r="E466" s="152" t="s">
        <v>137</v>
      </c>
      <c r="F466" s="152" t="s">
        <v>137</v>
      </c>
      <c r="G466" s="152" t="s">
        <v>137</v>
      </c>
      <c r="H466" s="152" t="s">
        <v>137</v>
      </c>
      <c r="I466" s="152" t="s">
        <v>137</v>
      </c>
      <c r="J466" s="152" t="s">
        <v>137</v>
      </c>
      <c r="K466" s="152" t="s">
        <v>137</v>
      </c>
      <c r="L466" s="152" t="s">
        <v>137</v>
      </c>
      <c r="M466" s="152" t="s">
        <v>137</v>
      </c>
      <c r="N466" s="152" t="s">
        <v>137</v>
      </c>
      <c r="O466" s="152" t="s">
        <v>137</v>
      </c>
      <c r="P466" s="152" t="s">
        <v>137</v>
      </c>
      <c r="Q466" s="152" t="s">
        <v>137</v>
      </c>
      <c r="R466" s="152" t="s">
        <v>137</v>
      </c>
      <c r="S466" s="152" t="s">
        <v>137</v>
      </c>
      <c r="T466" s="152" t="s">
        <v>137</v>
      </c>
      <c r="U466" s="152" t="s">
        <v>137</v>
      </c>
      <c r="V466" s="152" t="s">
        <v>137</v>
      </c>
      <c r="W466" s="152" t="s">
        <v>137</v>
      </c>
      <c r="X466" s="152" t="s">
        <v>137</v>
      </c>
      <c r="Y466" s="152" t="s">
        <v>137</v>
      </c>
      <c r="Z466" s="152" t="s">
        <v>137</v>
      </c>
      <c r="AA466" s="108">
        <v>1000</v>
      </c>
    </row>
    <row r="467" spans="1:27" x14ac:dyDescent="0.35">
      <c r="A467" s="151" t="s">
        <v>137</v>
      </c>
      <c r="B467" s="152" t="s">
        <v>137</v>
      </c>
      <c r="C467" s="152" t="s">
        <v>137</v>
      </c>
      <c r="D467" s="152" t="s">
        <v>137</v>
      </c>
      <c r="E467" s="152" t="s">
        <v>137</v>
      </c>
      <c r="F467" s="152" t="s">
        <v>137</v>
      </c>
      <c r="G467" s="152" t="s">
        <v>137</v>
      </c>
      <c r="H467" s="152" t="s">
        <v>137</v>
      </c>
      <c r="I467" s="152" t="s">
        <v>137</v>
      </c>
      <c r="J467" s="152" t="s">
        <v>137</v>
      </c>
      <c r="K467" s="152" t="s">
        <v>137</v>
      </c>
      <c r="L467" s="152" t="s">
        <v>137</v>
      </c>
      <c r="M467" s="152" t="s">
        <v>137</v>
      </c>
      <c r="N467" s="152" t="s">
        <v>137</v>
      </c>
      <c r="O467" s="152" t="s">
        <v>137</v>
      </c>
      <c r="P467" s="152" t="s">
        <v>137</v>
      </c>
      <c r="Q467" s="152" t="s">
        <v>137</v>
      </c>
      <c r="R467" s="152" t="s">
        <v>137</v>
      </c>
      <c r="S467" s="152" t="s">
        <v>137</v>
      </c>
      <c r="T467" s="152" t="s">
        <v>137</v>
      </c>
      <c r="U467" s="152" t="s">
        <v>137</v>
      </c>
      <c r="V467" s="152" t="s">
        <v>137</v>
      </c>
      <c r="W467" s="152" t="s">
        <v>137</v>
      </c>
      <c r="X467" s="152" t="s">
        <v>137</v>
      </c>
      <c r="Y467" s="152" t="s">
        <v>137</v>
      </c>
      <c r="Z467" s="152" t="s">
        <v>137</v>
      </c>
      <c r="AA467" s="108">
        <v>1000</v>
      </c>
    </row>
    <row r="468" spans="1:27" x14ac:dyDescent="0.35">
      <c r="A468" s="151" t="s">
        <v>137</v>
      </c>
      <c r="B468" s="152" t="s">
        <v>137</v>
      </c>
      <c r="C468" s="152" t="s">
        <v>137</v>
      </c>
      <c r="D468" s="152" t="s">
        <v>137</v>
      </c>
      <c r="E468" s="152" t="s">
        <v>137</v>
      </c>
      <c r="F468" s="152" t="s">
        <v>137</v>
      </c>
      <c r="G468" s="152" t="s">
        <v>137</v>
      </c>
      <c r="H468" s="152" t="s">
        <v>137</v>
      </c>
      <c r="I468" s="152" t="s">
        <v>137</v>
      </c>
      <c r="J468" s="152" t="s">
        <v>137</v>
      </c>
      <c r="K468" s="152" t="s">
        <v>137</v>
      </c>
      <c r="L468" s="152" t="s">
        <v>137</v>
      </c>
      <c r="M468" s="152" t="s">
        <v>137</v>
      </c>
      <c r="N468" s="152" t="s">
        <v>137</v>
      </c>
      <c r="O468" s="152" t="s">
        <v>137</v>
      </c>
      <c r="P468" s="152" t="s">
        <v>137</v>
      </c>
      <c r="Q468" s="152" t="s">
        <v>137</v>
      </c>
      <c r="R468" s="152" t="s">
        <v>137</v>
      </c>
      <c r="S468" s="152" t="s">
        <v>137</v>
      </c>
      <c r="T468" s="152" t="s">
        <v>137</v>
      </c>
      <c r="U468" s="152" t="s">
        <v>137</v>
      </c>
      <c r="V468" s="152" t="s">
        <v>137</v>
      </c>
      <c r="W468" s="152" t="s">
        <v>137</v>
      </c>
      <c r="X468" s="152" t="s">
        <v>137</v>
      </c>
      <c r="Y468" s="152" t="s">
        <v>137</v>
      </c>
      <c r="Z468" s="152" t="s">
        <v>137</v>
      </c>
      <c r="AA468" s="108">
        <v>1000</v>
      </c>
    </row>
    <row r="469" spans="1:27" x14ac:dyDescent="0.35">
      <c r="A469" s="151" t="s">
        <v>137</v>
      </c>
      <c r="B469" s="152" t="s">
        <v>137</v>
      </c>
      <c r="C469" s="152" t="s">
        <v>137</v>
      </c>
      <c r="D469" s="152" t="s">
        <v>137</v>
      </c>
      <c r="E469" s="152" t="s">
        <v>137</v>
      </c>
      <c r="F469" s="152" t="s">
        <v>137</v>
      </c>
      <c r="G469" s="152" t="s">
        <v>137</v>
      </c>
      <c r="H469" s="152" t="s">
        <v>137</v>
      </c>
      <c r="I469" s="152" t="s">
        <v>137</v>
      </c>
      <c r="J469" s="152" t="s">
        <v>137</v>
      </c>
      <c r="K469" s="152" t="s">
        <v>137</v>
      </c>
      <c r="L469" s="152" t="s">
        <v>137</v>
      </c>
      <c r="M469" s="152" t="s">
        <v>137</v>
      </c>
      <c r="N469" s="152" t="s">
        <v>137</v>
      </c>
      <c r="O469" s="152" t="s">
        <v>137</v>
      </c>
      <c r="P469" s="152" t="s">
        <v>137</v>
      </c>
      <c r="Q469" s="152" t="s">
        <v>137</v>
      </c>
      <c r="R469" s="152" t="s">
        <v>137</v>
      </c>
      <c r="S469" s="152" t="s">
        <v>137</v>
      </c>
      <c r="T469" s="152" t="s">
        <v>137</v>
      </c>
      <c r="U469" s="152" t="s">
        <v>137</v>
      </c>
      <c r="V469" s="152" t="s">
        <v>137</v>
      </c>
      <c r="W469" s="152" t="s">
        <v>137</v>
      </c>
      <c r="X469" s="152" t="s">
        <v>137</v>
      </c>
      <c r="Y469" s="152" t="s">
        <v>137</v>
      </c>
      <c r="Z469" s="152" t="s">
        <v>137</v>
      </c>
      <c r="AA469" s="108">
        <v>1000</v>
      </c>
    </row>
    <row r="470" spans="1:27" x14ac:dyDescent="0.35">
      <c r="A470" s="151" t="s">
        <v>137</v>
      </c>
      <c r="B470" s="152" t="s">
        <v>137</v>
      </c>
      <c r="C470" s="152" t="s">
        <v>137</v>
      </c>
      <c r="D470" s="152" t="s">
        <v>137</v>
      </c>
      <c r="E470" s="152" t="s">
        <v>137</v>
      </c>
      <c r="F470" s="152" t="s">
        <v>137</v>
      </c>
      <c r="G470" s="152" t="s">
        <v>137</v>
      </c>
      <c r="H470" s="152" t="s">
        <v>137</v>
      </c>
      <c r="I470" s="152" t="s">
        <v>137</v>
      </c>
      <c r="J470" s="152" t="s">
        <v>137</v>
      </c>
      <c r="K470" s="152" t="s">
        <v>137</v>
      </c>
      <c r="L470" s="152" t="s">
        <v>137</v>
      </c>
      <c r="M470" s="152" t="s">
        <v>137</v>
      </c>
      <c r="N470" s="152" t="s">
        <v>137</v>
      </c>
      <c r="O470" s="152" t="s">
        <v>137</v>
      </c>
      <c r="P470" s="152" t="s">
        <v>137</v>
      </c>
      <c r="Q470" s="152" t="s">
        <v>137</v>
      </c>
      <c r="R470" s="152" t="s">
        <v>137</v>
      </c>
      <c r="S470" s="152" t="s">
        <v>137</v>
      </c>
      <c r="T470" s="152" t="s">
        <v>137</v>
      </c>
      <c r="U470" s="152" t="s">
        <v>137</v>
      </c>
      <c r="V470" s="152" t="s">
        <v>137</v>
      </c>
      <c r="W470" s="152" t="s">
        <v>137</v>
      </c>
      <c r="X470" s="152" t="s">
        <v>137</v>
      </c>
      <c r="Y470" s="152" t="s">
        <v>137</v>
      </c>
      <c r="Z470" s="152" t="s">
        <v>137</v>
      </c>
      <c r="AA470" s="108">
        <v>1000</v>
      </c>
    </row>
    <row r="471" spans="1:27" x14ac:dyDescent="0.35">
      <c r="A471" s="151" t="s">
        <v>137</v>
      </c>
      <c r="B471" s="152" t="s">
        <v>137</v>
      </c>
      <c r="C471" s="152" t="s">
        <v>137</v>
      </c>
      <c r="D471" s="152" t="s">
        <v>137</v>
      </c>
      <c r="E471" s="152" t="s">
        <v>137</v>
      </c>
      <c r="F471" s="152" t="s">
        <v>137</v>
      </c>
      <c r="G471" s="152" t="s">
        <v>137</v>
      </c>
      <c r="H471" s="152" t="s">
        <v>137</v>
      </c>
      <c r="I471" s="152" t="s">
        <v>137</v>
      </c>
      <c r="J471" s="152" t="s">
        <v>137</v>
      </c>
      <c r="K471" s="152" t="s">
        <v>137</v>
      </c>
      <c r="L471" s="152" t="s">
        <v>137</v>
      </c>
      <c r="M471" s="152" t="s">
        <v>137</v>
      </c>
      <c r="N471" s="152" t="s">
        <v>137</v>
      </c>
      <c r="O471" s="152" t="s">
        <v>137</v>
      </c>
      <c r="P471" s="152" t="s">
        <v>137</v>
      </c>
      <c r="Q471" s="152" t="s">
        <v>137</v>
      </c>
      <c r="R471" s="152" t="s">
        <v>137</v>
      </c>
      <c r="S471" s="152" t="s">
        <v>137</v>
      </c>
      <c r="T471" s="152" t="s">
        <v>137</v>
      </c>
      <c r="U471" s="152" t="s">
        <v>137</v>
      </c>
      <c r="V471" s="152" t="s">
        <v>137</v>
      </c>
      <c r="W471" s="152" t="s">
        <v>137</v>
      </c>
      <c r="X471" s="152" t="s">
        <v>137</v>
      </c>
      <c r="Y471" s="152" t="s">
        <v>137</v>
      </c>
      <c r="Z471" s="152" t="s">
        <v>137</v>
      </c>
      <c r="AA471" s="108">
        <v>1000</v>
      </c>
    </row>
    <row r="472" spans="1:27" x14ac:dyDescent="0.35">
      <c r="A472" s="151" t="s">
        <v>137</v>
      </c>
      <c r="B472" s="152" t="s">
        <v>137</v>
      </c>
      <c r="C472" s="152" t="s">
        <v>137</v>
      </c>
      <c r="D472" s="152" t="s">
        <v>137</v>
      </c>
      <c r="E472" s="152" t="s">
        <v>137</v>
      </c>
      <c r="F472" s="152" t="s">
        <v>137</v>
      </c>
      <c r="G472" s="152" t="s">
        <v>137</v>
      </c>
      <c r="H472" s="152" t="s">
        <v>137</v>
      </c>
      <c r="I472" s="152" t="s">
        <v>137</v>
      </c>
      <c r="J472" s="152" t="s">
        <v>137</v>
      </c>
      <c r="K472" s="152" t="s">
        <v>137</v>
      </c>
      <c r="L472" s="152" t="s">
        <v>137</v>
      </c>
      <c r="M472" s="152" t="s">
        <v>137</v>
      </c>
      <c r="N472" s="152" t="s">
        <v>137</v>
      </c>
      <c r="O472" s="152" t="s">
        <v>137</v>
      </c>
      <c r="P472" s="152" t="s">
        <v>137</v>
      </c>
      <c r="Q472" s="152" t="s">
        <v>137</v>
      </c>
      <c r="R472" s="152" t="s">
        <v>137</v>
      </c>
      <c r="S472" s="152" t="s">
        <v>137</v>
      </c>
      <c r="T472" s="152" t="s">
        <v>137</v>
      </c>
      <c r="U472" s="152" t="s">
        <v>137</v>
      </c>
      <c r="V472" s="152" t="s">
        <v>137</v>
      </c>
      <c r="W472" s="152" t="s">
        <v>137</v>
      </c>
      <c r="X472" s="152" t="s">
        <v>137</v>
      </c>
      <c r="Y472" s="152" t="s">
        <v>137</v>
      </c>
      <c r="Z472" s="152" t="s">
        <v>137</v>
      </c>
      <c r="AA472" s="108">
        <v>1000</v>
      </c>
    </row>
    <row r="473" spans="1:27" x14ac:dyDescent="0.35">
      <c r="A473" s="151" t="s">
        <v>137</v>
      </c>
      <c r="B473" s="152" t="s">
        <v>137</v>
      </c>
      <c r="C473" s="152" t="s">
        <v>137</v>
      </c>
      <c r="D473" s="152" t="s">
        <v>137</v>
      </c>
      <c r="E473" s="152" t="s">
        <v>137</v>
      </c>
      <c r="F473" s="152" t="s">
        <v>137</v>
      </c>
      <c r="G473" s="152" t="s">
        <v>137</v>
      </c>
      <c r="H473" s="152" t="s">
        <v>137</v>
      </c>
      <c r="I473" s="152" t="s">
        <v>137</v>
      </c>
      <c r="J473" s="152" t="s">
        <v>137</v>
      </c>
      <c r="K473" s="152" t="s">
        <v>137</v>
      </c>
      <c r="L473" s="152" t="s">
        <v>137</v>
      </c>
      <c r="M473" s="152" t="s">
        <v>137</v>
      </c>
      <c r="N473" s="152" t="s">
        <v>137</v>
      </c>
      <c r="O473" s="152" t="s">
        <v>137</v>
      </c>
      <c r="P473" s="152" t="s">
        <v>137</v>
      </c>
      <c r="Q473" s="152" t="s">
        <v>137</v>
      </c>
      <c r="R473" s="152" t="s">
        <v>137</v>
      </c>
      <c r="S473" s="152" t="s">
        <v>137</v>
      </c>
      <c r="T473" s="152" t="s">
        <v>137</v>
      </c>
      <c r="U473" s="152" t="s">
        <v>137</v>
      </c>
      <c r="V473" s="152" t="s">
        <v>137</v>
      </c>
      <c r="W473" s="152" t="s">
        <v>137</v>
      </c>
      <c r="X473" s="152" t="s">
        <v>137</v>
      </c>
      <c r="Y473" s="152" t="s">
        <v>137</v>
      </c>
      <c r="Z473" s="152" t="s">
        <v>137</v>
      </c>
      <c r="AA473" s="108">
        <v>1000</v>
      </c>
    </row>
    <row r="474" spans="1:27" x14ac:dyDescent="0.35">
      <c r="A474" s="151" t="s">
        <v>137</v>
      </c>
      <c r="B474" s="152" t="s">
        <v>137</v>
      </c>
      <c r="C474" s="152" t="s">
        <v>137</v>
      </c>
      <c r="D474" s="152" t="s">
        <v>137</v>
      </c>
      <c r="E474" s="152" t="s">
        <v>137</v>
      </c>
      <c r="F474" s="152" t="s">
        <v>137</v>
      </c>
      <c r="G474" s="152" t="s">
        <v>137</v>
      </c>
      <c r="H474" s="152" t="s">
        <v>137</v>
      </c>
      <c r="I474" s="152" t="s">
        <v>137</v>
      </c>
      <c r="J474" s="152" t="s">
        <v>137</v>
      </c>
      <c r="K474" s="152" t="s">
        <v>137</v>
      </c>
      <c r="L474" s="152" t="s">
        <v>137</v>
      </c>
      <c r="M474" s="152" t="s">
        <v>137</v>
      </c>
      <c r="N474" s="152" t="s">
        <v>137</v>
      </c>
      <c r="O474" s="152" t="s">
        <v>137</v>
      </c>
      <c r="P474" s="152" t="s">
        <v>137</v>
      </c>
      <c r="Q474" s="152" t="s">
        <v>137</v>
      </c>
      <c r="R474" s="152" t="s">
        <v>137</v>
      </c>
      <c r="S474" s="152" t="s">
        <v>137</v>
      </c>
      <c r="T474" s="152" t="s">
        <v>137</v>
      </c>
      <c r="U474" s="152" t="s">
        <v>137</v>
      </c>
      <c r="V474" s="152" t="s">
        <v>137</v>
      </c>
      <c r="W474" s="152" t="s">
        <v>137</v>
      </c>
      <c r="X474" s="152" t="s">
        <v>137</v>
      </c>
      <c r="Y474" s="152" t="s">
        <v>137</v>
      </c>
      <c r="Z474" s="152" t="s">
        <v>137</v>
      </c>
      <c r="AA474" s="108">
        <v>1000</v>
      </c>
    </row>
    <row r="475" spans="1:27" x14ac:dyDescent="0.35">
      <c r="A475" s="151" t="s">
        <v>137</v>
      </c>
      <c r="B475" s="152" t="s">
        <v>137</v>
      </c>
      <c r="C475" s="152" t="s">
        <v>137</v>
      </c>
      <c r="D475" s="152" t="s">
        <v>137</v>
      </c>
      <c r="E475" s="152" t="s">
        <v>137</v>
      </c>
      <c r="F475" s="152" t="s">
        <v>137</v>
      </c>
      <c r="G475" s="152" t="s">
        <v>137</v>
      </c>
      <c r="H475" s="152" t="s">
        <v>137</v>
      </c>
      <c r="I475" s="152" t="s">
        <v>137</v>
      </c>
      <c r="J475" s="152" t="s">
        <v>137</v>
      </c>
      <c r="K475" s="152" t="s">
        <v>137</v>
      </c>
      <c r="L475" s="152" t="s">
        <v>137</v>
      </c>
      <c r="M475" s="152" t="s">
        <v>137</v>
      </c>
      <c r="N475" s="152" t="s">
        <v>137</v>
      </c>
      <c r="O475" s="152" t="s">
        <v>137</v>
      </c>
      <c r="P475" s="152" t="s">
        <v>137</v>
      </c>
      <c r="Q475" s="152" t="s">
        <v>137</v>
      </c>
      <c r="R475" s="152" t="s">
        <v>137</v>
      </c>
      <c r="S475" s="152" t="s">
        <v>137</v>
      </c>
      <c r="T475" s="152" t="s">
        <v>137</v>
      </c>
      <c r="U475" s="152" t="s">
        <v>137</v>
      </c>
      <c r="V475" s="152" t="s">
        <v>137</v>
      </c>
      <c r="W475" s="152" t="s">
        <v>137</v>
      </c>
      <c r="X475" s="152" t="s">
        <v>137</v>
      </c>
      <c r="Y475" s="152" t="s">
        <v>137</v>
      </c>
      <c r="Z475" s="152" t="s">
        <v>137</v>
      </c>
      <c r="AA475" s="108">
        <v>1000</v>
      </c>
    </row>
    <row r="476" spans="1:27" x14ac:dyDescent="0.35">
      <c r="A476" s="151" t="s">
        <v>137</v>
      </c>
      <c r="B476" s="152" t="s">
        <v>137</v>
      </c>
      <c r="C476" s="152" t="s">
        <v>137</v>
      </c>
      <c r="D476" s="152" t="s">
        <v>137</v>
      </c>
      <c r="E476" s="152" t="s">
        <v>137</v>
      </c>
      <c r="F476" s="152" t="s">
        <v>137</v>
      </c>
      <c r="G476" s="152" t="s">
        <v>137</v>
      </c>
      <c r="H476" s="152" t="s">
        <v>137</v>
      </c>
      <c r="I476" s="152" t="s">
        <v>137</v>
      </c>
      <c r="J476" s="152" t="s">
        <v>137</v>
      </c>
      <c r="K476" s="152" t="s">
        <v>137</v>
      </c>
      <c r="L476" s="152" t="s">
        <v>137</v>
      </c>
      <c r="M476" s="152" t="s">
        <v>137</v>
      </c>
      <c r="N476" s="152" t="s">
        <v>137</v>
      </c>
      <c r="O476" s="152" t="s">
        <v>137</v>
      </c>
      <c r="P476" s="152" t="s">
        <v>137</v>
      </c>
      <c r="Q476" s="152" t="s">
        <v>137</v>
      </c>
      <c r="R476" s="152" t="s">
        <v>137</v>
      </c>
      <c r="S476" s="152" t="s">
        <v>137</v>
      </c>
      <c r="T476" s="152" t="s">
        <v>137</v>
      </c>
      <c r="U476" s="152" t="s">
        <v>137</v>
      </c>
      <c r="V476" s="152" t="s">
        <v>137</v>
      </c>
      <c r="W476" s="152" t="s">
        <v>137</v>
      </c>
      <c r="X476" s="152" t="s">
        <v>137</v>
      </c>
      <c r="Y476" s="152" t="s">
        <v>137</v>
      </c>
      <c r="Z476" s="152" t="s">
        <v>137</v>
      </c>
      <c r="AA476" s="108">
        <v>1000</v>
      </c>
    </row>
    <row r="477" spans="1:27" x14ac:dyDescent="0.35">
      <c r="A477" s="151" t="s">
        <v>137</v>
      </c>
      <c r="B477" s="152" t="s">
        <v>137</v>
      </c>
      <c r="C477" s="152" t="s">
        <v>137</v>
      </c>
      <c r="D477" s="152" t="s">
        <v>137</v>
      </c>
      <c r="E477" s="152" t="s">
        <v>137</v>
      </c>
      <c r="F477" s="152" t="s">
        <v>137</v>
      </c>
      <c r="G477" s="152" t="s">
        <v>137</v>
      </c>
      <c r="H477" s="152" t="s">
        <v>137</v>
      </c>
      <c r="I477" s="152" t="s">
        <v>137</v>
      </c>
      <c r="J477" s="152" t="s">
        <v>137</v>
      </c>
      <c r="K477" s="152" t="s">
        <v>137</v>
      </c>
      <c r="L477" s="152" t="s">
        <v>137</v>
      </c>
      <c r="M477" s="152" t="s">
        <v>137</v>
      </c>
      <c r="N477" s="152" t="s">
        <v>137</v>
      </c>
      <c r="O477" s="152" t="s">
        <v>137</v>
      </c>
      <c r="P477" s="152" t="s">
        <v>137</v>
      </c>
      <c r="Q477" s="152" t="s">
        <v>137</v>
      </c>
      <c r="R477" s="152" t="s">
        <v>137</v>
      </c>
      <c r="S477" s="152" t="s">
        <v>137</v>
      </c>
      <c r="T477" s="152" t="s">
        <v>137</v>
      </c>
      <c r="U477" s="152" t="s">
        <v>137</v>
      </c>
      <c r="V477" s="152" t="s">
        <v>137</v>
      </c>
      <c r="W477" s="152" t="s">
        <v>137</v>
      </c>
      <c r="X477" s="152" t="s">
        <v>137</v>
      </c>
      <c r="Y477" s="152" t="s">
        <v>137</v>
      </c>
      <c r="Z477" s="152" t="s">
        <v>137</v>
      </c>
      <c r="AA477" s="108">
        <v>1000</v>
      </c>
    </row>
    <row r="478" spans="1:27" x14ac:dyDescent="0.35">
      <c r="A478" s="151" t="s">
        <v>137</v>
      </c>
      <c r="B478" s="152" t="s">
        <v>137</v>
      </c>
      <c r="C478" s="152" t="s">
        <v>137</v>
      </c>
      <c r="D478" s="152" t="s">
        <v>137</v>
      </c>
      <c r="E478" s="152" t="s">
        <v>137</v>
      </c>
      <c r="F478" s="152" t="s">
        <v>137</v>
      </c>
      <c r="G478" s="152" t="s">
        <v>137</v>
      </c>
      <c r="H478" s="152" t="s">
        <v>137</v>
      </c>
      <c r="I478" s="152" t="s">
        <v>137</v>
      </c>
      <c r="J478" s="152" t="s">
        <v>137</v>
      </c>
      <c r="K478" s="152" t="s">
        <v>137</v>
      </c>
      <c r="L478" s="152" t="s">
        <v>137</v>
      </c>
      <c r="M478" s="152" t="s">
        <v>137</v>
      </c>
      <c r="N478" s="152" t="s">
        <v>137</v>
      </c>
      <c r="O478" s="152" t="s">
        <v>137</v>
      </c>
      <c r="P478" s="152" t="s">
        <v>137</v>
      </c>
      <c r="Q478" s="152" t="s">
        <v>137</v>
      </c>
      <c r="R478" s="152" t="s">
        <v>137</v>
      </c>
      <c r="S478" s="152" t="s">
        <v>137</v>
      </c>
      <c r="T478" s="152" t="s">
        <v>137</v>
      </c>
      <c r="U478" s="152" t="s">
        <v>137</v>
      </c>
      <c r="V478" s="152" t="s">
        <v>137</v>
      </c>
      <c r="W478" s="152" t="s">
        <v>137</v>
      </c>
      <c r="X478" s="152" t="s">
        <v>137</v>
      </c>
      <c r="Y478" s="152" t="s">
        <v>137</v>
      </c>
      <c r="Z478" s="152" t="s">
        <v>137</v>
      </c>
      <c r="AA478" s="108">
        <v>1000</v>
      </c>
    </row>
    <row r="479" spans="1:27" x14ac:dyDescent="0.35">
      <c r="A479" s="151" t="s">
        <v>137</v>
      </c>
      <c r="B479" s="152" t="s">
        <v>137</v>
      </c>
      <c r="C479" s="152" t="s">
        <v>137</v>
      </c>
      <c r="D479" s="152" t="s">
        <v>137</v>
      </c>
      <c r="E479" s="152" t="s">
        <v>137</v>
      </c>
      <c r="F479" s="152" t="s">
        <v>137</v>
      </c>
      <c r="G479" s="152" t="s">
        <v>137</v>
      </c>
      <c r="H479" s="152" t="s">
        <v>137</v>
      </c>
      <c r="I479" s="152" t="s">
        <v>137</v>
      </c>
      <c r="J479" s="152" t="s">
        <v>137</v>
      </c>
      <c r="K479" s="152" t="s">
        <v>137</v>
      </c>
      <c r="L479" s="152" t="s">
        <v>137</v>
      </c>
      <c r="M479" s="152" t="s">
        <v>137</v>
      </c>
      <c r="N479" s="152" t="s">
        <v>137</v>
      </c>
      <c r="O479" s="152" t="s">
        <v>137</v>
      </c>
      <c r="P479" s="152" t="s">
        <v>137</v>
      </c>
      <c r="Q479" s="152" t="s">
        <v>137</v>
      </c>
      <c r="R479" s="152" t="s">
        <v>137</v>
      </c>
      <c r="S479" s="152" t="s">
        <v>137</v>
      </c>
      <c r="T479" s="152" t="s">
        <v>137</v>
      </c>
      <c r="U479" s="152" t="s">
        <v>137</v>
      </c>
      <c r="V479" s="152" t="s">
        <v>137</v>
      </c>
      <c r="W479" s="152" t="s">
        <v>137</v>
      </c>
      <c r="X479" s="152" t="s">
        <v>137</v>
      </c>
      <c r="Y479" s="152" t="s">
        <v>137</v>
      </c>
      <c r="Z479" s="152" t="s">
        <v>137</v>
      </c>
      <c r="AA479" s="108">
        <v>1000</v>
      </c>
    </row>
    <row r="480" spans="1:27" x14ac:dyDescent="0.35">
      <c r="A480" s="151" t="s">
        <v>137</v>
      </c>
      <c r="B480" s="152" t="s">
        <v>137</v>
      </c>
      <c r="C480" s="152" t="s">
        <v>137</v>
      </c>
      <c r="D480" s="152" t="s">
        <v>137</v>
      </c>
      <c r="E480" s="152" t="s">
        <v>137</v>
      </c>
      <c r="F480" s="152" t="s">
        <v>137</v>
      </c>
      <c r="G480" s="152" t="s">
        <v>137</v>
      </c>
      <c r="H480" s="152" t="s">
        <v>137</v>
      </c>
      <c r="I480" s="152" t="s">
        <v>137</v>
      </c>
      <c r="J480" s="152" t="s">
        <v>137</v>
      </c>
      <c r="K480" s="152" t="s">
        <v>137</v>
      </c>
      <c r="L480" s="152" t="s">
        <v>137</v>
      </c>
      <c r="M480" s="152" t="s">
        <v>137</v>
      </c>
      <c r="N480" s="152" t="s">
        <v>137</v>
      </c>
      <c r="O480" s="152" t="s">
        <v>137</v>
      </c>
      <c r="P480" s="152" t="s">
        <v>137</v>
      </c>
      <c r="Q480" s="152" t="s">
        <v>137</v>
      </c>
      <c r="R480" s="152" t="s">
        <v>137</v>
      </c>
      <c r="S480" s="152" t="s">
        <v>137</v>
      </c>
      <c r="T480" s="152" t="s">
        <v>137</v>
      </c>
      <c r="U480" s="152" t="s">
        <v>137</v>
      </c>
      <c r="V480" s="152" t="s">
        <v>137</v>
      </c>
      <c r="W480" s="152" t="s">
        <v>137</v>
      </c>
      <c r="X480" s="152" t="s">
        <v>137</v>
      </c>
      <c r="Y480" s="152" t="s">
        <v>137</v>
      </c>
      <c r="Z480" s="152" t="s">
        <v>137</v>
      </c>
      <c r="AA480" s="108">
        <v>1000</v>
      </c>
    </row>
    <row r="481" spans="1:27" x14ac:dyDescent="0.35">
      <c r="A481" s="151" t="s">
        <v>137</v>
      </c>
      <c r="B481" s="152" t="s">
        <v>137</v>
      </c>
      <c r="C481" s="152" t="s">
        <v>137</v>
      </c>
      <c r="D481" s="152" t="s">
        <v>137</v>
      </c>
      <c r="E481" s="152" t="s">
        <v>137</v>
      </c>
      <c r="F481" s="152" t="s">
        <v>137</v>
      </c>
      <c r="G481" s="152" t="s">
        <v>137</v>
      </c>
      <c r="H481" s="152" t="s">
        <v>137</v>
      </c>
      <c r="I481" s="152" t="s">
        <v>137</v>
      </c>
      <c r="J481" s="152" t="s">
        <v>137</v>
      </c>
      <c r="K481" s="152" t="s">
        <v>137</v>
      </c>
      <c r="L481" s="152" t="s">
        <v>137</v>
      </c>
      <c r="M481" s="152" t="s">
        <v>137</v>
      </c>
      <c r="N481" s="152" t="s">
        <v>137</v>
      </c>
      <c r="O481" s="152" t="s">
        <v>137</v>
      </c>
      <c r="P481" s="152" t="s">
        <v>137</v>
      </c>
      <c r="Q481" s="152" t="s">
        <v>137</v>
      </c>
      <c r="R481" s="152" t="s">
        <v>137</v>
      </c>
      <c r="S481" s="152" t="s">
        <v>137</v>
      </c>
      <c r="T481" s="152" t="s">
        <v>137</v>
      </c>
      <c r="U481" s="152" t="s">
        <v>137</v>
      </c>
      <c r="V481" s="152" t="s">
        <v>137</v>
      </c>
      <c r="W481" s="152" t="s">
        <v>137</v>
      </c>
      <c r="X481" s="152" t="s">
        <v>137</v>
      </c>
      <c r="Y481" s="152" t="s">
        <v>137</v>
      </c>
      <c r="Z481" s="152" t="s">
        <v>137</v>
      </c>
      <c r="AA481" s="108">
        <v>1000</v>
      </c>
    </row>
    <row r="482" spans="1:27" x14ac:dyDescent="0.35">
      <c r="A482" s="151" t="s">
        <v>137</v>
      </c>
      <c r="B482" s="152" t="s">
        <v>137</v>
      </c>
      <c r="C482" s="152" t="s">
        <v>137</v>
      </c>
      <c r="D482" s="152" t="s">
        <v>137</v>
      </c>
      <c r="E482" s="152" t="s">
        <v>137</v>
      </c>
      <c r="F482" s="152" t="s">
        <v>137</v>
      </c>
      <c r="G482" s="152" t="s">
        <v>137</v>
      </c>
      <c r="H482" s="152" t="s">
        <v>137</v>
      </c>
      <c r="I482" s="152" t="s">
        <v>137</v>
      </c>
      <c r="J482" s="152" t="s">
        <v>137</v>
      </c>
      <c r="K482" s="152" t="s">
        <v>137</v>
      </c>
      <c r="L482" s="152" t="s">
        <v>137</v>
      </c>
      <c r="M482" s="152" t="s">
        <v>137</v>
      </c>
      <c r="N482" s="152" t="s">
        <v>137</v>
      </c>
      <c r="O482" s="152" t="s">
        <v>137</v>
      </c>
      <c r="P482" s="152" t="s">
        <v>137</v>
      </c>
      <c r="Q482" s="152" t="s">
        <v>137</v>
      </c>
      <c r="R482" s="152" t="s">
        <v>137</v>
      </c>
      <c r="S482" s="152" t="s">
        <v>137</v>
      </c>
      <c r="T482" s="152" t="s">
        <v>137</v>
      </c>
      <c r="U482" s="152" t="s">
        <v>137</v>
      </c>
      <c r="V482" s="152" t="s">
        <v>137</v>
      </c>
      <c r="W482" s="152" t="s">
        <v>137</v>
      </c>
      <c r="X482" s="152" t="s">
        <v>137</v>
      </c>
      <c r="Y482" s="152" t="s">
        <v>137</v>
      </c>
      <c r="Z482" s="152" t="s">
        <v>137</v>
      </c>
      <c r="AA482" s="108">
        <v>1000</v>
      </c>
    </row>
    <row r="483" spans="1:27" x14ac:dyDescent="0.35">
      <c r="A483" s="151" t="s">
        <v>137</v>
      </c>
      <c r="B483" s="152" t="s">
        <v>137</v>
      </c>
      <c r="C483" s="152" t="s">
        <v>137</v>
      </c>
      <c r="D483" s="152" t="s">
        <v>137</v>
      </c>
      <c r="E483" s="152" t="s">
        <v>137</v>
      </c>
      <c r="F483" s="152" t="s">
        <v>137</v>
      </c>
      <c r="G483" s="152" t="s">
        <v>137</v>
      </c>
      <c r="H483" s="152" t="s">
        <v>137</v>
      </c>
      <c r="I483" s="152" t="s">
        <v>137</v>
      </c>
      <c r="J483" s="152" t="s">
        <v>137</v>
      </c>
      <c r="K483" s="152" t="s">
        <v>137</v>
      </c>
      <c r="L483" s="152" t="s">
        <v>137</v>
      </c>
      <c r="M483" s="152" t="s">
        <v>137</v>
      </c>
      <c r="N483" s="152" t="s">
        <v>137</v>
      </c>
      <c r="O483" s="152" t="s">
        <v>137</v>
      </c>
      <c r="P483" s="152" t="s">
        <v>137</v>
      </c>
      <c r="Q483" s="152" t="s">
        <v>137</v>
      </c>
      <c r="R483" s="152" t="s">
        <v>137</v>
      </c>
      <c r="S483" s="152" t="s">
        <v>137</v>
      </c>
      <c r="T483" s="152" t="s">
        <v>137</v>
      </c>
      <c r="U483" s="152" t="s">
        <v>137</v>
      </c>
      <c r="V483" s="152" t="s">
        <v>137</v>
      </c>
      <c r="W483" s="152" t="s">
        <v>137</v>
      </c>
      <c r="X483" s="152" t="s">
        <v>137</v>
      </c>
      <c r="Y483" s="152" t="s">
        <v>137</v>
      </c>
      <c r="Z483" s="152" t="s">
        <v>137</v>
      </c>
      <c r="AA483" s="108">
        <v>1000</v>
      </c>
    </row>
    <row r="484" spans="1:27" x14ac:dyDescent="0.35">
      <c r="A484" s="151" t="s">
        <v>137</v>
      </c>
      <c r="B484" s="152" t="s">
        <v>137</v>
      </c>
      <c r="C484" s="152" t="s">
        <v>137</v>
      </c>
      <c r="D484" s="152" t="s">
        <v>137</v>
      </c>
      <c r="E484" s="152" t="s">
        <v>137</v>
      </c>
      <c r="F484" s="152" t="s">
        <v>137</v>
      </c>
      <c r="G484" s="152" t="s">
        <v>137</v>
      </c>
      <c r="H484" s="152" t="s">
        <v>137</v>
      </c>
      <c r="I484" s="152" t="s">
        <v>137</v>
      </c>
      <c r="J484" s="152" t="s">
        <v>137</v>
      </c>
      <c r="K484" s="152" t="s">
        <v>137</v>
      </c>
      <c r="L484" s="152" t="s">
        <v>137</v>
      </c>
      <c r="M484" s="152" t="s">
        <v>137</v>
      </c>
      <c r="N484" s="152" t="s">
        <v>137</v>
      </c>
      <c r="O484" s="152" t="s">
        <v>137</v>
      </c>
      <c r="P484" s="152" t="s">
        <v>137</v>
      </c>
      <c r="Q484" s="152" t="s">
        <v>137</v>
      </c>
      <c r="R484" s="152" t="s">
        <v>137</v>
      </c>
      <c r="S484" s="152" t="s">
        <v>137</v>
      </c>
      <c r="T484" s="152" t="s">
        <v>137</v>
      </c>
      <c r="U484" s="152" t="s">
        <v>137</v>
      </c>
      <c r="V484" s="152" t="s">
        <v>137</v>
      </c>
      <c r="W484" s="152" t="s">
        <v>137</v>
      </c>
      <c r="X484" s="152" t="s">
        <v>137</v>
      </c>
      <c r="Y484" s="152" t="s">
        <v>137</v>
      </c>
      <c r="Z484" s="152" t="s">
        <v>137</v>
      </c>
      <c r="AA484" s="108">
        <v>1000</v>
      </c>
    </row>
    <row r="485" spans="1:27" x14ac:dyDescent="0.35">
      <c r="A485" s="151" t="s">
        <v>137</v>
      </c>
      <c r="B485" s="152" t="s">
        <v>137</v>
      </c>
      <c r="C485" s="152" t="s">
        <v>137</v>
      </c>
      <c r="D485" s="152" t="s">
        <v>137</v>
      </c>
      <c r="E485" s="152" t="s">
        <v>137</v>
      </c>
      <c r="F485" s="152" t="s">
        <v>137</v>
      </c>
      <c r="G485" s="152" t="s">
        <v>137</v>
      </c>
      <c r="H485" s="152" t="s">
        <v>137</v>
      </c>
      <c r="I485" s="152" t="s">
        <v>137</v>
      </c>
      <c r="J485" s="152" t="s">
        <v>137</v>
      </c>
      <c r="K485" s="152" t="s">
        <v>137</v>
      </c>
      <c r="L485" s="152" t="s">
        <v>137</v>
      </c>
      <c r="M485" s="152" t="s">
        <v>137</v>
      </c>
      <c r="N485" s="152" t="s">
        <v>137</v>
      </c>
      <c r="O485" s="152" t="s">
        <v>137</v>
      </c>
      <c r="P485" s="152" t="s">
        <v>137</v>
      </c>
      <c r="Q485" s="152" t="s">
        <v>137</v>
      </c>
      <c r="R485" s="152" t="s">
        <v>137</v>
      </c>
      <c r="S485" s="152" t="s">
        <v>137</v>
      </c>
      <c r="T485" s="152" t="s">
        <v>137</v>
      </c>
      <c r="U485" s="152" t="s">
        <v>137</v>
      </c>
      <c r="V485" s="152" t="s">
        <v>137</v>
      </c>
      <c r="W485" s="152" t="s">
        <v>137</v>
      </c>
      <c r="X485" s="152" t="s">
        <v>137</v>
      </c>
      <c r="Y485" s="152" t="s">
        <v>137</v>
      </c>
      <c r="Z485" s="152" t="s">
        <v>137</v>
      </c>
      <c r="AA485" s="108">
        <v>1000</v>
      </c>
    </row>
    <row r="486" spans="1:27" x14ac:dyDescent="0.35">
      <c r="A486" s="151" t="s">
        <v>137</v>
      </c>
      <c r="B486" s="152" t="s">
        <v>137</v>
      </c>
      <c r="C486" s="152" t="s">
        <v>137</v>
      </c>
      <c r="D486" s="152" t="s">
        <v>137</v>
      </c>
      <c r="E486" s="152" t="s">
        <v>137</v>
      </c>
      <c r="F486" s="152" t="s">
        <v>137</v>
      </c>
      <c r="G486" s="152" t="s">
        <v>137</v>
      </c>
      <c r="H486" s="152" t="s">
        <v>137</v>
      </c>
      <c r="I486" s="152" t="s">
        <v>137</v>
      </c>
      <c r="J486" s="152" t="s">
        <v>137</v>
      </c>
      <c r="K486" s="152" t="s">
        <v>137</v>
      </c>
      <c r="L486" s="152" t="s">
        <v>137</v>
      </c>
      <c r="M486" s="152" t="s">
        <v>137</v>
      </c>
      <c r="N486" s="152" t="s">
        <v>137</v>
      </c>
      <c r="O486" s="152" t="s">
        <v>137</v>
      </c>
      <c r="P486" s="152" t="s">
        <v>137</v>
      </c>
      <c r="Q486" s="152" t="s">
        <v>137</v>
      </c>
      <c r="R486" s="152" t="s">
        <v>137</v>
      </c>
      <c r="S486" s="152" t="s">
        <v>137</v>
      </c>
      <c r="T486" s="152" t="s">
        <v>137</v>
      </c>
      <c r="U486" s="152" t="s">
        <v>137</v>
      </c>
      <c r="V486" s="152" t="s">
        <v>137</v>
      </c>
      <c r="W486" s="152" t="s">
        <v>137</v>
      </c>
      <c r="X486" s="152" t="s">
        <v>137</v>
      </c>
      <c r="Y486" s="152" t="s">
        <v>137</v>
      </c>
      <c r="Z486" s="152" t="s">
        <v>137</v>
      </c>
      <c r="AA486" s="108">
        <v>1000</v>
      </c>
    </row>
    <row r="487" spans="1:27" x14ac:dyDescent="0.35">
      <c r="A487" s="151" t="s">
        <v>137</v>
      </c>
      <c r="B487" s="152" t="s">
        <v>137</v>
      </c>
      <c r="C487" s="152" t="s">
        <v>137</v>
      </c>
      <c r="D487" s="152" t="s">
        <v>137</v>
      </c>
      <c r="E487" s="152" t="s">
        <v>137</v>
      </c>
      <c r="F487" s="152" t="s">
        <v>137</v>
      </c>
      <c r="G487" s="152" t="s">
        <v>137</v>
      </c>
      <c r="H487" s="152" t="s">
        <v>137</v>
      </c>
      <c r="I487" s="152" t="s">
        <v>137</v>
      </c>
      <c r="J487" s="152" t="s">
        <v>137</v>
      </c>
      <c r="K487" s="152" t="s">
        <v>137</v>
      </c>
      <c r="L487" s="152" t="s">
        <v>137</v>
      </c>
      <c r="M487" s="152" t="s">
        <v>137</v>
      </c>
      <c r="N487" s="152" t="s">
        <v>137</v>
      </c>
      <c r="O487" s="152" t="s">
        <v>137</v>
      </c>
      <c r="P487" s="152" t="s">
        <v>137</v>
      </c>
      <c r="Q487" s="152" t="s">
        <v>137</v>
      </c>
      <c r="R487" s="152" t="s">
        <v>137</v>
      </c>
      <c r="S487" s="152" t="s">
        <v>137</v>
      </c>
      <c r="T487" s="152" t="s">
        <v>137</v>
      </c>
      <c r="U487" s="152" t="s">
        <v>137</v>
      </c>
      <c r="V487" s="152" t="s">
        <v>137</v>
      </c>
      <c r="W487" s="152" t="s">
        <v>137</v>
      </c>
      <c r="X487" s="152" t="s">
        <v>137</v>
      </c>
      <c r="Y487" s="152" t="s">
        <v>137</v>
      </c>
      <c r="Z487" s="152" t="s">
        <v>137</v>
      </c>
      <c r="AA487" s="108">
        <v>1000</v>
      </c>
    </row>
    <row r="488" spans="1:27" x14ac:dyDescent="0.35">
      <c r="A488" s="151" t="s">
        <v>137</v>
      </c>
      <c r="B488" s="152" t="s">
        <v>137</v>
      </c>
      <c r="C488" s="152" t="s">
        <v>137</v>
      </c>
      <c r="D488" s="152" t="s">
        <v>137</v>
      </c>
      <c r="E488" s="152" t="s">
        <v>137</v>
      </c>
      <c r="F488" s="152" t="s">
        <v>137</v>
      </c>
      <c r="G488" s="152" t="s">
        <v>137</v>
      </c>
      <c r="H488" s="152" t="s">
        <v>137</v>
      </c>
      <c r="I488" s="152" t="s">
        <v>137</v>
      </c>
      <c r="J488" s="152" t="s">
        <v>137</v>
      </c>
      <c r="K488" s="152" t="s">
        <v>137</v>
      </c>
      <c r="L488" s="152" t="s">
        <v>137</v>
      </c>
      <c r="M488" s="152" t="s">
        <v>137</v>
      </c>
      <c r="N488" s="152" t="s">
        <v>137</v>
      </c>
      <c r="O488" s="152" t="s">
        <v>137</v>
      </c>
      <c r="P488" s="152" t="s">
        <v>137</v>
      </c>
      <c r="Q488" s="152" t="s">
        <v>137</v>
      </c>
      <c r="R488" s="152" t="s">
        <v>137</v>
      </c>
      <c r="S488" s="152" t="s">
        <v>137</v>
      </c>
      <c r="T488" s="152" t="s">
        <v>137</v>
      </c>
      <c r="U488" s="152" t="s">
        <v>137</v>
      </c>
      <c r="V488" s="152" t="s">
        <v>137</v>
      </c>
      <c r="W488" s="152" t="s">
        <v>137</v>
      </c>
      <c r="X488" s="152" t="s">
        <v>137</v>
      </c>
      <c r="Y488" s="152" t="s">
        <v>137</v>
      </c>
      <c r="Z488" s="152" t="s">
        <v>137</v>
      </c>
      <c r="AA488" s="108">
        <v>1000</v>
      </c>
    </row>
    <row r="489" spans="1:27" x14ac:dyDescent="0.35">
      <c r="A489" s="151" t="s">
        <v>137</v>
      </c>
      <c r="B489" s="152" t="s">
        <v>137</v>
      </c>
      <c r="C489" s="152" t="s">
        <v>137</v>
      </c>
      <c r="D489" s="152" t="s">
        <v>137</v>
      </c>
      <c r="E489" s="152" t="s">
        <v>137</v>
      </c>
      <c r="F489" s="152" t="s">
        <v>137</v>
      </c>
      <c r="G489" s="152" t="s">
        <v>137</v>
      </c>
      <c r="H489" s="152" t="s">
        <v>137</v>
      </c>
      <c r="I489" s="152" t="s">
        <v>137</v>
      </c>
      <c r="J489" s="152" t="s">
        <v>137</v>
      </c>
      <c r="K489" s="152" t="s">
        <v>137</v>
      </c>
      <c r="L489" s="152" t="s">
        <v>137</v>
      </c>
      <c r="M489" s="152" t="s">
        <v>137</v>
      </c>
      <c r="N489" s="152" t="s">
        <v>137</v>
      </c>
      <c r="O489" s="152" t="s">
        <v>137</v>
      </c>
      <c r="P489" s="152" t="s">
        <v>137</v>
      </c>
      <c r="Q489" s="152" t="s">
        <v>137</v>
      </c>
      <c r="R489" s="152" t="s">
        <v>137</v>
      </c>
      <c r="S489" s="152" t="s">
        <v>137</v>
      </c>
      <c r="T489" s="152" t="s">
        <v>137</v>
      </c>
      <c r="U489" s="152" t="s">
        <v>137</v>
      </c>
      <c r="V489" s="152" t="s">
        <v>137</v>
      </c>
      <c r="W489" s="152" t="s">
        <v>137</v>
      </c>
      <c r="X489" s="152" t="s">
        <v>137</v>
      </c>
      <c r="Y489" s="152" t="s">
        <v>137</v>
      </c>
      <c r="Z489" s="152" t="s">
        <v>137</v>
      </c>
      <c r="AA489" s="108">
        <v>1000</v>
      </c>
    </row>
    <row r="490" spans="1:27" x14ac:dyDescent="0.35">
      <c r="A490" s="151" t="s">
        <v>137</v>
      </c>
      <c r="B490" s="152" t="s">
        <v>137</v>
      </c>
      <c r="C490" s="152" t="s">
        <v>137</v>
      </c>
      <c r="D490" s="152" t="s">
        <v>137</v>
      </c>
      <c r="E490" s="152" t="s">
        <v>137</v>
      </c>
      <c r="F490" s="152" t="s">
        <v>137</v>
      </c>
      <c r="G490" s="152" t="s">
        <v>137</v>
      </c>
      <c r="H490" s="152" t="s">
        <v>137</v>
      </c>
      <c r="I490" s="152" t="s">
        <v>137</v>
      </c>
      <c r="J490" s="152" t="s">
        <v>137</v>
      </c>
      <c r="K490" s="152" t="s">
        <v>137</v>
      </c>
      <c r="L490" s="152" t="s">
        <v>137</v>
      </c>
      <c r="M490" s="152" t="s">
        <v>137</v>
      </c>
      <c r="N490" s="152" t="s">
        <v>137</v>
      </c>
      <c r="O490" s="152" t="s">
        <v>137</v>
      </c>
      <c r="P490" s="152" t="s">
        <v>137</v>
      </c>
      <c r="Q490" s="152" t="s">
        <v>137</v>
      </c>
      <c r="R490" s="152" t="s">
        <v>137</v>
      </c>
      <c r="S490" s="152" t="s">
        <v>137</v>
      </c>
      <c r="T490" s="152" t="s">
        <v>137</v>
      </c>
      <c r="U490" s="152" t="s">
        <v>137</v>
      </c>
      <c r="V490" s="152" t="s">
        <v>137</v>
      </c>
      <c r="W490" s="152" t="s">
        <v>137</v>
      </c>
      <c r="X490" s="152" t="s">
        <v>137</v>
      </c>
      <c r="Y490" s="152" t="s">
        <v>137</v>
      </c>
      <c r="Z490" s="152" t="s">
        <v>137</v>
      </c>
      <c r="AA490" s="108">
        <v>1000</v>
      </c>
    </row>
    <row r="491" spans="1:27" x14ac:dyDescent="0.35">
      <c r="A491" s="151" t="s">
        <v>137</v>
      </c>
      <c r="B491" s="152" t="s">
        <v>137</v>
      </c>
      <c r="C491" s="152" t="s">
        <v>137</v>
      </c>
      <c r="D491" s="152" t="s">
        <v>137</v>
      </c>
      <c r="E491" s="152" t="s">
        <v>137</v>
      </c>
      <c r="F491" s="152" t="s">
        <v>137</v>
      </c>
      <c r="G491" s="152" t="s">
        <v>137</v>
      </c>
      <c r="H491" s="152" t="s">
        <v>137</v>
      </c>
      <c r="I491" s="152" t="s">
        <v>137</v>
      </c>
      <c r="J491" s="152" t="s">
        <v>137</v>
      </c>
      <c r="K491" s="152" t="s">
        <v>137</v>
      </c>
      <c r="L491" s="152" t="s">
        <v>137</v>
      </c>
      <c r="M491" s="152" t="s">
        <v>137</v>
      </c>
      <c r="N491" s="152" t="s">
        <v>137</v>
      </c>
      <c r="O491" s="152" t="s">
        <v>137</v>
      </c>
      <c r="P491" s="152" t="s">
        <v>137</v>
      </c>
      <c r="Q491" s="152" t="s">
        <v>137</v>
      </c>
      <c r="R491" s="152" t="s">
        <v>137</v>
      </c>
      <c r="S491" s="152" t="s">
        <v>137</v>
      </c>
      <c r="T491" s="152" t="s">
        <v>137</v>
      </c>
      <c r="U491" s="152" t="s">
        <v>137</v>
      </c>
      <c r="V491" s="152" t="s">
        <v>137</v>
      </c>
      <c r="W491" s="152" t="s">
        <v>137</v>
      </c>
      <c r="X491" s="152" t="s">
        <v>137</v>
      </c>
      <c r="Y491" s="152" t="s">
        <v>137</v>
      </c>
      <c r="Z491" s="152" t="s">
        <v>137</v>
      </c>
      <c r="AA491" s="108">
        <v>1000</v>
      </c>
    </row>
    <row r="492" spans="1:27" x14ac:dyDescent="0.35">
      <c r="A492" s="151" t="s">
        <v>137</v>
      </c>
      <c r="B492" s="152" t="s">
        <v>137</v>
      </c>
      <c r="C492" s="152" t="s">
        <v>137</v>
      </c>
      <c r="D492" s="152" t="s">
        <v>137</v>
      </c>
      <c r="E492" s="152" t="s">
        <v>137</v>
      </c>
      <c r="F492" s="152" t="s">
        <v>137</v>
      </c>
      <c r="G492" s="152" t="s">
        <v>137</v>
      </c>
      <c r="H492" s="152" t="s">
        <v>137</v>
      </c>
      <c r="I492" s="152" t="s">
        <v>137</v>
      </c>
      <c r="J492" s="152" t="s">
        <v>137</v>
      </c>
      <c r="K492" s="152" t="s">
        <v>137</v>
      </c>
      <c r="L492" s="152" t="s">
        <v>137</v>
      </c>
      <c r="M492" s="152" t="s">
        <v>137</v>
      </c>
      <c r="N492" s="152" t="s">
        <v>137</v>
      </c>
      <c r="O492" s="152" t="s">
        <v>137</v>
      </c>
      <c r="P492" s="152" t="s">
        <v>137</v>
      </c>
      <c r="Q492" s="152" t="s">
        <v>137</v>
      </c>
      <c r="R492" s="152" t="s">
        <v>137</v>
      </c>
      <c r="S492" s="152" t="s">
        <v>137</v>
      </c>
      <c r="T492" s="152" t="s">
        <v>137</v>
      </c>
      <c r="U492" s="152" t="s">
        <v>137</v>
      </c>
      <c r="V492" s="152" t="s">
        <v>137</v>
      </c>
      <c r="W492" s="152" t="s">
        <v>137</v>
      </c>
      <c r="X492" s="152" t="s">
        <v>137</v>
      </c>
      <c r="Y492" s="152" t="s">
        <v>137</v>
      </c>
      <c r="Z492" s="152" t="s">
        <v>137</v>
      </c>
      <c r="AA492" s="108">
        <v>1000</v>
      </c>
    </row>
    <row r="493" spans="1:27" x14ac:dyDescent="0.35">
      <c r="A493" s="151" t="s">
        <v>137</v>
      </c>
      <c r="B493" s="152" t="s">
        <v>137</v>
      </c>
      <c r="C493" s="152" t="s">
        <v>137</v>
      </c>
      <c r="D493" s="152" t="s">
        <v>137</v>
      </c>
      <c r="E493" s="152" t="s">
        <v>137</v>
      </c>
      <c r="F493" s="152" t="s">
        <v>137</v>
      </c>
      <c r="G493" s="152" t="s">
        <v>137</v>
      </c>
      <c r="H493" s="152" t="s">
        <v>137</v>
      </c>
      <c r="I493" s="152" t="s">
        <v>137</v>
      </c>
      <c r="J493" s="152" t="s">
        <v>137</v>
      </c>
      <c r="K493" s="152" t="s">
        <v>137</v>
      </c>
      <c r="L493" s="152" t="s">
        <v>137</v>
      </c>
      <c r="M493" s="152" t="s">
        <v>137</v>
      </c>
      <c r="N493" s="152" t="s">
        <v>137</v>
      </c>
      <c r="O493" s="152" t="s">
        <v>137</v>
      </c>
      <c r="P493" s="152" t="s">
        <v>137</v>
      </c>
      <c r="Q493" s="152" t="s">
        <v>137</v>
      </c>
      <c r="R493" s="152" t="s">
        <v>137</v>
      </c>
      <c r="S493" s="152" t="s">
        <v>137</v>
      </c>
      <c r="T493" s="152" t="s">
        <v>137</v>
      </c>
      <c r="U493" s="152" t="s">
        <v>137</v>
      </c>
      <c r="V493" s="152" t="s">
        <v>137</v>
      </c>
      <c r="W493" s="152" t="s">
        <v>137</v>
      </c>
      <c r="X493" s="152" t="s">
        <v>137</v>
      </c>
      <c r="Y493" s="152" t="s">
        <v>137</v>
      </c>
      <c r="Z493" s="152" t="s">
        <v>137</v>
      </c>
      <c r="AA493" s="108">
        <v>1000</v>
      </c>
    </row>
    <row r="494" spans="1:27" x14ac:dyDescent="0.35">
      <c r="A494" s="151" t="s">
        <v>137</v>
      </c>
      <c r="B494" s="152" t="s">
        <v>137</v>
      </c>
      <c r="C494" s="152" t="s">
        <v>137</v>
      </c>
      <c r="D494" s="152" t="s">
        <v>137</v>
      </c>
      <c r="E494" s="152" t="s">
        <v>137</v>
      </c>
      <c r="F494" s="152" t="s">
        <v>137</v>
      </c>
      <c r="G494" s="152" t="s">
        <v>137</v>
      </c>
      <c r="H494" s="152" t="s">
        <v>137</v>
      </c>
      <c r="I494" s="152" t="s">
        <v>137</v>
      </c>
      <c r="J494" s="152" t="s">
        <v>137</v>
      </c>
      <c r="K494" s="152" t="s">
        <v>137</v>
      </c>
      <c r="L494" s="152" t="s">
        <v>137</v>
      </c>
      <c r="M494" s="152" t="s">
        <v>137</v>
      </c>
      <c r="N494" s="152" t="s">
        <v>137</v>
      </c>
      <c r="O494" s="152" t="s">
        <v>137</v>
      </c>
      <c r="P494" s="152" t="s">
        <v>137</v>
      </c>
      <c r="Q494" s="152" t="s">
        <v>137</v>
      </c>
      <c r="R494" s="152" t="s">
        <v>137</v>
      </c>
      <c r="S494" s="152" t="s">
        <v>137</v>
      </c>
      <c r="T494" s="152" t="s">
        <v>137</v>
      </c>
      <c r="U494" s="152" t="s">
        <v>137</v>
      </c>
      <c r="V494" s="152" t="s">
        <v>137</v>
      </c>
      <c r="W494" s="152" t="s">
        <v>137</v>
      </c>
      <c r="X494" s="152" t="s">
        <v>137</v>
      </c>
      <c r="Y494" s="152" t="s">
        <v>137</v>
      </c>
      <c r="Z494" s="152" t="s">
        <v>137</v>
      </c>
      <c r="AA494" s="108">
        <v>1000</v>
      </c>
    </row>
    <row r="495" spans="1:27" x14ac:dyDescent="0.35">
      <c r="A495" s="151" t="s">
        <v>137</v>
      </c>
      <c r="B495" s="152" t="s">
        <v>137</v>
      </c>
      <c r="C495" s="152" t="s">
        <v>137</v>
      </c>
      <c r="D495" s="152" t="s">
        <v>137</v>
      </c>
      <c r="E495" s="152" t="s">
        <v>137</v>
      </c>
      <c r="F495" s="152" t="s">
        <v>137</v>
      </c>
      <c r="G495" s="152" t="s">
        <v>137</v>
      </c>
      <c r="H495" s="152" t="s">
        <v>137</v>
      </c>
      <c r="I495" s="152" t="s">
        <v>137</v>
      </c>
      <c r="J495" s="152" t="s">
        <v>137</v>
      </c>
      <c r="K495" s="152" t="s">
        <v>137</v>
      </c>
      <c r="L495" s="152" t="s">
        <v>137</v>
      </c>
      <c r="M495" s="152" t="s">
        <v>137</v>
      </c>
      <c r="N495" s="152" t="s">
        <v>137</v>
      </c>
      <c r="O495" s="152" t="s">
        <v>137</v>
      </c>
      <c r="P495" s="152" t="s">
        <v>137</v>
      </c>
      <c r="Q495" s="152" t="s">
        <v>137</v>
      </c>
      <c r="R495" s="152" t="s">
        <v>137</v>
      </c>
      <c r="S495" s="152" t="s">
        <v>137</v>
      </c>
      <c r="T495" s="152" t="s">
        <v>137</v>
      </c>
      <c r="U495" s="152" t="s">
        <v>137</v>
      </c>
      <c r="V495" s="152" t="s">
        <v>137</v>
      </c>
      <c r="W495" s="152" t="s">
        <v>137</v>
      </c>
      <c r="X495" s="152" t="s">
        <v>137</v>
      </c>
      <c r="Y495" s="152" t="s">
        <v>137</v>
      </c>
      <c r="Z495" s="152" t="s">
        <v>137</v>
      </c>
      <c r="AA495" s="108">
        <v>1000</v>
      </c>
    </row>
    <row r="496" spans="1:27" x14ac:dyDescent="0.35">
      <c r="A496" s="151" t="s">
        <v>137</v>
      </c>
      <c r="B496" s="152" t="s">
        <v>137</v>
      </c>
      <c r="C496" s="152" t="s">
        <v>137</v>
      </c>
      <c r="D496" s="152" t="s">
        <v>137</v>
      </c>
      <c r="E496" s="152" t="s">
        <v>137</v>
      </c>
      <c r="F496" s="152" t="s">
        <v>137</v>
      </c>
      <c r="G496" s="152" t="s">
        <v>137</v>
      </c>
      <c r="H496" s="152" t="s">
        <v>137</v>
      </c>
      <c r="I496" s="152" t="s">
        <v>137</v>
      </c>
      <c r="J496" s="152" t="s">
        <v>137</v>
      </c>
      <c r="K496" s="152" t="s">
        <v>137</v>
      </c>
      <c r="L496" s="152" t="s">
        <v>137</v>
      </c>
      <c r="M496" s="152" t="s">
        <v>137</v>
      </c>
      <c r="N496" s="152" t="s">
        <v>137</v>
      </c>
      <c r="O496" s="152" t="s">
        <v>137</v>
      </c>
      <c r="P496" s="152" t="s">
        <v>137</v>
      </c>
      <c r="Q496" s="152" t="s">
        <v>137</v>
      </c>
      <c r="R496" s="152" t="s">
        <v>137</v>
      </c>
      <c r="S496" s="152" t="s">
        <v>137</v>
      </c>
      <c r="T496" s="152" t="s">
        <v>137</v>
      </c>
      <c r="U496" s="152" t="s">
        <v>137</v>
      </c>
      <c r="V496" s="152" t="s">
        <v>137</v>
      </c>
      <c r="W496" s="152" t="s">
        <v>137</v>
      </c>
      <c r="X496" s="152" t="s">
        <v>137</v>
      </c>
      <c r="Y496" s="152" t="s">
        <v>137</v>
      </c>
      <c r="Z496" s="152" t="s">
        <v>137</v>
      </c>
      <c r="AA496" s="108">
        <v>1000</v>
      </c>
    </row>
    <row r="497" spans="1:27" x14ac:dyDescent="0.35">
      <c r="A497" s="151" t="s">
        <v>137</v>
      </c>
      <c r="B497" s="152" t="s">
        <v>137</v>
      </c>
      <c r="C497" s="152" t="s">
        <v>137</v>
      </c>
      <c r="D497" s="152" t="s">
        <v>137</v>
      </c>
      <c r="E497" s="152" t="s">
        <v>137</v>
      </c>
      <c r="F497" s="152" t="s">
        <v>137</v>
      </c>
      <c r="G497" s="152" t="s">
        <v>137</v>
      </c>
      <c r="H497" s="152" t="s">
        <v>137</v>
      </c>
      <c r="I497" s="152" t="s">
        <v>137</v>
      </c>
      <c r="J497" s="152" t="s">
        <v>137</v>
      </c>
      <c r="K497" s="152" t="s">
        <v>137</v>
      </c>
      <c r="L497" s="152" t="s">
        <v>137</v>
      </c>
      <c r="M497" s="152" t="s">
        <v>137</v>
      </c>
      <c r="N497" s="152" t="s">
        <v>137</v>
      </c>
      <c r="O497" s="152" t="s">
        <v>137</v>
      </c>
      <c r="P497" s="152" t="s">
        <v>137</v>
      </c>
      <c r="Q497" s="152" t="s">
        <v>137</v>
      </c>
      <c r="R497" s="152" t="s">
        <v>137</v>
      </c>
      <c r="S497" s="152" t="s">
        <v>137</v>
      </c>
      <c r="T497" s="152" t="s">
        <v>137</v>
      </c>
      <c r="U497" s="152" t="s">
        <v>137</v>
      </c>
      <c r="V497" s="152" t="s">
        <v>137</v>
      </c>
      <c r="W497" s="152" t="s">
        <v>137</v>
      </c>
      <c r="X497" s="152" t="s">
        <v>137</v>
      </c>
      <c r="Y497" s="152" t="s">
        <v>137</v>
      </c>
      <c r="Z497" s="152" t="s">
        <v>137</v>
      </c>
      <c r="AA497" s="108">
        <v>1000</v>
      </c>
    </row>
    <row r="498" spans="1:27" x14ac:dyDescent="0.35">
      <c r="A498" s="151" t="s">
        <v>137</v>
      </c>
      <c r="B498" s="152" t="s">
        <v>137</v>
      </c>
      <c r="C498" s="152" t="s">
        <v>137</v>
      </c>
      <c r="D498" s="152" t="s">
        <v>137</v>
      </c>
      <c r="E498" s="152" t="s">
        <v>137</v>
      </c>
      <c r="F498" s="152" t="s">
        <v>137</v>
      </c>
      <c r="G498" s="152" t="s">
        <v>137</v>
      </c>
      <c r="H498" s="152" t="s">
        <v>137</v>
      </c>
      <c r="I498" s="152" t="s">
        <v>137</v>
      </c>
      <c r="J498" s="152" t="s">
        <v>137</v>
      </c>
      <c r="K498" s="152" t="s">
        <v>137</v>
      </c>
      <c r="L498" s="152" t="s">
        <v>137</v>
      </c>
      <c r="M498" s="152" t="s">
        <v>137</v>
      </c>
      <c r="N498" s="152" t="s">
        <v>137</v>
      </c>
      <c r="O498" s="152" t="s">
        <v>137</v>
      </c>
      <c r="P498" s="152" t="s">
        <v>137</v>
      </c>
      <c r="Q498" s="152" t="s">
        <v>137</v>
      </c>
      <c r="R498" s="152" t="s">
        <v>137</v>
      </c>
      <c r="S498" s="152" t="s">
        <v>137</v>
      </c>
      <c r="T498" s="152" t="s">
        <v>137</v>
      </c>
      <c r="U498" s="152" t="s">
        <v>137</v>
      </c>
      <c r="V498" s="152" t="s">
        <v>137</v>
      </c>
      <c r="W498" s="152" t="s">
        <v>137</v>
      </c>
      <c r="X498" s="152" t="s">
        <v>137</v>
      </c>
      <c r="Y498" s="152" t="s">
        <v>137</v>
      </c>
      <c r="Z498" s="152" t="s">
        <v>137</v>
      </c>
      <c r="AA498" s="108">
        <v>1000</v>
      </c>
    </row>
    <row r="499" spans="1:27" x14ac:dyDescent="0.35">
      <c r="A499" s="151" t="s">
        <v>137</v>
      </c>
      <c r="B499" s="152" t="s">
        <v>137</v>
      </c>
      <c r="C499" s="152" t="s">
        <v>137</v>
      </c>
      <c r="D499" s="152" t="s">
        <v>137</v>
      </c>
      <c r="E499" s="152" t="s">
        <v>137</v>
      </c>
      <c r="F499" s="152" t="s">
        <v>137</v>
      </c>
      <c r="G499" s="152" t="s">
        <v>137</v>
      </c>
      <c r="H499" s="152" t="s">
        <v>137</v>
      </c>
      <c r="I499" s="152" t="s">
        <v>137</v>
      </c>
      <c r="J499" s="152" t="s">
        <v>137</v>
      </c>
      <c r="K499" s="152" t="s">
        <v>137</v>
      </c>
      <c r="L499" s="152" t="s">
        <v>137</v>
      </c>
      <c r="M499" s="152" t="s">
        <v>137</v>
      </c>
      <c r="N499" s="152" t="s">
        <v>137</v>
      </c>
      <c r="O499" s="152" t="s">
        <v>137</v>
      </c>
      <c r="P499" s="152" t="s">
        <v>137</v>
      </c>
      <c r="Q499" s="152" t="s">
        <v>137</v>
      </c>
      <c r="R499" s="152" t="s">
        <v>137</v>
      </c>
      <c r="S499" s="152" t="s">
        <v>137</v>
      </c>
      <c r="T499" s="152" t="s">
        <v>137</v>
      </c>
      <c r="U499" s="152" t="s">
        <v>137</v>
      </c>
      <c r="V499" s="152" t="s">
        <v>137</v>
      </c>
      <c r="W499" s="152" t="s">
        <v>137</v>
      </c>
      <c r="X499" s="152" t="s">
        <v>137</v>
      </c>
      <c r="Y499" s="152" t="s">
        <v>137</v>
      </c>
      <c r="Z499" s="152" t="s">
        <v>137</v>
      </c>
      <c r="AA499" s="108">
        <v>1000</v>
      </c>
    </row>
    <row r="500" spans="1:27" x14ac:dyDescent="0.35">
      <c r="A500" s="151" t="s">
        <v>137</v>
      </c>
      <c r="B500" s="152" t="s">
        <v>137</v>
      </c>
      <c r="C500" s="152" t="s">
        <v>137</v>
      </c>
      <c r="D500" s="152" t="s">
        <v>137</v>
      </c>
      <c r="E500" s="152" t="s">
        <v>137</v>
      </c>
      <c r="F500" s="152" t="s">
        <v>137</v>
      </c>
      <c r="G500" s="152" t="s">
        <v>137</v>
      </c>
      <c r="H500" s="152" t="s">
        <v>137</v>
      </c>
      <c r="I500" s="152" t="s">
        <v>137</v>
      </c>
      <c r="J500" s="152" t="s">
        <v>137</v>
      </c>
      <c r="K500" s="152" t="s">
        <v>137</v>
      </c>
      <c r="L500" s="152" t="s">
        <v>137</v>
      </c>
      <c r="M500" s="152" t="s">
        <v>137</v>
      </c>
      <c r="N500" s="152" t="s">
        <v>137</v>
      </c>
      <c r="O500" s="152" t="s">
        <v>137</v>
      </c>
      <c r="P500" s="152" t="s">
        <v>137</v>
      </c>
      <c r="Q500" s="152" t="s">
        <v>137</v>
      </c>
      <c r="R500" s="152" t="s">
        <v>137</v>
      </c>
      <c r="S500" s="152" t="s">
        <v>137</v>
      </c>
      <c r="T500" s="152" t="s">
        <v>137</v>
      </c>
      <c r="U500" s="152" t="s">
        <v>137</v>
      </c>
      <c r="V500" s="152" t="s">
        <v>137</v>
      </c>
      <c r="W500" s="152" t="s">
        <v>137</v>
      </c>
      <c r="X500" s="152" t="s">
        <v>137</v>
      </c>
      <c r="Y500" s="152" t="s">
        <v>137</v>
      </c>
      <c r="Z500" s="152" t="s">
        <v>137</v>
      </c>
      <c r="AA500" s="108">
        <v>1000</v>
      </c>
    </row>
    <row r="501" spans="1:27" x14ac:dyDescent="0.35">
      <c r="A501" s="151" t="s">
        <v>137</v>
      </c>
      <c r="B501" s="152" t="s">
        <v>137</v>
      </c>
      <c r="C501" s="152" t="s">
        <v>137</v>
      </c>
      <c r="D501" s="152" t="s">
        <v>137</v>
      </c>
      <c r="E501" s="152" t="s">
        <v>137</v>
      </c>
      <c r="F501" s="152" t="s">
        <v>137</v>
      </c>
      <c r="G501" s="152" t="s">
        <v>137</v>
      </c>
      <c r="H501" s="152" t="s">
        <v>137</v>
      </c>
      <c r="I501" s="152" t="s">
        <v>137</v>
      </c>
      <c r="J501" s="152" t="s">
        <v>137</v>
      </c>
      <c r="K501" s="152" t="s">
        <v>137</v>
      </c>
      <c r="L501" s="152" t="s">
        <v>137</v>
      </c>
      <c r="M501" s="152" t="s">
        <v>137</v>
      </c>
      <c r="N501" s="152" t="s">
        <v>137</v>
      </c>
      <c r="O501" s="152" t="s">
        <v>137</v>
      </c>
      <c r="P501" s="152" t="s">
        <v>137</v>
      </c>
      <c r="Q501" s="152" t="s">
        <v>137</v>
      </c>
      <c r="R501" s="152" t="s">
        <v>137</v>
      </c>
      <c r="S501" s="152" t="s">
        <v>137</v>
      </c>
      <c r="T501" s="152" t="s">
        <v>137</v>
      </c>
      <c r="U501" s="152" t="s">
        <v>137</v>
      </c>
      <c r="V501" s="152" t="s">
        <v>137</v>
      </c>
      <c r="W501" s="152" t="s">
        <v>137</v>
      </c>
      <c r="X501" s="152" t="s">
        <v>137</v>
      </c>
      <c r="Y501" s="152" t="s">
        <v>137</v>
      </c>
      <c r="Z501" s="152" t="s">
        <v>137</v>
      </c>
      <c r="AA501" s="108">
        <v>1000</v>
      </c>
    </row>
    <row r="502" spans="1:27" x14ac:dyDescent="0.35">
      <c r="A502" s="151" t="s">
        <v>137</v>
      </c>
      <c r="B502" s="152" t="s">
        <v>137</v>
      </c>
      <c r="C502" s="152" t="s">
        <v>137</v>
      </c>
      <c r="D502" s="152" t="s">
        <v>137</v>
      </c>
      <c r="E502" s="152" t="s">
        <v>137</v>
      </c>
      <c r="F502" s="152" t="s">
        <v>137</v>
      </c>
      <c r="G502" s="152" t="s">
        <v>137</v>
      </c>
      <c r="H502" s="152" t="s">
        <v>137</v>
      </c>
      <c r="I502" s="152" t="s">
        <v>137</v>
      </c>
      <c r="J502" s="152" t="s">
        <v>137</v>
      </c>
      <c r="K502" s="152" t="s">
        <v>137</v>
      </c>
      <c r="L502" s="152" t="s">
        <v>137</v>
      </c>
      <c r="M502" s="152" t="s">
        <v>137</v>
      </c>
      <c r="N502" s="152" t="s">
        <v>137</v>
      </c>
      <c r="O502" s="152" t="s">
        <v>137</v>
      </c>
      <c r="P502" s="152" t="s">
        <v>137</v>
      </c>
      <c r="Q502" s="152" t="s">
        <v>137</v>
      </c>
      <c r="R502" s="152" t="s">
        <v>137</v>
      </c>
      <c r="S502" s="152" t="s">
        <v>137</v>
      </c>
      <c r="T502" s="152" t="s">
        <v>137</v>
      </c>
      <c r="U502" s="152" t="s">
        <v>137</v>
      </c>
      <c r="V502" s="152" t="s">
        <v>137</v>
      </c>
      <c r="W502" s="152" t="s">
        <v>137</v>
      </c>
      <c r="X502" s="152" t="s">
        <v>137</v>
      </c>
      <c r="Y502" s="152" t="s">
        <v>137</v>
      </c>
      <c r="Z502" s="152" t="s">
        <v>137</v>
      </c>
      <c r="AA502" s="108">
        <v>1000</v>
      </c>
    </row>
    <row r="503" spans="1:27" x14ac:dyDescent="0.35">
      <c r="A503" s="151" t="s">
        <v>137</v>
      </c>
      <c r="B503" s="152" t="s">
        <v>137</v>
      </c>
      <c r="C503" s="152" t="s">
        <v>137</v>
      </c>
      <c r="D503" s="152" t="s">
        <v>137</v>
      </c>
      <c r="E503" s="152" t="s">
        <v>137</v>
      </c>
      <c r="F503" s="152" t="s">
        <v>137</v>
      </c>
      <c r="G503" s="152" t="s">
        <v>137</v>
      </c>
      <c r="H503" s="152" t="s">
        <v>137</v>
      </c>
      <c r="I503" s="152" t="s">
        <v>137</v>
      </c>
      <c r="J503" s="152" t="s">
        <v>137</v>
      </c>
      <c r="K503" s="152" t="s">
        <v>137</v>
      </c>
      <c r="L503" s="152" t="s">
        <v>137</v>
      </c>
      <c r="M503" s="152" t="s">
        <v>137</v>
      </c>
      <c r="N503" s="152" t="s">
        <v>137</v>
      </c>
      <c r="O503" s="152" t="s">
        <v>137</v>
      </c>
      <c r="P503" s="152" t="s">
        <v>137</v>
      </c>
      <c r="Q503" s="152" t="s">
        <v>137</v>
      </c>
      <c r="R503" s="152" t="s">
        <v>137</v>
      </c>
      <c r="S503" s="152" t="s">
        <v>137</v>
      </c>
      <c r="T503" s="152" t="s">
        <v>137</v>
      </c>
      <c r="U503" s="152" t="s">
        <v>137</v>
      </c>
      <c r="V503" s="152" t="s">
        <v>137</v>
      </c>
      <c r="W503" s="152" t="s">
        <v>137</v>
      </c>
      <c r="X503" s="152" t="s">
        <v>137</v>
      </c>
      <c r="Y503" s="152" t="s">
        <v>137</v>
      </c>
      <c r="Z503" s="152" t="s">
        <v>137</v>
      </c>
      <c r="AA503" s="108">
        <v>1000</v>
      </c>
    </row>
    <row r="504" spans="1:27" x14ac:dyDescent="0.35">
      <c r="A504" s="151" t="s">
        <v>137</v>
      </c>
      <c r="B504" s="152" t="s">
        <v>137</v>
      </c>
      <c r="C504" s="152" t="s">
        <v>137</v>
      </c>
      <c r="D504" s="152" t="s">
        <v>137</v>
      </c>
      <c r="E504" s="152" t="s">
        <v>137</v>
      </c>
      <c r="F504" s="152" t="s">
        <v>137</v>
      </c>
      <c r="G504" s="152" t="s">
        <v>137</v>
      </c>
      <c r="H504" s="152" t="s">
        <v>137</v>
      </c>
      <c r="I504" s="152" t="s">
        <v>137</v>
      </c>
      <c r="J504" s="152" t="s">
        <v>137</v>
      </c>
      <c r="K504" s="152" t="s">
        <v>137</v>
      </c>
      <c r="L504" s="152" t="s">
        <v>137</v>
      </c>
      <c r="M504" s="152" t="s">
        <v>137</v>
      </c>
      <c r="N504" s="152" t="s">
        <v>137</v>
      </c>
      <c r="O504" s="152" t="s">
        <v>137</v>
      </c>
      <c r="P504" s="152" t="s">
        <v>137</v>
      </c>
      <c r="Q504" s="152" t="s">
        <v>137</v>
      </c>
      <c r="R504" s="152" t="s">
        <v>137</v>
      </c>
      <c r="S504" s="152" t="s">
        <v>137</v>
      </c>
      <c r="T504" s="152" t="s">
        <v>137</v>
      </c>
      <c r="U504" s="152" t="s">
        <v>137</v>
      </c>
      <c r="V504" s="152" t="s">
        <v>137</v>
      </c>
      <c r="W504" s="152" t="s">
        <v>137</v>
      </c>
      <c r="X504" s="152" t="s">
        <v>137</v>
      </c>
      <c r="Y504" s="152" t="s">
        <v>137</v>
      </c>
      <c r="Z504" s="152" t="s">
        <v>137</v>
      </c>
      <c r="AA504" s="108">
        <v>1000</v>
      </c>
    </row>
    <row r="505" spans="1:27" x14ac:dyDescent="0.35">
      <c r="A505" s="151" t="s">
        <v>137</v>
      </c>
      <c r="B505" s="152" t="s">
        <v>137</v>
      </c>
      <c r="C505" s="152" t="s">
        <v>137</v>
      </c>
      <c r="D505" s="152" t="s">
        <v>137</v>
      </c>
      <c r="E505" s="152" t="s">
        <v>137</v>
      </c>
      <c r="F505" s="152" t="s">
        <v>137</v>
      </c>
      <c r="G505" s="152" t="s">
        <v>137</v>
      </c>
      <c r="H505" s="152" t="s">
        <v>137</v>
      </c>
      <c r="I505" s="152" t="s">
        <v>137</v>
      </c>
      <c r="J505" s="152" t="s">
        <v>137</v>
      </c>
      <c r="K505" s="152" t="s">
        <v>137</v>
      </c>
      <c r="L505" s="152" t="s">
        <v>137</v>
      </c>
      <c r="M505" s="152" t="s">
        <v>137</v>
      </c>
      <c r="N505" s="152" t="s">
        <v>137</v>
      </c>
      <c r="O505" s="152" t="s">
        <v>137</v>
      </c>
      <c r="P505" s="152" t="s">
        <v>137</v>
      </c>
      <c r="Q505" s="152" t="s">
        <v>137</v>
      </c>
      <c r="R505" s="152" t="s">
        <v>137</v>
      </c>
      <c r="S505" s="152" t="s">
        <v>137</v>
      </c>
      <c r="T505" s="152" t="s">
        <v>137</v>
      </c>
      <c r="U505" s="152" t="s">
        <v>137</v>
      </c>
      <c r="V505" s="152" t="s">
        <v>137</v>
      </c>
      <c r="W505" s="152" t="s">
        <v>137</v>
      </c>
      <c r="X505" s="152" t="s">
        <v>137</v>
      </c>
      <c r="Y505" s="152" t="s">
        <v>137</v>
      </c>
      <c r="Z505" s="152" t="s">
        <v>137</v>
      </c>
      <c r="AA505" s="108">
        <v>1000</v>
      </c>
    </row>
    <row r="506" spans="1:27" x14ac:dyDescent="0.35">
      <c r="A506" s="151" t="s">
        <v>137</v>
      </c>
      <c r="B506" s="152" t="s">
        <v>137</v>
      </c>
      <c r="C506" s="152" t="s">
        <v>137</v>
      </c>
      <c r="D506" s="152" t="s">
        <v>137</v>
      </c>
      <c r="E506" s="152" t="s">
        <v>137</v>
      </c>
      <c r="F506" s="152" t="s">
        <v>137</v>
      </c>
      <c r="G506" s="152" t="s">
        <v>137</v>
      </c>
      <c r="H506" s="152" t="s">
        <v>137</v>
      </c>
      <c r="I506" s="152" t="s">
        <v>137</v>
      </c>
      <c r="J506" s="152" t="s">
        <v>137</v>
      </c>
      <c r="K506" s="152" t="s">
        <v>137</v>
      </c>
      <c r="L506" s="152" t="s">
        <v>137</v>
      </c>
      <c r="M506" s="152" t="s">
        <v>137</v>
      </c>
      <c r="N506" s="152" t="s">
        <v>137</v>
      </c>
      <c r="O506" s="152" t="s">
        <v>137</v>
      </c>
      <c r="P506" s="152" t="s">
        <v>137</v>
      </c>
      <c r="Q506" s="152" t="s">
        <v>137</v>
      </c>
      <c r="R506" s="152" t="s">
        <v>137</v>
      </c>
      <c r="S506" s="152" t="s">
        <v>137</v>
      </c>
      <c r="T506" s="152" t="s">
        <v>137</v>
      </c>
      <c r="U506" s="152" t="s">
        <v>137</v>
      </c>
      <c r="V506" s="152" t="s">
        <v>137</v>
      </c>
      <c r="W506" s="152" t="s">
        <v>137</v>
      </c>
      <c r="X506" s="152" t="s">
        <v>137</v>
      </c>
      <c r="Y506" s="152" t="s">
        <v>137</v>
      </c>
      <c r="Z506" s="152" t="s">
        <v>137</v>
      </c>
      <c r="AA506" s="108">
        <v>1000</v>
      </c>
    </row>
    <row r="507" spans="1:27" x14ac:dyDescent="0.35">
      <c r="A507" s="151" t="s">
        <v>137</v>
      </c>
      <c r="B507" s="152" t="s">
        <v>137</v>
      </c>
      <c r="C507" s="152" t="s">
        <v>137</v>
      </c>
      <c r="D507" s="152" t="s">
        <v>137</v>
      </c>
      <c r="E507" s="152" t="s">
        <v>137</v>
      </c>
      <c r="F507" s="152" t="s">
        <v>137</v>
      </c>
      <c r="G507" s="152" t="s">
        <v>137</v>
      </c>
      <c r="H507" s="152" t="s">
        <v>137</v>
      </c>
      <c r="I507" s="152" t="s">
        <v>137</v>
      </c>
      <c r="J507" s="152" t="s">
        <v>137</v>
      </c>
      <c r="K507" s="152" t="s">
        <v>137</v>
      </c>
      <c r="L507" s="152" t="s">
        <v>137</v>
      </c>
      <c r="M507" s="152" t="s">
        <v>137</v>
      </c>
      <c r="N507" s="152" t="s">
        <v>137</v>
      </c>
      <c r="O507" s="152" t="s">
        <v>137</v>
      </c>
      <c r="P507" s="152" t="s">
        <v>137</v>
      </c>
      <c r="Q507" s="152" t="s">
        <v>137</v>
      </c>
      <c r="R507" s="152" t="s">
        <v>137</v>
      </c>
      <c r="S507" s="152" t="s">
        <v>137</v>
      </c>
      <c r="T507" s="152" t="s">
        <v>137</v>
      </c>
      <c r="U507" s="152" t="s">
        <v>137</v>
      </c>
      <c r="V507" s="152" t="s">
        <v>137</v>
      </c>
      <c r="W507" s="152" t="s">
        <v>137</v>
      </c>
      <c r="X507" s="152" t="s">
        <v>137</v>
      </c>
      <c r="Y507" s="152" t="s">
        <v>137</v>
      </c>
      <c r="Z507" s="152" t="s">
        <v>137</v>
      </c>
      <c r="AA507" s="108">
        <v>1000</v>
      </c>
    </row>
    <row r="508" spans="1:27" x14ac:dyDescent="0.35">
      <c r="A508" s="151" t="s">
        <v>137</v>
      </c>
      <c r="B508" s="152" t="s">
        <v>137</v>
      </c>
      <c r="C508" s="152" t="s">
        <v>137</v>
      </c>
      <c r="D508" s="152" t="s">
        <v>137</v>
      </c>
      <c r="E508" s="152" t="s">
        <v>137</v>
      </c>
      <c r="F508" s="152" t="s">
        <v>137</v>
      </c>
      <c r="G508" s="152" t="s">
        <v>137</v>
      </c>
      <c r="H508" s="152" t="s">
        <v>137</v>
      </c>
      <c r="I508" s="152" t="s">
        <v>137</v>
      </c>
      <c r="J508" s="152" t="s">
        <v>137</v>
      </c>
      <c r="K508" s="152" t="s">
        <v>137</v>
      </c>
      <c r="L508" s="152" t="s">
        <v>137</v>
      </c>
      <c r="M508" s="152" t="s">
        <v>137</v>
      </c>
      <c r="N508" s="152" t="s">
        <v>137</v>
      </c>
      <c r="O508" s="152" t="s">
        <v>137</v>
      </c>
      <c r="P508" s="152" t="s">
        <v>137</v>
      </c>
      <c r="Q508" s="152" t="s">
        <v>137</v>
      </c>
      <c r="R508" s="152" t="s">
        <v>137</v>
      </c>
      <c r="S508" s="152" t="s">
        <v>137</v>
      </c>
      <c r="T508" s="152" t="s">
        <v>137</v>
      </c>
      <c r="U508" s="152" t="s">
        <v>137</v>
      </c>
      <c r="V508" s="152" t="s">
        <v>137</v>
      </c>
      <c r="W508" s="152" t="s">
        <v>137</v>
      </c>
      <c r="X508" s="152" t="s">
        <v>137</v>
      </c>
      <c r="Y508" s="152" t="s">
        <v>137</v>
      </c>
      <c r="Z508" s="152" t="s">
        <v>137</v>
      </c>
      <c r="AA508" s="108">
        <v>1000</v>
      </c>
    </row>
    <row r="509" spans="1:27" x14ac:dyDescent="0.35">
      <c r="A509" s="151" t="s">
        <v>137</v>
      </c>
      <c r="B509" s="152" t="s">
        <v>137</v>
      </c>
      <c r="C509" s="152" t="s">
        <v>137</v>
      </c>
      <c r="D509" s="152" t="s">
        <v>137</v>
      </c>
      <c r="E509" s="152" t="s">
        <v>137</v>
      </c>
      <c r="F509" s="152" t="s">
        <v>137</v>
      </c>
      <c r="G509" s="152" t="s">
        <v>137</v>
      </c>
      <c r="H509" s="152" t="s">
        <v>137</v>
      </c>
      <c r="I509" s="152" t="s">
        <v>137</v>
      </c>
      <c r="J509" s="152" t="s">
        <v>137</v>
      </c>
      <c r="K509" s="152" t="s">
        <v>137</v>
      </c>
      <c r="L509" s="152" t="s">
        <v>137</v>
      </c>
      <c r="M509" s="152" t="s">
        <v>137</v>
      </c>
      <c r="N509" s="152" t="s">
        <v>137</v>
      </c>
      <c r="O509" s="152" t="s">
        <v>137</v>
      </c>
      <c r="P509" s="152" t="s">
        <v>137</v>
      </c>
      <c r="Q509" s="152" t="s">
        <v>137</v>
      </c>
      <c r="R509" s="152" t="s">
        <v>137</v>
      </c>
      <c r="S509" s="152" t="s">
        <v>137</v>
      </c>
      <c r="T509" s="152" t="s">
        <v>137</v>
      </c>
      <c r="U509" s="152" t="s">
        <v>137</v>
      </c>
      <c r="V509" s="152" t="s">
        <v>137</v>
      </c>
      <c r="W509" s="152" t="s">
        <v>137</v>
      </c>
      <c r="X509" s="152" t="s">
        <v>137</v>
      </c>
      <c r="Y509" s="152" t="s">
        <v>137</v>
      </c>
      <c r="Z509" s="152" t="s">
        <v>137</v>
      </c>
      <c r="AA509" s="108">
        <v>1000</v>
      </c>
    </row>
    <row r="510" spans="1:27" x14ac:dyDescent="0.35">
      <c r="A510" s="151" t="s">
        <v>137</v>
      </c>
      <c r="B510" s="152" t="s">
        <v>137</v>
      </c>
      <c r="C510" s="152" t="s">
        <v>137</v>
      </c>
      <c r="D510" s="152" t="s">
        <v>137</v>
      </c>
      <c r="E510" s="152" t="s">
        <v>137</v>
      </c>
      <c r="F510" s="152" t="s">
        <v>137</v>
      </c>
      <c r="G510" s="152" t="s">
        <v>137</v>
      </c>
      <c r="H510" s="152" t="s">
        <v>137</v>
      </c>
      <c r="I510" s="152" t="s">
        <v>137</v>
      </c>
      <c r="J510" s="152" t="s">
        <v>137</v>
      </c>
      <c r="K510" s="152" t="s">
        <v>137</v>
      </c>
      <c r="L510" s="152" t="s">
        <v>137</v>
      </c>
      <c r="M510" s="152" t="s">
        <v>137</v>
      </c>
      <c r="N510" s="152" t="s">
        <v>137</v>
      </c>
      <c r="O510" s="152" t="s">
        <v>137</v>
      </c>
      <c r="P510" s="152" t="s">
        <v>137</v>
      </c>
      <c r="Q510" s="152" t="s">
        <v>137</v>
      </c>
      <c r="R510" s="152" t="s">
        <v>137</v>
      </c>
      <c r="S510" s="152" t="s">
        <v>137</v>
      </c>
      <c r="T510" s="152" t="s">
        <v>137</v>
      </c>
      <c r="U510" s="152" t="s">
        <v>137</v>
      </c>
      <c r="V510" s="152" t="s">
        <v>137</v>
      </c>
      <c r="W510" s="152" t="s">
        <v>137</v>
      </c>
      <c r="X510" s="152" t="s">
        <v>137</v>
      </c>
      <c r="Y510" s="152" t="s">
        <v>137</v>
      </c>
      <c r="Z510" s="152" t="s">
        <v>137</v>
      </c>
      <c r="AA510" s="108">
        <v>1000</v>
      </c>
    </row>
    <row r="511" spans="1:27" x14ac:dyDescent="0.35">
      <c r="A511" s="151" t="s">
        <v>137</v>
      </c>
      <c r="B511" s="152" t="s">
        <v>137</v>
      </c>
      <c r="C511" s="152" t="s">
        <v>137</v>
      </c>
      <c r="D511" s="152" t="s">
        <v>137</v>
      </c>
      <c r="E511" s="152" t="s">
        <v>137</v>
      </c>
      <c r="F511" s="152" t="s">
        <v>137</v>
      </c>
      <c r="G511" s="152" t="s">
        <v>137</v>
      </c>
      <c r="H511" s="152" t="s">
        <v>137</v>
      </c>
      <c r="I511" s="152" t="s">
        <v>137</v>
      </c>
      <c r="J511" s="152" t="s">
        <v>137</v>
      </c>
      <c r="K511" s="152" t="s">
        <v>137</v>
      </c>
      <c r="L511" s="152" t="s">
        <v>137</v>
      </c>
      <c r="M511" s="152" t="s">
        <v>137</v>
      </c>
      <c r="N511" s="152" t="s">
        <v>137</v>
      </c>
      <c r="O511" s="152" t="s">
        <v>137</v>
      </c>
      <c r="P511" s="152" t="s">
        <v>137</v>
      </c>
      <c r="Q511" s="152" t="s">
        <v>137</v>
      </c>
      <c r="R511" s="152" t="s">
        <v>137</v>
      </c>
      <c r="S511" s="152" t="s">
        <v>137</v>
      </c>
      <c r="T511" s="152" t="s">
        <v>137</v>
      </c>
      <c r="U511" s="152" t="s">
        <v>137</v>
      </c>
      <c r="V511" s="152" t="s">
        <v>137</v>
      </c>
      <c r="W511" s="152" t="s">
        <v>137</v>
      </c>
      <c r="X511" s="152" t="s">
        <v>137</v>
      </c>
      <c r="Y511" s="152" t="s">
        <v>137</v>
      </c>
      <c r="Z511" s="152" t="s">
        <v>137</v>
      </c>
      <c r="AA511" s="108">
        <v>1000</v>
      </c>
    </row>
    <row r="512" spans="1:27" x14ac:dyDescent="0.35">
      <c r="A512" s="151" t="s">
        <v>137</v>
      </c>
      <c r="B512" s="152" t="s">
        <v>137</v>
      </c>
      <c r="C512" s="152" t="s">
        <v>137</v>
      </c>
      <c r="D512" s="152" t="s">
        <v>137</v>
      </c>
      <c r="E512" s="152" t="s">
        <v>137</v>
      </c>
      <c r="F512" s="152" t="s">
        <v>137</v>
      </c>
      <c r="G512" s="152" t="s">
        <v>137</v>
      </c>
      <c r="H512" s="152" t="s">
        <v>137</v>
      </c>
      <c r="I512" s="152" t="s">
        <v>137</v>
      </c>
      <c r="J512" s="152" t="s">
        <v>137</v>
      </c>
      <c r="K512" s="152" t="s">
        <v>137</v>
      </c>
      <c r="L512" s="152" t="s">
        <v>137</v>
      </c>
      <c r="M512" s="152" t="s">
        <v>137</v>
      </c>
      <c r="N512" s="152" t="s">
        <v>137</v>
      </c>
      <c r="O512" s="152" t="s">
        <v>137</v>
      </c>
      <c r="P512" s="152" t="s">
        <v>137</v>
      </c>
      <c r="Q512" s="152" t="s">
        <v>137</v>
      </c>
      <c r="R512" s="152" t="s">
        <v>137</v>
      </c>
      <c r="S512" s="152" t="s">
        <v>137</v>
      </c>
      <c r="T512" s="152" t="s">
        <v>137</v>
      </c>
      <c r="U512" s="152" t="s">
        <v>137</v>
      </c>
      <c r="V512" s="152" t="s">
        <v>137</v>
      </c>
      <c r="W512" s="152" t="s">
        <v>137</v>
      </c>
      <c r="X512" s="152" t="s">
        <v>137</v>
      </c>
      <c r="Y512" s="152" t="s">
        <v>137</v>
      </c>
      <c r="Z512" s="152" t="s">
        <v>137</v>
      </c>
      <c r="AA512" s="108">
        <v>1000</v>
      </c>
    </row>
    <row r="513" spans="1:27" x14ac:dyDescent="0.35">
      <c r="A513" s="151" t="s">
        <v>137</v>
      </c>
      <c r="B513" s="152" t="s">
        <v>137</v>
      </c>
      <c r="C513" s="152" t="s">
        <v>137</v>
      </c>
      <c r="D513" s="152" t="s">
        <v>137</v>
      </c>
      <c r="E513" s="152" t="s">
        <v>137</v>
      </c>
      <c r="F513" s="152" t="s">
        <v>137</v>
      </c>
      <c r="G513" s="152" t="s">
        <v>137</v>
      </c>
      <c r="H513" s="152" t="s">
        <v>137</v>
      </c>
      <c r="I513" s="152" t="s">
        <v>137</v>
      </c>
      <c r="J513" s="152" t="s">
        <v>137</v>
      </c>
      <c r="K513" s="152" t="s">
        <v>137</v>
      </c>
      <c r="L513" s="152" t="s">
        <v>137</v>
      </c>
      <c r="M513" s="152" t="s">
        <v>137</v>
      </c>
      <c r="N513" s="152" t="s">
        <v>137</v>
      </c>
      <c r="O513" s="152" t="s">
        <v>137</v>
      </c>
      <c r="P513" s="152" t="s">
        <v>137</v>
      </c>
      <c r="Q513" s="152" t="s">
        <v>137</v>
      </c>
      <c r="R513" s="152" t="s">
        <v>137</v>
      </c>
      <c r="S513" s="152" t="s">
        <v>137</v>
      </c>
      <c r="T513" s="152" t="s">
        <v>137</v>
      </c>
      <c r="U513" s="152" t="s">
        <v>137</v>
      </c>
      <c r="V513" s="152" t="s">
        <v>137</v>
      </c>
      <c r="W513" s="152" t="s">
        <v>137</v>
      </c>
      <c r="X513" s="152" t="s">
        <v>137</v>
      </c>
      <c r="Y513" s="152" t="s">
        <v>137</v>
      </c>
      <c r="Z513" s="152" t="s">
        <v>137</v>
      </c>
      <c r="AA513" s="108">
        <v>1000</v>
      </c>
    </row>
    <row r="514" spans="1:27" x14ac:dyDescent="0.35">
      <c r="A514" s="151" t="s">
        <v>137</v>
      </c>
      <c r="B514" s="152" t="s">
        <v>137</v>
      </c>
      <c r="C514" s="152" t="s">
        <v>137</v>
      </c>
      <c r="D514" s="152" t="s">
        <v>137</v>
      </c>
      <c r="E514" s="152" t="s">
        <v>137</v>
      </c>
      <c r="F514" s="152" t="s">
        <v>137</v>
      </c>
      <c r="G514" s="152" t="s">
        <v>137</v>
      </c>
      <c r="H514" s="152" t="s">
        <v>137</v>
      </c>
      <c r="I514" s="152" t="s">
        <v>137</v>
      </c>
      <c r="J514" s="152" t="s">
        <v>137</v>
      </c>
      <c r="K514" s="152" t="s">
        <v>137</v>
      </c>
      <c r="L514" s="152" t="s">
        <v>137</v>
      </c>
      <c r="M514" s="152" t="s">
        <v>137</v>
      </c>
      <c r="N514" s="152" t="s">
        <v>137</v>
      </c>
      <c r="O514" s="152" t="s">
        <v>137</v>
      </c>
      <c r="P514" s="152" t="s">
        <v>137</v>
      </c>
      <c r="Q514" s="152" t="s">
        <v>137</v>
      </c>
      <c r="R514" s="152" t="s">
        <v>137</v>
      </c>
      <c r="S514" s="152" t="s">
        <v>137</v>
      </c>
      <c r="T514" s="152" t="s">
        <v>137</v>
      </c>
      <c r="U514" s="152" t="s">
        <v>137</v>
      </c>
      <c r="V514" s="152" t="s">
        <v>137</v>
      </c>
      <c r="W514" s="152" t="s">
        <v>137</v>
      </c>
      <c r="X514" s="152" t="s">
        <v>137</v>
      </c>
      <c r="Y514" s="152" t="s">
        <v>137</v>
      </c>
      <c r="Z514" s="152" t="s">
        <v>137</v>
      </c>
      <c r="AA514" s="108">
        <v>1000</v>
      </c>
    </row>
    <row r="515" spans="1:27" x14ac:dyDescent="0.35">
      <c r="A515" s="151" t="s">
        <v>137</v>
      </c>
      <c r="B515" s="152" t="s">
        <v>137</v>
      </c>
      <c r="C515" s="152" t="s">
        <v>137</v>
      </c>
      <c r="D515" s="152" t="s">
        <v>137</v>
      </c>
      <c r="E515" s="152" t="s">
        <v>137</v>
      </c>
      <c r="F515" s="152" t="s">
        <v>137</v>
      </c>
      <c r="G515" s="152" t="s">
        <v>137</v>
      </c>
      <c r="H515" s="152" t="s">
        <v>137</v>
      </c>
      <c r="I515" s="152" t="s">
        <v>137</v>
      </c>
      <c r="J515" s="152" t="s">
        <v>137</v>
      </c>
      <c r="K515" s="152" t="s">
        <v>137</v>
      </c>
      <c r="L515" s="152" t="s">
        <v>137</v>
      </c>
      <c r="M515" s="152" t="s">
        <v>137</v>
      </c>
      <c r="N515" s="152" t="s">
        <v>137</v>
      </c>
      <c r="O515" s="152" t="s">
        <v>137</v>
      </c>
      <c r="P515" s="152" t="s">
        <v>137</v>
      </c>
      <c r="Q515" s="152" t="s">
        <v>137</v>
      </c>
      <c r="R515" s="152" t="s">
        <v>137</v>
      </c>
      <c r="S515" s="152" t="s">
        <v>137</v>
      </c>
      <c r="T515" s="152" t="s">
        <v>137</v>
      </c>
      <c r="U515" s="152" t="s">
        <v>137</v>
      </c>
      <c r="V515" s="152" t="s">
        <v>137</v>
      </c>
      <c r="W515" s="152" t="s">
        <v>137</v>
      </c>
      <c r="X515" s="152" t="s">
        <v>137</v>
      </c>
      <c r="Y515" s="152" t="s">
        <v>137</v>
      </c>
      <c r="Z515" s="152" t="s">
        <v>137</v>
      </c>
      <c r="AA515" s="108">
        <v>1000</v>
      </c>
    </row>
    <row r="516" spans="1:27" x14ac:dyDescent="0.35">
      <c r="A516" s="151" t="s">
        <v>137</v>
      </c>
      <c r="B516" s="152" t="s">
        <v>137</v>
      </c>
      <c r="C516" s="152" t="s">
        <v>137</v>
      </c>
      <c r="D516" s="152" t="s">
        <v>137</v>
      </c>
      <c r="E516" s="152" t="s">
        <v>137</v>
      </c>
      <c r="F516" s="152" t="s">
        <v>137</v>
      </c>
      <c r="G516" s="152" t="s">
        <v>137</v>
      </c>
      <c r="H516" s="152" t="s">
        <v>137</v>
      </c>
      <c r="I516" s="152" t="s">
        <v>137</v>
      </c>
      <c r="J516" s="152" t="s">
        <v>137</v>
      </c>
      <c r="K516" s="152" t="s">
        <v>137</v>
      </c>
      <c r="L516" s="152" t="s">
        <v>137</v>
      </c>
      <c r="M516" s="152" t="s">
        <v>137</v>
      </c>
      <c r="N516" s="152" t="s">
        <v>137</v>
      </c>
      <c r="O516" s="152" t="s">
        <v>137</v>
      </c>
      <c r="P516" s="152" t="s">
        <v>137</v>
      </c>
      <c r="Q516" s="152" t="s">
        <v>137</v>
      </c>
      <c r="R516" s="152" t="s">
        <v>137</v>
      </c>
      <c r="S516" s="152" t="s">
        <v>137</v>
      </c>
      <c r="T516" s="152" t="s">
        <v>137</v>
      </c>
      <c r="U516" s="152" t="s">
        <v>137</v>
      </c>
      <c r="V516" s="152" t="s">
        <v>137</v>
      </c>
      <c r="W516" s="152" t="s">
        <v>137</v>
      </c>
      <c r="X516" s="152" t="s">
        <v>137</v>
      </c>
      <c r="Y516" s="152" t="s">
        <v>137</v>
      </c>
      <c r="Z516" s="152" t="s">
        <v>137</v>
      </c>
      <c r="AA516" s="108">
        <v>1000</v>
      </c>
    </row>
    <row r="517" spans="1:27" x14ac:dyDescent="0.35">
      <c r="A517" s="151" t="s">
        <v>137</v>
      </c>
      <c r="B517" s="152" t="s">
        <v>137</v>
      </c>
      <c r="C517" s="152" t="s">
        <v>137</v>
      </c>
      <c r="D517" s="152" t="s">
        <v>137</v>
      </c>
      <c r="E517" s="152" t="s">
        <v>137</v>
      </c>
      <c r="F517" s="152" t="s">
        <v>137</v>
      </c>
      <c r="G517" s="152" t="s">
        <v>137</v>
      </c>
      <c r="H517" s="152" t="s">
        <v>137</v>
      </c>
      <c r="I517" s="152" t="s">
        <v>137</v>
      </c>
      <c r="J517" s="152" t="s">
        <v>137</v>
      </c>
      <c r="K517" s="152" t="s">
        <v>137</v>
      </c>
      <c r="L517" s="152" t="s">
        <v>137</v>
      </c>
      <c r="M517" s="152" t="s">
        <v>137</v>
      </c>
      <c r="N517" s="152" t="s">
        <v>137</v>
      </c>
      <c r="O517" s="152" t="s">
        <v>137</v>
      </c>
      <c r="P517" s="152" t="s">
        <v>137</v>
      </c>
      <c r="Q517" s="152" t="s">
        <v>137</v>
      </c>
      <c r="R517" s="152" t="s">
        <v>137</v>
      </c>
      <c r="S517" s="152" t="s">
        <v>137</v>
      </c>
      <c r="T517" s="152" t="s">
        <v>137</v>
      </c>
      <c r="U517" s="152" t="s">
        <v>137</v>
      </c>
      <c r="V517" s="152" t="s">
        <v>137</v>
      </c>
      <c r="W517" s="152" t="s">
        <v>137</v>
      </c>
      <c r="X517" s="152" t="s">
        <v>137</v>
      </c>
      <c r="Y517" s="152" t="s">
        <v>137</v>
      </c>
      <c r="Z517" s="152" t="s">
        <v>137</v>
      </c>
      <c r="AA517" s="108">
        <v>1000</v>
      </c>
    </row>
    <row r="518" spans="1:27" x14ac:dyDescent="0.35">
      <c r="A518" s="151" t="s">
        <v>137</v>
      </c>
      <c r="B518" s="152" t="s">
        <v>137</v>
      </c>
      <c r="C518" s="152" t="s">
        <v>137</v>
      </c>
      <c r="D518" s="152" t="s">
        <v>137</v>
      </c>
      <c r="E518" s="152" t="s">
        <v>137</v>
      </c>
      <c r="F518" s="152" t="s">
        <v>137</v>
      </c>
      <c r="G518" s="152" t="s">
        <v>137</v>
      </c>
      <c r="H518" s="152" t="s">
        <v>137</v>
      </c>
      <c r="I518" s="152" t="s">
        <v>137</v>
      </c>
      <c r="J518" s="152" t="s">
        <v>137</v>
      </c>
      <c r="K518" s="152" t="s">
        <v>137</v>
      </c>
      <c r="L518" s="152" t="s">
        <v>137</v>
      </c>
      <c r="M518" s="152" t="s">
        <v>137</v>
      </c>
      <c r="N518" s="152" t="s">
        <v>137</v>
      </c>
      <c r="O518" s="152" t="s">
        <v>137</v>
      </c>
      <c r="P518" s="152" t="s">
        <v>137</v>
      </c>
      <c r="Q518" s="152" t="s">
        <v>137</v>
      </c>
      <c r="R518" s="152" t="s">
        <v>137</v>
      </c>
      <c r="S518" s="152" t="s">
        <v>137</v>
      </c>
      <c r="T518" s="152" t="s">
        <v>137</v>
      </c>
      <c r="U518" s="152" t="s">
        <v>137</v>
      </c>
      <c r="V518" s="152" t="s">
        <v>137</v>
      </c>
      <c r="W518" s="152" t="s">
        <v>137</v>
      </c>
      <c r="X518" s="152" t="s">
        <v>137</v>
      </c>
      <c r="Y518" s="152" t="s">
        <v>137</v>
      </c>
      <c r="Z518" s="152" t="s">
        <v>137</v>
      </c>
      <c r="AA518" s="108">
        <v>1000</v>
      </c>
    </row>
    <row r="519" spans="1:27" x14ac:dyDescent="0.35">
      <c r="A519" s="151" t="s">
        <v>137</v>
      </c>
      <c r="B519" s="152" t="s">
        <v>137</v>
      </c>
      <c r="C519" s="152" t="s">
        <v>137</v>
      </c>
      <c r="D519" s="152" t="s">
        <v>137</v>
      </c>
      <c r="E519" s="152" t="s">
        <v>137</v>
      </c>
      <c r="F519" s="152" t="s">
        <v>137</v>
      </c>
      <c r="G519" s="152" t="s">
        <v>137</v>
      </c>
      <c r="H519" s="152" t="s">
        <v>137</v>
      </c>
      <c r="I519" s="152" t="s">
        <v>137</v>
      </c>
      <c r="J519" s="152" t="s">
        <v>137</v>
      </c>
      <c r="K519" s="152" t="s">
        <v>137</v>
      </c>
      <c r="L519" s="152" t="s">
        <v>137</v>
      </c>
      <c r="M519" s="152" t="s">
        <v>137</v>
      </c>
      <c r="N519" s="152" t="s">
        <v>137</v>
      </c>
      <c r="O519" s="152" t="s">
        <v>137</v>
      </c>
      <c r="P519" s="152" t="s">
        <v>137</v>
      </c>
      <c r="Q519" s="152" t="s">
        <v>137</v>
      </c>
      <c r="R519" s="152" t="s">
        <v>137</v>
      </c>
      <c r="S519" s="152" t="s">
        <v>137</v>
      </c>
      <c r="T519" s="152" t="s">
        <v>137</v>
      </c>
      <c r="U519" s="152" t="s">
        <v>137</v>
      </c>
      <c r="V519" s="152" t="s">
        <v>137</v>
      </c>
      <c r="W519" s="152" t="s">
        <v>137</v>
      </c>
      <c r="X519" s="152" t="s">
        <v>137</v>
      </c>
      <c r="Y519" s="152" t="s">
        <v>137</v>
      </c>
      <c r="Z519" s="152" t="s">
        <v>137</v>
      </c>
      <c r="AA519" s="108">
        <v>1000</v>
      </c>
    </row>
    <row r="520" spans="1:27" x14ac:dyDescent="0.35">
      <c r="A520" s="151" t="s">
        <v>137</v>
      </c>
      <c r="B520" s="152" t="s">
        <v>137</v>
      </c>
      <c r="C520" s="152" t="s">
        <v>137</v>
      </c>
      <c r="D520" s="152" t="s">
        <v>137</v>
      </c>
      <c r="E520" s="152" t="s">
        <v>137</v>
      </c>
      <c r="F520" s="152" t="s">
        <v>137</v>
      </c>
      <c r="G520" s="152" t="s">
        <v>137</v>
      </c>
      <c r="H520" s="152" t="s">
        <v>137</v>
      </c>
      <c r="I520" s="152" t="s">
        <v>137</v>
      </c>
      <c r="J520" s="152" t="s">
        <v>137</v>
      </c>
      <c r="K520" s="152" t="s">
        <v>137</v>
      </c>
      <c r="L520" s="152" t="s">
        <v>137</v>
      </c>
      <c r="M520" s="152" t="s">
        <v>137</v>
      </c>
      <c r="N520" s="152" t="s">
        <v>137</v>
      </c>
      <c r="O520" s="152" t="s">
        <v>137</v>
      </c>
      <c r="P520" s="152" t="s">
        <v>137</v>
      </c>
      <c r="Q520" s="152" t="s">
        <v>137</v>
      </c>
      <c r="R520" s="152" t="s">
        <v>137</v>
      </c>
      <c r="S520" s="152" t="s">
        <v>137</v>
      </c>
      <c r="T520" s="152" t="s">
        <v>137</v>
      </c>
      <c r="U520" s="152" t="s">
        <v>137</v>
      </c>
      <c r="V520" s="152" t="s">
        <v>137</v>
      </c>
      <c r="W520" s="152" t="s">
        <v>137</v>
      </c>
      <c r="X520" s="152" t="s">
        <v>137</v>
      </c>
      <c r="Y520" s="152" t="s">
        <v>137</v>
      </c>
      <c r="Z520" s="152" t="s">
        <v>137</v>
      </c>
      <c r="AA520" s="108">
        <v>1000</v>
      </c>
    </row>
    <row r="521" spans="1:27" x14ac:dyDescent="0.35">
      <c r="A521" s="151" t="s">
        <v>137</v>
      </c>
      <c r="B521" s="152" t="s">
        <v>137</v>
      </c>
      <c r="C521" s="152" t="s">
        <v>137</v>
      </c>
      <c r="D521" s="152" t="s">
        <v>137</v>
      </c>
      <c r="E521" s="152" t="s">
        <v>137</v>
      </c>
      <c r="F521" s="152" t="s">
        <v>137</v>
      </c>
      <c r="G521" s="152" t="s">
        <v>137</v>
      </c>
      <c r="H521" s="152" t="s">
        <v>137</v>
      </c>
      <c r="I521" s="152" t="s">
        <v>137</v>
      </c>
      <c r="J521" s="152" t="s">
        <v>137</v>
      </c>
      <c r="K521" s="152" t="s">
        <v>137</v>
      </c>
      <c r="L521" s="152" t="s">
        <v>137</v>
      </c>
      <c r="M521" s="152" t="s">
        <v>137</v>
      </c>
      <c r="N521" s="152" t="s">
        <v>137</v>
      </c>
      <c r="O521" s="152" t="s">
        <v>137</v>
      </c>
      <c r="P521" s="152" t="s">
        <v>137</v>
      </c>
      <c r="Q521" s="152" t="s">
        <v>137</v>
      </c>
      <c r="R521" s="152" t="s">
        <v>137</v>
      </c>
      <c r="S521" s="152" t="s">
        <v>137</v>
      </c>
      <c r="T521" s="152" t="s">
        <v>137</v>
      </c>
      <c r="U521" s="152" t="s">
        <v>137</v>
      </c>
      <c r="V521" s="152" t="s">
        <v>137</v>
      </c>
      <c r="W521" s="152" t="s">
        <v>137</v>
      </c>
      <c r="X521" s="152" t="s">
        <v>137</v>
      </c>
      <c r="Y521" s="152" t="s">
        <v>137</v>
      </c>
      <c r="Z521" s="152" t="s">
        <v>137</v>
      </c>
      <c r="AA521" s="108">
        <v>1000</v>
      </c>
    </row>
    <row r="522" spans="1:27" x14ac:dyDescent="0.35">
      <c r="A522" s="151" t="s">
        <v>137</v>
      </c>
      <c r="B522" s="152" t="s">
        <v>137</v>
      </c>
      <c r="C522" s="152" t="s">
        <v>137</v>
      </c>
      <c r="D522" s="152" t="s">
        <v>137</v>
      </c>
      <c r="E522" s="152" t="s">
        <v>137</v>
      </c>
      <c r="F522" s="152" t="s">
        <v>137</v>
      </c>
      <c r="G522" s="152" t="s">
        <v>137</v>
      </c>
      <c r="H522" s="152" t="s">
        <v>137</v>
      </c>
      <c r="I522" s="152" t="s">
        <v>137</v>
      </c>
      <c r="J522" s="152" t="s">
        <v>137</v>
      </c>
      <c r="K522" s="152" t="s">
        <v>137</v>
      </c>
      <c r="L522" s="152" t="s">
        <v>137</v>
      </c>
      <c r="M522" s="152" t="s">
        <v>137</v>
      </c>
      <c r="N522" s="152" t="s">
        <v>137</v>
      </c>
      <c r="O522" s="152" t="s">
        <v>137</v>
      </c>
      <c r="P522" s="152" t="s">
        <v>137</v>
      </c>
      <c r="Q522" s="152" t="s">
        <v>137</v>
      </c>
      <c r="R522" s="152" t="s">
        <v>137</v>
      </c>
      <c r="S522" s="152" t="s">
        <v>137</v>
      </c>
      <c r="T522" s="152" t="s">
        <v>137</v>
      </c>
      <c r="U522" s="152" t="s">
        <v>137</v>
      </c>
      <c r="V522" s="152" t="s">
        <v>137</v>
      </c>
      <c r="W522" s="152" t="s">
        <v>137</v>
      </c>
      <c r="X522" s="152" t="s">
        <v>137</v>
      </c>
      <c r="Y522" s="152" t="s">
        <v>137</v>
      </c>
      <c r="Z522" s="152" t="s">
        <v>137</v>
      </c>
      <c r="AA522" s="108">
        <v>1000</v>
      </c>
    </row>
    <row r="523" spans="1:27" x14ac:dyDescent="0.35">
      <c r="A523" s="151" t="s">
        <v>137</v>
      </c>
      <c r="B523" s="152" t="s">
        <v>137</v>
      </c>
      <c r="C523" s="152" t="s">
        <v>137</v>
      </c>
      <c r="D523" s="152" t="s">
        <v>137</v>
      </c>
      <c r="E523" s="152" t="s">
        <v>137</v>
      </c>
      <c r="F523" s="152" t="s">
        <v>137</v>
      </c>
      <c r="G523" s="152" t="s">
        <v>137</v>
      </c>
      <c r="H523" s="152" t="s">
        <v>137</v>
      </c>
      <c r="I523" s="152" t="s">
        <v>137</v>
      </c>
      <c r="J523" s="152" t="s">
        <v>137</v>
      </c>
      <c r="K523" s="152" t="s">
        <v>137</v>
      </c>
      <c r="L523" s="152" t="s">
        <v>137</v>
      </c>
      <c r="M523" s="152" t="s">
        <v>137</v>
      </c>
      <c r="N523" s="152" t="s">
        <v>137</v>
      </c>
      <c r="O523" s="152" t="s">
        <v>137</v>
      </c>
      <c r="P523" s="152" t="s">
        <v>137</v>
      </c>
      <c r="Q523" s="152" t="s">
        <v>137</v>
      </c>
      <c r="R523" s="152" t="s">
        <v>137</v>
      </c>
      <c r="S523" s="152" t="s">
        <v>137</v>
      </c>
      <c r="T523" s="152" t="s">
        <v>137</v>
      </c>
      <c r="U523" s="152" t="s">
        <v>137</v>
      </c>
      <c r="V523" s="152" t="s">
        <v>137</v>
      </c>
      <c r="W523" s="152" t="s">
        <v>137</v>
      </c>
      <c r="X523" s="152" t="s">
        <v>137</v>
      </c>
      <c r="Y523" s="152" t="s">
        <v>137</v>
      </c>
      <c r="Z523" s="152" t="s">
        <v>137</v>
      </c>
      <c r="AA523" s="108">
        <v>1000</v>
      </c>
    </row>
    <row r="524" spans="1:27" x14ac:dyDescent="0.35">
      <c r="A524" s="151" t="s">
        <v>137</v>
      </c>
      <c r="B524" s="152" t="s">
        <v>137</v>
      </c>
      <c r="C524" s="152" t="s">
        <v>137</v>
      </c>
      <c r="D524" s="152" t="s">
        <v>137</v>
      </c>
      <c r="E524" s="152" t="s">
        <v>137</v>
      </c>
      <c r="F524" s="152" t="s">
        <v>137</v>
      </c>
      <c r="G524" s="152" t="s">
        <v>137</v>
      </c>
      <c r="H524" s="152" t="s">
        <v>137</v>
      </c>
      <c r="I524" s="152" t="s">
        <v>137</v>
      </c>
      <c r="J524" s="152" t="s">
        <v>137</v>
      </c>
      <c r="K524" s="152" t="s">
        <v>137</v>
      </c>
      <c r="L524" s="152" t="s">
        <v>137</v>
      </c>
      <c r="M524" s="152" t="s">
        <v>137</v>
      </c>
      <c r="N524" s="152" t="s">
        <v>137</v>
      </c>
      <c r="O524" s="152" t="s">
        <v>137</v>
      </c>
      <c r="P524" s="152" t="s">
        <v>137</v>
      </c>
      <c r="Q524" s="152" t="s">
        <v>137</v>
      </c>
      <c r="R524" s="152" t="s">
        <v>137</v>
      </c>
      <c r="S524" s="152" t="s">
        <v>137</v>
      </c>
      <c r="T524" s="152" t="s">
        <v>137</v>
      </c>
      <c r="U524" s="152" t="s">
        <v>137</v>
      </c>
      <c r="V524" s="152" t="s">
        <v>137</v>
      </c>
      <c r="W524" s="152" t="s">
        <v>137</v>
      </c>
      <c r="X524" s="152" t="s">
        <v>137</v>
      </c>
      <c r="Y524" s="152" t="s">
        <v>137</v>
      </c>
      <c r="Z524" s="152" t="s">
        <v>137</v>
      </c>
      <c r="AA524" s="108">
        <v>1000</v>
      </c>
    </row>
    <row r="525" spans="1:27" x14ac:dyDescent="0.35">
      <c r="A525" s="151" t="s">
        <v>137</v>
      </c>
      <c r="B525" s="152" t="s">
        <v>137</v>
      </c>
      <c r="C525" s="152" t="s">
        <v>137</v>
      </c>
      <c r="D525" s="152" t="s">
        <v>137</v>
      </c>
      <c r="E525" s="152" t="s">
        <v>137</v>
      </c>
      <c r="F525" s="152" t="s">
        <v>137</v>
      </c>
      <c r="G525" s="152" t="s">
        <v>137</v>
      </c>
      <c r="H525" s="152" t="s">
        <v>137</v>
      </c>
      <c r="I525" s="152" t="s">
        <v>137</v>
      </c>
      <c r="J525" s="152" t="s">
        <v>137</v>
      </c>
      <c r="K525" s="152" t="s">
        <v>137</v>
      </c>
      <c r="L525" s="152" t="s">
        <v>137</v>
      </c>
      <c r="M525" s="152" t="s">
        <v>137</v>
      </c>
      <c r="N525" s="152" t="s">
        <v>137</v>
      </c>
      <c r="O525" s="152" t="s">
        <v>137</v>
      </c>
      <c r="P525" s="152" t="s">
        <v>137</v>
      </c>
      <c r="Q525" s="152" t="s">
        <v>137</v>
      </c>
      <c r="R525" s="152" t="s">
        <v>137</v>
      </c>
      <c r="S525" s="152" t="s">
        <v>137</v>
      </c>
      <c r="T525" s="152" t="s">
        <v>137</v>
      </c>
      <c r="U525" s="152" t="s">
        <v>137</v>
      </c>
      <c r="V525" s="152" t="s">
        <v>137</v>
      </c>
      <c r="W525" s="152" t="s">
        <v>137</v>
      </c>
      <c r="X525" s="152" t="s">
        <v>137</v>
      </c>
      <c r="Y525" s="152" t="s">
        <v>137</v>
      </c>
      <c r="Z525" s="152" t="s">
        <v>137</v>
      </c>
      <c r="AA525" s="108">
        <v>1000</v>
      </c>
    </row>
    <row r="526" spans="1:27" x14ac:dyDescent="0.35">
      <c r="A526" s="151" t="s">
        <v>137</v>
      </c>
      <c r="B526" s="152" t="s">
        <v>137</v>
      </c>
      <c r="C526" s="152" t="s">
        <v>137</v>
      </c>
      <c r="D526" s="152" t="s">
        <v>137</v>
      </c>
      <c r="E526" s="152" t="s">
        <v>137</v>
      </c>
      <c r="F526" s="152" t="s">
        <v>137</v>
      </c>
      <c r="G526" s="152" t="s">
        <v>137</v>
      </c>
      <c r="H526" s="152" t="s">
        <v>137</v>
      </c>
      <c r="I526" s="152" t="s">
        <v>137</v>
      </c>
      <c r="J526" s="152" t="s">
        <v>137</v>
      </c>
      <c r="K526" s="152" t="s">
        <v>137</v>
      </c>
      <c r="L526" s="152" t="s">
        <v>137</v>
      </c>
      <c r="M526" s="152" t="s">
        <v>137</v>
      </c>
      <c r="N526" s="152" t="s">
        <v>137</v>
      </c>
      <c r="O526" s="152" t="s">
        <v>137</v>
      </c>
      <c r="P526" s="152" t="s">
        <v>137</v>
      </c>
      <c r="Q526" s="152" t="s">
        <v>137</v>
      </c>
      <c r="R526" s="152" t="s">
        <v>137</v>
      </c>
      <c r="S526" s="152" t="s">
        <v>137</v>
      </c>
      <c r="T526" s="152" t="s">
        <v>137</v>
      </c>
      <c r="U526" s="152" t="s">
        <v>137</v>
      </c>
      <c r="V526" s="152" t="s">
        <v>137</v>
      </c>
      <c r="W526" s="152" t="s">
        <v>137</v>
      </c>
      <c r="X526" s="152" t="s">
        <v>137</v>
      </c>
      <c r="Y526" s="152" t="s">
        <v>137</v>
      </c>
      <c r="Z526" s="152" t="s">
        <v>137</v>
      </c>
      <c r="AA526" s="108">
        <v>1000</v>
      </c>
    </row>
    <row r="527" spans="1:27" x14ac:dyDescent="0.35">
      <c r="A527" s="151" t="s">
        <v>137</v>
      </c>
      <c r="B527" s="152" t="s">
        <v>137</v>
      </c>
      <c r="C527" s="152" t="s">
        <v>137</v>
      </c>
      <c r="D527" s="152" t="s">
        <v>137</v>
      </c>
      <c r="E527" s="152" t="s">
        <v>137</v>
      </c>
      <c r="F527" s="152" t="s">
        <v>137</v>
      </c>
      <c r="G527" s="152" t="s">
        <v>137</v>
      </c>
      <c r="H527" s="152" t="s">
        <v>137</v>
      </c>
      <c r="I527" s="152" t="s">
        <v>137</v>
      </c>
      <c r="J527" s="152" t="s">
        <v>137</v>
      </c>
      <c r="K527" s="152" t="s">
        <v>137</v>
      </c>
      <c r="L527" s="152" t="s">
        <v>137</v>
      </c>
      <c r="M527" s="152" t="s">
        <v>137</v>
      </c>
      <c r="N527" s="152" t="s">
        <v>137</v>
      </c>
      <c r="O527" s="152" t="s">
        <v>137</v>
      </c>
      <c r="P527" s="152" t="s">
        <v>137</v>
      </c>
      <c r="Q527" s="152" t="s">
        <v>137</v>
      </c>
      <c r="R527" s="152" t="s">
        <v>137</v>
      </c>
      <c r="S527" s="152" t="s">
        <v>137</v>
      </c>
      <c r="T527" s="152" t="s">
        <v>137</v>
      </c>
      <c r="U527" s="152" t="s">
        <v>137</v>
      </c>
      <c r="V527" s="152" t="s">
        <v>137</v>
      </c>
      <c r="W527" s="152" t="s">
        <v>137</v>
      </c>
      <c r="X527" s="152" t="s">
        <v>137</v>
      </c>
      <c r="Y527" s="152" t="s">
        <v>137</v>
      </c>
      <c r="Z527" s="152" t="s">
        <v>137</v>
      </c>
      <c r="AA527" s="108">
        <v>1000</v>
      </c>
    </row>
    <row r="528" spans="1:27" x14ac:dyDescent="0.35">
      <c r="A528" s="151" t="s">
        <v>137</v>
      </c>
      <c r="B528" s="152" t="s">
        <v>137</v>
      </c>
      <c r="C528" s="152" t="s">
        <v>137</v>
      </c>
      <c r="D528" s="152" t="s">
        <v>137</v>
      </c>
      <c r="E528" s="152" t="s">
        <v>137</v>
      </c>
      <c r="F528" s="152" t="s">
        <v>137</v>
      </c>
      <c r="G528" s="152" t="s">
        <v>137</v>
      </c>
      <c r="H528" s="152" t="s">
        <v>137</v>
      </c>
      <c r="I528" s="152" t="s">
        <v>137</v>
      </c>
      <c r="J528" s="152" t="s">
        <v>137</v>
      </c>
      <c r="K528" s="152" t="s">
        <v>137</v>
      </c>
      <c r="L528" s="152" t="s">
        <v>137</v>
      </c>
      <c r="M528" s="152" t="s">
        <v>137</v>
      </c>
      <c r="N528" s="152" t="s">
        <v>137</v>
      </c>
      <c r="O528" s="152" t="s">
        <v>137</v>
      </c>
      <c r="P528" s="152" t="s">
        <v>137</v>
      </c>
      <c r="Q528" s="152" t="s">
        <v>137</v>
      </c>
      <c r="R528" s="152" t="s">
        <v>137</v>
      </c>
      <c r="S528" s="152" t="s">
        <v>137</v>
      </c>
      <c r="T528" s="152" t="s">
        <v>137</v>
      </c>
      <c r="U528" s="152" t="s">
        <v>137</v>
      </c>
      <c r="V528" s="152" t="s">
        <v>137</v>
      </c>
      <c r="W528" s="152" t="s">
        <v>137</v>
      </c>
      <c r="X528" s="152" t="s">
        <v>137</v>
      </c>
      <c r="Y528" s="152" t="s">
        <v>137</v>
      </c>
      <c r="Z528" s="152" t="s">
        <v>137</v>
      </c>
      <c r="AA528" s="108">
        <v>1000</v>
      </c>
    </row>
    <row r="529" spans="1:27" x14ac:dyDescent="0.35">
      <c r="A529" s="151" t="s">
        <v>137</v>
      </c>
      <c r="B529" s="152" t="s">
        <v>137</v>
      </c>
      <c r="C529" s="152" t="s">
        <v>137</v>
      </c>
      <c r="D529" s="152" t="s">
        <v>137</v>
      </c>
      <c r="E529" s="152" t="s">
        <v>137</v>
      </c>
      <c r="F529" s="152" t="s">
        <v>137</v>
      </c>
      <c r="G529" s="152" t="s">
        <v>137</v>
      </c>
      <c r="H529" s="152" t="s">
        <v>137</v>
      </c>
      <c r="I529" s="152" t="s">
        <v>137</v>
      </c>
      <c r="J529" s="152" t="s">
        <v>137</v>
      </c>
      <c r="K529" s="152" t="s">
        <v>137</v>
      </c>
      <c r="L529" s="152" t="s">
        <v>137</v>
      </c>
      <c r="M529" s="152" t="s">
        <v>137</v>
      </c>
      <c r="N529" s="152" t="s">
        <v>137</v>
      </c>
      <c r="O529" s="152" t="s">
        <v>137</v>
      </c>
      <c r="P529" s="152" t="s">
        <v>137</v>
      </c>
      <c r="Q529" s="152" t="s">
        <v>137</v>
      </c>
      <c r="R529" s="152" t="s">
        <v>137</v>
      </c>
      <c r="S529" s="152" t="s">
        <v>137</v>
      </c>
      <c r="T529" s="152" t="s">
        <v>137</v>
      </c>
      <c r="U529" s="152" t="s">
        <v>137</v>
      </c>
      <c r="V529" s="152" t="s">
        <v>137</v>
      </c>
      <c r="W529" s="152" t="s">
        <v>137</v>
      </c>
      <c r="X529" s="152" t="s">
        <v>137</v>
      </c>
      <c r="Y529" s="152" t="s">
        <v>137</v>
      </c>
      <c r="Z529" s="152" t="s">
        <v>137</v>
      </c>
      <c r="AA529" s="108">
        <v>1000</v>
      </c>
    </row>
    <row r="530" spans="1:27" x14ac:dyDescent="0.35">
      <c r="A530" s="151" t="s">
        <v>137</v>
      </c>
      <c r="B530" s="152" t="s">
        <v>137</v>
      </c>
      <c r="C530" s="152" t="s">
        <v>137</v>
      </c>
      <c r="D530" s="152" t="s">
        <v>137</v>
      </c>
      <c r="E530" s="152" t="s">
        <v>137</v>
      </c>
      <c r="F530" s="152" t="s">
        <v>137</v>
      </c>
      <c r="G530" s="152" t="s">
        <v>137</v>
      </c>
      <c r="H530" s="152" t="s">
        <v>137</v>
      </c>
      <c r="I530" s="152" t="s">
        <v>137</v>
      </c>
      <c r="J530" s="152" t="s">
        <v>137</v>
      </c>
      <c r="K530" s="152" t="s">
        <v>137</v>
      </c>
      <c r="L530" s="152" t="s">
        <v>137</v>
      </c>
      <c r="M530" s="152" t="s">
        <v>137</v>
      </c>
      <c r="N530" s="152" t="s">
        <v>137</v>
      </c>
      <c r="O530" s="152" t="s">
        <v>137</v>
      </c>
      <c r="P530" s="152" t="s">
        <v>137</v>
      </c>
      <c r="Q530" s="152" t="s">
        <v>137</v>
      </c>
      <c r="R530" s="152" t="s">
        <v>137</v>
      </c>
      <c r="S530" s="152" t="s">
        <v>137</v>
      </c>
      <c r="T530" s="152" t="s">
        <v>137</v>
      </c>
      <c r="U530" s="152" t="s">
        <v>137</v>
      </c>
      <c r="V530" s="152" t="s">
        <v>137</v>
      </c>
      <c r="W530" s="152" t="s">
        <v>137</v>
      </c>
      <c r="X530" s="152" t="s">
        <v>137</v>
      </c>
      <c r="Y530" s="152" t="s">
        <v>137</v>
      </c>
      <c r="Z530" s="152" t="s">
        <v>137</v>
      </c>
      <c r="AA530" s="108">
        <v>1000</v>
      </c>
    </row>
    <row r="531" spans="1:27" x14ac:dyDescent="0.35">
      <c r="A531" s="151" t="s">
        <v>137</v>
      </c>
      <c r="B531" s="152" t="s">
        <v>137</v>
      </c>
      <c r="C531" s="152" t="s">
        <v>137</v>
      </c>
      <c r="D531" s="152" t="s">
        <v>137</v>
      </c>
      <c r="E531" s="152" t="s">
        <v>137</v>
      </c>
      <c r="F531" s="152" t="s">
        <v>137</v>
      </c>
      <c r="G531" s="152" t="s">
        <v>137</v>
      </c>
      <c r="H531" s="152" t="s">
        <v>137</v>
      </c>
      <c r="I531" s="152" t="s">
        <v>137</v>
      </c>
      <c r="J531" s="152" t="s">
        <v>137</v>
      </c>
      <c r="K531" s="152" t="s">
        <v>137</v>
      </c>
      <c r="L531" s="152" t="s">
        <v>137</v>
      </c>
      <c r="M531" s="152" t="s">
        <v>137</v>
      </c>
      <c r="N531" s="152" t="s">
        <v>137</v>
      </c>
      <c r="O531" s="152" t="s">
        <v>137</v>
      </c>
      <c r="P531" s="152" t="s">
        <v>137</v>
      </c>
      <c r="Q531" s="152" t="s">
        <v>137</v>
      </c>
      <c r="R531" s="152" t="s">
        <v>137</v>
      </c>
      <c r="S531" s="152" t="s">
        <v>137</v>
      </c>
      <c r="T531" s="152" t="s">
        <v>137</v>
      </c>
      <c r="U531" s="152" t="s">
        <v>137</v>
      </c>
      <c r="V531" s="152" t="s">
        <v>137</v>
      </c>
      <c r="W531" s="152" t="s">
        <v>137</v>
      </c>
      <c r="X531" s="152" t="s">
        <v>137</v>
      </c>
      <c r="Y531" s="152" t="s">
        <v>137</v>
      </c>
      <c r="Z531" s="152" t="s">
        <v>137</v>
      </c>
      <c r="AA531" s="108">
        <v>1000</v>
      </c>
    </row>
    <row r="532" spans="1:27" x14ac:dyDescent="0.35">
      <c r="A532" s="151" t="s">
        <v>137</v>
      </c>
      <c r="B532" s="152" t="s">
        <v>137</v>
      </c>
      <c r="C532" s="152" t="s">
        <v>137</v>
      </c>
      <c r="D532" s="152" t="s">
        <v>137</v>
      </c>
      <c r="E532" s="152" t="s">
        <v>137</v>
      </c>
      <c r="F532" s="152" t="s">
        <v>137</v>
      </c>
      <c r="G532" s="152" t="s">
        <v>137</v>
      </c>
      <c r="H532" s="152" t="s">
        <v>137</v>
      </c>
      <c r="I532" s="152" t="s">
        <v>137</v>
      </c>
      <c r="J532" s="152" t="s">
        <v>137</v>
      </c>
      <c r="K532" s="152" t="s">
        <v>137</v>
      </c>
      <c r="L532" s="152" t="s">
        <v>137</v>
      </c>
      <c r="M532" s="152" t="s">
        <v>137</v>
      </c>
      <c r="N532" s="152" t="s">
        <v>137</v>
      </c>
      <c r="O532" s="152" t="s">
        <v>137</v>
      </c>
      <c r="P532" s="152" t="s">
        <v>137</v>
      </c>
      <c r="Q532" s="152" t="s">
        <v>137</v>
      </c>
      <c r="R532" s="152" t="s">
        <v>137</v>
      </c>
      <c r="S532" s="152" t="s">
        <v>137</v>
      </c>
      <c r="T532" s="152" t="s">
        <v>137</v>
      </c>
      <c r="U532" s="152" t="s">
        <v>137</v>
      </c>
      <c r="V532" s="152" t="s">
        <v>137</v>
      </c>
      <c r="W532" s="152" t="s">
        <v>137</v>
      </c>
      <c r="X532" s="152" t="s">
        <v>137</v>
      </c>
      <c r="Y532" s="152" t="s">
        <v>137</v>
      </c>
      <c r="Z532" s="152" t="s">
        <v>137</v>
      </c>
      <c r="AA532" s="108">
        <v>1000</v>
      </c>
    </row>
    <row r="533" spans="1:27" x14ac:dyDescent="0.35">
      <c r="A533" s="151" t="s">
        <v>137</v>
      </c>
      <c r="B533" s="152" t="s">
        <v>137</v>
      </c>
      <c r="C533" s="152" t="s">
        <v>137</v>
      </c>
      <c r="D533" s="152" t="s">
        <v>137</v>
      </c>
      <c r="E533" s="152" t="s">
        <v>137</v>
      </c>
      <c r="F533" s="152" t="s">
        <v>137</v>
      </c>
      <c r="G533" s="152" t="s">
        <v>137</v>
      </c>
      <c r="H533" s="152" t="s">
        <v>137</v>
      </c>
      <c r="I533" s="152" t="s">
        <v>137</v>
      </c>
      <c r="J533" s="152" t="s">
        <v>137</v>
      </c>
      <c r="K533" s="152" t="s">
        <v>137</v>
      </c>
      <c r="L533" s="152" t="s">
        <v>137</v>
      </c>
      <c r="M533" s="152" t="s">
        <v>137</v>
      </c>
      <c r="N533" s="152" t="s">
        <v>137</v>
      </c>
      <c r="O533" s="152" t="s">
        <v>137</v>
      </c>
      <c r="P533" s="152" t="s">
        <v>137</v>
      </c>
      <c r="Q533" s="152" t="s">
        <v>137</v>
      </c>
      <c r="R533" s="152" t="s">
        <v>137</v>
      </c>
      <c r="S533" s="152" t="s">
        <v>137</v>
      </c>
      <c r="T533" s="152" t="s">
        <v>137</v>
      </c>
      <c r="U533" s="152" t="s">
        <v>137</v>
      </c>
      <c r="V533" s="152" t="s">
        <v>137</v>
      </c>
      <c r="W533" s="152" t="s">
        <v>137</v>
      </c>
      <c r="X533" s="152" t="s">
        <v>137</v>
      </c>
      <c r="Y533" s="152" t="s">
        <v>137</v>
      </c>
      <c r="Z533" s="152" t="s">
        <v>137</v>
      </c>
      <c r="AA533" s="108">
        <v>1000</v>
      </c>
    </row>
    <row r="534" spans="1:27" x14ac:dyDescent="0.35">
      <c r="A534" s="151" t="s">
        <v>137</v>
      </c>
      <c r="B534" s="152" t="s">
        <v>137</v>
      </c>
      <c r="C534" s="152" t="s">
        <v>137</v>
      </c>
      <c r="D534" s="152" t="s">
        <v>137</v>
      </c>
      <c r="E534" s="152" t="s">
        <v>137</v>
      </c>
      <c r="F534" s="152" t="s">
        <v>137</v>
      </c>
      <c r="G534" s="152" t="s">
        <v>137</v>
      </c>
      <c r="H534" s="152" t="s">
        <v>137</v>
      </c>
      <c r="I534" s="152" t="s">
        <v>137</v>
      </c>
      <c r="J534" s="152" t="s">
        <v>137</v>
      </c>
      <c r="K534" s="152" t="s">
        <v>137</v>
      </c>
      <c r="L534" s="152" t="s">
        <v>137</v>
      </c>
      <c r="M534" s="152" t="s">
        <v>137</v>
      </c>
      <c r="N534" s="152" t="s">
        <v>137</v>
      </c>
      <c r="O534" s="152" t="s">
        <v>137</v>
      </c>
      <c r="P534" s="152" t="s">
        <v>137</v>
      </c>
      <c r="Q534" s="152" t="s">
        <v>137</v>
      </c>
      <c r="R534" s="152" t="s">
        <v>137</v>
      </c>
      <c r="S534" s="152" t="s">
        <v>137</v>
      </c>
      <c r="T534" s="152" t="s">
        <v>137</v>
      </c>
      <c r="U534" s="152" t="s">
        <v>137</v>
      </c>
      <c r="V534" s="152" t="s">
        <v>137</v>
      </c>
      <c r="W534" s="152" t="s">
        <v>137</v>
      </c>
      <c r="X534" s="152" t="s">
        <v>137</v>
      </c>
      <c r="Y534" s="152" t="s">
        <v>137</v>
      </c>
      <c r="Z534" s="152" t="s">
        <v>137</v>
      </c>
      <c r="AA534" s="108">
        <v>1000</v>
      </c>
    </row>
    <row r="535" spans="1:27" x14ac:dyDescent="0.35">
      <c r="A535" s="151" t="s">
        <v>137</v>
      </c>
      <c r="B535" s="152" t="s">
        <v>137</v>
      </c>
      <c r="C535" s="152" t="s">
        <v>137</v>
      </c>
      <c r="D535" s="152" t="s">
        <v>137</v>
      </c>
      <c r="E535" s="152" t="s">
        <v>137</v>
      </c>
      <c r="F535" s="152" t="s">
        <v>137</v>
      </c>
      <c r="G535" s="152" t="s">
        <v>137</v>
      </c>
      <c r="H535" s="152" t="s">
        <v>137</v>
      </c>
      <c r="I535" s="152" t="s">
        <v>137</v>
      </c>
      <c r="J535" s="152" t="s">
        <v>137</v>
      </c>
      <c r="K535" s="152" t="s">
        <v>137</v>
      </c>
      <c r="L535" s="152" t="s">
        <v>137</v>
      </c>
      <c r="M535" s="152" t="s">
        <v>137</v>
      </c>
      <c r="N535" s="152" t="s">
        <v>137</v>
      </c>
      <c r="O535" s="152" t="s">
        <v>137</v>
      </c>
      <c r="P535" s="152" t="s">
        <v>137</v>
      </c>
      <c r="Q535" s="152" t="s">
        <v>137</v>
      </c>
      <c r="R535" s="152" t="s">
        <v>137</v>
      </c>
      <c r="S535" s="152" t="s">
        <v>137</v>
      </c>
      <c r="T535" s="152" t="s">
        <v>137</v>
      </c>
      <c r="U535" s="152" t="s">
        <v>137</v>
      </c>
      <c r="V535" s="152" t="s">
        <v>137</v>
      </c>
      <c r="W535" s="152" t="s">
        <v>137</v>
      </c>
      <c r="X535" s="152" t="s">
        <v>137</v>
      </c>
      <c r="Y535" s="152" t="s">
        <v>137</v>
      </c>
      <c r="Z535" s="152" t="s">
        <v>137</v>
      </c>
      <c r="AA535" s="108">
        <v>1000</v>
      </c>
    </row>
    <row r="536" spans="1:27" x14ac:dyDescent="0.35">
      <c r="A536" s="151" t="s">
        <v>137</v>
      </c>
      <c r="B536" s="152" t="s">
        <v>137</v>
      </c>
      <c r="C536" s="152" t="s">
        <v>137</v>
      </c>
      <c r="D536" s="152" t="s">
        <v>137</v>
      </c>
      <c r="E536" s="152" t="s">
        <v>137</v>
      </c>
      <c r="F536" s="152" t="s">
        <v>137</v>
      </c>
      <c r="G536" s="152" t="s">
        <v>137</v>
      </c>
      <c r="H536" s="152" t="s">
        <v>137</v>
      </c>
      <c r="I536" s="152" t="s">
        <v>137</v>
      </c>
      <c r="J536" s="152" t="s">
        <v>137</v>
      </c>
      <c r="K536" s="152" t="s">
        <v>137</v>
      </c>
      <c r="L536" s="152" t="s">
        <v>137</v>
      </c>
      <c r="M536" s="152" t="s">
        <v>137</v>
      </c>
      <c r="N536" s="152" t="s">
        <v>137</v>
      </c>
      <c r="O536" s="152" t="s">
        <v>137</v>
      </c>
      <c r="P536" s="152" t="s">
        <v>137</v>
      </c>
      <c r="Q536" s="152" t="s">
        <v>137</v>
      </c>
      <c r="R536" s="152" t="s">
        <v>137</v>
      </c>
      <c r="S536" s="152" t="s">
        <v>137</v>
      </c>
      <c r="T536" s="152" t="s">
        <v>137</v>
      </c>
      <c r="U536" s="152" t="s">
        <v>137</v>
      </c>
      <c r="V536" s="152" t="s">
        <v>137</v>
      </c>
      <c r="W536" s="152" t="s">
        <v>137</v>
      </c>
      <c r="X536" s="152" t="s">
        <v>137</v>
      </c>
      <c r="Y536" s="152" t="s">
        <v>137</v>
      </c>
      <c r="Z536" s="152" t="s">
        <v>137</v>
      </c>
      <c r="AA536" s="108">
        <v>1000</v>
      </c>
    </row>
    <row r="537" spans="1:27" x14ac:dyDescent="0.35">
      <c r="A537" s="151" t="s">
        <v>137</v>
      </c>
      <c r="B537" s="152" t="s">
        <v>137</v>
      </c>
      <c r="C537" s="152" t="s">
        <v>137</v>
      </c>
      <c r="D537" s="152" t="s">
        <v>137</v>
      </c>
      <c r="E537" s="152" t="s">
        <v>137</v>
      </c>
      <c r="F537" s="152" t="s">
        <v>137</v>
      </c>
      <c r="G537" s="152" t="s">
        <v>137</v>
      </c>
      <c r="H537" s="152" t="s">
        <v>137</v>
      </c>
      <c r="I537" s="152" t="s">
        <v>137</v>
      </c>
      <c r="J537" s="152" t="s">
        <v>137</v>
      </c>
      <c r="K537" s="152" t="s">
        <v>137</v>
      </c>
      <c r="L537" s="152" t="s">
        <v>137</v>
      </c>
      <c r="M537" s="152" t="s">
        <v>137</v>
      </c>
      <c r="N537" s="152" t="s">
        <v>137</v>
      </c>
      <c r="O537" s="152" t="s">
        <v>137</v>
      </c>
      <c r="P537" s="152" t="s">
        <v>137</v>
      </c>
      <c r="Q537" s="152" t="s">
        <v>137</v>
      </c>
      <c r="R537" s="152" t="s">
        <v>137</v>
      </c>
      <c r="S537" s="152" t="s">
        <v>137</v>
      </c>
      <c r="T537" s="152" t="s">
        <v>137</v>
      </c>
      <c r="U537" s="152" t="s">
        <v>137</v>
      </c>
      <c r="V537" s="152" t="s">
        <v>137</v>
      </c>
      <c r="W537" s="152" t="s">
        <v>137</v>
      </c>
      <c r="X537" s="152" t="s">
        <v>137</v>
      </c>
      <c r="Y537" s="152" t="s">
        <v>137</v>
      </c>
      <c r="Z537" s="152" t="s">
        <v>137</v>
      </c>
      <c r="AA537" s="108">
        <v>1000</v>
      </c>
    </row>
    <row r="538" spans="1:27" x14ac:dyDescent="0.35">
      <c r="A538" s="151" t="s">
        <v>137</v>
      </c>
      <c r="B538" s="152" t="s">
        <v>137</v>
      </c>
      <c r="C538" s="152" t="s">
        <v>137</v>
      </c>
      <c r="D538" s="152" t="s">
        <v>137</v>
      </c>
      <c r="E538" s="152" t="s">
        <v>137</v>
      </c>
      <c r="F538" s="152" t="s">
        <v>137</v>
      </c>
      <c r="G538" s="152" t="s">
        <v>137</v>
      </c>
      <c r="H538" s="152" t="s">
        <v>137</v>
      </c>
      <c r="I538" s="152" t="s">
        <v>137</v>
      </c>
      <c r="J538" s="152" t="s">
        <v>137</v>
      </c>
      <c r="K538" s="152" t="s">
        <v>137</v>
      </c>
      <c r="L538" s="152" t="s">
        <v>137</v>
      </c>
      <c r="M538" s="152" t="s">
        <v>137</v>
      </c>
      <c r="N538" s="152" t="s">
        <v>137</v>
      </c>
      <c r="O538" s="152" t="s">
        <v>137</v>
      </c>
      <c r="P538" s="152" t="s">
        <v>137</v>
      </c>
      <c r="Q538" s="152" t="s">
        <v>137</v>
      </c>
      <c r="R538" s="152" t="s">
        <v>137</v>
      </c>
      <c r="S538" s="152" t="s">
        <v>137</v>
      </c>
      <c r="T538" s="152" t="s">
        <v>137</v>
      </c>
      <c r="U538" s="152" t="s">
        <v>137</v>
      </c>
      <c r="V538" s="152" t="s">
        <v>137</v>
      </c>
      <c r="W538" s="152" t="s">
        <v>137</v>
      </c>
      <c r="X538" s="152" t="s">
        <v>137</v>
      </c>
      <c r="Y538" s="152" t="s">
        <v>137</v>
      </c>
      <c r="Z538" s="152" t="s">
        <v>137</v>
      </c>
      <c r="AA538" s="108">
        <v>1000</v>
      </c>
    </row>
    <row r="539" spans="1:27" x14ac:dyDescent="0.35">
      <c r="A539" s="151" t="s">
        <v>137</v>
      </c>
      <c r="B539" s="152" t="s">
        <v>137</v>
      </c>
      <c r="C539" s="152" t="s">
        <v>137</v>
      </c>
      <c r="D539" s="152" t="s">
        <v>137</v>
      </c>
      <c r="E539" s="152" t="s">
        <v>137</v>
      </c>
      <c r="F539" s="152" t="s">
        <v>137</v>
      </c>
      <c r="G539" s="152" t="s">
        <v>137</v>
      </c>
      <c r="H539" s="152" t="s">
        <v>137</v>
      </c>
      <c r="I539" s="152" t="s">
        <v>137</v>
      </c>
      <c r="J539" s="152" t="s">
        <v>137</v>
      </c>
      <c r="K539" s="152" t="s">
        <v>137</v>
      </c>
      <c r="L539" s="152" t="s">
        <v>137</v>
      </c>
      <c r="M539" s="152" t="s">
        <v>137</v>
      </c>
      <c r="N539" s="152" t="s">
        <v>137</v>
      </c>
      <c r="O539" s="152" t="s">
        <v>137</v>
      </c>
      <c r="P539" s="152" t="s">
        <v>137</v>
      </c>
      <c r="Q539" s="152" t="s">
        <v>137</v>
      </c>
      <c r="R539" s="152" t="s">
        <v>137</v>
      </c>
      <c r="S539" s="152" t="s">
        <v>137</v>
      </c>
      <c r="T539" s="152" t="s">
        <v>137</v>
      </c>
      <c r="U539" s="152" t="s">
        <v>137</v>
      </c>
      <c r="V539" s="152" t="s">
        <v>137</v>
      </c>
      <c r="W539" s="152" t="s">
        <v>137</v>
      </c>
      <c r="X539" s="152" t="s">
        <v>137</v>
      </c>
      <c r="Y539" s="152" t="s">
        <v>137</v>
      </c>
      <c r="Z539" s="152" t="s">
        <v>137</v>
      </c>
      <c r="AA539" s="108">
        <v>1000</v>
      </c>
    </row>
    <row r="540" spans="1:27" x14ac:dyDescent="0.35">
      <c r="A540" s="151" t="s">
        <v>137</v>
      </c>
      <c r="B540" s="152" t="s">
        <v>137</v>
      </c>
      <c r="C540" s="152" t="s">
        <v>137</v>
      </c>
      <c r="D540" s="152" t="s">
        <v>137</v>
      </c>
      <c r="E540" s="152" t="s">
        <v>137</v>
      </c>
      <c r="F540" s="152" t="s">
        <v>137</v>
      </c>
      <c r="G540" s="152" t="s">
        <v>137</v>
      </c>
      <c r="H540" s="152" t="s">
        <v>137</v>
      </c>
      <c r="I540" s="152" t="s">
        <v>137</v>
      </c>
      <c r="J540" s="152" t="s">
        <v>137</v>
      </c>
      <c r="K540" s="152" t="s">
        <v>137</v>
      </c>
      <c r="L540" s="152" t="s">
        <v>137</v>
      </c>
      <c r="M540" s="152" t="s">
        <v>137</v>
      </c>
      <c r="N540" s="152" t="s">
        <v>137</v>
      </c>
      <c r="O540" s="152" t="s">
        <v>137</v>
      </c>
      <c r="P540" s="152" t="s">
        <v>137</v>
      </c>
      <c r="Q540" s="152" t="s">
        <v>137</v>
      </c>
      <c r="R540" s="152" t="s">
        <v>137</v>
      </c>
      <c r="S540" s="152" t="s">
        <v>137</v>
      </c>
      <c r="T540" s="152" t="s">
        <v>137</v>
      </c>
      <c r="U540" s="152" t="s">
        <v>137</v>
      </c>
      <c r="V540" s="152" t="s">
        <v>137</v>
      </c>
      <c r="W540" s="152" t="s">
        <v>137</v>
      </c>
      <c r="X540" s="152" t="s">
        <v>137</v>
      </c>
      <c r="Y540" s="152" t="s">
        <v>137</v>
      </c>
      <c r="Z540" s="152" t="s">
        <v>137</v>
      </c>
      <c r="AA540" s="108">
        <v>1000</v>
      </c>
    </row>
    <row r="541" spans="1:27" x14ac:dyDescent="0.35">
      <c r="A541" s="151" t="s">
        <v>137</v>
      </c>
      <c r="B541" s="152" t="s">
        <v>137</v>
      </c>
      <c r="C541" s="152" t="s">
        <v>137</v>
      </c>
      <c r="D541" s="152" t="s">
        <v>137</v>
      </c>
      <c r="E541" s="152" t="s">
        <v>137</v>
      </c>
      <c r="F541" s="152" t="s">
        <v>137</v>
      </c>
      <c r="G541" s="152" t="s">
        <v>137</v>
      </c>
      <c r="H541" s="152" t="s">
        <v>137</v>
      </c>
      <c r="I541" s="152" t="s">
        <v>137</v>
      </c>
      <c r="J541" s="152" t="s">
        <v>137</v>
      </c>
      <c r="K541" s="152" t="s">
        <v>137</v>
      </c>
      <c r="L541" s="152" t="s">
        <v>137</v>
      </c>
      <c r="M541" s="152" t="s">
        <v>137</v>
      </c>
      <c r="N541" s="152" t="s">
        <v>137</v>
      </c>
      <c r="O541" s="152" t="s">
        <v>137</v>
      </c>
      <c r="P541" s="152" t="s">
        <v>137</v>
      </c>
      <c r="Q541" s="152" t="s">
        <v>137</v>
      </c>
      <c r="R541" s="152" t="s">
        <v>137</v>
      </c>
      <c r="S541" s="152" t="s">
        <v>137</v>
      </c>
      <c r="T541" s="152" t="s">
        <v>137</v>
      </c>
      <c r="U541" s="152" t="s">
        <v>137</v>
      </c>
      <c r="V541" s="152" t="s">
        <v>137</v>
      </c>
      <c r="W541" s="152" t="s">
        <v>137</v>
      </c>
      <c r="X541" s="152" t="s">
        <v>137</v>
      </c>
      <c r="Y541" s="152" t="s">
        <v>137</v>
      </c>
      <c r="Z541" s="152" t="s">
        <v>137</v>
      </c>
      <c r="AA541" s="108">
        <v>1000</v>
      </c>
    </row>
    <row r="542" spans="1:27" x14ac:dyDescent="0.35">
      <c r="A542" s="151" t="s">
        <v>137</v>
      </c>
      <c r="B542" s="152" t="s">
        <v>137</v>
      </c>
      <c r="C542" s="152" t="s">
        <v>137</v>
      </c>
      <c r="D542" s="152" t="s">
        <v>137</v>
      </c>
      <c r="E542" s="152" t="s">
        <v>137</v>
      </c>
      <c r="F542" s="152" t="s">
        <v>137</v>
      </c>
      <c r="G542" s="152" t="s">
        <v>137</v>
      </c>
      <c r="H542" s="152" t="s">
        <v>137</v>
      </c>
      <c r="I542" s="152" t="s">
        <v>137</v>
      </c>
      <c r="J542" s="152" t="s">
        <v>137</v>
      </c>
      <c r="K542" s="152" t="s">
        <v>137</v>
      </c>
      <c r="L542" s="152" t="s">
        <v>137</v>
      </c>
      <c r="M542" s="152" t="s">
        <v>137</v>
      </c>
      <c r="N542" s="152" t="s">
        <v>137</v>
      </c>
      <c r="O542" s="152" t="s">
        <v>137</v>
      </c>
      <c r="P542" s="152" t="s">
        <v>137</v>
      </c>
      <c r="Q542" s="152" t="s">
        <v>137</v>
      </c>
      <c r="R542" s="152" t="s">
        <v>137</v>
      </c>
      <c r="S542" s="152" t="s">
        <v>137</v>
      </c>
      <c r="T542" s="152" t="s">
        <v>137</v>
      </c>
      <c r="U542" s="152" t="s">
        <v>137</v>
      </c>
      <c r="V542" s="152" t="s">
        <v>137</v>
      </c>
      <c r="W542" s="152" t="s">
        <v>137</v>
      </c>
      <c r="X542" s="152" t="s">
        <v>137</v>
      </c>
      <c r="Y542" s="152" t="s">
        <v>137</v>
      </c>
      <c r="Z542" s="152" t="s">
        <v>137</v>
      </c>
      <c r="AA542" s="108">
        <v>1000</v>
      </c>
    </row>
    <row r="543" spans="1:27" x14ac:dyDescent="0.35">
      <c r="A543" s="151" t="s">
        <v>137</v>
      </c>
      <c r="B543" s="152" t="s">
        <v>137</v>
      </c>
      <c r="C543" s="152" t="s">
        <v>137</v>
      </c>
      <c r="D543" s="152" t="s">
        <v>137</v>
      </c>
      <c r="E543" s="152" t="s">
        <v>137</v>
      </c>
      <c r="F543" s="152" t="s">
        <v>137</v>
      </c>
      <c r="G543" s="152" t="s">
        <v>137</v>
      </c>
      <c r="H543" s="152" t="s">
        <v>137</v>
      </c>
      <c r="I543" s="152" t="s">
        <v>137</v>
      </c>
      <c r="J543" s="152" t="s">
        <v>137</v>
      </c>
      <c r="K543" s="152" t="s">
        <v>137</v>
      </c>
      <c r="L543" s="152" t="s">
        <v>137</v>
      </c>
      <c r="M543" s="152" t="s">
        <v>137</v>
      </c>
      <c r="N543" s="152" t="s">
        <v>137</v>
      </c>
      <c r="O543" s="152" t="s">
        <v>137</v>
      </c>
      <c r="P543" s="152" t="s">
        <v>137</v>
      </c>
      <c r="Q543" s="152" t="s">
        <v>137</v>
      </c>
      <c r="R543" s="152" t="s">
        <v>137</v>
      </c>
      <c r="S543" s="152" t="s">
        <v>137</v>
      </c>
      <c r="T543" s="152" t="s">
        <v>137</v>
      </c>
      <c r="U543" s="152" t="s">
        <v>137</v>
      </c>
      <c r="V543" s="152" t="s">
        <v>137</v>
      </c>
      <c r="W543" s="152" t="s">
        <v>137</v>
      </c>
      <c r="X543" s="152" t="s">
        <v>137</v>
      </c>
      <c r="Y543" s="152" t="s">
        <v>137</v>
      </c>
      <c r="Z543" s="152" t="s">
        <v>137</v>
      </c>
      <c r="AA543" s="108">
        <v>1000</v>
      </c>
    </row>
    <row r="544" spans="1:27" x14ac:dyDescent="0.35">
      <c r="A544" s="151" t="s">
        <v>137</v>
      </c>
      <c r="B544" s="152" t="s">
        <v>137</v>
      </c>
      <c r="C544" s="152" t="s">
        <v>137</v>
      </c>
      <c r="D544" s="152" t="s">
        <v>137</v>
      </c>
      <c r="E544" s="152" t="s">
        <v>137</v>
      </c>
      <c r="F544" s="152" t="s">
        <v>137</v>
      </c>
      <c r="G544" s="152" t="s">
        <v>137</v>
      </c>
      <c r="H544" s="152" t="s">
        <v>137</v>
      </c>
      <c r="I544" s="152" t="s">
        <v>137</v>
      </c>
      <c r="J544" s="152" t="s">
        <v>137</v>
      </c>
      <c r="K544" s="152" t="s">
        <v>137</v>
      </c>
      <c r="L544" s="152" t="s">
        <v>137</v>
      </c>
      <c r="M544" s="152" t="s">
        <v>137</v>
      </c>
      <c r="N544" s="152" t="s">
        <v>137</v>
      </c>
      <c r="O544" s="152" t="s">
        <v>137</v>
      </c>
      <c r="P544" s="152" t="s">
        <v>137</v>
      </c>
      <c r="Q544" s="152" t="s">
        <v>137</v>
      </c>
      <c r="R544" s="152" t="s">
        <v>137</v>
      </c>
      <c r="S544" s="152" t="s">
        <v>137</v>
      </c>
      <c r="T544" s="152" t="s">
        <v>137</v>
      </c>
      <c r="U544" s="152" t="s">
        <v>137</v>
      </c>
      <c r="V544" s="152" t="s">
        <v>137</v>
      </c>
      <c r="W544" s="152" t="s">
        <v>137</v>
      </c>
      <c r="X544" s="152" t="s">
        <v>137</v>
      </c>
      <c r="Y544" s="152" t="s">
        <v>137</v>
      </c>
      <c r="Z544" s="152" t="s">
        <v>137</v>
      </c>
      <c r="AA544" s="108">
        <v>1000</v>
      </c>
    </row>
    <row r="545" spans="1:27" x14ac:dyDescent="0.35">
      <c r="A545" s="151" t="s">
        <v>137</v>
      </c>
      <c r="B545" s="152" t="s">
        <v>137</v>
      </c>
      <c r="C545" s="152" t="s">
        <v>137</v>
      </c>
      <c r="D545" s="152" t="s">
        <v>137</v>
      </c>
      <c r="E545" s="152" t="s">
        <v>137</v>
      </c>
      <c r="F545" s="152" t="s">
        <v>137</v>
      </c>
      <c r="G545" s="152" t="s">
        <v>137</v>
      </c>
      <c r="H545" s="152" t="s">
        <v>137</v>
      </c>
      <c r="I545" s="152" t="s">
        <v>137</v>
      </c>
      <c r="J545" s="152" t="s">
        <v>137</v>
      </c>
      <c r="K545" s="152" t="s">
        <v>137</v>
      </c>
      <c r="L545" s="152" t="s">
        <v>137</v>
      </c>
      <c r="M545" s="152" t="s">
        <v>137</v>
      </c>
      <c r="N545" s="152" t="s">
        <v>137</v>
      </c>
      <c r="O545" s="152" t="s">
        <v>137</v>
      </c>
      <c r="P545" s="152" t="s">
        <v>137</v>
      </c>
      <c r="Q545" s="152" t="s">
        <v>137</v>
      </c>
      <c r="R545" s="152" t="s">
        <v>137</v>
      </c>
      <c r="S545" s="152" t="s">
        <v>137</v>
      </c>
      <c r="T545" s="152" t="s">
        <v>137</v>
      </c>
      <c r="U545" s="152" t="s">
        <v>137</v>
      </c>
      <c r="V545" s="152" t="s">
        <v>137</v>
      </c>
      <c r="W545" s="152" t="s">
        <v>137</v>
      </c>
      <c r="X545" s="152" t="s">
        <v>137</v>
      </c>
      <c r="Y545" s="152" t="s">
        <v>137</v>
      </c>
      <c r="Z545" s="152" t="s">
        <v>137</v>
      </c>
      <c r="AA545" s="108">
        <v>1000</v>
      </c>
    </row>
    <row r="546" spans="1:27" x14ac:dyDescent="0.35">
      <c r="A546" s="151" t="s">
        <v>137</v>
      </c>
      <c r="B546" s="152" t="s">
        <v>137</v>
      </c>
      <c r="C546" s="152" t="s">
        <v>137</v>
      </c>
      <c r="D546" s="152" t="s">
        <v>137</v>
      </c>
      <c r="E546" s="152" t="s">
        <v>137</v>
      </c>
      <c r="F546" s="152" t="s">
        <v>137</v>
      </c>
      <c r="G546" s="152" t="s">
        <v>137</v>
      </c>
      <c r="H546" s="152" t="s">
        <v>137</v>
      </c>
      <c r="I546" s="152" t="s">
        <v>137</v>
      </c>
      <c r="J546" s="152" t="s">
        <v>137</v>
      </c>
      <c r="K546" s="152" t="s">
        <v>137</v>
      </c>
      <c r="L546" s="152" t="s">
        <v>137</v>
      </c>
      <c r="M546" s="152" t="s">
        <v>137</v>
      </c>
      <c r="N546" s="152" t="s">
        <v>137</v>
      </c>
      <c r="O546" s="152" t="s">
        <v>137</v>
      </c>
      <c r="P546" s="152" t="s">
        <v>137</v>
      </c>
      <c r="Q546" s="152" t="s">
        <v>137</v>
      </c>
      <c r="R546" s="152" t="s">
        <v>137</v>
      </c>
      <c r="S546" s="152" t="s">
        <v>137</v>
      </c>
      <c r="T546" s="152" t="s">
        <v>137</v>
      </c>
      <c r="U546" s="152" t="s">
        <v>137</v>
      </c>
      <c r="V546" s="152" t="s">
        <v>137</v>
      </c>
      <c r="W546" s="152" t="s">
        <v>137</v>
      </c>
      <c r="X546" s="152" t="s">
        <v>137</v>
      </c>
      <c r="Y546" s="152" t="s">
        <v>137</v>
      </c>
      <c r="Z546" s="152" t="s">
        <v>137</v>
      </c>
      <c r="AA546" s="108">
        <v>1000</v>
      </c>
    </row>
    <row r="547" spans="1:27" x14ac:dyDescent="0.35">
      <c r="A547" s="151" t="s">
        <v>137</v>
      </c>
      <c r="B547" s="152" t="s">
        <v>137</v>
      </c>
      <c r="C547" s="152" t="s">
        <v>137</v>
      </c>
      <c r="D547" s="152" t="s">
        <v>137</v>
      </c>
      <c r="E547" s="152" t="s">
        <v>137</v>
      </c>
      <c r="F547" s="152" t="s">
        <v>137</v>
      </c>
      <c r="G547" s="152" t="s">
        <v>137</v>
      </c>
      <c r="H547" s="152" t="s">
        <v>137</v>
      </c>
      <c r="I547" s="152" t="s">
        <v>137</v>
      </c>
      <c r="J547" s="152" t="s">
        <v>137</v>
      </c>
      <c r="K547" s="152" t="s">
        <v>137</v>
      </c>
      <c r="L547" s="152" t="s">
        <v>137</v>
      </c>
      <c r="M547" s="152" t="s">
        <v>137</v>
      </c>
      <c r="N547" s="152" t="s">
        <v>137</v>
      </c>
      <c r="O547" s="152" t="s">
        <v>137</v>
      </c>
      <c r="P547" s="152" t="s">
        <v>137</v>
      </c>
      <c r="Q547" s="152" t="s">
        <v>137</v>
      </c>
      <c r="R547" s="152" t="s">
        <v>137</v>
      </c>
      <c r="S547" s="152" t="s">
        <v>137</v>
      </c>
      <c r="T547" s="152" t="s">
        <v>137</v>
      </c>
      <c r="U547" s="152" t="s">
        <v>137</v>
      </c>
      <c r="V547" s="152" t="s">
        <v>137</v>
      </c>
      <c r="W547" s="152" t="s">
        <v>137</v>
      </c>
      <c r="X547" s="152" t="s">
        <v>137</v>
      </c>
      <c r="Y547" s="152" t="s">
        <v>137</v>
      </c>
      <c r="Z547" s="152" t="s">
        <v>137</v>
      </c>
      <c r="AA547" s="108">
        <v>1000</v>
      </c>
    </row>
    <row r="548" spans="1:27" x14ac:dyDescent="0.35">
      <c r="A548" s="151" t="s">
        <v>137</v>
      </c>
      <c r="B548" s="152" t="s">
        <v>137</v>
      </c>
      <c r="C548" s="152" t="s">
        <v>137</v>
      </c>
      <c r="D548" s="152" t="s">
        <v>137</v>
      </c>
      <c r="E548" s="152" t="s">
        <v>137</v>
      </c>
      <c r="F548" s="152" t="s">
        <v>137</v>
      </c>
      <c r="G548" s="152" t="s">
        <v>137</v>
      </c>
      <c r="H548" s="152" t="s">
        <v>137</v>
      </c>
      <c r="I548" s="152" t="s">
        <v>137</v>
      </c>
      <c r="J548" s="152" t="s">
        <v>137</v>
      </c>
      <c r="K548" s="152" t="s">
        <v>137</v>
      </c>
      <c r="L548" s="152" t="s">
        <v>137</v>
      </c>
      <c r="M548" s="152" t="s">
        <v>137</v>
      </c>
      <c r="N548" s="152" t="s">
        <v>137</v>
      </c>
      <c r="O548" s="152" t="s">
        <v>137</v>
      </c>
      <c r="P548" s="152" t="s">
        <v>137</v>
      </c>
      <c r="Q548" s="152" t="s">
        <v>137</v>
      </c>
      <c r="R548" s="152" t="s">
        <v>137</v>
      </c>
      <c r="S548" s="152" t="s">
        <v>137</v>
      </c>
      <c r="T548" s="152" t="s">
        <v>137</v>
      </c>
      <c r="U548" s="152" t="s">
        <v>137</v>
      </c>
      <c r="V548" s="152" t="s">
        <v>137</v>
      </c>
      <c r="W548" s="152" t="s">
        <v>137</v>
      </c>
      <c r="X548" s="152" t="s">
        <v>137</v>
      </c>
      <c r="Y548" s="152" t="s">
        <v>137</v>
      </c>
      <c r="Z548" s="152" t="s">
        <v>137</v>
      </c>
      <c r="AA548" s="108">
        <v>1000</v>
      </c>
    </row>
    <row r="549" spans="1:27" x14ac:dyDescent="0.35">
      <c r="A549" s="151" t="s">
        <v>137</v>
      </c>
      <c r="B549" s="152" t="s">
        <v>137</v>
      </c>
      <c r="C549" s="152" t="s">
        <v>137</v>
      </c>
      <c r="D549" s="152" t="s">
        <v>137</v>
      </c>
      <c r="E549" s="152" t="s">
        <v>137</v>
      </c>
      <c r="F549" s="152" t="s">
        <v>137</v>
      </c>
      <c r="G549" s="152" t="s">
        <v>137</v>
      </c>
      <c r="H549" s="152" t="s">
        <v>137</v>
      </c>
      <c r="I549" s="152" t="s">
        <v>137</v>
      </c>
      <c r="J549" s="152" t="s">
        <v>137</v>
      </c>
      <c r="K549" s="152" t="s">
        <v>137</v>
      </c>
      <c r="L549" s="152" t="s">
        <v>137</v>
      </c>
      <c r="M549" s="152" t="s">
        <v>137</v>
      </c>
      <c r="N549" s="152" t="s">
        <v>137</v>
      </c>
      <c r="O549" s="152" t="s">
        <v>137</v>
      </c>
      <c r="P549" s="152" t="s">
        <v>137</v>
      </c>
      <c r="Q549" s="152" t="s">
        <v>137</v>
      </c>
      <c r="R549" s="152" t="s">
        <v>137</v>
      </c>
      <c r="S549" s="152" t="s">
        <v>137</v>
      </c>
      <c r="T549" s="152" t="s">
        <v>137</v>
      </c>
      <c r="U549" s="152" t="s">
        <v>137</v>
      </c>
      <c r="V549" s="152" t="s">
        <v>137</v>
      </c>
      <c r="W549" s="152" t="s">
        <v>137</v>
      </c>
      <c r="X549" s="152" t="s">
        <v>137</v>
      </c>
      <c r="Y549" s="152" t="s">
        <v>137</v>
      </c>
      <c r="Z549" s="152" t="s">
        <v>137</v>
      </c>
      <c r="AA549" s="108">
        <v>1000</v>
      </c>
    </row>
    <row r="550" spans="1:27" x14ac:dyDescent="0.35">
      <c r="A550" s="151" t="s">
        <v>137</v>
      </c>
      <c r="B550" s="152" t="s">
        <v>137</v>
      </c>
      <c r="C550" s="152" t="s">
        <v>137</v>
      </c>
      <c r="D550" s="152" t="s">
        <v>137</v>
      </c>
      <c r="E550" s="152" t="s">
        <v>137</v>
      </c>
      <c r="F550" s="152" t="s">
        <v>137</v>
      </c>
      <c r="G550" s="152" t="s">
        <v>137</v>
      </c>
      <c r="H550" s="152" t="s">
        <v>137</v>
      </c>
      <c r="I550" s="152" t="s">
        <v>137</v>
      </c>
      <c r="J550" s="152" t="s">
        <v>137</v>
      </c>
      <c r="K550" s="152" t="s">
        <v>137</v>
      </c>
      <c r="L550" s="152" t="s">
        <v>137</v>
      </c>
      <c r="M550" s="152" t="s">
        <v>137</v>
      </c>
      <c r="N550" s="152" t="s">
        <v>137</v>
      </c>
      <c r="O550" s="152" t="s">
        <v>137</v>
      </c>
      <c r="P550" s="152" t="s">
        <v>137</v>
      </c>
      <c r="Q550" s="152" t="s">
        <v>137</v>
      </c>
      <c r="R550" s="152" t="s">
        <v>137</v>
      </c>
      <c r="S550" s="152" t="s">
        <v>137</v>
      </c>
      <c r="T550" s="152" t="s">
        <v>137</v>
      </c>
      <c r="U550" s="152" t="s">
        <v>137</v>
      </c>
      <c r="V550" s="152" t="s">
        <v>137</v>
      </c>
      <c r="W550" s="152" t="s">
        <v>137</v>
      </c>
      <c r="X550" s="152" t="s">
        <v>137</v>
      </c>
      <c r="Y550" s="152" t="s">
        <v>137</v>
      </c>
      <c r="Z550" s="152" t="s">
        <v>137</v>
      </c>
      <c r="AA550" s="108">
        <v>1000</v>
      </c>
    </row>
    <row r="551" spans="1:27" x14ac:dyDescent="0.35">
      <c r="A551" s="151" t="s">
        <v>137</v>
      </c>
      <c r="B551" s="152" t="s">
        <v>137</v>
      </c>
      <c r="C551" s="152" t="s">
        <v>137</v>
      </c>
      <c r="D551" s="152" t="s">
        <v>137</v>
      </c>
      <c r="E551" s="152" t="s">
        <v>137</v>
      </c>
      <c r="F551" s="152" t="s">
        <v>137</v>
      </c>
      <c r="G551" s="152" t="s">
        <v>137</v>
      </c>
      <c r="H551" s="152" t="s">
        <v>137</v>
      </c>
      <c r="I551" s="152" t="s">
        <v>137</v>
      </c>
      <c r="J551" s="152" t="s">
        <v>137</v>
      </c>
      <c r="K551" s="152" t="s">
        <v>137</v>
      </c>
      <c r="L551" s="152" t="s">
        <v>137</v>
      </c>
      <c r="M551" s="152" t="s">
        <v>137</v>
      </c>
      <c r="N551" s="152" t="s">
        <v>137</v>
      </c>
      <c r="O551" s="152" t="s">
        <v>137</v>
      </c>
      <c r="P551" s="152" t="s">
        <v>137</v>
      </c>
      <c r="Q551" s="152" t="s">
        <v>137</v>
      </c>
      <c r="R551" s="152" t="s">
        <v>137</v>
      </c>
      <c r="S551" s="152" t="s">
        <v>137</v>
      </c>
      <c r="T551" s="152" t="s">
        <v>137</v>
      </c>
      <c r="U551" s="152" t="s">
        <v>137</v>
      </c>
      <c r="V551" s="152" t="s">
        <v>137</v>
      </c>
      <c r="W551" s="152" t="s">
        <v>137</v>
      </c>
      <c r="X551" s="152" t="s">
        <v>137</v>
      </c>
      <c r="Y551" s="152" t="s">
        <v>137</v>
      </c>
      <c r="Z551" s="152" t="s">
        <v>137</v>
      </c>
      <c r="AA551" s="108">
        <v>1000</v>
      </c>
    </row>
    <row r="552" spans="1:27" x14ac:dyDescent="0.35">
      <c r="A552" s="151" t="s">
        <v>137</v>
      </c>
      <c r="B552" s="152" t="s">
        <v>137</v>
      </c>
      <c r="C552" s="152" t="s">
        <v>137</v>
      </c>
      <c r="D552" s="152" t="s">
        <v>137</v>
      </c>
      <c r="E552" s="152" t="s">
        <v>137</v>
      </c>
      <c r="F552" s="152" t="s">
        <v>137</v>
      </c>
      <c r="G552" s="152" t="s">
        <v>137</v>
      </c>
      <c r="H552" s="152" t="s">
        <v>137</v>
      </c>
      <c r="I552" s="152" t="s">
        <v>137</v>
      </c>
      <c r="J552" s="152" t="s">
        <v>137</v>
      </c>
      <c r="K552" s="152" t="s">
        <v>137</v>
      </c>
      <c r="L552" s="152" t="s">
        <v>137</v>
      </c>
      <c r="M552" s="152" t="s">
        <v>137</v>
      </c>
      <c r="N552" s="152" t="s">
        <v>137</v>
      </c>
      <c r="O552" s="152" t="s">
        <v>137</v>
      </c>
      <c r="P552" s="152" t="s">
        <v>137</v>
      </c>
      <c r="Q552" s="152" t="s">
        <v>137</v>
      </c>
      <c r="R552" s="152" t="s">
        <v>137</v>
      </c>
      <c r="S552" s="152" t="s">
        <v>137</v>
      </c>
      <c r="T552" s="152" t="s">
        <v>137</v>
      </c>
      <c r="U552" s="152" t="s">
        <v>137</v>
      </c>
      <c r="V552" s="152" t="s">
        <v>137</v>
      </c>
      <c r="W552" s="152" t="s">
        <v>137</v>
      </c>
      <c r="X552" s="152" t="s">
        <v>137</v>
      </c>
      <c r="Y552" s="152" t="s">
        <v>137</v>
      </c>
      <c r="Z552" s="152" t="s">
        <v>137</v>
      </c>
      <c r="AA552" s="108">
        <v>1000</v>
      </c>
    </row>
    <row r="553" spans="1:27" x14ac:dyDescent="0.35">
      <c r="A553" s="151" t="s">
        <v>137</v>
      </c>
      <c r="B553" s="152" t="s">
        <v>137</v>
      </c>
      <c r="C553" s="152" t="s">
        <v>137</v>
      </c>
      <c r="D553" s="152" t="s">
        <v>137</v>
      </c>
      <c r="E553" s="152" t="s">
        <v>137</v>
      </c>
      <c r="F553" s="152" t="s">
        <v>137</v>
      </c>
      <c r="G553" s="152" t="s">
        <v>137</v>
      </c>
      <c r="H553" s="152" t="s">
        <v>137</v>
      </c>
      <c r="I553" s="152" t="s">
        <v>137</v>
      </c>
      <c r="J553" s="152" t="s">
        <v>137</v>
      </c>
      <c r="K553" s="152" t="s">
        <v>137</v>
      </c>
      <c r="L553" s="152" t="s">
        <v>137</v>
      </c>
      <c r="M553" s="152" t="s">
        <v>137</v>
      </c>
      <c r="N553" s="152" t="s">
        <v>137</v>
      </c>
      <c r="O553" s="152" t="s">
        <v>137</v>
      </c>
      <c r="P553" s="152" t="s">
        <v>137</v>
      </c>
      <c r="Q553" s="152" t="s">
        <v>137</v>
      </c>
      <c r="R553" s="152" t="s">
        <v>137</v>
      </c>
      <c r="S553" s="152" t="s">
        <v>137</v>
      </c>
      <c r="T553" s="152" t="s">
        <v>137</v>
      </c>
      <c r="U553" s="152" t="s">
        <v>137</v>
      </c>
      <c r="V553" s="152" t="s">
        <v>137</v>
      </c>
      <c r="W553" s="152" t="s">
        <v>137</v>
      </c>
      <c r="X553" s="152" t="s">
        <v>137</v>
      </c>
      <c r="Y553" s="152" t="s">
        <v>137</v>
      </c>
      <c r="Z553" s="152" t="s">
        <v>137</v>
      </c>
      <c r="AA553" s="108">
        <v>1000</v>
      </c>
    </row>
    <row r="554" spans="1:27" x14ac:dyDescent="0.35">
      <c r="A554" s="151" t="s">
        <v>137</v>
      </c>
      <c r="B554" s="152" t="s">
        <v>137</v>
      </c>
      <c r="C554" s="152" t="s">
        <v>137</v>
      </c>
      <c r="D554" s="152" t="s">
        <v>137</v>
      </c>
      <c r="E554" s="152" t="s">
        <v>137</v>
      </c>
      <c r="F554" s="152" t="s">
        <v>137</v>
      </c>
      <c r="G554" s="152" t="s">
        <v>137</v>
      </c>
      <c r="H554" s="152" t="s">
        <v>137</v>
      </c>
      <c r="I554" s="152" t="s">
        <v>137</v>
      </c>
      <c r="J554" s="152" t="s">
        <v>137</v>
      </c>
      <c r="K554" s="152" t="s">
        <v>137</v>
      </c>
      <c r="L554" s="152" t="s">
        <v>137</v>
      </c>
      <c r="M554" s="152" t="s">
        <v>137</v>
      </c>
      <c r="N554" s="152" t="s">
        <v>137</v>
      </c>
      <c r="O554" s="152" t="s">
        <v>137</v>
      </c>
      <c r="P554" s="152" t="s">
        <v>137</v>
      </c>
      <c r="Q554" s="152" t="s">
        <v>137</v>
      </c>
      <c r="R554" s="152" t="s">
        <v>137</v>
      </c>
      <c r="S554" s="152" t="s">
        <v>137</v>
      </c>
      <c r="T554" s="152" t="s">
        <v>137</v>
      </c>
      <c r="U554" s="152" t="s">
        <v>137</v>
      </c>
      <c r="V554" s="152" t="s">
        <v>137</v>
      </c>
      <c r="W554" s="152" t="s">
        <v>137</v>
      </c>
      <c r="X554" s="152" t="s">
        <v>137</v>
      </c>
      <c r="Y554" s="152" t="s">
        <v>137</v>
      </c>
      <c r="Z554" s="152" t="s">
        <v>137</v>
      </c>
      <c r="AA554" s="108">
        <v>1000</v>
      </c>
    </row>
    <row r="555" spans="1:27" x14ac:dyDescent="0.35">
      <c r="A555" s="151" t="s">
        <v>137</v>
      </c>
      <c r="B555" s="152" t="s">
        <v>137</v>
      </c>
      <c r="C555" s="152" t="s">
        <v>137</v>
      </c>
      <c r="D555" s="152" t="s">
        <v>137</v>
      </c>
      <c r="E555" s="152" t="s">
        <v>137</v>
      </c>
      <c r="F555" s="152" t="s">
        <v>137</v>
      </c>
      <c r="G555" s="152" t="s">
        <v>137</v>
      </c>
      <c r="H555" s="152" t="s">
        <v>137</v>
      </c>
      <c r="I555" s="152" t="s">
        <v>137</v>
      </c>
      <c r="J555" s="152" t="s">
        <v>137</v>
      </c>
      <c r="K555" s="152" t="s">
        <v>137</v>
      </c>
      <c r="L555" s="152" t="s">
        <v>137</v>
      </c>
      <c r="M555" s="152" t="s">
        <v>137</v>
      </c>
      <c r="N555" s="152" t="s">
        <v>137</v>
      </c>
      <c r="O555" s="152" t="s">
        <v>137</v>
      </c>
      <c r="P555" s="152" t="s">
        <v>137</v>
      </c>
      <c r="Q555" s="152" t="s">
        <v>137</v>
      </c>
      <c r="R555" s="152" t="s">
        <v>137</v>
      </c>
      <c r="S555" s="152" t="s">
        <v>137</v>
      </c>
      <c r="T555" s="152" t="s">
        <v>137</v>
      </c>
      <c r="U555" s="152" t="s">
        <v>137</v>
      </c>
      <c r="V555" s="152" t="s">
        <v>137</v>
      </c>
      <c r="W555" s="152" t="s">
        <v>137</v>
      </c>
      <c r="X555" s="152" t="s">
        <v>137</v>
      </c>
      <c r="Y555" s="152" t="s">
        <v>137</v>
      </c>
      <c r="Z555" s="152" t="s">
        <v>137</v>
      </c>
      <c r="AA555" s="108">
        <v>1000</v>
      </c>
    </row>
    <row r="556" spans="1:27" x14ac:dyDescent="0.35">
      <c r="A556" s="151" t="s">
        <v>137</v>
      </c>
      <c r="B556" s="152" t="s">
        <v>137</v>
      </c>
      <c r="C556" s="152" t="s">
        <v>137</v>
      </c>
      <c r="D556" s="152" t="s">
        <v>137</v>
      </c>
      <c r="E556" s="152" t="s">
        <v>137</v>
      </c>
      <c r="F556" s="152" t="s">
        <v>137</v>
      </c>
      <c r="G556" s="152" t="s">
        <v>137</v>
      </c>
      <c r="H556" s="152" t="s">
        <v>137</v>
      </c>
      <c r="I556" s="152" t="s">
        <v>137</v>
      </c>
      <c r="J556" s="152" t="s">
        <v>137</v>
      </c>
      <c r="K556" s="152" t="s">
        <v>137</v>
      </c>
      <c r="L556" s="152" t="s">
        <v>137</v>
      </c>
      <c r="M556" s="152" t="s">
        <v>137</v>
      </c>
      <c r="N556" s="152" t="s">
        <v>137</v>
      </c>
      <c r="O556" s="152" t="s">
        <v>137</v>
      </c>
      <c r="P556" s="152" t="s">
        <v>137</v>
      </c>
      <c r="Q556" s="152" t="s">
        <v>137</v>
      </c>
      <c r="R556" s="152" t="s">
        <v>137</v>
      </c>
      <c r="S556" s="152" t="s">
        <v>137</v>
      </c>
      <c r="T556" s="152" t="s">
        <v>137</v>
      </c>
      <c r="U556" s="152" t="s">
        <v>137</v>
      </c>
      <c r="V556" s="152" t="s">
        <v>137</v>
      </c>
      <c r="W556" s="152" t="s">
        <v>137</v>
      </c>
      <c r="X556" s="152" t="s">
        <v>137</v>
      </c>
      <c r="Y556" s="152" t="s">
        <v>137</v>
      </c>
      <c r="Z556" s="152" t="s">
        <v>137</v>
      </c>
      <c r="AA556" s="108">
        <v>1000</v>
      </c>
    </row>
    <row r="557" spans="1:27" x14ac:dyDescent="0.35">
      <c r="A557" s="151" t="s">
        <v>137</v>
      </c>
      <c r="B557" s="152" t="s">
        <v>137</v>
      </c>
      <c r="C557" s="152" t="s">
        <v>137</v>
      </c>
      <c r="D557" s="152" t="s">
        <v>137</v>
      </c>
      <c r="E557" s="152" t="s">
        <v>137</v>
      </c>
      <c r="F557" s="152" t="s">
        <v>137</v>
      </c>
      <c r="G557" s="152" t="s">
        <v>137</v>
      </c>
      <c r="H557" s="152" t="s">
        <v>137</v>
      </c>
      <c r="I557" s="152" t="s">
        <v>137</v>
      </c>
      <c r="J557" s="152" t="s">
        <v>137</v>
      </c>
      <c r="K557" s="152" t="s">
        <v>137</v>
      </c>
      <c r="L557" s="152" t="s">
        <v>137</v>
      </c>
      <c r="M557" s="152" t="s">
        <v>137</v>
      </c>
      <c r="N557" s="152" t="s">
        <v>137</v>
      </c>
      <c r="O557" s="152" t="s">
        <v>137</v>
      </c>
      <c r="P557" s="152" t="s">
        <v>137</v>
      </c>
      <c r="Q557" s="152" t="s">
        <v>137</v>
      </c>
      <c r="R557" s="152" t="s">
        <v>137</v>
      </c>
      <c r="S557" s="152" t="s">
        <v>137</v>
      </c>
      <c r="T557" s="152" t="s">
        <v>137</v>
      </c>
      <c r="U557" s="152" t="s">
        <v>137</v>
      </c>
      <c r="V557" s="152" t="s">
        <v>137</v>
      </c>
      <c r="W557" s="152" t="s">
        <v>137</v>
      </c>
      <c r="X557" s="152" t="s">
        <v>137</v>
      </c>
      <c r="Y557" s="152" t="s">
        <v>137</v>
      </c>
      <c r="Z557" s="152" t="s">
        <v>137</v>
      </c>
      <c r="AA557" s="108">
        <v>1000</v>
      </c>
    </row>
    <row r="558" spans="1:27" x14ac:dyDescent="0.35">
      <c r="A558" s="151" t="s">
        <v>137</v>
      </c>
      <c r="B558" s="152" t="s">
        <v>137</v>
      </c>
      <c r="C558" s="152" t="s">
        <v>137</v>
      </c>
      <c r="D558" s="152" t="s">
        <v>137</v>
      </c>
      <c r="E558" s="152" t="s">
        <v>137</v>
      </c>
      <c r="F558" s="152" t="s">
        <v>137</v>
      </c>
      <c r="G558" s="152" t="s">
        <v>137</v>
      </c>
      <c r="H558" s="152" t="s">
        <v>137</v>
      </c>
      <c r="I558" s="152" t="s">
        <v>137</v>
      </c>
      <c r="J558" s="152" t="s">
        <v>137</v>
      </c>
      <c r="K558" s="152" t="s">
        <v>137</v>
      </c>
      <c r="L558" s="152" t="s">
        <v>137</v>
      </c>
      <c r="M558" s="152" t="s">
        <v>137</v>
      </c>
      <c r="N558" s="152" t="s">
        <v>137</v>
      </c>
      <c r="O558" s="152" t="s">
        <v>137</v>
      </c>
      <c r="P558" s="152" t="s">
        <v>137</v>
      </c>
      <c r="Q558" s="152" t="s">
        <v>137</v>
      </c>
      <c r="R558" s="152" t="s">
        <v>137</v>
      </c>
      <c r="S558" s="152" t="s">
        <v>137</v>
      </c>
      <c r="T558" s="152" t="s">
        <v>137</v>
      </c>
      <c r="U558" s="152" t="s">
        <v>137</v>
      </c>
      <c r="V558" s="152" t="s">
        <v>137</v>
      </c>
      <c r="W558" s="152" t="s">
        <v>137</v>
      </c>
      <c r="X558" s="152" t="s">
        <v>137</v>
      </c>
      <c r="Y558" s="152" t="s">
        <v>137</v>
      </c>
      <c r="Z558" s="152" t="s">
        <v>137</v>
      </c>
      <c r="AA558" s="108">
        <v>1000</v>
      </c>
    </row>
    <row r="559" spans="1:27" x14ac:dyDescent="0.35">
      <c r="A559" s="151" t="s">
        <v>137</v>
      </c>
      <c r="B559" s="152" t="s">
        <v>137</v>
      </c>
      <c r="C559" s="152" t="s">
        <v>137</v>
      </c>
      <c r="D559" s="152" t="s">
        <v>137</v>
      </c>
      <c r="E559" s="152" t="s">
        <v>137</v>
      </c>
      <c r="F559" s="152" t="s">
        <v>137</v>
      </c>
      <c r="G559" s="152" t="s">
        <v>137</v>
      </c>
      <c r="H559" s="152" t="s">
        <v>137</v>
      </c>
      <c r="I559" s="152" t="s">
        <v>137</v>
      </c>
      <c r="J559" s="152" t="s">
        <v>137</v>
      </c>
      <c r="K559" s="152" t="s">
        <v>137</v>
      </c>
      <c r="L559" s="152" t="s">
        <v>137</v>
      </c>
      <c r="M559" s="152" t="s">
        <v>137</v>
      </c>
      <c r="N559" s="152" t="s">
        <v>137</v>
      </c>
      <c r="O559" s="152" t="s">
        <v>137</v>
      </c>
      <c r="P559" s="152" t="s">
        <v>137</v>
      </c>
      <c r="Q559" s="152" t="s">
        <v>137</v>
      </c>
      <c r="R559" s="152" t="s">
        <v>137</v>
      </c>
      <c r="S559" s="152" t="s">
        <v>137</v>
      </c>
      <c r="T559" s="152" t="s">
        <v>137</v>
      </c>
      <c r="U559" s="152" t="s">
        <v>137</v>
      </c>
      <c r="V559" s="152" t="s">
        <v>137</v>
      </c>
      <c r="W559" s="152" t="s">
        <v>137</v>
      </c>
      <c r="X559" s="152" t="s">
        <v>137</v>
      </c>
      <c r="Y559" s="152" t="s">
        <v>137</v>
      </c>
      <c r="Z559" s="152" t="s">
        <v>137</v>
      </c>
      <c r="AA559" s="108">
        <v>1000</v>
      </c>
    </row>
    <row r="560" spans="1:27" x14ac:dyDescent="0.35">
      <c r="A560" s="151" t="s">
        <v>137</v>
      </c>
      <c r="B560" s="152" t="s">
        <v>137</v>
      </c>
      <c r="C560" s="152" t="s">
        <v>137</v>
      </c>
      <c r="D560" s="152" t="s">
        <v>137</v>
      </c>
      <c r="E560" s="152" t="s">
        <v>137</v>
      </c>
      <c r="F560" s="152" t="s">
        <v>137</v>
      </c>
      <c r="G560" s="152" t="s">
        <v>137</v>
      </c>
      <c r="H560" s="152" t="s">
        <v>137</v>
      </c>
      <c r="I560" s="152" t="s">
        <v>137</v>
      </c>
      <c r="J560" s="152" t="s">
        <v>137</v>
      </c>
      <c r="K560" s="152" t="s">
        <v>137</v>
      </c>
      <c r="L560" s="152" t="s">
        <v>137</v>
      </c>
      <c r="M560" s="152" t="s">
        <v>137</v>
      </c>
      <c r="N560" s="152" t="s">
        <v>137</v>
      </c>
      <c r="O560" s="152" t="s">
        <v>137</v>
      </c>
      <c r="P560" s="152" t="s">
        <v>137</v>
      </c>
      <c r="Q560" s="152" t="s">
        <v>137</v>
      </c>
      <c r="R560" s="152" t="s">
        <v>137</v>
      </c>
      <c r="S560" s="152" t="s">
        <v>137</v>
      </c>
      <c r="T560" s="152" t="s">
        <v>137</v>
      </c>
      <c r="U560" s="152" t="s">
        <v>137</v>
      </c>
      <c r="V560" s="152" t="s">
        <v>137</v>
      </c>
      <c r="W560" s="152" t="s">
        <v>137</v>
      </c>
      <c r="X560" s="152" t="s">
        <v>137</v>
      </c>
      <c r="Y560" s="152" t="s">
        <v>137</v>
      </c>
      <c r="Z560" s="152" t="s">
        <v>137</v>
      </c>
      <c r="AA560" s="108">
        <v>1000</v>
      </c>
    </row>
    <row r="561" spans="1:27" x14ac:dyDescent="0.35">
      <c r="A561" s="151" t="s">
        <v>137</v>
      </c>
      <c r="B561" s="152" t="s">
        <v>137</v>
      </c>
      <c r="C561" s="152" t="s">
        <v>137</v>
      </c>
      <c r="D561" s="152" t="s">
        <v>137</v>
      </c>
      <c r="E561" s="152" t="s">
        <v>137</v>
      </c>
      <c r="F561" s="152" t="s">
        <v>137</v>
      </c>
      <c r="G561" s="152" t="s">
        <v>137</v>
      </c>
      <c r="H561" s="152" t="s">
        <v>137</v>
      </c>
      <c r="I561" s="152" t="s">
        <v>137</v>
      </c>
      <c r="J561" s="152" t="s">
        <v>137</v>
      </c>
      <c r="K561" s="152" t="s">
        <v>137</v>
      </c>
      <c r="L561" s="152" t="s">
        <v>137</v>
      </c>
      <c r="M561" s="152" t="s">
        <v>137</v>
      </c>
      <c r="N561" s="152" t="s">
        <v>137</v>
      </c>
      <c r="O561" s="152" t="s">
        <v>137</v>
      </c>
      <c r="P561" s="152" t="s">
        <v>137</v>
      </c>
      <c r="Q561" s="152" t="s">
        <v>137</v>
      </c>
      <c r="R561" s="152" t="s">
        <v>137</v>
      </c>
      <c r="S561" s="152" t="s">
        <v>137</v>
      </c>
      <c r="T561" s="152" t="s">
        <v>137</v>
      </c>
      <c r="U561" s="152" t="s">
        <v>137</v>
      </c>
      <c r="V561" s="152" t="s">
        <v>137</v>
      </c>
      <c r="W561" s="152" t="s">
        <v>137</v>
      </c>
      <c r="X561" s="152" t="s">
        <v>137</v>
      </c>
      <c r="Y561" s="152" t="s">
        <v>137</v>
      </c>
      <c r="Z561" s="152" t="s">
        <v>137</v>
      </c>
      <c r="AA561" s="108">
        <v>1000</v>
      </c>
    </row>
    <row r="562" spans="1:27" x14ac:dyDescent="0.35">
      <c r="A562" s="151" t="s">
        <v>137</v>
      </c>
      <c r="B562" s="152" t="s">
        <v>137</v>
      </c>
      <c r="C562" s="152" t="s">
        <v>137</v>
      </c>
      <c r="D562" s="152" t="s">
        <v>137</v>
      </c>
      <c r="E562" s="152" t="s">
        <v>137</v>
      </c>
      <c r="F562" s="152" t="s">
        <v>137</v>
      </c>
      <c r="G562" s="152" t="s">
        <v>137</v>
      </c>
      <c r="H562" s="152" t="s">
        <v>137</v>
      </c>
      <c r="I562" s="152" t="s">
        <v>137</v>
      </c>
      <c r="J562" s="152" t="s">
        <v>137</v>
      </c>
      <c r="K562" s="152" t="s">
        <v>137</v>
      </c>
      <c r="L562" s="152" t="s">
        <v>137</v>
      </c>
      <c r="M562" s="152" t="s">
        <v>137</v>
      </c>
      <c r="N562" s="152" t="s">
        <v>137</v>
      </c>
      <c r="O562" s="152" t="s">
        <v>137</v>
      </c>
      <c r="P562" s="152" t="s">
        <v>137</v>
      </c>
      <c r="Q562" s="152" t="s">
        <v>137</v>
      </c>
      <c r="R562" s="152" t="s">
        <v>137</v>
      </c>
      <c r="S562" s="152" t="s">
        <v>137</v>
      </c>
      <c r="T562" s="152" t="s">
        <v>137</v>
      </c>
      <c r="U562" s="152" t="s">
        <v>137</v>
      </c>
      <c r="V562" s="152" t="s">
        <v>137</v>
      </c>
      <c r="W562" s="152" t="s">
        <v>137</v>
      </c>
      <c r="X562" s="152" t="s">
        <v>137</v>
      </c>
      <c r="Y562" s="152" t="s">
        <v>137</v>
      </c>
      <c r="Z562" s="152" t="s">
        <v>137</v>
      </c>
      <c r="AA562" s="108">
        <v>1000</v>
      </c>
    </row>
    <row r="563" spans="1:27" x14ac:dyDescent="0.35">
      <c r="A563" s="151" t="s">
        <v>137</v>
      </c>
      <c r="B563" s="152" t="s">
        <v>137</v>
      </c>
      <c r="C563" s="152" t="s">
        <v>137</v>
      </c>
      <c r="D563" s="152" t="s">
        <v>137</v>
      </c>
      <c r="E563" s="152" t="s">
        <v>137</v>
      </c>
      <c r="F563" s="152" t="s">
        <v>137</v>
      </c>
      <c r="G563" s="152" t="s">
        <v>137</v>
      </c>
      <c r="H563" s="152" t="s">
        <v>137</v>
      </c>
      <c r="I563" s="152" t="s">
        <v>137</v>
      </c>
      <c r="J563" s="152" t="s">
        <v>137</v>
      </c>
      <c r="K563" s="152" t="s">
        <v>137</v>
      </c>
      <c r="L563" s="152" t="s">
        <v>137</v>
      </c>
      <c r="M563" s="152" t="s">
        <v>137</v>
      </c>
      <c r="N563" s="152" t="s">
        <v>137</v>
      </c>
      <c r="O563" s="152" t="s">
        <v>137</v>
      </c>
      <c r="P563" s="152" t="s">
        <v>137</v>
      </c>
      <c r="Q563" s="152" t="s">
        <v>137</v>
      </c>
      <c r="R563" s="152" t="s">
        <v>137</v>
      </c>
      <c r="S563" s="152" t="s">
        <v>137</v>
      </c>
      <c r="T563" s="152" t="s">
        <v>137</v>
      </c>
      <c r="U563" s="152" t="s">
        <v>137</v>
      </c>
      <c r="V563" s="152" t="s">
        <v>137</v>
      </c>
      <c r="W563" s="152" t="s">
        <v>137</v>
      </c>
      <c r="X563" s="152" t="s">
        <v>137</v>
      </c>
      <c r="Y563" s="152" t="s">
        <v>137</v>
      </c>
      <c r="Z563" s="152" t="s">
        <v>137</v>
      </c>
      <c r="AA563" s="108">
        <v>1000</v>
      </c>
    </row>
    <row r="564" spans="1:27" x14ac:dyDescent="0.35">
      <c r="A564" s="151" t="s">
        <v>137</v>
      </c>
      <c r="B564" s="152" t="s">
        <v>137</v>
      </c>
      <c r="C564" s="152" t="s">
        <v>137</v>
      </c>
      <c r="D564" s="152" t="s">
        <v>137</v>
      </c>
      <c r="E564" s="152" t="s">
        <v>137</v>
      </c>
      <c r="F564" s="152" t="s">
        <v>137</v>
      </c>
      <c r="G564" s="152" t="s">
        <v>137</v>
      </c>
      <c r="H564" s="152" t="s">
        <v>137</v>
      </c>
      <c r="I564" s="152" t="s">
        <v>137</v>
      </c>
      <c r="J564" s="152" t="s">
        <v>137</v>
      </c>
      <c r="K564" s="152" t="s">
        <v>137</v>
      </c>
      <c r="L564" s="152" t="s">
        <v>137</v>
      </c>
      <c r="M564" s="152" t="s">
        <v>137</v>
      </c>
      <c r="N564" s="152" t="s">
        <v>137</v>
      </c>
      <c r="O564" s="152" t="s">
        <v>137</v>
      </c>
      <c r="P564" s="152" t="s">
        <v>137</v>
      </c>
      <c r="Q564" s="152" t="s">
        <v>137</v>
      </c>
      <c r="R564" s="152" t="s">
        <v>137</v>
      </c>
      <c r="S564" s="152" t="s">
        <v>137</v>
      </c>
      <c r="T564" s="152" t="s">
        <v>137</v>
      </c>
      <c r="U564" s="152" t="s">
        <v>137</v>
      </c>
      <c r="V564" s="152" t="s">
        <v>137</v>
      </c>
      <c r="W564" s="152" t="s">
        <v>137</v>
      </c>
      <c r="X564" s="152" t="s">
        <v>137</v>
      </c>
      <c r="Y564" s="152" t="s">
        <v>137</v>
      </c>
      <c r="Z564" s="152" t="s">
        <v>137</v>
      </c>
      <c r="AA564" s="108">
        <v>1000</v>
      </c>
    </row>
    <row r="565" spans="1:27" x14ac:dyDescent="0.35">
      <c r="A565" s="151" t="s">
        <v>137</v>
      </c>
      <c r="B565" s="152" t="s">
        <v>137</v>
      </c>
      <c r="C565" s="152" t="s">
        <v>137</v>
      </c>
      <c r="D565" s="152" t="s">
        <v>137</v>
      </c>
      <c r="E565" s="152" t="s">
        <v>137</v>
      </c>
      <c r="F565" s="152" t="s">
        <v>137</v>
      </c>
      <c r="G565" s="152" t="s">
        <v>137</v>
      </c>
      <c r="H565" s="152" t="s">
        <v>137</v>
      </c>
      <c r="I565" s="152" t="s">
        <v>137</v>
      </c>
      <c r="J565" s="152" t="s">
        <v>137</v>
      </c>
      <c r="K565" s="152" t="s">
        <v>137</v>
      </c>
      <c r="L565" s="152" t="s">
        <v>137</v>
      </c>
      <c r="M565" s="152" t="s">
        <v>137</v>
      </c>
      <c r="N565" s="152" t="s">
        <v>137</v>
      </c>
      <c r="O565" s="152" t="s">
        <v>137</v>
      </c>
      <c r="P565" s="152" t="s">
        <v>137</v>
      </c>
      <c r="Q565" s="152" t="s">
        <v>137</v>
      </c>
      <c r="R565" s="152" t="s">
        <v>137</v>
      </c>
      <c r="S565" s="152" t="s">
        <v>137</v>
      </c>
      <c r="T565" s="152" t="s">
        <v>137</v>
      </c>
      <c r="U565" s="152" t="s">
        <v>137</v>
      </c>
      <c r="V565" s="152" t="s">
        <v>137</v>
      </c>
      <c r="W565" s="152" t="s">
        <v>137</v>
      </c>
      <c r="X565" s="152" t="s">
        <v>137</v>
      </c>
      <c r="Y565" s="152" t="s">
        <v>137</v>
      </c>
      <c r="Z565" s="152" t="s">
        <v>137</v>
      </c>
      <c r="AA565" s="108">
        <v>1000</v>
      </c>
    </row>
    <row r="566" spans="1:27" x14ac:dyDescent="0.35">
      <c r="A566" s="151" t="s">
        <v>137</v>
      </c>
      <c r="B566" s="152" t="s">
        <v>137</v>
      </c>
      <c r="C566" s="152" t="s">
        <v>137</v>
      </c>
      <c r="D566" s="152" t="s">
        <v>137</v>
      </c>
      <c r="E566" s="152" t="s">
        <v>137</v>
      </c>
      <c r="F566" s="152" t="s">
        <v>137</v>
      </c>
      <c r="G566" s="152" t="s">
        <v>137</v>
      </c>
      <c r="H566" s="152" t="s">
        <v>137</v>
      </c>
      <c r="I566" s="152" t="s">
        <v>137</v>
      </c>
      <c r="J566" s="152" t="s">
        <v>137</v>
      </c>
      <c r="K566" s="152" t="s">
        <v>137</v>
      </c>
      <c r="L566" s="152" t="s">
        <v>137</v>
      </c>
      <c r="M566" s="152" t="s">
        <v>137</v>
      </c>
      <c r="N566" s="152" t="s">
        <v>137</v>
      </c>
      <c r="O566" s="152" t="s">
        <v>137</v>
      </c>
      <c r="P566" s="152" t="s">
        <v>137</v>
      </c>
      <c r="Q566" s="152" t="s">
        <v>137</v>
      </c>
      <c r="R566" s="152" t="s">
        <v>137</v>
      </c>
      <c r="S566" s="152" t="s">
        <v>137</v>
      </c>
      <c r="T566" s="152" t="s">
        <v>137</v>
      </c>
      <c r="U566" s="152" t="s">
        <v>137</v>
      </c>
      <c r="V566" s="152" t="s">
        <v>137</v>
      </c>
      <c r="W566" s="152" t="s">
        <v>137</v>
      </c>
      <c r="X566" s="152" t="s">
        <v>137</v>
      </c>
      <c r="Y566" s="152" t="s">
        <v>137</v>
      </c>
      <c r="Z566" s="152" t="s">
        <v>137</v>
      </c>
      <c r="AA566" s="108">
        <v>1000</v>
      </c>
    </row>
    <row r="567" spans="1:27" x14ac:dyDescent="0.35">
      <c r="A567" s="151" t="s">
        <v>137</v>
      </c>
      <c r="B567" s="152" t="s">
        <v>137</v>
      </c>
      <c r="C567" s="152" t="s">
        <v>137</v>
      </c>
      <c r="D567" s="152" t="s">
        <v>137</v>
      </c>
      <c r="E567" s="152" t="s">
        <v>137</v>
      </c>
      <c r="F567" s="152" t="s">
        <v>137</v>
      </c>
      <c r="G567" s="152" t="s">
        <v>137</v>
      </c>
      <c r="H567" s="152" t="s">
        <v>137</v>
      </c>
      <c r="I567" s="152" t="s">
        <v>137</v>
      </c>
      <c r="J567" s="152" t="s">
        <v>137</v>
      </c>
      <c r="K567" s="152" t="s">
        <v>137</v>
      </c>
      <c r="L567" s="152" t="s">
        <v>137</v>
      </c>
      <c r="M567" s="152" t="s">
        <v>137</v>
      </c>
      <c r="N567" s="152" t="s">
        <v>137</v>
      </c>
      <c r="O567" s="152" t="s">
        <v>137</v>
      </c>
      <c r="P567" s="152" t="s">
        <v>137</v>
      </c>
      <c r="Q567" s="152" t="s">
        <v>137</v>
      </c>
      <c r="R567" s="152" t="s">
        <v>137</v>
      </c>
      <c r="S567" s="152" t="s">
        <v>137</v>
      </c>
      <c r="T567" s="152" t="s">
        <v>137</v>
      </c>
      <c r="U567" s="152" t="s">
        <v>137</v>
      </c>
      <c r="V567" s="152" t="s">
        <v>137</v>
      </c>
      <c r="W567" s="152" t="s">
        <v>137</v>
      </c>
      <c r="X567" s="152" t="s">
        <v>137</v>
      </c>
      <c r="Y567" s="152" t="s">
        <v>137</v>
      </c>
      <c r="Z567" s="152" t="s">
        <v>137</v>
      </c>
      <c r="AA567" s="108">
        <v>1000</v>
      </c>
    </row>
    <row r="568" spans="1:27" x14ac:dyDescent="0.35">
      <c r="A568" s="151" t="s">
        <v>137</v>
      </c>
      <c r="B568" s="152" t="s">
        <v>137</v>
      </c>
      <c r="C568" s="152" t="s">
        <v>137</v>
      </c>
      <c r="D568" s="152" t="s">
        <v>137</v>
      </c>
      <c r="E568" s="152" t="s">
        <v>137</v>
      </c>
      <c r="F568" s="152" t="s">
        <v>137</v>
      </c>
      <c r="G568" s="152" t="s">
        <v>137</v>
      </c>
      <c r="H568" s="152" t="s">
        <v>137</v>
      </c>
      <c r="I568" s="152" t="s">
        <v>137</v>
      </c>
      <c r="J568" s="152" t="s">
        <v>137</v>
      </c>
      <c r="K568" s="152" t="s">
        <v>137</v>
      </c>
      <c r="L568" s="152" t="s">
        <v>137</v>
      </c>
      <c r="M568" s="152" t="s">
        <v>137</v>
      </c>
      <c r="N568" s="152" t="s">
        <v>137</v>
      </c>
      <c r="O568" s="152" t="s">
        <v>137</v>
      </c>
      <c r="P568" s="152" t="s">
        <v>137</v>
      </c>
      <c r="Q568" s="152" t="s">
        <v>137</v>
      </c>
      <c r="R568" s="152" t="s">
        <v>137</v>
      </c>
      <c r="S568" s="152" t="s">
        <v>137</v>
      </c>
      <c r="T568" s="152" t="s">
        <v>137</v>
      </c>
      <c r="U568" s="152" t="s">
        <v>137</v>
      </c>
      <c r="V568" s="152" t="s">
        <v>137</v>
      </c>
      <c r="W568" s="152" t="s">
        <v>137</v>
      </c>
      <c r="X568" s="152" t="s">
        <v>137</v>
      </c>
      <c r="Y568" s="152" t="s">
        <v>137</v>
      </c>
      <c r="Z568" s="152" t="s">
        <v>137</v>
      </c>
      <c r="AA568" s="108">
        <v>1000</v>
      </c>
    </row>
    <row r="569" spans="1:27" x14ac:dyDescent="0.35">
      <c r="A569" s="151" t="s">
        <v>137</v>
      </c>
      <c r="B569" s="152" t="s">
        <v>137</v>
      </c>
      <c r="C569" s="152" t="s">
        <v>137</v>
      </c>
      <c r="D569" s="152" t="s">
        <v>137</v>
      </c>
      <c r="E569" s="152" t="s">
        <v>137</v>
      </c>
      <c r="F569" s="152" t="s">
        <v>137</v>
      </c>
      <c r="G569" s="152" t="s">
        <v>137</v>
      </c>
      <c r="H569" s="152" t="s">
        <v>137</v>
      </c>
      <c r="I569" s="152" t="s">
        <v>137</v>
      </c>
      <c r="J569" s="152" t="s">
        <v>137</v>
      </c>
      <c r="K569" s="152" t="s">
        <v>137</v>
      </c>
      <c r="L569" s="152" t="s">
        <v>137</v>
      </c>
      <c r="M569" s="152" t="s">
        <v>137</v>
      </c>
      <c r="N569" s="152" t="s">
        <v>137</v>
      </c>
      <c r="O569" s="152" t="s">
        <v>137</v>
      </c>
      <c r="P569" s="152" t="s">
        <v>137</v>
      </c>
      <c r="Q569" s="152" t="s">
        <v>137</v>
      </c>
      <c r="R569" s="152" t="s">
        <v>137</v>
      </c>
      <c r="S569" s="152" t="s">
        <v>137</v>
      </c>
      <c r="T569" s="152" t="s">
        <v>137</v>
      </c>
      <c r="U569" s="152" t="s">
        <v>137</v>
      </c>
      <c r="V569" s="152" t="s">
        <v>137</v>
      </c>
      <c r="W569" s="152" t="s">
        <v>137</v>
      </c>
      <c r="X569" s="152" t="s">
        <v>137</v>
      </c>
      <c r="Y569" s="152" t="s">
        <v>137</v>
      </c>
      <c r="Z569" s="152" t="s">
        <v>137</v>
      </c>
      <c r="AA569" s="108">
        <v>1000</v>
      </c>
    </row>
    <row r="570" spans="1:27" x14ac:dyDescent="0.35">
      <c r="A570" s="151" t="s">
        <v>137</v>
      </c>
      <c r="B570" s="152" t="s">
        <v>137</v>
      </c>
      <c r="C570" s="152" t="s">
        <v>137</v>
      </c>
      <c r="D570" s="152" t="s">
        <v>137</v>
      </c>
      <c r="E570" s="152" t="s">
        <v>137</v>
      </c>
      <c r="F570" s="152" t="s">
        <v>137</v>
      </c>
      <c r="G570" s="152" t="s">
        <v>137</v>
      </c>
      <c r="H570" s="152" t="s">
        <v>137</v>
      </c>
      <c r="I570" s="152" t="s">
        <v>137</v>
      </c>
      <c r="J570" s="152" t="s">
        <v>137</v>
      </c>
      <c r="K570" s="152" t="s">
        <v>137</v>
      </c>
      <c r="L570" s="152" t="s">
        <v>137</v>
      </c>
      <c r="M570" s="152" t="s">
        <v>137</v>
      </c>
      <c r="N570" s="152" t="s">
        <v>137</v>
      </c>
      <c r="O570" s="152" t="s">
        <v>137</v>
      </c>
      <c r="P570" s="152" t="s">
        <v>137</v>
      </c>
      <c r="Q570" s="152" t="s">
        <v>137</v>
      </c>
      <c r="R570" s="152" t="s">
        <v>137</v>
      </c>
      <c r="S570" s="152" t="s">
        <v>137</v>
      </c>
      <c r="T570" s="152" t="s">
        <v>137</v>
      </c>
      <c r="U570" s="152" t="s">
        <v>137</v>
      </c>
      <c r="V570" s="152" t="s">
        <v>137</v>
      </c>
      <c r="W570" s="152" t="s">
        <v>137</v>
      </c>
      <c r="X570" s="152" t="s">
        <v>137</v>
      </c>
      <c r="Y570" s="152" t="s">
        <v>137</v>
      </c>
      <c r="Z570" s="152" t="s">
        <v>137</v>
      </c>
      <c r="AA570" s="108">
        <v>1000</v>
      </c>
    </row>
    <row r="571" spans="1:27" x14ac:dyDescent="0.35">
      <c r="A571" s="151" t="s">
        <v>137</v>
      </c>
      <c r="B571" s="152" t="s">
        <v>137</v>
      </c>
      <c r="C571" s="152" t="s">
        <v>137</v>
      </c>
      <c r="D571" s="152" t="s">
        <v>137</v>
      </c>
      <c r="E571" s="152" t="s">
        <v>137</v>
      </c>
      <c r="F571" s="152" t="s">
        <v>137</v>
      </c>
      <c r="G571" s="152" t="s">
        <v>137</v>
      </c>
      <c r="H571" s="152" t="s">
        <v>137</v>
      </c>
      <c r="I571" s="152" t="s">
        <v>137</v>
      </c>
      <c r="J571" s="152" t="s">
        <v>137</v>
      </c>
      <c r="K571" s="152" t="s">
        <v>137</v>
      </c>
      <c r="L571" s="152" t="s">
        <v>137</v>
      </c>
      <c r="M571" s="152" t="s">
        <v>137</v>
      </c>
      <c r="N571" s="152" t="s">
        <v>137</v>
      </c>
      <c r="O571" s="152" t="s">
        <v>137</v>
      </c>
      <c r="P571" s="152" t="s">
        <v>137</v>
      </c>
      <c r="Q571" s="152" t="s">
        <v>137</v>
      </c>
      <c r="R571" s="152" t="s">
        <v>137</v>
      </c>
      <c r="S571" s="152" t="s">
        <v>137</v>
      </c>
      <c r="T571" s="152" t="s">
        <v>137</v>
      </c>
      <c r="U571" s="152" t="s">
        <v>137</v>
      </c>
      <c r="V571" s="152" t="s">
        <v>137</v>
      </c>
      <c r="W571" s="152" t="s">
        <v>137</v>
      </c>
      <c r="X571" s="152" t="s">
        <v>137</v>
      </c>
      <c r="Y571" s="152" t="s">
        <v>137</v>
      </c>
      <c r="Z571" s="152" t="s">
        <v>137</v>
      </c>
      <c r="AA571" s="108">
        <v>1000</v>
      </c>
    </row>
    <row r="572" spans="1:27" x14ac:dyDescent="0.35">
      <c r="A572" s="151" t="s">
        <v>137</v>
      </c>
      <c r="B572" s="152" t="s">
        <v>137</v>
      </c>
      <c r="C572" s="152" t="s">
        <v>137</v>
      </c>
      <c r="D572" s="152" t="s">
        <v>137</v>
      </c>
      <c r="E572" s="152" t="s">
        <v>137</v>
      </c>
      <c r="F572" s="152" t="s">
        <v>137</v>
      </c>
      <c r="G572" s="152" t="s">
        <v>137</v>
      </c>
      <c r="H572" s="152" t="s">
        <v>137</v>
      </c>
      <c r="I572" s="152" t="s">
        <v>137</v>
      </c>
      <c r="J572" s="152" t="s">
        <v>137</v>
      </c>
      <c r="K572" s="152" t="s">
        <v>137</v>
      </c>
      <c r="L572" s="152" t="s">
        <v>137</v>
      </c>
      <c r="M572" s="152" t="s">
        <v>137</v>
      </c>
      <c r="N572" s="152" t="s">
        <v>137</v>
      </c>
      <c r="O572" s="152" t="s">
        <v>137</v>
      </c>
      <c r="P572" s="152" t="s">
        <v>137</v>
      </c>
      <c r="Q572" s="152" t="s">
        <v>137</v>
      </c>
      <c r="R572" s="152" t="s">
        <v>137</v>
      </c>
      <c r="S572" s="152" t="s">
        <v>137</v>
      </c>
      <c r="T572" s="152" t="s">
        <v>137</v>
      </c>
      <c r="U572" s="152" t="s">
        <v>137</v>
      </c>
      <c r="V572" s="152" t="s">
        <v>137</v>
      </c>
      <c r="W572" s="152" t="s">
        <v>137</v>
      </c>
      <c r="X572" s="152" t="s">
        <v>137</v>
      </c>
      <c r="Y572" s="152" t="s">
        <v>137</v>
      </c>
      <c r="Z572" s="152" t="s">
        <v>137</v>
      </c>
      <c r="AA572" s="108">
        <v>1000</v>
      </c>
    </row>
    <row r="573" spans="1:27" x14ac:dyDescent="0.35">
      <c r="A573" s="151" t="s">
        <v>137</v>
      </c>
      <c r="B573" s="152" t="s">
        <v>137</v>
      </c>
      <c r="C573" s="152" t="s">
        <v>137</v>
      </c>
      <c r="D573" s="152" t="s">
        <v>137</v>
      </c>
      <c r="E573" s="152" t="s">
        <v>137</v>
      </c>
      <c r="F573" s="152" t="s">
        <v>137</v>
      </c>
      <c r="G573" s="152" t="s">
        <v>137</v>
      </c>
      <c r="H573" s="152" t="s">
        <v>137</v>
      </c>
      <c r="I573" s="152" t="s">
        <v>137</v>
      </c>
      <c r="J573" s="152" t="s">
        <v>137</v>
      </c>
      <c r="K573" s="152" t="s">
        <v>137</v>
      </c>
      <c r="L573" s="152" t="s">
        <v>137</v>
      </c>
      <c r="M573" s="152" t="s">
        <v>137</v>
      </c>
      <c r="N573" s="152" t="s">
        <v>137</v>
      </c>
      <c r="O573" s="152" t="s">
        <v>137</v>
      </c>
      <c r="P573" s="152" t="s">
        <v>137</v>
      </c>
      <c r="Q573" s="152" t="s">
        <v>137</v>
      </c>
      <c r="R573" s="152" t="s">
        <v>137</v>
      </c>
      <c r="S573" s="152" t="s">
        <v>137</v>
      </c>
      <c r="T573" s="152" t="s">
        <v>137</v>
      </c>
      <c r="U573" s="152" t="s">
        <v>137</v>
      </c>
      <c r="V573" s="152" t="s">
        <v>137</v>
      </c>
      <c r="W573" s="152" t="s">
        <v>137</v>
      </c>
      <c r="X573" s="152" t="s">
        <v>137</v>
      </c>
      <c r="Y573" s="152" t="s">
        <v>137</v>
      </c>
      <c r="Z573" s="152" t="s">
        <v>137</v>
      </c>
      <c r="AA573" s="108">
        <v>1000</v>
      </c>
    </row>
    <row r="574" spans="1:27" x14ac:dyDescent="0.35">
      <c r="A574" s="151" t="s">
        <v>137</v>
      </c>
      <c r="B574" s="152" t="s">
        <v>137</v>
      </c>
      <c r="C574" s="152" t="s">
        <v>137</v>
      </c>
      <c r="D574" s="152" t="s">
        <v>137</v>
      </c>
      <c r="E574" s="152" t="s">
        <v>137</v>
      </c>
      <c r="F574" s="152" t="s">
        <v>137</v>
      </c>
      <c r="G574" s="152" t="s">
        <v>137</v>
      </c>
      <c r="H574" s="152" t="s">
        <v>137</v>
      </c>
      <c r="I574" s="152" t="s">
        <v>137</v>
      </c>
      <c r="J574" s="152" t="s">
        <v>137</v>
      </c>
      <c r="K574" s="152" t="s">
        <v>137</v>
      </c>
      <c r="L574" s="152" t="s">
        <v>137</v>
      </c>
      <c r="M574" s="152" t="s">
        <v>137</v>
      </c>
      <c r="N574" s="152" t="s">
        <v>137</v>
      </c>
      <c r="O574" s="152" t="s">
        <v>137</v>
      </c>
      <c r="P574" s="152" t="s">
        <v>137</v>
      </c>
      <c r="Q574" s="152" t="s">
        <v>137</v>
      </c>
      <c r="R574" s="152" t="s">
        <v>137</v>
      </c>
      <c r="S574" s="152" t="s">
        <v>137</v>
      </c>
      <c r="T574" s="152" t="s">
        <v>137</v>
      </c>
      <c r="U574" s="152" t="s">
        <v>137</v>
      </c>
      <c r="V574" s="152" t="s">
        <v>137</v>
      </c>
      <c r="W574" s="152" t="s">
        <v>137</v>
      </c>
      <c r="X574" s="152" t="s">
        <v>137</v>
      </c>
      <c r="Y574" s="152" t="s">
        <v>137</v>
      </c>
      <c r="Z574" s="152" t="s">
        <v>137</v>
      </c>
      <c r="AA574" s="108">
        <v>1000</v>
      </c>
    </row>
    <row r="575" spans="1:27" x14ac:dyDescent="0.35">
      <c r="A575" s="151" t="s">
        <v>137</v>
      </c>
      <c r="B575" s="152" t="s">
        <v>137</v>
      </c>
      <c r="C575" s="152" t="s">
        <v>137</v>
      </c>
      <c r="D575" s="152" t="s">
        <v>137</v>
      </c>
      <c r="E575" s="152" t="s">
        <v>137</v>
      </c>
      <c r="F575" s="152" t="s">
        <v>137</v>
      </c>
      <c r="G575" s="152" t="s">
        <v>137</v>
      </c>
      <c r="H575" s="152" t="s">
        <v>137</v>
      </c>
      <c r="I575" s="152" t="s">
        <v>137</v>
      </c>
      <c r="J575" s="152" t="s">
        <v>137</v>
      </c>
      <c r="K575" s="152" t="s">
        <v>137</v>
      </c>
      <c r="L575" s="152" t="s">
        <v>137</v>
      </c>
      <c r="M575" s="152" t="s">
        <v>137</v>
      </c>
      <c r="N575" s="152" t="s">
        <v>137</v>
      </c>
      <c r="O575" s="152" t="s">
        <v>137</v>
      </c>
      <c r="P575" s="152" t="s">
        <v>137</v>
      </c>
      <c r="Q575" s="152" t="s">
        <v>137</v>
      </c>
      <c r="R575" s="152" t="s">
        <v>137</v>
      </c>
      <c r="S575" s="152" t="s">
        <v>137</v>
      </c>
      <c r="T575" s="152" t="s">
        <v>137</v>
      </c>
      <c r="U575" s="152" t="s">
        <v>137</v>
      </c>
      <c r="V575" s="152" t="s">
        <v>137</v>
      </c>
      <c r="W575" s="152" t="s">
        <v>137</v>
      </c>
      <c r="X575" s="152" t="s">
        <v>137</v>
      </c>
      <c r="Y575" s="152" t="s">
        <v>137</v>
      </c>
      <c r="Z575" s="152" t="s">
        <v>137</v>
      </c>
      <c r="AA575" s="108">
        <v>1000</v>
      </c>
    </row>
    <row r="576" spans="1:27" x14ac:dyDescent="0.35">
      <c r="A576" s="151" t="s">
        <v>137</v>
      </c>
      <c r="B576" s="152" t="s">
        <v>137</v>
      </c>
      <c r="C576" s="152" t="s">
        <v>137</v>
      </c>
      <c r="D576" s="152" t="s">
        <v>137</v>
      </c>
      <c r="E576" s="152" t="s">
        <v>137</v>
      </c>
      <c r="F576" s="152" t="s">
        <v>137</v>
      </c>
      <c r="G576" s="152" t="s">
        <v>137</v>
      </c>
      <c r="H576" s="152" t="s">
        <v>137</v>
      </c>
      <c r="I576" s="152" t="s">
        <v>137</v>
      </c>
      <c r="J576" s="152" t="s">
        <v>137</v>
      </c>
      <c r="K576" s="152" t="s">
        <v>137</v>
      </c>
      <c r="L576" s="152" t="s">
        <v>137</v>
      </c>
      <c r="M576" s="152" t="s">
        <v>137</v>
      </c>
      <c r="N576" s="152" t="s">
        <v>137</v>
      </c>
      <c r="O576" s="152" t="s">
        <v>137</v>
      </c>
      <c r="P576" s="152" t="s">
        <v>137</v>
      </c>
      <c r="Q576" s="152" t="s">
        <v>137</v>
      </c>
      <c r="R576" s="152" t="s">
        <v>137</v>
      </c>
      <c r="S576" s="152" t="s">
        <v>137</v>
      </c>
      <c r="T576" s="152" t="s">
        <v>137</v>
      </c>
      <c r="U576" s="152" t="s">
        <v>137</v>
      </c>
      <c r="V576" s="152" t="s">
        <v>137</v>
      </c>
      <c r="W576" s="152" t="s">
        <v>137</v>
      </c>
      <c r="X576" s="152" t="s">
        <v>137</v>
      </c>
      <c r="Y576" s="152" t="s">
        <v>137</v>
      </c>
      <c r="Z576" s="152" t="s">
        <v>137</v>
      </c>
      <c r="AA576" s="108">
        <v>1000</v>
      </c>
    </row>
    <row r="577" spans="1:27" x14ac:dyDescent="0.35">
      <c r="A577" s="151" t="s">
        <v>137</v>
      </c>
      <c r="B577" s="152" t="s">
        <v>137</v>
      </c>
      <c r="C577" s="152" t="s">
        <v>137</v>
      </c>
      <c r="D577" s="152" t="s">
        <v>137</v>
      </c>
      <c r="E577" s="152" t="s">
        <v>137</v>
      </c>
      <c r="F577" s="152" t="s">
        <v>137</v>
      </c>
      <c r="G577" s="152" t="s">
        <v>137</v>
      </c>
      <c r="H577" s="152" t="s">
        <v>137</v>
      </c>
      <c r="I577" s="152" t="s">
        <v>137</v>
      </c>
      <c r="J577" s="152" t="s">
        <v>137</v>
      </c>
      <c r="K577" s="152" t="s">
        <v>137</v>
      </c>
      <c r="L577" s="152" t="s">
        <v>137</v>
      </c>
      <c r="M577" s="152" t="s">
        <v>137</v>
      </c>
      <c r="N577" s="152" t="s">
        <v>137</v>
      </c>
      <c r="O577" s="152" t="s">
        <v>137</v>
      </c>
      <c r="P577" s="152" t="s">
        <v>137</v>
      </c>
      <c r="Q577" s="152" t="s">
        <v>137</v>
      </c>
      <c r="R577" s="152" t="s">
        <v>137</v>
      </c>
      <c r="S577" s="152" t="s">
        <v>137</v>
      </c>
      <c r="T577" s="152" t="s">
        <v>137</v>
      </c>
      <c r="U577" s="152" t="s">
        <v>137</v>
      </c>
      <c r="V577" s="152" t="s">
        <v>137</v>
      </c>
      <c r="W577" s="152" t="s">
        <v>137</v>
      </c>
      <c r="X577" s="152" t="s">
        <v>137</v>
      </c>
      <c r="Y577" s="152" t="s">
        <v>137</v>
      </c>
      <c r="Z577" s="152" t="s">
        <v>137</v>
      </c>
      <c r="AA577" s="108">
        <v>1000</v>
      </c>
    </row>
    <row r="578" spans="1:27" x14ac:dyDescent="0.35">
      <c r="A578" s="151" t="s">
        <v>137</v>
      </c>
      <c r="B578" s="152" t="s">
        <v>137</v>
      </c>
      <c r="C578" s="152" t="s">
        <v>137</v>
      </c>
      <c r="D578" s="152" t="s">
        <v>137</v>
      </c>
      <c r="E578" s="152" t="s">
        <v>137</v>
      </c>
      <c r="F578" s="152" t="s">
        <v>137</v>
      </c>
      <c r="G578" s="152" t="s">
        <v>137</v>
      </c>
      <c r="H578" s="152" t="s">
        <v>137</v>
      </c>
      <c r="I578" s="152" t="s">
        <v>137</v>
      </c>
      <c r="J578" s="152" t="s">
        <v>137</v>
      </c>
      <c r="K578" s="152" t="s">
        <v>137</v>
      </c>
      <c r="L578" s="152" t="s">
        <v>137</v>
      </c>
      <c r="M578" s="152" t="s">
        <v>137</v>
      </c>
      <c r="N578" s="152" t="s">
        <v>137</v>
      </c>
      <c r="O578" s="152" t="s">
        <v>137</v>
      </c>
      <c r="P578" s="152" t="s">
        <v>137</v>
      </c>
      <c r="Q578" s="152" t="s">
        <v>137</v>
      </c>
      <c r="R578" s="152" t="s">
        <v>137</v>
      </c>
      <c r="S578" s="152" t="s">
        <v>137</v>
      </c>
      <c r="T578" s="152" t="s">
        <v>137</v>
      </c>
      <c r="U578" s="152" t="s">
        <v>137</v>
      </c>
      <c r="V578" s="152" t="s">
        <v>137</v>
      </c>
      <c r="W578" s="152" t="s">
        <v>137</v>
      </c>
      <c r="X578" s="152" t="s">
        <v>137</v>
      </c>
      <c r="Y578" s="152" t="s">
        <v>137</v>
      </c>
      <c r="Z578" s="152" t="s">
        <v>137</v>
      </c>
      <c r="AA578" s="108">
        <v>1000</v>
      </c>
    </row>
    <row r="579" spans="1:27" x14ac:dyDescent="0.35">
      <c r="A579" s="151" t="s">
        <v>137</v>
      </c>
      <c r="B579" s="152" t="s">
        <v>137</v>
      </c>
      <c r="C579" s="152" t="s">
        <v>137</v>
      </c>
      <c r="D579" s="152" t="s">
        <v>137</v>
      </c>
      <c r="E579" s="152" t="s">
        <v>137</v>
      </c>
      <c r="F579" s="152" t="s">
        <v>137</v>
      </c>
      <c r="G579" s="152" t="s">
        <v>137</v>
      </c>
      <c r="H579" s="152" t="s">
        <v>137</v>
      </c>
      <c r="I579" s="152" t="s">
        <v>137</v>
      </c>
      <c r="J579" s="152" t="s">
        <v>137</v>
      </c>
      <c r="K579" s="152" t="s">
        <v>137</v>
      </c>
      <c r="L579" s="152" t="s">
        <v>137</v>
      </c>
      <c r="M579" s="152" t="s">
        <v>137</v>
      </c>
      <c r="N579" s="152" t="s">
        <v>137</v>
      </c>
      <c r="O579" s="152" t="s">
        <v>137</v>
      </c>
      <c r="P579" s="152" t="s">
        <v>137</v>
      </c>
      <c r="Q579" s="152" t="s">
        <v>137</v>
      </c>
      <c r="R579" s="152" t="s">
        <v>137</v>
      </c>
      <c r="S579" s="152" t="s">
        <v>137</v>
      </c>
      <c r="T579" s="152" t="s">
        <v>137</v>
      </c>
      <c r="U579" s="152" t="s">
        <v>137</v>
      </c>
      <c r="V579" s="152" t="s">
        <v>137</v>
      </c>
      <c r="W579" s="152" t="s">
        <v>137</v>
      </c>
      <c r="X579" s="152" t="s">
        <v>137</v>
      </c>
      <c r="Y579" s="152" t="s">
        <v>137</v>
      </c>
      <c r="Z579" s="152" t="s">
        <v>137</v>
      </c>
      <c r="AA579" s="108">
        <v>1000</v>
      </c>
    </row>
    <row r="580" spans="1:27" x14ac:dyDescent="0.35">
      <c r="A580" s="151" t="s">
        <v>137</v>
      </c>
      <c r="B580" s="152" t="s">
        <v>137</v>
      </c>
      <c r="C580" s="152" t="s">
        <v>137</v>
      </c>
      <c r="D580" s="152" t="s">
        <v>137</v>
      </c>
      <c r="E580" s="152" t="s">
        <v>137</v>
      </c>
      <c r="F580" s="152" t="s">
        <v>137</v>
      </c>
      <c r="G580" s="152" t="s">
        <v>137</v>
      </c>
      <c r="H580" s="152" t="s">
        <v>137</v>
      </c>
      <c r="I580" s="152" t="s">
        <v>137</v>
      </c>
      <c r="J580" s="152" t="s">
        <v>137</v>
      </c>
      <c r="K580" s="152" t="s">
        <v>137</v>
      </c>
      <c r="L580" s="152" t="s">
        <v>137</v>
      </c>
      <c r="M580" s="152" t="s">
        <v>137</v>
      </c>
      <c r="N580" s="152" t="s">
        <v>137</v>
      </c>
      <c r="O580" s="152" t="s">
        <v>137</v>
      </c>
      <c r="P580" s="152" t="s">
        <v>137</v>
      </c>
      <c r="Q580" s="152" t="s">
        <v>137</v>
      </c>
      <c r="R580" s="152" t="s">
        <v>137</v>
      </c>
      <c r="S580" s="152" t="s">
        <v>137</v>
      </c>
      <c r="T580" s="152" t="s">
        <v>137</v>
      </c>
      <c r="U580" s="152" t="s">
        <v>137</v>
      </c>
      <c r="V580" s="152" t="s">
        <v>137</v>
      </c>
      <c r="W580" s="152" t="s">
        <v>137</v>
      </c>
      <c r="X580" s="152" t="s">
        <v>137</v>
      </c>
      <c r="Y580" s="152" t="s">
        <v>137</v>
      </c>
      <c r="Z580" s="152" t="s">
        <v>137</v>
      </c>
      <c r="AA580" s="108">
        <v>1000</v>
      </c>
    </row>
    <row r="581" spans="1:27" x14ac:dyDescent="0.35">
      <c r="A581" s="151" t="s">
        <v>137</v>
      </c>
      <c r="B581" s="152" t="s">
        <v>137</v>
      </c>
      <c r="C581" s="152" t="s">
        <v>137</v>
      </c>
      <c r="D581" s="152" t="s">
        <v>137</v>
      </c>
      <c r="E581" s="152" t="s">
        <v>137</v>
      </c>
      <c r="F581" s="152" t="s">
        <v>137</v>
      </c>
      <c r="G581" s="152" t="s">
        <v>137</v>
      </c>
      <c r="H581" s="152" t="s">
        <v>137</v>
      </c>
      <c r="I581" s="152" t="s">
        <v>137</v>
      </c>
      <c r="J581" s="152" t="s">
        <v>137</v>
      </c>
      <c r="K581" s="152" t="s">
        <v>137</v>
      </c>
      <c r="L581" s="152" t="s">
        <v>137</v>
      </c>
      <c r="M581" s="152" t="s">
        <v>137</v>
      </c>
      <c r="N581" s="152" t="s">
        <v>137</v>
      </c>
      <c r="O581" s="152" t="s">
        <v>137</v>
      </c>
      <c r="P581" s="152" t="s">
        <v>137</v>
      </c>
      <c r="Q581" s="152" t="s">
        <v>137</v>
      </c>
      <c r="R581" s="152" t="s">
        <v>137</v>
      </c>
      <c r="S581" s="152" t="s">
        <v>137</v>
      </c>
      <c r="T581" s="152" t="s">
        <v>137</v>
      </c>
      <c r="U581" s="152" t="s">
        <v>137</v>
      </c>
      <c r="V581" s="152" t="s">
        <v>137</v>
      </c>
      <c r="W581" s="152" t="s">
        <v>137</v>
      </c>
      <c r="X581" s="152" t="s">
        <v>137</v>
      </c>
      <c r="Y581" s="152" t="s">
        <v>137</v>
      </c>
      <c r="Z581" s="152" t="s">
        <v>137</v>
      </c>
      <c r="AA581" s="108">
        <v>1000</v>
      </c>
    </row>
    <row r="582" spans="1:27" x14ac:dyDescent="0.35">
      <c r="A582" s="151" t="s">
        <v>137</v>
      </c>
      <c r="B582" s="152" t="s">
        <v>137</v>
      </c>
      <c r="C582" s="152" t="s">
        <v>137</v>
      </c>
      <c r="D582" s="152" t="s">
        <v>137</v>
      </c>
      <c r="E582" s="152" t="s">
        <v>137</v>
      </c>
      <c r="F582" s="152" t="s">
        <v>137</v>
      </c>
      <c r="G582" s="152" t="s">
        <v>137</v>
      </c>
      <c r="H582" s="152" t="s">
        <v>137</v>
      </c>
      <c r="I582" s="152" t="s">
        <v>137</v>
      </c>
      <c r="J582" s="152" t="s">
        <v>137</v>
      </c>
      <c r="K582" s="152" t="s">
        <v>137</v>
      </c>
      <c r="L582" s="152" t="s">
        <v>137</v>
      </c>
      <c r="M582" s="152" t="s">
        <v>137</v>
      </c>
      <c r="N582" s="152" t="s">
        <v>137</v>
      </c>
      <c r="O582" s="152" t="s">
        <v>137</v>
      </c>
      <c r="P582" s="152" t="s">
        <v>137</v>
      </c>
      <c r="Q582" s="152" t="s">
        <v>137</v>
      </c>
      <c r="R582" s="152" t="s">
        <v>137</v>
      </c>
      <c r="S582" s="152" t="s">
        <v>137</v>
      </c>
      <c r="T582" s="152" t="s">
        <v>137</v>
      </c>
      <c r="U582" s="152" t="s">
        <v>137</v>
      </c>
      <c r="V582" s="152" t="s">
        <v>137</v>
      </c>
      <c r="W582" s="152" t="s">
        <v>137</v>
      </c>
      <c r="X582" s="152" t="s">
        <v>137</v>
      </c>
      <c r="Y582" s="152" t="s">
        <v>137</v>
      </c>
      <c r="Z582" s="152" t="s">
        <v>137</v>
      </c>
      <c r="AA582" s="108">
        <v>1000</v>
      </c>
    </row>
    <row r="583" spans="1:27" x14ac:dyDescent="0.35">
      <c r="A583" s="151" t="s">
        <v>137</v>
      </c>
      <c r="B583" s="152" t="s">
        <v>137</v>
      </c>
      <c r="C583" s="152" t="s">
        <v>137</v>
      </c>
      <c r="D583" s="152" t="s">
        <v>137</v>
      </c>
      <c r="E583" s="152" t="s">
        <v>137</v>
      </c>
      <c r="F583" s="152" t="s">
        <v>137</v>
      </c>
      <c r="G583" s="152" t="s">
        <v>137</v>
      </c>
      <c r="H583" s="152" t="s">
        <v>137</v>
      </c>
      <c r="I583" s="152" t="s">
        <v>137</v>
      </c>
      <c r="J583" s="152" t="s">
        <v>137</v>
      </c>
      <c r="K583" s="152" t="s">
        <v>137</v>
      </c>
      <c r="L583" s="152" t="s">
        <v>137</v>
      </c>
      <c r="M583" s="152" t="s">
        <v>137</v>
      </c>
      <c r="N583" s="152" t="s">
        <v>137</v>
      </c>
      <c r="O583" s="152" t="s">
        <v>137</v>
      </c>
      <c r="P583" s="152" t="s">
        <v>137</v>
      </c>
      <c r="Q583" s="152" t="s">
        <v>137</v>
      </c>
      <c r="R583" s="152" t="s">
        <v>137</v>
      </c>
      <c r="S583" s="152" t="s">
        <v>137</v>
      </c>
      <c r="T583" s="152" t="s">
        <v>137</v>
      </c>
      <c r="U583" s="152" t="s">
        <v>137</v>
      </c>
      <c r="V583" s="152" t="s">
        <v>137</v>
      </c>
      <c r="W583" s="152" t="s">
        <v>137</v>
      </c>
      <c r="X583" s="152" t="s">
        <v>137</v>
      </c>
      <c r="Y583" s="152" t="s">
        <v>137</v>
      </c>
      <c r="Z583" s="152" t="s">
        <v>137</v>
      </c>
      <c r="AA583" s="108">
        <v>1000</v>
      </c>
    </row>
    <row r="584" spans="1:27" x14ac:dyDescent="0.35">
      <c r="A584" s="151" t="s">
        <v>137</v>
      </c>
      <c r="B584" s="152" t="s">
        <v>137</v>
      </c>
      <c r="C584" s="152" t="s">
        <v>137</v>
      </c>
      <c r="D584" s="152" t="s">
        <v>137</v>
      </c>
      <c r="E584" s="152" t="s">
        <v>137</v>
      </c>
      <c r="F584" s="152" t="s">
        <v>137</v>
      </c>
      <c r="G584" s="152" t="s">
        <v>137</v>
      </c>
      <c r="H584" s="152" t="s">
        <v>137</v>
      </c>
      <c r="I584" s="152" t="s">
        <v>137</v>
      </c>
      <c r="J584" s="152" t="s">
        <v>137</v>
      </c>
      <c r="K584" s="152" t="s">
        <v>137</v>
      </c>
      <c r="L584" s="152" t="s">
        <v>137</v>
      </c>
      <c r="M584" s="152" t="s">
        <v>137</v>
      </c>
      <c r="N584" s="152" t="s">
        <v>137</v>
      </c>
      <c r="O584" s="152" t="s">
        <v>137</v>
      </c>
      <c r="P584" s="152" t="s">
        <v>137</v>
      </c>
      <c r="Q584" s="152" t="s">
        <v>137</v>
      </c>
      <c r="R584" s="152" t="s">
        <v>137</v>
      </c>
      <c r="S584" s="152" t="s">
        <v>137</v>
      </c>
      <c r="T584" s="152" t="s">
        <v>137</v>
      </c>
      <c r="U584" s="152" t="s">
        <v>137</v>
      </c>
      <c r="V584" s="152" t="s">
        <v>137</v>
      </c>
      <c r="W584" s="152" t="s">
        <v>137</v>
      </c>
      <c r="X584" s="152" t="s">
        <v>137</v>
      </c>
      <c r="Y584" s="152" t="s">
        <v>137</v>
      </c>
      <c r="Z584" s="152" t="s">
        <v>137</v>
      </c>
      <c r="AA584" s="108">
        <v>1000</v>
      </c>
    </row>
    <row r="585" spans="1:27" x14ac:dyDescent="0.35">
      <c r="A585" s="151" t="s">
        <v>137</v>
      </c>
      <c r="B585" s="152" t="s">
        <v>137</v>
      </c>
      <c r="C585" s="152" t="s">
        <v>137</v>
      </c>
      <c r="D585" s="152" t="s">
        <v>137</v>
      </c>
      <c r="E585" s="152" t="s">
        <v>137</v>
      </c>
      <c r="F585" s="152" t="s">
        <v>137</v>
      </c>
      <c r="G585" s="152" t="s">
        <v>137</v>
      </c>
      <c r="H585" s="152" t="s">
        <v>137</v>
      </c>
      <c r="I585" s="152" t="s">
        <v>137</v>
      </c>
      <c r="J585" s="152" t="s">
        <v>137</v>
      </c>
      <c r="K585" s="152" t="s">
        <v>137</v>
      </c>
      <c r="L585" s="152" t="s">
        <v>137</v>
      </c>
      <c r="M585" s="152" t="s">
        <v>137</v>
      </c>
      <c r="N585" s="152" t="s">
        <v>137</v>
      </c>
      <c r="O585" s="152" t="s">
        <v>137</v>
      </c>
      <c r="P585" s="152" t="s">
        <v>137</v>
      </c>
      <c r="Q585" s="152" t="s">
        <v>137</v>
      </c>
      <c r="R585" s="152" t="s">
        <v>137</v>
      </c>
      <c r="S585" s="152" t="s">
        <v>137</v>
      </c>
      <c r="T585" s="152" t="s">
        <v>137</v>
      </c>
      <c r="U585" s="152" t="s">
        <v>137</v>
      </c>
      <c r="V585" s="152" t="s">
        <v>137</v>
      </c>
      <c r="W585" s="152" t="s">
        <v>137</v>
      </c>
      <c r="X585" s="152" t="s">
        <v>137</v>
      </c>
      <c r="Y585" s="152" t="s">
        <v>137</v>
      </c>
      <c r="Z585" s="152" t="s">
        <v>137</v>
      </c>
      <c r="AA585" s="108">
        <v>1000</v>
      </c>
    </row>
    <row r="586" spans="1:27" x14ac:dyDescent="0.35">
      <c r="A586" s="151" t="s">
        <v>137</v>
      </c>
      <c r="B586" s="152" t="s">
        <v>137</v>
      </c>
      <c r="C586" s="152" t="s">
        <v>137</v>
      </c>
      <c r="D586" s="152" t="s">
        <v>137</v>
      </c>
      <c r="E586" s="152" t="s">
        <v>137</v>
      </c>
      <c r="F586" s="152" t="s">
        <v>137</v>
      </c>
      <c r="G586" s="152" t="s">
        <v>137</v>
      </c>
      <c r="H586" s="152" t="s">
        <v>137</v>
      </c>
      <c r="I586" s="152" t="s">
        <v>137</v>
      </c>
      <c r="J586" s="152" t="s">
        <v>137</v>
      </c>
      <c r="K586" s="152" t="s">
        <v>137</v>
      </c>
      <c r="L586" s="152" t="s">
        <v>137</v>
      </c>
      <c r="M586" s="152" t="s">
        <v>137</v>
      </c>
      <c r="N586" s="152" t="s">
        <v>137</v>
      </c>
      <c r="O586" s="152" t="s">
        <v>137</v>
      </c>
      <c r="P586" s="152" t="s">
        <v>137</v>
      </c>
      <c r="Q586" s="152" t="s">
        <v>137</v>
      </c>
      <c r="R586" s="152" t="s">
        <v>137</v>
      </c>
      <c r="S586" s="152" t="s">
        <v>137</v>
      </c>
      <c r="T586" s="152" t="s">
        <v>137</v>
      </c>
      <c r="U586" s="152" t="s">
        <v>137</v>
      </c>
      <c r="V586" s="152" t="s">
        <v>137</v>
      </c>
      <c r="W586" s="152" t="s">
        <v>137</v>
      </c>
      <c r="X586" s="152" t="s">
        <v>137</v>
      </c>
      <c r="Y586" s="152" t="s">
        <v>137</v>
      </c>
      <c r="Z586" s="152" t="s">
        <v>137</v>
      </c>
      <c r="AA586" s="108">
        <v>1000</v>
      </c>
    </row>
    <row r="587" spans="1:27" x14ac:dyDescent="0.35">
      <c r="A587" s="151" t="s">
        <v>137</v>
      </c>
      <c r="B587" s="152" t="s">
        <v>137</v>
      </c>
      <c r="C587" s="152" t="s">
        <v>137</v>
      </c>
      <c r="D587" s="152" t="s">
        <v>137</v>
      </c>
      <c r="E587" s="152" t="s">
        <v>137</v>
      </c>
      <c r="F587" s="152" t="s">
        <v>137</v>
      </c>
      <c r="G587" s="152" t="s">
        <v>137</v>
      </c>
      <c r="H587" s="152" t="s">
        <v>137</v>
      </c>
      <c r="I587" s="152" t="s">
        <v>137</v>
      </c>
      <c r="J587" s="152" t="s">
        <v>137</v>
      </c>
      <c r="K587" s="152" t="s">
        <v>137</v>
      </c>
      <c r="L587" s="152" t="s">
        <v>137</v>
      </c>
      <c r="M587" s="152" t="s">
        <v>137</v>
      </c>
      <c r="N587" s="152" t="s">
        <v>137</v>
      </c>
      <c r="O587" s="152" t="s">
        <v>137</v>
      </c>
      <c r="P587" s="152" t="s">
        <v>137</v>
      </c>
      <c r="Q587" s="152" t="s">
        <v>137</v>
      </c>
      <c r="R587" s="152" t="s">
        <v>137</v>
      </c>
      <c r="S587" s="152" t="s">
        <v>137</v>
      </c>
      <c r="T587" s="152" t="s">
        <v>137</v>
      </c>
      <c r="U587" s="152" t="s">
        <v>137</v>
      </c>
      <c r="V587" s="152" t="s">
        <v>137</v>
      </c>
      <c r="W587" s="152" t="s">
        <v>137</v>
      </c>
      <c r="X587" s="152" t="s">
        <v>137</v>
      </c>
      <c r="Y587" s="152" t="s">
        <v>137</v>
      </c>
      <c r="Z587" s="152" t="s">
        <v>137</v>
      </c>
      <c r="AA587" s="108">
        <v>1000</v>
      </c>
    </row>
    <row r="588" spans="1:27" x14ac:dyDescent="0.35">
      <c r="A588" s="151" t="s">
        <v>137</v>
      </c>
      <c r="B588" s="152" t="s">
        <v>137</v>
      </c>
      <c r="C588" s="152" t="s">
        <v>137</v>
      </c>
      <c r="D588" s="152" t="s">
        <v>137</v>
      </c>
      <c r="E588" s="152" t="s">
        <v>137</v>
      </c>
      <c r="F588" s="152" t="s">
        <v>137</v>
      </c>
      <c r="G588" s="152" t="s">
        <v>137</v>
      </c>
      <c r="H588" s="152" t="s">
        <v>137</v>
      </c>
      <c r="I588" s="152" t="s">
        <v>137</v>
      </c>
      <c r="J588" s="152" t="s">
        <v>137</v>
      </c>
      <c r="K588" s="152" t="s">
        <v>137</v>
      </c>
      <c r="L588" s="152" t="s">
        <v>137</v>
      </c>
      <c r="M588" s="152" t="s">
        <v>137</v>
      </c>
      <c r="N588" s="152" t="s">
        <v>137</v>
      </c>
      <c r="O588" s="152" t="s">
        <v>137</v>
      </c>
      <c r="P588" s="152" t="s">
        <v>137</v>
      </c>
      <c r="Q588" s="152" t="s">
        <v>137</v>
      </c>
      <c r="R588" s="152" t="s">
        <v>137</v>
      </c>
      <c r="S588" s="152" t="s">
        <v>137</v>
      </c>
      <c r="T588" s="152" t="s">
        <v>137</v>
      </c>
      <c r="U588" s="152" t="s">
        <v>137</v>
      </c>
      <c r="V588" s="152" t="s">
        <v>137</v>
      </c>
      <c r="W588" s="152" t="s">
        <v>137</v>
      </c>
      <c r="X588" s="152" t="s">
        <v>137</v>
      </c>
      <c r="Y588" s="152" t="s">
        <v>137</v>
      </c>
      <c r="Z588" s="152" t="s">
        <v>137</v>
      </c>
      <c r="AA588" s="108">
        <v>1000</v>
      </c>
    </row>
    <row r="589" spans="1:27" x14ac:dyDescent="0.35">
      <c r="A589" s="151" t="s">
        <v>137</v>
      </c>
      <c r="B589" s="152" t="s">
        <v>137</v>
      </c>
      <c r="C589" s="152" t="s">
        <v>137</v>
      </c>
      <c r="D589" s="152" t="s">
        <v>137</v>
      </c>
      <c r="E589" s="152" t="s">
        <v>137</v>
      </c>
      <c r="F589" s="152" t="s">
        <v>137</v>
      </c>
      <c r="G589" s="152" t="s">
        <v>137</v>
      </c>
      <c r="H589" s="152" t="s">
        <v>137</v>
      </c>
      <c r="I589" s="152" t="s">
        <v>137</v>
      </c>
      <c r="J589" s="152" t="s">
        <v>137</v>
      </c>
      <c r="K589" s="152" t="s">
        <v>137</v>
      </c>
      <c r="L589" s="152" t="s">
        <v>137</v>
      </c>
      <c r="M589" s="152" t="s">
        <v>137</v>
      </c>
      <c r="N589" s="152" t="s">
        <v>137</v>
      </c>
      <c r="O589" s="152" t="s">
        <v>137</v>
      </c>
      <c r="P589" s="152" t="s">
        <v>137</v>
      </c>
      <c r="Q589" s="152" t="s">
        <v>137</v>
      </c>
      <c r="R589" s="152" t="s">
        <v>137</v>
      </c>
      <c r="S589" s="152" t="s">
        <v>137</v>
      </c>
      <c r="T589" s="152" t="s">
        <v>137</v>
      </c>
      <c r="U589" s="152" t="s">
        <v>137</v>
      </c>
      <c r="V589" s="152" t="s">
        <v>137</v>
      </c>
      <c r="W589" s="152" t="s">
        <v>137</v>
      </c>
      <c r="X589" s="152" t="s">
        <v>137</v>
      </c>
      <c r="Y589" s="152" t="s">
        <v>137</v>
      </c>
      <c r="Z589" s="152" t="s">
        <v>137</v>
      </c>
      <c r="AA589" s="108">
        <v>1000</v>
      </c>
    </row>
    <row r="590" spans="1:27" x14ac:dyDescent="0.35">
      <c r="A590" s="151" t="s">
        <v>137</v>
      </c>
      <c r="B590" s="152" t="s">
        <v>137</v>
      </c>
      <c r="C590" s="152" t="s">
        <v>137</v>
      </c>
      <c r="D590" s="152" t="s">
        <v>137</v>
      </c>
      <c r="E590" s="152" t="s">
        <v>137</v>
      </c>
      <c r="F590" s="152" t="s">
        <v>137</v>
      </c>
      <c r="G590" s="152" t="s">
        <v>137</v>
      </c>
      <c r="H590" s="152" t="s">
        <v>137</v>
      </c>
      <c r="I590" s="152" t="s">
        <v>137</v>
      </c>
      <c r="J590" s="152" t="s">
        <v>137</v>
      </c>
      <c r="K590" s="152" t="s">
        <v>137</v>
      </c>
      <c r="L590" s="152" t="s">
        <v>137</v>
      </c>
      <c r="M590" s="152" t="s">
        <v>137</v>
      </c>
      <c r="N590" s="152" t="s">
        <v>137</v>
      </c>
      <c r="O590" s="152" t="s">
        <v>137</v>
      </c>
      <c r="P590" s="152" t="s">
        <v>137</v>
      </c>
      <c r="Q590" s="152" t="s">
        <v>137</v>
      </c>
      <c r="R590" s="152" t="s">
        <v>137</v>
      </c>
      <c r="S590" s="152" t="s">
        <v>137</v>
      </c>
      <c r="T590" s="152" t="s">
        <v>137</v>
      </c>
      <c r="U590" s="152" t="s">
        <v>137</v>
      </c>
      <c r="V590" s="152" t="s">
        <v>137</v>
      </c>
      <c r="W590" s="152" t="s">
        <v>137</v>
      </c>
      <c r="X590" s="152" t="s">
        <v>137</v>
      </c>
      <c r="Y590" s="152" t="s">
        <v>137</v>
      </c>
      <c r="Z590" s="152" t="s">
        <v>137</v>
      </c>
      <c r="AA590" s="108">
        <v>1000</v>
      </c>
    </row>
    <row r="591" spans="1:27" x14ac:dyDescent="0.35">
      <c r="A591" s="151" t="s">
        <v>137</v>
      </c>
      <c r="B591" s="152" t="s">
        <v>137</v>
      </c>
      <c r="C591" s="152" t="s">
        <v>137</v>
      </c>
      <c r="D591" s="152" t="s">
        <v>137</v>
      </c>
      <c r="E591" s="152" t="s">
        <v>137</v>
      </c>
      <c r="F591" s="152" t="s">
        <v>137</v>
      </c>
      <c r="G591" s="152" t="s">
        <v>137</v>
      </c>
      <c r="H591" s="152" t="s">
        <v>137</v>
      </c>
      <c r="I591" s="152" t="s">
        <v>137</v>
      </c>
      <c r="J591" s="152" t="s">
        <v>137</v>
      </c>
      <c r="K591" s="152" t="s">
        <v>137</v>
      </c>
      <c r="L591" s="152" t="s">
        <v>137</v>
      </c>
      <c r="M591" s="152" t="s">
        <v>137</v>
      </c>
      <c r="N591" s="152" t="s">
        <v>137</v>
      </c>
      <c r="O591" s="152" t="s">
        <v>137</v>
      </c>
      <c r="P591" s="152" t="s">
        <v>137</v>
      </c>
      <c r="Q591" s="152" t="s">
        <v>137</v>
      </c>
      <c r="R591" s="152" t="s">
        <v>137</v>
      </c>
      <c r="S591" s="152" t="s">
        <v>137</v>
      </c>
      <c r="T591" s="152" t="s">
        <v>137</v>
      </c>
      <c r="U591" s="152" t="s">
        <v>137</v>
      </c>
      <c r="V591" s="152" t="s">
        <v>137</v>
      </c>
      <c r="W591" s="152" t="s">
        <v>137</v>
      </c>
      <c r="X591" s="152" t="s">
        <v>137</v>
      </c>
      <c r="Y591" s="152" t="s">
        <v>137</v>
      </c>
      <c r="Z591" s="152" t="s">
        <v>137</v>
      </c>
      <c r="AA591" s="108">
        <v>1000</v>
      </c>
    </row>
    <row r="592" spans="1:27" x14ac:dyDescent="0.35">
      <c r="A592" s="151" t="s">
        <v>137</v>
      </c>
      <c r="B592" s="152" t="s">
        <v>137</v>
      </c>
      <c r="C592" s="152" t="s">
        <v>137</v>
      </c>
      <c r="D592" s="152" t="s">
        <v>137</v>
      </c>
      <c r="E592" s="152" t="s">
        <v>137</v>
      </c>
      <c r="F592" s="152" t="s">
        <v>137</v>
      </c>
      <c r="G592" s="152" t="s">
        <v>137</v>
      </c>
      <c r="H592" s="152" t="s">
        <v>137</v>
      </c>
      <c r="I592" s="152" t="s">
        <v>137</v>
      </c>
      <c r="J592" s="152" t="s">
        <v>137</v>
      </c>
      <c r="K592" s="152" t="s">
        <v>137</v>
      </c>
      <c r="L592" s="152" t="s">
        <v>137</v>
      </c>
      <c r="M592" s="152" t="s">
        <v>137</v>
      </c>
      <c r="N592" s="152" t="s">
        <v>137</v>
      </c>
      <c r="O592" s="152" t="s">
        <v>137</v>
      </c>
      <c r="P592" s="152" t="s">
        <v>137</v>
      </c>
      <c r="Q592" s="152" t="s">
        <v>137</v>
      </c>
      <c r="R592" s="152" t="s">
        <v>137</v>
      </c>
      <c r="S592" s="152" t="s">
        <v>137</v>
      </c>
      <c r="T592" s="152" t="s">
        <v>137</v>
      </c>
      <c r="U592" s="152" t="s">
        <v>137</v>
      </c>
      <c r="V592" s="152" t="s">
        <v>137</v>
      </c>
      <c r="W592" s="152" t="s">
        <v>137</v>
      </c>
      <c r="X592" s="152" t="s">
        <v>137</v>
      </c>
      <c r="Y592" s="152" t="s">
        <v>137</v>
      </c>
      <c r="Z592" s="152" t="s">
        <v>137</v>
      </c>
      <c r="AA592" s="108">
        <v>1000</v>
      </c>
    </row>
    <row r="593" spans="1:27" x14ac:dyDescent="0.35">
      <c r="A593" s="151" t="s">
        <v>137</v>
      </c>
      <c r="B593" s="152" t="s">
        <v>137</v>
      </c>
      <c r="C593" s="152" t="s">
        <v>137</v>
      </c>
      <c r="D593" s="152" t="s">
        <v>137</v>
      </c>
      <c r="E593" s="152" t="s">
        <v>137</v>
      </c>
      <c r="F593" s="152" t="s">
        <v>137</v>
      </c>
      <c r="G593" s="152" t="s">
        <v>137</v>
      </c>
      <c r="H593" s="152" t="s">
        <v>137</v>
      </c>
      <c r="I593" s="152" t="s">
        <v>137</v>
      </c>
      <c r="J593" s="152" t="s">
        <v>137</v>
      </c>
      <c r="K593" s="152" t="s">
        <v>137</v>
      </c>
      <c r="L593" s="152" t="s">
        <v>137</v>
      </c>
      <c r="M593" s="152" t="s">
        <v>137</v>
      </c>
      <c r="N593" s="152" t="s">
        <v>137</v>
      </c>
      <c r="O593" s="152" t="s">
        <v>137</v>
      </c>
      <c r="P593" s="152" t="s">
        <v>137</v>
      </c>
      <c r="Q593" s="152" t="s">
        <v>137</v>
      </c>
      <c r="R593" s="152" t="s">
        <v>137</v>
      </c>
      <c r="S593" s="152" t="s">
        <v>137</v>
      </c>
      <c r="T593" s="152" t="s">
        <v>137</v>
      </c>
      <c r="U593" s="152" t="s">
        <v>137</v>
      </c>
      <c r="V593" s="152" t="s">
        <v>137</v>
      </c>
      <c r="W593" s="152" t="s">
        <v>137</v>
      </c>
      <c r="X593" s="152" t="s">
        <v>137</v>
      </c>
      <c r="Y593" s="152" t="s">
        <v>137</v>
      </c>
      <c r="Z593" s="152" t="s">
        <v>137</v>
      </c>
      <c r="AA593" s="108">
        <v>1000</v>
      </c>
    </row>
    <row r="594" spans="1:27" x14ac:dyDescent="0.35">
      <c r="A594" s="151" t="s">
        <v>137</v>
      </c>
      <c r="B594" s="152" t="s">
        <v>137</v>
      </c>
      <c r="C594" s="152" t="s">
        <v>137</v>
      </c>
      <c r="D594" s="152" t="s">
        <v>137</v>
      </c>
      <c r="E594" s="152" t="s">
        <v>137</v>
      </c>
      <c r="F594" s="152" t="s">
        <v>137</v>
      </c>
      <c r="G594" s="152" t="s">
        <v>137</v>
      </c>
      <c r="H594" s="152" t="s">
        <v>137</v>
      </c>
      <c r="I594" s="152" t="s">
        <v>137</v>
      </c>
      <c r="J594" s="152" t="s">
        <v>137</v>
      </c>
      <c r="K594" s="152" t="s">
        <v>137</v>
      </c>
      <c r="L594" s="152" t="s">
        <v>137</v>
      </c>
      <c r="M594" s="152" t="s">
        <v>137</v>
      </c>
      <c r="N594" s="152" t="s">
        <v>137</v>
      </c>
      <c r="O594" s="152" t="s">
        <v>137</v>
      </c>
      <c r="P594" s="152" t="s">
        <v>137</v>
      </c>
      <c r="Q594" s="152" t="s">
        <v>137</v>
      </c>
      <c r="R594" s="152" t="s">
        <v>137</v>
      </c>
      <c r="S594" s="152" t="s">
        <v>137</v>
      </c>
      <c r="T594" s="152" t="s">
        <v>137</v>
      </c>
      <c r="U594" s="152" t="s">
        <v>137</v>
      </c>
      <c r="V594" s="152" t="s">
        <v>137</v>
      </c>
      <c r="W594" s="152" t="s">
        <v>137</v>
      </c>
      <c r="X594" s="152" t="s">
        <v>137</v>
      </c>
      <c r="Y594" s="152" t="s">
        <v>137</v>
      </c>
      <c r="Z594" s="152" t="s">
        <v>137</v>
      </c>
      <c r="AA594" s="108">
        <v>1000</v>
      </c>
    </row>
    <row r="595" spans="1:27" x14ac:dyDescent="0.35">
      <c r="A595" s="151" t="s">
        <v>137</v>
      </c>
      <c r="B595" s="152" t="s">
        <v>137</v>
      </c>
      <c r="C595" s="152" t="s">
        <v>137</v>
      </c>
      <c r="D595" s="152" t="s">
        <v>137</v>
      </c>
      <c r="E595" s="152" t="s">
        <v>137</v>
      </c>
      <c r="F595" s="152" t="s">
        <v>137</v>
      </c>
      <c r="G595" s="152" t="s">
        <v>137</v>
      </c>
      <c r="H595" s="152" t="s">
        <v>137</v>
      </c>
      <c r="I595" s="152" t="s">
        <v>137</v>
      </c>
      <c r="J595" s="152" t="s">
        <v>137</v>
      </c>
      <c r="K595" s="152" t="s">
        <v>137</v>
      </c>
      <c r="L595" s="152" t="s">
        <v>137</v>
      </c>
      <c r="M595" s="152" t="s">
        <v>137</v>
      </c>
      <c r="N595" s="152" t="s">
        <v>137</v>
      </c>
      <c r="O595" s="152" t="s">
        <v>137</v>
      </c>
      <c r="P595" s="152" t="s">
        <v>137</v>
      </c>
      <c r="Q595" s="152" t="s">
        <v>137</v>
      </c>
      <c r="R595" s="152" t="s">
        <v>137</v>
      </c>
      <c r="S595" s="152" t="s">
        <v>137</v>
      </c>
      <c r="T595" s="152" t="s">
        <v>137</v>
      </c>
      <c r="U595" s="152" t="s">
        <v>137</v>
      </c>
      <c r="V595" s="152" t="s">
        <v>137</v>
      </c>
      <c r="W595" s="152" t="s">
        <v>137</v>
      </c>
      <c r="X595" s="152" t="s">
        <v>137</v>
      </c>
      <c r="Y595" s="152" t="s">
        <v>137</v>
      </c>
      <c r="Z595" s="152" t="s">
        <v>137</v>
      </c>
      <c r="AA595" s="108">
        <v>1000</v>
      </c>
    </row>
    <row r="596" spans="1:27" x14ac:dyDescent="0.35">
      <c r="A596" s="151" t="s">
        <v>137</v>
      </c>
      <c r="B596" s="152" t="s">
        <v>137</v>
      </c>
      <c r="C596" s="152" t="s">
        <v>137</v>
      </c>
      <c r="D596" s="152" t="s">
        <v>137</v>
      </c>
      <c r="E596" s="152" t="s">
        <v>137</v>
      </c>
      <c r="F596" s="152" t="s">
        <v>137</v>
      </c>
      <c r="G596" s="152" t="s">
        <v>137</v>
      </c>
      <c r="H596" s="152" t="s">
        <v>137</v>
      </c>
      <c r="I596" s="152" t="s">
        <v>137</v>
      </c>
      <c r="J596" s="152" t="s">
        <v>137</v>
      </c>
      <c r="K596" s="152" t="s">
        <v>137</v>
      </c>
      <c r="L596" s="152" t="s">
        <v>137</v>
      </c>
      <c r="M596" s="152" t="s">
        <v>137</v>
      </c>
      <c r="N596" s="152" t="s">
        <v>137</v>
      </c>
      <c r="O596" s="152" t="s">
        <v>137</v>
      </c>
      <c r="P596" s="152" t="s">
        <v>137</v>
      </c>
      <c r="Q596" s="152" t="s">
        <v>137</v>
      </c>
      <c r="R596" s="152" t="s">
        <v>137</v>
      </c>
      <c r="S596" s="152" t="s">
        <v>137</v>
      </c>
      <c r="T596" s="152" t="s">
        <v>137</v>
      </c>
      <c r="U596" s="152" t="s">
        <v>137</v>
      </c>
      <c r="V596" s="152" t="s">
        <v>137</v>
      </c>
      <c r="W596" s="152" t="s">
        <v>137</v>
      </c>
      <c r="X596" s="152" t="s">
        <v>137</v>
      </c>
      <c r="Y596" s="152" t="s">
        <v>137</v>
      </c>
      <c r="Z596" s="152" t="s">
        <v>137</v>
      </c>
      <c r="AA596" s="108">
        <v>1000</v>
      </c>
    </row>
    <row r="597" spans="1:27" x14ac:dyDescent="0.35">
      <c r="A597" s="151" t="s">
        <v>137</v>
      </c>
      <c r="B597" s="152" t="s">
        <v>137</v>
      </c>
      <c r="C597" s="152" t="s">
        <v>137</v>
      </c>
      <c r="D597" s="152" t="s">
        <v>137</v>
      </c>
      <c r="E597" s="152" t="s">
        <v>137</v>
      </c>
      <c r="F597" s="152" t="s">
        <v>137</v>
      </c>
      <c r="G597" s="152" t="s">
        <v>137</v>
      </c>
      <c r="H597" s="152" t="s">
        <v>137</v>
      </c>
      <c r="I597" s="152" t="s">
        <v>137</v>
      </c>
      <c r="J597" s="152" t="s">
        <v>137</v>
      </c>
      <c r="K597" s="152" t="s">
        <v>137</v>
      </c>
      <c r="L597" s="152" t="s">
        <v>137</v>
      </c>
      <c r="M597" s="152" t="s">
        <v>137</v>
      </c>
      <c r="N597" s="152" t="s">
        <v>137</v>
      </c>
      <c r="O597" s="152" t="s">
        <v>137</v>
      </c>
      <c r="P597" s="152" t="s">
        <v>137</v>
      </c>
      <c r="Q597" s="152" t="s">
        <v>137</v>
      </c>
      <c r="R597" s="152" t="s">
        <v>137</v>
      </c>
      <c r="S597" s="152" t="s">
        <v>137</v>
      </c>
      <c r="T597" s="152" t="s">
        <v>137</v>
      </c>
      <c r="U597" s="152" t="s">
        <v>137</v>
      </c>
      <c r="V597" s="152" t="s">
        <v>137</v>
      </c>
      <c r="W597" s="152" t="s">
        <v>137</v>
      </c>
      <c r="X597" s="152" t="s">
        <v>137</v>
      </c>
      <c r="Y597" s="152" t="s">
        <v>137</v>
      </c>
      <c r="Z597" s="152" t="s">
        <v>137</v>
      </c>
      <c r="AA597" s="108">
        <v>1000</v>
      </c>
    </row>
    <row r="598" spans="1:27" x14ac:dyDescent="0.35">
      <c r="A598" s="151" t="s">
        <v>137</v>
      </c>
      <c r="B598" s="152" t="s">
        <v>137</v>
      </c>
      <c r="C598" s="152" t="s">
        <v>137</v>
      </c>
      <c r="D598" s="152" t="s">
        <v>137</v>
      </c>
      <c r="E598" s="152" t="s">
        <v>137</v>
      </c>
      <c r="F598" s="152" t="s">
        <v>137</v>
      </c>
      <c r="G598" s="152" t="s">
        <v>137</v>
      </c>
      <c r="H598" s="152" t="s">
        <v>137</v>
      </c>
      <c r="I598" s="152" t="s">
        <v>137</v>
      </c>
      <c r="J598" s="152" t="s">
        <v>137</v>
      </c>
      <c r="K598" s="152" t="s">
        <v>137</v>
      </c>
      <c r="L598" s="152" t="s">
        <v>137</v>
      </c>
      <c r="M598" s="152" t="s">
        <v>137</v>
      </c>
      <c r="N598" s="152" t="s">
        <v>137</v>
      </c>
      <c r="O598" s="152" t="s">
        <v>137</v>
      </c>
      <c r="P598" s="152" t="s">
        <v>137</v>
      </c>
      <c r="Q598" s="152" t="s">
        <v>137</v>
      </c>
      <c r="R598" s="152" t="s">
        <v>137</v>
      </c>
      <c r="S598" s="152" t="s">
        <v>137</v>
      </c>
      <c r="T598" s="152" t="s">
        <v>137</v>
      </c>
      <c r="U598" s="152" t="s">
        <v>137</v>
      </c>
      <c r="V598" s="152" t="s">
        <v>137</v>
      </c>
      <c r="W598" s="152" t="s">
        <v>137</v>
      </c>
      <c r="X598" s="152" t="s">
        <v>137</v>
      </c>
      <c r="Y598" s="152" t="s">
        <v>137</v>
      </c>
      <c r="Z598" s="152" t="s">
        <v>137</v>
      </c>
      <c r="AA598" s="108">
        <v>1000</v>
      </c>
    </row>
    <row r="599" spans="1:27" x14ac:dyDescent="0.35">
      <c r="A599" s="151" t="s">
        <v>137</v>
      </c>
      <c r="B599" s="152" t="s">
        <v>137</v>
      </c>
      <c r="C599" s="152" t="s">
        <v>137</v>
      </c>
      <c r="D599" s="152" t="s">
        <v>137</v>
      </c>
      <c r="E599" s="152" t="s">
        <v>137</v>
      </c>
      <c r="F599" s="152" t="s">
        <v>137</v>
      </c>
      <c r="G599" s="152" t="s">
        <v>137</v>
      </c>
      <c r="H599" s="152" t="s">
        <v>137</v>
      </c>
      <c r="I599" s="152" t="s">
        <v>137</v>
      </c>
      <c r="J599" s="152" t="s">
        <v>137</v>
      </c>
      <c r="K599" s="152" t="s">
        <v>137</v>
      </c>
      <c r="L599" s="152" t="s">
        <v>137</v>
      </c>
      <c r="M599" s="152" t="s">
        <v>137</v>
      </c>
      <c r="N599" s="152" t="s">
        <v>137</v>
      </c>
      <c r="O599" s="152" t="s">
        <v>137</v>
      </c>
      <c r="P599" s="152" t="s">
        <v>137</v>
      </c>
      <c r="Q599" s="152" t="s">
        <v>137</v>
      </c>
      <c r="R599" s="152" t="s">
        <v>137</v>
      </c>
      <c r="S599" s="152" t="s">
        <v>137</v>
      </c>
      <c r="T599" s="152" t="s">
        <v>137</v>
      </c>
      <c r="U599" s="152" t="s">
        <v>137</v>
      </c>
      <c r="V599" s="152" t="s">
        <v>137</v>
      </c>
      <c r="W599" s="152" t="s">
        <v>137</v>
      </c>
      <c r="X599" s="152" t="s">
        <v>137</v>
      </c>
      <c r="Y599" s="152" t="s">
        <v>137</v>
      </c>
      <c r="Z599" s="152" t="s">
        <v>137</v>
      </c>
      <c r="AA599" s="108">
        <v>1000</v>
      </c>
    </row>
    <row r="600" spans="1:27" x14ac:dyDescent="0.35">
      <c r="A600" s="151" t="s">
        <v>137</v>
      </c>
      <c r="B600" s="152" t="s">
        <v>137</v>
      </c>
      <c r="C600" s="152" t="s">
        <v>137</v>
      </c>
      <c r="D600" s="152" t="s">
        <v>137</v>
      </c>
      <c r="E600" s="152" t="s">
        <v>137</v>
      </c>
      <c r="F600" s="152" t="s">
        <v>137</v>
      </c>
      <c r="G600" s="152" t="s">
        <v>137</v>
      </c>
      <c r="H600" s="152" t="s">
        <v>137</v>
      </c>
      <c r="I600" s="152" t="s">
        <v>137</v>
      </c>
      <c r="J600" s="152" t="s">
        <v>137</v>
      </c>
      <c r="K600" s="152" t="s">
        <v>137</v>
      </c>
      <c r="L600" s="152" t="s">
        <v>137</v>
      </c>
      <c r="M600" s="152" t="s">
        <v>137</v>
      </c>
      <c r="N600" s="152" t="s">
        <v>137</v>
      </c>
      <c r="O600" s="152" t="s">
        <v>137</v>
      </c>
      <c r="P600" s="152" t="s">
        <v>137</v>
      </c>
      <c r="Q600" s="152" t="s">
        <v>137</v>
      </c>
      <c r="R600" s="152" t="s">
        <v>137</v>
      </c>
      <c r="S600" s="152" t="s">
        <v>137</v>
      </c>
      <c r="T600" s="152" t="s">
        <v>137</v>
      </c>
      <c r="U600" s="152" t="s">
        <v>137</v>
      </c>
      <c r="V600" s="152" t="s">
        <v>137</v>
      </c>
      <c r="W600" s="152" t="s">
        <v>137</v>
      </c>
      <c r="X600" s="152" t="s">
        <v>137</v>
      </c>
      <c r="Y600" s="152" t="s">
        <v>137</v>
      </c>
      <c r="Z600" s="152" t="s">
        <v>137</v>
      </c>
      <c r="AA600" s="108">
        <v>1000</v>
      </c>
    </row>
    <row r="601" spans="1:27" x14ac:dyDescent="0.35">
      <c r="A601" s="151" t="s">
        <v>137</v>
      </c>
      <c r="B601" s="152" t="s">
        <v>137</v>
      </c>
      <c r="C601" s="152" t="s">
        <v>137</v>
      </c>
      <c r="D601" s="152" t="s">
        <v>137</v>
      </c>
      <c r="E601" s="152" t="s">
        <v>137</v>
      </c>
      <c r="F601" s="152" t="s">
        <v>137</v>
      </c>
      <c r="G601" s="152" t="s">
        <v>137</v>
      </c>
      <c r="H601" s="152" t="s">
        <v>137</v>
      </c>
      <c r="I601" s="152" t="s">
        <v>137</v>
      </c>
      <c r="J601" s="152" t="s">
        <v>137</v>
      </c>
      <c r="K601" s="152" t="s">
        <v>137</v>
      </c>
      <c r="L601" s="152" t="s">
        <v>137</v>
      </c>
      <c r="M601" s="152" t="s">
        <v>137</v>
      </c>
      <c r="N601" s="152" t="s">
        <v>137</v>
      </c>
      <c r="O601" s="152" t="s">
        <v>137</v>
      </c>
      <c r="P601" s="152" t="s">
        <v>137</v>
      </c>
      <c r="Q601" s="152" t="s">
        <v>137</v>
      </c>
      <c r="R601" s="152" t="s">
        <v>137</v>
      </c>
      <c r="S601" s="152" t="s">
        <v>137</v>
      </c>
      <c r="T601" s="152" t="s">
        <v>137</v>
      </c>
      <c r="U601" s="152" t="s">
        <v>137</v>
      </c>
      <c r="V601" s="152" t="s">
        <v>137</v>
      </c>
      <c r="W601" s="152" t="s">
        <v>137</v>
      </c>
      <c r="X601" s="152" t="s">
        <v>137</v>
      </c>
      <c r="Y601" s="152" t="s">
        <v>137</v>
      </c>
      <c r="Z601" s="152" t="s">
        <v>137</v>
      </c>
      <c r="AA601" s="108">
        <v>1000</v>
      </c>
    </row>
    <row r="602" spans="1:27" x14ac:dyDescent="0.35">
      <c r="A602" s="151" t="s">
        <v>137</v>
      </c>
      <c r="B602" s="152" t="s">
        <v>137</v>
      </c>
      <c r="C602" s="152" t="s">
        <v>137</v>
      </c>
      <c r="D602" s="152" t="s">
        <v>137</v>
      </c>
      <c r="E602" s="152" t="s">
        <v>137</v>
      </c>
      <c r="F602" s="152" t="s">
        <v>137</v>
      </c>
      <c r="G602" s="152" t="s">
        <v>137</v>
      </c>
      <c r="H602" s="152" t="s">
        <v>137</v>
      </c>
      <c r="I602" s="152" t="s">
        <v>137</v>
      </c>
      <c r="J602" s="152" t="s">
        <v>137</v>
      </c>
      <c r="K602" s="152" t="s">
        <v>137</v>
      </c>
      <c r="L602" s="152" t="s">
        <v>137</v>
      </c>
      <c r="M602" s="152" t="s">
        <v>137</v>
      </c>
      <c r="N602" s="152" t="s">
        <v>137</v>
      </c>
      <c r="O602" s="152" t="s">
        <v>137</v>
      </c>
      <c r="P602" s="152" t="s">
        <v>137</v>
      </c>
      <c r="Q602" s="152" t="s">
        <v>137</v>
      </c>
      <c r="R602" s="152" t="s">
        <v>137</v>
      </c>
      <c r="S602" s="152" t="s">
        <v>137</v>
      </c>
      <c r="T602" s="152" t="s">
        <v>137</v>
      </c>
      <c r="U602" s="152" t="s">
        <v>137</v>
      </c>
      <c r="V602" s="152" t="s">
        <v>137</v>
      </c>
      <c r="W602" s="152" t="s">
        <v>137</v>
      </c>
      <c r="X602" s="152" t="s">
        <v>137</v>
      </c>
      <c r="Y602" s="152" t="s">
        <v>137</v>
      </c>
      <c r="Z602" s="152" t="s">
        <v>137</v>
      </c>
      <c r="AA602" s="108">
        <v>1000</v>
      </c>
    </row>
    <row r="603" spans="1:27" x14ac:dyDescent="0.35">
      <c r="A603" s="151" t="s">
        <v>137</v>
      </c>
      <c r="B603" s="152" t="s">
        <v>137</v>
      </c>
      <c r="C603" s="152" t="s">
        <v>137</v>
      </c>
      <c r="D603" s="152" t="s">
        <v>137</v>
      </c>
      <c r="E603" s="152" t="s">
        <v>137</v>
      </c>
      <c r="F603" s="152" t="s">
        <v>137</v>
      </c>
      <c r="G603" s="152" t="s">
        <v>137</v>
      </c>
      <c r="H603" s="152" t="s">
        <v>137</v>
      </c>
      <c r="I603" s="152" t="s">
        <v>137</v>
      </c>
      <c r="J603" s="152" t="s">
        <v>137</v>
      </c>
      <c r="K603" s="152" t="s">
        <v>137</v>
      </c>
      <c r="L603" s="152" t="s">
        <v>137</v>
      </c>
      <c r="M603" s="152" t="s">
        <v>137</v>
      </c>
      <c r="N603" s="152" t="s">
        <v>137</v>
      </c>
      <c r="O603" s="152" t="s">
        <v>137</v>
      </c>
      <c r="P603" s="152" t="s">
        <v>137</v>
      </c>
      <c r="Q603" s="152" t="s">
        <v>137</v>
      </c>
      <c r="R603" s="152" t="s">
        <v>137</v>
      </c>
      <c r="S603" s="152" t="s">
        <v>137</v>
      </c>
      <c r="T603" s="152" t="s">
        <v>137</v>
      </c>
      <c r="U603" s="152" t="s">
        <v>137</v>
      </c>
      <c r="V603" s="152" t="s">
        <v>137</v>
      </c>
      <c r="W603" s="152" t="s">
        <v>137</v>
      </c>
      <c r="X603" s="152" t="s">
        <v>137</v>
      </c>
      <c r="Y603" s="152" t="s">
        <v>137</v>
      </c>
      <c r="Z603" s="152" t="s">
        <v>137</v>
      </c>
      <c r="AA603" s="108">
        <v>1000</v>
      </c>
    </row>
    <row r="604" spans="1:27" x14ac:dyDescent="0.35">
      <c r="A604" s="151" t="s">
        <v>137</v>
      </c>
      <c r="B604" s="152" t="s">
        <v>137</v>
      </c>
      <c r="C604" s="152" t="s">
        <v>137</v>
      </c>
      <c r="D604" s="152" t="s">
        <v>137</v>
      </c>
      <c r="E604" s="152" t="s">
        <v>137</v>
      </c>
      <c r="F604" s="152" t="s">
        <v>137</v>
      </c>
      <c r="G604" s="152" t="s">
        <v>137</v>
      </c>
      <c r="H604" s="152" t="s">
        <v>137</v>
      </c>
      <c r="I604" s="152" t="s">
        <v>137</v>
      </c>
      <c r="J604" s="152" t="s">
        <v>137</v>
      </c>
      <c r="K604" s="152" t="s">
        <v>137</v>
      </c>
      <c r="L604" s="152" t="s">
        <v>137</v>
      </c>
      <c r="M604" s="152" t="s">
        <v>137</v>
      </c>
      <c r="N604" s="152" t="s">
        <v>137</v>
      </c>
      <c r="O604" s="152" t="s">
        <v>137</v>
      </c>
      <c r="P604" s="152" t="s">
        <v>137</v>
      </c>
      <c r="Q604" s="152" t="s">
        <v>137</v>
      </c>
      <c r="R604" s="152" t="s">
        <v>137</v>
      </c>
      <c r="S604" s="152" t="s">
        <v>137</v>
      </c>
      <c r="T604" s="152" t="s">
        <v>137</v>
      </c>
      <c r="U604" s="152" t="s">
        <v>137</v>
      </c>
      <c r="V604" s="152" t="s">
        <v>137</v>
      </c>
      <c r="W604" s="152" t="s">
        <v>137</v>
      </c>
      <c r="X604" s="152" t="s">
        <v>137</v>
      </c>
      <c r="Y604" s="152" t="s">
        <v>137</v>
      </c>
      <c r="Z604" s="152" t="s">
        <v>137</v>
      </c>
      <c r="AA604" s="108">
        <v>1000</v>
      </c>
    </row>
    <row r="605" spans="1:27" x14ac:dyDescent="0.35">
      <c r="A605" s="151" t="s">
        <v>137</v>
      </c>
      <c r="B605" s="152" t="s">
        <v>137</v>
      </c>
      <c r="C605" s="152" t="s">
        <v>137</v>
      </c>
      <c r="D605" s="152" t="s">
        <v>137</v>
      </c>
      <c r="E605" s="152" t="s">
        <v>137</v>
      </c>
      <c r="F605" s="152" t="s">
        <v>137</v>
      </c>
      <c r="G605" s="152" t="s">
        <v>137</v>
      </c>
      <c r="H605" s="152" t="s">
        <v>137</v>
      </c>
      <c r="I605" s="152" t="s">
        <v>137</v>
      </c>
      <c r="J605" s="152" t="s">
        <v>137</v>
      </c>
      <c r="K605" s="152" t="s">
        <v>137</v>
      </c>
      <c r="L605" s="152" t="s">
        <v>137</v>
      </c>
      <c r="M605" s="152" t="s">
        <v>137</v>
      </c>
      <c r="N605" s="152" t="s">
        <v>137</v>
      </c>
      <c r="O605" s="152" t="s">
        <v>137</v>
      </c>
      <c r="P605" s="152" t="s">
        <v>137</v>
      </c>
      <c r="Q605" s="152" t="s">
        <v>137</v>
      </c>
      <c r="R605" s="152" t="s">
        <v>137</v>
      </c>
      <c r="S605" s="152" t="s">
        <v>137</v>
      </c>
      <c r="T605" s="152" t="s">
        <v>137</v>
      </c>
      <c r="U605" s="152" t="s">
        <v>137</v>
      </c>
      <c r="V605" s="152" t="s">
        <v>137</v>
      </c>
      <c r="W605" s="152" t="s">
        <v>137</v>
      </c>
      <c r="X605" s="152" t="s">
        <v>137</v>
      </c>
      <c r="Y605" s="152" t="s">
        <v>137</v>
      </c>
      <c r="Z605" s="152" t="s">
        <v>137</v>
      </c>
      <c r="AA605" s="108">
        <v>1000</v>
      </c>
    </row>
    <row r="606" spans="1:27" x14ac:dyDescent="0.35">
      <c r="A606" s="151" t="s">
        <v>137</v>
      </c>
      <c r="B606" s="152" t="s">
        <v>137</v>
      </c>
      <c r="C606" s="152" t="s">
        <v>137</v>
      </c>
      <c r="D606" s="152" t="s">
        <v>137</v>
      </c>
      <c r="E606" s="152" t="s">
        <v>137</v>
      </c>
      <c r="F606" s="152" t="s">
        <v>137</v>
      </c>
      <c r="G606" s="152" t="s">
        <v>137</v>
      </c>
      <c r="H606" s="152" t="s">
        <v>137</v>
      </c>
      <c r="I606" s="152" t="s">
        <v>137</v>
      </c>
      <c r="J606" s="152" t="s">
        <v>137</v>
      </c>
      <c r="K606" s="152" t="s">
        <v>137</v>
      </c>
      <c r="L606" s="152" t="s">
        <v>137</v>
      </c>
      <c r="M606" s="152" t="s">
        <v>137</v>
      </c>
      <c r="N606" s="152" t="s">
        <v>137</v>
      </c>
      <c r="O606" s="152" t="s">
        <v>137</v>
      </c>
      <c r="P606" s="152" t="s">
        <v>137</v>
      </c>
      <c r="Q606" s="152" t="s">
        <v>137</v>
      </c>
      <c r="R606" s="152" t="s">
        <v>137</v>
      </c>
      <c r="S606" s="152" t="s">
        <v>137</v>
      </c>
      <c r="T606" s="152" t="s">
        <v>137</v>
      </c>
      <c r="U606" s="152" t="s">
        <v>137</v>
      </c>
      <c r="V606" s="152" t="s">
        <v>137</v>
      </c>
      <c r="W606" s="152" t="s">
        <v>137</v>
      </c>
      <c r="X606" s="152" t="s">
        <v>137</v>
      </c>
      <c r="Y606" s="152" t="s">
        <v>137</v>
      </c>
      <c r="Z606" s="152" t="s">
        <v>137</v>
      </c>
      <c r="AA606" s="108">
        <v>1000</v>
      </c>
    </row>
    <row r="607" spans="1:27" x14ac:dyDescent="0.35">
      <c r="A607" s="151" t="s">
        <v>137</v>
      </c>
      <c r="B607" s="152" t="s">
        <v>137</v>
      </c>
      <c r="C607" s="152" t="s">
        <v>137</v>
      </c>
      <c r="D607" s="152" t="s">
        <v>137</v>
      </c>
      <c r="E607" s="152" t="s">
        <v>137</v>
      </c>
      <c r="F607" s="152" t="s">
        <v>137</v>
      </c>
      <c r="G607" s="152" t="s">
        <v>137</v>
      </c>
      <c r="H607" s="152" t="s">
        <v>137</v>
      </c>
      <c r="I607" s="152" t="s">
        <v>137</v>
      </c>
      <c r="J607" s="152" t="s">
        <v>137</v>
      </c>
      <c r="K607" s="152" t="s">
        <v>137</v>
      </c>
      <c r="L607" s="152" t="s">
        <v>137</v>
      </c>
      <c r="M607" s="152" t="s">
        <v>137</v>
      </c>
      <c r="N607" s="152" t="s">
        <v>137</v>
      </c>
      <c r="O607" s="152" t="s">
        <v>137</v>
      </c>
      <c r="P607" s="152" t="s">
        <v>137</v>
      </c>
      <c r="Q607" s="152" t="s">
        <v>137</v>
      </c>
      <c r="R607" s="152" t="s">
        <v>137</v>
      </c>
      <c r="S607" s="152" t="s">
        <v>137</v>
      </c>
      <c r="T607" s="152" t="s">
        <v>137</v>
      </c>
      <c r="U607" s="152" t="s">
        <v>137</v>
      </c>
      <c r="V607" s="152" t="s">
        <v>137</v>
      </c>
      <c r="W607" s="152" t="s">
        <v>137</v>
      </c>
      <c r="X607" s="152" t="s">
        <v>137</v>
      </c>
      <c r="Y607" s="152" t="s">
        <v>137</v>
      </c>
      <c r="Z607" s="152" t="s">
        <v>137</v>
      </c>
      <c r="AA607" s="108">
        <v>1000</v>
      </c>
    </row>
    <row r="608" spans="1:27" x14ac:dyDescent="0.35">
      <c r="A608" s="151" t="s">
        <v>137</v>
      </c>
      <c r="B608" s="152" t="s">
        <v>137</v>
      </c>
      <c r="C608" s="152" t="s">
        <v>137</v>
      </c>
      <c r="D608" s="152" t="s">
        <v>137</v>
      </c>
      <c r="E608" s="152" t="s">
        <v>137</v>
      </c>
      <c r="F608" s="152" t="s">
        <v>137</v>
      </c>
      <c r="G608" s="152" t="s">
        <v>137</v>
      </c>
      <c r="H608" s="152" t="s">
        <v>137</v>
      </c>
      <c r="I608" s="152" t="s">
        <v>137</v>
      </c>
      <c r="J608" s="152" t="s">
        <v>137</v>
      </c>
      <c r="K608" s="152" t="s">
        <v>137</v>
      </c>
      <c r="L608" s="152" t="s">
        <v>137</v>
      </c>
      <c r="M608" s="152" t="s">
        <v>137</v>
      </c>
      <c r="N608" s="152" t="s">
        <v>137</v>
      </c>
      <c r="O608" s="152" t="s">
        <v>137</v>
      </c>
      <c r="P608" s="152" t="s">
        <v>137</v>
      </c>
      <c r="Q608" s="152" t="s">
        <v>137</v>
      </c>
      <c r="R608" s="152" t="s">
        <v>137</v>
      </c>
      <c r="S608" s="152" t="s">
        <v>137</v>
      </c>
      <c r="T608" s="152" t="s">
        <v>137</v>
      </c>
      <c r="U608" s="152" t="s">
        <v>137</v>
      </c>
      <c r="V608" s="152" t="s">
        <v>137</v>
      </c>
      <c r="W608" s="152" t="s">
        <v>137</v>
      </c>
      <c r="X608" s="152" t="s">
        <v>137</v>
      </c>
      <c r="Y608" s="152" t="s">
        <v>137</v>
      </c>
      <c r="Z608" s="152" t="s">
        <v>137</v>
      </c>
      <c r="AA608" s="108">
        <v>1000</v>
      </c>
    </row>
    <row r="609" spans="1:27" x14ac:dyDescent="0.35">
      <c r="A609" s="151" t="s">
        <v>137</v>
      </c>
      <c r="B609" s="152" t="s">
        <v>137</v>
      </c>
      <c r="C609" s="152" t="s">
        <v>137</v>
      </c>
      <c r="D609" s="152" t="s">
        <v>137</v>
      </c>
      <c r="E609" s="152" t="s">
        <v>137</v>
      </c>
      <c r="F609" s="152" t="s">
        <v>137</v>
      </c>
      <c r="G609" s="152" t="s">
        <v>137</v>
      </c>
      <c r="H609" s="152" t="s">
        <v>137</v>
      </c>
      <c r="I609" s="152" t="s">
        <v>137</v>
      </c>
      <c r="J609" s="152" t="s">
        <v>137</v>
      </c>
      <c r="K609" s="152" t="s">
        <v>137</v>
      </c>
      <c r="L609" s="152" t="s">
        <v>137</v>
      </c>
      <c r="M609" s="152" t="s">
        <v>137</v>
      </c>
      <c r="N609" s="152" t="s">
        <v>137</v>
      </c>
      <c r="O609" s="152" t="s">
        <v>137</v>
      </c>
      <c r="P609" s="152" t="s">
        <v>137</v>
      </c>
      <c r="Q609" s="152" t="s">
        <v>137</v>
      </c>
      <c r="R609" s="152" t="s">
        <v>137</v>
      </c>
      <c r="S609" s="152" t="s">
        <v>137</v>
      </c>
      <c r="T609" s="152" t="s">
        <v>137</v>
      </c>
      <c r="U609" s="152" t="s">
        <v>137</v>
      </c>
      <c r="V609" s="152" t="s">
        <v>137</v>
      </c>
      <c r="W609" s="152" t="s">
        <v>137</v>
      </c>
      <c r="X609" s="152" t="s">
        <v>137</v>
      </c>
      <c r="Y609" s="152" t="s">
        <v>137</v>
      </c>
      <c r="Z609" s="152" t="s">
        <v>137</v>
      </c>
      <c r="AA609" s="108">
        <v>1000</v>
      </c>
    </row>
    <row r="610" spans="1:27" x14ac:dyDescent="0.35">
      <c r="A610" s="151" t="s">
        <v>137</v>
      </c>
      <c r="B610" s="152" t="s">
        <v>137</v>
      </c>
      <c r="C610" s="152" t="s">
        <v>137</v>
      </c>
      <c r="D610" s="152" t="s">
        <v>137</v>
      </c>
      <c r="E610" s="152" t="s">
        <v>137</v>
      </c>
      <c r="F610" s="152" t="s">
        <v>137</v>
      </c>
      <c r="G610" s="152" t="s">
        <v>137</v>
      </c>
      <c r="H610" s="152" t="s">
        <v>137</v>
      </c>
      <c r="I610" s="152" t="s">
        <v>137</v>
      </c>
      <c r="J610" s="152" t="s">
        <v>137</v>
      </c>
      <c r="K610" s="152" t="s">
        <v>137</v>
      </c>
      <c r="L610" s="152" t="s">
        <v>137</v>
      </c>
      <c r="M610" s="152" t="s">
        <v>137</v>
      </c>
      <c r="N610" s="152" t="s">
        <v>137</v>
      </c>
      <c r="O610" s="152" t="s">
        <v>137</v>
      </c>
      <c r="P610" s="152" t="s">
        <v>137</v>
      </c>
      <c r="Q610" s="152" t="s">
        <v>137</v>
      </c>
      <c r="R610" s="152" t="s">
        <v>137</v>
      </c>
      <c r="S610" s="152" t="s">
        <v>137</v>
      </c>
      <c r="T610" s="152" t="s">
        <v>137</v>
      </c>
      <c r="U610" s="152" t="s">
        <v>137</v>
      </c>
      <c r="V610" s="152" t="s">
        <v>137</v>
      </c>
      <c r="W610" s="152" t="s">
        <v>137</v>
      </c>
      <c r="X610" s="152" t="s">
        <v>137</v>
      </c>
      <c r="Y610" s="152" t="s">
        <v>137</v>
      </c>
      <c r="Z610" s="152" t="s">
        <v>137</v>
      </c>
      <c r="AA610" s="108">
        <v>1000</v>
      </c>
    </row>
    <row r="611" spans="1:27" x14ac:dyDescent="0.35">
      <c r="A611" s="151" t="s">
        <v>137</v>
      </c>
      <c r="B611" s="152" t="s">
        <v>137</v>
      </c>
      <c r="C611" s="152" t="s">
        <v>137</v>
      </c>
      <c r="D611" s="152" t="s">
        <v>137</v>
      </c>
      <c r="E611" s="152" t="s">
        <v>137</v>
      </c>
      <c r="F611" s="152" t="s">
        <v>137</v>
      </c>
      <c r="G611" s="152" t="s">
        <v>137</v>
      </c>
      <c r="H611" s="152" t="s">
        <v>137</v>
      </c>
      <c r="I611" s="152" t="s">
        <v>137</v>
      </c>
      <c r="J611" s="152" t="s">
        <v>137</v>
      </c>
      <c r="K611" s="152" t="s">
        <v>137</v>
      </c>
      <c r="L611" s="152" t="s">
        <v>137</v>
      </c>
      <c r="M611" s="152" t="s">
        <v>137</v>
      </c>
      <c r="N611" s="152" t="s">
        <v>137</v>
      </c>
      <c r="O611" s="152" t="s">
        <v>137</v>
      </c>
      <c r="P611" s="152" t="s">
        <v>137</v>
      </c>
      <c r="Q611" s="152" t="s">
        <v>137</v>
      </c>
      <c r="R611" s="152" t="s">
        <v>137</v>
      </c>
      <c r="S611" s="152" t="s">
        <v>137</v>
      </c>
      <c r="T611" s="152" t="s">
        <v>137</v>
      </c>
      <c r="U611" s="152" t="s">
        <v>137</v>
      </c>
      <c r="V611" s="152" t="s">
        <v>137</v>
      </c>
      <c r="W611" s="152" t="s">
        <v>137</v>
      </c>
      <c r="X611" s="152" t="s">
        <v>137</v>
      </c>
      <c r="Y611" s="152" t="s">
        <v>137</v>
      </c>
      <c r="Z611" s="152" t="s">
        <v>137</v>
      </c>
      <c r="AA611" s="108">
        <v>1000</v>
      </c>
    </row>
    <row r="612" spans="1:27" x14ac:dyDescent="0.35">
      <c r="A612" s="151" t="s">
        <v>137</v>
      </c>
      <c r="B612" s="152" t="s">
        <v>137</v>
      </c>
      <c r="C612" s="152" t="s">
        <v>137</v>
      </c>
      <c r="D612" s="152" t="s">
        <v>137</v>
      </c>
      <c r="E612" s="152" t="s">
        <v>137</v>
      </c>
      <c r="F612" s="152" t="s">
        <v>137</v>
      </c>
      <c r="G612" s="152" t="s">
        <v>137</v>
      </c>
      <c r="H612" s="152" t="s">
        <v>137</v>
      </c>
      <c r="I612" s="152" t="s">
        <v>137</v>
      </c>
      <c r="J612" s="152" t="s">
        <v>137</v>
      </c>
      <c r="K612" s="152" t="s">
        <v>137</v>
      </c>
      <c r="L612" s="152" t="s">
        <v>137</v>
      </c>
      <c r="M612" s="152" t="s">
        <v>137</v>
      </c>
      <c r="N612" s="152" t="s">
        <v>137</v>
      </c>
      <c r="O612" s="152" t="s">
        <v>137</v>
      </c>
      <c r="P612" s="152" t="s">
        <v>137</v>
      </c>
      <c r="Q612" s="152" t="s">
        <v>137</v>
      </c>
      <c r="R612" s="152" t="s">
        <v>137</v>
      </c>
      <c r="S612" s="152" t="s">
        <v>137</v>
      </c>
      <c r="T612" s="152" t="s">
        <v>137</v>
      </c>
      <c r="U612" s="152" t="s">
        <v>137</v>
      </c>
      <c r="V612" s="152" t="s">
        <v>137</v>
      </c>
      <c r="W612" s="152" t="s">
        <v>137</v>
      </c>
      <c r="X612" s="152" t="s">
        <v>137</v>
      </c>
      <c r="Y612" s="152" t="s">
        <v>137</v>
      </c>
      <c r="Z612" s="152" t="s">
        <v>137</v>
      </c>
      <c r="AA612" s="108">
        <v>1000</v>
      </c>
    </row>
    <row r="613" spans="1:27" x14ac:dyDescent="0.35">
      <c r="A613" s="151" t="s">
        <v>137</v>
      </c>
      <c r="B613" s="152" t="s">
        <v>137</v>
      </c>
      <c r="C613" s="152" t="s">
        <v>137</v>
      </c>
      <c r="D613" s="152" t="s">
        <v>137</v>
      </c>
      <c r="E613" s="152" t="s">
        <v>137</v>
      </c>
      <c r="F613" s="152" t="s">
        <v>137</v>
      </c>
      <c r="G613" s="152" t="s">
        <v>137</v>
      </c>
      <c r="H613" s="152" t="s">
        <v>137</v>
      </c>
      <c r="I613" s="152" t="s">
        <v>137</v>
      </c>
      <c r="J613" s="152" t="s">
        <v>137</v>
      </c>
      <c r="K613" s="152" t="s">
        <v>137</v>
      </c>
      <c r="L613" s="152" t="s">
        <v>137</v>
      </c>
      <c r="M613" s="152" t="s">
        <v>137</v>
      </c>
      <c r="N613" s="152" t="s">
        <v>137</v>
      </c>
      <c r="O613" s="152" t="s">
        <v>137</v>
      </c>
      <c r="P613" s="152" t="s">
        <v>137</v>
      </c>
      <c r="Q613" s="152" t="s">
        <v>137</v>
      </c>
      <c r="R613" s="152" t="s">
        <v>137</v>
      </c>
      <c r="S613" s="152" t="s">
        <v>137</v>
      </c>
      <c r="T613" s="152" t="s">
        <v>137</v>
      </c>
      <c r="U613" s="152" t="s">
        <v>137</v>
      </c>
      <c r="V613" s="152" t="s">
        <v>137</v>
      </c>
      <c r="W613" s="152" t="s">
        <v>137</v>
      </c>
      <c r="X613" s="152" t="s">
        <v>137</v>
      </c>
      <c r="Y613" s="152" t="s">
        <v>137</v>
      </c>
      <c r="Z613" s="152" t="s">
        <v>137</v>
      </c>
      <c r="AA613" s="108">
        <v>1000</v>
      </c>
    </row>
    <row r="614" spans="1:27" x14ac:dyDescent="0.35">
      <c r="A614" s="151" t="s">
        <v>137</v>
      </c>
      <c r="B614" s="152" t="s">
        <v>137</v>
      </c>
      <c r="C614" s="152" t="s">
        <v>137</v>
      </c>
      <c r="D614" s="152" t="s">
        <v>137</v>
      </c>
      <c r="E614" s="152" t="s">
        <v>137</v>
      </c>
      <c r="F614" s="152" t="s">
        <v>137</v>
      </c>
      <c r="G614" s="152" t="s">
        <v>137</v>
      </c>
      <c r="H614" s="152" t="s">
        <v>137</v>
      </c>
      <c r="I614" s="152" t="s">
        <v>137</v>
      </c>
      <c r="J614" s="152" t="s">
        <v>137</v>
      </c>
      <c r="K614" s="152" t="s">
        <v>137</v>
      </c>
      <c r="L614" s="152" t="s">
        <v>137</v>
      </c>
      <c r="M614" s="152" t="s">
        <v>137</v>
      </c>
      <c r="N614" s="152" t="s">
        <v>137</v>
      </c>
      <c r="O614" s="152" t="s">
        <v>137</v>
      </c>
      <c r="P614" s="152" t="s">
        <v>137</v>
      </c>
      <c r="Q614" s="152" t="s">
        <v>137</v>
      </c>
      <c r="R614" s="152" t="s">
        <v>137</v>
      </c>
      <c r="S614" s="152" t="s">
        <v>137</v>
      </c>
      <c r="T614" s="152" t="s">
        <v>137</v>
      </c>
      <c r="U614" s="152" t="s">
        <v>137</v>
      </c>
      <c r="V614" s="152" t="s">
        <v>137</v>
      </c>
      <c r="W614" s="152" t="s">
        <v>137</v>
      </c>
      <c r="X614" s="152" t="s">
        <v>137</v>
      </c>
      <c r="Y614" s="152" t="s">
        <v>137</v>
      </c>
      <c r="Z614" s="152" t="s">
        <v>137</v>
      </c>
      <c r="AA614" s="108">
        <v>1000</v>
      </c>
    </row>
    <row r="615" spans="1:27" x14ac:dyDescent="0.35">
      <c r="A615" s="151" t="s">
        <v>137</v>
      </c>
      <c r="B615" s="152" t="s">
        <v>137</v>
      </c>
      <c r="C615" s="152" t="s">
        <v>137</v>
      </c>
      <c r="D615" s="152" t="s">
        <v>137</v>
      </c>
      <c r="E615" s="152" t="s">
        <v>137</v>
      </c>
      <c r="F615" s="152" t="s">
        <v>137</v>
      </c>
      <c r="G615" s="152" t="s">
        <v>137</v>
      </c>
      <c r="H615" s="152" t="s">
        <v>137</v>
      </c>
      <c r="I615" s="152" t="s">
        <v>137</v>
      </c>
      <c r="J615" s="152" t="s">
        <v>137</v>
      </c>
      <c r="K615" s="152" t="s">
        <v>137</v>
      </c>
      <c r="L615" s="152" t="s">
        <v>137</v>
      </c>
      <c r="M615" s="152" t="s">
        <v>137</v>
      </c>
      <c r="N615" s="152" t="s">
        <v>137</v>
      </c>
      <c r="O615" s="152" t="s">
        <v>137</v>
      </c>
      <c r="P615" s="152" t="s">
        <v>137</v>
      </c>
      <c r="Q615" s="152" t="s">
        <v>137</v>
      </c>
      <c r="R615" s="152" t="s">
        <v>137</v>
      </c>
      <c r="S615" s="152" t="s">
        <v>137</v>
      </c>
      <c r="T615" s="152" t="s">
        <v>137</v>
      </c>
      <c r="U615" s="152" t="s">
        <v>137</v>
      </c>
      <c r="V615" s="152" t="s">
        <v>137</v>
      </c>
      <c r="W615" s="152" t="s">
        <v>137</v>
      </c>
      <c r="X615" s="152" t="s">
        <v>137</v>
      </c>
      <c r="Y615" s="152" t="s">
        <v>137</v>
      </c>
      <c r="Z615" s="152" t="s">
        <v>137</v>
      </c>
      <c r="AA615" s="108">
        <v>1000</v>
      </c>
    </row>
    <row r="616" spans="1:27" x14ac:dyDescent="0.35">
      <c r="A616" s="151" t="s">
        <v>137</v>
      </c>
      <c r="B616" s="152" t="s">
        <v>137</v>
      </c>
      <c r="C616" s="152" t="s">
        <v>137</v>
      </c>
      <c r="D616" s="152" t="s">
        <v>137</v>
      </c>
      <c r="E616" s="152" t="s">
        <v>137</v>
      </c>
      <c r="F616" s="152" t="s">
        <v>137</v>
      </c>
      <c r="G616" s="152" t="s">
        <v>137</v>
      </c>
      <c r="H616" s="152" t="s">
        <v>137</v>
      </c>
      <c r="I616" s="152" t="s">
        <v>137</v>
      </c>
      <c r="J616" s="152" t="s">
        <v>137</v>
      </c>
      <c r="K616" s="152" t="s">
        <v>137</v>
      </c>
      <c r="L616" s="152" t="s">
        <v>137</v>
      </c>
      <c r="M616" s="152" t="s">
        <v>137</v>
      </c>
      <c r="N616" s="152" t="s">
        <v>137</v>
      </c>
      <c r="O616" s="152" t="s">
        <v>137</v>
      </c>
      <c r="P616" s="152" t="s">
        <v>137</v>
      </c>
      <c r="Q616" s="152" t="s">
        <v>137</v>
      </c>
      <c r="R616" s="152" t="s">
        <v>137</v>
      </c>
      <c r="S616" s="152" t="s">
        <v>137</v>
      </c>
      <c r="T616" s="152" t="s">
        <v>137</v>
      </c>
      <c r="U616" s="152" t="s">
        <v>137</v>
      </c>
      <c r="V616" s="152" t="s">
        <v>137</v>
      </c>
      <c r="W616" s="152" t="s">
        <v>137</v>
      </c>
      <c r="X616" s="152" t="s">
        <v>137</v>
      </c>
      <c r="Y616" s="152" t="s">
        <v>137</v>
      </c>
      <c r="Z616" s="152" t="s">
        <v>137</v>
      </c>
      <c r="AA616" s="108">
        <v>1000</v>
      </c>
    </row>
    <row r="617" spans="1:27" x14ac:dyDescent="0.35">
      <c r="A617" s="151" t="s">
        <v>137</v>
      </c>
      <c r="B617" s="152" t="s">
        <v>137</v>
      </c>
      <c r="C617" s="152" t="s">
        <v>137</v>
      </c>
      <c r="D617" s="152" t="s">
        <v>137</v>
      </c>
      <c r="E617" s="152" t="s">
        <v>137</v>
      </c>
      <c r="F617" s="152" t="s">
        <v>137</v>
      </c>
      <c r="G617" s="152" t="s">
        <v>137</v>
      </c>
      <c r="H617" s="152" t="s">
        <v>137</v>
      </c>
      <c r="I617" s="152" t="s">
        <v>137</v>
      </c>
      <c r="J617" s="152" t="s">
        <v>137</v>
      </c>
      <c r="K617" s="152" t="s">
        <v>137</v>
      </c>
      <c r="L617" s="152" t="s">
        <v>137</v>
      </c>
      <c r="M617" s="152" t="s">
        <v>137</v>
      </c>
      <c r="N617" s="152" t="s">
        <v>137</v>
      </c>
      <c r="O617" s="152" t="s">
        <v>137</v>
      </c>
      <c r="P617" s="152" t="s">
        <v>137</v>
      </c>
      <c r="Q617" s="152" t="s">
        <v>137</v>
      </c>
      <c r="R617" s="152" t="s">
        <v>137</v>
      </c>
      <c r="S617" s="152" t="s">
        <v>137</v>
      </c>
      <c r="T617" s="152" t="s">
        <v>137</v>
      </c>
      <c r="U617" s="152" t="s">
        <v>137</v>
      </c>
      <c r="V617" s="152" t="s">
        <v>137</v>
      </c>
      <c r="W617" s="152" t="s">
        <v>137</v>
      </c>
      <c r="X617" s="152" t="s">
        <v>137</v>
      </c>
      <c r="Y617" s="152" t="s">
        <v>137</v>
      </c>
      <c r="Z617" s="152" t="s">
        <v>137</v>
      </c>
      <c r="AA617" s="108">
        <v>1000</v>
      </c>
    </row>
    <row r="618" spans="1:27" x14ac:dyDescent="0.35">
      <c r="A618" s="151" t="s">
        <v>137</v>
      </c>
      <c r="B618" s="152" t="s">
        <v>137</v>
      </c>
      <c r="C618" s="152" t="s">
        <v>137</v>
      </c>
      <c r="D618" s="152" t="s">
        <v>137</v>
      </c>
      <c r="E618" s="152" t="s">
        <v>137</v>
      </c>
      <c r="F618" s="152" t="s">
        <v>137</v>
      </c>
      <c r="G618" s="152" t="s">
        <v>137</v>
      </c>
      <c r="H618" s="152" t="s">
        <v>137</v>
      </c>
      <c r="I618" s="152" t="s">
        <v>137</v>
      </c>
      <c r="J618" s="152" t="s">
        <v>137</v>
      </c>
      <c r="K618" s="152" t="s">
        <v>137</v>
      </c>
      <c r="L618" s="152" t="s">
        <v>137</v>
      </c>
      <c r="M618" s="152" t="s">
        <v>137</v>
      </c>
      <c r="N618" s="152" t="s">
        <v>137</v>
      </c>
      <c r="O618" s="152" t="s">
        <v>137</v>
      </c>
      <c r="P618" s="152" t="s">
        <v>137</v>
      </c>
      <c r="Q618" s="152" t="s">
        <v>137</v>
      </c>
      <c r="R618" s="152" t="s">
        <v>137</v>
      </c>
      <c r="S618" s="152" t="s">
        <v>137</v>
      </c>
      <c r="T618" s="152" t="s">
        <v>137</v>
      </c>
      <c r="U618" s="152" t="s">
        <v>137</v>
      </c>
      <c r="V618" s="152" t="s">
        <v>137</v>
      </c>
      <c r="W618" s="152" t="s">
        <v>137</v>
      </c>
      <c r="X618" s="152" t="s">
        <v>137</v>
      </c>
      <c r="Y618" s="152" t="s">
        <v>137</v>
      </c>
      <c r="Z618" s="152" t="s">
        <v>137</v>
      </c>
      <c r="AA618" s="108">
        <v>1000</v>
      </c>
    </row>
    <row r="619" spans="1:27" x14ac:dyDescent="0.35">
      <c r="A619" s="151" t="s">
        <v>137</v>
      </c>
      <c r="B619" s="152" t="s">
        <v>137</v>
      </c>
      <c r="C619" s="152" t="s">
        <v>137</v>
      </c>
      <c r="D619" s="152" t="s">
        <v>137</v>
      </c>
      <c r="E619" s="152" t="s">
        <v>137</v>
      </c>
      <c r="F619" s="152" t="s">
        <v>137</v>
      </c>
      <c r="G619" s="152" t="s">
        <v>137</v>
      </c>
      <c r="H619" s="152" t="s">
        <v>137</v>
      </c>
      <c r="I619" s="152" t="s">
        <v>137</v>
      </c>
      <c r="J619" s="152" t="s">
        <v>137</v>
      </c>
      <c r="K619" s="152" t="s">
        <v>137</v>
      </c>
      <c r="L619" s="152" t="s">
        <v>137</v>
      </c>
      <c r="M619" s="152" t="s">
        <v>137</v>
      </c>
      <c r="N619" s="152" t="s">
        <v>137</v>
      </c>
      <c r="O619" s="152" t="s">
        <v>137</v>
      </c>
      <c r="P619" s="152" t="s">
        <v>137</v>
      </c>
      <c r="Q619" s="152" t="s">
        <v>137</v>
      </c>
      <c r="R619" s="152" t="s">
        <v>137</v>
      </c>
      <c r="S619" s="152" t="s">
        <v>137</v>
      </c>
      <c r="T619" s="152" t="s">
        <v>137</v>
      </c>
      <c r="U619" s="152" t="s">
        <v>137</v>
      </c>
      <c r="V619" s="152" t="s">
        <v>137</v>
      </c>
      <c r="W619" s="152" t="s">
        <v>137</v>
      </c>
      <c r="X619" s="152" t="s">
        <v>137</v>
      </c>
      <c r="Y619" s="152" t="s">
        <v>137</v>
      </c>
      <c r="Z619" s="152" t="s">
        <v>137</v>
      </c>
      <c r="AA619" s="108">
        <v>1000</v>
      </c>
    </row>
    <row r="620" spans="1:27" x14ac:dyDescent="0.35">
      <c r="A620" s="151" t="s">
        <v>137</v>
      </c>
      <c r="B620" s="152" t="s">
        <v>137</v>
      </c>
      <c r="C620" s="152" t="s">
        <v>137</v>
      </c>
      <c r="D620" s="152" t="s">
        <v>137</v>
      </c>
      <c r="E620" s="152" t="s">
        <v>137</v>
      </c>
      <c r="F620" s="152" t="s">
        <v>137</v>
      </c>
      <c r="G620" s="152" t="s">
        <v>137</v>
      </c>
      <c r="H620" s="152" t="s">
        <v>137</v>
      </c>
      <c r="I620" s="152" t="s">
        <v>137</v>
      </c>
      <c r="J620" s="152" t="s">
        <v>137</v>
      </c>
      <c r="K620" s="152" t="s">
        <v>137</v>
      </c>
      <c r="L620" s="152" t="s">
        <v>137</v>
      </c>
      <c r="M620" s="152" t="s">
        <v>137</v>
      </c>
      <c r="N620" s="152" t="s">
        <v>137</v>
      </c>
      <c r="O620" s="152" t="s">
        <v>137</v>
      </c>
      <c r="P620" s="152" t="s">
        <v>137</v>
      </c>
      <c r="Q620" s="152" t="s">
        <v>137</v>
      </c>
      <c r="R620" s="152" t="s">
        <v>137</v>
      </c>
      <c r="S620" s="152" t="s">
        <v>137</v>
      </c>
      <c r="T620" s="152" t="s">
        <v>137</v>
      </c>
      <c r="U620" s="152" t="s">
        <v>137</v>
      </c>
      <c r="V620" s="152" t="s">
        <v>137</v>
      </c>
      <c r="W620" s="152" t="s">
        <v>137</v>
      </c>
      <c r="X620" s="152" t="s">
        <v>137</v>
      </c>
      <c r="Y620" s="152" t="s">
        <v>137</v>
      </c>
      <c r="Z620" s="152" t="s">
        <v>137</v>
      </c>
      <c r="AA620" s="108">
        <v>1000</v>
      </c>
    </row>
    <row r="621" spans="1:27" x14ac:dyDescent="0.35">
      <c r="A621" s="151" t="s">
        <v>137</v>
      </c>
      <c r="B621" s="152" t="s">
        <v>137</v>
      </c>
      <c r="C621" s="152" t="s">
        <v>137</v>
      </c>
      <c r="D621" s="152" t="s">
        <v>137</v>
      </c>
      <c r="E621" s="152" t="s">
        <v>137</v>
      </c>
      <c r="F621" s="152" t="s">
        <v>137</v>
      </c>
      <c r="G621" s="152" t="s">
        <v>137</v>
      </c>
      <c r="H621" s="152" t="s">
        <v>137</v>
      </c>
      <c r="I621" s="152" t="s">
        <v>137</v>
      </c>
      <c r="J621" s="152" t="s">
        <v>137</v>
      </c>
      <c r="K621" s="152" t="s">
        <v>137</v>
      </c>
      <c r="L621" s="152" t="s">
        <v>137</v>
      </c>
      <c r="M621" s="152" t="s">
        <v>137</v>
      </c>
      <c r="N621" s="152" t="s">
        <v>137</v>
      </c>
      <c r="O621" s="152" t="s">
        <v>137</v>
      </c>
      <c r="P621" s="152" t="s">
        <v>137</v>
      </c>
      <c r="Q621" s="152" t="s">
        <v>137</v>
      </c>
      <c r="R621" s="152" t="s">
        <v>137</v>
      </c>
      <c r="S621" s="152" t="s">
        <v>137</v>
      </c>
      <c r="T621" s="152" t="s">
        <v>137</v>
      </c>
      <c r="U621" s="152" t="s">
        <v>137</v>
      </c>
      <c r="V621" s="152" t="s">
        <v>137</v>
      </c>
      <c r="W621" s="152" t="s">
        <v>137</v>
      </c>
      <c r="X621" s="152" t="s">
        <v>137</v>
      </c>
      <c r="Y621" s="152" t="s">
        <v>137</v>
      </c>
      <c r="Z621" s="152" t="s">
        <v>137</v>
      </c>
      <c r="AA621" s="108">
        <v>1000</v>
      </c>
    </row>
    <row r="622" spans="1:27" x14ac:dyDescent="0.35">
      <c r="A622" s="151" t="s">
        <v>137</v>
      </c>
      <c r="B622" s="152" t="s">
        <v>137</v>
      </c>
      <c r="C622" s="152" t="s">
        <v>137</v>
      </c>
      <c r="D622" s="152" t="s">
        <v>137</v>
      </c>
      <c r="E622" s="152" t="s">
        <v>137</v>
      </c>
      <c r="F622" s="152" t="s">
        <v>137</v>
      </c>
      <c r="G622" s="152" t="s">
        <v>137</v>
      </c>
      <c r="H622" s="152" t="s">
        <v>137</v>
      </c>
      <c r="I622" s="152" t="s">
        <v>137</v>
      </c>
      <c r="J622" s="152" t="s">
        <v>137</v>
      </c>
      <c r="K622" s="152" t="s">
        <v>137</v>
      </c>
      <c r="L622" s="152" t="s">
        <v>137</v>
      </c>
      <c r="M622" s="152" t="s">
        <v>137</v>
      </c>
      <c r="N622" s="152" t="s">
        <v>137</v>
      </c>
      <c r="O622" s="152" t="s">
        <v>137</v>
      </c>
      <c r="P622" s="152" t="s">
        <v>137</v>
      </c>
      <c r="Q622" s="152" t="s">
        <v>137</v>
      </c>
      <c r="R622" s="152" t="s">
        <v>137</v>
      </c>
      <c r="S622" s="152" t="s">
        <v>137</v>
      </c>
      <c r="T622" s="152" t="s">
        <v>137</v>
      </c>
      <c r="U622" s="152" t="s">
        <v>137</v>
      </c>
      <c r="V622" s="152" t="s">
        <v>137</v>
      </c>
      <c r="W622" s="152" t="s">
        <v>137</v>
      </c>
      <c r="X622" s="152" t="s">
        <v>137</v>
      </c>
      <c r="Y622" s="152" t="s">
        <v>137</v>
      </c>
      <c r="Z622" s="152" t="s">
        <v>137</v>
      </c>
      <c r="AA622" s="108">
        <v>1000</v>
      </c>
    </row>
    <row r="623" spans="1:27" x14ac:dyDescent="0.35">
      <c r="A623" s="151" t="s">
        <v>137</v>
      </c>
      <c r="B623" s="152" t="s">
        <v>137</v>
      </c>
      <c r="C623" s="152" t="s">
        <v>137</v>
      </c>
      <c r="D623" s="152" t="s">
        <v>137</v>
      </c>
      <c r="E623" s="152" t="s">
        <v>137</v>
      </c>
      <c r="F623" s="152" t="s">
        <v>137</v>
      </c>
      <c r="G623" s="152" t="s">
        <v>137</v>
      </c>
      <c r="H623" s="152" t="s">
        <v>137</v>
      </c>
      <c r="I623" s="152" t="s">
        <v>137</v>
      </c>
      <c r="J623" s="152" t="s">
        <v>137</v>
      </c>
      <c r="K623" s="152" t="s">
        <v>137</v>
      </c>
      <c r="L623" s="152" t="s">
        <v>137</v>
      </c>
      <c r="M623" s="152" t="s">
        <v>137</v>
      </c>
      <c r="N623" s="152" t="s">
        <v>137</v>
      </c>
      <c r="O623" s="152" t="s">
        <v>137</v>
      </c>
      <c r="P623" s="152" t="s">
        <v>137</v>
      </c>
      <c r="Q623" s="152" t="s">
        <v>137</v>
      </c>
      <c r="R623" s="152" t="s">
        <v>137</v>
      </c>
      <c r="S623" s="152" t="s">
        <v>137</v>
      </c>
      <c r="T623" s="152" t="s">
        <v>137</v>
      </c>
      <c r="U623" s="152" t="s">
        <v>137</v>
      </c>
      <c r="V623" s="152" t="s">
        <v>137</v>
      </c>
      <c r="W623" s="152" t="s">
        <v>137</v>
      </c>
      <c r="X623" s="152" t="s">
        <v>137</v>
      </c>
      <c r="Y623" s="152" t="s">
        <v>137</v>
      </c>
      <c r="Z623" s="152" t="s">
        <v>137</v>
      </c>
      <c r="AA623" s="108">
        <v>1000</v>
      </c>
    </row>
    <row r="624" spans="1:27" x14ac:dyDescent="0.35">
      <c r="A624" s="151" t="s">
        <v>137</v>
      </c>
      <c r="B624" s="152" t="s">
        <v>137</v>
      </c>
      <c r="C624" s="152" t="s">
        <v>137</v>
      </c>
      <c r="D624" s="152" t="s">
        <v>137</v>
      </c>
      <c r="E624" s="152" t="s">
        <v>137</v>
      </c>
      <c r="F624" s="152" t="s">
        <v>137</v>
      </c>
      <c r="G624" s="152" t="s">
        <v>137</v>
      </c>
      <c r="H624" s="152" t="s">
        <v>137</v>
      </c>
      <c r="I624" s="152" t="s">
        <v>137</v>
      </c>
      <c r="J624" s="152" t="s">
        <v>137</v>
      </c>
      <c r="K624" s="152" t="s">
        <v>137</v>
      </c>
      <c r="L624" s="152" t="s">
        <v>137</v>
      </c>
      <c r="M624" s="152" t="s">
        <v>137</v>
      </c>
      <c r="N624" s="152" t="s">
        <v>137</v>
      </c>
      <c r="O624" s="152" t="s">
        <v>137</v>
      </c>
      <c r="P624" s="152" t="s">
        <v>137</v>
      </c>
      <c r="Q624" s="152" t="s">
        <v>137</v>
      </c>
      <c r="R624" s="152" t="s">
        <v>137</v>
      </c>
      <c r="S624" s="152" t="s">
        <v>137</v>
      </c>
      <c r="T624" s="152" t="s">
        <v>137</v>
      </c>
      <c r="U624" s="152" t="s">
        <v>137</v>
      </c>
      <c r="V624" s="152" t="s">
        <v>137</v>
      </c>
      <c r="W624" s="152" t="s">
        <v>137</v>
      </c>
      <c r="X624" s="152" t="s">
        <v>137</v>
      </c>
      <c r="Y624" s="152" t="s">
        <v>137</v>
      </c>
      <c r="Z624" s="152" t="s">
        <v>137</v>
      </c>
      <c r="AA624" s="108">
        <v>1000</v>
      </c>
    </row>
    <row r="625" spans="1:27" x14ac:dyDescent="0.35">
      <c r="A625" s="151" t="s">
        <v>137</v>
      </c>
      <c r="B625" s="152" t="s">
        <v>137</v>
      </c>
      <c r="C625" s="152" t="s">
        <v>137</v>
      </c>
      <c r="D625" s="152" t="s">
        <v>137</v>
      </c>
      <c r="E625" s="152" t="s">
        <v>137</v>
      </c>
      <c r="F625" s="152" t="s">
        <v>137</v>
      </c>
      <c r="G625" s="152" t="s">
        <v>137</v>
      </c>
      <c r="H625" s="152" t="s">
        <v>137</v>
      </c>
      <c r="I625" s="152" t="s">
        <v>137</v>
      </c>
      <c r="J625" s="152" t="s">
        <v>137</v>
      </c>
      <c r="K625" s="152" t="s">
        <v>137</v>
      </c>
      <c r="L625" s="152" t="s">
        <v>137</v>
      </c>
      <c r="M625" s="152" t="s">
        <v>137</v>
      </c>
      <c r="N625" s="152" t="s">
        <v>137</v>
      </c>
      <c r="O625" s="152" t="s">
        <v>137</v>
      </c>
      <c r="P625" s="152" t="s">
        <v>137</v>
      </c>
      <c r="Q625" s="152" t="s">
        <v>137</v>
      </c>
      <c r="R625" s="152" t="s">
        <v>137</v>
      </c>
      <c r="S625" s="152" t="s">
        <v>137</v>
      </c>
      <c r="T625" s="152" t="s">
        <v>137</v>
      </c>
      <c r="U625" s="152" t="s">
        <v>137</v>
      </c>
      <c r="V625" s="152" t="s">
        <v>137</v>
      </c>
      <c r="W625" s="152" t="s">
        <v>137</v>
      </c>
      <c r="X625" s="152" t="s">
        <v>137</v>
      </c>
      <c r="Y625" s="152" t="s">
        <v>137</v>
      </c>
      <c r="Z625" s="152" t="s">
        <v>137</v>
      </c>
      <c r="AA625" s="108">
        <v>1000</v>
      </c>
    </row>
    <row r="626" spans="1:27" x14ac:dyDescent="0.35">
      <c r="A626" s="151" t="s">
        <v>137</v>
      </c>
      <c r="B626" s="152" t="s">
        <v>137</v>
      </c>
      <c r="C626" s="152" t="s">
        <v>137</v>
      </c>
      <c r="D626" s="152" t="s">
        <v>137</v>
      </c>
      <c r="E626" s="152" t="s">
        <v>137</v>
      </c>
      <c r="F626" s="152" t="s">
        <v>137</v>
      </c>
      <c r="G626" s="152" t="s">
        <v>137</v>
      </c>
      <c r="H626" s="152" t="s">
        <v>137</v>
      </c>
      <c r="I626" s="152" t="s">
        <v>137</v>
      </c>
      <c r="J626" s="152" t="s">
        <v>137</v>
      </c>
      <c r="K626" s="152" t="s">
        <v>137</v>
      </c>
      <c r="L626" s="152" t="s">
        <v>137</v>
      </c>
      <c r="M626" s="152" t="s">
        <v>137</v>
      </c>
      <c r="N626" s="152" t="s">
        <v>137</v>
      </c>
      <c r="O626" s="152" t="s">
        <v>137</v>
      </c>
      <c r="P626" s="152" t="s">
        <v>137</v>
      </c>
      <c r="Q626" s="152" t="s">
        <v>137</v>
      </c>
      <c r="R626" s="152" t="s">
        <v>137</v>
      </c>
      <c r="S626" s="152" t="s">
        <v>137</v>
      </c>
      <c r="T626" s="152" t="s">
        <v>137</v>
      </c>
      <c r="U626" s="152" t="s">
        <v>137</v>
      </c>
      <c r="V626" s="152" t="s">
        <v>137</v>
      </c>
      <c r="W626" s="152" t="s">
        <v>137</v>
      </c>
      <c r="X626" s="152" t="s">
        <v>137</v>
      </c>
      <c r="Y626" s="152" t="s">
        <v>137</v>
      </c>
      <c r="Z626" s="152" t="s">
        <v>137</v>
      </c>
      <c r="AA626" s="108">
        <v>1000</v>
      </c>
    </row>
    <row r="627" spans="1:27" x14ac:dyDescent="0.35">
      <c r="A627" s="151" t="s">
        <v>137</v>
      </c>
      <c r="B627" s="152" t="s">
        <v>137</v>
      </c>
      <c r="C627" s="152" t="s">
        <v>137</v>
      </c>
      <c r="D627" s="152" t="s">
        <v>137</v>
      </c>
      <c r="E627" s="152" t="s">
        <v>137</v>
      </c>
      <c r="F627" s="152" t="s">
        <v>137</v>
      </c>
      <c r="G627" s="152" t="s">
        <v>137</v>
      </c>
      <c r="H627" s="152" t="s">
        <v>137</v>
      </c>
      <c r="I627" s="152" t="s">
        <v>137</v>
      </c>
      <c r="J627" s="152" t="s">
        <v>137</v>
      </c>
      <c r="K627" s="152" t="s">
        <v>137</v>
      </c>
      <c r="L627" s="152" t="s">
        <v>137</v>
      </c>
      <c r="M627" s="152" t="s">
        <v>137</v>
      </c>
      <c r="N627" s="152" t="s">
        <v>137</v>
      </c>
      <c r="O627" s="152" t="s">
        <v>137</v>
      </c>
      <c r="P627" s="152" t="s">
        <v>137</v>
      </c>
      <c r="Q627" s="152" t="s">
        <v>137</v>
      </c>
      <c r="R627" s="152" t="s">
        <v>137</v>
      </c>
      <c r="S627" s="152" t="s">
        <v>137</v>
      </c>
      <c r="T627" s="152" t="s">
        <v>137</v>
      </c>
      <c r="U627" s="152" t="s">
        <v>137</v>
      </c>
      <c r="V627" s="152" t="s">
        <v>137</v>
      </c>
      <c r="W627" s="152" t="s">
        <v>137</v>
      </c>
      <c r="X627" s="152" t="s">
        <v>137</v>
      </c>
      <c r="Y627" s="152" t="s">
        <v>137</v>
      </c>
      <c r="Z627" s="152" t="s">
        <v>137</v>
      </c>
      <c r="AA627" s="108">
        <v>1000</v>
      </c>
    </row>
    <row r="628" spans="1:27" x14ac:dyDescent="0.35">
      <c r="A628" s="151" t="s">
        <v>137</v>
      </c>
      <c r="B628" s="152" t="s">
        <v>137</v>
      </c>
      <c r="C628" s="152" t="s">
        <v>137</v>
      </c>
      <c r="D628" s="152" t="s">
        <v>137</v>
      </c>
      <c r="E628" s="152" t="s">
        <v>137</v>
      </c>
      <c r="F628" s="152" t="s">
        <v>137</v>
      </c>
      <c r="G628" s="152" t="s">
        <v>137</v>
      </c>
      <c r="H628" s="152" t="s">
        <v>137</v>
      </c>
      <c r="I628" s="152" t="s">
        <v>137</v>
      </c>
      <c r="J628" s="152" t="s">
        <v>137</v>
      </c>
      <c r="K628" s="152" t="s">
        <v>137</v>
      </c>
      <c r="L628" s="152" t="s">
        <v>137</v>
      </c>
      <c r="M628" s="152" t="s">
        <v>137</v>
      </c>
      <c r="N628" s="152" t="s">
        <v>137</v>
      </c>
      <c r="O628" s="152" t="s">
        <v>137</v>
      </c>
      <c r="P628" s="152" t="s">
        <v>137</v>
      </c>
      <c r="Q628" s="152" t="s">
        <v>137</v>
      </c>
      <c r="R628" s="152" t="s">
        <v>137</v>
      </c>
      <c r="S628" s="152" t="s">
        <v>137</v>
      </c>
      <c r="T628" s="152" t="s">
        <v>137</v>
      </c>
      <c r="U628" s="152" t="s">
        <v>137</v>
      </c>
      <c r="V628" s="152" t="s">
        <v>137</v>
      </c>
      <c r="W628" s="152" t="s">
        <v>137</v>
      </c>
      <c r="X628" s="152" t="s">
        <v>137</v>
      </c>
      <c r="Y628" s="152" t="s">
        <v>137</v>
      </c>
      <c r="Z628" s="152" t="s">
        <v>137</v>
      </c>
      <c r="AA628" s="108">
        <v>1000</v>
      </c>
    </row>
    <row r="629" spans="1:27" x14ac:dyDescent="0.35">
      <c r="A629" s="151" t="s">
        <v>137</v>
      </c>
      <c r="B629" s="152" t="s">
        <v>137</v>
      </c>
      <c r="C629" s="152" t="s">
        <v>137</v>
      </c>
      <c r="D629" s="152" t="s">
        <v>137</v>
      </c>
      <c r="E629" s="152" t="s">
        <v>137</v>
      </c>
      <c r="F629" s="152" t="s">
        <v>137</v>
      </c>
      <c r="G629" s="152" t="s">
        <v>137</v>
      </c>
      <c r="H629" s="152" t="s">
        <v>137</v>
      </c>
      <c r="I629" s="152" t="s">
        <v>137</v>
      </c>
      <c r="J629" s="152" t="s">
        <v>137</v>
      </c>
      <c r="K629" s="152" t="s">
        <v>137</v>
      </c>
      <c r="L629" s="152" t="s">
        <v>137</v>
      </c>
      <c r="M629" s="152" t="s">
        <v>137</v>
      </c>
      <c r="N629" s="152" t="s">
        <v>137</v>
      </c>
      <c r="O629" s="152" t="s">
        <v>137</v>
      </c>
      <c r="P629" s="152" t="s">
        <v>137</v>
      </c>
      <c r="Q629" s="152" t="s">
        <v>137</v>
      </c>
      <c r="R629" s="152" t="s">
        <v>137</v>
      </c>
      <c r="S629" s="152" t="s">
        <v>137</v>
      </c>
      <c r="T629" s="152" t="s">
        <v>137</v>
      </c>
      <c r="U629" s="152" t="s">
        <v>137</v>
      </c>
      <c r="V629" s="152" t="s">
        <v>137</v>
      </c>
      <c r="W629" s="152" t="s">
        <v>137</v>
      </c>
      <c r="X629" s="152" t="s">
        <v>137</v>
      </c>
      <c r="Y629" s="152" t="s">
        <v>137</v>
      </c>
      <c r="Z629" s="152" t="s">
        <v>137</v>
      </c>
      <c r="AA629" s="108">
        <v>1000</v>
      </c>
    </row>
    <row r="630" spans="1:27" x14ac:dyDescent="0.35">
      <c r="A630" s="151" t="s">
        <v>137</v>
      </c>
      <c r="B630" s="152" t="s">
        <v>137</v>
      </c>
      <c r="C630" s="152" t="s">
        <v>137</v>
      </c>
      <c r="D630" s="152" t="s">
        <v>137</v>
      </c>
      <c r="E630" s="152" t="s">
        <v>137</v>
      </c>
      <c r="F630" s="152" t="s">
        <v>137</v>
      </c>
      <c r="G630" s="152" t="s">
        <v>137</v>
      </c>
      <c r="H630" s="152" t="s">
        <v>137</v>
      </c>
      <c r="I630" s="152" t="s">
        <v>137</v>
      </c>
      <c r="J630" s="152" t="s">
        <v>137</v>
      </c>
      <c r="K630" s="152" t="s">
        <v>137</v>
      </c>
      <c r="L630" s="152" t="s">
        <v>137</v>
      </c>
      <c r="M630" s="152" t="s">
        <v>137</v>
      </c>
      <c r="N630" s="152" t="s">
        <v>137</v>
      </c>
      <c r="O630" s="152" t="s">
        <v>137</v>
      </c>
      <c r="P630" s="152" t="s">
        <v>137</v>
      </c>
      <c r="Q630" s="152" t="s">
        <v>137</v>
      </c>
      <c r="R630" s="152" t="s">
        <v>137</v>
      </c>
      <c r="S630" s="152" t="s">
        <v>137</v>
      </c>
      <c r="T630" s="152" t="s">
        <v>137</v>
      </c>
      <c r="U630" s="152" t="s">
        <v>137</v>
      </c>
      <c r="V630" s="152" t="s">
        <v>137</v>
      </c>
      <c r="W630" s="152" t="s">
        <v>137</v>
      </c>
      <c r="X630" s="152" t="s">
        <v>137</v>
      </c>
      <c r="Y630" s="152" t="s">
        <v>137</v>
      </c>
      <c r="Z630" s="152" t="s">
        <v>137</v>
      </c>
      <c r="AA630" s="108">
        <v>1000</v>
      </c>
    </row>
    <row r="631" spans="1:27" x14ac:dyDescent="0.35">
      <c r="A631" s="151" t="s">
        <v>137</v>
      </c>
      <c r="B631" s="152" t="s">
        <v>137</v>
      </c>
      <c r="C631" s="152" t="s">
        <v>137</v>
      </c>
      <c r="D631" s="152" t="s">
        <v>137</v>
      </c>
      <c r="E631" s="152" t="s">
        <v>137</v>
      </c>
      <c r="F631" s="152" t="s">
        <v>137</v>
      </c>
      <c r="G631" s="152" t="s">
        <v>137</v>
      </c>
      <c r="H631" s="152" t="s">
        <v>137</v>
      </c>
      <c r="I631" s="152" t="s">
        <v>137</v>
      </c>
      <c r="J631" s="152" t="s">
        <v>137</v>
      </c>
      <c r="K631" s="152" t="s">
        <v>137</v>
      </c>
      <c r="L631" s="152" t="s">
        <v>137</v>
      </c>
      <c r="M631" s="152" t="s">
        <v>137</v>
      </c>
      <c r="N631" s="152" t="s">
        <v>137</v>
      </c>
      <c r="O631" s="152" t="s">
        <v>137</v>
      </c>
      <c r="P631" s="152" t="s">
        <v>137</v>
      </c>
      <c r="Q631" s="152" t="s">
        <v>137</v>
      </c>
      <c r="R631" s="152" t="s">
        <v>137</v>
      </c>
      <c r="S631" s="152" t="s">
        <v>137</v>
      </c>
      <c r="T631" s="152" t="s">
        <v>137</v>
      </c>
      <c r="U631" s="152" t="s">
        <v>137</v>
      </c>
      <c r="V631" s="152" t="s">
        <v>137</v>
      </c>
      <c r="W631" s="152" t="s">
        <v>137</v>
      </c>
      <c r="X631" s="152" t="s">
        <v>137</v>
      </c>
      <c r="Y631" s="152" t="s">
        <v>137</v>
      </c>
      <c r="Z631" s="152" t="s">
        <v>137</v>
      </c>
      <c r="AA631" s="108">
        <v>1000</v>
      </c>
    </row>
    <row r="632" spans="1:27" x14ac:dyDescent="0.35">
      <c r="A632" s="151" t="s">
        <v>137</v>
      </c>
      <c r="B632" s="152" t="s">
        <v>137</v>
      </c>
      <c r="C632" s="152" t="s">
        <v>137</v>
      </c>
      <c r="D632" s="152" t="s">
        <v>137</v>
      </c>
      <c r="E632" s="152" t="s">
        <v>137</v>
      </c>
      <c r="F632" s="152" t="s">
        <v>137</v>
      </c>
      <c r="G632" s="152" t="s">
        <v>137</v>
      </c>
      <c r="H632" s="152" t="s">
        <v>137</v>
      </c>
      <c r="I632" s="152" t="s">
        <v>137</v>
      </c>
      <c r="J632" s="152" t="s">
        <v>137</v>
      </c>
      <c r="K632" s="152" t="s">
        <v>137</v>
      </c>
      <c r="L632" s="152" t="s">
        <v>137</v>
      </c>
      <c r="M632" s="152" t="s">
        <v>137</v>
      </c>
      <c r="N632" s="152" t="s">
        <v>137</v>
      </c>
      <c r="O632" s="152" t="s">
        <v>137</v>
      </c>
      <c r="P632" s="152" t="s">
        <v>137</v>
      </c>
      <c r="Q632" s="152" t="s">
        <v>137</v>
      </c>
      <c r="R632" s="152" t="s">
        <v>137</v>
      </c>
      <c r="S632" s="152" t="s">
        <v>137</v>
      </c>
      <c r="T632" s="152" t="s">
        <v>137</v>
      </c>
      <c r="U632" s="152" t="s">
        <v>137</v>
      </c>
      <c r="V632" s="152" t="s">
        <v>137</v>
      </c>
      <c r="W632" s="152" t="s">
        <v>137</v>
      </c>
      <c r="X632" s="152" t="s">
        <v>137</v>
      </c>
      <c r="Y632" s="152" t="s">
        <v>137</v>
      </c>
      <c r="Z632" s="152" t="s">
        <v>137</v>
      </c>
      <c r="AA632" s="108">
        <v>1000</v>
      </c>
    </row>
    <row r="633" spans="1:27" x14ac:dyDescent="0.35">
      <c r="A633" s="151" t="s">
        <v>137</v>
      </c>
      <c r="B633" s="152" t="s">
        <v>137</v>
      </c>
      <c r="C633" s="152" t="s">
        <v>137</v>
      </c>
      <c r="D633" s="152" t="s">
        <v>137</v>
      </c>
      <c r="E633" s="152" t="s">
        <v>137</v>
      </c>
      <c r="F633" s="152" t="s">
        <v>137</v>
      </c>
      <c r="G633" s="152" t="s">
        <v>137</v>
      </c>
      <c r="H633" s="152" t="s">
        <v>137</v>
      </c>
      <c r="I633" s="152" t="s">
        <v>137</v>
      </c>
      <c r="J633" s="152" t="s">
        <v>137</v>
      </c>
      <c r="K633" s="152" t="s">
        <v>137</v>
      </c>
      <c r="L633" s="152" t="s">
        <v>137</v>
      </c>
      <c r="M633" s="152" t="s">
        <v>137</v>
      </c>
      <c r="N633" s="152" t="s">
        <v>137</v>
      </c>
      <c r="O633" s="152" t="s">
        <v>137</v>
      </c>
      <c r="P633" s="152" t="s">
        <v>137</v>
      </c>
      <c r="Q633" s="152" t="s">
        <v>137</v>
      </c>
      <c r="R633" s="152" t="s">
        <v>137</v>
      </c>
      <c r="S633" s="152" t="s">
        <v>137</v>
      </c>
      <c r="T633" s="152" t="s">
        <v>137</v>
      </c>
      <c r="U633" s="152" t="s">
        <v>137</v>
      </c>
      <c r="V633" s="152" t="s">
        <v>137</v>
      </c>
      <c r="W633" s="152" t="s">
        <v>137</v>
      </c>
      <c r="X633" s="152" t="s">
        <v>137</v>
      </c>
      <c r="Y633" s="152" t="s">
        <v>137</v>
      </c>
      <c r="Z633" s="152" t="s">
        <v>137</v>
      </c>
      <c r="AA633" s="108">
        <v>1000</v>
      </c>
    </row>
    <row r="634" spans="1:27" x14ac:dyDescent="0.35">
      <c r="A634" s="151" t="s">
        <v>137</v>
      </c>
      <c r="B634" s="152" t="s">
        <v>137</v>
      </c>
      <c r="C634" s="152" t="s">
        <v>137</v>
      </c>
      <c r="D634" s="152" t="s">
        <v>137</v>
      </c>
      <c r="E634" s="152" t="s">
        <v>137</v>
      </c>
      <c r="F634" s="152" t="s">
        <v>137</v>
      </c>
      <c r="G634" s="152" t="s">
        <v>137</v>
      </c>
      <c r="H634" s="152" t="s">
        <v>137</v>
      </c>
      <c r="I634" s="152" t="s">
        <v>137</v>
      </c>
      <c r="J634" s="152" t="s">
        <v>137</v>
      </c>
      <c r="K634" s="152" t="s">
        <v>137</v>
      </c>
      <c r="L634" s="152" t="s">
        <v>137</v>
      </c>
      <c r="M634" s="152" t="s">
        <v>137</v>
      </c>
      <c r="N634" s="152" t="s">
        <v>137</v>
      </c>
      <c r="O634" s="152" t="s">
        <v>137</v>
      </c>
      <c r="P634" s="152" t="s">
        <v>137</v>
      </c>
      <c r="Q634" s="152" t="s">
        <v>137</v>
      </c>
      <c r="R634" s="152" t="s">
        <v>137</v>
      </c>
      <c r="S634" s="152" t="s">
        <v>137</v>
      </c>
      <c r="T634" s="152" t="s">
        <v>137</v>
      </c>
      <c r="U634" s="152" t="s">
        <v>137</v>
      </c>
      <c r="V634" s="152" t="s">
        <v>137</v>
      </c>
      <c r="W634" s="152" t="s">
        <v>137</v>
      </c>
      <c r="X634" s="152" t="s">
        <v>137</v>
      </c>
      <c r="Y634" s="152" t="s">
        <v>137</v>
      </c>
      <c r="Z634" s="152" t="s">
        <v>137</v>
      </c>
      <c r="AA634" s="108">
        <v>1000</v>
      </c>
    </row>
    <row r="635" spans="1:27" x14ac:dyDescent="0.35">
      <c r="A635" s="151" t="s">
        <v>137</v>
      </c>
      <c r="B635" s="152" t="s">
        <v>137</v>
      </c>
      <c r="C635" s="152" t="s">
        <v>137</v>
      </c>
      <c r="D635" s="152" t="s">
        <v>137</v>
      </c>
      <c r="E635" s="152" t="s">
        <v>137</v>
      </c>
      <c r="F635" s="152" t="s">
        <v>137</v>
      </c>
      <c r="G635" s="152" t="s">
        <v>137</v>
      </c>
      <c r="H635" s="152" t="s">
        <v>137</v>
      </c>
      <c r="I635" s="152" t="s">
        <v>137</v>
      </c>
      <c r="J635" s="152" t="s">
        <v>137</v>
      </c>
      <c r="K635" s="152" t="s">
        <v>137</v>
      </c>
      <c r="L635" s="152" t="s">
        <v>137</v>
      </c>
      <c r="M635" s="152" t="s">
        <v>137</v>
      </c>
      <c r="N635" s="152" t="s">
        <v>137</v>
      </c>
      <c r="O635" s="152" t="s">
        <v>137</v>
      </c>
      <c r="P635" s="152" t="s">
        <v>137</v>
      </c>
      <c r="Q635" s="152" t="s">
        <v>137</v>
      </c>
      <c r="R635" s="152" t="s">
        <v>137</v>
      </c>
      <c r="S635" s="152" t="s">
        <v>137</v>
      </c>
      <c r="T635" s="152" t="s">
        <v>137</v>
      </c>
      <c r="U635" s="152" t="s">
        <v>137</v>
      </c>
      <c r="V635" s="152" t="s">
        <v>137</v>
      </c>
      <c r="W635" s="152" t="s">
        <v>137</v>
      </c>
      <c r="X635" s="152" t="s">
        <v>137</v>
      </c>
      <c r="Y635" s="152" t="s">
        <v>137</v>
      </c>
      <c r="Z635" s="152" t="s">
        <v>137</v>
      </c>
      <c r="AA635" s="108">
        <v>1000</v>
      </c>
    </row>
    <row r="636" spans="1:27" x14ac:dyDescent="0.35">
      <c r="A636" s="151" t="s">
        <v>137</v>
      </c>
      <c r="B636" s="152" t="s">
        <v>137</v>
      </c>
      <c r="C636" s="152" t="s">
        <v>137</v>
      </c>
      <c r="D636" s="152" t="s">
        <v>137</v>
      </c>
      <c r="E636" s="152" t="s">
        <v>137</v>
      </c>
      <c r="F636" s="152" t="s">
        <v>137</v>
      </c>
      <c r="G636" s="152" t="s">
        <v>137</v>
      </c>
      <c r="H636" s="152" t="s">
        <v>137</v>
      </c>
      <c r="I636" s="152" t="s">
        <v>137</v>
      </c>
      <c r="J636" s="152" t="s">
        <v>137</v>
      </c>
      <c r="K636" s="152" t="s">
        <v>137</v>
      </c>
      <c r="L636" s="152" t="s">
        <v>137</v>
      </c>
      <c r="M636" s="152" t="s">
        <v>137</v>
      </c>
      <c r="N636" s="152" t="s">
        <v>137</v>
      </c>
      <c r="O636" s="152" t="s">
        <v>137</v>
      </c>
      <c r="P636" s="152" t="s">
        <v>137</v>
      </c>
      <c r="Q636" s="152" t="s">
        <v>137</v>
      </c>
      <c r="R636" s="152" t="s">
        <v>137</v>
      </c>
      <c r="S636" s="152" t="s">
        <v>137</v>
      </c>
      <c r="T636" s="152" t="s">
        <v>137</v>
      </c>
      <c r="U636" s="152" t="s">
        <v>137</v>
      </c>
      <c r="V636" s="152" t="s">
        <v>137</v>
      </c>
      <c r="W636" s="152" t="s">
        <v>137</v>
      </c>
      <c r="X636" s="152" t="s">
        <v>137</v>
      </c>
      <c r="Y636" s="152" t="s">
        <v>137</v>
      </c>
      <c r="Z636" s="152" t="s">
        <v>137</v>
      </c>
      <c r="AA636" s="108">
        <v>1000</v>
      </c>
    </row>
    <row r="637" spans="1:27" x14ac:dyDescent="0.35">
      <c r="A637" s="151" t="s">
        <v>137</v>
      </c>
      <c r="B637" s="152" t="s">
        <v>137</v>
      </c>
      <c r="C637" s="152" t="s">
        <v>137</v>
      </c>
      <c r="D637" s="152" t="s">
        <v>137</v>
      </c>
      <c r="E637" s="152" t="s">
        <v>137</v>
      </c>
      <c r="F637" s="152" t="s">
        <v>137</v>
      </c>
      <c r="G637" s="152" t="s">
        <v>137</v>
      </c>
      <c r="H637" s="152" t="s">
        <v>137</v>
      </c>
      <c r="I637" s="152" t="s">
        <v>137</v>
      </c>
      <c r="J637" s="152" t="s">
        <v>137</v>
      </c>
      <c r="K637" s="152" t="s">
        <v>137</v>
      </c>
      <c r="L637" s="152" t="s">
        <v>137</v>
      </c>
      <c r="M637" s="152" t="s">
        <v>137</v>
      </c>
      <c r="N637" s="152" t="s">
        <v>137</v>
      </c>
      <c r="O637" s="152" t="s">
        <v>137</v>
      </c>
      <c r="P637" s="152" t="s">
        <v>137</v>
      </c>
      <c r="Q637" s="152" t="s">
        <v>137</v>
      </c>
      <c r="R637" s="152" t="s">
        <v>137</v>
      </c>
      <c r="S637" s="152" t="s">
        <v>137</v>
      </c>
      <c r="T637" s="152" t="s">
        <v>137</v>
      </c>
      <c r="U637" s="152" t="s">
        <v>137</v>
      </c>
      <c r="V637" s="152" t="s">
        <v>137</v>
      </c>
      <c r="W637" s="152" t="s">
        <v>137</v>
      </c>
      <c r="X637" s="152" t="s">
        <v>137</v>
      </c>
      <c r="Y637" s="152" t="s">
        <v>137</v>
      </c>
      <c r="Z637" s="152" t="s">
        <v>137</v>
      </c>
      <c r="AA637" s="108">
        <v>1000</v>
      </c>
    </row>
    <row r="638" spans="1:27" x14ac:dyDescent="0.35">
      <c r="A638" s="151" t="s">
        <v>137</v>
      </c>
      <c r="B638" s="152" t="s">
        <v>137</v>
      </c>
      <c r="C638" s="152" t="s">
        <v>137</v>
      </c>
      <c r="D638" s="152" t="s">
        <v>137</v>
      </c>
      <c r="E638" s="152" t="s">
        <v>137</v>
      </c>
      <c r="F638" s="152" t="s">
        <v>137</v>
      </c>
      <c r="G638" s="152" t="s">
        <v>137</v>
      </c>
      <c r="H638" s="152" t="s">
        <v>137</v>
      </c>
      <c r="I638" s="152" t="s">
        <v>137</v>
      </c>
      <c r="J638" s="152" t="s">
        <v>137</v>
      </c>
      <c r="K638" s="152" t="s">
        <v>137</v>
      </c>
      <c r="L638" s="152" t="s">
        <v>137</v>
      </c>
      <c r="M638" s="152" t="s">
        <v>137</v>
      </c>
      <c r="N638" s="152" t="s">
        <v>137</v>
      </c>
      <c r="O638" s="152" t="s">
        <v>137</v>
      </c>
      <c r="P638" s="152" t="s">
        <v>137</v>
      </c>
      <c r="Q638" s="152" t="s">
        <v>137</v>
      </c>
      <c r="R638" s="152" t="s">
        <v>137</v>
      </c>
      <c r="S638" s="152" t="s">
        <v>137</v>
      </c>
      <c r="T638" s="152" t="s">
        <v>137</v>
      </c>
      <c r="U638" s="152" t="s">
        <v>137</v>
      </c>
      <c r="V638" s="152" t="s">
        <v>137</v>
      </c>
      <c r="W638" s="152" t="s">
        <v>137</v>
      </c>
      <c r="X638" s="152" t="s">
        <v>137</v>
      </c>
      <c r="Y638" s="152" t="s">
        <v>137</v>
      </c>
      <c r="Z638" s="152" t="s">
        <v>137</v>
      </c>
      <c r="AA638" s="108">
        <v>1000</v>
      </c>
    </row>
    <row r="639" spans="1:27" x14ac:dyDescent="0.35">
      <c r="A639" s="151" t="s">
        <v>137</v>
      </c>
      <c r="B639" s="152" t="s">
        <v>137</v>
      </c>
      <c r="C639" s="152" t="s">
        <v>137</v>
      </c>
      <c r="D639" s="152" t="s">
        <v>137</v>
      </c>
      <c r="E639" s="152" t="s">
        <v>137</v>
      </c>
      <c r="F639" s="152" t="s">
        <v>137</v>
      </c>
      <c r="G639" s="152" t="s">
        <v>137</v>
      </c>
      <c r="H639" s="152" t="s">
        <v>137</v>
      </c>
      <c r="I639" s="152" t="s">
        <v>137</v>
      </c>
      <c r="J639" s="152" t="s">
        <v>137</v>
      </c>
      <c r="K639" s="152" t="s">
        <v>137</v>
      </c>
      <c r="L639" s="152" t="s">
        <v>137</v>
      </c>
      <c r="M639" s="152" t="s">
        <v>137</v>
      </c>
      <c r="N639" s="152" t="s">
        <v>137</v>
      </c>
      <c r="O639" s="152" t="s">
        <v>137</v>
      </c>
      <c r="P639" s="152" t="s">
        <v>137</v>
      </c>
      <c r="Q639" s="152" t="s">
        <v>137</v>
      </c>
      <c r="R639" s="152" t="s">
        <v>137</v>
      </c>
      <c r="S639" s="152" t="s">
        <v>137</v>
      </c>
      <c r="T639" s="152" t="s">
        <v>137</v>
      </c>
      <c r="U639" s="152" t="s">
        <v>137</v>
      </c>
      <c r="V639" s="152" t="s">
        <v>137</v>
      </c>
      <c r="W639" s="152" t="s">
        <v>137</v>
      </c>
      <c r="X639" s="152" t="s">
        <v>137</v>
      </c>
      <c r="Y639" s="152" t="s">
        <v>137</v>
      </c>
      <c r="Z639" s="152" t="s">
        <v>137</v>
      </c>
      <c r="AA639" s="108">
        <v>1000</v>
      </c>
    </row>
    <row r="640" spans="1:27" x14ac:dyDescent="0.35">
      <c r="A640" s="151" t="s">
        <v>137</v>
      </c>
      <c r="B640" s="152" t="s">
        <v>137</v>
      </c>
      <c r="C640" s="152" t="s">
        <v>137</v>
      </c>
      <c r="D640" s="152" t="s">
        <v>137</v>
      </c>
      <c r="E640" s="152" t="s">
        <v>137</v>
      </c>
      <c r="F640" s="152" t="s">
        <v>137</v>
      </c>
      <c r="G640" s="152" t="s">
        <v>137</v>
      </c>
      <c r="H640" s="152" t="s">
        <v>137</v>
      </c>
      <c r="I640" s="152" t="s">
        <v>137</v>
      </c>
      <c r="J640" s="152" t="s">
        <v>137</v>
      </c>
      <c r="K640" s="152" t="s">
        <v>137</v>
      </c>
      <c r="L640" s="152" t="s">
        <v>137</v>
      </c>
      <c r="M640" s="152" t="s">
        <v>137</v>
      </c>
      <c r="N640" s="152" t="s">
        <v>137</v>
      </c>
      <c r="O640" s="152" t="s">
        <v>137</v>
      </c>
      <c r="P640" s="152" t="s">
        <v>137</v>
      </c>
      <c r="Q640" s="152" t="s">
        <v>137</v>
      </c>
      <c r="R640" s="152" t="s">
        <v>137</v>
      </c>
      <c r="S640" s="152" t="s">
        <v>137</v>
      </c>
      <c r="T640" s="152" t="s">
        <v>137</v>
      </c>
      <c r="U640" s="152" t="s">
        <v>137</v>
      </c>
      <c r="V640" s="152" t="s">
        <v>137</v>
      </c>
      <c r="W640" s="152" t="s">
        <v>137</v>
      </c>
      <c r="X640" s="152" t="s">
        <v>137</v>
      </c>
      <c r="Y640" s="152" t="s">
        <v>137</v>
      </c>
      <c r="Z640" s="152" t="s">
        <v>137</v>
      </c>
      <c r="AA640" s="108">
        <v>1000</v>
      </c>
    </row>
    <row r="641" spans="1:27" x14ac:dyDescent="0.35">
      <c r="A641" s="151" t="s">
        <v>137</v>
      </c>
      <c r="B641" s="152" t="s">
        <v>137</v>
      </c>
      <c r="C641" s="152" t="s">
        <v>137</v>
      </c>
      <c r="D641" s="152" t="s">
        <v>137</v>
      </c>
      <c r="E641" s="152" t="s">
        <v>137</v>
      </c>
      <c r="F641" s="152" t="s">
        <v>137</v>
      </c>
      <c r="G641" s="152" t="s">
        <v>137</v>
      </c>
      <c r="H641" s="152" t="s">
        <v>137</v>
      </c>
      <c r="I641" s="152" t="s">
        <v>137</v>
      </c>
      <c r="J641" s="152" t="s">
        <v>137</v>
      </c>
      <c r="K641" s="152" t="s">
        <v>137</v>
      </c>
      <c r="L641" s="152" t="s">
        <v>137</v>
      </c>
      <c r="M641" s="152" t="s">
        <v>137</v>
      </c>
      <c r="N641" s="152" t="s">
        <v>137</v>
      </c>
      <c r="O641" s="152" t="s">
        <v>137</v>
      </c>
      <c r="P641" s="152" t="s">
        <v>137</v>
      </c>
      <c r="Q641" s="152" t="s">
        <v>137</v>
      </c>
      <c r="R641" s="152" t="s">
        <v>137</v>
      </c>
      <c r="S641" s="152" t="s">
        <v>137</v>
      </c>
      <c r="T641" s="152" t="s">
        <v>137</v>
      </c>
      <c r="U641" s="152" t="s">
        <v>137</v>
      </c>
      <c r="V641" s="152" t="s">
        <v>137</v>
      </c>
      <c r="W641" s="152" t="s">
        <v>137</v>
      </c>
      <c r="X641" s="152" t="s">
        <v>137</v>
      </c>
      <c r="Y641" s="152" t="s">
        <v>137</v>
      </c>
      <c r="Z641" s="152" t="s">
        <v>137</v>
      </c>
      <c r="AA641" s="108">
        <v>1000</v>
      </c>
    </row>
    <row r="642" spans="1:27" x14ac:dyDescent="0.35">
      <c r="A642" s="151" t="s">
        <v>137</v>
      </c>
      <c r="B642" s="152" t="s">
        <v>137</v>
      </c>
      <c r="C642" s="152" t="s">
        <v>137</v>
      </c>
      <c r="D642" s="152" t="s">
        <v>137</v>
      </c>
      <c r="E642" s="152" t="s">
        <v>137</v>
      </c>
      <c r="F642" s="152" t="s">
        <v>137</v>
      </c>
      <c r="G642" s="152" t="s">
        <v>137</v>
      </c>
      <c r="H642" s="152" t="s">
        <v>137</v>
      </c>
      <c r="I642" s="152" t="s">
        <v>137</v>
      </c>
      <c r="J642" s="152" t="s">
        <v>137</v>
      </c>
      <c r="K642" s="152" t="s">
        <v>137</v>
      </c>
      <c r="L642" s="152" t="s">
        <v>137</v>
      </c>
      <c r="M642" s="152" t="s">
        <v>137</v>
      </c>
      <c r="N642" s="152" t="s">
        <v>137</v>
      </c>
      <c r="O642" s="152" t="s">
        <v>137</v>
      </c>
      <c r="P642" s="152" t="s">
        <v>137</v>
      </c>
      <c r="Q642" s="152" t="s">
        <v>137</v>
      </c>
      <c r="R642" s="152" t="s">
        <v>137</v>
      </c>
      <c r="S642" s="152" t="s">
        <v>137</v>
      </c>
      <c r="T642" s="152" t="s">
        <v>137</v>
      </c>
      <c r="U642" s="152" t="s">
        <v>137</v>
      </c>
      <c r="V642" s="152" t="s">
        <v>137</v>
      </c>
      <c r="W642" s="152" t="s">
        <v>137</v>
      </c>
      <c r="X642" s="152" t="s">
        <v>137</v>
      </c>
      <c r="Y642" s="152" t="s">
        <v>137</v>
      </c>
      <c r="Z642" s="152" t="s">
        <v>137</v>
      </c>
      <c r="AA642" s="108">
        <v>1000</v>
      </c>
    </row>
    <row r="643" spans="1:27" x14ac:dyDescent="0.35">
      <c r="A643" s="151" t="s">
        <v>137</v>
      </c>
      <c r="B643" s="152" t="s">
        <v>137</v>
      </c>
      <c r="C643" s="152" t="s">
        <v>137</v>
      </c>
      <c r="D643" s="152" t="s">
        <v>137</v>
      </c>
      <c r="E643" s="152" t="s">
        <v>137</v>
      </c>
      <c r="F643" s="152" t="s">
        <v>137</v>
      </c>
      <c r="G643" s="152" t="s">
        <v>137</v>
      </c>
      <c r="H643" s="152" t="s">
        <v>137</v>
      </c>
      <c r="I643" s="152" t="s">
        <v>137</v>
      </c>
      <c r="J643" s="152" t="s">
        <v>137</v>
      </c>
      <c r="K643" s="152" t="s">
        <v>137</v>
      </c>
      <c r="L643" s="152" t="s">
        <v>137</v>
      </c>
      <c r="M643" s="152" t="s">
        <v>137</v>
      </c>
      <c r="N643" s="152" t="s">
        <v>137</v>
      </c>
      <c r="O643" s="152" t="s">
        <v>137</v>
      </c>
      <c r="P643" s="152" t="s">
        <v>137</v>
      </c>
      <c r="Q643" s="152" t="s">
        <v>137</v>
      </c>
      <c r="R643" s="152" t="s">
        <v>137</v>
      </c>
      <c r="S643" s="152" t="s">
        <v>137</v>
      </c>
      <c r="T643" s="152" t="s">
        <v>137</v>
      </c>
      <c r="U643" s="152" t="s">
        <v>137</v>
      </c>
      <c r="V643" s="152" t="s">
        <v>137</v>
      </c>
      <c r="W643" s="152" t="s">
        <v>137</v>
      </c>
      <c r="X643" s="152" t="s">
        <v>137</v>
      </c>
      <c r="Y643" s="152" t="s">
        <v>137</v>
      </c>
      <c r="Z643" s="152" t="s">
        <v>137</v>
      </c>
      <c r="AA643" s="108">
        <v>1000</v>
      </c>
    </row>
    <row r="644" spans="1:27" x14ac:dyDescent="0.35">
      <c r="A644" s="151" t="s">
        <v>137</v>
      </c>
      <c r="B644" s="152" t="s">
        <v>137</v>
      </c>
      <c r="C644" s="152" t="s">
        <v>137</v>
      </c>
      <c r="D644" s="152" t="s">
        <v>137</v>
      </c>
      <c r="E644" s="152" t="s">
        <v>137</v>
      </c>
      <c r="F644" s="152" t="s">
        <v>137</v>
      </c>
      <c r="G644" s="152" t="s">
        <v>137</v>
      </c>
      <c r="H644" s="152" t="s">
        <v>137</v>
      </c>
      <c r="I644" s="152" t="s">
        <v>137</v>
      </c>
      <c r="J644" s="152" t="s">
        <v>137</v>
      </c>
      <c r="K644" s="152" t="s">
        <v>137</v>
      </c>
      <c r="L644" s="152" t="s">
        <v>137</v>
      </c>
      <c r="M644" s="152" t="s">
        <v>137</v>
      </c>
      <c r="N644" s="152" t="s">
        <v>137</v>
      </c>
      <c r="O644" s="152" t="s">
        <v>137</v>
      </c>
      <c r="P644" s="152" t="s">
        <v>137</v>
      </c>
      <c r="Q644" s="152" t="s">
        <v>137</v>
      </c>
      <c r="R644" s="152" t="s">
        <v>137</v>
      </c>
      <c r="S644" s="152" t="s">
        <v>137</v>
      </c>
      <c r="T644" s="152" t="s">
        <v>137</v>
      </c>
      <c r="U644" s="152" t="s">
        <v>137</v>
      </c>
      <c r="V644" s="152" t="s">
        <v>137</v>
      </c>
      <c r="W644" s="152" t="s">
        <v>137</v>
      </c>
      <c r="X644" s="152" t="s">
        <v>137</v>
      </c>
      <c r="Y644" s="152" t="s">
        <v>137</v>
      </c>
      <c r="Z644" s="152" t="s">
        <v>137</v>
      </c>
      <c r="AA644" s="108">
        <v>1000</v>
      </c>
    </row>
    <row r="645" spans="1:27" x14ac:dyDescent="0.35">
      <c r="A645" s="151" t="s">
        <v>137</v>
      </c>
      <c r="B645" s="152" t="s">
        <v>137</v>
      </c>
      <c r="C645" s="152" t="s">
        <v>137</v>
      </c>
      <c r="D645" s="152" t="s">
        <v>137</v>
      </c>
      <c r="E645" s="152" t="s">
        <v>137</v>
      </c>
      <c r="F645" s="152" t="s">
        <v>137</v>
      </c>
      <c r="G645" s="152" t="s">
        <v>137</v>
      </c>
      <c r="H645" s="152" t="s">
        <v>137</v>
      </c>
      <c r="I645" s="152" t="s">
        <v>137</v>
      </c>
      <c r="J645" s="152" t="s">
        <v>137</v>
      </c>
      <c r="K645" s="152" t="s">
        <v>137</v>
      </c>
      <c r="L645" s="152" t="s">
        <v>137</v>
      </c>
      <c r="M645" s="152" t="s">
        <v>137</v>
      </c>
      <c r="N645" s="152" t="s">
        <v>137</v>
      </c>
      <c r="O645" s="152" t="s">
        <v>137</v>
      </c>
      <c r="P645" s="152" t="s">
        <v>137</v>
      </c>
      <c r="Q645" s="152" t="s">
        <v>137</v>
      </c>
      <c r="R645" s="152" t="s">
        <v>137</v>
      </c>
      <c r="S645" s="152" t="s">
        <v>137</v>
      </c>
      <c r="T645" s="152" t="s">
        <v>137</v>
      </c>
      <c r="U645" s="152" t="s">
        <v>137</v>
      </c>
      <c r="V645" s="152" t="s">
        <v>137</v>
      </c>
      <c r="W645" s="152" t="s">
        <v>137</v>
      </c>
      <c r="X645" s="152" t="s">
        <v>137</v>
      </c>
      <c r="Y645" s="152" t="s">
        <v>137</v>
      </c>
      <c r="Z645" s="152" t="s">
        <v>137</v>
      </c>
      <c r="AA645" s="108">
        <v>1000</v>
      </c>
    </row>
    <row r="646" spans="1:27" x14ac:dyDescent="0.35">
      <c r="A646" s="151" t="s">
        <v>137</v>
      </c>
      <c r="B646" s="152" t="s">
        <v>137</v>
      </c>
      <c r="C646" s="152" t="s">
        <v>137</v>
      </c>
      <c r="D646" s="152" t="s">
        <v>137</v>
      </c>
      <c r="E646" s="152" t="s">
        <v>137</v>
      </c>
      <c r="F646" s="152" t="s">
        <v>137</v>
      </c>
      <c r="G646" s="152" t="s">
        <v>137</v>
      </c>
      <c r="H646" s="152" t="s">
        <v>137</v>
      </c>
      <c r="I646" s="152" t="s">
        <v>137</v>
      </c>
      <c r="J646" s="152" t="s">
        <v>137</v>
      </c>
      <c r="K646" s="152" t="s">
        <v>137</v>
      </c>
      <c r="L646" s="152" t="s">
        <v>137</v>
      </c>
      <c r="M646" s="152" t="s">
        <v>137</v>
      </c>
      <c r="N646" s="152" t="s">
        <v>137</v>
      </c>
      <c r="O646" s="152" t="s">
        <v>137</v>
      </c>
      <c r="P646" s="152" t="s">
        <v>137</v>
      </c>
      <c r="Q646" s="152" t="s">
        <v>137</v>
      </c>
      <c r="R646" s="152" t="s">
        <v>137</v>
      </c>
      <c r="S646" s="152" t="s">
        <v>137</v>
      </c>
      <c r="T646" s="152" t="s">
        <v>137</v>
      </c>
      <c r="U646" s="152" t="s">
        <v>137</v>
      </c>
      <c r="V646" s="152" t="s">
        <v>137</v>
      </c>
      <c r="W646" s="152" t="s">
        <v>137</v>
      </c>
      <c r="X646" s="152" t="s">
        <v>137</v>
      </c>
      <c r="Y646" s="152" t="s">
        <v>137</v>
      </c>
      <c r="Z646" s="152" t="s">
        <v>137</v>
      </c>
      <c r="AA646" s="108">
        <v>1000</v>
      </c>
    </row>
    <row r="647" spans="1:27" x14ac:dyDescent="0.35">
      <c r="A647" s="151" t="s">
        <v>137</v>
      </c>
      <c r="B647" s="152" t="s">
        <v>137</v>
      </c>
      <c r="C647" s="152" t="s">
        <v>137</v>
      </c>
      <c r="D647" s="152" t="s">
        <v>137</v>
      </c>
      <c r="E647" s="152" t="s">
        <v>137</v>
      </c>
      <c r="F647" s="152" t="s">
        <v>137</v>
      </c>
      <c r="G647" s="152" t="s">
        <v>137</v>
      </c>
      <c r="H647" s="152" t="s">
        <v>137</v>
      </c>
      <c r="I647" s="152" t="s">
        <v>137</v>
      </c>
      <c r="J647" s="152" t="s">
        <v>137</v>
      </c>
      <c r="K647" s="152" t="s">
        <v>137</v>
      </c>
      <c r="L647" s="152" t="s">
        <v>137</v>
      </c>
      <c r="M647" s="152" t="s">
        <v>137</v>
      </c>
      <c r="N647" s="152" t="s">
        <v>137</v>
      </c>
      <c r="O647" s="152" t="s">
        <v>137</v>
      </c>
      <c r="P647" s="152" t="s">
        <v>137</v>
      </c>
      <c r="Q647" s="152" t="s">
        <v>137</v>
      </c>
      <c r="R647" s="152" t="s">
        <v>137</v>
      </c>
      <c r="S647" s="152" t="s">
        <v>137</v>
      </c>
      <c r="T647" s="152" t="s">
        <v>137</v>
      </c>
      <c r="U647" s="152" t="s">
        <v>137</v>
      </c>
      <c r="V647" s="152" t="s">
        <v>137</v>
      </c>
      <c r="W647" s="152" t="s">
        <v>137</v>
      </c>
      <c r="X647" s="152" t="s">
        <v>137</v>
      </c>
      <c r="Y647" s="152" t="s">
        <v>137</v>
      </c>
      <c r="Z647" s="152" t="s">
        <v>137</v>
      </c>
      <c r="AA647" s="108">
        <v>1000</v>
      </c>
    </row>
    <row r="648" spans="1:27" x14ac:dyDescent="0.35">
      <c r="A648" s="151" t="s">
        <v>137</v>
      </c>
      <c r="B648" s="152" t="s">
        <v>137</v>
      </c>
      <c r="C648" s="152" t="s">
        <v>137</v>
      </c>
      <c r="D648" s="152" t="s">
        <v>137</v>
      </c>
      <c r="E648" s="152" t="s">
        <v>137</v>
      </c>
      <c r="F648" s="152" t="s">
        <v>137</v>
      </c>
      <c r="G648" s="152" t="s">
        <v>137</v>
      </c>
      <c r="H648" s="152" t="s">
        <v>137</v>
      </c>
      <c r="I648" s="152" t="s">
        <v>137</v>
      </c>
      <c r="J648" s="152" t="s">
        <v>137</v>
      </c>
      <c r="K648" s="152" t="s">
        <v>137</v>
      </c>
      <c r="L648" s="152" t="s">
        <v>137</v>
      </c>
      <c r="M648" s="152" t="s">
        <v>137</v>
      </c>
      <c r="N648" s="152" t="s">
        <v>137</v>
      </c>
      <c r="O648" s="152" t="s">
        <v>137</v>
      </c>
      <c r="P648" s="152" t="s">
        <v>137</v>
      </c>
      <c r="Q648" s="152" t="s">
        <v>137</v>
      </c>
      <c r="R648" s="152" t="s">
        <v>137</v>
      </c>
      <c r="S648" s="152" t="s">
        <v>137</v>
      </c>
      <c r="T648" s="152" t="s">
        <v>137</v>
      </c>
      <c r="U648" s="152" t="s">
        <v>137</v>
      </c>
      <c r="V648" s="152" t="s">
        <v>137</v>
      </c>
      <c r="W648" s="152" t="s">
        <v>137</v>
      </c>
      <c r="X648" s="152" t="s">
        <v>137</v>
      </c>
      <c r="Y648" s="152" t="s">
        <v>137</v>
      </c>
      <c r="Z648" s="152" t="s">
        <v>137</v>
      </c>
      <c r="AA648" s="108">
        <v>1000</v>
      </c>
    </row>
    <row r="649" spans="1:27" x14ac:dyDescent="0.35">
      <c r="A649" s="151" t="s">
        <v>137</v>
      </c>
      <c r="B649" s="152" t="s">
        <v>137</v>
      </c>
      <c r="C649" s="152" t="s">
        <v>137</v>
      </c>
      <c r="D649" s="152" t="s">
        <v>137</v>
      </c>
      <c r="E649" s="152" t="s">
        <v>137</v>
      </c>
      <c r="F649" s="152" t="s">
        <v>137</v>
      </c>
      <c r="G649" s="152" t="s">
        <v>137</v>
      </c>
      <c r="H649" s="152" t="s">
        <v>137</v>
      </c>
      <c r="I649" s="152" t="s">
        <v>137</v>
      </c>
      <c r="J649" s="152" t="s">
        <v>137</v>
      </c>
      <c r="K649" s="152" t="s">
        <v>137</v>
      </c>
      <c r="L649" s="152" t="s">
        <v>137</v>
      </c>
      <c r="M649" s="152" t="s">
        <v>137</v>
      </c>
      <c r="N649" s="152" t="s">
        <v>137</v>
      </c>
      <c r="O649" s="152" t="s">
        <v>137</v>
      </c>
      <c r="P649" s="152" t="s">
        <v>137</v>
      </c>
      <c r="Q649" s="152" t="s">
        <v>137</v>
      </c>
      <c r="R649" s="152" t="s">
        <v>137</v>
      </c>
      <c r="S649" s="152" t="s">
        <v>137</v>
      </c>
      <c r="T649" s="152" t="s">
        <v>137</v>
      </c>
      <c r="U649" s="152" t="s">
        <v>137</v>
      </c>
      <c r="V649" s="152" t="s">
        <v>137</v>
      </c>
      <c r="W649" s="152" t="s">
        <v>137</v>
      </c>
      <c r="X649" s="152" t="s">
        <v>137</v>
      </c>
      <c r="Y649" s="152" t="s">
        <v>137</v>
      </c>
      <c r="Z649" s="152" t="s">
        <v>137</v>
      </c>
      <c r="AA649" s="108">
        <v>1000</v>
      </c>
    </row>
    <row r="650" spans="1:27" x14ac:dyDescent="0.35">
      <c r="A650" s="151" t="s">
        <v>137</v>
      </c>
      <c r="B650" s="152" t="s">
        <v>137</v>
      </c>
      <c r="C650" s="152" t="s">
        <v>137</v>
      </c>
      <c r="D650" s="152" t="s">
        <v>137</v>
      </c>
      <c r="E650" s="152" t="s">
        <v>137</v>
      </c>
      <c r="F650" s="152" t="s">
        <v>137</v>
      </c>
      <c r="G650" s="152" t="s">
        <v>137</v>
      </c>
      <c r="H650" s="152" t="s">
        <v>137</v>
      </c>
      <c r="I650" s="152" t="s">
        <v>137</v>
      </c>
      <c r="J650" s="152" t="s">
        <v>137</v>
      </c>
      <c r="K650" s="152" t="s">
        <v>137</v>
      </c>
      <c r="L650" s="152" t="s">
        <v>137</v>
      </c>
      <c r="M650" s="152" t="s">
        <v>137</v>
      </c>
      <c r="N650" s="152" t="s">
        <v>137</v>
      </c>
      <c r="O650" s="152" t="s">
        <v>137</v>
      </c>
      <c r="P650" s="152" t="s">
        <v>137</v>
      </c>
      <c r="Q650" s="152" t="s">
        <v>137</v>
      </c>
      <c r="R650" s="152" t="s">
        <v>137</v>
      </c>
      <c r="S650" s="152" t="s">
        <v>137</v>
      </c>
      <c r="T650" s="152" t="s">
        <v>137</v>
      </c>
      <c r="U650" s="152" t="s">
        <v>137</v>
      </c>
      <c r="V650" s="152" t="s">
        <v>137</v>
      </c>
      <c r="W650" s="152" t="s">
        <v>137</v>
      </c>
      <c r="X650" s="152" t="s">
        <v>137</v>
      </c>
      <c r="Y650" s="152" t="s">
        <v>137</v>
      </c>
      <c r="Z650" s="152" t="s">
        <v>137</v>
      </c>
      <c r="AA650" s="108">
        <v>1000</v>
      </c>
    </row>
    <row r="651" spans="1:27" x14ac:dyDescent="0.35">
      <c r="A651" s="151" t="s">
        <v>137</v>
      </c>
      <c r="B651" s="152" t="s">
        <v>137</v>
      </c>
      <c r="C651" s="152" t="s">
        <v>137</v>
      </c>
      <c r="D651" s="152" t="s">
        <v>137</v>
      </c>
      <c r="E651" s="152" t="s">
        <v>137</v>
      </c>
      <c r="F651" s="152" t="s">
        <v>137</v>
      </c>
      <c r="G651" s="152" t="s">
        <v>137</v>
      </c>
      <c r="H651" s="152" t="s">
        <v>137</v>
      </c>
      <c r="I651" s="152" t="s">
        <v>137</v>
      </c>
      <c r="J651" s="152" t="s">
        <v>137</v>
      </c>
      <c r="K651" s="152" t="s">
        <v>137</v>
      </c>
      <c r="L651" s="152" t="s">
        <v>137</v>
      </c>
      <c r="M651" s="152" t="s">
        <v>137</v>
      </c>
      <c r="N651" s="152" t="s">
        <v>137</v>
      </c>
      <c r="O651" s="152" t="s">
        <v>137</v>
      </c>
      <c r="P651" s="152" t="s">
        <v>137</v>
      </c>
      <c r="Q651" s="152" t="s">
        <v>137</v>
      </c>
      <c r="R651" s="152" t="s">
        <v>137</v>
      </c>
      <c r="S651" s="152" t="s">
        <v>137</v>
      </c>
      <c r="T651" s="152" t="s">
        <v>137</v>
      </c>
      <c r="U651" s="152" t="s">
        <v>137</v>
      </c>
      <c r="V651" s="152" t="s">
        <v>137</v>
      </c>
      <c r="W651" s="152" t="s">
        <v>137</v>
      </c>
      <c r="X651" s="152" t="s">
        <v>137</v>
      </c>
      <c r="Y651" s="152" t="s">
        <v>137</v>
      </c>
      <c r="Z651" s="152" t="s">
        <v>137</v>
      </c>
      <c r="AA651" s="108">
        <v>1000</v>
      </c>
    </row>
    <row r="652" spans="1:27" x14ac:dyDescent="0.35">
      <c r="A652" s="151" t="s">
        <v>137</v>
      </c>
      <c r="B652" s="152" t="s">
        <v>137</v>
      </c>
      <c r="C652" s="152" t="s">
        <v>137</v>
      </c>
      <c r="D652" s="152" t="s">
        <v>137</v>
      </c>
      <c r="E652" s="152" t="s">
        <v>137</v>
      </c>
      <c r="F652" s="152" t="s">
        <v>137</v>
      </c>
      <c r="G652" s="152" t="s">
        <v>137</v>
      </c>
      <c r="H652" s="152" t="s">
        <v>137</v>
      </c>
      <c r="I652" s="152" t="s">
        <v>137</v>
      </c>
      <c r="J652" s="152" t="s">
        <v>137</v>
      </c>
      <c r="K652" s="152" t="s">
        <v>137</v>
      </c>
      <c r="L652" s="152" t="s">
        <v>137</v>
      </c>
      <c r="M652" s="152" t="s">
        <v>137</v>
      </c>
      <c r="N652" s="152" t="s">
        <v>137</v>
      </c>
      <c r="O652" s="152" t="s">
        <v>137</v>
      </c>
      <c r="P652" s="152" t="s">
        <v>137</v>
      </c>
      <c r="Q652" s="152" t="s">
        <v>137</v>
      </c>
      <c r="R652" s="152" t="s">
        <v>137</v>
      </c>
      <c r="S652" s="152" t="s">
        <v>137</v>
      </c>
      <c r="T652" s="152" t="s">
        <v>137</v>
      </c>
      <c r="U652" s="152" t="s">
        <v>137</v>
      </c>
      <c r="V652" s="152" t="s">
        <v>137</v>
      </c>
      <c r="W652" s="152" t="s">
        <v>137</v>
      </c>
      <c r="X652" s="152" t="s">
        <v>137</v>
      </c>
      <c r="Y652" s="152" t="s">
        <v>137</v>
      </c>
      <c r="Z652" s="152" t="s">
        <v>137</v>
      </c>
      <c r="AA652" s="108">
        <v>1000</v>
      </c>
    </row>
    <row r="653" spans="1:27" x14ac:dyDescent="0.35">
      <c r="A653" s="151" t="s">
        <v>137</v>
      </c>
      <c r="B653" s="152" t="s">
        <v>137</v>
      </c>
      <c r="C653" s="152" t="s">
        <v>137</v>
      </c>
      <c r="D653" s="152" t="s">
        <v>137</v>
      </c>
      <c r="E653" s="152" t="s">
        <v>137</v>
      </c>
      <c r="F653" s="152" t="s">
        <v>137</v>
      </c>
      <c r="G653" s="152" t="s">
        <v>137</v>
      </c>
      <c r="H653" s="152" t="s">
        <v>137</v>
      </c>
      <c r="I653" s="152" t="s">
        <v>137</v>
      </c>
      <c r="J653" s="152" t="s">
        <v>137</v>
      </c>
      <c r="K653" s="152" t="s">
        <v>137</v>
      </c>
      <c r="L653" s="152" t="s">
        <v>137</v>
      </c>
      <c r="M653" s="152" t="s">
        <v>137</v>
      </c>
      <c r="N653" s="152" t="s">
        <v>137</v>
      </c>
      <c r="O653" s="152" t="s">
        <v>137</v>
      </c>
      <c r="P653" s="152" t="s">
        <v>137</v>
      </c>
      <c r="Q653" s="152" t="s">
        <v>137</v>
      </c>
      <c r="R653" s="152" t="s">
        <v>137</v>
      </c>
      <c r="S653" s="152" t="s">
        <v>137</v>
      </c>
      <c r="T653" s="152" t="s">
        <v>137</v>
      </c>
      <c r="U653" s="152" t="s">
        <v>137</v>
      </c>
      <c r="V653" s="152" t="s">
        <v>137</v>
      </c>
      <c r="W653" s="152" t="s">
        <v>137</v>
      </c>
      <c r="X653" s="152" t="s">
        <v>137</v>
      </c>
      <c r="Y653" s="152" t="s">
        <v>137</v>
      </c>
      <c r="Z653" s="152" t="s">
        <v>137</v>
      </c>
      <c r="AA653" s="108">
        <v>1000</v>
      </c>
    </row>
    <row r="654" spans="1:27" x14ac:dyDescent="0.35">
      <c r="A654" s="151" t="s">
        <v>137</v>
      </c>
      <c r="B654" s="152" t="s">
        <v>137</v>
      </c>
      <c r="C654" s="152" t="s">
        <v>137</v>
      </c>
      <c r="D654" s="152" t="s">
        <v>137</v>
      </c>
      <c r="E654" s="152" t="s">
        <v>137</v>
      </c>
      <c r="F654" s="152" t="s">
        <v>137</v>
      </c>
      <c r="G654" s="152" t="s">
        <v>137</v>
      </c>
      <c r="H654" s="152" t="s">
        <v>137</v>
      </c>
      <c r="I654" s="152" t="s">
        <v>137</v>
      </c>
      <c r="J654" s="152" t="s">
        <v>137</v>
      </c>
      <c r="K654" s="152" t="s">
        <v>137</v>
      </c>
      <c r="L654" s="152" t="s">
        <v>137</v>
      </c>
      <c r="M654" s="152" t="s">
        <v>137</v>
      </c>
      <c r="N654" s="152" t="s">
        <v>137</v>
      </c>
      <c r="O654" s="152" t="s">
        <v>137</v>
      </c>
      <c r="P654" s="152" t="s">
        <v>137</v>
      </c>
      <c r="Q654" s="152" t="s">
        <v>137</v>
      </c>
      <c r="R654" s="152" t="s">
        <v>137</v>
      </c>
      <c r="S654" s="152" t="s">
        <v>137</v>
      </c>
      <c r="T654" s="152" t="s">
        <v>137</v>
      </c>
      <c r="U654" s="152" t="s">
        <v>137</v>
      </c>
      <c r="V654" s="152" t="s">
        <v>137</v>
      </c>
      <c r="W654" s="152" t="s">
        <v>137</v>
      </c>
      <c r="X654" s="152" t="s">
        <v>137</v>
      </c>
      <c r="Y654" s="152" t="s">
        <v>137</v>
      </c>
      <c r="Z654" s="152" t="s">
        <v>137</v>
      </c>
      <c r="AA654" s="108">
        <v>1000</v>
      </c>
    </row>
    <row r="655" spans="1:27" x14ac:dyDescent="0.35">
      <c r="A655" s="151" t="s">
        <v>137</v>
      </c>
      <c r="B655" s="152" t="s">
        <v>137</v>
      </c>
      <c r="C655" s="152" t="s">
        <v>137</v>
      </c>
      <c r="D655" s="152" t="s">
        <v>137</v>
      </c>
      <c r="E655" s="152" t="s">
        <v>137</v>
      </c>
      <c r="F655" s="152" t="s">
        <v>137</v>
      </c>
      <c r="G655" s="152" t="s">
        <v>137</v>
      </c>
      <c r="H655" s="152" t="s">
        <v>137</v>
      </c>
      <c r="I655" s="152" t="s">
        <v>137</v>
      </c>
      <c r="J655" s="152" t="s">
        <v>137</v>
      </c>
      <c r="K655" s="152" t="s">
        <v>137</v>
      </c>
      <c r="L655" s="152" t="s">
        <v>137</v>
      </c>
      <c r="M655" s="152" t="s">
        <v>137</v>
      </c>
      <c r="N655" s="152" t="s">
        <v>137</v>
      </c>
      <c r="O655" s="152" t="s">
        <v>137</v>
      </c>
      <c r="P655" s="152" t="s">
        <v>137</v>
      </c>
      <c r="Q655" s="152" t="s">
        <v>137</v>
      </c>
      <c r="R655" s="152" t="s">
        <v>137</v>
      </c>
      <c r="S655" s="152" t="s">
        <v>137</v>
      </c>
      <c r="T655" s="152" t="s">
        <v>137</v>
      </c>
      <c r="U655" s="152" t="s">
        <v>137</v>
      </c>
      <c r="V655" s="152" t="s">
        <v>137</v>
      </c>
      <c r="W655" s="152" t="s">
        <v>137</v>
      </c>
      <c r="X655" s="152" t="s">
        <v>137</v>
      </c>
      <c r="Y655" s="152" t="s">
        <v>137</v>
      </c>
      <c r="Z655" s="152" t="s">
        <v>137</v>
      </c>
      <c r="AA655" s="108">
        <v>1000</v>
      </c>
    </row>
    <row r="656" spans="1:27" x14ac:dyDescent="0.35">
      <c r="A656" s="151" t="s">
        <v>137</v>
      </c>
      <c r="B656" s="152" t="s">
        <v>137</v>
      </c>
      <c r="C656" s="152" t="s">
        <v>137</v>
      </c>
      <c r="D656" s="152" t="s">
        <v>137</v>
      </c>
      <c r="E656" s="152" t="s">
        <v>137</v>
      </c>
      <c r="F656" s="152" t="s">
        <v>137</v>
      </c>
      <c r="G656" s="152" t="s">
        <v>137</v>
      </c>
      <c r="H656" s="152" t="s">
        <v>137</v>
      </c>
      <c r="I656" s="152" t="s">
        <v>137</v>
      </c>
      <c r="J656" s="152" t="s">
        <v>137</v>
      </c>
      <c r="K656" s="152" t="s">
        <v>137</v>
      </c>
      <c r="L656" s="152" t="s">
        <v>137</v>
      </c>
      <c r="M656" s="152" t="s">
        <v>137</v>
      </c>
      <c r="N656" s="152" t="s">
        <v>137</v>
      </c>
      <c r="O656" s="152" t="s">
        <v>137</v>
      </c>
      <c r="P656" s="152" t="s">
        <v>137</v>
      </c>
      <c r="Q656" s="152" t="s">
        <v>137</v>
      </c>
      <c r="R656" s="152" t="s">
        <v>137</v>
      </c>
      <c r="S656" s="152" t="s">
        <v>137</v>
      </c>
      <c r="T656" s="152" t="s">
        <v>137</v>
      </c>
      <c r="U656" s="152" t="s">
        <v>137</v>
      </c>
      <c r="V656" s="152" t="s">
        <v>137</v>
      </c>
      <c r="W656" s="152" t="s">
        <v>137</v>
      </c>
      <c r="X656" s="152" t="s">
        <v>137</v>
      </c>
      <c r="Y656" s="152" t="s">
        <v>137</v>
      </c>
      <c r="Z656" s="152" t="s">
        <v>137</v>
      </c>
      <c r="AA656" s="108">
        <v>1000</v>
      </c>
    </row>
    <row r="657" spans="1:27" x14ac:dyDescent="0.35">
      <c r="A657" s="151" t="s">
        <v>137</v>
      </c>
      <c r="B657" s="152" t="s">
        <v>137</v>
      </c>
      <c r="C657" s="152" t="s">
        <v>137</v>
      </c>
      <c r="D657" s="152" t="s">
        <v>137</v>
      </c>
      <c r="E657" s="152" t="s">
        <v>137</v>
      </c>
      <c r="F657" s="152" t="s">
        <v>137</v>
      </c>
      <c r="G657" s="152" t="s">
        <v>137</v>
      </c>
      <c r="H657" s="152" t="s">
        <v>137</v>
      </c>
      <c r="I657" s="152" t="s">
        <v>137</v>
      </c>
      <c r="J657" s="152" t="s">
        <v>137</v>
      </c>
      <c r="K657" s="152" t="s">
        <v>137</v>
      </c>
      <c r="L657" s="152" t="s">
        <v>137</v>
      </c>
      <c r="M657" s="152" t="s">
        <v>137</v>
      </c>
      <c r="N657" s="152" t="s">
        <v>137</v>
      </c>
      <c r="O657" s="152" t="s">
        <v>137</v>
      </c>
      <c r="P657" s="152" t="s">
        <v>137</v>
      </c>
      <c r="Q657" s="152" t="s">
        <v>137</v>
      </c>
      <c r="R657" s="152" t="s">
        <v>137</v>
      </c>
      <c r="S657" s="152" t="s">
        <v>137</v>
      </c>
      <c r="T657" s="152" t="s">
        <v>137</v>
      </c>
      <c r="U657" s="152" t="s">
        <v>137</v>
      </c>
      <c r="V657" s="152" t="s">
        <v>137</v>
      </c>
      <c r="W657" s="152" t="s">
        <v>137</v>
      </c>
      <c r="X657" s="152" t="s">
        <v>137</v>
      </c>
      <c r="Y657" s="152" t="s">
        <v>137</v>
      </c>
      <c r="Z657" s="152" t="s">
        <v>137</v>
      </c>
      <c r="AA657" s="108">
        <v>1000</v>
      </c>
    </row>
    <row r="658" spans="1:27" x14ac:dyDescent="0.35">
      <c r="A658" s="151" t="s">
        <v>137</v>
      </c>
      <c r="B658" s="152" t="s">
        <v>137</v>
      </c>
      <c r="C658" s="152" t="s">
        <v>137</v>
      </c>
      <c r="D658" s="152" t="s">
        <v>137</v>
      </c>
      <c r="E658" s="152" t="s">
        <v>137</v>
      </c>
      <c r="F658" s="152" t="s">
        <v>137</v>
      </c>
      <c r="G658" s="152" t="s">
        <v>137</v>
      </c>
      <c r="H658" s="152" t="s">
        <v>137</v>
      </c>
      <c r="I658" s="152" t="s">
        <v>137</v>
      </c>
      <c r="J658" s="152" t="s">
        <v>137</v>
      </c>
      <c r="K658" s="152" t="s">
        <v>137</v>
      </c>
      <c r="L658" s="152" t="s">
        <v>137</v>
      </c>
      <c r="M658" s="152" t="s">
        <v>137</v>
      </c>
      <c r="N658" s="152" t="s">
        <v>137</v>
      </c>
      <c r="O658" s="152" t="s">
        <v>137</v>
      </c>
      <c r="P658" s="152" t="s">
        <v>137</v>
      </c>
      <c r="Q658" s="152" t="s">
        <v>137</v>
      </c>
      <c r="R658" s="152" t="s">
        <v>137</v>
      </c>
      <c r="S658" s="152" t="s">
        <v>137</v>
      </c>
      <c r="T658" s="152" t="s">
        <v>137</v>
      </c>
      <c r="U658" s="152" t="s">
        <v>137</v>
      </c>
      <c r="V658" s="152" t="s">
        <v>137</v>
      </c>
      <c r="W658" s="152" t="s">
        <v>137</v>
      </c>
      <c r="X658" s="152" t="s">
        <v>137</v>
      </c>
      <c r="Y658" s="152" t="s">
        <v>137</v>
      </c>
      <c r="Z658" s="152" t="s">
        <v>137</v>
      </c>
      <c r="AA658" s="108">
        <v>1000</v>
      </c>
    </row>
    <row r="659" spans="1:27" x14ac:dyDescent="0.35">
      <c r="A659" s="151" t="s">
        <v>137</v>
      </c>
      <c r="B659" s="152" t="s">
        <v>137</v>
      </c>
      <c r="C659" s="152" t="s">
        <v>137</v>
      </c>
      <c r="D659" s="152" t="s">
        <v>137</v>
      </c>
      <c r="E659" s="152" t="s">
        <v>137</v>
      </c>
      <c r="F659" s="152" t="s">
        <v>137</v>
      </c>
      <c r="G659" s="152" t="s">
        <v>137</v>
      </c>
      <c r="H659" s="152" t="s">
        <v>137</v>
      </c>
      <c r="I659" s="152" t="s">
        <v>137</v>
      </c>
      <c r="J659" s="152" t="s">
        <v>137</v>
      </c>
      <c r="K659" s="152" t="s">
        <v>137</v>
      </c>
      <c r="L659" s="152" t="s">
        <v>137</v>
      </c>
      <c r="M659" s="152" t="s">
        <v>137</v>
      </c>
      <c r="N659" s="152" t="s">
        <v>137</v>
      </c>
      <c r="O659" s="152" t="s">
        <v>137</v>
      </c>
      <c r="P659" s="152" t="s">
        <v>137</v>
      </c>
      <c r="Q659" s="152" t="s">
        <v>137</v>
      </c>
      <c r="R659" s="152" t="s">
        <v>137</v>
      </c>
      <c r="S659" s="152" t="s">
        <v>137</v>
      </c>
      <c r="T659" s="152" t="s">
        <v>137</v>
      </c>
      <c r="U659" s="152" t="s">
        <v>137</v>
      </c>
      <c r="V659" s="152" t="s">
        <v>137</v>
      </c>
      <c r="W659" s="152" t="s">
        <v>137</v>
      </c>
      <c r="X659" s="152" t="s">
        <v>137</v>
      </c>
      <c r="Y659" s="152" t="s">
        <v>137</v>
      </c>
      <c r="Z659" s="152" t="s">
        <v>137</v>
      </c>
      <c r="AA659" s="108">
        <v>1000</v>
      </c>
    </row>
    <row r="660" spans="1:27" x14ac:dyDescent="0.35">
      <c r="A660" s="151" t="s">
        <v>137</v>
      </c>
      <c r="B660" s="152" t="s">
        <v>137</v>
      </c>
      <c r="C660" s="152" t="s">
        <v>137</v>
      </c>
      <c r="D660" s="152" t="s">
        <v>137</v>
      </c>
      <c r="E660" s="152" t="s">
        <v>137</v>
      </c>
      <c r="F660" s="152" t="s">
        <v>137</v>
      </c>
      <c r="G660" s="152" t="s">
        <v>137</v>
      </c>
      <c r="H660" s="152" t="s">
        <v>137</v>
      </c>
      <c r="I660" s="152" t="s">
        <v>137</v>
      </c>
      <c r="J660" s="152" t="s">
        <v>137</v>
      </c>
      <c r="K660" s="152" t="s">
        <v>137</v>
      </c>
      <c r="L660" s="152" t="s">
        <v>137</v>
      </c>
      <c r="M660" s="152" t="s">
        <v>137</v>
      </c>
      <c r="N660" s="152" t="s">
        <v>137</v>
      </c>
      <c r="O660" s="152" t="s">
        <v>137</v>
      </c>
      <c r="P660" s="152" t="s">
        <v>137</v>
      </c>
      <c r="Q660" s="152" t="s">
        <v>137</v>
      </c>
      <c r="R660" s="152" t="s">
        <v>137</v>
      </c>
      <c r="S660" s="152" t="s">
        <v>137</v>
      </c>
      <c r="T660" s="152" t="s">
        <v>137</v>
      </c>
      <c r="U660" s="152" t="s">
        <v>137</v>
      </c>
      <c r="V660" s="152" t="s">
        <v>137</v>
      </c>
      <c r="W660" s="152" t="s">
        <v>137</v>
      </c>
      <c r="X660" s="152" t="s">
        <v>137</v>
      </c>
      <c r="Y660" s="152" t="s">
        <v>137</v>
      </c>
      <c r="Z660" s="152" t="s">
        <v>137</v>
      </c>
      <c r="AA660" s="108">
        <v>1000</v>
      </c>
    </row>
    <row r="661" spans="1:27" x14ac:dyDescent="0.35">
      <c r="A661" s="151" t="s">
        <v>137</v>
      </c>
      <c r="B661" s="152" t="s">
        <v>137</v>
      </c>
      <c r="C661" s="152" t="s">
        <v>137</v>
      </c>
      <c r="D661" s="152" t="s">
        <v>137</v>
      </c>
      <c r="E661" s="152" t="s">
        <v>137</v>
      </c>
      <c r="F661" s="152" t="s">
        <v>137</v>
      </c>
      <c r="G661" s="152" t="s">
        <v>137</v>
      </c>
      <c r="H661" s="152" t="s">
        <v>137</v>
      </c>
      <c r="I661" s="152" t="s">
        <v>137</v>
      </c>
      <c r="J661" s="152" t="s">
        <v>137</v>
      </c>
      <c r="K661" s="152" t="s">
        <v>137</v>
      </c>
      <c r="L661" s="152" t="s">
        <v>137</v>
      </c>
      <c r="M661" s="152" t="s">
        <v>137</v>
      </c>
      <c r="N661" s="152" t="s">
        <v>137</v>
      </c>
      <c r="O661" s="152" t="s">
        <v>137</v>
      </c>
      <c r="P661" s="152" t="s">
        <v>137</v>
      </c>
      <c r="Q661" s="152" t="s">
        <v>137</v>
      </c>
      <c r="R661" s="152" t="s">
        <v>137</v>
      </c>
      <c r="S661" s="152" t="s">
        <v>137</v>
      </c>
      <c r="T661" s="152" t="s">
        <v>137</v>
      </c>
      <c r="U661" s="152" t="s">
        <v>137</v>
      </c>
      <c r="V661" s="152" t="s">
        <v>137</v>
      </c>
      <c r="W661" s="152" t="s">
        <v>137</v>
      </c>
      <c r="X661" s="152" t="s">
        <v>137</v>
      </c>
      <c r="Y661" s="152" t="s">
        <v>137</v>
      </c>
      <c r="Z661" s="152" t="s">
        <v>137</v>
      </c>
      <c r="AA661" s="108">
        <v>1000</v>
      </c>
    </row>
    <row r="662" spans="1:27" x14ac:dyDescent="0.35">
      <c r="A662" s="151" t="s">
        <v>137</v>
      </c>
      <c r="B662" s="152" t="s">
        <v>137</v>
      </c>
      <c r="C662" s="152" t="s">
        <v>137</v>
      </c>
      <c r="D662" s="152" t="s">
        <v>137</v>
      </c>
      <c r="E662" s="152" t="s">
        <v>137</v>
      </c>
      <c r="F662" s="152" t="s">
        <v>137</v>
      </c>
      <c r="G662" s="152" t="s">
        <v>137</v>
      </c>
      <c r="H662" s="152" t="s">
        <v>137</v>
      </c>
      <c r="I662" s="152" t="s">
        <v>137</v>
      </c>
      <c r="J662" s="152" t="s">
        <v>137</v>
      </c>
      <c r="K662" s="152" t="s">
        <v>137</v>
      </c>
      <c r="L662" s="152" t="s">
        <v>137</v>
      </c>
      <c r="M662" s="152" t="s">
        <v>137</v>
      </c>
      <c r="N662" s="152" t="s">
        <v>137</v>
      </c>
      <c r="O662" s="152" t="s">
        <v>137</v>
      </c>
      <c r="P662" s="152" t="s">
        <v>137</v>
      </c>
      <c r="Q662" s="152" t="s">
        <v>137</v>
      </c>
      <c r="R662" s="152" t="s">
        <v>137</v>
      </c>
      <c r="S662" s="152" t="s">
        <v>137</v>
      </c>
      <c r="T662" s="152" t="s">
        <v>137</v>
      </c>
      <c r="U662" s="152" t="s">
        <v>137</v>
      </c>
      <c r="V662" s="152" t="s">
        <v>137</v>
      </c>
      <c r="W662" s="152" t="s">
        <v>137</v>
      </c>
      <c r="X662" s="152" t="s">
        <v>137</v>
      </c>
      <c r="Y662" s="152" t="s">
        <v>137</v>
      </c>
      <c r="Z662" s="152" t="s">
        <v>137</v>
      </c>
      <c r="AA662" s="108">
        <v>1000</v>
      </c>
    </row>
    <row r="663" spans="1:27" x14ac:dyDescent="0.35">
      <c r="A663" s="151" t="s">
        <v>137</v>
      </c>
      <c r="B663" s="152" t="s">
        <v>137</v>
      </c>
      <c r="C663" s="152" t="s">
        <v>137</v>
      </c>
      <c r="D663" s="152" t="s">
        <v>137</v>
      </c>
      <c r="E663" s="152" t="s">
        <v>137</v>
      </c>
      <c r="F663" s="152" t="s">
        <v>137</v>
      </c>
      <c r="G663" s="152" t="s">
        <v>137</v>
      </c>
      <c r="H663" s="152" t="s">
        <v>137</v>
      </c>
      <c r="I663" s="152" t="s">
        <v>137</v>
      </c>
      <c r="J663" s="152" t="s">
        <v>137</v>
      </c>
      <c r="K663" s="152" t="s">
        <v>137</v>
      </c>
      <c r="L663" s="152" t="s">
        <v>137</v>
      </c>
      <c r="M663" s="152" t="s">
        <v>137</v>
      </c>
      <c r="N663" s="152" t="s">
        <v>137</v>
      </c>
      <c r="O663" s="152" t="s">
        <v>137</v>
      </c>
      <c r="P663" s="152" t="s">
        <v>137</v>
      </c>
      <c r="Q663" s="152" t="s">
        <v>137</v>
      </c>
      <c r="R663" s="152" t="s">
        <v>137</v>
      </c>
      <c r="S663" s="152" t="s">
        <v>137</v>
      </c>
      <c r="T663" s="152" t="s">
        <v>137</v>
      </c>
      <c r="U663" s="152" t="s">
        <v>137</v>
      </c>
      <c r="V663" s="152" t="s">
        <v>137</v>
      </c>
      <c r="W663" s="152" t="s">
        <v>137</v>
      </c>
      <c r="X663" s="152" t="s">
        <v>137</v>
      </c>
      <c r="Y663" s="152" t="s">
        <v>137</v>
      </c>
      <c r="Z663" s="152" t="s">
        <v>137</v>
      </c>
      <c r="AA663" s="108">
        <v>1000</v>
      </c>
    </row>
    <row r="664" spans="1:27" x14ac:dyDescent="0.35">
      <c r="A664" s="151" t="s">
        <v>137</v>
      </c>
      <c r="B664" s="152" t="s">
        <v>137</v>
      </c>
      <c r="C664" s="152" t="s">
        <v>137</v>
      </c>
      <c r="D664" s="152" t="s">
        <v>137</v>
      </c>
      <c r="E664" s="152" t="s">
        <v>137</v>
      </c>
      <c r="F664" s="152" t="s">
        <v>137</v>
      </c>
      <c r="G664" s="152" t="s">
        <v>137</v>
      </c>
      <c r="H664" s="152" t="s">
        <v>137</v>
      </c>
      <c r="I664" s="152" t="s">
        <v>137</v>
      </c>
      <c r="J664" s="152" t="s">
        <v>137</v>
      </c>
      <c r="K664" s="152" t="s">
        <v>137</v>
      </c>
      <c r="L664" s="152" t="s">
        <v>137</v>
      </c>
      <c r="M664" s="152" t="s">
        <v>137</v>
      </c>
      <c r="N664" s="152" t="s">
        <v>137</v>
      </c>
      <c r="O664" s="152" t="s">
        <v>137</v>
      </c>
      <c r="P664" s="152" t="s">
        <v>137</v>
      </c>
      <c r="Q664" s="152" t="s">
        <v>137</v>
      </c>
      <c r="R664" s="152" t="s">
        <v>137</v>
      </c>
      <c r="S664" s="152" t="s">
        <v>137</v>
      </c>
      <c r="T664" s="152" t="s">
        <v>137</v>
      </c>
      <c r="U664" s="152" t="s">
        <v>137</v>
      </c>
      <c r="V664" s="152" t="s">
        <v>137</v>
      </c>
      <c r="W664" s="152" t="s">
        <v>137</v>
      </c>
      <c r="X664" s="152" t="s">
        <v>137</v>
      </c>
      <c r="Y664" s="152" t="s">
        <v>137</v>
      </c>
      <c r="Z664" s="152" t="s">
        <v>137</v>
      </c>
      <c r="AA664" s="108">
        <v>1000</v>
      </c>
    </row>
    <row r="665" spans="1:27" x14ac:dyDescent="0.35">
      <c r="A665" s="151" t="s">
        <v>137</v>
      </c>
      <c r="B665" s="152" t="s">
        <v>137</v>
      </c>
      <c r="C665" s="152" t="s">
        <v>137</v>
      </c>
      <c r="D665" s="152" t="s">
        <v>137</v>
      </c>
      <c r="E665" s="152" t="s">
        <v>137</v>
      </c>
      <c r="F665" s="152" t="s">
        <v>137</v>
      </c>
      <c r="G665" s="152" t="s">
        <v>137</v>
      </c>
      <c r="H665" s="152" t="s">
        <v>137</v>
      </c>
      <c r="I665" s="152" t="s">
        <v>137</v>
      </c>
      <c r="J665" s="152" t="s">
        <v>137</v>
      </c>
      <c r="K665" s="152" t="s">
        <v>137</v>
      </c>
      <c r="L665" s="152" t="s">
        <v>137</v>
      </c>
      <c r="M665" s="152" t="s">
        <v>137</v>
      </c>
      <c r="N665" s="152" t="s">
        <v>137</v>
      </c>
      <c r="O665" s="152" t="s">
        <v>137</v>
      </c>
      <c r="P665" s="152" t="s">
        <v>137</v>
      </c>
      <c r="Q665" s="152" t="s">
        <v>137</v>
      </c>
      <c r="R665" s="152" t="s">
        <v>137</v>
      </c>
      <c r="S665" s="152" t="s">
        <v>137</v>
      </c>
      <c r="T665" s="152" t="s">
        <v>137</v>
      </c>
      <c r="U665" s="152" t="s">
        <v>137</v>
      </c>
      <c r="V665" s="152" t="s">
        <v>137</v>
      </c>
      <c r="W665" s="152" t="s">
        <v>137</v>
      </c>
      <c r="X665" s="152" t="s">
        <v>137</v>
      </c>
      <c r="Y665" s="152" t="s">
        <v>137</v>
      </c>
      <c r="Z665" s="152" t="s">
        <v>137</v>
      </c>
      <c r="AA665" s="108">
        <v>1000</v>
      </c>
    </row>
    <row r="666" spans="1:27" x14ac:dyDescent="0.35">
      <c r="A666" s="151" t="s">
        <v>137</v>
      </c>
      <c r="B666" s="152" t="s">
        <v>137</v>
      </c>
      <c r="C666" s="152" t="s">
        <v>137</v>
      </c>
      <c r="D666" s="152" t="s">
        <v>137</v>
      </c>
      <c r="E666" s="152" t="s">
        <v>137</v>
      </c>
      <c r="F666" s="152" t="s">
        <v>137</v>
      </c>
      <c r="G666" s="152" t="s">
        <v>137</v>
      </c>
      <c r="H666" s="152" t="s">
        <v>137</v>
      </c>
      <c r="I666" s="152" t="s">
        <v>137</v>
      </c>
      <c r="J666" s="152" t="s">
        <v>137</v>
      </c>
      <c r="K666" s="152" t="s">
        <v>137</v>
      </c>
      <c r="L666" s="152" t="s">
        <v>137</v>
      </c>
      <c r="M666" s="152" t="s">
        <v>137</v>
      </c>
      <c r="N666" s="152" t="s">
        <v>137</v>
      </c>
      <c r="O666" s="152" t="s">
        <v>137</v>
      </c>
      <c r="P666" s="152" t="s">
        <v>137</v>
      </c>
      <c r="Q666" s="152" t="s">
        <v>137</v>
      </c>
      <c r="R666" s="152" t="s">
        <v>137</v>
      </c>
      <c r="S666" s="152" t="s">
        <v>137</v>
      </c>
      <c r="T666" s="152" t="s">
        <v>137</v>
      </c>
      <c r="U666" s="152" t="s">
        <v>137</v>
      </c>
      <c r="V666" s="152" t="s">
        <v>137</v>
      </c>
      <c r="W666" s="152" t="s">
        <v>137</v>
      </c>
      <c r="X666" s="152" t="s">
        <v>137</v>
      </c>
      <c r="Y666" s="152" t="s">
        <v>137</v>
      </c>
      <c r="Z666" s="152" t="s">
        <v>137</v>
      </c>
      <c r="AA666" s="108">
        <v>1000</v>
      </c>
    </row>
    <row r="667" spans="1:27" x14ac:dyDescent="0.35">
      <c r="A667" s="151" t="s">
        <v>137</v>
      </c>
      <c r="B667" s="152" t="s">
        <v>137</v>
      </c>
      <c r="C667" s="152" t="s">
        <v>137</v>
      </c>
      <c r="D667" s="152" t="s">
        <v>137</v>
      </c>
      <c r="E667" s="152" t="s">
        <v>137</v>
      </c>
      <c r="F667" s="152" t="s">
        <v>137</v>
      </c>
      <c r="G667" s="152" t="s">
        <v>137</v>
      </c>
      <c r="H667" s="152" t="s">
        <v>137</v>
      </c>
      <c r="I667" s="152" t="s">
        <v>137</v>
      </c>
      <c r="J667" s="152" t="s">
        <v>137</v>
      </c>
      <c r="K667" s="152" t="s">
        <v>137</v>
      </c>
      <c r="L667" s="152" t="s">
        <v>137</v>
      </c>
      <c r="M667" s="152" t="s">
        <v>137</v>
      </c>
      <c r="N667" s="152" t="s">
        <v>137</v>
      </c>
      <c r="O667" s="152" t="s">
        <v>137</v>
      </c>
      <c r="P667" s="152" t="s">
        <v>137</v>
      </c>
      <c r="Q667" s="152" t="s">
        <v>137</v>
      </c>
      <c r="R667" s="152" t="s">
        <v>137</v>
      </c>
      <c r="S667" s="152" t="s">
        <v>137</v>
      </c>
      <c r="T667" s="152" t="s">
        <v>137</v>
      </c>
      <c r="U667" s="152" t="s">
        <v>137</v>
      </c>
      <c r="V667" s="152" t="s">
        <v>137</v>
      </c>
      <c r="W667" s="152" t="s">
        <v>137</v>
      </c>
      <c r="X667" s="152" t="s">
        <v>137</v>
      </c>
      <c r="Y667" s="152" t="s">
        <v>137</v>
      </c>
      <c r="Z667" s="152" t="s">
        <v>137</v>
      </c>
      <c r="AA667" s="108">
        <v>1000</v>
      </c>
    </row>
    <row r="668" spans="1:27" x14ac:dyDescent="0.35">
      <c r="A668" s="151" t="s">
        <v>137</v>
      </c>
      <c r="B668" s="152" t="s">
        <v>137</v>
      </c>
      <c r="C668" s="152" t="s">
        <v>137</v>
      </c>
      <c r="D668" s="152" t="s">
        <v>137</v>
      </c>
      <c r="E668" s="152" t="s">
        <v>137</v>
      </c>
      <c r="F668" s="152" t="s">
        <v>137</v>
      </c>
      <c r="G668" s="152" t="s">
        <v>137</v>
      </c>
      <c r="H668" s="152" t="s">
        <v>137</v>
      </c>
      <c r="I668" s="152" t="s">
        <v>137</v>
      </c>
      <c r="J668" s="152" t="s">
        <v>137</v>
      </c>
      <c r="K668" s="152" t="s">
        <v>137</v>
      </c>
      <c r="L668" s="152" t="s">
        <v>137</v>
      </c>
      <c r="M668" s="152" t="s">
        <v>137</v>
      </c>
      <c r="N668" s="152" t="s">
        <v>137</v>
      </c>
      <c r="O668" s="152" t="s">
        <v>137</v>
      </c>
      <c r="P668" s="152" t="s">
        <v>137</v>
      </c>
      <c r="Q668" s="152" t="s">
        <v>137</v>
      </c>
      <c r="R668" s="152" t="s">
        <v>137</v>
      </c>
      <c r="S668" s="152" t="s">
        <v>137</v>
      </c>
      <c r="T668" s="152" t="s">
        <v>137</v>
      </c>
      <c r="U668" s="152" t="s">
        <v>137</v>
      </c>
      <c r="V668" s="152" t="s">
        <v>137</v>
      </c>
      <c r="W668" s="152" t="s">
        <v>137</v>
      </c>
      <c r="X668" s="152" t="s">
        <v>137</v>
      </c>
      <c r="Y668" s="152" t="s">
        <v>137</v>
      </c>
      <c r="Z668" s="152" t="s">
        <v>137</v>
      </c>
      <c r="AA668" s="108">
        <v>1000</v>
      </c>
    </row>
    <row r="669" spans="1:27" x14ac:dyDescent="0.35">
      <c r="A669" s="151" t="s">
        <v>137</v>
      </c>
      <c r="B669" s="152" t="s">
        <v>137</v>
      </c>
      <c r="C669" s="152" t="s">
        <v>137</v>
      </c>
      <c r="D669" s="152" t="s">
        <v>137</v>
      </c>
      <c r="E669" s="152" t="s">
        <v>137</v>
      </c>
      <c r="F669" s="152" t="s">
        <v>137</v>
      </c>
      <c r="G669" s="152" t="s">
        <v>137</v>
      </c>
      <c r="H669" s="152" t="s">
        <v>137</v>
      </c>
      <c r="I669" s="152" t="s">
        <v>137</v>
      </c>
      <c r="J669" s="152" t="s">
        <v>137</v>
      </c>
      <c r="K669" s="152" t="s">
        <v>137</v>
      </c>
      <c r="L669" s="152" t="s">
        <v>137</v>
      </c>
      <c r="M669" s="152" t="s">
        <v>137</v>
      </c>
      <c r="N669" s="152" t="s">
        <v>137</v>
      </c>
      <c r="O669" s="152" t="s">
        <v>137</v>
      </c>
      <c r="P669" s="152" t="s">
        <v>137</v>
      </c>
      <c r="Q669" s="152" t="s">
        <v>137</v>
      </c>
      <c r="R669" s="152" t="s">
        <v>137</v>
      </c>
      <c r="S669" s="152" t="s">
        <v>137</v>
      </c>
      <c r="T669" s="152" t="s">
        <v>137</v>
      </c>
      <c r="U669" s="152" t="s">
        <v>137</v>
      </c>
      <c r="V669" s="152" t="s">
        <v>137</v>
      </c>
      <c r="W669" s="152" t="s">
        <v>137</v>
      </c>
      <c r="X669" s="152" t="s">
        <v>137</v>
      </c>
      <c r="Y669" s="152" t="s">
        <v>137</v>
      </c>
      <c r="Z669" s="152" t="s">
        <v>137</v>
      </c>
      <c r="AA669" s="108">
        <v>1000</v>
      </c>
    </row>
    <row r="670" spans="1:27" x14ac:dyDescent="0.35">
      <c r="A670" s="151" t="s">
        <v>137</v>
      </c>
      <c r="B670" s="152" t="s">
        <v>137</v>
      </c>
      <c r="C670" s="152" t="s">
        <v>137</v>
      </c>
      <c r="D670" s="152" t="s">
        <v>137</v>
      </c>
      <c r="E670" s="152" t="s">
        <v>137</v>
      </c>
      <c r="F670" s="152" t="s">
        <v>137</v>
      </c>
      <c r="G670" s="152" t="s">
        <v>137</v>
      </c>
      <c r="H670" s="152" t="s">
        <v>137</v>
      </c>
      <c r="I670" s="152" t="s">
        <v>137</v>
      </c>
      <c r="J670" s="152" t="s">
        <v>137</v>
      </c>
      <c r="K670" s="152" t="s">
        <v>137</v>
      </c>
      <c r="L670" s="152" t="s">
        <v>137</v>
      </c>
      <c r="M670" s="152" t="s">
        <v>137</v>
      </c>
      <c r="N670" s="152" t="s">
        <v>137</v>
      </c>
      <c r="O670" s="152" t="s">
        <v>137</v>
      </c>
      <c r="P670" s="152" t="s">
        <v>137</v>
      </c>
      <c r="Q670" s="152" t="s">
        <v>137</v>
      </c>
      <c r="R670" s="152" t="s">
        <v>137</v>
      </c>
      <c r="S670" s="152" t="s">
        <v>137</v>
      </c>
      <c r="T670" s="152" t="s">
        <v>137</v>
      </c>
      <c r="U670" s="152" t="s">
        <v>137</v>
      </c>
      <c r="V670" s="152" t="s">
        <v>137</v>
      </c>
      <c r="W670" s="152" t="s">
        <v>137</v>
      </c>
      <c r="X670" s="152" t="s">
        <v>137</v>
      </c>
      <c r="Y670" s="152" t="s">
        <v>137</v>
      </c>
      <c r="Z670" s="152" t="s">
        <v>137</v>
      </c>
      <c r="AA670" s="108">
        <v>1000</v>
      </c>
    </row>
    <row r="671" spans="1:27" x14ac:dyDescent="0.35">
      <c r="A671" s="151" t="s">
        <v>137</v>
      </c>
      <c r="B671" s="152" t="s">
        <v>137</v>
      </c>
      <c r="C671" s="152" t="s">
        <v>137</v>
      </c>
      <c r="D671" s="152" t="s">
        <v>137</v>
      </c>
      <c r="E671" s="152" t="s">
        <v>137</v>
      </c>
      <c r="F671" s="152" t="s">
        <v>137</v>
      </c>
      <c r="G671" s="152" t="s">
        <v>137</v>
      </c>
      <c r="H671" s="152" t="s">
        <v>137</v>
      </c>
      <c r="I671" s="152" t="s">
        <v>137</v>
      </c>
      <c r="J671" s="152" t="s">
        <v>137</v>
      </c>
      <c r="K671" s="152" t="s">
        <v>137</v>
      </c>
      <c r="L671" s="152" t="s">
        <v>137</v>
      </c>
      <c r="M671" s="152" t="s">
        <v>137</v>
      </c>
      <c r="N671" s="152" t="s">
        <v>137</v>
      </c>
      <c r="O671" s="152" t="s">
        <v>137</v>
      </c>
      <c r="P671" s="152" t="s">
        <v>137</v>
      </c>
      <c r="Q671" s="152" t="s">
        <v>137</v>
      </c>
      <c r="R671" s="152" t="s">
        <v>137</v>
      </c>
      <c r="S671" s="152" t="s">
        <v>137</v>
      </c>
      <c r="T671" s="152" t="s">
        <v>137</v>
      </c>
      <c r="U671" s="152" t="s">
        <v>137</v>
      </c>
      <c r="V671" s="152" t="s">
        <v>137</v>
      </c>
      <c r="W671" s="152" t="s">
        <v>137</v>
      </c>
      <c r="X671" s="152" t="s">
        <v>137</v>
      </c>
      <c r="Y671" s="152" t="s">
        <v>137</v>
      </c>
      <c r="Z671" s="152" t="s">
        <v>137</v>
      </c>
      <c r="AA671" s="108">
        <v>1000</v>
      </c>
    </row>
    <row r="672" spans="1:27" x14ac:dyDescent="0.35">
      <c r="A672" s="151" t="s">
        <v>137</v>
      </c>
      <c r="B672" s="152" t="s">
        <v>137</v>
      </c>
      <c r="C672" s="152" t="s">
        <v>137</v>
      </c>
      <c r="D672" s="152" t="s">
        <v>137</v>
      </c>
      <c r="E672" s="152" t="s">
        <v>137</v>
      </c>
      <c r="F672" s="152" t="s">
        <v>137</v>
      </c>
      <c r="G672" s="152" t="s">
        <v>137</v>
      </c>
      <c r="H672" s="152" t="s">
        <v>137</v>
      </c>
      <c r="I672" s="152" t="s">
        <v>137</v>
      </c>
      <c r="J672" s="152" t="s">
        <v>137</v>
      </c>
      <c r="K672" s="152" t="s">
        <v>137</v>
      </c>
      <c r="L672" s="152" t="s">
        <v>137</v>
      </c>
      <c r="M672" s="152" t="s">
        <v>137</v>
      </c>
      <c r="N672" s="152" t="s">
        <v>137</v>
      </c>
      <c r="O672" s="152" t="s">
        <v>137</v>
      </c>
      <c r="P672" s="152" t="s">
        <v>137</v>
      </c>
      <c r="Q672" s="152" t="s">
        <v>137</v>
      </c>
      <c r="R672" s="152" t="s">
        <v>137</v>
      </c>
      <c r="S672" s="152" t="s">
        <v>137</v>
      </c>
      <c r="T672" s="152" t="s">
        <v>137</v>
      </c>
      <c r="U672" s="152" t="s">
        <v>137</v>
      </c>
      <c r="V672" s="152" t="s">
        <v>137</v>
      </c>
      <c r="W672" s="152" t="s">
        <v>137</v>
      </c>
      <c r="X672" s="152" t="s">
        <v>137</v>
      </c>
      <c r="Y672" s="152" t="s">
        <v>137</v>
      </c>
      <c r="Z672" s="152" t="s">
        <v>137</v>
      </c>
      <c r="AA672" s="108">
        <v>1000</v>
      </c>
    </row>
    <row r="673" spans="1:27" x14ac:dyDescent="0.35">
      <c r="A673" s="151" t="s">
        <v>137</v>
      </c>
      <c r="B673" s="152" t="s">
        <v>137</v>
      </c>
      <c r="C673" s="152" t="s">
        <v>137</v>
      </c>
      <c r="D673" s="152" t="s">
        <v>137</v>
      </c>
      <c r="E673" s="152" t="s">
        <v>137</v>
      </c>
      <c r="F673" s="152" t="s">
        <v>137</v>
      </c>
      <c r="G673" s="152" t="s">
        <v>137</v>
      </c>
      <c r="H673" s="152" t="s">
        <v>137</v>
      </c>
      <c r="I673" s="152" t="s">
        <v>137</v>
      </c>
      <c r="J673" s="152" t="s">
        <v>137</v>
      </c>
      <c r="K673" s="152" t="s">
        <v>137</v>
      </c>
      <c r="L673" s="152" t="s">
        <v>137</v>
      </c>
      <c r="M673" s="152" t="s">
        <v>137</v>
      </c>
      <c r="N673" s="152" t="s">
        <v>137</v>
      </c>
      <c r="O673" s="152" t="s">
        <v>137</v>
      </c>
      <c r="P673" s="152" t="s">
        <v>137</v>
      </c>
      <c r="Q673" s="152" t="s">
        <v>137</v>
      </c>
      <c r="R673" s="152" t="s">
        <v>137</v>
      </c>
      <c r="S673" s="152" t="s">
        <v>137</v>
      </c>
      <c r="T673" s="152" t="s">
        <v>137</v>
      </c>
      <c r="U673" s="152" t="s">
        <v>137</v>
      </c>
      <c r="V673" s="152" t="s">
        <v>137</v>
      </c>
      <c r="W673" s="152" t="s">
        <v>137</v>
      </c>
      <c r="X673" s="152" t="s">
        <v>137</v>
      </c>
      <c r="Y673" s="152" t="s">
        <v>137</v>
      </c>
      <c r="Z673" s="152" t="s">
        <v>137</v>
      </c>
      <c r="AA673" s="108">
        <v>1000</v>
      </c>
    </row>
    <row r="674" spans="1:27" x14ac:dyDescent="0.35">
      <c r="A674" s="151" t="s">
        <v>137</v>
      </c>
      <c r="B674" s="152" t="s">
        <v>137</v>
      </c>
      <c r="C674" s="152" t="s">
        <v>137</v>
      </c>
      <c r="D674" s="152" t="s">
        <v>137</v>
      </c>
      <c r="E674" s="152" t="s">
        <v>137</v>
      </c>
      <c r="F674" s="152" t="s">
        <v>137</v>
      </c>
      <c r="G674" s="152" t="s">
        <v>137</v>
      </c>
      <c r="H674" s="152" t="s">
        <v>137</v>
      </c>
      <c r="I674" s="152" t="s">
        <v>137</v>
      </c>
      <c r="J674" s="152" t="s">
        <v>137</v>
      </c>
      <c r="K674" s="152" t="s">
        <v>137</v>
      </c>
      <c r="L674" s="152" t="s">
        <v>137</v>
      </c>
      <c r="M674" s="152" t="s">
        <v>137</v>
      </c>
      <c r="N674" s="152" t="s">
        <v>137</v>
      </c>
      <c r="O674" s="152" t="s">
        <v>137</v>
      </c>
      <c r="P674" s="152" t="s">
        <v>137</v>
      </c>
      <c r="Q674" s="152" t="s">
        <v>137</v>
      </c>
      <c r="R674" s="152" t="s">
        <v>137</v>
      </c>
      <c r="S674" s="152" t="s">
        <v>137</v>
      </c>
      <c r="T674" s="152" t="s">
        <v>137</v>
      </c>
      <c r="U674" s="152" t="s">
        <v>137</v>
      </c>
      <c r="V674" s="152" t="s">
        <v>137</v>
      </c>
      <c r="W674" s="152" t="s">
        <v>137</v>
      </c>
      <c r="X674" s="152" t="s">
        <v>137</v>
      </c>
      <c r="Y674" s="152" t="s">
        <v>137</v>
      </c>
      <c r="Z674" s="152" t="s">
        <v>137</v>
      </c>
      <c r="AA674" s="108">
        <v>1000</v>
      </c>
    </row>
    <row r="675" spans="1:27" x14ac:dyDescent="0.35">
      <c r="A675" s="151" t="s">
        <v>137</v>
      </c>
      <c r="B675" s="152" t="s">
        <v>137</v>
      </c>
      <c r="C675" s="152" t="s">
        <v>137</v>
      </c>
      <c r="D675" s="152" t="s">
        <v>137</v>
      </c>
      <c r="E675" s="152" t="s">
        <v>137</v>
      </c>
      <c r="F675" s="152" t="s">
        <v>137</v>
      </c>
      <c r="G675" s="152" t="s">
        <v>137</v>
      </c>
      <c r="H675" s="152" t="s">
        <v>137</v>
      </c>
      <c r="I675" s="152" t="s">
        <v>137</v>
      </c>
      <c r="J675" s="152" t="s">
        <v>137</v>
      </c>
      <c r="K675" s="152" t="s">
        <v>137</v>
      </c>
      <c r="L675" s="152" t="s">
        <v>137</v>
      </c>
      <c r="M675" s="152" t="s">
        <v>137</v>
      </c>
      <c r="N675" s="152" t="s">
        <v>137</v>
      </c>
      <c r="O675" s="152" t="s">
        <v>137</v>
      </c>
      <c r="P675" s="152" t="s">
        <v>137</v>
      </c>
      <c r="Q675" s="152" t="s">
        <v>137</v>
      </c>
      <c r="R675" s="152" t="s">
        <v>137</v>
      </c>
      <c r="S675" s="152" t="s">
        <v>137</v>
      </c>
      <c r="T675" s="152" t="s">
        <v>137</v>
      </c>
      <c r="U675" s="152" t="s">
        <v>137</v>
      </c>
      <c r="V675" s="152" t="s">
        <v>137</v>
      </c>
      <c r="W675" s="152" t="s">
        <v>137</v>
      </c>
      <c r="X675" s="152" t="s">
        <v>137</v>
      </c>
      <c r="Y675" s="152" t="s">
        <v>137</v>
      </c>
      <c r="Z675" s="152" t="s">
        <v>137</v>
      </c>
      <c r="AA675" s="108">
        <v>1000</v>
      </c>
    </row>
    <row r="676" spans="1:27" x14ac:dyDescent="0.35">
      <c r="A676" s="151" t="s">
        <v>137</v>
      </c>
      <c r="B676" s="152" t="s">
        <v>137</v>
      </c>
      <c r="C676" s="152" t="s">
        <v>137</v>
      </c>
      <c r="D676" s="152" t="s">
        <v>137</v>
      </c>
      <c r="E676" s="152" t="s">
        <v>137</v>
      </c>
      <c r="F676" s="152" t="s">
        <v>137</v>
      </c>
      <c r="G676" s="152" t="s">
        <v>137</v>
      </c>
      <c r="H676" s="152" t="s">
        <v>137</v>
      </c>
      <c r="I676" s="152" t="s">
        <v>137</v>
      </c>
      <c r="J676" s="152" t="s">
        <v>137</v>
      </c>
      <c r="K676" s="152" t="s">
        <v>137</v>
      </c>
      <c r="L676" s="152" t="s">
        <v>137</v>
      </c>
      <c r="M676" s="152" t="s">
        <v>137</v>
      </c>
      <c r="N676" s="152" t="s">
        <v>137</v>
      </c>
      <c r="O676" s="152" t="s">
        <v>137</v>
      </c>
      <c r="P676" s="152" t="s">
        <v>137</v>
      </c>
      <c r="Q676" s="152" t="s">
        <v>137</v>
      </c>
      <c r="R676" s="152" t="s">
        <v>137</v>
      </c>
      <c r="S676" s="152" t="s">
        <v>137</v>
      </c>
      <c r="T676" s="152" t="s">
        <v>137</v>
      </c>
      <c r="U676" s="152" t="s">
        <v>137</v>
      </c>
      <c r="V676" s="152" t="s">
        <v>137</v>
      </c>
      <c r="W676" s="152" t="s">
        <v>137</v>
      </c>
      <c r="X676" s="152" t="s">
        <v>137</v>
      </c>
      <c r="Y676" s="152" t="s">
        <v>137</v>
      </c>
      <c r="Z676" s="152" t="s">
        <v>137</v>
      </c>
      <c r="AA676" s="108">
        <v>1000</v>
      </c>
    </row>
    <row r="677" spans="1:27" x14ac:dyDescent="0.35">
      <c r="A677" s="151" t="s">
        <v>137</v>
      </c>
      <c r="B677" s="152" t="s">
        <v>137</v>
      </c>
      <c r="C677" s="152" t="s">
        <v>137</v>
      </c>
      <c r="D677" s="152" t="s">
        <v>137</v>
      </c>
      <c r="E677" s="152" t="s">
        <v>137</v>
      </c>
      <c r="F677" s="152" t="s">
        <v>137</v>
      </c>
      <c r="G677" s="152" t="s">
        <v>137</v>
      </c>
      <c r="H677" s="152" t="s">
        <v>137</v>
      </c>
      <c r="I677" s="152" t="s">
        <v>137</v>
      </c>
      <c r="J677" s="152" t="s">
        <v>137</v>
      </c>
      <c r="K677" s="152" t="s">
        <v>137</v>
      </c>
      <c r="L677" s="152" t="s">
        <v>137</v>
      </c>
      <c r="M677" s="152" t="s">
        <v>137</v>
      </c>
      <c r="N677" s="152" t="s">
        <v>137</v>
      </c>
      <c r="O677" s="152" t="s">
        <v>137</v>
      </c>
      <c r="P677" s="152" t="s">
        <v>137</v>
      </c>
      <c r="Q677" s="152" t="s">
        <v>137</v>
      </c>
      <c r="R677" s="152" t="s">
        <v>137</v>
      </c>
      <c r="S677" s="152" t="s">
        <v>137</v>
      </c>
      <c r="T677" s="152" t="s">
        <v>137</v>
      </c>
      <c r="U677" s="152" t="s">
        <v>137</v>
      </c>
      <c r="V677" s="152" t="s">
        <v>137</v>
      </c>
      <c r="W677" s="152" t="s">
        <v>137</v>
      </c>
      <c r="X677" s="152" t="s">
        <v>137</v>
      </c>
      <c r="Y677" s="152" t="s">
        <v>137</v>
      </c>
      <c r="Z677" s="152" t="s">
        <v>137</v>
      </c>
      <c r="AA677" s="108">
        <v>1000</v>
      </c>
    </row>
    <row r="678" spans="1:27" x14ac:dyDescent="0.35">
      <c r="A678" s="151" t="s">
        <v>137</v>
      </c>
      <c r="B678" s="152" t="s">
        <v>137</v>
      </c>
      <c r="C678" s="152" t="s">
        <v>137</v>
      </c>
      <c r="D678" s="152" t="s">
        <v>137</v>
      </c>
      <c r="E678" s="152" t="s">
        <v>137</v>
      </c>
      <c r="F678" s="152" t="s">
        <v>137</v>
      </c>
      <c r="G678" s="152" t="s">
        <v>137</v>
      </c>
      <c r="H678" s="152" t="s">
        <v>137</v>
      </c>
      <c r="I678" s="152" t="s">
        <v>137</v>
      </c>
      <c r="J678" s="152" t="s">
        <v>137</v>
      </c>
      <c r="K678" s="152" t="s">
        <v>137</v>
      </c>
      <c r="L678" s="152" t="s">
        <v>137</v>
      </c>
      <c r="M678" s="152" t="s">
        <v>137</v>
      </c>
      <c r="N678" s="152" t="s">
        <v>137</v>
      </c>
      <c r="O678" s="152" t="s">
        <v>137</v>
      </c>
      <c r="P678" s="152" t="s">
        <v>137</v>
      </c>
      <c r="Q678" s="152" t="s">
        <v>137</v>
      </c>
      <c r="R678" s="152" t="s">
        <v>137</v>
      </c>
      <c r="S678" s="152" t="s">
        <v>137</v>
      </c>
      <c r="T678" s="152" t="s">
        <v>137</v>
      </c>
      <c r="U678" s="152" t="s">
        <v>137</v>
      </c>
      <c r="V678" s="152" t="s">
        <v>137</v>
      </c>
      <c r="W678" s="152" t="s">
        <v>137</v>
      </c>
      <c r="X678" s="152" t="s">
        <v>137</v>
      </c>
      <c r="Y678" s="152" t="s">
        <v>137</v>
      </c>
      <c r="Z678" s="152" t="s">
        <v>137</v>
      </c>
      <c r="AA678" s="108">
        <v>1000</v>
      </c>
    </row>
    <row r="679" spans="1:27" x14ac:dyDescent="0.35">
      <c r="A679" s="151" t="s">
        <v>137</v>
      </c>
      <c r="B679" s="152" t="s">
        <v>137</v>
      </c>
      <c r="C679" s="152" t="s">
        <v>137</v>
      </c>
      <c r="D679" s="152" t="s">
        <v>137</v>
      </c>
      <c r="E679" s="152" t="s">
        <v>137</v>
      </c>
      <c r="F679" s="152" t="s">
        <v>137</v>
      </c>
      <c r="G679" s="152" t="s">
        <v>137</v>
      </c>
      <c r="H679" s="152" t="s">
        <v>137</v>
      </c>
      <c r="I679" s="152" t="s">
        <v>137</v>
      </c>
      <c r="J679" s="152" t="s">
        <v>137</v>
      </c>
      <c r="K679" s="152" t="s">
        <v>137</v>
      </c>
      <c r="L679" s="152" t="s">
        <v>137</v>
      </c>
      <c r="M679" s="152" t="s">
        <v>137</v>
      </c>
      <c r="N679" s="152" t="s">
        <v>137</v>
      </c>
      <c r="O679" s="152" t="s">
        <v>137</v>
      </c>
      <c r="P679" s="152" t="s">
        <v>137</v>
      </c>
      <c r="Q679" s="152" t="s">
        <v>137</v>
      </c>
      <c r="R679" s="152" t="s">
        <v>137</v>
      </c>
      <c r="S679" s="152" t="s">
        <v>137</v>
      </c>
      <c r="T679" s="152" t="s">
        <v>137</v>
      </c>
      <c r="U679" s="152" t="s">
        <v>137</v>
      </c>
      <c r="V679" s="152" t="s">
        <v>137</v>
      </c>
      <c r="W679" s="152" t="s">
        <v>137</v>
      </c>
      <c r="X679" s="152" t="s">
        <v>137</v>
      </c>
      <c r="Y679" s="152" t="s">
        <v>137</v>
      </c>
      <c r="Z679" s="152" t="s">
        <v>137</v>
      </c>
      <c r="AA679" s="108">
        <v>1000</v>
      </c>
    </row>
    <row r="680" spans="1:27" x14ac:dyDescent="0.35">
      <c r="A680" s="151" t="s">
        <v>137</v>
      </c>
      <c r="B680" s="152" t="s">
        <v>137</v>
      </c>
      <c r="C680" s="152" t="s">
        <v>137</v>
      </c>
      <c r="D680" s="152" t="s">
        <v>137</v>
      </c>
      <c r="E680" s="152" t="s">
        <v>137</v>
      </c>
      <c r="F680" s="152" t="s">
        <v>137</v>
      </c>
      <c r="G680" s="152" t="s">
        <v>137</v>
      </c>
      <c r="H680" s="152" t="s">
        <v>137</v>
      </c>
      <c r="I680" s="152" t="s">
        <v>137</v>
      </c>
      <c r="J680" s="152" t="s">
        <v>137</v>
      </c>
      <c r="K680" s="152" t="s">
        <v>137</v>
      </c>
      <c r="L680" s="152" t="s">
        <v>137</v>
      </c>
      <c r="M680" s="152" t="s">
        <v>137</v>
      </c>
      <c r="N680" s="152" t="s">
        <v>137</v>
      </c>
      <c r="O680" s="152" t="s">
        <v>137</v>
      </c>
      <c r="P680" s="152" t="s">
        <v>137</v>
      </c>
      <c r="Q680" s="152" t="s">
        <v>137</v>
      </c>
      <c r="R680" s="152" t="s">
        <v>137</v>
      </c>
      <c r="S680" s="152" t="s">
        <v>137</v>
      </c>
      <c r="T680" s="152" t="s">
        <v>137</v>
      </c>
      <c r="U680" s="152" t="s">
        <v>137</v>
      </c>
      <c r="V680" s="152" t="s">
        <v>137</v>
      </c>
      <c r="W680" s="152" t="s">
        <v>137</v>
      </c>
      <c r="X680" s="152" t="s">
        <v>137</v>
      </c>
      <c r="Y680" s="152" t="s">
        <v>137</v>
      </c>
      <c r="Z680" s="152" t="s">
        <v>137</v>
      </c>
      <c r="AA680" s="108">
        <v>1000</v>
      </c>
    </row>
    <row r="681" spans="1:27" x14ac:dyDescent="0.35">
      <c r="A681" s="151" t="s">
        <v>137</v>
      </c>
      <c r="B681" s="152" t="s">
        <v>137</v>
      </c>
      <c r="C681" s="152" t="s">
        <v>137</v>
      </c>
      <c r="D681" s="152" t="s">
        <v>137</v>
      </c>
      <c r="E681" s="152" t="s">
        <v>137</v>
      </c>
      <c r="F681" s="152" t="s">
        <v>137</v>
      </c>
      <c r="G681" s="152" t="s">
        <v>137</v>
      </c>
      <c r="H681" s="152" t="s">
        <v>137</v>
      </c>
      <c r="I681" s="152" t="s">
        <v>137</v>
      </c>
      <c r="J681" s="152" t="s">
        <v>137</v>
      </c>
      <c r="K681" s="152" t="s">
        <v>137</v>
      </c>
      <c r="L681" s="152" t="s">
        <v>137</v>
      </c>
      <c r="M681" s="152" t="s">
        <v>137</v>
      </c>
      <c r="N681" s="152" t="s">
        <v>137</v>
      </c>
      <c r="O681" s="152" t="s">
        <v>137</v>
      </c>
      <c r="P681" s="152" t="s">
        <v>137</v>
      </c>
      <c r="Q681" s="152" t="s">
        <v>137</v>
      </c>
      <c r="R681" s="152" t="s">
        <v>137</v>
      </c>
      <c r="S681" s="152" t="s">
        <v>137</v>
      </c>
      <c r="T681" s="152" t="s">
        <v>137</v>
      </c>
      <c r="U681" s="152" t="s">
        <v>137</v>
      </c>
      <c r="V681" s="152" t="s">
        <v>137</v>
      </c>
      <c r="W681" s="152" t="s">
        <v>137</v>
      </c>
      <c r="X681" s="152" t="s">
        <v>137</v>
      </c>
      <c r="Y681" s="152" t="s">
        <v>137</v>
      </c>
      <c r="Z681" s="152" t="s">
        <v>137</v>
      </c>
      <c r="AA681" s="108">
        <v>1000</v>
      </c>
    </row>
    <row r="682" spans="1:27" x14ac:dyDescent="0.35">
      <c r="A682" s="151" t="s">
        <v>137</v>
      </c>
      <c r="B682" s="152" t="s">
        <v>137</v>
      </c>
      <c r="C682" s="152" t="s">
        <v>137</v>
      </c>
      <c r="D682" s="152" t="s">
        <v>137</v>
      </c>
      <c r="E682" s="152" t="s">
        <v>137</v>
      </c>
      <c r="F682" s="152" t="s">
        <v>137</v>
      </c>
      <c r="G682" s="152" t="s">
        <v>137</v>
      </c>
      <c r="H682" s="152" t="s">
        <v>137</v>
      </c>
      <c r="I682" s="152" t="s">
        <v>137</v>
      </c>
      <c r="J682" s="152" t="s">
        <v>137</v>
      </c>
      <c r="K682" s="152" t="s">
        <v>137</v>
      </c>
      <c r="L682" s="152" t="s">
        <v>137</v>
      </c>
      <c r="M682" s="152" t="s">
        <v>137</v>
      </c>
      <c r="N682" s="152" t="s">
        <v>137</v>
      </c>
      <c r="O682" s="152" t="s">
        <v>137</v>
      </c>
      <c r="P682" s="152" t="s">
        <v>137</v>
      </c>
      <c r="Q682" s="152" t="s">
        <v>137</v>
      </c>
      <c r="R682" s="152" t="s">
        <v>137</v>
      </c>
      <c r="S682" s="152" t="s">
        <v>137</v>
      </c>
      <c r="T682" s="152" t="s">
        <v>137</v>
      </c>
      <c r="U682" s="152" t="s">
        <v>137</v>
      </c>
      <c r="V682" s="152" t="s">
        <v>137</v>
      </c>
      <c r="W682" s="152" t="s">
        <v>137</v>
      </c>
      <c r="X682" s="152" t="s">
        <v>137</v>
      </c>
      <c r="Y682" s="152" t="s">
        <v>137</v>
      </c>
      <c r="Z682" s="152" t="s">
        <v>137</v>
      </c>
      <c r="AA682" s="108">
        <v>1000</v>
      </c>
    </row>
    <row r="683" spans="1:27" x14ac:dyDescent="0.35">
      <c r="A683" s="151" t="s">
        <v>137</v>
      </c>
      <c r="B683" s="152" t="s">
        <v>137</v>
      </c>
      <c r="C683" s="152" t="s">
        <v>137</v>
      </c>
      <c r="D683" s="152" t="s">
        <v>137</v>
      </c>
      <c r="E683" s="152" t="s">
        <v>137</v>
      </c>
      <c r="F683" s="152" t="s">
        <v>137</v>
      </c>
      <c r="G683" s="152" t="s">
        <v>137</v>
      </c>
      <c r="H683" s="152" t="s">
        <v>137</v>
      </c>
      <c r="I683" s="152" t="s">
        <v>137</v>
      </c>
      <c r="J683" s="152" t="s">
        <v>137</v>
      </c>
      <c r="K683" s="152" t="s">
        <v>137</v>
      </c>
      <c r="L683" s="152" t="s">
        <v>137</v>
      </c>
      <c r="M683" s="152" t="s">
        <v>137</v>
      </c>
      <c r="N683" s="152" t="s">
        <v>137</v>
      </c>
      <c r="O683" s="152" t="s">
        <v>137</v>
      </c>
      <c r="P683" s="152" t="s">
        <v>137</v>
      </c>
      <c r="Q683" s="152" t="s">
        <v>137</v>
      </c>
      <c r="R683" s="152" t="s">
        <v>137</v>
      </c>
      <c r="S683" s="152" t="s">
        <v>137</v>
      </c>
      <c r="T683" s="152" t="s">
        <v>137</v>
      </c>
      <c r="U683" s="152" t="s">
        <v>137</v>
      </c>
      <c r="V683" s="152" t="s">
        <v>137</v>
      </c>
      <c r="W683" s="152" t="s">
        <v>137</v>
      </c>
      <c r="X683" s="152" t="s">
        <v>137</v>
      </c>
      <c r="Y683" s="152" t="s">
        <v>137</v>
      </c>
      <c r="Z683" s="152" t="s">
        <v>137</v>
      </c>
      <c r="AA683" s="108">
        <v>1000</v>
      </c>
    </row>
    <row r="684" spans="1:27" x14ac:dyDescent="0.35">
      <c r="A684" s="151" t="s">
        <v>137</v>
      </c>
      <c r="B684" s="152" t="s">
        <v>137</v>
      </c>
      <c r="C684" s="152" t="s">
        <v>137</v>
      </c>
      <c r="D684" s="152" t="s">
        <v>137</v>
      </c>
      <c r="E684" s="152" t="s">
        <v>137</v>
      </c>
      <c r="F684" s="152" t="s">
        <v>137</v>
      </c>
      <c r="G684" s="152" t="s">
        <v>137</v>
      </c>
      <c r="H684" s="152" t="s">
        <v>137</v>
      </c>
      <c r="I684" s="152" t="s">
        <v>137</v>
      </c>
      <c r="J684" s="152" t="s">
        <v>137</v>
      </c>
      <c r="K684" s="152" t="s">
        <v>137</v>
      </c>
      <c r="L684" s="152" t="s">
        <v>137</v>
      </c>
      <c r="M684" s="152" t="s">
        <v>137</v>
      </c>
      <c r="N684" s="152" t="s">
        <v>137</v>
      </c>
      <c r="O684" s="152" t="s">
        <v>137</v>
      </c>
      <c r="P684" s="152" t="s">
        <v>137</v>
      </c>
      <c r="Q684" s="152" t="s">
        <v>137</v>
      </c>
      <c r="R684" s="152" t="s">
        <v>137</v>
      </c>
      <c r="S684" s="152" t="s">
        <v>137</v>
      </c>
      <c r="T684" s="152" t="s">
        <v>137</v>
      </c>
      <c r="U684" s="152" t="s">
        <v>137</v>
      </c>
      <c r="V684" s="152" t="s">
        <v>137</v>
      </c>
      <c r="W684" s="152" t="s">
        <v>137</v>
      </c>
      <c r="X684" s="152" t="s">
        <v>137</v>
      </c>
      <c r="Y684" s="152" t="s">
        <v>137</v>
      </c>
      <c r="Z684" s="152" t="s">
        <v>137</v>
      </c>
      <c r="AA684" s="108">
        <v>1000</v>
      </c>
    </row>
    <row r="685" spans="1:27" x14ac:dyDescent="0.35">
      <c r="A685" s="151" t="s">
        <v>137</v>
      </c>
      <c r="B685" s="152" t="s">
        <v>137</v>
      </c>
      <c r="C685" s="152" t="s">
        <v>137</v>
      </c>
      <c r="D685" s="152" t="s">
        <v>137</v>
      </c>
      <c r="E685" s="152" t="s">
        <v>137</v>
      </c>
      <c r="F685" s="152" t="s">
        <v>137</v>
      </c>
      <c r="G685" s="152" t="s">
        <v>137</v>
      </c>
      <c r="H685" s="152" t="s">
        <v>137</v>
      </c>
      <c r="I685" s="152" t="s">
        <v>137</v>
      </c>
      <c r="J685" s="152" t="s">
        <v>137</v>
      </c>
      <c r="K685" s="152" t="s">
        <v>137</v>
      </c>
      <c r="L685" s="152" t="s">
        <v>137</v>
      </c>
      <c r="M685" s="152" t="s">
        <v>137</v>
      </c>
      <c r="N685" s="152" t="s">
        <v>137</v>
      </c>
      <c r="O685" s="152" t="s">
        <v>137</v>
      </c>
      <c r="P685" s="152" t="s">
        <v>137</v>
      </c>
      <c r="Q685" s="152" t="s">
        <v>137</v>
      </c>
      <c r="R685" s="152" t="s">
        <v>137</v>
      </c>
      <c r="S685" s="152" t="s">
        <v>137</v>
      </c>
      <c r="T685" s="152" t="s">
        <v>137</v>
      </c>
      <c r="U685" s="152" t="s">
        <v>137</v>
      </c>
      <c r="V685" s="152" t="s">
        <v>137</v>
      </c>
      <c r="W685" s="152" t="s">
        <v>137</v>
      </c>
      <c r="X685" s="152" t="s">
        <v>137</v>
      </c>
      <c r="Y685" s="152" t="s">
        <v>137</v>
      </c>
      <c r="Z685" s="152" t="s">
        <v>137</v>
      </c>
      <c r="AA685" s="108">
        <v>1000</v>
      </c>
    </row>
    <row r="686" spans="1:27" x14ac:dyDescent="0.35">
      <c r="A686" s="151" t="s">
        <v>137</v>
      </c>
      <c r="B686" s="152" t="s">
        <v>137</v>
      </c>
      <c r="C686" s="152" t="s">
        <v>137</v>
      </c>
      <c r="D686" s="152" t="s">
        <v>137</v>
      </c>
      <c r="E686" s="152" t="s">
        <v>137</v>
      </c>
      <c r="F686" s="152" t="s">
        <v>137</v>
      </c>
      <c r="G686" s="152" t="s">
        <v>137</v>
      </c>
      <c r="H686" s="152" t="s">
        <v>137</v>
      </c>
      <c r="I686" s="152" t="s">
        <v>137</v>
      </c>
      <c r="J686" s="152" t="s">
        <v>137</v>
      </c>
      <c r="K686" s="152" t="s">
        <v>137</v>
      </c>
      <c r="L686" s="152" t="s">
        <v>137</v>
      </c>
      <c r="M686" s="152" t="s">
        <v>137</v>
      </c>
      <c r="N686" s="152" t="s">
        <v>137</v>
      </c>
      <c r="O686" s="152" t="s">
        <v>137</v>
      </c>
      <c r="P686" s="152" t="s">
        <v>137</v>
      </c>
      <c r="Q686" s="152" t="s">
        <v>137</v>
      </c>
      <c r="R686" s="152" t="s">
        <v>137</v>
      </c>
      <c r="S686" s="152" t="s">
        <v>137</v>
      </c>
      <c r="T686" s="152" t="s">
        <v>137</v>
      </c>
      <c r="U686" s="152" t="s">
        <v>137</v>
      </c>
      <c r="V686" s="152" t="s">
        <v>137</v>
      </c>
      <c r="W686" s="152" t="s">
        <v>137</v>
      </c>
      <c r="X686" s="152" t="s">
        <v>137</v>
      </c>
      <c r="Y686" s="152" t="s">
        <v>137</v>
      </c>
      <c r="Z686" s="152" t="s">
        <v>137</v>
      </c>
      <c r="AA686" s="108">
        <v>1000</v>
      </c>
    </row>
    <row r="687" spans="1:27" x14ac:dyDescent="0.35">
      <c r="A687" s="151" t="s">
        <v>137</v>
      </c>
      <c r="B687" s="152" t="s">
        <v>137</v>
      </c>
      <c r="C687" s="152" t="s">
        <v>137</v>
      </c>
      <c r="D687" s="152" t="s">
        <v>137</v>
      </c>
      <c r="E687" s="152" t="s">
        <v>137</v>
      </c>
      <c r="F687" s="152" t="s">
        <v>137</v>
      </c>
      <c r="G687" s="152" t="s">
        <v>137</v>
      </c>
      <c r="H687" s="152" t="s">
        <v>137</v>
      </c>
      <c r="I687" s="152" t="s">
        <v>137</v>
      </c>
      <c r="J687" s="152" t="s">
        <v>137</v>
      </c>
      <c r="K687" s="152" t="s">
        <v>137</v>
      </c>
      <c r="L687" s="152" t="s">
        <v>137</v>
      </c>
      <c r="M687" s="152" t="s">
        <v>137</v>
      </c>
      <c r="N687" s="152" t="s">
        <v>137</v>
      </c>
      <c r="O687" s="152" t="s">
        <v>137</v>
      </c>
      <c r="P687" s="152" t="s">
        <v>137</v>
      </c>
      <c r="Q687" s="152" t="s">
        <v>137</v>
      </c>
      <c r="R687" s="152" t="s">
        <v>137</v>
      </c>
      <c r="S687" s="152" t="s">
        <v>137</v>
      </c>
      <c r="T687" s="152" t="s">
        <v>137</v>
      </c>
      <c r="U687" s="152" t="s">
        <v>137</v>
      </c>
      <c r="V687" s="152" t="s">
        <v>137</v>
      </c>
      <c r="W687" s="152" t="s">
        <v>137</v>
      </c>
      <c r="X687" s="152" t="s">
        <v>137</v>
      </c>
      <c r="Y687" s="152" t="s">
        <v>137</v>
      </c>
      <c r="Z687" s="152" t="s">
        <v>137</v>
      </c>
      <c r="AA687" s="108">
        <v>1000</v>
      </c>
    </row>
    <row r="688" spans="1:27" x14ac:dyDescent="0.35">
      <c r="A688" s="151" t="s">
        <v>137</v>
      </c>
      <c r="B688" s="152" t="s">
        <v>137</v>
      </c>
      <c r="C688" s="152" t="s">
        <v>137</v>
      </c>
      <c r="D688" s="152" t="s">
        <v>137</v>
      </c>
      <c r="E688" s="152" t="s">
        <v>137</v>
      </c>
      <c r="F688" s="152" t="s">
        <v>137</v>
      </c>
      <c r="G688" s="152" t="s">
        <v>137</v>
      </c>
      <c r="H688" s="152" t="s">
        <v>137</v>
      </c>
      <c r="I688" s="152" t="s">
        <v>137</v>
      </c>
      <c r="J688" s="152" t="s">
        <v>137</v>
      </c>
      <c r="K688" s="152" t="s">
        <v>137</v>
      </c>
      <c r="L688" s="152" t="s">
        <v>137</v>
      </c>
      <c r="M688" s="152" t="s">
        <v>137</v>
      </c>
      <c r="N688" s="152" t="s">
        <v>137</v>
      </c>
      <c r="O688" s="152" t="s">
        <v>137</v>
      </c>
      <c r="P688" s="152" t="s">
        <v>137</v>
      </c>
      <c r="Q688" s="152" t="s">
        <v>137</v>
      </c>
      <c r="R688" s="152" t="s">
        <v>137</v>
      </c>
      <c r="S688" s="152" t="s">
        <v>137</v>
      </c>
      <c r="T688" s="152" t="s">
        <v>137</v>
      </c>
      <c r="U688" s="152" t="s">
        <v>137</v>
      </c>
      <c r="V688" s="152" t="s">
        <v>137</v>
      </c>
      <c r="W688" s="152" t="s">
        <v>137</v>
      </c>
      <c r="X688" s="152" t="s">
        <v>137</v>
      </c>
      <c r="Y688" s="152" t="s">
        <v>137</v>
      </c>
      <c r="Z688" s="152" t="s">
        <v>137</v>
      </c>
      <c r="AA688" s="108">
        <v>1000</v>
      </c>
    </row>
    <row r="689" spans="1:27" x14ac:dyDescent="0.35">
      <c r="A689" s="151" t="s">
        <v>137</v>
      </c>
      <c r="B689" s="152" t="s">
        <v>137</v>
      </c>
      <c r="C689" s="152" t="s">
        <v>137</v>
      </c>
      <c r="D689" s="152" t="s">
        <v>137</v>
      </c>
      <c r="E689" s="152" t="s">
        <v>137</v>
      </c>
      <c r="F689" s="152" t="s">
        <v>137</v>
      </c>
      <c r="G689" s="152" t="s">
        <v>137</v>
      </c>
      <c r="H689" s="152" t="s">
        <v>137</v>
      </c>
      <c r="I689" s="152" t="s">
        <v>137</v>
      </c>
      <c r="J689" s="152" t="s">
        <v>137</v>
      </c>
      <c r="K689" s="152" t="s">
        <v>137</v>
      </c>
      <c r="L689" s="152" t="s">
        <v>137</v>
      </c>
      <c r="M689" s="152" t="s">
        <v>137</v>
      </c>
      <c r="N689" s="152" t="s">
        <v>137</v>
      </c>
      <c r="O689" s="152" t="s">
        <v>137</v>
      </c>
      <c r="P689" s="152" t="s">
        <v>137</v>
      </c>
      <c r="Q689" s="152" t="s">
        <v>137</v>
      </c>
      <c r="R689" s="152" t="s">
        <v>137</v>
      </c>
      <c r="S689" s="152" t="s">
        <v>137</v>
      </c>
      <c r="T689" s="152" t="s">
        <v>137</v>
      </c>
      <c r="U689" s="152" t="s">
        <v>137</v>
      </c>
      <c r="V689" s="152" t="s">
        <v>137</v>
      </c>
      <c r="W689" s="152" t="s">
        <v>137</v>
      </c>
      <c r="X689" s="152" t="s">
        <v>137</v>
      </c>
      <c r="Y689" s="152" t="s">
        <v>137</v>
      </c>
      <c r="Z689" s="152" t="s">
        <v>137</v>
      </c>
      <c r="AA689" s="108">
        <v>1000</v>
      </c>
    </row>
    <row r="690" spans="1:27" x14ac:dyDescent="0.35">
      <c r="A690" s="151" t="s">
        <v>137</v>
      </c>
      <c r="B690" s="152" t="s">
        <v>137</v>
      </c>
      <c r="C690" s="152" t="s">
        <v>137</v>
      </c>
      <c r="D690" s="152" t="s">
        <v>137</v>
      </c>
      <c r="E690" s="152" t="s">
        <v>137</v>
      </c>
      <c r="F690" s="152" t="s">
        <v>137</v>
      </c>
      <c r="G690" s="152" t="s">
        <v>137</v>
      </c>
      <c r="H690" s="152" t="s">
        <v>137</v>
      </c>
      <c r="I690" s="152" t="s">
        <v>137</v>
      </c>
      <c r="J690" s="152" t="s">
        <v>137</v>
      </c>
      <c r="K690" s="152" t="s">
        <v>137</v>
      </c>
      <c r="L690" s="152" t="s">
        <v>137</v>
      </c>
      <c r="M690" s="152" t="s">
        <v>137</v>
      </c>
      <c r="N690" s="152" t="s">
        <v>137</v>
      </c>
      <c r="O690" s="152" t="s">
        <v>137</v>
      </c>
      <c r="P690" s="152" t="s">
        <v>137</v>
      </c>
      <c r="Q690" s="152" t="s">
        <v>137</v>
      </c>
      <c r="R690" s="152" t="s">
        <v>137</v>
      </c>
      <c r="S690" s="152" t="s">
        <v>137</v>
      </c>
      <c r="T690" s="152" t="s">
        <v>137</v>
      </c>
      <c r="U690" s="152" t="s">
        <v>137</v>
      </c>
      <c r="V690" s="152" t="s">
        <v>137</v>
      </c>
      <c r="W690" s="152" t="s">
        <v>137</v>
      </c>
      <c r="X690" s="152" t="s">
        <v>137</v>
      </c>
      <c r="Y690" s="152" t="s">
        <v>137</v>
      </c>
      <c r="Z690" s="152" t="s">
        <v>137</v>
      </c>
      <c r="AA690" s="108">
        <v>1000</v>
      </c>
    </row>
    <row r="691" spans="1:27" x14ac:dyDescent="0.35">
      <c r="A691" s="151" t="s">
        <v>137</v>
      </c>
      <c r="B691" s="152" t="s">
        <v>137</v>
      </c>
      <c r="C691" s="152" t="s">
        <v>137</v>
      </c>
      <c r="D691" s="152" t="s">
        <v>137</v>
      </c>
      <c r="E691" s="152" t="s">
        <v>137</v>
      </c>
      <c r="F691" s="152" t="s">
        <v>137</v>
      </c>
      <c r="G691" s="152" t="s">
        <v>137</v>
      </c>
      <c r="H691" s="152" t="s">
        <v>137</v>
      </c>
      <c r="I691" s="152" t="s">
        <v>137</v>
      </c>
      <c r="J691" s="152" t="s">
        <v>137</v>
      </c>
      <c r="K691" s="152" t="s">
        <v>137</v>
      </c>
      <c r="L691" s="152" t="s">
        <v>137</v>
      </c>
      <c r="M691" s="152" t="s">
        <v>137</v>
      </c>
      <c r="N691" s="152" t="s">
        <v>137</v>
      </c>
      <c r="O691" s="152" t="s">
        <v>137</v>
      </c>
      <c r="P691" s="152" t="s">
        <v>137</v>
      </c>
      <c r="Q691" s="152" t="s">
        <v>137</v>
      </c>
      <c r="R691" s="152" t="s">
        <v>137</v>
      </c>
      <c r="S691" s="152" t="s">
        <v>137</v>
      </c>
      <c r="T691" s="152" t="s">
        <v>137</v>
      </c>
      <c r="U691" s="152" t="s">
        <v>137</v>
      </c>
      <c r="V691" s="152" t="s">
        <v>137</v>
      </c>
      <c r="W691" s="152" t="s">
        <v>137</v>
      </c>
      <c r="X691" s="152" t="s">
        <v>137</v>
      </c>
      <c r="Y691" s="152" t="s">
        <v>137</v>
      </c>
      <c r="Z691" s="152" t="s">
        <v>137</v>
      </c>
      <c r="AA691" s="108">
        <v>1000</v>
      </c>
    </row>
    <row r="692" spans="1:27" x14ac:dyDescent="0.35">
      <c r="A692" s="151" t="s">
        <v>137</v>
      </c>
      <c r="B692" s="152" t="s">
        <v>137</v>
      </c>
      <c r="C692" s="152" t="s">
        <v>137</v>
      </c>
      <c r="D692" s="152" t="s">
        <v>137</v>
      </c>
      <c r="E692" s="152" t="s">
        <v>137</v>
      </c>
      <c r="F692" s="152" t="s">
        <v>137</v>
      </c>
      <c r="G692" s="152" t="s">
        <v>137</v>
      </c>
      <c r="H692" s="152" t="s">
        <v>137</v>
      </c>
      <c r="I692" s="152" t="s">
        <v>137</v>
      </c>
      <c r="J692" s="152" t="s">
        <v>137</v>
      </c>
      <c r="K692" s="152" t="s">
        <v>137</v>
      </c>
      <c r="L692" s="152" t="s">
        <v>137</v>
      </c>
      <c r="M692" s="152" t="s">
        <v>137</v>
      </c>
      <c r="N692" s="152" t="s">
        <v>137</v>
      </c>
      <c r="O692" s="152" t="s">
        <v>137</v>
      </c>
      <c r="P692" s="152" t="s">
        <v>137</v>
      </c>
      <c r="Q692" s="152" t="s">
        <v>137</v>
      </c>
      <c r="R692" s="152" t="s">
        <v>137</v>
      </c>
      <c r="S692" s="152" t="s">
        <v>137</v>
      </c>
      <c r="T692" s="152" t="s">
        <v>137</v>
      </c>
      <c r="U692" s="152" t="s">
        <v>137</v>
      </c>
      <c r="V692" s="152" t="s">
        <v>137</v>
      </c>
      <c r="W692" s="152" t="s">
        <v>137</v>
      </c>
      <c r="X692" s="152" t="s">
        <v>137</v>
      </c>
      <c r="Y692" s="152" t="s">
        <v>137</v>
      </c>
      <c r="Z692" s="152" t="s">
        <v>137</v>
      </c>
      <c r="AA692" s="108">
        <v>1000</v>
      </c>
    </row>
    <row r="693" spans="1:27" x14ac:dyDescent="0.35">
      <c r="A693" s="151" t="s">
        <v>137</v>
      </c>
      <c r="B693" s="152" t="s">
        <v>137</v>
      </c>
      <c r="C693" s="152" t="s">
        <v>137</v>
      </c>
      <c r="D693" s="152" t="s">
        <v>137</v>
      </c>
      <c r="E693" s="152" t="s">
        <v>137</v>
      </c>
      <c r="F693" s="152" t="s">
        <v>137</v>
      </c>
      <c r="G693" s="152" t="s">
        <v>137</v>
      </c>
      <c r="H693" s="152" t="s">
        <v>137</v>
      </c>
      <c r="I693" s="152" t="s">
        <v>137</v>
      </c>
      <c r="J693" s="152" t="s">
        <v>137</v>
      </c>
      <c r="K693" s="152" t="s">
        <v>137</v>
      </c>
      <c r="L693" s="152" t="s">
        <v>137</v>
      </c>
      <c r="M693" s="152" t="s">
        <v>137</v>
      </c>
      <c r="N693" s="152" t="s">
        <v>137</v>
      </c>
      <c r="O693" s="152" t="s">
        <v>137</v>
      </c>
      <c r="P693" s="152" t="s">
        <v>137</v>
      </c>
      <c r="Q693" s="152" t="s">
        <v>137</v>
      </c>
      <c r="R693" s="152" t="s">
        <v>137</v>
      </c>
      <c r="S693" s="152" t="s">
        <v>137</v>
      </c>
      <c r="T693" s="152" t="s">
        <v>137</v>
      </c>
      <c r="U693" s="152" t="s">
        <v>137</v>
      </c>
      <c r="V693" s="152" t="s">
        <v>137</v>
      </c>
      <c r="W693" s="152" t="s">
        <v>137</v>
      </c>
      <c r="X693" s="152" t="s">
        <v>137</v>
      </c>
      <c r="Y693" s="152" t="s">
        <v>137</v>
      </c>
      <c r="Z693" s="152" t="s">
        <v>137</v>
      </c>
      <c r="AA693" s="108">
        <v>1000</v>
      </c>
    </row>
    <row r="694" spans="1:27" x14ac:dyDescent="0.35">
      <c r="A694" s="151" t="s">
        <v>137</v>
      </c>
      <c r="B694" s="152" t="s">
        <v>137</v>
      </c>
      <c r="C694" s="152" t="s">
        <v>137</v>
      </c>
      <c r="D694" s="152" t="s">
        <v>137</v>
      </c>
      <c r="E694" s="152" t="s">
        <v>137</v>
      </c>
      <c r="F694" s="152" t="s">
        <v>137</v>
      </c>
      <c r="G694" s="152" t="s">
        <v>137</v>
      </c>
      <c r="H694" s="152" t="s">
        <v>137</v>
      </c>
      <c r="I694" s="152" t="s">
        <v>137</v>
      </c>
      <c r="J694" s="152" t="s">
        <v>137</v>
      </c>
      <c r="K694" s="152" t="s">
        <v>137</v>
      </c>
      <c r="L694" s="152" t="s">
        <v>137</v>
      </c>
      <c r="M694" s="152" t="s">
        <v>137</v>
      </c>
      <c r="N694" s="152" t="s">
        <v>137</v>
      </c>
      <c r="O694" s="152" t="s">
        <v>137</v>
      </c>
      <c r="P694" s="152" t="s">
        <v>137</v>
      </c>
      <c r="Q694" s="152" t="s">
        <v>137</v>
      </c>
      <c r="R694" s="152" t="s">
        <v>137</v>
      </c>
      <c r="S694" s="152" t="s">
        <v>137</v>
      </c>
      <c r="T694" s="152" t="s">
        <v>137</v>
      </c>
      <c r="U694" s="152" t="s">
        <v>137</v>
      </c>
      <c r="V694" s="152" t="s">
        <v>137</v>
      </c>
      <c r="W694" s="152" t="s">
        <v>137</v>
      </c>
      <c r="X694" s="152" t="s">
        <v>137</v>
      </c>
      <c r="Y694" s="152" t="s">
        <v>137</v>
      </c>
      <c r="Z694" s="152" t="s">
        <v>137</v>
      </c>
      <c r="AA694" s="108">
        <v>1000</v>
      </c>
    </row>
    <row r="695" spans="1:27" x14ac:dyDescent="0.35">
      <c r="A695" s="151" t="s">
        <v>137</v>
      </c>
      <c r="B695" s="152" t="s">
        <v>137</v>
      </c>
      <c r="C695" s="152" t="s">
        <v>137</v>
      </c>
      <c r="D695" s="152" t="s">
        <v>137</v>
      </c>
      <c r="E695" s="152" t="s">
        <v>137</v>
      </c>
      <c r="F695" s="152" t="s">
        <v>137</v>
      </c>
      <c r="G695" s="152" t="s">
        <v>137</v>
      </c>
      <c r="H695" s="152" t="s">
        <v>137</v>
      </c>
      <c r="I695" s="152" t="s">
        <v>137</v>
      </c>
      <c r="J695" s="152" t="s">
        <v>137</v>
      </c>
      <c r="K695" s="152" t="s">
        <v>137</v>
      </c>
      <c r="L695" s="152" t="s">
        <v>137</v>
      </c>
      <c r="M695" s="152" t="s">
        <v>137</v>
      </c>
      <c r="N695" s="152" t="s">
        <v>137</v>
      </c>
      <c r="O695" s="152" t="s">
        <v>137</v>
      </c>
      <c r="P695" s="152" t="s">
        <v>137</v>
      </c>
      <c r="Q695" s="152" t="s">
        <v>137</v>
      </c>
      <c r="R695" s="152" t="s">
        <v>137</v>
      </c>
      <c r="S695" s="152" t="s">
        <v>137</v>
      </c>
      <c r="T695" s="152" t="s">
        <v>137</v>
      </c>
      <c r="U695" s="152" t="s">
        <v>137</v>
      </c>
      <c r="V695" s="152" t="s">
        <v>137</v>
      </c>
      <c r="W695" s="152" t="s">
        <v>137</v>
      </c>
      <c r="X695" s="152" t="s">
        <v>137</v>
      </c>
      <c r="Y695" s="152" t="s">
        <v>137</v>
      </c>
      <c r="Z695" s="152" t="s">
        <v>137</v>
      </c>
      <c r="AA695" s="108">
        <v>1000</v>
      </c>
    </row>
    <row r="696" spans="1:27" x14ac:dyDescent="0.35">
      <c r="A696" s="151" t="s">
        <v>137</v>
      </c>
      <c r="B696" s="152" t="s">
        <v>137</v>
      </c>
      <c r="C696" s="152" t="s">
        <v>137</v>
      </c>
      <c r="D696" s="152" t="s">
        <v>137</v>
      </c>
      <c r="E696" s="152" t="s">
        <v>137</v>
      </c>
      <c r="F696" s="152" t="s">
        <v>137</v>
      </c>
      <c r="G696" s="152" t="s">
        <v>137</v>
      </c>
      <c r="H696" s="152" t="s">
        <v>137</v>
      </c>
      <c r="I696" s="152" t="s">
        <v>137</v>
      </c>
      <c r="J696" s="152" t="s">
        <v>137</v>
      </c>
      <c r="K696" s="152" t="s">
        <v>137</v>
      </c>
      <c r="L696" s="152" t="s">
        <v>137</v>
      </c>
      <c r="M696" s="152" t="s">
        <v>137</v>
      </c>
      <c r="N696" s="152" t="s">
        <v>137</v>
      </c>
      <c r="O696" s="152" t="s">
        <v>137</v>
      </c>
      <c r="P696" s="152" t="s">
        <v>137</v>
      </c>
      <c r="Q696" s="152" t="s">
        <v>137</v>
      </c>
      <c r="R696" s="152" t="s">
        <v>137</v>
      </c>
      <c r="S696" s="152" t="s">
        <v>137</v>
      </c>
      <c r="T696" s="152" t="s">
        <v>137</v>
      </c>
      <c r="U696" s="152" t="s">
        <v>137</v>
      </c>
      <c r="V696" s="152" t="s">
        <v>137</v>
      </c>
      <c r="W696" s="152" t="s">
        <v>137</v>
      </c>
      <c r="X696" s="152" t="s">
        <v>137</v>
      </c>
      <c r="Y696" s="152" t="s">
        <v>137</v>
      </c>
      <c r="Z696" s="152" t="s">
        <v>137</v>
      </c>
      <c r="AA696" s="108">
        <v>1000</v>
      </c>
    </row>
    <row r="697" spans="1:27" x14ac:dyDescent="0.35">
      <c r="A697" s="151" t="s">
        <v>137</v>
      </c>
      <c r="B697" s="152" t="s">
        <v>137</v>
      </c>
      <c r="C697" s="152" t="s">
        <v>137</v>
      </c>
      <c r="D697" s="152" t="s">
        <v>137</v>
      </c>
      <c r="E697" s="152" t="s">
        <v>137</v>
      </c>
      <c r="F697" s="152" t="s">
        <v>137</v>
      </c>
      <c r="G697" s="152" t="s">
        <v>137</v>
      </c>
      <c r="H697" s="152" t="s">
        <v>137</v>
      </c>
      <c r="I697" s="152" t="s">
        <v>137</v>
      </c>
      <c r="J697" s="152" t="s">
        <v>137</v>
      </c>
      <c r="K697" s="152" t="s">
        <v>137</v>
      </c>
      <c r="L697" s="152" t="s">
        <v>137</v>
      </c>
      <c r="M697" s="152" t="s">
        <v>137</v>
      </c>
      <c r="N697" s="152" t="s">
        <v>137</v>
      </c>
      <c r="O697" s="152" t="s">
        <v>137</v>
      </c>
      <c r="P697" s="152" t="s">
        <v>137</v>
      </c>
      <c r="Q697" s="152" t="s">
        <v>137</v>
      </c>
      <c r="R697" s="152" t="s">
        <v>137</v>
      </c>
      <c r="S697" s="152" t="s">
        <v>137</v>
      </c>
      <c r="T697" s="152" t="s">
        <v>137</v>
      </c>
      <c r="U697" s="152" t="s">
        <v>137</v>
      </c>
      <c r="V697" s="152" t="s">
        <v>137</v>
      </c>
      <c r="W697" s="152" t="s">
        <v>137</v>
      </c>
      <c r="X697" s="152" t="s">
        <v>137</v>
      </c>
      <c r="Y697" s="152" t="s">
        <v>137</v>
      </c>
      <c r="Z697" s="152" t="s">
        <v>137</v>
      </c>
      <c r="AA697" s="108">
        <v>1000</v>
      </c>
    </row>
    <row r="698" spans="1:27" x14ac:dyDescent="0.35">
      <c r="A698" s="151" t="s">
        <v>137</v>
      </c>
      <c r="B698" s="152" t="s">
        <v>137</v>
      </c>
      <c r="C698" s="152" t="s">
        <v>137</v>
      </c>
      <c r="D698" s="152" t="s">
        <v>137</v>
      </c>
      <c r="E698" s="152" t="s">
        <v>137</v>
      </c>
      <c r="F698" s="152" t="s">
        <v>137</v>
      </c>
      <c r="G698" s="152" t="s">
        <v>137</v>
      </c>
      <c r="H698" s="152" t="s">
        <v>137</v>
      </c>
      <c r="I698" s="152" t="s">
        <v>137</v>
      </c>
      <c r="J698" s="152" t="s">
        <v>137</v>
      </c>
      <c r="K698" s="152" t="s">
        <v>137</v>
      </c>
      <c r="L698" s="152" t="s">
        <v>137</v>
      </c>
      <c r="M698" s="152" t="s">
        <v>137</v>
      </c>
      <c r="N698" s="152" t="s">
        <v>137</v>
      </c>
      <c r="O698" s="152" t="s">
        <v>137</v>
      </c>
      <c r="P698" s="152" t="s">
        <v>137</v>
      </c>
      <c r="Q698" s="152" t="s">
        <v>137</v>
      </c>
      <c r="R698" s="152" t="s">
        <v>137</v>
      </c>
      <c r="S698" s="152" t="s">
        <v>137</v>
      </c>
      <c r="T698" s="152" t="s">
        <v>137</v>
      </c>
      <c r="U698" s="152" t="s">
        <v>137</v>
      </c>
      <c r="V698" s="152" t="s">
        <v>137</v>
      </c>
      <c r="W698" s="152" t="s">
        <v>137</v>
      </c>
      <c r="X698" s="152" t="s">
        <v>137</v>
      </c>
      <c r="Y698" s="152" t="s">
        <v>137</v>
      </c>
      <c r="Z698" s="152" t="s">
        <v>137</v>
      </c>
      <c r="AA698" s="108">
        <v>1000</v>
      </c>
    </row>
    <row r="699" spans="1:27" x14ac:dyDescent="0.35">
      <c r="A699" s="151" t="s">
        <v>137</v>
      </c>
      <c r="B699" s="152" t="s">
        <v>137</v>
      </c>
      <c r="C699" s="152" t="s">
        <v>137</v>
      </c>
      <c r="D699" s="152" t="s">
        <v>137</v>
      </c>
      <c r="E699" s="152" t="s">
        <v>137</v>
      </c>
      <c r="F699" s="152" t="s">
        <v>137</v>
      </c>
      <c r="G699" s="152" t="s">
        <v>137</v>
      </c>
      <c r="H699" s="152" t="s">
        <v>137</v>
      </c>
      <c r="I699" s="152" t="s">
        <v>137</v>
      </c>
      <c r="J699" s="152" t="s">
        <v>137</v>
      </c>
      <c r="K699" s="152" t="s">
        <v>137</v>
      </c>
      <c r="L699" s="152" t="s">
        <v>137</v>
      </c>
      <c r="M699" s="152" t="s">
        <v>137</v>
      </c>
      <c r="N699" s="152" t="s">
        <v>137</v>
      </c>
      <c r="O699" s="152" t="s">
        <v>137</v>
      </c>
      <c r="P699" s="152" t="s">
        <v>137</v>
      </c>
      <c r="Q699" s="152" t="s">
        <v>137</v>
      </c>
      <c r="R699" s="152" t="s">
        <v>137</v>
      </c>
      <c r="S699" s="152" t="s">
        <v>137</v>
      </c>
      <c r="T699" s="152" t="s">
        <v>137</v>
      </c>
      <c r="U699" s="152" t="s">
        <v>137</v>
      </c>
      <c r="V699" s="152" t="s">
        <v>137</v>
      </c>
      <c r="W699" s="152" t="s">
        <v>137</v>
      </c>
      <c r="X699" s="152" t="s">
        <v>137</v>
      </c>
      <c r="Y699" s="152" t="s">
        <v>137</v>
      </c>
      <c r="Z699" s="152" t="s">
        <v>137</v>
      </c>
      <c r="AA699" s="108">
        <v>1000</v>
      </c>
    </row>
    <row r="700" spans="1:27" x14ac:dyDescent="0.35">
      <c r="A700" s="151" t="s">
        <v>137</v>
      </c>
      <c r="B700" s="152" t="s">
        <v>137</v>
      </c>
      <c r="C700" s="152" t="s">
        <v>137</v>
      </c>
      <c r="D700" s="152" t="s">
        <v>137</v>
      </c>
      <c r="E700" s="152" t="s">
        <v>137</v>
      </c>
      <c r="F700" s="152" t="s">
        <v>137</v>
      </c>
      <c r="G700" s="152" t="s">
        <v>137</v>
      </c>
      <c r="H700" s="152" t="s">
        <v>137</v>
      </c>
      <c r="I700" s="152" t="s">
        <v>137</v>
      </c>
      <c r="J700" s="152" t="s">
        <v>137</v>
      </c>
      <c r="K700" s="152" t="s">
        <v>137</v>
      </c>
      <c r="L700" s="152" t="s">
        <v>137</v>
      </c>
      <c r="M700" s="152" t="s">
        <v>137</v>
      </c>
      <c r="N700" s="152" t="s">
        <v>137</v>
      </c>
      <c r="O700" s="152" t="s">
        <v>137</v>
      </c>
      <c r="P700" s="152" t="s">
        <v>137</v>
      </c>
      <c r="Q700" s="152" t="s">
        <v>137</v>
      </c>
      <c r="R700" s="152" t="s">
        <v>137</v>
      </c>
      <c r="S700" s="152" t="s">
        <v>137</v>
      </c>
      <c r="T700" s="152" t="s">
        <v>137</v>
      </c>
      <c r="U700" s="152" t="s">
        <v>137</v>
      </c>
      <c r="V700" s="152" t="s">
        <v>137</v>
      </c>
      <c r="W700" s="152" t="s">
        <v>137</v>
      </c>
      <c r="X700" s="152" t="s">
        <v>137</v>
      </c>
      <c r="Y700" s="152" t="s">
        <v>137</v>
      </c>
      <c r="Z700" s="152" t="s">
        <v>137</v>
      </c>
      <c r="AA700" s="108">
        <v>1000</v>
      </c>
    </row>
    <row r="701" spans="1:27" x14ac:dyDescent="0.35">
      <c r="A701" s="151" t="s">
        <v>137</v>
      </c>
      <c r="B701" s="152" t="s">
        <v>137</v>
      </c>
      <c r="C701" s="152" t="s">
        <v>137</v>
      </c>
      <c r="D701" s="152" t="s">
        <v>137</v>
      </c>
      <c r="E701" s="152" t="s">
        <v>137</v>
      </c>
      <c r="F701" s="152" t="s">
        <v>137</v>
      </c>
      <c r="G701" s="152" t="s">
        <v>137</v>
      </c>
      <c r="H701" s="152" t="s">
        <v>137</v>
      </c>
      <c r="I701" s="152" t="s">
        <v>137</v>
      </c>
      <c r="J701" s="152" t="s">
        <v>137</v>
      </c>
      <c r="K701" s="152" t="s">
        <v>137</v>
      </c>
      <c r="L701" s="152" t="s">
        <v>137</v>
      </c>
      <c r="M701" s="152" t="s">
        <v>137</v>
      </c>
      <c r="N701" s="152" t="s">
        <v>137</v>
      </c>
      <c r="O701" s="152" t="s">
        <v>137</v>
      </c>
      <c r="P701" s="152" t="s">
        <v>137</v>
      </c>
      <c r="Q701" s="152" t="s">
        <v>137</v>
      </c>
      <c r="R701" s="152" t="s">
        <v>137</v>
      </c>
      <c r="S701" s="152" t="s">
        <v>137</v>
      </c>
      <c r="T701" s="152" t="s">
        <v>137</v>
      </c>
      <c r="U701" s="152" t="s">
        <v>137</v>
      </c>
      <c r="V701" s="152" t="s">
        <v>137</v>
      </c>
      <c r="W701" s="152" t="s">
        <v>137</v>
      </c>
      <c r="X701" s="152" t="s">
        <v>137</v>
      </c>
      <c r="Y701" s="152" t="s">
        <v>137</v>
      </c>
      <c r="Z701" s="152" t="s">
        <v>137</v>
      </c>
      <c r="AA701" s="108">
        <v>1000</v>
      </c>
    </row>
    <row r="702" spans="1:27" x14ac:dyDescent="0.35">
      <c r="A702" s="151" t="s">
        <v>137</v>
      </c>
      <c r="B702" s="152" t="s">
        <v>137</v>
      </c>
      <c r="C702" s="152" t="s">
        <v>137</v>
      </c>
      <c r="D702" s="152" t="s">
        <v>137</v>
      </c>
      <c r="E702" s="152" t="s">
        <v>137</v>
      </c>
      <c r="F702" s="152" t="s">
        <v>137</v>
      </c>
      <c r="G702" s="152" t="s">
        <v>137</v>
      </c>
      <c r="H702" s="152" t="s">
        <v>137</v>
      </c>
      <c r="I702" s="152" t="s">
        <v>137</v>
      </c>
      <c r="J702" s="152" t="s">
        <v>137</v>
      </c>
      <c r="K702" s="152" t="s">
        <v>137</v>
      </c>
      <c r="L702" s="152" t="s">
        <v>137</v>
      </c>
      <c r="M702" s="152" t="s">
        <v>137</v>
      </c>
      <c r="N702" s="152" t="s">
        <v>137</v>
      </c>
      <c r="O702" s="152" t="s">
        <v>137</v>
      </c>
      <c r="P702" s="152" t="s">
        <v>137</v>
      </c>
      <c r="Q702" s="152" t="s">
        <v>137</v>
      </c>
      <c r="R702" s="152" t="s">
        <v>137</v>
      </c>
      <c r="S702" s="152" t="s">
        <v>137</v>
      </c>
      <c r="T702" s="152" t="s">
        <v>137</v>
      </c>
      <c r="U702" s="152" t="s">
        <v>137</v>
      </c>
      <c r="V702" s="152" t="s">
        <v>137</v>
      </c>
      <c r="W702" s="152" t="s">
        <v>137</v>
      </c>
      <c r="X702" s="152" t="s">
        <v>137</v>
      </c>
      <c r="Y702" s="152" t="s">
        <v>137</v>
      </c>
      <c r="Z702" s="152" t="s">
        <v>137</v>
      </c>
      <c r="AA702" s="108">
        <v>1000</v>
      </c>
    </row>
    <row r="703" spans="1:27" x14ac:dyDescent="0.35">
      <c r="A703" s="151" t="s">
        <v>137</v>
      </c>
      <c r="B703" s="152" t="s">
        <v>137</v>
      </c>
      <c r="C703" s="152" t="s">
        <v>137</v>
      </c>
      <c r="D703" s="152" t="s">
        <v>137</v>
      </c>
      <c r="E703" s="152" t="s">
        <v>137</v>
      </c>
      <c r="F703" s="152" t="s">
        <v>137</v>
      </c>
      <c r="G703" s="152" t="s">
        <v>137</v>
      </c>
      <c r="H703" s="152" t="s">
        <v>137</v>
      </c>
      <c r="I703" s="152" t="s">
        <v>137</v>
      </c>
      <c r="J703" s="152" t="s">
        <v>137</v>
      </c>
      <c r="K703" s="152" t="s">
        <v>137</v>
      </c>
      <c r="L703" s="152" t="s">
        <v>137</v>
      </c>
      <c r="M703" s="152" t="s">
        <v>137</v>
      </c>
      <c r="N703" s="152" t="s">
        <v>137</v>
      </c>
      <c r="O703" s="152" t="s">
        <v>137</v>
      </c>
      <c r="P703" s="152" t="s">
        <v>137</v>
      </c>
      <c r="Q703" s="152" t="s">
        <v>137</v>
      </c>
      <c r="R703" s="152" t="s">
        <v>137</v>
      </c>
      <c r="S703" s="152" t="s">
        <v>137</v>
      </c>
      <c r="T703" s="152" t="s">
        <v>137</v>
      </c>
      <c r="U703" s="152" t="s">
        <v>137</v>
      </c>
      <c r="V703" s="152" t="s">
        <v>137</v>
      </c>
      <c r="W703" s="152" t="s">
        <v>137</v>
      </c>
      <c r="X703" s="152" t="s">
        <v>137</v>
      </c>
      <c r="Y703" s="152" t="s">
        <v>137</v>
      </c>
      <c r="Z703" s="152" t="s">
        <v>137</v>
      </c>
      <c r="AA703" s="108">
        <v>1000</v>
      </c>
    </row>
    <row r="704" spans="1:27" x14ac:dyDescent="0.35">
      <c r="A704" s="151" t="s">
        <v>137</v>
      </c>
      <c r="B704" s="152" t="s">
        <v>137</v>
      </c>
      <c r="C704" s="152" t="s">
        <v>137</v>
      </c>
      <c r="D704" s="152" t="s">
        <v>137</v>
      </c>
      <c r="E704" s="152" t="s">
        <v>137</v>
      </c>
      <c r="F704" s="152" t="s">
        <v>137</v>
      </c>
      <c r="G704" s="152" t="s">
        <v>137</v>
      </c>
      <c r="H704" s="152" t="s">
        <v>137</v>
      </c>
      <c r="I704" s="152" t="s">
        <v>137</v>
      </c>
      <c r="J704" s="152" t="s">
        <v>137</v>
      </c>
      <c r="K704" s="152" t="s">
        <v>137</v>
      </c>
      <c r="L704" s="152" t="s">
        <v>137</v>
      </c>
      <c r="M704" s="152" t="s">
        <v>137</v>
      </c>
      <c r="N704" s="152" t="s">
        <v>137</v>
      </c>
      <c r="O704" s="152" t="s">
        <v>137</v>
      </c>
      <c r="P704" s="152" t="s">
        <v>137</v>
      </c>
      <c r="Q704" s="152" t="s">
        <v>137</v>
      </c>
      <c r="R704" s="152" t="s">
        <v>137</v>
      </c>
      <c r="S704" s="152" t="s">
        <v>137</v>
      </c>
      <c r="T704" s="152" t="s">
        <v>137</v>
      </c>
      <c r="U704" s="152" t="s">
        <v>137</v>
      </c>
      <c r="V704" s="152" t="s">
        <v>137</v>
      </c>
      <c r="W704" s="152" t="s">
        <v>137</v>
      </c>
      <c r="X704" s="152" t="s">
        <v>137</v>
      </c>
      <c r="Y704" s="152" t="s">
        <v>137</v>
      </c>
      <c r="Z704" s="152" t="s">
        <v>137</v>
      </c>
      <c r="AA704" s="108">
        <v>1000</v>
      </c>
    </row>
    <row r="705" spans="1:27" x14ac:dyDescent="0.35">
      <c r="A705" s="151" t="s">
        <v>137</v>
      </c>
      <c r="B705" s="152" t="s">
        <v>137</v>
      </c>
      <c r="C705" s="152" t="s">
        <v>137</v>
      </c>
      <c r="D705" s="152" t="s">
        <v>137</v>
      </c>
      <c r="E705" s="152" t="s">
        <v>137</v>
      </c>
      <c r="F705" s="152" t="s">
        <v>137</v>
      </c>
      <c r="G705" s="152" t="s">
        <v>137</v>
      </c>
      <c r="H705" s="152" t="s">
        <v>137</v>
      </c>
      <c r="I705" s="152" t="s">
        <v>137</v>
      </c>
      <c r="J705" s="152" t="s">
        <v>137</v>
      </c>
      <c r="K705" s="152" t="s">
        <v>137</v>
      </c>
      <c r="L705" s="152" t="s">
        <v>137</v>
      </c>
      <c r="M705" s="152" t="s">
        <v>137</v>
      </c>
      <c r="N705" s="152" t="s">
        <v>137</v>
      </c>
      <c r="O705" s="152" t="s">
        <v>137</v>
      </c>
      <c r="P705" s="152" t="s">
        <v>137</v>
      </c>
      <c r="Q705" s="152" t="s">
        <v>137</v>
      </c>
      <c r="R705" s="152" t="s">
        <v>137</v>
      </c>
      <c r="S705" s="152" t="s">
        <v>137</v>
      </c>
      <c r="T705" s="152" t="s">
        <v>137</v>
      </c>
      <c r="U705" s="152" t="s">
        <v>137</v>
      </c>
      <c r="V705" s="152" t="s">
        <v>137</v>
      </c>
      <c r="W705" s="152" t="s">
        <v>137</v>
      </c>
      <c r="X705" s="152" t="s">
        <v>137</v>
      </c>
      <c r="Y705" s="152" t="s">
        <v>137</v>
      </c>
      <c r="Z705" s="152" t="s">
        <v>137</v>
      </c>
      <c r="AA705" s="108">
        <v>1000</v>
      </c>
    </row>
    <row r="706" spans="1:27" x14ac:dyDescent="0.35">
      <c r="A706" s="151" t="s">
        <v>137</v>
      </c>
      <c r="B706" s="152" t="s">
        <v>137</v>
      </c>
      <c r="C706" s="152" t="s">
        <v>137</v>
      </c>
      <c r="D706" s="152" t="s">
        <v>137</v>
      </c>
      <c r="E706" s="152" t="s">
        <v>137</v>
      </c>
      <c r="F706" s="152" t="s">
        <v>137</v>
      </c>
      <c r="G706" s="152" t="s">
        <v>137</v>
      </c>
      <c r="H706" s="152" t="s">
        <v>137</v>
      </c>
      <c r="I706" s="152" t="s">
        <v>137</v>
      </c>
      <c r="J706" s="152" t="s">
        <v>137</v>
      </c>
      <c r="K706" s="152" t="s">
        <v>137</v>
      </c>
      <c r="L706" s="152" t="s">
        <v>137</v>
      </c>
      <c r="M706" s="152" t="s">
        <v>137</v>
      </c>
      <c r="N706" s="152" t="s">
        <v>137</v>
      </c>
      <c r="O706" s="152" t="s">
        <v>137</v>
      </c>
      <c r="P706" s="152" t="s">
        <v>137</v>
      </c>
      <c r="Q706" s="152" t="s">
        <v>137</v>
      </c>
      <c r="R706" s="152" t="s">
        <v>137</v>
      </c>
      <c r="S706" s="152" t="s">
        <v>137</v>
      </c>
      <c r="T706" s="152" t="s">
        <v>137</v>
      </c>
      <c r="U706" s="152" t="s">
        <v>137</v>
      </c>
      <c r="V706" s="152" t="s">
        <v>137</v>
      </c>
      <c r="W706" s="152" t="s">
        <v>137</v>
      </c>
      <c r="X706" s="152" t="s">
        <v>137</v>
      </c>
      <c r="Y706" s="152" t="s">
        <v>137</v>
      </c>
      <c r="Z706" s="152" t="s">
        <v>137</v>
      </c>
      <c r="AA706" s="108">
        <v>1000</v>
      </c>
    </row>
    <row r="707" spans="1:27" x14ac:dyDescent="0.35">
      <c r="A707" s="151" t="s">
        <v>137</v>
      </c>
      <c r="B707" s="152" t="s">
        <v>137</v>
      </c>
      <c r="C707" s="152" t="s">
        <v>137</v>
      </c>
      <c r="D707" s="152" t="s">
        <v>137</v>
      </c>
      <c r="E707" s="152" t="s">
        <v>137</v>
      </c>
      <c r="F707" s="152" t="s">
        <v>137</v>
      </c>
      <c r="G707" s="152" t="s">
        <v>137</v>
      </c>
      <c r="H707" s="152" t="s">
        <v>137</v>
      </c>
      <c r="I707" s="152" t="s">
        <v>137</v>
      </c>
      <c r="J707" s="152" t="s">
        <v>137</v>
      </c>
      <c r="K707" s="152" t="s">
        <v>137</v>
      </c>
      <c r="L707" s="152" t="s">
        <v>137</v>
      </c>
      <c r="M707" s="152" t="s">
        <v>137</v>
      </c>
      <c r="N707" s="152" t="s">
        <v>137</v>
      </c>
      <c r="O707" s="152" t="s">
        <v>137</v>
      </c>
      <c r="P707" s="152" t="s">
        <v>137</v>
      </c>
      <c r="Q707" s="152" t="s">
        <v>137</v>
      </c>
      <c r="R707" s="152" t="s">
        <v>137</v>
      </c>
      <c r="S707" s="152" t="s">
        <v>137</v>
      </c>
      <c r="T707" s="152" t="s">
        <v>137</v>
      </c>
      <c r="U707" s="152" t="s">
        <v>137</v>
      </c>
      <c r="V707" s="152" t="s">
        <v>137</v>
      </c>
      <c r="W707" s="152" t="s">
        <v>137</v>
      </c>
      <c r="X707" s="152" t="s">
        <v>137</v>
      </c>
      <c r="Y707" s="152" t="s">
        <v>137</v>
      </c>
      <c r="Z707" s="152" t="s">
        <v>137</v>
      </c>
      <c r="AA707" s="108">
        <v>1000</v>
      </c>
    </row>
    <row r="708" spans="1:27" x14ac:dyDescent="0.35">
      <c r="A708" s="151" t="s">
        <v>137</v>
      </c>
      <c r="B708" s="152" t="s">
        <v>137</v>
      </c>
      <c r="C708" s="152" t="s">
        <v>137</v>
      </c>
      <c r="D708" s="152" t="s">
        <v>137</v>
      </c>
      <c r="E708" s="152" t="s">
        <v>137</v>
      </c>
      <c r="F708" s="152" t="s">
        <v>137</v>
      </c>
      <c r="G708" s="152" t="s">
        <v>137</v>
      </c>
      <c r="H708" s="152" t="s">
        <v>137</v>
      </c>
      <c r="I708" s="152" t="s">
        <v>137</v>
      </c>
      <c r="J708" s="152" t="s">
        <v>137</v>
      </c>
      <c r="K708" s="152" t="s">
        <v>137</v>
      </c>
      <c r="L708" s="152" t="s">
        <v>137</v>
      </c>
      <c r="M708" s="152" t="s">
        <v>137</v>
      </c>
      <c r="N708" s="152" t="s">
        <v>137</v>
      </c>
      <c r="O708" s="152" t="s">
        <v>137</v>
      </c>
      <c r="P708" s="152" t="s">
        <v>137</v>
      </c>
      <c r="Q708" s="152" t="s">
        <v>137</v>
      </c>
      <c r="R708" s="152" t="s">
        <v>137</v>
      </c>
      <c r="S708" s="152" t="s">
        <v>137</v>
      </c>
      <c r="T708" s="152" t="s">
        <v>137</v>
      </c>
      <c r="U708" s="152" t="s">
        <v>137</v>
      </c>
      <c r="V708" s="152" t="s">
        <v>137</v>
      </c>
      <c r="W708" s="152" t="s">
        <v>137</v>
      </c>
      <c r="X708" s="152" t="s">
        <v>137</v>
      </c>
      <c r="Y708" s="152" t="s">
        <v>137</v>
      </c>
      <c r="Z708" s="152" t="s">
        <v>137</v>
      </c>
      <c r="AA708" s="108">
        <v>1000</v>
      </c>
    </row>
    <row r="709" spans="1:27" x14ac:dyDescent="0.35">
      <c r="A709" s="151" t="s">
        <v>137</v>
      </c>
      <c r="B709" s="152" t="s">
        <v>137</v>
      </c>
      <c r="C709" s="152" t="s">
        <v>137</v>
      </c>
      <c r="D709" s="152" t="s">
        <v>137</v>
      </c>
      <c r="E709" s="152" t="s">
        <v>137</v>
      </c>
      <c r="F709" s="152" t="s">
        <v>137</v>
      </c>
      <c r="G709" s="152" t="s">
        <v>137</v>
      </c>
      <c r="H709" s="152" t="s">
        <v>137</v>
      </c>
      <c r="I709" s="152" t="s">
        <v>137</v>
      </c>
      <c r="J709" s="152" t="s">
        <v>137</v>
      </c>
      <c r="K709" s="152" t="s">
        <v>137</v>
      </c>
      <c r="L709" s="152" t="s">
        <v>137</v>
      </c>
      <c r="M709" s="152" t="s">
        <v>137</v>
      </c>
      <c r="N709" s="152" t="s">
        <v>137</v>
      </c>
      <c r="O709" s="152" t="s">
        <v>137</v>
      </c>
      <c r="P709" s="152" t="s">
        <v>137</v>
      </c>
      <c r="Q709" s="152" t="s">
        <v>137</v>
      </c>
      <c r="R709" s="152" t="s">
        <v>137</v>
      </c>
      <c r="S709" s="152" t="s">
        <v>137</v>
      </c>
      <c r="T709" s="152" t="s">
        <v>137</v>
      </c>
      <c r="U709" s="152" t="s">
        <v>137</v>
      </c>
      <c r="V709" s="152" t="s">
        <v>137</v>
      </c>
      <c r="W709" s="152" t="s">
        <v>137</v>
      </c>
      <c r="X709" s="152" t="s">
        <v>137</v>
      </c>
      <c r="Y709" s="152" t="s">
        <v>137</v>
      </c>
      <c r="Z709" s="152" t="s">
        <v>137</v>
      </c>
      <c r="AA709" s="108">
        <v>1000</v>
      </c>
    </row>
    <row r="710" spans="1:27" x14ac:dyDescent="0.35">
      <c r="A710" s="151" t="s">
        <v>137</v>
      </c>
      <c r="B710" s="152" t="s">
        <v>137</v>
      </c>
      <c r="C710" s="152" t="s">
        <v>137</v>
      </c>
      <c r="D710" s="152" t="s">
        <v>137</v>
      </c>
      <c r="E710" s="152" t="s">
        <v>137</v>
      </c>
      <c r="F710" s="152" t="s">
        <v>137</v>
      </c>
      <c r="G710" s="152" t="s">
        <v>137</v>
      </c>
      <c r="H710" s="152" t="s">
        <v>137</v>
      </c>
      <c r="I710" s="152" t="s">
        <v>137</v>
      </c>
      <c r="J710" s="152" t="s">
        <v>137</v>
      </c>
      <c r="K710" s="152" t="s">
        <v>137</v>
      </c>
      <c r="L710" s="152" t="s">
        <v>137</v>
      </c>
      <c r="M710" s="152" t="s">
        <v>137</v>
      </c>
      <c r="N710" s="152" t="s">
        <v>137</v>
      </c>
      <c r="O710" s="152" t="s">
        <v>137</v>
      </c>
      <c r="P710" s="152" t="s">
        <v>137</v>
      </c>
      <c r="Q710" s="152" t="s">
        <v>137</v>
      </c>
      <c r="R710" s="152" t="s">
        <v>137</v>
      </c>
      <c r="S710" s="152" t="s">
        <v>137</v>
      </c>
      <c r="T710" s="152" t="s">
        <v>137</v>
      </c>
      <c r="U710" s="152" t="s">
        <v>137</v>
      </c>
      <c r="V710" s="152" t="s">
        <v>137</v>
      </c>
      <c r="W710" s="152" t="s">
        <v>137</v>
      </c>
      <c r="X710" s="152" t="s">
        <v>137</v>
      </c>
      <c r="Y710" s="152" t="s">
        <v>137</v>
      </c>
      <c r="Z710" s="152" t="s">
        <v>137</v>
      </c>
      <c r="AA710" s="108">
        <v>1000</v>
      </c>
    </row>
    <row r="711" spans="1:27" x14ac:dyDescent="0.35">
      <c r="A711" s="151" t="s">
        <v>137</v>
      </c>
      <c r="B711" s="152" t="s">
        <v>137</v>
      </c>
      <c r="C711" s="152" t="s">
        <v>137</v>
      </c>
      <c r="D711" s="152" t="s">
        <v>137</v>
      </c>
      <c r="E711" s="152" t="s">
        <v>137</v>
      </c>
      <c r="F711" s="152" t="s">
        <v>137</v>
      </c>
      <c r="G711" s="152" t="s">
        <v>137</v>
      </c>
      <c r="H711" s="152" t="s">
        <v>137</v>
      </c>
      <c r="I711" s="152" t="s">
        <v>137</v>
      </c>
      <c r="J711" s="152" t="s">
        <v>137</v>
      </c>
      <c r="K711" s="152" t="s">
        <v>137</v>
      </c>
      <c r="L711" s="152" t="s">
        <v>137</v>
      </c>
      <c r="M711" s="152" t="s">
        <v>137</v>
      </c>
      <c r="N711" s="152" t="s">
        <v>137</v>
      </c>
      <c r="O711" s="152" t="s">
        <v>137</v>
      </c>
      <c r="P711" s="152" t="s">
        <v>137</v>
      </c>
      <c r="Q711" s="152" t="s">
        <v>137</v>
      </c>
      <c r="R711" s="152" t="s">
        <v>137</v>
      </c>
      <c r="S711" s="152" t="s">
        <v>137</v>
      </c>
      <c r="T711" s="152" t="s">
        <v>137</v>
      </c>
      <c r="U711" s="152" t="s">
        <v>137</v>
      </c>
      <c r="V711" s="152" t="s">
        <v>137</v>
      </c>
      <c r="W711" s="152" t="s">
        <v>137</v>
      </c>
      <c r="X711" s="152" t="s">
        <v>137</v>
      </c>
      <c r="Y711" s="152" t="s">
        <v>137</v>
      </c>
      <c r="Z711" s="152" t="s">
        <v>137</v>
      </c>
      <c r="AA711" s="108">
        <v>1000</v>
      </c>
    </row>
    <row r="712" spans="1:27" x14ac:dyDescent="0.35">
      <c r="A712" s="151" t="s">
        <v>137</v>
      </c>
      <c r="B712" s="152" t="s">
        <v>137</v>
      </c>
      <c r="C712" s="152" t="s">
        <v>137</v>
      </c>
      <c r="D712" s="152" t="s">
        <v>137</v>
      </c>
      <c r="E712" s="152" t="s">
        <v>137</v>
      </c>
      <c r="F712" s="152" t="s">
        <v>137</v>
      </c>
      <c r="G712" s="152" t="s">
        <v>137</v>
      </c>
      <c r="H712" s="152" t="s">
        <v>137</v>
      </c>
      <c r="I712" s="152" t="s">
        <v>137</v>
      </c>
      <c r="J712" s="152" t="s">
        <v>137</v>
      </c>
      <c r="K712" s="152" t="s">
        <v>137</v>
      </c>
      <c r="L712" s="152" t="s">
        <v>137</v>
      </c>
      <c r="M712" s="152" t="s">
        <v>137</v>
      </c>
      <c r="N712" s="152" t="s">
        <v>137</v>
      </c>
      <c r="O712" s="152" t="s">
        <v>137</v>
      </c>
      <c r="P712" s="152" t="s">
        <v>137</v>
      </c>
      <c r="Q712" s="152" t="s">
        <v>137</v>
      </c>
      <c r="R712" s="152" t="s">
        <v>137</v>
      </c>
      <c r="S712" s="152" t="s">
        <v>137</v>
      </c>
      <c r="T712" s="152" t="s">
        <v>137</v>
      </c>
      <c r="U712" s="152" t="s">
        <v>137</v>
      </c>
      <c r="V712" s="152" t="s">
        <v>137</v>
      </c>
      <c r="W712" s="152" t="s">
        <v>137</v>
      </c>
      <c r="X712" s="152" t="s">
        <v>137</v>
      </c>
      <c r="Y712" s="152" t="s">
        <v>137</v>
      </c>
      <c r="Z712" s="152" t="s">
        <v>137</v>
      </c>
      <c r="AA712" s="108">
        <v>1000</v>
      </c>
    </row>
    <row r="713" spans="1:27" x14ac:dyDescent="0.35">
      <c r="A713" s="151" t="s">
        <v>137</v>
      </c>
      <c r="B713" s="152" t="s">
        <v>137</v>
      </c>
      <c r="C713" s="152" t="s">
        <v>137</v>
      </c>
      <c r="D713" s="152" t="s">
        <v>137</v>
      </c>
      <c r="E713" s="152" t="s">
        <v>137</v>
      </c>
      <c r="F713" s="152" t="s">
        <v>137</v>
      </c>
      <c r="G713" s="152" t="s">
        <v>137</v>
      </c>
      <c r="H713" s="152" t="s">
        <v>137</v>
      </c>
      <c r="I713" s="152" t="s">
        <v>137</v>
      </c>
      <c r="J713" s="152" t="s">
        <v>137</v>
      </c>
      <c r="K713" s="152" t="s">
        <v>137</v>
      </c>
      <c r="L713" s="152" t="s">
        <v>137</v>
      </c>
      <c r="M713" s="152" t="s">
        <v>137</v>
      </c>
      <c r="N713" s="152" t="s">
        <v>137</v>
      </c>
      <c r="O713" s="152" t="s">
        <v>137</v>
      </c>
      <c r="P713" s="152" t="s">
        <v>137</v>
      </c>
      <c r="Q713" s="152" t="s">
        <v>137</v>
      </c>
      <c r="R713" s="152" t="s">
        <v>137</v>
      </c>
      <c r="S713" s="152" t="s">
        <v>137</v>
      </c>
      <c r="T713" s="152" t="s">
        <v>137</v>
      </c>
      <c r="U713" s="152" t="s">
        <v>137</v>
      </c>
      <c r="V713" s="152" t="s">
        <v>137</v>
      </c>
      <c r="W713" s="152" t="s">
        <v>137</v>
      </c>
      <c r="X713" s="152" t="s">
        <v>137</v>
      </c>
      <c r="Y713" s="152" t="s">
        <v>137</v>
      </c>
      <c r="Z713" s="152" t="s">
        <v>137</v>
      </c>
      <c r="AA713" s="108">
        <v>1000</v>
      </c>
    </row>
    <row r="714" spans="1:27" x14ac:dyDescent="0.35">
      <c r="A714" s="151" t="s">
        <v>137</v>
      </c>
      <c r="B714" s="152" t="s">
        <v>137</v>
      </c>
      <c r="C714" s="152" t="s">
        <v>137</v>
      </c>
      <c r="D714" s="152" t="s">
        <v>137</v>
      </c>
      <c r="E714" s="152" t="s">
        <v>137</v>
      </c>
      <c r="F714" s="152" t="s">
        <v>137</v>
      </c>
      <c r="G714" s="152" t="s">
        <v>137</v>
      </c>
      <c r="H714" s="152" t="s">
        <v>137</v>
      </c>
      <c r="I714" s="152" t="s">
        <v>137</v>
      </c>
      <c r="J714" s="152" t="s">
        <v>137</v>
      </c>
      <c r="K714" s="152" t="s">
        <v>137</v>
      </c>
      <c r="L714" s="152" t="s">
        <v>137</v>
      </c>
      <c r="M714" s="152" t="s">
        <v>137</v>
      </c>
      <c r="N714" s="152" t="s">
        <v>137</v>
      </c>
      <c r="O714" s="152" t="s">
        <v>137</v>
      </c>
      <c r="P714" s="152" t="s">
        <v>137</v>
      </c>
      <c r="Q714" s="152" t="s">
        <v>137</v>
      </c>
      <c r="R714" s="152" t="s">
        <v>137</v>
      </c>
      <c r="S714" s="152" t="s">
        <v>137</v>
      </c>
      <c r="T714" s="152" t="s">
        <v>137</v>
      </c>
      <c r="U714" s="152" t="s">
        <v>137</v>
      </c>
      <c r="V714" s="152" t="s">
        <v>137</v>
      </c>
      <c r="W714" s="152" t="s">
        <v>137</v>
      </c>
      <c r="X714" s="152" t="s">
        <v>137</v>
      </c>
      <c r="Y714" s="152" t="s">
        <v>137</v>
      </c>
      <c r="Z714" s="152" t="s">
        <v>137</v>
      </c>
      <c r="AA714" s="108">
        <v>1000</v>
      </c>
    </row>
    <row r="715" spans="1:27" x14ac:dyDescent="0.35">
      <c r="A715" s="151" t="s">
        <v>137</v>
      </c>
      <c r="B715" s="152" t="s">
        <v>137</v>
      </c>
      <c r="C715" s="152" t="s">
        <v>137</v>
      </c>
      <c r="D715" s="152" t="s">
        <v>137</v>
      </c>
      <c r="E715" s="152" t="s">
        <v>137</v>
      </c>
      <c r="F715" s="152" t="s">
        <v>137</v>
      </c>
      <c r="G715" s="152" t="s">
        <v>137</v>
      </c>
      <c r="H715" s="152" t="s">
        <v>137</v>
      </c>
      <c r="I715" s="152" t="s">
        <v>137</v>
      </c>
      <c r="J715" s="152" t="s">
        <v>137</v>
      </c>
      <c r="K715" s="152" t="s">
        <v>137</v>
      </c>
      <c r="L715" s="152" t="s">
        <v>137</v>
      </c>
      <c r="M715" s="152" t="s">
        <v>137</v>
      </c>
      <c r="N715" s="152" t="s">
        <v>137</v>
      </c>
      <c r="O715" s="152" t="s">
        <v>137</v>
      </c>
      <c r="P715" s="152" t="s">
        <v>137</v>
      </c>
      <c r="Q715" s="152" t="s">
        <v>137</v>
      </c>
      <c r="R715" s="152" t="s">
        <v>137</v>
      </c>
      <c r="S715" s="152" t="s">
        <v>137</v>
      </c>
      <c r="T715" s="152" t="s">
        <v>137</v>
      </c>
      <c r="U715" s="152" t="s">
        <v>137</v>
      </c>
      <c r="V715" s="152" t="s">
        <v>137</v>
      </c>
      <c r="W715" s="152" t="s">
        <v>137</v>
      </c>
      <c r="X715" s="152" t="s">
        <v>137</v>
      </c>
      <c r="Y715" s="152" t="s">
        <v>137</v>
      </c>
      <c r="Z715" s="152" t="s">
        <v>137</v>
      </c>
      <c r="AA715" s="108">
        <v>1000</v>
      </c>
    </row>
    <row r="716" spans="1:27" x14ac:dyDescent="0.35">
      <c r="A716" s="151" t="s">
        <v>137</v>
      </c>
      <c r="B716" s="152" t="s">
        <v>137</v>
      </c>
      <c r="C716" s="152" t="s">
        <v>137</v>
      </c>
      <c r="D716" s="152" t="s">
        <v>137</v>
      </c>
      <c r="E716" s="152" t="s">
        <v>137</v>
      </c>
      <c r="F716" s="152" t="s">
        <v>137</v>
      </c>
      <c r="G716" s="152" t="s">
        <v>137</v>
      </c>
      <c r="H716" s="152" t="s">
        <v>137</v>
      </c>
      <c r="I716" s="152" t="s">
        <v>137</v>
      </c>
      <c r="J716" s="152" t="s">
        <v>137</v>
      </c>
      <c r="K716" s="152" t="s">
        <v>137</v>
      </c>
      <c r="L716" s="152" t="s">
        <v>137</v>
      </c>
      <c r="M716" s="152" t="s">
        <v>137</v>
      </c>
      <c r="N716" s="152" t="s">
        <v>137</v>
      </c>
      <c r="O716" s="152" t="s">
        <v>137</v>
      </c>
      <c r="P716" s="152" t="s">
        <v>137</v>
      </c>
      <c r="Q716" s="152" t="s">
        <v>137</v>
      </c>
      <c r="R716" s="152" t="s">
        <v>137</v>
      </c>
      <c r="S716" s="152" t="s">
        <v>137</v>
      </c>
      <c r="T716" s="152" t="s">
        <v>137</v>
      </c>
      <c r="U716" s="152" t="s">
        <v>137</v>
      </c>
      <c r="V716" s="152" t="s">
        <v>137</v>
      </c>
      <c r="W716" s="152" t="s">
        <v>137</v>
      </c>
      <c r="X716" s="152" t="s">
        <v>137</v>
      </c>
      <c r="Y716" s="152" t="s">
        <v>137</v>
      </c>
      <c r="Z716" s="152" t="s">
        <v>137</v>
      </c>
      <c r="AA716" s="108">
        <v>1000</v>
      </c>
    </row>
    <row r="717" spans="1:27" x14ac:dyDescent="0.35">
      <c r="A717" s="151" t="s">
        <v>137</v>
      </c>
      <c r="B717" s="152" t="s">
        <v>137</v>
      </c>
      <c r="C717" s="152" t="s">
        <v>137</v>
      </c>
      <c r="D717" s="152" t="s">
        <v>137</v>
      </c>
      <c r="E717" s="152" t="s">
        <v>137</v>
      </c>
      <c r="F717" s="152" t="s">
        <v>137</v>
      </c>
      <c r="G717" s="152" t="s">
        <v>137</v>
      </c>
      <c r="H717" s="152" t="s">
        <v>137</v>
      </c>
      <c r="I717" s="152" t="s">
        <v>137</v>
      </c>
      <c r="J717" s="152" t="s">
        <v>137</v>
      </c>
      <c r="K717" s="152" t="s">
        <v>137</v>
      </c>
      <c r="L717" s="152" t="s">
        <v>137</v>
      </c>
      <c r="M717" s="152" t="s">
        <v>137</v>
      </c>
      <c r="N717" s="152" t="s">
        <v>137</v>
      </c>
      <c r="O717" s="152" t="s">
        <v>137</v>
      </c>
      <c r="P717" s="152" t="s">
        <v>137</v>
      </c>
      <c r="Q717" s="152" t="s">
        <v>137</v>
      </c>
      <c r="R717" s="152" t="s">
        <v>137</v>
      </c>
      <c r="S717" s="152" t="s">
        <v>137</v>
      </c>
      <c r="T717" s="152" t="s">
        <v>137</v>
      </c>
      <c r="U717" s="152" t="s">
        <v>137</v>
      </c>
      <c r="V717" s="152" t="s">
        <v>137</v>
      </c>
      <c r="W717" s="152" t="s">
        <v>137</v>
      </c>
      <c r="X717" s="152" t="s">
        <v>137</v>
      </c>
      <c r="Y717" s="152" t="s">
        <v>137</v>
      </c>
      <c r="Z717" s="152" t="s">
        <v>137</v>
      </c>
      <c r="AA717" s="108">
        <v>1000</v>
      </c>
    </row>
    <row r="718" spans="1:27" x14ac:dyDescent="0.35">
      <c r="A718" s="151" t="s">
        <v>137</v>
      </c>
      <c r="B718" s="152" t="s">
        <v>137</v>
      </c>
      <c r="C718" s="152" t="s">
        <v>137</v>
      </c>
      <c r="D718" s="152" t="s">
        <v>137</v>
      </c>
      <c r="E718" s="152" t="s">
        <v>137</v>
      </c>
      <c r="F718" s="152" t="s">
        <v>137</v>
      </c>
      <c r="G718" s="152" t="s">
        <v>137</v>
      </c>
      <c r="H718" s="152" t="s">
        <v>137</v>
      </c>
      <c r="I718" s="152" t="s">
        <v>137</v>
      </c>
      <c r="J718" s="152" t="s">
        <v>137</v>
      </c>
      <c r="K718" s="152" t="s">
        <v>137</v>
      </c>
      <c r="L718" s="152" t="s">
        <v>137</v>
      </c>
      <c r="M718" s="152" t="s">
        <v>137</v>
      </c>
      <c r="N718" s="152" t="s">
        <v>137</v>
      </c>
      <c r="O718" s="152" t="s">
        <v>137</v>
      </c>
      <c r="P718" s="152" t="s">
        <v>137</v>
      </c>
      <c r="Q718" s="152" t="s">
        <v>137</v>
      </c>
      <c r="R718" s="152" t="s">
        <v>137</v>
      </c>
      <c r="S718" s="152" t="s">
        <v>137</v>
      </c>
      <c r="T718" s="152" t="s">
        <v>137</v>
      </c>
      <c r="U718" s="152" t="s">
        <v>137</v>
      </c>
      <c r="V718" s="152" t="s">
        <v>137</v>
      </c>
      <c r="W718" s="152" t="s">
        <v>137</v>
      </c>
      <c r="X718" s="152" t="s">
        <v>137</v>
      </c>
      <c r="Y718" s="152" t="s">
        <v>137</v>
      </c>
      <c r="Z718" s="152" t="s">
        <v>137</v>
      </c>
      <c r="AA718" s="108">
        <v>1000</v>
      </c>
    </row>
    <row r="719" spans="1:27" x14ac:dyDescent="0.35">
      <c r="A719" s="151" t="s">
        <v>137</v>
      </c>
      <c r="B719" s="152" t="s">
        <v>137</v>
      </c>
      <c r="C719" s="152" t="s">
        <v>137</v>
      </c>
      <c r="D719" s="152" t="s">
        <v>137</v>
      </c>
      <c r="E719" s="152" t="s">
        <v>137</v>
      </c>
      <c r="F719" s="152" t="s">
        <v>137</v>
      </c>
      <c r="G719" s="152" t="s">
        <v>137</v>
      </c>
      <c r="H719" s="152" t="s">
        <v>137</v>
      </c>
      <c r="I719" s="152" t="s">
        <v>137</v>
      </c>
      <c r="J719" s="152" t="s">
        <v>137</v>
      </c>
      <c r="K719" s="152" t="s">
        <v>137</v>
      </c>
      <c r="L719" s="152" t="s">
        <v>137</v>
      </c>
      <c r="M719" s="152" t="s">
        <v>137</v>
      </c>
      <c r="N719" s="152" t="s">
        <v>137</v>
      </c>
      <c r="O719" s="152" t="s">
        <v>137</v>
      </c>
      <c r="P719" s="152" t="s">
        <v>137</v>
      </c>
      <c r="Q719" s="152" t="s">
        <v>137</v>
      </c>
      <c r="R719" s="152" t="s">
        <v>137</v>
      </c>
      <c r="S719" s="152" t="s">
        <v>137</v>
      </c>
      <c r="T719" s="152" t="s">
        <v>137</v>
      </c>
      <c r="U719" s="152" t="s">
        <v>137</v>
      </c>
      <c r="V719" s="152" t="s">
        <v>137</v>
      </c>
      <c r="W719" s="152" t="s">
        <v>137</v>
      </c>
      <c r="X719" s="152" t="s">
        <v>137</v>
      </c>
      <c r="Y719" s="152" t="s">
        <v>137</v>
      </c>
      <c r="Z719" s="152" t="s">
        <v>137</v>
      </c>
      <c r="AA719" s="108">
        <v>1000</v>
      </c>
    </row>
    <row r="720" spans="1:27" x14ac:dyDescent="0.35">
      <c r="A720" s="151" t="s">
        <v>137</v>
      </c>
      <c r="B720" s="152" t="s">
        <v>137</v>
      </c>
      <c r="C720" s="152" t="s">
        <v>137</v>
      </c>
      <c r="D720" s="152" t="s">
        <v>137</v>
      </c>
      <c r="E720" s="152" t="s">
        <v>137</v>
      </c>
      <c r="F720" s="152" t="s">
        <v>137</v>
      </c>
      <c r="G720" s="152" t="s">
        <v>137</v>
      </c>
      <c r="H720" s="152" t="s">
        <v>137</v>
      </c>
      <c r="I720" s="152" t="s">
        <v>137</v>
      </c>
      <c r="J720" s="152" t="s">
        <v>137</v>
      </c>
      <c r="K720" s="152" t="s">
        <v>137</v>
      </c>
      <c r="L720" s="152" t="s">
        <v>137</v>
      </c>
      <c r="M720" s="152" t="s">
        <v>137</v>
      </c>
      <c r="N720" s="152" t="s">
        <v>137</v>
      </c>
      <c r="O720" s="152" t="s">
        <v>137</v>
      </c>
      <c r="P720" s="152" t="s">
        <v>137</v>
      </c>
      <c r="Q720" s="152" t="s">
        <v>137</v>
      </c>
      <c r="R720" s="152" t="s">
        <v>137</v>
      </c>
      <c r="S720" s="152" t="s">
        <v>137</v>
      </c>
      <c r="T720" s="152" t="s">
        <v>137</v>
      </c>
      <c r="U720" s="152" t="s">
        <v>137</v>
      </c>
      <c r="V720" s="152" t="s">
        <v>137</v>
      </c>
      <c r="W720" s="152" t="s">
        <v>137</v>
      </c>
      <c r="X720" s="152" t="s">
        <v>137</v>
      </c>
      <c r="Y720" s="152" t="s">
        <v>137</v>
      </c>
      <c r="Z720" s="152" t="s">
        <v>137</v>
      </c>
      <c r="AA720" s="108">
        <v>1000</v>
      </c>
    </row>
    <row r="721" spans="1:27" x14ac:dyDescent="0.35">
      <c r="A721" s="151" t="s">
        <v>137</v>
      </c>
      <c r="B721" s="152" t="s">
        <v>137</v>
      </c>
      <c r="C721" s="152" t="s">
        <v>137</v>
      </c>
      <c r="D721" s="152" t="s">
        <v>137</v>
      </c>
      <c r="E721" s="152" t="s">
        <v>137</v>
      </c>
      <c r="F721" s="152" t="s">
        <v>137</v>
      </c>
      <c r="G721" s="152" t="s">
        <v>137</v>
      </c>
      <c r="H721" s="152" t="s">
        <v>137</v>
      </c>
      <c r="I721" s="152" t="s">
        <v>137</v>
      </c>
      <c r="J721" s="152" t="s">
        <v>137</v>
      </c>
      <c r="K721" s="152" t="s">
        <v>137</v>
      </c>
      <c r="L721" s="152" t="s">
        <v>137</v>
      </c>
      <c r="M721" s="152" t="s">
        <v>137</v>
      </c>
      <c r="N721" s="152" t="s">
        <v>137</v>
      </c>
      <c r="O721" s="152" t="s">
        <v>137</v>
      </c>
      <c r="P721" s="152" t="s">
        <v>137</v>
      </c>
      <c r="Q721" s="152" t="s">
        <v>137</v>
      </c>
      <c r="R721" s="152" t="s">
        <v>137</v>
      </c>
      <c r="S721" s="152" t="s">
        <v>137</v>
      </c>
      <c r="T721" s="152" t="s">
        <v>137</v>
      </c>
      <c r="U721" s="152" t="s">
        <v>137</v>
      </c>
      <c r="V721" s="152" t="s">
        <v>137</v>
      </c>
      <c r="W721" s="152" t="s">
        <v>137</v>
      </c>
      <c r="X721" s="152" t="s">
        <v>137</v>
      </c>
      <c r="Y721" s="152" t="s">
        <v>137</v>
      </c>
      <c r="Z721" s="152" t="s">
        <v>137</v>
      </c>
      <c r="AA721" s="108">
        <v>1000</v>
      </c>
    </row>
    <row r="722" spans="1:27" x14ac:dyDescent="0.35">
      <c r="A722" s="151" t="s">
        <v>137</v>
      </c>
      <c r="B722" s="152" t="s">
        <v>137</v>
      </c>
      <c r="C722" s="152" t="s">
        <v>137</v>
      </c>
      <c r="D722" s="152" t="s">
        <v>137</v>
      </c>
      <c r="E722" s="152" t="s">
        <v>137</v>
      </c>
      <c r="F722" s="152" t="s">
        <v>137</v>
      </c>
      <c r="G722" s="152" t="s">
        <v>137</v>
      </c>
      <c r="H722" s="152" t="s">
        <v>137</v>
      </c>
      <c r="I722" s="152" t="s">
        <v>137</v>
      </c>
      <c r="J722" s="152" t="s">
        <v>137</v>
      </c>
      <c r="K722" s="152" t="s">
        <v>137</v>
      </c>
      <c r="L722" s="152" t="s">
        <v>137</v>
      </c>
      <c r="M722" s="152" t="s">
        <v>137</v>
      </c>
      <c r="N722" s="152" t="s">
        <v>137</v>
      </c>
      <c r="O722" s="152" t="s">
        <v>137</v>
      </c>
      <c r="P722" s="152" t="s">
        <v>137</v>
      </c>
      <c r="Q722" s="152" t="s">
        <v>137</v>
      </c>
      <c r="R722" s="152" t="s">
        <v>137</v>
      </c>
      <c r="S722" s="152" t="s">
        <v>137</v>
      </c>
      <c r="T722" s="152" t="s">
        <v>137</v>
      </c>
      <c r="U722" s="152" t="s">
        <v>137</v>
      </c>
      <c r="V722" s="152" t="s">
        <v>137</v>
      </c>
      <c r="W722" s="152" t="s">
        <v>137</v>
      </c>
      <c r="X722" s="152" t="s">
        <v>137</v>
      </c>
      <c r="Y722" s="152" t="s">
        <v>137</v>
      </c>
      <c r="Z722" s="152" t="s">
        <v>137</v>
      </c>
      <c r="AA722" s="108">
        <v>1000</v>
      </c>
    </row>
    <row r="723" spans="1:27" x14ac:dyDescent="0.35">
      <c r="A723" s="151" t="s">
        <v>137</v>
      </c>
      <c r="B723" s="152" t="s">
        <v>137</v>
      </c>
      <c r="C723" s="152" t="s">
        <v>137</v>
      </c>
      <c r="D723" s="152" t="s">
        <v>137</v>
      </c>
      <c r="E723" s="152" t="s">
        <v>137</v>
      </c>
      <c r="F723" s="152" t="s">
        <v>137</v>
      </c>
      <c r="G723" s="152" t="s">
        <v>137</v>
      </c>
      <c r="H723" s="152" t="s">
        <v>137</v>
      </c>
      <c r="I723" s="152" t="s">
        <v>137</v>
      </c>
      <c r="J723" s="152" t="s">
        <v>137</v>
      </c>
      <c r="K723" s="152" t="s">
        <v>137</v>
      </c>
      <c r="L723" s="152" t="s">
        <v>137</v>
      </c>
      <c r="M723" s="152" t="s">
        <v>137</v>
      </c>
      <c r="N723" s="152" t="s">
        <v>137</v>
      </c>
      <c r="O723" s="152" t="s">
        <v>137</v>
      </c>
      <c r="P723" s="152" t="s">
        <v>137</v>
      </c>
      <c r="Q723" s="152" t="s">
        <v>137</v>
      </c>
      <c r="R723" s="152" t="s">
        <v>137</v>
      </c>
      <c r="S723" s="152" t="s">
        <v>137</v>
      </c>
      <c r="T723" s="152" t="s">
        <v>137</v>
      </c>
      <c r="U723" s="152" t="s">
        <v>137</v>
      </c>
      <c r="V723" s="152" t="s">
        <v>137</v>
      </c>
      <c r="W723" s="152" t="s">
        <v>137</v>
      </c>
      <c r="X723" s="152" t="s">
        <v>137</v>
      </c>
      <c r="Y723" s="152" t="s">
        <v>137</v>
      </c>
      <c r="Z723" s="152" t="s">
        <v>137</v>
      </c>
      <c r="AA723" s="108">
        <v>1000</v>
      </c>
    </row>
    <row r="724" spans="1:27" x14ac:dyDescent="0.35">
      <c r="A724" s="151" t="s">
        <v>137</v>
      </c>
      <c r="B724" s="152" t="s">
        <v>137</v>
      </c>
      <c r="C724" s="152" t="s">
        <v>137</v>
      </c>
      <c r="D724" s="152" t="s">
        <v>137</v>
      </c>
      <c r="E724" s="152" t="s">
        <v>137</v>
      </c>
      <c r="F724" s="152" t="s">
        <v>137</v>
      </c>
      <c r="G724" s="152" t="s">
        <v>137</v>
      </c>
      <c r="H724" s="152" t="s">
        <v>137</v>
      </c>
      <c r="I724" s="152" t="s">
        <v>137</v>
      </c>
      <c r="J724" s="152" t="s">
        <v>137</v>
      </c>
      <c r="K724" s="152" t="s">
        <v>137</v>
      </c>
      <c r="L724" s="152" t="s">
        <v>137</v>
      </c>
      <c r="M724" s="152" t="s">
        <v>137</v>
      </c>
      <c r="N724" s="152" t="s">
        <v>137</v>
      </c>
      <c r="O724" s="152" t="s">
        <v>137</v>
      </c>
      <c r="P724" s="152" t="s">
        <v>137</v>
      </c>
      <c r="Q724" s="152" t="s">
        <v>137</v>
      </c>
      <c r="R724" s="152" t="s">
        <v>137</v>
      </c>
      <c r="S724" s="152" t="s">
        <v>137</v>
      </c>
      <c r="T724" s="152" t="s">
        <v>137</v>
      </c>
      <c r="U724" s="152" t="s">
        <v>137</v>
      </c>
      <c r="V724" s="152" t="s">
        <v>137</v>
      </c>
      <c r="W724" s="152" t="s">
        <v>137</v>
      </c>
      <c r="X724" s="152" t="s">
        <v>137</v>
      </c>
      <c r="Y724" s="152" t="s">
        <v>137</v>
      </c>
      <c r="Z724" s="152" t="s">
        <v>137</v>
      </c>
      <c r="AA724" s="108">
        <v>1000</v>
      </c>
    </row>
    <row r="725" spans="1:27" x14ac:dyDescent="0.35">
      <c r="A725" s="151" t="s">
        <v>137</v>
      </c>
      <c r="B725" s="152" t="s">
        <v>137</v>
      </c>
      <c r="C725" s="152" t="s">
        <v>137</v>
      </c>
      <c r="D725" s="152" t="s">
        <v>137</v>
      </c>
      <c r="E725" s="152" t="s">
        <v>137</v>
      </c>
      <c r="F725" s="152" t="s">
        <v>137</v>
      </c>
      <c r="G725" s="152" t="s">
        <v>137</v>
      </c>
      <c r="H725" s="152" t="s">
        <v>137</v>
      </c>
      <c r="I725" s="152" t="s">
        <v>137</v>
      </c>
      <c r="J725" s="152" t="s">
        <v>137</v>
      </c>
      <c r="K725" s="152" t="s">
        <v>137</v>
      </c>
      <c r="L725" s="152" t="s">
        <v>137</v>
      </c>
      <c r="M725" s="152" t="s">
        <v>137</v>
      </c>
      <c r="N725" s="152" t="s">
        <v>137</v>
      </c>
      <c r="O725" s="152" t="s">
        <v>137</v>
      </c>
      <c r="P725" s="152" t="s">
        <v>137</v>
      </c>
      <c r="Q725" s="152" t="s">
        <v>137</v>
      </c>
      <c r="R725" s="152" t="s">
        <v>137</v>
      </c>
      <c r="S725" s="152" t="s">
        <v>137</v>
      </c>
      <c r="T725" s="152" t="s">
        <v>137</v>
      </c>
      <c r="U725" s="152" t="s">
        <v>137</v>
      </c>
      <c r="V725" s="152" t="s">
        <v>137</v>
      </c>
      <c r="W725" s="152" t="s">
        <v>137</v>
      </c>
      <c r="X725" s="152" t="s">
        <v>137</v>
      </c>
      <c r="Y725" s="152" t="s">
        <v>137</v>
      </c>
      <c r="Z725" s="152" t="s">
        <v>137</v>
      </c>
      <c r="AA725" s="108">
        <v>1000</v>
      </c>
    </row>
    <row r="726" spans="1:27" x14ac:dyDescent="0.35">
      <c r="A726" s="151" t="s">
        <v>137</v>
      </c>
      <c r="B726" s="152" t="s">
        <v>137</v>
      </c>
      <c r="C726" s="152" t="s">
        <v>137</v>
      </c>
      <c r="D726" s="152" t="s">
        <v>137</v>
      </c>
      <c r="E726" s="152" t="s">
        <v>137</v>
      </c>
      <c r="F726" s="152" t="s">
        <v>137</v>
      </c>
      <c r="G726" s="152" t="s">
        <v>137</v>
      </c>
      <c r="H726" s="152" t="s">
        <v>137</v>
      </c>
      <c r="I726" s="152" t="s">
        <v>137</v>
      </c>
      <c r="J726" s="152" t="s">
        <v>137</v>
      </c>
      <c r="K726" s="152" t="s">
        <v>137</v>
      </c>
      <c r="L726" s="152" t="s">
        <v>137</v>
      </c>
      <c r="M726" s="152" t="s">
        <v>137</v>
      </c>
      <c r="N726" s="152" t="s">
        <v>137</v>
      </c>
      <c r="O726" s="152" t="s">
        <v>137</v>
      </c>
      <c r="P726" s="152" t="s">
        <v>137</v>
      </c>
      <c r="Q726" s="152" t="s">
        <v>137</v>
      </c>
      <c r="R726" s="152" t="s">
        <v>137</v>
      </c>
      <c r="S726" s="152" t="s">
        <v>137</v>
      </c>
      <c r="T726" s="152" t="s">
        <v>137</v>
      </c>
      <c r="U726" s="152" t="s">
        <v>137</v>
      </c>
      <c r="V726" s="152" t="s">
        <v>137</v>
      </c>
      <c r="W726" s="152" t="s">
        <v>137</v>
      </c>
      <c r="X726" s="152" t="s">
        <v>137</v>
      </c>
      <c r="Y726" s="152" t="s">
        <v>137</v>
      </c>
      <c r="Z726" s="152" t="s">
        <v>137</v>
      </c>
      <c r="AA726" s="108">
        <v>1000</v>
      </c>
    </row>
    <row r="727" spans="1:27" x14ac:dyDescent="0.35">
      <c r="A727" s="151" t="s">
        <v>137</v>
      </c>
      <c r="B727" s="152" t="s">
        <v>137</v>
      </c>
      <c r="C727" s="152" t="s">
        <v>137</v>
      </c>
      <c r="D727" s="152" t="s">
        <v>137</v>
      </c>
      <c r="E727" s="152" t="s">
        <v>137</v>
      </c>
      <c r="F727" s="152" t="s">
        <v>137</v>
      </c>
      <c r="G727" s="152" t="s">
        <v>137</v>
      </c>
      <c r="H727" s="152" t="s">
        <v>137</v>
      </c>
      <c r="I727" s="152" t="s">
        <v>137</v>
      </c>
      <c r="J727" s="152" t="s">
        <v>137</v>
      </c>
      <c r="K727" s="152" t="s">
        <v>137</v>
      </c>
      <c r="L727" s="152" t="s">
        <v>137</v>
      </c>
      <c r="M727" s="152" t="s">
        <v>137</v>
      </c>
      <c r="N727" s="152" t="s">
        <v>137</v>
      </c>
      <c r="O727" s="152" t="s">
        <v>137</v>
      </c>
      <c r="P727" s="152" t="s">
        <v>137</v>
      </c>
      <c r="Q727" s="152" t="s">
        <v>137</v>
      </c>
      <c r="R727" s="152" t="s">
        <v>137</v>
      </c>
      <c r="S727" s="152" t="s">
        <v>137</v>
      </c>
      <c r="T727" s="152" t="s">
        <v>137</v>
      </c>
      <c r="U727" s="152" t="s">
        <v>137</v>
      </c>
      <c r="V727" s="152" t="s">
        <v>137</v>
      </c>
      <c r="W727" s="152" t="s">
        <v>137</v>
      </c>
      <c r="X727" s="152" t="s">
        <v>137</v>
      </c>
      <c r="Y727" s="152" t="s">
        <v>137</v>
      </c>
      <c r="Z727" s="152" t="s">
        <v>137</v>
      </c>
      <c r="AA727" s="108">
        <v>1000</v>
      </c>
    </row>
    <row r="728" spans="1:27" x14ac:dyDescent="0.35">
      <c r="A728" s="151" t="s">
        <v>137</v>
      </c>
      <c r="B728" s="152" t="s">
        <v>137</v>
      </c>
      <c r="C728" s="152" t="s">
        <v>137</v>
      </c>
      <c r="D728" s="152" t="s">
        <v>137</v>
      </c>
      <c r="E728" s="152" t="s">
        <v>137</v>
      </c>
      <c r="F728" s="152" t="s">
        <v>137</v>
      </c>
      <c r="G728" s="152" t="s">
        <v>137</v>
      </c>
      <c r="H728" s="152" t="s">
        <v>137</v>
      </c>
      <c r="I728" s="152" t="s">
        <v>137</v>
      </c>
      <c r="J728" s="152" t="s">
        <v>137</v>
      </c>
      <c r="K728" s="152" t="s">
        <v>137</v>
      </c>
      <c r="L728" s="152" t="s">
        <v>137</v>
      </c>
      <c r="M728" s="152" t="s">
        <v>137</v>
      </c>
      <c r="N728" s="152" t="s">
        <v>137</v>
      </c>
      <c r="O728" s="152" t="s">
        <v>137</v>
      </c>
      <c r="P728" s="152" t="s">
        <v>137</v>
      </c>
      <c r="Q728" s="152" t="s">
        <v>137</v>
      </c>
      <c r="R728" s="152" t="s">
        <v>137</v>
      </c>
      <c r="S728" s="152" t="s">
        <v>137</v>
      </c>
      <c r="T728" s="152" t="s">
        <v>137</v>
      </c>
      <c r="U728" s="152" t="s">
        <v>137</v>
      </c>
      <c r="V728" s="152" t="s">
        <v>137</v>
      </c>
      <c r="W728" s="152" t="s">
        <v>137</v>
      </c>
      <c r="X728" s="152" t="s">
        <v>137</v>
      </c>
      <c r="Y728" s="152" t="s">
        <v>137</v>
      </c>
      <c r="Z728" s="152" t="s">
        <v>137</v>
      </c>
      <c r="AA728" s="108">
        <v>1000</v>
      </c>
    </row>
    <row r="729" spans="1:27" x14ac:dyDescent="0.35">
      <c r="A729" s="151" t="s">
        <v>137</v>
      </c>
      <c r="B729" s="152" t="s">
        <v>137</v>
      </c>
      <c r="C729" s="152" t="s">
        <v>137</v>
      </c>
      <c r="D729" s="152" t="s">
        <v>137</v>
      </c>
      <c r="E729" s="152" t="s">
        <v>137</v>
      </c>
      <c r="F729" s="152" t="s">
        <v>137</v>
      </c>
      <c r="G729" s="152" t="s">
        <v>137</v>
      </c>
      <c r="H729" s="152" t="s">
        <v>137</v>
      </c>
      <c r="I729" s="152" t="s">
        <v>137</v>
      </c>
      <c r="J729" s="152" t="s">
        <v>137</v>
      </c>
      <c r="K729" s="152" t="s">
        <v>137</v>
      </c>
      <c r="L729" s="152" t="s">
        <v>137</v>
      </c>
      <c r="M729" s="152" t="s">
        <v>137</v>
      </c>
      <c r="N729" s="152" t="s">
        <v>137</v>
      </c>
      <c r="O729" s="152" t="s">
        <v>137</v>
      </c>
      <c r="P729" s="152" t="s">
        <v>137</v>
      </c>
      <c r="Q729" s="152" t="s">
        <v>137</v>
      </c>
      <c r="R729" s="152" t="s">
        <v>137</v>
      </c>
      <c r="S729" s="152" t="s">
        <v>137</v>
      </c>
      <c r="T729" s="152" t="s">
        <v>137</v>
      </c>
      <c r="U729" s="152" t="s">
        <v>137</v>
      </c>
      <c r="V729" s="152" t="s">
        <v>137</v>
      </c>
      <c r="W729" s="152" t="s">
        <v>137</v>
      </c>
      <c r="X729" s="152" t="s">
        <v>137</v>
      </c>
      <c r="Y729" s="152" t="s">
        <v>137</v>
      </c>
      <c r="Z729" s="152" t="s">
        <v>137</v>
      </c>
      <c r="AA729" s="108">
        <v>1000</v>
      </c>
    </row>
    <row r="730" spans="1:27" x14ac:dyDescent="0.35">
      <c r="A730" s="151" t="s">
        <v>137</v>
      </c>
      <c r="B730" s="152" t="s">
        <v>137</v>
      </c>
      <c r="C730" s="152" t="s">
        <v>137</v>
      </c>
      <c r="D730" s="152" t="s">
        <v>137</v>
      </c>
      <c r="E730" s="152" t="s">
        <v>137</v>
      </c>
      <c r="F730" s="152" t="s">
        <v>137</v>
      </c>
      <c r="G730" s="152" t="s">
        <v>137</v>
      </c>
      <c r="H730" s="152" t="s">
        <v>137</v>
      </c>
      <c r="I730" s="152" t="s">
        <v>137</v>
      </c>
      <c r="J730" s="152" t="s">
        <v>137</v>
      </c>
      <c r="K730" s="152" t="s">
        <v>137</v>
      </c>
      <c r="L730" s="152" t="s">
        <v>137</v>
      </c>
      <c r="M730" s="152" t="s">
        <v>137</v>
      </c>
      <c r="N730" s="152" t="s">
        <v>137</v>
      </c>
      <c r="O730" s="152" t="s">
        <v>137</v>
      </c>
      <c r="P730" s="152" t="s">
        <v>137</v>
      </c>
      <c r="Q730" s="152" t="s">
        <v>137</v>
      </c>
      <c r="R730" s="152" t="s">
        <v>137</v>
      </c>
      <c r="S730" s="152" t="s">
        <v>137</v>
      </c>
      <c r="T730" s="152" t="s">
        <v>137</v>
      </c>
      <c r="U730" s="152" t="s">
        <v>137</v>
      </c>
      <c r="V730" s="152" t="s">
        <v>137</v>
      </c>
      <c r="W730" s="152" t="s">
        <v>137</v>
      </c>
      <c r="X730" s="152" t="s">
        <v>137</v>
      </c>
      <c r="Y730" s="152" t="s">
        <v>137</v>
      </c>
      <c r="Z730" s="152" t="s">
        <v>137</v>
      </c>
      <c r="AA730" s="108">
        <v>1000</v>
      </c>
    </row>
    <row r="731" spans="1:27" x14ac:dyDescent="0.35">
      <c r="A731" s="151" t="s">
        <v>137</v>
      </c>
      <c r="B731" s="152" t="s">
        <v>137</v>
      </c>
      <c r="C731" s="152" t="s">
        <v>137</v>
      </c>
      <c r="D731" s="152" t="s">
        <v>137</v>
      </c>
      <c r="E731" s="152" t="s">
        <v>137</v>
      </c>
      <c r="F731" s="152" t="s">
        <v>137</v>
      </c>
      <c r="G731" s="152" t="s">
        <v>137</v>
      </c>
      <c r="H731" s="152" t="s">
        <v>137</v>
      </c>
      <c r="I731" s="152" t="s">
        <v>137</v>
      </c>
      <c r="J731" s="152" t="s">
        <v>137</v>
      </c>
      <c r="K731" s="152" t="s">
        <v>137</v>
      </c>
      <c r="L731" s="152" t="s">
        <v>137</v>
      </c>
      <c r="M731" s="152" t="s">
        <v>137</v>
      </c>
      <c r="N731" s="152" t="s">
        <v>137</v>
      </c>
      <c r="O731" s="152" t="s">
        <v>137</v>
      </c>
      <c r="P731" s="152" t="s">
        <v>137</v>
      </c>
      <c r="Q731" s="152" t="s">
        <v>137</v>
      </c>
      <c r="R731" s="152" t="s">
        <v>137</v>
      </c>
      <c r="S731" s="152" t="s">
        <v>137</v>
      </c>
      <c r="T731" s="152" t="s">
        <v>137</v>
      </c>
      <c r="U731" s="152" t="s">
        <v>137</v>
      </c>
      <c r="V731" s="152" t="s">
        <v>137</v>
      </c>
      <c r="W731" s="152" t="s">
        <v>137</v>
      </c>
      <c r="X731" s="152" t="s">
        <v>137</v>
      </c>
      <c r="Y731" s="152" t="s">
        <v>137</v>
      </c>
      <c r="Z731" s="152" t="s">
        <v>137</v>
      </c>
      <c r="AA731" s="108">
        <v>1000</v>
      </c>
    </row>
    <row r="732" spans="1:27" x14ac:dyDescent="0.35">
      <c r="A732" s="151" t="s">
        <v>137</v>
      </c>
      <c r="B732" s="152" t="s">
        <v>137</v>
      </c>
      <c r="C732" s="152" t="s">
        <v>137</v>
      </c>
      <c r="D732" s="152" t="s">
        <v>137</v>
      </c>
      <c r="E732" s="152" t="s">
        <v>137</v>
      </c>
      <c r="F732" s="152" t="s">
        <v>137</v>
      </c>
      <c r="G732" s="152" t="s">
        <v>137</v>
      </c>
      <c r="H732" s="152" t="s">
        <v>137</v>
      </c>
      <c r="I732" s="152" t="s">
        <v>137</v>
      </c>
      <c r="J732" s="152" t="s">
        <v>137</v>
      </c>
      <c r="K732" s="152" t="s">
        <v>137</v>
      </c>
      <c r="L732" s="152" t="s">
        <v>137</v>
      </c>
      <c r="M732" s="152" t="s">
        <v>137</v>
      </c>
      <c r="N732" s="152" t="s">
        <v>137</v>
      </c>
      <c r="O732" s="152" t="s">
        <v>137</v>
      </c>
      <c r="P732" s="152" t="s">
        <v>137</v>
      </c>
      <c r="Q732" s="152" t="s">
        <v>137</v>
      </c>
      <c r="R732" s="152" t="s">
        <v>137</v>
      </c>
      <c r="S732" s="152" t="s">
        <v>137</v>
      </c>
      <c r="T732" s="152" t="s">
        <v>137</v>
      </c>
      <c r="U732" s="152" t="s">
        <v>137</v>
      </c>
      <c r="V732" s="152" t="s">
        <v>137</v>
      </c>
      <c r="W732" s="152" t="s">
        <v>137</v>
      </c>
      <c r="X732" s="152" t="s">
        <v>137</v>
      </c>
      <c r="Y732" s="152" t="s">
        <v>137</v>
      </c>
      <c r="Z732" s="152" t="s">
        <v>137</v>
      </c>
      <c r="AA732" s="108">
        <v>1000</v>
      </c>
    </row>
    <row r="733" spans="1:27" x14ac:dyDescent="0.35">
      <c r="A733" s="151" t="s">
        <v>137</v>
      </c>
      <c r="B733" s="152" t="s">
        <v>137</v>
      </c>
      <c r="C733" s="152" t="s">
        <v>137</v>
      </c>
      <c r="D733" s="152" t="s">
        <v>137</v>
      </c>
      <c r="E733" s="152" t="s">
        <v>137</v>
      </c>
      <c r="F733" s="152" t="s">
        <v>137</v>
      </c>
      <c r="G733" s="152" t="s">
        <v>137</v>
      </c>
      <c r="H733" s="152" t="s">
        <v>137</v>
      </c>
      <c r="I733" s="152" t="s">
        <v>137</v>
      </c>
      <c r="J733" s="152" t="s">
        <v>137</v>
      </c>
      <c r="K733" s="152" t="s">
        <v>137</v>
      </c>
      <c r="L733" s="152" t="s">
        <v>137</v>
      </c>
      <c r="M733" s="152" t="s">
        <v>137</v>
      </c>
      <c r="N733" s="152" t="s">
        <v>137</v>
      </c>
      <c r="O733" s="152" t="s">
        <v>137</v>
      </c>
      <c r="P733" s="152" t="s">
        <v>137</v>
      </c>
      <c r="Q733" s="152" t="s">
        <v>137</v>
      </c>
      <c r="R733" s="152" t="s">
        <v>137</v>
      </c>
      <c r="S733" s="152" t="s">
        <v>137</v>
      </c>
      <c r="T733" s="152" t="s">
        <v>137</v>
      </c>
      <c r="U733" s="152" t="s">
        <v>137</v>
      </c>
      <c r="V733" s="152" t="s">
        <v>137</v>
      </c>
      <c r="W733" s="152" t="s">
        <v>137</v>
      </c>
      <c r="X733" s="152" t="s">
        <v>137</v>
      </c>
      <c r="Y733" s="152" t="s">
        <v>137</v>
      </c>
      <c r="Z733" s="152" t="s">
        <v>137</v>
      </c>
      <c r="AA733" s="108">
        <v>1000</v>
      </c>
    </row>
    <row r="734" spans="1:27" x14ac:dyDescent="0.35">
      <c r="A734" s="151" t="s">
        <v>137</v>
      </c>
      <c r="B734" s="152" t="s">
        <v>137</v>
      </c>
      <c r="C734" s="152" t="s">
        <v>137</v>
      </c>
      <c r="D734" s="152" t="s">
        <v>137</v>
      </c>
      <c r="E734" s="152" t="s">
        <v>137</v>
      </c>
      <c r="F734" s="152" t="s">
        <v>137</v>
      </c>
      <c r="G734" s="152" t="s">
        <v>137</v>
      </c>
      <c r="H734" s="152" t="s">
        <v>137</v>
      </c>
      <c r="I734" s="152" t="s">
        <v>137</v>
      </c>
      <c r="J734" s="152" t="s">
        <v>137</v>
      </c>
      <c r="K734" s="152" t="s">
        <v>137</v>
      </c>
      <c r="L734" s="152" t="s">
        <v>137</v>
      </c>
      <c r="M734" s="152" t="s">
        <v>137</v>
      </c>
      <c r="N734" s="152" t="s">
        <v>137</v>
      </c>
      <c r="O734" s="152" t="s">
        <v>137</v>
      </c>
      <c r="P734" s="152" t="s">
        <v>137</v>
      </c>
      <c r="Q734" s="152" t="s">
        <v>137</v>
      </c>
      <c r="R734" s="152" t="s">
        <v>137</v>
      </c>
      <c r="S734" s="152" t="s">
        <v>137</v>
      </c>
      <c r="T734" s="152" t="s">
        <v>137</v>
      </c>
      <c r="U734" s="152" t="s">
        <v>137</v>
      </c>
      <c r="V734" s="152" t="s">
        <v>137</v>
      </c>
      <c r="W734" s="152" t="s">
        <v>137</v>
      </c>
      <c r="X734" s="152" t="s">
        <v>137</v>
      </c>
      <c r="Y734" s="152" t="s">
        <v>137</v>
      </c>
      <c r="Z734" s="152" t="s">
        <v>137</v>
      </c>
      <c r="AA734" s="108">
        <v>1000</v>
      </c>
    </row>
    <row r="735" spans="1:27" x14ac:dyDescent="0.35">
      <c r="A735" s="151" t="s">
        <v>137</v>
      </c>
      <c r="B735" s="152" t="s">
        <v>137</v>
      </c>
      <c r="C735" s="152" t="s">
        <v>137</v>
      </c>
      <c r="D735" s="152" t="s">
        <v>137</v>
      </c>
      <c r="E735" s="152" t="s">
        <v>137</v>
      </c>
      <c r="F735" s="152" t="s">
        <v>137</v>
      </c>
      <c r="G735" s="152" t="s">
        <v>137</v>
      </c>
      <c r="H735" s="152" t="s">
        <v>137</v>
      </c>
      <c r="I735" s="152" t="s">
        <v>137</v>
      </c>
      <c r="J735" s="152" t="s">
        <v>137</v>
      </c>
      <c r="K735" s="152" t="s">
        <v>137</v>
      </c>
      <c r="L735" s="152" t="s">
        <v>137</v>
      </c>
      <c r="M735" s="152" t="s">
        <v>137</v>
      </c>
      <c r="N735" s="152" t="s">
        <v>137</v>
      </c>
      <c r="O735" s="152" t="s">
        <v>137</v>
      </c>
      <c r="P735" s="152" t="s">
        <v>137</v>
      </c>
      <c r="Q735" s="152" t="s">
        <v>137</v>
      </c>
      <c r="R735" s="152" t="s">
        <v>137</v>
      </c>
      <c r="S735" s="152" t="s">
        <v>137</v>
      </c>
      <c r="T735" s="152" t="s">
        <v>137</v>
      </c>
      <c r="U735" s="152" t="s">
        <v>137</v>
      </c>
      <c r="V735" s="152" t="s">
        <v>137</v>
      </c>
      <c r="W735" s="152" t="s">
        <v>137</v>
      </c>
      <c r="X735" s="152" t="s">
        <v>137</v>
      </c>
      <c r="Y735" s="152" t="s">
        <v>137</v>
      </c>
      <c r="Z735" s="152" t="s">
        <v>137</v>
      </c>
      <c r="AA735" s="108">
        <v>1000</v>
      </c>
    </row>
    <row r="736" spans="1:27" x14ac:dyDescent="0.35">
      <c r="A736" s="151" t="s">
        <v>137</v>
      </c>
      <c r="B736" s="152" t="s">
        <v>137</v>
      </c>
      <c r="C736" s="152" t="s">
        <v>137</v>
      </c>
      <c r="D736" s="152" t="s">
        <v>137</v>
      </c>
      <c r="E736" s="152" t="s">
        <v>137</v>
      </c>
      <c r="F736" s="152" t="s">
        <v>137</v>
      </c>
      <c r="G736" s="152" t="s">
        <v>137</v>
      </c>
      <c r="H736" s="152" t="s">
        <v>137</v>
      </c>
      <c r="I736" s="152" t="s">
        <v>137</v>
      </c>
      <c r="J736" s="152" t="s">
        <v>137</v>
      </c>
      <c r="K736" s="152" t="s">
        <v>137</v>
      </c>
      <c r="L736" s="152" t="s">
        <v>137</v>
      </c>
      <c r="M736" s="152" t="s">
        <v>137</v>
      </c>
      <c r="N736" s="152" t="s">
        <v>137</v>
      </c>
      <c r="O736" s="152" t="s">
        <v>137</v>
      </c>
      <c r="P736" s="152" t="s">
        <v>137</v>
      </c>
      <c r="Q736" s="152" t="s">
        <v>137</v>
      </c>
      <c r="R736" s="152" t="s">
        <v>137</v>
      </c>
      <c r="S736" s="152" t="s">
        <v>137</v>
      </c>
      <c r="T736" s="152" t="s">
        <v>137</v>
      </c>
      <c r="U736" s="152" t="s">
        <v>137</v>
      </c>
      <c r="V736" s="152" t="s">
        <v>137</v>
      </c>
      <c r="W736" s="152" t="s">
        <v>137</v>
      </c>
      <c r="X736" s="152" t="s">
        <v>137</v>
      </c>
      <c r="Y736" s="152" t="s">
        <v>137</v>
      </c>
      <c r="Z736" s="152" t="s">
        <v>137</v>
      </c>
      <c r="AA736" s="108">
        <v>1000</v>
      </c>
    </row>
    <row r="737" spans="1:27" x14ac:dyDescent="0.35">
      <c r="A737" s="151" t="s">
        <v>137</v>
      </c>
      <c r="B737" s="152" t="s">
        <v>137</v>
      </c>
      <c r="C737" s="152" t="s">
        <v>137</v>
      </c>
      <c r="D737" s="152" t="s">
        <v>137</v>
      </c>
      <c r="E737" s="152" t="s">
        <v>137</v>
      </c>
      <c r="F737" s="152" t="s">
        <v>137</v>
      </c>
      <c r="G737" s="152" t="s">
        <v>137</v>
      </c>
      <c r="H737" s="152" t="s">
        <v>137</v>
      </c>
      <c r="I737" s="152" t="s">
        <v>137</v>
      </c>
      <c r="J737" s="152" t="s">
        <v>137</v>
      </c>
      <c r="K737" s="152" t="s">
        <v>137</v>
      </c>
      <c r="L737" s="152" t="s">
        <v>137</v>
      </c>
      <c r="M737" s="152" t="s">
        <v>137</v>
      </c>
      <c r="N737" s="152" t="s">
        <v>137</v>
      </c>
      <c r="O737" s="152" t="s">
        <v>137</v>
      </c>
      <c r="P737" s="152" t="s">
        <v>137</v>
      </c>
      <c r="Q737" s="152" t="s">
        <v>137</v>
      </c>
      <c r="R737" s="152" t="s">
        <v>137</v>
      </c>
      <c r="S737" s="152" t="s">
        <v>137</v>
      </c>
      <c r="T737" s="152" t="s">
        <v>137</v>
      </c>
      <c r="U737" s="152" t="s">
        <v>137</v>
      </c>
      <c r="V737" s="152" t="s">
        <v>137</v>
      </c>
      <c r="W737" s="152" t="s">
        <v>137</v>
      </c>
      <c r="X737" s="152" t="s">
        <v>137</v>
      </c>
      <c r="Y737" s="152" t="s">
        <v>137</v>
      </c>
      <c r="Z737" s="152" t="s">
        <v>137</v>
      </c>
      <c r="AA737" s="108">
        <v>1000</v>
      </c>
    </row>
    <row r="738" spans="1:27" x14ac:dyDescent="0.35">
      <c r="A738" s="151" t="s">
        <v>137</v>
      </c>
      <c r="B738" s="152" t="s">
        <v>137</v>
      </c>
      <c r="C738" s="152" t="s">
        <v>137</v>
      </c>
      <c r="D738" s="152" t="s">
        <v>137</v>
      </c>
      <c r="E738" s="152" t="s">
        <v>137</v>
      </c>
      <c r="F738" s="152" t="s">
        <v>137</v>
      </c>
      <c r="G738" s="152" t="s">
        <v>137</v>
      </c>
      <c r="H738" s="152" t="s">
        <v>137</v>
      </c>
      <c r="I738" s="152" t="s">
        <v>137</v>
      </c>
      <c r="J738" s="152" t="s">
        <v>137</v>
      </c>
      <c r="K738" s="152" t="s">
        <v>137</v>
      </c>
      <c r="L738" s="152" t="s">
        <v>137</v>
      </c>
      <c r="M738" s="152" t="s">
        <v>137</v>
      </c>
      <c r="N738" s="152" t="s">
        <v>137</v>
      </c>
      <c r="O738" s="152" t="s">
        <v>137</v>
      </c>
      <c r="P738" s="152" t="s">
        <v>137</v>
      </c>
      <c r="Q738" s="152" t="s">
        <v>137</v>
      </c>
      <c r="R738" s="152" t="s">
        <v>137</v>
      </c>
      <c r="S738" s="152" t="s">
        <v>137</v>
      </c>
      <c r="T738" s="152" t="s">
        <v>137</v>
      </c>
      <c r="U738" s="152" t="s">
        <v>137</v>
      </c>
      <c r="V738" s="152" t="s">
        <v>137</v>
      </c>
      <c r="W738" s="152" t="s">
        <v>137</v>
      </c>
      <c r="X738" s="152" t="s">
        <v>137</v>
      </c>
      <c r="Y738" s="152" t="s">
        <v>137</v>
      </c>
      <c r="Z738" s="152" t="s">
        <v>137</v>
      </c>
      <c r="AA738" s="108">
        <v>1000</v>
      </c>
    </row>
    <row r="739" spans="1:27" x14ac:dyDescent="0.35">
      <c r="A739" s="151" t="s">
        <v>137</v>
      </c>
      <c r="B739" s="152" t="s">
        <v>137</v>
      </c>
      <c r="C739" s="152" t="s">
        <v>137</v>
      </c>
      <c r="D739" s="152" t="s">
        <v>137</v>
      </c>
      <c r="E739" s="152" t="s">
        <v>137</v>
      </c>
      <c r="F739" s="152" t="s">
        <v>137</v>
      </c>
      <c r="G739" s="152" t="s">
        <v>137</v>
      </c>
      <c r="H739" s="152" t="s">
        <v>137</v>
      </c>
      <c r="I739" s="152" t="s">
        <v>137</v>
      </c>
      <c r="J739" s="152" t="s">
        <v>137</v>
      </c>
      <c r="K739" s="152" t="s">
        <v>137</v>
      </c>
      <c r="L739" s="152" t="s">
        <v>137</v>
      </c>
      <c r="M739" s="152" t="s">
        <v>137</v>
      </c>
      <c r="N739" s="152" t="s">
        <v>137</v>
      </c>
      <c r="O739" s="152" t="s">
        <v>137</v>
      </c>
      <c r="P739" s="152" t="s">
        <v>137</v>
      </c>
      <c r="Q739" s="152" t="s">
        <v>137</v>
      </c>
      <c r="R739" s="152" t="s">
        <v>137</v>
      </c>
      <c r="S739" s="152" t="s">
        <v>137</v>
      </c>
      <c r="T739" s="152" t="s">
        <v>137</v>
      </c>
      <c r="U739" s="152" t="s">
        <v>137</v>
      </c>
      <c r="V739" s="152" t="s">
        <v>137</v>
      </c>
      <c r="W739" s="152" t="s">
        <v>137</v>
      </c>
      <c r="X739" s="152" t="s">
        <v>137</v>
      </c>
      <c r="Y739" s="152" t="s">
        <v>137</v>
      </c>
      <c r="Z739" s="152" t="s">
        <v>137</v>
      </c>
      <c r="AA739" s="108">
        <v>1000</v>
      </c>
    </row>
    <row r="740" spans="1:27" x14ac:dyDescent="0.35">
      <c r="A740" s="151" t="s">
        <v>137</v>
      </c>
      <c r="B740" s="152" t="s">
        <v>137</v>
      </c>
      <c r="C740" s="152" t="s">
        <v>137</v>
      </c>
      <c r="D740" s="152" t="s">
        <v>137</v>
      </c>
      <c r="E740" s="152" t="s">
        <v>137</v>
      </c>
      <c r="F740" s="152" t="s">
        <v>137</v>
      </c>
      <c r="G740" s="152" t="s">
        <v>137</v>
      </c>
      <c r="H740" s="152" t="s">
        <v>137</v>
      </c>
      <c r="I740" s="152" t="s">
        <v>137</v>
      </c>
      <c r="J740" s="152" t="s">
        <v>137</v>
      </c>
      <c r="K740" s="152" t="s">
        <v>137</v>
      </c>
      <c r="L740" s="152" t="s">
        <v>137</v>
      </c>
      <c r="M740" s="152" t="s">
        <v>137</v>
      </c>
      <c r="N740" s="152" t="s">
        <v>137</v>
      </c>
      <c r="O740" s="152" t="s">
        <v>137</v>
      </c>
      <c r="P740" s="152" t="s">
        <v>137</v>
      </c>
      <c r="Q740" s="152" t="s">
        <v>137</v>
      </c>
      <c r="R740" s="152" t="s">
        <v>137</v>
      </c>
      <c r="S740" s="152" t="s">
        <v>137</v>
      </c>
      <c r="T740" s="152" t="s">
        <v>137</v>
      </c>
      <c r="U740" s="152" t="s">
        <v>137</v>
      </c>
      <c r="V740" s="152" t="s">
        <v>137</v>
      </c>
      <c r="W740" s="152" t="s">
        <v>137</v>
      </c>
      <c r="X740" s="152" t="s">
        <v>137</v>
      </c>
      <c r="Y740" s="152" t="s">
        <v>137</v>
      </c>
      <c r="Z740" s="152" t="s">
        <v>137</v>
      </c>
      <c r="AA740" s="108">
        <v>1000</v>
      </c>
    </row>
    <row r="741" spans="1:27" x14ac:dyDescent="0.35">
      <c r="A741" s="151" t="s">
        <v>137</v>
      </c>
      <c r="B741" s="152" t="s">
        <v>137</v>
      </c>
      <c r="C741" s="152" t="s">
        <v>137</v>
      </c>
      <c r="D741" s="152" t="s">
        <v>137</v>
      </c>
      <c r="E741" s="152" t="s">
        <v>137</v>
      </c>
      <c r="F741" s="152" t="s">
        <v>137</v>
      </c>
      <c r="G741" s="152" t="s">
        <v>137</v>
      </c>
      <c r="H741" s="152" t="s">
        <v>137</v>
      </c>
      <c r="I741" s="152" t="s">
        <v>137</v>
      </c>
      <c r="J741" s="152" t="s">
        <v>137</v>
      </c>
      <c r="K741" s="152" t="s">
        <v>137</v>
      </c>
      <c r="L741" s="152" t="s">
        <v>137</v>
      </c>
      <c r="M741" s="152" t="s">
        <v>137</v>
      </c>
      <c r="N741" s="152" t="s">
        <v>137</v>
      </c>
      <c r="O741" s="152" t="s">
        <v>137</v>
      </c>
      <c r="P741" s="152" t="s">
        <v>137</v>
      </c>
      <c r="Q741" s="152" t="s">
        <v>137</v>
      </c>
      <c r="R741" s="152" t="s">
        <v>137</v>
      </c>
      <c r="S741" s="152" t="s">
        <v>137</v>
      </c>
      <c r="T741" s="152" t="s">
        <v>137</v>
      </c>
      <c r="U741" s="152" t="s">
        <v>137</v>
      </c>
      <c r="V741" s="152" t="s">
        <v>137</v>
      </c>
      <c r="W741" s="152" t="s">
        <v>137</v>
      </c>
      <c r="X741" s="152" t="s">
        <v>137</v>
      </c>
      <c r="Y741" s="152" t="s">
        <v>137</v>
      </c>
      <c r="Z741" s="152" t="s">
        <v>137</v>
      </c>
      <c r="AA741" s="108">
        <v>1000</v>
      </c>
    </row>
    <row r="742" spans="1:27" x14ac:dyDescent="0.35">
      <c r="A742" s="151" t="s">
        <v>137</v>
      </c>
      <c r="B742" s="152" t="s">
        <v>137</v>
      </c>
      <c r="C742" s="152" t="s">
        <v>137</v>
      </c>
      <c r="D742" s="152" t="s">
        <v>137</v>
      </c>
      <c r="E742" s="152" t="s">
        <v>137</v>
      </c>
      <c r="F742" s="152" t="s">
        <v>137</v>
      </c>
      <c r="G742" s="152" t="s">
        <v>137</v>
      </c>
      <c r="H742" s="152" t="s">
        <v>137</v>
      </c>
      <c r="I742" s="152" t="s">
        <v>137</v>
      </c>
      <c r="J742" s="152" t="s">
        <v>137</v>
      </c>
      <c r="K742" s="152" t="s">
        <v>137</v>
      </c>
      <c r="L742" s="152" t="s">
        <v>137</v>
      </c>
      <c r="M742" s="152" t="s">
        <v>137</v>
      </c>
      <c r="N742" s="152" t="s">
        <v>137</v>
      </c>
      <c r="O742" s="152" t="s">
        <v>137</v>
      </c>
      <c r="P742" s="152" t="s">
        <v>137</v>
      </c>
      <c r="Q742" s="152" t="s">
        <v>137</v>
      </c>
      <c r="R742" s="152" t="s">
        <v>137</v>
      </c>
      <c r="S742" s="152" t="s">
        <v>137</v>
      </c>
      <c r="T742" s="152" t="s">
        <v>137</v>
      </c>
      <c r="U742" s="152" t="s">
        <v>137</v>
      </c>
      <c r="V742" s="152" t="s">
        <v>137</v>
      </c>
      <c r="W742" s="152" t="s">
        <v>137</v>
      </c>
      <c r="X742" s="152" t="s">
        <v>137</v>
      </c>
      <c r="Y742" s="152" t="s">
        <v>137</v>
      </c>
      <c r="Z742" s="152" t="s">
        <v>137</v>
      </c>
      <c r="AA742" s="108">
        <v>1000</v>
      </c>
    </row>
    <row r="743" spans="1:27" x14ac:dyDescent="0.35">
      <c r="A743" s="151" t="s">
        <v>137</v>
      </c>
      <c r="B743" s="152" t="s">
        <v>137</v>
      </c>
      <c r="C743" s="152" t="s">
        <v>137</v>
      </c>
      <c r="D743" s="152" t="s">
        <v>137</v>
      </c>
      <c r="E743" s="152" t="s">
        <v>137</v>
      </c>
      <c r="F743" s="152" t="s">
        <v>137</v>
      </c>
      <c r="G743" s="152" t="s">
        <v>137</v>
      </c>
      <c r="H743" s="152" t="s">
        <v>137</v>
      </c>
      <c r="I743" s="152" t="s">
        <v>137</v>
      </c>
      <c r="J743" s="152" t="s">
        <v>137</v>
      </c>
      <c r="K743" s="152" t="s">
        <v>137</v>
      </c>
      <c r="L743" s="152" t="s">
        <v>137</v>
      </c>
      <c r="M743" s="152" t="s">
        <v>137</v>
      </c>
      <c r="N743" s="152" t="s">
        <v>137</v>
      </c>
      <c r="O743" s="152" t="s">
        <v>137</v>
      </c>
      <c r="P743" s="152" t="s">
        <v>137</v>
      </c>
      <c r="Q743" s="152" t="s">
        <v>137</v>
      </c>
      <c r="R743" s="152" t="s">
        <v>137</v>
      </c>
      <c r="S743" s="152" t="s">
        <v>137</v>
      </c>
      <c r="T743" s="152" t="s">
        <v>137</v>
      </c>
      <c r="U743" s="152" t="s">
        <v>137</v>
      </c>
      <c r="V743" s="152" t="s">
        <v>137</v>
      </c>
      <c r="W743" s="152" t="s">
        <v>137</v>
      </c>
      <c r="X743" s="152" t="s">
        <v>137</v>
      </c>
      <c r="Y743" s="152" t="s">
        <v>137</v>
      </c>
      <c r="Z743" s="152" t="s">
        <v>137</v>
      </c>
      <c r="AA743" s="108">
        <v>1000</v>
      </c>
    </row>
    <row r="744" spans="1:27" x14ac:dyDescent="0.35">
      <c r="A744" s="151" t="s">
        <v>137</v>
      </c>
      <c r="B744" s="152" t="s">
        <v>137</v>
      </c>
      <c r="C744" s="152" t="s">
        <v>137</v>
      </c>
      <c r="D744" s="152" t="s">
        <v>137</v>
      </c>
      <c r="E744" s="152" t="s">
        <v>137</v>
      </c>
      <c r="F744" s="152" t="s">
        <v>137</v>
      </c>
      <c r="G744" s="152" t="s">
        <v>137</v>
      </c>
      <c r="H744" s="152" t="s">
        <v>137</v>
      </c>
      <c r="I744" s="152" t="s">
        <v>137</v>
      </c>
      <c r="J744" s="152" t="s">
        <v>137</v>
      </c>
      <c r="K744" s="152" t="s">
        <v>137</v>
      </c>
      <c r="L744" s="152" t="s">
        <v>137</v>
      </c>
      <c r="M744" s="152" t="s">
        <v>137</v>
      </c>
      <c r="N744" s="152" t="s">
        <v>137</v>
      </c>
      <c r="O744" s="152" t="s">
        <v>137</v>
      </c>
      <c r="P744" s="152" t="s">
        <v>137</v>
      </c>
      <c r="Q744" s="152" t="s">
        <v>137</v>
      </c>
      <c r="R744" s="152" t="s">
        <v>137</v>
      </c>
      <c r="S744" s="152" t="s">
        <v>137</v>
      </c>
      <c r="T744" s="152" t="s">
        <v>137</v>
      </c>
      <c r="U744" s="152" t="s">
        <v>137</v>
      </c>
      <c r="V744" s="152" t="s">
        <v>137</v>
      </c>
      <c r="W744" s="152" t="s">
        <v>137</v>
      </c>
      <c r="X744" s="152" t="s">
        <v>137</v>
      </c>
      <c r="Y744" s="152" t="s">
        <v>137</v>
      </c>
      <c r="Z744" s="152" t="s">
        <v>137</v>
      </c>
      <c r="AA744" s="108">
        <v>1000</v>
      </c>
    </row>
    <row r="745" spans="1:27" x14ac:dyDescent="0.35">
      <c r="A745" s="151" t="s">
        <v>137</v>
      </c>
      <c r="B745" s="152" t="s">
        <v>137</v>
      </c>
      <c r="C745" s="152" t="s">
        <v>137</v>
      </c>
      <c r="D745" s="152" t="s">
        <v>137</v>
      </c>
      <c r="E745" s="152" t="s">
        <v>137</v>
      </c>
      <c r="F745" s="152" t="s">
        <v>137</v>
      </c>
      <c r="G745" s="152" t="s">
        <v>137</v>
      </c>
      <c r="H745" s="152" t="s">
        <v>137</v>
      </c>
      <c r="I745" s="152" t="s">
        <v>137</v>
      </c>
      <c r="J745" s="152" t="s">
        <v>137</v>
      </c>
      <c r="K745" s="152" t="s">
        <v>137</v>
      </c>
      <c r="L745" s="152" t="s">
        <v>137</v>
      </c>
      <c r="M745" s="152" t="s">
        <v>137</v>
      </c>
      <c r="N745" s="152" t="s">
        <v>137</v>
      </c>
      <c r="O745" s="152" t="s">
        <v>137</v>
      </c>
      <c r="P745" s="152" t="s">
        <v>137</v>
      </c>
      <c r="Q745" s="152" t="s">
        <v>137</v>
      </c>
      <c r="R745" s="152" t="s">
        <v>137</v>
      </c>
      <c r="S745" s="152" t="s">
        <v>137</v>
      </c>
      <c r="T745" s="152" t="s">
        <v>137</v>
      </c>
      <c r="U745" s="152" t="s">
        <v>137</v>
      </c>
      <c r="V745" s="152" t="s">
        <v>137</v>
      </c>
      <c r="W745" s="152" t="s">
        <v>137</v>
      </c>
      <c r="X745" s="152" t="s">
        <v>137</v>
      </c>
      <c r="Y745" s="152" t="s">
        <v>137</v>
      </c>
      <c r="Z745" s="152" t="s">
        <v>137</v>
      </c>
      <c r="AA745" s="108">
        <v>1000</v>
      </c>
    </row>
    <row r="746" spans="1:27" x14ac:dyDescent="0.35">
      <c r="A746" s="151" t="s">
        <v>137</v>
      </c>
      <c r="B746" s="152" t="s">
        <v>137</v>
      </c>
      <c r="C746" s="152" t="s">
        <v>137</v>
      </c>
      <c r="D746" s="152" t="s">
        <v>137</v>
      </c>
      <c r="E746" s="152" t="s">
        <v>137</v>
      </c>
      <c r="F746" s="152" t="s">
        <v>137</v>
      </c>
      <c r="G746" s="152" t="s">
        <v>137</v>
      </c>
      <c r="H746" s="152" t="s">
        <v>137</v>
      </c>
      <c r="I746" s="152" t="s">
        <v>137</v>
      </c>
      <c r="J746" s="152" t="s">
        <v>137</v>
      </c>
      <c r="K746" s="152" t="s">
        <v>137</v>
      </c>
      <c r="L746" s="152" t="s">
        <v>137</v>
      </c>
      <c r="M746" s="152" t="s">
        <v>137</v>
      </c>
      <c r="N746" s="152" t="s">
        <v>137</v>
      </c>
      <c r="O746" s="152" t="s">
        <v>137</v>
      </c>
      <c r="P746" s="152" t="s">
        <v>137</v>
      </c>
      <c r="Q746" s="152" t="s">
        <v>137</v>
      </c>
      <c r="R746" s="152" t="s">
        <v>137</v>
      </c>
      <c r="S746" s="152" t="s">
        <v>137</v>
      </c>
      <c r="T746" s="152" t="s">
        <v>137</v>
      </c>
      <c r="U746" s="152" t="s">
        <v>137</v>
      </c>
      <c r="V746" s="152" t="s">
        <v>137</v>
      </c>
      <c r="W746" s="152" t="s">
        <v>137</v>
      </c>
      <c r="X746" s="152" t="s">
        <v>137</v>
      </c>
      <c r="Y746" s="152" t="s">
        <v>137</v>
      </c>
      <c r="Z746" s="152" t="s">
        <v>137</v>
      </c>
      <c r="AA746" s="108">
        <v>1000</v>
      </c>
    </row>
    <row r="747" spans="1:27" x14ac:dyDescent="0.35">
      <c r="A747" s="151" t="s">
        <v>137</v>
      </c>
      <c r="B747" s="152" t="s">
        <v>137</v>
      </c>
      <c r="C747" s="152" t="s">
        <v>137</v>
      </c>
      <c r="D747" s="152" t="s">
        <v>137</v>
      </c>
      <c r="E747" s="152" t="s">
        <v>137</v>
      </c>
      <c r="F747" s="152" t="s">
        <v>137</v>
      </c>
      <c r="G747" s="152" t="s">
        <v>137</v>
      </c>
      <c r="H747" s="152" t="s">
        <v>137</v>
      </c>
      <c r="I747" s="152" t="s">
        <v>137</v>
      </c>
      <c r="J747" s="152" t="s">
        <v>137</v>
      </c>
      <c r="K747" s="152" t="s">
        <v>137</v>
      </c>
      <c r="L747" s="152" t="s">
        <v>137</v>
      </c>
      <c r="M747" s="152" t="s">
        <v>137</v>
      </c>
      <c r="N747" s="152" t="s">
        <v>137</v>
      </c>
      <c r="O747" s="152" t="s">
        <v>137</v>
      </c>
      <c r="P747" s="152" t="s">
        <v>137</v>
      </c>
      <c r="Q747" s="152" t="s">
        <v>137</v>
      </c>
      <c r="R747" s="152" t="s">
        <v>137</v>
      </c>
      <c r="S747" s="152" t="s">
        <v>137</v>
      </c>
      <c r="T747" s="152" t="s">
        <v>137</v>
      </c>
      <c r="U747" s="152" t="s">
        <v>137</v>
      </c>
      <c r="V747" s="152" t="s">
        <v>137</v>
      </c>
      <c r="W747" s="152" t="s">
        <v>137</v>
      </c>
      <c r="X747" s="152" t="s">
        <v>137</v>
      </c>
      <c r="Y747" s="152" t="s">
        <v>137</v>
      </c>
      <c r="Z747" s="152" t="s">
        <v>137</v>
      </c>
      <c r="AA747" s="108">
        <v>1000</v>
      </c>
    </row>
    <row r="748" spans="1:27" x14ac:dyDescent="0.35">
      <c r="A748" s="151" t="s">
        <v>137</v>
      </c>
      <c r="B748" s="152" t="s">
        <v>137</v>
      </c>
      <c r="C748" s="152" t="s">
        <v>137</v>
      </c>
      <c r="D748" s="152" t="s">
        <v>137</v>
      </c>
      <c r="E748" s="152" t="s">
        <v>137</v>
      </c>
      <c r="F748" s="152" t="s">
        <v>137</v>
      </c>
      <c r="G748" s="152" t="s">
        <v>137</v>
      </c>
      <c r="H748" s="152" t="s">
        <v>137</v>
      </c>
      <c r="I748" s="152" t="s">
        <v>137</v>
      </c>
      <c r="J748" s="152" t="s">
        <v>137</v>
      </c>
      <c r="K748" s="152" t="s">
        <v>137</v>
      </c>
      <c r="L748" s="152" t="s">
        <v>137</v>
      </c>
      <c r="M748" s="152" t="s">
        <v>137</v>
      </c>
      <c r="N748" s="152" t="s">
        <v>137</v>
      </c>
      <c r="O748" s="152" t="s">
        <v>137</v>
      </c>
      <c r="P748" s="152" t="s">
        <v>137</v>
      </c>
      <c r="Q748" s="152" t="s">
        <v>137</v>
      </c>
      <c r="R748" s="152" t="s">
        <v>137</v>
      </c>
      <c r="S748" s="152" t="s">
        <v>137</v>
      </c>
      <c r="T748" s="152" t="s">
        <v>137</v>
      </c>
      <c r="U748" s="152" t="s">
        <v>137</v>
      </c>
      <c r="V748" s="152" t="s">
        <v>137</v>
      </c>
      <c r="W748" s="152" t="s">
        <v>137</v>
      </c>
      <c r="X748" s="152" t="s">
        <v>137</v>
      </c>
      <c r="Y748" s="152" t="s">
        <v>137</v>
      </c>
      <c r="Z748" s="152" t="s">
        <v>137</v>
      </c>
      <c r="AA748" s="108">
        <v>1000</v>
      </c>
    </row>
    <row r="749" spans="1:27" x14ac:dyDescent="0.35">
      <c r="A749" s="151" t="s">
        <v>137</v>
      </c>
      <c r="B749" s="152" t="s">
        <v>137</v>
      </c>
      <c r="C749" s="152" t="s">
        <v>137</v>
      </c>
      <c r="D749" s="152" t="s">
        <v>137</v>
      </c>
      <c r="E749" s="152" t="s">
        <v>137</v>
      </c>
      <c r="F749" s="152" t="s">
        <v>137</v>
      </c>
      <c r="G749" s="152" t="s">
        <v>137</v>
      </c>
      <c r="H749" s="152" t="s">
        <v>137</v>
      </c>
      <c r="I749" s="152" t="s">
        <v>137</v>
      </c>
      <c r="J749" s="152" t="s">
        <v>137</v>
      </c>
      <c r="K749" s="152" t="s">
        <v>137</v>
      </c>
      <c r="L749" s="152" t="s">
        <v>137</v>
      </c>
      <c r="M749" s="152" t="s">
        <v>137</v>
      </c>
      <c r="N749" s="152" t="s">
        <v>137</v>
      </c>
      <c r="O749" s="152" t="s">
        <v>137</v>
      </c>
      <c r="P749" s="152" t="s">
        <v>137</v>
      </c>
      <c r="Q749" s="152" t="s">
        <v>137</v>
      </c>
      <c r="R749" s="152" t="s">
        <v>137</v>
      </c>
      <c r="S749" s="152" t="s">
        <v>137</v>
      </c>
      <c r="T749" s="152" t="s">
        <v>137</v>
      </c>
      <c r="U749" s="152" t="s">
        <v>137</v>
      </c>
      <c r="V749" s="152" t="s">
        <v>137</v>
      </c>
      <c r="W749" s="152" t="s">
        <v>137</v>
      </c>
      <c r="X749" s="152" t="s">
        <v>137</v>
      </c>
      <c r="Y749" s="152" t="s">
        <v>137</v>
      </c>
      <c r="Z749" s="152" t="s">
        <v>137</v>
      </c>
      <c r="AA749" s="108">
        <v>1000</v>
      </c>
    </row>
    <row r="750" spans="1:27" x14ac:dyDescent="0.35">
      <c r="A750" s="151" t="s">
        <v>137</v>
      </c>
      <c r="B750" s="152" t="s">
        <v>137</v>
      </c>
      <c r="C750" s="152" t="s">
        <v>137</v>
      </c>
      <c r="D750" s="152" t="s">
        <v>137</v>
      </c>
      <c r="E750" s="152" t="s">
        <v>137</v>
      </c>
      <c r="F750" s="152" t="s">
        <v>137</v>
      </c>
      <c r="G750" s="152" t="s">
        <v>137</v>
      </c>
      <c r="H750" s="152" t="s">
        <v>137</v>
      </c>
      <c r="I750" s="152" t="s">
        <v>137</v>
      </c>
      <c r="J750" s="152" t="s">
        <v>137</v>
      </c>
      <c r="K750" s="152" t="s">
        <v>137</v>
      </c>
      <c r="L750" s="152" t="s">
        <v>137</v>
      </c>
      <c r="M750" s="152" t="s">
        <v>137</v>
      </c>
      <c r="N750" s="152" t="s">
        <v>137</v>
      </c>
      <c r="O750" s="152" t="s">
        <v>137</v>
      </c>
      <c r="P750" s="152" t="s">
        <v>137</v>
      </c>
      <c r="Q750" s="152" t="s">
        <v>137</v>
      </c>
      <c r="R750" s="152" t="s">
        <v>137</v>
      </c>
      <c r="S750" s="152" t="s">
        <v>137</v>
      </c>
      <c r="T750" s="152" t="s">
        <v>137</v>
      </c>
      <c r="U750" s="152" t="s">
        <v>137</v>
      </c>
      <c r="V750" s="152" t="s">
        <v>137</v>
      </c>
      <c r="W750" s="152" t="s">
        <v>137</v>
      </c>
      <c r="X750" s="152" t="s">
        <v>137</v>
      </c>
      <c r="Y750" s="152" t="s">
        <v>137</v>
      </c>
      <c r="Z750" s="152" t="s">
        <v>137</v>
      </c>
      <c r="AA750" s="108">
        <v>1000</v>
      </c>
    </row>
    <row r="751" spans="1:27" x14ac:dyDescent="0.35">
      <c r="A751" s="151" t="s">
        <v>137</v>
      </c>
      <c r="B751" s="152" t="s">
        <v>137</v>
      </c>
      <c r="C751" s="152" t="s">
        <v>137</v>
      </c>
      <c r="D751" s="152" t="s">
        <v>137</v>
      </c>
      <c r="E751" s="152" t="s">
        <v>137</v>
      </c>
      <c r="F751" s="152" t="s">
        <v>137</v>
      </c>
      <c r="G751" s="152" t="s">
        <v>137</v>
      </c>
      <c r="H751" s="152" t="s">
        <v>137</v>
      </c>
      <c r="I751" s="152" t="s">
        <v>137</v>
      </c>
      <c r="J751" s="152" t="s">
        <v>137</v>
      </c>
      <c r="K751" s="152" t="s">
        <v>137</v>
      </c>
      <c r="L751" s="152" t="s">
        <v>137</v>
      </c>
      <c r="M751" s="152" t="s">
        <v>137</v>
      </c>
      <c r="N751" s="152" t="s">
        <v>137</v>
      </c>
      <c r="O751" s="152" t="s">
        <v>137</v>
      </c>
      <c r="P751" s="152" t="s">
        <v>137</v>
      </c>
      <c r="Q751" s="152" t="s">
        <v>137</v>
      </c>
      <c r="R751" s="152" t="s">
        <v>137</v>
      </c>
      <c r="S751" s="152" t="s">
        <v>137</v>
      </c>
      <c r="T751" s="152" t="s">
        <v>137</v>
      </c>
      <c r="U751" s="152" t="s">
        <v>137</v>
      </c>
      <c r="V751" s="152" t="s">
        <v>137</v>
      </c>
      <c r="W751" s="152" t="s">
        <v>137</v>
      </c>
      <c r="X751" s="152" t="s">
        <v>137</v>
      </c>
      <c r="Y751" s="152" t="s">
        <v>137</v>
      </c>
      <c r="Z751" s="152" t="s">
        <v>137</v>
      </c>
      <c r="AA751" s="108">
        <v>1000</v>
      </c>
    </row>
    <row r="752" spans="1:27" x14ac:dyDescent="0.35">
      <c r="A752" s="151" t="s">
        <v>137</v>
      </c>
      <c r="B752" s="152" t="s">
        <v>137</v>
      </c>
      <c r="C752" s="152" t="s">
        <v>137</v>
      </c>
      <c r="D752" s="152" t="s">
        <v>137</v>
      </c>
      <c r="E752" s="152" t="s">
        <v>137</v>
      </c>
      <c r="F752" s="152" t="s">
        <v>137</v>
      </c>
      <c r="G752" s="152" t="s">
        <v>137</v>
      </c>
      <c r="H752" s="152" t="s">
        <v>137</v>
      </c>
      <c r="I752" s="152" t="s">
        <v>137</v>
      </c>
      <c r="J752" s="152" t="s">
        <v>137</v>
      </c>
      <c r="K752" s="152" t="s">
        <v>137</v>
      </c>
      <c r="L752" s="152" t="s">
        <v>137</v>
      </c>
      <c r="M752" s="152" t="s">
        <v>137</v>
      </c>
      <c r="N752" s="152" t="s">
        <v>137</v>
      </c>
      <c r="O752" s="152" t="s">
        <v>137</v>
      </c>
      <c r="P752" s="152" t="s">
        <v>137</v>
      </c>
      <c r="Q752" s="152" t="s">
        <v>137</v>
      </c>
      <c r="R752" s="152" t="s">
        <v>137</v>
      </c>
      <c r="S752" s="152" t="s">
        <v>137</v>
      </c>
      <c r="T752" s="152" t="s">
        <v>137</v>
      </c>
      <c r="U752" s="152" t="s">
        <v>137</v>
      </c>
      <c r="V752" s="152" t="s">
        <v>137</v>
      </c>
      <c r="W752" s="152" t="s">
        <v>137</v>
      </c>
      <c r="X752" s="152" t="s">
        <v>137</v>
      </c>
      <c r="Y752" s="152" t="s">
        <v>137</v>
      </c>
      <c r="Z752" s="152" t="s">
        <v>137</v>
      </c>
      <c r="AA752" s="108">
        <v>1000</v>
      </c>
    </row>
    <row r="753" spans="1:27" x14ac:dyDescent="0.35">
      <c r="A753" s="151" t="s">
        <v>137</v>
      </c>
      <c r="B753" s="152" t="s">
        <v>137</v>
      </c>
      <c r="C753" s="152" t="s">
        <v>137</v>
      </c>
      <c r="D753" s="152" t="s">
        <v>137</v>
      </c>
      <c r="E753" s="152" t="s">
        <v>137</v>
      </c>
      <c r="F753" s="152" t="s">
        <v>137</v>
      </c>
      <c r="G753" s="152" t="s">
        <v>137</v>
      </c>
      <c r="H753" s="152" t="s">
        <v>137</v>
      </c>
      <c r="I753" s="152" t="s">
        <v>137</v>
      </c>
      <c r="J753" s="152" t="s">
        <v>137</v>
      </c>
      <c r="K753" s="152" t="s">
        <v>137</v>
      </c>
      <c r="L753" s="152" t="s">
        <v>137</v>
      </c>
      <c r="M753" s="152" t="s">
        <v>137</v>
      </c>
      <c r="N753" s="152" t="s">
        <v>137</v>
      </c>
      <c r="O753" s="152" t="s">
        <v>137</v>
      </c>
      <c r="P753" s="152" t="s">
        <v>137</v>
      </c>
      <c r="Q753" s="152" t="s">
        <v>137</v>
      </c>
      <c r="R753" s="152" t="s">
        <v>137</v>
      </c>
      <c r="S753" s="152" t="s">
        <v>137</v>
      </c>
      <c r="T753" s="152" t="s">
        <v>137</v>
      </c>
      <c r="U753" s="152" t="s">
        <v>137</v>
      </c>
      <c r="V753" s="152" t="s">
        <v>137</v>
      </c>
      <c r="W753" s="152" t="s">
        <v>137</v>
      </c>
      <c r="X753" s="152" t="s">
        <v>137</v>
      </c>
      <c r="Y753" s="152" t="s">
        <v>137</v>
      </c>
      <c r="Z753" s="152" t="s">
        <v>137</v>
      </c>
      <c r="AA753" s="108">
        <v>1000</v>
      </c>
    </row>
    <row r="754" spans="1:27" x14ac:dyDescent="0.35">
      <c r="A754" s="151" t="s">
        <v>137</v>
      </c>
      <c r="B754" s="152" t="s">
        <v>137</v>
      </c>
      <c r="C754" s="152" t="s">
        <v>137</v>
      </c>
      <c r="D754" s="152" t="s">
        <v>137</v>
      </c>
      <c r="E754" s="152" t="s">
        <v>137</v>
      </c>
      <c r="F754" s="152" t="s">
        <v>137</v>
      </c>
      <c r="G754" s="152" t="s">
        <v>137</v>
      </c>
      <c r="H754" s="152" t="s">
        <v>137</v>
      </c>
      <c r="I754" s="152" t="s">
        <v>137</v>
      </c>
      <c r="J754" s="152" t="s">
        <v>137</v>
      </c>
      <c r="K754" s="152" t="s">
        <v>137</v>
      </c>
      <c r="L754" s="152" t="s">
        <v>137</v>
      </c>
      <c r="M754" s="152" t="s">
        <v>137</v>
      </c>
      <c r="N754" s="152" t="s">
        <v>137</v>
      </c>
      <c r="O754" s="152" t="s">
        <v>137</v>
      </c>
      <c r="P754" s="152" t="s">
        <v>137</v>
      </c>
      <c r="Q754" s="152" t="s">
        <v>137</v>
      </c>
      <c r="R754" s="152" t="s">
        <v>137</v>
      </c>
      <c r="S754" s="152" t="s">
        <v>137</v>
      </c>
      <c r="T754" s="152" t="s">
        <v>137</v>
      </c>
      <c r="U754" s="152" t="s">
        <v>137</v>
      </c>
      <c r="V754" s="152" t="s">
        <v>137</v>
      </c>
      <c r="W754" s="152" t="s">
        <v>137</v>
      </c>
      <c r="X754" s="152" t="s">
        <v>137</v>
      </c>
      <c r="Y754" s="152" t="s">
        <v>137</v>
      </c>
      <c r="Z754" s="152" t="s">
        <v>137</v>
      </c>
      <c r="AA754" s="108">
        <v>1000</v>
      </c>
    </row>
    <row r="755" spans="1:27" x14ac:dyDescent="0.35">
      <c r="A755" s="151" t="s">
        <v>137</v>
      </c>
      <c r="B755" s="152" t="s">
        <v>137</v>
      </c>
      <c r="C755" s="152" t="s">
        <v>137</v>
      </c>
      <c r="D755" s="152" t="s">
        <v>137</v>
      </c>
      <c r="E755" s="152" t="s">
        <v>137</v>
      </c>
      <c r="F755" s="152" t="s">
        <v>137</v>
      </c>
      <c r="G755" s="152" t="s">
        <v>137</v>
      </c>
      <c r="H755" s="152" t="s">
        <v>137</v>
      </c>
      <c r="I755" s="152" t="s">
        <v>137</v>
      </c>
      <c r="J755" s="152" t="s">
        <v>137</v>
      </c>
      <c r="K755" s="152" t="s">
        <v>137</v>
      </c>
      <c r="L755" s="152" t="s">
        <v>137</v>
      </c>
      <c r="M755" s="152" t="s">
        <v>137</v>
      </c>
      <c r="N755" s="152" t="s">
        <v>137</v>
      </c>
      <c r="O755" s="152" t="s">
        <v>137</v>
      </c>
      <c r="P755" s="152" t="s">
        <v>137</v>
      </c>
      <c r="Q755" s="152" t="s">
        <v>137</v>
      </c>
      <c r="R755" s="152" t="s">
        <v>137</v>
      </c>
      <c r="S755" s="152" t="s">
        <v>137</v>
      </c>
      <c r="T755" s="152" t="s">
        <v>137</v>
      </c>
      <c r="U755" s="152" t="s">
        <v>137</v>
      </c>
      <c r="V755" s="152" t="s">
        <v>137</v>
      </c>
      <c r="W755" s="152" t="s">
        <v>137</v>
      </c>
      <c r="X755" s="152" t="s">
        <v>137</v>
      </c>
      <c r="Y755" s="152" t="s">
        <v>137</v>
      </c>
      <c r="Z755" s="152" t="s">
        <v>137</v>
      </c>
      <c r="AA755" s="108">
        <v>1000</v>
      </c>
    </row>
    <row r="756" spans="1:27" x14ac:dyDescent="0.35">
      <c r="A756" s="151" t="s">
        <v>137</v>
      </c>
      <c r="B756" s="152" t="s">
        <v>137</v>
      </c>
      <c r="C756" s="152" t="s">
        <v>137</v>
      </c>
      <c r="D756" s="152" t="s">
        <v>137</v>
      </c>
      <c r="E756" s="152" t="s">
        <v>137</v>
      </c>
      <c r="F756" s="152" t="s">
        <v>137</v>
      </c>
      <c r="G756" s="152" t="s">
        <v>137</v>
      </c>
      <c r="H756" s="152" t="s">
        <v>137</v>
      </c>
      <c r="I756" s="152" t="s">
        <v>137</v>
      </c>
      <c r="J756" s="152" t="s">
        <v>137</v>
      </c>
      <c r="K756" s="152" t="s">
        <v>137</v>
      </c>
      <c r="L756" s="152" t="s">
        <v>137</v>
      </c>
      <c r="M756" s="152" t="s">
        <v>137</v>
      </c>
      <c r="N756" s="152" t="s">
        <v>137</v>
      </c>
      <c r="O756" s="152" t="s">
        <v>137</v>
      </c>
      <c r="P756" s="152" t="s">
        <v>137</v>
      </c>
      <c r="Q756" s="152" t="s">
        <v>137</v>
      </c>
      <c r="R756" s="152" t="s">
        <v>137</v>
      </c>
      <c r="S756" s="152" t="s">
        <v>137</v>
      </c>
      <c r="T756" s="152" t="s">
        <v>137</v>
      </c>
      <c r="U756" s="152" t="s">
        <v>137</v>
      </c>
      <c r="V756" s="152" t="s">
        <v>137</v>
      </c>
      <c r="W756" s="152" t="s">
        <v>137</v>
      </c>
      <c r="X756" s="152" t="s">
        <v>137</v>
      </c>
      <c r="Y756" s="152" t="s">
        <v>137</v>
      </c>
      <c r="Z756" s="152" t="s">
        <v>137</v>
      </c>
      <c r="AA756" s="108">
        <v>1000</v>
      </c>
    </row>
    <row r="757" spans="1:27" x14ac:dyDescent="0.35">
      <c r="A757" s="151" t="s">
        <v>137</v>
      </c>
      <c r="B757" s="152" t="s">
        <v>137</v>
      </c>
      <c r="C757" s="152" t="s">
        <v>137</v>
      </c>
      <c r="D757" s="152" t="s">
        <v>137</v>
      </c>
      <c r="E757" s="152" t="s">
        <v>137</v>
      </c>
      <c r="F757" s="152" t="s">
        <v>137</v>
      </c>
      <c r="G757" s="152" t="s">
        <v>137</v>
      </c>
      <c r="H757" s="152" t="s">
        <v>137</v>
      </c>
      <c r="I757" s="152" t="s">
        <v>137</v>
      </c>
      <c r="J757" s="152" t="s">
        <v>137</v>
      </c>
      <c r="K757" s="152" t="s">
        <v>137</v>
      </c>
      <c r="L757" s="152" t="s">
        <v>137</v>
      </c>
      <c r="M757" s="152" t="s">
        <v>137</v>
      </c>
      <c r="N757" s="152" t="s">
        <v>137</v>
      </c>
      <c r="O757" s="152" t="s">
        <v>137</v>
      </c>
      <c r="P757" s="152" t="s">
        <v>137</v>
      </c>
      <c r="Q757" s="152" t="s">
        <v>137</v>
      </c>
      <c r="R757" s="152" t="s">
        <v>137</v>
      </c>
      <c r="S757" s="152" t="s">
        <v>137</v>
      </c>
      <c r="T757" s="152" t="s">
        <v>137</v>
      </c>
      <c r="U757" s="152" t="s">
        <v>137</v>
      </c>
      <c r="V757" s="152" t="s">
        <v>137</v>
      </c>
      <c r="W757" s="152" t="s">
        <v>137</v>
      </c>
      <c r="X757" s="152" t="s">
        <v>137</v>
      </c>
      <c r="Y757" s="152" t="s">
        <v>137</v>
      </c>
      <c r="Z757" s="152" t="s">
        <v>137</v>
      </c>
      <c r="AA757" s="108">
        <v>1000</v>
      </c>
    </row>
    <row r="758" spans="1:27" x14ac:dyDescent="0.35">
      <c r="A758" s="151" t="s">
        <v>137</v>
      </c>
      <c r="B758" s="152" t="s">
        <v>137</v>
      </c>
      <c r="C758" s="152" t="s">
        <v>137</v>
      </c>
      <c r="D758" s="152" t="s">
        <v>137</v>
      </c>
      <c r="E758" s="152" t="s">
        <v>137</v>
      </c>
      <c r="F758" s="152" t="s">
        <v>137</v>
      </c>
      <c r="G758" s="152" t="s">
        <v>137</v>
      </c>
      <c r="H758" s="152" t="s">
        <v>137</v>
      </c>
      <c r="I758" s="152" t="s">
        <v>137</v>
      </c>
      <c r="J758" s="152" t="s">
        <v>137</v>
      </c>
      <c r="K758" s="152" t="s">
        <v>137</v>
      </c>
      <c r="L758" s="152" t="s">
        <v>137</v>
      </c>
      <c r="M758" s="152" t="s">
        <v>137</v>
      </c>
      <c r="N758" s="152" t="s">
        <v>137</v>
      </c>
      <c r="O758" s="152" t="s">
        <v>137</v>
      </c>
      <c r="P758" s="152" t="s">
        <v>137</v>
      </c>
      <c r="Q758" s="152" t="s">
        <v>137</v>
      </c>
      <c r="R758" s="152" t="s">
        <v>137</v>
      </c>
      <c r="S758" s="152" t="s">
        <v>137</v>
      </c>
      <c r="T758" s="152" t="s">
        <v>137</v>
      </c>
      <c r="U758" s="152" t="s">
        <v>137</v>
      </c>
      <c r="V758" s="152" t="s">
        <v>137</v>
      </c>
      <c r="W758" s="152" t="s">
        <v>137</v>
      </c>
      <c r="X758" s="152" t="s">
        <v>137</v>
      </c>
      <c r="Y758" s="152" t="s">
        <v>137</v>
      </c>
      <c r="Z758" s="152" t="s">
        <v>137</v>
      </c>
      <c r="AA758" s="108">
        <v>1000</v>
      </c>
    </row>
    <row r="759" spans="1:27" x14ac:dyDescent="0.35">
      <c r="A759" s="151" t="s">
        <v>137</v>
      </c>
      <c r="B759" s="152" t="s">
        <v>137</v>
      </c>
      <c r="C759" s="152" t="s">
        <v>137</v>
      </c>
      <c r="D759" s="152" t="s">
        <v>137</v>
      </c>
      <c r="E759" s="152" t="s">
        <v>137</v>
      </c>
      <c r="F759" s="152" t="s">
        <v>137</v>
      </c>
      <c r="G759" s="152" t="s">
        <v>137</v>
      </c>
      <c r="H759" s="152" t="s">
        <v>137</v>
      </c>
      <c r="I759" s="152" t="s">
        <v>137</v>
      </c>
      <c r="J759" s="152" t="s">
        <v>137</v>
      </c>
      <c r="K759" s="152" t="s">
        <v>137</v>
      </c>
      <c r="L759" s="152" t="s">
        <v>137</v>
      </c>
      <c r="M759" s="152" t="s">
        <v>137</v>
      </c>
      <c r="N759" s="152" t="s">
        <v>137</v>
      </c>
      <c r="O759" s="152" t="s">
        <v>137</v>
      </c>
      <c r="P759" s="152" t="s">
        <v>137</v>
      </c>
      <c r="Q759" s="152" t="s">
        <v>137</v>
      </c>
      <c r="R759" s="152" t="s">
        <v>137</v>
      </c>
      <c r="S759" s="152" t="s">
        <v>137</v>
      </c>
      <c r="T759" s="152" t="s">
        <v>137</v>
      </c>
      <c r="U759" s="152" t="s">
        <v>137</v>
      </c>
      <c r="V759" s="152" t="s">
        <v>137</v>
      </c>
      <c r="W759" s="152" t="s">
        <v>137</v>
      </c>
      <c r="X759" s="152" t="s">
        <v>137</v>
      </c>
      <c r="Y759" s="152" t="s">
        <v>137</v>
      </c>
      <c r="Z759" s="152" t="s">
        <v>137</v>
      </c>
      <c r="AA759" s="108">
        <v>1000</v>
      </c>
    </row>
    <row r="760" spans="1:27" x14ac:dyDescent="0.35">
      <c r="A760" s="151" t="s">
        <v>137</v>
      </c>
      <c r="B760" s="152" t="s">
        <v>137</v>
      </c>
      <c r="C760" s="152" t="s">
        <v>137</v>
      </c>
      <c r="D760" s="152" t="s">
        <v>137</v>
      </c>
      <c r="E760" s="152" t="s">
        <v>137</v>
      </c>
      <c r="F760" s="152" t="s">
        <v>137</v>
      </c>
      <c r="G760" s="152" t="s">
        <v>137</v>
      </c>
      <c r="H760" s="152" t="s">
        <v>137</v>
      </c>
      <c r="I760" s="152" t="s">
        <v>137</v>
      </c>
      <c r="J760" s="152" t="s">
        <v>137</v>
      </c>
      <c r="K760" s="152" t="s">
        <v>137</v>
      </c>
      <c r="L760" s="152" t="s">
        <v>137</v>
      </c>
      <c r="M760" s="152" t="s">
        <v>137</v>
      </c>
      <c r="N760" s="152" t="s">
        <v>137</v>
      </c>
      <c r="O760" s="152" t="s">
        <v>137</v>
      </c>
      <c r="P760" s="152" t="s">
        <v>137</v>
      </c>
      <c r="Q760" s="152" t="s">
        <v>137</v>
      </c>
      <c r="R760" s="152" t="s">
        <v>137</v>
      </c>
      <c r="S760" s="152" t="s">
        <v>137</v>
      </c>
      <c r="T760" s="152" t="s">
        <v>137</v>
      </c>
      <c r="U760" s="152" t="s">
        <v>137</v>
      </c>
      <c r="V760" s="152" t="s">
        <v>137</v>
      </c>
      <c r="W760" s="152" t="s">
        <v>137</v>
      </c>
      <c r="X760" s="152" t="s">
        <v>137</v>
      </c>
      <c r="Y760" s="152" t="s">
        <v>137</v>
      </c>
      <c r="Z760" s="152" t="s">
        <v>137</v>
      </c>
      <c r="AA760" s="108">
        <v>1000</v>
      </c>
    </row>
    <row r="761" spans="1:27" x14ac:dyDescent="0.35">
      <c r="A761" s="151" t="s">
        <v>137</v>
      </c>
      <c r="B761" s="152" t="s">
        <v>137</v>
      </c>
      <c r="C761" s="152" t="s">
        <v>137</v>
      </c>
      <c r="D761" s="152" t="s">
        <v>137</v>
      </c>
      <c r="E761" s="152" t="s">
        <v>137</v>
      </c>
      <c r="F761" s="152" t="s">
        <v>137</v>
      </c>
      <c r="G761" s="152" t="s">
        <v>137</v>
      </c>
      <c r="H761" s="152" t="s">
        <v>137</v>
      </c>
      <c r="I761" s="152" t="s">
        <v>137</v>
      </c>
      <c r="J761" s="152" t="s">
        <v>137</v>
      </c>
      <c r="K761" s="152" t="s">
        <v>137</v>
      </c>
      <c r="L761" s="152" t="s">
        <v>137</v>
      </c>
      <c r="M761" s="152" t="s">
        <v>137</v>
      </c>
      <c r="N761" s="152" t="s">
        <v>137</v>
      </c>
      <c r="O761" s="152" t="s">
        <v>137</v>
      </c>
      <c r="P761" s="152" t="s">
        <v>137</v>
      </c>
      <c r="Q761" s="152" t="s">
        <v>137</v>
      </c>
      <c r="R761" s="152" t="s">
        <v>137</v>
      </c>
      <c r="S761" s="152" t="s">
        <v>137</v>
      </c>
      <c r="T761" s="152" t="s">
        <v>137</v>
      </c>
      <c r="U761" s="152" t="s">
        <v>137</v>
      </c>
      <c r="V761" s="152" t="s">
        <v>137</v>
      </c>
      <c r="W761" s="152" t="s">
        <v>137</v>
      </c>
      <c r="X761" s="152" t="s">
        <v>137</v>
      </c>
      <c r="Y761" s="152" t="s">
        <v>137</v>
      </c>
      <c r="Z761" s="152" t="s">
        <v>137</v>
      </c>
      <c r="AA761" s="108">
        <v>1000</v>
      </c>
    </row>
    <row r="762" spans="1:27" x14ac:dyDescent="0.35">
      <c r="A762" s="151" t="s">
        <v>137</v>
      </c>
      <c r="B762" s="152" t="s">
        <v>137</v>
      </c>
      <c r="C762" s="152" t="s">
        <v>137</v>
      </c>
      <c r="D762" s="152" t="s">
        <v>137</v>
      </c>
      <c r="E762" s="152" t="s">
        <v>137</v>
      </c>
      <c r="F762" s="152" t="s">
        <v>137</v>
      </c>
      <c r="G762" s="152" t="s">
        <v>137</v>
      </c>
      <c r="H762" s="152" t="s">
        <v>137</v>
      </c>
      <c r="I762" s="152" t="s">
        <v>137</v>
      </c>
      <c r="J762" s="152" t="s">
        <v>137</v>
      </c>
      <c r="K762" s="152" t="s">
        <v>137</v>
      </c>
      <c r="L762" s="152" t="s">
        <v>137</v>
      </c>
      <c r="M762" s="152" t="s">
        <v>137</v>
      </c>
      <c r="N762" s="152" t="s">
        <v>137</v>
      </c>
      <c r="O762" s="152" t="s">
        <v>137</v>
      </c>
      <c r="P762" s="152" t="s">
        <v>137</v>
      </c>
      <c r="Q762" s="152" t="s">
        <v>137</v>
      </c>
      <c r="R762" s="152" t="s">
        <v>137</v>
      </c>
      <c r="S762" s="152" t="s">
        <v>137</v>
      </c>
      <c r="T762" s="152" t="s">
        <v>137</v>
      </c>
      <c r="U762" s="152" t="s">
        <v>137</v>
      </c>
      <c r="V762" s="152" t="s">
        <v>137</v>
      </c>
      <c r="W762" s="152" t="s">
        <v>137</v>
      </c>
      <c r="X762" s="152" t="s">
        <v>137</v>
      </c>
      <c r="Y762" s="152" t="s">
        <v>137</v>
      </c>
      <c r="Z762" s="152" t="s">
        <v>137</v>
      </c>
      <c r="AA762" s="108">
        <v>1000</v>
      </c>
    </row>
    <row r="763" spans="1:27" x14ac:dyDescent="0.35">
      <c r="A763" s="151" t="s">
        <v>137</v>
      </c>
      <c r="B763" s="152" t="s">
        <v>137</v>
      </c>
      <c r="C763" s="152" t="s">
        <v>137</v>
      </c>
      <c r="D763" s="152" t="s">
        <v>137</v>
      </c>
      <c r="E763" s="152" t="s">
        <v>137</v>
      </c>
      <c r="F763" s="152" t="s">
        <v>137</v>
      </c>
      <c r="G763" s="152" t="s">
        <v>137</v>
      </c>
      <c r="H763" s="152" t="s">
        <v>137</v>
      </c>
      <c r="I763" s="152" t="s">
        <v>137</v>
      </c>
      <c r="J763" s="152" t="s">
        <v>137</v>
      </c>
      <c r="K763" s="152" t="s">
        <v>137</v>
      </c>
      <c r="L763" s="152" t="s">
        <v>137</v>
      </c>
      <c r="M763" s="152" t="s">
        <v>137</v>
      </c>
      <c r="N763" s="152" t="s">
        <v>137</v>
      </c>
      <c r="O763" s="152" t="s">
        <v>137</v>
      </c>
      <c r="P763" s="152" t="s">
        <v>137</v>
      </c>
      <c r="Q763" s="152" t="s">
        <v>137</v>
      </c>
      <c r="R763" s="152" t="s">
        <v>137</v>
      </c>
      <c r="S763" s="152" t="s">
        <v>137</v>
      </c>
      <c r="T763" s="152" t="s">
        <v>137</v>
      </c>
      <c r="U763" s="152" t="s">
        <v>137</v>
      </c>
      <c r="V763" s="152" t="s">
        <v>137</v>
      </c>
      <c r="W763" s="152" t="s">
        <v>137</v>
      </c>
      <c r="X763" s="152" t="s">
        <v>137</v>
      </c>
      <c r="Y763" s="152" t="s">
        <v>137</v>
      </c>
      <c r="Z763" s="152" t="s">
        <v>137</v>
      </c>
      <c r="AA763" s="108">
        <v>1000</v>
      </c>
    </row>
    <row r="764" spans="1:27" x14ac:dyDescent="0.35">
      <c r="A764" s="151" t="s">
        <v>137</v>
      </c>
      <c r="B764" s="152" t="s">
        <v>137</v>
      </c>
      <c r="C764" s="152" t="s">
        <v>137</v>
      </c>
      <c r="D764" s="152" t="s">
        <v>137</v>
      </c>
      <c r="E764" s="152" t="s">
        <v>137</v>
      </c>
      <c r="F764" s="152" t="s">
        <v>137</v>
      </c>
      <c r="G764" s="152" t="s">
        <v>137</v>
      </c>
      <c r="H764" s="152" t="s">
        <v>137</v>
      </c>
      <c r="I764" s="152" t="s">
        <v>137</v>
      </c>
      <c r="J764" s="152" t="s">
        <v>137</v>
      </c>
      <c r="K764" s="152" t="s">
        <v>137</v>
      </c>
      <c r="L764" s="152" t="s">
        <v>137</v>
      </c>
      <c r="M764" s="152" t="s">
        <v>137</v>
      </c>
      <c r="N764" s="152" t="s">
        <v>137</v>
      </c>
      <c r="O764" s="152" t="s">
        <v>137</v>
      </c>
      <c r="P764" s="152" t="s">
        <v>137</v>
      </c>
      <c r="Q764" s="152" t="s">
        <v>137</v>
      </c>
      <c r="R764" s="152" t="s">
        <v>137</v>
      </c>
      <c r="S764" s="152" t="s">
        <v>137</v>
      </c>
      <c r="T764" s="152" t="s">
        <v>137</v>
      </c>
      <c r="U764" s="152" t="s">
        <v>137</v>
      </c>
      <c r="V764" s="152" t="s">
        <v>137</v>
      </c>
      <c r="W764" s="152" t="s">
        <v>137</v>
      </c>
      <c r="X764" s="152" t="s">
        <v>137</v>
      </c>
      <c r="Y764" s="152" t="s">
        <v>137</v>
      </c>
      <c r="Z764" s="152" t="s">
        <v>137</v>
      </c>
      <c r="AA764" s="108">
        <v>1000</v>
      </c>
    </row>
    <row r="765" spans="1:27" x14ac:dyDescent="0.35">
      <c r="A765" s="151" t="s">
        <v>137</v>
      </c>
      <c r="B765" s="152" t="s">
        <v>137</v>
      </c>
      <c r="C765" s="152" t="s">
        <v>137</v>
      </c>
      <c r="D765" s="152" t="s">
        <v>137</v>
      </c>
      <c r="E765" s="152" t="s">
        <v>137</v>
      </c>
      <c r="F765" s="152" t="s">
        <v>137</v>
      </c>
      <c r="G765" s="152" t="s">
        <v>137</v>
      </c>
      <c r="H765" s="152" t="s">
        <v>137</v>
      </c>
      <c r="I765" s="152" t="s">
        <v>137</v>
      </c>
      <c r="J765" s="152" t="s">
        <v>137</v>
      </c>
      <c r="K765" s="152" t="s">
        <v>137</v>
      </c>
      <c r="L765" s="152" t="s">
        <v>137</v>
      </c>
      <c r="M765" s="152" t="s">
        <v>137</v>
      </c>
      <c r="N765" s="152" t="s">
        <v>137</v>
      </c>
      <c r="O765" s="152" t="s">
        <v>137</v>
      </c>
      <c r="P765" s="152" t="s">
        <v>137</v>
      </c>
      <c r="Q765" s="152" t="s">
        <v>137</v>
      </c>
      <c r="R765" s="152" t="s">
        <v>137</v>
      </c>
      <c r="S765" s="152" t="s">
        <v>137</v>
      </c>
      <c r="T765" s="152" t="s">
        <v>137</v>
      </c>
      <c r="U765" s="152" t="s">
        <v>137</v>
      </c>
      <c r="V765" s="152" t="s">
        <v>137</v>
      </c>
      <c r="W765" s="152" t="s">
        <v>137</v>
      </c>
      <c r="X765" s="152" t="s">
        <v>137</v>
      </c>
      <c r="Y765" s="152" t="s">
        <v>137</v>
      </c>
      <c r="Z765" s="152" t="s">
        <v>137</v>
      </c>
      <c r="AA765" s="108">
        <v>1000</v>
      </c>
    </row>
    <row r="766" spans="1:27" x14ac:dyDescent="0.35">
      <c r="A766" s="151" t="s">
        <v>137</v>
      </c>
      <c r="B766" s="152" t="s">
        <v>137</v>
      </c>
      <c r="C766" s="152" t="s">
        <v>137</v>
      </c>
      <c r="D766" s="152" t="s">
        <v>137</v>
      </c>
      <c r="E766" s="152" t="s">
        <v>137</v>
      </c>
      <c r="F766" s="152" t="s">
        <v>137</v>
      </c>
      <c r="G766" s="152" t="s">
        <v>137</v>
      </c>
      <c r="H766" s="152" t="s">
        <v>137</v>
      </c>
      <c r="I766" s="152" t="s">
        <v>137</v>
      </c>
      <c r="J766" s="152" t="s">
        <v>137</v>
      </c>
      <c r="K766" s="152" t="s">
        <v>137</v>
      </c>
      <c r="L766" s="152" t="s">
        <v>137</v>
      </c>
      <c r="M766" s="152" t="s">
        <v>137</v>
      </c>
      <c r="N766" s="152" t="s">
        <v>137</v>
      </c>
      <c r="O766" s="152" t="s">
        <v>137</v>
      </c>
      <c r="P766" s="152" t="s">
        <v>137</v>
      </c>
      <c r="Q766" s="152" t="s">
        <v>137</v>
      </c>
      <c r="R766" s="152" t="s">
        <v>137</v>
      </c>
      <c r="S766" s="152" t="s">
        <v>137</v>
      </c>
      <c r="T766" s="152" t="s">
        <v>137</v>
      </c>
      <c r="U766" s="152" t="s">
        <v>137</v>
      </c>
      <c r="V766" s="152" t="s">
        <v>137</v>
      </c>
      <c r="W766" s="152" t="s">
        <v>137</v>
      </c>
      <c r="X766" s="152" t="s">
        <v>137</v>
      </c>
      <c r="Y766" s="152" t="s">
        <v>137</v>
      </c>
      <c r="Z766" s="152" t="s">
        <v>137</v>
      </c>
      <c r="AA766" s="108">
        <v>1000</v>
      </c>
    </row>
    <row r="767" spans="1:27" x14ac:dyDescent="0.35">
      <c r="A767" s="151" t="s">
        <v>137</v>
      </c>
      <c r="B767" s="152" t="s">
        <v>137</v>
      </c>
      <c r="C767" s="152" t="s">
        <v>137</v>
      </c>
      <c r="D767" s="152" t="s">
        <v>137</v>
      </c>
      <c r="E767" s="152" t="s">
        <v>137</v>
      </c>
      <c r="F767" s="152" t="s">
        <v>137</v>
      </c>
      <c r="G767" s="152" t="s">
        <v>137</v>
      </c>
      <c r="H767" s="152" t="s">
        <v>137</v>
      </c>
      <c r="I767" s="152" t="s">
        <v>137</v>
      </c>
      <c r="J767" s="152" t="s">
        <v>137</v>
      </c>
      <c r="K767" s="152" t="s">
        <v>137</v>
      </c>
      <c r="L767" s="152" t="s">
        <v>137</v>
      </c>
      <c r="M767" s="152" t="s">
        <v>137</v>
      </c>
      <c r="N767" s="152" t="s">
        <v>137</v>
      </c>
      <c r="O767" s="152" t="s">
        <v>137</v>
      </c>
      <c r="P767" s="152" t="s">
        <v>137</v>
      </c>
      <c r="Q767" s="152" t="s">
        <v>137</v>
      </c>
      <c r="R767" s="152" t="s">
        <v>137</v>
      </c>
      <c r="S767" s="152" t="s">
        <v>137</v>
      </c>
      <c r="T767" s="152" t="s">
        <v>137</v>
      </c>
      <c r="U767" s="152" t="s">
        <v>137</v>
      </c>
      <c r="V767" s="152" t="s">
        <v>137</v>
      </c>
      <c r="W767" s="152" t="s">
        <v>137</v>
      </c>
      <c r="X767" s="152" t="s">
        <v>137</v>
      </c>
      <c r="Y767" s="152" t="s">
        <v>137</v>
      </c>
      <c r="Z767" s="152" t="s">
        <v>137</v>
      </c>
      <c r="AA767" s="108">
        <v>1000</v>
      </c>
    </row>
    <row r="768" spans="1:27" x14ac:dyDescent="0.35">
      <c r="A768" s="151" t="s">
        <v>137</v>
      </c>
      <c r="B768" s="152" t="s">
        <v>137</v>
      </c>
      <c r="C768" s="152" t="s">
        <v>137</v>
      </c>
      <c r="D768" s="152" t="s">
        <v>137</v>
      </c>
      <c r="E768" s="152" t="s">
        <v>137</v>
      </c>
      <c r="F768" s="152" t="s">
        <v>137</v>
      </c>
      <c r="G768" s="152" t="s">
        <v>137</v>
      </c>
      <c r="H768" s="152" t="s">
        <v>137</v>
      </c>
      <c r="I768" s="152" t="s">
        <v>137</v>
      </c>
      <c r="J768" s="152" t="s">
        <v>137</v>
      </c>
      <c r="K768" s="152" t="s">
        <v>137</v>
      </c>
      <c r="L768" s="152" t="s">
        <v>137</v>
      </c>
      <c r="M768" s="152" t="s">
        <v>137</v>
      </c>
      <c r="N768" s="152" t="s">
        <v>137</v>
      </c>
      <c r="O768" s="152" t="s">
        <v>137</v>
      </c>
      <c r="P768" s="152" t="s">
        <v>137</v>
      </c>
      <c r="Q768" s="152" t="s">
        <v>137</v>
      </c>
      <c r="R768" s="152" t="s">
        <v>137</v>
      </c>
      <c r="S768" s="152" t="s">
        <v>137</v>
      </c>
      <c r="T768" s="152" t="s">
        <v>137</v>
      </c>
      <c r="U768" s="152" t="s">
        <v>137</v>
      </c>
      <c r="V768" s="152" t="s">
        <v>137</v>
      </c>
      <c r="W768" s="152" t="s">
        <v>137</v>
      </c>
      <c r="X768" s="152" t="s">
        <v>137</v>
      </c>
      <c r="Y768" s="152" t="s">
        <v>137</v>
      </c>
      <c r="Z768" s="152" t="s">
        <v>137</v>
      </c>
      <c r="AA768" s="108">
        <v>1000</v>
      </c>
    </row>
    <row r="769" spans="1:27" x14ac:dyDescent="0.35">
      <c r="A769" s="151" t="s">
        <v>137</v>
      </c>
      <c r="B769" s="152" t="s">
        <v>137</v>
      </c>
      <c r="C769" s="152" t="s">
        <v>137</v>
      </c>
      <c r="D769" s="152" t="s">
        <v>137</v>
      </c>
      <c r="E769" s="152" t="s">
        <v>137</v>
      </c>
      <c r="F769" s="152" t="s">
        <v>137</v>
      </c>
      <c r="G769" s="152" t="s">
        <v>137</v>
      </c>
      <c r="H769" s="152" t="s">
        <v>137</v>
      </c>
      <c r="I769" s="152" t="s">
        <v>137</v>
      </c>
      <c r="J769" s="152" t="s">
        <v>137</v>
      </c>
      <c r="K769" s="152" t="s">
        <v>137</v>
      </c>
      <c r="L769" s="152" t="s">
        <v>137</v>
      </c>
      <c r="M769" s="152" t="s">
        <v>137</v>
      </c>
      <c r="N769" s="152" t="s">
        <v>137</v>
      </c>
      <c r="O769" s="152" t="s">
        <v>137</v>
      </c>
      <c r="P769" s="152" t="s">
        <v>137</v>
      </c>
      <c r="Q769" s="152" t="s">
        <v>137</v>
      </c>
      <c r="R769" s="152" t="s">
        <v>137</v>
      </c>
      <c r="S769" s="152" t="s">
        <v>137</v>
      </c>
      <c r="T769" s="152" t="s">
        <v>137</v>
      </c>
      <c r="U769" s="152" t="s">
        <v>137</v>
      </c>
      <c r="V769" s="152" t="s">
        <v>137</v>
      </c>
      <c r="W769" s="152" t="s">
        <v>137</v>
      </c>
      <c r="X769" s="152" t="s">
        <v>137</v>
      </c>
      <c r="Y769" s="152" t="s">
        <v>137</v>
      </c>
      <c r="Z769" s="152" t="s">
        <v>137</v>
      </c>
      <c r="AA769" s="108">
        <v>1000</v>
      </c>
    </row>
    <row r="770" spans="1:27" x14ac:dyDescent="0.35">
      <c r="A770" s="151" t="s">
        <v>137</v>
      </c>
      <c r="B770" s="152" t="s">
        <v>137</v>
      </c>
      <c r="C770" s="152" t="s">
        <v>137</v>
      </c>
      <c r="D770" s="152" t="s">
        <v>137</v>
      </c>
      <c r="E770" s="152" t="s">
        <v>137</v>
      </c>
      <c r="F770" s="152" t="s">
        <v>137</v>
      </c>
      <c r="G770" s="152" t="s">
        <v>137</v>
      </c>
      <c r="H770" s="152" t="s">
        <v>137</v>
      </c>
      <c r="I770" s="152" t="s">
        <v>137</v>
      </c>
      <c r="J770" s="152" t="s">
        <v>137</v>
      </c>
      <c r="K770" s="152" t="s">
        <v>137</v>
      </c>
      <c r="L770" s="152" t="s">
        <v>137</v>
      </c>
      <c r="M770" s="152" t="s">
        <v>137</v>
      </c>
      <c r="N770" s="152" t="s">
        <v>137</v>
      </c>
      <c r="O770" s="152" t="s">
        <v>137</v>
      </c>
      <c r="P770" s="152" t="s">
        <v>137</v>
      </c>
      <c r="Q770" s="152" t="s">
        <v>137</v>
      </c>
      <c r="R770" s="152" t="s">
        <v>137</v>
      </c>
      <c r="S770" s="152" t="s">
        <v>137</v>
      </c>
      <c r="T770" s="152" t="s">
        <v>137</v>
      </c>
      <c r="U770" s="152" t="s">
        <v>137</v>
      </c>
      <c r="V770" s="152" t="s">
        <v>137</v>
      </c>
      <c r="W770" s="152" t="s">
        <v>137</v>
      </c>
      <c r="X770" s="152" t="s">
        <v>137</v>
      </c>
      <c r="Y770" s="152" t="s">
        <v>137</v>
      </c>
      <c r="Z770" s="152" t="s">
        <v>137</v>
      </c>
      <c r="AA770" s="108">
        <v>1000</v>
      </c>
    </row>
    <row r="771" spans="1:27" x14ac:dyDescent="0.35">
      <c r="A771" s="151" t="s">
        <v>137</v>
      </c>
      <c r="B771" s="152" t="s">
        <v>137</v>
      </c>
      <c r="C771" s="152" t="s">
        <v>137</v>
      </c>
      <c r="D771" s="152" t="s">
        <v>137</v>
      </c>
      <c r="E771" s="152" t="s">
        <v>137</v>
      </c>
      <c r="F771" s="152" t="s">
        <v>137</v>
      </c>
      <c r="G771" s="152" t="s">
        <v>137</v>
      </c>
      <c r="H771" s="152" t="s">
        <v>137</v>
      </c>
      <c r="I771" s="152" t="s">
        <v>137</v>
      </c>
      <c r="J771" s="152" t="s">
        <v>137</v>
      </c>
      <c r="K771" s="152" t="s">
        <v>137</v>
      </c>
      <c r="L771" s="152" t="s">
        <v>137</v>
      </c>
      <c r="M771" s="152" t="s">
        <v>137</v>
      </c>
      <c r="N771" s="152" t="s">
        <v>137</v>
      </c>
      <c r="O771" s="152" t="s">
        <v>137</v>
      </c>
      <c r="P771" s="152" t="s">
        <v>137</v>
      </c>
      <c r="Q771" s="152" t="s">
        <v>137</v>
      </c>
      <c r="R771" s="152" t="s">
        <v>137</v>
      </c>
      <c r="S771" s="152" t="s">
        <v>137</v>
      </c>
      <c r="T771" s="152" t="s">
        <v>137</v>
      </c>
      <c r="U771" s="152" t="s">
        <v>137</v>
      </c>
      <c r="V771" s="152" t="s">
        <v>137</v>
      </c>
      <c r="W771" s="152" t="s">
        <v>137</v>
      </c>
      <c r="X771" s="152" t="s">
        <v>137</v>
      </c>
      <c r="Y771" s="152" t="s">
        <v>137</v>
      </c>
      <c r="Z771" s="152" t="s">
        <v>137</v>
      </c>
      <c r="AA771" s="108">
        <v>1000</v>
      </c>
    </row>
    <row r="772" spans="1:27" x14ac:dyDescent="0.35">
      <c r="A772" s="151" t="s">
        <v>137</v>
      </c>
      <c r="B772" s="152" t="s">
        <v>137</v>
      </c>
      <c r="C772" s="152" t="s">
        <v>137</v>
      </c>
      <c r="D772" s="152" t="s">
        <v>137</v>
      </c>
      <c r="E772" s="152" t="s">
        <v>137</v>
      </c>
      <c r="F772" s="152" t="s">
        <v>137</v>
      </c>
      <c r="G772" s="152" t="s">
        <v>137</v>
      </c>
      <c r="H772" s="152" t="s">
        <v>137</v>
      </c>
      <c r="I772" s="152" t="s">
        <v>137</v>
      </c>
      <c r="J772" s="152" t="s">
        <v>137</v>
      </c>
      <c r="K772" s="152" t="s">
        <v>137</v>
      </c>
      <c r="L772" s="152" t="s">
        <v>137</v>
      </c>
      <c r="M772" s="152" t="s">
        <v>137</v>
      </c>
      <c r="N772" s="152" t="s">
        <v>137</v>
      </c>
      <c r="O772" s="152" t="s">
        <v>137</v>
      </c>
      <c r="P772" s="152" t="s">
        <v>137</v>
      </c>
      <c r="Q772" s="152" t="s">
        <v>137</v>
      </c>
      <c r="R772" s="152" t="s">
        <v>137</v>
      </c>
      <c r="S772" s="152" t="s">
        <v>137</v>
      </c>
      <c r="T772" s="152" t="s">
        <v>137</v>
      </c>
      <c r="U772" s="152" t="s">
        <v>137</v>
      </c>
      <c r="V772" s="152" t="s">
        <v>137</v>
      </c>
      <c r="W772" s="152" t="s">
        <v>137</v>
      </c>
      <c r="X772" s="152" t="s">
        <v>137</v>
      </c>
      <c r="Y772" s="152" t="s">
        <v>137</v>
      </c>
      <c r="Z772" s="152" t="s">
        <v>137</v>
      </c>
      <c r="AA772" s="108">
        <v>1000</v>
      </c>
    </row>
    <row r="773" spans="1:27" x14ac:dyDescent="0.35">
      <c r="A773" s="151" t="s">
        <v>137</v>
      </c>
      <c r="B773" s="152" t="s">
        <v>137</v>
      </c>
      <c r="C773" s="152" t="s">
        <v>137</v>
      </c>
      <c r="D773" s="152" t="s">
        <v>137</v>
      </c>
      <c r="E773" s="152" t="s">
        <v>137</v>
      </c>
      <c r="F773" s="152" t="s">
        <v>137</v>
      </c>
      <c r="G773" s="152" t="s">
        <v>137</v>
      </c>
      <c r="H773" s="152" t="s">
        <v>137</v>
      </c>
      <c r="I773" s="152" t="s">
        <v>137</v>
      </c>
      <c r="J773" s="152" t="s">
        <v>137</v>
      </c>
      <c r="K773" s="152" t="s">
        <v>137</v>
      </c>
      <c r="L773" s="152" t="s">
        <v>137</v>
      </c>
      <c r="M773" s="152" t="s">
        <v>137</v>
      </c>
      <c r="N773" s="152" t="s">
        <v>137</v>
      </c>
      <c r="O773" s="152" t="s">
        <v>137</v>
      </c>
      <c r="P773" s="152" t="s">
        <v>137</v>
      </c>
      <c r="Q773" s="152" t="s">
        <v>137</v>
      </c>
      <c r="R773" s="152" t="s">
        <v>137</v>
      </c>
      <c r="S773" s="152" t="s">
        <v>137</v>
      </c>
      <c r="T773" s="152" t="s">
        <v>137</v>
      </c>
      <c r="U773" s="152" t="s">
        <v>137</v>
      </c>
      <c r="V773" s="152" t="s">
        <v>137</v>
      </c>
      <c r="W773" s="152" t="s">
        <v>137</v>
      </c>
      <c r="X773" s="152" t="s">
        <v>137</v>
      </c>
      <c r="Y773" s="152" t="s">
        <v>137</v>
      </c>
      <c r="Z773" s="152" t="s">
        <v>137</v>
      </c>
      <c r="AA773" s="108">
        <v>1000</v>
      </c>
    </row>
    <row r="774" spans="1:27" x14ac:dyDescent="0.35">
      <c r="A774" s="151" t="s">
        <v>137</v>
      </c>
      <c r="B774" s="152" t="s">
        <v>137</v>
      </c>
      <c r="C774" s="152" t="s">
        <v>137</v>
      </c>
      <c r="D774" s="152" t="s">
        <v>137</v>
      </c>
      <c r="E774" s="152" t="s">
        <v>137</v>
      </c>
      <c r="F774" s="152" t="s">
        <v>137</v>
      </c>
      <c r="G774" s="152" t="s">
        <v>137</v>
      </c>
      <c r="H774" s="152" t="s">
        <v>137</v>
      </c>
      <c r="I774" s="152" t="s">
        <v>137</v>
      </c>
      <c r="J774" s="152" t="s">
        <v>137</v>
      </c>
      <c r="K774" s="152" t="s">
        <v>137</v>
      </c>
      <c r="L774" s="152" t="s">
        <v>137</v>
      </c>
      <c r="M774" s="152" t="s">
        <v>137</v>
      </c>
      <c r="N774" s="152" t="s">
        <v>137</v>
      </c>
      <c r="O774" s="152" t="s">
        <v>137</v>
      </c>
      <c r="P774" s="152" t="s">
        <v>137</v>
      </c>
      <c r="Q774" s="152" t="s">
        <v>137</v>
      </c>
      <c r="R774" s="152" t="s">
        <v>137</v>
      </c>
      <c r="S774" s="152" t="s">
        <v>137</v>
      </c>
      <c r="T774" s="152" t="s">
        <v>137</v>
      </c>
      <c r="U774" s="152" t="s">
        <v>137</v>
      </c>
      <c r="V774" s="152" t="s">
        <v>137</v>
      </c>
      <c r="W774" s="152" t="s">
        <v>137</v>
      </c>
      <c r="X774" s="152" t="s">
        <v>137</v>
      </c>
      <c r="Y774" s="152" t="s">
        <v>137</v>
      </c>
      <c r="Z774" s="152" t="s">
        <v>137</v>
      </c>
      <c r="AA774" s="108">
        <v>1000</v>
      </c>
    </row>
    <row r="775" spans="1:27" x14ac:dyDescent="0.35">
      <c r="A775" s="151" t="s">
        <v>137</v>
      </c>
      <c r="B775" s="152" t="s">
        <v>137</v>
      </c>
      <c r="C775" s="152" t="s">
        <v>137</v>
      </c>
      <c r="D775" s="152" t="s">
        <v>137</v>
      </c>
      <c r="E775" s="152" t="s">
        <v>137</v>
      </c>
      <c r="F775" s="152" t="s">
        <v>137</v>
      </c>
      <c r="G775" s="152" t="s">
        <v>137</v>
      </c>
      <c r="H775" s="152" t="s">
        <v>137</v>
      </c>
      <c r="I775" s="152" t="s">
        <v>137</v>
      </c>
      <c r="J775" s="152" t="s">
        <v>137</v>
      </c>
      <c r="K775" s="152" t="s">
        <v>137</v>
      </c>
      <c r="L775" s="152" t="s">
        <v>137</v>
      </c>
      <c r="M775" s="152" t="s">
        <v>137</v>
      </c>
      <c r="N775" s="152" t="s">
        <v>137</v>
      </c>
      <c r="O775" s="152" t="s">
        <v>137</v>
      </c>
      <c r="P775" s="152" t="s">
        <v>137</v>
      </c>
      <c r="Q775" s="152" t="s">
        <v>137</v>
      </c>
      <c r="R775" s="152" t="s">
        <v>137</v>
      </c>
      <c r="S775" s="152" t="s">
        <v>137</v>
      </c>
      <c r="T775" s="152" t="s">
        <v>137</v>
      </c>
      <c r="U775" s="152" t="s">
        <v>137</v>
      </c>
      <c r="V775" s="152" t="s">
        <v>137</v>
      </c>
      <c r="W775" s="152" t="s">
        <v>137</v>
      </c>
      <c r="X775" s="152" t="s">
        <v>137</v>
      </c>
      <c r="Y775" s="152" t="s">
        <v>137</v>
      </c>
      <c r="Z775" s="152" t="s">
        <v>137</v>
      </c>
      <c r="AA775" s="108">
        <v>1000</v>
      </c>
    </row>
    <row r="776" spans="1:27" x14ac:dyDescent="0.35">
      <c r="A776" s="151" t="s">
        <v>137</v>
      </c>
      <c r="B776" s="152" t="s">
        <v>137</v>
      </c>
      <c r="C776" s="152" t="s">
        <v>137</v>
      </c>
      <c r="D776" s="152" t="s">
        <v>137</v>
      </c>
      <c r="E776" s="152" t="s">
        <v>137</v>
      </c>
      <c r="F776" s="152" t="s">
        <v>137</v>
      </c>
      <c r="G776" s="152" t="s">
        <v>137</v>
      </c>
      <c r="H776" s="152" t="s">
        <v>137</v>
      </c>
      <c r="I776" s="152" t="s">
        <v>137</v>
      </c>
      <c r="J776" s="152" t="s">
        <v>137</v>
      </c>
      <c r="K776" s="152" t="s">
        <v>137</v>
      </c>
      <c r="L776" s="152" t="s">
        <v>137</v>
      </c>
      <c r="M776" s="152" t="s">
        <v>137</v>
      </c>
      <c r="N776" s="152" t="s">
        <v>137</v>
      </c>
      <c r="O776" s="152" t="s">
        <v>137</v>
      </c>
      <c r="P776" s="152" t="s">
        <v>137</v>
      </c>
      <c r="Q776" s="152" t="s">
        <v>137</v>
      </c>
      <c r="R776" s="152" t="s">
        <v>137</v>
      </c>
      <c r="S776" s="152" t="s">
        <v>137</v>
      </c>
      <c r="T776" s="152" t="s">
        <v>137</v>
      </c>
      <c r="U776" s="152" t="s">
        <v>137</v>
      </c>
      <c r="V776" s="152" t="s">
        <v>137</v>
      </c>
      <c r="W776" s="152" t="s">
        <v>137</v>
      </c>
      <c r="X776" s="152" t="s">
        <v>137</v>
      </c>
      <c r="Y776" s="152" t="s">
        <v>137</v>
      </c>
      <c r="Z776" s="152" t="s">
        <v>137</v>
      </c>
      <c r="AA776" s="108">
        <v>1000</v>
      </c>
    </row>
    <row r="777" spans="1:27" x14ac:dyDescent="0.35">
      <c r="A777" s="151" t="s">
        <v>137</v>
      </c>
      <c r="B777" s="152" t="s">
        <v>137</v>
      </c>
      <c r="C777" s="152" t="s">
        <v>137</v>
      </c>
      <c r="D777" s="152" t="s">
        <v>137</v>
      </c>
      <c r="E777" s="152" t="s">
        <v>137</v>
      </c>
      <c r="F777" s="152" t="s">
        <v>137</v>
      </c>
      <c r="G777" s="152" t="s">
        <v>137</v>
      </c>
      <c r="H777" s="152" t="s">
        <v>137</v>
      </c>
      <c r="I777" s="152" t="s">
        <v>137</v>
      </c>
      <c r="J777" s="152" t="s">
        <v>137</v>
      </c>
      <c r="K777" s="152" t="s">
        <v>137</v>
      </c>
      <c r="L777" s="152" t="s">
        <v>137</v>
      </c>
      <c r="M777" s="152" t="s">
        <v>137</v>
      </c>
      <c r="N777" s="152" t="s">
        <v>137</v>
      </c>
      <c r="O777" s="152" t="s">
        <v>137</v>
      </c>
      <c r="P777" s="152" t="s">
        <v>137</v>
      </c>
      <c r="Q777" s="152" t="s">
        <v>137</v>
      </c>
      <c r="R777" s="152" t="s">
        <v>137</v>
      </c>
      <c r="S777" s="152" t="s">
        <v>137</v>
      </c>
      <c r="T777" s="152" t="s">
        <v>137</v>
      </c>
      <c r="U777" s="152" t="s">
        <v>137</v>
      </c>
      <c r="V777" s="152" t="s">
        <v>137</v>
      </c>
      <c r="W777" s="152" t="s">
        <v>137</v>
      </c>
      <c r="X777" s="152" t="s">
        <v>137</v>
      </c>
      <c r="Y777" s="152" t="s">
        <v>137</v>
      </c>
      <c r="Z777" s="152" t="s">
        <v>137</v>
      </c>
      <c r="AA777" s="108">
        <v>1000</v>
      </c>
    </row>
    <row r="778" spans="1:27" x14ac:dyDescent="0.35">
      <c r="A778" s="151" t="s">
        <v>137</v>
      </c>
      <c r="B778" s="152" t="s">
        <v>137</v>
      </c>
      <c r="C778" s="152" t="s">
        <v>137</v>
      </c>
      <c r="D778" s="152" t="s">
        <v>137</v>
      </c>
      <c r="E778" s="152" t="s">
        <v>137</v>
      </c>
      <c r="F778" s="152" t="s">
        <v>137</v>
      </c>
      <c r="G778" s="152" t="s">
        <v>137</v>
      </c>
      <c r="H778" s="152" t="s">
        <v>137</v>
      </c>
      <c r="I778" s="152" t="s">
        <v>137</v>
      </c>
      <c r="J778" s="152" t="s">
        <v>137</v>
      </c>
      <c r="K778" s="152" t="s">
        <v>137</v>
      </c>
      <c r="L778" s="152" t="s">
        <v>137</v>
      </c>
      <c r="M778" s="152" t="s">
        <v>137</v>
      </c>
      <c r="N778" s="152" t="s">
        <v>137</v>
      </c>
      <c r="O778" s="152" t="s">
        <v>137</v>
      </c>
      <c r="P778" s="152" t="s">
        <v>137</v>
      </c>
      <c r="Q778" s="152" t="s">
        <v>137</v>
      </c>
      <c r="R778" s="152" t="s">
        <v>137</v>
      </c>
      <c r="S778" s="152" t="s">
        <v>137</v>
      </c>
      <c r="T778" s="152" t="s">
        <v>137</v>
      </c>
      <c r="U778" s="152" t="s">
        <v>137</v>
      </c>
      <c r="V778" s="152" t="s">
        <v>137</v>
      </c>
      <c r="W778" s="152" t="s">
        <v>137</v>
      </c>
      <c r="X778" s="152" t="s">
        <v>137</v>
      </c>
      <c r="Y778" s="152" t="s">
        <v>137</v>
      </c>
      <c r="Z778" s="152" t="s">
        <v>137</v>
      </c>
      <c r="AA778" s="108">
        <v>1000</v>
      </c>
    </row>
    <row r="779" spans="1:27" x14ac:dyDescent="0.35">
      <c r="A779" s="151" t="s">
        <v>137</v>
      </c>
      <c r="B779" s="152" t="s">
        <v>137</v>
      </c>
      <c r="C779" s="152" t="s">
        <v>137</v>
      </c>
      <c r="D779" s="152" t="s">
        <v>137</v>
      </c>
      <c r="E779" s="152" t="s">
        <v>137</v>
      </c>
      <c r="F779" s="152" t="s">
        <v>137</v>
      </c>
      <c r="G779" s="152" t="s">
        <v>137</v>
      </c>
      <c r="H779" s="152" t="s">
        <v>137</v>
      </c>
      <c r="I779" s="152" t="s">
        <v>137</v>
      </c>
      <c r="J779" s="152" t="s">
        <v>137</v>
      </c>
      <c r="K779" s="152" t="s">
        <v>137</v>
      </c>
      <c r="L779" s="152" t="s">
        <v>137</v>
      </c>
      <c r="M779" s="152" t="s">
        <v>137</v>
      </c>
      <c r="N779" s="152" t="s">
        <v>137</v>
      </c>
      <c r="O779" s="152" t="s">
        <v>137</v>
      </c>
      <c r="P779" s="152" t="s">
        <v>137</v>
      </c>
      <c r="Q779" s="152" t="s">
        <v>137</v>
      </c>
      <c r="R779" s="152" t="s">
        <v>137</v>
      </c>
      <c r="S779" s="152" t="s">
        <v>137</v>
      </c>
      <c r="T779" s="152" t="s">
        <v>137</v>
      </c>
      <c r="U779" s="152" t="s">
        <v>137</v>
      </c>
      <c r="V779" s="152" t="s">
        <v>137</v>
      </c>
      <c r="W779" s="152" t="s">
        <v>137</v>
      </c>
      <c r="X779" s="152" t="s">
        <v>137</v>
      </c>
      <c r="Y779" s="152" t="s">
        <v>137</v>
      </c>
      <c r="Z779" s="152" t="s">
        <v>137</v>
      </c>
      <c r="AA779" s="108">
        <v>1000</v>
      </c>
    </row>
    <row r="780" spans="1:27" x14ac:dyDescent="0.35">
      <c r="A780" s="151" t="s">
        <v>137</v>
      </c>
      <c r="B780" s="152" t="s">
        <v>137</v>
      </c>
      <c r="C780" s="152" t="s">
        <v>137</v>
      </c>
      <c r="D780" s="152" t="s">
        <v>137</v>
      </c>
      <c r="E780" s="152" t="s">
        <v>137</v>
      </c>
      <c r="F780" s="152" t="s">
        <v>137</v>
      </c>
      <c r="G780" s="152" t="s">
        <v>137</v>
      </c>
      <c r="H780" s="152" t="s">
        <v>137</v>
      </c>
      <c r="I780" s="152" t="s">
        <v>137</v>
      </c>
      <c r="J780" s="152" t="s">
        <v>137</v>
      </c>
      <c r="K780" s="152" t="s">
        <v>137</v>
      </c>
      <c r="L780" s="152" t="s">
        <v>137</v>
      </c>
      <c r="M780" s="152" t="s">
        <v>137</v>
      </c>
      <c r="N780" s="152" t="s">
        <v>137</v>
      </c>
      <c r="O780" s="152" t="s">
        <v>137</v>
      </c>
      <c r="P780" s="152" t="s">
        <v>137</v>
      </c>
      <c r="Q780" s="152" t="s">
        <v>137</v>
      </c>
      <c r="R780" s="152" t="s">
        <v>137</v>
      </c>
      <c r="S780" s="152" t="s">
        <v>137</v>
      </c>
      <c r="T780" s="152" t="s">
        <v>137</v>
      </c>
      <c r="U780" s="152" t="s">
        <v>137</v>
      </c>
      <c r="V780" s="152" t="s">
        <v>137</v>
      </c>
      <c r="W780" s="152" t="s">
        <v>137</v>
      </c>
      <c r="X780" s="152" t="s">
        <v>137</v>
      </c>
      <c r="Y780" s="152" t="s">
        <v>137</v>
      </c>
      <c r="Z780" s="152" t="s">
        <v>137</v>
      </c>
      <c r="AA780" s="108">
        <v>1000</v>
      </c>
    </row>
    <row r="781" spans="1:27" x14ac:dyDescent="0.35">
      <c r="A781" s="151" t="s">
        <v>137</v>
      </c>
      <c r="B781" s="152" t="s">
        <v>137</v>
      </c>
      <c r="C781" s="152" t="s">
        <v>137</v>
      </c>
      <c r="D781" s="152" t="s">
        <v>137</v>
      </c>
      <c r="E781" s="152" t="s">
        <v>137</v>
      </c>
      <c r="F781" s="152" t="s">
        <v>137</v>
      </c>
      <c r="G781" s="152" t="s">
        <v>137</v>
      </c>
      <c r="H781" s="152" t="s">
        <v>137</v>
      </c>
      <c r="I781" s="152" t="s">
        <v>137</v>
      </c>
      <c r="J781" s="152" t="s">
        <v>137</v>
      </c>
      <c r="K781" s="152" t="s">
        <v>137</v>
      </c>
      <c r="L781" s="152" t="s">
        <v>137</v>
      </c>
      <c r="M781" s="152" t="s">
        <v>137</v>
      </c>
      <c r="N781" s="152" t="s">
        <v>137</v>
      </c>
      <c r="O781" s="152" t="s">
        <v>137</v>
      </c>
      <c r="P781" s="152" t="s">
        <v>137</v>
      </c>
      <c r="Q781" s="152" t="s">
        <v>137</v>
      </c>
      <c r="R781" s="152" t="s">
        <v>137</v>
      </c>
      <c r="S781" s="152" t="s">
        <v>137</v>
      </c>
      <c r="T781" s="152" t="s">
        <v>137</v>
      </c>
      <c r="U781" s="152" t="s">
        <v>137</v>
      </c>
      <c r="V781" s="152" t="s">
        <v>137</v>
      </c>
      <c r="W781" s="152" t="s">
        <v>137</v>
      </c>
      <c r="X781" s="152" t="s">
        <v>137</v>
      </c>
      <c r="Y781" s="152" t="s">
        <v>137</v>
      </c>
      <c r="Z781" s="152" t="s">
        <v>137</v>
      </c>
      <c r="AA781" s="108">
        <v>1000</v>
      </c>
    </row>
    <row r="782" spans="1:27" x14ac:dyDescent="0.35">
      <c r="A782" s="151" t="s">
        <v>137</v>
      </c>
      <c r="B782" s="152" t="s">
        <v>137</v>
      </c>
      <c r="C782" s="152" t="s">
        <v>137</v>
      </c>
      <c r="D782" s="152" t="s">
        <v>137</v>
      </c>
      <c r="E782" s="152" t="s">
        <v>137</v>
      </c>
      <c r="F782" s="152" t="s">
        <v>137</v>
      </c>
      <c r="G782" s="152" t="s">
        <v>137</v>
      </c>
      <c r="H782" s="152" t="s">
        <v>137</v>
      </c>
      <c r="I782" s="152" t="s">
        <v>137</v>
      </c>
      <c r="J782" s="152" t="s">
        <v>137</v>
      </c>
      <c r="K782" s="152" t="s">
        <v>137</v>
      </c>
      <c r="L782" s="152" t="s">
        <v>137</v>
      </c>
      <c r="M782" s="152" t="s">
        <v>137</v>
      </c>
      <c r="N782" s="152" t="s">
        <v>137</v>
      </c>
      <c r="O782" s="152" t="s">
        <v>137</v>
      </c>
      <c r="P782" s="152" t="s">
        <v>137</v>
      </c>
      <c r="Q782" s="152" t="s">
        <v>137</v>
      </c>
      <c r="R782" s="152" t="s">
        <v>137</v>
      </c>
      <c r="S782" s="152" t="s">
        <v>137</v>
      </c>
      <c r="T782" s="152" t="s">
        <v>137</v>
      </c>
      <c r="U782" s="152" t="s">
        <v>137</v>
      </c>
      <c r="V782" s="152" t="s">
        <v>137</v>
      </c>
      <c r="W782" s="152" t="s">
        <v>137</v>
      </c>
      <c r="X782" s="152" t="s">
        <v>137</v>
      </c>
      <c r="Y782" s="152" t="s">
        <v>137</v>
      </c>
      <c r="Z782" s="152" t="s">
        <v>137</v>
      </c>
      <c r="AA782" s="108">
        <v>1000</v>
      </c>
    </row>
    <row r="783" spans="1:27" x14ac:dyDescent="0.35">
      <c r="A783" s="151" t="s">
        <v>137</v>
      </c>
      <c r="B783" s="152" t="s">
        <v>137</v>
      </c>
      <c r="C783" s="152" t="s">
        <v>137</v>
      </c>
      <c r="D783" s="152" t="s">
        <v>137</v>
      </c>
      <c r="E783" s="152" t="s">
        <v>137</v>
      </c>
      <c r="F783" s="152" t="s">
        <v>137</v>
      </c>
      <c r="G783" s="152" t="s">
        <v>137</v>
      </c>
      <c r="H783" s="152" t="s">
        <v>137</v>
      </c>
      <c r="I783" s="152" t="s">
        <v>137</v>
      </c>
      <c r="J783" s="152" t="s">
        <v>137</v>
      </c>
      <c r="K783" s="152" t="s">
        <v>137</v>
      </c>
      <c r="L783" s="152" t="s">
        <v>137</v>
      </c>
      <c r="M783" s="152" t="s">
        <v>137</v>
      </c>
      <c r="N783" s="152" t="s">
        <v>137</v>
      </c>
      <c r="O783" s="152" t="s">
        <v>137</v>
      </c>
      <c r="P783" s="152" t="s">
        <v>137</v>
      </c>
      <c r="Q783" s="152" t="s">
        <v>137</v>
      </c>
      <c r="R783" s="152" t="s">
        <v>137</v>
      </c>
      <c r="S783" s="152" t="s">
        <v>137</v>
      </c>
      <c r="T783" s="152" t="s">
        <v>137</v>
      </c>
      <c r="U783" s="152" t="s">
        <v>137</v>
      </c>
      <c r="V783" s="152" t="s">
        <v>137</v>
      </c>
      <c r="W783" s="152" t="s">
        <v>137</v>
      </c>
      <c r="X783" s="152" t="s">
        <v>137</v>
      </c>
      <c r="Y783" s="152" t="s">
        <v>137</v>
      </c>
      <c r="Z783" s="152" t="s">
        <v>137</v>
      </c>
      <c r="AA783" s="108">
        <v>1000</v>
      </c>
    </row>
    <row r="784" spans="1:27" x14ac:dyDescent="0.35">
      <c r="A784" s="151" t="s">
        <v>137</v>
      </c>
      <c r="B784" s="152" t="s">
        <v>137</v>
      </c>
      <c r="C784" s="152" t="s">
        <v>137</v>
      </c>
      <c r="D784" s="152" t="s">
        <v>137</v>
      </c>
      <c r="E784" s="152" t="s">
        <v>137</v>
      </c>
      <c r="F784" s="152" t="s">
        <v>137</v>
      </c>
      <c r="G784" s="152" t="s">
        <v>137</v>
      </c>
      <c r="H784" s="152" t="s">
        <v>137</v>
      </c>
      <c r="I784" s="152" t="s">
        <v>137</v>
      </c>
      <c r="J784" s="152" t="s">
        <v>137</v>
      </c>
      <c r="K784" s="152" t="s">
        <v>137</v>
      </c>
      <c r="L784" s="152" t="s">
        <v>137</v>
      </c>
      <c r="M784" s="152" t="s">
        <v>137</v>
      </c>
      <c r="N784" s="152" t="s">
        <v>137</v>
      </c>
      <c r="O784" s="152" t="s">
        <v>137</v>
      </c>
      <c r="P784" s="152" t="s">
        <v>137</v>
      </c>
      <c r="Q784" s="152" t="s">
        <v>137</v>
      </c>
      <c r="R784" s="152" t="s">
        <v>137</v>
      </c>
      <c r="S784" s="152" t="s">
        <v>137</v>
      </c>
      <c r="T784" s="152" t="s">
        <v>137</v>
      </c>
      <c r="U784" s="152" t="s">
        <v>137</v>
      </c>
      <c r="V784" s="152" t="s">
        <v>137</v>
      </c>
      <c r="W784" s="152" t="s">
        <v>137</v>
      </c>
      <c r="X784" s="152" t="s">
        <v>137</v>
      </c>
      <c r="Y784" s="152" t="s">
        <v>137</v>
      </c>
      <c r="Z784" s="152" t="s">
        <v>137</v>
      </c>
      <c r="AA784" s="108">
        <v>1000</v>
      </c>
    </row>
    <row r="785" spans="1:27" x14ac:dyDescent="0.35">
      <c r="A785" s="151" t="s">
        <v>137</v>
      </c>
      <c r="B785" s="152" t="s">
        <v>137</v>
      </c>
      <c r="C785" s="152" t="s">
        <v>137</v>
      </c>
      <c r="D785" s="152" t="s">
        <v>137</v>
      </c>
      <c r="E785" s="152" t="s">
        <v>137</v>
      </c>
      <c r="F785" s="152" t="s">
        <v>137</v>
      </c>
      <c r="G785" s="152" t="s">
        <v>137</v>
      </c>
      <c r="H785" s="152" t="s">
        <v>137</v>
      </c>
      <c r="I785" s="152" t="s">
        <v>137</v>
      </c>
      <c r="J785" s="152" t="s">
        <v>137</v>
      </c>
      <c r="K785" s="152" t="s">
        <v>137</v>
      </c>
      <c r="L785" s="152" t="s">
        <v>137</v>
      </c>
      <c r="M785" s="152" t="s">
        <v>137</v>
      </c>
      <c r="N785" s="152" t="s">
        <v>137</v>
      </c>
      <c r="O785" s="152" t="s">
        <v>137</v>
      </c>
      <c r="P785" s="152" t="s">
        <v>137</v>
      </c>
      <c r="Q785" s="152" t="s">
        <v>137</v>
      </c>
      <c r="R785" s="152" t="s">
        <v>137</v>
      </c>
      <c r="S785" s="152" t="s">
        <v>137</v>
      </c>
      <c r="T785" s="152" t="s">
        <v>137</v>
      </c>
      <c r="U785" s="152" t="s">
        <v>137</v>
      </c>
      <c r="V785" s="152" t="s">
        <v>137</v>
      </c>
      <c r="W785" s="152" t="s">
        <v>137</v>
      </c>
      <c r="X785" s="152" t="s">
        <v>137</v>
      </c>
      <c r="Y785" s="152" t="s">
        <v>137</v>
      </c>
      <c r="Z785" s="152" t="s">
        <v>137</v>
      </c>
      <c r="AA785" s="108">
        <v>1000</v>
      </c>
    </row>
    <row r="786" spans="1:27" x14ac:dyDescent="0.35">
      <c r="A786" s="151" t="s">
        <v>137</v>
      </c>
      <c r="B786" s="152" t="s">
        <v>137</v>
      </c>
      <c r="C786" s="152" t="s">
        <v>137</v>
      </c>
      <c r="D786" s="152" t="s">
        <v>137</v>
      </c>
      <c r="E786" s="152" t="s">
        <v>137</v>
      </c>
      <c r="F786" s="152" t="s">
        <v>137</v>
      </c>
      <c r="G786" s="152" t="s">
        <v>137</v>
      </c>
      <c r="H786" s="152" t="s">
        <v>137</v>
      </c>
      <c r="I786" s="152" t="s">
        <v>137</v>
      </c>
      <c r="J786" s="152" t="s">
        <v>137</v>
      </c>
      <c r="K786" s="152" t="s">
        <v>137</v>
      </c>
      <c r="L786" s="152" t="s">
        <v>137</v>
      </c>
      <c r="M786" s="152" t="s">
        <v>137</v>
      </c>
      <c r="N786" s="152" t="s">
        <v>137</v>
      </c>
      <c r="O786" s="152" t="s">
        <v>137</v>
      </c>
      <c r="P786" s="152" t="s">
        <v>137</v>
      </c>
      <c r="Q786" s="152" t="s">
        <v>137</v>
      </c>
      <c r="R786" s="152" t="s">
        <v>137</v>
      </c>
      <c r="S786" s="152" t="s">
        <v>137</v>
      </c>
      <c r="T786" s="152" t="s">
        <v>137</v>
      </c>
      <c r="U786" s="152" t="s">
        <v>137</v>
      </c>
      <c r="V786" s="152" t="s">
        <v>137</v>
      </c>
      <c r="W786" s="152" t="s">
        <v>137</v>
      </c>
      <c r="X786" s="152" t="s">
        <v>137</v>
      </c>
      <c r="Y786" s="152" t="s">
        <v>137</v>
      </c>
      <c r="Z786" s="152" t="s">
        <v>137</v>
      </c>
      <c r="AA786" s="108">
        <v>1000</v>
      </c>
    </row>
    <row r="787" spans="1:27" x14ac:dyDescent="0.35">
      <c r="A787" s="151" t="s">
        <v>137</v>
      </c>
      <c r="B787" s="152" t="s">
        <v>137</v>
      </c>
      <c r="C787" s="152" t="s">
        <v>137</v>
      </c>
      <c r="D787" s="152" t="s">
        <v>137</v>
      </c>
      <c r="E787" s="152" t="s">
        <v>137</v>
      </c>
      <c r="F787" s="152" t="s">
        <v>137</v>
      </c>
      <c r="G787" s="152" t="s">
        <v>137</v>
      </c>
      <c r="H787" s="152" t="s">
        <v>137</v>
      </c>
      <c r="I787" s="152" t="s">
        <v>137</v>
      </c>
      <c r="J787" s="152" t="s">
        <v>137</v>
      </c>
      <c r="K787" s="152" t="s">
        <v>137</v>
      </c>
      <c r="L787" s="152" t="s">
        <v>137</v>
      </c>
      <c r="M787" s="152" t="s">
        <v>137</v>
      </c>
      <c r="N787" s="152" t="s">
        <v>137</v>
      </c>
      <c r="O787" s="152" t="s">
        <v>137</v>
      </c>
      <c r="P787" s="152" t="s">
        <v>137</v>
      </c>
      <c r="Q787" s="152" t="s">
        <v>137</v>
      </c>
      <c r="R787" s="152" t="s">
        <v>137</v>
      </c>
      <c r="S787" s="152" t="s">
        <v>137</v>
      </c>
      <c r="T787" s="152" t="s">
        <v>137</v>
      </c>
      <c r="U787" s="152" t="s">
        <v>137</v>
      </c>
      <c r="V787" s="152" t="s">
        <v>137</v>
      </c>
      <c r="W787" s="152" t="s">
        <v>137</v>
      </c>
      <c r="X787" s="152" t="s">
        <v>137</v>
      </c>
      <c r="Y787" s="152" t="s">
        <v>137</v>
      </c>
      <c r="Z787" s="152" t="s">
        <v>137</v>
      </c>
      <c r="AA787" s="108">
        <v>1000</v>
      </c>
    </row>
    <row r="788" spans="1:27" x14ac:dyDescent="0.35">
      <c r="A788" s="151" t="s">
        <v>137</v>
      </c>
      <c r="B788" s="152" t="s">
        <v>137</v>
      </c>
      <c r="C788" s="152" t="s">
        <v>137</v>
      </c>
      <c r="D788" s="152" t="s">
        <v>137</v>
      </c>
      <c r="E788" s="152" t="s">
        <v>137</v>
      </c>
      <c r="F788" s="152" t="s">
        <v>137</v>
      </c>
      <c r="G788" s="152" t="s">
        <v>137</v>
      </c>
      <c r="H788" s="152" t="s">
        <v>137</v>
      </c>
      <c r="I788" s="152" t="s">
        <v>137</v>
      </c>
      <c r="J788" s="152" t="s">
        <v>137</v>
      </c>
      <c r="K788" s="152" t="s">
        <v>137</v>
      </c>
      <c r="L788" s="152" t="s">
        <v>137</v>
      </c>
      <c r="M788" s="152" t="s">
        <v>137</v>
      </c>
      <c r="N788" s="152" t="s">
        <v>137</v>
      </c>
      <c r="O788" s="152" t="s">
        <v>137</v>
      </c>
      <c r="P788" s="152" t="s">
        <v>137</v>
      </c>
      <c r="Q788" s="152" t="s">
        <v>137</v>
      </c>
      <c r="R788" s="152" t="s">
        <v>137</v>
      </c>
      <c r="S788" s="152" t="s">
        <v>137</v>
      </c>
      <c r="T788" s="152" t="s">
        <v>137</v>
      </c>
      <c r="U788" s="152" t="s">
        <v>137</v>
      </c>
      <c r="V788" s="152" t="s">
        <v>137</v>
      </c>
      <c r="W788" s="152" t="s">
        <v>137</v>
      </c>
      <c r="X788" s="152" t="s">
        <v>137</v>
      </c>
      <c r="Y788" s="152" t="s">
        <v>137</v>
      </c>
      <c r="Z788" s="152" t="s">
        <v>137</v>
      </c>
      <c r="AA788" s="108">
        <v>1000</v>
      </c>
    </row>
    <row r="789" spans="1:27" x14ac:dyDescent="0.35">
      <c r="A789" s="151" t="s">
        <v>137</v>
      </c>
      <c r="B789" s="152" t="s">
        <v>137</v>
      </c>
      <c r="C789" s="152" t="s">
        <v>137</v>
      </c>
      <c r="D789" s="152" t="s">
        <v>137</v>
      </c>
      <c r="E789" s="152" t="s">
        <v>137</v>
      </c>
      <c r="F789" s="152" t="s">
        <v>137</v>
      </c>
      <c r="G789" s="152" t="s">
        <v>137</v>
      </c>
      <c r="H789" s="152" t="s">
        <v>137</v>
      </c>
      <c r="I789" s="152" t="s">
        <v>137</v>
      </c>
      <c r="J789" s="152" t="s">
        <v>137</v>
      </c>
      <c r="K789" s="152" t="s">
        <v>137</v>
      </c>
      <c r="L789" s="152" t="s">
        <v>137</v>
      </c>
      <c r="M789" s="152" t="s">
        <v>137</v>
      </c>
      <c r="N789" s="152" t="s">
        <v>137</v>
      </c>
      <c r="O789" s="152" t="s">
        <v>137</v>
      </c>
      <c r="P789" s="152" t="s">
        <v>137</v>
      </c>
      <c r="Q789" s="152" t="s">
        <v>137</v>
      </c>
      <c r="R789" s="152" t="s">
        <v>137</v>
      </c>
      <c r="S789" s="152" t="s">
        <v>137</v>
      </c>
      <c r="T789" s="152" t="s">
        <v>137</v>
      </c>
      <c r="U789" s="152" t="s">
        <v>137</v>
      </c>
      <c r="V789" s="152" t="s">
        <v>137</v>
      </c>
      <c r="W789" s="152" t="s">
        <v>137</v>
      </c>
      <c r="X789" s="152" t="s">
        <v>137</v>
      </c>
      <c r="Y789" s="152" t="s">
        <v>137</v>
      </c>
      <c r="Z789" s="152" t="s">
        <v>137</v>
      </c>
      <c r="AA789" s="108">
        <v>1000</v>
      </c>
    </row>
    <row r="790" spans="1:27" x14ac:dyDescent="0.35">
      <c r="A790" s="151" t="s">
        <v>137</v>
      </c>
      <c r="B790" s="152" t="s">
        <v>137</v>
      </c>
      <c r="C790" s="152" t="s">
        <v>137</v>
      </c>
      <c r="D790" s="152" t="s">
        <v>137</v>
      </c>
      <c r="E790" s="152" t="s">
        <v>137</v>
      </c>
      <c r="F790" s="152" t="s">
        <v>137</v>
      </c>
      <c r="G790" s="152" t="s">
        <v>137</v>
      </c>
      <c r="H790" s="152" t="s">
        <v>137</v>
      </c>
      <c r="I790" s="152" t="s">
        <v>137</v>
      </c>
      <c r="J790" s="152" t="s">
        <v>137</v>
      </c>
      <c r="K790" s="152" t="s">
        <v>137</v>
      </c>
      <c r="L790" s="152" t="s">
        <v>137</v>
      </c>
      <c r="M790" s="152" t="s">
        <v>137</v>
      </c>
      <c r="N790" s="152" t="s">
        <v>137</v>
      </c>
      <c r="O790" s="152" t="s">
        <v>137</v>
      </c>
      <c r="P790" s="152" t="s">
        <v>137</v>
      </c>
      <c r="Q790" s="152" t="s">
        <v>137</v>
      </c>
      <c r="R790" s="152" t="s">
        <v>137</v>
      </c>
      <c r="S790" s="152" t="s">
        <v>137</v>
      </c>
      <c r="T790" s="152" t="s">
        <v>137</v>
      </c>
      <c r="U790" s="152" t="s">
        <v>137</v>
      </c>
      <c r="V790" s="152" t="s">
        <v>137</v>
      </c>
      <c r="W790" s="152" t="s">
        <v>137</v>
      </c>
      <c r="X790" s="152" t="s">
        <v>137</v>
      </c>
      <c r="Y790" s="152" t="s">
        <v>137</v>
      </c>
      <c r="Z790" s="152" t="s">
        <v>137</v>
      </c>
      <c r="AA790" s="108">
        <v>1000</v>
      </c>
    </row>
    <row r="791" spans="1:27" x14ac:dyDescent="0.35">
      <c r="A791" s="151" t="s">
        <v>137</v>
      </c>
      <c r="B791" s="152" t="s">
        <v>137</v>
      </c>
      <c r="C791" s="152" t="s">
        <v>137</v>
      </c>
      <c r="D791" s="152" t="s">
        <v>137</v>
      </c>
      <c r="E791" s="152" t="s">
        <v>137</v>
      </c>
      <c r="F791" s="152" t="s">
        <v>137</v>
      </c>
      <c r="G791" s="152" t="s">
        <v>137</v>
      </c>
      <c r="H791" s="152" t="s">
        <v>137</v>
      </c>
      <c r="I791" s="152" t="s">
        <v>137</v>
      </c>
      <c r="J791" s="152" t="s">
        <v>137</v>
      </c>
      <c r="K791" s="152" t="s">
        <v>137</v>
      </c>
      <c r="L791" s="152" t="s">
        <v>137</v>
      </c>
      <c r="M791" s="152" t="s">
        <v>137</v>
      </c>
      <c r="N791" s="152" t="s">
        <v>137</v>
      </c>
      <c r="O791" s="152" t="s">
        <v>137</v>
      </c>
      <c r="P791" s="152" t="s">
        <v>137</v>
      </c>
      <c r="Q791" s="152" t="s">
        <v>137</v>
      </c>
      <c r="R791" s="152" t="s">
        <v>137</v>
      </c>
      <c r="S791" s="152" t="s">
        <v>137</v>
      </c>
      <c r="T791" s="152" t="s">
        <v>137</v>
      </c>
      <c r="U791" s="152" t="s">
        <v>137</v>
      </c>
      <c r="V791" s="152" t="s">
        <v>137</v>
      </c>
      <c r="W791" s="152" t="s">
        <v>137</v>
      </c>
      <c r="X791" s="152" t="s">
        <v>137</v>
      </c>
      <c r="Y791" s="152" t="s">
        <v>137</v>
      </c>
      <c r="Z791" s="152" t="s">
        <v>137</v>
      </c>
      <c r="AA791" s="108">
        <v>1000</v>
      </c>
    </row>
    <row r="792" spans="1:27" x14ac:dyDescent="0.35">
      <c r="A792" s="151" t="s">
        <v>137</v>
      </c>
      <c r="B792" s="152" t="s">
        <v>137</v>
      </c>
      <c r="C792" s="152" t="s">
        <v>137</v>
      </c>
      <c r="D792" s="152" t="s">
        <v>137</v>
      </c>
      <c r="E792" s="152" t="s">
        <v>137</v>
      </c>
      <c r="F792" s="152" t="s">
        <v>137</v>
      </c>
      <c r="G792" s="152" t="s">
        <v>137</v>
      </c>
      <c r="H792" s="152" t="s">
        <v>137</v>
      </c>
      <c r="I792" s="152" t="s">
        <v>137</v>
      </c>
      <c r="J792" s="152" t="s">
        <v>137</v>
      </c>
      <c r="K792" s="152" t="s">
        <v>137</v>
      </c>
      <c r="L792" s="152" t="s">
        <v>137</v>
      </c>
      <c r="M792" s="152" t="s">
        <v>137</v>
      </c>
      <c r="N792" s="152" t="s">
        <v>137</v>
      </c>
      <c r="O792" s="152" t="s">
        <v>137</v>
      </c>
      <c r="P792" s="152" t="s">
        <v>137</v>
      </c>
      <c r="Q792" s="152" t="s">
        <v>137</v>
      </c>
      <c r="R792" s="152" t="s">
        <v>137</v>
      </c>
      <c r="S792" s="152" t="s">
        <v>137</v>
      </c>
      <c r="T792" s="152" t="s">
        <v>137</v>
      </c>
      <c r="U792" s="152" t="s">
        <v>137</v>
      </c>
      <c r="V792" s="152" t="s">
        <v>137</v>
      </c>
      <c r="W792" s="152" t="s">
        <v>137</v>
      </c>
      <c r="X792" s="152" t="s">
        <v>137</v>
      </c>
      <c r="Y792" s="152" t="s">
        <v>137</v>
      </c>
      <c r="Z792" s="152" t="s">
        <v>137</v>
      </c>
      <c r="AA792" s="108">
        <v>1000</v>
      </c>
    </row>
    <row r="793" spans="1:27" x14ac:dyDescent="0.35">
      <c r="A793" s="151" t="s">
        <v>137</v>
      </c>
      <c r="B793" s="152" t="s">
        <v>137</v>
      </c>
      <c r="C793" s="152" t="s">
        <v>137</v>
      </c>
      <c r="D793" s="152" t="s">
        <v>137</v>
      </c>
      <c r="E793" s="152" t="s">
        <v>137</v>
      </c>
      <c r="F793" s="152" t="s">
        <v>137</v>
      </c>
      <c r="G793" s="152" t="s">
        <v>137</v>
      </c>
      <c r="H793" s="152" t="s">
        <v>137</v>
      </c>
      <c r="I793" s="152" t="s">
        <v>137</v>
      </c>
      <c r="J793" s="152" t="s">
        <v>137</v>
      </c>
      <c r="K793" s="152" t="s">
        <v>137</v>
      </c>
      <c r="L793" s="152" t="s">
        <v>137</v>
      </c>
      <c r="M793" s="152" t="s">
        <v>137</v>
      </c>
      <c r="N793" s="152" t="s">
        <v>137</v>
      </c>
      <c r="O793" s="152" t="s">
        <v>137</v>
      </c>
      <c r="P793" s="152" t="s">
        <v>137</v>
      </c>
      <c r="Q793" s="152" t="s">
        <v>137</v>
      </c>
      <c r="R793" s="152" t="s">
        <v>137</v>
      </c>
      <c r="S793" s="152" t="s">
        <v>137</v>
      </c>
      <c r="T793" s="152" t="s">
        <v>137</v>
      </c>
      <c r="U793" s="152" t="s">
        <v>137</v>
      </c>
      <c r="V793" s="152" t="s">
        <v>137</v>
      </c>
      <c r="W793" s="152" t="s">
        <v>137</v>
      </c>
      <c r="X793" s="152" t="s">
        <v>137</v>
      </c>
      <c r="Y793" s="152" t="s">
        <v>137</v>
      </c>
      <c r="Z793" s="152" t="s">
        <v>137</v>
      </c>
      <c r="AA793" s="108">
        <v>1000</v>
      </c>
    </row>
    <row r="794" spans="1:27" x14ac:dyDescent="0.35">
      <c r="A794" s="151" t="s">
        <v>137</v>
      </c>
      <c r="B794" s="152" t="s">
        <v>137</v>
      </c>
      <c r="C794" s="152" t="s">
        <v>137</v>
      </c>
      <c r="D794" s="152" t="s">
        <v>137</v>
      </c>
      <c r="E794" s="152" t="s">
        <v>137</v>
      </c>
      <c r="F794" s="152" t="s">
        <v>137</v>
      </c>
      <c r="G794" s="152" t="s">
        <v>137</v>
      </c>
      <c r="H794" s="152" t="s">
        <v>137</v>
      </c>
      <c r="I794" s="152" t="s">
        <v>137</v>
      </c>
      <c r="J794" s="152" t="s">
        <v>137</v>
      </c>
      <c r="K794" s="152" t="s">
        <v>137</v>
      </c>
      <c r="L794" s="152" t="s">
        <v>137</v>
      </c>
      <c r="M794" s="152" t="s">
        <v>137</v>
      </c>
      <c r="N794" s="152" t="s">
        <v>137</v>
      </c>
      <c r="O794" s="152" t="s">
        <v>137</v>
      </c>
      <c r="P794" s="152" t="s">
        <v>137</v>
      </c>
      <c r="Q794" s="152" t="s">
        <v>137</v>
      </c>
      <c r="R794" s="152" t="s">
        <v>137</v>
      </c>
      <c r="S794" s="152" t="s">
        <v>137</v>
      </c>
      <c r="T794" s="152" t="s">
        <v>137</v>
      </c>
      <c r="U794" s="152" t="s">
        <v>137</v>
      </c>
      <c r="V794" s="152" t="s">
        <v>137</v>
      </c>
      <c r="W794" s="152" t="s">
        <v>137</v>
      </c>
      <c r="X794" s="152" t="s">
        <v>137</v>
      </c>
      <c r="Y794" s="152" t="s">
        <v>137</v>
      </c>
      <c r="Z794" s="152" t="s">
        <v>137</v>
      </c>
      <c r="AA794" s="108">
        <v>1000</v>
      </c>
    </row>
    <row r="795" spans="1:27" x14ac:dyDescent="0.35">
      <c r="A795" s="151" t="s">
        <v>137</v>
      </c>
      <c r="B795" s="152" t="s">
        <v>137</v>
      </c>
      <c r="C795" s="152" t="s">
        <v>137</v>
      </c>
      <c r="D795" s="152" t="s">
        <v>137</v>
      </c>
      <c r="E795" s="152" t="s">
        <v>137</v>
      </c>
      <c r="F795" s="152" t="s">
        <v>137</v>
      </c>
      <c r="G795" s="152" t="s">
        <v>137</v>
      </c>
      <c r="H795" s="152" t="s">
        <v>137</v>
      </c>
      <c r="I795" s="152" t="s">
        <v>137</v>
      </c>
      <c r="J795" s="152" t="s">
        <v>137</v>
      </c>
      <c r="K795" s="152" t="s">
        <v>137</v>
      </c>
      <c r="L795" s="152" t="s">
        <v>137</v>
      </c>
      <c r="M795" s="152" t="s">
        <v>137</v>
      </c>
      <c r="N795" s="152" t="s">
        <v>137</v>
      </c>
      <c r="O795" s="152" t="s">
        <v>137</v>
      </c>
      <c r="P795" s="152" t="s">
        <v>137</v>
      </c>
      <c r="Q795" s="152" t="s">
        <v>137</v>
      </c>
      <c r="R795" s="152" t="s">
        <v>137</v>
      </c>
      <c r="S795" s="152" t="s">
        <v>137</v>
      </c>
      <c r="T795" s="152" t="s">
        <v>137</v>
      </c>
      <c r="U795" s="152" t="s">
        <v>137</v>
      </c>
      <c r="V795" s="152" t="s">
        <v>137</v>
      </c>
      <c r="W795" s="152" t="s">
        <v>137</v>
      </c>
      <c r="X795" s="152" t="s">
        <v>137</v>
      </c>
      <c r="Y795" s="152" t="s">
        <v>137</v>
      </c>
      <c r="Z795" s="152" t="s">
        <v>137</v>
      </c>
      <c r="AA795" s="108">
        <v>1000</v>
      </c>
    </row>
    <row r="796" spans="1:27" x14ac:dyDescent="0.35">
      <c r="A796" s="151" t="s">
        <v>137</v>
      </c>
      <c r="B796" s="152" t="s">
        <v>137</v>
      </c>
      <c r="C796" s="152" t="s">
        <v>137</v>
      </c>
      <c r="D796" s="152" t="s">
        <v>137</v>
      </c>
      <c r="E796" s="152" t="s">
        <v>137</v>
      </c>
      <c r="F796" s="152" t="s">
        <v>137</v>
      </c>
      <c r="G796" s="152" t="s">
        <v>137</v>
      </c>
      <c r="H796" s="152" t="s">
        <v>137</v>
      </c>
      <c r="I796" s="152" t="s">
        <v>137</v>
      </c>
      <c r="J796" s="152" t="s">
        <v>137</v>
      </c>
      <c r="K796" s="152" t="s">
        <v>137</v>
      </c>
      <c r="L796" s="152" t="s">
        <v>137</v>
      </c>
      <c r="M796" s="152" t="s">
        <v>137</v>
      </c>
      <c r="N796" s="152" t="s">
        <v>137</v>
      </c>
      <c r="O796" s="152" t="s">
        <v>137</v>
      </c>
      <c r="P796" s="152" t="s">
        <v>137</v>
      </c>
      <c r="Q796" s="152" t="s">
        <v>137</v>
      </c>
      <c r="R796" s="152" t="s">
        <v>137</v>
      </c>
      <c r="S796" s="152" t="s">
        <v>137</v>
      </c>
      <c r="T796" s="152" t="s">
        <v>137</v>
      </c>
      <c r="U796" s="152" t="s">
        <v>137</v>
      </c>
      <c r="V796" s="152" t="s">
        <v>137</v>
      </c>
      <c r="W796" s="152" t="s">
        <v>137</v>
      </c>
      <c r="X796" s="152" t="s">
        <v>137</v>
      </c>
      <c r="Y796" s="152" t="s">
        <v>137</v>
      </c>
      <c r="Z796" s="152" t="s">
        <v>137</v>
      </c>
      <c r="AA796" s="108">
        <v>1000</v>
      </c>
    </row>
    <row r="797" spans="1:27" x14ac:dyDescent="0.35">
      <c r="A797" s="151" t="s">
        <v>137</v>
      </c>
      <c r="B797" s="152" t="s">
        <v>137</v>
      </c>
      <c r="C797" s="152" t="s">
        <v>137</v>
      </c>
      <c r="D797" s="152" t="s">
        <v>137</v>
      </c>
      <c r="E797" s="152" t="s">
        <v>137</v>
      </c>
      <c r="F797" s="152" t="s">
        <v>137</v>
      </c>
      <c r="G797" s="152" t="s">
        <v>137</v>
      </c>
      <c r="H797" s="152" t="s">
        <v>137</v>
      </c>
      <c r="I797" s="152" t="s">
        <v>137</v>
      </c>
      <c r="J797" s="152" t="s">
        <v>137</v>
      </c>
      <c r="K797" s="152" t="s">
        <v>137</v>
      </c>
      <c r="L797" s="152" t="s">
        <v>137</v>
      </c>
      <c r="M797" s="152" t="s">
        <v>137</v>
      </c>
      <c r="N797" s="152" t="s">
        <v>137</v>
      </c>
      <c r="O797" s="152" t="s">
        <v>137</v>
      </c>
      <c r="P797" s="152" t="s">
        <v>137</v>
      </c>
      <c r="Q797" s="152" t="s">
        <v>137</v>
      </c>
      <c r="R797" s="152" t="s">
        <v>137</v>
      </c>
      <c r="S797" s="152" t="s">
        <v>137</v>
      </c>
      <c r="T797" s="152" t="s">
        <v>137</v>
      </c>
      <c r="U797" s="152" t="s">
        <v>137</v>
      </c>
      <c r="V797" s="152" t="s">
        <v>137</v>
      </c>
      <c r="W797" s="152" t="s">
        <v>137</v>
      </c>
      <c r="X797" s="152" t="s">
        <v>137</v>
      </c>
      <c r="Y797" s="152" t="s">
        <v>137</v>
      </c>
      <c r="Z797" s="152" t="s">
        <v>137</v>
      </c>
      <c r="AA797" s="108">
        <v>1000</v>
      </c>
    </row>
    <row r="798" spans="1:27" x14ac:dyDescent="0.35">
      <c r="A798" s="151" t="s">
        <v>137</v>
      </c>
      <c r="B798" s="152" t="s">
        <v>137</v>
      </c>
      <c r="C798" s="152" t="s">
        <v>137</v>
      </c>
      <c r="D798" s="152" t="s">
        <v>137</v>
      </c>
      <c r="E798" s="152" t="s">
        <v>137</v>
      </c>
      <c r="F798" s="152" t="s">
        <v>137</v>
      </c>
      <c r="G798" s="152" t="s">
        <v>137</v>
      </c>
      <c r="H798" s="152" t="s">
        <v>137</v>
      </c>
      <c r="I798" s="152" t="s">
        <v>137</v>
      </c>
      <c r="J798" s="152" t="s">
        <v>137</v>
      </c>
      <c r="K798" s="152" t="s">
        <v>137</v>
      </c>
      <c r="L798" s="152" t="s">
        <v>137</v>
      </c>
      <c r="M798" s="152" t="s">
        <v>137</v>
      </c>
      <c r="N798" s="152" t="s">
        <v>137</v>
      </c>
      <c r="O798" s="152" t="s">
        <v>137</v>
      </c>
      <c r="P798" s="152" t="s">
        <v>137</v>
      </c>
      <c r="Q798" s="152" t="s">
        <v>137</v>
      </c>
      <c r="R798" s="152" t="s">
        <v>137</v>
      </c>
      <c r="S798" s="152" t="s">
        <v>137</v>
      </c>
      <c r="T798" s="152" t="s">
        <v>137</v>
      </c>
      <c r="U798" s="152" t="s">
        <v>137</v>
      </c>
      <c r="V798" s="152" t="s">
        <v>137</v>
      </c>
      <c r="W798" s="152" t="s">
        <v>137</v>
      </c>
      <c r="X798" s="152" t="s">
        <v>137</v>
      </c>
      <c r="Y798" s="152" t="s">
        <v>137</v>
      </c>
      <c r="Z798" s="152" t="s">
        <v>137</v>
      </c>
      <c r="AA798" s="108">
        <v>1000</v>
      </c>
    </row>
    <row r="799" spans="1:27" x14ac:dyDescent="0.35">
      <c r="A799" s="151" t="s">
        <v>137</v>
      </c>
      <c r="B799" s="152" t="s">
        <v>137</v>
      </c>
      <c r="C799" s="152" t="s">
        <v>137</v>
      </c>
      <c r="D799" s="152" t="s">
        <v>137</v>
      </c>
      <c r="E799" s="152" t="s">
        <v>137</v>
      </c>
      <c r="F799" s="152" t="s">
        <v>137</v>
      </c>
      <c r="G799" s="152" t="s">
        <v>137</v>
      </c>
      <c r="H799" s="152" t="s">
        <v>137</v>
      </c>
      <c r="I799" s="152" t="s">
        <v>137</v>
      </c>
      <c r="J799" s="152" t="s">
        <v>137</v>
      </c>
      <c r="K799" s="152" t="s">
        <v>137</v>
      </c>
      <c r="L799" s="152" t="s">
        <v>137</v>
      </c>
      <c r="M799" s="152" t="s">
        <v>137</v>
      </c>
      <c r="N799" s="152" t="s">
        <v>137</v>
      </c>
      <c r="O799" s="152" t="s">
        <v>137</v>
      </c>
      <c r="P799" s="152" t="s">
        <v>137</v>
      </c>
      <c r="Q799" s="152" t="s">
        <v>137</v>
      </c>
      <c r="R799" s="152" t="s">
        <v>137</v>
      </c>
      <c r="S799" s="152" t="s">
        <v>137</v>
      </c>
      <c r="T799" s="152" t="s">
        <v>137</v>
      </c>
      <c r="U799" s="152" t="s">
        <v>137</v>
      </c>
      <c r="V799" s="152" t="s">
        <v>137</v>
      </c>
      <c r="W799" s="152" t="s">
        <v>137</v>
      </c>
      <c r="X799" s="152" t="s">
        <v>137</v>
      </c>
      <c r="Y799" s="152" t="s">
        <v>137</v>
      </c>
      <c r="Z799" s="152" t="s">
        <v>137</v>
      </c>
      <c r="AA799" s="108">
        <v>1000</v>
      </c>
    </row>
    <row r="800" spans="1:27" x14ac:dyDescent="0.35">
      <c r="A800" s="151" t="s">
        <v>137</v>
      </c>
      <c r="B800" s="152" t="s">
        <v>137</v>
      </c>
      <c r="C800" s="152" t="s">
        <v>137</v>
      </c>
      <c r="D800" s="152" t="s">
        <v>137</v>
      </c>
      <c r="E800" s="152" t="s">
        <v>137</v>
      </c>
      <c r="F800" s="152" t="s">
        <v>137</v>
      </c>
      <c r="G800" s="152" t="s">
        <v>137</v>
      </c>
      <c r="H800" s="152" t="s">
        <v>137</v>
      </c>
      <c r="I800" s="152" t="s">
        <v>137</v>
      </c>
      <c r="J800" s="152" t="s">
        <v>137</v>
      </c>
      <c r="K800" s="152" t="s">
        <v>137</v>
      </c>
      <c r="L800" s="152" t="s">
        <v>137</v>
      </c>
      <c r="M800" s="152" t="s">
        <v>137</v>
      </c>
      <c r="N800" s="152" t="s">
        <v>137</v>
      </c>
      <c r="O800" s="152" t="s">
        <v>137</v>
      </c>
      <c r="P800" s="152" t="s">
        <v>137</v>
      </c>
      <c r="Q800" s="152" t="s">
        <v>137</v>
      </c>
      <c r="R800" s="152" t="s">
        <v>137</v>
      </c>
      <c r="S800" s="152" t="s">
        <v>137</v>
      </c>
      <c r="T800" s="152" t="s">
        <v>137</v>
      </c>
      <c r="U800" s="152" t="s">
        <v>137</v>
      </c>
      <c r="V800" s="152" t="s">
        <v>137</v>
      </c>
      <c r="W800" s="152" t="s">
        <v>137</v>
      </c>
      <c r="X800" s="152" t="s">
        <v>137</v>
      </c>
      <c r="Y800" s="152" t="s">
        <v>137</v>
      </c>
      <c r="Z800" s="152" t="s">
        <v>137</v>
      </c>
      <c r="AA800" s="108">
        <v>1000</v>
      </c>
    </row>
    <row r="801" spans="1:27" x14ac:dyDescent="0.35">
      <c r="A801" s="151" t="s">
        <v>137</v>
      </c>
      <c r="B801" s="152" t="s">
        <v>137</v>
      </c>
      <c r="C801" s="152" t="s">
        <v>137</v>
      </c>
      <c r="D801" s="152" t="s">
        <v>137</v>
      </c>
      <c r="E801" s="152" t="s">
        <v>137</v>
      </c>
      <c r="F801" s="152" t="s">
        <v>137</v>
      </c>
      <c r="G801" s="152" t="s">
        <v>137</v>
      </c>
      <c r="H801" s="152" t="s">
        <v>137</v>
      </c>
      <c r="I801" s="152" t="s">
        <v>137</v>
      </c>
      <c r="J801" s="152" t="s">
        <v>137</v>
      </c>
      <c r="K801" s="152" t="s">
        <v>137</v>
      </c>
      <c r="L801" s="152" t="s">
        <v>137</v>
      </c>
      <c r="M801" s="152" t="s">
        <v>137</v>
      </c>
      <c r="N801" s="152" t="s">
        <v>137</v>
      </c>
      <c r="O801" s="152" t="s">
        <v>137</v>
      </c>
      <c r="P801" s="152" t="s">
        <v>137</v>
      </c>
      <c r="Q801" s="152" t="s">
        <v>137</v>
      </c>
      <c r="R801" s="152" t="s">
        <v>137</v>
      </c>
      <c r="S801" s="152" t="s">
        <v>137</v>
      </c>
      <c r="T801" s="152" t="s">
        <v>137</v>
      </c>
      <c r="U801" s="152" t="s">
        <v>137</v>
      </c>
      <c r="V801" s="152" t="s">
        <v>137</v>
      </c>
      <c r="W801" s="152" t="s">
        <v>137</v>
      </c>
      <c r="X801" s="152" t="s">
        <v>137</v>
      </c>
      <c r="Y801" s="152" t="s">
        <v>137</v>
      </c>
      <c r="Z801" s="152" t="s">
        <v>137</v>
      </c>
      <c r="AA801" s="108">
        <v>1000</v>
      </c>
    </row>
    <row r="802" spans="1:27" x14ac:dyDescent="0.35">
      <c r="A802" s="151" t="s">
        <v>137</v>
      </c>
      <c r="B802" s="152" t="s">
        <v>137</v>
      </c>
      <c r="C802" s="152" t="s">
        <v>137</v>
      </c>
      <c r="D802" s="152" t="s">
        <v>137</v>
      </c>
      <c r="E802" s="152" t="s">
        <v>137</v>
      </c>
      <c r="F802" s="152" t="s">
        <v>137</v>
      </c>
      <c r="G802" s="152" t="s">
        <v>137</v>
      </c>
      <c r="H802" s="152" t="s">
        <v>137</v>
      </c>
      <c r="I802" s="152" t="s">
        <v>137</v>
      </c>
      <c r="J802" s="152" t="s">
        <v>137</v>
      </c>
      <c r="K802" s="152" t="s">
        <v>137</v>
      </c>
      <c r="L802" s="152" t="s">
        <v>137</v>
      </c>
      <c r="M802" s="152" t="s">
        <v>137</v>
      </c>
      <c r="N802" s="152" t="s">
        <v>137</v>
      </c>
      <c r="O802" s="152" t="s">
        <v>137</v>
      </c>
      <c r="P802" s="152" t="s">
        <v>137</v>
      </c>
      <c r="Q802" s="152" t="s">
        <v>137</v>
      </c>
      <c r="R802" s="152" t="s">
        <v>137</v>
      </c>
      <c r="S802" s="152" t="s">
        <v>137</v>
      </c>
      <c r="T802" s="152" t="s">
        <v>137</v>
      </c>
      <c r="U802" s="152" t="s">
        <v>137</v>
      </c>
      <c r="V802" s="152" t="s">
        <v>137</v>
      </c>
      <c r="W802" s="152" t="s">
        <v>137</v>
      </c>
      <c r="X802" s="152" t="s">
        <v>137</v>
      </c>
      <c r="Y802" s="152" t="s">
        <v>137</v>
      </c>
      <c r="Z802" s="152" t="s">
        <v>137</v>
      </c>
      <c r="AA802" s="108">
        <v>1000</v>
      </c>
    </row>
    <row r="803" spans="1:27" x14ac:dyDescent="0.35">
      <c r="A803" s="151" t="s">
        <v>137</v>
      </c>
      <c r="B803" s="152" t="s">
        <v>137</v>
      </c>
      <c r="C803" s="152" t="s">
        <v>137</v>
      </c>
      <c r="D803" s="152" t="s">
        <v>137</v>
      </c>
      <c r="E803" s="152" t="s">
        <v>137</v>
      </c>
      <c r="F803" s="152" t="s">
        <v>137</v>
      </c>
      <c r="G803" s="152" t="s">
        <v>137</v>
      </c>
      <c r="H803" s="152" t="s">
        <v>137</v>
      </c>
      <c r="I803" s="152" t="s">
        <v>137</v>
      </c>
      <c r="J803" s="152" t="s">
        <v>137</v>
      </c>
      <c r="K803" s="152" t="s">
        <v>137</v>
      </c>
      <c r="L803" s="152" t="s">
        <v>137</v>
      </c>
      <c r="M803" s="152" t="s">
        <v>137</v>
      </c>
      <c r="N803" s="152" t="s">
        <v>137</v>
      </c>
      <c r="O803" s="152" t="s">
        <v>137</v>
      </c>
      <c r="P803" s="152" t="s">
        <v>137</v>
      </c>
      <c r="Q803" s="152" t="s">
        <v>137</v>
      </c>
      <c r="R803" s="152" t="s">
        <v>137</v>
      </c>
      <c r="S803" s="152" t="s">
        <v>137</v>
      </c>
      <c r="T803" s="152" t="s">
        <v>137</v>
      </c>
      <c r="U803" s="152" t="s">
        <v>137</v>
      </c>
      <c r="V803" s="152" t="s">
        <v>137</v>
      </c>
      <c r="W803" s="152" t="s">
        <v>137</v>
      </c>
      <c r="X803" s="152" t="s">
        <v>137</v>
      </c>
      <c r="Y803" s="152" t="s">
        <v>137</v>
      </c>
      <c r="Z803" s="152" t="s">
        <v>137</v>
      </c>
      <c r="AA803" s="108">
        <v>1000</v>
      </c>
    </row>
    <row r="804" spans="1:27" x14ac:dyDescent="0.35">
      <c r="A804" s="151" t="s">
        <v>137</v>
      </c>
      <c r="B804" s="152" t="s">
        <v>137</v>
      </c>
      <c r="C804" s="152" t="s">
        <v>137</v>
      </c>
      <c r="D804" s="152" t="s">
        <v>137</v>
      </c>
      <c r="E804" s="152" t="s">
        <v>137</v>
      </c>
      <c r="F804" s="152" t="s">
        <v>137</v>
      </c>
      <c r="G804" s="152" t="s">
        <v>137</v>
      </c>
      <c r="H804" s="152" t="s">
        <v>137</v>
      </c>
      <c r="I804" s="152" t="s">
        <v>137</v>
      </c>
      <c r="J804" s="152" t="s">
        <v>137</v>
      </c>
      <c r="K804" s="152" t="s">
        <v>137</v>
      </c>
      <c r="L804" s="152" t="s">
        <v>137</v>
      </c>
      <c r="M804" s="152" t="s">
        <v>137</v>
      </c>
      <c r="N804" s="152" t="s">
        <v>137</v>
      </c>
      <c r="O804" s="152" t="s">
        <v>137</v>
      </c>
      <c r="P804" s="152" t="s">
        <v>137</v>
      </c>
      <c r="Q804" s="152" t="s">
        <v>137</v>
      </c>
      <c r="R804" s="152" t="s">
        <v>137</v>
      </c>
      <c r="S804" s="152" t="s">
        <v>137</v>
      </c>
      <c r="T804" s="152" t="s">
        <v>137</v>
      </c>
      <c r="U804" s="152" t="s">
        <v>137</v>
      </c>
      <c r="V804" s="152" t="s">
        <v>137</v>
      </c>
      <c r="W804" s="152" t="s">
        <v>137</v>
      </c>
      <c r="X804" s="152" t="s">
        <v>137</v>
      </c>
      <c r="Y804" s="152" t="s">
        <v>137</v>
      </c>
      <c r="Z804" s="152" t="s">
        <v>137</v>
      </c>
      <c r="AA804" s="108">
        <v>1000</v>
      </c>
    </row>
    <row r="805" spans="1:27" x14ac:dyDescent="0.35">
      <c r="A805" s="151" t="s">
        <v>137</v>
      </c>
      <c r="B805" s="152" t="s">
        <v>137</v>
      </c>
      <c r="C805" s="152" t="s">
        <v>137</v>
      </c>
      <c r="D805" s="152" t="s">
        <v>137</v>
      </c>
      <c r="E805" s="152" t="s">
        <v>137</v>
      </c>
      <c r="F805" s="152" t="s">
        <v>137</v>
      </c>
      <c r="G805" s="152" t="s">
        <v>137</v>
      </c>
      <c r="H805" s="152" t="s">
        <v>137</v>
      </c>
      <c r="I805" s="152" t="s">
        <v>137</v>
      </c>
      <c r="J805" s="152" t="s">
        <v>137</v>
      </c>
      <c r="K805" s="152" t="s">
        <v>137</v>
      </c>
      <c r="L805" s="152" t="s">
        <v>137</v>
      </c>
      <c r="M805" s="152" t="s">
        <v>137</v>
      </c>
      <c r="N805" s="152" t="s">
        <v>137</v>
      </c>
      <c r="O805" s="152" t="s">
        <v>137</v>
      </c>
      <c r="P805" s="152" t="s">
        <v>137</v>
      </c>
      <c r="Q805" s="152" t="s">
        <v>137</v>
      </c>
      <c r="R805" s="152" t="s">
        <v>137</v>
      </c>
      <c r="S805" s="152" t="s">
        <v>137</v>
      </c>
      <c r="T805" s="152" t="s">
        <v>137</v>
      </c>
      <c r="U805" s="152" t="s">
        <v>137</v>
      </c>
      <c r="V805" s="152" t="s">
        <v>137</v>
      </c>
      <c r="W805" s="152" t="s">
        <v>137</v>
      </c>
      <c r="X805" s="152" t="s">
        <v>137</v>
      </c>
      <c r="Y805" s="152" t="s">
        <v>137</v>
      </c>
      <c r="Z805" s="152" t="s">
        <v>137</v>
      </c>
      <c r="AA805" s="108">
        <v>1000</v>
      </c>
    </row>
    <row r="806" spans="1:27" x14ac:dyDescent="0.35">
      <c r="A806" s="151" t="s">
        <v>137</v>
      </c>
      <c r="B806" s="152" t="s">
        <v>137</v>
      </c>
      <c r="C806" s="152" t="s">
        <v>137</v>
      </c>
      <c r="D806" s="152" t="s">
        <v>137</v>
      </c>
      <c r="E806" s="152" t="s">
        <v>137</v>
      </c>
      <c r="F806" s="152" t="s">
        <v>137</v>
      </c>
      <c r="G806" s="152" t="s">
        <v>137</v>
      </c>
      <c r="H806" s="152" t="s">
        <v>137</v>
      </c>
      <c r="I806" s="152" t="s">
        <v>137</v>
      </c>
      <c r="J806" s="152" t="s">
        <v>137</v>
      </c>
      <c r="K806" s="152" t="s">
        <v>137</v>
      </c>
      <c r="L806" s="152" t="s">
        <v>137</v>
      </c>
      <c r="M806" s="152" t="s">
        <v>137</v>
      </c>
      <c r="N806" s="152" t="s">
        <v>137</v>
      </c>
      <c r="O806" s="152" t="s">
        <v>137</v>
      </c>
      <c r="P806" s="152" t="s">
        <v>137</v>
      </c>
      <c r="Q806" s="152" t="s">
        <v>137</v>
      </c>
      <c r="R806" s="152" t="s">
        <v>137</v>
      </c>
      <c r="S806" s="152" t="s">
        <v>137</v>
      </c>
      <c r="T806" s="152" t="s">
        <v>137</v>
      </c>
      <c r="U806" s="152" t="s">
        <v>137</v>
      </c>
      <c r="V806" s="152" t="s">
        <v>137</v>
      </c>
      <c r="W806" s="152" t="s">
        <v>137</v>
      </c>
      <c r="X806" s="152" t="s">
        <v>137</v>
      </c>
      <c r="Y806" s="152" t="s">
        <v>137</v>
      </c>
      <c r="Z806" s="152" t="s">
        <v>137</v>
      </c>
      <c r="AA806" s="108">
        <v>1000</v>
      </c>
    </row>
    <row r="807" spans="1:27" x14ac:dyDescent="0.35">
      <c r="A807" s="151" t="s">
        <v>137</v>
      </c>
      <c r="B807" s="152" t="s">
        <v>137</v>
      </c>
      <c r="C807" s="152" t="s">
        <v>137</v>
      </c>
      <c r="D807" s="152" t="s">
        <v>137</v>
      </c>
      <c r="E807" s="152" t="s">
        <v>137</v>
      </c>
      <c r="F807" s="152" t="s">
        <v>137</v>
      </c>
      <c r="G807" s="152" t="s">
        <v>137</v>
      </c>
      <c r="H807" s="152" t="s">
        <v>137</v>
      </c>
      <c r="I807" s="152" t="s">
        <v>137</v>
      </c>
      <c r="J807" s="152" t="s">
        <v>137</v>
      </c>
      <c r="K807" s="152" t="s">
        <v>137</v>
      </c>
      <c r="L807" s="152" t="s">
        <v>137</v>
      </c>
      <c r="M807" s="152" t="s">
        <v>137</v>
      </c>
      <c r="N807" s="152" t="s">
        <v>137</v>
      </c>
      <c r="O807" s="152" t="s">
        <v>137</v>
      </c>
      <c r="P807" s="152" t="s">
        <v>137</v>
      </c>
      <c r="Q807" s="152" t="s">
        <v>137</v>
      </c>
      <c r="R807" s="152" t="s">
        <v>137</v>
      </c>
      <c r="S807" s="152" t="s">
        <v>137</v>
      </c>
      <c r="T807" s="152" t="s">
        <v>137</v>
      </c>
      <c r="U807" s="152" t="s">
        <v>137</v>
      </c>
      <c r="V807" s="152" t="s">
        <v>137</v>
      </c>
      <c r="W807" s="152" t="s">
        <v>137</v>
      </c>
      <c r="X807" s="152" t="s">
        <v>137</v>
      </c>
      <c r="Y807" s="152" t="s">
        <v>137</v>
      </c>
      <c r="Z807" s="152" t="s">
        <v>137</v>
      </c>
      <c r="AA807" s="108">
        <v>1000</v>
      </c>
    </row>
    <row r="808" spans="1:27" x14ac:dyDescent="0.35">
      <c r="A808" s="151" t="s">
        <v>137</v>
      </c>
      <c r="B808" s="152" t="s">
        <v>137</v>
      </c>
      <c r="C808" s="152" t="s">
        <v>137</v>
      </c>
      <c r="D808" s="152" t="s">
        <v>137</v>
      </c>
      <c r="E808" s="152" t="s">
        <v>137</v>
      </c>
      <c r="F808" s="152" t="s">
        <v>137</v>
      </c>
      <c r="G808" s="152" t="s">
        <v>137</v>
      </c>
      <c r="H808" s="152" t="s">
        <v>137</v>
      </c>
      <c r="I808" s="152" t="s">
        <v>137</v>
      </c>
      <c r="J808" s="152" t="s">
        <v>137</v>
      </c>
      <c r="K808" s="152" t="s">
        <v>137</v>
      </c>
      <c r="L808" s="152" t="s">
        <v>137</v>
      </c>
      <c r="M808" s="152" t="s">
        <v>137</v>
      </c>
      <c r="N808" s="152" t="s">
        <v>137</v>
      </c>
      <c r="O808" s="152" t="s">
        <v>137</v>
      </c>
      <c r="P808" s="152" t="s">
        <v>137</v>
      </c>
      <c r="Q808" s="152" t="s">
        <v>137</v>
      </c>
      <c r="R808" s="152" t="s">
        <v>137</v>
      </c>
      <c r="S808" s="152" t="s">
        <v>137</v>
      </c>
      <c r="T808" s="152" t="s">
        <v>137</v>
      </c>
      <c r="U808" s="152" t="s">
        <v>137</v>
      </c>
      <c r="V808" s="152" t="s">
        <v>137</v>
      </c>
      <c r="W808" s="152" t="s">
        <v>137</v>
      </c>
      <c r="X808" s="152" t="s">
        <v>137</v>
      </c>
      <c r="Y808" s="152" t="s">
        <v>137</v>
      </c>
      <c r="Z808" s="152" t="s">
        <v>137</v>
      </c>
      <c r="AA808" s="108">
        <v>1000</v>
      </c>
    </row>
    <row r="809" spans="1:27" x14ac:dyDescent="0.35">
      <c r="A809" s="151" t="s">
        <v>137</v>
      </c>
      <c r="B809" s="152" t="s">
        <v>137</v>
      </c>
      <c r="C809" s="152" t="s">
        <v>137</v>
      </c>
      <c r="D809" s="152" t="s">
        <v>137</v>
      </c>
      <c r="E809" s="152" t="s">
        <v>137</v>
      </c>
      <c r="F809" s="152" t="s">
        <v>137</v>
      </c>
      <c r="G809" s="152" t="s">
        <v>137</v>
      </c>
      <c r="H809" s="152" t="s">
        <v>137</v>
      </c>
      <c r="I809" s="152" t="s">
        <v>137</v>
      </c>
      <c r="J809" s="152" t="s">
        <v>137</v>
      </c>
      <c r="K809" s="152" t="s">
        <v>137</v>
      </c>
      <c r="L809" s="152" t="s">
        <v>137</v>
      </c>
      <c r="M809" s="152" t="s">
        <v>137</v>
      </c>
      <c r="N809" s="152" t="s">
        <v>137</v>
      </c>
      <c r="O809" s="152" t="s">
        <v>137</v>
      </c>
      <c r="P809" s="152" t="s">
        <v>137</v>
      </c>
      <c r="Q809" s="152" t="s">
        <v>137</v>
      </c>
      <c r="R809" s="152" t="s">
        <v>137</v>
      </c>
      <c r="S809" s="152" t="s">
        <v>137</v>
      </c>
      <c r="T809" s="152" t="s">
        <v>137</v>
      </c>
      <c r="U809" s="152" t="s">
        <v>137</v>
      </c>
      <c r="V809" s="152" t="s">
        <v>137</v>
      </c>
      <c r="W809" s="152" t="s">
        <v>137</v>
      </c>
      <c r="X809" s="152" t="s">
        <v>137</v>
      </c>
      <c r="Y809" s="152" t="s">
        <v>137</v>
      </c>
      <c r="Z809" s="152" t="s">
        <v>137</v>
      </c>
      <c r="AA809" s="108">
        <v>1000</v>
      </c>
    </row>
    <row r="810" spans="1:27" x14ac:dyDescent="0.35">
      <c r="A810" s="151" t="s">
        <v>137</v>
      </c>
      <c r="B810" s="152" t="s">
        <v>137</v>
      </c>
      <c r="C810" s="152" t="s">
        <v>137</v>
      </c>
      <c r="D810" s="152" t="s">
        <v>137</v>
      </c>
      <c r="E810" s="152" t="s">
        <v>137</v>
      </c>
      <c r="F810" s="152" t="s">
        <v>137</v>
      </c>
      <c r="G810" s="152" t="s">
        <v>137</v>
      </c>
      <c r="H810" s="152" t="s">
        <v>137</v>
      </c>
      <c r="I810" s="152" t="s">
        <v>137</v>
      </c>
      <c r="J810" s="152" t="s">
        <v>137</v>
      </c>
      <c r="K810" s="152" t="s">
        <v>137</v>
      </c>
      <c r="L810" s="152" t="s">
        <v>137</v>
      </c>
      <c r="M810" s="152" t="s">
        <v>137</v>
      </c>
      <c r="N810" s="152" t="s">
        <v>137</v>
      </c>
      <c r="O810" s="152" t="s">
        <v>137</v>
      </c>
      <c r="P810" s="152" t="s">
        <v>137</v>
      </c>
      <c r="Q810" s="152" t="s">
        <v>137</v>
      </c>
      <c r="R810" s="152" t="s">
        <v>137</v>
      </c>
      <c r="S810" s="152" t="s">
        <v>137</v>
      </c>
      <c r="T810" s="152" t="s">
        <v>137</v>
      </c>
      <c r="U810" s="152" t="s">
        <v>137</v>
      </c>
      <c r="V810" s="152" t="s">
        <v>137</v>
      </c>
      <c r="W810" s="152" t="s">
        <v>137</v>
      </c>
      <c r="X810" s="152" t="s">
        <v>137</v>
      </c>
      <c r="Y810" s="152" t="s">
        <v>137</v>
      </c>
      <c r="Z810" s="152" t="s">
        <v>137</v>
      </c>
      <c r="AA810" s="108">
        <v>1000</v>
      </c>
    </row>
    <row r="811" spans="1:27" x14ac:dyDescent="0.35">
      <c r="A811" s="151" t="s">
        <v>137</v>
      </c>
      <c r="B811" s="152" t="s">
        <v>137</v>
      </c>
      <c r="C811" s="152" t="s">
        <v>137</v>
      </c>
      <c r="D811" s="152" t="s">
        <v>137</v>
      </c>
      <c r="E811" s="152" t="s">
        <v>137</v>
      </c>
      <c r="F811" s="152" t="s">
        <v>137</v>
      </c>
      <c r="G811" s="152" t="s">
        <v>137</v>
      </c>
      <c r="H811" s="152" t="s">
        <v>137</v>
      </c>
      <c r="I811" s="152" t="s">
        <v>137</v>
      </c>
      <c r="J811" s="152" t="s">
        <v>137</v>
      </c>
      <c r="K811" s="152" t="s">
        <v>137</v>
      </c>
      <c r="L811" s="152" t="s">
        <v>137</v>
      </c>
      <c r="M811" s="152" t="s">
        <v>137</v>
      </c>
      <c r="N811" s="152" t="s">
        <v>137</v>
      </c>
      <c r="O811" s="152" t="s">
        <v>137</v>
      </c>
      <c r="P811" s="152" t="s">
        <v>137</v>
      </c>
      <c r="Q811" s="152" t="s">
        <v>137</v>
      </c>
      <c r="R811" s="152" t="s">
        <v>137</v>
      </c>
      <c r="S811" s="152" t="s">
        <v>137</v>
      </c>
      <c r="T811" s="152" t="s">
        <v>137</v>
      </c>
      <c r="U811" s="152" t="s">
        <v>137</v>
      </c>
      <c r="V811" s="152" t="s">
        <v>137</v>
      </c>
      <c r="W811" s="152" t="s">
        <v>137</v>
      </c>
      <c r="X811" s="152" t="s">
        <v>137</v>
      </c>
      <c r="Y811" s="152" t="s">
        <v>137</v>
      </c>
      <c r="Z811" s="152" t="s">
        <v>137</v>
      </c>
      <c r="AA811" s="108">
        <v>1000</v>
      </c>
    </row>
    <row r="812" spans="1:27" x14ac:dyDescent="0.35">
      <c r="A812" s="151" t="s">
        <v>137</v>
      </c>
      <c r="B812" s="152" t="s">
        <v>137</v>
      </c>
      <c r="C812" s="152" t="s">
        <v>137</v>
      </c>
      <c r="D812" s="152" t="s">
        <v>137</v>
      </c>
      <c r="E812" s="152" t="s">
        <v>137</v>
      </c>
      <c r="F812" s="152" t="s">
        <v>137</v>
      </c>
      <c r="G812" s="152" t="s">
        <v>137</v>
      </c>
      <c r="H812" s="152" t="s">
        <v>137</v>
      </c>
      <c r="I812" s="152" t="s">
        <v>137</v>
      </c>
      <c r="J812" s="152" t="s">
        <v>137</v>
      </c>
      <c r="K812" s="152" t="s">
        <v>137</v>
      </c>
      <c r="L812" s="152" t="s">
        <v>137</v>
      </c>
      <c r="M812" s="152" t="s">
        <v>137</v>
      </c>
      <c r="N812" s="152" t="s">
        <v>137</v>
      </c>
      <c r="O812" s="152" t="s">
        <v>137</v>
      </c>
      <c r="P812" s="152" t="s">
        <v>137</v>
      </c>
      <c r="Q812" s="152" t="s">
        <v>137</v>
      </c>
      <c r="R812" s="152" t="s">
        <v>137</v>
      </c>
      <c r="S812" s="152" t="s">
        <v>137</v>
      </c>
      <c r="T812" s="152" t="s">
        <v>137</v>
      </c>
      <c r="U812" s="152" t="s">
        <v>137</v>
      </c>
      <c r="V812" s="152" t="s">
        <v>137</v>
      </c>
      <c r="W812" s="152" t="s">
        <v>137</v>
      </c>
      <c r="X812" s="152" t="s">
        <v>137</v>
      </c>
      <c r="Y812" s="152" t="s">
        <v>137</v>
      </c>
      <c r="Z812" s="152" t="s">
        <v>137</v>
      </c>
      <c r="AA812" s="108">
        <v>1000</v>
      </c>
    </row>
    <row r="813" spans="1:27" x14ac:dyDescent="0.35">
      <c r="A813" s="151" t="s">
        <v>137</v>
      </c>
      <c r="B813" s="152" t="s">
        <v>137</v>
      </c>
      <c r="C813" s="152" t="s">
        <v>137</v>
      </c>
      <c r="D813" s="152" t="s">
        <v>137</v>
      </c>
      <c r="E813" s="152" t="s">
        <v>137</v>
      </c>
      <c r="F813" s="152" t="s">
        <v>137</v>
      </c>
      <c r="G813" s="152" t="s">
        <v>137</v>
      </c>
      <c r="H813" s="152" t="s">
        <v>137</v>
      </c>
      <c r="I813" s="152" t="s">
        <v>137</v>
      </c>
      <c r="J813" s="152" t="s">
        <v>137</v>
      </c>
      <c r="K813" s="152" t="s">
        <v>137</v>
      </c>
      <c r="L813" s="152" t="s">
        <v>137</v>
      </c>
      <c r="M813" s="152" t="s">
        <v>137</v>
      </c>
      <c r="N813" s="152" t="s">
        <v>137</v>
      </c>
      <c r="O813" s="152" t="s">
        <v>137</v>
      </c>
      <c r="P813" s="152" t="s">
        <v>137</v>
      </c>
      <c r="Q813" s="152" t="s">
        <v>137</v>
      </c>
      <c r="R813" s="152" t="s">
        <v>137</v>
      </c>
      <c r="S813" s="152" t="s">
        <v>137</v>
      </c>
      <c r="T813" s="152" t="s">
        <v>137</v>
      </c>
      <c r="U813" s="152" t="s">
        <v>137</v>
      </c>
      <c r="V813" s="152" t="s">
        <v>137</v>
      </c>
      <c r="W813" s="152" t="s">
        <v>137</v>
      </c>
      <c r="X813" s="152" t="s">
        <v>137</v>
      </c>
      <c r="Y813" s="152" t="s">
        <v>137</v>
      </c>
      <c r="Z813" s="152" t="s">
        <v>137</v>
      </c>
      <c r="AA813" s="108">
        <v>1000</v>
      </c>
    </row>
    <row r="814" spans="1:27" x14ac:dyDescent="0.35">
      <c r="A814" s="151" t="s">
        <v>137</v>
      </c>
      <c r="B814" s="152" t="s">
        <v>137</v>
      </c>
      <c r="C814" s="152" t="s">
        <v>137</v>
      </c>
      <c r="D814" s="152" t="s">
        <v>137</v>
      </c>
      <c r="E814" s="152" t="s">
        <v>137</v>
      </c>
      <c r="F814" s="152" t="s">
        <v>137</v>
      </c>
      <c r="G814" s="152" t="s">
        <v>137</v>
      </c>
      <c r="H814" s="152" t="s">
        <v>137</v>
      </c>
      <c r="I814" s="152" t="s">
        <v>137</v>
      </c>
      <c r="J814" s="152" t="s">
        <v>137</v>
      </c>
      <c r="K814" s="152" t="s">
        <v>137</v>
      </c>
      <c r="L814" s="152" t="s">
        <v>137</v>
      </c>
      <c r="M814" s="152" t="s">
        <v>137</v>
      </c>
      <c r="N814" s="152" t="s">
        <v>137</v>
      </c>
      <c r="O814" s="152" t="s">
        <v>137</v>
      </c>
      <c r="P814" s="152" t="s">
        <v>137</v>
      </c>
      <c r="Q814" s="152" t="s">
        <v>137</v>
      </c>
      <c r="R814" s="152" t="s">
        <v>137</v>
      </c>
      <c r="S814" s="152" t="s">
        <v>137</v>
      </c>
      <c r="T814" s="152" t="s">
        <v>137</v>
      </c>
      <c r="U814" s="152" t="s">
        <v>137</v>
      </c>
      <c r="V814" s="152" t="s">
        <v>137</v>
      </c>
      <c r="W814" s="152" t="s">
        <v>137</v>
      </c>
      <c r="X814" s="152" t="s">
        <v>137</v>
      </c>
      <c r="Y814" s="152" t="s">
        <v>137</v>
      </c>
      <c r="Z814" s="152" t="s">
        <v>137</v>
      </c>
      <c r="AA814" s="108">
        <v>1000</v>
      </c>
    </row>
    <row r="815" spans="1:27" x14ac:dyDescent="0.35">
      <c r="A815" s="151" t="s">
        <v>137</v>
      </c>
      <c r="B815" s="152" t="s">
        <v>137</v>
      </c>
      <c r="C815" s="152" t="s">
        <v>137</v>
      </c>
      <c r="D815" s="152" t="s">
        <v>137</v>
      </c>
      <c r="E815" s="152" t="s">
        <v>137</v>
      </c>
      <c r="F815" s="152" t="s">
        <v>137</v>
      </c>
      <c r="G815" s="152" t="s">
        <v>137</v>
      </c>
      <c r="H815" s="152" t="s">
        <v>137</v>
      </c>
      <c r="I815" s="152" t="s">
        <v>137</v>
      </c>
      <c r="J815" s="152" t="s">
        <v>137</v>
      </c>
      <c r="K815" s="152" t="s">
        <v>137</v>
      </c>
      <c r="L815" s="152" t="s">
        <v>137</v>
      </c>
      <c r="M815" s="152" t="s">
        <v>137</v>
      </c>
      <c r="N815" s="152" t="s">
        <v>137</v>
      </c>
      <c r="O815" s="152" t="s">
        <v>137</v>
      </c>
      <c r="P815" s="152" t="s">
        <v>137</v>
      </c>
      <c r="Q815" s="152" t="s">
        <v>137</v>
      </c>
      <c r="R815" s="152" t="s">
        <v>137</v>
      </c>
      <c r="S815" s="152" t="s">
        <v>137</v>
      </c>
      <c r="T815" s="152" t="s">
        <v>137</v>
      </c>
      <c r="U815" s="152" t="s">
        <v>137</v>
      </c>
      <c r="V815" s="152" t="s">
        <v>137</v>
      </c>
      <c r="W815" s="152" t="s">
        <v>137</v>
      </c>
      <c r="X815" s="152" t="s">
        <v>137</v>
      </c>
      <c r="Y815" s="152" t="s">
        <v>137</v>
      </c>
      <c r="Z815" s="152" t="s">
        <v>137</v>
      </c>
      <c r="AA815" s="108">
        <v>1000</v>
      </c>
    </row>
    <row r="816" spans="1:27" x14ac:dyDescent="0.35">
      <c r="A816" s="151" t="s">
        <v>137</v>
      </c>
      <c r="B816" s="152" t="s">
        <v>137</v>
      </c>
      <c r="C816" s="152" t="s">
        <v>137</v>
      </c>
      <c r="D816" s="152" t="s">
        <v>137</v>
      </c>
      <c r="E816" s="152" t="s">
        <v>137</v>
      </c>
      <c r="F816" s="152" t="s">
        <v>137</v>
      </c>
      <c r="G816" s="152" t="s">
        <v>137</v>
      </c>
      <c r="H816" s="152" t="s">
        <v>137</v>
      </c>
      <c r="I816" s="152" t="s">
        <v>137</v>
      </c>
      <c r="J816" s="152" t="s">
        <v>137</v>
      </c>
      <c r="K816" s="152" t="s">
        <v>137</v>
      </c>
      <c r="L816" s="152" t="s">
        <v>137</v>
      </c>
      <c r="M816" s="152" t="s">
        <v>137</v>
      </c>
      <c r="N816" s="152" t="s">
        <v>137</v>
      </c>
      <c r="O816" s="152" t="s">
        <v>137</v>
      </c>
      <c r="P816" s="152" t="s">
        <v>137</v>
      </c>
      <c r="Q816" s="152" t="s">
        <v>137</v>
      </c>
      <c r="R816" s="152" t="s">
        <v>137</v>
      </c>
      <c r="S816" s="152" t="s">
        <v>137</v>
      </c>
      <c r="T816" s="152" t="s">
        <v>137</v>
      </c>
      <c r="U816" s="152" t="s">
        <v>137</v>
      </c>
      <c r="V816" s="152" t="s">
        <v>137</v>
      </c>
      <c r="W816" s="152" t="s">
        <v>137</v>
      </c>
      <c r="X816" s="152" t="s">
        <v>137</v>
      </c>
      <c r="Y816" s="152" t="s">
        <v>137</v>
      </c>
      <c r="Z816" s="152" t="s">
        <v>137</v>
      </c>
      <c r="AA816" s="108">
        <v>1000</v>
      </c>
    </row>
    <row r="817" spans="1:27" x14ac:dyDescent="0.35">
      <c r="A817" s="151" t="s">
        <v>137</v>
      </c>
      <c r="B817" s="152" t="s">
        <v>137</v>
      </c>
      <c r="C817" s="152" t="s">
        <v>137</v>
      </c>
      <c r="D817" s="152" t="s">
        <v>137</v>
      </c>
      <c r="E817" s="152" t="s">
        <v>137</v>
      </c>
      <c r="F817" s="152" t="s">
        <v>137</v>
      </c>
      <c r="G817" s="152" t="s">
        <v>137</v>
      </c>
      <c r="H817" s="152" t="s">
        <v>137</v>
      </c>
      <c r="I817" s="152" t="s">
        <v>137</v>
      </c>
      <c r="J817" s="152" t="s">
        <v>137</v>
      </c>
      <c r="K817" s="152" t="s">
        <v>137</v>
      </c>
      <c r="L817" s="152" t="s">
        <v>137</v>
      </c>
      <c r="M817" s="152" t="s">
        <v>137</v>
      </c>
      <c r="N817" s="152" t="s">
        <v>137</v>
      </c>
      <c r="O817" s="152" t="s">
        <v>137</v>
      </c>
      <c r="P817" s="152" t="s">
        <v>137</v>
      </c>
      <c r="Q817" s="152" t="s">
        <v>137</v>
      </c>
      <c r="R817" s="152" t="s">
        <v>137</v>
      </c>
      <c r="S817" s="152" t="s">
        <v>137</v>
      </c>
      <c r="T817" s="152" t="s">
        <v>137</v>
      </c>
      <c r="U817" s="152" t="s">
        <v>137</v>
      </c>
      <c r="V817" s="152" t="s">
        <v>137</v>
      </c>
      <c r="W817" s="152" t="s">
        <v>137</v>
      </c>
      <c r="X817" s="152" t="s">
        <v>137</v>
      </c>
      <c r="Y817" s="152" t="s">
        <v>137</v>
      </c>
      <c r="Z817" s="152" t="s">
        <v>137</v>
      </c>
      <c r="AA817" s="108">
        <v>1000</v>
      </c>
    </row>
    <row r="818" spans="1:27" x14ac:dyDescent="0.35">
      <c r="A818" s="151" t="s">
        <v>137</v>
      </c>
      <c r="B818" s="152" t="s">
        <v>137</v>
      </c>
      <c r="C818" s="152" t="s">
        <v>137</v>
      </c>
      <c r="D818" s="152" t="s">
        <v>137</v>
      </c>
      <c r="E818" s="152" t="s">
        <v>137</v>
      </c>
      <c r="F818" s="152" t="s">
        <v>137</v>
      </c>
      <c r="G818" s="152" t="s">
        <v>137</v>
      </c>
      <c r="H818" s="152" t="s">
        <v>137</v>
      </c>
      <c r="I818" s="152" t="s">
        <v>137</v>
      </c>
      <c r="J818" s="152" t="s">
        <v>137</v>
      </c>
      <c r="K818" s="152" t="s">
        <v>137</v>
      </c>
      <c r="L818" s="152" t="s">
        <v>137</v>
      </c>
      <c r="M818" s="152" t="s">
        <v>137</v>
      </c>
      <c r="N818" s="152" t="s">
        <v>137</v>
      </c>
      <c r="O818" s="152" t="s">
        <v>137</v>
      </c>
      <c r="P818" s="152" t="s">
        <v>137</v>
      </c>
      <c r="Q818" s="152" t="s">
        <v>137</v>
      </c>
      <c r="R818" s="152" t="s">
        <v>137</v>
      </c>
      <c r="S818" s="152" t="s">
        <v>137</v>
      </c>
      <c r="T818" s="152" t="s">
        <v>137</v>
      </c>
      <c r="U818" s="152" t="s">
        <v>137</v>
      </c>
      <c r="V818" s="152" t="s">
        <v>137</v>
      </c>
      <c r="W818" s="152" t="s">
        <v>137</v>
      </c>
      <c r="X818" s="152" t="s">
        <v>137</v>
      </c>
      <c r="Y818" s="152" t="s">
        <v>137</v>
      </c>
      <c r="Z818" s="152" t="s">
        <v>137</v>
      </c>
      <c r="AA818" s="108">
        <v>1000</v>
      </c>
    </row>
    <row r="819" spans="1:27" x14ac:dyDescent="0.35">
      <c r="A819" s="151" t="s">
        <v>137</v>
      </c>
      <c r="B819" s="152" t="s">
        <v>137</v>
      </c>
      <c r="C819" s="152" t="s">
        <v>137</v>
      </c>
      <c r="D819" s="152" t="s">
        <v>137</v>
      </c>
      <c r="E819" s="152" t="s">
        <v>137</v>
      </c>
      <c r="F819" s="152" t="s">
        <v>137</v>
      </c>
      <c r="G819" s="152" t="s">
        <v>137</v>
      </c>
      <c r="H819" s="152" t="s">
        <v>137</v>
      </c>
      <c r="I819" s="152" t="s">
        <v>137</v>
      </c>
      <c r="J819" s="152" t="s">
        <v>137</v>
      </c>
      <c r="K819" s="152" t="s">
        <v>137</v>
      </c>
      <c r="L819" s="152" t="s">
        <v>137</v>
      </c>
      <c r="M819" s="152" t="s">
        <v>137</v>
      </c>
      <c r="N819" s="152" t="s">
        <v>137</v>
      </c>
      <c r="O819" s="152" t="s">
        <v>137</v>
      </c>
      <c r="P819" s="152" t="s">
        <v>137</v>
      </c>
      <c r="Q819" s="152" t="s">
        <v>137</v>
      </c>
      <c r="R819" s="152" t="s">
        <v>137</v>
      </c>
      <c r="S819" s="152" t="s">
        <v>137</v>
      </c>
      <c r="T819" s="152" t="s">
        <v>137</v>
      </c>
      <c r="U819" s="152" t="s">
        <v>137</v>
      </c>
      <c r="V819" s="152" t="s">
        <v>137</v>
      </c>
      <c r="W819" s="152" t="s">
        <v>137</v>
      </c>
      <c r="X819" s="152" t="s">
        <v>137</v>
      </c>
      <c r="Y819" s="152" t="s">
        <v>137</v>
      </c>
      <c r="Z819" s="152" t="s">
        <v>137</v>
      </c>
      <c r="AA819" s="108">
        <v>1000</v>
      </c>
    </row>
    <row r="820" spans="1:27" x14ac:dyDescent="0.35">
      <c r="A820" s="151" t="s">
        <v>137</v>
      </c>
      <c r="B820" s="152" t="s">
        <v>137</v>
      </c>
      <c r="C820" s="152" t="s">
        <v>137</v>
      </c>
      <c r="D820" s="152" t="s">
        <v>137</v>
      </c>
      <c r="E820" s="152" t="s">
        <v>137</v>
      </c>
      <c r="F820" s="152" t="s">
        <v>137</v>
      </c>
      <c r="G820" s="152" t="s">
        <v>137</v>
      </c>
      <c r="H820" s="152" t="s">
        <v>137</v>
      </c>
      <c r="I820" s="152" t="s">
        <v>137</v>
      </c>
      <c r="J820" s="152" t="s">
        <v>137</v>
      </c>
      <c r="K820" s="152" t="s">
        <v>137</v>
      </c>
      <c r="L820" s="152" t="s">
        <v>137</v>
      </c>
      <c r="M820" s="152" t="s">
        <v>137</v>
      </c>
      <c r="N820" s="152" t="s">
        <v>137</v>
      </c>
      <c r="O820" s="152" t="s">
        <v>137</v>
      </c>
      <c r="P820" s="152" t="s">
        <v>137</v>
      </c>
      <c r="Q820" s="152" t="s">
        <v>137</v>
      </c>
      <c r="R820" s="152" t="s">
        <v>137</v>
      </c>
      <c r="S820" s="152" t="s">
        <v>137</v>
      </c>
      <c r="T820" s="152" t="s">
        <v>137</v>
      </c>
      <c r="U820" s="152" t="s">
        <v>137</v>
      </c>
      <c r="V820" s="152" t="s">
        <v>137</v>
      </c>
      <c r="W820" s="152" t="s">
        <v>137</v>
      </c>
      <c r="X820" s="152" t="s">
        <v>137</v>
      </c>
      <c r="Y820" s="152" t="s">
        <v>137</v>
      </c>
      <c r="Z820" s="152" t="s">
        <v>137</v>
      </c>
      <c r="AA820" s="108">
        <v>1000</v>
      </c>
    </row>
    <row r="821" spans="1:27" x14ac:dyDescent="0.35">
      <c r="A821" s="151" t="s">
        <v>137</v>
      </c>
      <c r="B821" s="152" t="s">
        <v>137</v>
      </c>
      <c r="C821" s="152" t="s">
        <v>137</v>
      </c>
      <c r="D821" s="152" t="s">
        <v>137</v>
      </c>
      <c r="E821" s="152" t="s">
        <v>137</v>
      </c>
      <c r="F821" s="152" t="s">
        <v>137</v>
      </c>
      <c r="G821" s="152" t="s">
        <v>137</v>
      </c>
      <c r="H821" s="152" t="s">
        <v>137</v>
      </c>
      <c r="I821" s="152" t="s">
        <v>137</v>
      </c>
      <c r="J821" s="152" t="s">
        <v>137</v>
      </c>
      <c r="K821" s="152" t="s">
        <v>137</v>
      </c>
      <c r="L821" s="152" t="s">
        <v>137</v>
      </c>
      <c r="M821" s="152" t="s">
        <v>137</v>
      </c>
      <c r="N821" s="152" t="s">
        <v>137</v>
      </c>
      <c r="O821" s="152" t="s">
        <v>137</v>
      </c>
      <c r="P821" s="152" t="s">
        <v>137</v>
      </c>
      <c r="Q821" s="152" t="s">
        <v>137</v>
      </c>
      <c r="R821" s="152" t="s">
        <v>137</v>
      </c>
      <c r="S821" s="152" t="s">
        <v>137</v>
      </c>
      <c r="T821" s="152" t="s">
        <v>137</v>
      </c>
      <c r="U821" s="152" t="s">
        <v>137</v>
      </c>
      <c r="V821" s="152" t="s">
        <v>137</v>
      </c>
      <c r="W821" s="152" t="s">
        <v>137</v>
      </c>
      <c r="X821" s="152" t="s">
        <v>137</v>
      </c>
      <c r="Y821" s="152" t="s">
        <v>137</v>
      </c>
      <c r="Z821" s="152" t="s">
        <v>137</v>
      </c>
      <c r="AA821" s="108">
        <v>1000</v>
      </c>
    </row>
    <row r="822" spans="1:27" x14ac:dyDescent="0.35">
      <c r="A822" s="151" t="s">
        <v>137</v>
      </c>
      <c r="B822" s="152" t="s">
        <v>137</v>
      </c>
      <c r="C822" s="152" t="s">
        <v>137</v>
      </c>
      <c r="D822" s="152" t="s">
        <v>137</v>
      </c>
      <c r="E822" s="152" t="s">
        <v>137</v>
      </c>
      <c r="F822" s="152" t="s">
        <v>137</v>
      </c>
      <c r="G822" s="152" t="s">
        <v>137</v>
      </c>
      <c r="H822" s="152" t="s">
        <v>137</v>
      </c>
      <c r="I822" s="152" t="s">
        <v>137</v>
      </c>
      <c r="J822" s="152" t="s">
        <v>137</v>
      </c>
      <c r="K822" s="152" t="s">
        <v>137</v>
      </c>
      <c r="L822" s="152" t="s">
        <v>137</v>
      </c>
      <c r="M822" s="152" t="s">
        <v>137</v>
      </c>
      <c r="N822" s="152" t="s">
        <v>137</v>
      </c>
      <c r="O822" s="152" t="s">
        <v>137</v>
      </c>
      <c r="P822" s="152" t="s">
        <v>137</v>
      </c>
      <c r="Q822" s="152" t="s">
        <v>137</v>
      </c>
      <c r="R822" s="152" t="s">
        <v>137</v>
      </c>
      <c r="S822" s="152" t="s">
        <v>137</v>
      </c>
      <c r="T822" s="152" t="s">
        <v>137</v>
      </c>
      <c r="U822" s="152" t="s">
        <v>137</v>
      </c>
      <c r="V822" s="152" t="s">
        <v>137</v>
      </c>
      <c r="W822" s="152" t="s">
        <v>137</v>
      </c>
      <c r="X822" s="152" t="s">
        <v>137</v>
      </c>
      <c r="Y822" s="152" t="s">
        <v>137</v>
      </c>
      <c r="Z822" s="152" t="s">
        <v>137</v>
      </c>
      <c r="AA822" s="108">
        <v>1000</v>
      </c>
    </row>
    <row r="823" spans="1:27" x14ac:dyDescent="0.35">
      <c r="A823" s="151" t="s">
        <v>137</v>
      </c>
      <c r="B823" s="152" t="s">
        <v>137</v>
      </c>
      <c r="C823" s="152" t="s">
        <v>137</v>
      </c>
      <c r="D823" s="152" t="s">
        <v>137</v>
      </c>
      <c r="E823" s="152" t="s">
        <v>137</v>
      </c>
      <c r="F823" s="152" t="s">
        <v>137</v>
      </c>
      <c r="G823" s="152" t="s">
        <v>137</v>
      </c>
      <c r="H823" s="152" t="s">
        <v>137</v>
      </c>
      <c r="I823" s="152" t="s">
        <v>137</v>
      </c>
      <c r="J823" s="152" t="s">
        <v>137</v>
      </c>
      <c r="K823" s="152" t="s">
        <v>137</v>
      </c>
      <c r="L823" s="152" t="s">
        <v>137</v>
      </c>
      <c r="M823" s="152" t="s">
        <v>137</v>
      </c>
      <c r="N823" s="152" t="s">
        <v>137</v>
      </c>
      <c r="O823" s="152" t="s">
        <v>137</v>
      </c>
      <c r="P823" s="152" t="s">
        <v>137</v>
      </c>
      <c r="Q823" s="152" t="s">
        <v>137</v>
      </c>
      <c r="R823" s="152" t="s">
        <v>137</v>
      </c>
      <c r="S823" s="152" t="s">
        <v>137</v>
      </c>
      <c r="T823" s="152" t="s">
        <v>137</v>
      </c>
      <c r="U823" s="152" t="s">
        <v>137</v>
      </c>
      <c r="V823" s="152" t="s">
        <v>137</v>
      </c>
      <c r="W823" s="152" t="s">
        <v>137</v>
      </c>
      <c r="X823" s="152" t="s">
        <v>137</v>
      </c>
      <c r="Y823" s="152" t="s">
        <v>137</v>
      </c>
      <c r="Z823" s="152" t="s">
        <v>137</v>
      </c>
      <c r="AA823" s="108">
        <v>1000</v>
      </c>
    </row>
    <row r="824" spans="1:27" x14ac:dyDescent="0.35">
      <c r="A824" s="151" t="s">
        <v>137</v>
      </c>
      <c r="B824" s="152" t="s">
        <v>137</v>
      </c>
      <c r="C824" s="152" t="s">
        <v>137</v>
      </c>
      <c r="D824" s="152" t="s">
        <v>137</v>
      </c>
      <c r="E824" s="152" t="s">
        <v>137</v>
      </c>
      <c r="F824" s="152" t="s">
        <v>137</v>
      </c>
      <c r="G824" s="152" t="s">
        <v>137</v>
      </c>
      <c r="H824" s="152" t="s">
        <v>137</v>
      </c>
      <c r="I824" s="152" t="s">
        <v>137</v>
      </c>
      <c r="J824" s="152" t="s">
        <v>137</v>
      </c>
      <c r="K824" s="152" t="s">
        <v>137</v>
      </c>
      <c r="L824" s="152" t="s">
        <v>137</v>
      </c>
      <c r="M824" s="152" t="s">
        <v>137</v>
      </c>
      <c r="N824" s="152" t="s">
        <v>137</v>
      </c>
      <c r="O824" s="152" t="s">
        <v>137</v>
      </c>
      <c r="P824" s="152" t="s">
        <v>137</v>
      </c>
      <c r="Q824" s="152" t="s">
        <v>137</v>
      </c>
      <c r="R824" s="152" t="s">
        <v>137</v>
      </c>
      <c r="S824" s="152" t="s">
        <v>137</v>
      </c>
      <c r="T824" s="152" t="s">
        <v>137</v>
      </c>
      <c r="U824" s="152" t="s">
        <v>137</v>
      </c>
      <c r="V824" s="152" t="s">
        <v>137</v>
      </c>
      <c r="W824" s="152" t="s">
        <v>137</v>
      </c>
      <c r="X824" s="152" t="s">
        <v>137</v>
      </c>
      <c r="Y824" s="152" t="s">
        <v>137</v>
      </c>
      <c r="Z824" s="152" t="s">
        <v>137</v>
      </c>
      <c r="AA824" s="108">
        <v>1000</v>
      </c>
    </row>
    <row r="825" spans="1:27" x14ac:dyDescent="0.35">
      <c r="A825" s="151" t="s">
        <v>137</v>
      </c>
      <c r="B825" s="152" t="s">
        <v>137</v>
      </c>
      <c r="C825" s="152" t="s">
        <v>137</v>
      </c>
      <c r="D825" s="152" t="s">
        <v>137</v>
      </c>
      <c r="E825" s="152" t="s">
        <v>137</v>
      </c>
      <c r="F825" s="152" t="s">
        <v>137</v>
      </c>
      <c r="G825" s="152" t="s">
        <v>137</v>
      </c>
      <c r="H825" s="152" t="s">
        <v>137</v>
      </c>
      <c r="I825" s="152" t="s">
        <v>137</v>
      </c>
      <c r="J825" s="152" t="s">
        <v>137</v>
      </c>
      <c r="K825" s="152" t="s">
        <v>137</v>
      </c>
      <c r="L825" s="152" t="s">
        <v>137</v>
      </c>
      <c r="M825" s="152" t="s">
        <v>137</v>
      </c>
      <c r="N825" s="152" t="s">
        <v>137</v>
      </c>
      <c r="O825" s="152" t="s">
        <v>137</v>
      </c>
      <c r="P825" s="152" t="s">
        <v>137</v>
      </c>
      <c r="Q825" s="152" t="s">
        <v>137</v>
      </c>
      <c r="R825" s="152" t="s">
        <v>137</v>
      </c>
      <c r="S825" s="152" t="s">
        <v>137</v>
      </c>
      <c r="T825" s="152" t="s">
        <v>137</v>
      </c>
      <c r="U825" s="152" t="s">
        <v>137</v>
      </c>
      <c r="V825" s="152" t="s">
        <v>137</v>
      </c>
      <c r="W825" s="152" t="s">
        <v>137</v>
      </c>
      <c r="X825" s="152" t="s">
        <v>137</v>
      </c>
      <c r="Y825" s="152" t="s">
        <v>137</v>
      </c>
      <c r="Z825" s="152" t="s">
        <v>137</v>
      </c>
      <c r="AA825" s="108">
        <v>1000</v>
      </c>
    </row>
    <row r="826" spans="1:27" x14ac:dyDescent="0.35">
      <c r="A826" s="151" t="s">
        <v>137</v>
      </c>
      <c r="B826" s="152" t="s">
        <v>137</v>
      </c>
      <c r="C826" s="152" t="s">
        <v>137</v>
      </c>
      <c r="D826" s="152" t="s">
        <v>137</v>
      </c>
      <c r="E826" s="152" t="s">
        <v>137</v>
      </c>
      <c r="F826" s="152" t="s">
        <v>137</v>
      </c>
      <c r="G826" s="152" t="s">
        <v>137</v>
      </c>
      <c r="H826" s="152" t="s">
        <v>137</v>
      </c>
      <c r="I826" s="152" t="s">
        <v>137</v>
      </c>
      <c r="J826" s="152" t="s">
        <v>137</v>
      </c>
      <c r="K826" s="152" t="s">
        <v>137</v>
      </c>
      <c r="L826" s="152" t="s">
        <v>137</v>
      </c>
      <c r="M826" s="152" t="s">
        <v>137</v>
      </c>
      <c r="N826" s="152" t="s">
        <v>137</v>
      </c>
      <c r="O826" s="152" t="s">
        <v>137</v>
      </c>
      <c r="P826" s="152" t="s">
        <v>137</v>
      </c>
      <c r="Q826" s="152" t="s">
        <v>137</v>
      </c>
      <c r="R826" s="152" t="s">
        <v>137</v>
      </c>
      <c r="S826" s="152" t="s">
        <v>137</v>
      </c>
      <c r="T826" s="152" t="s">
        <v>137</v>
      </c>
      <c r="U826" s="152" t="s">
        <v>137</v>
      </c>
      <c r="V826" s="152" t="s">
        <v>137</v>
      </c>
      <c r="W826" s="152" t="s">
        <v>137</v>
      </c>
      <c r="X826" s="152" t="s">
        <v>137</v>
      </c>
      <c r="Y826" s="152" t="s">
        <v>137</v>
      </c>
      <c r="Z826" s="152" t="s">
        <v>137</v>
      </c>
      <c r="AA826" s="108">
        <v>1000</v>
      </c>
    </row>
    <row r="827" spans="1:27" x14ac:dyDescent="0.35">
      <c r="A827" s="151" t="s">
        <v>137</v>
      </c>
      <c r="B827" s="152" t="s">
        <v>137</v>
      </c>
      <c r="C827" s="152" t="s">
        <v>137</v>
      </c>
      <c r="D827" s="152" t="s">
        <v>137</v>
      </c>
      <c r="E827" s="152" t="s">
        <v>137</v>
      </c>
      <c r="F827" s="152" t="s">
        <v>137</v>
      </c>
      <c r="G827" s="152" t="s">
        <v>137</v>
      </c>
      <c r="H827" s="152" t="s">
        <v>137</v>
      </c>
      <c r="I827" s="152" t="s">
        <v>137</v>
      </c>
      <c r="J827" s="152" t="s">
        <v>137</v>
      </c>
      <c r="K827" s="152" t="s">
        <v>137</v>
      </c>
      <c r="L827" s="152" t="s">
        <v>137</v>
      </c>
      <c r="M827" s="152" t="s">
        <v>137</v>
      </c>
      <c r="N827" s="152" t="s">
        <v>137</v>
      </c>
      <c r="O827" s="152" t="s">
        <v>137</v>
      </c>
      <c r="P827" s="152" t="s">
        <v>137</v>
      </c>
      <c r="Q827" s="152" t="s">
        <v>137</v>
      </c>
      <c r="R827" s="152" t="s">
        <v>137</v>
      </c>
      <c r="S827" s="152" t="s">
        <v>137</v>
      </c>
      <c r="T827" s="152" t="s">
        <v>137</v>
      </c>
      <c r="U827" s="152" t="s">
        <v>137</v>
      </c>
      <c r="V827" s="152" t="s">
        <v>137</v>
      </c>
      <c r="W827" s="152" t="s">
        <v>137</v>
      </c>
      <c r="X827" s="152" t="s">
        <v>137</v>
      </c>
      <c r="Y827" s="152" t="s">
        <v>137</v>
      </c>
      <c r="Z827" s="152" t="s">
        <v>137</v>
      </c>
      <c r="AA827" s="108">
        <v>1000</v>
      </c>
    </row>
    <row r="828" spans="1:27" x14ac:dyDescent="0.35">
      <c r="A828" s="151" t="s">
        <v>137</v>
      </c>
      <c r="B828" s="152" t="s">
        <v>137</v>
      </c>
      <c r="C828" s="152" t="s">
        <v>137</v>
      </c>
      <c r="D828" s="152" t="s">
        <v>137</v>
      </c>
      <c r="E828" s="152" t="s">
        <v>137</v>
      </c>
      <c r="F828" s="152" t="s">
        <v>137</v>
      </c>
      <c r="G828" s="152" t="s">
        <v>137</v>
      </c>
      <c r="H828" s="152" t="s">
        <v>137</v>
      </c>
      <c r="I828" s="152" t="s">
        <v>137</v>
      </c>
      <c r="J828" s="152" t="s">
        <v>137</v>
      </c>
      <c r="K828" s="152" t="s">
        <v>137</v>
      </c>
      <c r="L828" s="152" t="s">
        <v>137</v>
      </c>
      <c r="M828" s="152" t="s">
        <v>137</v>
      </c>
      <c r="N828" s="152" t="s">
        <v>137</v>
      </c>
      <c r="O828" s="152" t="s">
        <v>137</v>
      </c>
      <c r="P828" s="152" t="s">
        <v>137</v>
      </c>
      <c r="Q828" s="152" t="s">
        <v>137</v>
      </c>
      <c r="R828" s="152" t="s">
        <v>137</v>
      </c>
      <c r="S828" s="152" t="s">
        <v>137</v>
      </c>
      <c r="T828" s="152" t="s">
        <v>137</v>
      </c>
      <c r="U828" s="152" t="s">
        <v>137</v>
      </c>
      <c r="V828" s="152" t="s">
        <v>137</v>
      </c>
      <c r="W828" s="152" t="s">
        <v>137</v>
      </c>
      <c r="X828" s="152" t="s">
        <v>137</v>
      </c>
      <c r="Y828" s="152" t="s">
        <v>137</v>
      </c>
      <c r="Z828" s="152" t="s">
        <v>137</v>
      </c>
      <c r="AA828" s="108">
        <v>1000</v>
      </c>
    </row>
    <row r="829" spans="1:27" x14ac:dyDescent="0.35">
      <c r="A829" s="151" t="s">
        <v>137</v>
      </c>
      <c r="B829" s="152" t="s">
        <v>137</v>
      </c>
      <c r="C829" s="152" t="s">
        <v>137</v>
      </c>
      <c r="D829" s="152" t="s">
        <v>137</v>
      </c>
      <c r="E829" s="152" t="s">
        <v>137</v>
      </c>
      <c r="F829" s="152" t="s">
        <v>137</v>
      </c>
      <c r="G829" s="152" t="s">
        <v>137</v>
      </c>
      <c r="H829" s="152" t="s">
        <v>137</v>
      </c>
      <c r="I829" s="152" t="s">
        <v>137</v>
      </c>
      <c r="J829" s="152" t="s">
        <v>137</v>
      </c>
      <c r="K829" s="152" t="s">
        <v>137</v>
      </c>
      <c r="L829" s="152" t="s">
        <v>137</v>
      </c>
      <c r="M829" s="152" t="s">
        <v>137</v>
      </c>
      <c r="N829" s="152" t="s">
        <v>137</v>
      </c>
      <c r="O829" s="152" t="s">
        <v>137</v>
      </c>
      <c r="P829" s="152" t="s">
        <v>137</v>
      </c>
      <c r="Q829" s="152" t="s">
        <v>137</v>
      </c>
      <c r="R829" s="152" t="s">
        <v>137</v>
      </c>
      <c r="S829" s="152" t="s">
        <v>137</v>
      </c>
      <c r="T829" s="152" t="s">
        <v>137</v>
      </c>
      <c r="U829" s="152" t="s">
        <v>137</v>
      </c>
      <c r="V829" s="152" t="s">
        <v>137</v>
      </c>
      <c r="W829" s="152" t="s">
        <v>137</v>
      </c>
      <c r="X829" s="152" t="s">
        <v>137</v>
      </c>
      <c r="Y829" s="152" t="s">
        <v>137</v>
      </c>
      <c r="Z829" s="152" t="s">
        <v>137</v>
      </c>
      <c r="AA829" s="108">
        <v>1000</v>
      </c>
    </row>
    <row r="830" spans="1:27" x14ac:dyDescent="0.35">
      <c r="A830" s="151" t="s">
        <v>137</v>
      </c>
      <c r="B830" s="152" t="s">
        <v>137</v>
      </c>
      <c r="C830" s="152" t="s">
        <v>137</v>
      </c>
      <c r="D830" s="152" t="s">
        <v>137</v>
      </c>
      <c r="E830" s="152" t="s">
        <v>137</v>
      </c>
      <c r="F830" s="152" t="s">
        <v>137</v>
      </c>
      <c r="G830" s="152" t="s">
        <v>137</v>
      </c>
      <c r="H830" s="152" t="s">
        <v>137</v>
      </c>
      <c r="I830" s="152" t="s">
        <v>137</v>
      </c>
      <c r="J830" s="152" t="s">
        <v>137</v>
      </c>
      <c r="K830" s="152" t="s">
        <v>137</v>
      </c>
      <c r="L830" s="152" t="s">
        <v>137</v>
      </c>
      <c r="M830" s="152" t="s">
        <v>137</v>
      </c>
      <c r="N830" s="152" t="s">
        <v>137</v>
      </c>
      <c r="O830" s="152" t="s">
        <v>137</v>
      </c>
      <c r="P830" s="152" t="s">
        <v>137</v>
      </c>
      <c r="Q830" s="152" t="s">
        <v>137</v>
      </c>
      <c r="R830" s="152" t="s">
        <v>137</v>
      </c>
      <c r="S830" s="152" t="s">
        <v>137</v>
      </c>
      <c r="T830" s="152" t="s">
        <v>137</v>
      </c>
      <c r="U830" s="152" t="s">
        <v>137</v>
      </c>
      <c r="V830" s="152" t="s">
        <v>137</v>
      </c>
      <c r="W830" s="152" t="s">
        <v>137</v>
      </c>
      <c r="X830" s="152" t="s">
        <v>137</v>
      </c>
      <c r="Y830" s="152" t="s">
        <v>137</v>
      </c>
      <c r="Z830" s="152" t="s">
        <v>137</v>
      </c>
      <c r="AA830" s="108">
        <v>1000</v>
      </c>
    </row>
    <row r="831" spans="1:27" x14ac:dyDescent="0.35">
      <c r="A831" s="151" t="s">
        <v>137</v>
      </c>
      <c r="B831" s="152" t="s">
        <v>137</v>
      </c>
      <c r="C831" s="152" t="s">
        <v>137</v>
      </c>
      <c r="D831" s="152" t="s">
        <v>137</v>
      </c>
      <c r="E831" s="152" t="s">
        <v>137</v>
      </c>
      <c r="F831" s="152" t="s">
        <v>137</v>
      </c>
      <c r="G831" s="152" t="s">
        <v>137</v>
      </c>
      <c r="H831" s="152" t="s">
        <v>137</v>
      </c>
      <c r="I831" s="152" t="s">
        <v>137</v>
      </c>
      <c r="J831" s="152" t="s">
        <v>137</v>
      </c>
      <c r="K831" s="152" t="s">
        <v>137</v>
      </c>
      <c r="L831" s="152" t="s">
        <v>137</v>
      </c>
      <c r="M831" s="152" t="s">
        <v>137</v>
      </c>
      <c r="N831" s="152" t="s">
        <v>137</v>
      </c>
      <c r="O831" s="152" t="s">
        <v>137</v>
      </c>
      <c r="P831" s="152" t="s">
        <v>137</v>
      </c>
      <c r="Q831" s="152" t="s">
        <v>137</v>
      </c>
      <c r="R831" s="152" t="s">
        <v>137</v>
      </c>
      <c r="S831" s="152" t="s">
        <v>137</v>
      </c>
      <c r="T831" s="152" t="s">
        <v>137</v>
      </c>
      <c r="U831" s="152" t="s">
        <v>137</v>
      </c>
      <c r="V831" s="152" t="s">
        <v>137</v>
      </c>
      <c r="W831" s="152" t="s">
        <v>137</v>
      </c>
      <c r="X831" s="152" t="s">
        <v>137</v>
      </c>
      <c r="Y831" s="152" t="s">
        <v>137</v>
      </c>
      <c r="Z831" s="152" t="s">
        <v>137</v>
      </c>
      <c r="AA831" s="108">
        <v>1000</v>
      </c>
    </row>
    <row r="832" spans="1:27" x14ac:dyDescent="0.35">
      <c r="A832" s="151" t="s">
        <v>137</v>
      </c>
      <c r="B832" s="152" t="s">
        <v>137</v>
      </c>
      <c r="C832" s="152" t="s">
        <v>137</v>
      </c>
      <c r="D832" s="152" t="s">
        <v>137</v>
      </c>
      <c r="E832" s="152" t="s">
        <v>137</v>
      </c>
      <c r="F832" s="152" t="s">
        <v>137</v>
      </c>
      <c r="G832" s="152" t="s">
        <v>137</v>
      </c>
      <c r="H832" s="152" t="s">
        <v>137</v>
      </c>
      <c r="I832" s="152" t="s">
        <v>137</v>
      </c>
      <c r="J832" s="152" t="s">
        <v>137</v>
      </c>
      <c r="K832" s="152" t="s">
        <v>137</v>
      </c>
      <c r="L832" s="152" t="s">
        <v>137</v>
      </c>
      <c r="M832" s="152" t="s">
        <v>137</v>
      </c>
      <c r="N832" s="152" t="s">
        <v>137</v>
      </c>
      <c r="O832" s="152" t="s">
        <v>137</v>
      </c>
      <c r="P832" s="152" t="s">
        <v>137</v>
      </c>
      <c r="Q832" s="152" t="s">
        <v>137</v>
      </c>
      <c r="R832" s="152" t="s">
        <v>137</v>
      </c>
      <c r="S832" s="152" t="s">
        <v>137</v>
      </c>
      <c r="T832" s="152" t="s">
        <v>137</v>
      </c>
      <c r="U832" s="152" t="s">
        <v>137</v>
      </c>
      <c r="V832" s="152" t="s">
        <v>137</v>
      </c>
      <c r="W832" s="152" t="s">
        <v>137</v>
      </c>
      <c r="X832" s="152" t="s">
        <v>137</v>
      </c>
      <c r="Y832" s="152" t="s">
        <v>137</v>
      </c>
      <c r="Z832" s="152" t="s">
        <v>137</v>
      </c>
      <c r="AA832" s="108">
        <v>1000</v>
      </c>
    </row>
    <row r="833" spans="1:27" x14ac:dyDescent="0.35">
      <c r="A833" s="151" t="s">
        <v>137</v>
      </c>
      <c r="B833" s="152" t="s">
        <v>137</v>
      </c>
      <c r="C833" s="152" t="s">
        <v>137</v>
      </c>
      <c r="D833" s="152" t="s">
        <v>137</v>
      </c>
      <c r="E833" s="152" t="s">
        <v>137</v>
      </c>
      <c r="F833" s="152" t="s">
        <v>137</v>
      </c>
      <c r="G833" s="152" t="s">
        <v>137</v>
      </c>
      <c r="H833" s="152" t="s">
        <v>137</v>
      </c>
      <c r="I833" s="152" t="s">
        <v>137</v>
      </c>
      <c r="J833" s="152" t="s">
        <v>137</v>
      </c>
      <c r="K833" s="152" t="s">
        <v>137</v>
      </c>
      <c r="L833" s="152" t="s">
        <v>137</v>
      </c>
      <c r="M833" s="152" t="s">
        <v>137</v>
      </c>
      <c r="N833" s="152" t="s">
        <v>137</v>
      </c>
      <c r="O833" s="152" t="s">
        <v>137</v>
      </c>
      <c r="P833" s="152" t="s">
        <v>137</v>
      </c>
      <c r="Q833" s="152" t="s">
        <v>137</v>
      </c>
      <c r="R833" s="152" t="s">
        <v>137</v>
      </c>
      <c r="S833" s="152" t="s">
        <v>137</v>
      </c>
      <c r="T833" s="152" t="s">
        <v>137</v>
      </c>
      <c r="U833" s="152" t="s">
        <v>137</v>
      </c>
      <c r="V833" s="152" t="s">
        <v>137</v>
      </c>
      <c r="W833" s="152" t="s">
        <v>137</v>
      </c>
      <c r="X833" s="152" t="s">
        <v>137</v>
      </c>
      <c r="Y833" s="152" t="s">
        <v>137</v>
      </c>
      <c r="Z833" s="152" t="s">
        <v>137</v>
      </c>
      <c r="AA833" s="108">
        <v>1000</v>
      </c>
    </row>
    <row r="834" spans="1:27" x14ac:dyDescent="0.35">
      <c r="A834" s="151" t="s">
        <v>137</v>
      </c>
      <c r="B834" s="152" t="s">
        <v>137</v>
      </c>
      <c r="C834" s="152" t="s">
        <v>137</v>
      </c>
      <c r="D834" s="152" t="s">
        <v>137</v>
      </c>
      <c r="E834" s="152" t="s">
        <v>137</v>
      </c>
      <c r="F834" s="152" t="s">
        <v>137</v>
      </c>
      <c r="G834" s="152" t="s">
        <v>137</v>
      </c>
      <c r="H834" s="152" t="s">
        <v>137</v>
      </c>
      <c r="I834" s="152" t="s">
        <v>137</v>
      </c>
      <c r="J834" s="152" t="s">
        <v>137</v>
      </c>
      <c r="K834" s="152" t="s">
        <v>137</v>
      </c>
      <c r="L834" s="152" t="s">
        <v>137</v>
      </c>
      <c r="M834" s="152" t="s">
        <v>137</v>
      </c>
      <c r="N834" s="152" t="s">
        <v>137</v>
      </c>
      <c r="O834" s="152" t="s">
        <v>137</v>
      </c>
      <c r="P834" s="152" t="s">
        <v>137</v>
      </c>
      <c r="Q834" s="152" t="s">
        <v>137</v>
      </c>
      <c r="R834" s="152" t="s">
        <v>137</v>
      </c>
      <c r="S834" s="152" t="s">
        <v>137</v>
      </c>
      <c r="T834" s="152" t="s">
        <v>137</v>
      </c>
      <c r="U834" s="152" t="s">
        <v>137</v>
      </c>
      <c r="V834" s="152" t="s">
        <v>137</v>
      </c>
      <c r="W834" s="152" t="s">
        <v>137</v>
      </c>
      <c r="X834" s="152" t="s">
        <v>137</v>
      </c>
      <c r="Y834" s="152" t="s">
        <v>137</v>
      </c>
      <c r="Z834" s="152" t="s">
        <v>137</v>
      </c>
      <c r="AA834" s="108">
        <v>1000</v>
      </c>
    </row>
    <row r="835" spans="1:27" x14ac:dyDescent="0.35">
      <c r="A835" s="151" t="s">
        <v>137</v>
      </c>
      <c r="B835" s="152" t="s">
        <v>137</v>
      </c>
      <c r="C835" s="152" t="s">
        <v>137</v>
      </c>
      <c r="D835" s="152" t="s">
        <v>137</v>
      </c>
      <c r="E835" s="152" t="s">
        <v>137</v>
      </c>
      <c r="F835" s="152" t="s">
        <v>137</v>
      </c>
      <c r="G835" s="152" t="s">
        <v>137</v>
      </c>
      <c r="H835" s="152" t="s">
        <v>137</v>
      </c>
      <c r="I835" s="152" t="s">
        <v>137</v>
      </c>
      <c r="J835" s="152" t="s">
        <v>137</v>
      </c>
      <c r="K835" s="152" t="s">
        <v>137</v>
      </c>
      <c r="L835" s="152" t="s">
        <v>137</v>
      </c>
      <c r="M835" s="152" t="s">
        <v>137</v>
      </c>
      <c r="N835" s="152" t="s">
        <v>137</v>
      </c>
      <c r="O835" s="152" t="s">
        <v>137</v>
      </c>
      <c r="P835" s="152" t="s">
        <v>137</v>
      </c>
      <c r="Q835" s="152" t="s">
        <v>137</v>
      </c>
      <c r="R835" s="152" t="s">
        <v>137</v>
      </c>
      <c r="S835" s="152" t="s">
        <v>137</v>
      </c>
      <c r="T835" s="152" t="s">
        <v>137</v>
      </c>
      <c r="U835" s="152" t="s">
        <v>137</v>
      </c>
      <c r="V835" s="152" t="s">
        <v>137</v>
      </c>
      <c r="W835" s="152" t="s">
        <v>137</v>
      </c>
      <c r="X835" s="152" t="s">
        <v>137</v>
      </c>
      <c r="Y835" s="152" t="s">
        <v>137</v>
      </c>
      <c r="Z835" s="152" t="s">
        <v>137</v>
      </c>
      <c r="AA835" s="108">
        <v>1000</v>
      </c>
    </row>
    <row r="836" spans="1:27" x14ac:dyDescent="0.35">
      <c r="A836" s="151" t="s">
        <v>137</v>
      </c>
      <c r="B836" s="152" t="s">
        <v>137</v>
      </c>
      <c r="C836" s="152" t="s">
        <v>137</v>
      </c>
      <c r="D836" s="152" t="s">
        <v>137</v>
      </c>
      <c r="E836" s="152" t="s">
        <v>137</v>
      </c>
      <c r="F836" s="152" t="s">
        <v>137</v>
      </c>
      <c r="G836" s="152" t="s">
        <v>137</v>
      </c>
      <c r="H836" s="152" t="s">
        <v>137</v>
      </c>
      <c r="I836" s="152" t="s">
        <v>137</v>
      </c>
      <c r="J836" s="152" t="s">
        <v>137</v>
      </c>
      <c r="K836" s="152" t="s">
        <v>137</v>
      </c>
      <c r="L836" s="152" t="s">
        <v>137</v>
      </c>
      <c r="M836" s="152" t="s">
        <v>137</v>
      </c>
      <c r="N836" s="152" t="s">
        <v>137</v>
      </c>
      <c r="O836" s="152" t="s">
        <v>137</v>
      </c>
      <c r="P836" s="152" t="s">
        <v>137</v>
      </c>
      <c r="Q836" s="152" t="s">
        <v>137</v>
      </c>
      <c r="R836" s="152" t="s">
        <v>137</v>
      </c>
      <c r="S836" s="152" t="s">
        <v>137</v>
      </c>
      <c r="T836" s="152" t="s">
        <v>137</v>
      </c>
      <c r="U836" s="152" t="s">
        <v>137</v>
      </c>
      <c r="V836" s="152" t="s">
        <v>137</v>
      </c>
      <c r="W836" s="152" t="s">
        <v>137</v>
      </c>
      <c r="X836" s="152" t="s">
        <v>137</v>
      </c>
      <c r="Y836" s="152" t="s">
        <v>137</v>
      </c>
      <c r="Z836" s="152" t="s">
        <v>137</v>
      </c>
      <c r="AA836" s="108">
        <v>1000</v>
      </c>
    </row>
    <row r="837" spans="1:27" x14ac:dyDescent="0.35">
      <c r="A837" s="151" t="s">
        <v>137</v>
      </c>
      <c r="B837" s="152" t="s">
        <v>137</v>
      </c>
      <c r="C837" s="152" t="s">
        <v>137</v>
      </c>
      <c r="D837" s="152" t="s">
        <v>137</v>
      </c>
      <c r="E837" s="152" t="s">
        <v>137</v>
      </c>
      <c r="F837" s="152" t="s">
        <v>137</v>
      </c>
      <c r="G837" s="152" t="s">
        <v>137</v>
      </c>
      <c r="H837" s="152" t="s">
        <v>137</v>
      </c>
      <c r="I837" s="152" t="s">
        <v>137</v>
      </c>
      <c r="J837" s="152" t="s">
        <v>137</v>
      </c>
      <c r="K837" s="152" t="s">
        <v>137</v>
      </c>
      <c r="L837" s="152" t="s">
        <v>137</v>
      </c>
      <c r="M837" s="152" t="s">
        <v>137</v>
      </c>
      <c r="N837" s="152" t="s">
        <v>137</v>
      </c>
      <c r="O837" s="152" t="s">
        <v>137</v>
      </c>
      <c r="P837" s="152" t="s">
        <v>137</v>
      </c>
      <c r="Q837" s="152" t="s">
        <v>137</v>
      </c>
      <c r="R837" s="152" t="s">
        <v>137</v>
      </c>
      <c r="S837" s="152" t="s">
        <v>137</v>
      </c>
      <c r="T837" s="152" t="s">
        <v>137</v>
      </c>
      <c r="U837" s="152" t="s">
        <v>137</v>
      </c>
      <c r="V837" s="152" t="s">
        <v>137</v>
      </c>
      <c r="W837" s="152" t="s">
        <v>137</v>
      </c>
      <c r="X837" s="152" t="s">
        <v>137</v>
      </c>
      <c r="Y837" s="152" t="s">
        <v>137</v>
      </c>
      <c r="Z837" s="152" t="s">
        <v>137</v>
      </c>
      <c r="AA837" s="108">
        <v>1000</v>
      </c>
    </row>
    <row r="838" spans="1:27" x14ac:dyDescent="0.35">
      <c r="A838" s="151" t="s">
        <v>137</v>
      </c>
      <c r="B838" s="152" t="s">
        <v>137</v>
      </c>
      <c r="C838" s="152" t="s">
        <v>137</v>
      </c>
      <c r="D838" s="152" t="s">
        <v>137</v>
      </c>
      <c r="E838" s="152" t="s">
        <v>137</v>
      </c>
      <c r="F838" s="152" t="s">
        <v>137</v>
      </c>
      <c r="G838" s="152" t="s">
        <v>137</v>
      </c>
      <c r="H838" s="152" t="s">
        <v>137</v>
      </c>
      <c r="I838" s="152" t="s">
        <v>137</v>
      </c>
      <c r="J838" s="152" t="s">
        <v>137</v>
      </c>
      <c r="K838" s="152" t="s">
        <v>137</v>
      </c>
      <c r="L838" s="152" t="s">
        <v>137</v>
      </c>
      <c r="M838" s="152" t="s">
        <v>137</v>
      </c>
      <c r="N838" s="152" t="s">
        <v>137</v>
      </c>
      <c r="O838" s="152" t="s">
        <v>137</v>
      </c>
      <c r="P838" s="152" t="s">
        <v>137</v>
      </c>
      <c r="Q838" s="152" t="s">
        <v>137</v>
      </c>
      <c r="R838" s="152" t="s">
        <v>137</v>
      </c>
      <c r="S838" s="152" t="s">
        <v>137</v>
      </c>
      <c r="T838" s="152" t="s">
        <v>137</v>
      </c>
      <c r="U838" s="152" t="s">
        <v>137</v>
      </c>
      <c r="V838" s="152" t="s">
        <v>137</v>
      </c>
      <c r="W838" s="152" t="s">
        <v>137</v>
      </c>
      <c r="X838" s="152" t="s">
        <v>137</v>
      </c>
      <c r="Y838" s="152" t="s">
        <v>137</v>
      </c>
      <c r="Z838" s="152" t="s">
        <v>137</v>
      </c>
      <c r="AA838" s="108">
        <v>1000</v>
      </c>
    </row>
    <row r="839" spans="1:27" x14ac:dyDescent="0.35">
      <c r="A839" s="151" t="s">
        <v>137</v>
      </c>
      <c r="B839" s="152" t="s">
        <v>137</v>
      </c>
      <c r="C839" s="152" t="s">
        <v>137</v>
      </c>
      <c r="D839" s="152" t="s">
        <v>137</v>
      </c>
      <c r="E839" s="152" t="s">
        <v>137</v>
      </c>
      <c r="F839" s="152" t="s">
        <v>137</v>
      </c>
      <c r="G839" s="152" t="s">
        <v>137</v>
      </c>
      <c r="H839" s="152" t="s">
        <v>137</v>
      </c>
      <c r="I839" s="152" t="s">
        <v>137</v>
      </c>
      <c r="J839" s="152" t="s">
        <v>137</v>
      </c>
      <c r="K839" s="152" t="s">
        <v>137</v>
      </c>
      <c r="L839" s="152" t="s">
        <v>137</v>
      </c>
      <c r="M839" s="152" t="s">
        <v>137</v>
      </c>
      <c r="N839" s="152" t="s">
        <v>137</v>
      </c>
      <c r="O839" s="152" t="s">
        <v>137</v>
      </c>
      <c r="P839" s="152" t="s">
        <v>137</v>
      </c>
      <c r="Q839" s="152" t="s">
        <v>137</v>
      </c>
      <c r="R839" s="152" t="s">
        <v>137</v>
      </c>
      <c r="S839" s="152" t="s">
        <v>137</v>
      </c>
      <c r="T839" s="152" t="s">
        <v>137</v>
      </c>
      <c r="U839" s="152" t="s">
        <v>137</v>
      </c>
      <c r="V839" s="152" t="s">
        <v>137</v>
      </c>
      <c r="W839" s="152" t="s">
        <v>137</v>
      </c>
      <c r="X839" s="152" t="s">
        <v>137</v>
      </c>
      <c r="Y839" s="152" t="s">
        <v>137</v>
      </c>
      <c r="Z839" s="152" t="s">
        <v>137</v>
      </c>
      <c r="AA839" s="108">
        <v>1000</v>
      </c>
    </row>
    <row r="840" spans="1:27" x14ac:dyDescent="0.35">
      <c r="A840" s="151" t="s">
        <v>137</v>
      </c>
      <c r="B840" s="152" t="s">
        <v>137</v>
      </c>
      <c r="C840" s="152" t="s">
        <v>137</v>
      </c>
      <c r="D840" s="152" t="s">
        <v>137</v>
      </c>
      <c r="E840" s="152" t="s">
        <v>137</v>
      </c>
      <c r="F840" s="152" t="s">
        <v>137</v>
      </c>
      <c r="G840" s="152" t="s">
        <v>137</v>
      </c>
      <c r="H840" s="152" t="s">
        <v>137</v>
      </c>
      <c r="I840" s="152" t="s">
        <v>137</v>
      </c>
      <c r="J840" s="152" t="s">
        <v>137</v>
      </c>
      <c r="K840" s="152" t="s">
        <v>137</v>
      </c>
      <c r="L840" s="152" t="s">
        <v>137</v>
      </c>
      <c r="M840" s="152" t="s">
        <v>137</v>
      </c>
      <c r="N840" s="152" t="s">
        <v>137</v>
      </c>
      <c r="O840" s="152" t="s">
        <v>137</v>
      </c>
      <c r="P840" s="152" t="s">
        <v>137</v>
      </c>
      <c r="Q840" s="152" t="s">
        <v>137</v>
      </c>
      <c r="R840" s="152" t="s">
        <v>137</v>
      </c>
      <c r="S840" s="152" t="s">
        <v>137</v>
      </c>
      <c r="T840" s="152" t="s">
        <v>137</v>
      </c>
      <c r="U840" s="152" t="s">
        <v>137</v>
      </c>
      <c r="V840" s="152" t="s">
        <v>137</v>
      </c>
      <c r="W840" s="152" t="s">
        <v>137</v>
      </c>
      <c r="X840" s="152" t="s">
        <v>137</v>
      </c>
      <c r="Y840" s="152" t="s">
        <v>137</v>
      </c>
      <c r="Z840" s="152" t="s">
        <v>137</v>
      </c>
      <c r="AA840" s="108">
        <v>1000</v>
      </c>
    </row>
    <row r="841" spans="1:27" x14ac:dyDescent="0.35">
      <c r="A841" s="151" t="s">
        <v>137</v>
      </c>
      <c r="B841" s="152" t="s">
        <v>137</v>
      </c>
      <c r="C841" s="152" t="s">
        <v>137</v>
      </c>
      <c r="D841" s="152" t="s">
        <v>137</v>
      </c>
      <c r="E841" s="152" t="s">
        <v>137</v>
      </c>
      <c r="F841" s="152" t="s">
        <v>137</v>
      </c>
      <c r="G841" s="152" t="s">
        <v>137</v>
      </c>
      <c r="H841" s="152" t="s">
        <v>137</v>
      </c>
      <c r="I841" s="152" t="s">
        <v>137</v>
      </c>
      <c r="J841" s="152" t="s">
        <v>137</v>
      </c>
      <c r="K841" s="152" t="s">
        <v>137</v>
      </c>
      <c r="L841" s="152" t="s">
        <v>137</v>
      </c>
      <c r="M841" s="152" t="s">
        <v>137</v>
      </c>
      <c r="N841" s="152" t="s">
        <v>137</v>
      </c>
      <c r="O841" s="152" t="s">
        <v>137</v>
      </c>
      <c r="P841" s="152" t="s">
        <v>137</v>
      </c>
      <c r="Q841" s="152" t="s">
        <v>137</v>
      </c>
      <c r="R841" s="152" t="s">
        <v>137</v>
      </c>
      <c r="S841" s="152" t="s">
        <v>137</v>
      </c>
      <c r="T841" s="152" t="s">
        <v>137</v>
      </c>
      <c r="U841" s="152" t="s">
        <v>137</v>
      </c>
      <c r="V841" s="152" t="s">
        <v>137</v>
      </c>
      <c r="W841" s="152" t="s">
        <v>137</v>
      </c>
      <c r="X841" s="152" t="s">
        <v>137</v>
      </c>
      <c r="Y841" s="152" t="s">
        <v>137</v>
      </c>
      <c r="Z841" s="152" t="s">
        <v>137</v>
      </c>
      <c r="AA841" s="108">
        <v>1000</v>
      </c>
    </row>
    <row r="842" spans="1:27" x14ac:dyDescent="0.35">
      <c r="A842" s="151" t="s">
        <v>137</v>
      </c>
      <c r="B842" s="152" t="s">
        <v>137</v>
      </c>
      <c r="C842" s="152" t="s">
        <v>137</v>
      </c>
      <c r="D842" s="152" t="s">
        <v>137</v>
      </c>
      <c r="E842" s="152" t="s">
        <v>137</v>
      </c>
      <c r="F842" s="152" t="s">
        <v>137</v>
      </c>
      <c r="G842" s="152" t="s">
        <v>137</v>
      </c>
      <c r="H842" s="152" t="s">
        <v>137</v>
      </c>
      <c r="I842" s="152" t="s">
        <v>137</v>
      </c>
      <c r="J842" s="152" t="s">
        <v>137</v>
      </c>
      <c r="K842" s="152" t="s">
        <v>137</v>
      </c>
      <c r="L842" s="152" t="s">
        <v>137</v>
      </c>
      <c r="M842" s="152" t="s">
        <v>137</v>
      </c>
      <c r="N842" s="152" t="s">
        <v>137</v>
      </c>
      <c r="O842" s="152" t="s">
        <v>137</v>
      </c>
      <c r="P842" s="152" t="s">
        <v>137</v>
      </c>
      <c r="Q842" s="152" t="s">
        <v>137</v>
      </c>
      <c r="R842" s="152" t="s">
        <v>137</v>
      </c>
      <c r="S842" s="152" t="s">
        <v>137</v>
      </c>
      <c r="T842" s="152" t="s">
        <v>137</v>
      </c>
      <c r="U842" s="152" t="s">
        <v>137</v>
      </c>
      <c r="V842" s="152" t="s">
        <v>137</v>
      </c>
      <c r="W842" s="152" t="s">
        <v>137</v>
      </c>
      <c r="X842" s="152" t="s">
        <v>137</v>
      </c>
      <c r="Y842" s="152" t="s">
        <v>137</v>
      </c>
      <c r="Z842" s="152" t="s">
        <v>137</v>
      </c>
      <c r="AA842" s="108">
        <v>1000</v>
      </c>
    </row>
    <row r="843" spans="1:27" x14ac:dyDescent="0.35">
      <c r="A843" s="151" t="s">
        <v>137</v>
      </c>
      <c r="B843" s="152" t="s">
        <v>137</v>
      </c>
      <c r="C843" s="152" t="s">
        <v>137</v>
      </c>
      <c r="D843" s="152" t="s">
        <v>137</v>
      </c>
      <c r="E843" s="152" t="s">
        <v>137</v>
      </c>
      <c r="F843" s="152" t="s">
        <v>137</v>
      </c>
      <c r="G843" s="152" t="s">
        <v>137</v>
      </c>
      <c r="H843" s="152" t="s">
        <v>137</v>
      </c>
      <c r="I843" s="152" t="s">
        <v>137</v>
      </c>
      <c r="J843" s="152" t="s">
        <v>137</v>
      </c>
      <c r="K843" s="152" t="s">
        <v>137</v>
      </c>
      <c r="L843" s="152" t="s">
        <v>137</v>
      </c>
      <c r="M843" s="152" t="s">
        <v>137</v>
      </c>
      <c r="N843" s="152" t="s">
        <v>137</v>
      </c>
      <c r="O843" s="152" t="s">
        <v>137</v>
      </c>
      <c r="P843" s="152" t="s">
        <v>137</v>
      </c>
      <c r="Q843" s="152" t="s">
        <v>137</v>
      </c>
      <c r="R843" s="152" t="s">
        <v>137</v>
      </c>
      <c r="S843" s="152" t="s">
        <v>137</v>
      </c>
      <c r="T843" s="152" t="s">
        <v>137</v>
      </c>
      <c r="U843" s="152" t="s">
        <v>137</v>
      </c>
      <c r="V843" s="152" t="s">
        <v>137</v>
      </c>
      <c r="W843" s="152" t="s">
        <v>137</v>
      </c>
      <c r="X843" s="152" t="s">
        <v>137</v>
      </c>
      <c r="Y843" s="152" t="s">
        <v>137</v>
      </c>
      <c r="Z843" s="152" t="s">
        <v>137</v>
      </c>
      <c r="AA843" s="108">
        <v>1000</v>
      </c>
    </row>
    <row r="844" spans="1:27" x14ac:dyDescent="0.35">
      <c r="A844" s="151" t="s">
        <v>137</v>
      </c>
      <c r="B844" s="152" t="s">
        <v>137</v>
      </c>
      <c r="C844" s="152" t="s">
        <v>137</v>
      </c>
      <c r="D844" s="152" t="s">
        <v>137</v>
      </c>
      <c r="E844" s="152" t="s">
        <v>137</v>
      </c>
      <c r="F844" s="152" t="s">
        <v>137</v>
      </c>
      <c r="G844" s="152" t="s">
        <v>137</v>
      </c>
      <c r="H844" s="152" t="s">
        <v>137</v>
      </c>
      <c r="I844" s="152" t="s">
        <v>137</v>
      </c>
      <c r="J844" s="152" t="s">
        <v>137</v>
      </c>
      <c r="K844" s="152" t="s">
        <v>137</v>
      </c>
      <c r="L844" s="152" t="s">
        <v>137</v>
      </c>
      <c r="M844" s="152" t="s">
        <v>137</v>
      </c>
      <c r="N844" s="152" t="s">
        <v>137</v>
      </c>
      <c r="O844" s="152" t="s">
        <v>137</v>
      </c>
      <c r="P844" s="152" t="s">
        <v>137</v>
      </c>
      <c r="Q844" s="152" t="s">
        <v>137</v>
      </c>
      <c r="R844" s="152" t="s">
        <v>137</v>
      </c>
      <c r="S844" s="152" t="s">
        <v>137</v>
      </c>
      <c r="T844" s="152" t="s">
        <v>137</v>
      </c>
      <c r="U844" s="152" t="s">
        <v>137</v>
      </c>
      <c r="V844" s="152" t="s">
        <v>137</v>
      </c>
      <c r="W844" s="152" t="s">
        <v>137</v>
      </c>
      <c r="X844" s="152" t="s">
        <v>137</v>
      </c>
      <c r="Y844" s="152" t="s">
        <v>137</v>
      </c>
      <c r="Z844" s="152" t="s">
        <v>137</v>
      </c>
      <c r="AA844" s="108">
        <v>1000</v>
      </c>
    </row>
    <row r="845" spans="1:27" x14ac:dyDescent="0.35">
      <c r="A845" s="151" t="s">
        <v>137</v>
      </c>
      <c r="B845" s="152" t="s">
        <v>137</v>
      </c>
      <c r="C845" s="152" t="s">
        <v>137</v>
      </c>
      <c r="D845" s="152" t="s">
        <v>137</v>
      </c>
      <c r="E845" s="152" t="s">
        <v>137</v>
      </c>
      <c r="F845" s="152" t="s">
        <v>137</v>
      </c>
      <c r="G845" s="152" t="s">
        <v>137</v>
      </c>
      <c r="H845" s="152" t="s">
        <v>137</v>
      </c>
      <c r="I845" s="152" t="s">
        <v>137</v>
      </c>
      <c r="J845" s="152" t="s">
        <v>137</v>
      </c>
      <c r="K845" s="152" t="s">
        <v>137</v>
      </c>
      <c r="L845" s="152" t="s">
        <v>137</v>
      </c>
      <c r="M845" s="152" t="s">
        <v>137</v>
      </c>
      <c r="N845" s="152" t="s">
        <v>137</v>
      </c>
      <c r="O845" s="152" t="s">
        <v>137</v>
      </c>
      <c r="P845" s="152" t="s">
        <v>137</v>
      </c>
      <c r="Q845" s="152" t="s">
        <v>137</v>
      </c>
      <c r="R845" s="152" t="s">
        <v>137</v>
      </c>
      <c r="S845" s="152" t="s">
        <v>137</v>
      </c>
      <c r="T845" s="152" t="s">
        <v>137</v>
      </c>
      <c r="U845" s="152" t="s">
        <v>137</v>
      </c>
      <c r="V845" s="152" t="s">
        <v>137</v>
      </c>
      <c r="W845" s="152" t="s">
        <v>137</v>
      </c>
      <c r="X845" s="152" t="s">
        <v>137</v>
      </c>
      <c r="Y845" s="152" t="s">
        <v>137</v>
      </c>
      <c r="Z845" s="152" t="s">
        <v>137</v>
      </c>
      <c r="AA845" s="108">
        <v>1000</v>
      </c>
    </row>
    <row r="846" spans="1:27" x14ac:dyDescent="0.35">
      <c r="A846" s="151" t="s">
        <v>137</v>
      </c>
      <c r="B846" s="152" t="s">
        <v>137</v>
      </c>
      <c r="C846" s="152" t="s">
        <v>137</v>
      </c>
      <c r="D846" s="152" t="s">
        <v>137</v>
      </c>
      <c r="E846" s="152" t="s">
        <v>137</v>
      </c>
      <c r="F846" s="152" t="s">
        <v>137</v>
      </c>
      <c r="G846" s="152" t="s">
        <v>137</v>
      </c>
      <c r="H846" s="152" t="s">
        <v>137</v>
      </c>
      <c r="I846" s="152" t="s">
        <v>137</v>
      </c>
      <c r="J846" s="152" t="s">
        <v>137</v>
      </c>
      <c r="K846" s="152" t="s">
        <v>137</v>
      </c>
      <c r="L846" s="152" t="s">
        <v>137</v>
      </c>
      <c r="M846" s="152" t="s">
        <v>137</v>
      </c>
      <c r="N846" s="152" t="s">
        <v>137</v>
      </c>
      <c r="O846" s="152" t="s">
        <v>137</v>
      </c>
      <c r="P846" s="152" t="s">
        <v>137</v>
      </c>
      <c r="Q846" s="152" t="s">
        <v>137</v>
      </c>
      <c r="R846" s="152" t="s">
        <v>137</v>
      </c>
      <c r="S846" s="152" t="s">
        <v>137</v>
      </c>
      <c r="T846" s="152" t="s">
        <v>137</v>
      </c>
      <c r="U846" s="152" t="s">
        <v>137</v>
      </c>
      <c r="V846" s="152" t="s">
        <v>137</v>
      </c>
      <c r="W846" s="152" t="s">
        <v>137</v>
      </c>
      <c r="X846" s="152" t="s">
        <v>137</v>
      </c>
      <c r="Y846" s="152" t="s">
        <v>137</v>
      </c>
      <c r="Z846" s="152" t="s">
        <v>137</v>
      </c>
      <c r="AA846" s="108">
        <v>1000</v>
      </c>
    </row>
    <row r="847" spans="1:27" x14ac:dyDescent="0.35">
      <c r="A847" s="151" t="s">
        <v>137</v>
      </c>
      <c r="B847" s="152" t="s">
        <v>137</v>
      </c>
      <c r="C847" s="152" t="s">
        <v>137</v>
      </c>
      <c r="D847" s="152" t="s">
        <v>137</v>
      </c>
      <c r="E847" s="152" t="s">
        <v>137</v>
      </c>
      <c r="F847" s="152" t="s">
        <v>137</v>
      </c>
      <c r="G847" s="152" t="s">
        <v>137</v>
      </c>
      <c r="H847" s="152" t="s">
        <v>137</v>
      </c>
      <c r="I847" s="152" t="s">
        <v>137</v>
      </c>
      <c r="J847" s="152" t="s">
        <v>137</v>
      </c>
      <c r="K847" s="152" t="s">
        <v>137</v>
      </c>
      <c r="L847" s="152" t="s">
        <v>137</v>
      </c>
      <c r="M847" s="152" t="s">
        <v>137</v>
      </c>
      <c r="N847" s="152" t="s">
        <v>137</v>
      </c>
      <c r="O847" s="152" t="s">
        <v>137</v>
      </c>
      <c r="P847" s="152" t="s">
        <v>137</v>
      </c>
      <c r="Q847" s="152" t="s">
        <v>137</v>
      </c>
      <c r="R847" s="152" t="s">
        <v>137</v>
      </c>
      <c r="S847" s="152" t="s">
        <v>137</v>
      </c>
      <c r="T847" s="152" t="s">
        <v>137</v>
      </c>
      <c r="U847" s="152" t="s">
        <v>137</v>
      </c>
      <c r="V847" s="152" t="s">
        <v>137</v>
      </c>
      <c r="W847" s="152" t="s">
        <v>137</v>
      </c>
      <c r="X847" s="152" t="s">
        <v>137</v>
      </c>
      <c r="Y847" s="152" t="s">
        <v>137</v>
      </c>
      <c r="Z847" s="152" t="s">
        <v>137</v>
      </c>
      <c r="AA847" s="108">
        <v>1000</v>
      </c>
    </row>
    <row r="848" spans="1:27" x14ac:dyDescent="0.35">
      <c r="A848" s="151" t="s">
        <v>137</v>
      </c>
      <c r="B848" s="152" t="s">
        <v>137</v>
      </c>
      <c r="C848" s="152" t="s">
        <v>137</v>
      </c>
      <c r="D848" s="152" t="s">
        <v>137</v>
      </c>
      <c r="E848" s="152" t="s">
        <v>137</v>
      </c>
      <c r="F848" s="152" t="s">
        <v>137</v>
      </c>
      <c r="G848" s="152" t="s">
        <v>137</v>
      </c>
      <c r="H848" s="152" t="s">
        <v>137</v>
      </c>
      <c r="I848" s="152" t="s">
        <v>137</v>
      </c>
      <c r="J848" s="152" t="s">
        <v>137</v>
      </c>
      <c r="K848" s="152" t="s">
        <v>137</v>
      </c>
      <c r="L848" s="152" t="s">
        <v>137</v>
      </c>
      <c r="M848" s="152" t="s">
        <v>137</v>
      </c>
      <c r="N848" s="152" t="s">
        <v>137</v>
      </c>
      <c r="O848" s="152" t="s">
        <v>137</v>
      </c>
      <c r="P848" s="152" t="s">
        <v>137</v>
      </c>
      <c r="Q848" s="152" t="s">
        <v>137</v>
      </c>
      <c r="R848" s="152" t="s">
        <v>137</v>
      </c>
      <c r="S848" s="152" t="s">
        <v>137</v>
      </c>
      <c r="T848" s="152" t="s">
        <v>137</v>
      </c>
      <c r="U848" s="152" t="s">
        <v>137</v>
      </c>
      <c r="V848" s="152" t="s">
        <v>137</v>
      </c>
      <c r="W848" s="152" t="s">
        <v>137</v>
      </c>
      <c r="X848" s="152" t="s">
        <v>137</v>
      </c>
      <c r="Y848" s="152" t="s">
        <v>137</v>
      </c>
      <c r="Z848" s="152" t="s">
        <v>137</v>
      </c>
      <c r="AA848" s="108">
        <v>1000</v>
      </c>
    </row>
    <row r="849" spans="1:27" x14ac:dyDescent="0.35">
      <c r="A849" s="151" t="s">
        <v>137</v>
      </c>
      <c r="B849" s="152" t="s">
        <v>137</v>
      </c>
      <c r="C849" s="152" t="s">
        <v>137</v>
      </c>
      <c r="D849" s="152" t="s">
        <v>137</v>
      </c>
      <c r="E849" s="152" t="s">
        <v>137</v>
      </c>
      <c r="F849" s="152" t="s">
        <v>137</v>
      </c>
      <c r="G849" s="152" t="s">
        <v>137</v>
      </c>
      <c r="H849" s="152" t="s">
        <v>137</v>
      </c>
      <c r="I849" s="152" t="s">
        <v>137</v>
      </c>
      <c r="J849" s="152" t="s">
        <v>137</v>
      </c>
      <c r="K849" s="152" t="s">
        <v>137</v>
      </c>
      <c r="L849" s="152" t="s">
        <v>137</v>
      </c>
      <c r="M849" s="152" t="s">
        <v>137</v>
      </c>
      <c r="N849" s="152" t="s">
        <v>137</v>
      </c>
      <c r="O849" s="152" t="s">
        <v>137</v>
      </c>
      <c r="P849" s="152" t="s">
        <v>137</v>
      </c>
      <c r="Q849" s="152" t="s">
        <v>137</v>
      </c>
      <c r="R849" s="152" t="s">
        <v>137</v>
      </c>
      <c r="S849" s="152" t="s">
        <v>137</v>
      </c>
      <c r="T849" s="152" t="s">
        <v>137</v>
      </c>
      <c r="U849" s="152" t="s">
        <v>137</v>
      </c>
      <c r="V849" s="152" t="s">
        <v>137</v>
      </c>
      <c r="W849" s="152" t="s">
        <v>137</v>
      </c>
      <c r="X849" s="152" t="s">
        <v>137</v>
      </c>
      <c r="Y849" s="152" t="s">
        <v>137</v>
      </c>
      <c r="Z849" s="152" t="s">
        <v>137</v>
      </c>
      <c r="AA849" s="108">
        <v>1000</v>
      </c>
    </row>
    <row r="850" spans="1:27" x14ac:dyDescent="0.35">
      <c r="A850" s="151" t="s">
        <v>137</v>
      </c>
      <c r="B850" s="152" t="s">
        <v>137</v>
      </c>
      <c r="C850" s="152" t="s">
        <v>137</v>
      </c>
      <c r="D850" s="152" t="s">
        <v>137</v>
      </c>
      <c r="E850" s="152" t="s">
        <v>137</v>
      </c>
      <c r="F850" s="152" t="s">
        <v>137</v>
      </c>
      <c r="G850" s="152" t="s">
        <v>137</v>
      </c>
      <c r="H850" s="152" t="s">
        <v>137</v>
      </c>
      <c r="I850" s="152" t="s">
        <v>137</v>
      </c>
      <c r="J850" s="152" t="s">
        <v>137</v>
      </c>
      <c r="K850" s="152" t="s">
        <v>137</v>
      </c>
      <c r="L850" s="152" t="s">
        <v>137</v>
      </c>
      <c r="M850" s="152" t="s">
        <v>137</v>
      </c>
      <c r="N850" s="152" t="s">
        <v>137</v>
      </c>
      <c r="O850" s="152" t="s">
        <v>137</v>
      </c>
      <c r="P850" s="152" t="s">
        <v>137</v>
      </c>
      <c r="Q850" s="152" t="s">
        <v>137</v>
      </c>
      <c r="R850" s="152" t="s">
        <v>137</v>
      </c>
      <c r="S850" s="152" t="s">
        <v>137</v>
      </c>
      <c r="T850" s="152" t="s">
        <v>137</v>
      </c>
      <c r="U850" s="152" t="s">
        <v>137</v>
      </c>
      <c r="V850" s="152" t="s">
        <v>137</v>
      </c>
      <c r="W850" s="152" t="s">
        <v>137</v>
      </c>
      <c r="X850" s="152" t="s">
        <v>137</v>
      </c>
      <c r="Y850" s="152" t="s">
        <v>137</v>
      </c>
      <c r="Z850" s="152" t="s">
        <v>137</v>
      </c>
      <c r="AA850" s="108">
        <v>1000</v>
      </c>
    </row>
    <row r="851" spans="1:27" x14ac:dyDescent="0.35">
      <c r="A851" s="151" t="s">
        <v>137</v>
      </c>
      <c r="B851" s="152" t="s">
        <v>137</v>
      </c>
      <c r="C851" s="152" t="s">
        <v>137</v>
      </c>
      <c r="D851" s="152" t="s">
        <v>137</v>
      </c>
      <c r="E851" s="152" t="s">
        <v>137</v>
      </c>
      <c r="F851" s="152" t="s">
        <v>137</v>
      </c>
      <c r="G851" s="152" t="s">
        <v>137</v>
      </c>
      <c r="H851" s="152" t="s">
        <v>137</v>
      </c>
      <c r="I851" s="152" t="s">
        <v>137</v>
      </c>
      <c r="J851" s="152" t="s">
        <v>137</v>
      </c>
      <c r="K851" s="152" t="s">
        <v>137</v>
      </c>
      <c r="L851" s="152" t="s">
        <v>137</v>
      </c>
      <c r="M851" s="152" t="s">
        <v>137</v>
      </c>
      <c r="N851" s="152" t="s">
        <v>137</v>
      </c>
      <c r="O851" s="152" t="s">
        <v>137</v>
      </c>
      <c r="P851" s="152" t="s">
        <v>137</v>
      </c>
      <c r="Q851" s="152" t="s">
        <v>137</v>
      </c>
      <c r="R851" s="152" t="s">
        <v>137</v>
      </c>
      <c r="S851" s="152" t="s">
        <v>137</v>
      </c>
      <c r="T851" s="152" t="s">
        <v>137</v>
      </c>
      <c r="U851" s="152" t="s">
        <v>137</v>
      </c>
      <c r="V851" s="152" t="s">
        <v>137</v>
      </c>
      <c r="W851" s="152" t="s">
        <v>137</v>
      </c>
      <c r="X851" s="152" t="s">
        <v>137</v>
      </c>
      <c r="Y851" s="152" t="s">
        <v>137</v>
      </c>
      <c r="Z851" s="152" t="s">
        <v>137</v>
      </c>
      <c r="AA851" s="108">
        <v>1000</v>
      </c>
    </row>
    <row r="852" spans="1:27" x14ac:dyDescent="0.35">
      <c r="A852" s="151" t="s">
        <v>137</v>
      </c>
      <c r="B852" s="152" t="s">
        <v>137</v>
      </c>
      <c r="C852" s="152" t="s">
        <v>137</v>
      </c>
      <c r="D852" s="152" t="s">
        <v>137</v>
      </c>
      <c r="E852" s="152" t="s">
        <v>137</v>
      </c>
      <c r="F852" s="152" t="s">
        <v>137</v>
      </c>
      <c r="G852" s="152" t="s">
        <v>137</v>
      </c>
      <c r="H852" s="152" t="s">
        <v>137</v>
      </c>
      <c r="I852" s="152" t="s">
        <v>137</v>
      </c>
      <c r="J852" s="152" t="s">
        <v>137</v>
      </c>
      <c r="K852" s="152" t="s">
        <v>137</v>
      </c>
      <c r="L852" s="152" t="s">
        <v>137</v>
      </c>
      <c r="M852" s="152" t="s">
        <v>137</v>
      </c>
      <c r="N852" s="152" t="s">
        <v>137</v>
      </c>
      <c r="O852" s="152" t="s">
        <v>137</v>
      </c>
      <c r="P852" s="152" t="s">
        <v>137</v>
      </c>
      <c r="Q852" s="152" t="s">
        <v>137</v>
      </c>
      <c r="R852" s="152" t="s">
        <v>137</v>
      </c>
      <c r="S852" s="152" t="s">
        <v>137</v>
      </c>
      <c r="T852" s="152" t="s">
        <v>137</v>
      </c>
      <c r="U852" s="152" t="s">
        <v>137</v>
      </c>
      <c r="V852" s="152" t="s">
        <v>137</v>
      </c>
      <c r="W852" s="152" t="s">
        <v>137</v>
      </c>
      <c r="X852" s="152" t="s">
        <v>137</v>
      </c>
      <c r="Y852" s="152" t="s">
        <v>137</v>
      </c>
      <c r="Z852" s="152" t="s">
        <v>137</v>
      </c>
      <c r="AA852" s="108">
        <v>1000</v>
      </c>
    </row>
    <row r="853" spans="1:27" x14ac:dyDescent="0.35">
      <c r="A853" s="151" t="s">
        <v>137</v>
      </c>
      <c r="B853" s="152" t="s">
        <v>137</v>
      </c>
      <c r="C853" s="152" t="s">
        <v>137</v>
      </c>
      <c r="D853" s="152" t="s">
        <v>137</v>
      </c>
      <c r="E853" s="152" t="s">
        <v>137</v>
      </c>
      <c r="F853" s="152" t="s">
        <v>137</v>
      </c>
      <c r="G853" s="152" t="s">
        <v>137</v>
      </c>
      <c r="H853" s="152" t="s">
        <v>137</v>
      </c>
      <c r="I853" s="152" t="s">
        <v>137</v>
      </c>
      <c r="J853" s="152" t="s">
        <v>137</v>
      </c>
      <c r="K853" s="152" t="s">
        <v>137</v>
      </c>
      <c r="L853" s="152" t="s">
        <v>137</v>
      </c>
      <c r="M853" s="152" t="s">
        <v>137</v>
      </c>
      <c r="N853" s="152" t="s">
        <v>137</v>
      </c>
      <c r="O853" s="152" t="s">
        <v>137</v>
      </c>
      <c r="P853" s="152" t="s">
        <v>137</v>
      </c>
      <c r="Q853" s="152" t="s">
        <v>137</v>
      </c>
      <c r="R853" s="152" t="s">
        <v>137</v>
      </c>
      <c r="S853" s="152" t="s">
        <v>137</v>
      </c>
      <c r="T853" s="152" t="s">
        <v>137</v>
      </c>
      <c r="U853" s="152" t="s">
        <v>137</v>
      </c>
      <c r="V853" s="152" t="s">
        <v>137</v>
      </c>
      <c r="W853" s="152" t="s">
        <v>137</v>
      </c>
      <c r="X853" s="152" t="s">
        <v>137</v>
      </c>
      <c r="Y853" s="152" t="s">
        <v>137</v>
      </c>
      <c r="Z853" s="152" t="s">
        <v>137</v>
      </c>
      <c r="AA853" s="108">
        <v>1000</v>
      </c>
    </row>
    <row r="854" spans="1:27" x14ac:dyDescent="0.35">
      <c r="A854" s="151" t="s">
        <v>137</v>
      </c>
      <c r="B854" s="152" t="s">
        <v>137</v>
      </c>
      <c r="C854" s="152" t="s">
        <v>137</v>
      </c>
      <c r="D854" s="152" t="s">
        <v>137</v>
      </c>
      <c r="E854" s="152" t="s">
        <v>137</v>
      </c>
      <c r="F854" s="152" t="s">
        <v>137</v>
      </c>
      <c r="G854" s="152" t="s">
        <v>137</v>
      </c>
      <c r="H854" s="152" t="s">
        <v>137</v>
      </c>
      <c r="I854" s="152" t="s">
        <v>137</v>
      </c>
      <c r="J854" s="152" t="s">
        <v>137</v>
      </c>
      <c r="K854" s="152" t="s">
        <v>137</v>
      </c>
      <c r="L854" s="152" t="s">
        <v>137</v>
      </c>
      <c r="M854" s="152" t="s">
        <v>137</v>
      </c>
      <c r="N854" s="152" t="s">
        <v>137</v>
      </c>
      <c r="O854" s="152" t="s">
        <v>137</v>
      </c>
      <c r="P854" s="152" t="s">
        <v>137</v>
      </c>
      <c r="Q854" s="152" t="s">
        <v>137</v>
      </c>
      <c r="R854" s="152" t="s">
        <v>137</v>
      </c>
      <c r="S854" s="152" t="s">
        <v>137</v>
      </c>
      <c r="T854" s="152" t="s">
        <v>137</v>
      </c>
      <c r="U854" s="152" t="s">
        <v>137</v>
      </c>
      <c r="V854" s="152" t="s">
        <v>137</v>
      </c>
      <c r="W854" s="152" t="s">
        <v>137</v>
      </c>
      <c r="X854" s="152" t="s">
        <v>137</v>
      </c>
      <c r="Y854" s="152" t="s">
        <v>137</v>
      </c>
      <c r="Z854" s="152" t="s">
        <v>137</v>
      </c>
      <c r="AA854" s="108">
        <v>1000</v>
      </c>
    </row>
    <row r="855" spans="1:27" x14ac:dyDescent="0.35">
      <c r="A855" s="151" t="s">
        <v>137</v>
      </c>
      <c r="B855" s="152" t="s">
        <v>137</v>
      </c>
      <c r="C855" s="152" t="s">
        <v>137</v>
      </c>
      <c r="D855" s="152" t="s">
        <v>137</v>
      </c>
      <c r="E855" s="152" t="s">
        <v>137</v>
      </c>
      <c r="F855" s="152" t="s">
        <v>137</v>
      </c>
      <c r="G855" s="152" t="s">
        <v>137</v>
      </c>
      <c r="H855" s="152" t="s">
        <v>137</v>
      </c>
      <c r="I855" s="152" t="s">
        <v>137</v>
      </c>
      <c r="J855" s="152" t="s">
        <v>137</v>
      </c>
      <c r="K855" s="152" t="s">
        <v>137</v>
      </c>
      <c r="L855" s="152" t="s">
        <v>137</v>
      </c>
      <c r="M855" s="152" t="s">
        <v>137</v>
      </c>
      <c r="N855" s="152" t="s">
        <v>137</v>
      </c>
      <c r="O855" s="152" t="s">
        <v>137</v>
      </c>
      <c r="P855" s="152" t="s">
        <v>137</v>
      </c>
      <c r="Q855" s="152" t="s">
        <v>137</v>
      </c>
      <c r="R855" s="152" t="s">
        <v>137</v>
      </c>
      <c r="S855" s="152" t="s">
        <v>137</v>
      </c>
      <c r="T855" s="152" t="s">
        <v>137</v>
      </c>
      <c r="U855" s="152" t="s">
        <v>137</v>
      </c>
      <c r="V855" s="152" t="s">
        <v>137</v>
      </c>
      <c r="W855" s="152" t="s">
        <v>137</v>
      </c>
      <c r="X855" s="152" t="s">
        <v>137</v>
      </c>
      <c r="Y855" s="152" t="s">
        <v>137</v>
      </c>
      <c r="Z855" s="152" t="s">
        <v>137</v>
      </c>
      <c r="AA855" s="108">
        <v>1000</v>
      </c>
    </row>
    <row r="856" spans="1:27" x14ac:dyDescent="0.35">
      <c r="A856" s="151" t="s">
        <v>137</v>
      </c>
      <c r="B856" s="152" t="s">
        <v>137</v>
      </c>
      <c r="C856" s="152" t="s">
        <v>137</v>
      </c>
      <c r="D856" s="152" t="s">
        <v>137</v>
      </c>
      <c r="E856" s="152" t="s">
        <v>137</v>
      </c>
      <c r="F856" s="152" t="s">
        <v>137</v>
      </c>
      <c r="G856" s="152" t="s">
        <v>137</v>
      </c>
      <c r="H856" s="152" t="s">
        <v>137</v>
      </c>
      <c r="I856" s="152" t="s">
        <v>137</v>
      </c>
      <c r="J856" s="152" t="s">
        <v>137</v>
      </c>
      <c r="K856" s="152" t="s">
        <v>137</v>
      </c>
      <c r="L856" s="152" t="s">
        <v>137</v>
      </c>
      <c r="M856" s="152" t="s">
        <v>137</v>
      </c>
      <c r="N856" s="152" t="s">
        <v>137</v>
      </c>
      <c r="O856" s="152" t="s">
        <v>137</v>
      </c>
      <c r="P856" s="152" t="s">
        <v>137</v>
      </c>
      <c r="Q856" s="152" t="s">
        <v>137</v>
      </c>
      <c r="R856" s="152" t="s">
        <v>137</v>
      </c>
      <c r="S856" s="152" t="s">
        <v>137</v>
      </c>
      <c r="T856" s="152" t="s">
        <v>137</v>
      </c>
      <c r="U856" s="152" t="s">
        <v>137</v>
      </c>
      <c r="V856" s="152" t="s">
        <v>137</v>
      </c>
      <c r="W856" s="152" t="s">
        <v>137</v>
      </c>
      <c r="X856" s="152" t="s">
        <v>137</v>
      </c>
      <c r="Y856" s="152" t="s">
        <v>137</v>
      </c>
      <c r="Z856" s="152" t="s">
        <v>137</v>
      </c>
      <c r="AA856" s="108">
        <v>1000</v>
      </c>
    </row>
    <row r="857" spans="1:27" x14ac:dyDescent="0.35">
      <c r="A857" s="151" t="s">
        <v>137</v>
      </c>
      <c r="B857" s="152" t="s">
        <v>137</v>
      </c>
      <c r="C857" s="152" t="s">
        <v>137</v>
      </c>
      <c r="D857" s="152" t="s">
        <v>137</v>
      </c>
      <c r="E857" s="152" t="s">
        <v>137</v>
      </c>
      <c r="F857" s="152" t="s">
        <v>137</v>
      </c>
      <c r="G857" s="152" t="s">
        <v>137</v>
      </c>
      <c r="H857" s="152" t="s">
        <v>137</v>
      </c>
      <c r="I857" s="152" t="s">
        <v>137</v>
      </c>
      <c r="J857" s="152" t="s">
        <v>137</v>
      </c>
      <c r="K857" s="152" t="s">
        <v>137</v>
      </c>
      <c r="L857" s="152" t="s">
        <v>137</v>
      </c>
      <c r="M857" s="152" t="s">
        <v>137</v>
      </c>
      <c r="N857" s="152" t="s">
        <v>137</v>
      </c>
      <c r="O857" s="152" t="s">
        <v>137</v>
      </c>
      <c r="P857" s="152" t="s">
        <v>137</v>
      </c>
      <c r="Q857" s="152" t="s">
        <v>137</v>
      </c>
      <c r="R857" s="152" t="s">
        <v>137</v>
      </c>
      <c r="S857" s="152" t="s">
        <v>137</v>
      </c>
      <c r="T857" s="152" t="s">
        <v>137</v>
      </c>
      <c r="U857" s="152" t="s">
        <v>137</v>
      </c>
      <c r="V857" s="152" t="s">
        <v>137</v>
      </c>
      <c r="W857" s="152" t="s">
        <v>137</v>
      </c>
      <c r="X857" s="152" t="s">
        <v>137</v>
      </c>
      <c r="Y857" s="152" t="s">
        <v>137</v>
      </c>
      <c r="Z857" s="152" t="s">
        <v>137</v>
      </c>
      <c r="AA857" s="108">
        <v>1000</v>
      </c>
    </row>
    <row r="858" spans="1:27" x14ac:dyDescent="0.35">
      <c r="A858" s="151" t="s">
        <v>137</v>
      </c>
      <c r="B858" s="152" t="s">
        <v>137</v>
      </c>
      <c r="C858" s="152" t="s">
        <v>137</v>
      </c>
      <c r="D858" s="152" t="s">
        <v>137</v>
      </c>
      <c r="E858" s="152" t="s">
        <v>137</v>
      </c>
      <c r="F858" s="152" t="s">
        <v>137</v>
      </c>
      <c r="G858" s="152" t="s">
        <v>137</v>
      </c>
      <c r="H858" s="152" t="s">
        <v>137</v>
      </c>
      <c r="I858" s="152" t="s">
        <v>137</v>
      </c>
      <c r="J858" s="152" t="s">
        <v>137</v>
      </c>
      <c r="K858" s="152" t="s">
        <v>137</v>
      </c>
      <c r="L858" s="152" t="s">
        <v>137</v>
      </c>
      <c r="M858" s="152" t="s">
        <v>137</v>
      </c>
      <c r="N858" s="152" t="s">
        <v>137</v>
      </c>
      <c r="O858" s="152" t="s">
        <v>137</v>
      </c>
      <c r="P858" s="152" t="s">
        <v>137</v>
      </c>
      <c r="Q858" s="152" t="s">
        <v>137</v>
      </c>
      <c r="R858" s="152" t="s">
        <v>137</v>
      </c>
      <c r="S858" s="152" t="s">
        <v>137</v>
      </c>
      <c r="T858" s="152" t="s">
        <v>137</v>
      </c>
      <c r="U858" s="152" t="s">
        <v>137</v>
      </c>
      <c r="V858" s="152" t="s">
        <v>137</v>
      </c>
      <c r="W858" s="152" t="s">
        <v>137</v>
      </c>
      <c r="X858" s="152" t="s">
        <v>137</v>
      </c>
      <c r="Y858" s="152" t="s">
        <v>137</v>
      </c>
      <c r="Z858" s="152" t="s">
        <v>137</v>
      </c>
      <c r="AA858" s="108">
        <v>1000</v>
      </c>
    </row>
    <row r="859" spans="1:27" x14ac:dyDescent="0.35">
      <c r="A859" s="151" t="s">
        <v>137</v>
      </c>
      <c r="B859" s="152" t="s">
        <v>137</v>
      </c>
      <c r="C859" s="152" t="s">
        <v>137</v>
      </c>
      <c r="D859" s="152" t="s">
        <v>137</v>
      </c>
      <c r="E859" s="152" t="s">
        <v>137</v>
      </c>
      <c r="F859" s="152" t="s">
        <v>137</v>
      </c>
      <c r="G859" s="152" t="s">
        <v>137</v>
      </c>
      <c r="H859" s="152" t="s">
        <v>137</v>
      </c>
      <c r="I859" s="152" t="s">
        <v>137</v>
      </c>
      <c r="J859" s="152" t="s">
        <v>137</v>
      </c>
      <c r="K859" s="152" t="s">
        <v>137</v>
      </c>
      <c r="L859" s="152" t="s">
        <v>137</v>
      </c>
      <c r="M859" s="152" t="s">
        <v>137</v>
      </c>
      <c r="N859" s="152" t="s">
        <v>137</v>
      </c>
      <c r="O859" s="152" t="s">
        <v>137</v>
      </c>
      <c r="P859" s="152" t="s">
        <v>137</v>
      </c>
      <c r="Q859" s="152" t="s">
        <v>137</v>
      </c>
      <c r="R859" s="152" t="s">
        <v>137</v>
      </c>
      <c r="S859" s="152" t="s">
        <v>137</v>
      </c>
      <c r="T859" s="152" t="s">
        <v>137</v>
      </c>
      <c r="U859" s="152" t="s">
        <v>137</v>
      </c>
      <c r="V859" s="152" t="s">
        <v>137</v>
      </c>
      <c r="W859" s="152" t="s">
        <v>137</v>
      </c>
      <c r="X859" s="152" t="s">
        <v>137</v>
      </c>
      <c r="Y859" s="152" t="s">
        <v>137</v>
      </c>
      <c r="Z859" s="152" t="s">
        <v>137</v>
      </c>
      <c r="AA859" s="108">
        <v>1000</v>
      </c>
    </row>
    <row r="860" spans="1:27" x14ac:dyDescent="0.35">
      <c r="A860" s="151" t="s">
        <v>137</v>
      </c>
      <c r="B860" s="152" t="s">
        <v>137</v>
      </c>
      <c r="C860" s="152" t="s">
        <v>137</v>
      </c>
      <c r="D860" s="152" t="s">
        <v>137</v>
      </c>
      <c r="E860" s="152" t="s">
        <v>137</v>
      </c>
      <c r="F860" s="152" t="s">
        <v>137</v>
      </c>
      <c r="G860" s="152" t="s">
        <v>137</v>
      </c>
      <c r="H860" s="152" t="s">
        <v>137</v>
      </c>
      <c r="I860" s="152" t="s">
        <v>137</v>
      </c>
      <c r="J860" s="152" t="s">
        <v>137</v>
      </c>
      <c r="K860" s="152" t="s">
        <v>137</v>
      </c>
      <c r="L860" s="152" t="s">
        <v>137</v>
      </c>
      <c r="M860" s="152" t="s">
        <v>137</v>
      </c>
      <c r="N860" s="152" t="s">
        <v>137</v>
      </c>
      <c r="O860" s="152" t="s">
        <v>137</v>
      </c>
      <c r="P860" s="152" t="s">
        <v>137</v>
      </c>
      <c r="Q860" s="152" t="s">
        <v>137</v>
      </c>
      <c r="R860" s="152" t="s">
        <v>137</v>
      </c>
      <c r="S860" s="152" t="s">
        <v>137</v>
      </c>
      <c r="T860" s="152" t="s">
        <v>137</v>
      </c>
      <c r="U860" s="152" t="s">
        <v>137</v>
      </c>
      <c r="V860" s="152" t="s">
        <v>137</v>
      </c>
      <c r="W860" s="152" t="s">
        <v>137</v>
      </c>
      <c r="X860" s="152" t="s">
        <v>137</v>
      </c>
      <c r="Y860" s="152" t="s">
        <v>137</v>
      </c>
      <c r="Z860" s="152" t="s">
        <v>137</v>
      </c>
      <c r="AA860" s="108">
        <v>1000</v>
      </c>
    </row>
    <row r="861" spans="1:27" x14ac:dyDescent="0.35">
      <c r="A861" s="151" t="s">
        <v>137</v>
      </c>
      <c r="B861" s="152" t="s">
        <v>137</v>
      </c>
      <c r="C861" s="152" t="s">
        <v>137</v>
      </c>
      <c r="D861" s="152" t="s">
        <v>137</v>
      </c>
      <c r="E861" s="152" t="s">
        <v>137</v>
      </c>
      <c r="F861" s="152" t="s">
        <v>137</v>
      </c>
      <c r="G861" s="152" t="s">
        <v>137</v>
      </c>
      <c r="H861" s="152" t="s">
        <v>137</v>
      </c>
      <c r="I861" s="152" t="s">
        <v>137</v>
      </c>
      <c r="J861" s="152" t="s">
        <v>137</v>
      </c>
      <c r="K861" s="152" t="s">
        <v>137</v>
      </c>
      <c r="L861" s="152" t="s">
        <v>137</v>
      </c>
      <c r="M861" s="152" t="s">
        <v>137</v>
      </c>
      <c r="N861" s="152" t="s">
        <v>137</v>
      </c>
      <c r="O861" s="152" t="s">
        <v>137</v>
      </c>
      <c r="P861" s="152" t="s">
        <v>137</v>
      </c>
      <c r="Q861" s="152" t="s">
        <v>137</v>
      </c>
      <c r="R861" s="152" t="s">
        <v>137</v>
      </c>
      <c r="S861" s="152" t="s">
        <v>137</v>
      </c>
      <c r="T861" s="152" t="s">
        <v>137</v>
      </c>
      <c r="U861" s="152" t="s">
        <v>137</v>
      </c>
      <c r="V861" s="152" t="s">
        <v>137</v>
      </c>
      <c r="W861" s="152" t="s">
        <v>137</v>
      </c>
      <c r="X861" s="152" t="s">
        <v>137</v>
      </c>
      <c r="Y861" s="152" t="s">
        <v>137</v>
      </c>
      <c r="Z861" s="152" t="s">
        <v>137</v>
      </c>
      <c r="AA861" s="108">
        <v>1000</v>
      </c>
    </row>
    <row r="862" spans="1:27" x14ac:dyDescent="0.35">
      <c r="A862" s="151" t="s">
        <v>137</v>
      </c>
      <c r="B862" s="152" t="s">
        <v>137</v>
      </c>
      <c r="C862" s="152" t="s">
        <v>137</v>
      </c>
      <c r="D862" s="152" t="s">
        <v>137</v>
      </c>
      <c r="E862" s="152" t="s">
        <v>137</v>
      </c>
      <c r="F862" s="152" t="s">
        <v>137</v>
      </c>
      <c r="G862" s="152" t="s">
        <v>137</v>
      </c>
      <c r="H862" s="152" t="s">
        <v>137</v>
      </c>
      <c r="I862" s="152" t="s">
        <v>137</v>
      </c>
      <c r="J862" s="152" t="s">
        <v>137</v>
      </c>
      <c r="K862" s="152" t="s">
        <v>137</v>
      </c>
      <c r="L862" s="152" t="s">
        <v>137</v>
      </c>
      <c r="M862" s="152" t="s">
        <v>137</v>
      </c>
      <c r="N862" s="152" t="s">
        <v>137</v>
      </c>
      <c r="O862" s="152" t="s">
        <v>137</v>
      </c>
      <c r="P862" s="152" t="s">
        <v>137</v>
      </c>
      <c r="Q862" s="152" t="s">
        <v>137</v>
      </c>
      <c r="R862" s="152" t="s">
        <v>137</v>
      </c>
      <c r="S862" s="152" t="s">
        <v>137</v>
      </c>
      <c r="T862" s="152" t="s">
        <v>137</v>
      </c>
      <c r="U862" s="152" t="s">
        <v>137</v>
      </c>
      <c r="V862" s="152" t="s">
        <v>137</v>
      </c>
      <c r="W862" s="152" t="s">
        <v>137</v>
      </c>
      <c r="X862" s="152" t="s">
        <v>137</v>
      </c>
      <c r="Y862" s="152" t="s">
        <v>137</v>
      </c>
      <c r="Z862" s="152" t="s">
        <v>137</v>
      </c>
      <c r="AA862" s="108">
        <v>1000</v>
      </c>
    </row>
    <row r="863" spans="1:27" x14ac:dyDescent="0.35">
      <c r="A863" s="151" t="s">
        <v>137</v>
      </c>
      <c r="B863" s="152" t="s">
        <v>137</v>
      </c>
      <c r="C863" s="152" t="s">
        <v>137</v>
      </c>
      <c r="D863" s="152" t="s">
        <v>137</v>
      </c>
      <c r="E863" s="152" t="s">
        <v>137</v>
      </c>
      <c r="F863" s="152" t="s">
        <v>137</v>
      </c>
      <c r="G863" s="152" t="s">
        <v>137</v>
      </c>
      <c r="H863" s="152" t="s">
        <v>137</v>
      </c>
      <c r="I863" s="152" t="s">
        <v>137</v>
      </c>
      <c r="J863" s="152" t="s">
        <v>137</v>
      </c>
      <c r="K863" s="152" t="s">
        <v>137</v>
      </c>
      <c r="L863" s="152" t="s">
        <v>137</v>
      </c>
      <c r="M863" s="152" t="s">
        <v>137</v>
      </c>
      <c r="N863" s="152" t="s">
        <v>137</v>
      </c>
      <c r="O863" s="152" t="s">
        <v>137</v>
      </c>
      <c r="P863" s="152" t="s">
        <v>137</v>
      </c>
      <c r="Q863" s="152" t="s">
        <v>137</v>
      </c>
      <c r="R863" s="152" t="s">
        <v>137</v>
      </c>
      <c r="S863" s="152" t="s">
        <v>137</v>
      </c>
      <c r="T863" s="152" t="s">
        <v>137</v>
      </c>
      <c r="U863" s="152" t="s">
        <v>137</v>
      </c>
      <c r="V863" s="152" t="s">
        <v>137</v>
      </c>
      <c r="W863" s="152" t="s">
        <v>137</v>
      </c>
      <c r="X863" s="152" t="s">
        <v>137</v>
      </c>
      <c r="Y863" s="152" t="s">
        <v>137</v>
      </c>
      <c r="Z863" s="152" t="s">
        <v>137</v>
      </c>
      <c r="AA863" s="108">
        <v>1000</v>
      </c>
    </row>
    <row r="864" spans="1:27" x14ac:dyDescent="0.35">
      <c r="A864" s="151" t="s">
        <v>137</v>
      </c>
      <c r="B864" s="152" t="s">
        <v>137</v>
      </c>
      <c r="C864" s="152" t="s">
        <v>137</v>
      </c>
      <c r="D864" s="152" t="s">
        <v>137</v>
      </c>
      <c r="E864" s="152" t="s">
        <v>137</v>
      </c>
      <c r="F864" s="152" t="s">
        <v>137</v>
      </c>
      <c r="G864" s="152" t="s">
        <v>137</v>
      </c>
      <c r="H864" s="152" t="s">
        <v>137</v>
      </c>
      <c r="I864" s="152" t="s">
        <v>137</v>
      </c>
      <c r="J864" s="152" t="s">
        <v>137</v>
      </c>
      <c r="K864" s="152" t="s">
        <v>137</v>
      </c>
      <c r="L864" s="152" t="s">
        <v>137</v>
      </c>
      <c r="M864" s="152" t="s">
        <v>137</v>
      </c>
      <c r="N864" s="152" t="s">
        <v>137</v>
      </c>
      <c r="O864" s="152" t="s">
        <v>137</v>
      </c>
      <c r="P864" s="152" t="s">
        <v>137</v>
      </c>
      <c r="Q864" s="152" t="s">
        <v>137</v>
      </c>
      <c r="R864" s="152" t="s">
        <v>137</v>
      </c>
      <c r="S864" s="152" t="s">
        <v>137</v>
      </c>
      <c r="T864" s="152" t="s">
        <v>137</v>
      </c>
      <c r="U864" s="152" t="s">
        <v>137</v>
      </c>
      <c r="V864" s="152" t="s">
        <v>137</v>
      </c>
      <c r="W864" s="152" t="s">
        <v>137</v>
      </c>
      <c r="X864" s="152" t="s">
        <v>137</v>
      </c>
      <c r="Y864" s="152" t="s">
        <v>137</v>
      </c>
      <c r="Z864" s="152" t="s">
        <v>137</v>
      </c>
      <c r="AA864" s="108">
        <v>1000</v>
      </c>
    </row>
    <row r="865" spans="1:27" x14ac:dyDescent="0.35">
      <c r="A865" s="151" t="s">
        <v>137</v>
      </c>
      <c r="B865" s="152" t="s">
        <v>137</v>
      </c>
      <c r="C865" s="152" t="s">
        <v>137</v>
      </c>
      <c r="D865" s="152" t="s">
        <v>137</v>
      </c>
      <c r="E865" s="152" t="s">
        <v>137</v>
      </c>
      <c r="F865" s="152" t="s">
        <v>137</v>
      </c>
      <c r="G865" s="152" t="s">
        <v>137</v>
      </c>
      <c r="H865" s="152" t="s">
        <v>137</v>
      </c>
      <c r="I865" s="152" t="s">
        <v>137</v>
      </c>
      <c r="J865" s="152" t="s">
        <v>137</v>
      </c>
      <c r="K865" s="152" t="s">
        <v>137</v>
      </c>
      <c r="L865" s="152" t="s">
        <v>137</v>
      </c>
      <c r="M865" s="152" t="s">
        <v>137</v>
      </c>
      <c r="N865" s="152" t="s">
        <v>137</v>
      </c>
      <c r="O865" s="152" t="s">
        <v>137</v>
      </c>
      <c r="P865" s="152" t="s">
        <v>137</v>
      </c>
      <c r="Q865" s="152" t="s">
        <v>137</v>
      </c>
      <c r="R865" s="152" t="s">
        <v>137</v>
      </c>
      <c r="S865" s="152" t="s">
        <v>137</v>
      </c>
      <c r="T865" s="152" t="s">
        <v>137</v>
      </c>
      <c r="U865" s="152" t="s">
        <v>137</v>
      </c>
      <c r="V865" s="152" t="s">
        <v>137</v>
      </c>
      <c r="W865" s="152" t="s">
        <v>137</v>
      </c>
      <c r="X865" s="152" t="s">
        <v>137</v>
      </c>
      <c r="Y865" s="152" t="s">
        <v>137</v>
      </c>
      <c r="Z865" s="152" t="s">
        <v>137</v>
      </c>
      <c r="AA865" s="108">
        <v>1000</v>
      </c>
    </row>
    <row r="866" spans="1:27" x14ac:dyDescent="0.35">
      <c r="A866" s="151" t="s">
        <v>137</v>
      </c>
      <c r="B866" s="152" t="s">
        <v>137</v>
      </c>
      <c r="C866" s="152" t="s">
        <v>137</v>
      </c>
      <c r="D866" s="152" t="s">
        <v>137</v>
      </c>
      <c r="E866" s="152" t="s">
        <v>137</v>
      </c>
      <c r="F866" s="152" t="s">
        <v>137</v>
      </c>
      <c r="G866" s="152" t="s">
        <v>137</v>
      </c>
      <c r="H866" s="152" t="s">
        <v>137</v>
      </c>
      <c r="I866" s="152" t="s">
        <v>137</v>
      </c>
      <c r="J866" s="152" t="s">
        <v>137</v>
      </c>
      <c r="K866" s="152" t="s">
        <v>137</v>
      </c>
      <c r="L866" s="152" t="s">
        <v>137</v>
      </c>
      <c r="M866" s="152" t="s">
        <v>137</v>
      </c>
      <c r="N866" s="152" t="s">
        <v>137</v>
      </c>
      <c r="O866" s="152" t="s">
        <v>137</v>
      </c>
      <c r="P866" s="152" t="s">
        <v>137</v>
      </c>
      <c r="Q866" s="152" t="s">
        <v>137</v>
      </c>
      <c r="R866" s="152" t="s">
        <v>137</v>
      </c>
      <c r="S866" s="152" t="s">
        <v>137</v>
      </c>
      <c r="T866" s="152" t="s">
        <v>137</v>
      </c>
      <c r="U866" s="152" t="s">
        <v>137</v>
      </c>
      <c r="V866" s="152" t="s">
        <v>137</v>
      </c>
      <c r="W866" s="152" t="s">
        <v>137</v>
      </c>
      <c r="X866" s="152" t="s">
        <v>137</v>
      </c>
      <c r="Y866" s="152" t="s">
        <v>137</v>
      </c>
      <c r="Z866" s="152" t="s">
        <v>137</v>
      </c>
      <c r="AA866" s="108">
        <v>1000</v>
      </c>
    </row>
    <row r="867" spans="1:27" x14ac:dyDescent="0.35">
      <c r="A867" s="151" t="s">
        <v>137</v>
      </c>
      <c r="B867" s="152" t="s">
        <v>137</v>
      </c>
      <c r="C867" s="152" t="s">
        <v>137</v>
      </c>
      <c r="D867" s="152" t="s">
        <v>137</v>
      </c>
      <c r="E867" s="152" t="s">
        <v>137</v>
      </c>
      <c r="F867" s="152" t="s">
        <v>137</v>
      </c>
      <c r="G867" s="152" t="s">
        <v>137</v>
      </c>
      <c r="H867" s="152" t="s">
        <v>137</v>
      </c>
      <c r="I867" s="152" t="s">
        <v>137</v>
      </c>
      <c r="J867" s="152" t="s">
        <v>137</v>
      </c>
      <c r="K867" s="152" t="s">
        <v>137</v>
      </c>
      <c r="L867" s="152" t="s">
        <v>137</v>
      </c>
      <c r="M867" s="152" t="s">
        <v>137</v>
      </c>
      <c r="N867" s="152" t="s">
        <v>137</v>
      </c>
      <c r="O867" s="152" t="s">
        <v>137</v>
      </c>
      <c r="P867" s="152" t="s">
        <v>137</v>
      </c>
      <c r="Q867" s="152" t="s">
        <v>137</v>
      </c>
      <c r="R867" s="152" t="s">
        <v>137</v>
      </c>
      <c r="S867" s="152" t="s">
        <v>137</v>
      </c>
      <c r="T867" s="152" t="s">
        <v>137</v>
      </c>
      <c r="U867" s="152" t="s">
        <v>137</v>
      </c>
      <c r="V867" s="152" t="s">
        <v>137</v>
      </c>
      <c r="W867" s="152" t="s">
        <v>137</v>
      </c>
      <c r="X867" s="152" t="s">
        <v>137</v>
      </c>
      <c r="Y867" s="152" t="s">
        <v>137</v>
      </c>
      <c r="Z867" s="152" t="s">
        <v>137</v>
      </c>
      <c r="AA867" s="108">
        <v>1000</v>
      </c>
    </row>
    <row r="868" spans="1:27" x14ac:dyDescent="0.35">
      <c r="A868" s="151" t="s">
        <v>137</v>
      </c>
      <c r="B868" s="152" t="s">
        <v>137</v>
      </c>
      <c r="C868" s="152" t="s">
        <v>137</v>
      </c>
      <c r="D868" s="152" t="s">
        <v>137</v>
      </c>
      <c r="E868" s="152" t="s">
        <v>137</v>
      </c>
      <c r="F868" s="152" t="s">
        <v>137</v>
      </c>
      <c r="G868" s="152" t="s">
        <v>137</v>
      </c>
      <c r="H868" s="152" t="s">
        <v>137</v>
      </c>
      <c r="I868" s="152" t="s">
        <v>137</v>
      </c>
      <c r="J868" s="152" t="s">
        <v>137</v>
      </c>
      <c r="K868" s="152" t="s">
        <v>137</v>
      </c>
      <c r="L868" s="152" t="s">
        <v>137</v>
      </c>
      <c r="M868" s="152" t="s">
        <v>137</v>
      </c>
      <c r="N868" s="152" t="s">
        <v>137</v>
      </c>
      <c r="O868" s="152" t="s">
        <v>137</v>
      </c>
      <c r="P868" s="152" t="s">
        <v>137</v>
      </c>
      <c r="Q868" s="152" t="s">
        <v>137</v>
      </c>
      <c r="R868" s="152" t="s">
        <v>137</v>
      </c>
      <c r="S868" s="152" t="s">
        <v>137</v>
      </c>
      <c r="T868" s="152" t="s">
        <v>137</v>
      </c>
      <c r="U868" s="152" t="s">
        <v>137</v>
      </c>
      <c r="V868" s="152" t="s">
        <v>137</v>
      </c>
      <c r="W868" s="152" t="s">
        <v>137</v>
      </c>
      <c r="X868" s="152" t="s">
        <v>137</v>
      </c>
      <c r="Y868" s="152" t="s">
        <v>137</v>
      </c>
      <c r="Z868" s="152" t="s">
        <v>137</v>
      </c>
      <c r="AA868" s="108">
        <v>1000</v>
      </c>
    </row>
    <row r="869" spans="1:27" x14ac:dyDescent="0.35">
      <c r="A869" s="151" t="s">
        <v>137</v>
      </c>
      <c r="B869" s="152" t="s">
        <v>137</v>
      </c>
      <c r="C869" s="152" t="s">
        <v>137</v>
      </c>
      <c r="D869" s="152" t="s">
        <v>137</v>
      </c>
      <c r="E869" s="152" t="s">
        <v>137</v>
      </c>
      <c r="F869" s="152" t="s">
        <v>137</v>
      </c>
      <c r="G869" s="152" t="s">
        <v>137</v>
      </c>
      <c r="H869" s="152" t="s">
        <v>137</v>
      </c>
      <c r="I869" s="152" t="s">
        <v>137</v>
      </c>
      <c r="J869" s="152" t="s">
        <v>137</v>
      </c>
      <c r="K869" s="152" t="s">
        <v>137</v>
      </c>
      <c r="L869" s="152" t="s">
        <v>137</v>
      </c>
      <c r="M869" s="152" t="s">
        <v>137</v>
      </c>
      <c r="N869" s="152" t="s">
        <v>137</v>
      </c>
      <c r="O869" s="152" t="s">
        <v>137</v>
      </c>
      <c r="P869" s="152" t="s">
        <v>137</v>
      </c>
      <c r="Q869" s="152" t="s">
        <v>137</v>
      </c>
      <c r="R869" s="152" t="s">
        <v>137</v>
      </c>
      <c r="S869" s="152" t="s">
        <v>137</v>
      </c>
      <c r="T869" s="152" t="s">
        <v>137</v>
      </c>
      <c r="U869" s="152" t="s">
        <v>137</v>
      </c>
      <c r="V869" s="152" t="s">
        <v>137</v>
      </c>
      <c r="W869" s="152" t="s">
        <v>137</v>
      </c>
      <c r="X869" s="152" t="s">
        <v>137</v>
      </c>
      <c r="Y869" s="152" t="s">
        <v>137</v>
      </c>
      <c r="Z869" s="152" t="s">
        <v>137</v>
      </c>
      <c r="AA869" s="108">
        <v>1000</v>
      </c>
    </row>
    <row r="870" spans="1:27" x14ac:dyDescent="0.35">
      <c r="A870" s="151" t="s">
        <v>137</v>
      </c>
      <c r="B870" s="152" t="s">
        <v>137</v>
      </c>
      <c r="C870" s="152" t="s">
        <v>137</v>
      </c>
      <c r="D870" s="152" t="s">
        <v>137</v>
      </c>
      <c r="E870" s="152" t="s">
        <v>137</v>
      </c>
      <c r="F870" s="152" t="s">
        <v>137</v>
      </c>
      <c r="G870" s="152" t="s">
        <v>137</v>
      </c>
      <c r="H870" s="152" t="s">
        <v>137</v>
      </c>
      <c r="I870" s="152" t="s">
        <v>137</v>
      </c>
      <c r="J870" s="152" t="s">
        <v>137</v>
      </c>
      <c r="K870" s="152" t="s">
        <v>137</v>
      </c>
      <c r="L870" s="152" t="s">
        <v>137</v>
      </c>
      <c r="M870" s="152" t="s">
        <v>137</v>
      </c>
      <c r="N870" s="152" t="s">
        <v>137</v>
      </c>
      <c r="O870" s="152" t="s">
        <v>137</v>
      </c>
      <c r="P870" s="152" t="s">
        <v>137</v>
      </c>
      <c r="Q870" s="152" t="s">
        <v>137</v>
      </c>
      <c r="R870" s="152" t="s">
        <v>137</v>
      </c>
      <c r="S870" s="152" t="s">
        <v>137</v>
      </c>
      <c r="T870" s="152" t="s">
        <v>137</v>
      </c>
      <c r="U870" s="152" t="s">
        <v>137</v>
      </c>
      <c r="V870" s="152" t="s">
        <v>137</v>
      </c>
      <c r="W870" s="152" t="s">
        <v>137</v>
      </c>
      <c r="X870" s="152" t="s">
        <v>137</v>
      </c>
      <c r="Y870" s="152" t="s">
        <v>137</v>
      </c>
      <c r="Z870" s="152" t="s">
        <v>137</v>
      </c>
      <c r="AA870" s="108">
        <v>1000</v>
      </c>
    </row>
    <row r="871" spans="1:27" x14ac:dyDescent="0.35">
      <c r="A871" s="151" t="s">
        <v>137</v>
      </c>
      <c r="B871" s="152" t="s">
        <v>137</v>
      </c>
      <c r="C871" s="152" t="s">
        <v>137</v>
      </c>
      <c r="D871" s="152" t="s">
        <v>137</v>
      </c>
      <c r="E871" s="152" t="s">
        <v>137</v>
      </c>
      <c r="F871" s="152" t="s">
        <v>137</v>
      </c>
      <c r="G871" s="152" t="s">
        <v>137</v>
      </c>
      <c r="H871" s="152" t="s">
        <v>137</v>
      </c>
      <c r="I871" s="152" t="s">
        <v>137</v>
      </c>
      <c r="J871" s="152" t="s">
        <v>137</v>
      </c>
      <c r="K871" s="152" t="s">
        <v>137</v>
      </c>
      <c r="L871" s="152" t="s">
        <v>137</v>
      </c>
      <c r="M871" s="152" t="s">
        <v>137</v>
      </c>
      <c r="N871" s="152" t="s">
        <v>137</v>
      </c>
      <c r="O871" s="152" t="s">
        <v>137</v>
      </c>
      <c r="P871" s="152" t="s">
        <v>137</v>
      </c>
      <c r="Q871" s="152" t="s">
        <v>137</v>
      </c>
      <c r="R871" s="152" t="s">
        <v>137</v>
      </c>
      <c r="S871" s="152" t="s">
        <v>137</v>
      </c>
      <c r="T871" s="152" t="s">
        <v>137</v>
      </c>
      <c r="U871" s="152" t="s">
        <v>137</v>
      </c>
      <c r="V871" s="152" t="s">
        <v>137</v>
      </c>
      <c r="W871" s="152" t="s">
        <v>137</v>
      </c>
      <c r="X871" s="152" t="s">
        <v>137</v>
      </c>
      <c r="Y871" s="152" t="s">
        <v>137</v>
      </c>
      <c r="Z871" s="152" t="s">
        <v>137</v>
      </c>
      <c r="AA871" s="108">
        <v>1000</v>
      </c>
    </row>
    <row r="872" spans="1:27" x14ac:dyDescent="0.35">
      <c r="A872" s="151" t="s">
        <v>137</v>
      </c>
      <c r="B872" s="152" t="s">
        <v>137</v>
      </c>
      <c r="C872" s="152" t="s">
        <v>137</v>
      </c>
      <c r="D872" s="152" t="s">
        <v>137</v>
      </c>
      <c r="E872" s="152" t="s">
        <v>137</v>
      </c>
      <c r="F872" s="152" t="s">
        <v>137</v>
      </c>
      <c r="G872" s="152" t="s">
        <v>137</v>
      </c>
      <c r="H872" s="152" t="s">
        <v>137</v>
      </c>
      <c r="I872" s="152" t="s">
        <v>137</v>
      </c>
      <c r="J872" s="152" t="s">
        <v>137</v>
      </c>
      <c r="K872" s="152" t="s">
        <v>137</v>
      </c>
      <c r="L872" s="152" t="s">
        <v>137</v>
      </c>
      <c r="M872" s="152" t="s">
        <v>137</v>
      </c>
      <c r="N872" s="152" t="s">
        <v>137</v>
      </c>
      <c r="O872" s="152" t="s">
        <v>137</v>
      </c>
      <c r="P872" s="152" t="s">
        <v>137</v>
      </c>
      <c r="Q872" s="152" t="s">
        <v>137</v>
      </c>
      <c r="R872" s="152" t="s">
        <v>137</v>
      </c>
      <c r="S872" s="152" t="s">
        <v>137</v>
      </c>
      <c r="T872" s="152" t="s">
        <v>137</v>
      </c>
      <c r="U872" s="152" t="s">
        <v>137</v>
      </c>
      <c r="V872" s="152" t="s">
        <v>137</v>
      </c>
      <c r="W872" s="152" t="s">
        <v>137</v>
      </c>
      <c r="X872" s="152" t="s">
        <v>137</v>
      </c>
      <c r="Y872" s="152" t="s">
        <v>137</v>
      </c>
      <c r="Z872" s="152" t="s">
        <v>137</v>
      </c>
      <c r="AA872" s="108">
        <v>1000</v>
      </c>
    </row>
    <row r="873" spans="1:27" x14ac:dyDescent="0.35">
      <c r="A873" s="151" t="s">
        <v>137</v>
      </c>
      <c r="B873" s="152" t="s">
        <v>137</v>
      </c>
      <c r="C873" s="152" t="s">
        <v>137</v>
      </c>
      <c r="D873" s="152" t="s">
        <v>137</v>
      </c>
      <c r="E873" s="152" t="s">
        <v>137</v>
      </c>
      <c r="F873" s="152" t="s">
        <v>137</v>
      </c>
      <c r="G873" s="152" t="s">
        <v>137</v>
      </c>
      <c r="H873" s="152" t="s">
        <v>137</v>
      </c>
      <c r="I873" s="152" t="s">
        <v>137</v>
      </c>
      <c r="J873" s="152" t="s">
        <v>137</v>
      </c>
      <c r="K873" s="152" t="s">
        <v>137</v>
      </c>
      <c r="L873" s="152" t="s">
        <v>137</v>
      </c>
      <c r="M873" s="152" t="s">
        <v>137</v>
      </c>
      <c r="N873" s="152" t="s">
        <v>137</v>
      </c>
      <c r="O873" s="152" t="s">
        <v>137</v>
      </c>
      <c r="P873" s="152" t="s">
        <v>137</v>
      </c>
      <c r="Q873" s="152" t="s">
        <v>137</v>
      </c>
      <c r="R873" s="152" t="s">
        <v>137</v>
      </c>
      <c r="S873" s="152" t="s">
        <v>137</v>
      </c>
      <c r="T873" s="152" t="s">
        <v>137</v>
      </c>
      <c r="U873" s="152" t="s">
        <v>137</v>
      </c>
      <c r="V873" s="152" t="s">
        <v>137</v>
      </c>
      <c r="W873" s="152" t="s">
        <v>137</v>
      </c>
      <c r="X873" s="152" t="s">
        <v>137</v>
      </c>
      <c r="Y873" s="152" t="s">
        <v>137</v>
      </c>
      <c r="Z873" s="152" t="s">
        <v>137</v>
      </c>
      <c r="AA873" s="108">
        <v>1000</v>
      </c>
    </row>
    <row r="874" spans="1:27" x14ac:dyDescent="0.35">
      <c r="A874" s="151" t="s">
        <v>137</v>
      </c>
      <c r="B874" s="152" t="s">
        <v>137</v>
      </c>
      <c r="C874" s="152" t="s">
        <v>137</v>
      </c>
      <c r="D874" s="152" t="s">
        <v>137</v>
      </c>
      <c r="E874" s="152" t="s">
        <v>137</v>
      </c>
      <c r="F874" s="152" t="s">
        <v>137</v>
      </c>
      <c r="G874" s="152" t="s">
        <v>137</v>
      </c>
      <c r="H874" s="152" t="s">
        <v>137</v>
      </c>
      <c r="I874" s="152" t="s">
        <v>137</v>
      </c>
      <c r="J874" s="152" t="s">
        <v>137</v>
      </c>
      <c r="K874" s="152" t="s">
        <v>137</v>
      </c>
      <c r="L874" s="152" t="s">
        <v>137</v>
      </c>
      <c r="M874" s="152" t="s">
        <v>137</v>
      </c>
      <c r="N874" s="152" t="s">
        <v>137</v>
      </c>
      <c r="O874" s="152" t="s">
        <v>137</v>
      </c>
      <c r="P874" s="152" t="s">
        <v>137</v>
      </c>
      <c r="Q874" s="152" t="s">
        <v>137</v>
      </c>
      <c r="R874" s="152" t="s">
        <v>137</v>
      </c>
      <c r="S874" s="152" t="s">
        <v>137</v>
      </c>
      <c r="T874" s="152" t="s">
        <v>137</v>
      </c>
      <c r="U874" s="152" t="s">
        <v>137</v>
      </c>
      <c r="V874" s="152" t="s">
        <v>137</v>
      </c>
      <c r="W874" s="152" t="s">
        <v>137</v>
      </c>
      <c r="X874" s="152" t="s">
        <v>137</v>
      </c>
      <c r="Y874" s="152" t="s">
        <v>137</v>
      </c>
      <c r="Z874" s="152" t="s">
        <v>137</v>
      </c>
      <c r="AA874" s="108">
        <v>1000</v>
      </c>
    </row>
    <row r="875" spans="1:27" x14ac:dyDescent="0.35">
      <c r="A875" s="151" t="s">
        <v>137</v>
      </c>
      <c r="B875" s="152" t="s">
        <v>137</v>
      </c>
      <c r="C875" s="152" t="s">
        <v>137</v>
      </c>
      <c r="D875" s="152" t="s">
        <v>137</v>
      </c>
      <c r="E875" s="152" t="s">
        <v>137</v>
      </c>
      <c r="F875" s="152" t="s">
        <v>137</v>
      </c>
      <c r="G875" s="152" t="s">
        <v>137</v>
      </c>
      <c r="H875" s="152" t="s">
        <v>137</v>
      </c>
      <c r="I875" s="152" t="s">
        <v>137</v>
      </c>
      <c r="J875" s="152" t="s">
        <v>137</v>
      </c>
      <c r="K875" s="152" t="s">
        <v>137</v>
      </c>
      <c r="L875" s="152" t="s">
        <v>137</v>
      </c>
      <c r="M875" s="152" t="s">
        <v>137</v>
      </c>
      <c r="N875" s="152" t="s">
        <v>137</v>
      </c>
      <c r="O875" s="152" t="s">
        <v>137</v>
      </c>
      <c r="P875" s="152" t="s">
        <v>137</v>
      </c>
      <c r="Q875" s="152" t="s">
        <v>137</v>
      </c>
      <c r="R875" s="152" t="s">
        <v>137</v>
      </c>
      <c r="S875" s="152" t="s">
        <v>137</v>
      </c>
      <c r="T875" s="152" t="s">
        <v>137</v>
      </c>
      <c r="U875" s="152" t="s">
        <v>137</v>
      </c>
      <c r="V875" s="152" t="s">
        <v>137</v>
      </c>
      <c r="W875" s="152" t="s">
        <v>137</v>
      </c>
      <c r="X875" s="152" t="s">
        <v>137</v>
      </c>
      <c r="Y875" s="152" t="s">
        <v>137</v>
      </c>
      <c r="Z875" s="152" t="s">
        <v>137</v>
      </c>
      <c r="AA875" s="108">
        <v>1000</v>
      </c>
    </row>
    <row r="876" spans="1:27" x14ac:dyDescent="0.35">
      <c r="A876" s="151" t="s">
        <v>137</v>
      </c>
      <c r="B876" s="152" t="s">
        <v>137</v>
      </c>
      <c r="C876" s="152" t="s">
        <v>137</v>
      </c>
      <c r="D876" s="152" t="s">
        <v>137</v>
      </c>
      <c r="E876" s="152" t="s">
        <v>137</v>
      </c>
      <c r="F876" s="152" t="s">
        <v>137</v>
      </c>
      <c r="G876" s="152" t="s">
        <v>137</v>
      </c>
      <c r="H876" s="152" t="s">
        <v>137</v>
      </c>
      <c r="I876" s="152" t="s">
        <v>137</v>
      </c>
      <c r="J876" s="152" t="s">
        <v>137</v>
      </c>
      <c r="K876" s="152" t="s">
        <v>137</v>
      </c>
      <c r="L876" s="152" t="s">
        <v>137</v>
      </c>
      <c r="M876" s="152" t="s">
        <v>137</v>
      </c>
      <c r="N876" s="152" t="s">
        <v>137</v>
      </c>
      <c r="O876" s="152" t="s">
        <v>137</v>
      </c>
      <c r="P876" s="152" t="s">
        <v>137</v>
      </c>
      <c r="Q876" s="152" t="s">
        <v>137</v>
      </c>
      <c r="R876" s="152" t="s">
        <v>137</v>
      </c>
      <c r="S876" s="152" t="s">
        <v>137</v>
      </c>
      <c r="T876" s="152" t="s">
        <v>137</v>
      </c>
      <c r="U876" s="152" t="s">
        <v>137</v>
      </c>
      <c r="V876" s="152" t="s">
        <v>137</v>
      </c>
      <c r="W876" s="152" t="s">
        <v>137</v>
      </c>
      <c r="X876" s="152" t="s">
        <v>137</v>
      </c>
      <c r="Y876" s="152" t="s">
        <v>137</v>
      </c>
      <c r="Z876" s="152" t="s">
        <v>137</v>
      </c>
      <c r="AA876" s="108">
        <v>1000</v>
      </c>
    </row>
    <row r="877" spans="1:27" x14ac:dyDescent="0.35">
      <c r="A877" s="151" t="s">
        <v>137</v>
      </c>
      <c r="B877" s="152" t="s">
        <v>137</v>
      </c>
      <c r="C877" s="152" t="s">
        <v>137</v>
      </c>
      <c r="D877" s="152" t="s">
        <v>137</v>
      </c>
      <c r="E877" s="152" t="s">
        <v>137</v>
      </c>
      <c r="F877" s="152" t="s">
        <v>137</v>
      </c>
      <c r="G877" s="152" t="s">
        <v>137</v>
      </c>
      <c r="H877" s="152" t="s">
        <v>137</v>
      </c>
      <c r="I877" s="152" t="s">
        <v>137</v>
      </c>
      <c r="J877" s="152" t="s">
        <v>137</v>
      </c>
      <c r="K877" s="152" t="s">
        <v>137</v>
      </c>
      <c r="L877" s="152" t="s">
        <v>137</v>
      </c>
      <c r="M877" s="152" t="s">
        <v>137</v>
      </c>
      <c r="N877" s="152" t="s">
        <v>137</v>
      </c>
      <c r="O877" s="152" t="s">
        <v>137</v>
      </c>
      <c r="P877" s="152" t="s">
        <v>137</v>
      </c>
      <c r="Q877" s="152" t="s">
        <v>137</v>
      </c>
      <c r="R877" s="152" t="s">
        <v>137</v>
      </c>
      <c r="S877" s="152" t="s">
        <v>137</v>
      </c>
      <c r="T877" s="152" t="s">
        <v>137</v>
      </c>
      <c r="U877" s="152" t="s">
        <v>137</v>
      </c>
      <c r="V877" s="152" t="s">
        <v>137</v>
      </c>
      <c r="W877" s="152" t="s">
        <v>137</v>
      </c>
      <c r="X877" s="152" t="s">
        <v>137</v>
      </c>
      <c r="Y877" s="152" t="s">
        <v>137</v>
      </c>
      <c r="Z877" s="152" t="s">
        <v>137</v>
      </c>
      <c r="AA877" s="108">
        <v>1000</v>
      </c>
    </row>
    <row r="878" spans="1:27" x14ac:dyDescent="0.35">
      <c r="A878" s="151" t="s">
        <v>137</v>
      </c>
      <c r="B878" s="152" t="s">
        <v>137</v>
      </c>
      <c r="C878" s="152" t="s">
        <v>137</v>
      </c>
      <c r="D878" s="152" t="s">
        <v>137</v>
      </c>
      <c r="E878" s="152" t="s">
        <v>137</v>
      </c>
      <c r="F878" s="152" t="s">
        <v>137</v>
      </c>
      <c r="G878" s="152" t="s">
        <v>137</v>
      </c>
      <c r="H878" s="152" t="s">
        <v>137</v>
      </c>
      <c r="I878" s="152" t="s">
        <v>137</v>
      </c>
      <c r="J878" s="152" t="s">
        <v>137</v>
      </c>
      <c r="K878" s="152" t="s">
        <v>137</v>
      </c>
      <c r="L878" s="152" t="s">
        <v>137</v>
      </c>
      <c r="M878" s="152" t="s">
        <v>137</v>
      </c>
      <c r="N878" s="152" t="s">
        <v>137</v>
      </c>
      <c r="O878" s="152" t="s">
        <v>137</v>
      </c>
      <c r="P878" s="152" t="s">
        <v>137</v>
      </c>
      <c r="Q878" s="152" t="s">
        <v>137</v>
      </c>
      <c r="R878" s="152" t="s">
        <v>137</v>
      </c>
      <c r="S878" s="152" t="s">
        <v>137</v>
      </c>
      <c r="T878" s="152" t="s">
        <v>137</v>
      </c>
      <c r="U878" s="152" t="s">
        <v>137</v>
      </c>
      <c r="V878" s="152" t="s">
        <v>137</v>
      </c>
      <c r="W878" s="152" t="s">
        <v>137</v>
      </c>
      <c r="X878" s="152" t="s">
        <v>137</v>
      </c>
      <c r="Y878" s="152" t="s">
        <v>137</v>
      </c>
      <c r="Z878" s="152" t="s">
        <v>137</v>
      </c>
      <c r="AA878" s="108">
        <v>1000</v>
      </c>
    </row>
    <row r="879" spans="1:27" x14ac:dyDescent="0.35">
      <c r="A879" s="151" t="s">
        <v>137</v>
      </c>
      <c r="B879" s="152" t="s">
        <v>137</v>
      </c>
      <c r="C879" s="152" t="s">
        <v>137</v>
      </c>
      <c r="D879" s="152" t="s">
        <v>137</v>
      </c>
      <c r="E879" s="152" t="s">
        <v>137</v>
      </c>
      <c r="F879" s="152" t="s">
        <v>137</v>
      </c>
      <c r="G879" s="152" t="s">
        <v>137</v>
      </c>
      <c r="H879" s="152" t="s">
        <v>137</v>
      </c>
      <c r="I879" s="152" t="s">
        <v>137</v>
      </c>
      <c r="J879" s="152" t="s">
        <v>137</v>
      </c>
      <c r="K879" s="152" t="s">
        <v>137</v>
      </c>
      <c r="L879" s="152" t="s">
        <v>137</v>
      </c>
      <c r="M879" s="152" t="s">
        <v>137</v>
      </c>
      <c r="N879" s="152" t="s">
        <v>137</v>
      </c>
      <c r="O879" s="152" t="s">
        <v>137</v>
      </c>
      <c r="P879" s="152" t="s">
        <v>137</v>
      </c>
      <c r="Q879" s="152" t="s">
        <v>137</v>
      </c>
      <c r="R879" s="152" t="s">
        <v>137</v>
      </c>
      <c r="S879" s="152" t="s">
        <v>137</v>
      </c>
      <c r="T879" s="152" t="s">
        <v>137</v>
      </c>
      <c r="U879" s="152" t="s">
        <v>137</v>
      </c>
      <c r="V879" s="152" t="s">
        <v>137</v>
      </c>
      <c r="W879" s="152" t="s">
        <v>137</v>
      </c>
      <c r="X879" s="152" t="s">
        <v>137</v>
      </c>
      <c r="Y879" s="152" t="s">
        <v>137</v>
      </c>
      <c r="Z879" s="152" t="s">
        <v>137</v>
      </c>
      <c r="AA879" s="108">
        <v>1000</v>
      </c>
    </row>
    <row r="880" spans="1:27" x14ac:dyDescent="0.35">
      <c r="A880" s="151" t="s">
        <v>137</v>
      </c>
      <c r="B880" s="152" t="s">
        <v>137</v>
      </c>
      <c r="C880" s="152" t="s">
        <v>137</v>
      </c>
      <c r="D880" s="152" t="s">
        <v>137</v>
      </c>
      <c r="E880" s="152" t="s">
        <v>137</v>
      </c>
      <c r="F880" s="152" t="s">
        <v>137</v>
      </c>
      <c r="G880" s="152" t="s">
        <v>137</v>
      </c>
      <c r="H880" s="152" t="s">
        <v>137</v>
      </c>
      <c r="I880" s="152" t="s">
        <v>137</v>
      </c>
      <c r="J880" s="152" t="s">
        <v>137</v>
      </c>
      <c r="K880" s="152" t="s">
        <v>137</v>
      </c>
      <c r="L880" s="152" t="s">
        <v>137</v>
      </c>
      <c r="M880" s="152" t="s">
        <v>137</v>
      </c>
      <c r="N880" s="152" t="s">
        <v>137</v>
      </c>
      <c r="O880" s="152" t="s">
        <v>137</v>
      </c>
      <c r="P880" s="152" t="s">
        <v>137</v>
      </c>
      <c r="Q880" s="152" t="s">
        <v>137</v>
      </c>
      <c r="R880" s="152" t="s">
        <v>137</v>
      </c>
      <c r="S880" s="152" t="s">
        <v>137</v>
      </c>
      <c r="T880" s="152" t="s">
        <v>137</v>
      </c>
      <c r="U880" s="152" t="s">
        <v>137</v>
      </c>
      <c r="V880" s="152" t="s">
        <v>137</v>
      </c>
      <c r="W880" s="152" t="s">
        <v>137</v>
      </c>
      <c r="X880" s="152" t="s">
        <v>137</v>
      </c>
      <c r="Y880" s="152" t="s">
        <v>137</v>
      </c>
      <c r="Z880" s="152" t="s">
        <v>137</v>
      </c>
      <c r="AA880" s="108">
        <v>1000</v>
      </c>
    </row>
    <row r="881" spans="1:27" x14ac:dyDescent="0.35">
      <c r="A881" s="151" t="s">
        <v>137</v>
      </c>
      <c r="B881" s="152" t="s">
        <v>137</v>
      </c>
      <c r="C881" s="152" t="s">
        <v>137</v>
      </c>
      <c r="D881" s="152" t="s">
        <v>137</v>
      </c>
      <c r="E881" s="152" t="s">
        <v>137</v>
      </c>
      <c r="F881" s="152" t="s">
        <v>137</v>
      </c>
      <c r="G881" s="152" t="s">
        <v>137</v>
      </c>
      <c r="H881" s="152" t="s">
        <v>137</v>
      </c>
      <c r="I881" s="152" t="s">
        <v>137</v>
      </c>
      <c r="J881" s="152" t="s">
        <v>137</v>
      </c>
      <c r="K881" s="152" t="s">
        <v>137</v>
      </c>
      <c r="L881" s="152" t="s">
        <v>137</v>
      </c>
      <c r="M881" s="152" t="s">
        <v>137</v>
      </c>
      <c r="N881" s="152" t="s">
        <v>137</v>
      </c>
      <c r="O881" s="152" t="s">
        <v>137</v>
      </c>
      <c r="P881" s="152" t="s">
        <v>137</v>
      </c>
      <c r="Q881" s="152" t="s">
        <v>137</v>
      </c>
      <c r="R881" s="152" t="s">
        <v>137</v>
      </c>
      <c r="S881" s="152" t="s">
        <v>137</v>
      </c>
      <c r="T881" s="152" t="s">
        <v>137</v>
      </c>
      <c r="U881" s="152" t="s">
        <v>137</v>
      </c>
      <c r="V881" s="152" t="s">
        <v>137</v>
      </c>
      <c r="W881" s="152" t="s">
        <v>137</v>
      </c>
      <c r="X881" s="152" t="s">
        <v>137</v>
      </c>
      <c r="Y881" s="152" t="s">
        <v>137</v>
      </c>
      <c r="Z881" s="152" t="s">
        <v>137</v>
      </c>
      <c r="AA881" s="108">
        <v>1000</v>
      </c>
    </row>
    <row r="882" spans="1:27" x14ac:dyDescent="0.35">
      <c r="A882" s="151" t="s">
        <v>137</v>
      </c>
      <c r="B882" s="152" t="s">
        <v>137</v>
      </c>
      <c r="C882" s="152" t="s">
        <v>137</v>
      </c>
      <c r="D882" s="152" t="s">
        <v>137</v>
      </c>
      <c r="E882" s="152" t="s">
        <v>137</v>
      </c>
      <c r="F882" s="152" t="s">
        <v>137</v>
      </c>
      <c r="G882" s="152" t="s">
        <v>137</v>
      </c>
      <c r="H882" s="152" t="s">
        <v>137</v>
      </c>
      <c r="I882" s="152" t="s">
        <v>137</v>
      </c>
      <c r="J882" s="152" t="s">
        <v>137</v>
      </c>
      <c r="K882" s="152" t="s">
        <v>137</v>
      </c>
      <c r="L882" s="152" t="s">
        <v>137</v>
      </c>
      <c r="M882" s="152" t="s">
        <v>137</v>
      </c>
      <c r="N882" s="152" t="s">
        <v>137</v>
      </c>
      <c r="O882" s="152" t="s">
        <v>137</v>
      </c>
      <c r="P882" s="152" t="s">
        <v>137</v>
      </c>
      <c r="Q882" s="152" t="s">
        <v>137</v>
      </c>
      <c r="R882" s="152" t="s">
        <v>137</v>
      </c>
      <c r="S882" s="152" t="s">
        <v>137</v>
      </c>
      <c r="T882" s="152" t="s">
        <v>137</v>
      </c>
      <c r="U882" s="152" t="s">
        <v>137</v>
      </c>
      <c r="V882" s="152" t="s">
        <v>137</v>
      </c>
      <c r="W882" s="152" t="s">
        <v>137</v>
      </c>
      <c r="X882" s="152" t="s">
        <v>137</v>
      </c>
      <c r="Y882" s="152" t="s">
        <v>137</v>
      </c>
      <c r="Z882" s="152" t="s">
        <v>137</v>
      </c>
      <c r="AA882" s="108">
        <v>1000</v>
      </c>
    </row>
    <row r="883" spans="1:27" x14ac:dyDescent="0.35">
      <c r="A883" s="151" t="s">
        <v>137</v>
      </c>
      <c r="B883" s="152" t="s">
        <v>137</v>
      </c>
      <c r="C883" s="152" t="s">
        <v>137</v>
      </c>
      <c r="D883" s="152" t="s">
        <v>137</v>
      </c>
      <c r="E883" s="152" t="s">
        <v>137</v>
      </c>
      <c r="F883" s="152" t="s">
        <v>137</v>
      </c>
      <c r="G883" s="152" t="s">
        <v>137</v>
      </c>
      <c r="H883" s="152" t="s">
        <v>137</v>
      </c>
      <c r="I883" s="152" t="s">
        <v>137</v>
      </c>
      <c r="J883" s="152" t="s">
        <v>137</v>
      </c>
      <c r="K883" s="152" t="s">
        <v>137</v>
      </c>
      <c r="L883" s="152" t="s">
        <v>137</v>
      </c>
      <c r="M883" s="152" t="s">
        <v>137</v>
      </c>
      <c r="N883" s="152" t="s">
        <v>137</v>
      </c>
      <c r="O883" s="152" t="s">
        <v>137</v>
      </c>
      <c r="P883" s="152" t="s">
        <v>137</v>
      </c>
      <c r="Q883" s="152" t="s">
        <v>137</v>
      </c>
      <c r="R883" s="152" t="s">
        <v>137</v>
      </c>
      <c r="S883" s="152" t="s">
        <v>137</v>
      </c>
      <c r="T883" s="152" t="s">
        <v>137</v>
      </c>
      <c r="U883" s="152" t="s">
        <v>137</v>
      </c>
      <c r="V883" s="152" t="s">
        <v>137</v>
      </c>
      <c r="W883" s="152" t="s">
        <v>137</v>
      </c>
      <c r="X883" s="152" t="s">
        <v>137</v>
      </c>
      <c r="Y883" s="152" t="s">
        <v>137</v>
      </c>
      <c r="Z883" s="152" t="s">
        <v>137</v>
      </c>
      <c r="AA883" s="108">
        <v>1000</v>
      </c>
    </row>
    <row r="884" spans="1:27" x14ac:dyDescent="0.35">
      <c r="A884" s="151" t="s">
        <v>137</v>
      </c>
      <c r="B884" s="152" t="s">
        <v>137</v>
      </c>
      <c r="C884" s="152" t="s">
        <v>137</v>
      </c>
      <c r="D884" s="152" t="s">
        <v>137</v>
      </c>
      <c r="E884" s="152" t="s">
        <v>137</v>
      </c>
      <c r="F884" s="152" t="s">
        <v>137</v>
      </c>
      <c r="G884" s="152" t="s">
        <v>137</v>
      </c>
      <c r="H884" s="152" t="s">
        <v>137</v>
      </c>
      <c r="I884" s="152" t="s">
        <v>137</v>
      </c>
      <c r="J884" s="152" t="s">
        <v>137</v>
      </c>
      <c r="K884" s="152" t="s">
        <v>137</v>
      </c>
      <c r="L884" s="152" t="s">
        <v>137</v>
      </c>
      <c r="M884" s="152" t="s">
        <v>137</v>
      </c>
      <c r="N884" s="152" t="s">
        <v>137</v>
      </c>
      <c r="O884" s="152" t="s">
        <v>137</v>
      </c>
      <c r="P884" s="152" t="s">
        <v>137</v>
      </c>
      <c r="Q884" s="152" t="s">
        <v>137</v>
      </c>
      <c r="R884" s="152" t="s">
        <v>137</v>
      </c>
      <c r="S884" s="152" t="s">
        <v>137</v>
      </c>
      <c r="T884" s="152" t="s">
        <v>137</v>
      </c>
      <c r="U884" s="152" t="s">
        <v>137</v>
      </c>
      <c r="V884" s="152" t="s">
        <v>137</v>
      </c>
      <c r="W884" s="152" t="s">
        <v>137</v>
      </c>
      <c r="X884" s="152" t="s">
        <v>137</v>
      </c>
      <c r="Y884" s="152" t="s">
        <v>137</v>
      </c>
      <c r="Z884" s="152" t="s">
        <v>137</v>
      </c>
      <c r="AA884" s="108">
        <v>1000</v>
      </c>
    </row>
    <row r="885" spans="1:27" x14ac:dyDescent="0.35">
      <c r="A885" s="151" t="s">
        <v>137</v>
      </c>
      <c r="B885" s="152" t="s">
        <v>137</v>
      </c>
      <c r="C885" s="152" t="s">
        <v>137</v>
      </c>
      <c r="D885" s="152" t="s">
        <v>137</v>
      </c>
      <c r="E885" s="152" t="s">
        <v>137</v>
      </c>
      <c r="F885" s="152" t="s">
        <v>137</v>
      </c>
      <c r="G885" s="152" t="s">
        <v>137</v>
      </c>
      <c r="H885" s="152" t="s">
        <v>137</v>
      </c>
      <c r="I885" s="152" t="s">
        <v>137</v>
      </c>
      <c r="J885" s="152" t="s">
        <v>137</v>
      </c>
      <c r="K885" s="152" t="s">
        <v>137</v>
      </c>
      <c r="L885" s="152" t="s">
        <v>137</v>
      </c>
      <c r="M885" s="152" t="s">
        <v>137</v>
      </c>
      <c r="N885" s="152" t="s">
        <v>137</v>
      </c>
      <c r="O885" s="152" t="s">
        <v>137</v>
      </c>
      <c r="P885" s="152" t="s">
        <v>137</v>
      </c>
      <c r="Q885" s="152" t="s">
        <v>137</v>
      </c>
      <c r="R885" s="152" t="s">
        <v>137</v>
      </c>
      <c r="S885" s="152" t="s">
        <v>137</v>
      </c>
      <c r="T885" s="152" t="s">
        <v>137</v>
      </c>
      <c r="U885" s="152" t="s">
        <v>137</v>
      </c>
      <c r="V885" s="152" t="s">
        <v>137</v>
      </c>
      <c r="W885" s="152" t="s">
        <v>137</v>
      </c>
      <c r="X885" s="152" t="s">
        <v>137</v>
      </c>
      <c r="Y885" s="152" t="s">
        <v>137</v>
      </c>
      <c r="Z885" s="152" t="s">
        <v>137</v>
      </c>
      <c r="AA885" s="108">
        <v>1000</v>
      </c>
    </row>
    <row r="886" spans="1:27" x14ac:dyDescent="0.35">
      <c r="A886" s="151" t="s">
        <v>137</v>
      </c>
      <c r="B886" s="152" t="s">
        <v>137</v>
      </c>
      <c r="C886" s="152" t="s">
        <v>137</v>
      </c>
      <c r="D886" s="152" t="s">
        <v>137</v>
      </c>
      <c r="E886" s="152" t="s">
        <v>137</v>
      </c>
      <c r="F886" s="152" t="s">
        <v>137</v>
      </c>
      <c r="G886" s="152" t="s">
        <v>137</v>
      </c>
      <c r="H886" s="152" t="s">
        <v>137</v>
      </c>
      <c r="I886" s="152" t="s">
        <v>137</v>
      </c>
      <c r="J886" s="152" t="s">
        <v>137</v>
      </c>
      <c r="K886" s="152" t="s">
        <v>137</v>
      </c>
      <c r="L886" s="152" t="s">
        <v>137</v>
      </c>
      <c r="M886" s="152" t="s">
        <v>137</v>
      </c>
      <c r="N886" s="152" t="s">
        <v>137</v>
      </c>
      <c r="O886" s="152" t="s">
        <v>137</v>
      </c>
      <c r="P886" s="152" t="s">
        <v>137</v>
      </c>
      <c r="Q886" s="152" t="s">
        <v>137</v>
      </c>
      <c r="R886" s="152" t="s">
        <v>137</v>
      </c>
      <c r="S886" s="152" t="s">
        <v>137</v>
      </c>
      <c r="T886" s="152" t="s">
        <v>137</v>
      </c>
      <c r="U886" s="152" t="s">
        <v>137</v>
      </c>
      <c r="V886" s="152" t="s">
        <v>137</v>
      </c>
      <c r="W886" s="152" t="s">
        <v>137</v>
      </c>
      <c r="X886" s="152" t="s">
        <v>137</v>
      </c>
      <c r="Y886" s="152" t="s">
        <v>137</v>
      </c>
      <c r="Z886" s="152" t="s">
        <v>137</v>
      </c>
      <c r="AA886" s="108">
        <v>1000</v>
      </c>
    </row>
    <row r="887" spans="1:27" x14ac:dyDescent="0.35">
      <c r="A887" s="151" t="s">
        <v>137</v>
      </c>
      <c r="B887" s="152" t="s">
        <v>137</v>
      </c>
      <c r="C887" s="152" t="s">
        <v>137</v>
      </c>
      <c r="D887" s="152" t="s">
        <v>137</v>
      </c>
      <c r="E887" s="152" t="s">
        <v>137</v>
      </c>
      <c r="F887" s="152" t="s">
        <v>137</v>
      </c>
      <c r="G887" s="152" t="s">
        <v>137</v>
      </c>
      <c r="H887" s="152" t="s">
        <v>137</v>
      </c>
      <c r="I887" s="152" t="s">
        <v>137</v>
      </c>
      <c r="J887" s="152" t="s">
        <v>137</v>
      </c>
      <c r="K887" s="152" t="s">
        <v>137</v>
      </c>
      <c r="L887" s="152" t="s">
        <v>137</v>
      </c>
      <c r="M887" s="152" t="s">
        <v>137</v>
      </c>
      <c r="N887" s="152" t="s">
        <v>137</v>
      </c>
      <c r="O887" s="152" t="s">
        <v>137</v>
      </c>
      <c r="P887" s="152" t="s">
        <v>137</v>
      </c>
      <c r="Q887" s="152" t="s">
        <v>137</v>
      </c>
      <c r="R887" s="152" t="s">
        <v>137</v>
      </c>
      <c r="S887" s="152" t="s">
        <v>137</v>
      </c>
      <c r="T887" s="152" t="s">
        <v>137</v>
      </c>
      <c r="U887" s="152" t="s">
        <v>137</v>
      </c>
      <c r="V887" s="152" t="s">
        <v>137</v>
      </c>
      <c r="W887" s="152" t="s">
        <v>137</v>
      </c>
      <c r="X887" s="152" t="s">
        <v>137</v>
      </c>
      <c r="Y887" s="152" t="s">
        <v>137</v>
      </c>
      <c r="Z887" s="152" t="s">
        <v>137</v>
      </c>
      <c r="AA887" s="108">
        <v>1000</v>
      </c>
    </row>
    <row r="888" spans="1:27" x14ac:dyDescent="0.35">
      <c r="A888" s="151" t="s">
        <v>137</v>
      </c>
      <c r="B888" s="152" t="s">
        <v>137</v>
      </c>
      <c r="C888" s="152" t="s">
        <v>137</v>
      </c>
      <c r="D888" s="152" t="s">
        <v>137</v>
      </c>
      <c r="E888" s="152" t="s">
        <v>137</v>
      </c>
      <c r="F888" s="152" t="s">
        <v>137</v>
      </c>
      <c r="G888" s="152" t="s">
        <v>137</v>
      </c>
      <c r="H888" s="152" t="s">
        <v>137</v>
      </c>
      <c r="I888" s="152" t="s">
        <v>137</v>
      </c>
      <c r="J888" s="152" t="s">
        <v>137</v>
      </c>
      <c r="K888" s="152" t="s">
        <v>137</v>
      </c>
      <c r="L888" s="152" t="s">
        <v>137</v>
      </c>
      <c r="M888" s="152" t="s">
        <v>137</v>
      </c>
      <c r="N888" s="152" t="s">
        <v>137</v>
      </c>
      <c r="O888" s="152" t="s">
        <v>137</v>
      </c>
      <c r="P888" s="152" t="s">
        <v>137</v>
      </c>
      <c r="Q888" s="152" t="s">
        <v>137</v>
      </c>
      <c r="R888" s="152" t="s">
        <v>137</v>
      </c>
      <c r="S888" s="152" t="s">
        <v>137</v>
      </c>
      <c r="T888" s="152" t="s">
        <v>137</v>
      </c>
      <c r="U888" s="152" t="s">
        <v>137</v>
      </c>
      <c r="V888" s="152" t="s">
        <v>137</v>
      </c>
      <c r="W888" s="152" t="s">
        <v>137</v>
      </c>
      <c r="X888" s="152" t="s">
        <v>137</v>
      </c>
      <c r="Y888" s="152" t="s">
        <v>137</v>
      </c>
      <c r="Z888" s="152" t="s">
        <v>137</v>
      </c>
      <c r="AA888" s="108">
        <v>1000</v>
      </c>
    </row>
    <row r="889" spans="1:27" x14ac:dyDescent="0.35">
      <c r="A889" s="151" t="s">
        <v>137</v>
      </c>
      <c r="B889" s="152" t="s">
        <v>137</v>
      </c>
      <c r="C889" s="152" t="s">
        <v>137</v>
      </c>
      <c r="D889" s="152" t="s">
        <v>137</v>
      </c>
      <c r="E889" s="152" t="s">
        <v>137</v>
      </c>
      <c r="F889" s="152" t="s">
        <v>137</v>
      </c>
      <c r="G889" s="152" t="s">
        <v>137</v>
      </c>
      <c r="H889" s="152" t="s">
        <v>137</v>
      </c>
      <c r="I889" s="152" t="s">
        <v>137</v>
      </c>
      <c r="J889" s="152" t="s">
        <v>137</v>
      </c>
      <c r="K889" s="152" t="s">
        <v>137</v>
      </c>
      <c r="L889" s="152" t="s">
        <v>137</v>
      </c>
      <c r="M889" s="152" t="s">
        <v>137</v>
      </c>
      <c r="N889" s="152" t="s">
        <v>137</v>
      </c>
      <c r="O889" s="152" t="s">
        <v>137</v>
      </c>
      <c r="P889" s="152" t="s">
        <v>137</v>
      </c>
      <c r="Q889" s="152" t="s">
        <v>137</v>
      </c>
      <c r="R889" s="152" t="s">
        <v>137</v>
      </c>
      <c r="S889" s="152" t="s">
        <v>137</v>
      </c>
      <c r="T889" s="152" t="s">
        <v>137</v>
      </c>
      <c r="U889" s="152" t="s">
        <v>137</v>
      </c>
      <c r="V889" s="152" t="s">
        <v>137</v>
      </c>
      <c r="W889" s="152" t="s">
        <v>137</v>
      </c>
      <c r="X889" s="152" t="s">
        <v>137</v>
      </c>
      <c r="Y889" s="152" t="s">
        <v>137</v>
      </c>
      <c r="Z889" s="152" t="s">
        <v>137</v>
      </c>
      <c r="AA889" s="108">
        <v>1000</v>
      </c>
    </row>
    <row r="890" spans="1:27" x14ac:dyDescent="0.35">
      <c r="A890" s="151" t="s">
        <v>137</v>
      </c>
      <c r="B890" s="152" t="s">
        <v>137</v>
      </c>
      <c r="C890" s="152" t="s">
        <v>137</v>
      </c>
      <c r="D890" s="152" t="s">
        <v>137</v>
      </c>
      <c r="E890" s="152" t="s">
        <v>137</v>
      </c>
      <c r="F890" s="152" t="s">
        <v>137</v>
      </c>
      <c r="G890" s="152" t="s">
        <v>137</v>
      </c>
      <c r="H890" s="152" t="s">
        <v>137</v>
      </c>
      <c r="I890" s="152" t="s">
        <v>137</v>
      </c>
      <c r="J890" s="152" t="s">
        <v>137</v>
      </c>
      <c r="K890" s="152" t="s">
        <v>137</v>
      </c>
      <c r="L890" s="152" t="s">
        <v>137</v>
      </c>
      <c r="M890" s="152" t="s">
        <v>137</v>
      </c>
      <c r="N890" s="152" t="s">
        <v>137</v>
      </c>
      <c r="O890" s="152" t="s">
        <v>137</v>
      </c>
      <c r="P890" s="152" t="s">
        <v>137</v>
      </c>
      <c r="Q890" s="152" t="s">
        <v>137</v>
      </c>
      <c r="R890" s="152" t="s">
        <v>137</v>
      </c>
      <c r="S890" s="152" t="s">
        <v>137</v>
      </c>
      <c r="T890" s="152" t="s">
        <v>137</v>
      </c>
      <c r="U890" s="152" t="s">
        <v>137</v>
      </c>
      <c r="V890" s="152" t="s">
        <v>137</v>
      </c>
      <c r="W890" s="152" t="s">
        <v>137</v>
      </c>
      <c r="X890" s="152" t="s">
        <v>137</v>
      </c>
      <c r="Y890" s="152" t="s">
        <v>137</v>
      </c>
      <c r="Z890" s="152" t="s">
        <v>137</v>
      </c>
      <c r="AA890" s="108">
        <v>1000</v>
      </c>
    </row>
    <row r="891" spans="1:27" x14ac:dyDescent="0.35">
      <c r="A891" s="151" t="s">
        <v>137</v>
      </c>
      <c r="B891" s="152" t="s">
        <v>137</v>
      </c>
      <c r="C891" s="152" t="s">
        <v>137</v>
      </c>
      <c r="D891" s="152" t="s">
        <v>137</v>
      </c>
      <c r="E891" s="152" t="s">
        <v>137</v>
      </c>
      <c r="F891" s="152" t="s">
        <v>137</v>
      </c>
      <c r="G891" s="152" t="s">
        <v>137</v>
      </c>
      <c r="H891" s="152" t="s">
        <v>137</v>
      </c>
      <c r="I891" s="152" t="s">
        <v>137</v>
      </c>
      <c r="J891" s="152" t="s">
        <v>137</v>
      </c>
      <c r="K891" s="152" t="s">
        <v>137</v>
      </c>
      <c r="L891" s="152" t="s">
        <v>137</v>
      </c>
      <c r="M891" s="152" t="s">
        <v>137</v>
      </c>
      <c r="N891" s="152" t="s">
        <v>137</v>
      </c>
      <c r="O891" s="152" t="s">
        <v>137</v>
      </c>
      <c r="P891" s="152" t="s">
        <v>137</v>
      </c>
      <c r="Q891" s="152" t="s">
        <v>137</v>
      </c>
      <c r="R891" s="152" t="s">
        <v>137</v>
      </c>
      <c r="S891" s="152" t="s">
        <v>137</v>
      </c>
      <c r="T891" s="152" t="s">
        <v>137</v>
      </c>
      <c r="U891" s="152" t="s">
        <v>137</v>
      </c>
      <c r="V891" s="152" t="s">
        <v>137</v>
      </c>
      <c r="W891" s="152" t="s">
        <v>137</v>
      </c>
      <c r="X891" s="152" t="s">
        <v>137</v>
      </c>
      <c r="Y891" s="152" t="s">
        <v>137</v>
      </c>
      <c r="Z891" s="152" t="s">
        <v>137</v>
      </c>
      <c r="AA891" s="108">
        <v>1000</v>
      </c>
    </row>
    <row r="892" spans="1:27" x14ac:dyDescent="0.35">
      <c r="A892" s="151" t="s">
        <v>137</v>
      </c>
      <c r="B892" s="152" t="s">
        <v>137</v>
      </c>
      <c r="C892" s="152" t="s">
        <v>137</v>
      </c>
      <c r="D892" s="152" t="s">
        <v>137</v>
      </c>
      <c r="E892" s="152" t="s">
        <v>137</v>
      </c>
      <c r="F892" s="152" t="s">
        <v>137</v>
      </c>
      <c r="G892" s="152" t="s">
        <v>137</v>
      </c>
      <c r="H892" s="152" t="s">
        <v>137</v>
      </c>
      <c r="I892" s="152" t="s">
        <v>137</v>
      </c>
      <c r="J892" s="152" t="s">
        <v>137</v>
      </c>
      <c r="K892" s="152" t="s">
        <v>137</v>
      </c>
      <c r="L892" s="152" t="s">
        <v>137</v>
      </c>
      <c r="M892" s="152" t="s">
        <v>137</v>
      </c>
      <c r="N892" s="152" t="s">
        <v>137</v>
      </c>
      <c r="O892" s="152" t="s">
        <v>137</v>
      </c>
      <c r="P892" s="152" t="s">
        <v>137</v>
      </c>
      <c r="Q892" s="152" t="s">
        <v>137</v>
      </c>
      <c r="R892" s="152" t="s">
        <v>137</v>
      </c>
      <c r="S892" s="152" t="s">
        <v>137</v>
      </c>
      <c r="T892" s="152" t="s">
        <v>137</v>
      </c>
      <c r="U892" s="152" t="s">
        <v>137</v>
      </c>
      <c r="V892" s="152" t="s">
        <v>137</v>
      </c>
      <c r="W892" s="152" t="s">
        <v>137</v>
      </c>
      <c r="X892" s="152" t="s">
        <v>137</v>
      </c>
      <c r="Y892" s="152" t="s">
        <v>137</v>
      </c>
      <c r="Z892" s="152" t="s">
        <v>137</v>
      </c>
      <c r="AA892" s="108">
        <v>1000</v>
      </c>
    </row>
    <row r="893" spans="1:27" x14ac:dyDescent="0.35">
      <c r="A893" s="151" t="s">
        <v>137</v>
      </c>
      <c r="B893" s="152" t="s">
        <v>137</v>
      </c>
      <c r="C893" s="152" t="s">
        <v>137</v>
      </c>
      <c r="D893" s="152" t="s">
        <v>137</v>
      </c>
      <c r="E893" s="152" t="s">
        <v>137</v>
      </c>
      <c r="F893" s="152" t="s">
        <v>137</v>
      </c>
      <c r="G893" s="152" t="s">
        <v>137</v>
      </c>
      <c r="H893" s="152" t="s">
        <v>137</v>
      </c>
      <c r="I893" s="152" t="s">
        <v>137</v>
      </c>
      <c r="J893" s="152" t="s">
        <v>137</v>
      </c>
      <c r="K893" s="152" t="s">
        <v>137</v>
      </c>
      <c r="L893" s="152" t="s">
        <v>137</v>
      </c>
      <c r="M893" s="152" t="s">
        <v>137</v>
      </c>
      <c r="N893" s="152" t="s">
        <v>137</v>
      </c>
      <c r="O893" s="152" t="s">
        <v>137</v>
      </c>
      <c r="P893" s="152" t="s">
        <v>137</v>
      </c>
      <c r="Q893" s="152" t="s">
        <v>137</v>
      </c>
      <c r="R893" s="152" t="s">
        <v>137</v>
      </c>
      <c r="S893" s="152" t="s">
        <v>137</v>
      </c>
      <c r="T893" s="152" t="s">
        <v>137</v>
      </c>
      <c r="U893" s="152" t="s">
        <v>137</v>
      </c>
      <c r="V893" s="152" t="s">
        <v>137</v>
      </c>
      <c r="W893" s="152" t="s">
        <v>137</v>
      </c>
      <c r="X893" s="152" t="s">
        <v>137</v>
      </c>
      <c r="Y893" s="152" t="s">
        <v>137</v>
      </c>
      <c r="Z893" s="152" t="s">
        <v>137</v>
      </c>
      <c r="AA893" s="108">
        <v>1000</v>
      </c>
    </row>
    <row r="894" spans="1:27" x14ac:dyDescent="0.35">
      <c r="A894" s="151" t="s">
        <v>137</v>
      </c>
      <c r="B894" s="152" t="s">
        <v>137</v>
      </c>
      <c r="C894" s="152" t="s">
        <v>137</v>
      </c>
      <c r="D894" s="152" t="s">
        <v>137</v>
      </c>
      <c r="E894" s="152" t="s">
        <v>137</v>
      </c>
      <c r="F894" s="152" t="s">
        <v>137</v>
      </c>
      <c r="G894" s="152" t="s">
        <v>137</v>
      </c>
      <c r="H894" s="152" t="s">
        <v>137</v>
      </c>
      <c r="I894" s="152" t="s">
        <v>137</v>
      </c>
      <c r="J894" s="152" t="s">
        <v>137</v>
      </c>
      <c r="K894" s="152" t="s">
        <v>137</v>
      </c>
      <c r="L894" s="152" t="s">
        <v>137</v>
      </c>
      <c r="M894" s="152" t="s">
        <v>137</v>
      </c>
      <c r="N894" s="152" t="s">
        <v>137</v>
      </c>
      <c r="O894" s="152" t="s">
        <v>137</v>
      </c>
      <c r="P894" s="152" t="s">
        <v>137</v>
      </c>
      <c r="Q894" s="152" t="s">
        <v>137</v>
      </c>
      <c r="R894" s="152" t="s">
        <v>137</v>
      </c>
      <c r="S894" s="152" t="s">
        <v>137</v>
      </c>
      <c r="T894" s="152" t="s">
        <v>137</v>
      </c>
      <c r="U894" s="152" t="s">
        <v>137</v>
      </c>
      <c r="V894" s="152" t="s">
        <v>137</v>
      </c>
      <c r="W894" s="152" t="s">
        <v>137</v>
      </c>
      <c r="X894" s="152" t="s">
        <v>137</v>
      </c>
      <c r="Y894" s="152" t="s">
        <v>137</v>
      </c>
      <c r="Z894" s="152" t="s">
        <v>137</v>
      </c>
      <c r="AA894" s="108">
        <v>1000</v>
      </c>
    </row>
    <row r="895" spans="1:27" x14ac:dyDescent="0.35">
      <c r="A895" s="151" t="s">
        <v>137</v>
      </c>
      <c r="B895" s="152" t="s">
        <v>137</v>
      </c>
      <c r="C895" s="152" t="s">
        <v>137</v>
      </c>
      <c r="D895" s="152" t="s">
        <v>137</v>
      </c>
      <c r="E895" s="152" t="s">
        <v>137</v>
      </c>
      <c r="F895" s="152" t="s">
        <v>137</v>
      </c>
      <c r="G895" s="152" t="s">
        <v>137</v>
      </c>
      <c r="H895" s="152" t="s">
        <v>137</v>
      </c>
      <c r="I895" s="152" t="s">
        <v>137</v>
      </c>
      <c r="J895" s="152" t="s">
        <v>137</v>
      </c>
      <c r="K895" s="152" t="s">
        <v>137</v>
      </c>
      <c r="L895" s="152" t="s">
        <v>137</v>
      </c>
      <c r="M895" s="152" t="s">
        <v>137</v>
      </c>
      <c r="N895" s="152" t="s">
        <v>137</v>
      </c>
      <c r="O895" s="152" t="s">
        <v>137</v>
      </c>
      <c r="P895" s="152" t="s">
        <v>137</v>
      </c>
      <c r="Q895" s="152" t="s">
        <v>137</v>
      </c>
      <c r="R895" s="152" t="s">
        <v>137</v>
      </c>
      <c r="S895" s="152" t="s">
        <v>137</v>
      </c>
      <c r="T895" s="152" t="s">
        <v>137</v>
      </c>
      <c r="U895" s="152" t="s">
        <v>137</v>
      </c>
      <c r="V895" s="152" t="s">
        <v>137</v>
      </c>
      <c r="W895" s="152" t="s">
        <v>137</v>
      </c>
      <c r="X895" s="152" t="s">
        <v>137</v>
      </c>
      <c r="Y895" s="152" t="s">
        <v>137</v>
      </c>
      <c r="Z895" s="152" t="s">
        <v>137</v>
      </c>
      <c r="AA895" s="108">
        <v>1000</v>
      </c>
    </row>
    <row r="896" spans="1:27" x14ac:dyDescent="0.35">
      <c r="A896" s="151" t="s">
        <v>137</v>
      </c>
      <c r="B896" s="152" t="s">
        <v>137</v>
      </c>
      <c r="C896" s="152" t="s">
        <v>137</v>
      </c>
      <c r="D896" s="152" t="s">
        <v>137</v>
      </c>
      <c r="E896" s="152" t="s">
        <v>137</v>
      </c>
      <c r="F896" s="152" t="s">
        <v>137</v>
      </c>
      <c r="G896" s="152" t="s">
        <v>137</v>
      </c>
      <c r="H896" s="152" t="s">
        <v>137</v>
      </c>
      <c r="I896" s="152" t="s">
        <v>137</v>
      </c>
      <c r="J896" s="152" t="s">
        <v>137</v>
      </c>
      <c r="K896" s="152" t="s">
        <v>137</v>
      </c>
      <c r="L896" s="152" t="s">
        <v>137</v>
      </c>
      <c r="M896" s="152" t="s">
        <v>137</v>
      </c>
      <c r="N896" s="152" t="s">
        <v>137</v>
      </c>
      <c r="O896" s="152" t="s">
        <v>137</v>
      </c>
      <c r="P896" s="152" t="s">
        <v>137</v>
      </c>
      <c r="Q896" s="152" t="s">
        <v>137</v>
      </c>
      <c r="R896" s="152" t="s">
        <v>137</v>
      </c>
      <c r="S896" s="152" t="s">
        <v>137</v>
      </c>
      <c r="T896" s="152" t="s">
        <v>137</v>
      </c>
      <c r="U896" s="152" t="s">
        <v>137</v>
      </c>
      <c r="V896" s="152" t="s">
        <v>137</v>
      </c>
      <c r="W896" s="152" t="s">
        <v>137</v>
      </c>
      <c r="X896" s="152" t="s">
        <v>137</v>
      </c>
      <c r="Y896" s="152" t="s">
        <v>137</v>
      </c>
      <c r="Z896" s="152" t="s">
        <v>137</v>
      </c>
      <c r="AA896" s="108">
        <v>1000</v>
      </c>
    </row>
    <row r="897" spans="1:27" x14ac:dyDescent="0.35">
      <c r="A897" s="151" t="s">
        <v>137</v>
      </c>
      <c r="B897" s="152" t="s">
        <v>137</v>
      </c>
      <c r="C897" s="152" t="s">
        <v>137</v>
      </c>
      <c r="D897" s="152" t="s">
        <v>137</v>
      </c>
      <c r="E897" s="152" t="s">
        <v>137</v>
      </c>
      <c r="F897" s="152" t="s">
        <v>137</v>
      </c>
      <c r="G897" s="152" t="s">
        <v>137</v>
      </c>
      <c r="H897" s="152" t="s">
        <v>137</v>
      </c>
      <c r="I897" s="152" t="s">
        <v>137</v>
      </c>
      <c r="J897" s="152" t="s">
        <v>137</v>
      </c>
      <c r="K897" s="152" t="s">
        <v>137</v>
      </c>
      <c r="L897" s="152" t="s">
        <v>137</v>
      </c>
      <c r="M897" s="152" t="s">
        <v>137</v>
      </c>
      <c r="N897" s="152" t="s">
        <v>137</v>
      </c>
      <c r="O897" s="152" t="s">
        <v>137</v>
      </c>
      <c r="P897" s="152" t="s">
        <v>137</v>
      </c>
      <c r="Q897" s="152" t="s">
        <v>137</v>
      </c>
      <c r="R897" s="152" t="s">
        <v>137</v>
      </c>
      <c r="S897" s="152" t="s">
        <v>137</v>
      </c>
      <c r="T897" s="152" t="s">
        <v>137</v>
      </c>
      <c r="U897" s="152" t="s">
        <v>137</v>
      </c>
      <c r="V897" s="152" t="s">
        <v>137</v>
      </c>
      <c r="W897" s="152" t="s">
        <v>137</v>
      </c>
      <c r="X897" s="152" t="s">
        <v>137</v>
      </c>
      <c r="Y897" s="152" t="s">
        <v>137</v>
      </c>
      <c r="Z897" s="152" t="s">
        <v>137</v>
      </c>
      <c r="AA897" s="108">
        <v>1000</v>
      </c>
    </row>
    <row r="898" spans="1:27" x14ac:dyDescent="0.35">
      <c r="A898" s="151" t="s">
        <v>137</v>
      </c>
      <c r="B898" s="152" t="s">
        <v>137</v>
      </c>
      <c r="C898" s="152" t="s">
        <v>137</v>
      </c>
      <c r="D898" s="152" t="s">
        <v>137</v>
      </c>
      <c r="E898" s="152" t="s">
        <v>137</v>
      </c>
      <c r="F898" s="152" t="s">
        <v>137</v>
      </c>
      <c r="G898" s="152" t="s">
        <v>137</v>
      </c>
      <c r="H898" s="152" t="s">
        <v>137</v>
      </c>
      <c r="I898" s="152" t="s">
        <v>137</v>
      </c>
      <c r="J898" s="152" t="s">
        <v>137</v>
      </c>
      <c r="K898" s="152" t="s">
        <v>137</v>
      </c>
      <c r="L898" s="152" t="s">
        <v>137</v>
      </c>
      <c r="M898" s="152" t="s">
        <v>137</v>
      </c>
      <c r="N898" s="152" t="s">
        <v>137</v>
      </c>
      <c r="O898" s="152" t="s">
        <v>137</v>
      </c>
      <c r="P898" s="152" t="s">
        <v>137</v>
      </c>
      <c r="Q898" s="152" t="s">
        <v>137</v>
      </c>
      <c r="R898" s="152" t="s">
        <v>137</v>
      </c>
      <c r="S898" s="152" t="s">
        <v>137</v>
      </c>
      <c r="T898" s="152" t="s">
        <v>137</v>
      </c>
      <c r="U898" s="152" t="s">
        <v>137</v>
      </c>
      <c r="V898" s="152" t="s">
        <v>137</v>
      </c>
      <c r="W898" s="152" t="s">
        <v>137</v>
      </c>
      <c r="X898" s="152" t="s">
        <v>137</v>
      </c>
      <c r="Y898" s="152" t="s">
        <v>137</v>
      </c>
      <c r="Z898" s="152" t="s">
        <v>137</v>
      </c>
      <c r="AA898" s="108">
        <v>1000</v>
      </c>
    </row>
    <row r="899" spans="1:27" x14ac:dyDescent="0.35">
      <c r="A899" s="151" t="s">
        <v>137</v>
      </c>
      <c r="B899" s="152" t="s">
        <v>137</v>
      </c>
      <c r="C899" s="152" t="s">
        <v>137</v>
      </c>
      <c r="D899" s="152" t="s">
        <v>137</v>
      </c>
      <c r="E899" s="152" t="s">
        <v>137</v>
      </c>
      <c r="F899" s="152" t="s">
        <v>137</v>
      </c>
      <c r="G899" s="152" t="s">
        <v>137</v>
      </c>
      <c r="H899" s="152" t="s">
        <v>137</v>
      </c>
      <c r="I899" s="152" t="s">
        <v>137</v>
      </c>
      <c r="J899" s="152" t="s">
        <v>137</v>
      </c>
      <c r="K899" s="152" t="s">
        <v>137</v>
      </c>
      <c r="L899" s="152" t="s">
        <v>137</v>
      </c>
      <c r="M899" s="152" t="s">
        <v>137</v>
      </c>
      <c r="N899" s="152" t="s">
        <v>137</v>
      </c>
      <c r="O899" s="152" t="s">
        <v>137</v>
      </c>
      <c r="P899" s="152" t="s">
        <v>137</v>
      </c>
      <c r="Q899" s="152" t="s">
        <v>137</v>
      </c>
      <c r="R899" s="152" t="s">
        <v>137</v>
      </c>
      <c r="S899" s="152" t="s">
        <v>137</v>
      </c>
      <c r="T899" s="152" t="s">
        <v>137</v>
      </c>
      <c r="U899" s="152" t="s">
        <v>137</v>
      </c>
      <c r="V899" s="152" t="s">
        <v>137</v>
      </c>
      <c r="W899" s="152" t="s">
        <v>137</v>
      </c>
      <c r="X899" s="152" t="s">
        <v>137</v>
      </c>
      <c r="Y899" s="152" t="s">
        <v>137</v>
      </c>
      <c r="Z899" s="152" t="s">
        <v>137</v>
      </c>
      <c r="AA899" s="108">
        <v>1000</v>
      </c>
    </row>
    <row r="900" spans="1:27" x14ac:dyDescent="0.35">
      <c r="A900" s="151" t="s">
        <v>137</v>
      </c>
      <c r="B900" s="152" t="s">
        <v>137</v>
      </c>
      <c r="C900" s="152" t="s">
        <v>137</v>
      </c>
      <c r="D900" s="152" t="s">
        <v>137</v>
      </c>
      <c r="E900" s="152" t="s">
        <v>137</v>
      </c>
      <c r="F900" s="152" t="s">
        <v>137</v>
      </c>
      <c r="G900" s="152" t="s">
        <v>137</v>
      </c>
      <c r="H900" s="152" t="s">
        <v>137</v>
      </c>
      <c r="I900" s="152" t="s">
        <v>137</v>
      </c>
      <c r="J900" s="152" t="s">
        <v>137</v>
      </c>
      <c r="K900" s="152" t="s">
        <v>137</v>
      </c>
      <c r="L900" s="152" t="s">
        <v>137</v>
      </c>
      <c r="M900" s="152" t="s">
        <v>137</v>
      </c>
      <c r="N900" s="152" t="s">
        <v>137</v>
      </c>
      <c r="O900" s="152" t="s">
        <v>137</v>
      </c>
      <c r="P900" s="152" t="s">
        <v>137</v>
      </c>
      <c r="Q900" s="152" t="s">
        <v>137</v>
      </c>
      <c r="R900" s="152" t="s">
        <v>137</v>
      </c>
      <c r="S900" s="152" t="s">
        <v>137</v>
      </c>
      <c r="T900" s="152" t="s">
        <v>137</v>
      </c>
      <c r="U900" s="152" t="s">
        <v>137</v>
      </c>
      <c r="V900" s="152" t="s">
        <v>137</v>
      </c>
      <c r="W900" s="152" t="s">
        <v>137</v>
      </c>
      <c r="X900" s="152" t="s">
        <v>137</v>
      </c>
      <c r="Y900" s="152" t="s">
        <v>137</v>
      </c>
      <c r="Z900" s="152" t="s">
        <v>137</v>
      </c>
      <c r="AA900" s="108">
        <v>1000</v>
      </c>
    </row>
    <row r="901" spans="1:27" x14ac:dyDescent="0.35">
      <c r="A901" s="151" t="s">
        <v>137</v>
      </c>
      <c r="B901" s="152" t="s">
        <v>137</v>
      </c>
      <c r="C901" s="152" t="s">
        <v>137</v>
      </c>
      <c r="D901" s="152" t="s">
        <v>137</v>
      </c>
      <c r="E901" s="152" t="s">
        <v>137</v>
      </c>
      <c r="F901" s="152" t="s">
        <v>137</v>
      </c>
      <c r="G901" s="152" t="s">
        <v>137</v>
      </c>
      <c r="H901" s="152" t="s">
        <v>137</v>
      </c>
      <c r="I901" s="152" t="s">
        <v>137</v>
      </c>
      <c r="J901" s="152" t="s">
        <v>137</v>
      </c>
      <c r="K901" s="152" t="s">
        <v>137</v>
      </c>
      <c r="L901" s="152" t="s">
        <v>137</v>
      </c>
      <c r="M901" s="152" t="s">
        <v>137</v>
      </c>
      <c r="N901" s="152" t="s">
        <v>137</v>
      </c>
      <c r="O901" s="152" t="s">
        <v>137</v>
      </c>
      <c r="P901" s="152" t="s">
        <v>137</v>
      </c>
      <c r="Q901" s="152" t="s">
        <v>137</v>
      </c>
      <c r="R901" s="152" t="s">
        <v>137</v>
      </c>
      <c r="S901" s="152" t="s">
        <v>137</v>
      </c>
      <c r="T901" s="152" t="s">
        <v>137</v>
      </c>
      <c r="U901" s="152" t="s">
        <v>137</v>
      </c>
      <c r="V901" s="152" t="s">
        <v>137</v>
      </c>
      <c r="W901" s="152" t="s">
        <v>137</v>
      </c>
      <c r="X901" s="152" t="s">
        <v>137</v>
      </c>
      <c r="Y901" s="152" t="s">
        <v>137</v>
      </c>
      <c r="Z901" s="152" t="s">
        <v>137</v>
      </c>
      <c r="AA901" s="108">
        <v>1000</v>
      </c>
    </row>
    <row r="902" spans="1:27" x14ac:dyDescent="0.35">
      <c r="A902" s="151" t="s">
        <v>137</v>
      </c>
      <c r="B902" s="152" t="s">
        <v>137</v>
      </c>
      <c r="C902" s="152" t="s">
        <v>137</v>
      </c>
      <c r="D902" s="152" t="s">
        <v>137</v>
      </c>
      <c r="E902" s="152" t="s">
        <v>137</v>
      </c>
      <c r="F902" s="152" t="s">
        <v>137</v>
      </c>
      <c r="G902" s="152" t="s">
        <v>137</v>
      </c>
      <c r="H902" s="152" t="s">
        <v>137</v>
      </c>
      <c r="I902" s="152" t="s">
        <v>137</v>
      </c>
      <c r="J902" s="152" t="s">
        <v>137</v>
      </c>
      <c r="K902" s="152" t="s">
        <v>137</v>
      </c>
      <c r="L902" s="152" t="s">
        <v>137</v>
      </c>
      <c r="M902" s="152" t="s">
        <v>137</v>
      </c>
      <c r="N902" s="152" t="s">
        <v>137</v>
      </c>
      <c r="O902" s="152" t="s">
        <v>137</v>
      </c>
      <c r="P902" s="152" t="s">
        <v>137</v>
      </c>
      <c r="Q902" s="152" t="s">
        <v>137</v>
      </c>
      <c r="R902" s="152" t="s">
        <v>137</v>
      </c>
      <c r="S902" s="152" t="s">
        <v>137</v>
      </c>
      <c r="T902" s="152" t="s">
        <v>137</v>
      </c>
      <c r="U902" s="152" t="s">
        <v>137</v>
      </c>
      <c r="V902" s="152" t="s">
        <v>137</v>
      </c>
      <c r="W902" s="152" t="s">
        <v>137</v>
      </c>
      <c r="X902" s="152" t="s">
        <v>137</v>
      </c>
      <c r="Y902" s="152" t="s">
        <v>137</v>
      </c>
      <c r="Z902" s="152" t="s">
        <v>137</v>
      </c>
      <c r="AA902" s="108">
        <v>1000</v>
      </c>
    </row>
    <row r="903" spans="1:27" x14ac:dyDescent="0.35">
      <c r="A903" s="151" t="s">
        <v>137</v>
      </c>
      <c r="B903" s="152" t="s">
        <v>137</v>
      </c>
      <c r="C903" s="152" t="s">
        <v>137</v>
      </c>
      <c r="D903" s="152" t="s">
        <v>137</v>
      </c>
      <c r="E903" s="152" t="s">
        <v>137</v>
      </c>
      <c r="F903" s="152" t="s">
        <v>137</v>
      </c>
      <c r="G903" s="152" t="s">
        <v>137</v>
      </c>
      <c r="H903" s="152" t="s">
        <v>137</v>
      </c>
      <c r="I903" s="152" t="s">
        <v>137</v>
      </c>
      <c r="J903" s="152" t="s">
        <v>137</v>
      </c>
      <c r="K903" s="152" t="s">
        <v>137</v>
      </c>
      <c r="L903" s="152" t="s">
        <v>137</v>
      </c>
      <c r="M903" s="152" t="s">
        <v>137</v>
      </c>
      <c r="N903" s="152" t="s">
        <v>137</v>
      </c>
      <c r="O903" s="152" t="s">
        <v>137</v>
      </c>
      <c r="P903" s="152" t="s">
        <v>137</v>
      </c>
      <c r="Q903" s="152" t="s">
        <v>137</v>
      </c>
      <c r="R903" s="152" t="s">
        <v>137</v>
      </c>
      <c r="S903" s="152" t="s">
        <v>137</v>
      </c>
      <c r="T903" s="152" t="s">
        <v>137</v>
      </c>
      <c r="U903" s="152" t="s">
        <v>137</v>
      </c>
      <c r="V903" s="152" t="s">
        <v>137</v>
      </c>
      <c r="W903" s="152" t="s">
        <v>137</v>
      </c>
      <c r="X903" s="152" t="s">
        <v>137</v>
      </c>
      <c r="Y903" s="152" t="s">
        <v>137</v>
      </c>
      <c r="Z903" s="152" t="s">
        <v>137</v>
      </c>
      <c r="AA903" s="108">
        <v>1000</v>
      </c>
    </row>
    <row r="904" spans="1:27" x14ac:dyDescent="0.35">
      <c r="A904" s="151" t="s">
        <v>137</v>
      </c>
      <c r="B904" s="152" t="s">
        <v>137</v>
      </c>
      <c r="C904" s="152" t="s">
        <v>137</v>
      </c>
      <c r="D904" s="152" t="s">
        <v>137</v>
      </c>
      <c r="E904" s="152" t="s">
        <v>137</v>
      </c>
      <c r="F904" s="152" t="s">
        <v>137</v>
      </c>
      <c r="G904" s="152" t="s">
        <v>137</v>
      </c>
      <c r="H904" s="152" t="s">
        <v>137</v>
      </c>
      <c r="I904" s="152" t="s">
        <v>137</v>
      </c>
      <c r="J904" s="152" t="s">
        <v>137</v>
      </c>
      <c r="K904" s="152" t="s">
        <v>137</v>
      </c>
      <c r="L904" s="152" t="s">
        <v>137</v>
      </c>
      <c r="M904" s="152" t="s">
        <v>137</v>
      </c>
      <c r="N904" s="152" t="s">
        <v>137</v>
      </c>
      <c r="O904" s="152" t="s">
        <v>137</v>
      </c>
      <c r="P904" s="152" t="s">
        <v>137</v>
      </c>
      <c r="Q904" s="152" t="s">
        <v>137</v>
      </c>
      <c r="R904" s="152" t="s">
        <v>137</v>
      </c>
      <c r="S904" s="152" t="s">
        <v>137</v>
      </c>
      <c r="T904" s="152" t="s">
        <v>137</v>
      </c>
      <c r="U904" s="152" t="s">
        <v>137</v>
      </c>
      <c r="V904" s="152" t="s">
        <v>137</v>
      </c>
      <c r="W904" s="152" t="s">
        <v>137</v>
      </c>
      <c r="X904" s="152" t="s">
        <v>137</v>
      </c>
      <c r="Y904" s="152" t="s">
        <v>137</v>
      </c>
      <c r="Z904" s="152" t="s">
        <v>137</v>
      </c>
      <c r="AA904" s="108">
        <v>1000</v>
      </c>
    </row>
    <row r="905" spans="1:27" x14ac:dyDescent="0.35">
      <c r="A905" s="151" t="s">
        <v>137</v>
      </c>
      <c r="B905" s="152" t="s">
        <v>137</v>
      </c>
      <c r="C905" s="152" t="s">
        <v>137</v>
      </c>
      <c r="D905" s="152" t="s">
        <v>137</v>
      </c>
      <c r="E905" s="152" t="s">
        <v>137</v>
      </c>
      <c r="F905" s="152" t="s">
        <v>137</v>
      </c>
      <c r="G905" s="152" t="s">
        <v>137</v>
      </c>
      <c r="H905" s="152" t="s">
        <v>137</v>
      </c>
      <c r="I905" s="152" t="s">
        <v>137</v>
      </c>
      <c r="J905" s="152" t="s">
        <v>137</v>
      </c>
      <c r="K905" s="152" t="s">
        <v>137</v>
      </c>
      <c r="L905" s="152" t="s">
        <v>137</v>
      </c>
      <c r="M905" s="152" t="s">
        <v>137</v>
      </c>
      <c r="N905" s="152" t="s">
        <v>137</v>
      </c>
      <c r="O905" s="152" t="s">
        <v>137</v>
      </c>
      <c r="P905" s="152" t="s">
        <v>137</v>
      </c>
      <c r="Q905" s="152" t="s">
        <v>137</v>
      </c>
      <c r="R905" s="152" t="s">
        <v>137</v>
      </c>
      <c r="S905" s="152" t="s">
        <v>137</v>
      </c>
      <c r="T905" s="152" t="s">
        <v>137</v>
      </c>
      <c r="U905" s="152" t="s">
        <v>137</v>
      </c>
      <c r="V905" s="152" t="s">
        <v>137</v>
      </c>
      <c r="W905" s="152" t="s">
        <v>137</v>
      </c>
      <c r="X905" s="152" t="s">
        <v>137</v>
      </c>
      <c r="Y905" s="152" t="s">
        <v>137</v>
      </c>
      <c r="Z905" s="152" t="s">
        <v>137</v>
      </c>
      <c r="AA905" s="108">
        <v>1000</v>
      </c>
    </row>
    <row r="906" spans="1:27" x14ac:dyDescent="0.35">
      <c r="A906" s="151" t="s">
        <v>137</v>
      </c>
      <c r="B906" s="152" t="s">
        <v>137</v>
      </c>
      <c r="C906" s="152" t="s">
        <v>137</v>
      </c>
      <c r="D906" s="152" t="s">
        <v>137</v>
      </c>
      <c r="E906" s="152" t="s">
        <v>137</v>
      </c>
      <c r="F906" s="152" t="s">
        <v>137</v>
      </c>
      <c r="G906" s="152" t="s">
        <v>137</v>
      </c>
      <c r="H906" s="152" t="s">
        <v>137</v>
      </c>
      <c r="I906" s="152" t="s">
        <v>137</v>
      </c>
      <c r="J906" s="152" t="s">
        <v>137</v>
      </c>
      <c r="K906" s="152" t="s">
        <v>137</v>
      </c>
      <c r="L906" s="152" t="s">
        <v>137</v>
      </c>
      <c r="M906" s="152" t="s">
        <v>137</v>
      </c>
      <c r="N906" s="152" t="s">
        <v>137</v>
      </c>
      <c r="O906" s="152" t="s">
        <v>137</v>
      </c>
      <c r="P906" s="152" t="s">
        <v>137</v>
      </c>
      <c r="Q906" s="152" t="s">
        <v>137</v>
      </c>
      <c r="R906" s="152" t="s">
        <v>137</v>
      </c>
      <c r="S906" s="152" t="s">
        <v>137</v>
      </c>
      <c r="T906" s="152" t="s">
        <v>137</v>
      </c>
      <c r="U906" s="152" t="s">
        <v>137</v>
      </c>
      <c r="V906" s="152" t="s">
        <v>137</v>
      </c>
      <c r="W906" s="152" t="s">
        <v>137</v>
      </c>
      <c r="X906" s="152" t="s">
        <v>137</v>
      </c>
      <c r="Y906" s="152" t="s">
        <v>137</v>
      </c>
      <c r="Z906" s="152" t="s">
        <v>137</v>
      </c>
      <c r="AA906" s="108">
        <v>1000</v>
      </c>
    </row>
    <row r="907" spans="1:27" x14ac:dyDescent="0.35">
      <c r="A907" s="151" t="s">
        <v>137</v>
      </c>
      <c r="B907" s="152" t="s">
        <v>137</v>
      </c>
      <c r="C907" s="152" t="s">
        <v>137</v>
      </c>
      <c r="D907" s="152" t="s">
        <v>137</v>
      </c>
      <c r="E907" s="152" t="s">
        <v>137</v>
      </c>
      <c r="F907" s="152" t="s">
        <v>137</v>
      </c>
      <c r="G907" s="152" t="s">
        <v>137</v>
      </c>
      <c r="H907" s="152" t="s">
        <v>137</v>
      </c>
      <c r="I907" s="152" t="s">
        <v>137</v>
      </c>
      <c r="J907" s="152" t="s">
        <v>137</v>
      </c>
      <c r="K907" s="152" t="s">
        <v>137</v>
      </c>
      <c r="L907" s="152" t="s">
        <v>137</v>
      </c>
      <c r="M907" s="152" t="s">
        <v>137</v>
      </c>
      <c r="N907" s="152" t="s">
        <v>137</v>
      </c>
      <c r="O907" s="152" t="s">
        <v>137</v>
      </c>
      <c r="P907" s="152" t="s">
        <v>137</v>
      </c>
      <c r="Q907" s="152" t="s">
        <v>137</v>
      </c>
      <c r="R907" s="152" t="s">
        <v>137</v>
      </c>
      <c r="S907" s="152" t="s">
        <v>137</v>
      </c>
      <c r="T907" s="152" t="s">
        <v>137</v>
      </c>
      <c r="U907" s="152" t="s">
        <v>137</v>
      </c>
      <c r="V907" s="152" t="s">
        <v>137</v>
      </c>
      <c r="W907" s="152" t="s">
        <v>137</v>
      </c>
      <c r="X907" s="152" t="s">
        <v>137</v>
      </c>
      <c r="Y907" s="152" t="s">
        <v>137</v>
      </c>
      <c r="Z907" s="152" t="s">
        <v>137</v>
      </c>
      <c r="AA907" s="108">
        <v>1000</v>
      </c>
    </row>
    <row r="908" spans="1:27" x14ac:dyDescent="0.35">
      <c r="A908" s="151" t="s">
        <v>137</v>
      </c>
      <c r="B908" s="152" t="s">
        <v>137</v>
      </c>
      <c r="C908" s="152" t="s">
        <v>137</v>
      </c>
      <c r="D908" s="152" t="s">
        <v>137</v>
      </c>
      <c r="E908" s="152" t="s">
        <v>137</v>
      </c>
      <c r="F908" s="152" t="s">
        <v>137</v>
      </c>
      <c r="G908" s="152" t="s">
        <v>137</v>
      </c>
      <c r="H908" s="152" t="s">
        <v>137</v>
      </c>
      <c r="I908" s="152" t="s">
        <v>137</v>
      </c>
      <c r="J908" s="152" t="s">
        <v>137</v>
      </c>
      <c r="K908" s="152" t="s">
        <v>137</v>
      </c>
      <c r="L908" s="152" t="s">
        <v>137</v>
      </c>
      <c r="M908" s="152" t="s">
        <v>137</v>
      </c>
      <c r="N908" s="152" t="s">
        <v>137</v>
      </c>
      <c r="O908" s="152" t="s">
        <v>137</v>
      </c>
      <c r="P908" s="152" t="s">
        <v>137</v>
      </c>
      <c r="Q908" s="152" t="s">
        <v>137</v>
      </c>
      <c r="R908" s="152" t="s">
        <v>137</v>
      </c>
      <c r="S908" s="152" t="s">
        <v>137</v>
      </c>
      <c r="T908" s="152" t="s">
        <v>137</v>
      </c>
      <c r="U908" s="152" t="s">
        <v>137</v>
      </c>
      <c r="V908" s="152" t="s">
        <v>137</v>
      </c>
      <c r="W908" s="152" t="s">
        <v>137</v>
      </c>
      <c r="X908" s="152" t="s">
        <v>137</v>
      </c>
      <c r="Y908" s="152" t="s">
        <v>137</v>
      </c>
      <c r="Z908" s="152" t="s">
        <v>137</v>
      </c>
      <c r="AA908" s="108">
        <v>1000</v>
      </c>
    </row>
    <row r="909" spans="1:27" x14ac:dyDescent="0.35">
      <c r="A909" s="151" t="s">
        <v>137</v>
      </c>
      <c r="B909" s="152" t="s">
        <v>137</v>
      </c>
      <c r="C909" s="152" t="s">
        <v>137</v>
      </c>
      <c r="D909" s="152" t="s">
        <v>137</v>
      </c>
      <c r="E909" s="152" t="s">
        <v>137</v>
      </c>
      <c r="F909" s="152" t="s">
        <v>137</v>
      </c>
      <c r="G909" s="152" t="s">
        <v>137</v>
      </c>
      <c r="H909" s="152" t="s">
        <v>137</v>
      </c>
      <c r="I909" s="152" t="s">
        <v>137</v>
      </c>
      <c r="J909" s="152" t="s">
        <v>137</v>
      </c>
      <c r="K909" s="152" t="s">
        <v>137</v>
      </c>
      <c r="L909" s="152" t="s">
        <v>137</v>
      </c>
      <c r="M909" s="152" t="s">
        <v>137</v>
      </c>
      <c r="N909" s="152" t="s">
        <v>137</v>
      </c>
      <c r="O909" s="152" t="s">
        <v>137</v>
      </c>
      <c r="P909" s="152" t="s">
        <v>137</v>
      </c>
      <c r="Q909" s="152" t="s">
        <v>137</v>
      </c>
      <c r="R909" s="152" t="s">
        <v>137</v>
      </c>
      <c r="S909" s="152" t="s">
        <v>137</v>
      </c>
      <c r="T909" s="152" t="s">
        <v>137</v>
      </c>
      <c r="U909" s="152" t="s">
        <v>137</v>
      </c>
      <c r="V909" s="152" t="s">
        <v>137</v>
      </c>
      <c r="W909" s="152" t="s">
        <v>137</v>
      </c>
      <c r="X909" s="152" t="s">
        <v>137</v>
      </c>
      <c r="Y909" s="152" t="s">
        <v>137</v>
      </c>
      <c r="Z909" s="152" t="s">
        <v>137</v>
      </c>
      <c r="AA909" s="108">
        <v>1000</v>
      </c>
    </row>
    <row r="910" spans="1:27" x14ac:dyDescent="0.35">
      <c r="A910" s="151" t="s">
        <v>137</v>
      </c>
      <c r="B910" s="152" t="s">
        <v>137</v>
      </c>
      <c r="C910" s="152" t="s">
        <v>137</v>
      </c>
      <c r="D910" s="152" t="s">
        <v>137</v>
      </c>
      <c r="E910" s="152" t="s">
        <v>137</v>
      </c>
      <c r="F910" s="152" t="s">
        <v>137</v>
      </c>
      <c r="G910" s="152" t="s">
        <v>137</v>
      </c>
      <c r="H910" s="152" t="s">
        <v>137</v>
      </c>
      <c r="I910" s="152" t="s">
        <v>137</v>
      </c>
      <c r="J910" s="152" t="s">
        <v>137</v>
      </c>
      <c r="K910" s="152" t="s">
        <v>137</v>
      </c>
      <c r="L910" s="152" t="s">
        <v>137</v>
      </c>
      <c r="M910" s="152" t="s">
        <v>137</v>
      </c>
      <c r="N910" s="152" t="s">
        <v>137</v>
      </c>
      <c r="O910" s="152" t="s">
        <v>137</v>
      </c>
      <c r="P910" s="152" t="s">
        <v>137</v>
      </c>
      <c r="Q910" s="152" t="s">
        <v>137</v>
      </c>
      <c r="R910" s="152" t="s">
        <v>137</v>
      </c>
      <c r="S910" s="152" t="s">
        <v>137</v>
      </c>
      <c r="T910" s="152" t="s">
        <v>137</v>
      </c>
      <c r="U910" s="152" t="s">
        <v>137</v>
      </c>
      <c r="V910" s="152" t="s">
        <v>137</v>
      </c>
      <c r="W910" s="152" t="s">
        <v>137</v>
      </c>
      <c r="X910" s="152" t="s">
        <v>137</v>
      </c>
      <c r="Y910" s="152" t="s">
        <v>137</v>
      </c>
      <c r="Z910" s="152" t="s">
        <v>137</v>
      </c>
      <c r="AA910" s="108">
        <v>1000</v>
      </c>
    </row>
    <row r="911" spans="1:27" x14ac:dyDescent="0.35">
      <c r="A911" s="151" t="s">
        <v>137</v>
      </c>
      <c r="B911" s="152" t="s">
        <v>137</v>
      </c>
      <c r="C911" s="152" t="s">
        <v>137</v>
      </c>
      <c r="D911" s="152" t="s">
        <v>137</v>
      </c>
      <c r="E911" s="152" t="s">
        <v>137</v>
      </c>
      <c r="F911" s="152" t="s">
        <v>137</v>
      </c>
      <c r="G911" s="152" t="s">
        <v>137</v>
      </c>
      <c r="H911" s="152" t="s">
        <v>137</v>
      </c>
      <c r="I911" s="152" t="s">
        <v>137</v>
      </c>
      <c r="J911" s="152" t="s">
        <v>137</v>
      </c>
      <c r="K911" s="152" t="s">
        <v>137</v>
      </c>
      <c r="L911" s="152" t="s">
        <v>137</v>
      </c>
      <c r="M911" s="152" t="s">
        <v>137</v>
      </c>
      <c r="N911" s="152" t="s">
        <v>137</v>
      </c>
      <c r="O911" s="152" t="s">
        <v>137</v>
      </c>
      <c r="P911" s="152" t="s">
        <v>137</v>
      </c>
      <c r="Q911" s="152" t="s">
        <v>137</v>
      </c>
      <c r="R911" s="152" t="s">
        <v>137</v>
      </c>
      <c r="S911" s="152" t="s">
        <v>137</v>
      </c>
      <c r="T911" s="152" t="s">
        <v>137</v>
      </c>
      <c r="U911" s="152" t="s">
        <v>137</v>
      </c>
      <c r="V911" s="152" t="s">
        <v>137</v>
      </c>
      <c r="W911" s="152" t="s">
        <v>137</v>
      </c>
      <c r="X911" s="152" t="s">
        <v>137</v>
      </c>
      <c r="Y911" s="152" t="s">
        <v>137</v>
      </c>
      <c r="Z911" s="152" t="s">
        <v>137</v>
      </c>
      <c r="AA911" s="108">
        <v>1000</v>
      </c>
    </row>
    <row r="912" spans="1:27" x14ac:dyDescent="0.35">
      <c r="A912" s="151" t="s">
        <v>137</v>
      </c>
      <c r="B912" s="152" t="s">
        <v>137</v>
      </c>
      <c r="C912" s="152" t="s">
        <v>137</v>
      </c>
      <c r="D912" s="152" t="s">
        <v>137</v>
      </c>
      <c r="E912" s="152" t="s">
        <v>137</v>
      </c>
      <c r="F912" s="152" t="s">
        <v>137</v>
      </c>
      <c r="G912" s="152" t="s">
        <v>137</v>
      </c>
      <c r="H912" s="152" t="s">
        <v>137</v>
      </c>
      <c r="I912" s="152" t="s">
        <v>137</v>
      </c>
      <c r="J912" s="152" t="s">
        <v>137</v>
      </c>
      <c r="K912" s="152" t="s">
        <v>137</v>
      </c>
      <c r="L912" s="152" t="s">
        <v>137</v>
      </c>
      <c r="M912" s="152" t="s">
        <v>137</v>
      </c>
      <c r="N912" s="152" t="s">
        <v>137</v>
      </c>
      <c r="O912" s="152" t="s">
        <v>137</v>
      </c>
      <c r="P912" s="152" t="s">
        <v>137</v>
      </c>
      <c r="Q912" s="152" t="s">
        <v>137</v>
      </c>
      <c r="R912" s="152" t="s">
        <v>137</v>
      </c>
      <c r="S912" s="152" t="s">
        <v>137</v>
      </c>
      <c r="T912" s="152" t="s">
        <v>137</v>
      </c>
      <c r="U912" s="152" t="s">
        <v>137</v>
      </c>
      <c r="V912" s="152" t="s">
        <v>137</v>
      </c>
      <c r="W912" s="152" t="s">
        <v>137</v>
      </c>
      <c r="X912" s="152" t="s">
        <v>137</v>
      </c>
      <c r="Y912" s="152" t="s">
        <v>137</v>
      </c>
      <c r="Z912" s="152" t="s">
        <v>137</v>
      </c>
      <c r="AA912" s="108">
        <v>1000</v>
      </c>
    </row>
    <row r="913" spans="1:27" x14ac:dyDescent="0.35">
      <c r="A913" s="151" t="s">
        <v>137</v>
      </c>
      <c r="B913" s="152" t="s">
        <v>137</v>
      </c>
      <c r="C913" s="152" t="s">
        <v>137</v>
      </c>
      <c r="D913" s="152" t="s">
        <v>137</v>
      </c>
      <c r="E913" s="152" t="s">
        <v>137</v>
      </c>
      <c r="F913" s="152" t="s">
        <v>137</v>
      </c>
      <c r="G913" s="152" t="s">
        <v>137</v>
      </c>
      <c r="H913" s="152" t="s">
        <v>137</v>
      </c>
      <c r="I913" s="152" t="s">
        <v>137</v>
      </c>
      <c r="J913" s="152" t="s">
        <v>137</v>
      </c>
      <c r="K913" s="152" t="s">
        <v>137</v>
      </c>
      <c r="L913" s="152" t="s">
        <v>137</v>
      </c>
      <c r="M913" s="152" t="s">
        <v>137</v>
      </c>
      <c r="N913" s="152" t="s">
        <v>137</v>
      </c>
      <c r="O913" s="152" t="s">
        <v>137</v>
      </c>
      <c r="P913" s="152" t="s">
        <v>137</v>
      </c>
      <c r="Q913" s="152" t="s">
        <v>137</v>
      </c>
      <c r="R913" s="152" t="s">
        <v>137</v>
      </c>
      <c r="S913" s="152" t="s">
        <v>137</v>
      </c>
      <c r="T913" s="152" t="s">
        <v>137</v>
      </c>
      <c r="U913" s="152" t="s">
        <v>137</v>
      </c>
      <c r="V913" s="152" t="s">
        <v>137</v>
      </c>
      <c r="W913" s="152" t="s">
        <v>137</v>
      </c>
      <c r="X913" s="152" t="s">
        <v>137</v>
      </c>
      <c r="Y913" s="152" t="s">
        <v>137</v>
      </c>
      <c r="Z913" s="152" t="s">
        <v>137</v>
      </c>
      <c r="AA913" s="108">
        <v>1000</v>
      </c>
    </row>
    <row r="914" spans="1:27" x14ac:dyDescent="0.35">
      <c r="A914" s="151" t="s">
        <v>137</v>
      </c>
      <c r="B914" s="152" t="s">
        <v>137</v>
      </c>
      <c r="C914" s="152" t="s">
        <v>137</v>
      </c>
      <c r="D914" s="152" t="s">
        <v>137</v>
      </c>
      <c r="E914" s="152" t="s">
        <v>137</v>
      </c>
      <c r="F914" s="152" t="s">
        <v>137</v>
      </c>
      <c r="G914" s="152" t="s">
        <v>137</v>
      </c>
      <c r="H914" s="152" t="s">
        <v>137</v>
      </c>
      <c r="I914" s="152" t="s">
        <v>137</v>
      </c>
      <c r="J914" s="152" t="s">
        <v>137</v>
      </c>
      <c r="K914" s="152" t="s">
        <v>137</v>
      </c>
      <c r="L914" s="152" t="s">
        <v>137</v>
      </c>
      <c r="M914" s="152" t="s">
        <v>137</v>
      </c>
      <c r="N914" s="152" t="s">
        <v>137</v>
      </c>
      <c r="O914" s="152" t="s">
        <v>137</v>
      </c>
      <c r="P914" s="152" t="s">
        <v>137</v>
      </c>
      <c r="Q914" s="152" t="s">
        <v>137</v>
      </c>
      <c r="R914" s="152" t="s">
        <v>137</v>
      </c>
      <c r="S914" s="152" t="s">
        <v>137</v>
      </c>
      <c r="T914" s="152" t="s">
        <v>137</v>
      </c>
      <c r="U914" s="152" t="s">
        <v>137</v>
      </c>
      <c r="V914" s="152" t="s">
        <v>137</v>
      </c>
      <c r="W914" s="152" t="s">
        <v>137</v>
      </c>
      <c r="X914" s="152" t="s">
        <v>137</v>
      </c>
      <c r="Y914" s="152" t="s">
        <v>137</v>
      </c>
      <c r="Z914" s="152" t="s">
        <v>137</v>
      </c>
      <c r="AA914" s="108">
        <v>1000</v>
      </c>
    </row>
    <row r="915" spans="1:27" x14ac:dyDescent="0.35">
      <c r="A915" s="151" t="s">
        <v>137</v>
      </c>
      <c r="B915" s="152" t="s">
        <v>137</v>
      </c>
      <c r="C915" s="152" t="s">
        <v>137</v>
      </c>
      <c r="D915" s="152" t="s">
        <v>137</v>
      </c>
      <c r="E915" s="152" t="s">
        <v>137</v>
      </c>
      <c r="F915" s="152" t="s">
        <v>137</v>
      </c>
      <c r="G915" s="152" t="s">
        <v>137</v>
      </c>
      <c r="H915" s="152" t="s">
        <v>137</v>
      </c>
      <c r="I915" s="152" t="s">
        <v>137</v>
      </c>
      <c r="J915" s="152" t="s">
        <v>137</v>
      </c>
      <c r="K915" s="152" t="s">
        <v>137</v>
      </c>
      <c r="L915" s="152" t="s">
        <v>137</v>
      </c>
      <c r="M915" s="152" t="s">
        <v>137</v>
      </c>
      <c r="N915" s="152" t="s">
        <v>137</v>
      </c>
      <c r="O915" s="152" t="s">
        <v>137</v>
      </c>
      <c r="P915" s="152" t="s">
        <v>137</v>
      </c>
      <c r="Q915" s="152" t="s">
        <v>137</v>
      </c>
      <c r="R915" s="152" t="s">
        <v>137</v>
      </c>
      <c r="S915" s="152" t="s">
        <v>137</v>
      </c>
      <c r="T915" s="152" t="s">
        <v>137</v>
      </c>
      <c r="U915" s="152" t="s">
        <v>137</v>
      </c>
      <c r="V915" s="152" t="s">
        <v>137</v>
      </c>
      <c r="W915" s="152" t="s">
        <v>137</v>
      </c>
      <c r="X915" s="152" t="s">
        <v>137</v>
      </c>
      <c r="Y915" s="152" t="s">
        <v>137</v>
      </c>
      <c r="Z915" s="152" t="s">
        <v>137</v>
      </c>
      <c r="AA915" s="108">
        <v>1000</v>
      </c>
    </row>
    <row r="916" spans="1:27" x14ac:dyDescent="0.35">
      <c r="A916" s="151" t="s">
        <v>137</v>
      </c>
      <c r="B916" s="152" t="s">
        <v>137</v>
      </c>
      <c r="C916" s="152" t="s">
        <v>137</v>
      </c>
      <c r="D916" s="152" t="s">
        <v>137</v>
      </c>
      <c r="E916" s="152" t="s">
        <v>137</v>
      </c>
      <c r="F916" s="152" t="s">
        <v>137</v>
      </c>
      <c r="G916" s="152" t="s">
        <v>137</v>
      </c>
      <c r="H916" s="152" t="s">
        <v>137</v>
      </c>
      <c r="I916" s="152" t="s">
        <v>137</v>
      </c>
      <c r="J916" s="152" t="s">
        <v>137</v>
      </c>
      <c r="K916" s="152" t="s">
        <v>137</v>
      </c>
      <c r="L916" s="152" t="s">
        <v>137</v>
      </c>
      <c r="M916" s="152" t="s">
        <v>137</v>
      </c>
      <c r="N916" s="152" t="s">
        <v>137</v>
      </c>
      <c r="O916" s="152" t="s">
        <v>137</v>
      </c>
      <c r="P916" s="152" t="s">
        <v>137</v>
      </c>
      <c r="Q916" s="152" t="s">
        <v>137</v>
      </c>
      <c r="R916" s="152" t="s">
        <v>137</v>
      </c>
      <c r="S916" s="152" t="s">
        <v>137</v>
      </c>
      <c r="T916" s="152" t="s">
        <v>137</v>
      </c>
      <c r="U916" s="152" t="s">
        <v>137</v>
      </c>
      <c r="V916" s="152" t="s">
        <v>137</v>
      </c>
      <c r="W916" s="152" t="s">
        <v>137</v>
      </c>
      <c r="X916" s="152" t="s">
        <v>137</v>
      </c>
      <c r="Y916" s="152" t="s">
        <v>137</v>
      </c>
      <c r="Z916" s="152" t="s">
        <v>137</v>
      </c>
      <c r="AA916" s="108">
        <v>1000</v>
      </c>
    </row>
    <row r="917" spans="1:27" x14ac:dyDescent="0.35">
      <c r="A917" s="151" t="s">
        <v>137</v>
      </c>
      <c r="B917" s="152" t="s">
        <v>137</v>
      </c>
      <c r="C917" s="152" t="s">
        <v>137</v>
      </c>
      <c r="D917" s="152" t="s">
        <v>137</v>
      </c>
      <c r="E917" s="152" t="s">
        <v>137</v>
      </c>
      <c r="F917" s="152" t="s">
        <v>137</v>
      </c>
      <c r="G917" s="152" t="s">
        <v>137</v>
      </c>
      <c r="H917" s="152" t="s">
        <v>137</v>
      </c>
      <c r="I917" s="152" t="s">
        <v>137</v>
      </c>
      <c r="J917" s="152" t="s">
        <v>137</v>
      </c>
      <c r="K917" s="152" t="s">
        <v>137</v>
      </c>
      <c r="L917" s="152" t="s">
        <v>137</v>
      </c>
      <c r="M917" s="152" t="s">
        <v>137</v>
      </c>
      <c r="N917" s="152" t="s">
        <v>137</v>
      </c>
      <c r="O917" s="152" t="s">
        <v>137</v>
      </c>
      <c r="P917" s="152" t="s">
        <v>137</v>
      </c>
      <c r="Q917" s="152" t="s">
        <v>137</v>
      </c>
      <c r="R917" s="152" t="s">
        <v>137</v>
      </c>
      <c r="S917" s="152" t="s">
        <v>137</v>
      </c>
      <c r="T917" s="152" t="s">
        <v>137</v>
      </c>
      <c r="U917" s="152" t="s">
        <v>137</v>
      </c>
      <c r="V917" s="152" t="s">
        <v>137</v>
      </c>
      <c r="W917" s="152" t="s">
        <v>137</v>
      </c>
      <c r="X917" s="152" t="s">
        <v>137</v>
      </c>
      <c r="Y917" s="152" t="s">
        <v>137</v>
      </c>
      <c r="Z917" s="152" t="s">
        <v>137</v>
      </c>
      <c r="AA917" s="108">
        <v>1000</v>
      </c>
    </row>
    <row r="918" spans="1:27" x14ac:dyDescent="0.35">
      <c r="A918" s="151" t="s">
        <v>137</v>
      </c>
      <c r="B918" s="152" t="s">
        <v>137</v>
      </c>
      <c r="C918" s="152" t="s">
        <v>137</v>
      </c>
      <c r="D918" s="152" t="s">
        <v>137</v>
      </c>
      <c r="E918" s="152" t="s">
        <v>137</v>
      </c>
      <c r="F918" s="152" t="s">
        <v>137</v>
      </c>
      <c r="G918" s="152" t="s">
        <v>137</v>
      </c>
      <c r="H918" s="152" t="s">
        <v>137</v>
      </c>
      <c r="I918" s="152" t="s">
        <v>137</v>
      </c>
      <c r="J918" s="152" t="s">
        <v>137</v>
      </c>
      <c r="K918" s="152" t="s">
        <v>137</v>
      </c>
      <c r="L918" s="152" t="s">
        <v>137</v>
      </c>
      <c r="M918" s="152" t="s">
        <v>137</v>
      </c>
      <c r="N918" s="152" t="s">
        <v>137</v>
      </c>
      <c r="O918" s="152" t="s">
        <v>137</v>
      </c>
      <c r="P918" s="152" t="s">
        <v>137</v>
      </c>
      <c r="Q918" s="152" t="s">
        <v>137</v>
      </c>
      <c r="R918" s="152" t="s">
        <v>137</v>
      </c>
      <c r="S918" s="152" t="s">
        <v>137</v>
      </c>
      <c r="T918" s="152" t="s">
        <v>137</v>
      </c>
      <c r="U918" s="152" t="s">
        <v>137</v>
      </c>
      <c r="V918" s="152" t="s">
        <v>137</v>
      </c>
      <c r="W918" s="152" t="s">
        <v>137</v>
      </c>
      <c r="X918" s="152" t="s">
        <v>137</v>
      </c>
      <c r="Y918" s="152" t="s">
        <v>137</v>
      </c>
      <c r="Z918" s="152" t="s">
        <v>137</v>
      </c>
      <c r="AA918" s="108">
        <v>1000</v>
      </c>
    </row>
    <row r="919" spans="1:27" x14ac:dyDescent="0.35">
      <c r="A919" s="151" t="s">
        <v>137</v>
      </c>
      <c r="B919" s="152" t="s">
        <v>137</v>
      </c>
      <c r="C919" s="152" t="s">
        <v>137</v>
      </c>
      <c r="D919" s="152" t="s">
        <v>137</v>
      </c>
      <c r="E919" s="152" t="s">
        <v>137</v>
      </c>
      <c r="F919" s="152" t="s">
        <v>137</v>
      </c>
      <c r="G919" s="152" t="s">
        <v>137</v>
      </c>
      <c r="H919" s="152" t="s">
        <v>137</v>
      </c>
      <c r="I919" s="152" t="s">
        <v>137</v>
      </c>
      <c r="J919" s="152" t="s">
        <v>137</v>
      </c>
      <c r="K919" s="152" t="s">
        <v>137</v>
      </c>
      <c r="L919" s="152" t="s">
        <v>137</v>
      </c>
      <c r="M919" s="152" t="s">
        <v>137</v>
      </c>
      <c r="N919" s="152" t="s">
        <v>137</v>
      </c>
      <c r="O919" s="152" t="s">
        <v>137</v>
      </c>
      <c r="P919" s="152" t="s">
        <v>137</v>
      </c>
      <c r="Q919" s="152" t="s">
        <v>137</v>
      </c>
      <c r="R919" s="152" t="s">
        <v>137</v>
      </c>
      <c r="S919" s="152" t="s">
        <v>137</v>
      </c>
      <c r="T919" s="152" t="s">
        <v>137</v>
      </c>
      <c r="U919" s="152" t="s">
        <v>137</v>
      </c>
      <c r="V919" s="152" t="s">
        <v>137</v>
      </c>
      <c r="W919" s="152" t="s">
        <v>137</v>
      </c>
      <c r="X919" s="152" t="s">
        <v>137</v>
      </c>
      <c r="Y919" s="152" t="s">
        <v>137</v>
      </c>
      <c r="Z919" s="152" t="s">
        <v>137</v>
      </c>
      <c r="AA919" s="108">
        <v>1000</v>
      </c>
    </row>
    <row r="920" spans="1:27" x14ac:dyDescent="0.35">
      <c r="A920" s="151" t="s">
        <v>137</v>
      </c>
      <c r="B920" s="152" t="s">
        <v>137</v>
      </c>
      <c r="C920" s="152" t="s">
        <v>137</v>
      </c>
      <c r="D920" s="152" t="s">
        <v>137</v>
      </c>
      <c r="E920" s="152" t="s">
        <v>137</v>
      </c>
      <c r="F920" s="152" t="s">
        <v>137</v>
      </c>
      <c r="G920" s="152" t="s">
        <v>137</v>
      </c>
      <c r="H920" s="152" t="s">
        <v>137</v>
      </c>
      <c r="I920" s="152" t="s">
        <v>137</v>
      </c>
      <c r="J920" s="152" t="s">
        <v>137</v>
      </c>
      <c r="K920" s="152" t="s">
        <v>137</v>
      </c>
      <c r="L920" s="152" t="s">
        <v>137</v>
      </c>
      <c r="M920" s="152" t="s">
        <v>137</v>
      </c>
      <c r="N920" s="152" t="s">
        <v>137</v>
      </c>
      <c r="O920" s="152" t="s">
        <v>137</v>
      </c>
      <c r="P920" s="152" t="s">
        <v>137</v>
      </c>
      <c r="Q920" s="152" t="s">
        <v>137</v>
      </c>
      <c r="R920" s="152" t="s">
        <v>137</v>
      </c>
      <c r="S920" s="152" t="s">
        <v>137</v>
      </c>
      <c r="T920" s="152" t="s">
        <v>137</v>
      </c>
      <c r="U920" s="152" t="s">
        <v>137</v>
      </c>
      <c r="V920" s="152" t="s">
        <v>137</v>
      </c>
      <c r="W920" s="152" t="s">
        <v>137</v>
      </c>
      <c r="X920" s="152" t="s">
        <v>137</v>
      </c>
      <c r="Y920" s="152" t="s">
        <v>137</v>
      </c>
      <c r="Z920" s="152" t="s">
        <v>137</v>
      </c>
      <c r="AA920" s="108">
        <v>1000</v>
      </c>
    </row>
    <row r="921" spans="1:27" x14ac:dyDescent="0.35">
      <c r="A921" s="151" t="s">
        <v>137</v>
      </c>
      <c r="B921" s="152" t="s">
        <v>137</v>
      </c>
      <c r="C921" s="152" t="s">
        <v>137</v>
      </c>
      <c r="D921" s="152" t="s">
        <v>137</v>
      </c>
      <c r="E921" s="152" t="s">
        <v>137</v>
      </c>
      <c r="F921" s="152" t="s">
        <v>137</v>
      </c>
      <c r="G921" s="152" t="s">
        <v>137</v>
      </c>
      <c r="H921" s="152" t="s">
        <v>137</v>
      </c>
      <c r="I921" s="152" t="s">
        <v>137</v>
      </c>
      <c r="J921" s="152" t="s">
        <v>137</v>
      </c>
      <c r="K921" s="152" t="s">
        <v>137</v>
      </c>
      <c r="L921" s="152" t="s">
        <v>137</v>
      </c>
      <c r="M921" s="152" t="s">
        <v>137</v>
      </c>
      <c r="N921" s="152" t="s">
        <v>137</v>
      </c>
      <c r="O921" s="152" t="s">
        <v>137</v>
      </c>
      <c r="P921" s="152" t="s">
        <v>137</v>
      </c>
      <c r="Q921" s="152" t="s">
        <v>137</v>
      </c>
      <c r="R921" s="152" t="s">
        <v>137</v>
      </c>
      <c r="S921" s="152" t="s">
        <v>137</v>
      </c>
      <c r="T921" s="152" t="s">
        <v>137</v>
      </c>
      <c r="U921" s="152" t="s">
        <v>137</v>
      </c>
      <c r="V921" s="152" t="s">
        <v>137</v>
      </c>
      <c r="W921" s="152" t="s">
        <v>137</v>
      </c>
      <c r="X921" s="152" t="s">
        <v>137</v>
      </c>
      <c r="Y921" s="152" t="s">
        <v>137</v>
      </c>
      <c r="Z921" s="152" t="s">
        <v>137</v>
      </c>
      <c r="AA921" s="108">
        <v>1000</v>
      </c>
    </row>
    <row r="922" spans="1:27" x14ac:dyDescent="0.35">
      <c r="A922" s="151" t="s">
        <v>137</v>
      </c>
      <c r="B922" s="152" t="s">
        <v>137</v>
      </c>
      <c r="C922" s="152" t="s">
        <v>137</v>
      </c>
      <c r="D922" s="152" t="s">
        <v>137</v>
      </c>
      <c r="E922" s="152" t="s">
        <v>137</v>
      </c>
      <c r="F922" s="152" t="s">
        <v>137</v>
      </c>
      <c r="G922" s="152" t="s">
        <v>137</v>
      </c>
      <c r="H922" s="152" t="s">
        <v>137</v>
      </c>
      <c r="I922" s="152" t="s">
        <v>137</v>
      </c>
      <c r="J922" s="152" t="s">
        <v>137</v>
      </c>
      <c r="K922" s="152" t="s">
        <v>137</v>
      </c>
      <c r="L922" s="152" t="s">
        <v>137</v>
      </c>
      <c r="M922" s="152" t="s">
        <v>137</v>
      </c>
      <c r="N922" s="152" t="s">
        <v>137</v>
      </c>
      <c r="O922" s="152" t="s">
        <v>137</v>
      </c>
      <c r="P922" s="152" t="s">
        <v>137</v>
      </c>
      <c r="Q922" s="152" t="s">
        <v>137</v>
      </c>
      <c r="R922" s="152" t="s">
        <v>137</v>
      </c>
      <c r="S922" s="152" t="s">
        <v>137</v>
      </c>
      <c r="T922" s="152" t="s">
        <v>137</v>
      </c>
      <c r="U922" s="152" t="s">
        <v>137</v>
      </c>
      <c r="V922" s="152" t="s">
        <v>137</v>
      </c>
      <c r="W922" s="152" t="s">
        <v>137</v>
      </c>
      <c r="X922" s="152" t="s">
        <v>137</v>
      </c>
      <c r="Y922" s="152" t="s">
        <v>137</v>
      </c>
      <c r="Z922" s="152" t="s">
        <v>137</v>
      </c>
      <c r="AA922" s="108">
        <v>1000</v>
      </c>
    </row>
    <row r="923" spans="1:27" x14ac:dyDescent="0.35">
      <c r="A923" s="151" t="s">
        <v>137</v>
      </c>
      <c r="B923" s="152" t="s">
        <v>137</v>
      </c>
      <c r="C923" s="152" t="s">
        <v>137</v>
      </c>
      <c r="D923" s="152" t="s">
        <v>137</v>
      </c>
      <c r="E923" s="152" t="s">
        <v>137</v>
      </c>
      <c r="F923" s="152" t="s">
        <v>137</v>
      </c>
      <c r="G923" s="152" t="s">
        <v>137</v>
      </c>
      <c r="H923" s="152" t="s">
        <v>137</v>
      </c>
      <c r="I923" s="152" t="s">
        <v>137</v>
      </c>
      <c r="J923" s="152" t="s">
        <v>137</v>
      </c>
      <c r="K923" s="152" t="s">
        <v>137</v>
      </c>
      <c r="L923" s="152" t="s">
        <v>137</v>
      </c>
      <c r="M923" s="152" t="s">
        <v>137</v>
      </c>
      <c r="N923" s="152" t="s">
        <v>137</v>
      </c>
      <c r="O923" s="152" t="s">
        <v>137</v>
      </c>
      <c r="P923" s="152" t="s">
        <v>137</v>
      </c>
      <c r="Q923" s="152" t="s">
        <v>137</v>
      </c>
      <c r="R923" s="152" t="s">
        <v>137</v>
      </c>
      <c r="S923" s="152" t="s">
        <v>137</v>
      </c>
      <c r="T923" s="152" t="s">
        <v>137</v>
      </c>
      <c r="U923" s="152" t="s">
        <v>137</v>
      </c>
      <c r="V923" s="152" t="s">
        <v>137</v>
      </c>
      <c r="W923" s="152" t="s">
        <v>137</v>
      </c>
      <c r="X923" s="152" t="s">
        <v>137</v>
      </c>
      <c r="Y923" s="152" t="s">
        <v>137</v>
      </c>
      <c r="Z923" s="152" t="s">
        <v>137</v>
      </c>
      <c r="AA923" s="108">
        <v>1000</v>
      </c>
    </row>
    <row r="924" spans="1:27" x14ac:dyDescent="0.35">
      <c r="A924" s="151" t="s">
        <v>137</v>
      </c>
      <c r="B924" s="152" t="s">
        <v>137</v>
      </c>
      <c r="C924" s="152" t="s">
        <v>137</v>
      </c>
      <c r="D924" s="152" t="s">
        <v>137</v>
      </c>
      <c r="E924" s="152" t="s">
        <v>137</v>
      </c>
      <c r="F924" s="152" t="s">
        <v>137</v>
      </c>
      <c r="G924" s="152" t="s">
        <v>137</v>
      </c>
      <c r="H924" s="152" t="s">
        <v>137</v>
      </c>
      <c r="I924" s="152" t="s">
        <v>137</v>
      </c>
      <c r="J924" s="152" t="s">
        <v>137</v>
      </c>
      <c r="K924" s="152" t="s">
        <v>137</v>
      </c>
      <c r="L924" s="152" t="s">
        <v>137</v>
      </c>
      <c r="M924" s="152" t="s">
        <v>137</v>
      </c>
      <c r="N924" s="152" t="s">
        <v>137</v>
      </c>
      <c r="O924" s="152" t="s">
        <v>137</v>
      </c>
      <c r="P924" s="152" t="s">
        <v>137</v>
      </c>
      <c r="Q924" s="152" t="s">
        <v>137</v>
      </c>
      <c r="R924" s="152" t="s">
        <v>137</v>
      </c>
      <c r="S924" s="152" t="s">
        <v>137</v>
      </c>
      <c r="T924" s="152" t="s">
        <v>137</v>
      </c>
      <c r="U924" s="152" t="s">
        <v>137</v>
      </c>
      <c r="V924" s="152" t="s">
        <v>137</v>
      </c>
      <c r="W924" s="152" t="s">
        <v>137</v>
      </c>
      <c r="X924" s="152" t="s">
        <v>137</v>
      </c>
      <c r="Y924" s="152" t="s">
        <v>137</v>
      </c>
      <c r="Z924" s="152" t="s">
        <v>137</v>
      </c>
      <c r="AA924" s="108">
        <v>1000</v>
      </c>
    </row>
    <row r="925" spans="1:27" x14ac:dyDescent="0.35">
      <c r="A925" s="151" t="s">
        <v>137</v>
      </c>
      <c r="B925" s="152" t="s">
        <v>137</v>
      </c>
      <c r="C925" s="152" t="s">
        <v>137</v>
      </c>
      <c r="D925" s="152" t="s">
        <v>137</v>
      </c>
      <c r="E925" s="152" t="s">
        <v>137</v>
      </c>
      <c r="F925" s="152" t="s">
        <v>137</v>
      </c>
      <c r="G925" s="152" t="s">
        <v>137</v>
      </c>
      <c r="H925" s="152" t="s">
        <v>137</v>
      </c>
      <c r="I925" s="152" t="s">
        <v>137</v>
      </c>
      <c r="J925" s="152" t="s">
        <v>137</v>
      </c>
      <c r="K925" s="152" t="s">
        <v>137</v>
      </c>
      <c r="L925" s="152" t="s">
        <v>137</v>
      </c>
      <c r="M925" s="152" t="s">
        <v>137</v>
      </c>
      <c r="N925" s="152" t="s">
        <v>137</v>
      </c>
      <c r="O925" s="152" t="s">
        <v>137</v>
      </c>
      <c r="P925" s="152" t="s">
        <v>137</v>
      </c>
      <c r="Q925" s="152" t="s">
        <v>137</v>
      </c>
      <c r="R925" s="152" t="s">
        <v>137</v>
      </c>
      <c r="S925" s="152" t="s">
        <v>137</v>
      </c>
      <c r="T925" s="152" t="s">
        <v>137</v>
      </c>
      <c r="U925" s="152" t="s">
        <v>137</v>
      </c>
      <c r="V925" s="152" t="s">
        <v>137</v>
      </c>
      <c r="W925" s="152" t="s">
        <v>137</v>
      </c>
      <c r="X925" s="152" t="s">
        <v>137</v>
      </c>
      <c r="Y925" s="152" t="s">
        <v>137</v>
      </c>
      <c r="Z925" s="152" t="s">
        <v>137</v>
      </c>
      <c r="AA925" s="108">
        <v>1000</v>
      </c>
    </row>
    <row r="926" spans="1:27" x14ac:dyDescent="0.35">
      <c r="A926" s="151" t="s">
        <v>137</v>
      </c>
      <c r="B926" s="152" t="s">
        <v>137</v>
      </c>
      <c r="C926" s="152" t="s">
        <v>137</v>
      </c>
      <c r="D926" s="152" t="s">
        <v>137</v>
      </c>
      <c r="E926" s="152" t="s">
        <v>137</v>
      </c>
      <c r="F926" s="152" t="s">
        <v>137</v>
      </c>
      <c r="G926" s="152" t="s">
        <v>137</v>
      </c>
      <c r="H926" s="152" t="s">
        <v>137</v>
      </c>
      <c r="I926" s="152" t="s">
        <v>137</v>
      </c>
      <c r="J926" s="152" t="s">
        <v>137</v>
      </c>
      <c r="K926" s="152" t="s">
        <v>137</v>
      </c>
      <c r="L926" s="152" t="s">
        <v>137</v>
      </c>
      <c r="M926" s="152" t="s">
        <v>137</v>
      </c>
      <c r="N926" s="152" t="s">
        <v>137</v>
      </c>
      <c r="O926" s="152" t="s">
        <v>137</v>
      </c>
      <c r="P926" s="152" t="s">
        <v>137</v>
      </c>
      <c r="Q926" s="152" t="s">
        <v>137</v>
      </c>
      <c r="R926" s="152" t="s">
        <v>137</v>
      </c>
      <c r="S926" s="152" t="s">
        <v>137</v>
      </c>
      <c r="T926" s="152" t="s">
        <v>137</v>
      </c>
      <c r="U926" s="152" t="s">
        <v>137</v>
      </c>
      <c r="V926" s="152" t="s">
        <v>137</v>
      </c>
      <c r="W926" s="152" t="s">
        <v>137</v>
      </c>
      <c r="X926" s="152" t="s">
        <v>137</v>
      </c>
      <c r="Y926" s="152" t="s">
        <v>137</v>
      </c>
      <c r="Z926" s="152" t="s">
        <v>137</v>
      </c>
      <c r="AA926" s="108">
        <v>1000</v>
      </c>
    </row>
    <row r="927" spans="1:27" x14ac:dyDescent="0.35">
      <c r="A927" s="151" t="s">
        <v>137</v>
      </c>
      <c r="B927" s="152" t="s">
        <v>137</v>
      </c>
      <c r="C927" s="152" t="s">
        <v>137</v>
      </c>
      <c r="D927" s="152" t="s">
        <v>137</v>
      </c>
      <c r="E927" s="152" t="s">
        <v>137</v>
      </c>
      <c r="F927" s="152" t="s">
        <v>137</v>
      </c>
      <c r="G927" s="152" t="s">
        <v>137</v>
      </c>
      <c r="H927" s="152" t="s">
        <v>137</v>
      </c>
      <c r="I927" s="152" t="s">
        <v>137</v>
      </c>
      <c r="J927" s="152" t="s">
        <v>137</v>
      </c>
      <c r="K927" s="152" t="s">
        <v>137</v>
      </c>
      <c r="L927" s="152" t="s">
        <v>137</v>
      </c>
      <c r="M927" s="152" t="s">
        <v>137</v>
      </c>
      <c r="N927" s="152" t="s">
        <v>137</v>
      </c>
      <c r="O927" s="152" t="s">
        <v>137</v>
      </c>
      <c r="P927" s="152" t="s">
        <v>137</v>
      </c>
      <c r="Q927" s="152" t="s">
        <v>137</v>
      </c>
      <c r="R927" s="152" t="s">
        <v>137</v>
      </c>
      <c r="S927" s="152" t="s">
        <v>137</v>
      </c>
      <c r="T927" s="152" t="s">
        <v>137</v>
      </c>
      <c r="U927" s="152" t="s">
        <v>137</v>
      </c>
      <c r="V927" s="152" t="s">
        <v>137</v>
      </c>
      <c r="W927" s="152" t="s">
        <v>137</v>
      </c>
      <c r="X927" s="152" t="s">
        <v>137</v>
      </c>
      <c r="Y927" s="152" t="s">
        <v>137</v>
      </c>
      <c r="Z927" s="152" t="s">
        <v>137</v>
      </c>
      <c r="AA927" s="108">
        <v>1000</v>
      </c>
    </row>
    <row r="928" spans="1:27" x14ac:dyDescent="0.35">
      <c r="A928" s="151" t="s">
        <v>137</v>
      </c>
      <c r="B928" s="152" t="s">
        <v>137</v>
      </c>
      <c r="C928" s="152" t="s">
        <v>137</v>
      </c>
      <c r="D928" s="152" t="s">
        <v>137</v>
      </c>
      <c r="E928" s="152" t="s">
        <v>137</v>
      </c>
      <c r="F928" s="152" t="s">
        <v>137</v>
      </c>
      <c r="G928" s="152" t="s">
        <v>137</v>
      </c>
      <c r="H928" s="152" t="s">
        <v>137</v>
      </c>
      <c r="I928" s="152" t="s">
        <v>137</v>
      </c>
      <c r="J928" s="152" t="s">
        <v>137</v>
      </c>
      <c r="K928" s="152" t="s">
        <v>137</v>
      </c>
      <c r="L928" s="152" t="s">
        <v>137</v>
      </c>
      <c r="M928" s="152" t="s">
        <v>137</v>
      </c>
      <c r="N928" s="152" t="s">
        <v>137</v>
      </c>
      <c r="O928" s="152" t="s">
        <v>137</v>
      </c>
      <c r="P928" s="152" t="s">
        <v>137</v>
      </c>
      <c r="Q928" s="152" t="s">
        <v>137</v>
      </c>
      <c r="R928" s="152" t="s">
        <v>137</v>
      </c>
      <c r="S928" s="152" t="s">
        <v>137</v>
      </c>
      <c r="T928" s="152" t="s">
        <v>137</v>
      </c>
      <c r="U928" s="152" t="s">
        <v>137</v>
      </c>
      <c r="V928" s="152" t="s">
        <v>137</v>
      </c>
      <c r="W928" s="152" t="s">
        <v>137</v>
      </c>
      <c r="X928" s="152" t="s">
        <v>137</v>
      </c>
      <c r="Y928" s="152" t="s">
        <v>137</v>
      </c>
      <c r="Z928" s="152" t="s">
        <v>137</v>
      </c>
      <c r="AA928" s="108">
        <v>1000</v>
      </c>
    </row>
    <row r="929" spans="1:27" x14ac:dyDescent="0.35">
      <c r="A929" s="151" t="s">
        <v>137</v>
      </c>
      <c r="B929" s="152" t="s">
        <v>137</v>
      </c>
      <c r="C929" s="152" t="s">
        <v>137</v>
      </c>
      <c r="D929" s="152" t="s">
        <v>137</v>
      </c>
      <c r="E929" s="152" t="s">
        <v>137</v>
      </c>
      <c r="F929" s="152" t="s">
        <v>137</v>
      </c>
      <c r="G929" s="152" t="s">
        <v>137</v>
      </c>
      <c r="H929" s="152" t="s">
        <v>137</v>
      </c>
      <c r="I929" s="152" t="s">
        <v>137</v>
      </c>
      <c r="J929" s="152" t="s">
        <v>137</v>
      </c>
      <c r="K929" s="152" t="s">
        <v>137</v>
      </c>
      <c r="L929" s="152" t="s">
        <v>137</v>
      </c>
      <c r="M929" s="152" t="s">
        <v>137</v>
      </c>
      <c r="N929" s="152" t="s">
        <v>137</v>
      </c>
      <c r="O929" s="152" t="s">
        <v>137</v>
      </c>
      <c r="P929" s="152" t="s">
        <v>137</v>
      </c>
      <c r="Q929" s="152" t="s">
        <v>137</v>
      </c>
      <c r="R929" s="152" t="s">
        <v>137</v>
      </c>
      <c r="S929" s="152" t="s">
        <v>137</v>
      </c>
      <c r="T929" s="152" t="s">
        <v>137</v>
      </c>
      <c r="U929" s="152" t="s">
        <v>137</v>
      </c>
      <c r="V929" s="152" t="s">
        <v>137</v>
      </c>
      <c r="W929" s="152" t="s">
        <v>137</v>
      </c>
      <c r="X929" s="152" t="s">
        <v>137</v>
      </c>
      <c r="Y929" s="152" t="s">
        <v>137</v>
      </c>
      <c r="Z929" s="152" t="s">
        <v>137</v>
      </c>
      <c r="AA929" s="108">
        <v>1000</v>
      </c>
    </row>
    <row r="930" spans="1:27" x14ac:dyDescent="0.35">
      <c r="A930" s="151" t="s">
        <v>137</v>
      </c>
      <c r="B930" s="152" t="s">
        <v>137</v>
      </c>
      <c r="C930" s="152" t="s">
        <v>137</v>
      </c>
      <c r="D930" s="152" t="s">
        <v>137</v>
      </c>
      <c r="E930" s="152" t="s">
        <v>137</v>
      </c>
      <c r="F930" s="152" t="s">
        <v>137</v>
      </c>
      <c r="G930" s="152" t="s">
        <v>137</v>
      </c>
      <c r="H930" s="152" t="s">
        <v>137</v>
      </c>
      <c r="I930" s="152" t="s">
        <v>137</v>
      </c>
      <c r="J930" s="152" t="s">
        <v>137</v>
      </c>
      <c r="K930" s="152" t="s">
        <v>137</v>
      </c>
      <c r="L930" s="152" t="s">
        <v>137</v>
      </c>
      <c r="M930" s="152" t="s">
        <v>137</v>
      </c>
      <c r="N930" s="152" t="s">
        <v>137</v>
      </c>
      <c r="O930" s="152" t="s">
        <v>137</v>
      </c>
      <c r="P930" s="152" t="s">
        <v>137</v>
      </c>
      <c r="Q930" s="152" t="s">
        <v>137</v>
      </c>
      <c r="R930" s="152" t="s">
        <v>137</v>
      </c>
      <c r="S930" s="152" t="s">
        <v>137</v>
      </c>
      <c r="T930" s="152" t="s">
        <v>137</v>
      </c>
      <c r="U930" s="152" t="s">
        <v>137</v>
      </c>
      <c r="V930" s="152" t="s">
        <v>137</v>
      </c>
      <c r="W930" s="152" t="s">
        <v>137</v>
      </c>
      <c r="X930" s="152" t="s">
        <v>137</v>
      </c>
      <c r="Y930" s="152" t="s">
        <v>137</v>
      </c>
      <c r="Z930" s="152" t="s">
        <v>137</v>
      </c>
      <c r="AA930" s="108">
        <v>1000</v>
      </c>
    </row>
    <row r="931" spans="1:27" x14ac:dyDescent="0.35">
      <c r="A931" s="151" t="s">
        <v>137</v>
      </c>
      <c r="B931" s="152" t="s">
        <v>137</v>
      </c>
      <c r="C931" s="152" t="s">
        <v>137</v>
      </c>
      <c r="D931" s="152" t="s">
        <v>137</v>
      </c>
      <c r="E931" s="152" t="s">
        <v>137</v>
      </c>
      <c r="F931" s="152" t="s">
        <v>137</v>
      </c>
      <c r="G931" s="152" t="s">
        <v>137</v>
      </c>
      <c r="H931" s="152" t="s">
        <v>137</v>
      </c>
      <c r="I931" s="152" t="s">
        <v>137</v>
      </c>
      <c r="J931" s="152" t="s">
        <v>137</v>
      </c>
      <c r="K931" s="152" t="s">
        <v>137</v>
      </c>
      <c r="L931" s="152" t="s">
        <v>137</v>
      </c>
      <c r="M931" s="152" t="s">
        <v>137</v>
      </c>
      <c r="N931" s="152" t="s">
        <v>137</v>
      </c>
      <c r="O931" s="152" t="s">
        <v>137</v>
      </c>
      <c r="P931" s="152" t="s">
        <v>137</v>
      </c>
      <c r="Q931" s="152" t="s">
        <v>137</v>
      </c>
      <c r="R931" s="152" t="s">
        <v>137</v>
      </c>
      <c r="S931" s="152" t="s">
        <v>137</v>
      </c>
      <c r="T931" s="152" t="s">
        <v>137</v>
      </c>
      <c r="U931" s="152" t="s">
        <v>137</v>
      </c>
      <c r="V931" s="152" t="s">
        <v>137</v>
      </c>
      <c r="W931" s="152" t="s">
        <v>137</v>
      </c>
      <c r="X931" s="152" t="s">
        <v>137</v>
      </c>
      <c r="Y931" s="152" t="s">
        <v>137</v>
      </c>
      <c r="Z931" s="152" t="s">
        <v>137</v>
      </c>
      <c r="AA931" s="108">
        <v>1000</v>
      </c>
    </row>
    <row r="932" spans="1:27" x14ac:dyDescent="0.35">
      <c r="A932" s="151" t="s">
        <v>137</v>
      </c>
      <c r="B932" s="152" t="s">
        <v>137</v>
      </c>
      <c r="C932" s="152" t="s">
        <v>137</v>
      </c>
      <c r="D932" s="152" t="s">
        <v>137</v>
      </c>
      <c r="E932" s="152" t="s">
        <v>137</v>
      </c>
      <c r="F932" s="152" t="s">
        <v>137</v>
      </c>
      <c r="G932" s="152" t="s">
        <v>137</v>
      </c>
      <c r="H932" s="152" t="s">
        <v>137</v>
      </c>
      <c r="I932" s="152" t="s">
        <v>137</v>
      </c>
      <c r="J932" s="152" t="s">
        <v>137</v>
      </c>
      <c r="K932" s="152" t="s">
        <v>137</v>
      </c>
      <c r="L932" s="152" t="s">
        <v>137</v>
      </c>
      <c r="M932" s="152" t="s">
        <v>137</v>
      </c>
      <c r="N932" s="152" t="s">
        <v>137</v>
      </c>
      <c r="O932" s="152" t="s">
        <v>137</v>
      </c>
      <c r="P932" s="152" t="s">
        <v>137</v>
      </c>
      <c r="Q932" s="152" t="s">
        <v>137</v>
      </c>
      <c r="R932" s="152" t="s">
        <v>137</v>
      </c>
      <c r="S932" s="152" t="s">
        <v>137</v>
      </c>
      <c r="T932" s="152" t="s">
        <v>137</v>
      </c>
      <c r="U932" s="152" t="s">
        <v>137</v>
      </c>
      <c r="V932" s="152" t="s">
        <v>137</v>
      </c>
      <c r="W932" s="152" t="s">
        <v>137</v>
      </c>
      <c r="X932" s="152" t="s">
        <v>137</v>
      </c>
      <c r="Y932" s="152" t="s">
        <v>137</v>
      </c>
      <c r="Z932" s="152" t="s">
        <v>137</v>
      </c>
      <c r="AA932" s="108">
        <v>1000</v>
      </c>
    </row>
    <row r="933" spans="1:27" x14ac:dyDescent="0.35">
      <c r="A933" s="151" t="s">
        <v>137</v>
      </c>
      <c r="B933" s="152" t="s">
        <v>137</v>
      </c>
      <c r="C933" s="152" t="s">
        <v>137</v>
      </c>
      <c r="D933" s="152" t="s">
        <v>137</v>
      </c>
      <c r="E933" s="152" t="s">
        <v>137</v>
      </c>
      <c r="F933" s="152" t="s">
        <v>137</v>
      </c>
      <c r="G933" s="152" t="s">
        <v>137</v>
      </c>
      <c r="H933" s="152" t="s">
        <v>137</v>
      </c>
      <c r="I933" s="152" t="s">
        <v>137</v>
      </c>
      <c r="J933" s="152" t="s">
        <v>137</v>
      </c>
      <c r="K933" s="152" t="s">
        <v>137</v>
      </c>
      <c r="L933" s="152" t="s">
        <v>137</v>
      </c>
      <c r="M933" s="152" t="s">
        <v>137</v>
      </c>
      <c r="N933" s="152" t="s">
        <v>137</v>
      </c>
      <c r="O933" s="152" t="s">
        <v>137</v>
      </c>
      <c r="P933" s="152" t="s">
        <v>137</v>
      </c>
      <c r="Q933" s="152" t="s">
        <v>137</v>
      </c>
      <c r="R933" s="152" t="s">
        <v>137</v>
      </c>
      <c r="S933" s="152" t="s">
        <v>137</v>
      </c>
      <c r="T933" s="152" t="s">
        <v>137</v>
      </c>
      <c r="U933" s="152" t="s">
        <v>137</v>
      </c>
      <c r="V933" s="152" t="s">
        <v>137</v>
      </c>
      <c r="W933" s="152" t="s">
        <v>137</v>
      </c>
      <c r="X933" s="152" t="s">
        <v>137</v>
      </c>
      <c r="Y933" s="152" t="s">
        <v>137</v>
      </c>
      <c r="Z933" s="152" t="s">
        <v>137</v>
      </c>
      <c r="AA933" s="108">
        <v>1000</v>
      </c>
    </row>
    <row r="934" spans="1:27" x14ac:dyDescent="0.35">
      <c r="A934" s="151" t="s">
        <v>137</v>
      </c>
      <c r="B934" s="152" t="s">
        <v>137</v>
      </c>
      <c r="C934" s="152" t="s">
        <v>137</v>
      </c>
      <c r="D934" s="152" t="s">
        <v>137</v>
      </c>
      <c r="E934" s="152" t="s">
        <v>137</v>
      </c>
      <c r="F934" s="152" t="s">
        <v>137</v>
      </c>
      <c r="G934" s="152" t="s">
        <v>137</v>
      </c>
      <c r="H934" s="152" t="s">
        <v>137</v>
      </c>
      <c r="I934" s="152" t="s">
        <v>137</v>
      </c>
      <c r="J934" s="152" t="s">
        <v>137</v>
      </c>
      <c r="K934" s="152" t="s">
        <v>137</v>
      </c>
      <c r="L934" s="152" t="s">
        <v>137</v>
      </c>
      <c r="M934" s="152" t="s">
        <v>137</v>
      </c>
      <c r="N934" s="152" t="s">
        <v>137</v>
      </c>
      <c r="O934" s="152" t="s">
        <v>137</v>
      </c>
      <c r="P934" s="152" t="s">
        <v>137</v>
      </c>
      <c r="Q934" s="152" t="s">
        <v>137</v>
      </c>
      <c r="R934" s="152" t="s">
        <v>137</v>
      </c>
      <c r="S934" s="152" t="s">
        <v>137</v>
      </c>
      <c r="T934" s="152" t="s">
        <v>137</v>
      </c>
      <c r="U934" s="152" t="s">
        <v>137</v>
      </c>
      <c r="V934" s="152" t="s">
        <v>137</v>
      </c>
      <c r="W934" s="152" t="s">
        <v>137</v>
      </c>
      <c r="X934" s="152" t="s">
        <v>137</v>
      </c>
      <c r="Y934" s="152" t="s">
        <v>137</v>
      </c>
      <c r="Z934" s="152" t="s">
        <v>137</v>
      </c>
      <c r="AA934" s="108">
        <v>1000</v>
      </c>
    </row>
    <row r="935" spans="1:27" x14ac:dyDescent="0.35">
      <c r="A935" s="151" t="s">
        <v>137</v>
      </c>
      <c r="B935" s="152" t="s">
        <v>137</v>
      </c>
      <c r="C935" s="152" t="s">
        <v>137</v>
      </c>
      <c r="D935" s="152" t="s">
        <v>137</v>
      </c>
      <c r="E935" s="152" t="s">
        <v>137</v>
      </c>
      <c r="F935" s="152" t="s">
        <v>137</v>
      </c>
      <c r="G935" s="152" t="s">
        <v>137</v>
      </c>
      <c r="H935" s="152" t="s">
        <v>137</v>
      </c>
      <c r="I935" s="152" t="s">
        <v>137</v>
      </c>
      <c r="J935" s="152" t="s">
        <v>137</v>
      </c>
      <c r="K935" s="152" t="s">
        <v>137</v>
      </c>
      <c r="L935" s="152" t="s">
        <v>137</v>
      </c>
      <c r="M935" s="152" t="s">
        <v>137</v>
      </c>
      <c r="N935" s="152" t="s">
        <v>137</v>
      </c>
      <c r="O935" s="152" t="s">
        <v>137</v>
      </c>
      <c r="P935" s="152" t="s">
        <v>137</v>
      </c>
      <c r="Q935" s="152" t="s">
        <v>137</v>
      </c>
      <c r="R935" s="152" t="s">
        <v>137</v>
      </c>
      <c r="S935" s="152" t="s">
        <v>137</v>
      </c>
      <c r="T935" s="152" t="s">
        <v>137</v>
      </c>
      <c r="U935" s="152" t="s">
        <v>137</v>
      </c>
      <c r="V935" s="152" t="s">
        <v>137</v>
      </c>
      <c r="W935" s="152" t="s">
        <v>137</v>
      </c>
      <c r="X935" s="152" t="s">
        <v>137</v>
      </c>
      <c r="Y935" s="152" t="s">
        <v>137</v>
      </c>
      <c r="Z935" s="152" t="s">
        <v>137</v>
      </c>
      <c r="AA935" s="108">
        <v>1000</v>
      </c>
    </row>
    <row r="936" spans="1:27" x14ac:dyDescent="0.35">
      <c r="A936" s="151" t="s">
        <v>137</v>
      </c>
      <c r="B936" s="152" t="s">
        <v>137</v>
      </c>
      <c r="C936" s="152" t="s">
        <v>137</v>
      </c>
      <c r="D936" s="152" t="s">
        <v>137</v>
      </c>
      <c r="E936" s="152" t="s">
        <v>137</v>
      </c>
      <c r="F936" s="152" t="s">
        <v>137</v>
      </c>
      <c r="G936" s="152" t="s">
        <v>137</v>
      </c>
      <c r="H936" s="152" t="s">
        <v>137</v>
      </c>
      <c r="I936" s="152" t="s">
        <v>137</v>
      </c>
      <c r="J936" s="152" t="s">
        <v>137</v>
      </c>
      <c r="K936" s="152" t="s">
        <v>137</v>
      </c>
      <c r="L936" s="152" t="s">
        <v>137</v>
      </c>
      <c r="M936" s="152" t="s">
        <v>137</v>
      </c>
      <c r="N936" s="152" t="s">
        <v>137</v>
      </c>
      <c r="O936" s="152" t="s">
        <v>137</v>
      </c>
      <c r="P936" s="152" t="s">
        <v>137</v>
      </c>
      <c r="Q936" s="152" t="s">
        <v>137</v>
      </c>
      <c r="R936" s="152" t="s">
        <v>137</v>
      </c>
      <c r="S936" s="152" t="s">
        <v>137</v>
      </c>
      <c r="T936" s="152" t="s">
        <v>137</v>
      </c>
      <c r="U936" s="152" t="s">
        <v>137</v>
      </c>
      <c r="V936" s="152" t="s">
        <v>137</v>
      </c>
      <c r="W936" s="152" t="s">
        <v>137</v>
      </c>
      <c r="X936" s="152" t="s">
        <v>137</v>
      </c>
      <c r="Y936" s="152" t="s">
        <v>137</v>
      </c>
      <c r="Z936" s="152" t="s">
        <v>137</v>
      </c>
      <c r="AA936" s="108">
        <v>1000</v>
      </c>
    </row>
    <row r="937" spans="1:27" x14ac:dyDescent="0.35">
      <c r="A937" s="151" t="s">
        <v>137</v>
      </c>
      <c r="B937" s="152" t="s">
        <v>137</v>
      </c>
      <c r="C937" s="152" t="s">
        <v>137</v>
      </c>
      <c r="D937" s="152" t="s">
        <v>137</v>
      </c>
      <c r="E937" s="152" t="s">
        <v>137</v>
      </c>
      <c r="F937" s="152" t="s">
        <v>137</v>
      </c>
      <c r="G937" s="152" t="s">
        <v>137</v>
      </c>
      <c r="H937" s="152" t="s">
        <v>137</v>
      </c>
      <c r="I937" s="152" t="s">
        <v>137</v>
      </c>
      <c r="J937" s="152" t="s">
        <v>137</v>
      </c>
      <c r="K937" s="152" t="s">
        <v>137</v>
      </c>
      <c r="L937" s="152" t="s">
        <v>137</v>
      </c>
      <c r="M937" s="152" t="s">
        <v>137</v>
      </c>
      <c r="N937" s="152" t="s">
        <v>137</v>
      </c>
      <c r="O937" s="152" t="s">
        <v>137</v>
      </c>
      <c r="P937" s="152" t="s">
        <v>137</v>
      </c>
      <c r="Q937" s="152" t="s">
        <v>137</v>
      </c>
      <c r="R937" s="152" t="s">
        <v>137</v>
      </c>
      <c r="S937" s="152" t="s">
        <v>137</v>
      </c>
      <c r="T937" s="152" t="s">
        <v>137</v>
      </c>
      <c r="U937" s="152" t="s">
        <v>137</v>
      </c>
      <c r="V937" s="152" t="s">
        <v>137</v>
      </c>
      <c r="W937" s="152" t="s">
        <v>137</v>
      </c>
      <c r="X937" s="152" t="s">
        <v>137</v>
      </c>
      <c r="Y937" s="152" t="s">
        <v>137</v>
      </c>
      <c r="Z937" s="152" t="s">
        <v>137</v>
      </c>
      <c r="AA937" s="108">
        <v>1000</v>
      </c>
    </row>
    <row r="938" spans="1:27" x14ac:dyDescent="0.35">
      <c r="A938" s="151" t="s">
        <v>137</v>
      </c>
      <c r="B938" s="152" t="s">
        <v>137</v>
      </c>
      <c r="C938" s="152" t="s">
        <v>137</v>
      </c>
      <c r="D938" s="152" t="s">
        <v>137</v>
      </c>
      <c r="E938" s="152" t="s">
        <v>137</v>
      </c>
      <c r="F938" s="152" t="s">
        <v>137</v>
      </c>
      <c r="G938" s="152" t="s">
        <v>137</v>
      </c>
      <c r="H938" s="152" t="s">
        <v>137</v>
      </c>
      <c r="I938" s="152" t="s">
        <v>137</v>
      </c>
      <c r="J938" s="152" t="s">
        <v>137</v>
      </c>
      <c r="K938" s="152" t="s">
        <v>137</v>
      </c>
      <c r="L938" s="152" t="s">
        <v>137</v>
      </c>
      <c r="M938" s="152" t="s">
        <v>137</v>
      </c>
      <c r="N938" s="152" t="s">
        <v>137</v>
      </c>
      <c r="O938" s="152" t="s">
        <v>137</v>
      </c>
      <c r="P938" s="152" t="s">
        <v>137</v>
      </c>
      <c r="Q938" s="152" t="s">
        <v>137</v>
      </c>
      <c r="R938" s="152" t="s">
        <v>137</v>
      </c>
      <c r="S938" s="152" t="s">
        <v>137</v>
      </c>
      <c r="T938" s="152" t="s">
        <v>137</v>
      </c>
      <c r="U938" s="152" t="s">
        <v>137</v>
      </c>
      <c r="V938" s="152" t="s">
        <v>137</v>
      </c>
      <c r="W938" s="152" t="s">
        <v>137</v>
      </c>
      <c r="X938" s="152" t="s">
        <v>137</v>
      </c>
      <c r="Y938" s="152" t="s">
        <v>137</v>
      </c>
      <c r="Z938" s="152" t="s">
        <v>137</v>
      </c>
      <c r="AA938" s="108">
        <v>1000</v>
      </c>
    </row>
    <row r="939" spans="1:27" x14ac:dyDescent="0.35">
      <c r="A939" s="151" t="s">
        <v>137</v>
      </c>
      <c r="B939" s="152" t="s">
        <v>137</v>
      </c>
      <c r="C939" s="152" t="s">
        <v>137</v>
      </c>
      <c r="D939" s="152" t="s">
        <v>137</v>
      </c>
      <c r="E939" s="152" t="s">
        <v>137</v>
      </c>
      <c r="F939" s="152" t="s">
        <v>137</v>
      </c>
      <c r="G939" s="152" t="s">
        <v>137</v>
      </c>
      <c r="H939" s="152" t="s">
        <v>137</v>
      </c>
      <c r="I939" s="152" t="s">
        <v>137</v>
      </c>
      <c r="J939" s="152" t="s">
        <v>137</v>
      </c>
      <c r="K939" s="152" t="s">
        <v>137</v>
      </c>
      <c r="L939" s="152" t="s">
        <v>137</v>
      </c>
      <c r="M939" s="152" t="s">
        <v>137</v>
      </c>
      <c r="N939" s="152" t="s">
        <v>137</v>
      </c>
      <c r="O939" s="152" t="s">
        <v>137</v>
      </c>
      <c r="P939" s="152" t="s">
        <v>137</v>
      </c>
      <c r="Q939" s="152" t="s">
        <v>137</v>
      </c>
      <c r="R939" s="152" t="s">
        <v>137</v>
      </c>
      <c r="S939" s="152" t="s">
        <v>137</v>
      </c>
      <c r="T939" s="152" t="s">
        <v>137</v>
      </c>
      <c r="U939" s="152" t="s">
        <v>137</v>
      </c>
      <c r="V939" s="152" t="s">
        <v>137</v>
      </c>
      <c r="W939" s="152" t="s">
        <v>137</v>
      </c>
      <c r="X939" s="152" t="s">
        <v>137</v>
      </c>
      <c r="Y939" s="152" t="s">
        <v>137</v>
      </c>
      <c r="Z939" s="152" t="s">
        <v>137</v>
      </c>
      <c r="AA939" s="108">
        <v>1000</v>
      </c>
    </row>
    <row r="940" spans="1:27" x14ac:dyDescent="0.35">
      <c r="A940" s="151" t="s">
        <v>137</v>
      </c>
      <c r="B940" s="152" t="s">
        <v>137</v>
      </c>
      <c r="C940" s="152" t="s">
        <v>137</v>
      </c>
      <c r="D940" s="152" t="s">
        <v>137</v>
      </c>
      <c r="E940" s="152" t="s">
        <v>137</v>
      </c>
      <c r="F940" s="152" t="s">
        <v>137</v>
      </c>
      <c r="G940" s="152" t="s">
        <v>137</v>
      </c>
      <c r="H940" s="152" t="s">
        <v>137</v>
      </c>
      <c r="I940" s="152" t="s">
        <v>137</v>
      </c>
      <c r="J940" s="152" t="s">
        <v>137</v>
      </c>
      <c r="K940" s="152" t="s">
        <v>137</v>
      </c>
      <c r="L940" s="152" t="s">
        <v>137</v>
      </c>
      <c r="M940" s="152" t="s">
        <v>137</v>
      </c>
      <c r="N940" s="152" t="s">
        <v>137</v>
      </c>
      <c r="O940" s="152" t="s">
        <v>137</v>
      </c>
      <c r="P940" s="152" t="s">
        <v>137</v>
      </c>
      <c r="Q940" s="152" t="s">
        <v>137</v>
      </c>
      <c r="R940" s="152" t="s">
        <v>137</v>
      </c>
      <c r="S940" s="152" t="s">
        <v>137</v>
      </c>
      <c r="T940" s="152" t="s">
        <v>137</v>
      </c>
      <c r="U940" s="152" t="s">
        <v>137</v>
      </c>
      <c r="V940" s="152" t="s">
        <v>137</v>
      </c>
      <c r="W940" s="152" t="s">
        <v>137</v>
      </c>
      <c r="X940" s="152" t="s">
        <v>137</v>
      </c>
      <c r="Y940" s="152" t="s">
        <v>137</v>
      </c>
      <c r="Z940" s="152" t="s">
        <v>137</v>
      </c>
      <c r="AA940" s="108">
        <v>1000</v>
      </c>
    </row>
    <row r="941" spans="1:27" x14ac:dyDescent="0.35">
      <c r="A941" s="151" t="s">
        <v>137</v>
      </c>
      <c r="B941" s="152" t="s">
        <v>137</v>
      </c>
      <c r="C941" s="152" t="s">
        <v>137</v>
      </c>
      <c r="D941" s="152" t="s">
        <v>137</v>
      </c>
      <c r="E941" s="152" t="s">
        <v>137</v>
      </c>
      <c r="F941" s="152" t="s">
        <v>137</v>
      </c>
      <c r="G941" s="152" t="s">
        <v>137</v>
      </c>
      <c r="H941" s="152" t="s">
        <v>137</v>
      </c>
      <c r="I941" s="152" t="s">
        <v>137</v>
      </c>
      <c r="J941" s="152" t="s">
        <v>137</v>
      </c>
      <c r="K941" s="152" t="s">
        <v>137</v>
      </c>
      <c r="L941" s="152" t="s">
        <v>137</v>
      </c>
      <c r="M941" s="152" t="s">
        <v>137</v>
      </c>
      <c r="N941" s="152" t="s">
        <v>137</v>
      </c>
      <c r="O941" s="152" t="s">
        <v>137</v>
      </c>
      <c r="P941" s="152" t="s">
        <v>137</v>
      </c>
      <c r="Q941" s="152" t="s">
        <v>137</v>
      </c>
      <c r="R941" s="152" t="s">
        <v>137</v>
      </c>
      <c r="S941" s="152" t="s">
        <v>137</v>
      </c>
      <c r="T941" s="152" t="s">
        <v>137</v>
      </c>
      <c r="U941" s="152" t="s">
        <v>137</v>
      </c>
      <c r="V941" s="152" t="s">
        <v>137</v>
      </c>
      <c r="W941" s="152" t="s">
        <v>137</v>
      </c>
      <c r="X941" s="152" t="s">
        <v>137</v>
      </c>
      <c r="Y941" s="152" t="s">
        <v>137</v>
      </c>
      <c r="Z941" s="152" t="s">
        <v>137</v>
      </c>
      <c r="AA941" s="108">
        <v>1000</v>
      </c>
    </row>
    <row r="942" spans="1:27" x14ac:dyDescent="0.35">
      <c r="A942" s="151" t="s">
        <v>137</v>
      </c>
      <c r="B942" s="152" t="s">
        <v>137</v>
      </c>
      <c r="C942" s="152" t="s">
        <v>137</v>
      </c>
      <c r="D942" s="152" t="s">
        <v>137</v>
      </c>
      <c r="E942" s="152" t="s">
        <v>137</v>
      </c>
      <c r="F942" s="152" t="s">
        <v>137</v>
      </c>
      <c r="G942" s="152" t="s">
        <v>137</v>
      </c>
      <c r="H942" s="152" t="s">
        <v>137</v>
      </c>
      <c r="I942" s="152" t="s">
        <v>137</v>
      </c>
      <c r="J942" s="152" t="s">
        <v>137</v>
      </c>
      <c r="K942" s="152" t="s">
        <v>137</v>
      </c>
      <c r="L942" s="152" t="s">
        <v>137</v>
      </c>
      <c r="M942" s="152" t="s">
        <v>137</v>
      </c>
      <c r="N942" s="152" t="s">
        <v>137</v>
      </c>
      <c r="O942" s="152" t="s">
        <v>137</v>
      </c>
      <c r="P942" s="152" t="s">
        <v>137</v>
      </c>
      <c r="Q942" s="152" t="s">
        <v>137</v>
      </c>
      <c r="R942" s="152" t="s">
        <v>137</v>
      </c>
      <c r="S942" s="152" t="s">
        <v>137</v>
      </c>
      <c r="T942" s="152" t="s">
        <v>137</v>
      </c>
      <c r="U942" s="152" t="s">
        <v>137</v>
      </c>
      <c r="V942" s="152" t="s">
        <v>137</v>
      </c>
      <c r="W942" s="152" t="s">
        <v>137</v>
      </c>
      <c r="X942" s="152" t="s">
        <v>137</v>
      </c>
      <c r="Y942" s="152" t="s">
        <v>137</v>
      </c>
      <c r="Z942" s="152" t="s">
        <v>137</v>
      </c>
      <c r="AA942" s="108">
        <v>1000</v>
      </c>
    </row>
    <row r="943" spans="1:27" x14ac:dyDescent="0.35">
      <c r="A943" s="151" t="s">
        <v>137</v>
      </c>
      <c r="B943" s="152" t="s">
        <v>137</v>
      </c>
      <c r="C943" s="152" t="s">
        <v>137</v>
      </c>
      <c r="D943" s="152" t="s">
        <v>137</v>
      </c>
      <c r="E943" s="152" t="s">
        <v>137</v>
      </c>
      <c r="F943" s="152" t="s">
        <v>137</v>
      </c>
      <c r="G943" s="152" t="s">
        <v>137</v>
      </c>
      <c r="H943" s="152" t="s">
        <v>137</v>
      </c>
      <c r="I943" s="152" t="s">
        <v>137</v>
      </c>
      <c r="J943" s="152" t="s">
        <v>137</v>
      </c>
      <c r="K943" s="152" t="s">
        <v>137</v>
      </c>
      <c r="L943" s="152" t="s">
        <v>137</v>
      </c>
      <c r="M943" s="152" t="s">
        <v>137</v>
      </c>
      <c r="N943" s="152" t="s">
        <v>137</v>
      </c>
      <c r="O943" s="152" t="s">
        <v>137</v>
      </c>
      <c r="P943" s="152" t="s">
        <v>137</v>
      </c>
      <c r="Q943" s="152" t="s">
        <v>137</v>
      </c>
      <c r="R943" s="152" t="s">
        <v>137</v>
      </c>
      <c r="S943" s="152" t="s">
        <v>137</v>
      </c>
      <c r="T943" s="152" t="s">
        <v>137</v>
      </c>
      <c r="U943" s="152" t="s">
        <v>137</v>
      </c>
      <c r="V943" s="152" t="s">
        <v>137</v>
      </c>
      <c r="W943" s="152" t="s">
        <v>137</v>
      </c>
      <c r="X943" s="152" t="s">
        <v>137</v>
      </c>
      <c r="Y943" s="152" t="s">
        <v>137</v>
      </c>
      <c r="Z943" s="152" t="s">
        <v>137</v>
      </c>
      <c r="AA943" s="108">
        <v>1000</v>
      </c>
    </row>
    <row r="944" spans="1:27" x14ac:dyDescent="0.35">
      <c r="A944" s="151" t="s">
        <v>137</v>
      </c>
      <c r="B944" s="152" t="s">
        <v>137</v>
      </c>
      <c r="C944" s="152" t="s">
        <v>137</v>
      </c>
      <c r="D944" s="152" t="s">
        <v>137</v>
      </c>
      <c r="E944" s="152" t="s">
        <v>137</v>
      </c>
      <c r="F944" s="152" t="s">
        <v>137</v>
      </c>
      <c r="G944" s="152" t="s">
        <v>137</v>
      </c>
      <c r="H944" s="152" t="s">
        <v>137</v>
      </c>
      <c r="I944" s="152" t="s">
        <v>137</v>
      </c>
      <c r="J944" s="152" t="s">
        <v>137</v>
      </c>
      <c r="K944" s="152" t="s">
        <v>137</v>
      </c>
      <c r="L944" s="152" t="s">
        <v>137</v>
      </c>
      <c r="M944" s="152" t="s">
        <v>137</v>
      </c>
      <c r="N944" s="152" t="s">
        <v>137</v>
      </c>
      <c r="O944" s="152" t="s">
        <v>137</v>
      </c>
      <c r="P944" s="152" t="s">
        <v>137</v>
      </c>
      <c r="Q944" s="152" t="s">
        <v>137</v>
      </c>
      <c r="R944" s="152" t="s">
        <v>137</v>
      </c>
      <c r="S944" s="152" t="s">
        <v>137</v>
      </c>
      <c r="T944" s="152" t="s">
        <v>137</v>
      </c>
      <c r="U944" s="152" t="s">
        <v>137</v>
      </c>
      <c r="V944" s="152" t="s">
        <v>137</v>
      </c>
      <c r="W944" s="152" t="s">
        <v>137</v>
      </c>
      <c r="X944" s="152" t="s">
        <v>137</v>
      </c>
      <c r="Y944" s="152" t="s">
        <v>137</v>
      </c>
      <c r="Z944" s="152" t="s">
        <v>137</v>
      </c>
      <c r="AA944" s="108">
        <v>1000</v>
      </c>
    </row>
    <row r="945" spans="1:27" x14ac:dyDescent="0.35">
      <c r="A945" s="151" t="s">
        <v>137</v>
      </c>
      <c r="B945" s="152" t="s">
        <v>137</v>
      </c>
      <c r="C945" s="152" t="s">
        <v>137</v>
      </c>
      <c r="D945" s="152" t="s">
        <v>137</v>
      </c>
      <c r="E945" s="152" t="s">
        <v>137</v>
      </c>
      <c r="F945" s="152" t="s">
        <v>137</v>
      </c>
      <c r="G945" s="152" t="s">
        <v>137</v>
      </c>
      <c r="H945" s="152" t="s">
        <v>137</v>
      </c>
      <c r="I945" s="152" t="s">
        <v>137</v>
      </c>
      <c r="J945" s="152" t="s">
        <v>137</v>
      </c>
      <c r="K945" s="152" t="s">
        <v>137</v>
      </c>
      <c r="L945" s="152" t="s">
        <v>137</v>
      </c>
      <c r="M945" s="152" t="s">
        <v>137</v>
      </c>
      <c r="N945" s="152" t="s">
        <v>137</v>
      </c>
      <c r="O945" s="152" t="s">
        <v>137</v>
      </c>
      <c r="P945" s="152" t="s">
        <v>137</v>
      </c>
      <c r="Q945" s="152" t="s">
        <v>137</v>
      </c>
      <c r="R945" s="152" t="s">
        <v>137</v>
      </c>
      <c r="S945" s="152" t="s">
        <v>137</v>
      </c>
      <c r="T945" s="152" t="s">
        <v>137</v>
      </c>
      <c r="U945" s="152" t="s">
        <v>137</v>
      </c>
      <c r="V945" s="152" t="s">
        <v>137</v>
      </c>
      <c r="W945" s="152" t="s">
        <v>137</v>
      </c>
      <c r="X945" s="152" t="s">
        <v>137</v>
      </c>
      <c r="Y945" s="152" t="s">
        <v>137</v>
      </c>
      <c r="Z945" s="152" t="s">
        <v>137</v>
      </c>
      <c r="AA945" s="108">
        <v>1000</v>
      </c>
    </row>
    <row r="946" spans="1:27" x14ac:dyDescent="0.35">
      <c r="A946" s="151" t="s">
        <v>137</v>
      </c>
      <c r="B946" s="152" t="s">
        <v>137</v>
      </c>
      <c r="C946" s="152" t="s">
        <v>137</v>
      </c>
      <c r="D946" s="152" t="s">
        <v>137</v>
      </c>
      <c r="E946" s="152" t="s">
        <v>137</v>
      </c>
      <c r="F946" s="152" t="s">
        <v>137</v>
      </c>
      <c r="G946" s="152" t="s">
        <v>137</v>
      </c>
      <c r="H946" s="152" t="s">
        <v>137</v>
      </c>
      <c r="I946" s="152" t="s">
        <v>137</v>
      </c>
      <c r="J946" s="152" t="s">
        <v>137</v>
      </c>
      <c r="K946" s="152" t="s">
        <v>137</v>
      </c>
      <c r="L946" s="152" t="s">
        <v>137</v>
      </c>
      <c r="M946" s="152" t="s">
        <v>137</v>
      </c>
      <c r="N946" s="152" t="s">
        <v>137</v>
      </c>
      <c r="O946" s="152" t="s">
        <v>137</v>
      </c>
      <c r="P946" s="152" t="s">
        <v>137</v>
      </c>
      <c r="Q946" s="152" t="s">
        <v>137</v>
      </c>
      <c r="R946" s="152" t="s">
        <v>137</v>
      </c>
      <c r="S946" s="152" t="s">
        <v>137</v>
      </c>
      <c r="T946" s="152" t="s">
        <v>137</v>
      </c>
      <c r="U946" s="152" t="s">
        <v>137</v>
      </c>
      <c r="V946" s="152" t="s">
        <v>137</v>
      </c>
      <c r="W946" s="152" t="s">
        <v>137</v>
      </c>
      <c r="X946" s="152" t="s">
        <v>137</v>
      </c>
      <c r="Y946" s="152" t="s">
        <v>137</v>
      </c>
      <c r="Z946" s="152" t="s">
        <v>137</v>
      </c>
      <c r="AA946" s="108">
        <v>1000</v>
      </c>
    </row>
    <row r="947" spans="1:27" x14ac:dyDescent="0.35">
      <c r="A947" s="151" t="s">
        <v>137</v>
      </c>
      <c r="B947" s="152" t="s">
        <v>137</v>
      </c>
      <c r="C947" s="152" t="s">
        <v>137</v>
      </c>
      <c r="D947" s="152" t="s">
        <v>137</v>
      </c>
      <c r="E947" s="152" t="s">
        <v>137</v>
      </c>
      <c r="F947" s="152" t="s">
        <v>137</v>
      </c>
      <c r="G947" s="152" t="s">
        <v>137</v>
      </c>
      <c r="H947" s="152" t="s">
        <v>137</v>
      </c>
      <c r="I947" s="152" t="s">
        <v>137</v>
      </c>
      <c r="J947" s="152" t="s">
        <v>137</v>
      </c>
      <c r="K947" s="152" t="s">
        <v>137</v>
      </c>
      <c r="L947" s="152" t="s">
        <v>137</v>
      </c>
      <c r="M947" s="152" t="s">
        <v>137</v>
      </c>
      <c r="N947" s="152" t="s">
        <v>137</v>
      </c>
      <c r="O947" s="152" t="s">
        <v>137</v>
      </c>
      <c r="P947" s="152" t="s">
        <v>137</v>
      </c>
      <c r="Q947" s="152" t="s">
        <v>137</v>
      </c>
      <c r="R947" s="152" t="s">
        <v>137</v>
      </c>
      <c r="S947" s="152" t="s">
        <v>137</v>
      </c>
      <c r="T947" s="152" t="s">
        <v>137</v>
      </c>
      <c r="U947" s="152" t="s">
        <v>137</v>
      </c>
      <c r="V947" s="152" t="s">
        <v>137</v>
      </c>
      <c r="W947" s="152" t="s">
        <v>137</v>
      </c>
      <c r="X947" s="152" t="s">
        <v>137</v>
      </c>
      <c r="Y947" s="152" t="s">
        <v>137</v>
      </c>
      <c r="Z947" s="152" t="s">
        <v>137</v>
      </c>
      <c r="AA947" s="108">
        <v>1000</v>
      </c>
    </row>
    <row r="948" spans="1:27" x14ac:dyDescent="0.35">
      <c r="A948" s="151" t="s">
        <v>137</v>
      </c>
      <c r="B948" s="152" t="s">
        <v>137</v>
      </c>
      <c r="C948" s="152" t="s">
        <v>137</v>
      </c>
      <c r="D948" s="152" t="s">
        <v>137</v>
      </c>
      <c r="E948" s="152" t="s">
        <v>137</v>
      </c>
      <c r="F948" s="152" t="s">
        <v>137</v>
      </c>
      <c r="G948" s="152" t="s">
        <v>137</v>
      </c>
      <c r="H948" s="152" t="s">
        <v>137</v>
      </c>
      <c r="I948" s="152" t="s">
        <v>137</v>
      </c>
      <c r="J948" s="152" t="s">
        <v>137</v>
      </c>
      <c r="K948" s="152" t="s">
        <v>137</v>
      </c>
      <c r="L948" s="152" t="s">
        <v>137</v>
      </c>
      <c r="M948" s="152" t="s">
        <v>137</v>
      </c>
      <c r="N948" s="152" t="s">
        <v>137</v>
      </c>
      <c r="O948" s="152" t="s">
        <v>137</v>
      </c>
      <c r="P948" s="152" t="s">
        <v>137</v>
      </c>
      <c r="Q948" s="152" t="s">
        <v>137</v>
      </c>
      <c r="R948" s="152" t="s">
        <v>137</v>
      </c>
      <c r="S948" s="152" t="s">
        <v>137</v>
      </c>
      <c r="T948" s="152" t="s">
        <v>137</v>
      </c>
      <c r="U948" s="152" t="s">
        <v>137</v>
      </c>
      <c r="V948" s="152" t="s">
        <v>137</v>
      </c>
      <c r="W948" s="152" t="s">
        <v>137</v>
      </c>
      <c r="X948" s="152" t="s">
        <v>137</v>
      </c>
      <c r="Y948" s="152" t="s">
        <v>137</v>
      </c>
      <c r="Z948" s="152" t="s">
        <v>137</v>
      </c>
      <c r="AA948" s="108">
        <v>1000</v>
      </c>
    </row>
    <row r="949" spans="1:27" x14ac:dyDescent="0.35">
      <c r="A949" s="151" t="s">
        <v>137</v>
      </c>
      <c r="B949" s="152" t="s">
        <v>137</v>
      </c>
      <c r="C949" s="152" t="s">
        <v>137</v>
      </c>
      <c r="D949" s="152" t="s">
        <v>137</v>
      </c>
      <c r="E949" s="152" t="s">
        <v>137</v>
      </c>
      <c r="F949" s="152" t="s">
        <v>137</v>
      </c>
      <c r="G949" s="152" t="s">
        <v>137</v>
      </c>
      <c r="H949" s="152" t="s">
        <v>137</v>
      </c>
      <c r="I949" s="152" t="s">
        <v>137</v>
      </c>
      <c r="J949" s="152" t="s">
        <v>137</v>
      </c>
      <c r="K949" s="152" t="s">
        <v>137</v>
      </c>
      <c r="L949" s="152" t="s">
        <v>137</v>
      </c>
      <c r="M949" s="152" t="s">
        <v>137</v>
      </c>
      <c r="N949" s="152" t="s">
        <v>137</v>
      </c>
      <c r="O949" s="152" t="s">
        <v>137</v>
      </c>
      <c r="P949" s="152" t="s">
        <v>137</v>
      </c>
      <c r="Q949" s="152" t="s">
        <v>137</v>
      </c>
      <c r="R949" s="152" t="s">
        <v>137</v>
      </c>
      <c r="S949" s="152" t="s">
        <v>137</v>
      </c>
      <c r="T949" s="152" t="s">
        <v>137</v>
      </c>
      <c r="U949" s="152" t="s">
        <v>137</v>
      </c>
      <c r="V949" s="152" t="s">
        <v>137</v>
      </c>
      <c r="W949" s="152" t="s">
        <v>137</v>
      </c>
      <c r="X949" s="152" t="s">
        <v>137</v>
      </c>
      <c r="Y949" s="152" t="s">
        <v>137</v>
      </c>
      <c r="Z949" s="152" t="s">
        <v>137</v>
      </c>
      <c r="AA949" s="108">
        <v>1000</v>
      </c>
    </row>
    <row r="950" spans="1:27" x14ac:dyDescent="0.35">
      <c r="A950" s="151" t="s">
        <v>137</v>
      </c>
      <c r="B950" s="152" t="s">
        <v>137</v>
      </c>
      <c r="C950" s="152" t="s">
        <v>137</v>
      </c>
      <c r="D950" s="152" t="s">
        <v>137</v>
      </c>
      <c r="E950" s="152" t="s">
        <v>137</v>
      </c>
      <c r="F950" s="152" t="s">
        <v>137</v>
      </c>
      <c r="G950" s="152" t="s">
        <v>137</v>
      </c>
      <c r="H950" s="152" t="s">
        <v>137</v>
      </c>
      <c r="I950" s="152" t="s">
        <v>137</v>
      </c>
      <c r="J950" s="152" t="s">
        <v>137</v>
      </c>
      <c r="K950" s="152" t="s">
        <v>137</v>
      </c>
      <c r="L950" s="152" t="s">
        <v>137</v>
      </c>
      <c r="M950" s="152" t="s">
        <v>137</v>
      </c>
      <c r="N950" s="152" t="s">
        <v>137</v>
      </c>
      <c r="O950" s="152" t="s">
        <v>137</v>
      </c>
      <c r="P950" s="152" t="s">
        <v>137</v>
      </c>
      <c r="Q950" s="152" t="s">
        <v>137</v>
      </c>
      <c r="R950" s="152" t="s">
        <v>137</v>
      </c>
      <c r="S950" s="152" t="s">
        <v>137</v>
      </c>
      <c r="T950" s="152" t="s">
        <v>137</v>
      </c>
      <c r="U950" s="152" t="s">
        <v>137</v>
      </c>
      <c r="V950" s="152" t="s">
        <v>137</v>
      </c>
      <c r="W950" s="152" t="s">
        <v>137</v>
      </c>
      <c r="X950" s="152" t="s">
        <v>137</v>
      </c>
      <c r="Y950" s="152" t="s">
        <v>137</v>
      </c>
      <c r="Z950" s="152" t="s">
        <v>137</v>
      </c>
      <c r="AA950" s="108">
        <v>1000</v>
      </c>
    </row>
    <row r="951" spans="1:27" x14ac:dyDescent="0.35">
      <c r="A951" s="151" t="s">
        <v>137</v>
      </c>
      <c r="B951" s="152" t="s">
        <v>137</v>
      </c>
      <c r="C951" s="152" t="s">
        <v>137</v>
      </c>
      <c r="D951" s="152" t="s">
        <v>137</v>
      </c>
      <c r="E951" s="152" t="s">
        <v>137</v>
      </c>
      <c r="F951" s="152" t="s">
        <v>137</v>
      </c>
      <c r="G951" s="152" t="s">
        <v>137</v>
      </c>
      <c r="H951" s="152" t="s">
        <v>137</v>
      </c>
      <c r="I951" s="152" t="s">
        <v>137</v>
      </c>
      <c r="J951" s="152" t="s">
        <v>137</v>
      </c>
      <c r="K951" s="152" t="s">
        <v>137</v>
      </c>
      <c r="L951" s="152" t="s">
        <v>137</v>
      </c>
      <c r="M951" s="152" t="s">
        <v>137</v>
      </c>
      <c r="N951" s="152" t="s">
        <v>137</v>
      </c>
      <c r="O951" s="152" t="s">
        <v>137</v>
      </c>
      <c r="P951" s="152" t="s">
        <v>137</v>
      </c>
      <c r="Q951" s="152" t="s">
        <v>137</v>
      </c>
      <c r="R951" s="152" t="s">
        <v>137</v>
      </c>
      <c r="S951" s="152" t="s">
        <v>137</v>
      </c>
      <c r="T951" s="152" t="s">
        <v>137</v>
      </c>
      <c r="U951" s="152" t="s">
        <v>137</v>
      </c>
      <c r="V951" s="152" t="s">
        <v>137</v>
      </c>
      <c r="W951" s="152" t="s">
        <v>137</v>
      </c>
      <c r="X951" s="152" t="s">
        <v>137</v>
      </c>
      <c r="Y951" s="152" t="s">
        <v>137</v>
      </c>
      <c r="Z951" s="152" t="s">
        <v>137</v>
      </c>
      <c r="AA951" s="108">
        <v>1000</v>
      </c>
    </row>
    <row r="952" spans="1:27" x14ac:dyDescent="0.35">
      <c r="A952" s="151" t="s">
        <v>137</v>
      </c>
      <c r="B952" s="152" t="s">
        <v>137</v>
      </c>
      <c r="C952" s="152" t="s">
        <v>137</v>
      </c>
      <c r="D952" s="152" t="s">
        <v>137</v>
      </c>
      <c r="E952" s="152" t="s">
        <v>137</v>
      </c>
      <c r="F952" s="152" t="s">
        <v>137</v>
      </c>
      <c r="G952" s="152" t="s">
        <v>137</v>
      </c>
      <c r="H952" s="152" t="s">
        <v>137</v>
      </c>
      <c r="I952" s="152" t="s">
        <v>137</v>
      </c>
      <c r="J952" s="152" t="s">
        <v>137</v>
      </c>
      <c r="K952" s="152" t="s">
        <v>137</v>
      </c>
      <c r="L952" s="152" t="s">
        <v>137</v>
      </c>
      <c r="M952" s="152" t="s">
        <v>137</v>
      </c>
      <c r="N952" s="152" t="s">
        <v>137</v>
      </c>
      <c r="O952" s="152" t="s">
        <v>137</v>
      </c>
      <c r="P952" s="152" t="s">
        <v>137</v>
      </c>
      <c r="Q952" s="152" t="s">
        <v>137</v>
      </c>
      <c r="R952" s="152" t="s">
        <v>137</v>
      </c>
      <c r="S952" s="152" t="s">
        <v>137</v>
      </c>
      <c r="T952" s="152" t="s">
        <v>137</v>
      </c>
      <c r="U952" s="152" t="s">
        <v>137</v>
      </c>
      <c r="V952" s="152" t="s">
        <v>137</v>
      </c>
      <c r="W952" s="152" t="s">
        <v>137</v>
      </c>
      <c r="X952" s="152" t="s">
        <v>137</v>
      </c>
      <c r="Y952" s="152" t="s">
        <v>137</v>
      </c>
      <c r="Z952" s="152" t="s">
        <v>137</v>
      </c>
      <c r="AA952" s="108">
        <v>1000</v>
      </c>
    </row>
    <row r="953" spans="1:27" x14ac:dyDescent="0.35">
      <c r="A953" s="151" t="s">
        <v>137</v>
      </c>
      <c r="B953" s="152" t="s">
        <v>137</v>
      </c>
      <c r="C953" s="152" t="s">
        <v>137</v>
      </c>
      <c r="D953" s="152" t="s">
        <v>137</v>
      </c>
      <c r="E953" s="152" t="s">
        <v>137</v>
      </c>
      <c r="F953" s="152" t="s">
        <v>137</v>
      </c>
      <c r="G953" s="152" t="s">
        <v>137</v>
      </c>
      <c r="H953" s="152" t="s">
        <v>137</v>
      </c>
      <c r="I953" s="152" t="s">
        <v>137</v>
      </c>
      <c r="J953" s="152" t="s">
        <v>137</v>
      </c>
      <c r="K953" s="152" t="s">
        <v>137</v>
      </c>
      <c r="L953" s="152" t="s">
        <v>137</v>
      </c>
      <c r="M953" s="152" t="s">
        <v>137</v>
      </c>
      <c r="N953" s="152" t="s">
        <v>137</v>
      </c>
      <c r="O953" s="152" t="s">
        <v>137</v>
      </c>
      <c r="P953" s="152" t="s">
        <v>137</v>
      </c>
      <c r="Q953" s="152" t="s">
        <v>137</v>
      </c>
      <c r="R953" s="152" t="s">
        <v>137</v>
      </c>
      <c r="S953" s="152" t="s">
        <v>137</v>
      </c>
      <c r="T953" s="152" t="s">
        <v>137</v>
      </c>
      <c r="U953" s="152" t="s">
        <v>137</v>
      </c>
      <c r="V953" s="152" t="s">
        <v>137</v>
      </c>
      <c r="W953" s="152" t="s">
        <v>137</v>
      </c>
      <c r="X953" s="152" t="s">
        <v>137</v>
      </c>
      <c r="Y953" s="152" t="s">
        <v>137</v>
      </c>
      <c r="Z953" s="152" t="s">
        <v>137</v>
      </c>
      <c r="AA953" s="108">
        <v>1000</v>
      </c>
    </row>
    <row r="954" spans="1:27" x14ac:dyDescent="0.35">
      <c r="A954" s="151" t="s">
        <v>137</v>
      </c>
      <c r="B954" s="152" t="s">
        <v>137</v>
      </c>
      <c r="C954" s="152" t="s">
        <v>137</v>
      </c>
      <c r="D954" s="152" t="s">
        <v>137</v>
      </c>
      <c r="E954" s="152" t="s">
        <v>137</v>
      </c>
      <c r="F954" s="152" t="s">
        <v>137</v>
      </c>
      <c r="G954" s="152" t="s">
        <v>137</v>
      </c>
      <c r="H954" s="152" t="s">
        <v>137</v>
      </c>
      <c r="I954" s="152" t="s">
        <v>137</v>
      </c>
      <c r="J954" s="152" t="s">
        <v>137</v>
      </c>
      <c r="K954" s="152" t="s">
        <v>137</v>
      </c>
      <c r="L954" s="152" t="s">
        <v>137</v>
      </c>
      <c r="M954" s="152" t="s">
        <v>137</v>
      </c>
      <c r="N954" s="152" t="s">
        <v>137</v>
      </c>
      <c r="O954" s="152" t="s">
        <v>137</v>
      </c>
      <c r="P954" s="152" t="s">
        <v>137</v>
      </c>
      <c r="Q954" s="152" t="s">
        <v>137</v>
      </c>
      <c r="R954" s="152" t="s">
        <v>137</v>
      </c>
      <c r="S954" s="152" t="s">
        <v>137</v>
      </c>
      <c r="T954" s="152" t="s">
        <v>137</v>
      </c>
      <c r="U954" s="152" t="s">
        <v>137</v>
      </c>
      <c r="V954" s="152" t="s">
        <v>137</v>
      </c>
      <c r="W954" s="152" t="s">
        <v>137</v>
      </c>
      <c r="X954" s="152" t="s">
        <v>137</v>
      </c>
      <c r="Y954" s="152" t="s">
        <v>137</v>
      </c>
      <c r="Z954" s="152" t="s">
        <v>137</v>
      </c>
      <c r="AA954" s="108">
        <v>1000</v>
      </c>
    </row>
    <row r="955" spans="1:27" x14ac:dyDescent="0.35">
      <c r="A955" s="151" t="s">
        <v>137</v>
      </c>
      <c r="B955" s="152" t="s">
        <v>137</v>
      </c>
      <c r="C955" s="152" t="s">
        <v>137</v>
      </c>
      <c r="D955" s="152" t="s">
        <v>137</v>
      </c>
      <c r="E955" s="152" t="s">
        <v>137</v>
      </c>
      <c r="F955" s="152" t="s">
        <v>137</v>
      </c>
      <c r="G955" s="152" t="s">
        <v>137</v>
      </c>
      <c r="H955" s="152" t="s">
        <v>137</v>
      </c>
      <c r="I955" s="152" t="s">
        <v>137</v>
      </c>
      <c r="J955" s="152" t="s">
        <v>137</v>
      </c>
      <c r="K955" s="152" t="s">
        <v>137</v>
      </c>
      <c r="L955" s="152" t="s">
        <v>137</v>
      </c>
      <c r="M955" s="152" t="s">
        <v>137</v>
      </c>
      <c r="N955" s="152" t="s">
        <v>137</v>
      </c>
      <c r="O955" s="152" t="s">
        <v>137</v>
      </c>
      <c r="P955" s="152" t="s">
        <v>137</v>
      </c>
      <c r="Q955" s="152" t="s">
        <v>137</v>
      </c>
      <c r="R955" s="152" t="s">
        <v>137</v>
      </c>
      <c r="S955" s="152" t="s">
        <v>137</v>
      </c>
      <c r="T955" s="152" t="s">
        <v>137</v>
      </c>
      <c r="U955" s="152" t="s">
        <v>137</v>
      </c>
      <c r="V955" s="152" t="s">
        <v>137</v>
      </c>
      <c r="W955" s="152" t="s">
        <v>137</v>
      </c>
      <c r="X955" s="152" t="s">
        <v>137</v>
      </c>
      <c r="Y955" s="152" t="s">
        <v>137</v>
      </c>
      <c r="Z955" s="152" t="s">
        <v>137</v>
      </c>
      <c r="AA955" s="108">
        <v>1000</v>
      </c>
    </row>
    <row r="956" spans="1:27" x14ac:dyDescent="0.35">
      <c r="A956" s="151" t="s">
        <v>137</v>
      </c>
      <c r="B956" s="152" t="s">
        <v>137</v>
      </c>
      <c r="C956" s="152" t="s">
        <v>137</v>
      </c>
      <c r="D956" s="152" t="s">
        <v>137</v>
      </c>
      <c r="E956" s="152" t="s">
        <v>137</v>
      </c>
      <c r="F956" s="152" t="s">
        <v>137</v>
      </c>
      <c r="G956" s="152" t="s">
        <v>137</v>
      </c>
      <c r="H956" s="152" t="s">
        <v>137</v>
      </c>
      <c r="I956" s="152" t="s">
        <v>137</v>
      </c>
      <c r="J956" s="152" t="s">
        <v>137</v>
      </c>
      <c r="K956" s="152" t="s">
        <v>137</v>
      </c>
      <c r="L956" s="152" t="s">
        <v>137</v>
      </c>
      <c r="M956" s="152" t="s">
        <v>137</v>
      </c>
      <c r="N956" s="152" t="s">
        <v>137</v>
      </c>
      <c r="O956" s="152" t="s">
        <v>137</v>
      </c>
      <c r="P956" s="152" t="s">
        <v>137</v>
      </c>
      <c r="Q956" s="152" t="s">
        <v>137</v>
      </c>
      <c r="R956" s="152" t="s">
        <v>137</v>
      </c>
      <c r="S956" s="152" t="s">
        <v>137</v>
      </c>
      <c r="T956" s="152" t="s">
        <v>137</v>
      </c>
      <c r="U956" s="152" t="s">
        <v>137</v>
      </c>
      <c r="V956" s="152" t="s">
        <v>137</v>
      </c>
      <c r="W956" s="152" t="s">
        <v>137</v>
      </c>
      <c r="X956" s="152" t="s">
        <v>137</v>
      </c>
      <c r="Y956" s="152" t="s">
        <v>137</v>
      </c>
      <c r="Z956" s="152" t="s">
        <v>137</v>
      </c>
      <c r="AA956" s="108">
        <v>1000</v>
      </c>
    </row>
    <row r="957" spans="1:27" x14ac:dyDescent="0.35">
      <c r="A957" s="151" t="s">
        <v>137</v>
      </c>
      <c r="B957" s="152" t="s">
        <v>137</v>
      </c>
      <c r="C957" s="152" t="s">
        <v>137</v>
      </c>
      <c r="D957" s="152" t="s">
        <v>137</v>
      </c>
      <c r="E957" s="152" t="s">
        <v>137</v>
      </c>
      <c r="F957" s="152" t="s">
        <v>137</v>
      </c>
      <c r="G957" s="152" t="s">
        <v>137</v>
      </c>
      <c r="H957" s="152" t="s">
        <v>137</v>
      </c>
      <c r="I957" s="152" t="s">
        <v>137</v>
      </c>
      <c r="J957" s="152" t="s">
        <v>137</v>
      </c>
      <c r="K957" s="152" t="s">
        <v>137</v>
      </c>
      <c r="L957" s="152" t="s">
        <v>137</v>
      </c>
      <c r="M957" s="152" t="s">
        <v>137</v>
      </c>
      <c r="N957" s="152" t="s">
        <v>137</v>
      </c>
      <c r="O957" s="152" t="s">
        <v>137</v>
      </c>
      <c r="P957" s="152" t="s">
        <v>137</v>
      </c>
      <c r="Q957" s="152" t="s">
        <v>137</v>
      </c>
      <c r="R957" s="152" t="s">
        <v>137</v>
      </c>
      <c r="S957" s="152" t="s">
        <v>137</v>
      </c>
      <c r="T957" s="152" t="s">
        <v>137</v>
      </c>
      <c r="U957" s="152" t="s">
        <v>137</v>
      </c>
      <c r="V957" s="152" t="s">
        <v>137</v>
      </c>
      <c r="W957" s="152" t="s">
        <v>137</v>
      </c>
      <c r="X957" s="152" t="s">
        <v>137</v>
      </c>
      <c r="Y957" s="152" t="s">
        <v>137</v>
      </c>
      <c r="Z957" s="152" t="s">
        <v>137</v>
      </c>
      <c r="AA957" s="108">
        <v>1000</v>
      </c>
    </row>
    <row r="958" spans="1:27" x14ac:dyDescent="0.35">
      <c r="A958" s="151" t="s">
        <v>137</v>
      </c>
      <c r="B958" s="152" t="s">
        <v>137</v>
      </c>
      <c r="C958" s="152" t="s">
        <v>137</v>
      </c>
      <c r="D958" s="152" t="s">
        <v>137</v>
      </c>
      <c r="E958" s="152" t="s">
        <v>137</v>
      </c>
      <c r="F958" s="152" t="s">
        <v>137</v>
      </c>
      <c r="G958" s="152" t="s">
        <v>137</v>
      </c>
      <c r="H958" s="152" t="s">
        <v>137</v>
      </c>
      <c r="I958" s="152" t="s">
        <v>137</v>
      </c>
      <c r="J958" s="152" t="s">
        <v>137</v>
      </c>
      <c r="K958" s="152" t="s">
        <v>137</v>
      </c>
      <c r="L958" s="152" t="s">
        <v>137</v>
      </c>
      <c r="M958" s="152" t="s">
        <v>137</v>
      </c>
      <c r="N958" s="152" t="s">
        <v>137</v>
      </c>
      <c r="O958" s="152" t="s">
        <v>137</v>
      </c>
      <c r="P958" s="152" t="s">
        <v>137</v>
      </c>
      <c r="Q958" s="152" t="s">
        <v>137</v>
      </c>
      <c r="R958" s="152" t="s">
        <v>137</v>
      </c>
      <c r="S958" s="152" t="s">
        <v>137</v>
      </c>
      <c r="T958" s="152" t="s">
        <v>137</v>
      </c>
      <c r="U958" s="152" t="s">
        <v>137</v>
      </c>
      <c r="V958" s="152" t="s">
        <v>137</v>
      </c>
      <c r="W958" s="152" t="s">
        <v>137</v>
      </c>
      <c r="X958" s="152" t="s">
        <v>137</v>
      </c>
      <c r="Y958" s="152" t="s">
        <v>137</v>
      </c>
      <c r="Z958" s="152" t="s">
        <v>137</v>
      </c>
      <c r="AA958" s="108">
        <v>1000</v>
      </c>
    </row>
    <row r="959" spans="1:27" x14ac:dyDescent="0.35">
      <c r="A959" s="151" t="s">
        <v>137</v>
      </c>
      <c r="B959" s="152" t="s">
        <v>137</v>
      </c>
      <c r="C959" s="152" t="s">
        <v>137</v>
      </c>
      <c r="D959" s="152" t="s">
        <v>137</v>
      </c>
      <c r="E959" s="152" t="s">
        <v>137</v>
      </c>
      <c r="F959" s="152" t="s">
        <v>137</v>
      </c>
      <c r="G959" s="152" t="s">
        <v>137</v>
      </c>
      <c r="H959" s="152" t="s">
        <v>137</v>
      </c>
      <c r="I959" s="152" t="s">
        <v>137</v>
      </c>
      <c r="J959" s="152" t="s">
        <v>137</v>
      </c>
      <c r="K959" s="152" t="s">
        <v>137</v>
      </c>
      <c r="L959" s="152" t="s">
        <v>137</v>
      </c>
      <c r="M959" s="152" t="s">
        <v>137</v>
      </c>
      <c r="N959" s="152" t="s">
        <v>137</v>
      </c>
      <c r="O959" s="152" t="s">
        <v>137</v>
      </c>
      <c r="P959" s="152" t="s">
        <v>137</v>
      </c>
      <c r="Q959" s="152" t="s">
        <v>137</v>
      </c>
      <c r="R959" s="152" t="s">
        <v>137</v>
      </c>
      <c r="S959" s="152" t="s">
        <v>137</v>
      </c>
      <c r="T959" s="152" t="s">
        <v>137</v>
      </c>
      <c r="U959" s="152" t="s">
        <v>137</v>
      </c>
      <c r="V959" s="152" t="s">
        <v>137</v>
      </c>
      <c r="W959" s="152" t="s">
        <v>137</v>
      </c>
      <c r="X959" s="152" t="s">
        <v>137</v>
      </c>
      <c r="Y959" s="152" t="s">
        <v>137</v>
      </c>
      <c r="Z959" s="152" t="s">
        <v>137</v>
      </c>
      <c r="AA959" s="108">
        <v>1000</v>
      </c>
    </row>
    <row r="960" spans="1:27" x14ac:dyDescent="0.35">
      <c r="A960" s="151" t="s">
        <v>137</v>
      </c>
      <c r="B960" s="152" t="s">
        <v>137</v>
      </c>
      <c r="C960" s="152" t="s">
        <v>137</v>
      </c>
      <c r="D960" s="152" t="s">
        <v>137</v>
      </c>
      <c r="E960" s="152" t="s">
        <v>137</v>
      </c>
      <c r="F960" s="152" t="s">
        <v>137</v>
      </c>
      <c r="G960" s="152" t="s">
        <v>137</v>
      </c>
      <c r="H960" s="152" t="s">
        <v>137</v>
      </c>
      <c r="I960" s="152" t="s">
        <v>137</v>
      </c>
      <c r="J960" s="152" t="s">
        <v>137</v>
      </c>
      <c r="K960" s="152" t="s">
        <v>137</v>
      </c>
      <c r="L960" s="152" t="s">
        <v>137</v>
      </c>
      <c r="M960" s="152" t="s">
        <v>137</v>
      </c>
      <c r="N960" s="152" t="s">
        <v>137</v>
      </c>
      <c r="O960" s="152" t="s">
        <v>137</v>
      </c>
      <c r="P960" s="152" t="s">
        <v>137</v>
      </c>
      <c r="Q960" s="152" t="s">
        <v>137</v>
      </c>
      <c r="R960" s="152" t="s">
        <v>137</v>
      </c>
      <c r="S960" s="152" t="s">
        <v>137</v>
      </c>
      <c r="T960" s="152" t="s">
        <v>137</v>
      </c>
      <c r="U960" s="152" t="s">
        <v>137</v>
      </c>
      <c r="V960" s="152" t="s">
        <v>137</v>
      </c>
      <c r="W960" s="152" t="s">
        <v>137</v>
      </c>
      <c r="X960" s="152" t="s">
        <v>137</v>
      </c>
      <c r="Y960" s="152" t="s">
        <v>137</v>
      </c>
      <c r="Z960" s="152" t="s">
        <v>137</v>
      </c>
      <c r="AA960" s="108">
        <v>1000</v>
      </c>
    </row>
    <row r="961" spans="1:27" x14ac:dyDescent="0.35">
      <c r="A961" s="151" t="s">
        <v>137</v>
      </c>
      <c r="B961" s="152" t="s">
        <v>137</v>
      </c>
      <c r="C961" s="152" t="s">
        <v>137</v>
      </c>
      <c r="D961" s="152" t="s">
        <v>137</v>
      </c>
      <c r="E961" s="152" t="s">
        <v>137</v>
      </c>
      <c r="F961" s="152" t="s">
        <v>137</v>
      </c>
      <c r="G961" s="152" t="s">
        <v>137</v>
      </c>
      <c r="H961" s="152" t="s">
        <v>137</v>
      </c>
      <c r="I961" s="152" t="s">
        <v>137</v>
      </c>
      <c r="J961" s="152" t="s">
        <v>137</v>
      </c>
      <c r="K961" s="152" t="s">
        <v>137</v>
      </c>
      <c r="L961" s="152" t="s">
        <v>137</v>
      </c>
      <c r="M961" s="152" t="s">
        <v>137</v>
      </c>
      <c r="N961" s="152" t="s">
        <v>137</v>
      </c>
      <c r="O961" s="152" t="s">
        <v>137</v>
      </c>
      <c r="P961" s="152" t="s">
        <v>137</v>
      </c>
      <c r="Q961" s="152" t="s">
        <v>137</v>
      </c>
      <c r="R961" s="152" t="s">
        <v>137</v>
      </c>
      <c r="S961" s="152" t="s">
        <v>137</v>
      </c>
      <c r="T961" s="152" t="s">
        <v>137</v>
      </c>
      <c r="U961" s="152" t="s">
        <v>137</v>
      </c>
      <c r="V961" s="152" t="s">
        <v>137</v>
      </c>
      <c r="W961" s="152" t="s">
        <v>137</v>
      </c>
      <c r="X961" s="152" t="s">
        <v>137</v>
      </c>
      <c r="Y961" s="152" t="s">
        <v>137</v>
      </c>
      <c r="Z961" s="152" t="s">
        <v>137</v>
      </c>
      <c r="AA961" s="108">
        <v>1000</v>
      </c>
    </row>
    <row r="962" spans="1:27" x14ac:dyDescent="0.35">
      <c r="A962" s="151" t="s">
        <v>137</v>
      </c>
      <c r="B962" s="152" t="s">
        <v>137</v>
      </c>
      <c r="C962" s="152" t="s">
        <v>137</v>
      </c>
      <c r="D962" s="152" t="s">
        <v>137</v>
      </c>
      <c r="E962" s="152" t="s">
        <v>137</v>
      </c>
      <c r="F962" s="152" t="s">
        <v>137</v>
      </c>
      <c r="G962" s="152" t="s">
        <v>137</v>
      </c>
      <c r="H962" s="152" t="s">
        <v>137</v>
      </c>
      <c r="I962" s="152" t="s">
        <v>137</v>
      </c>
      <c r="J962" s="152" t="s">
        <v>137</v>
      </c>
      <c r="K962" s="152" t="s">
        <v>137</v>
      </c>
      <c r="L962" s="152" t="s">
        <v>137</v>
      </c>
      <c r="M962" s="152" t="s">
        <v>137</v>
      </c>
      <c r="N962" s="152" t="s">
        <v>137</v>
      </c>
      <c r="O962" s="152" t="s">
        <v>137</v>
      </c>
      <c r="P962" s="152" t="s">
        <v>137</v>
      </c>
      <c r="Q962" s="152" t="s">
        <v>137</v>
      </c>
      <c r="R962" s="152" t="s">
        <v>137</v>
      </c>
      <c r="S962" s="152" t="s">
        <v>137</v>
      </c>
      <c r="T962" s="152" t="s">
        <v>137</v>
      </c>
      <c r="U962" s="152" t="s">
        <v>137</v>
      </c>
      <c r="V962" s="152" t="s">
        <v>137</v>
      </c>
      <c r="W962" s="152" t="s">
        <v>137</v>
      </c>
      <c r="X962" s="152" t="s">
        <v>137</v>
      </c>
      <c r="Y962" s="152" t="s">
        <v>137</v>
      </c>
      <c r="Z962" s="152" t="s">
        <v>137</v>
      </c>
      <c r="AA962" s="108">
        <v>1000</v>
      </c>
    </row>
    <row r="963" spans="1:27" x14ac:dyDescent="0.35">
      <c r="A963" s="151" t="s">
        <v>137</v>
      </c>
      <c r="B963" s="152" t="s">
        <v>137</v>
      </c>
      <c r="C963" s="152" t="s">
        <v>137</v>
      </c>
      <c r="D963" s="152" t="s">
        <v>137</v>
      </c>
      <c r="E963" s="152" t="s">
        <v>137</v>
      </c>
      <c r="F963" s="152" t="s">
        <v>137</v>
      </c>
      <c r="G963" s="152" t="s">
        <v>137</v>
      </c>
      <c r="H963" s="152" t="s">
        <v>137</v>
      </c>
      <c r="I963" s="152" t="s">
        <v>137</v>
      </c>
      <c r="J963" s="152" t="s">
        <v>137</v>
      </c>
      <c r="K963" s="152" t="s">
        <v>137</v>
      </c>
      <c r="L963" s="152" t="s">
        <v>137</v>
      </c>
      <c r="M963" s="152" t="s">
        <v>137</v>
      </c>
      <c r="N963" s="152" t="s">
        <v>137</v>
      </c>
      <c r="O963" s="152" t="s">
        <v>137</v>
      </c>
      <c r="P963" s="152" t="s">
        <v>137</v>
      </c>
      <c r="Q963" s="152" t="s">
        <v>137</v>
      </c>
      <c r="R963" s="152" t="s">
        <v>137</v>
      </c>
      <c r="S963" s="152" t="s">
        <v>137</v>
      </c>
      <c r="T963" s="152" t="s">
        <v>137</v>
      </c>
      <c r="U963" s="152" t="s">
        <v>137</v>
      </c>
      <c r="V963" s="152" t="s">
        <v>137</v>
      </c>
      <c r="W963" s="152" t="s">
        <v>137</v>
      </c>
      <c r="X963" s="152" t="s">
        <v>137</v>
      </c>
      <c r="Y963" s="152" t="s">
        <v>137</v>
      </c>
      <c r="Z963" s="152" t="s">
        <v>137</v>
      </c>
      <c r="AA963" s="108">
        <v>1000</v>
      </c>
    </row>
    <row r="964" spans="1:27" x14ac:dyDescent="0.35">
      <c r="A964" s="151" t="s">
        <v>137</v>
      </c>
      <c r="B964" s="152" t="s">
        <v>137</v>
      </c>
      <c r="C964" s="152" t="s">
        <v>137</v>
      </c>
      <c r="D964" s="152" t="s">
        <v>137</v>
      </c>
      <c r="E964" s="152" t="s">
        <v>137</v>
      </c>
      <c r="F964" s="152" t="s">
        <v>137</v>
      </c>
      <c r="G964" s="152" t="s">
        <v>137</v>
      </c>
      <c r="H964" s="152" t="s">
        <v>137</v>
      </c>
      <c r="I964" s="152" t="s">
        <v>137</v>
      </c>
      <c r="J964" s="152" t="s">
        <v>137</v>
      </c>
      <c r="K964" s="152" t="s">
        <v>137</v>
      </c>
      <c r="L964" s="152" t="s">
        <v>137</v>
      </c>
      <c r="M964" s="152" t="s">
        <v>137</v>
      </c>
      <c r="N964" s="152" t="s">
        <v>137</v>
      </c>
      <c r="O964" s="152" t="s">
        <v>137</v>
      </c>
      <c r="P964" s="152" t="s">
        <v>137</v>
      </c>
      <c r="Q964" s="152" t="s">
        <v>137</v>
      </c>
      <c r="R964" s="152" t="s">
        <v>137</v>
      </c>
      <c r="S964" s="152" t="s">
        <v>137</v>
      </c>
      <c r="T964" s="152" t="s">
        <v>137</v>
      </c>
      <c r="U964" s="152" t="s">
        <v>137</v>
      </c>
      <c r="V964" s="152" t="s">
        <v>137</v>
      </c>
      <c r="W964" s="152" t="s">
        <v>137</v>
      </c>
      <c r="X964" s="152" t="s">
        <v>137</v>
      </c>
      <c r="Y964" s="152" t="s">
        <v>137</v>
      </c>
      <c r="Z964" s="152" t="s">
        <v>137</v>
      </c>
      <c r="AA964" s="108">
        <v>1000</v>
      </c>
    </row>
    <row r="965" spans="1:27" x14ac:dyDescent="0.35">
      <c r="A965" s="151" t="s">
        <v>137</v>
      </c>
      <c r="B965" s="152" t="s">
        <v>137</v>
      </c>
      <c r="C965" s="152" t="s">
        <v>137</v>
      </c>
      <c r="D965" s="152" t="s">
        <v>137</v>
      </c>
      <c r="E965" s="152" t="s">
        <v>137</v>
      </c>
      <c r="F965" s="152" t="s">
        <v>137</v>
      </c>
      <c r="G965" s="152" t="s">
        <v>137</v>
      </c>
      <c r="H965" s="152" t="s">
        <v>137</v>
      </c>
      <c r="I965" s="152" t="s">
        <v>137</v>
      </c>
      <c r="J965" s="152" t="s">
        <v>137</v>
      </c>
      <c r="K965" s="152" t="s">
        <v>137</v>
      </c>
      <c r="L965" s="152" t="s">
        <v>137</v>
      </c>
      <c r="M965" s="152" t="s">
        <v>137</v>
      </c>
      <c r="N965" s="152" t="s">
        <v>137</v>
      </c>
      <c r="O965" s="152" t="s">
        <v>137</v>
      </c>
      <c r="P965" s="152" t="s">
        <v>137</v>
      </c>
      <c r="Q965" s="152" t="s">
        <v>137</v>
      </c>
      <c r="R965" s="152" t="s">
        <v>137</v>
      </c>
      <c r="S965" s="152" t="s">
        <v>137</v>
      </c>
      <c r="T965" s="152" t="s">
        <v>137</v>
      </c>
      <c r="U965" s="152" t="s">
        <v>137</v>
      </c>
      <c r="V965" s="152" t="s">
        <v>137</v>
      </c>
      <c r="W965" s="152" t="s">
        <v>137</v>
      </c>
      <c r="X965" s="152" t="s">
        <v>137</v>
      </c>
      <c r="Y965" s="152" t="s">
        <v>137</v>
      </c>
      <c r="Z965" s="152" t="s">
        <v>137</v>
      </c>
      <c r="AA965" s="108">
        <v>1000</v>
      </c>
    </row>
    <row r="966" spans="1:27" x14ac:dyDescent="0.35">
      <c r="A966" s="151" t="s">
        <v>137</v>
      </c>
      <c r="B966" s="152" t="s">
        <v>137</v>
      </c>
      <c r="C966" s="152" t="s">
        <v>137</v>
      </c>
      <c r="D966" s="152" t="s">
        <v>137</v>
      </c>
      <c r="E966" s="152" t="s">
        <v>137</v>
      </c>
      <c r="F966" s="152" t="s">
        <v>137</v>
      </c>
      <c r="G966" s="152" t="s">
        <v>137</v>
      </c>
      <c r="H966" s="152" t="s">
        <v>137</v>
      </c>
      <c r="I966" s="152" t="s">
        <v>137</v>
      </c>
      <c r="J966" s="152" t="s">
        <v>137</v>
      </c>
      <c r="K966" s="152" t="s">
        <v>137</v>
      </c>
      <c r="L966" s="152" t="s">
        <v>137</v>
      </c>
      <c r="M966" s="152" t="s">
        <v>137</v>
      </c>
      <c r="N966" s="152" t="s">
        <v>137</v>
      </c>
      <c r="O966" s="152" t="s">
        <v>137</v>
      </c>
      <c r="P966" s="152" t="s">
        <v>137</v>
      </c>
      <c r="Q966" s="152" t="s">
        <v>137</v>
      </c>
      <c r="R966" s="152" t="s">
        <v>137</v>
      </c>
      <c r="S966" s="152" t="s">
        <v>137</v>
      </c>
      <c r="T966" s="152" t="s">
        <v>137</v>
      </c>
      <c r="U966" s="152" t="s">
        <v>137</v>
      </c>
      <c r="V966" s="152" t="s">
        <v>137</v>
      </c>
      <c r="W966" s="152" t="s">
        <v>137</v>
      </c>
      <c r="X966" s="152" t="s">
        <v>137</v>
      </c>
      <c r="Y966" s="152" t="s">
        <v>137</v>
      </c>
      <c r="Z966" s="152" t="s">
        <v>137</v>
      </c>
      <c r="AA966" s="108">
        <v>1000</v>
      </c>
    </row>
    <row r="967" spans="1:27" x14ac:dyDescent="0.35">
      <c r="A967" s="151" t="s">
        <v>137</v>
      </c>
      <c r="B967" s="152" t="s">
        <v>137</v>
      </c>
      <c r="C967" s="152" t="s">
        <v>137</v>
      </c>
      <c r="D967" s="152" t="s">
        <v>137</v>
      </c>
      <c r="E967" s="152" t="s">
        <v>137</v>
      </c>
      <c r="F967" s="152" t="s">
        <v>137</v>
      </c>
      <c r="G967" s="152" t="s">
        <v>137</v>
      </c>
      <c r="H967" s="152" t="s">
        <v>137</v>
      </c>
      <c r="I967" s="152" t="s">
        <v>137</v>
      </c>
      <c r="J967" s="152" t="s">
        <v>137</v>
      </c>
      <c r="K967" s="152" t="s">
        <v>137</v>
      </c>
      <c r="L967" s="152" t="s">
        <v>137</v>
      </c>
      <c r="M967" s="152" t="s">
        <v>137</v>
      </c>
      <c r="N967" s="152" t="s">
        <v>137</v>
      </c>
      <c r="O967" s="152" t="s">
        <v>137</v>
      </c>
      <c r="P967" s="152" t="s">
        <v>137</v>
      </c>
      <c r="Q967" s="152" t="s">
        <v>137</v>
      </c>
      <c r="R967" s="152" t="s">
        <v>137</v>
      </c>
      <c r="S967" s="152" t="s">
        <v>137</v>
      </c>
      <c r="T967" s="152" t="s">
        <v>137</v>
      </c>
      <c r="U967" s="152" t="s">
        <v>137</v>
      </c>
      <c r="V967" s="152" t="s">
        <v>137</v>
      </c>
      <c r="W967" s="152" t="s">
        <v>137</v>
      </c>
      <c r="X967" s="152" t="s">
        <v>137</v>
      </c>
      <c r="Y967" s="152" t="s">
        <v>137</v>
      </c>
      <c r="Z967" s="152" t="s">
        <v>137</v>
      </c>
      <c r="AA967" s="108">
        <v>1000</v>
      </c>
    </row>
    <row r="968" spans="1:27" x14ac:dyDescent="0.35">
      <c r="A968" s="151" t="s">
        <v>137</v>
      </c>
      <c r="B968" s="152" t="s">
        <v>137</v>
      </c>
      <c r="C968" s="152" t="s">
        <v>137</v>
      </c>
      <c r="D968" s="152" t="s">
        <v>137</v>
      </c>
      <c r="E968" s="152" t="s">
        <v>137</v>
      </c>
      <c r="F968" s="152" t="s">
        <v>137</v>
      </c>
      <c r="G968" s="152" t="s">
        <v>137</v>
      </c>
      <c r="H968" s="152" t="s">
        <v>137</v>
      </c>
      <c r="I968" s="152" t="s">
        <v>137</v>
      </c>
      <c r="J968" s="152" t="s">
        <v>137</v>
      </c>
      <c r="K968" s="152" t="s">
        <v>137</v>
      </c>
      <c r="L968" s="152" t="s">
        <v>137</v>
      </c>
      <c r="M968" s="152" t="s">
        <v>137</v>
      </c>
      <c r="N968" s="152" t="s">
        <v>137</v>
      </c>
      <c r="O968" s="152" t="s">
        <v>137</v>
      </c>
      <c r="P968" s="152" t="s">
        <v>137</v>
      </c>
      <c r="Q968" s="152" t="s">
        <v>137</v>
      </c>
      <c r="R968" s="152" t="s">
        <v>137</v>
      </c>
      <c r="S968" s="152" t="s">
        <v>137</v>
      </c>
      <c r="T968" s="152" t="s">
        <v>137</v>
      </c>
      <c r="U968" s="152" t="s">
        <v>137</v>
      </c>
      <c r="V968" s="152" t="s">
        <v>137</v>
      </c>
      <c r="W968" s="152" t="s">
        <v>137</v>
      </c>
      <c r="X968" s="152" t="s">
        <v>137</v>
      </c>
      <c r="Y968" s="152" t="s">
        <v>137</v>
      </c>
      <c r="Z968" s="152" t="s">
        <v>137</v>
      </c>
      <c r="AA968" s="108">
        <v>1000</v>
      </c>
    </row>
    <row r="969" spans="1:27" x14ac:dyDescent="0.35">
      <c r="A969" s="151" t="s">
        <v>137</v>
      </c>
      <c r="B969" s="152" t="s">
        <v>137</v>
      </c>
      <c r="C969" s="152" t="s">
        <v>137</v>
      </c>
      <c r="D969" s="152" t="s">
        <v>137</v>
      </c>
      <c r="E969" s="152" t="s">
        <v>137</v>
      </c>
      <c r="F969" s="152" t="s">
        <v>137</v>
      </c>
      <c r="G969" s="152" t="s">
        <v>137</v>
      </c>
      <c r="H969" s="152" t="s">
        <v>137</v>
      </c>
      <c r="I969" s="152" t="s">
        <v>137</v>
      </c>
      <c r="J969" s="152" t="s">
        <v>137</v>
      </c>
      <c r="K969" s="152" t="s">
        <v>137</v>
      </c>
      <c r="L969" s="152" t="s">
        <v>137</v>
      </c>
      <c r="M969" s="152" t="s">
        <v>137</v>
      </c>
      <c r="N969" s="152" t="s">
        <v>137</v>
      </c>
      <c r="O969" s="152" t="s">
        <v>137</v>
      </c>
      <c r="P969" s="152" t="s">
        <v>137</v>
      </c>
      <c r="Q969" s="152" t="s">
        <v>137</v>
      </c>
      <c r="R969" s="152" t="s">
        <v>137</v>
      </c>
      <c r="S969" s="152" t="s">
        <v>137</v>
      </c>
      <c r="T969" s="152" t="s">
        <v>137</v>
      </c>
      <c r="U969" s="152" t="s">
        <v>137</v>
      </c>
      <c r="V969" s="152" t="s">
        <v>137</v>
      </c>
      <c r="W969" s="152" t="s">
        <v>137</v>
      </c>
      <c r="X969" s="152" t="s">
        <v>137</v>
      </c>
      <c r="Y969" s="152" t="s">
        <v>137</v>
      </c>
      <c r="Z969" s="152" t="s">
        <v>137</v>
      </c>
      <c r="AA969" s="108">
        <v>1000</v>
      </c>
    </row>
    <row r="970" spans="1:27" x14ac:dyDescent="0.35">
      <c r="A970" s="151" t="s">
        <v>137</v>
      </c>
      <c r="B970" s="152" t="s">
        <v>137</v>
      </c>
      <c r="C970" s="152" t="s">
        <v>137</v>
      </c>
      <c r="D970" s="152" t="s">
        <v>137</v>
      </c>
      <c r="E970" s="152" t="s">
        <v>137</v>
      </c>
      <c r="F970" s="152" t="s">
        <v>137</v>
      </c>
      <c r="G970" s="152" t="s">
        <v>137</v>
      </c>
      <c r="H970" s="152" t="s">
        <v>137</v>
      </c>
      <c r="I970" s="152" t="s">
        <v>137</v>
      </c>
      <c r="J970" s="152" t="s">
        <v>137</v>
      </c>
      <c r="K970" s="152" t="s">
        <v>137</v>
      </c>
      <c r="L970" s="152" t="s">
        <v>137</v>
      </c>
      <c r="M970" s="152" t="s">
        <v>137</v>
      </c>
      <c r="N970" s="152" t="s">
        <v>137</v>
      </c>
      <c r="O970" s="152" t="s">
        <v>137</v>
      </c>
      <c r="P970" s="152" t="s">
        <v>137</v>
      </c>
      <c r="Q970" s="152" t="s">
        <v>137</v>
      </c>
      <c r="R970" s="152" t="s">
        <v>137</v>
      </c>
      <c r="S970" s="152" t="s">
        <v>137</v>
      </c>
      <c r="T970" s="152" t="s">
        <v>137</v>
      </c>
      <c r="U970" s="152" t="s">
        <v>137</v>
      </c>
      <c r="V970" s="152" t="s">
        <v>137</v>
      </c>
      <c r="W970" s="152" t="s">
        <v>137</v>
      </c>
      <c r="X970" s="152" t="s">
        <v>137</v>
      </c>
      <c r="Y970" s="152" t="s">
        <v>137</v>
      </c>
      <c r="Z970" s="152" t="s">
        <v>137</v>
      </c>
      <c r="AA970" s="108">
        <v>1000</v>
      </c>
    </row>
    <row r="971" spans="1:27" x14ac:dyDescent="0.35">
      <c r="A971" s="151" t="s">
        <v>137</v>
      </c>
      <c r="B971" s="152" t="s">
        <v>137</v>
      </c>
      <c r="C971" s="152" t="s">
        <v>137</v>
      </c>
      <c r="D971" s="152" t="s">
        <v>137</v>
      </c>
      <c r="E971" s="152" t="s">
        <v>137</v>
      </c>
      <c r="F971" s="152" t="s">
        <v>137</v>
      </c>
      <c r="G971" s="152" t="s">
        <v>137</v>
      </c>
      <c r="H971" s="152" t="s">
        <v>137</v>
      </c>
      <c r="I971" s="152" t="s">
        <v>137</v>
      </c>
      <c r="J971" s="152" t="s">
        <v>137</v>
      </c>
      <c r="K971" s="152" t="s">
        <v>137</v>
      </c>
      <c r="L971" s="152" t="s">
        <v>137</v>
      </c>
      <c r="M971" s="152" t="s">
        <v>137</v>
      </c>
      <c r="N971" s="152" t="s">
        <v>137</v>
      </c>
      <c r="O971" s="152" t="s">
        <v>137</v>
      </c>
      <c r="P971" s="152" t="s">
        <v>137</v>
      </c>
      <c r="Q971" s="152" t="s">
        <v>137</v>
      </c>
      <c r="R971" s="152" t="s">
        <v>137</v>
      </c>
      <c r="S971" s="152" t="s">
        <v>137</v>
      </c>
      <c r="T971" s="152" t="s">
        <v>137</v>
      </c>
      <c r="U971" s="152" t="s">
        <v>137</v>
      </c>
      <c r="V971" s="152" t="s">
        <v>137</v>
      </c>
      <c r="W971" s="152" t="s">
        <v>137</v>
      </c>
      <c r="X971" s="152" t="s">
        <v>137</v>
      </c>
      <c r="Y971" s="152" t="s">
        <v>137</v>
      </c>
      <c r="Z971" s="152" t="s">
        <v>137</v>
      </c>
      <c r="AA971" s="108">
        <v>1000</v>
      </c>
    </row>
    <row r="972" spans="1:27" x14ac:dyDescent="0.35">
      <c r="A972" s="151" t="s">
        <v>137</v>
      </c>
      <c r="B972" s="152" t="s">
        <v>137</v>
      </c>
      <c r="C972" s="152" t="s">
        <v>137</v>
      </c>
      <c r="D972" s="152" t="s">
        <v>137</v>
      </c>
      <c r="E972" s="152" t="s">
        <v>137</v>
      </c>
      <c r="F972" s="152" t="s">
        <v>137</v>
      </c>
      <c r="G972" s="152" t="s">
        <v>137</v>
      </c>
      <c r="H972" s="152" t="s">
        <v>137</v>
      </c>
      <c r="I972" s="152" t="s">
        <v>137</v>
      </c>
      <c r="J972" s="152" t="s">
        <v>137</v>
      </c>
      <c r="K972" s="152" t="s">
        <v>137</v>
      </c>
      <c r="L972" s="152" t="s">
        <v>137</v>
      </c>
      <c r="M972" s="152" t="s">
        <v>137</v>
      </c>
      <c r="N972" s="152" t="s">
        <v>137</v>
      </c>
      <c r="O972" s="152" t="s">
        <v>137</v>
      </c>
      <c r="P972" s="152" t="s">
        <v>137</v>
      </c>
      <c r="Q972" s="152" t="s">
        <v>137</v>
      </c>
      <c r="R972" s="152" t="s">
        <v>137</v>
      </c>
      <c r="S972" s="152" t="s">
        <v>137</v>
      </c>
      <c r="T972" s="152" t="s">
        <v>137</v>
      </c>
      <c r="U972" s="152" t="s">
        <v>137</v>
      </c>
      <c r="V972" s="152" t="s">
        <v>137</v>
      </c>
      <c r="W972" s="152" t="s">
        <v>137</v>
      </c>
      <c r="X972" s="152" t="s">
        <v>137</v>
      </c>
      <c r="Y972" s="152" t="s">
        <v>137</v>
      </c>
      <c r="Z972" s="152" t="s">
        <v>137</v>
      </c>
      <c r="AA972" s="108">
        <v>1000</v>
      </c>
    </row>
    <row r="973" spans="1:27" x14ac:dyDescent="0.35">
      <c r="A973" s="151" t="s">
        <v>137</v>
      </c>
      <c r="B973" s="152" t="s">
        <v>137</v>
      </c>
      <c r="C973" s="152" t="s">
        <v>137</v>
      </c>
      <c r="D973" s="152" t="s">
        <v>137</v>
      </c>
      <c r="E973" s="152" t="s">
        <v>137</v>
      </c>
      <c r="F973" s="152" t="s">
        <v>137</v>
      </c>
      <c r="G973" s="152" t="s">
        <v>137</v>
      </c>
      <c r="H973" s="152" t="s">
        <v>137</v>
      </c>
      <c r="I973" s="152" t="s">
        <v>137</v>
      </c>
      <c r="J973" s="152" t="s">
        <v>137</v>
      </c>
      <c r="K973" s="152" t="s">
        <v>137</v>
      </c>
      <c r="L973" s="152" t="s">
        <v>137</v>
      </c>
      <c r="M973" s="152" t="s">
        <v>137</v>
      </c>
      <c r="N973" s="152" t="s">
        <v>137</v>
      </c>
      <c r="O973" s="152" t="s">
        <v>137</v>
      </c>
      <c r="P973" s="152" t="s">
        <v>137</v>
      </c>
      <c r="Q973" s="152" t="s">
        <v>137</v>
      </c>
      <c r="R973" s="152" t="s">
        <v>137</v>
      </c>
      <c r="S973" s="152" t="s">
        <v>137</v>
      </c>
      <c r="T973" s="152" t="s">
        <v>137</v>
      </c>
      <c r="U973" s="152" t="s">
        <v>137</v>
      </c>
      <c r="V973" s="152" t="s">
        <v>137</v>
      </c>
      <c r="W973" s="152" t="s">
        <v>137</v>
      </c>
      <c r="X973" s="152" t="s">
        <v>137</v>
      </c>
      <c r="Y973" s="152" t="s">
        <v>137</v>
      </c>
      <c r="Z973" s="152" t="s">
        <v>137</v>
      </c>
      <c r="AA973" s="108">
        <v>1000</v>
      </c>
    </row>
    <row r="974" spans="1:27" x14ac:dyDescent="0.35">
      <c r="A974" s="151" t="s">
        <v>137</v>
      </c>
      <c r="B974" s="152" t="s">
        <v>137</v>
      </c>
      <c r="C974" s="152" t="s">
        <v>137</v>
      </c>
      <c r="D974" s="152" t="s">
        <v>137</v>
      </c>
      <c r="E974" s="152" t="s">
        <v>137</v>
      </c>
      <c r="F974" s="152" t="s">
        <v>137</v>
      </c>
      <c r="G974" s="152" t="s">
        <v>137</v>
      </c>
      <c r="H974" s="152" t="s">
        <v>137</v>
      </c>
      <c r="I974" s="152" t="s">
        <v>137</v>
      </c>
      <c r="J974" s="152" t="s">
        <v>137</v>
      </c>
      <c r="K974" s="152" t="s">
        <v>137</v>
      </c>
      <c r="L974" s="152" t="s">
        <v>137</v>
      </c>
      <c r="M974" s="152" t="s">
        <v>137</v>
      </c>
      <c r="N974" s="152" t="s">
        <v>137</v>
      </c>
      <c r="O974" s="152" t="s">
        <v>137</v>
      </c>
      <c r="P974" s="152" t="s">
        <v>137</v>
      </c>
      <c r="Q974" s="152" t="s">
        <v>137</v>
      </c>
      <c r="R974" s="152" t="s">
        <v>137</v>
      </c>
      <c r="S974" s="152" t="s">
        <v>137</v>
      </c>
      <c r="T974" s="152" t="s">
        <v>137</v>
      </c>
      <c r="U974" s="152" t="s">
        <v>137</v>
      </c>
      <c r="V974" s="152" t="s">
        <v>137</v>
      </c>
      <c r="W974" s="152" t="s">
        <v>137</v>
      </c>
      <c r="X974" s="152" t="s">
        <v>137</v>
      </c>
      <c r="Y974" s="152" t="s">
        <v>137</v>
      </c>
      <c r="Z974" s="152" t="s">
        <v>137</v>
      </c>
      <c r="AA974" s="108">
        <v>1000</v>
      </c>
    </row>
    <row r="975" spans="1:27" x14ac:dyDescent="0.35">
      <c r="A975" s="151" t="s">
        <v>137</v>
      </c>
      <c r="B975" s="152" t="s">
        <v>137</v>
      </c>
      <c r="C975" s="152" t="s">
        <v>137</v>
      </c>
      <c r="D975" s="152" t="s">
        <v>137</v>
      </c>
      <c r="E975" s="152" t="s">
        <v>137</v>
      </c>
      <c r="F975" s="152" t="s">
        <v>137</v>
      </c>
      <c r="G975" s="152" t="s">
        <v>137</v>
      </c>
      <c r="H975" s="152" t="s">
        <v>137</v>
      </c>
      <c r="I975" s="152" t="s">
        <v>137</v>
      </c>
      <c r="J975" s="152" t="s">
        <v>137</v>
      </c>
      <c r="K975" s="152" t="s">
        <v>137</v>
      </c>
      <c r="L975" s="152" t="s">
        <v>137</v>
      </c>
      <c r="M975" s="152" t="s">
        <v>137</v>
      </c>
      <c r="N975" s="152" t="s">
        <v>137</v>
      </c>
      <c r="O975" s="152" t="s">
        <v>137</v>
      </c>
      <c r="P975" s="152" t="s">
        <v>137</v>
      </c>
      <c r="Q975" s="152" t="s">
        <v>137</v>
      </c>
      <c r="R975" s="152" t="s">
        <v>137</v>
      </c>
      <c r="S975" s="152" t="s">
        <v>137</v>
      </c>
      <c r="T975" s="152" t="s">
        <v>137</v>
      </c>
      <c r="U975" s="152" t="s">
        <v>137</v>
      </c>
      <c r="V975" s="152" t="s">
        <v>137</v>
      </c>
      <c r="W975" s="152" t="s">
        <v>137</v>
      </c>
      <c r="X975" s="152" t="s">
        <v>137</v>
      </c>
      <c r="Y975" s="152" t="s">
        <v>137</v>
      </c>
      <c r="Z975" s="152" t="s">
        <v>137</v>
      </c>
      <c r="AA975" s="108">
        <v>1000</v>
      </c>
    </row>
    <row r="976" spans="1:27" x14ac:dyDescent="0.35">
      <c r="A976" s="151" t="s">
        <v>137</v>
      </c>
      <c r="B976" s="152" t="s">
        <v>137</v>
      </c>
      <c r="C976" s="152" t="s">
        <v>137</v>
      </c>
      <c r="D976" s="152" t="s">
        <v>137</v>
      </c>
      <c r="E976" s="152" t="s">
        <v>137</v>
      </c>
      <c r="F976" s="152" t="s">
        <v>137</v>
      </c>
      <c r="G976" s="152" t="s">
        <v>137</v>
      </c>
      <c r="H976" s="152" t="s">
        <v>137</v>
      </c>
      <c r="I976" s="152" t="s">
        <v>137</v>
      </c>
      <c r="J976" s="152" t="s">
        <v>137</v>
      </c>
      <c r="K976" s="152" t="s">
        <v>137</v>
      </c>
      <c r="L976" s="152" t="s">
        <v>137</v>
      </c>
      <c r="M976" s="152" t="s">
        <v>137</v>
      </c>
      <c r="N976" s="152" t="s">
        <v>137</v>
      </c>
      <c r="O976" s="152" t="s">
        <v>137</v>
      </c>
      <c r="P976" s="152" t="s">
        <v>137</v>
      </c>
      <c r="Q976" s="152" t="s">
        <v>137</v>
      </c>
      <c r="R976" s="152" t="s">
        <v>137</v>
      </c>
      <c r="S976" s="152" t="s">
        <v>137</v>
      </c>
      <c r="T976" s="152" t="s">
        <v>137</v>
      </c>
      <c r="U976" s="152" t="s">
        <v>137</v>
      </c>
      <c r="V976" s="152" t="s">
        <v>137</v>
      </c>
      <c r="W976" s="152" t="s">
        <v>137</v>
      </c>
      <c r="X976" s="152" t="s">
        <v>137</v>
      </c>
      <c r="Y976" s="152" t="s">
        <v>137</v>
      </c>
      <c r="Z976" s="152" t="s">
        <v>137</v>
      </c>
      <c r="AA976" s="108">
        <v>1000</v>
      </c>
    </row>
    <row r="977" spans="1:27" x14ac:dyDescent="0.35">
      <c r="A977" s="151" t="s">
        <v>137</v>
      </c>
      <c r="B977" s="152" t="s">
        <v>137</v>
      </c>
      <c r="C977" s="152" t="s">
        <v>137</v>
      </c>
      <c r="D977" s="152" t="s">
        <v>137</v>
      </c>
      <c r="E977" s="152" t="s">
        <v>137</v>
      </c>
      <c r="F977" s="152" t="s">
        <v>137</v>
      </c>
      <c r="G977" s="152" t="s">
        <v>137</v>
      </c>
      <c r="H977" s="152" t="s">
        <v>137</v>
      </c>
      <c r="I977" s="152" t="s">
        <v>137</v>
      </c>
      <c r="J977" s="152" t="s">
        <v>137</v>
      </c>
      <c r="K977" s="152" t="s">
        <v>137</v>
      </c>
      <c r="L977" s="152" t="s">
        <v>137</v>
      </c>
      <c r="M977" s="152" t="s">
        <v>137</v>
      </c>
      <c r="N977" s="152" t="s">
        <v>137</v>
      </c>
      <c r="O977" s="152" t="s">
        <v>137</v>
      </c>
      <c r="P977" s="152" t="s">
        <v>137</v>
      </c>
      <c r="Q977" s="152" t="s">
        <v>137</v>
      </c>
      <c r="R977" s="152" t="s">
        <v>137</v>
      </c>
      <c r="S977" s="152" t="s">
        <v>137</v>
      </c>
      <c r="T977" s="152" t="s">
        <v>137</v>
      </c>
      <c r="U977" s="152" t="s">
        <v>137</v>
      </c>
      <c r="V977" s="152" t="s">
        <v>137</v>
      </c>
      <c r="W977" s="152" t="s">
        <v>137</v>
      </c>
      <c r="X977" s="152" t="s">
        <v>137</v>
      </c>
      <c r="Y977" s="152" t="s">
        <v>137</v>
      </c>
      <c r="Z977" s="152" t="s">
        <v>137</v>
      </c>
      <c r="AA977" s="108">
        <v>1000</v>
      </c>
    </row>
    <row r="978" spans="1:27" x14ac:dyDescent="0.35">
      <c r="A978" s="151" t="s">
        <v>137</v>
      </c>
      <c r="B978" s="152" t="s">
        <v>137</v>
      </c>
      <c r="C978" s="152" t="s">
        <v>137</v>
      </c>
      <c r="D978" s="152" t="s">
        <v>137</v>
      </c>
      <c r="E978" s="152" t="s">
        <v>137</v>
      </c>
      <c r="F978" s="152" t="s">
        <v>137</v>
      </c>
      <c r="G978" s="152" t="s">
        <v>137</v>
      </c>
      <c r="H978" s="152" t="s">
        <v>137</v>
      </c>
      <c r="I978" s="152" t="s">
        <v>137</v>
      </c>
      <c r="J978" s="152" t="s">
        <v>137</v>
      </c>
      <c r="K978" s="152" t="s">
        <v>137</v>
      </c>
      <c r="L978" s="152" t="s">
        <v>137</v>
      </c>
      <c r="M978" s="152" t="s">
        <v>137</v>
      </c>
      <c r="N978" s="152" t="s">
        <v>137</v>
      </c>
      <c r="O978" s="152" t="s">
        <v>137</v>
      </c>
      <c r="P978" s="152" t="s">
        <v>137</v>
      </c>
      <c r="Q978" s="152" t="s">
        <v>137</v>
      </c>
      <c r="R978" s="152" t="s">
        <v>137</v>
      </c>
      <c r="S978" s="152" t="s">
        <v>137</v>
      </c>
      <c r="T978" s="152" t="s">
        <v>137</v>
      </c>
      <c r="U978" s="152" t="s">
        <v>137</v>
      </c>
      <c r="V978" s="152" t="s">
        <v>137</v>
      </c>
      <c r="W978" s="152" t="s">
        <v>137</v>
      </c>
      <c r="X978" s="152" t="s">
        <v>137</v>
      </c>
      <c r="Y978" s="152" t="s">
        <v>137</v>
      </c>
      <c r="Z978" s="152" t="s">
        <v>137</v>
      </c>
      <c r="AA978" s="108">
        <v>1000</v>
      </c>
    </row>
    <row r="979" spans="1:27" x14ac:dyDescent="0.35">
      <c r="A979" s="151" t="s">
        <v>137</v>
      </c>
      <c r="B979" s="152" t="s">
        <v>137</v>
      </c>
      <c r="C979" s="152" t="s">
        <v>137</v>
      </c>
      <c r="D979" s="152" t="s">
        <v>137</v>
      </c>
      <c r="E979" s="152" t="s">
        <v>137</v>
      </c>
      <c r="F979" s="152" t="s">
        <v>137</v>
      </c>
      <c r="G979" s="152" t="s">
        <v>137</v>
      </c>
      <c r="H979" s="152" t="s">
        <v>137</v>
      </c>
      <c r="I979" s="152" t="s">
        <v>137</v>
      </c>
      <c r="J979" s="152" t="s">
        <v>137</v>
      </c>
      <c r="K979" s="152" t="s">
        <v>137</v>
      </c>
      <c r="L979" s="152" t="s">
        <v>137</v>
      </c>
      <c r="M979" s="152" t="s">
        <v>137</v>
      </c>
      <c r="N979" s="152" t="s">
        <v>137</v>
      </c>
      <c r="O979" s="152" t="s">
        <v>137</v>
      </c>
      <c r="P979" s="152" t="s">
        <v>137</v>
      </c>
      <c r="Q979" s="152" t="s">
        <v>137</v>
      </c>
      <c r="R979" s="152" t="s">
        <v>137</v>
      </c>
      <c r="S979" s="152" t="s">
        <v>137</v>
      </c>
      <c r="T979" s="152" t="s">
        <v>137</v>
      </c>
      <c r="U979" s="152" t="s">
        <v>137</v>
      </c>
      <c r="V979" s="152" t="s">
        <v>137</v>
      </c>
      <c r="W979" s="152" t="s">
        <v>137</v>
      </c>
      <c r="X979" s="152" t="s">
        <v>137</v>
      </c>
      <c r="Y979" s="152" t="s">
        <v>137</v>
      </c>
      <c r="Z979" s="152" t="s">
        <v>137</v>
      </c>
      <c r="AA979" s="108">
        <v>1000</v>
      </c>
    </row>
    <row r="980" spans="1:27" x14ac:dyDescent="0.35">
      <c r="A980" s="151" t="s">
        <v>137</v>
      </c>
      <c r="B980" s="152" t="s">
        <v>137</v>
      </c>
      <c r="C980" s="152" t="s">
        <v>137</v>
      </c>
      <c r="D980" s="152" t="s">
        <v>137</v>
      </c>
      <c r="E980" s="152" t="s">
        <v>137</v>
      </c>
      <c r="F980" s="152" t="s">
        <v>137</v>
      </c>
      <c r="G980" s="152" t="s">
        <v>137</v>
      </c>
      <c r="H980" s="152" t="s">
        <v>137</v>
      </c>
      <c r="I980" s="152" t="s">
        <v>137</v>
      </c>
      <c r="J980" s="152" t="s">
        <v>137</v>
      </c>
      <c r="K980" s="152" t="s">
        <v>137</v>
      </c>
      <c r="L980" s="152" t="s">
        <v>137</v>
      </c>
      <c r="M980" s="152" t="s">
        <v>137</v>
      </c>
      <c r="N980" s="152" t="s">
        <v>137</v>
      </c>
      <c r="O980" s="152" t="s">
        <v>137</v>
      </c>
      <c r="P980" s="152" t="s">
        <v>137</v>
      </c>
      <c r="Q980" s="152" t="s">
        <v>137</v>
      </c>
      <c r="R980" s="152" t="s">
        <v>137</v>
      </c>
      <c r="S980" s="152" t="s">
        <v>137</v>
      </c>
      <c r="T980" s="152" t="s">
        <v>137</v>
      </c>
      <c r="U980" s="152" t="s">
        <v>137</v>
      </c>
      <c r="V980" s="152" t="s">
        <v>137</v>
      </c>
      <c r="W980" s="152" t="s">
        <v>137</v>
      </c>
      <c r="X980" s="152" t="s">
        <v>137</v>
      </c>
      <c r="Y980" s="152" t="s">
        <v>137</v>
      </c>
      <c r="Z980" s="152" t="s">
        <v>137</v>
      </c>
      <c r="AA980" s="108">
        <v>1000</v>
      </c>
    </row>
    <row r="981" spans="1:27" x14ac:dyDescent="0.35">
      <c r="A981" s="151" t="s">
        <v>137</v>
      </c>
      <c r="B981" s="152" t="s">
        <v>137</v>
      </c>
      <c r="C981" s="152" t="s">
        <v>137</v>
      </c>
      <c r="D981" s="152" t="s">
        <v>137</v>
      </c>
      <c r="E981" s="152" t="s">
        <v>137</v>
      </c>
      <c r="F981" s="152" t="s">
        <v>137</v>
      </c>
      <c r="G981" s="152" t="s">
        <v>137</v>
      </c>
      <c r="H981" s="152" t="s">
        <v>137</v>
      </c>
      <c r="I981" s="152" t="s">
        <v>137</v>
      </c>
      <c r="J981" s="152" t="s">
        <v>137</v>
      </c>
      <c r="K981" s="152" t="s">
        <v>137</v>
      </c>
      <c r="L981" s="152" t="s">
        <v>137</v>
      </c>
      <c r="M981" s="152" t="s">
        <v>137</v>
      </c>
      <c r="N981" s="152" t="s">
        <v>137</v>
      </c>
      <c r="O981" s="152" t="s">
        <v>137</v>
      </c>
      <c r="P981" s="152" t="s">
        <v>137</v>
      </c>
      <c r="Q981" s="152" t="s">
        <v>137</v>
      </c>
      <c r="R981" s="152" t="s">
        <v>137</v>
      </c>
      <c r="S981" s="152" t="s">
        <v>137</v>
      </c>
      <c r="T981" s="152" t="s">
        <v>137</v>
      </c>
      <c r="U981" s="152" t="s">
        <v>137</v>
      </c>
      <c r="V981" s="152" t="s">
        <v>137</v>
      </c>
      <c r="W981" s="152" t="s">
        <v>137</v>
      </c>
      <c r="X981" s="152" t="s">
        <v>137</v>
      </c>
      <c r="Y981" s="152" t="s">
        <v>137</v>
      </c>
      <c r="Z981" s="152" t="s">
        <v>137</v>
      </c>
      <c r="AA981" s="108">
        <v>1000</v>
      </c>
    </row>
    <row r="982" spans="1:27" x14ac:dyDescent="0.35">
      <c r="A982" s="151" t="s">
        <v>137</v>
      </c>
      <c r="B982" s="152" t="s">
        <v>137</v>
      </c>
      <c r="C982" s="152" t="s">
        <v>137</v>
      </c>
      <c r="D982" s="152" t="s">
        <v>137</v>
      </c>
      <c r="E982" s="152" t="s">
        <v>137</v>
      </c>
      <c r="F982" s="152" t="s">
        <v>137</v>
      </c>
      <c r="G982" s="152" t="s">
        <v>137</v>
      </c>
      <c r="H982" s="152" t="s">
        <v>137</v>
      </c>
      <c r="I982" s="152" t="s">
        <v>137</v>
      </c>
      <c r="J982" s="152" t="s">
        <v>137</v>
      </c>
      <c r="K982" s="152" t="s">
        <v>137</v>
      </c>
      <c r="L982" s="152" t="s">
        <v>137</v>
      </c>
      <c r="M982" s="152" t="s">
        <v>137</v>
      </c>
      <c r="N982" s="152" t="s">
        <v>137</v>
      </c>
      <c r="O982" s="152" t="s">
        <v>137</v>
      </c>
      <c r="P982" s="152" t="s">
        <v>137</v>
      </c>
      <c r="Q982" s="152" t="s">
        <v>137</v>
      </c>
      <c r="R982" s="152" t="s">
        <v>137</v>
      </c>
      <c r="S982" s="152" t="s">
        <v>137</v>
      </c>
      <c r="T982" s="152" t="s">
        <v>137</v>
      </c>
      <c r="U982" s="152" t="s">
        <v>137</v>
      </c>
      <c r="V982" s="152" t="s">
        <v>137</v>
      </c>
      <c r="W982" s="152" t="s">
        <v>137</v>
      </c>
      <c r="X982" s="152" t="s">
        <v>137</v>
      </c>
      <c r="Y982" s="152" t="s">
        <v>137</v>
      </c>
      <c r="Z982" s="152" t="s">
        <v>137</v>
      </c>
      <c r="AA982" s="108">
        <v>1000</v>
      </c>
    </row>
    <row r="983" spans="1:27" x14ac:dyDescent="0.35">
      <c r="A983" s="151" t="s">
        <v>137</v>
      </c>
      <c r="B983" s="152" t="s">
        <v>137</v>
      </c>
      <c r="C983" s="152" t="s">
        <v>137</v>
      </c>
      <c r="D983" s="152" t="s">
        <v>137</v>
      </c>
      <c r="E983" s="152" t="s">
        <v>137</v>
      </c>
      <c r="F983" s="152" t="s">
        <v>137</v>
      </c>
      <c r="G983" s="152" t="s">
        <v>137</v>
      </c>
      <c r="H983" s="152" t="s">
        <v>137</v>
      </c>
      <c r="I983" s="152" t="s">
        <v>137</v>
      </c>
      <c r="J983" s="152" t="s">
        <v>137</v>
      </c>
      <c r="K983" s="152" t="s">
        <v>137</v>
      </c>
      <c r="L983" s="152" t="s">
        <v>137</v>
      </c>
      <c r="M983" s="152" t="s">
        <v>137</v>
      </c>
      <c r="N983" s="152" t="s">
        <v>137</v>
      </c>
      <c r="O983" s="152" t="s">
        <v>137</v>
      </c>
      <c r="P983" s="152" t="s">
        <v>137</v>
      </c>
      <c r="Q983" s="152" t="s">
        <v>137</v>
      </c>
      <c r="R983" s="152" t="s">
        <v>137</v>
      </c>
      <c r="S983" s="152" t="s">
        <v>137</v>
      </c>
      <c r="T983" s="152" t="s">
        <v>137</v>
      </c>
      <c r="U983" s="152" t="s">
        <v>137</v>
      </c>
      <c r="V983" s="152" t="s">
        <v>137</v>
      </c>
      <c r="W983" s="152" t="s">
        <v>137</v>
      </c>
      <c r="X983" s="152" t="s">
        <v>137</v>
      </c>
      <c r="Y983" s="152" t="s">
        <v>137</v>
      </c>
      <c r="Z983" s="152" t="s">
        <v>137</v>
      </c>
      <c r="AA983" s="108">
        <v>1000</v>
      </c>
    </row>
    <row r="984" spans="1:27" x14ac:dyDescent="0.35">
      <c r="A984" s="151" t="s">
        <v>137</v>
      </c>
      <c r="B984" s="152" t="s">
        <v>137</v>
      </c>
      <c r="C984" s="152" t="s">
        <v>137</v>
      </c>
      <c r="D984" s="152" t="s">
        <v>137</v>
      </c>
      <c r="E984" s="152" t="s">
        <v>137</v>
      </c>
      <c r="F984" s="152" t="s">
        <v>137</v>
      </c>
      <c r="G984" s="152" t="s">
        <v>137</v>
      </c>
      <c r="H984" s="152" t="s">
        <v>137</v>
      </c>
      <c r="I984" s="152" t="s">
        <v>137</v>
      </c>
      <c r="J984" s="152" t="s">
        <v>137</v>
      </c>
      <c r="K984" s="152" t="s">
        <v>137</v>
      </c>
      <c r="L984" s="152" t="s">
        <v>137</v>
      </c>
      <c r="M984" s="152" t="s">
        <v>137</v>
      </c>
      <c r="N984" s="152" t="s">
        <v>137</v>
      </c>
      <c r="O984" s="152" t="s">
        <v>137</v>
      </c>
      <c r="P984" s="152" t="s">
        <v>137</v>
      </c>
      <c r="Q984" s="152" t="s">
        <v>137</v>
      </c>
      <c r="R984" s="152" t="s">
        <v>137</v>
      </c>
      <c r="S984" s="152" t="s">
        <v>137</v>
      </c>
      <c r="T984" s="152" t="s">
        <v>137</v>
      </c>
      <c r="U984" s="152" t="s">
        <v>137</v>
      </c>
      <c r="V984" s="152" t="s">
        <v>137</v>
      </c>
      <c r="W984" s="152" t="s">
        <v>137</v>
      </c>
      <c r="X984" s="152" t="s">
        <v>137</v>
      </c>
      <c r="Y984" s="152" t="s">
        <v>137</v>
      </c>
      <c r="Z984" s="152" t="s">
        <v>137</v>
      </c>
      <c r="AA984" s="108">
        <v>1000</v>
      </c>
    </row>
    <row r="985" spans="1:27" x14ac:dyDescent="0.35">
      <c r="A985" s="151" t="s">
        <v>137</v>
      </c>
      <c r="B985" s="152" t="s">
        <v>137</v>
      </c>
      <c r="C985" s="152" t="s">
        <v>137</v>
      </c>
      <c r="D985" s="152" t="s">
        <v>137</v>
      </c>
      <c r="E985" s="152" t="s">
        <v>137</v>
      </c>
      <c r="F985" s="152" t="s">
        <v>137</v>
      </c>
      <c r="G985" s="152" t="s">
        <v>137</v>
      </c>
      <c r="H985" s="152" t="s">
        <v>137</v>
      </c>
      <c r="I985" s="152" t="s">
        <v>137</v>
      </c>
      <c r="J985" s="152" t="s">
        <v>137</v>
      </c>
      <c r="K985" s="152" t="s">
        <v>137</v>
      </c>
      <c r="L985" s="152" t="s">
        <v>137</v>
      </c>
      <c r="M985" s="152" t="s">
        <v>137</v>
      </c>
      <c r="N985" s="152" t="s">
        <v>137</v>
      </c>
      <c r="O985" s="152" t="s">
        <v>137</v>
      </c>
      <c r="P985" s="152" t="s">
        <v>137</v>
      </c>
      <c r="Q985" s="152" t="s">
        <v>137</v>
      </c>
      <c r="R985" s="152" t="s">
        <v>137</v>
      </c>
      <c r="S985" s="152" t="s">
        <v>137</v>
      </c>
      <c r="T985" s="152" t="s">
        <v>137</v>
      </c>
      <c r="U985" s="152" t="s">
        <v>137</v>
      </c>
      <c r="V985" s="152" t="s">
        <v>137</v>
      </c>
      <c r="W985" s="152" t="s">
        <v>137</v>
      </c>
      <c r="X985" s="152" t="s">
        <v>137</v>
      </c>
      <c r="Y985" s="152" t="s">
        <v>137</v>
      </c>
      <c r="Z985" s="152" t="s">
        <v>137</v>
      </c>
      <c r="AA985" s="108">
        <v>1000</v>
      </c>
    </row>
    <row r="986" spans="1:27" x14ac:dyDescent="0.35">
      <c r="A986" s="151" t="s">
        <v>137</v>
      </c>
      <c r="B986" s="152" t="s">
        <v>137</v>
      </c>
      <c r="C986" s="152" t="s">
        <v>137</v>
      </c>
      <c r="D986" s="152" t="s">
        <v>137</v>
      </c>
      <c r="E986" s="152" t="s">
        <v>137</v>
      </c>
      <c r="F986" s="152" t="s">
        <v>137</v>
      </c>
      <c r="G986" s="152" t="s">
        <v>137</v>
      </c>
      <c r="H986" s="152" t="s">
        <v>137</v>
      </c>
      <c r="I986" s="152" t="s">
        <v>137</v>
      </c>
      <c r="J986" s="152" t="s">
        <v>137</v>
      </c>
      <c r="K986" s="152" t="s">
        <v>137</v>
      </c>
      <c r="L986" s="152" t="s">
        <v>137</v>
      </c>
      <c r="M986" s="152" t="s">
        <v>137</v>
      </c>
      <c r="N986" s="152" t="s">
        <v>137</v>
      </c>
      <c r="O986" s="152" t="s">
        <v>137</v>
      </c>
      <c r="P986" s="152" t="s">
        <v>137</v>
      </c>
      <c r="Q986" s="152" t="s">
        <v>137</v>
      </c>
      <c r="R986" s="152" t="s">
        <v>137</v>
      </c>
      <c r="S986" s="152" t="s">
        <v>137</v>
      </c>
      <c r="T986" s="152" t="s">
        <v>137</v>
      </c>
      <c r="U986" s="152" t="s">
        <v>137</v>
      </c>
      <c r="V986" s="152" t="s">
        <v>137</v>
      </c>
      <c r="W986" s="152" t="s">
        <v>137</v>
      </c>
      <c r="X986" s="152" t="s">
        <v>137</v>
      </c>
      <c r="Y986" s="152" t="s">
        <v>137</v>
      </c>
      <c r="Z986" s="152" t="s">
        <v>137</v>
      </c>
      <c r="AA986" s="108">
        <v>1000</v>
      </c>
    </row>
    <row r="987" spans="1:27" x14ac:dyDescent="0.35">
      <c r="A987" s="151" t="s">
        <v>137</v>
      </c>
      <c r="B987" s="152" t="s">
        <v>137</v>
      </c>
      <c r="C987" s="152" t="s">
        <v>137</v>
      </c>
      <c r="D987" s="152" t="s">
        <v>137</v>
      </c>
      <c r="E987" s="152" t="s">
        <v>137</v>
      </c>
      <c r="F987" s="152" t="s">
        <v>137</v>
      </c>
      <c r="G987" s="152" t="s">
        <v>137</v>
      </c>
      <c r="H987" s="152" t="s">
        <v>137</v>
      </c>
      <c r="I987" s="152" t="s">
        <v>137</v>
      </c>
      <c r="J987" s="152" t="s">
        <v>137</v>
      </c>
      <c r="K987" s="152" t="s">
        <v>137</v>
      </c>
      <c r="L987" s="152" t="s">
        <v>137</v>
      </c>
      <c r="M987" s="152" t="s">
        <v>137</v>
      </c>
      <c r="N987" s="152" t="s">
        <v>137</v>
      </c>
      <c r="O987" s="152" t="s">
        <v>137</v>
      </c>
      <c r="P987" s="152" t="s">
        <v>137</v>
      </c>
      <c r="Q987" s="152" t="s">
        <v>137</v>
      </c>
      <c r="R987" s="152" t="s">
        <v>137</v>
      </c>
      <c r="S987" s="152" t="s">
        <v>137</v>
      </c>
      <c r="T987" s="152" t="s">
        <v>137</v>
      </c>
      <c r="U987" s="152" t="s">
        <v>137</v>
      </c>
      <c r="V987" s="152" t="s">
        <v>137</v>
      </c>
      <c r="W987" s="152" t="s">
        <v>137</v>
      </c>
      <c r="X987" s="152" t="s">
        <v>137</v>
      </c>
      <c r="Y987" s="152" t="s">
        <v>137</v>
      </c>
      <c r="Z987" s="152" t="s">
        <v>137</v>
      </c>
      <c r="AA987" s="108">
        <v>1000</v>
      </c>
    </row>
    <row r="988" spans="1:27" x14ac:dyDescent="0.35">
      <c r="A988" s="151" t="s">
        <v>137</v>
      </c>
      <c r="B988" s="152" t="s">
        <v>137</v>
      </c>
      <c r="C988" s="152" t="s">
        <v>137</v>
      </c>
      <c r="D988" s="152" t="s">
        <v>137</v>
      </c>
      <c r="E988" s="152" t="s">
        <v>137</v>
      </c>
      <c r="F988" s="152" t="s">
        <v>137</v>
      </c>
      <c r="G988" s="152" t="s">
        <v>137</v>
      </c>
      <c r="H988" s="152" t="s">
        <v>137</v>
      </c>
      <c r="I988" s="152" t="s">
        <v>137</v>
      </c>
      <c r="J988" s="152" t="s">
        <v>137</v>
      </c>
      <c r="K988" s="152" t="s">
        <v>137</v>
      </c>
      <c r="L988" s="152" t="s">
        <v>137</v>
      </c>
      <c r="M988" s="152" t="s">
        <v>137</v>
      </c>
      <c r="N988" s="152" t="s">
        <v>137</v>
      </c>
      <c r="O988" s="152" t="s">
        <v>137</v>
      </c>
      <c r="P988" s="152" t="s">
        <v>137</v>
      </c>
      <c r="Q988" s="152" t="s">
        <v>137</v>
      </c>
      <c r="R988" s="152" t="s">
        <v>137</v>
      </c>
      <c r="S988" s="152" t="s">
        <v>137</v>
      </c>
      <c r="T988" s="152" t="s">
        <v>137</v>
      </c>
      <c r="U988" s="152" t="s">
        <v>137</v>
      </c>
      <c r="V988" s="152" t="s">
        <v>137</v>
      </c>
      <c r="W988" s="152" t="s">
        <v>137</v>
      </c>
      <c r="X988" s="152" t="s">
        <v>137</v>
      </c>
      <c r="Y988" s="152" t="s">
        <v>137</v>
      </c>
      <c r="Z988" s="152" t="s">
        <v>137</v>
      </c>
      <c r="AA988" s="108">
        <v>1000</v>
      </c>
    </row>
    <row r="989" spans="1:27" x14ac:dyDescent="0.35">
      <c r="A989" s="151" t="s">
        <v>137</v>
      </c>
      <c r="B989" s="152" t="s">
        <v>137</v>
      </c>
      <c r="C989" s="152" t="s">
        <v>137</v>
      </c>
      <c r="D989" s="152" t="s">
        <v>137</v>
      </c>
      <c r="E989" s="152" t="s">
        <v>137</v>
      </c>
      <c r="F989" s="152" t="s">
        <v>137</v>
      </c>
      <c r="G989" s="152" t="s">
        <v>137</v>
      </c>
      <c r="H989" s="152" t="s">
        <v>137</v>
      </c>
      <c r="I989" s="152" t="s">
        <v>137</v>
      </c>
      <c r="J989" s="152" t="s">
        <v>137</v>
      </c>
      <c r="K989" s="152" t="s">
        <v>137</v>
      </c>
      <c r="L989" s="152" t="s">
        <v>137</v>
      </c>
      <c r="M989" s="152" t="s">
        <v>137</v>
      </c>
      <c r="N989" s="152" t="s">
        <v>137</v>
      </c>
      <c r="O989" s="152" t="s">
        <v>137</v>
      </c>
      <c r="P989" s="152" t="s">
        <v>137</v>
      </c>
      <c r="Q989" s="152" t="s">
        <v>137</v>
      </c>
      <c r="R989" s="152" t="s">
        <v>137</v>
      </c>
      <c r="S989" s="152" t="s">
        <v>137</v>
      </c>
      <c r="T989" s="152" t="s">
        <v>137</v>
      </c>
      <c r="U989" s="152" t="s">
        <v>137</v>
      </c>
      <c r="V989" s="152" t="s">
        <v>137</v>
      </c>
      <c r="W989" s="152" t="s">
        <v>137</v>
      </c>
      <c r="X989" s="152" t="s">
        <v>137</v>
      </c>
      <c r="Y989" s="152" t="s">
        <v>137</v>
      </c>
      <c r="Z989" s="152" t="s">
        <v>137</v>
      </c>
      <c r="AA989" s="108">
        <v>1000</v>
      </c>
    </row>
    <row r="990" spans="1:27" x14ac:dyDescent="0.35">
      <c r="A990" s="151" t="s">
        <v>137</v>
      </c>
      <c r="B990" s="152" t="s">
        <v>137</v>
      </c>
      <c r="C990" s="152" t="s">
        <v>137</v>
      </c>
      <c r="D990" s="152" t="s">
        <v>137</v>
      </c>
      <c r="E990" s="152" t="s">
        <v>137</v>
      </c>
      <c r="F990" s="152" t="s">
        <v>137</v>
      </c>
      <c r="G990" s="152" t="s">
        <v>137</v>
      </c>
      <c r="H990" s="152" t="s">
        <v>137</v>
      </c>
      <c r="I990" s="152" t="s">
        <v>137</v>
      </c>
      <c r="J990" s="152" t="s">
        <v>137</v>
      </c>
      <c r="K990" s="152" t="s">
        <v>137</v>
      </c>
      <c r="L990" s="152" t="s">
        <v>137</v>
      </c>
      <c r="M990" s="152" t="s">
        <v>137</v>
      </c>
      <c r="N990" s="152" t="s">
        <v>137</v>
      </c>
      <c r="O990" s="152" t="s">
        <v>137</v>
      </c>
      <c r="P990" s="152" t="s">
        <v>137</v>
      </c>
      <c r="Q990" s="152" t="s">
        <v>137</v>
      </c>
      <c r="R990" s="152" t="s">
        <v>137</v>
      </c>
      <c r="S990" s="152" t="s">
        <v>137</v>
      </c>
      <c r="T990" s="152" t="s">
        <v>137</v>
      </c>
      <c r="U990" s="152" t="s">
        <v>137</v>
      </c>
      <c r="V990" s="152" t="s">
        <v>137</v>
      </c>
      <c r="W990" s="152" t="s">
        <v>137</v>
      </c>
      <c r="X990" s="152" t="s">
        <v>137</v>
      </c>
      <c r="Y990" s="152" t="s">
        <v>137</v>
      </c>
      <c r="Z990" s="152" t="s">
        <v>137</v>
      </c>
      <c r="AA990" s="108">
        <v>1000</v>
      </c>
    </row>
    <row r="991" spans="1:27" x14ac:dyDescent="0.35">
      <c r="A991" s="151" t="s">
        <v>137</v>
      </c>
      <c r="B991" s="152" t="s">
        <v>137</v>
      </c>
      <c r="C991" s="152" t="s">
        <v>137</v>
      </c>
      <c r="D991" s="152" t="s">
        <v>137</v>
      </c>
      <c r="E991" s="152" t="s">
        <v>137</v>
      </c>
      <c r="F991" s="152" t="s">
        <v>137</v>
      </c>
      <c r="G991" s="152" t="s">
        <v>137</v>
      </c>
      <c r="H991" s="152" t="s">
        <v>137</v>
      </c>
      <c r="I991" s="152" t="s">
        <v>137</v>
      </c>
      <c r="J991" s="152" t="s">
        <v>137</v>
      </c>
      <c r="K991" s="152" t="s">
        <v>137</v>
      </c>
      <c r="L991" s="152" t="s">
        <v>137</v>
      </c>
      <c r="M991" s="152" t="s">
        <v>137</v>
      </c>
      <c r="N991" s="152" t="s">
        <v>137</v>
      </c>
      <c r="O991" s="152" t="s">
        <v>137</v>
      </c>
      <c r="P991" s="152" t="s">
        <v>137</v>
      </c>
      <c r="Q991" s="152" t="s">
        <v>137</v>
      </c>
      <c r="R991" s="152" t="s">
        <v>137</v>
      </c>
      <c r="S991" s="152" t="s">
        <v>137</v>
      </c>
      <c r="T991" s="152" t="s">
        <v>137</v>
      </c>
      <c r="U991" s="152" t="s">
        <v>137</v>
      </c>
      <c r="V991" s="152" t="s">
        <v>137</v>
      </c>
      <c r="W991" s="152" t="s">
        <v>137</v>
      </c>
      <c r="X991" s="152" t="s">
        <v>137</v>
      </c>
      <c r="Y991" s="152" t="s">
        <v>137</v>
      </c>
      <c r="Z991" s="152" t="s">
        <v>137</v>
      </c>
      <c r="AA991" s="108">
        <v>1000</v>
      </c>
    </row>
    <row r="992" spans="1:27" x14ac:dyDescent="0.35">
      <c r="A992" s="151" t="s">
        <v>137</v>
      </c>
      <c r="B992" s="152" t="s">
        <v>137</v>
      </c>
      <c r="C992" s="152" t="s">
        <v>137</v>
      </c>
      <c r="D992" s="152" t="s">
        <v>137</v>
      </c>
      <c r="E992" s="152" t="s">
        <v>137</v>
      </c>
      <c r="F992" s="152" t="s">
        <v>137</v>
      </c>
      <c r="G992" s="152" t="s">
        <v>137</v>
      </c>
      <c r="H992" s="152" t="s">
        <v>137</v>
      </c>
      <c r="I992" s="152" t="s">
        <v>137</v>
      </c>
      <c r="J992" s="152" t="s">
        <v>137</v>
      </c>
      <c r="K992" s="152" t="s">
        <v>137</v>
      </c>
      <c r="L992" s="152" t="s">
        <v>137</v>
      </c>
      <c r="M992" s="152" t="s">
        <v>137</v>
      </c>
      <c r="N992" s="152" t="s">
        <v>137</v>
      </c>
      <c r="O992" s="152" t="s">
        <v>137</v>
      </c>
      <c r="P992" s="152" t="s">
        <v>137</v>
      </c>
      <c r="Q992" s="152" t="s">
        <v>137</v>
      </c>
      <c r="R992" s="152" t="s">
        <v>137</v>
      </c>
      <c r="S992" s="152" t="s">
        <v>137</v>
      </c>
      <c r="T992" s="152" t="s">
        <v>137</v>
      </c>
      <c r="U992" s="152" t="s">
        <v>137</v>
      </c>
      <c r="V992" s="152" t="s">
        <v>137</v>
      </c>
      <c r="W992" s="152" t="s">
        <v>137</v>
      </c>
      <c r="X992" s="152" t="s">
        <v>137</v>
      </c>
      <c r="Y992" s="152" t="s">
        <v>137</v>
      </c>
      <c r="Z992" s="152" t="s">
        <v>137</v>
      </c>
      <c r="AA992" s="108">
        <v>1000</v>
      </c>
    </row>
    <row r="993" spans="1:27" x14ac:dyDescent="0.35">
      <c r="A993" s="151" t="s">
        <v>137</v>
      </c>
      <c r="B993" s="152" t="s">
        <v>137</v>
      </c>
      <c r="C993" s="152" t="s">
        <v>137</v>
      </c>
      <c r="D993" s="152" t="s">
        <v>137</v>
      </c>
      <c r="E993" s="152" t="s">
        <v>137</v>
      </c>
      <c r="F993" s="152" t="s">
        <v>137</v>
      </c>
      <c r="G993" s="152" t="s">
        <v>137</v>
      </c>
      <c r="H993" s="152" t="s">
        <v>137</v>
      </c>
      <c r="I993" s="152" t="s">
        <v>137</v>
      </c>
      <c r="J993" s="152" t="s">
        <v>137</v>
      </c>
      <c r="K993" s="152" t="s">
        <v>137</v>
      </c>
      <c r="L993" s="152" t="s">
        <v>137</v>
      </c>
      <c r="M993" s="152" t="s">
        <v>137</v>
      </c>
      <c r="N993" s="152" t="s">
        <v>137</v>
      </c>
      <c r="O993" s="152" t="s">
        <v>137</v>
      </c>
      <c r="P993" s="152" t="s">
        <v>137</v>
      </c>
      <c r="Q993" s="152" t="s">
        <v>137</v>
      </c>
      <c r="R993" s="152" t="s">
        <v>137</v>
      </c>
      <c r="S993" s="152" t="s">
        <v>137</v>
      </c>
      <c r="T993" s="152" t="s">
        <v>137</v>
      </c>
      <c r="U993" s="152" t="s">
        <v>137</v>
      </c>
      <c r="V993" s="152" t="s">
        <v>137</v>
      </c>
      <c r="W993" s="152" t="s">
        <v>137</v>
      </c>
      <c r="X993" s="152" t="s">
        <v>137</v>
      </c>
      <c r="Y993" s="152" t="s">
        <v>137</v>
      </c>
      <c r="Z993" s="152" t="s">
        <v>137</v>
      </c>
      <c r="AA993" s="108">
        <v>1000</v>
      </c>
    </row>
    <row r="994" spans="1:27" x14ac:dyDescent="0.35">
      <c r="A994" s="151" t="s">
        <v>137</v>
      </c>
      <c r="B994" s="152" t="s">
        <v>137</v>
      </c>
      <c r="C994" s="152" t="s">
        <v>137</v>
      </c>
      <c r="D994" s="152" t="s">
        <v>137</v>
      </c>
      <c r="E994" s="152" t="s">
        <v>137</v>
      </c>
      <c r="F994" s="152" t="s">
        <v>137</v>
      </c>
      <c r="G994" s="152" t="s">
        <v>137</v>
      </c>
      <c r="H994" s="152" t="s">
        <v>137</v>
      </c>
      <c r="I994" s="152" t="s">
        <v>137</v>
      </c>
      <c r="J994" s="152" t="s">
        <v>137</v>
      </c>
      <c r="K994" s="152" t="s">
        <v>137</v>
      </c>
      <c r="L994" s="152" t="s">
        <v>137</v>
      </c>
      <c r="M994" s="152" t="s">
        <v>137</v>
      </c>
      <c r="N994" s="152" t="s">
        <v>137</v>
      </c>
      <c r="O994" s="152" t="s">
        <v>137</v>
      </c>
      <c r="P994" s="152" t="s">
        <v>137</v>
      </c>
      <c r="Q994" s="152" t="s">
        <v>137</v>
      </c>
      <c r="R994" s="152" t="s">
        <v>137</v>
      </c>
      <c r="S994" s="152" t="s">
        <v>137</v>
      </c>
      <c r="T994" s="152" t="s">
        <v>137</v>
      </c>
      <c r="U994" s="152" t="s">
        <v>137</v>
      </c>
      <c r="V994" s="152" t="s">
        <v>137</v>
      </c>
      <c r="W994" s="152" t="s">
        <v>137</v>
      </c>
      <c r="X994" s="152" t="s">
        <v>137</v>
      </c>
      <c r="Y994" s="152" t="s">
        <v>137</v>
      </c>
      <c r="Z994" s="152" t="s">
        <v>137</v>
      </c>
      <c r="AA994" s="108">
        <v>1000</v>
      </c>
    </row>
    <row r="995" spans="1:27" x14ac:dyDescent="0.35">
      <c r="A995" s="151" t="s">
        <v>137</v>
      </c>
      <c r="B995" s="152" t="s">
        <v>137</v>
      </c>
      <c r="C995" s="152" t="s">
        <v>137</v>
      </c>
      <c r="D995" s="152" t="s">
        <v>137</v>
      </c>
      <c r="E995" s="152" t="s">
        <v>137</v>
      </c>
      <c r="F995" s="152" t="s">
        <v>137</v>
      </c>
      <c r="G995" s="152" t="s">
        <v>137</v>
      </c>
      <c r="H995" s="152" t="s">
        <v>137</v>
      </c>
      <c r="I995" s="152" t="s">
        <v>137</v>
      </c>
      <c r="J995" s="152" t="s">
        <v>137</v>
      </c>
      <c r="K995" s="152" t="s">
        <v>137</v>
      </c>
      <c r="L995" s="152" t="s">
        <v>137</v>
      </c>
      <c r="M995" s="152" t="s">
        <v>137</v>
      </c>
      <c r="N995" s="152" t="s">
        <v>137</v>
      </c>
      <c r="O995" s="152" t="s">
        <v>137</v>
      </c>
      <c r="P995" s="152" t="s">
        <v>137</v>
      </c>
      <c r="Q995" s="152" t="s">
        <v>137</v>
      </c>
      <c r="R995" s="152" t="s">
        <v>137</v>
      </c>
      <c r="S995" s="152" t="s">
        <v>137</v>
      </c>
      <c r="T995" s="152" t="s">
        <v>137</v>
      </c>
      <c r="U995" s="152" t="s">
        <v>137</v>
      </c>
      <c r="V995" s="152" t="s">
        <v>137</v>
      </c>
      <c r="W995" s="152" t="s">
        <v>137</v>
      </c>
      <c r="X995" s="152" t="s">
        <v>137</v>
      </c>
      <c r="Y995" s="152" t="s">
        <v>137</v>
      </c>
      <c r="Z995" s="152" t="s">
        <v>137</v>
      </c>
      <c r="AA995" s="108">
        <v>1000</v>
      </c>
    </row>
    <row r="996" spans="1:27" x14ac:dyDescent="0.35">
      <c r="A996" s="151" t="s">
        <v>137</v>
      </c>
      <c r="B996" s="152" t="s">
        <v>137</v>
      </c>
      <c r="C996" s="152" t="s">
        <v>137</v>
      </c>
      <c r="D996" s="152" t="s">
        <v>137</v>
      </c>
      <c r="E996" s="152" t="s">
        <v>137</v>
      </c>
      <c r="F996" s="152" t="s">
        <v>137</v>
      </c>
      <c r="G996" s="152" t="s">
        <v>137</v>
      </c>
      <c r="H996" s="152" t="s">
        <v>137</v>
      </c>
      <c r="I996" s="152" t="s">
        <v>137</v>
      </c>
      <c r="J996" s="152" t="s">
        <v>137</v>
      </c>
      <c r="K996" s="152" t="s">
        <v>137</v>
      </c>
      <c r="L996" s="152" t="s">
        <v>137</v>
      </c>
      <c r="M996" s="152" t="s">
        <v>137</v>
      </c>
      <c r="N996" s="152" t="s">
        <v>137</v>
      </c>
      <c r="O996" s="152" t="s">
        <v>137</v>
      </c>
      <c r="P996" s="152" t="s">
        <v>137</v>
      </c>
      <c r="Q996" s="152" t="s">
        <v>137</v>
      </c>
      <c r="R996" s="152" t="s">
        <v>137</v>
      </c>
      <c r="S996" s="152" t="s">
        <v>137</v>
      </c>
      <c r="T996" s="152" t="s">
        <v>137</v>
      </c>
      <c r="U996" s="152" t="s">
        <v>137</v>
      </c>
      <c r="V996" s="152" t="s">
        <v>137</v>
      </c>
      <c r="W996" s="152" t="s">
        <v>137</v>
      </c>
      <c r="X996" s="152" t="s">
        <v>137</v>
      </c>
      <c r="Y996" s="152" t="s">
        <v>137</v>
      </c>
      <c r="Z996" s="152" t="s">
        <v>137</v>
      </c>
      <c r="AA996" s="108">
        <v>1000</v>
      </c>
    </row>
    <row r="997" spans="1:27" x14ac:dyDescent="0.35">
      <c r="A997" s="151" t="s">
        <v>137</v>
      </c>
      <c r="B997" s="152" t="s">
        <v>137</v>
      </c>
      <c r="C997" s="152" t="s">
        <v>137</v>
      </c>
      <c r="D997" s="152" t="s">
        <v>137</v>
      </c>
      <c r="E997" s="152" t="s">
        <v>137</v>
      </c>
      <c r="F997" s="152" t="s">
        <v>137</v>
      </c>
      <c r="G997" s="152" t="s">
        <v>137</v>
      </c>
      <c r="H997" s="152" t="s">
        <v>137</v>
      </c>
      <c r="I997" s="152" t="s">
        <v>137</v>
      </c>
      <c r="J997" s="152" t="s">
        <v>137</v>
      </c>
      <c r="K997" s="152" t="s">
        <v>137</v>
      </c>
      <c r="L997" s="152" t="s">
        <v>137</v>
      </c>
      <c r="M997" s="152" t="s">
        <v>137</v>
      </c>
      <c r="N997" s="152" t="s">
        <v>137</v>
      </c>
      <c r="O997" s="152" t="s">
        <v>137</v>
      </c>
      <c r="P997" s="152" t="s">
        <v>137</v>
      </c>
      <c r="Q997" s="152" t="s">
        <v>137</v>
      </c>
      <c r="R997" s="152" t="s">
        <v>137</v>
      </c>
      <c r="S997" s="152" t="s">
        <v>137</v>
      </c>
      <c r="T997" s="152" t="s">
        <v>137</v>
      </c>
      <c r="U997" s="152" t="s">
        <v>137</v>
      </c>
      <c r="V997" s="152" t="s">
        <v>137</v>
      </c>
      <c r="W997" s="152" t="s">
        <v>137</v>
      </c>
      <c r="X997" s="152" t="s">
        <v>137</v>
      </c>
      <c r="Y997" s="152" t="s">
        <v>137</v>
      </c>
      <c r="Z997" s="152" t="s">
        <v>137</v>
      </c>
      <c r="AA997" s="108">
        <v>1000</v>
      </c>
    </row>
    <row r="998" spans="1:27" x14ac:dyDescent="0.35">
      <c r="A998" s="151" t="s">
        <v>137</v>
      </c>
      <c r="B998" s="152" t="s">
        <v>137</v>
      </c>
      <c r="C998" s="152" t="s">
        <v>137</v>
      </c>
      <c r="D998" s="152" t="s">
        <v>137</v>
      </c>
      <c r="E998" s="152" t="s">
        <v>137</v>
      </c>
      <c r="F998" s="152" t="s">
        <v>137</v>
      </c>
      <c r="G998" s="152" t="s">
        <v>137</v>
      </c>
      <c r="H998" s="152" t="s">
        <v>137</v>
      </c>
      <c r="I998" s="152" t="s">
        <v>137</v>
      </c>
      <c r="J998" s="152" t="s">
        <v>137</v>
      </c>
      <c r="K998" s="152" t="s">
        <v>137</v>
      </c>
      <c r="L998" s="152" t="s">
        <v>137</v>
      </c>
      <c r="M998" s="152" t="s">
        <v>137</v>
      </c>
      <c r="N998" s="152" t="s">
        <v>137</v>
      </c>
      <c r="O998" s="152" t="s">
        <v>137</v>
      </c>
      <c r="P998" s="152" t="s">
        <v>137</v>
      </c>
      <c r="Q998" s="152" t="s">
        <v>137</v>
      </c>
      <c r="R998" s="152" t="s">
        <v>137</v>
      </c>
      <c r="S998" s="152" t="s">
        <v>137</v>
      </c>
      <c r="T998" s="152" t="s">
        <v>137</v>
      </c>
      <c r="U998" s="152" t="s">
        <v>137</v>
      </c>
      <c r="V998" s="152" t="s">
        <v>137</v>
      </c>
      <c r="W998" s="152" t="s">
        <v>137</v>
      </c>
      <c r="X998" s="152" t="s">
        <v>137</v>
      </c>
      <c r="Y998" s="152" t="s">
        <v>137</v>
      </c>
      <c r="Z998" s="152" t="s">
        <v>137</v>
      </c>
      <c r="AA998" s="108">
        <v>1000</v>
      </c>
    </row>
    <row r="999" spans="1:27" x14ac:dyDescent="0.35">
      <c r="A999" s="151" t="s">
        <v>137</v>
      </c>
      <c r="B999" s="152" t="s">
        <v>137</v>
      </c>
      <c r="C999" s="152" t="s">
        <v>137</v>
      </c>
      <c r="D999" s="152" t="s">
        <v>137</v>
      </c>
      <c r="E999" s="152" t="s">
        <v>137</v>
      </c>
      <c r="F999" s="152" t="s">
        <v>137</v>
      </c>
      <c r="G999" s="152" t="s">
        <v>137</v>
      </c>
      <c r="H999" s="152" t="s">
        <v>137</v>
      </c>
      <c r="I999" s="152" t="s">
        <v>137</v>
      </c>
      <c r="J999" s="152" t="s">
        <v>137</v>
      </c>
      <c r="K999" s="152" t="s">
        <v>137</v>
      </c>
      <c r="L999" s="152" t="s">
        <v>137</v>
      </c>
      <c r="M999" s="152" t="s">
        <v>137</v>
      </c>
      <c r="N999" s="152" t="s">
        <v>137</v>
      </c>
      <c r="O999" s="152" t="s">
        <v>137</v>
      </c>
      <c r="P999" s="152" t="s">
        <v>137</v>
      </c>
      <c r="Q999" s="152" t="s">
        <v>137</v>
      </c>
      <c r="R999" s="152" t="s">
        <v>137</v>
      </c>
      <c r="S999" s="152" t="s">
        <v>137</v>
      </c>
      <c r="T999" s="152" t="s">
        <v>137</v>
      </c>
      <c r="U999" s="152" t="s">
        <v>137</v>
      </c>
      <c r="V999" s="152" t="s">
        <v>137</v>
      </c>
      <c r="W999" s="152" t="s">
        <v>137</v>
      </c>
      <c r="X999" s="152" t="s">
        <v>137</v>
      </c>
      <c r="Y999" s="152" t="s">
        <v>137</v>
      </c>
      <c r="Z999" s="152" t="s">
        <v>137</v>
      </c>
      <c r="AA999" s="108">
        <v>1000</v>
      </c>
    </row>
    <row r="1000" spans="1:27" x14ac:dyDescent="0.35">
      <c r="A1000" s="151" t="s">
        <v>137</v>
      </c>
      <c r="B1000" s="152" t="s">
        <v>137</v>
      </c>
      <c r="C1000" s="152" t="s">
        <v>137</v>
      </c>
      <c r="D1000" s="152" t="s">
        <v>137</v>
      </c>
      <c r="E1000" s="152" t="s">
        <v>137</v>
      </c>
      <c r="F1000" s="152" t="s">
        <v>137</v>
      </c>
      <c r="G1000" s="152" t="s">
        <v>137</v>
      </c>
      <c r="H1000" s="152" t="s">
        <v>137</v>
      </c>
      <c r="I1000" s="152" t="s">
        <v>137</v>
      </c>
      <c r="J1000" s="152" t="s">
        <v>137</v>
      </c>
      <c r="K1000" s="152" t="s">
        <v>137</v>
      </c>
      <c r="L1000" s="152" t="s">
        <v>137</v>
      </c>
      <c r="M1000" s="152" t="s">
        <v>137</v>
      </c>
      <c r="N1000" s="152" t="s">
        <v>137</v>
      </c>
      <c r="O1000" s="152" t="s">
        <v>137</v>
      </c>
      <c r="P1000" s="152" t="s">
        <v>137</v>
      </c>
      <c r="Q1000" s="152" t="s">
        <v>137</v>
      </c>
      <c r="R1000" s="152" t="s">
        <v>137</v>
      </c>
      <c r="S1000" s="152" t="s">
        <v>137</v>
      </c>
      <c r="T1000" s="152" t="s">
        <v>137</v>
      </c>
      <c r="U1000" s="152" t="s">
        <v>137</v>
      </c>
      <c r="V1000" s="152" t="s">
        <v>137</v>
      </c>
      <c r="W1000" s="152" t="s">
        <v>137</v>
      </c>
      <c r="X1000" s="152" t="s">
        <v>137</v>
      </c>
      <c r="Y1000" s="152" t="s">
        <v>137</v>
      </c>
      <c r="Z1000" s="152" t="s">
        <v>137</v>
      </c>
      <c r="AA1000" s="108">
        <v>1000</v>
      </c>
    </row>
    <row r="1001" spans="1:27" x14ac:dyDescent="0.35">
      <c r="A1001" s="151" t="s">
        <v>137</v>
      </c>
      <c r="B1001" s="152" t="s">
        <v>137</v>
      </c>
      <c r="C1001" s="152" t="s">
        <v>137</v>
      </c>
      <c r="D1001" s="152" t="s">
        <v>137</v>
      </c>
      <c r="E1001" s="152" t="s">
        <v>137</v>
      </c>
      <c r="F1001" s="152" t="s">
        <v>137</v>
      </c>
      <c r="G1001" s="152" t="s">
        <v>137</v>
      </c>
      <c r="H1001" s="152" t="s">
        <v>137</v>
      </c>
      <c r="I1001" s="152" t="s">
        <v>137</v>
      </c>
      <c r="J1001" s="152" t="s">
        <v>137</v>
      </c>
      <c r="K1001" s="152" t="s">
        <v>137</v>
      </c>
      <c r="L1001" s="152" t="s">
        <v>137</v>
      </c>
      <c r="M1001" s="152" t="s">
        <v>137</v>
      </c>
      <c r="N1001" s="152" t="s">
        <v>137</v>
      </c>
      <c r="O1001" s="152" t="s">
        <v>137</v>
      </c>
      <c r="P1001" s="152" t="s">
        <v>137</v>
      </c>
      <c r="Q1001" s="152" t="s">
        <v>137</v>
      </c>
      <c r="R1001" s="152" t="s">
        <v>137</v>
      </c>
      <c r="S1001" s="152" t="s">
        <v>137</v>
      </c>
      <c r="T1001" s="152" t="s">
        <v>137</v>
      </c>
      <c r="U1001" s="152" t="s">
        <v>137</v>
      </c>
      <c r="V1001" s="152" t="s">
        <v>137</v>
      </c>
      <c r="W1001" s="152" t="s">
        <v>137</v>
      </c>
      <c r="X1001" s="152" t="s">
        <v>137</v>
      </c>
      <c r="Y1001" s="152" t="s">
        <v>137</v>
      </c>
      <c r="Z1001" s="152" t="s">
        <v>137</v>
      </c>
      <c r="AA1001" s="108">
        <v>1000</v>
      </c>
    </row>
    <row r="1002" spans="1:27" x14ac:dyDescent="0.35">
      <c r="A1002" s="151" t="s">
        <v>137</v>
      </c>
      <c r="B1002" s="152" t="s">
        <v>137</v>
      </c>
      <c r="C1002" s="152" t="s">
        <v>137</v>
      </c>
      <c r="D1002" s="152" t="s">
        <v>137</v>
      </c>
      <c r="E1002" s="152" t="s">
        <v>137</v>
      </c>
      <c r="F1002" s="152" t="s">
        <v>137</v>
      </c>
      <c r="G1002" s="152" t="s">
        <v>137</v>
      </c>
      <c r="H1002" s="152" t="s">
        <v>137</v>
      </c>
      <c r="I1002" s="152" t="s">
        <v>137</v>
      </c>
      <c r="J1002" s="152" t="s">
        <v>137</v>
      </c>
      <c r="K1002" s="152" t="s">
        <v>137</v>
      </c>
      <c r="L1002" s="152" t="s">
        <v>137</v>
      </c>
      <c r="M1002" s="152" t="s">
        <v>137</v>
      </c>
      <c r="N1002" s="152" t="s">
        <v>137</v>
      </c>
      <c r="O1002" s="152" t="s">
        <v>137</v>
      </c>
      <c r="P1002" s="152" t="s">
        <v>137</v>
      </c>
      <c r="Q1002" s="152" t="s">
        <v>137</v>
      </c>
      <c r="R1002" s="152" t="s">
        <v>137</v>
      </c>
      <c r="S1002" s="152" t="s">
        <v>137</v>
      </c>
      <c r="T1002" s="152" t="s">
        <v>137</v>
      </c>
      <c r="U1002" s="152" t="s">
        <v>137</v>
      </c>
      <c r="V1002" s="152" t="s">
        <v>137</v>
      </c>
      <c r="W1002" s="152" t="s">
        <v>137</v>
      </c>
      <c r="X1002" s="152" t="s">
        <v>137</v>
      </c>
      <c r="Y1002" s="152" t="s">
        <v>137</v>
      </c>
      <c r="Z1002" s="152" t="s">
        <v>137</v>
      </c>
      <c r="AA1002" s="108">
        <v>1000</v>
      </c>
    </row>
    <row r="1003" spans="1:27" x14ac:dyDescent="0.35">
      <c r="A1003" s="151" t="s">
        <v>137</v>
      </c>
      <c r="B1003" s="152" t="s">
        <v>137</v>
      </c>
      <c r="C1003" s="152" t="s">
        <v>137</v>
      </c>
      <c r="D1003" s="152" t="s">
        <v>137</v>
      </c>
      <c r="E1003" s="152" t="s">
        <v>137</v>
      </c>
      <c r="F1003" s="152" t="s">
        <v>137</v>
      </c>
      <c r="G1003" s="152" t="s">
        <v>137</v>
      </c>
      <c r="H1003" s="152" t="s">
        <v>137</v>
      </c>
      <c r="I1003" s="152" t="s">
        <v>137</v>
      </c>
      <c r="J1003" s="152" t="s">
        <v>137</v>
      </c>
      <c r="K1003" s="152" t="s">
        <v>137</v>
      </c>
      <c r="L1003" s="152" t="s">
        <v>137</v>
      </c>
      <c r="M1003" s="152" t="s">
        <v>137</v>
      </c>
      <c r="N1003" s="152" t="s">
        <v>137</v>
      </c>
      <c r="O1003" s="152" t="s">
        <v>137</v>
      </c>
      <c r="P1003" s="152" t="s">
        <v>137</v>
      </c>
      <c r="Q1003" s="152" t="s">
        <v>137</v>
      </c>
      <c r="R1003" s="152" t="s">
        <v>137</v>
      </c>
      <c r="S1003" s="152" t="s">
        <v>137</v>
      </c>
      <c r="T1003" s="152" t="s">
        <v>137</v>
      </c>
      <c r="U1003" s="152" t="s">
        <v>137</v>
      </c>
      <c r="V1003" s="152" t="s">
        <v>137</v>
      </c>
      <c r="W1003" s="152" t="s">
        <v>137</v>
      </c>
      <c r="X1003" s="152" t="s">
        <v>137</v>
      </c>
      <c r="Y1003" s="152" t="s">
        <v>137</v>
      </c>
      <c r="Z1003" s="152" t="s">
        <v>137</v>
      </c>
      <c r="AA1003" s="108">
        <v>1000</v>
      </c>
    </row>
    <row r="1004" spans="1:27" x14ac:dyDescent="0.35">
      <c r="A1004" s="151" t="s">
        <v>137</v>
      </c>
      <c r="B1004" s="152" t="s">
        <v>137</v>
      </c>
      <c r="C1004" s="152" t="s">
        <v>137</v>
      </c>
      <c r="D1004" s="152" t="s">
        <v>137</v>
      </c>
      <c r="E1004" s="152" t="s">
        <v>137</v>
      </c>
      <c r="F1004" s="152" t="s">
        <v>137</v>
      </c>
      <c r="G1004" s="152" t="s">
        <v>137</v>
      </c>
      <c r="H1004" s="152" t="s">
        <v>137</v>
      </c>
      <c r="I1004" s="152" t="s">
        <v>137</v>
      </c>
      <c r="J1004" s="152" t="s">
        <v>137</v>
      </c>
      <c r="K1004" s="152" t="s">
        <v>137</v>
      </c>
      <c r="L1004" s="152" t="s">
        <v>137</v>
      </c>
      <c r="M1004" s="152" t="s">
        <v>137</v>
      </c>
      <c r="N1004" s="152" t="s">
        <v>137</v>
      </c>
      <c r="O1004" s="152" t="s">
        <v>137</v>
      </c>
      <c r="P1004" s="152" t="s">
        <v>137</v>
      </c>
      <c r="Q1004" s="152" t="s">
        <v>137</v>
      </c>
      <c r="R1004" s="152" t="s">
        <v>137</v>
      </c>
      <c r="S1004" s="152" t="s">
        <v>137</v>
      </c>
      <c r="T1004" s="152" t="s">
        <v>137</v>
      </c>
      <c r="U1004" s="152" t="s">
        <v>137</v>
      </c>
      <c r="V1004" s="152" t="s">
        <v>137</v>
      </c>
      <c r="W1004" s="152" t="s">
        <v>137</v>
      </c>
      <c r="X1004" s="152" t="s">
        <v>137</v>
      </c>
      <c r="Y1004" s="152" t="s">
        <v>137</v>
      </c>
      <c r="Z1004" s="152" t="s">
        <v>137</v>
      </c>
      <c r="AA1004" s="108">
        <v>1000</v>
      </c>
    </row>
    <row r="1005" spans="1:27" x14ac:dyDescent="0.35">
      <c r="A1005" s="151" t="s">
        <v>137</v>
      </c>
      <c r="B1005" s="152" t="s">
        <v>137</v>
      </c>
      <c r="C1005" s="152" t="s">
        <v>137</v>
      </c>
      <c r="D1005" s="152" t="s">
        <v>137</v>
      </c>
      <c r="E1005" s="152" t="s">
        <v>137</v>
      </c>
      <c r="F1005" s="152" t="s">
        <v>137</v>
      </c>
      <c r="G1005" s="152" t="s">
        <v>137</v>
      </c>
      <c r="H1005" s="152" t="s">
        <v>137</v>
      </c>
      <c r="I1005" s="152" t="s">
        <v>137</v>
      </c>
      <c r="J1005" s="152" t="s">
        <v>137</v>
      </c>
      <c r="K1005" s="152" t="s">
        <v>137</v>
      </c>
      <c r="L1005" s="152" t="s">
        <v>137</v>
      </c>
      <c r="M1005" s="152" t="s">
        <v>137</v>
      </c>
      <c r="N1005" s="152" t="s">
        <v>137</v>
      </c>
      <c r="O1005" s="152" t="s">
        <v>137</v>
      </c>
      <c r="P1005" s="152" t="s">
        <v>137</v>
      </c>
      <c r="Q1005" s="152" t="s">
        <v>137</v>
      </c>
      <c r="R1005" s="152" t="s">
        <v>137</v>
      </c>
      <c r="S1005" s="152" t="s">
        <v>137</v>
      </c>
      <c r="T1005" s="152" t="s">
        <v>137</v>
      </c>
      <c r="U1005" s="152" t="s">
        <v>137</v>
      </c>
      <c r="V1005" s="152" t="s">
        <v>137</v>
      </c>
      <c r="W1005" s="152" t="s">
        <v>137</v>
      </c>
      <c r="X1005" s="152" t="s">
        <v>137</v>
      </c>
      <c r="Y1005" s="152" t="s">
        <v>137</v>
      </c>
      <c r="Z1005" s="152" t="s">
        <v>137</v>
      </c>
      <c r="AA1005" s="108">
        <v>1000</v>
      </c>
    </row>
    <row r="1006" spans="1:27" x14ac:dyDescent="0.35">
      <c r="A1006" s="151" t="s">
        <v>137</v>
      </c>
      <c r="B1006" s="152" t="s">
        <v>137</v>
      </c>
      <c r="C1006" s="152" t="s">
        <v>137</v>
      </c>
      <c r="D1006" s="152" t="s">
        <v>137</v>
      </c>
      <c r="E1006" s="152" t="s">
        <v>137</v>
      </c>
      <c r="F1006" s="152" t="s">
        <v>137</v>
      </c>
      <c r="G1006" s="152" t="s">
        <v>137</v>
      </c>
      <c r="H1006" s="152" t="s">
        <v>137</v>
      </c>
      <c r="I1006" s="152" t="s">
        <v>137</v>
      </c>
      <c r="J1006" s="152" t="s">
        <v>137</v>
      </c>
      <c r="K1006" s="152" t="s">
        <v>137</v>
      </c>
      <c r="L1006" s="152" t="s">
        <v>137</v>
      </c>
      <c r="M1006" s="152" t="s">
        <v>137</v>
      </c>
      <c r="N1006" s="152" t="s">
        <v>137</v>
      </c>
      <c r="O1006" s="152" t="s">
        <v>137</v>
      </c>
      <c r="P1006" s="152" t="s">
        <v>137</v>
      </c>
      <c r="Q1006" s="152" t="s">
        <v>137</v>
      </c>
      <c r="R1006" s="152" t="s">
        <v>137</v>
      </c>
      <c r="S1006" s="152" t="s">
        <v>137</v>
      </c>
      <c r="T1006" s="152" t="s">
        <v>137</v>
      </c>
      <c r="U1006" s="152" t="s">
        <v>137</v>
      </c>
      <c r="V1006" s="152" t="s">
        <v>137</v>
      </c>
      <c r="W1006" s="152" t="s">
        <v>137</v>
      </c>
      <c r="X1006" s="152" t="s">
        <v>137</v>
      </c>
      <c r="Y1006" s="152" t="s">
        <v>137</v>
      </c>
      <c r="Z1006" s="152" t="s">
        <v>137</v>
      </c>
      <c r="AA1006" s="108">
        <v>1000</v>
      </c>
    </row>
    <row r="1007" spans="1:27" x14ac:dyDescent="0.35">
      <c r="A1007" s="151" t="s">
        <v>137</v>
      </c>
      <c r="B1007" s="152" t="s">
        <v>137</v>
      </c>
      <c r="C1007" s="152" t="s">
        <v>137</v>
      </c>
      <c r="D1007" s="152" t="s">
        <v>137</v>
      </c>
      <c r="E1007" s="152" t="s">
        <v>137</v>
      </c>
      <c r="F1007" s="152" t="s">
        <v>137</v>
      </c>
      <c r="G1007" s="152" t="s">
        <v>137</v>
      </c>
      <c r="H1007" s="152" t="s">
        <v>137</v>
      </c>
      <c r="I1007" s="152" t="s">
        <v>137</v>
      </c>
      <c r="J1007" s="152" t="s">
        <v>137</v>
      </c>
      <c r="K1007" s="152" t="s">
        <v>137</v>
      </c>
      <c r="L1007" s="152" t="s">
        <v>137</v>
      </c>
      <c r="M1007" s="152" t="s">
        <v>137</v>
      </c>
      <c r="N1007" s="152" t="s">
        <v>137</v>
      </c>
      <c r="O1007" s="152" t="s">
        <v>137</v>
      </c>
      <c r="P1007" s="152" t="s">
        <v>137</v>
      </c>
      <c r="Q1007" s="152" t="s">
        <v>137</v>
      </c>
      <c r="R1007" s="152" t="s">
        <v>137</v>
      </c>
      <c r="S1007" s="152" t="s">
        <v>137</v>
      </c>
      <c r="T1007" s="152" t="s">
        <v>137</v>
      </c>
      <c r="U1007" s="152" t="s">
        <v>137</v>
      </c>
      <c r="V1007" s="152" t="s">
        <v>137</v>
      </c>
      <c r="W1007" s="152" t="s">
        <v>137</v>
      </c>
      <c r="X1007" s="152" t="s">
        <v>137</v>
      </c>
      <c r="Y1007" s="152" t="s">
        <v>137</v>
      </c>
      <c r="Z1007" s="152" t="s">
        <v>137</v>
      </c>
      <c r="AA1007" s="108">
        <v>1000</v>
      </c>
    </row>
    <row r="1008" spans="1:27" x14ac:dyDescent="0.35">
      <c r="A1008" s="108">
        <v>1000</v>
      </c>
      <c r="B1008" s="108">
        <v>1000</v>
      </c>
      <c r="C1008" s="108">
        <v>1000</v>
      </c>
      <c r="D1008" s="108">
        <v>1000</v>
      </c>
      <c r="E1008" s="108">
        <v>1000</v>
      </c>
      <c r="F1008" s="108">
        <v>1000</v>
      </c>
      <c r="G1008" s="108">
        <v>1000</v>
      </c>
      <c r="H1008" s="108">
        <v>1000</v>
      </c>
      <c r="I1008" s="108">
        <v>1000</v>
      </c>
      <c r="J1008" s="108">
        <v>1000</v>
      </c>
      <c r="K1008" s="108">
        <v>1000</v>
      </c>
      <c r="L1008" s="108">
        <v>1000</v>
      </c>
      <c r="M1008" s="108">
        <v>1000</v>
      </c>
      <c r="N1008" s="108">
        <v>1000</v>
      </c>
      <c r="O1008" s="108">
        <v>1000</v>
      </c>
      <c r="P1008" s="108">
        <v>1000</v>
      </c>
      <c r="Q1008" s="108">
        <v>1000</v>
      </c>
      <c r="R1008" s="108">
        <v>1000</v>
      </c>
      <c r="S1008" s="108">
        <v>1000</v>
      </c>
      <c r="T1008" s="108">
        <v>1000</v>
      </c>
      <c r="U1008" s="108">
        <v>1000</v>
      </c>
      <c r="V1008" s="108">
        <v>1000</v>
      </c>
      <c r="W1008" s="108">
        <v>1000</v>
      </c>
      <c r="X1008" s="108">
        <v>1000</v>
      </c>
      <c r="Y1008" s="108">
        <v>1000</v>
      </c>
      <c r="Z1008" s="108">
        <v>1000</v>
      </c>
      <c r="AA1008" s="108">
        <v>1000</v>
      </c>
    </row>
  </sheetData>
  <conditionalFormatting sqref="B5:Y5">
    <cfRule type="expression" dxfId="3" priority="4" stopIfTrue="1">
      <formula>B$13&gt;Number_of__sub_questions</formula>
    </cfRule>
  </conditionalFormatting>
  <conditionalFormatting sqref="B8:Z1007">
    <cfRule type="expression" dxfId="2" priority="3">
      <formula>IF(B8&lt;&gt;"",1,0)</formula>
    </cfRule>
  </conditionalFormatting>
  <conditionalFormatting sqref="B7:M7 O7:Z7">
    <cfRule type="expression" dxfId="1" priority="1">
      <formula>IF(B7&lt;&gt;"",1,0)</formula>
    </cfRule>
  </conditionalFormatting>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50"/>
    <pageSetUpPr fitToPage="1"/>
  </sheetPr>
  <dimension ref="A2:AE40"/>
  <sheetViews>
    <sheetView workbookViewId="0">
      <selection activeCell="B24" sqref="B24"/>
    </sheetView>
  </sheetViews>
  <sheetFormatPr defaultColWidth="9.1796875" defaultRowHeight="12.5" x14ac:dyDescent="0.25"/>
  <cols>
    <col min="1" max="4" width="9.1796875" style="46"/>
    <col min="5" max="5" width="9.1796875" style="144"/>
    <col min="6" max="31" width="7.7265625" style="46" customWidth="1"/>
    <col min="32" max="16384" width="9.1796875" style="46"/>
  </cols>
  <sheetData>
    <row r="2" spans="1:31" x14ac:dyDescent="0.25"/>
    <row r="9" spans="1:31" ht="81" customHeight="1" x14ac:dyDescent="0.25"/>
    <row r="11" spans="1:31" x14ac:dyDescent="0.25">
      <c r="C11" s="47" t="s">
        <v>45</v>
      </c>
      <c r="D11" s="50"/>
      <c r="E11" s="49" t="s">
        <v>125</v>
      </c>
    </row>
    <row r="12" spans="1:31" x14ac:dyDescent="0.25">
      <c r="B12" s="47"/>
      <c r="D12" s="147"/>
      <c r="E12" s="49" t="s">
        <v>127</v>
      </c>
    </row>
    <row r="13" spans="1:31" x14ac:dyDescent="0.25">
      <c r="D13" s="48"/>
      <c r="E13" s="49" t="s">
        <v>126</v>
      </c>
    </row>
    <row r="15" spans="1:31" ht="69" x14ac:dyDescent="0.25">
      <c r="C15" s="171" t="s">
        <v>128</v>
      </c>
      <c r="D15" s="172"/>
      <c r="E15" s="143" t="s">
        <v>7</v>
      </c>
      <c r="F15" s="51" t="str">
        <f>CONCATENATE("",'2. Enter scores'!G$14)</f>
        <v>Speed</v>
      </c>
      <c r="G15" s="51" t="str">
        <f>CONCATENATE("",'2. Enter scores'!H$14)</f>
        <v>Fuel consumption</v>
      </c>
      <c r="H15" s="51" t="str">
        <f>CONCATENATE("",'2. Enter scores'!I$14)</f>
        <v>Design</v>
      </c>
      <c r="I15" s="51" t="str">
        <f>CONCATENATE("",'2. Enter scores'!J$14)</f>
        <v>Production costs</v>
      </c>
      <c r="J15" s="51" t="str">
        <f>CONCATENATE("",'2. Enter scores'!K$14)</f>
        <v>Aerodynamics</v>
      </c>
      <c r="K15" s="51" t="str">
        <f>CONCATENATE("",'2. Enter scores'!L$14)</f>
        <v>Summary</v>
      </c>
      <c r="L15" s="51" t="str">
        <f>CONCATENATE("",'2. Enter scores'!M$14)</f>
        <v>Correctness</v>
      </c>
      <c r="M15" s="51" t="str">
        <f>CONCATENATE("",'2. Enter scores'!N$14)</f>
        <v>Completeness</v>
      </c>
      <c r="N15" s="51" t="str">
        <f>CONCATENATE("",'2. Enter scores'!O$14)</f>
        <v>Presentation</v>
      </c>
      <c r="O15" s="51" t="str">
        <f>CONCATENATE("",'2. Enter scores'!P$14)</f>
        <v>Contribution</v>
      </c>
      <c r="P15" s="51" t="str">
        <f>CONCATENATE("",'2. Enter scores'!Q$14)</f>
        <v/>
      </c>
      <c r="Q15" s="51" t="str">
        <f>CONCATENATE("",'2. Enter scores'!R$14)</f>
        <v/>
      </c>
      <c r="R15" s="51" t="str">
        <f>CONCATENATE("",'2. Enter scores'!S$14)</f>
        <v/>
      </c>
      <c r="S15" s="51" t="str">
        <f>CONCATENATE("",'2. Enter scores'!T$14)</f>
        <v/>
      </c>
      <c r="T15" s="51" t="str">
        <f>CONCATENATE("",'2. Enter scores'!U$14)</f>
        <v/>
      </c>
      <c r="U15" s="51" t="str">
        <f>CONCATENATE("",'2. Enter scores'!V$14)</f>
        <v/>
      </c>
      <c r="V15" s="51" t="str">
        <f>CONCATENATE("",'2. Enter scores'!W$14)</f>
        <v/>
      </c>
      <c r="W15" s="51" t="str">
        <f>CONCATENATE("",'2. Enter scores'!X$14)</f>
        <v/>
      </c>
      <c r="X15" s="51" t="str">
        <f>CONCATENATE("",'2. Enter scores'!Y$14)</f>
        <v/>
      </c>
      <c r="Y15" s="51" t="str">
        <f>CONCATENATE("",'2. Enter scores'!Z$14)</f>
        <v/>
      </c>
      <c r="Z15" s="51" t="str">
        <f>CONCATENATE("",'2. Enter scores'!AA$14)</f>
        <v/>
      </c>
      <c r="AA15" s="51" t="str">
        <f>CONCATENATE("",'2. Enter scores'!AB$14)</f>
        <v/>
      </c>
      <c r="AB15" s="51" t="str">
        <f>CONCATENATE("",'2. Enter scores'!AC$14)</f>
        <v/>
      </c>
      <c r="AC15" s="51" t="str">
        <f>CONCATENATE("",'2. Enter scores'!AD$14)</f>
        <v/>
      </c>
      <c r="AD15" s="51" t="str">
        <f>CONCATENATE("",'2. Enter scores'!AE$14)</f>
        <v/>
      </c>
      <c r="AE15" s="51"/>
    </row>
    <row r="16" spans="1:31" s="140" customFormat="1" ht="18" customHeight="1" x14ac:dyDescent="0.25">
      <c r="A16" s="139"/>
      <c r="B16" s="139"/>
      <c r="C16" s="173" t="str">
        <f>CONCATENATE("",'2. Enter scores'!G$14)</f>
        <v>Speed</v>
      </c>
      <c r="D16" s="174"/>
      <c r="E16" s="145">
        <f>CORREL(criterion1,Grade)</f>
        <v>0.34208164425224052</v>
      </c>
      <c r="F16" s="142">
        <f>CORREL(criterion1,criterion1)</f>
        <v>1.0000000000000002</v>
      </c>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1"/>
    </row>
    <row r="17" spans="1:31" s="140" customFormat="1" ht="18" customHeight="1" x14ac:dyDescent="0.25">
      <c r="A17" s="139"/>
      <c r="B17" s="139"/>
      <c r="C17" s="169" t="str">
        <f>CONCATENATE("",'2. Enter scores'!H$14)</f>
        <v>Fuel consumption</v>
      </c>
      <c r="D17" s="170"/>
      <c r="E17" s="146">
        <f>CORREL(criterion2,Grade)</f>
        <v>0.40102753041059591</v>
      </c>
      <c r="F17" s="141">
        <f>CORREL(criterion1,criterion2)</f>
        <v>0.12014649887632743</v>
      </c>
      <c r="G17" s="141">
        <f>CORREL(criterion2,criterion2)</f>
        <v>0.99999999999999978</v>
      </c>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row>
    <row r="18" spans="1:31" s="140" customFormat="1" ht="18" customHeight="1" x14ac:dyDescent="0.25">
      <c r="A18" s="139"/>
      <c r="B18" s="139"/>
      <c r="C18" s="169" t="str">
        <f>CONCATENATE("",'2. Enter scores'!I$14)</f>
        <v>Design</v>
      </c>
      <c r="D18" s="170"/>
      <c r="E18" s="146">
        <f>CORREL(criterion3,Grade)</f>
        <v>0.69104662329643862</v>
      </c>
      <c r="F18" s="141">
        <f>CORREL(criterion1,criterion3)</f>
        <v>0.55648064113117557</v>
      </c>
      <c r="G18" s="141">
        <f>CORREL(criterion2,criterion3)</f>
        <v>0.43437087980505179</v>
      </c>
      <c r="H18" s="141">
        <f>CORREL(criterion3,criterion3)</f>
        <v>1</v>
      </c>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row>
    <row r="19" spans="1:31" s="140" customFormat="1" ht="18" customHeight="1" x14ac:dyDescent="0.25">
      <c r="A19" s="139"/>
      <c r="B19" s="139"/>
      <c r="C19" s="169" t="str">
        <f>CONCATENATE("",'2. Enter scores'!J$14)</f>
        <v>Production costs</v>
      </c>
      <c r="D19" s="170"/>
      <c r="E19" s="146">
        <f>CORREL(criterion4,Grade)</f>
        <v>0.5233539075537792</v>
      </c>
      <c r="F19" s="141">
        <f>CORREL(criterion1,criterion4)</f>
        <v>0.14997784861440791</v>
      </c>
      <c r="G19" s="141">
        <f>CORREL(criterion2,criterion4)</f>
        <v>2.539911421790355E-2</v>
      </c>
      <c r="H19" s="141">
        <f>CORREL(criterion3,criterion4)</f>
        <v>0.59599422436326099</v>
      </c>
      <c r="I19" s="141">
        <f>CORREL(criterion4,criterion4)</f>
        <v>1</v>
      </c>
      <c r="J19" s="141"/>
      <c r="K19" s="141"/>
      <c r="L19" s="141"/>
      <c r="M19" s="141"/>
      <c r="N19" s="141"/>
      <c r="O19" s="141"/>
      <c r="P19" s="141"/>
      <c r="Q19" s="141"/>
      <c r="R19" s="141"/>
      <c r="S19" s="141"/>
      <c r="T19" s="141"/>
      <c r="U19" s="141"/>
      <c r="V19" s="141"/>
      <c r="W19" s="141"/>
      <c r="X19" s="141"/>
      <c r="Y19" s="141"/>
      <c r="Z19" s="141"/>
      <c r="AA19" s="141"/>
      <c r="AB19" s="141"/>
      <c r="AC19" s="141"/>
      <c r="AD19" s="141"/>
      <c r="AE19" s="141"/>
    </row>
    <row r="20" spans="1:31" s="140" customFormat="1" ht="18" customHeight="1" x14ac:dyDescent="0.25">
      <c r="A20" s="139"/>
      <c r="B20" s="139"/>
      <c r="C20" s="169" t="str">
        <f>CONCATENATE("",'2. Enter scores'!K$14)</f>
        <v>Aerodynamics</v>
      </c>
      <c r="D20" s="170"/>
      <c r="E20" s="146">
        <f>CORREL(criterion5,Grade)</f>
        <v>0.49829740143564871</v>
      </c>
      <c r="F20" s="141">
        <f>CORREL(criterion1,criterion5)</f>
        <v>0.58060907844438647</v>
      </c>
      <c r="G20" s="141">
        <f>CORREL(criterion2,criterion5)</f>
        <v>0.24491851302279016</v>
      </c>
      <c r="H20" s="141">
        <f>CORREL(criterion3,criterion5)</f>
        <v>0.59075171749189404</v>
      </c>
      <c r="I20" s="141">
        <f>CORREL(criterion4,criterion5)</f>
        <v>0.28306906566362822</v>
      </c>
      <c r="J20" s="141">
        <f>CORREL(criterion5,criterion5)</f>
        <v>1</v>
      </c>
      <c r="K20" s="141"/>
      <c r="L20" s="141"/>
      <c r="M20" s="141"/>
      <c r="N20" s="141"/>
      <c r="O20" s="141"/>
      <c r="P20" s="141"/>
      <c r="Q20" s="141"/>
      <c r="R20" s="141"/>
      <c r="S20" s="141"/>
      <c r="T20" s="141"/>
      <c r="U20" s="141"/>
      <c r="V20" s="141"/>
      <c r="W20" s="141"/>
      <c r="X20" s="141"/>
      <c r="Y20" s="141"/>
      <c r="Z20" s="141"/>
      <c r="AA20" s="141"/>
      <c r="AB20" s="141"/>
      <c r="AC20" s="141"/>
      <c r="AD20" s="141"/>
      <c r="AE20" s="141"/>
    </row>
    <row r="21" spans="1:31" s="140" customFormat="1" ht="18" customHeight="1" x14ac:dyDescent="0.25">
      <c r="A21" s="139"/>
      <c r="B21" s="139"/>
      <c r="C21" s="169" t="str">
        <f>CONCATENATE("",'2. Enter scores'!L$14)</f>
        <v>Summary</v>
      </c>
      <c r="D21" s="170"/>
      <c r="E21" s="146">
        <f>CORREL(criterion6,Grade)</f>
        <v>0.44663783684409147</v>
      </c>
      <c r="F21" s="141">
        <f>CORREL(criterion1,criterion6)</f>
        <v>0.25904296412794536</v>
      </c>
      <c r="G21" s="141">
        <f>CORREL(criterion2,criterion6)</f>
        <v>0.3403753814414161</v>
      </c>
      <c r="H21" s="141">
        <f>CORREL(criterion3,criterion6)</f>
        <v>0.48490396273241082</v>
      </c>
      <c r="I21" s="141">
        <f>CORREL(criterion4,criterion6)</f>
        <v>0.3684441528202777</v>
      </c>
      <c r="J21" s="141">
        <f>CORREL(criterion5,criterion6)</f>
        <v>0.30991917538957298</v>
      </c>
      <c r="K21" s="141">
        <f>CORREL(criterion6,criterion6)</f>
        <v>1</v>
      </c>
      <c r="L21" s="141"/>
      <c r="M21" s="141"/>
      <c r="N21" s="141"/>
      <c r="O21" s="141"/>
      <c r="P21" s="141"/>
      <c r="Q21" s="141"/>
      <c r="R21" s="141"/>
      <c r="S21" s="141"/>
      <c r="T21" s="141"/>
      <c r="U21" s="141"/>
      <c r="V21" s="141"/>
      <c r="W21" s="141"/>
      <c r="X21" s="141"/>
      <c r="Y21" s="141"/>
      <c r="Z21" s="141"/>
      <c r="AA21" s="141"/>
      <c r="AB21" s="141"/>
      <c r="AC21" s="141"/>
      <c r="AD21" s="141"/>
      <c r="AE21" s="141"/>
    </row>
    <row r="22" spans="1:31" s="140" customFormat="1" ht="18" customHeight="1" x14ac:dyDescent="0.25">
      <c r="A22" s="139"/>
      <c r="B22" s="139"/>
      <c r="C22" s="169" t="str">
        <f>CONCATENATE("",'2. Enter scores'!M$14)</f>
        <v>Correctness</v>
      </c>
      <c r="D22" s="170"/>
      <c r="E22" s="146">
        <f>CORREL(criterion7,Grade)</f>
        <v>0.71820852588644757</v>
      </c>
      <c r="F22" s="141">
        <f>CORREL(criterion1,criterion7)</f>
        <v>4.1843228752183312E-2</v>
      </c>
      <c r="G22" s="141">
        <f>CORREL(criterion2,criterion7)</f>
        <v>0.30164288871972789</v>
      </c>
      <c r="H22" s="141">
        <f>CORREL(criterion3,criterion7)</f>
        <v>0.59231983402092814</v>
      </c>
      <c r="I22" s="141">
        <f>CORREL(criterion4,criterion7)</f>
        <v>0.59142803429936619</v>
      </c>
      <c r="J22" s="141">
        <f>CORREL(criterion5,criterion7)</f>
        <v>0.37790160966243541</v>
      </c>
      <c r="K22" s="141">
        <f>CORREL(criterion6,criterion7)</f>
        <v>0.30837801614602889</v>
      </c>
      <c r="L22" s="141">
        <f>CORREL(criterion7,criterion7)</f>
        <v>1</v>
      </c>
      <c r="M22" s="141"/>
      <c r="N22" s="141"/>
      <c r="O22" s="141"/>
      <c r="P22" s="141"/>
      <c r="Q22" s="141"/>
      <c r="R22" s="141"/>
      <c r="S22" s="141"/>
      <c r="T22" s="141"/>
      <c r="U22" s="141"/>
      <c r="V22" s="141"/>
      <c r="W22" s="141"/>
      <c r="X22" s="141"/>
      <c r="Y22" s="141"/>
      <c r="Z22" s="141"/>
      <c r="AA22" s="141"/>
      <c r="AB22" s="141"/>
      <c r="AC22" s="141"/>
      <c r="AD22" s="141"/>
      <c r="AE22" s="141"/>
    </row>
    <row r="23" spans="1:31" s="140" customFormat="1" ht="18" customHeight="1" x14ac:dyDescent="0.25">
      <c r="A23" s="139"/>
      <c r="B23" s="139"/>
      <c r="C23" s="169" t="str">
        <f>CONCATENATE("",'2. Enter scores'!N$14)</f>
        <v>Completeness</v>
      </c>
      <c r="D23" s="170"/>
      <c r="E23" s="146">
        <f>CORREL(criterion8,Grade)</f>
        <v>0.21186401782551595</v>
      </c>
      <c r="F23" s="141">
        <f>CORREL(criterion1,criterion8)</f>
        <v>3.0596019674646292E-2</v>
      </c>
      <c r="G23" s="141">
        <f>CORREL(criterion2,criterion8)</f>
        <v>3.6333379733071602E-2</v>
      </c>
      <c r="H23" s="141">
        <f>CORREL(criterion3,criterion8)</f>
        <v>0.24418848467941379</v>
      </c>
      <c r="I23" s="141">
        <f>CORREL(criterion4,criterion8)</f>
        <v>0.33939414667303058</v>
      </c>
      <c r="J23" s="141">
        <f>CORREL(criterion5,criterion8)</f>
        <v>-4.7264974957569643E-2</v>
      </c>
      <c r="K23" s="141">
        <f>CORREL(criterion6,criterion8)</f>
        <v>6.0389633785009035E-2</v>
      </c>
      <c r="L23" s="141">
        <f>CORREL(criterion7,criterion8)</f>
        <v>0.18328601643826264</v>
      </c>
      <c r="M23" s="141">
        <f>CORREL(criterion8,criterion8)</f>
        <v>1.0000000000000002</v>
      </c>
      <c r="N23" s="141"/>
      <c r="O23" s="141"/>
      <c r="P23" s="141"/>
      <c r="Q23" s="141"/>
      <c r="R23" s="141"/>
      <c r="S23" s="141"/>
      <c r="T23" s="141"/>
      <c r="U23" s="141"/>
      <c r="V23" s="141"/>
      <c r="W23" s="141"/>
      <c r="X23" s="141"/>
      <c r="Y23" s="141"/>
      <c r="Z23" s="141"/>
      <c r="AA23" s="141"/>
      <c r="AB23" s="141"/>
      <c r="AC23" s="141"/>
      <c r="AD23" s="141"/>
      <c r="AE23" s="141"/>
    </row>
    <row r="24" spans="1:31" s="140" customFormat="1" ht="18" customHeight="1" x14ac:dyDescent="0.25">
      <c r="A24" s="139"/>
      <c r="B24" s="139"/>
      <c r="C24" s="169" t="str">
        <f>CONCATENATE("",'2. Enter scores'!O$14)</f>
        <v>Presentation</v>
      </c>
      <c r="D24" s="170"/>
      <c r="E24" s="146">
        <f>CORREL(criterion9,Grade)</f>
        <v>0.28787888413559143</v>
      </c>
      <c r="F24" s="141">
        <f>CORREL(criterion1,criterion9)</f>
        <v>9.2387375064597974E-2</v>
      </c>
      <c r="G24" s="141">
        <f>CORREL(criterion2,criterion9)</f>
        <v>0.28017104438267759</v>
      </c>
      <c r="H24" s="141">
        <f>CORREL(criterion3,criterion9)</f>
        <v>0.12595094733459153</v>
      </c>
      <c r="I24" s="141">
        <f>CORREL(criterion4,criterion9)</f>
        <v>-7.2978369176231017E-2</v>
      </c>
      <c r="J24" s="141">
        <f>CORREL(criterion5,criterion9)</f>
        <v>-4.5636777170032811E-2</v>
      </c>
      <c r="K24" s="141">
        <f>CORREL(criterion6,criterion9)</f>
        <v>-0.11735051226797687</v>
      </c>
      <c r="L24" s="141">
        <f>CORREL(criterion7,criterion9)</f>
        <v>0.12512179527139544</v>
      </c>
      <c r="M24" s="141">
        <f>CORREL(criterion8,criterion9)</f>
        <v>0.4588272578432121</v>
      </c>
      <c r="N24" s="141">
        <f>CORREL(criterion9,criterion9)</f>
        <v>1</v>
      </c>
      <c r="O24" s="141"/>
      <c r="P24" s="141"/>
      <c r="Q24" s="141"/>
      <c r="R24" s="141"/>
      <c r="S24" s="141"/>
      <c r="T24" s="141"/>
      <c r="U24" s="141"/>
      <c r="V24" s="141"/>
      <c r="W24" s="141"/>
      <c r="X24" s="141"/>
      <c r="Y24" s="141"/>
      <c r="Z24" s="141"/>
      <c r="AA24" s="141"/>
      <c r="AB24" s="141"/>
      <c r="AC24" s="141"/>
      <c r="AD24" s="141"/>
      <c r="AE24" s="141"/>
    </row>
    <row r="25" spans="1:31" s="140" customFormat="1" ht="18" customHeight="1" x14ac:dyDescent="0.25">
      <c r="A25" s="139"/>
      <c r="B25" s="139"/>
      <c r="C25" s="169" t="str">
        <f>CONCATENATE("",'2. Enter scores'!P$14)</f>
        <v>Contribution</v>
      </c>
      <c r="D25" s="170"/>
      <c r="E25" s="146">
        <f>CORREL(criterion10,Grade)</f>
        <v>0.65559122238161127</v>
      </c>
      <c r="F25" s="141">
        <f>CORREL(criterion1,criterion10)</f>
        <v>0.32458492511119447</v>
      </c>
      <c r="G25" s="141">
        <f>CORREL(criterion2,criterion10)</f>
        <v>0.25229673697339988</v>
      </c>
      <c r="H25" s="141">
        <f>CORREL(criterion3,criterion10)</f>
        <v>0.48681571427021497</v>
      </c>
      <c r="I25" s="141">
        <f>CORREL(criterion4,criterion10)</f>
        <v>0.50047479860668798</v>
      </c>
      <c r="J25" s="141">
        <f>CORREL(criterion5,criterion10)</f>
        <v>0.16569575677403645</v>
      </c>
      <c r="K25" s="141">
        <f>CORREL(criterion6,criterion10)</f>
        <v>0.32840607870311589</v>
      </c>
      <c r="L25" s="141">
        <f>CORREL(criterion7,criterion10)</f>
        <v>0.50715556524408445</v>
      </c>
      <c r="M25" s="141">
        <f>CORREL(criterion8,criterion10)</f>
        <v>0.2665642841085169</v>
      </c>
      <c r="N25" s="141">
        <f>CORREL(criterion9,criterion10)</f>
        <v>0.20870270881449279</v>
      </c>
      <c r="O25" s="141">
        <f>CORREL(criterion10,criterion10)</f>
        <v>1.0000000000000002</v>
      </c>
      <c r="P25" s="141"/>
      <c r="Q25" s="141"/>
      <c r="R25" s="141"/>
      <c r="S25" s="141"/>
      <c r="T25" s="141"/>
      <c r="U25" s="141"/>
      <c r="V25" s="141"/>
      <c r="W25" s="141"/>
      <c r="X25" s="141"/>
      <c r="Y25" s="141"/>
      <c r="Z25" s="141"/>
      <c r="AA25" s="141"/>
      <c r="AB25" s="141"/>
      <c r="AC25" s="141"/>
      <c r="AD25" s="141"/>
      <c r="AE25" s="141"/>
    </row>
    <row r="26" spans="1:31" s="140" customFormat="1" ht="18" customHeight="1" x14ac:dyDescent="0.25">
      <c r="A26" s="139"/>
      <c r="B26" s="139"/>
      <c r="C26" s="169" t="str">
        <f>CONCATENATE("",'2. Enter scores'!Q$14)</f>
        <v/>
      </c>
      <c r="D26" s="170"/>
      <c r="E26" s="146" t="e">
        <f>CORREL(criterion11,Grade)</f>
        <v>#DIV/0!</v>
      </c>
      <c r="F26" s="141" t="e">
        <f>CORREL(criterion1,criterion11)</f>
        <v>#DIV/0!</v>
      </c>
      <c r="G26" s="141" t="e">
        <f>CORREL(criterion2,criterion11)</f>
        <v>#DIV/0!</v>
      </c>
      <c r="H26" s="141" t="e">
        <f>CORREL(criterion3,criterion11)</f>
        <v>#DIV/0!</v>
      </c>
      <c r="I26" s="141" t="e">
        <f>CORREL(criterion4,criterion11)</f>
        <v>#DIV/0!</v>
      </c>
      <c r="J26" s="141" t="e">
        <f>CORREL(criterion5,criterion11)</f>
        <v>#DIV/0!</v>
      </c>
      <c r="K26" s="141" t="e">
        <f>CORREL(criterion6,criterion11)</f>
        <v>#DIV/0!</v>
      </c>
      <c r="L26" s="141" t="e">
        <f>CORREL(criterion7,criterion11)</f>
        <v>#DIV/0!</v>
      </c>
      <c r="M26" s="141" t="e">
        <f>CORREL(criterion8,criterion11)</f>
        <v>#DIV/0!</v>
      </c>
      <c r="N26" s="141" t="e">
        <f>CORREL(criterion9,criterion11)</f>
        <v>#DIV/0!</v>
      </c>
      <c r="O26" s="141" t="e">
        <f>CORREL(criterion10,criterion11)</f>
        <v>#DIV/0!</v>
      </c>
      <c r="P26" s="141" t="e">
        <f>CORREL(criterion11,criterion11)</f>
        <v>#DIV/0!</v>
      </c>
      <c r="Q26" s="141"/>
      <c r="R26" s="141"/>
      <c r="S26" s="141"/>
      <c r="T26" s="141"/>
      <c r="U26" s="141"/>
      <c r="V26" s="141"/>
      <c r="W26" s="141"/>
      <c r="X26" s="141"/>
      <c r="Y26" s="141"/>
      <c r="Z26" s="141"/>
      <c r="AA26" s="141"/>
      <c r="AB26" s="141"/>
      <c r="AC26" s="141"/>
      <c r="AD26" s="141"/>
      <c r="AE26" s="141"/>
    </row>
    <row r="27" spans="1:31" s="140" customFormat="1" ht="18" customHeight="1" x14ac:dyDescent="0.25">
      <c r="A27" s="139"/>
      <c r="B27" s="139"/>
      <c r="C27" s="169" t="str">
        <f>CONCATENATE("",'2. Enter scores'!R$14)</f>
        <v/>
      </c>
      <c r="D27" s="170"/>
      <c r="E27" s="146" t="e">
        <f>CORREL(criterion12,Grade)</f>
        <v>#DIV/0!</v>
      </c>
      <c r="F27" s="141" t="e">
        <f>CORREL(criterion1,criterion12)</f>
        <v>#DIV/0!</v>
      </c>
      <c r="G27" s="141" t="e">
        <f>CORREL(criterion2,criterion12)</f>
        <v>#DIV/0!</v>
      </c>
      <c r="H27" s="141" t="e">
        <f>CORREL(criterion3,criterion12)</f>
        <v>#DIV/0!</v>
      </c>
      <c r="I27" s="141" t="e">
        <f>CORREL(criterion4,criterion12)</f>
        <v>#DIV/0!</v>
      </c>
      <c r="J27" s="141" t="e">
        <f>CORREL(criterion5,criterion12)</f>
        <v>#DIV/0!</v>
      </c>
      <c r="K27" s="141" t="e">
        <f>CORREL(criterion6,criterion12)</f>
        <v>#DIV/0!</v>
      </c>
      <c r="L27" s="141" t="e">
        <f>CORREL(criterion7,criterion12)</f>
        <v>#DIV/0!</v>
      </c>
      <c r="M27" s="141" t="e">
        <f>CORREL(criterion8,criterion12)</f>
        <v>#DIV/0!</v>
      </c>
      <c r="N27" s="141" t="e">
        <f>CORREL(criterion9,criterion12)</f>
        <v>#DIV/0!</v>
      </c>
      <c r="O27" s="141" t="e">
        <f>CORREL(criterion10,criterion12)</f>
        <v>#DIV/0!</v>
      </c>
      <c r="P27" s="141" t="e">
        <f>CORREL(criterion11,criterion12)</f>
        <v>#DIV/0!</v>
      </c>
      <c r="Q27" s="141" t="e">
        <f>CORREL(criterion12,criterion12)</f>
        <v>#DIV/0!</v>
      </c>
      <c r="R27" s="141"/>
      <c r="S27" s="141"/>
      <c r="T27" s="141"/>
      <c r="U27" s="141"/>
      <c r="V27" s="141"/>
      <c r="W27" s="141"/>
      <c r="X27" s="141"/>
      <c r="Y27" s="141"/>
      <c r="Z27" s="141"/>
      <c r="AA27" s="141"/>
      <c r="AB27" s="141"/>
      <c r="AC27" s="141"/>
      <c r="AD27" s="141"/>
      <c r="AE27" s="141"/>
    </row>
    <row r="28" spans="1:31" s="140" customFormat="1" ht="18" customHeight="1" x14ac:dyDescent="0.25">
      <c r="A28" s="139"/>
      <c r="B28" s="139"/>
      <c r="C28" s="169" t="str">
        <f>CONCATENATE("",'2. Enter scores'!S$14)</f>
        <v/>
      </c>
      <c r="D28" s="170"/>
      <c r="E28" s="146" t="e">
        <f>CORREL(criterion13,Grade)</f>
        <v>#DIV/0!</v>
      </c>
      <c r="F28" s="141" t="e">
        <f>CORREL(criterion1,criterion13)</f>
        <v>#DIV/0!</v>
      </c>
      <c r="G28" s="141" t="e">
        <f>CORREL(criterion2,criterion13)</f>
        <v>#DIV/0!</v>
      </c>
      <c r="H28" s="141" t="e">
        <f>CORREL(criterion3,criterion13)</f>
        <v>#DIV/0!</v>
      </c>
      <c r="I28" s="141" t="e">
        <f>CORREL(criterion4,criterion13)</f>
        <v>#DIV/0!</v>
      </c>
      <c r="J28" s="141" t="e">
        <f>CORREL(criterion5,criterion13)</f>
        <v>#DIV/0!</v>
      </c>
      <c r="K28" s="141" t="e">
        <f>CORREL(criterion6,criterion13)</f>
        <v>#DIV/0!</v>
      </c>
      <c r="L28" s="141" t="e">
        <f>CORREL(criterion7,criterion13)</f>
        <v>#DIV/0!</v>
      </c>
      <c r="M28" s="141" t="e">
        <f>CORREL(criterion8,criterion13)</f>
        <v>#DIV/0!</v>
      </c>
      <c r="N28" s="141" t="e">
        <f>CORREL(criterion9,criterion13)</f>
        <v>#DIV/0!</v>
      </c>
      <c r="O28" s="141" t="e">
        <f>CORREL(criterion10,criterion13)</f>
        <v>#DIV/0!</v>
      </c>
      <c r="P28" s="141" t="e">
        <f>CORREL(criterion11,criterion13)</f>
        <v>#DIV/0!</v>
      </c>
      <c r="Q28" s="141" t="e">
        <f>CORREL(criterion12,criterion13)</f>
        <v>#DIV/0!</v>
      </c>
      <c r="R28" s="141" t="e">
        <f>CORREL(criterion13,criterion13)</f>
        <v>#DIV/0!</v>
      </c>
      <c r="S28" s="141"/>
      <c r="T28" s="141"/>
      <c r="U28" s="141"/>
      <c r="V28" s="141"/>
      <c r="W28" s="141"/>
      <c r="X28" s="141"/>
      <c r="Y28" s="141"/>
      <c r="Z28" s="141"/>
      <c r="AA28" s="141"/>
      <c r="AB28" s="141"/>
      <c r="AC28" s="141"/>
      <c r="AD28" s="141"/>
      <c r="AE28" s="141"/>
    </row>
    <row r="29" spans="1:31" s="140" customFormat="1" ht="18" customHeight="1" x14ac:dyDescent="0.25">
      <c r="A29" s="139"/>
      <c r="B29" s="139"/>
      <c r="C29" s="169" t="str">
        <f>CONCATENATE("",'2. Enter scores'!T$14)</f>
        <v/>
      </c>
      <c r="D29" s="170"/>
      <c r="E29" s="146" t="e">
        <f>CORREL(criterion14,Grade)</f>
        <v>#DIV/0!</v>
      </c>
      <c r="F29" s="141" t="e">
        <f>CORREL(criterion1,criterion14)</f>
        <v>#DIV/0!</v>
      </c>
      <c r="G29" s="141" t="e">
        <f>CORREL(criterion2,criterion14)</f>
        <v>#DIV/0!</v>
      </c>
      <c r="H29" s="141" t="e">
        <f>CORREL(criterion3,criterion14)</f>
        <v>#DIV/0!</v>
      </c>
      <c r="I29" s="141" t="e">
        <f>CORREL(criterion4,criterion14)</f>
        <v>#DIV/0!</v>
      </c>
      <c r="J29" s="141" t="e">
        <f>CORREL(criterion5,criterion14)</f>
        <v>#DIV/0!</v>
      </c>
      <c r="K29" s="141" t="e">
        <f>CORREL(criterion6,criterion14)</f>
        <v>#DIV/0!</v>
      </c>
      <c r="L29" s="141" t="e">
        <f>CORREL(criterion7,criterion14)</f>
        <v>#DIV/0!</v>
      </c>
      <c r="M29" s="141" t="e">
        <f>CORREL(criterion8,criterion14)</f>
        <v>#DIV/0!</v>
      </c>
      <c r="N29" s="141" t="e">
        <f>CORREL(criterion9,criterion14)</f>
        <v>#DIV/0!</v>
      </c>
      <c r="O29" s="141" t="e">
        <f>CORREL(criterion10,criterion14)</f>
        <v>#DIV/0!</v>
      </c>
      <c r="P29" s="141" t="e">
        <f>CORREL(criterion11,criterion14)</f>
        <v>#DIV/0!</v>
      </c>
      <c r="Q29" s="141" t="e">
        <f>CORREL(criterion12,criterion14)</f>
        <v>#DIV/0!</v>
      </c>
      <c r="R29" s="141" t="e">
        <f>CORREL(criterion13,criterion14)</f>
        <v>#DIV/0!</v>
      </c>
      <c r="S29" s="141" t="e">
        <f>CORREL(criterion14,criterion14)</f>
        <v>#DIV/0!</v>
      </c>
      <c r="T29" s="141"/>
      <c r="U29" s="141"/>
      <c r="V29" s="141"/>
      <c r="W29" s="141"/>
      <c r="X29" s="141"/>
      <c r="Y29" s="141"/>
      <c r="Z29" s="141"/>
      <c r="AA29" s="141"/>
      <c r="AB29" s="141"/>
      <c r="AC29" s="141"/>
      <c r="AD29" s="141"/>
      <c r="AE29" s="141"/>
    </row>
    <row r="30" spans="1:31" s="140" customFormat="1" ht="18" customHeight="1" x14ac:dyDescent="0.25">
      <c r="A30" s="139"/>
      <c r="B30" s="139"/>
      <c r="C30" s="169" t="str">
        <f>CONCATENATE("",'2. Enter scores'!U$14)</f>
        <v/>
      </c>
      <c r="D30" s="170"/>
      <c r="E30" s="146" t="e">
        <f>CORREL(criterion15,Grade)</f>
        <v>#DIV/0!</v>
      </c>
      <c r="F30" s="141" t="e">
        <f>CORREL(criterion1,criterion15)</f>
        <v>#DIV/0!</v>
      </c>
      <c r="G30" s="141" t="e">
        <f>CORREL(criterion2,criterion15)</f>
        <v>#DIV/0!</v>
      </c>
      <c r="H30" s="141" t="e">
        <f>CORREL(criterion3,criterion15)</f>
        <v>#DIV/0!</v>
      </c>
      <c r="I30" s="141" t="e">
        <f>CORREL(criterion4,criterion15)</f>
        <v>#DIV/0!</v>
      </c>
      <c r="J30" s="141" t="e">
        <f>CORREL(criterion5,criterion15)</f>
        <v>#DIV/0!</v>
      </c>
      <c r="K30" s="141" t="e">
        <f>CORREL(criterion6,criterion15)</f>
        <v>#DIV/0!</v>
      </c>
      <c r="L30" s="141" t="e">
        <f>CORREL(criterion7,criterion15)</f>
        <v>#DIV/0!</v>
      </c>
      <c r="M30" s="141" t="e">
        <f>CORREL(criterion8,criterion15)</f>
        <v>#DIV/0!</v>
      </c>
      <c r="N30" s="141" t="e">
        <f>CORREL(criterion9,criterion15)</f>
        <v>#DIV/0!</v>
      </c>
      <c r="O30" s="141" t="e">
        <f>CORREL(criterion10,criterion15)</f>
        <v>#DIV/0!</v>
      </c>
      <c r="P30" s="141" t="e">
        <f>CORREL(criterion11,criterion15)</f>
        <v>#DIV/0!</v>
      </c>
      <c r="Q30" s="141" t="e">
        <f>CORREL(criterion12,criterion15)</f>
        <v>#DIV/0!</v>
      </c>
      <c r="R30" s="141" t="e">
        <f>CORREL(criterion13,criterion15)</f>
        <v>#DIV/0!</v>
      </c>
      <c r="S30" s="141" t="e">
        <f>CORREL(criterion14,criterion15)</f>
        <v>#DIV/0!</v>
      </c>
      <c r="T30" s="141" t="e">
        <f>CORREL(criterion15,criterion15)</f>
        <v>#DIV/0!</v>
      </c>
      <c r="U30" s="141"/>
      <c r="V30" s="141"/>
      <c r="W30" s="141"/>
      <c r="X30" s="141"/>
      <c r="Y30" s="141"/>
      <c r="Z30" s="141"/>
      <c r="AA30" s="141"/>
      <c r="AB30" s="141"/>
      <c r="AC30" s="141"/>
      <c r="AD30" s="141"/>
      <c r="AE30" s="141"/>
    </row>
    <row r="31" spans="1:31" s="140" customFormat="1" ht="18" customHeight="1" x14ac:dyDescent="0.25">
      <c r="A31" s="139"/>
      <c r="B31" s="139"/>
      <c r="C31" s="169" t="str">
        <f>CONCATENATE("",'2. Enter scores'!V$14)</f>
        <v/>
      </c>
      <c r="D31" s="170"/>
      <c r="E31" s="146" t="e">
        <f>CORREL(criterion16,Grade)</f>
        <v>#DIV/0!</v>
      </c>
      <c r="F31" s="141" t="e">
        <f>CORREL(criterion1,criterion16)</f>
        <v>#DIV/0!</v>
      </c>
      <c r="G31" s="141" t="e">
        <f>CORREL(criterion2,criterion16)</f>
        <v>#DIV/0!</v>
      </c>
      <c r="H31" s="141" t="e">
        <f>CORREL(criterion3,criterion16)</f>
        <v>#DIV/0!</v>
      </c>
      <c r="I31" s="141" t="e">
        <f>CORREL(criterion4,criterion16)</f>
        <v>#DIV/0!</v>
      </c>
      <c r="J31" s="141" t="e">
        <f>CORREL(criterion5,criterion16)</f>
        <v>#DIV/0!</v>
      </c>
      <c r="K31" s="141" t="e">
        <f>CORREL(criterion6,criterion16)</f>
        <v>#DIV/0!</v>
      </c>
      <c r="L31" s="141" t="e">
        <f>CORREL(criterion7,criterion16)</f>
        <v>#DIV/0!</v>
      </c>
      <c r="M31" s="141" t="e">
        <f>CORREL(criterion8,criterion16)</f>
        <v>#DIV/0!</v>
      </c>
      <c r="N31" s="141" t="e">
        <f>CORREL(criterion9,criterion16)</f>
        <v>#DIV/0!</v>
      </c>
      <c r="O31" s="141" t="e">
        <f>CORREL(criterion10,criterion16)</f>
        <v>#DIV/0!</v>
      </c>
      <c r="P31" s="141" t="e">
        <f>CORREL(criterion11,criterion16)</f>
        <v>#DIV/0!</v>
      </c>
      <c r="Q31" s="141" t="e">
        <f>CORREL(criterion12,criterion16)</f>
        <v>#DIV/0!</v>
      </c>
      <c r="R31" s="141" t="e">
        <f>CORREL(criterion13,criterion16)</f>
        <v>#DIV/0!</v>
      </c>
      <c r="S31" s="141" t="e">
        <f>CORREL(criterion14,criterion16)</f>
        <v>#DIV/0!</v>
      </c>
      <c r="T31" s="141" t="e">
        <f>CORREL(criterion15,criterion16)</f>
        <v>#DIV/0!</v>
      </c>
      <c r="U31" s="141" t="e">
        <f>CORREL(criterion16,criterion16)</f>
        <v>#DIV/0!</v>
      </c>
      <c r="V31" s="141"/>
      <c r="W31" s="141"/>
      <c r="X31" s="141"/>
      <c r="Y31" s="141"/>
      <c r="Z31" s="141"/>
      <c r="AA31" s="141"/>
      <c r="AB31" s="141"/>
      <c r="AC31" s="141"/>
      <c r="AD31" s="141"/>
      <c r="AE31" s="141"/>
    </row>
    <row r="32" spans="1:31" s="140" customFormat="1" ht="18" customHeight="1" x14ac:dyDescent="0.25">
      <c r="A32" s="139"/>
      <c r="B32" s="139"/>
      <c r="C32" s="169" t="str">
        <f>CONCATENATE("",'2. Enter scores'!W$14)</f>
        <v/>
      </c>
      <c r="D32" s="170"/>
      <c r="E32" s="146" t="e">
        <f>CORREL(criterion17,Grade)</f>
        <v>#DIV/0!</v>
      </c>
      <c r="F32" s="141" t="e">
        <f>CORREL(criterion1,criterion17)</f>
        <v>#DIV/0!</v>
      </c>
      <c r="G32" s="141" t="e">
        <f>CORREL(criterion2,criterion17)</f>
        <v>#DIV/0!</v>
      </c>
      <c r="H32" s="141" t="e">
        <f>CORREL(criterion3,criterion17)</f>
        <v>#DIV/0!</v>
      </c>
      <c r="I32" s="141" t="e">
        <f>CORREL(criterion4,criterion17)</f>
        <v>#DIV/0!</v>
      </c>
      <c r="J32" s="141" t="e">
        <f>CORREL(criterion5,criterion17)</f>
        <v>#DIV/0!</v>
      </c>
      <c r="K32" s="141" t="e">
        <f>CORREL(criterion6,criterion17)</f>
        <v>#DIV/0!</v>
      </c>
      <c r="L32" s="141" t="e">
        <f>CORREL(criterion7,criterion17)</f>
        <v>#DIV/0!</v>
      </c>
      <c r="M32" s="141" t="e">
        <f>CORREL(criterion8,criterion17)</f>
        <v>#DIV/0!</v>
      </c>
      <c r="N32" s="141" t="e">
        <f>CORREL(criterion9,criterion17)</f>
        <v>#DIV/0!</v>
      </c>
      <c r="O32" s="141" t="e">
        <f>CORREL(criterion10,criterion17)</f>
        <v>#DIV/0!</v>
      </c>
      <c r="P32" s="141" t="e">
        <f>CORREL(criterion11,criterion17)</f>
        <v>#DIV/0!</v>
      </c>
      <c r="Q32" s="141" t="e">
        <f>CORREL(criterion12,criterion17)</f>
        <v>#DIV/0!</v>
      </c>
      <c r="R32" s="141" t="e">
        <f>CORREL(criterion13,criterion17)</f>
        <v>#DIV/0!</v>
      </c>
      <c r="S32" s="141" t="e">
        <f>CORREL(criterion14,criterion17)</f>
        <v>#DIV/0!</v>
      </c>
      <c r="T32" s="141" t="e">
        <f>CORREL(criterion15,criterion17)</f>
        <v>#DIV/0!</v>
      </c>
      <c r="U32" s="141" t="e">
        <f>CORREL(criterion16,criterion17)</f>
        <v>#DIV/0!</v>
      </c>
      <c r="V32" s="141" t="e">
        <f>CORREL(criterion17,criterion17)</f>
        <v>#DIV/0!</v>
      </c>
      <c r="W32" s="141"/>
      <c r="X32" s="141"/>
      <c r="Y32" s="141"/>
      <c r="Z32" s="141"/>
      <c r="AA32" s="141"/>
      <c r="AB32" s="141"/>
      <c r="AC32" s="141"/>
      <c r="AD32" s="141"/>
      <c r="AE32" s="141"/>
    </row>
    <row r="33" spans="1:31" s="140" customFormat="1" ht="18" customHeight="1" x14ac:dyDescent="0.25">
      <c r="A33" s="139"/>
      <c r="B33" s="139"/>
      <c r="C33" s="169" t="str">
        <f>CONCATENATE("",'2. Enter scores'!X$14)</f>
        <v/>
      </c>
      <c r="D33" s="170"/>
      <c r="E33" s="146" t="e">
        <f>CORREL(criterion18,Grade)</f>
        <v>#DIV/0!</v>
      </c>
      <c r="F33" s="141" t="e">
        <f>CORREL(criterion1,criterion18)</f>
        <v>#DIV/0!</v>
      </c>
      <c r="G33" s="141" t="e">
        <f>CORREL(criterion2,criterion18)</f>
        <v>#DIV/0!</v>
      </c>
      <c r="H33" s="141" t="e">
        <f>CORREL(criterion3,criterion18)</f>
        <v>#DIV/0!</v>
      </c>
      <c r="I33" s="141" t="e">
        <f>CORREL(criterion4,criterion18)</f>
        <v>#DIV/0!</v>
      </c>
      <c r="J33" s="141" t="e">
        <f>CORREL(criterion5,criterion18)</f>
        <v>#DIV/0!</v>
      </c>
      <c r="K33" s="141" t="e">
        <f>CORREL(criterion6,criterion18)</f>
        <v>#DIV/0!</v>
      </c>
      <c r="L33" s="141" t="e">
        <f>CORREL(criterion7,criterion18)</f>
        <v>#DIV/0!</v>
      </c>
      <c r="M33" s="141" t="e">
        <f>CORREL(criterion8,criterion18)</f>
        <v>#DIV/0!</v>
      </c>
      <c r="N33" s="141" t="e">
        <f>CORREL(criterion9,criterion18)</f>
        <v>#DIV/0!</v>
      </c>
      <c r="O33" s="141" t="e">
        <f>CORREL(criterion10,criterion18)</f>
        <v>#DIV/0!</v>
      </c>
      <c r="P33" s="141" t="e">
        <f>CORREL(criterion11,criterion18)</f>
        <v>#DIV/0!</v>
      </c>
      <c r="Q33" s="141" t="e">
        <f>CORREL(criterion12,criterion18)</f>
        <v>#DIV/0!</v>
      </c>
      <c r="R33" s="141" t="e">
        <f>CORREL(criterion13,criterion18)</f>
        <v>#DIV/0!</v>
      </c>
      <c r="S33" s="141" t="e">
        <f>CORREL(criterion14,criterion18)</f>
        <v>#DIV/0!</v>
      </c>
      <c r="T33" s="141" t="e">
        <f>CORREL(criterion15,criterion18)</f>
        <v>#DIV/0!</v>
      </c>
      <c r="U33" s="141" t="e">
        <f>CORREL(criterion16,criterion18)</f>
        <v>#DIV/0!</v>
      </c>
      <c r="V33" s="141" t="e">
        <f>CORREL(criterion17,criterion18)</f>
        <v>#DIV/0!</v>
      </c>
      <c r="W33" s="141" t="e">
        <f>CORREL(criterion18,criterion18)</f>
        <v>#DIV/0!</v>
      </c>
      <c r="X33" s="141"/>
      <c r="Y33" s="141"/>
      <c r="Z33" s="141"/>
      <c r="AA33" s="141"/>
      <c r="AB33" s="141"/>
      <c r="AC33" s="141"/>
      <c r="AD33" s="141"/>
      <c r="AE33" s="141"/>
    </row>
    <row r="34" spans="1:31" s="140" customFormat="1" ht="18" customHeight="1" x14ac:dyDescent="0.25">
      <c r="A34" s="139"/>
      <c r="B34" s="139"/>
      <c r="C34" s="169" t="str">
        <f>CONCATENATE("",'2. Enter scores'!Y$14)</f>
        <v/>
      </c>
      <c r="D34" s="170"/>
      <c r="E34" s="146" t="e">
        <f>CORREL(criterion19,Grade)</f>
        <v>#DIV/0!</v>
      </c>
      <c r="F34" s="141" t="e">
        <f>CORREL(criterion1,criterion19)</f>
        <v>#DIV/0!</v>
      </c>
      <c r="G34" s="141" t="e">
        <f>CORREL(criterion2,criterion19)</f>
        <v>#DIV/0!</v>
      </c>
      <c r="H34" s="141" t="e">
        <f>CORREL(criterion3,criterion19)</f>
        <v>#DIV/0!</v>
      </c>
      <c r="I34" s="141" t="e">
        <f>CORREL(criterion4,criterion19)</f>
        <v>#DIV/0!</v>
      </c>
      <c r="J34" s="141" t="e">
        <f>CORREL(criterion5,criterion19)</f>
        <v>#DIV/0!</v>
      </c>
      <c r="K34" s="141" t="e">
        <f>CORREL(criterion6,criterion19)</f>
        <v>#DIV/0!</v>
      </c>
      <c r="L34" s="141" t="e">
        <f>CORREL(criterion7,criterion19)</f>
        <v>#DIV/0!</v>
      </c>
      <c r="M34" s="141" t="e">
        <f>CORREL(criterion8,criterion19)</f>
        <v>#DIV/0!</v>
      </c>
      <c r="N34" s="141" t="e">
        <f>CORREL(criterion9,criterion19)</f>
        <v>#DIV/0!</v>
      </c>
      <c r="O34" s="141" t="e">
        <f>CORREL(criterion10,criterion19)</f>
        <v>#DIV/0!</v>
      </c>
      <c r="P34" s="141" t="e">
        <f>CORREL(criterion11,criterion19)</f>
        <v>#DIV/0!</v>
      </c>
      <c r="Q34" s="141" t="e">
        <f>CORREL(criterion12,criterion19)</f>
        <v>#DIV/0!</v>
      </c>
      <c r="R34" s="141" t="e">
        <f>CORREL(criterion13,criterion19)</f>
        <v>#DIV/0!</v>
      </c>
      <c r="S34" s="141" t="e">
        <f>CORREL(criterion14,criterion19)</f>
        <v>#DIV/0!</v>
      </c>
      <c r="T34" s="141" t="e">
        <f>CORREL(criterion15,criterion19)</f>
        <v>#DIV/0!</v>
      </c>
      <c r="U34" s="141" t="e">
        <f>CORREL(criterion16,criterion19)</f>
        <v>#DIV/0!</v>
      </c>
      <c r="V34" s="141" t="e">
        <f>CORREL(criterion17,criterion19)</f>
        <v>#DIV/0!</v>
      </c>
      <c r="W34" s="141" t="e">
        <f>CORREL(criterion18,criterion19)</f>
        <v>#DIV/0!</v>
      </c>
      <c r="X34" s="141" t="e">
        <f>CORREL(criterion19,criterion19)</f>
        <v>#DIV/0!</v>
      </c>
      <c r="Y34" s="141"/>
      <c r="Z34" s="141"/>
      <c r="AA34" s="141"/>
      <c r="AB34" s="141"/>
      <c r="AC34" s="141"/>
      <c r="AD34" s="141"/>
      <c r="AE34" s="141"/>
    </row>
    <row r="35" spans="1:31" s="140" customFormat="1" ht="18" customHeight="1" x14ac:dyDescent="0.25">
      <c r="A35" s="139"/>
      <c r="B35" s="139"/>
      <c r="C35" s="169" t="str">
        <f>CONCATENATE("",'2. Enter scores'!Z$14)</f>
        <v/>
      </c>
      <c r="D35" s="170"/>
      <c r="E35" s="146" t="e">
        <f>CORREL(criterion20,Grade)</f>
        <v>#DIV/0!</v>
      </c>
      <c r="F35" s="141" t="e">
        <f>CORREL(criterion1,criterion20)</f>
        <v>#DIV/0!</v>
      </c>
      <c r="G35" s="141" t="e">
        <f>CORREL(criterion2,criterion20)</f>
        <v>#DIV/0!</v>
      </c>
      <c r="H35" s="141" t="e">
        <f>CORREL(criterion3,criterion20)</f>
        <v>#DIV/0!</v>
      </c>
      <c r="I35" s="141" t="e">
        <f>CORREL(criterion4,criterion20)</f>
        <v>#DIV/0!</v>
      </c>
      <c r="J35" s="141" t="e">
        <f>CORREL(criterion5,criterion20)</f>
        <v>#DIV/0!</v>
      </c>
      <c r="K35" s="141" t="e">
        <f>CORREL(criterion6,criterion20)</f>
        <v>#DIV/0!</v>
      </c>
      <c r="L35" s="141" t="e">
        <f>CORREL(criterion7,criterion20)</f>
        <v>#DIV/0!</v>
      </c>
      <c r="M35" s="141" t="e">
        <f>CORREL(criterion8,criterion20)</f>
        <v>#DIV/0!</v>
      </c>
      <c r="N35" s="141" t="e">
        <f>CORREL(criterion9,criterion20)</f>
        <v>#DIV/0!</v>
      </c>
      <c r="O35" s="141" t="e">
        <f>CORREL(criterion10,criterion20)</f>
        <v>#DIV/0!</v>
      </c>
      <c r="P35" s="141" t="e">
        <f>CORREL(criterion11,criterion20)</f>
        <v>#DIV/0!</v>
      </c>
      <c r="Q35" s="141" t="e">
        <f>CORREL(criterion12,criterion20)</f>
        <v>#DIV/0!</v>
      </c>
      <c r="R35" s="141" t="e">
        <f>CORREL(criterion13,criterion20)</f>
        <v>#DIV/0!</v>
      </c>
      <c r="S35" s="141" t="e">
        <f>CORREL(criterion14,criterion20)</f>
        <v>#DIV/0!</v>
      </c>
      <c r="T35" s="141" t="e">
        <f>CORREL(criterion15,criterion20)</f>
        <v>#DIV/0!</v>
      </c>
      <c r="U35" s="141" t="e">
        <f>CORREL(criterion16,criterion20)</f>
        <v>#DIV/0!</v>
      </c>
      <c r="V35" s="141" t="e">
        <f>CORREL(criterion17,criterion20)</f>
        <v>#DIV/0!</v>
      </c>
      <c r="W35" s="141" t="e">
        <f>CORREL(criterion18,criterion20)</f>
        <v>#DIV/0!</v>
      </c>
      <c r="X35" s="141" t="e">
        <f>CORREL(criterion19,criterion20)</f>
        <v>#DIV/0!</v>
      </c>
      <c r="Y35" s="141" t="e">
        <f>CORREL(criterion20,criterion20)</f>
        <v>#DIV/0!</v>
      </c>
      <c r="Z35" s="141"/>
      <c r="AA35" s="141"/>
      <c r="AB35" s="141"/>
      <c r="AC35" s="141"/>
      <c r="AD35" s="141"/>
      <c r="AE35" s="141"/>
    </row>
    <row r="36" spans="1:31" s="140" customFormat="1" ht="18" customHeight="1" x14ac:dyDescent="0.25">
      <c r="A36" s="139"/>
      <c r="B36" s="139"/>
      <c r="C36" s="169" t="str">
        <f>CONCATENATE("",'2. Enter scores'!AA$14)</f>
        <v/>
      </c>
      <c r="D36" s="170"/>
      <c r="E36" s="146" t="e">
        <f>CORREL(criterion21,Grade)</f>
        <v>#DIV/0!</v>
      </c>
      <c r="F36" s="141" t="e">
        <f>CORREL(criterion1,criterion21)</f>
        <v>#DIV/0!</v>
      </c>
      <c r="G36" s="141" t="e">
        <f>CORREL(criterion2,criterion21)</f>
        <v>#DIV/0!</v>
      </c>
      <c r="H36" s="141" t="e">
        <f>CORREL(criterion3,criterion21)</f>
        <v>#DIV/0!</v>
      </c>
      <c r="I36" s="141" t="e">
        <f>CORREL(criterion4,criterion21)</f>
        <v>#DIV/0!</v>
      </c>
      <c r="J36" s="141" t="e">
        <f>CORREL(criterion5,criterion21)</f>
        <v>#DIV/0!</v>
      </c>
      <c r="K36" s="141" t="e">
        <f>CORREL(criterion6,criterion21)</f>
        <v>#DIV/0!</v>
      </c>
      <c r="L36" s="141" t="e">
        <f>CORREL(criterion7,criterion21)</f>
        <v>#DIV/0!</v>
      </c>
      <c r="M36" s="141" t="e">
        <f>CORREL(criterion8,criterion21)</f>
        <v>#DIV/0!</v>
      </c>
      <c r="N36" s="141" t="e">
        <f>CORREL(criterion9,criterion21)</f>
        <v>#DIV/0!</v>
      </c>
      <c r="O36" s="141" t="e">
        <f>CORREL(criterion10,criterion21)</f>
        <v>#DIV/0!</v>
      </c>
      <c r="P36" s="141" t="e">
        <f>CORREL(criterion11,criterion21)</f>
        <v>#DIV/0!</v>
      </c>
      <c r="Q36" s="141" t="e">
        <f>CORREL(criterion12,criterion21)</f>
        <v>#DIV/0!</v>
      </c>
      <c r="R36" s="141" t="e">
        <f>CORREL(criterion13,criterion21)</f>
        <v>#DIV/0!</v>
      </c>
      <c r="S36" s="141" t="e">
        <f>CORREL(criterion14,criterion21)</f>
        <v>#DIV/0!</v>
      </c>
      <c r="T36" s="141" t="e">
        <f>CORREL(criterion15,criterion21)</f>
        <v>#DIV/0!</v>
      </c>
      <c r="U36" s="141" t="e">
        <f>CORREL(criterion16,criterion21)</f>
        <v>#DIV/0!</v>
      </c>
      <c r="V36" s="141" t="e">
        <f>CORREL(criterion17,criterion21)</f>
        <v>#DIV/0!</v>
      </c>
      <c r="W36" s="141" t="e">
        <f>CORREL(criterion18,criterion21)</f>
        <v>#DIV/0!</v>
      </c>
      <c r="X36" s="141" t="e">
        <f>CORREL(criterion19,criterion21)</f>
        <v>#DIV/0!</v>
      </c>
      <c r="Y36" s="141" t="e">
        <f>CORREL(criterion20,criterion21)</f>
        <v>#DIV/0!</v>
      </c>
      <c r="Z36" s="141" t="e">
        <f>CORREL(criterion21,criterion21)</f>
        <v>#DIV/0!</v>
      </c>
      <c r="AA36" s="141"/>
      <c r="AB36" s="141"/>
      <c r="AC36" s="141"/>
      <c r="AD36" s="141"/>
      <c r="AE36" s="141"/>
    </row>
    <row r="37" spans="1:31" s="140" customFormat="1" ht="18" customHeight="1" x14ac:dyDescent="0.25">
      <c r="A37" s="139"/>
      <c r="B37" s="139"/>
      <c r="C37" s="169" t="str">
        <f>CONCATENATE("",'2. Enter scores'!AB$14)</f>
        <v/>
      </c>
      <c r="D37" s="170"/>
      <c r="E37" s="146" t="e">
        <f>CORREL(criterion22,Grade)</f>
        <v>#DIV/0!</v>
      </c>
      <c r="F37" s="141" t="e">
        <f>CORREL(criterion1,criterion22)</f>
        <v>#DIV/0!</v>
      </c>
      <c r="G37" s="141" t="e">
        <f>CORREL(criterion2,criterion22)</f>
        <v>#DIV/0!</v>
      </c>
      <c r="H37" s="141" t="e">
        <f>CORREL(criterion3,criterion22)</f>
        <v>#DIV/0!</v>
      </c>
      <c r="I37" s="141" t="e">
        <f>CORREL(criterion4,criterion22)</f>
        <v>#DIV/0!</v>
      </c>
      <c r="J37" s="141" t="e">
        <f>CORREL(criterion5,criterion22)</f>
        <v>#DIV/0!</v>
      </c>
      <c r="K37" s="141" t="e">
        <f>CORREL(criterion6,criterion22)</f>
        <v>#DIV/0!</v>
      </c>
      <c r="L37" s="141" t="e">
        <f>CORREL(criterion7,criterion22)</f>
        <v>#DIV/0!</v>
      </c>
      <c r="M37" s="141" t="e">
        <f>CORREL(criterion8,criterion22)</f>
        <v>#DIV/0!</v>
      </c>
      <c r="N37" s="141" t="e">
        <f>CORREL(criterion9,criterion22)</f>
        <v>#DIV/0!</v>
      </c>
      <c r="O37" s="141" t="e">
        <f>CORREL(criterion10,criterion22)</f>
        <v>#DIV/0!</v>
      </c>
      <c r="P37" s="141" t="e">
        <f>CORREL(criterion11,criterion22)</f>
        <v>#DIV/0!</v>
      </c>
      <c r="Q37" s="141" t="e">
        <f>CORREL(criterion12,criterion22)</f>
        <v>#DIV/0!</v>
      </c>
      <c r="R37" s="141" t="e">
        <f>CORREL(criterion13,criterion22)</f>
        <v>#DIV/0!</v>
      </c>
      <c r="S37" s="141" t="e">
        <f>CORREL(criterion14,criterion22)</f>
        <v>#DIV/0!</v>
      </c>
      <c r="T37" s="141" t="e">
        <f>CORREL(criterion15,criterion22)</f>
        <v>#DIV/0!</v>
      </c>
      <c r="U37" s="141" t="e">
        <f>CORREL(criterion16,criterion22)</f>
        <v>#DIV/0!</v>
      </c>
      <c r="V37" s="141" t="e">
        <f>CORREL(criterion17,criterion22)</f>
        <v>#DIV/0!</v>
      </c>
      <c r="W37" s="141" t="e">
        <f>CORREL(criterion18,criterion22)</f>
        <v>#DIV/0!</v>
      </c>
      <c r="X37" s="141" t="e">
        <f>CORREL(criterion19,criterion22)</f>
        <v>#DIV/0!</v>
      </c>
      <c r="Y37" s="141" t="e">
        <f>CORREL(criterion20,criterion22)</f>
        <v>#DIV/0!</v>
      </c>
      <c r="Z37" s="141" t="e">
        <f>CORREL(criterion21,criterion22)</f>
        <v>#DIV/0!</v>
      </c>
      <c r="AA37" s="141" t="e">
        <f>CORREL(criterion22,criterion22)</f>
        <v>#DIV/0!</v>
      </c>
      <c r="AB37" s="141"/>
      <c r="AC37" s="141"/>
      <c r="AD37" s="141"/>
      <c r="AE37" s="141"/>
    </row>
    <row r="38" spans="1:31" s="140" customFormat="1" ht="18" customHeight="1" x14ac:dyDescent="0.25">
      <c r="A38" s="139"/>
      <c r="B38" s="139"/>
      <c r="C38" s="169" t="str">
        <f>CONCATENATE("",'2. Enter scores'!AC$14)</f>
        <v/>
      </c>
      <c r="D38" s="170"/>
      <c r="E38" s="146" t="e">
        <f>CORREL(criterion23,Grade)</f>
        <v>#DIV/0!</v>
      </c>
      <c r="F38" s="141" t="e">
        <f>CORREL(criterion1,criterion23)</f>
        <v>#DIV/0!</v>
      </c>
      <c r="G38" s="141" t="e">
        <f>CORREL(criterion2,criterion23)</f>
        <v>#DIV/0!</v>
      </c>
      <c r="H38" s="141" t="e">
        <f>CORREL(criterion3,criterion23)</f>
        <v>#DIV/0!</v>
      </c>
      <c r="I38" s="141" t="e">
        <f>CORREL(criterion4,criterion23)</f>
        <v>#DIV/0!</v>
      </c>
      <c r="J38" s="141" t="e">
        <f>CORREL(criterion5,criterion23)</f>
        <v>#DIV/0!</v>
      </c>
      <c r="K38" s="141" t="e">
        <f>CORREL(criterion6,criterion23)</f>
        <v>#DIV/0!</v>
      </c>
      <c r="L38" s="141" t="e">
        <f>CORREL(criterion7,criterion23)</f>
        <v>#DIV/0!</v>
      </c>
      <c r="M38" s="141" t="e">
        <f>CORREL(criterion8,criterion23)</f>
        <v>#DIV/0!</v>
      </c>
      <c r="N38" s="141" t="e">
        <f>CORREL(criterion9,criterion23)</f>
        <v>#DIV/0!</v>
      </c>
      <c r="O38" s="141" t="e">
        <f>CORREL(criterion10,criterion23)</f>
        <v>#DIV/0!</v>
      </c>
      <c r="P38" s="141" t="e">
        <f>CORREL(criterion11,criterion23)</f>
        <v>#DIV/0!</v>
      </c>
      <c r="Q38" s="141" t="e">
        <f>CORREL(criterion12,criterion23)</f>
        <v>#DIV/0!</v>
      </c>
      <c r="R38" s="141" t="e">
        <f>CORREL(criterion13,criterion23)</f>
        <v>#DIV/0!</v>
      </c>
      <c r="S38" s="141" t="e">
        <f>CORREL(criterion14,criterion23)</f>
        <v>#DIV/0!</v>
      </c>
      <c r="T38" s="141" t="e">
        <f>CORREL(criterion15,criterion23)</f>
        <v>#DIV/0!</v>
      </c>
      <c r="U38" s="141" t="e">
        <f>CORREL(criterion16,criterion23)</f>
        <v>#DIV/0!</v>
      </c>
      <c r="V38" s="141" t="e">
        <f>CORREL(criterion17,criterion23)</f>
        <v>#DIV/0!</v>
      </c>
      <c r="W38" s="141" t="e">
        <f>CORREL(criterion18,criterion23)</f>
        <v>#DIV/0!</v>
      </c>
      <c r="X38" s="141" t="e">
        <f>CORREL(criterion19,criterion23)</f>
        <v>#DIV/0!</v>
      </c>
      <c r="Y38" s="141" t="e">
        <f>CORREL(criterion20,criterion23)</f>
        <v>#DIV/0!</v>
      </c>
      <c r="Z38" s="141" t="e">
        <f>CORREL(criterion21,criterion23)</f>
        <v>#DIV/0!</v>
      </c>
      <c r="AA38" s="141" t="e">
        <f>CORREL(criterion22,criterion23)</f>
        <v>#DIV/0!</v>
      </c>
      <c r="AB38" s="141" t="e">
        <f>CORREL(criterion23,criterion23)</f>
        <v>#DIV/0!</v>
      </c>
      <c r="AC38" s="141"/>
      <c r="AD38" s="141"/>
      <c r="AE38" s="141"/>
    </row>
    <row r="39" spans="1:31" s="140" customFormat="1" ht="18" customHeight="1" x14ac:dyDescent="0.25">
      <c r="A39" s="139"/>
      <c r="B39" s="139"/>
      <c r="C39" s="169" t="str">
        <f>CONCATENATE("",'2. Enter scores'!AD$14)</f>
        <v/>
      </c>
      <c r="D39" s="170"/>
      <c r="E39" s="146" t="e">
        <f>CORREL(criterion24,Grade)</f>
        <v>#DIV/0!</v>
      </c>
      <c r="F39" s="141" t="e">
        <f>CORREL(criterion1,criterion24)</f>
        <v>#DIV/0!</v>
      </c>
      <c r="G39" s="141" t="e">
        <f>CORREL(criterion2,criterion24)</f>
        <v>#DIV/0!</v>
      </c>
      <c r="H39" s="141" t="e">
        <f>CORREL(criterion3,criterion24)</f>
        <v>#DIV/0!</v>
      </c>
      <c r="I39" s="141" t="e">
        <f>CORREL(criterion4,criterion24)</f>
        <v>#DIV/0!</v>
      </c>
      <c r="J39" s="141" t="e">
        <f>CORREL(criterion5,criterion24)</f>
        <v>#DIV/0!</v>
      </c>
      <c r="K39" s="141" t="e">
        <f>CORREL(criterion6,criterion24)</f>
        <v>#DIV/0!</v>
      </c>
      <c r="L39" s="141" t="e">
        <f>CORREL(criterion7,criterion24)</f>
        <v>#DIV/0!</v>
      </c>
      <c r="M39" s="141" t="e">
        <f>CORREL(criterion8,criterion24)</f>
        <v>#DIV/0!</v>
      </c>
      <c r="N39" s="141" t="e">
        <f>CORREL(criterion9,criterion24)</f>
        <v>#DIV/0!</v>
      </c>
      <c r="O39" s="141" t="e">
        <f>CORREL(criterion10,criterion24)</f>
        <v>#DIV/0!</v>
      </c>
      <c r="P39" s="141" t="e">
        <f>CORREL(criterion11,criterion24)</f>
        <v>#DIV/0!</v>
      </c>
      <c r="Q39" s="141" t="e">
        <f>CORREL(criterion12,criterion24)</f>
        <v>#DIV/0!</v>
      </c>
      <c r="R39" s="141" t="e">
        <f>CORREL(criterion13,criterion24)</f>
        <v>#DIV/0!</v>
      </c>
      <c r="S39" s="141" t="e">
        <f>CORREL(criterion14,criterion24)</f>
        <v>#DIV/0!</v>
      </c>
      <c r="T39" s="141" t="e">
        <f>CORREL(criterion15,criterion24)</f>
        <v>#DIV/0!</v>
      </c>
      <c r="U39" s="141" t="e">
        <f>CORREL(criterion16,criterion24)</f>
        <v>#DIV/0!</v>
      </c>
      <c r="V39" s="141" t="e">
        <f>CORREL(criterion17,criterion24)</f>
        <v>#DIV/0!</v>
      </c>
      <c r="W39" s="141" t="e">
        <f>CORREL(criterion18,criterion24)</f>
        <v>#DIV/0!</v>
      </c>
      <c r="X39" s="141" t="e">
        <f>CORREL(criterion19,criterion24)</f>
        <v>#DIV/0!</v>
      </c>
      <c r="Y39" s="141" t="e">
        <f>CORREL(criterion20,criterion24)</f>
        <v>#DIV/0!</v>
      </c>
      <c r="Z39" s="141" t="e">
        <f>CORREL(criterion21,criterion24)</f>
        <v>#DIV/0!</v>
      </c>
      <c r="AA39" s="141" t="e">
        <f>CORREL(criterion22,criterion24)</f>
        <v>#DIV/0!</v>
      </c>
      <c r="AB39" s="141" t="e">
        <f>CORREL(criterion23,criterion24)</f>
        <v>#DIV/0!</v>
      </c>
      <c r="AC39" s="141" t="e">
        <f>CORREL(criterion24,criterion24)</f>
        <v>#DIV/0!</v>
      </c>
      <c r="AD39" s="141"/>
      <c r="AE39" s="141"/>
    </row>
    <row r="40" spans="1:31" s="140" customFormat="1" ht="18" customHeight="1" x14ac:dyDescent="0.25">
      <c r="A40" s="139"/>
      <c r="B40" s="139"/>
      <c r="C40" s="169" t="str">
        <f>CONCATENATE("",'2. Enter scores'!AE$14)</f>
        <v/>
      </c>
      <c r="D40" s="170"/>
      <c r="E40" s="146" t="e">
        <f>CORREL(criterion25,Grade)</f>
        <v>#DIV/0!</v>
      </c>
      <c r="F40" s="141" t="e">
        <f>CORREL(criterion1,criterion25)</f>
        <v>#DIV/0!</v>
      </c>
      <c r="G40" s="141" t="e">
        <f>CORREL(criterion2,criterion25)</f>
        <v>#DIV/0!</v>
      </c>
      <c r="H40" s="141" t="e">
        <f>CORREL(criterion3,criterion25)</f>
        <v>#DIV/0!</v>
      </c>
      <c r="I40" s="141" t="e">
        <f>CORREL(criterion4,criterion25)</f>
        <v>#DIV/0!</v>
      </c>
      <c r="J40" s="141" t="e">
        <f>CORREL(criterion5,criterion25)</f>
        <v>#DIV/0!</v>
      </c>
      <c r="K40" s="141" t="e">
        <f>CORREL(criterion6,criterion25)</f>
        <v>#DIV/0!</v>
      </c>
      <c r="L40" s="141" t="e">
        <f>CORREL(criterion7,criterion25)</f>
        <v>#DIV/0!</v>
      </c>
      <c r="M40" s="141" t="e">
        <f>CORREL(criterion8,criterion25)</f>
        <v>#DIV/0!</v>
      </c>
      <c r="N40" s="141" t="e">
        <f>CORREL(criterion9,criterion25)</f>
        <v>#DIV/0!</v>
      </c>
      <c r="O40" s="141" t="e">
        <f>CORREL(criterion10,criterion25)</f>
        <v>#DIV/0!</v>
      </c>
      <c r="P40" s="141" t="e">
        <f>CORREL(criterion11,criterion25)</f>
        <v>#DIV/0!</v>
      </c>
      <c r="Q40" s="141" t="e">
        <f>CORREL(criterion12,criterion25)</f>
        <v>#DIV/0!</v>
      </c>
      <c r="R40" s="141" t="e">
        <f>CORREL(criterion13,criterion25)</f>
        <v>#DIV/0!</v>
      </c>
      <c r="S40" s="141" t="e">
        <f>CORREL(criterion14,criterion25)</f>
        <v>#DIV/0!</v>
      </c>
      <c r="T40" s="141" t="e">
        <f>CORREL(criterion15,criterion25)</f>
        <v>#DIV/0!</v>
      </c>
      <c r="U40" s="141" t="e">
        <f>CORREL(criterion16,criterion25)</f>
        <v>#DIV/0!</v>
      </c>
      <c r="V40" s="141" t="e">
        <f>CORREL(criterion17,criterion25)</f>
        <v>#DIV/0!</v>
      </c>
      <c r="W40" s="141" t="e">
        <f>CORREL(criterion18,criterion25)</f>
        <v>#DIV/0!</v>
      </c>
      <c r="X40" s="141" t="e">
        <f>CORREL(criterion19,criterion25)</f>
        <v>#DIV/0!</v>
      </c>
      <c r="Y40" s="141" t="e">
        <f>CORREL(criterion20,criterion25)</f>
        <v>#DIV/0!</v>
      </c>
      <c r="Z40" s="141" t="e">
        <f>CORREL(criterion21,criterion25)</f>
        <v>#DIV/0!</v>
      </c>
      <c r="AA40" s="141" t="e">
        <f>CORREL(criterion22,criterion25)</f>
        <v>#DIV/0!</v>
      </c>
      <c r="AB40" s="141" t="e">
        <f>CORREL(criterion23,criterion25)</f>
        <v>#DIV/0!</v>
      </c>
      <c r="AC40" s="141" t="e">
        <f>CORREL(criterion24,criterion25)</f>
        <v>#DIV/0!</v>
      </c>
      <c r="AD40" s="141" t="e">
        <f>CORREL(criterion25,criterion25)</f>
        <v>#DIV/0!</v>
      </c>
      <c r="AE40" s="141"/>
    </row>
  </sheetData>
  <mergeCells count="26">
    <mergeCell ref="C40:D40"/>
    <mergeCell ref="C15:D15"/>
    <mergeCell ref="C35:D35"/>
    <mergeCell ref="C36:D36"/>
    <mergeCell ref="C37:D37"/>
    <mergeCell ref="C38:D38"/>
    <mergeCell ref="C39:D39"/>
    <mergeCell ref="C30:D30"/>
    <mergeCell ref="C31:D31"/>
    <mergeCell ref="C32:D32"/>
    <mergeCell ref="C33:D33"/>
    <mergeCell ref="C34:D34"/>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s>
  <conditionalFormatting sqref="E16:AE40">
    <cfRule type="expression" dxfId="0" priority="4" stopIfTrue="1">
      <formula>ISERR(E16)</formula>
    </cfRule>
  </conditionalFormatting>
  <conditionalFormatting sqref="F16:AE40">
    <cfRule type="dataBar" priority="15">
      <dataBar>
        <cfvo type="min"/>
        <cfvo type="max"/>
        <color rgb="FF008AEF"/>
      </dataBar>
      <extLst>
        <ext xmlns:x14="http://schemas.microsoft.com/office/spreadsheetml/2009/9/main" uri="{B025F937-C7B1-47D3-B67F-A62EFF666E3E}">
          <x14:id>{1A61AC30-87B7-464B-A397-F702E079E38F}</x14:id>
        </ext>
      </extLst>
    </cfRule>
  </conditionalFormatting>
  <conditionalFormatting sqref="E16:E40">
    <cfRule type="dataBar" priority="16">
      <dataBar>
        <cfvo type="min"/>
        <cfvo type="max"/>
        <color rgb="FF008AEF"/>
      </dataBar>
      <extLst>
        <ext xmlns:x14="http://schemas.microsoft.com/office/spreadsheetml/2009/9/main" uri="{B025F937-C7B1-47D3-B67F-A62EFF666E3E}">
          <x14:id>{324E9640-8CF6-43E7-8542-6EDC852215ED}</x14:id>
        </ext>
      </extLst>
    </cfRule>
  </conditionalFormatting>
  <pageMargins left="0.70866141732283472" right="0.70866141732283472" top="0.74803149606299213" bottom="0.74803149606299213" header="0.31496062992125984" footer="0.31496062992125984"/>
  <pageSetup paperSize="9" scale="60"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1A61AC30-87B7-464B-A397-F702E079E38F}">
            <x14:dataBar minLength="0" maxLength="100" gradient="0">
              <x14:cfvo type="autoMin"/>
              <x14:cfvo type="autoMax"/>
              <x14:negativeFillColor rgb="FFFF0000"/>
              <x14:axisColor rgb="FF000000"/>
            </x14:dataBar>
          </x14:cfRule>
          <xm:sqref>F16:AE40</xm:sqref>
        </x14:conditionalFormatting>
        <x14:conditionalFormatting xmlns:xm="http://schemas.microsoft.com/office/excel/2006/main">
          <x14:cfRule type="dataBar" id="{324E9640-8CF6-43E7-8542-6EDC852215ED}">
            <x14:dataBar minLength="0" maxLength="100" gradient="0">
              <x14:cfvo type="autoMin"/>
              <x14:cfvo type="autoMax"/>
              <x14:negativeFillColor rgb="FFFF0000"/>
              <x14:axisColor rgb="FF000000"/>
            </x14:dataBar>
          </x14:cfRule>
          <xm:sqref>E16:E40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41EA-A1B6-4C90-AAF4-C3A46D53511D}">
  <dimension ref="A1:BW1015"/>
  <sheetViews>
    <sheetView workbookViewId="0">
      <selection activeCell="J23" sqref="J23"/>
    </sheetView>
  </sheetViews>
  <sheetFormatPr defaultColWidth="9.1796875" defaultRowHeight="14.5" x14ac:dyDescent="0.35"/>
  <cols>
    <col min="1" max="16384" width="9.1796875" style="108"/>
  </cols>
  <sheetData>
    <row r="1" spans="1:68" ht="22" x14ac:dyDescent="0.4">
      <c r="A1" s="106" t="s">
        <v>106</v>
      </c>
    </row>
    <row r="2" spans="1:68" x14ac:dyDescent="0.35">
      <c r="A2" s="108" t="s">
        <v>107</v>
      </c>
      <c r="BP2" s="108">
        <v>1000</v>
      </c>
    </row>
    <row r="3" spans="1:68" x14ac:dyDescent="0.35">
      <c r="A3" s="108" t="s">
        <v>136</v>
      </c>
      <c r="BP3" s="108">
        <v>1000</v>
      </c>
    </row>
    <row r="4" spans="1:68" x14ac:dyDescent="0.35">
      <c r="BP4" s="108">
        <v>1000</v>
      </c>
    </row>
    <row r="10" spans="1:68" x14ac:dyDescent="0.35">
      <c r="G10" s="108" t="s">
        <v>108</v>
      </c>
      <c r="H10" s="108">
        <v>1</v>
      </c>
      <c r="I10" s="108">
        <v>2</v>
      </c>
      <c r="J10" s="108">
        <v>3</v>
      </c>
      <c r="K10" s="108">
        <v>4</v>
      </c>
      <c r="L10" s="108">
        <v>5</v>
      </c>
      <c r="M10" s="108">
        <v>6</v>
      </c>
      <c r="N10" s="108">
        <v>7</v>
      </c>
      <c r="O10" s="108">
        <v>8</v>
      </c>
      <c r="P10" s="108">
        <v>9</v>
      </c>
      <c r="Q10" s="108">
        <v>10</v>
      </c>
      <c r="R10" s="108">
        <v>11</v>
      </c>
      <c r="S10" s="108">
        <v>12</v>
      </c>
      <c r="T10" s="108">
        <v>13</v>
      </c>
      <c r="U10" s="108">
        <v>14</v>
      </c>
      <c r="V10" s="108">
        <v>15</v>
      </c>
      <c r="W10" s="108">
        <v>16</v>
      </c>
      <c r="X10" s="108">
        <v>17</v>
      </c>
      <c r="Y10" s="108">
        <v>18</v>
      </c>
      <c r="Z10" s="108">
        <v>19</v>
      </c>
      <c r="AA10" s="108">
        <v>20</v>
      </c>
      <c r="AB10" s="108">
        <v>21</v>
      </c>
      <c r="AC10" s="108">
        <v>22</v>
      </c>
      <c r="AD10" s="108">
        <v>23</v>
      </c>
      <c r="AE10" s="108">
        <v>24</v>
      </c>
      <c r="AF10" s="108">
        <v>25</v>
      </c>
      <c r="AG10" s="108">
        <v>26</v>
      </c>
      <c r="AH10" s="108">
        <v>27</v>
      </c>
      <c r="AI10" s="108">
        <v>28</v>
      </c>
      <c r="AJ10" s="108">
        <v>29</v>
      </c>
      <c r="AK10" s="108">
        <v>30</v>
      </c>
      <c r="AL10" s="108">
        <v>31</v>
      </c>
      <c r="AM10" s="108">
        <v>32</v>
      </c>
      <c r="AN10" s="108">
        <v>33</v>
      </c>
      <c r="AO10" s="108">
        <v>34</v>
      </c>
      <c r="AP10" s="108">
        <v>35</v>
      </c>
      <c r="AQ10" s="108">
        <v>36</v>
      </c>
      <c r="AR10" s="108">
        <v>37</v>
      </c>
      <c r="AS10" s="108">
        <v>38</v>
      </c>
      <c r="AT10" s="108">
        <v>39</v>
      </c>
      <c r="AU10" s="108">
        <v>40</v>
      </c>
      <c r="AV10" s="108">
        <v>41</v>
      </c>
      <c r="AW10" s="108">
        <v>42</v>
      </c>
      <c r="AX10" s="108">
        <v>43</v>
      </c>
      <c r="AY10" s="108">
        <v>44</v>
      </c>
      <c r="AZ10" s="108">
        <v>45</v>
      </c>
      <c r="BA10" s="108">
        <v>46</v>
      </c>
      <c r="BB10" s="108">
        <v>47</v>
      </c>
      <c r="BC10" s="108">
        <v>48</v>
      </c>
      <c r="BD10" s="108">
        <v>49</v>
      </c>
      <c r="BE10" s="108">
        <v>50</v>
      </c>
      <c r="BF10" s="108">
        <v>51</v>
      </c>
      <c r="BG10" s="108">
        <v>52</v>
      </c>
      <c r="BH10" s="108">
        <v>53</v>
      </c>
      <c r="BI10" s="108">
        <v>54</v>
      </c>
      <c r="BJ10" s="108">
        <v>55</v>
      </c>
      <c r="BK10" s="108">
        <v>56</v>
      </c>
      <c r="BL10" s="108">
        <v>57</v>
      </c>
      <c r="BM10" s="108">
        <v>58</v>
      </c>
      <c r="BN10" s="108">
        <v>59</v>
      </c>
      <c r="BO10" s="108">
        <v>60</v>
      </c>
      <c r="BP10" s="108">
        <v>1000</v>
      </c>
    </row>
    <row r="11" spans="1:68" x14ac:dyDescent="0.35">
      <c r="G11" s="108" t="s">
        <v>109</v>
      </c>
      <c r="H11" s="125">
        <f>IF('2. Enter scores'!G17&lt;&gt;"",'2. Enter scores'!G17,"")</f>
        <v>10</v>
      </c>
      <c r="I11" s="125">
        <f>IF('2. Enter scores'!H17&lt;&gt;"",'2. Enter scores'!H17,"")</f>
        <v>7</v>
      </c>
      <c r="J11" s="125">
        <f>IF('2. Enter scores'!I17&lt;&gt;"",'2. Enter scores'!I17,"")</f>
        <v>10</v>
      </c>
      <c r="K11" s="125">
        <f>IF('2. Enter scores'!J17&lt;&gt;"",'2. Enter scores'!J17,"")</f>
        <v>9</v>
      </c>
      <c r="L11" s="125">
        <f>IF('2. Enter scores'!K17&lt;&gt;"",'2. Enter scores'!K17,"")</f>
        <v>8</v>
      </c>
      <c r="M11" s="125">
        <f>IF('2. Enter scores'!L17&lt;&gt;"",'2. Enter scores'!L17,"")</f>
        <v>10</v>
      </c>
      <c r="N11" s="125">
        <f>IF('2. Enter scores'!M17&lt;&gt;"",'2. Enter scores'!M17,"")</f>
        <v>10</v>
      </c>
      <c r="O11" s="125">
        <f>IF('2. Enter scores'!N17&lt;&gt;"",'2. Enter scores'!N17,"")</f>
        <v>9</v>
      </c>
      <c r="P11" s="125">
        <f>IF('2. Enter scores'!O17&lt;&gt;"",'2. Enter scores'!O17,"")</f>
        <v>10</v>
      </c>
      <c r="Q11" s="125">
        <f>IF('2. Enter scores'!P17&lt;&gt;"",'2. Enter scores'!P17,"")</f>
        <v>10</v>
      </c>
      <c r="R11" s="125">
        <f>IF('2. Enter scores'!Q17&lt;&gt;"",'2. Enter scores'!Q17,"")</f>
        <v>0</v>
      </c>
      <c r="S11" s="125">
        <f>IF('2. Enter scores'!R17&lt;&gt;"",'2. Enter scores'!R17,"")</f>
        <v>0</v>
      </c>
      <c r="T11" s="125">
        <f>IF('2. Enter scores'!S17&lt;&gt;"",'2. Enter scores'!S17,"")</f>
        <v>0</v>
      </c>
      <c r="U11" s="125">
        <f>IF('2. Enter scores'!T17&lt;&gt;"",'2. Enter scores'!T17,"")</f>
        <v>0</v>
      </c>
      <c r="V11" s="125">
        <f>IF('2. Enter scores'!U17&lt;&gt;"",'2. Enter scores'!U17,"")</f>
        <v>0</v>
      </c>
      <c r="W11" s="125">
        <f>IF('2. Enter scores'!V17&lt;&gt;"",'2. Enter scores'!V17,"")</f>
        <v>0</v>
      </c>
      <c r="X11" s="125">
        <f>IF('2. Enter scores'!W17&lt;&gt;"",'2. Enter scores'!W17,"")</f>
        <v>0</v>
      </c>
      <c r="Y11" s="125">
        <f>IF('2. Enter scores'!X17&lt;&gt;"",'2. Enter scores'!X17,"")</f>
        <v>0</v>
      </c>
      <c r="Z11" s="125">
        <f>IF('2. Enter scores'!Y17&lt;&gt;"",'2. Enter scores'!Y17,"")</f>
        <v>0</v>
      </c>
      <c r="AA11" s="125">
        <f>IF('2. Enter scores'!Z17&lt;&gt;"",'2. Enter scores'!Z17,"")</f>
        <v>0</v>
      </c>
      <c r="AB11" s="125">
        <f>IF('2. Enter scores'!AA17&lt;&gt;"",'2. Enter scores'!AA17,"")</f>
        <v>0</v>
      </c>
      <c r="AC11" s="125">
        <f>IF('2. Enter scores'!AB17&lt;&gt;"",'2. Enter scores'!AB17,"")</f>
        <v>0</v>
      </c>
      <c r="AD11" s="125">
        <f>IF('2. Enter scores'!AC17&lt;&gt;"",'2. Enter scores'!AC17,"")</f>
        <v>0</v>
      </c>
      <c r="AE11" s="125">
        <f>IF('2. Enter scores'!AD17&lt;&gt;"",'2. Enter scores'!AD17,"")</f>
        <v>0</v>
      </c>
      <c r="AF11" s="125">
        <f>IF('2. Enter scores'!AE17&lt;&gt;"",'2. Enter scores'!AE17,"")</f>
        <v>0</v>
      </c>
      <c r="AG11" s="125" t="str">
        <f>IF('2. Enter scores'!AF17&lt;&gt;"",'2. Enter scores'!AF17,"")</f>
        <v/>
      </c>
      <c r="AH11" s="125" t="str">
        <f>IF('2. Enter scores'!AG17&lt;&gt;"",'2. Enter scores'!AG17,"")</f>
        <v/>
      </c>
      <c r="AI11" s="125" t="str">
        <f>IF('2. Enter scores'!AH17&lt;&gt;"",'2. Enter scores'!AH17,"")</f>
        <v/>
      </c>
      <c r="AJ11" s="125" t="str">
        <f>IF('2. Enter scores'!AI17&lt;&gt;"",'2. Enter scores'!AI17,"")</f>
        <v/>
      </c>
      <c r="AK11" s="125" t="str">
        <f>IF('2. Enter scores'!AJ17&lt;&gt;"",'2. Enter scores'!AJ17,"")</f>
        <v/>
      </c>
      <c r="AL11" s="125" t="str">
        <f>IF('2. Enter scores'!AK17&lt;&gt;"",'2. Enter scores'!AK17,"")</f>
        <v/>
      </c>
      <c r="AM11" s="125" t="str">
        <f>IF('2. Enter scores'!AL17&lt;&gt;"",'2. Enter scores'!AL17,"")</f>
        <v/>
      </c>
      <c r="AN11" s="125" t="str">
        <f>IF('2. Enter scores'!AM17&lt;&gt;"",'2. Enter scores'!AM17,"")</f>
        <v/>
      </c>
      <c r="AO11" s="125" t="str">
        <f>IF('2. Enter scores'!AN17&lt;&gt;"",'2. Enter scores'!AN17,"")</f>
        <v/>
      </c>
      <c r="AP11" s="125" t="str">
        <f>IF('2. Enter scores'!AO17&lt;&gt;"",'2. Enter scores'!AO17,"")</f>
        <v/>
      </c>
      <c r="AQ11" s="125" t="str">
        <f>IF('2. Enter scores'!AP17&lt;&gt;"",'2. Enter scores'!AP17,"")</f>
        <v/>
      </c>
      <c r="AR11" s="125" t="str">
        <f>IF('2. Enter scores'!AQ17&lt;&gt;"",'2. Enter scores'!AQ17,"")</f>
        <v/>
      </c>
      <c r="AS11" s="125" t="str">
        <f>IF('2. Enter scores'!AR17&lt;&gt;"",'2. Enter scores'!AR17,"")</f>
        <v/>
      </c>
      <c r="AT11" s="125" t="str">
        <f>IF('2. Enter scores'!AS17&lt;&gt;"",'2. Enter scores'!AS17,"")</f>
        <v/>
      </c>
      <c r="AU11" s="125" t="str">
        <f>IF('2. Enter scores'!AT17&lt;&gt;"",'2. Enter scores'!AT17,"")</f>
        <v/>
      </c>
      <c r="AV11" s="125" t="str">
        <f>IF('2. Enter scores'!AU17&lt;&gt;"",'2. Enter scores'!AU17,"")</f>
        <v/>
      </c>
      <c r="AW11" s="125" t="str">
        <f>IF('2. Enter scores'!AV17&lt;&gt;"",'2. Enter scores'!AV17,"")</f>
        <v/>
      </c>
      <c r="AX11" s="125" t="str">
        <f>IF('2. Enter scores'!AW17&lt;&gt;"",'2. Enter scores'!AW17,"")</f>
        <v/>
      </c>
      <c r="AY11" s="125" t="str">
        <f>IF('2. Enter scores'!AX17&lt;&gt;"",'2. Enter scores'!AX17,"")</f>
        <v/>
      </c>
      <c r="AZ11" s="125" t="str">
        <f>IF('2. Enter scores'!AY17&lt;&gt;"",'2. Enter scores'!AY17,"")</f>
        <v/>
      </c>
      <c r="BA11" s="125" t="str">
        <f>IF('2. Enter scores'!AZ17&lt;&gt;"",'2. Enter scores'!AZ17,"")</f>
        <v/>
      </c>
      <c r="BB11" s="125" t="str">
        <f>IF('2. Enter scores'!BA17&lt;&gt;"",'2. Enter scores'!BA17,"")</f>
        <v/>
      </c>
      <c r="BC11" s="125" t="str">
        <f>IF('2. Enter scores'!BB17&lt;&gt;"",'2. Enter scores'!BB17,"")</f>
        <v/>
      </c>
      <c r="BD11" s="125" t="str">
        <f>IF('2. Enter scores'!BC17&lt;&gt;"",'2. Enter scores'!BC17,"")</f>
        <v/>
      </c>
      <c r="BE11" s="125" t="str">
        <f>IF('2. Enter scores'!BD17&lt;&gt;"",'2. Enter scores'!BD17,"")</f>
        <v/>
      </c>
      <c r="BF11" s="125" t="str">
        <f>IF('2. Enter scores'!BE17&lt;&gt;"",'2. Enter scores'!BE17,"")</f>
        <v/>
      </c>
      <c r="BG11" s="125" t="str">
        <f>IF('2. Enter scores'!BF17&lt;&gt;"",'2. Enter scores'!BF17,"")</f>
        <v/>
      </c>
      <c r="BH11" s="125" t="str">
        <f>IF('2. Enter scores'!BG17&lt;&gt;"",'2. Enter scores'!BG17,"")</f>
        <v/>
      </c>
      <c r="BI11" s="125" t="str">
        <f>IF('2. Enter scores'!BH17&lt;&gt;"",'2. Enter scores'!BH17,"")</f>
        <v/>
      </c>
      <c r="BJ11" s="125" t="str">
        <f>IF('2. Enter scores'!BI17&lt;&gt;"",'2. Enter scores'!BI17,"")</f>
        <v/>
      </c>
      <c r="BK11" s="125" t="str">
        <f>IF('2. Enter scores'!BJ17&lt;&gt;"",'2. Enter scores'!BJ17,"")</f>
        <v/>
      </c>
      <c r="BL11" s="125" t="str">
        <f>IF('2. Enter scores'!BK17&lt;&gt;"",'2. Enter scores'!BK17,"")</f>
        <v/>
      </c>
      <c r="BM11" s="125" t="str">
        <f>IF('2. Enter scores'!BL17&lt;&gt;"",'2. Enter scores'!BL17,"")</f>
        <v/>
      </c>
      <c r="BN11" s="125" t="str">
        <f>IF('2. Enter scores'!BM17&lt;&gt;"",'2. Enter scores'!BM17,"")</f>
        <v/>
      </c>
      <c r="BO11" s="125" t="str">
        <f>IF('2. Enter scores'!BN17&lt;&gt;"",'2. Enter scores'!BN17,"")</f>
        <v/>
      </c>
      <c r="BP11" s="108">
        <v>1000</v>
      </c>
    </row>
    <row r="14" spans="1:68" x14ac:dyDescent="0.35">
      <c r="B14" s="108" t="s">
        <v>110</v>
      </c>
      <c r="C14" s="108" t="s">
        <v>111</v>
      </c>
      <c r="D14" s="108" t="s">
        <v>112</v>
      </c>
      <c r="E14" s="108" t="s">
        <v>113</v>
      </c>
      <c r="F14" s="108" t="s">
        <v>7</v>
      </c>
      <c r="BP14" s="108">
        <v>1000</v>
      </c>
    </row>
    <row r="15" spans="1:68" x14ac:dyDescent="0.35">
      <c r="B15" s="125">
        <f>IF('2. Enter scores'!A19&lt;&gt;"",'2. Enter scores'!A19,"")</f>
        <v>1</v>
      </c>
      <c r="H15" s="125">
        <f>IF('2. Enter scores'!G19&lt;&gt;"",'2. Enter scores'!$B19-'2. Enter scores'!G19,"")</f>
        <v>38</v>
      </c>
      <c r="I15" s="125">
        <f>IF('2. Enter scores'!H19&lt;&gt;"",'2. Enter scores'!$B19-'2. Enter scores'!H19,"")</f>
        <v>38</v>
      </c>
      <c r="J15" s="125">
        <f>IF('2. Enter scores'!I19&lt;&gt;"",'2. Enter scores'!$B19-'2. Enter scores'!I19,"")</f>
        <v>36</v>
      </c>
      <c r="K15" s="125">
        <f>IF('2. Enter scores'!J19&lt;&gt;"",'2. Enter scores'!$B19-'2. Enter scores'!J19,"")</f>
        <v>38</v>
      </c>
      <c r="L15" s="125">
        <f>IF('2. Enter scores'!K19&lt;&gt;"",'2. Enter scores'!$B19-'2. Enter scores'!K19,"")</f>
        <v>38</v>
      </c>
      <c r="M15" s="125">
        <f>IF('2. Enter scores'!L19&lt;&gt;"",'2. Enter scores'!$B19-'2. Enter scores'!L19,"")</f>
        <v>38</v>
      </c>
      <c r="N15" s="125">
        <f>IF('2. Enter scores'!M19&lt;&gt;"",'2. Enter scores'!$B19-'2. Enter scores'!M19,"")</f>
        <v>38</v>
      </c>
      <c r="O15" s="125">
        <f>IF('2. Enter scores'!N19&lt;&gt;"",'2. Enter scores'!$B19-'2. Enter scores'!N19,"")</f>
        <v>38</v>
      </c>
      <c r="P15" s="125">
        <f>IF('2. Enter scores'!O19&lt;&gt;"",'2. Enter scores'!$B19-'2. Enter scores'!O19,"")</f>
        <v>36</v>
      </c>
      <c r="Q15" s="125">
        <f>IF('2. Enter scores'!P19&lt;&gt;"",'2. Enter scores'!$B19-'2. Enter scores'!P19,"")</f>
        <v>40</v>
      </c>
      <c r="R15" s="125" t="str">
        <f>IF('2. Enter scores'!Q19&lt;&gt;"",'2. Enter scores'!$B19-'2. Enter scores'!Q19,"")</f>
        <v/>
      </c>
      <c r="S15" s="125" t="str">
        <f>IF('2. Enter scores'!R19&lt;&gt;"",'2. Enter scores'!$B19-'2. Enter scores'!R19,"")</f>
        <v/>
      </c>
      <c r="T15" s="125" t="str">
        <f>IF('2. Enter scores'!S19&lt;&gt;"",'2. Enter scores'!$B19-'2. Enter scores'!S19,"")</f>
        <v/>
      </c>
      <c r="U15" s="125" t="str">
        <f>IF('2. Enter scores'!T19&lt;&gt;"",'2. Enter scores'!$B19-'2. Enter scores'!T19,"")</f>
        <v/>
      </c>
      <c r="V15" s="125" t="str">
        <f>IF('2. Enter scores'!U19&lt;&gt;"",'2. Enter scores'!$B19-'2. Enter scores'!U19,"")</f>
        <v/>
      </c>
      <c r="W15" s="125" t="str">
        <f>IF('2. Enter scores'!V19&lt;&gt;"",'2. Enter scores'!$B19-'2. Enter scores'!V19,"")</f>
        <v/>
      </c>
      <c r="X15" s="125" t="str">
        <f>IF('2. Enter scores'!W19&lt;&gt;"",'2. Enter scores'!$B19-'2. Enter scores'!W19,"")</f>
        <v/>
      </c>
      <c r="Y15" s="125" t="str">
        <f>IF('2. Enter scores'!X19&lt;&gt;"",'2. Enter scores'!$B19-'2. Enter scores'!X19,"")</f>
        <v/>
      </c>
      <c r="Z15" s="125" t="str">
        <f>IF('2. Enter scores'!Y19&lt;&gt;"",'2. Enter scores'!$B19-'2. Enter scores'!Y19,"")</f>
        <v/>
      </c>
      <c r="AA15" s="125" t="str">
        <f>IF('2. Enter scores'!Z19&lt;&gt;"",'2. Enter scores'!$B19-'2. Enter scores'!Z19,"")</f>
        <v/>
      </c>
      <c r="AB15" s="125" t="str">
        <f>IF('2. Enter scores'!AA19&lt;&gt;"",'2. Enter scores'!$B19-'2. Enter scores'!AA19,"")</f>
        <v/>
      </c>
      <c r="AC15" s="125" t="str">
        <f>IF('2. Enter scores'!AB19&lt;&gt;"",'2. Enter scores'!$B19-'2. Enter scores'!AB19,"")</f>
        <v/>
      </c>
      <c r="AD15" s="125" t="str">
        <f>IF('2. Enter scores'!AC19&lt;&gt;"",'2. Enter scores'!$B19-'2. Enter scores'!AC19,"")</f>
        <v/>
      </c>
      <c r="AE15" s="125" t="str">
        <f>IF('2. Enter scores'!AD19&lt;&gt;"",'2. Enter scores'!$B19-'2. Enter scores'!AD19,"")</f>
        <v/>
      </c>
      <c r="AF15" s="125" t="str">
        <f>IF('2. Enter scores'!AE19&lt;&gt;"",'2. Enter scores'!$B19-'2. Enter scores'!AE19,"")</f>
        <v/>
      </c>
      <c r="AG15" s="125" t="str">
        <f>IF('2. Enter scores'!AF19&lt;&gt;"",'2. Enter scores'!$B19-'2. Enter scores'!AF19,"")</f>
        <v/>
      </c>
      <c r="AH15" s="125" t="str">
        <f>IF('2. Enter scores'!AG19&lt;&gt;"",'2. Enter scores'!$B19-'2. Enter scores'!AG19,"")</f>
        <v/>
      </c>
      <c r="AI15" s="125" t="str">
        <f>IF('2. Enter scores'!AH19&lt;&gt;"",'2. Enter scores'!$B19-'2. Enter scores'!AH19,"")</f>
        <v/>
      </c>
      <c r="AJ15" s="125" t="str">
        <f>IF('2. Enter scores'!AI19&lt;&gt;"",'2. Enter scores'!$B19-'2. Enter scores'!AI19,"")</f>
        <v/>
      </c>
      <c r="AK15" s="125" t="str">
        <f>IF('2. Enter scores'!AJ19&lt;&gt;"",'2. Enter scores'!$B19-'2. Enter scores'!AJ19,"")</f>
        <v/>
      </c>
      <c r="AL15" s="125" t="str">
        <f>IF('2. Enter scores'!AK19&lt;&gt;"",'2. Enter scores'!$B19-'2. Enter scores'!AK19,"")</f>
        <v/>
      </c>
      <c r="AM15" s="125" t="str">
        <f>IF('2. Enter scores'!AL19&lt;&gt;"",'2. Enter scores'!$B19-'2. Enter scores'!AL19,"")</f>
        <v/>
      </c>
      <c r="AN15" s="125" t="str">
        <f>IF('2. Enter scores'!AM19&lt;&gt;"",'2. Enter scores'!$B19-'2. Enter scores'!AM19,"")</f>
        <v/>
      </c>
      <c r="AO15" s="125" t="str">
        <f>IF('2. Enter scores'!AN19&lt;&gt;"",'2. Enter scores'!$B19-'2. Enter scores'!AN19,"")</f>
        <v/>
      </c>
      <c r="AP15" s="125" t="str">
        <f>IF('2. Enter scores'!AO19&lt;&gt;"",'2. Enter scores'!$B19-'2. Enter scores'!AO19,"")</f>
        <v/>
      </c>
      <c r="AQ15" s="125" t="str">
        <f>IF('2. Enter scores'!AP19&lt;&gt;"",'2. Enter scores'!$B19-'2. Enter scores'!AP19,"")</f>
        <v/>
      </c>
      <c r="AR15" s="125" t="str">
        <f>IF('2. Enter scores'!AQ19&lt;&gt;"",'2. Enter scores'!$B19-'2. Enter scores'!AQ19,"")</f>
        <v/>
      </c>
      <c r="AS15" s="125" t="str">
        <f>IF('2. Enter scores'!AR19&lt;&gt;"",'2. Enter scores'!$B19-'2. Enter scores'!AR19,"")</f>
        <v/>
      </c>
      <c r="AT15" s="125" t="str">
        <f>IF('2. Enter scores'!AS19&lt;&gt;"",'2. Enter scores'!$B19-'2. Enter scores'!AS19,"")</f>
        <v/>
      </c>
      <c r="AU15" s="125" t="str">
        <f>IF('2. Enter scores'!AT19&lt;&gt;"",'2. Enter scores'!$B19-'2. Enter scores'!AT19,"")</f>
        <v/>
      </c>
      <c r="AV15" s="125" t="str">
        <f>IF('2. Enter scores'!AU19&lt;&gt;"",'2. Enter scores'!$B19-'2. Enter scores'!AU19,"")</f>
        <v/>
      </c>
      <c r="AW15" s="125" t="str">
        <f>IF('2. Enter scores'!AV19&lt;&gt;"",'2. Enter scores'!$B19-'2. Enter scores'!AV19,"")</f>
        <v/>
      </c>
      <c r="AX15" s="125" t="str">
        <f>IF('2. Enter scores'!AW19&lt;&gt;"",'2. Enter scores'!$B19-'2. Enter scores'!AW19,"")</f>
        <v/>
      </c>
      <c r="AY15" s="125" t="str">
        <f>IF('2. Enter scores'!AX19&lt;&gt;"",'2. Enter scores'!$B19-'2. Enter scores'!AX19,"")</f>
        <v/>
      </c>
      <c r="AZ15" s="125" t="str">
        <f>IF('2. Enter scores'!AY19&lt;&gt;"",'2. Enter scores'!$B19-'2. Enter scores'!AY19,"")</f>
        <v/>
      </c>
      <c r="BA15" s="125" t="str">
        <f>IF('2. Enter scores'!AZ19&lt;&gt;"",'2. Enter scores'!$B19-'2. Enter scores'!AZ19,"")</f>
        <v/>
      </c>
      <c r="BB15" s="125" t="str">
        <f>IF('2. Enter scores'!BA19&lt;&gt;"",'2. Enter scores'!$B19-'2. Enter scores'!BA19,"")</f>
        <v/>
      </c>
      <c r="BC15" s="125" t="str">
        <f>IF('2. Enter scores'!BB19&lt;&gt;"",'2. Enter scores'!$B19-'2. Enter scores'!BB19,"")</f>
        <v/>
      </c>
      <c r="BD15" s="125" t="str">
        <f>IF('2. Enter scores'!BC19&lt;&gt;"",'2. Enter scores'!$B19-'2. Enter scores'!BC19,"")</f>
        <v/>
      </c>
      <c r="BE15" s="125" t="str">
        <f>IF('2. Enter scores'!BD19&lt;&gt;"",'2. Enter scores'!$B19-'2. Enter scores'!BD19,"")</f>
        <v/>
      </c>
      <c r="BF15" s="125" t="str">
        <f>IF('2. Enter scores'!BE19&lt;&gt;"",'2. Enter scores'!$B19-'2. Enter scores'!BE19,"")</f>
        <v/>
      </c>
      <c r="BG15" s="125" t="str">
        <f>IF('2. Enter scores'!BF19&lt;&gt;"",'2. Enter scores'!$B19-'2. Enter scores'!BF19,"")</f>
        <v/>
      </c>
      <c r="BH15" s="125" t="str">
        <f>IF('2. Enter scores'!BG19&lt;&gt;"",'2. Enter scores'!$B19-'2. Enter scores'!BG19,"")</f>
        <v/>
      </c>
      <c r="BI15" s="125" t="str">
        <f>IF('2. Enter scores'!BH19&lt;&gt;"",'2. Enter scores'!$B19-'2. Enter scores'!BH19,"")</f>
        <v/>
      </c>
      <c r="BJ15" s="125" t="str">
        <f>IF('2. Enter scores'!BI19&lt;&gt;"",'2. Enter scores'!$B19-'2. Enter scores'!BI19,"")</f>
        <v/>
      </c>
      <c r="BK15" s="125" t="str">
        <f>IF('2. Enter scores'!BJ19&lt;&gt;"",'2. Enter scores'!$B19-'2. Enter scores'!BJ19,"")</f>
        <v/>
      </c>
      <c r="BL15" s="125" t="str">
        <f>IF('2. Enter scores'!BK19&lt;&gt;"",'2. Enter scores'!$B19-'2. Enter scores'!BK19,"")</f>
        <v/>
      </c>
      <c r="BM15" s="125" t="str">
        <f>IF('2. Enter scores'!BL19&lt;&gt;"",'2. Enter scores'!$B19-'2. Enter scores'!BL19,"")</f>
        <v/>
      </c>
      <c r="BN15" s="125" t="str">
        <f>IF('2. Enter scores'!BM19&lt;&gt;"",'2. Enter scores'!$B19-'2. Enter scores'!BM19,"")</f>
        <v/>
      </c>
      <c r="BO15" s="125" t="str">
        <f>IF('2. Enter scores'!BN19&lt;&gt;"",'2. Enter scores'!$B19-'2. Enter scores'!BN19,"")</f>
        <v/>
      </c>
      <c r="BP15" s="108">
        <v>1000</v>
      </c>
    </row>
    <row r="16" spans="1:68" x14ac:dyDescent="0.35">
      <c r="B16" s="125">
        <f>IF('2. Enter scores'!A20&lt;&gt;"",'2. Enter scores'!A20,"")</f>
        <v>2</v>
      </c>
      <c r="H16" s="125">
        <f>IF('2. Enter scores'!G20&lt;&gt;"",'2. Enter scores'!$B20-'2. Enter scores'!G20,"")</f>
        <v>63</v>
      </c>
      <c r="I16" s="125">
        <f>IF('2. Enter scores'!H20&lt;&gt;"",'2. Enter scores'!$B20-'2. Enter scores'!H20,"")</f>
        <v>68</v>
      </c>
      <c r="J16" s="125">
        <f>IF('2. Enter scores'!I20&lt;&gt;"",'2. Enter scores'!$B20-'2. Enter scores'!I20,"")</f>
        <v>63</v>
      </c>
      <c r="K16" s="125">
        <f>IF('2. Enter scores'!J20&lt;&gt;"",'2. Enter scores'!$B20-'2. Enter scores'!J20,"")</f>
        <v>65</v>
      </c>
      <c r="L16" s="125">
        <f>IF('2. Enter scores'!K20&lt;&gt;"",'2. Enter scores'!$B20-'2. Enter scores'!K20,"")</f>
        <v>68</v>
      </c>
      <c r="M16" s="125">
        <f>IF('2. Enter scores'!L20&lt;&gt;"",'2. Enter scores'!$B20-'2. Enter scores'!L20,"")</f>
        <v>63</v>
      </c>
      <c r="N16" s="125">
        <f>IF('2. Enter scores'!M20&lt;&gt;"",'2. Enter scores'!$B20-'2. Enter scores'!M20,"")</f>
        <v>70</v>
      </c>
      <c r="O16" s="125">
        <f>IF('2. Enter scores'!N20&lt;&gt;"",'2. Enter scores'!$B20-'2. Enter scores'!N20,"")</f>
        <v>65</v>
      </c>
      <c r="P16" s="125">
        <f>IF('2. Enter scores'!O20&lt;&gt;"",'2. Enter scores'!$B20-'2. Enter scores'!O20,"")</f>
        <v>66</v>
      </c>
      <c r="Q16" s="125">
        <f>IF('2. Enter scores'!P20&lt;&gt;"",'2. Enter scores'!$B20-'2. Enter scores'!P20,"")</f>
        <v>66</v>
      </c>
      <c r="R16" s="125" t="str">
        <f>IF('2. Enter scores'!Q20&lt;&gt;"",'2. Enter scores'!$B20-'2. Enter scores'!Q20,"")</f>
        <v/>
      </c>
      <c r="S16" s="125" t="str">
        <f>IF('2. Enter scores'!R20&lt;&gt;"",'2. Enter scores'!$B20-'2. Enter scores'!R20,"")</f>
        <v/>
      </c>
      <c r="T16" s="125" t="str">
        <f>IF('2. Enter scores'!S20&lt;&gt;"",'2. Enter scores'!$B20-'2. Enter scores'!S20,"")</f>
        <v/>
      </c>
      <c r="U16" s="125" t="str">
        <f>IF('2. Enter scores'!T20&lt;&gt;"",'2. Enter scores'!$B20-'2. Enter scores'!T20,"")</f>
        <v/>
      </c>
      <c r="V16" s="125" t="str">
        <f>IF('2. Enter scores'!U20&lt;&gt;"",'2. Enter scores'!$B20-'2. Enter scores'!U20,"")</f>
        <v/>
      </c>
      <c r="W16" s="125" t="str">
        <f>IF('2. Enter scores'!V20&lt;&gt;"",'2. Enter scores'!$B20-'2. Enter scores'!V20,"")</f>
        <v/>
      </c>
      <c r="X16" s="125" t="str">
        <f>IF('2. Enter scores'!W20&lt;&gt;"",'2. Enter scores'!$B20-'2. Enter scores'!W20,"")</f>
        <v/>
      </c>
      <c r="Y16" s="125" t="str">
        <f>IF('2. Enter scores'!X20&lt;&gt;"",'2. Enter scores'!$B20-'2. Enter scores'!X20,"")</f>
        <v/>
      </c>
      <c r="Z16" s="125" t="str">
        <f>IF('2. Enter scores'!Y20&lt;&gt;"",'2. Enter scores'!$B20-'2. Enter scores'!Y20,"")</f>
        <v/>
      </c>
      <c r="AA16" s="125" t="str">
        <f>IF('2. Enter scores'!Z20&lt;&gt;"",'2. Enter scores'!$B20-'2. Enter scores'!Z20,"")</f>
        <v/>
      </c>
      <c r="AB16" s="125" t="str">
        <f>IF('2. Enter scores'!AA20&lt;&gt;"",'2. Enter scores'!$B20-'2. Enter scores'!AA20,"")</f>
        <v/>
      </c>
      <c r="AC16" s="125" t="str">
        <f>IF('2. Enter scores'!AB20&lt;&gt;"",'2. Enter scores'!$B20-'2. Enter scores'!AB20,"")</f>
        <v/>
      </c>
      <c r="AD16" s="125" t="str">
        <f>IF('2. Enter scores'!AC20&lt;&gt;"",'2. Enter scores'!$B20-'2. Enter scores'!AC20,"")</f>
        <v/>
      </c>
      <c r="AE16" s="125" t="str">
        <f>IF('2. Enter scores'!AD20&lt;&gt;"",'2. Enter scores'!$B20-'2. Enter scores'!AD20,"")</f>
        <v/>
      </c>
      <c r="AF16" s="125" t="str">
        <f>IF('2. Enter scores'!AE20&lt;&gt;"",'2. Enter scores'!$B20-'2. Enter scores'!AE20,"")</f>
        <v/>
      </c>
      <c r="AG16" s="125" t="str">
        <f>IF('2. Enter scores'!AF20&lt;&gt;"",'2. Enter scores'!$B20-'2. Enter scores'!AF20,"")</f>
        <v/>
      </c>
      <c r="AH16" s="125" t="str">
        <f>IF('2. Enter scores'!AG20&lt;&gt;"",'2. Enter scores'!$B20-'2. Enter scores'!AG20,"")</f>
        <v/>
      </c>
      <c r="AI16" s="125" t="str">
        <f>IF('2. Enter scores'!AH20&lt;&gt;"",'2. Enter scores'!$B20-'2. Enter scores'!AH20,"")</f>
        <v/>
      </c>
      <c r="AJ16" s="125" t="str">
        <f>IF('2. Enter scores'!AI20&lt;&gt;"",'2. Enter scores'!$B20-'2. Enter scores'!AI20,"")</f>
        <v/>
      </c>
      <c r="AK16" s="125" t="str">
        <f>IF('2. Enter scores'!AJ20&lt;&gt;"",'2. Enter scores'!$B20-'2. Enter scores'!AJ20,"")</f>
        <v/>
      </c>
      <c r="AL16" s="125" t="str">
        <f>IF('2. Enter scores'!AK20&lt;&gt;"",'2. Enter scores'!$B20-'2. Enter scores'!AK20,"")</f>
        <v/>
      </c>
      <c r="AM16" s="125" t="str">
        <f>IF('2. Enter scores'!AL20&lt;&gt;"",'2. Enter scores'!$B20-'2. Enter scores'!AL20,"")</f>
        <v/>
      </c>
      <c r="AN16" s="125" t="str">
        <f>IF('2. Enter scores'!AM20&lt;&gt;"",'2. Enter scores'!$B20-'2. Enter scores'!AM20,"")</f>
        <v/>
      </c>
      <c r="AO16" s="125" t="str">
        <f>IF('2. Enter scores'!AN20&lt;&gt;"",'2. Enter scores'!$B20-'2. Enter scores'!AN20,"")</f>
        <v/>
      </c>
      <c r="AP16" s="125" t="str">
        <f>IF('2. Enter scores'!AO20&lt;&gt;"",'2. Enter scores'!$B20-'2. Enter scores'!AO20,"")</f>
        <v/>
      </c>
      <c r="AQ16" s="125" t="str">
        <f>IF('2. Enter scores'!AP20&lt;&gt;"",'2. Enter scores'!$B20-'2. Enter scores'!AP20,"")</f>
        <v/>
      </c>
      <c r="AR16" s="125" t="str">
        <f>IF('2. Enter scores'!AQ20&lt;&gt;"",'2. Enter scores'!$B20-'2. Enter scores'!AQ20,"")</f>
        <v/>
      </c>
      <c r="AS16" s="125" t="str">
        <f>IF('2. Enter scores'!AR20&lt;&gt;"",'2. Enter scores'!$B20-'2. Enter scores'!AR20,"")</f>
        <v/>
      </c>
      <c r="AT16" s="125" t="str">
        <f>IF('2. Enter scores'!AS20&lt;&gt;"",'2. Enter scores'!$B20-'2. Enter scores'!AS20,"")</f>
        <v/>
      </c>
      <c r="AU16" s="125" t="str">
        <f>IF('2. Enter scores'!AT20&lt;&gt;"",'2. Enter scores'!$B20-'2. Enter scores'!AT20,"")</f>
        <v/>
      </c>
      <c r="AV16" s="125" t="str">
        <f>IF('2. Enter scores'!AU20&lt;&gt;"",'2. Enter scores'!$B20-'2. Enter scores'!AU20,"")</f>
        <v/>
      </c>
      <c r="AW16" s="125" t="str">
        <f>IF('2. Enter scores'!AV20&lt;&gt;"",'2. Enter scores'!$B20-'2. Enter scores'!AV20,"")</f>
        <v/>
      </c>
      <c r="AX16" s="125" t="str">
        <f>IF('2. Enter scores'!AW20&lt;&gt;"",'2. Enter scores'!$B20-'2. Enter scores'!AW20,"")</f>
        <v/>
      </c>
      <c r="AY16" s="125" t="str">
        <f>IF('2. Enter scores'!AX20&lt;&gt;"",'2. Enter scores'!$B20-'2. Enter scores'!AX20,"")</f>
        <v/>
      </c>
      <c r="AZ16" s="125" t="str">
        <f>IF('2. Enter scores'!AY20&lt;&gt;"",'2. Enter scores'!$B20-'2. Enter scores'!AY20,"")</f>
        <v/>
      </c>
      <c r="BA16" s="125" t="str">
        <f>IF('2. Enter scores'!AZ20&lt;&gt;"",'2. Enter scores'!$B20-'2. Enter scores'!AZ20,"")</f>
        <v/>
      </c>
      <c r="BB16" s="125" t="str">
        <f>IF('2. Enter scores'!BA20&lt;&gt;"",'2. Enter scores'!$B20-'2. Enter scores'!BA20,"")</f>
        <v/>
      </c>
      <c r="BC16" s="125" t="str">
        <f>IF('2. Enter scores'!BB20&lt;&gt;"",'2. Enter scores'!$B20-'2. Enter scores'!BB20,"")</f>
        <v/>
      </c>
      <c r="BD16" s="125" t="str">
        <f>IF('2. Enter scores'!BC20&lt;&gt;"",'2. Enter scores'!$B20-'2. Enter scores'!BC20,"")</f>
        <v/>
      </c>
      <c r="BE16" s="125" t="str">
        <f>IF('2. Enter scores'!BD20&lt;&gt;"",'2. Enter scores'!$B20-'2. Enter scores'!BD20,"")</f>
        <v/>
      </c>
      <c r="BF16" s="125" t="str">
        <f>IF('2. Enter scores'!BE20&lt;&gt;"",'2. Enter scores'!$B20-'2. Enter scores'!BE20,"")</f>
        <v/>
      </c>
      <c r="BG16" s="125" t="str">
        <f>IF('2. Enter scores'!BF20&lt;&gt;"",'2. Enter scores'!$B20-'2. Enter scores'!BF20,"")</f>
        <v/>
      </c>
      <c r="BH16" s="125" t="str">
        <f>IF('2. Enter scores'!BG20&lt;&gt;"",'2. Enter scores'!$B20-'2. Enter scores'!BG20,"")</f>
        <v/>
      </c>
      <c r="BI16" s="125" t="str">
        <f>IF('2. Enter scores'!BH20&lt;&gt;"",'2. Enter scores'!$B20-'2. Enter scores'!BH20,"")</f>
        <v/>
      </c>
      <c r="BJ16" s="125" t="str">
        <f>IF('2. Enter scores'!BI20&lt;&gt;"",'2. Enter scores'!$B20-'2. Enter scores'!BI20,"")</f>
        <v/>
      </c>
      <c r="BK16" s="125" t="str">
        <f>IF('2. Enter scores'!BJ20&lt;&gt;"",'2. Enter scores'!$B20-'2. Enter scores'!BJ20,"")</f>
        <v/>
      </c>
      <c r="BL16" s="125" t="str">
        <f>IF('2. Enter scores'!BK20&lt;&gt;"",'2. Enter scores'!$B20-'2. Enter scores'!BK20,"")</f>
        <v/>
      </c>
      <c r="BM16" s="125" t="str">
        <f>IF('2. Enter scores'!BL20&lt;&gt;"",'2. Enter scores'!$B20-'2. Enter scores'!BL20,"")</f>
        <v/>
      </c>
      <c r="BN16" s="125" t="str">
        <f>IF('2. Enter scores'!BM20&lt;&gt;"",'2. Enter scores'!$B20-'2. Enter scores'!BM20,"")</f>
        <v/>
      </c>
      <c r="BO16" s="125" t="str">
        <f>IF('2. Enter scores'!BN20&lt;&gt;"",'2. Enter scores'!$B20-'2. Enter scores'!BN20,"")</f>
        <v/>
      </c>
      <c r="BP16" s="108">
        <v>1000</v>
      </c>
    </row>
    <row r="17" spans="2:68" x14ac:dyDescent="0.35">
      <c r="B17" s="125">
        <f>IF('2. Enter scores'!A21&lt;&gt;"",'2. Enter scores'!A21,"")</f>
        <v>3</v>
      </c>
      <c r="H17" s="125">
        <f>IF('2. Enter scores'!G21&lt;&gt;"",'2. Enter scores'!$B21-'2. Enter scores'!G21,"")</f>
        <v>45</v>
      </c>
      <c r="I17" s="125">
        <f>IF('2. Enter scores'!H21&lt;&gt;"",'2. Enter scores'!$B21-'2. Enter scores'!H21,"")</f>
        <v>43</v>
      </c>
      <c r="J17" s="125">
        <f>IF('2. Enter scores'!I21&lt;&gt;"",'2. Enter scores'!$B21-'2. Enter scores'!I21,"")</f>
        <v>42</v>
      </c>
      <c r="K17" s="125">
        <f>IF('2. Enter scores'!J21&lt;&gt;"",'2. Enter scores'!$B21-'2. Enter scores'!J21,"")</f>
        <v>42</v>
      </c>
      <c r="L17" s="125">
        <f>IF('2. Enter scores'!K21&lt;&gt;"",'2. Enter scores'!$B21-'2. Enter scores'!K21,"")</f>
        <v>44</v>
      </c>
      <c r="M17" s="125">
        <f>IF('2. Enter scores'!L21&lt;&gt;"",'2. Enter scores'!$B21-'2. Enter scores'!L21,"")</f>
        <v>42</v>
      </c>
      <c r="N17" s="125">
        <f>IF('2. Enter scores'!M21&lt;&gt;"",'2. Enter scores'!$B21-'2. Enter scores'!M21,"")</f>
        <v>46</v>
      </c>
      <c r="O17" s="125">
        <f>IF('2. Enter scores'!N21&lt;&gt;"",'2. Enter scores'!$B21-'2. Enter scores'!N21,"")</f>
        <v>39</v>
      </c>
      <c r="P17" s="125">
        <f>IF('2. Enter scores'!O21&lt;&gt;"",'2. Enter scores'!$B21-'2. Enter scores'!O21,"")</f>
        <v>42</v>
      </c>
      <c r="Q17" s="125">
        <f>IF('2. Enter scores'!P21&lt;&gt;"",'2. Enter scores'!$B21-'2. Enter scores'!P21,"")</f>
        <v>47</v>
      </c>
      <c r="R17" s="125" t="str">
        <f>IF('2. Enter scores'!Q21&lt;&gt;"",'2. Enter scores'!$B21-'2. Enter scores'!Q21,"")</f>
        <v/>
      </c>
      <c r="S17" s="125" t="str">
        <f>IF('2. Enter scores'!R21&lt;&gt;"",'2. Enter scores'!$B21-'2. Enter scores'!R21,"")</f>
        <v/>
      </c>
      <c r="T17" s="125" t="str">
        <f>IF('2. Enter scores'!S21&lt;&gt;"",'2. Enter scores'!$B21-'2. Enter scores'!S21,"")</f>
        <v/>
      </c>
      <c r="U17" s="125" t="str">
        <f>IF('2. Enter scores'!T21&lt;&gt;"",'2. Enter scores'!$B21-'2. Enter scores'!T21,"")</f>
        <v/>
      </c>
      <c r="V17" s="125" t="str">
        <f>IF('2. Enter scores'!U21&lt;&gt;"",'2. Enter scores'!$B21-'2. Enter scores'!U21,"")</f>
        <v/>
      </c>
      <c r="W17" s="125" t="str">
        <f>IF('2. Enter scores'!V21&lt;&gt;"",'2. Enter scores'!$B21-'2. Enter scores'!V21,"")</f>
        <v/>
      </c>
      <c r="X17" s="125" t="str">
        <f>IF('2. Enter scores'!W21&lt;&gt;"",'2. Enter scores'!$B21-'2. Enter scores'!W21,"")</f>
        <v/>
      </c>
      <c r="Y17" s="125" t="str">
        <f>IF('2. Enter scores'!X21&lt;&gt;"",'2. Enter scores'!$B21-'2. Enter scores'!X21,"")</f>
        <v/>
      </c>
      <c r="Z17" s="125" t="str">
        <f>IF('2. Enter scores'!Y21&lt;&gt;"",'2. Enter scores'!$B21-'2. Enter scores'!Y21,"")</f>
        <v/>
      </c>
      <c r="AA17" s="125" t="str">
        <f>IF('2. Enter scores'!Z21&lt;&gt;"",'2. Enter scores'!$B21-'2. Enter scores'!Z21,"")</f>
        <v/>
      </c>
      <c r="AB17" s="125" t="str">
        <f>IF('2. Enter scores'!AA21&lt;&gt;"",'2. Enter scores'!$B21-'2. Enter scores'!AA21,"")</f>
        <v/>
      </c>
      <c r="AC17" s="125" t="str">
        <f>IF('2. Enter scores'!AB21&lt;&gt;"",'2. Enter scores'!$B21-'2. Enter scores'!AB21,"")</f>
        <v/>
      </c>
      <c r="AD17" s="125" t="str">
        <f>IF('2. Enter scores'!AC21&lt;&gt;"",'2. Enter scores'!$B21-'2. Enter scores'!AC21,"")</f>
        <v/>
      </c>
      <c r="AE17" s="125" t="str">
        <f>IF('2. Enter scores'!AD21&lt;&gt;"",'2. Enter scores'!$B21-'2. Enter scores'!AD21,"")</f>
        <v/>
      </c>
      <c r="AF17" s="125" t="str">
        <f>IF('2. Enter scores'!AE21&lt;&gt;"",'2. Enter scores'!$B21-'2. Enter scores'!AE21,"")</f>
        <v/>
      </c>
      <c r="AG17" s="125" t="str">
        <f>IF('2. Enter scores'!AF21&lt;&gt;"",'2. Enter scores'!$B21-'2. Enter scores'!AF21,"")</f>
        <v/>
      </c>
      <c r="AH17" s="125" t="str">
        <f>IF('2. Enter scores'!AG21&lt;&gt;"",'2. Enter scores'!$B21-'2. Enter scores'!AG21,"")</f>
        <v/>
      </c>
      <c r="AI17" s="125" t="str">
        <f>IF('2. Enter scores'!AH21&lt;&gt;"",'2. Enter scores'!$B21-'2. Enter scores'!AH21,"")</f>
        <v/>
      </c>
      <c r="AJ17" s="125" t="str">
        <f>IF('2. Enter scores'!AI21&lt;&gt;"",'2. Enter scores'!$B21-'2. Enter scores'!AI21,"")</f>
        <v/>
      </c>
      <c r="AK17" s="125" t="str">
        <f>IF('2. Enter scores'!AJ21&lt;&gt;"",'2. Enter scores'!$B21-'2. Enter scores'!AJ21,"")</f>
        <v/>
      </c>
      <c r="AL17" s="125" t="str">
        <f>IF('2. Enter scores'!AK21&lt;&gt;"",'2. Enter scores'!$B21-'2. Enter scores'!AK21,"")</f>
        <v/>
      </c>
      <c r="AM17" s="125" t="str">
        <f>IF('2. Enter scores'!AL21&lt;&gt;"",'2. Enter scores'!$B21-'2. Enter scores'!AL21,"")</f>
        <v/>
      </c>
      <c r="AN17" s="125" t="str">
        <f>IF('2. Enter scores'!AM21&lt;&gt;"",'2. Enter scores'!$B21-'2. Enter scores'!AM21,"")</f>
        <v/>
      </c>
      <c r="AO17" s="125" t="str">
        <f>IF('2. Enter scores'!AN21&lt;&gt;"",'2. Enter scores'!$B21-'2. Enter scores'!AN21,"")</f>
        <v/>
      </c>
      <c r="AP17" s="125" t="str">
        <f>IF('2. Enter scores'!AO21&lt;&gt;"",'2. Enter scores'!$B21-'2. Enter scores'!AO21,"")</f>
        <v/>
      </c>
      <c r="AQ17" s="125" t="str">
        <f>IF('2. Enter scores'!AP21&lt;&gt;"",'2. Enter scores'!$B21-'2. Enter scores'!AP21,"")</f>
        <v/>
      </c>
      <c r="AR17" s="125" t="str">
        <f>IF('2. Enter scores'!AQ21&lt;&gt;"",'2. Enter scores'!$B21-'2. Enter scores'!AQ21,"")</f>
        <v/>
      </c>
      <c r="AS17" s="125" t="str">
        <f>IF('2. Enter scores'!AR21&lt;&gt;"",'2. Enter scores'!$B21-'2. Enter scores'!AR21,"")</f>
        <v/>
      </c>
      <c r="AT17" s="125" t="str">
        <f>IF('2. Enter scores'!AS21&lt;&gt;"",'2. Enter scores'!$B21-'2. Enter scores'!AS21,"")</f>
        <v/>
      </c>
      <c r="AU17" s="125" t="str">
        <f>IF('2. Enter scores'!AT21&lt;&gt;"",'2. Enter scores'!$B21-'2. Enter scores'!AT21,"")</f>
        <v/>
      </c>
      <c r="AV17" s="125" t="str">
        <f>IF('2. Enter scores'!AU21&lt;&gt;"",'2. Enter scores'!$B21-'2. Enter scores'!AU21,"")</f>
        <v/>
      </c>
      <c r="AW17" s="125" t="str">
        <f>IF('2. Enter scores'!AV21&lt;&gt;"",'2. Enter scores'!$B21-'2. Enter scores'!AV21,"")</f>
        <v/>
      </c>
      <c r="AX17" s="125" t="str">
        <f>IF('2. Enter scores'!AW21&lt;&gt;"",'2. Enter scores'!$B21-'2. Enter scores'!AW21,"")</f>
        <v/>
      </c>
      <c r="AY17" s="125" t="str">
        <f>IF('2. Enter scores'!AX21&lt;&gt;"",'2. Enter scores'!$B21-'2. Enter scores'!AX21,"")</f>
        <v/>
      </c>
      <c r="AZ17" s="125" t="str">
        <f>IF('2. Enter scores'!AY21&lt;&gt;"",'2. Enter scores'!$B21-'2. Enter scores'!AY21,"")</f>
        <v/>
      </c>
      <c r="BA17" s="125" t="str">
        <f>IF('2. Enter scores'!AZ21&lt;&gt;"",'2. Enter scores'!$B21-'2. Enter scores'!AZ21,"")</f>
        <v/>
      </c>
      <c r="BB17" s="125" t="str">
        <f>IF('2. Enter scores'!BA21&lt;&gt;"",'2. Enter scores'!$B21-'2. Enter scores'!BA21,"")</f>
        <v/>
      </c>
      <c r="BC17" s="125" t="str">
        <f>IF('2. Enter scores'!BB21&lt;&gt;"",'2. Enter scores'!$B21-'2. Enter scores'!BB21,"")</f>
        <v/>
      </c>
      <c r="BD17" s="125" t="str">
        <f>IF('2. Enter scores'!BC21&lt;&gt;"",'2. Enter scores'!$B21-'2. Enter scores'!BC21,"")</f>
        <v/>
      </c>
      <c r="BE17" s="125" t="str">
        <f>IF('2. Enter scores'!BD21&lt;&gt;"",'2. Enter scores'!$B21-'2. Enter scores'!BD21,"")</f>
        <v/>
      </c>
      <c r="BF17" s="125" t="str">
        <f>IF('2. Enter scores'!BE21&lt;&gt;"",'2. Enter scores'!$B21-'2. Enter scores'!BE21,"")</f>
        <v/>
      </c>
      <c r="BG17" s="125" t="str">
        <f>IF('2. Enter scores'!BF21&lt;&gt;"",'2. Enter scores'!$B21-'2. Enter scores'!BF21,"")</f>
        <v/>
      </c>
      <c r="BH17" s="125" t="str">
        <f>IF('2. Enter scores'!BG21&lt;&gt;"",'2. Enter scores'!$B21-'2. Enter scores'!BG21,"")</f>
        <v/>
      </c>
      <c r="BI17" s="125" t="str">
        <f>IF('2. Enter scores'!BH21&lt;&gt;"",'2. Enter scores'!$B21-'2. Enter scores'!BH21,"")</f>
        <v/>
      </c>
      <c r="BJ17" s="125" t="str">
        <f>IF('2. Enter scores'!BI21&lt;&gt;"",'2. Enter scores'!$B21-'2. Enter scores'!BI21,"")</f>
        <v/>
      </c>
      <c r="BK17" s="125" t="str">
        <f>IF('2. Enter scores'!BJ21&lt;&gt;"",'2. Enter scores'!$B21-'2. Enter scores'!BJ21,"")</f>
        <v/>
      </c>
      <c r="BL17" s="125" t="str">
        <f>IF('2. Enter scores'!BK21&lt;&gt;"",'2. Enter scores'!$B21-'2. Enter scores'!BK21,"")</f>
        <v/>
      </c>
      <c r="BM17" s="125" t="str">
        <f>IF('2. Enter scores'!BL21&lt;&gt;"",'2. Enter scores'!$B21-'2. Enter scores'!BL21,"")</f>
        <v/>
      </c>
      <c r="BN17" s="125" t="str">
        <f>IF('2. Enter scores'!BM21&lt;&gt;"",'2. Enter scores'!$B21-'2. Enter scores'!BM21,"")</f>
        <v/>
      </c>
      <c r="BO17" s="125" t="str">
        <f>IF('2. Enter scores'!BN21&lt;&gt;"",'2. Enter scores'!$B21-'2. Enter scores'!BN21,"")</f>
        <v/>
      </c>
      <c r="BP17" s="108">
        <v>1000</v>
      </c>
    </row>
    <row r="18" spans="2:68" x14ac:dyDescent="0.35">
      <c r="B18" s="125">
        <f>IF('2. Enter scores'!A22&lt;&gt;"",'2. Enter scores'!A22,"")</f>
        <v>4</v>
      </c>
      <c r="H18" s="125">
        <f>IF('2. Enter scores'!G22&lt;&gt;"",'2. Enter scores'!$B22-'2. Enter scores'!G22,"")</f>
        <v>42</v>
      </c>
      <c r="I18" s="125">
        <f>IF('2. Enter scores'!H22&lt;&gt;"",'2. Enter scores'!$B22-'2. Enter scores'!H22,"")</f>
        <v>47</v>
      </c>
      <c r="J18" s="125">
        <f>IF('2. Enter scores'!I22&lt;&gt;"",'2. Enter scores'!$B22-'2. Enter scores'!I22,"")</f>
        <v>45</v>
      </c>
      <c r="K18" s="125">
        <f>IF('2. Enter scores'!J22&lt;&gt;"",'2. Enter scores'!$B22-'2. Enter scores'!J22,"")</f>
        <v>48</v>
      </c>
      <c r="L18" s="125">
        <f>IF('2. Enter scores'!K22&lt;&gt;"",'2. Enter scores'!$B22-'2. Enter scores'!K22,"")</f>
        <v>44</v>
      </c>
      <c r="M18" s="125">
        <f>IF('2. Enter scores'!L22&lt;&gt;"",'2. Enter scores'!$B22-'2. Enter scores'!L22,"")</f>
        <v>42</v>
      </c>
      <c r="N18" s="125">
        <f>IF('2. Enter scores'!M22&lt;&gt;"",'2. Enter scores'!$B22-'2. Enter scores'!M22,"")</f>
        <v>52</v>
      </c>
      <c r="O18" s="125">
        <f>IF('2. Enter scores'!N22&lt;&gt;"",'2. Enter scores'!$B22-'2. Enter scores'!N22,"")</f>
        <v>48</v>
      </c>
      <c r="P18" s="125">
        <f>IF('2. Enter scores'!O22&lt;&gt;"",'2. Enter scores'!$B22-'2. Enter scores'!O22,"")</f>
        <v>50</v>
      </c>
      <c r="Q18" s="125">
        <f>IF('2. Enter scores'!P22&lt;&gt;"",'2. Enter scores'!$B22-'2. Enter scores'!P22,"")</f>
        <v>50</v>
      </c>
      <c r="R18" s="125" t="str">
        <f>IF('2. Enter scores'!Q22&lt;&gt;"",'2. Enter scores'!$B22-'2. Enter scores'!Q22,"")</f>
        <v/>
      </c>
      <c r="S18" s="125" t="str">
        <f>IF('2. Enter scores'!R22&lt;&gt;"",'2. Enter scores'!$B22-'2. Enter scores'!R22,"")</f>
        <v/>
      </c>
      <c r="T18" s="125" t="str">
        <f>IF('2. Enter scores'!S22&lt;&gt;"",'2. Enter scores'!$B22-'2. Enter scores'!S22,"")</f>
        <v/>
      </c>
      <c r="U18" s="125" t="str">
        <f>IF('2. Enter scores'!T22&lt;&gt;"",'2. Enter scores'!$B22-'2. Enter scores'!T22,"")</f>
        <v/>
      </c>
      <c r="V18" s="125" t="str">
        <f>IF('2. Enter scores'!U22&lt;&gt;"",'2. Enter scores'!$B22-'2. Enter scores'!U22,"")</f>
        <v/>
      </c>
      <c r="W18" s="125" t="str">
        <f>IF('2. Enter scores'!V22&lt;&gt;"",'2. Enter scores'!$B22-'2. Enter scores'!V22,"")</f>
        <v/>
      </c>
      <c r="X18" s="125" t="str">
        <f>IF('2. Enter scores'!W22&lt;&gt;"",'2. Enter scores'!$B22-'2. Enter scores'!W22,"")</f>
        <v/>
      </c>
      <c r="Y18" s="125" t="str">
        <f>IF('2. Enter scores'!X22&lt;&gt;"",'2. Enter scores'!$B22-'2. Enter scores'!X22,"")</f>
        <v/>
      </c>
      <c r="Z18" s="125" t="str">
        <f>IF('2. Enter scores'!Y22&lt;&gt;"",'2. Enter scores'!$B22-'2. Enter scores'!Y22,"")</f>
        <v/>
      </c>
      <c r="AA18" s="125" t="str">
        <f>IF('2. Enter scores'!Z22&lt;&gt;"",'2. Enter scores'!$B22-'2. Enter scores'!Z22,"")</f>
        <v/>
      </c>
      <c r="AB18" s="125" t="str">
        <f>IF('2. Enter scores'!AA22&lt;&gt;"",'2. Enter scores'!$B22-'2. Enter scores'!AA22,"")</f>
        <v/>
      </c>
      <c r="AC18" s="125" t="str">
        <f>IF('2. Enter scores'!AB22&lt;&gt;"",'2. Enter scores'!$B22-'2. Enter scores'!AB22,"")</f>
        <v/>
      </c>
      <c r="AD18" s="125" t="str">
        <f>IF('2. Enter scores'!AC22&lt;&gt;"",'2. Enter scores'!$B22-'2. Enter scores'!AC22,"")</f>
        <v/>
      </c>
      <c r="AE18" s="125" t="str">
        <f>IF('2. Enter scores'!AD22&lt;&gt;"",'2. Enter scores'!$B22-'2. Enter scores'!AD22,"")</f>
        <v/>
      </c>
      <c r="AF18" s="125" t="str">
        <f>IF('2. Enter scores'!AE22&lt;&gt;"",'2. Enter scores'!$B22-'2. Enter scores'!AE22,"")</f>
        <v/>
      </c>
      <c r="AG18" s="125" t="str">
        <f>IF('2. Enter scores'!AF22&lt;&gt;"",'2. Enter scores'!$B22-'2. Enter scores'!AF22,"")</f>
        <v/>
      </c>
      <c r="AH18" s="125" t="str">
        <f>IF('2. Enter scores'!AG22&lt;&gt;"",'2. Enter scores'!$B22-'2. Enter scores'!AG22,"")</f>
        <v/>
      </c>
      <c r="AI18" s="125" t="str">
        <f>IF('2. Enter scores'!AH22&lt;&gt;"",'2. Enter scores'!$B22-'2. Enter scores'!AH22,"")</f>
        <v/>
      </c>
      <c r="AJ18" s="125" t="str">
        <f>IF('2. Enter scores'!AI22&lt;&gt;"",'2. Enter scores'!$B22-'2. Enter scores'!AI22,"")</f>
        <v/>
      </c>
      <c r="AK18" s="125" t="str">
        <f>IF('2. Enter scores'!AJ22&lt;&gt;"",'2. Enter scores'!$B22-'2. Enter scores'!AJ22,"")</f>
        <v/>
      </c>
      <c r="AL18" s="125" t="str">
        <f>IF('2. Enter scores'!AK22&lt;&gt;"",'2. Enter scores'!$B22-'2. Enter scores'!AK22,"")</f>
        <v/>
      </c>
      <c r="AM18" s="125" t="str">
        <f>IF('2. Enter scores'!AL22&lt;&gt;"",'2. Enter scores'!$B22-'2. Enter scores'!AL22,"")</f>
        <v/>
      </c>
      <c r="AN18" s="125" t="str">
        <f>IF('2. Enter scores'!AM22&lt;&gt;"",'2. Enter scores'!$B22-'2. Enter scores'!AM22,"")</f>
        <v/>
      </c>
      <c r="AO18" s="125" t="str">
        <f>IF('2. Enter scores'!AN22&lt;&gt;"",'2. Enter scores'!$B22-'2. Enter scores'!AN22,"")</f>
        <v/>
      </c>
      <c r="AP18" s="125" t="str">
        <f>IF('2. Enter scores'!AO22&lt;&gt;"",'2. Enter scores'!$B22-'2. Enter scores'!AO22,"")</f>
        <v/>
      </c>
      <c r="AQ18" s="125" t="str">
        <f>IF('2. Enter scores'!AP22&lt;&gt;"",'2. Enter scores'!$B22-'2. Enter scores'!AP22,"")</f>
        <v/>
      </c>
      <c r="AR18" s="125" t="str">
        <f>IF('2. Enter scores'!AQ22&lt;&gt;"",'2. Enter scores'!$B22-'2. Enter scores'!AQ22,"")</f>
        <v/>
      </c>
      <c r="AS18" s="125" t="str">
        <f>IF('2. Enter scores'!AR22&lt;&gt;"",'2. Enter scores'!$B22-'2. Enter scores'!AR22,"")</f>
        <v/>
      </c>
      <c r="AT18" s="125" t="str">
        <f>IF('2. Enter scores'!AS22&lt;&gt;"",'2. Enter scores'!$B22-'2. Enter scores'!AS22,"")</f>
        <v/>
      </c>
      <c r="AU18" s="125" t="str">
        <f>IF('2. Enter scores'!AT22&lt;&gt;"",'2. Enter scores'!$B22-'2. Enter scores'!AT22,"")</f>
        <v/>
      </c>
      <c r="AV18" s="125" t="str">
        <f>IF('2. Enter scores'!AU22&lt;&gt;"",'2. Enter scores'!$B22-'2. Enter scores'!AU22,"")</f>
        <v/>
      </c>
      <c r="AW18" s="125" t="str">
        <f>IF('2. Enter scores'!AV22&lt;&gt;"",'2. Enter scores'!$B22-'2. Enter scores'!AV22,"")</f>
        <v/>
      </c>
      <c r="AX18" s="125" t="str">
        <f>IF('2. Enter scores'!AW22&lt;&gt;"",'2. Enter scores'!$B22-'2. Enter scores'!AW22,"")</f>
        <v/>
      </c>
      <c r="AY18" s="125" t="str">
        <f>IF('2. Enter scores'!AX22&lt;&gt;"",'2. Enter scores'!$B22-'2. Enter scores'!AX22,"")</f>
        <v/>
      </c>
      <c r="AZ18" s="125" t="str">
        <f>IF('2. Enter scores'!AY22&lt;&gt;"",'2. Enter scores'!$B22-'2. Enter scores'!AY22,"")</f>
        <v/>
      </c>
      <c r="BA18" s="125" t="str">
        <f>IF('2. Enter scores'!AZ22&lt;&gt;"",'2. Enter scores'!$B22-'2. Enter scores'!AZ22,"")</f>
        <v/>
      </c>
      <c r="BB18" s="125" t="str">
        <f>IF('2. Enter scores'!BA22&lt;&gt;"",'2. Enter scores'!$B22-'2. Enter scores'!BA22,"")</f>
        <v/>
      </c>
      <c r="BC18" s="125" t="str">
        <f>IF('2. Enter scores'!BB22&lt;&gt;"",'2. Enter scores'!$B22-'2. Enter scores'!BB22,"")</f>
        <v/>
      </c>
      <c r="BD18" s="125" t="str">
        <f>IF('2. Enter scores'!BC22&lt;&gt;"",'2. Enter scores'!$B22-'2. Enter scores'!BC22,"")</f>
        <v/>
      </c>
      <c r="BE18" s="125" t="str">
        <f>IF('2. Enter scores'!BD22&lt;&gt;"",'2. Enter scores'!$B22-'2. Enter scores'!BD22,"")</f>
        <v/>
      </c>
      <c r="BF18" s="125" t="str">
        <f>IF('2. Enter scores'!BE22&lt;&gt;"",'2. Enter scores'!$B22-'2. Enter scores'!BE22,"")</f>
        <v/>
      </c>
      <c r="BG18" s="125" t="str">
        <f>IF('2. Enter scores'!BF22&lt;&gt;"",'2. Enter scores'!$B22-'2. Enter scores'!BF22,"")</f>
        <v/>
      </c>
      <c r="BH18" s="125" t="str">
        <f>IF('2. Enter scores'!BG22&lt;&gt;"",'2. Enter scores'!$B22-'2. Enter scores'!BG22,"")</f>
        <v/>
      </c>
      <c r="BI18" s="125" t="str">
        <f>IF('2. Enter scores'!BH22&lt;&gt;"",'2. Enter scores'!$B22-'2. Enter scores'!BH22,"")</f>
        <v/>
      </c>
      <c r="BJ18" s="125" t="str">
        <f>IF('2. Enter scores'!BI22&lt;&gt;"",'2. Enter scores'!$B22-'2. Enter scores'!BI22,"")</f>
        <v/>
      </c>
      <c r="BK18" s="125" t="str">
        <f>IF('2. Enter scores'!BJ22&lt;&gt;"",'2. Enter scores'!$B22-'2. Enter scores'!BJ22,"")</f>
        <v/>
      </c>
      <c r="BL18" s="125" t="str">
        <f>IF('2. Enter scores'!BK22&lt;&gt;"",'2. Enter scores'!$B22-'2. Enter scores'!BK22,"")</f>
        <v/>
      </c>
      <c r="BM18" s="125" t="str">
        <f>IF('2. Enter scores'!BL22&lt;&gt;"",'2. Enter scores'!$B22-'2. Enter scores'!BL22,"")</f>
        <v/>
      </c>
      <c r="BN18" s="125" t="str">
        <f>IF('2. Enter scores'!BM22&lt;&gt;"",'2. Enter scores'!$B22-'2. Enter scores'!BM22,"")</f>
        <v/>
      </c>
      <c r="BO18" s="125" t="str">
        <f>IF('2. Enter scores'!BN22&lt;&gt;"",'2. Enter scores'!$B22-'2. Enter scores'!BN22,"")</f>
        <v/>
      </c>
      <c r="BP18" s="108">
        <v>1000</v>
      </c>
    </row>
    <row r="19" spans="2:68" x14ac:dyDescent="0.35">
      <c r="B19" s="125">
        <f>IF('2. Enter scores'!A23&lt;&gt;"",'2. Enter scores'!A23,"")</f>
        <v>5</v>
      </c>
      <c r="H19" s="125">
        <f>IF('2. Enter scores'!G23&lt;&gt;"",'2. Enter scores'!$B23-'2. Enter scores'!G23,"")</f>
        <v>58</v>
      </c>
      <c r="I19" s="125">
        <f>IF('2. Enter scores'!H23&lt;&gt;"",'2. Enter scores'!$B23-'2. Enter scores'!H23,"")</f>
        <v>62</v>
      </c>
      <c r="J19" s="125">
        <f>IF('2. Enter scores'!I23&lt;&gt;"",'2. Enter scores'!$B23-'2. Enter scores'!I23,"")</f>
        <v>57</v>
      </c>
      <c r="K19" s="125">
        <f>IF('2. Enter scores'!J23&lt;&gt;"",'2. Enter scores'!$B23-'2. Enter scores'!J23,"")</f>
        <v>60</v>
      </c>
      <c r="L19" s="125">
        <f>IF('2. Enter scores'!K23&lt;&gt;"",'2. Enter scores'!$B23-'2. Enter scores'!K23,"")</f>
        <v>60</v>
      </c>
      <c r="M19" s="125">
        <f>IF('2. Enter scores'!L23&lt;&gt;"",'2. Enter scores'!$B23-'2. Enter scores'!L23,"")</f>
        <v>60</v>
      </c>
      <c r="N19" s="125">
        <f>IF('2. Enter scores'!M23&lt;&gt;"",'2. Enter scores'!$B23-'2. Enter scores'!M23,"")</f>
        <v>57</v>
      </c>
      <c r="O19" s="125">
        <f>IF('2. Enter scores'!N23&lt;&gt;"",'2. Enter scores'!$B23-'2. Enter scores'!N23,"")</f>
        <v>63</v>
      </c>
      <c r="P19" s="125">
        <f>IF('2. Enter scores'!O23&lt;&gt;"",'2. Enter scores'!$B23-'2. Enter scores'!O23,"")</f>
        <v>63</v>
      </c>
      <c r="Q19" s="125">
        <f>IF('2. Enter scores'!P23&lt;&gt;"",'2. Enter scores'!$B23-'2. Enter scores'!P23,"")</f>
        <v>63</v>
      </c>
      <c r="R19" s="125" t="str">
        <f>IF('2. Enter scores'!Q23&lt;&gt;"",'2. Enter scores'!$B23-'2. Enter scores'!Q23,"")</f>
        <v/>
      </c>
      <c r="S19" s="125" t="str">
        <f>IF('2. Enter scores'!R23&lt;&gt;"",'2. Enter scores'!$B23-'2. Enter scores'!R23,"")</f>
        <v/>
      </c>
      <c r="T19" s="125" t="str">
        <f>IF('2. Enter scores'!S23&lt;&gt;"",'2. Enter scores'!$B23-'2. Enter scores'!S23,"")</f>
        <v/>
      </c>
      <c r="U19" s="125" t="str">
        <f>IF('2. Enter scores'!T23&lt;&gt;"",'2. Enter scores'!$B23-'2. Enter scores'!T23,"")</f>
        <v/>
      </c>
      <c r="V19" s="125" t="str">
        <f>IF('2. Enter scores'!U23&lt;&gt;"",'2. Enter scores'!$B23-'2. Enter scores'!U23,"")</f>
        <v/>
      </c>
      <c r="W19" s="125" t="str">
        <f>IF('2. Enter scores'!V23&lt;&gt;"",'2. Enter scores'!$B23-'2. Enter scores'!V23,"")</f>
        <v/>
      </c>
      <c r="X19" s="125" t="str">
        <f>IF('2. Enter scores'!W23&lt;&gt;"",'2. Enter scores'!$B23-'2. Enter scores'!W23,"")</f>
        <v/>
      </c>
      <c r="Y19" s="125" t="str">
        <f>IF('2. Enter scores'!X23&lt;&gt;"",'2. Enter scores'!$B23-'2. Enter scores'!X23,"")</f>
        <v/>
      </c>
      <c r="Z19" s="125" t="str">
        <f>IF('2. Enter scores'!Y23&lt;&gt;"",'2. Enter scores'!$B23-'2. Enter scores'!Y23,"")</f>
        <v/>
      </c>
      <c r="AA19" s="125" t="str">
        <f>IF('2. Enter scores'!Z23&lt;&gt;"",'2. Enter scores'!$B23-'2. Enter scores'!Z23,"")</f>
        <v/>
      </c>
      <c r="AB19" s="125" t="str">
        <f>IF('2. Enter scores'!AA23&lt;&gt;"",'2. Enter scores'!$B23-'2. Enter scores'!AA23,"")</f>
        <v/>
      </c>
      <c r="AC19" s="125" t="str">
        <f>IF('2. Enter scores'!AB23&lt;&gt;"",'2. Enter scores'!$B23-'2. Enter scores'!AB23,"")</f>
        <v/>
      </c>
      <c r="AD19" s="125" t="str">
        <f>IF('2. Enter scores'!AC23&lt;&gt;"",'2. Enter scores'!$B23-'2. Enter scores'!AC23,"")</f>
        <v/>
      </c>
      <c r="AE19" s="125" t="str">
        <f>IF('2. Enter scores'!AD23&lt;&gt;"",'2. Enter scores'!$B23-'2. Enter scores'!AD23,"")</f>
        <v/>
      </c>
      <c r="AF19" s="125" t="str">
        <f>IF('2. Enter scores'!AE23&lt;&gt;"",'2. Enter scores'!$B23-'2. Enter scores'!AE23,"")</f>
        <v/>
      </c>
      <c r="AG19" s="125" t="str">
        <f>IF('2. Enter scores'!AF23&lt;&gt;"",'2. Enter scores'!$B23-'2. Enter scores'!AF23,"")</f>
        <v/>
      </c>
      <c r="AH19" s="125" t="str">
        <f>IF('2. Enter scores'!AG23&lt;&gt;"",'2. Enter scores'!$B23-'2. Enter scores'!AG23,"")</f>
        <v/>
      </c>
      <c r="AI19" s="125" t="str">
        <f>IF('2. Enter scores'!AH23&lt;&gt;"",'2. Enter scores'!$B23-'2. Enter scores'!AH23,"")</f>
        <v/>
      </c>
      <c r="AJ19" s="125" t="str">
        <f>IF('2. Enter scores'!AI23&lt;&gt;"",'2. Enter scores'!$B23-'2. Enter scores'!AI23,"")</f>
        <v/>
      </c>
      <c r="AK19" s="125" t="str">
        <f>IF('2. Enter scores'!AJ23&lt;&gt;"",'2. Enter scores'!$B23-'2. Enter scores'!AJ23,"")</f>
        <v/>
      </c>
      <c r="AL19" s="125" t="str">
        <f>IF('2. Enter scores'!AK23&lt;&gt;"",'2. Enter scores'!$B23-'2. Enter scores'!AK23,"")</f>
        <v/>
      </c>
      <c r="AM19" s="125" t="str">
        <f>IF('2. Enter scores'!AL23&lt;&gt;"",'2. Enter scores'!$B23-'2. Enter scores'!AL23,"")</f>
        <v/>
      </c>
      <c r="AN19" s="125" t="str">
        <f>IF('2. Enter scores'!AM23&lt;&gt;"",'2. Enter scores'!$B23-'2. Enter scores'!AM23,"")</f>
        <v/>
      </c>
      <c r="AO19" s="125" t="str">
        <f>IF('2. Enter scores'!AN23&lt;&gt;"",'2. Enter scores'!$B23-'2. Enter scores'!AN23,"")</f>
        <v/>
      </c>
      <c r="AP19" s="125" t="str">
        <f>IF('2. Enter scores'!AO23&lt;&gt;"",'2. Enter scores'!$B23-'2. Enter scores'!AO23,"")</f>
        <v/>
      </c>
      <c r="AQ19" s="125" t="str">
        <f>IF('2. Enter scores'!AP23&lt;&gt;"",'2. Enter scores'!$B23-'2. Enter scores'!AP23,"")</f>
        <v/>
      </c>
      <c r="AR19" s="125" t="str">
        <f>IF('2. Enter scores'!AQ23&lt;&gt;"",'2. Enter scores'!$B23-'2. Enter scores'!AQ23,"")</f>
        <v/>
      </c>
      <c r="AS19" s="125" t="str">
        <f>IF('2. Enter scores'!AR23&lt;&gt;"",'2. Enter scores'!$B23-'2. Enter scores'!AR23,"")</f>
        <v/>
      </c>
      <c r="AT19" s="125" t="str">
        <f>IF('2. Enter scores'!AS23&lt;&gt;"",'2. Enter scores'!$B23-'2. Enter scores'!AS23,"")</f>
        <v/>
      </c>
      <c r="AU19" s="125" t="str">
        <f>IF('2. Enter scores'!AT23&lt;&gt;"",'2. Enter scores'!$B23-'2. Enter scores'!AT23,"")</f>
        <v/>
      </c>
      <c r="AV19" s="125" t="str">
        <f>IF('2. Enter scores'!AU23&lt;&gt;"",'2. Enter scores'!$B23-'2. Enter scores'!AU23,"")</f>
        <v/>
      </c>
      <c r="AW19" s="125" t="str">
        <f>IF('2. Enter scores'!AV23&lt;&gt;"",'2. Enter scores'!$B23-'2. Enter scores'!AV23,"")</f>
        <v/>
      </c>
      <c r="AX19" s="125" t="str">
        <f>IF('2. Enter scores'!AW23&lt;&gt;"",'2. Enter scores'!$B23-'2. Enter scores'!AW23,"")</f>
        <v/>
      </c>
      <c r="AY19" s="125" t="str">
        <f>IF('2. Enter scores'!AX23&lt;&gt;"",'2. Enter scores'!$B23-'2. Enter scores'!AX23,"")</f>
        <v/>
      </c>
      <c r="AZ19" s="125" t="str">
        <f>IF('2. Enter scores'!AY23&lt;&gt;"",'2. Enter scores'!$B23-'2. Enter scores'!AY23,"")</f>
        <v/>
      </c>
      <c r="BA19" s="125" t="str">
        <f>IF('2. Enter scores'!AZ23&lt;&gt;"",'2. Enter scores'!$B23-'2. Enter scores'!AZ23,"")</f>
        <v/>
      </c>
      <c r="BB19" s="125" t="str">
        <f>IF('2. Enter scores'!BA23&lt;&gt;"",'2. Enter scores'!$B23-'2. Enter scores'!BA23,"")</f>
        <v/>
      </c>
      <c r="BC19" s="125" t="str">
        <f>IF('2. Enter scores'!BB23&lt;&gt;"",'2. Enter scores'!$B23-'2. Enter scores'!BB23,"")</f>
        <v/>
      </c>
      <c r="BD19" s="125" t="str">
        <f>IF('2. Enter scores'!BC23&lt;&gt;"",'2. Enter scores'!$B23-'2. Enter scores'!BC23,"")</f>
        <v/>
      </c>
      <c r="BE19" s="125" t="str">
        <f>IF('2. Enter scores'!BD23&lt;&gt;"",'2. Enter scores'!$B23-'2. Enter scores'!BD23,"")</f>
        <v/>
      </c>
      <c r="BF19" s="125" t="str">
        <f>IF('2. Enter scores'!BE23&lt;&gt;"",'2. Enter scores'!$B23-'2. Enter scores'!BE23,"")</f>
        <v/>
      </c>
      <c r="BG19" s="125" t="str">
        <f>IF('2. Enter scores'!BF23&lt;&gt;"",'2. Enter scores'!$B23-'2. Enter scores'!BF23,"")</f>
        <v/>
      </c>
      <c r="BH19" s="125" t="str">
        <f>IF('2. Enter scores'!BG23&lt;&gt;"",'2. Enter scores'!$B23-'2. Enter scores'!BG23,"")</f>
        <v/>
      </c>
      <c r="BI19" s="125" t="str">
        <f>IF('2. Enter scores'!BH23&lt;&gt;"",'2. Enter scores'!$B23-'2. Enter scores'!BH23,"")</f>
        <v/>
      </c>
      <c r="BJ19" s="125" t="str">
        <f>IF('2. Enter scores'!BI23&lt;&gt;"",'2. Enter scores'!$B23-'2. Enter scores'!BI23,"")</f>
        <v/>
      </c>
      <c r="BK19" s="125" t="str">
        <f>IF('2. Enter scores'!BJ23&lt;&gt;"",'2. Enter scores'!$B23-'2. Enter scores'!BJ23,"")</f>
        <v/>
      </c>
      <c r="BL19" s="125" t="str">
        <f>IF('2. Enter scores'!BK23&lt;&gt;"",'2. Enter scores'!$B23-'2. Enter scores'!BK23,"")</f>
        <v/>
      </c>
      <c r="BM19" s="125" t="str">
        <f>IF('2. Enter scores'!BL23&lt;&gt;"",'2. Enter scores'!$B23-'2. Enter scores'!BL23,"")</f>
        <v/>
      </c>
      <c r="BN19" s="125" t="str">
        <f>IF('2. Enter scores'!BM23&lt;&gt;"",'2. Enter scores'!$B23-'2. Enter scores'!BM23,"")</f>
        <v/>
      </c>
      <c r="BO19" s="125" t="str">
        <f>IF('2. Enter scores'!BN23&lt;&gt;"",'2. Enter scores'!$B23-'2. Enter scores'!BN23,"")</f>
        <v/>
      </c>
      <c r="BP19" s="108">
        <v>1000</v>
      </c>
    </row>
    <row r="20" spans="2:68" x14ac:dyDescent="0.35">
      <c r="B20" s="125">
        <f>IF('2. Enter scores'!A24&lt;&gt;"",'2. Enter scores'!A24,"")</f>
        <v>6</v>
      </c>
      <c r="H20" s="125">
        <f>IF('2. Enter scores'!G24&lt;&gt;"",'2. Enter scores'!$B24-'2. Enter scores'!G24,"")</f>
        <v>48</v>
      </c>
      <c r="I20" s="125">
        <f>IF('2. Enter scores'!H24&lt;&gt;"",'2. Enter scores'!$B24-'2. Enter scores'!H24,"")</f>
        <v>52</v>
      </c>
      <c r="J20" s="125">
        <f>IF('2. Enter scores'!I24&lt;&gt;"",'2. Enter scores'!$B24-'2. Enter scores'!I24,"")</f>
        <v>46</v>
      </c>
      <c r="K20" s="125">
        <f>IF('2. Enter scores'!J24&lt;&gt;"",'2. Enter scores'!$B24-'2. Enter scores'!J24,"")</f>
        <v>45</v>
      </c>
      <c r="L20" s="125">
        <f>IF('2. Enter scores'!K24&lt;&gt;"",'2. Enter scores'!$B24-'2. Enter scores'!K24,"")</f>
        <v>49</v>
      </c>
      <c r="M20" s="125">
        <f>IF('2. Enter scores'!L24&lt;&gt;"",'2. Enter scores'!$B24-'2. Enter scores'!L24,"")</f>
        <v>44</v>
      </c>
      <c r="N20" s="125">
        <f>IF('2. Enter scores'!M24&lt;&gt;"",'2. Enter scores'!$B24-'2. Enter scores'!M24,"")</f>
        <v>48</v>
      </c>
      <c r="O20" s="125">
        <f>IF('2. Enter scores'!N24&lt;&gt;"",'2. Enter scores'!$B24-'2. Enter scores'!N24,"")</f>
        <v>46</v>
      </c>
      <c r="P20" s="125">
        <f>IF('2. Enter scores'!O24&lt;&gt;"",'2. Enter scores'!$B24-'2. Enter scores'!O24,"")</f>
        <v>50</v>
      </c>
      <c r="Q20" s="125">
        <f>IF('2. Enter scores'!P24&lt;&gt;"",'2. Enter scores'!$B24-'2. Enter scores'!P24,"")</f>
        <v>49</v>
      </c>
      <c r="R20" s="125" t="str">
        <f>IF('2. Enter scores'!Q24&lt;&gt;"",'2. Enter scores'!$B24-'2. Enter scores'!Q24,"")</f>
        <v/>
      </c>
      <c r="S20" s="125" t="str">
        <f>IF('2. Enter scores'!R24&lt;&gt;"",'2. Enter scores'!$B24-'2. Enter scores'!R24,"")</f>
        <v/>
      </c>
      <c r="T20" s="125" t="str">
        <f>IF('2. Enter scores'!S24&lt;&gt;"",'2. Enter scores'!$B24-'2. Enter scores'!S24,"")</f>
        <v/>
      </c>
      <c r="U20" s="125" t="str">
        <f>IF('2. Enter scores'!T24&lt;&gt;"",'2. Enter scores'!$B24-'2. Enter scores'!T24,"")</f>
        <v/>
      </c>
      <c r="V20" s="125" t="str">
        <f>IF('2. Enter scores'!U24&lt;&gt;"",'2. Enter scores'!$B24-'2. Enter scores'!U24,"")</f>
        <v/>
      </c>
      <c r="W20" s="125" t="str">
        <f>IF('2. Enter scores'!V24&lt;&gt;"",'2. Enter scores'!$B24-'2. Enter scores'!V24,"")</f>
        <v/>
      </c>
      <c r="X20" s="125" t="str">
        <f>IF('2. Enter scores'!W24&lt;&gt;"",'2. Enter scores'!$B24-'2. Enter scores'!W24,"")</f>
        <v/>
      </c>
      <c r="Y20" s="125" t="str">
        <f>IF('2. Enter scores'!X24&lt;&gt;"",'2. Enter scores'!$B24-'2. Enter scores'!X24,"")</f>
        <v/>
      </c>
      <c r="Z20" s="125" t="str">
        <f>IF('2. Enter scores'!Y24&lt;&gt;"",'2. Enter scores'!$B24-'2. Enter scores'!Y24,"")</f>
        <v/>
      </c>
      <c r="AA20" s="125" t="str">
        <f>IF('2. Enter scores'!Z24&lt;&gt;"",'2. Enter scores'!$B24-'2. Enter scores'!Z24,"")</f>
        <v/>
      </c>
      <c r="AB20" s="125" t="str">
        <f>IF('2. Enter scores'!AA24&lt;&gt;"",'2. Enter scores'!$B24-'2. Enter scores'!AA24,"")</f>
        <v/>
      </c>
      <c r="AC20" s="125" t="str">
        <f>IF('2. Enter scores'!AB24&lt;&gt;"",'2. Enter scores'!$B24-'2. Enter scores'!AB24,"")</f>
        <v/>
      </c>
      <c r="AD20" s="125" t="str">
        <f>IF('2. Enter scores'!AC24&lt;&gt;"",'2. Enter scores'!$B24-'2. Enter scores'!AC24,"")</f>
        <v/>
      </c>
      <c r="AE20" s="125" t="str">
        <f>IF('2. Enter scores'!AD24&lt;&gt;"",'2. Enter scores'!$B24-'2. Enter scores'!AD24,"")</f>
        <v/>
      </c>
      <c r="AF20" s="125" t="str">
        <f>IF('2. Enter scores'!AE24&lt;&gt;"",'2. Enter scores'!$B24-'2. Enter scores'!AE24,"")</f>
        <v/>
      </c>
      <c r="AG20" s="125" t="str">
        <f>IF('2. Enter scores'!AF24&lt;&gt;"",'2. Enter scores'!$B24-'2. Enter scores'!AF24,"")</f>
        <v/>
      </c>
      <c r="AH20" s="125" t="str">
        <f>IF('2. Enter scores'!AG24&lt;&gt;"",'2. Enter scores'!$B24-'2. Enter scores'!AG24,"")</f>
        <v/>
      </c>
      <c r="AI20" s="125" t="str">
        <f>IF('2. Enter scores'!AH24&lt;&gt;"",'2. Enter scores'!$B24-'2. Enter scores'!AH24,"")</f>
        <v/>
      </c>
      <c r="AJ20" s="125" t="str">
        <f>IF('2. Enter scores'!AI24&lt;&gt;"",'2. Enter scores'!$B24-'2. Enter scores'!AI24,"")</f>
        <v/>
      </c>
      <c r="AK20" s="125" t="str">
        <f>IF('2. Enter scores'!AJ24&lt;&gt;"",'2. Enter scores'!$B24-'2. Enter scores'!AJ24,"")</f>
        <v/>
      </c>
      <c r="AL20" s="125" t="str">
        <f>IF('2. Enter scores'!AK24&lt;&gt;"",'2. Enter scores'!$B24-'2. Enter scores'!AK24,"")</f>
        <v/>
      </c>
      <c r="AM20" s="125" t="str">
        <f>IF('2. Enter scores'!AL24&lt;&gt;"",'2. Enter scores'!$B24-'2. Enter scores'!AL24,"")</f>
        <v/>
      </c>
      <c r="AN20" s="125" t="str">
        <f>IF('2. Enter scores'!AM24&lt;&gt;"",'2. Enter scores'!$B24-'2. Enter scores'!AM24,"")</f>
        <v/>
      </c>
      <c r="AO20" s="125" t="str">
        <f>IF('2. Enter scores'!AN24&lt;&gt;"",'2. Enter scores'!$B24-'2. Enter scores'!AN24,"")</f>
        <v/>
      </c>
      <c r="AP20" s="125" t="str">
        <f>IF('2. Enter scores'!AO24&lt;&gt;"",'2. Enter scores'!$B24-'2. Enter scores'!AO24,"")</f>
        <v/>
      </c>
      <c r="AQ20" s="125" t="str">
        <f>IF('2. Enter scores'!AP24&lt;&gt;"",'2. Enter scores'!$B24-'2. Enter scores'!AP24,"")</f>
        <v/>
      </c>
      <c r="AR20" s="125" t="str">
        <f>IF('2. Enter scores'!AQ24&lt;&gt;"",'2. Enter scores'!$B24-'2. Enter scores'!AQ24,"")</f>
        <v/>
      </c>
      <c r="AS20" s="125" t="str">
        <f>IF('2. Enter scores'!AR24&lt;&gt;"",'2. Enter scores'!$B24-'2. Enter scores'!AR24,"")</f>
        <v/>
      </c>
      <c r="AT20" s="125" t="str">
        <f>IF('2. Enter scores'!AS24&lt;&gt;"",'2. Enter scores'!$B24-'2. Enter scores'!AS24,"")</f>
        <v/>
      </c>
      <c r="AU20" s="125" t="str">
        <f>IF('2. Enter scores'!AT24&lt;&gt;"",'2. Enter scores'!$B24-'2. Enter scores'!AT24,"")</f>
        <v/>
      </c>
      <c r="AV20" s="125" t="str">
        <f>IF('2. Enter scores'!AU24&lt;&gt;"",'2. Enter scores'!$B24-'2. Enter scores'!AU24,"")</f>
        <v/>
      </c>
      <c r="AW20" s="125" t="str">
        <f>IF('2. Enter scores'!AV24&lt;&gt;"",'2. Enter scores'!$B24-'2. Enter scores'!AV24,"")</f>
        <v/>
      </c>
      <c r="AX20" s="125" t="str">
        <f>IF('2. Enter scores'!AW24&lt;&gt;"",'2. Enter scores'!$B24-'2. Enter scores'!AW24,"")</f>
        <v/>
      </c>
      <c r="AY20" s="125" t="str">
        <f>IF('2. Enter scores'!AX24&lt;&gt;"",'2. Enter scores'!$B24-'2. Enter scores'!AX24,"")</f>
        <v/>
      </c>
      <c r="AZ20" s="125" t="str">
        <f>IF('2. Enter scores'!AY24&lt;&gt;"",'2. Enter scores'!$B24-'2. Enter scores'!AY24,"")</f>
        <v/>
      </c>
      <c r="BA20" s="125" t="str">
        <f>IF('2. Enter scores'!AZ24&lt;&gt;"",'2. Enter scores'!$B24-'2. Enter scores'!AZ24,"")</f>
        <v/>
      </c>
      <c r="BB20" s="125" t="str">
        <f>IF('2. Enter scores'!BA24&lt;&gt;"",'2. Enter scores'!$B24-'2. Enter scores'!BA24,"")</f>
        <v/>
      </c>
      <c r="BC20" s="125" t="str">
        <f>IF('2. Enter scores'!BB24&lt;&gt;"",'2. Enter scores'!$B24-'2. Enter scores'!BB24,"")</f>
        <v/>
      </c>
      <c r="BD20" s="125" t="str">
        <f>IF('2. Enter scores'!BC24&lt;&gt;"",'2. Enter scores'!$B24-'2. Enter scores'!BC24,"")</f>
        <v/>
      </c>
      <c r="BE20" s="125" t="str">
        <f>IF('2. Enter scores'!BD24&lt;&gt;"",'2. Enter scores'!$B24-'2. Enter scores'!BD24,"")</f>
        <v/>
      </c>
      <c r="BF20" s="125" t="str">
        <f>IF('2. Enter scores'!BE24&lt;&gt;"",'2. Enter scores'!$B24-'2. Enter scores'!BE24,"")</f>
        <v/>
      </c>
      <c r="BG20" s="125" t="str">
        <f>IF('2. Enter scores'!BF24&lt;&gt;"",'2. Enter scores'!$B24-'2. Enter scores'!BF24,"")</f>
        <v/>
      </c>
      <c r="BH20" s="125" t="str">
        <f>IF('2. Enter scores'!BG24&lt;&gt;"",'2. Enter scores'!$B24-'2. Enter scores'!BG24,"")</f>
        <v/>
      </c>
      <c r="BI20" s="125" t="str">
        <f>IF('2. Enter scores'!BH24&lt;&gt;"",'2. Enter scores'!$B24-'2. Enter scores'!BH24,"")</f>
        <v/>
      </c>
      <c r="BJ20" s="125" t="str">
        <f>IF('2. Enter scores'!BI24&lt;&gt;"",'2. Enter scores'!$B24-'2. Enter scores'!BI24,"")</f>
        <v/>
      </c>
      <c r="BK20" s="125" t="str">
        <f>IF('2. Enter scores'!BJ24&lt;&gt;"",'2. Enter scores'!$B24-'2. Enter scores'!BJ24,"")</f>
        <v/>
      </c>
      <c r="BL20" s="125" t="str">
        <f>IF('2. Enter scores'!BK24&lt;&gt;"",'2. Enter scores'!$B24-'2. Enter scores'!BK24,"")</f>
        <v/>
      </c>
      <c r="BM20" s="125" t="str">
        <f>IF('2. Enter scores'!BL24&lt;&gt;"",'2. Enter scores'!$B24-'2. Enter scores'!BL24,"")</f>
        <v/>
      </c>
      <c r="BN20" s="125" t="str">
        <f>IF('2. Enter scores'!BM24&lt;&gt;"",'2. Enter scores'!$B24-'2. Enter scores'!BM24,"")</f>
        <v/>
      </c>
      <c r="BO20" s="125" t="str">
        <f>IF('2. Enter scores'!BN24&lt;&gt;"",'2. Enter scores'!$B24-'2. Enter scores'!BN24,"")</f>
        <v/>
      </c>
      <c r="BP20" s="108">
        <v>1000</v>
      </c>
    </row>
    <row r="21" spans="2:68" x14ac:dyDescent="0.35">
      <c r="B21" s="125">
        <f>IF('2. Enter scores'!A25&lt;&gt;"",'2. Enter scores'!A25,"")</f>
        <v>7</v>
      </c>
      <c r="H21" s="125">
        <f>IF('2. Enter scores'!G25&lt;&gt;"",'2. Enter scores'!$B25-'2. Enter scores'!G25,"")</f>
        <v>75</v>
      </c>
      <c r="I21" s="125">
        <f>IF('2. Enter scores'!H25&lt;&gt;"",'2. Enter scores'!$B25-'2. Enter scores'!H25,"")</f>
        <v>78</v>
      </c>
      <c r="J21" s="125">
        <f>IF('2. Enter scores'!I25&lt;&gt;"",'2. Enter scores'!$B25-'2. Enter scores'!I25,"")</f>
        <v>75</v>
      </c>
      <c r="K21" s="125">
        <f>IF('2. Enter scores'!J25&lt;&gt;"",'2. Enter scores'!$B25-'2. Enter scores'!J25,"")</f>
        <v>77</v>
      </c>
      <c r="L21" s="125">
        <f>IF('2. Enter scores'!K25&lt;&gt;"",'2. Enter scores'!$B25-'2. Enter scores'!K25,"")</f>
        <v>78</v>
      </c>
      <c r="M21" s="125">
        <f>IF('2. Enter scores'!L25&lt;&gt;"",'2. Enter scores'!$B25-'2. Enter scores'!L25,"")</f>
        <v>76</v>
      </c>
      <c r="N21" s="125">
        <f>IF('2. Enter scores'!M25&lt;&gt;"",'2. Enter scores'!$B25-'2. Enter scores'!M25,"")</f>
        <v>75</v>
      </c>
      <c r="O21" s="125">
        <f>IF('2. Enter scores'!N25&lt;&gt;"",'2. Enter scores'!$B25-'2. Enter scores'!N25,"")</f>
        <v>76</v>
      </c>
      <c r="P21" s="125">
        <f>IF('2. Enter scores'!O25&lt;&gt;"",'2. Enter scores'!$B25-'2. Enter scores'!O25,"")</f>
        <v>76</v>
      </c>
      <c r="Q21" s="125">
        <f>IF('2. Enter scores'!P25&lt;&gt;"",'2. Enter scores'!$B25-'2. Enter scores'!P25,"")</f>
        <v>79</v>
      </c>
      <c r="R21" s="125" t="str">
        <f>IF('2. Enter scores'!Q25&lt;&gt;"",'2. Enter scores'!$B25-'2. Enter scores'!Q25,"")</f>
        <v/>
      </c>
      <c r="S21" s="125" t="str">
        <f>IF('2. Enter scores'!R25&lt;&gt;"",'2. Enter scores'!$B25-'2. Enter scores'!R25,"")</f>
        <v/>
      </c>
      <c r="T21" s="125" t="str">
        <f>IF('2. Enter scores'!S25&lt;&gt;"",'2. Enter scores'!$B25-'2. Enter scores'!S25,"")</f>
        <v/>
      </c>
      <c r="U21" s="125" t="str">
        <f>IF('2. Enter scores'!T25&lt;&gt;"",'2. Enter scores'!$B25-'2. Enter scores'!T25,"")</f>
        <v/>
      </c>
      <c r="V21" s="125" t="str">
        <f>IF('2. Enter scores'!U25&lt;&gt;"",'2. Enter scores'!$B25-'2. Enter scores'!U25,"")</f>
        <v/>
      </c>
      <c r="W21" s="125" t="str">
        <f>IF('2. Enter scores'!V25&lt;&gt;"",'2. Enter scores'!$B25-'2. Enter scores'!V25,"")</f>
        <v/>
      </c>
      <c r="X21" s="125" t="str">
        <f>IF('2. Enter scores'!W25&lt;&gt;"",'2. Enter scores'!$B25-'2. Enter scores'!W25,"")</f>
        <v/>
      </c>
      <c r="Y21" s="125" t="str">
        <f>IF('2. Enter scores'!X25&lt;&gt;"",'2. Enter scores'!$B25-'2. Enter scores'!X25,"")</f>
        <v/>
      </c>
      <c r="Z21" s="125" t="str">
        <f>IF('2. Enter scores'!Y25&lt;&gt;"",'2. Enter scores'!$B25-'2. Enter scores'!Y25,"")</f>
        <v/>
      </c>
      <c r="AA21" s="125" t="str">
        <f>IF('2. Enter scores'!Z25&lt;&gt;"",'2. Enter scores'!$B25-'2. Enter scores'!Z25,"")</f>
        <v/>
      </c>
      <c r="AB21" s="125" t="str">
        <f>IF('2. Enter scores'!AA25&lt;&gt;"",'2. Enter scores'!$B25-'2. Enter scores'!AA25,"")</f>
        <v/>
      </c>
      <c r="AC21" s="125" t="str">
        <f>IF('2. Enter scores'!AB25&lt;&gt;"",'2. Enter scores'!$B25-'2. Enter scores'!AB25,"")</f>
        <v/>
      </c>
      <c r="AD21" s="125" t="str">
        <f>IF('2. Enter scores'!AC25&lt;&gt;"",'2. Enter scores'!$B25-'2. Enter scores'!AC25,"")</f>
        <v/>
      </c>
      <c r="AE21" s="125" t="str">
        <f>IF('2. Enter scores'!AD25&lt;&gt;"",'2. Enter scores'!$B25-'2. Enter scores'!AD25,"")</f>
        <v/>
      </c>
      <c r="AF21" s="125" t="str">
        <f>IF('2. Enter scores'!AE25&lt;&gt;"",'2. Enter scores'!$B25-'2. Enter scores'!AE25,"")</f>
        <v/>
      </c>
      <c r="AG21" s="125" t="str">
        <f>IF('2. Enter scores'!AF25&lt;&gt;"",'2. Enter scores'!$B25-'2. Enter scores'!AF25,"")</f>
        <v/>
      </c>
      <c r="AH21" s="125" t="str">
        <f>IF('2. Enter scores'!AG25&lt;&gt;"",'2. Enter scores'!$B25-'2. Enter scores'!AG25,"")</f>
        <v/>
      </c>
      <c r="AI21" s="125" t="str">
        <f>IF('2. Enter scores'!AH25&lt;&gt;"",'2. Enter scores'!$B25-'2. Enter scores'!AH25,"")</f>
        <v/>
      </c>
      <c r="AJ21" s="125" t="str">
        <f>IF('2. Enter scores'!AI25&lt;&gt;"",'2. Enter scores'!$B25-'2. Enter scores'!AI25,"")</f>
        <v/>
      </c>
      <c r="AK21" s="125" t="str">
        <f>IF('2. Enter scores'!AJ25&lt;&gt;"",'2. Enter scores'!$B25-'2. Enter scores'!AJ25,"")</f>
        <v/>
      </c>
      <c r="AL21" s="125" t="str">
        <f>IF('2. Enter scores'!AK25&lt;&gt;"",'2. Enter scores'!$B25-'2. Enter scores'!AK25,"")</f>
        <v/>
      </c>
      <c r="AM21" s="125" t="str">
        <f>IF('2. Enter scores'!AL25&lt;&gt;"",'2. Enter scores'!$B25-'2. Enter scores'!AL25,"")</f>
        <v/>
      </c>
      <c r="AN21" s="125" t="str">
        <f>IF('2. Enter scores'!AM25&lt;&gt;"",'2. Enter scores'!$B25-'2. Enter scores'!AM25,"")</f>
        <v/>
      </c>
      <c r="AO21" s="125" t="str">
        <f>IF('2. Enter scores'!AN25&lt;&gt;"",'2. Enter scores'!$B25-'2. Enter scores'!AN25,"")</f>
        <v/>
      </c>
      <c r="AP21" s="125" t="str">
        <f>IF('2. Enter scores'!AO25&lt;&gt;"",'2. Enter scores'!$B25-'2. Enter scores'!AO25,"")</f>
        <v/>
      </c>
      <c r="AQ21" s="125" t="str">
        <f>IF('2. Enter scores'!AP25&lt;&gt;"",'2. Enter scores'!$B25-'2. Enter scores'!AP25,"")</f>
        <v/>
      </c>
      <c r="AR21" s="125" t="str">
        <f>IF('2. Enter scores'!AQ25&lt;&gt;"",'2. Enter scores'!$B25-'2. Enter scores'!AQ25,"")</f>
        <v/>
      </c>
      <c r="AS21" s="125" t="str">
        <f>IF('2. Enter scores'!AR25&lt;&gt;"",'2. Enter scores'!$B25-'2. Enter scores'!AR25,"")</f>
        <v/>
      </c>
      <c r="AT21" s="125" t="str">
        <f>IF('2. Enter scores'!AS25&lt;&gt;"",'2. Enter scores'!$B25-'2. Enter scores'!AS25,"")</f>
        <v/>
      </c>
      <c r="AU21" s="125" t="str">
        <f>IF('2. Enter scores'!AT25&lt;&gt;"",'2. Enter scores'!$B25-'2. Enter scores'!AT25,"")</f>
        <v/>
      </c>
      <c r="AV21" s="125" t="str">
        <f>IF('2. Enter scores'!AU25&lt;&gt;"",'2. Enter scores'!$B25-'2. Enter scores'!AU25,"")</f>
        <v/>
      </c>
      <c r="AW21" s="125" t="str">
        <f>IF('2. Enter scores'!AV25&lt;&gt;"",'2. Enter scores'!$B25-'2. Enter scores'!AV25,"")</f>
        <v/>
      </c>
      <c r="AX21" s="125" t="str">
        <f>IF('2. Enter scores'!AW25&lt;&gt;"",'2. Enter scores'!$B25-'2. Enter scores'!AW25,"")</f>
        <v/>
      </c>
      <c r="AY21" s="125" t="str">
        <f>IF('2. Enter scores'!AX25&lt;&gt;"",'2. Enter scores'!$B25-'2. Enter scores'!AX25,"")</f>
        <v/>
      </c>
      <c r="AZ21" s="125" t="str">
        <f>IF('2. Enter scores'!AY25&lt;&gt;"",'2. Enter scores'!$B25-'2. Enter scores'!AY25,"")</f>
        <v/>
      </c>
      <c r="BA21" s="125" t="str">
        <f>IF('2. Enter scores'!AZ25&lt;&gt;"",'2. Enter scores'!$B25-'2. Enter scores'!AZ25,"")</f>
        <v/>
      </c>
      <c r="BB21" s="125" t="str">
        <f>IF('2. Enter scores'!BA25&lt;&gt;"",'2. Enter scores'!$B25-'2. Enter scores'!BA25,"")</f>
        <v/>
      </c>
      <c r="BC21" s="125" t="str">
        <f>IF('2. Enter scores'!BB25&lt;&gt;"",'2. Enter scores'!$B25-'2. Enter scores'!BB25,"")</f>
        <v/>
      </c>
      <c r="BD21" s="125" t="str">
        <f>IF('2. Enter scores'!BC25&lt;&gt;"",'2. Enter scores'!$B25-'2. Enter scores'!BC25,"")</f>
        <v/>
      </c>
      <c r="BE21" s="125" t="str">
        <f>IF('2. Enter scores'!BD25&lt;&gt;"",'2. Enter scores'!$B25-'2. Enter scores'!BD25,"")</f>
        <v/>
      </c>
      <c r="BF21" s="125" t="str">
        <f>IF('2. Enter scores'!BE25&lt;&gt;"",'2. Enter scores'!$B25-'2. Enter scores'!BE25,"")</f>
        <v/>
      </c>
      <c r="BG21" s="125" t="str">
        <f>IF('2. Enter scores'!BF25&lt;&gt;"",'2. Enter scores'!$B25-'2. Enter scores'!BF25,"")</f>
        <v/>
      </c>
      <c r="BH21" s="125" t="str">
        <f>IF('2. Enter scores'!BG25&lt;&gt;"",'2. Enter scores'!$B25-'2. Enter scores'!BG25,"")</f>
        <v/>
      </c>
      <c r="BI21" s="125" t="str">
        <f>IF('2. Enter scores'!BH25&lt;&gt;"",'2. Enter scores'!$B25-'2. Enter scores'!BH25,"")</f>
        <v/>
      </c>
      <c r="BJ21" s="125" t="str">
        <f>IF('2. Enter scores'!BI25&lt;&gt;"",'2. Enter scores'!$B25-'2. Enter scores'!BI25,"")</f>
        <v/>
      </c>
      <c r="BK21" s="125" t="str">
        <f>IF('2. Enter scores'!BJ25&lt;&gt;"",'2. Enter scores'!$B25-'2. Enter scores'!BJ25,"")</f>
        <v/>
      </c>
      <c r="BL21" s="125" t="str">
        <f>IF('2. Enter scores'!BK25&lt;&gt;"",'2. Enter scores'!$B25-'2. Enter scores'!BK25,"")</f>
        <v/>
      </c>
      <c r="BM21" s="125" t="str">
        <f>IF('2. Enter scores'!BL25&lt;&gt;"",'2. Enter scores'!$B25-'2. Enter scores'!BL25,"")</f>
        <v/>
      </c>
      <c r="BN21" s="125" t="str">
        <f>IF('2. Enter scores'!BM25&lt;&gt;"",'2. Enter scores'!$B25-'2. Enter scores'!BM25,"")</f>
        <v/>
      </c>
      <c r="BO21" s="125" t="str">
        <f>IF('2. Enter scores'!BN25&lt;&gt;"",'2. Enter scores'!$B25-'2. Enter scores'!BN25,"")</f>
        <v/>
      </c>
      <c r="BP21" s="108">
        <v>1000</v>
      </c>
    </row>
    <row r="22" spans="2:68" x14ac:dyDescent="0.35">
      <c r="B22" s="125">
        <f>IF('2. Enter scores'!A26&lt;&gt;"",'2. Enter scores'!A26,"")</f>
        <v>8</v>
      </c>
      <c r="H22" s="125">
        <f>IF('2. Enter scores'!G26&lt;&gt;"",'2. Enter scores'!$B26-'2. Enter scores'!G26,"")</f>
        <v>57</v>
      </c>
      <c r="I22" s="125">
        <f>IF('2. Enter scores'!H26&lt;&gt;"",'2. Enter scores'!$B26-'2. Enter scores'!H26,"")</f>
        <v>60</v>
      </c>
      <c r="J22" s="125">
        <f>IF('2. Enter scores'!I26&lt;&gt;"",'2. Enter scores'!$B26-'2. Enter scores'!I26,"")</f>
        <v>59</v>
      </c>
      <c r="K22" s="125">
        <f>IF('2. Enter scores'!J26&lt;&gt;"",'2. Enter scores'!$B26-'2. Enter scores'!J26,"")</f>
        <v>60</v>
      </c>
      <c r="L22" s="125">
        <f>IF('2. Enter scores'!K26&lt;&gt;"",'2. Enter scores'!$B26-'2. Enter scores'!K26,"")</f>
        <v>60</v>
      </c>
      <c r="M22" s="125">
        <f>IF('2. Enter scores'!L26&lt;&gt;"",'2. Enter scores'!$B26-'2. Enter scores'!L26,"")</f>
        <v>60</v>
      </c>
      <c r="N22" s="125">
        <f>IF('2. Enter scores'!M26&lt;&gt;"",'2. Enter scores'!$B26-'2. Enter scores'!M26,"")</f>
        <v>64</v>
      </c>
      <c r="O22" s="125">
        <f>IF('2. Enter scores'!N26&lt;&gt;"",'2. Enter scores'!$B26-'2. Enter scores'!N26,"")</f>
        <v>62</v>
      </c>
      <c r="P22" s="125">
        <f>IF('2. Enter scores'!O26&lt;&gt;"",'2. Enter scores'!$B26-'2. Enter scores'!O26,"")</f>
        <v>59</v>
      </c>
      <c r="Q22" s="125">
        <f>IF('2. Enter scores'!P26&lt;&gt;"",'2. Enter scores'!$B26-'2. Enter scores'!P26,"")</f>
        <v>62</v>
      </c>
      <c r="R22" s="125" t="str">
        <f>IF('2. Enter scores'!Q26&lt;&gt;"",'2. Enter scores'!$B26-'2. Enter scores'!Q26,"")</f>
        <v/>
      </c>
      <c r="S22" s="125" t="str">
        <f>IF('2. Enter scores'!R26&lt;&gt;"",'2. Enter scores'!$B26-'2. Enter scores'!R26,"")</f>
        <v/>
      </c>
      <c r="T22" s="125" t="str">
        <f>IF('2. Enter scores'!S26&lt;&gt;"",'2. Enter scores'!$B26-'2. Enter scores'!S26,"")</f>
        <v/>
      </c>
      <c r="U22" s="125" t="str">
        <f>IF('2. Enter scores'!T26&lt;&gt;"",'2. Enter scores'!$B26-'2. Enter scores'!T26,"")</f>
        <v/>
      </c>
      <c r="V22" s="125" t="str">
        <f>IF('2. Enter scores'!U26&lt;&gt;"",'2. Enter scores'!$B26-'2. Enter scores'!U26,"")</f>
        <v/>
      </c>
      <c r="W22" s="125" t="str">
        <f>IF('2. Enter scores'!V26&lt;&gt;"",'2. Enter scores'!$B26-'2. Enter scores'!V26,"")</f>
        <v/>
      </c>
      <c r="X22" s="125" t="str">
        <f>IF('2. Enter scores'!W26&lt;&gt;"",'2. Enter scores'!$B26-'2. Enter scores'!W26,"")</f>
        <v/>
      </c>
      <c r="Y22" s="125" t="str">
        <f>IF('2. Enter scores'!X26&lt;&gt;"",'2. Enter scores'!$B26-'2. Enter scores'!X26,"")</f>
        <v/>
      </c>
      <c r="Z22" s="125" t="str">
        <f>IF('2. Enter scores'!Y26&lt;&gt;"",'2. Enter scores'!$B26-'2. Enter scores'!Y26,"")</f>
        <v/>
      </c>
      <c r="AA22" s="125" t="str">
        <f>IF('2. Enter scores'!Z26&lt;&gt;"",'2. Enter scores'!$B26-'2. Enter scores'!Z26,"")</f>
        <v/>
      </c>
      <c r="AB22" s="125" t="str">
        <f>IF('2. Enter scores'!AA26&lt;&gt;"",'2. Enter scores'!$B26-'2. Enter scores'!AA26,"")</f>
        <v/>
      </c>
      <c r="AC22" s="125" t="str">
        <f>IF('2. Enter scores'!AB26&lt;&gt;"",'2. Enter scores'!$B26-'2. Enter scores'!AB26,"")</f>
        <v/>
      </c>
      <c r="AD22" s="125" t="str">
        <f>IF('2. Enter scores'!AC26&lt;&gt;"",'2. Enter scores'!$B26-'2. Enter scores'!AC26,"")</f>
        <v/>
      </c>
      <c r="AE22" s="125" t="str">
        <f>IF('2. Enter scores'!AD26&lt;&gt;"",'2. Enter scores'!$B26-'2. Enter scores'!AD26,"")</f>
        <v/>
      </c>
      <c r="AF22" s="125" t="str">
        <f>IF('2. Enter scores'!AE26&lt;&gt;"",'2. Enter scores'!$B26-'2. Enter scores'!AE26,"")</f>
        <v/>
      </c>
      <c r="AG22" s="125" t="str">
        <f>IF('2. Enter scores'!AF26&lt;&gt;"",'2. Enter scores'!$B26-'2. Enter scores'!AF26,"")</f>
        <v/>
      </c>
      <c r="AH22" s="125" t="str">
        <f>IF('2. Enter scores'!AG26&lt;&gt;"",'2. Enter scores'!$B26-'2. Enter scores'!AG26,"")</f>
        <v/>
      </c>
      <c r="AI22" s="125" t="str">
        <f>IF('2. Enter scores'!AH26&lt;&gt;"",'2. Enter scores'!$B26-'2. Enter scores'!AH26,"")</f>
        <v/>
      </c>
      <c r="AJ22" s="125" t="str">
        <f>IF('2. Enter scores'!AI26&lt;&gt;"",'2. Enter scores'!$B26-'2. Enter scores'!AI26,"")</f>
        <v/>
      </c>
      <c r="AK22" s="125" t="str">
        <f>IF('2. Enter scores'!AJ26&lt;&gt;"",'2. Enter scores'!$B26-'2. Enter scores'!AJ26,"")</f>
        <v/>
      </c>
      <c r="AL22" s="125" t="str">
        <f>IF('2. Enter scores'!AK26&lt;&gt;"",'2. Enter scores'!$B26-'2. Enter scores'!AK26,"")</f>
        <v/>
      </c>
      <c r="AM22" s="125" t="str">
        <f>IF('2. Enter scores'!AL26&lt;&gt;"",'2. Enter scores'!$B26-'2. Enter scores'!AL26,"")</f>
        <v/>
      </c>
      <c r="AN22" s="125" t="str">
        <f>IF('2. Enter scores'!AM26&lt;&gt;"",'2. Enter scores'!$B26-'2. Enter scores'!AM26,"")</f>
        <v/>
      </c>
      <c r="AO22" s="125" t="str">
        <f>IF('2. Enter scores'!AN26&lt;&gt;"",'2. Enter scores'!$B26-'2. Enter scores'!AN26,"")</f>
        <v/>
      </c>
      <c r="AP22" s="125" t="str">
        <f>IF('2. Enter scores'!AO26&lt;&gt;"",'2. Enter scores'!$B26-'2. Enter scores'!AO26,"")</f>
        <v/>
      </c>
      <c r="AQ22" s="125" t="str">
        <f>IF('2. Enter scores'!AP26&lt;&gt;"",'2. Enter scores'!$B26-'2. Enter scores'!AP26,"")</f>
        <v/>
      </c>
      <c r="AR22" s="125" t="str">
        <f>IF('2. Enter scores'!AQ26&lt;&gt;"",'2. Enter scores'!$B26-'2. Enter scores'!AQ26,"")</f>
        <v/>
      </c>
      <c r="AS22" s="125" t="str">
        <f>IF('2. Enter scores'!AR26&lt;&gt;"",'2. Enter scores'!$B26-'2. Enter scores'!AR26,"")</f>
        <v/>
      </c>
      <c r="AT22" s="125" t="str">
        <f>IF('2. Enter scores'!AS26&lt;&gt;"",'2. Enter scores'!$B26-'2. Enter scores'!AS26,"")</f>
        <v/>
      </c>
      <c r="AU22" s="125" t="str">
        <f>IF('2. Enter scores'!AT26&lt;&gt;"",'2. Enter scores'!$B26-'2. Enter scores'!AT26,"")</f>
        <v/>
      </c>
      <c r="AV22" s="125" t="str">
        <f>IF('2. Enter scores'!AU26&lt;&gt;"",'2. Enter scores'!$B26-'2. Enter scores'!AU26,"")</f>
        <v/>
      </c>
      <c r="AW22" s="125" t="str">
        <f>IF('2. Enter scores'!AV26&lt;&gt;"",'2. Enter scores'!$B26-'2. Enter scores'!AV26,"")</f>
        <v/>
      </c>
      <c r="AX22" s="125" t="str">
        <f>IF('2. Enter scores'!AW26&lt;&gt;"",'2. Enter scores'!$B26-'2. Enter scores'!AW26,"")</f>
        <v/>
      </c>
      <c r="AY22" s="125" t="str">
        <f>IF('2. Enter scores'!AX26&lt;&gt;"",'2. Enter scores'!$B26-'2. Enter scores'!AX26,"")</f>
        <v/>
      </c>
      <c r="AZ22" s="125" t="str">
        <f>IF('2. Enter scores'!AY26&lt;&gt;"",'2. Enter scores'!$B26-'2. Enter scores'!AY26,"")</f>
        <v/>
      </c>
      <c r="BA22" s="125" t="str">
        <f>IF('2. Enter scores'!AZ26&lt;&gt;"",'2. Enter scores'!$B26-'2. Enter scores'!AZ26,"")</f>
        <v/>
      </c>
      <c r="BB22" s="125" t="str">
        <f>IF('2. Enter scores'!BA26&lt;&gt;"",'2. Enter scores'!$B26-'2. Enter scores'!BA26,"")</f>
        <v/>
      </c>
      <c r="BC22" s="125" t="str">
        <f>IF('2. Enter scores'!BB26&lt;&gt;"",'2. Enter scores'!$B26-'2. Enter scores'!BB26,"")</f>
        <v/>
      </c>
      <c r="BD22" s="125" t="str">
        <f>IF('2. Enter scores'!BC26&lt;&gt;"",'2. Enter scores'!$B26-'2. Enter scores'!BC26,"")</f>
        <v/>
      </c>
      <c r="BE22" s="125" t="str">
        <f>IF('2. Enter scores'!BD26&lt;&gt;"",'2. Enter scores'!$B26-'2. Enter scores'!BD26,"")</f>
        <v/>
      </c>
      <c r="BF22" s="125" t="str">
        <f>IF('2. Enter scores'!BE26&lt;&gt;"",'2. Enter scores'!$B26-'2. Enter scores'!BE26,"")</f>
        <v/>
      </c>
      <c r="BG22" s="125" t="str">
        <f>IF('2. Enter scores'!BF26&lt;&gt;"",'2. Enter scores'!$B26-'2. Enter scores'!BF26,"")</f>
        <v/>
      </c>
      <c r="BH22" s="125" t="str">
        <f>IF('2. Enter scores'!BG26&lt;&gt;"",'2. Enter scores'!$B26-'2. Enter scores'!BG26,"")</f>
        <v/>
      </c>
      <c r="BI22" s="125" t="str">
        <f>IF('2. Enter scores'!BH26&lt;&gt;"",'2. Enter scores'!$B26-'2. Enter scores'!BH26,"")</f>
        <v/>
      </c>
      <c r="BJ22" s="125" t="str">
        <f>IF('2. Enter scores'!BI26&lt;&gt;"",'2. Enter scores'!$B26-'2. Enter scores'!BI26,"")</f>
        <v/>
      </c>
      <c r="BK22" s="125" t="str">
        <f>IF('2. Enter scores'!BJ26&lt;&gt;"",'2. Enter scores'!$B26-'2. Enter scores'!BJ26,"")</f>
        <v/>
      </c>
      <c r="BL22" s="125" t="str">
        <f>IF('2. Enter scores'!BK26&lt;&gt;"",'2. Enter scores'!$B26-'2. Enter scores'!BK26,"")</f>
        <v/>
      </c>
      <c r="BM22" s="125" t="str">
        <f>IF('2. Enter scores'!BL26&lt;&gt;"",'2. Enter scores'!$B26-'2. Enter scores'!BL26,"")</f>
        <v/>
      </c>
      <c r="BN22" s="125" t="str">
        <f>IF('2. Enter scores'!BM26&lt;&gt;"",'2. Enter scores'!$B26-'2. Enter scores'!BM26,"")</f>
        <v/>
      </c>
      <c r="BO22" s="125" t="str">
        <f>IF('2. Enter scores'!BN26&lt;&gt;"",'2. Enter scores'!$B26-'2. Enter scores'!BN26,"")</f>
        <v/>
      </c>
      <c r="BP22" s="108">
        <v>1000</v>
      </c>
    </row>
    <row r="23" spans="2:68" x14ac:dyDescent="0.35">
      <c r="B23" s="125">
        <f>IF('2. Enter scores'!A27&lt;&gt;"",'2. Enter scores'!A27,"")</f>
        <v>9</v>
      </c>
      <c r="H23" s="125">
        <f>IF('2. Enter scores'!G27&lt;&gt;"",'2. Enter scores'!$B27-'2. Enter scores'!G27,"")</f>
        <v>56</v>
      </c>
      <c r="I23" s="125">
        <f>IF('2. Enter scores'!H27&lt;&gt;"",'2. Enter scores'!$B27-'2. Enter scores'!H27,"")</f>
        <v>60</v>
      </c>
      <c r="J23" s="125">
        <f>IF('2. Enter scores'!I27&lt;&gt;"",'2. Enter scores'!$B27-'2. Enter scores'!I27,"")</f>
        <v>54</v>
      </c>
      <c r="K23" s="125">
        <f>IF('2. Enter scores'!J27&lt;&gt;"",'2. Enter scores'!$B27-'2. Enter scores'!J27,"")</f>
        <v>57</v>
      </c>
      <c r="L23" s="125">
        <f>IF('2. Enter scores'!K27&lt;&gt;"",'2. Enter scores'!$B27-'2. Enter scores'!K27,"")</f>
        <v>56</v>
      </c>
      <c r="M23" s="125">
        <f>IF('2. Enter scores'!L27&lt;&gt;"",'2. Enter scores'!$B27-'2. Enter scores'!L27,"")</f>
        <v>58</v>
      </c>
      <c r="N23" s="125">
        <f>IF('2. Enter scores'!M27&lt;&gt;"",'2. Enter scores'!$B27-'2. Enter scores'!M27,"")</f>
        <v>53</v>
      </c>
      <c r="O23" s="125">
        <f>IF('2. Enter scores'!N27&lt;&gt;"",'2. Enter scores'!$B27-'2. Enter scores'!N27,"")</f>
        <v>55</v>
      </c>
      <c r="P23" s="125">
        <f>IF('2. Enter scores'!O27&lt;&gt;"",'2. Enter scores'!$B27-'2. Enter scores'!O27,"")</f>
        <v>52</v>
      </c>
      <c r="Q23" s="125">
        <f>IF('2. Enter scores'!P27&lt;&gt;"",'2. Enter scores'!$B27-'2. Enter scores'!P27,"")</f>
        <v>57</v>
      </c>
      <c r="R23" s="125" t="str">
        <f>IF('2. Enter scores'!Q27&lt;&gt;"",'2. Enter scores'!$B27-'2. Enter scores'!Q27,"")</f>
        <v/>
      </c>
      <c r="S23" s="125" t="str">
        <f>IF('2. Enter scores'!R27&lt;&gt;"",'2. Enter scores'!$B27-'2. Enter scores'!R27,"")</f>
        <v/>
      </c>
      <c r="T23" s="125" t="str">
        <f>IF('2. Enter scores'!S27&lt;&gt;"",'2. Enter scores'!$B27-'2. Enter scores'!S27,"")</f>
        <v/>
      </c>
      <c r="U23" s="125" t="str">
        <f>IF('2. Enter scores'!T27&lt;&gt;"",'2. Enter scores'!$B27-'2. Enter scores'!T27,"")</f>
        <v/>
      </c>
      <c r="V23" s="125" t="str">
        <f>IF('2. Enter scores'!U27&lt;&gt;"",'2. Enter scores'!$B27-'2. Enter scores'!U27,"")</f>
        <v/>
      </c>
      <c r="W23" s="125" t="str">
        <f>IF('2. Enter scores'!V27&lt;&gt;"",'2. Enter scores'!$B27-'2. Enter scores'!V27,"")</f>
        <v/>
      </c>
      <c r="X23" s="125" t="str">
        <f>IF('2. Enter scores'!W27&lt;&gt;"",'2. Enter scores'!$B27-'2. Enter scores'!W27,"")</f>
        <v/>
      </c>
      <c r="Y23" s="125" t="str">
        <f>IF('2. Enter scores'!X27&lt;&gt;"",'2. Enter scores'!$B27-'2. Enter scores'!X27,"")</f>
        <v/>
      </c>
      <c r="Z23" s="125" t="str">
        <f>IF('2. Enter scores'!Y27&lt;&gt;"",'2. Enter scores'!$B27-'2. Enter scores'!Y27,"")</f>
        <v/>
      </c>
      <c r="AA23" s="125" t="str">
        <f>IF('2. Enter scores'!Z27&lt;&gt;"",'2. Enter scores'!$B27-'2. Enter scores'!Z27,"")</f>
        <v/>
      </c>
      <c r="AB23" s="125" t="str">
        <f>IF('2. Enter scores'!AA27&lt;&gt;"",'2. Enter scores'!$B27-'2. Enter scores'!AA27,"")</f>
        <v/>
      </c>
      <c r="AC23" s="125" t="str">
        <f>IF('2. Enter scores'!AB27&lt;&gt;"",'2. Enter scores'!$B27-'2. Enter scores'!AB27,"")</f>
        <v/>
      </c>
      <c r="AD23" s="125" t="str">
        <f>IF('2. Enter scores'!AC27&lt;&gt;"",'2. Enter scores'!$B27-'2. Enter scores'!AC27,"")</f>
        <v/>
      </c>
      <c r="AE23" s="125" t="str">
        <f>IF('2. Enter scores'!AD27&lt;&gt;"",'2. Enter scores'!$B27-'2. Enter scores'!AD27,"")</f>
        <v/>
      </c>
      <c r="AF23" s="125" t="str">
        <f>IF('2. Enter scores'!AE27&lt;&gt;"",'2. Enter scores'!$B27-'2. Enter scores'!AE27,"")</f>
        <v/>
      </c>
      <c r="AG23" s="125" t="str">
        <f>IF('2. Enter scores'!AF27&lt;&gt;"",'2. Enter scores'!$B27-'2. Enter scores'!AF27,"")</f>
        <v/>
      </c>
      <c r="AH23" s="125" t="str">
        <f>IF('2. Enter scores'!AG27&lt;&gt;"",'2. Enter scores'!$B27-'2. Enter scores'!AG27,"")</f>
        <v/>
      </c>
      <c r="AI23" s="125" t="str">
        <f>IF('2. Enter scores'!AH27&lt;&gt;"",'2. Enter scores'!$B27-'2. Enter scores'!AH27,"")</f>
        <v/>
      </c>
      <c r="AJ23" s="125" t="str">
        <f>IF('2. Enter scores'!AI27&lt;&gt;"",'2. Enter scores'!$B27-'2. Enter scores'!AI27,"")</f>
        <v/>
      </c>
      <c r="AK23" s="125" t="str">
        <f>IF('2. Enter scores'!AJ27&lt;&gt;"",'2. Enter scores'!$B27-'2. Enter scores'!AJ27,"")</f>
        <v/>
      </c>
      <c r="AL23" s="125" t="str">
        <f>IF('2. Enter scores'!AK27&lt;&gt;"",'2. Enter scores'!$B27-'2. Enter scores'!AK27,"")</f>
        <v/>
      </c>
      <c r="AM23" s="125" t="str">
        <f>IF('2. Enter scores'!AL27&lt;&gt;"",'2. Enter scores'!$B27-'2. Enter scores'!AL27,"")</f>
        <v/>
      </c>
      <c r="AN23" s="125" t="str">
        <f>IF('2. Enter scores'!AM27&lt;&gt;"",'2. Enter scores'!$B27-'2. Enter scores'!AM27,"")</f>
        <v/>
      </c>
      <c r="AO23" s="125" t="str">
        <f>IF('2. Enter scores'!AN27&lt;&gt;"",'2. Enter scores'!$B27-'2. Enter scores'!AN27,"")</f>
        <v/>
      </c>
      <c r="AP23" s="125" t="str">
        <f>IF('2. Enter scores'!AO27&lt;&gt;"",'2. Enter scores'!$B27-'2. Enter scores'!AO27,"")</f>
        <v/>
      </c>
      <c r="AQ23" s="125" t="str">
        <f>IF('2. Enter scores'!AP27&lt;&gt;"",'2. Enter scores'!$B27-'2. Enter scores'!AP27,"")</f>
        <v/>
      </c>
      <c r="AR23" s="125" t="str">
        <f>IF('2. Enter scores'!AQ27&lt;&gt;"",'2. Enter scores'!$B27-'2. Enter scores'!AQ27,"")</f>
        <v/>
      </c>
      <c r="AS23" s="125" t="str">
        <f>IF('2. Enter scores'!AR27&lt;&gt;"",'2. Enter scores'!$B27-'2. Enter scores'!AR27,"")</f>
        <v/>
      </c>
      <c r="AT23" s="125" t="str">
        <f>IF('2. Enter scores'!AS27&lt;&gt;"",'2. Enter scores'!$B27-'2. Enter scores'!AS27,"")</f>
        <v/>
      </c>
      <c r="AU23" s="125" t="str">
        <f>IF('2. Enter scores'!AT27&lt;&gt;"",'2. Enter scores'!$B27-'2. Enter scores'!AT27,"")</f>
        <v/>
      </c>
      <c r="AV23" s="125" t="str">
        <f>IF('2. Enter scores'!AU27&lt;&gt;"",'2. Enter scores'!$B27-'2. Enter scores'!AU27,"")</f>
        <v/>
      </c>
      <c r="AW23" s="125" t="str">
        <f>IF('2. Enter scores'!AV27&lt;&gt;"",'2. Enter scores'!$B27-'2. Enter scores'!AV27,"")</f>
        <v/>
      </c>
      <c r="AX23" s="125" t="str">
        <f>IF('2. Enter scores'!AW27&lt;&gt;"",'2. Enter scores'!$B27-'2. Enter scores'!AW27,"")</f>
        <v/>
      </c>
      <c r="AY23" s="125" t="str">
        <f>IF('2. Enter scores'!AX27&lt;&gt;"",'2. Enter scores'!$B27-'2. Enter scores'!AX27,"")</f>
        <v/>
      </c>
      <c r="AZ23" s="125" t="str">
        <f>IF('2. Enter scores'!AY27&lt;&gt;"",'2. Enter scores'!$B27-'2. Enter scores'!AY27,"")</f>
        <v/>
      </c>
      <c r="BA23" s="125" t="str">
        <f>IF('2. Enter scores'!AZ27&lt;&gt;"",'2. Enter scores'!$B27-'2. Enter scores'!AZ27,"")</f>
        <v/>
      </c>
      <c r="BB23" s="125" t="str">
        <f>IF('2. Enter scores'!BA27&lt;&gt;"",'2. Enter scores'!$B27-'2. Enter scores'!BA27,"")</f>
        <v/>
      </c>
      <c r="BC23" s="125" t="str">
        <f>IF('2. Enter scores'!BB27&lt;&gt;"",'2. Enter scores'!$B27-'2. Enter scores'!BB27,"")</f>
        <v/>
      </c>
      <c r="BD23" s="125" t="str">
        <f>IF('2. Enter scores'!BC27&lt;&gt;"",'2. Enter scores'!$B27-'2. Enter scores'!BC27,"")</f>
        <v/>
      </c>
      <c r="BE23" s="125" t="str">
        <f>IF('2. Enter scores'!BD27&lt;&gt;"",'2. Enter scores'!$B27-'2. Enter scores'!BD27,"")</f>
        <v/>
      </c>
      <c r="BF23" s="125" t="str">
        <f>IF('2. Enter scores'!BE27&lt;&gt;"",'2. Enter scores'!$B27-'2. Enter scores'!BE27,"")</f>
        <v/>
      </c>
      <c r="BG23" s="125" t="str">
        <f>IF('2. Enter scores'!BF27&lt;&gt;"",'2. Enter scores'!$B27-'2. Enter scores'!BF27,"")</f>
        <v/>
      </c>
      <c r="BH23" s="125" t="str">
        <f>IF('2. Enter scores'!BG27&lt;&gt;"",'2. Enter scores'!$B27-'2. Enter scores'!BG27,"")</f>
        <v/>
      </c>
      <c r="BI23" s="125" t="str">
        <f>IF('2. Enter scores'!BH27&lt;&gt;"",'2. Enter scores'!$B27-'2. Enter scores'!BH27,"")</f>
        <v/>
      </c>
      <c r="BJ23" s="125" t="str">
        <f>IF('2. Enter scores'!BI27&lt;&gt;"",'2. Enter scores'!$B27-'2. Enter scores'!BI27,"")</f>
        <v/>
      </c>
      <c r="BK23" s="125" t="str">
        <f>IF('2. Enter scores'!BJ27&lt;&gt;"",'2. Enter scores'!$B27-'2. Enter scores'!BJ27,"")</f>
        <v/>
      </c>
      <c r="BL23" s="125" t="str">
        <f>IF('2. Enter scores'!BK27&lt;&gt;"",'2. Enter scores'!$B27-'2. Enter scores'!BK27,"")</f>
        <v/>
      </c>
      <c r="BM23" s="125" t="str">
        <f>IF('2. Enter scores'!BL27&lt;&gt;"",'2. Enter scores'!$B27-'2. Enter scores'!BL27,"")</f>
        <v/>
      </c>
      <c r="BN23" s="125" t="str">
        <f>IF('2. Enter scores'!BM27&lt;&gt;"",'2. Enter scores'!$B27-'2. Enter scores'!BM27,"")</f>
        <v/>
      </c>
      <c r="BO23" s="125" t="str">
        <f>IF('2. Enter scores'!BN27&lt;&gt;"",'2. Enter scores'!$B27-'2. Enter scores'!BN27,"")</f>
        <v/>
      </c>
      <c r="BP23" s="108">
        <v>1000</v>
      </c>
    </row>
    <row r="24" spans="2:68" x14ac:dyDescent="0.35">
      <c r="B24" s="125">
        <f>IF('2. Enter scores'!A28&lt;&gt;"",'2. Enter scores'!A28,"")</f>
        <v>10</v>
      </c>
      <c r="H24" s="125">
        <f>IF('2. Enter scores'!G28&lt;&gt;"",'2. Enter scores'!$B28-'2. Enter scores'!G28,"")</f>
        <v>65</v>
      </c>
      <c r="I24" s="125">
        <f>IF('2. Enter scores'!H28&lt;&gt;"",'2. Enter scores'!$B28-'2. Enter scores'!H28,"")</f>
        <v>68</v>
      </c>
      <c r="J24" s="125">
        <f>IF('2. Enter scores'!I28&lt;&gt;"",'2. Enter scores'!$B28-'2. Enter scores'!I28,"")</f>
        <v>65</v>
      </c>
      <c r="K24" s="125">
        <f>IF('2. Enter scores'!J28&lt;&gt;"",'2. Enter scores'!$B28-'2. Enter scores'!J28,"")</f>
        <v>71</v>
      </c>
      <c r="L24" s="125">
        <f>IF('2. Enter scores'!K28&lt;&gt;"",'2. Enter scores'!$B28-'2. Enter scores'!K28,"")</f>
        <v>67</v>
      </c>
      <c r="M24" s="125">
        <f>IF('2. Enter scores'!L28&lt;&gt;"",'2. Enter scores'!$B28-'2. Enter scores'!L28,"")</f>
        <v>65</v>
      </c>
      <c r="N24" s="125">
        <f>IF('2. Enter scores'!M28&lt;&gt;"",'2. Enter scores'!$B28-'2. Enter scores'!M28,"")</f>
        <v>68</v>
      </c>
      <c r="O24" s="125">
        <f>IF('2. Enter scores'!N28&lt;&gt;"",'2. Enter scores'!$B28-'2. Enter scores'!N28,"")</f>
        <v>68</v>
      </c>
      <c r="P24" s="125">
        <f>IF('2. Enter scores'!O28&lt;&gt;"",'2. Enter scores'!$B28-'2. Enter scores'!O28,"")</f>
        <v>68</v>
      </c>
      <c r="Q24" s="125">
        <f>IF('2. Enter scores'!P28&lt;&gt;"",'2. Enter scores'!$B28-'2. Enter scores'!P28,"")</f>
        <v>70</v>
      </c>
      <c r="R24" s="125" t="str">
        <f>IF('2. Enter scores'!Q28&lt;&gt;"",'2. Enter scores'!$B28-'2. Enter scores'!Q28,"")</f>
        <v/>
      </c>
      <c r="S24" s="125" t="str">
        <f>IF('2. Enter scores'!R28&lt;&gt;"",'2. Enter scores'!$B28-'2. Enter scores'!R28,"")</f>
        <v/>
      </c>
      <c r="T24" s="125" t="str">
        <f>IF('2. Enter scores'!S28&lt;&gt;"",'2. Enter scores'!$B28-'2. Enter scores'!S28,"")</f>
        <v/>
      </c>
      <c r="U24" s="125" t="str">
        <f>IF('2. Enter scores'!T28&lt;&gt;"",'2. Enter scores'!$B28-'2. Enter scores'!T28,"")</f>
        <v/>
      </c>
      <c r="V24" s="125" t="str">
        <f>IF('2. Enter scores'!U28&lt;&gt;"",'2. Enter scores'!$B28-'2. Enter scores'!U28,"")</f>
        <v/>
      </c>
      <c r="W24" s="125" t="str">
        <f>IF('2. Enter scores'!V28&lt;&gt;"",'2. Enter scores'!$B28-'2. Enter scores'!V28,"")</f>
        <v/>
      </c>
      <c r="X24" s="125" t="str">
        <f>IF('2. Enter scores'!W28&lt;&gt;"",'2. Enter scores'!$B28-'2. Enter scores'!W28,"")</f>
        <v/>
      </c>
      <c r="Y24" s="125" t="str">
        <f>IF('2. Enter scores'!X28&lt;&gt;"",'2. Enter scores'!$B28-'2. Enter scores'!X28,"")</f>
        <v/>
      </c>
      <c r="Z24" s="125" t="str">
        <f>IF('2. Enter scores'!Y28&lt;&gt;"",'2. Enter scores'!$B28-'2. Enter scores'!Y28,"")</f>
        <v/>
      </c>
      <c r="AA24" s="125" t="str">
        <f>IF('2. Enter scores'!Z28&lt;&gt;"",'2. Enter scores'!$B28-'2. Enter scores'!Z28,"")</f>
        <v/>
      </c>
      <c r="AB24" s="125" t="str">
        <f>IF('2. Enter scores'!AA28&lt;&gt;"",'2. Enter scores'!$B28-'2. Enter scores'!AA28,"")</f>
        <v/>
      </c>
      <c r="AC24" s="125" t="str">
        <f>IF('2. Enter scores'!AB28&lt;&gt;"",'2. Enter scores'!$B28-'2. Enter scores'!AB28,"")</f>
        <v/>
      </c>
      <c r="AD24" s="125" t="str">
        <f>IF('2. Enter scores'!AC28&lt;&gt;"",'2. Enter scores'!$B28-'2. Enter scores'!AC28,"")</f>
        <v/>
      </c>
      <c r="AE24" s="125" t="str">
        <f>IF('2. Enter scores'!AD28&lt;&gt;"",'2. Enter scores'!$B28-'2. Enter scores'!AD28,"")</f>
        <v/>
      </c>
      <c r="AF24" s="125" t="str">
        <f>IF('2. Enter scores'!AE28&lt;&gt;"",'2. Enter scores'!$B28-'2. Enter scores'!AE28,"")</f>
        <v/>
      </c>
      <c r="AG24" s="125" t="str">
        <f>IF('2. Enter scores'!AF28&lt;&gt;"",'2. Enter scores'!$B28-'2. Enter scores'!AF28,"")</f>
        <v/>
      </c>
      <c r="AH24" s="125" t="str">
        <f>IF('2. Enter scores'!AG28&lt;&gt;"",'2. Enter scores'!$B28-'2. Enter scores'!AG28,"")</f>
        <v/>
      </c>
      <c r="AI24" s="125" t="str">
        <f>IF('2. Enter scores'!AH28&lt;&gt;"",'2. Enter scores'!$B28-'2. Enter scores'!AH28,"")</f>
        <v/>
      </c>
      <c r="AJ24" s="125" t="str">
        <f>IF('2. Enter scores'!AI28&lt;&gt;"",'2. Enter scores'!$B28-'2. Enter scores'!AI28,"")</f>
        <v/>
      </c>
      <c r="AK24" s="125" t="str">
        <f>IF('2. Enter scores'!AJ28&lt;&gt;"",'2. Enter scores'!$B28-'2. Enter scores'!AJ28,"")</f>
        <v/>
      </c>
      <c r="AL24" s="125" t="str">
        <f>IF('2. Enter scores'!AK28&lt;&gt;"",'2. Enter scores'!$B28-'2. Enter scores'!AK28,"")</f>
        <v/>
      </c>
      <c r="AM24" s="125" t="str">
        <f>IF('2. Enter scores'!AL28&lt;&gt;"",'2. Enter scores'!$B28-'2. Enter scores'!AL28,"")</f>
        <v/>
      </c>
      <c r="AN24" s="125" t="str">
        <f>IF('2. Enter scores'!AM28&lt;&gt;"",'2. Enter scores'!$B28-'2. Enter scores'!AM28,"")</f>
        <v/>
      </c>
      <c r="AO24" s="125" t="str">
        <f>IF('2. Enter scores'!AN28&lt;&gt;"",'2. Enter scores'!$B28-'2. Enter scores'!AN28,"")</f>
        <v/>
      </c>
      <c r="AP24" s="125" t="str">
        <f>IF('2. Enter scores'!AO28&lt;&gt;"",'2. Enter scores'!$B28-'2. Enter scores'!AO28,"")</f>
        <v/>
      </c>
      <c r="AQ24" s="125" t="str">
        <f>IF('2. Enter scores'!AP28&lt;&gt;"",'2. Enter scores'!$B28-'2. Enter scores'!AP28,"")</f>
        <v/>
      </c>
      <c r="AR24" s="125" t="str">
        <f>IF('2. Enter scores'!AQ28&lt;&gt;"",'2. Enter scores'!$B28-'2. Enter scores'!AQ28,"")</f>
        <v/>
      </c>
      <c r="AS24" s="125" t="str">
        <f>IF('2. Enter scores'!AR28&lt;&gt;"",'2. Enter scores'!$B28-'2. Enter scores'!AR28,"")</f>
        <v/>
      </c>
      <c r="AT24" s="125" t="str">
        <f>IF('2. Enter scores'!AS28&lt;&gt;"",'2. Enter scores'!$B28-'2. Enter scores'!AS28,"")</f>
        <v/>
      </c>
      <c r="AU24" s="125" t="str">
        <f>IF('2. Enter scores'!AT28&lt;&gt;"",'2. Enter scores'!$B28-'2. Enter scores'!AT28,"")</f>
        <v/>
      </c>
      <c r="AV24" s="125" t="str">
        <f>IF('2. Enter scores'!AU28&lt;&gt;"",'2. Enter scores'!$B28-'2. Enter scores'!AU28,"")</f>
        <v/>
      </c>
      <c r="AW24" s="125" t="str">
        <f>IF('2. Enter scores'!AV28&lt;&gt;"",'2. Enter scores'!$B28-'2. Enter scores'!AV28,"")</f>
        <v/>
      </c>
      <c r="AX24" s="125" t="str">
        <f>IF('2. Enter scores'!AW28&lt;&gt;"",'2. Enter scores'!$B28-'2. Enter scores'!AW28,"")</f>
        <v/>
      </c>
      <c r="AY24" s="125" t="str">
        <f>IF('2. Enter scores'!AX28&lt;&gt;"",'2. Enter scores'!$B28-'2. Enter scores'!AX28,"")</f>
        <v/>
      </c>
      <c r="AZ24" s="125" t="str">
        <f>IF('2. Enter scores'!AY28&lt;&gt;"",'2. Enter scores'!$B28-'2. Enter scores'!AY28,"")</f>
        <v/>
      </c>
      <c r="BA24" s="125" t="str">
        <f>IF('2. Enter scores'!AZ28&lt;&gt;"",'2. Enter scores'!$B28-'2. Enter scores'!AZ28,"")</f>
        <v/>
      </c>
      <c r="BB24" s="125" t="str">
        <f>IF('2. Enter scores'!BA28&lt;&gt;"",'2. Enter scores'!$B28-'2. Enter scores'!BA28,"")</f>
        <v/>
      </c>
      <c r="BC24" s="125" t="str">
        <f>IF('2. Enter scores'!BB28&lt;&gt;"",'2. Enter scores'!$B28-'2. Enter scores'!BB28,"")</f>
        <v/>
      </c>
      <c r="BD24" s="125" t="str">
        <f>IF('2. Enter scores'!BC28&lt;&gt;"",'2. Enter scores'!$B28-'2. Enter scores'!BC28,"")</f>
        <v/>
      </c>
      <c r="BE24" s="125" t="str">
        <f>IF('2. Enter scores'!BD28&lt;&gt;"",'2. Enter scores'!$B28-'2. Enter scores'!BD28,"")</f>
        <v/>
      </c>
      <c r="BF24" s="125" t="str">
        <f>IF('2. Enter scores'!BE28&lt;&gt;"",'2. Enter scores'!$B28-'2. Enter scores'!BE28,"")</f>
        <v/>
      </c>
      <c r="BG24" s="125" t="str">
        <f>IF('2. Enter scores'!BF28&lt;&gt;"",'2. Enter scores'!$B28-'2. Enter scores'!BF28,"")</f>
        <v/>
      </c>
      <c r="BH24" s="125" t="str">
        <f>IF('2. Enter scores'!BG28&lt;&gt;"",'2. Enter scores'!$B28-'2. Enter scores'!BG28,"")</f>
        <v/>
      </c>
      <c r="BI24" s="125" t="str">
        <f>IF('2. Enter scores'!BH28&lt;&gt;"",'2. Enter scores'!$B28-'2. Enter scores'!BH28,"")</f>
        <v/>
      </c>
      <c r="BJ24" s="125" t="str">
        <f>IF('2. Enter scores'!BI28&lt;&gt;"",'2. Enter scores'!$B28-'2. Enter scores'!BI28,"")</f>
        <v/>
      </c>
      <c r="BK24" s="125" t="str">
        <f>IF('2. Enter scores'!BJ28&lt;&gt;"",'2. Enter scores'!$B28-'2. Enter scores'!BJ28,"")</f>
        <v/>
      </c>
      <c r="BL24" s="125" t="str">
        <f>IF('2. Enter scores'!BK28&lt;&gt;"",'2. Enter scores'!$B28-'2. Enter scores'!BK28,"")</f>
        <v/>
      </c>
      <c r="BM24" s="125" t="str">
        <f>IF('2. Enter scores'!BL28&lt;&gt;"",'2. Enter scores'!$B28-'2. Enter scores'!BL28,"")</f>
        <v/>
      </c>
      <c r="BN24" s="125" t="str">
        <f>IF('2. Enter scores'!BM28&lt;&gt;"",'2. Enter scores'!$B28-'2. Enter scores'!BM28,"")</f>
        <v/>
      </c>
      <c r="BO24" s="125" t="str">
        <f>IF('2. Enter scores'!BN28&lt;&gt;"",'2. Enter scores'!$B28-'2. Enter scores'!BN28,"")</f>
        <v/>
      </c>
      <c r="BP24" s="108">
        <v>1000</v>
      </c>
    </row>
    <row r="25" spans="2:68" x14ac:dyDescent="0.35">
      <c r="B25" s="125">
        <f>IF('2. Enter scores'!A29&lt;&gt;"",'2. Enter scores'!A29,"")</f>
        <v>11</v>
      </c>
      <c r="H25" s="125">
        <f>IF('2. Enter scores'!G29&lt;&gt;"",'2. Enter scores'!$B29-'2. Enter scores'!G29,"")</f>
        <v>38</v>
      </c>
      <c r="I25" s="125">
        <f>IF('2. Enter scores'!H29&lt;&gt;"",'2. Enter scores'!$B29-'2. Enter scores'!H29,"")</f>
        <v>44</v>
      </c>
      <c r="J25" s="125">
        <f>IF('2. Enter scores'!I29&lt;&gt;"",'2. Enter scores'!$B29-'2. Enter scores'!I29,"")</f>
        <v>40</v>
      </c>
      <c r="K25" s="125">
        <f>IF('2. Enter scores'!J29&lt;&gt;"",'2. Enter scores'!$B29-'2. Enter scores'!J29,"")</f>
        <v>43</v>
      </c>
      <c r="L25" s="125">
        <f>IF('2. Enter scores'!K29&lt;&gt;"",'2. Enter scores'!$B29-'2. Enter scores'!K29,"")</f>
        <v>42</v>
      </c>
      <c r="M25" s="125">
        <f>IF('2. Enter scores'!L29&lt;&gt;"",'2. Enter scores'!$B29-'2. Enter scores'!L29,"")</f>
        <v>44</v>
      </c>
      <c r="N25" s="125">
        <f>IF('2. Enter scores'!M29&lt;&gt;"",'2. Enter scores'!$B29-'2. Enter scores'!M29,"")</f>
        <v>46</v>
      </c>
      <c r="O25" s="125">
        <f>IF('2. Enter scores'!N29&lt;&gt;"",'2. Enter scores'!$B29-'2. Enter scores'!N29,"")</f>
        <v>38</v>
      </c>
      <c r="P25" s="125">
        <f>IF('2. Enter scores'!O29&lt;&gt;"",'2. Enter scores'!$B29-'2. Enter scores'!O29,"")</f>
        <v>38</v>
      </c>
      <c r="Q25" s="125">
        <f>IF('2. Enter scores'!P29&lt;&gt;"",'2. Enter scores'!$B29-'2. Enter scores'!P29,"")</f>
        <v>41</v>
      </c>
      <c r="R25" s="125" t="str">
        <f>IF('2. Enter scores'!Q29&lt;&gt;"",'2. Enter scores'!$B29-'2. Enter scores'!Q29,"")</f>
        <v/>
      </c>
      <c r="S25" s="125" t="str">
        <f>IF('2. Enter scores'!R29&lt;&gt;"",'2. Enter scores'!$B29-'2. Enter scores'!R29,"")</f>
        <v/>
      </c>
      <c r="T25" s="125" t="str">
        <f>IF('2. Enter scores'!S29&lt;&gt;"",'2. Enter scores'!$B29-'2. Enter scores'!S29,"")</f>
        <v/>
      </c>
      <c r="U25" s="125" t="str">
        <f>IF('2. Enter scores'!T29&lt;&gt;"",'2. Enter scores'!$B29-'2. Enter scores'!T29,"")</f>
        <v/>
      </c>
      <c r="V25" s="125" t="str">
        <f>IF('2. Enter scores'!U29&lt;&gt;"",'2. Enter scores'!$B29-'2. Enter scores'!U29,"")</f>
        <v/>
      </c>
      <c r="W25" s="125" t="str">
        <f>IF('2. Enter scores'!V29&lt;&gt;"",'2. Enter scores'!$B29-'2. Enter scores'!V29,"")</f>
        <v/>
      </c>
      <c r="X25" s="125" t="str">
        <f>IF('2. Enter scores'!W29&lt;&gt;"",'2. Enter scores'!$B29-'2. Enter scores'!W29,"")</f>
        <v/>
      </c>
      <c r="Y25" s="125" t="str">
        <f>IF('2. Enter scores'!X29&lt;&gt;"",'2. Enter scores'!$B29-'2. Enter scores'!X29,"")</f>
        <v/>
      </c>
      <c r="Z25" s="125" t="str">
        <f>IF('2. Enter scores'!Y29&lt;&gt;"",'2. Enter scores'!$B29-'2. Enter scores'!Y29,"")</f>
        <v/>
      </c>
      <c r="AA25" s="125" t="str">
        <f>IF('2. Enter scores'!Z29&lt;&gt;"",'2. Enter scores'!$B29-'2. Enter scores'!Z29,"")</f>
        <v/>
      </c>
      <c r="AB25" s="125" t="str">
        <f>IF('2. Enter scores'!AA29&lt;&gt;"",'2. Enter scores'!$B29-'2. Enter scores'!AA29,"")</f>
        <v/>
      </c>
      <c r="AC25" s="125" t="str">
        <f>IF('2. Enter scores'!AB29&lt;&gt;"",'2. Enter scores'!$B29-'2. Enter scores'!AB29,"")</f>
        <v/>
      </c>
      <c r="AD25" s="125" t="str">
        <f>IF('2. Enter scores'!AC29&lt;&gt;"",'2. Enter scores'!$B29-'2. Enter scores'!AC29,"")</f>
        <v/>
      </c>
      <c r="AE25" s="125" t="str">
        <f>IF('2. Enter scores'!AD29&lt;&gt;"",'2. Enter scores'!$B29-'2. Enter scores'!AD29,"")</f>
        <v/>
      </c>
      <c r="AF25" s="125" t="str">
        <f>IF('2. Enter scores'!AE29&lt;&gt;"",'2. Enter scores'!$B29-'2. Enter scores'!AE29,"")</f>
        <v/>
      </c>
      <c r="AG25" s="125" t="str">
        <f>IF('2. Enter scores'!AF29&lt;&gt;"",'2. Enter scores'!$B29-'2. Enter scores'!AF29,"")</f>
        <v/>
      </c>
      <c r="AH25" s="125" t="str">
        <f>IF('2. Enter scores'!AG29&lt;&gt;"",'2. Enter scores'!$B29-'2. Enter scores'!AG29,"")</f>
        <v/>
      </c>
      <c r="AI25" s="125" t="str">
        <f>IF('2. Enter scores'!AH29&lt;&gt;"",'2. Enter scores'!$B29-'2. Enter scores'!AH29,"")</f>
        <v/>
      </c>
      <c r="AJ25" s="125" t="str">
        <f>IF('2. Enter scores'!AI29&lt;&gt;"",'2. Enter scores'!$B29-'2. Enter scores'!AI29,"")</f>
        <v/>
      </c>
      <c r="AK25" s="125" t="str">
        <f>IF('2. Enter scores'!AJ29&lt;&gt;"",'2. Enter scores'!$B29-'2. Enter scores'!AJ29,"")</f>
        <v/>
      </c>
      <c r="AL25" s="125" t="str">
        <f>IF('2. Enter scores'!AK29&lt;&gt;"",'2. Enter scores'!$B29-'2. Enter scores'!AK29,"")</f>
        <v/>
      </c>
      <c r="AM25" s="125" t="str">
        <f>IF('2. Enter scores'!AL29&lt;&gt;"",'2. Enter scores'!$B29-'2. Enter scores'!AL29,"")</f>
        <v/>
      </c>
      <c r="AN25" s="125" t="str">
        <f>IF('2. Enter scores'!AM29&lt;&gt;"",'2. Enter scores'!$B29-'2. Enter scores'!AM29,"")</f>
        <v/>
      </c>
      <c r="AO25" s="125" t="str">
        <f>IF('2. Enter scores'!AN29&lt;&gt;"",'2. Enter scores'!$B29-'2. Enter scores'!AN29,"")</f>
        <v/>
      </c>
      <c r="AP25" s="125" t="str">
        <f>IF('2. Enter scores'!AO29&lt;&gt;"",'2. Enter scores'!$B29-'2. Enter scores'!AO29,"")</f>
        <v/>
      </c>
      <c r="AQ25" s="125" t="str">
        <f>IF('2. Enter scores'!AP29&lt;&gt;"",'2. Enter scores'!$B29-'2. Enter scores'!AP29,"")</f>
        <v/>
      </c>
      <c r="AR25" s="125" t="str">
        <f>IF('2. Enter scores'!AQ29&lt;&gt;"",'2. Enter scores'!$B29-'2. Enter scores'!AQ29,"")</f>
        <v/>
      </c>
      <c r="AS25" s="125" t="str">
        <f>IF('2. Enter scores'!AR29&lt;&gt;"",'2. Enter scores'!$B29-'2. Enter scores'!AR29,"")</f>
        <v/>
      </c>
      <c r="AT25" s="125" t="str">
        <f>IF('2. Enter scores'!AS29&lt;&gt;"",'2. Enter scores'!$B29-'2. Enter scores'!AS29,"")</f>
        <v/>
      </c>
      <c r="AU25" s="125" t="str">
        <f>IF('2. Enter scores'!AT29&lt;&gt;"",'2. Enter scores'!$B29-'2. Enter scores'!AT29,"")</f>
        <v/>
      </c>
      <c r="AV25" s="125" t="str">
        <f>IF('2. Enter scores'!AU29&lt;&gt;"",'2. Enter scores'!$B29-'2. Enter scores'!AU29,"")</f>
        <v/>
      </c>
      <c r="AW25" s="125" t="str">
        <f>IF('2. Enter scores'!AV29&lt;&gt;"",'2. Enter scores'!$B29-'2. Enter scores'!AV29,"")</f>
        <v/>
      </c>
      <c r="AX25" s="125" t="str">
        <f>IF('2. Enter scores'!AW29&lt;&gt;"",'2. Enter scores'!$B29-'2. Enter scores'!AW29,"")</f>
        <v/>
      </c>
      <c r="AY25" s="125" t="str">
        <f>IF('2. Enter scores'!AX29&lt;&gt;"",'2. Enter scores'!$B29-'2. Enter scores'!AX29,"")</f>
        <v/>
      </c>
      <c r="AZ25" s="125" t="str">
        <f>IF('2. Enter scores'!AY29&lt;&gt;"",'2. Enter scores'!$B29-'2. Enter scores'!AY29,"")</f>
        <v/>
      </c>
      <c r="BA25" s="125" t="str">
        <f>IF('2. Enter scores'!AZ29&lt;&gt;"",'2. Enter scores'!$B29-'2. Enter scores'!AZ29,"")</f>
        <v/>
      </c>
      <c r="BB25" s="125" t="str">
        <f>IF('2. Enter scores'!BA29&lt;&gt;"",'2. Enter scores'!$B29-'2. Enter scores'!BA29,"")</f>
        <v/>
      </c>
      <c r="BC25" s="125" t="str">
        <f>IF('2. Enter scores'!BB29&lt;&gt;"",'2. Enter scores'!$B29-'2. Enter scores'!BB29,"")</f>
        <v/>
      </c>
      <c r="BD25" s="125" t="str">
        <f>IF('2. Enter scores'!BC29&lt;&gt;"",'2. Enter scores'!$B29-'2. Enter scores'!BC29,"")</f>
        <v/>
      </c>
      <c r="BE25" s="125" t="str">
        <f>IF('2. Enter scores'!BD29&lt;&gt;"",'2. Enter scores'!$B29-'2. Enter scores'!BD29,"")</f>
        <v/>
      </c>
      <c r="BF25" s="125" t="str">
        <f>IF('2. Enter scores'!BE29&lt;&gt;"",'2. Enter scores'!$B29-'2. Enter scores'!BE29,"")</f>
        <v/>
      </c>
      <c r="BG25" s="125" t="str">
        <f>IF('2. Enter scores'!BF29&lt;&gt;"",'2. Enter scores'!$B29-'2. Enter scores'!BF29,"")</f>
        <v/>
      </c>
      <c r="BH25" s="125" t="str">
        <f>IF('2. Enter scores'!BG29&lt;&gt;"",'2. Enter scores'!$B29-'2. Enter scores'!BG29,"")</f>
        <v/>
      </c>
      <c r="BI25" s="125" t="str">
        <f>IF('2. Enter scores'!BH29&lt;&gt;"",'2. Enter scores'!$B29-'2. Enter scores'!BH29,"")</f>
        <v/>
      </c>
      <c r="BJ25" s="125" t="str">
        <f>IF('2. Enter scores'!BI29&lt;&gt;"",'2. Enter scores'!$B29-'2. Enter scores'!BI29,"")</f>
        <v/>
      </c>
      <c r="BK25" s="125" t="str">
        <f>IF('2. Enter scores'!BJ29&lt;&gt;"",'2. Enter scores'!$B29-'2. Enter scores'!BJ29,"")</f>
        <v/>
      </c>
      <c r="BL25" s="125" t="str">
        <f>IF('2. Enter scores'!BK29&lt;&gt;"",'2. Enter scores'!$B29-'2. Enter scores'!BK29,"")</f>
        <v/>
      </c>
      <c r="BM25" s="125" t="str">
        <f>IF('2. Enter scores'!BL29&lt;&gt;"",'2. Enter scores'!$B29-'2. Enter scores'!BL29,"")</f>
        <v/>
      </c>
      <c r="BN25" s="125" t="str">
        <f>IF('2. Enter scores'!BM29&lt;&gt;"",'2. Enter scores'!$B29-'2. Enter scores'!BM29,"")</f>
        <v/>
      </c>
      <c r="BO25" s="125" t="str">
        <f>IF('2. Enter scores'!BN29&lt;&gt;"",'2. Enter scores'!$B29-'2. Enter scores'!BN29,"")</f>
        <v/>
      </c>
      <c r="BP25" s="108">
        <v>1000</v>
      </c>
    </row>
    <row r="26" spans="2:68" x14ac:dyDescent="0.35">
      <c r="B26" s="125">
        <f>IF('2. Enter scores'!A30&lt;&gt;"",'2. Enter scores'!A30,"")</f>
        <v>12</v>
      </c>
      <c r="H26" s="125">
        <f>IF('2. Enter scores'!G30&lt;&gt;"",'2. Enter scores'!$B30-'2. Enter scores'!G30,"")</f>
        <v>54</v>
      </c>
      <c r="I26" s="125">
        <f>IF('2. Enter scores'!H30&lt;&gt;"",'2. Enter scores'!$B30-'2. Enter scores'!H30,"")</f>
        <v>57</v>
      </c>
      <c r="J26" s="125">
        <f>IF('2. Enter scores'!I30&lt;&gt;"",'2. Enter scores'!$B30-'2. Enter scores'!I30,"")</f>
        <v>55</v>
      </c>
      <c r="K26" s="125">
        <f>IF('2. Enter scores'!J30&lt;&gt;"",'2. Enter scores'!$B30-'2. Enter scores'!J30,"")</f>
        <v>60</v>
      </c>
      <c r="L26" s="125">
        <f>IF('2. Enter scores'!K30&lt;&gt;"",'2. Enter scores'!$B30-'2. Enter scores'!K30,"")</f>
        <v>57</v>
      </c>
      <c r="M26" s="125">
        <f>IF('2. Enter scores'!L30&lt;&gt;"",'2. Enter scores'!$B30-'2. Enter scores'!L30,"")</f>
        <v>60</v>
      </c>
      <c r="N26" s="125">
        <f>IF('2. Enter scores'!M30&lt;&gt;"",'2. Enter scores'!$B30-'2. Enter scores'!M30,"")</f>
        <v>61</v>
      </c>
      <c r="O26" s="125">
        <f>IF('2. Enter scores'!N30&lt;&gt;"",'2. Enter scores'!$B30-'2. Enter scores'!N30,"")</f>
        <v>57</v>
      </c>
      <c r="P26" s="125">
        <f>IF('2. Enter scores'!O30&lt;&gt;"",'2. Enter scores'!$B30-'2. Enter scores'!O30,"")</f>
        <v>54</v>
      </c>
      <c r="Q26" s="125">
        <f>IF('2. Enter scores'!P30&lt;&gt;"",'2. Enter scores'!$B30-'2. Enter scores'!P30,"")</f>
        <v>61</v>
      </c>
      <c r="R26" s="125" t="str">
        <f>IF('2. Enter scores'!Q30&lt;&gt;"",'2. Enter scores'!$B30-'2. Enter scores'!Q30,"")</f>
        <v/>
      </c>
      <c r="S26" s="125" t="str">
        <f>IF('2. Enter scores'!R30&lt;&gt;"",'2. Enter scores'!$B30-'2. Enter scores'!R30,"")</f>
        <v/>
      </c>
      <c r="T26" s="125" t="str">
        <f>IF('2. Enter scores'!S30&lt;&gt;"",'2. Enter scores'!$B30-'2. Enter scores'!S30,"")</f>
        <v/>
      </c>
      <c r="U26" s="125" t="str">
        <f>IF('2. Enter scores'!T30&lt;&gt;"",'2. Enter scores'!$B30-'2. Enter scores'!T30,"")</f>
        <v/>
      </c>
      <c r="V26" s="125" t="str">
        <f>IF('2. Enter scores'!U30&lt;&gt;"",'2. Enter scores'!$B30-'2. Enter scores'!U30,"")</f>
        <v/>
      </c>
      <c r="W26" s="125" t="str">
        <f>IF('2. Enter scores'!V30&lt;&gt;"",'2. Enter scores'!$B30-'2. Enter scores'!V30,"")</f>
        <v/>
      </c>
      <c r="X26" s="125" t="str">
        <f>IF('2. Enter scores'!W30&lt;&gt;"",'2. Enter scores'!$B30-'2. Enter scores'!W30,"")</f>
        <v/>
      </c>
      <c r="Y26" s="125" t="str">
        <f>IF('2. Enter scores'!X30&lt;&gt;"",'2. Enter scores'!$B30-'2. Enter scores'!X30,"")</f>
        <v/>
      </c>
      <c r="Z26" s="125" t="str">
        <f>IF('2. Enter scores'!Y30&lt;&gt;"",'2. Enter scores'!$B30-'2. Enter scores'!Y30,"")</f>
        <v/>
      </c>
      <c r="AA26" s="125" t="str">
        <f>IF('2. Enter scores'!Z30&lt;&gt;"",'2. Enter scores'!$B30-'2. Enter scores'!Z30,"")</f>
        <v/>
      </c>
      <c r="AB26" s="125" t="str">
        <f>IF('2. Enter scores'!AA30&lt;&gt;"",'2. Enter scores'!$B30-'2. Enter scores'!AA30,"")</f>
        <v/>
      </c>
      <c r="AC26" s="125" t="str">
        <f>IF('2. Enter scores'!AB30&lt;&gt;"",'2. Enter scores'!$B30-'2. Enter scores'!AB30,"")</f>
        <v/>
      </c>
      <c r="AD26" s="125" t="str">
        <f>IF('2. Enter scores'!AC30&lt;&gt;"",'2. Enter scores'!$B30-'2. Enter scores'!AC30,"")</f>
        <v/>
      </c>
      <c r="AE26" s="125" t="str">
        <f>IF('2. Enter scores'!AD30&lt;&gt;"",'2. Enter scores'!$B30-'2. Enter scores'!AD30,"")</f>
        <v/>
      </c>
      <c r="AF26" s="125" t="str">
        <f>IF('2. Enter scores'!AE30&lt;&gt;"",'2. Enter scores'!$B30-'2. Enter scores'!AE30,"")</f>
        <v/>
      </c>
      <c r="AG26" s="125" t="str">
        <f>IF('2. Enter scores'!AF30&lt;&gt;"",'2. Enter scores'!$B30-'2. Enter scores'!AF30,"")</f>
        <v/>
      </c>
      <c r="AH26" s="125" t="str">
        <f>IF('2. Enter scores'!AG30&lt;&gt;"",'2. Enter scores'!$B30-'2. Enter scores'!AG30,"")</f>
        <v/>
      </c>
      <c r="AI26" s="125" t="str">
        <f>IF('2. Enter scores'!AH30&lt;&gt;"",'2. Enter scores'!$B30-'2. Enter scores'!AH30,"")</f>
        <v/>
      </c>
      <c r="AJ26" s="125" t="str">
        <f>IF('2. Enter scores'!AI30&lt;&gt;"",'2. Enter scores'!$B30-'2. Enter scores'!AI30,"")</f>
        <v/>
      </c>
      <c r="AK26" s="125" t="str">
        <f>IF('2. Enter scores'!AJ30&lt;&gt;"",'2. Enter scores'!$B30-'2. Enter scores'!AJ30,"")</f>
        <v/>
      </c>
      <c r="AL26" s="125" t="str">
        <f>IF('2. Enter scores'!AK30&lt;&gt;"",'2. Enter scores'!$B30-'2. Enter scores'!AK30,"")</f>
        <v/>
      </c>
      <c r="AM26" s="125" t="str">
        <f>IF('2. Enter scores'!AL30&lt;&gt;"",'2. Enter scores'!$B30-'2. Enter scores'!AL30,"")</f>
        <v/>
      </c>
      <c r="AN26" s="125" t="str">
        <f>IF('2. Enter scores'!AM30&lt;&gt;"",'2. Enter scores'!$B30-'2. Enter scores'!AM30,"")</f>
        <v/>
      </c>
      <c r="AO26" s="125" t="str">
        <f>IF('2. Enter scores'!AN30&lt;&gt;"",'2. Enter scores'!$B30-'2. Enter scores'!AN30,"")</f>
        <v/>
      </c>
      <c r="AP26" s="125" t="str">
        <f>IF('2. Enter scores'!AO30&lt;&gt;"",'2. Enter scores'!$B30-'2. Enter scores'!AO30,"")</f>
        <v/>
      </c>
      <c r="AQ26" s="125" t="str">
        <f>IF('2. Enter scores'!AP30&lt;&gt;"",'2. Enter scores'!$B30-'2. Enter scores'!AP30,"")</f>
        <v/>
      </c>
      <c r="AR26" s="125" t="str">
        <f>IF('2. Enter scores'!AQ30&lt;&gt;"",'2. Enter scores'!$B30-'2. Enter scores'!AQ30,"")</f>
        <v/>
      </c>
      <c r="AS26" s="125" t="str">
        <f>IF('2. Enter scores'!AR30&lt;&gt;"",'2. Enter scores'!$B30-'2. Enter scores'!AR30,"")</f>
        <v/>
      </c>
      <c r="AT26" s="125" t="str">
        <f>IF('2. Enter scores'!AS30&lt;&gt;"",'2. Enter scores'!$B30-'2. Enter scores'!AS30,"")</f>
        <v/>
      </c>
      <c r="AU26" s="125" t="str">
        <f>IF('2. Enter scores'!AT30&lt;&gt;"",'2. Enter scores'!$B30-'2. Enter scores'!AT30,"")</f>
        <v/>
      </c>
      <c r="AV26" s="125" t="str">
        <f>IF('2. Enter scores'!AU30&lt;&gt;"",'2. Enter scores'!$B30-'2. Enter scores'!AU30,"")</f>
        <v/>
      </c>
      <c r="AW26" s="125" t="str">
        <f>IF('2. Enter scores'!AV30&lt;&gt;"",'2. Enter scores'!$B30-'2. Enter scores'!AV30,"")</f>
        <v/>
      </c>
      <c r="AX26" s="125" t="str">
        <f>IF('2. Enter scores'!AW30&lt;&gt;"",'2. Enter scores'!$B30-'2. Enter scores'!AW30,"")</f>
        <v/>
      </c>
      <c r="AY26" s="125" t="str">
        <f>IF('2. Enter scores'!AX30&lt;&gt;"",'2. Enter scores'!$B30-'2. Enter scores'!AX30,"")</f>
        <v/>
      </c>
      <c r="AZ26" s="125" t="str">
        <f>IF('2. Enter scores'!AY30&lt;&gt;"",'2. Enter scores'!$B30-'2. Enter scores'!AY30,"")</f>
        <v/>
      </c>
      <c r="BA26" s="125" t="str">
        <f>IF('2. Enter scores'!AZ30&lt;&gt;"",'2. Enter scores'!$B30-'2. Enter scores'!AZ30,"")</f>
        <v/>
      </c>
      <c r="BB26" s="125" t="str">
        <f>IF('2. Enter scores'!BA30&lt;&gt;"",'2. Enter scores'!$B30-'2. Enter scores'!BA30,"")</f>
        <v/>
      </c>
      <c r="BC26" s="125" t="str">
        <f>IF('2. Enter scores'!BB30&lt;&gt;"",'2. Enter scores'!$B30-'2. Enter scores'!BB30,"")</f>
        <v/>
      </c>
      <c r="BD26" s="125" t="str">
        <f>IF('2. Enter scores'!BC30&lt;&gt;"",'2. Enter scores'!$B30-'2. Enter scores'!BC30,"")</f>
        <v/>
      </c>
      <c r="BE26" s="125" t="str">
        <f>IF('2. Enter scores'!BD30&lt;&gt;"",'2. Enter scores'!$B30-'2. Enter scores'!BD30,"")</f>
        <v/>
      </c>
      <c r="BF26" s="125" t="str">
        <f>IF('2. Enter scores'!BE30&lt;&gt;"",'2. Enter scores'!$B30-'2. Enter scores'!BE30,"")</f>
        <v/>
      </c>
      <c r="BG26" s="125" t="str">
        <f>IF('2. Enter scores'!BF30&lt;&gt;"",'2. Enter scores'!$B30-'2. Enter scores'!BF30,"")</f>
        <v/>
      </c>
      <c r="BH26" s="125" t="str">
        <f>IF('2. Enter scores'!BG30&lt;&gt;"",'2. Enter scores'!$B30-'2. Enter scores'!BG30,"")</f>
        <v/>
      </c>
      <c r="BI26" s="125" t="str">
        <f>IF('2. Enter scores'!BH30&lt;&gt;"",'2. Enter scores'!$B30-'2. Enter scores'!BH30,"")</f>
        <v/>
      </c>
      <c r="BJ26" s="125" t="str">
        <f>IF('2. Enter scores'!BI30&lt;&gt;"",'2. Enter scores'!$B30-'2. Enter scores'!BI30,"")</f>
        <v/>
      </c>
      <c r="BK26" s="125" t="str">
        <f>IF('2. Enter scores'!BJ30&lt;&gt;"",'2. Enter scores'!$B30-'2. Enter scores'!BJ30,"")</f>
        <v/>
      </c>
      <c r="BL26" s="125" t="str">
        <f>IF('2. Enter scores'!BK30&lt;&gt;"",'2. Enter scores'!$B30-'2. Enter scores'!BK30,"")</f>
        <v/>
      </c>
      <c r="BM26" s="125" t="str">
        <f>IF('2. Enter scores'!BL30&lt;&gt;"",'2. Enter scores'!$B30-'2. Enter scores'!BL30,"")</f>
        <v/>
      </c>
      <c r="BN26" s="125" t="str">
        <f>IF('2. Enter scores'!BM30&lt;&gt;"",'2. Enter scores'!$B30-'2. Enter scores'!BM30,"")</f>
        <v/>
      </c>
      <c r="BO26" s="125" t="str">
        <f>IF('2. Enter scores'!BN30&lt;&gt;"",'2. Enter scores'!$B30-'2. Enter scores'!BN30,"")</f>
        <v/>
      </c>
      <c r="BP26" s="108">
        <v>1000</v>
      </c>
    </row>
    <row r="27" spans="2:68" x14ac:dyDescent="0.35">
      <c r="B27" s="125">
        <f>IF('2. Enter scores'!A31&lt;&gt;"",'2. Enter scores'!A31,"")</f>
        <v>13</v>
      </c>
      <c r="H27" s="125">
        <f>IF('2. Enter scores'!G31&lt;&gt;"",'2. Enter scores'!$B31-'2. Enter scores'!G31,"")</f>
        <v>61</v>
      </c>
      <c r="I27" s="125">
        <f>IF('2. Enter scores'!H31&lt;&gt;"",'2. Enter scores'!$B31-'2. Enter scores'!H31,"")</f>
        <v>70</v>
      </c>
      <c r="J27" s="125">
        <f>IF('2. Enter scores'!I31&lt;&gt;"",'2. Enter scores'!$B31-'2. Enter scores'!I31,"")</f>
        <v>63</v>
      </c>
      <c r="K27" s="125">
        <f>IF('2. Enter scores'!J31&lt;&gt;"",'2. Enter scores'!$B31-'2. Enter scores'!J31,"")</f>
        <v>63</v>
      </c>
      <c r="L27" s="125">
        <f>IF('2. Enter scores'!K31&lt;&gt;"",'2. Enter scores'!$B31-'2. Enter scores'!K31,"")</f>
        <v>63</v>
      </c>
      <c r="M27" s="125">
        <f>IF('2. Enter scores'!L31&lt;&gt;"",'2. Enter scores'!$B31-'2. Enter scores'!L31,"")</f>
        <v>65</v>
      </c>
      <c r="N27" s="125">
        <f>IF('2. Enter scores'!M31&lt;&gt;"",'2. Enter scores'!$B31-'2. Enter scores'!M31,"")</f>
        <v>61</v>
      </c>
      <c r="O27" s="125">
        <f>IF('2. Enter scores'!N31&lt;&gt;"",'2. Enter scores'!$B31-'2. Enter scores'!N31,"")</f>
        <v>64</v>
      </c>
      <c r="P27" s="125">
        <f>IF('2. Enter scores'!O31&lt;&gt;"",'2. Enter scores'!$B31-'2. Enter scores'!O31,"")</f>
        <v>64</v>
      </c>
      <c r="Q27" s="125">
        <f>IF('2. Enter scores'!P31&lt;&gt;"",'2. Enter scores'!$B31-'2. Enter scores'!P31,"")</f>
        <v>65</v>
      </c>
      <c r="R27" s="125" t="str">
        <f>IF('2. Enter scores'!Q31&lt;&gt;"",'2. Enter scores'!$B31-'2. Enter scores'!Q31,"")</f>
        <v/>
      </c>
      <c r="S27" s="125" t="str">
        <f>IF('2. Enter scores'!R31&lt;&gt;"",'2. Enter scores'!$B31-'2. Enter scores'!R31,"")</f>
        <v/>
      </c>
      <c r="T27" s="125" t="str">
        <f>IF('2. Enter scores'!S31&lt;&gt;"",'2. Enter scores'!$B31-'2. Enter scores'!S31,"")</f>
        <v/>
      </c>
      <c r="U27" s="125" t="str">
        <f>IF('2. Enter scores'!T31&lt;&gt;"",'2. Enter scores'!$B31-'2. Enter scores'!T31,"")</f>
        <v/>
      </c>
      <c r="V27" s="125" t="str">
        <f>IF('2. Enter scores'!U31&lt;&gt;"",'2. Enter scores'!$B31-'2. Enter scores'!U31,"")</f>
        <v/>
      </c>
      <c r="W27" s="125" t="str">
        <f>IF('2. Enter scores'!V31&lt;&gt;"",'2. Enter scores'!$B31-'2. Enter scores'!V31,"")</f>
        <v/>
      </c>
      <c r="X27" s="125" t="str">
        <f>IF('2. Enter scores'!W31&lt;&gt;"",'2. Enter scores'!$B31-'2. Enter scores'!W31,"")</f>
        <v/>
      </c>
      <c r="Y27" s="125" t="str">
        <f>IF('2. Enter scores'!X31&lt;&gt;"",'2. Enter scores'!$B31-'2. Enter scores'!X31,"")</f>
        <v/>
      </c>
      <c r="Z27" s="125" t="str">
        <f>IF('2. Enter scores'!Y31&lt;&gt;"",'2. Enter scores'!$B31-'2. Enter scores'!Y31,"")</f>
        <v/>
      </c>
      <c r="AA27" s="125" t="str">
        <f>IF('2. Enter scores'!Z31&lt;&gt;"",'2. Enter scores'!$B31-'2. Enter scores'!Z31,"")</f>
        <v/>
      </c>
      <c r="AB27" s="125" t="str">
        <f>IF('2. Enter scores'!AA31&lt;&gt;"",'2. Enter scores'!$B31-'2. Enter scores'!AA31,"")</f>
        <v/>
      </c>
      <c r="AC27" s="125" t="str">
        <f>IF('2. Enter scores'!AB31&lt;&gt;"",'2. Enter scores'!$B31-'2. Enter scores'!AB31,"")</f>
        <v/>
      </c>
      <c r="AD27" s="125" t="str">
        <f>IF('2. Enter scores'!AC31&lt;&gt;"",'2. Enter scores'!$B31-'2. Enter scores'!AC31,"")</f>
        <v/>
      </c>
      <c r="AE27" s="125" t="str">
        <f>IF('2. Enter scores'!AD31&lt;&gt;"",'2. Enter scores'!$B31-'2. Enter scores'!AD31,"")</f>
        <v/>
      </c>
      <c r="AF27" s="125" t="str">
        <f>IF('2. Enter scores'!AE31&lt;&gt;"",'2. Enter scores'!$B31-'2. Enter scores'!AE31,"")</f>
        <v/>
      </c>
      <c r="AG27" s="125" t="str">
        <f>IF('2. Enter scores'!AF31&lt;&gt;"",'2. Enter scores'!$B31-'2. Enter scores'!AF31,"")</f>
        <v/>
      </c>
      <c r="AH27" s="125" t="str">
        <f>IF('2. Enter scores'!AG31&lt;&gt;"",'2. Enter scores'!$B31-'2. Enter scores'!AG31,"")</f>
        <v/>
      </c>
      <c r="AI27" s="125" t="str">
        <f>IF('2. Enter scores'!AH31&lt;&gt;"",'2. Enter scores'!$B31-'2. Enter scores'!AH31,"")</f>
        <v/>
      </c>
      <c r="AJ27" s="125" t="str">
        <f>IF('2. Enter scores'!AI31&lt;&gt;"",'2. Enter scores'!$B31-'2. Enter scores'!AI31,"")</f>
        <v/>
      </c>
      <c r="AK27" s="125" t="str">
        <f>IF('2. Enter scores'!AJ31&lt;&gt;"",'2. Enter scores'!$B31-'2. Enter scores'!AJ31,"")</f>
        <v/>
      </c>
      <c r="AL27" s="125" t="str">
        <f>IF('2. Enter scores'!AK31&lt;&gt;"",'2. Enter scores'!$B31-'2. Enter scores'!AK31,"")</f>
        <v/>
      </c>
      <c r="AM27" s="125" t="str">
        <f>IF('2. Enter scores'!AL31&lt;&gt;"",'2. Enter scores'!$B31-'2. Enter scores'!AL31,"")</f>
        <v/>
      </c>
      <c r="AN27" s="125" t="str">
        <f>IF('2. Enter scores'!AM31&lt;&gt;"",'2. Enter scores'!$B31-'2. Enter scores'!AM31,"")</f>
        <v/>
      </c>
      <c r="AO27" s="125" t="str">
        <f>IF('2. Enter scores'!AN31&lt;&gt;"",'2. Enter scores'!$B31-'2. Enter scores'!AN31,"")</f>
        <v/>
      </c>
      <c r="AP27" s="125" t="str">
        <f>IF('2. Enter scores'!AO31&lt;&gt;"",'2. Enter scores'!$B31-'2. Enter scores'!AO31,"")</f>
        <v/>
      </c>
      <c r="AQ27" s="125" t="str">
        <f>IF('2. Enter scores'!AP31&lt;&gt;"",'2. Enter scores'!$B31-'2. Enter scores'!AP31,"")</f>
        <v/>
      </c>
      <c r="AR27" s="125" t="str">
        <f>IF('2. Enter scores'!AQ31&lt;&gt;"",'2. Enter scores'!$B31-'2. Enter scores'!AQ31,"")</f>
        <v/>
      </c>
      <c r="AS27" s="125" t="str">
        <f>IF('2. Enter scores'!AR31&lt;&gt;"",'2. Enter scores'!$B31-'2. Enter scores'!AR31,"")</f>
        <v/>
      </c>
      <c r="AT27" s="125" t="str">
        <f>IF('2. Enter scores'!AS31&lt;&gt;"",'2. Enter scores'!$B31-'2. Enter scores'!AS31,"")</f>
        <v/>
      </c>
      <c r="AU27" s="125" t="str">
        <f>IF('2. Enter scores'!AT31&lt;&gt;"",'2. Enter scores'!$B31-'2. Enter scores'!AT31,"")</f>
        <v/>
      </c>
      <c r="AV27" s="125" t="str">
        <f>IF('2. Enter scores'!AU31&lt;&gt;"",'2. Enter scores'!$B31-'2. Enter scores'!AU31,"")</f>
        <v/>
      </c>
      <c r="AW27" s="125" t="str">
        <f>IF('2. Enter scores'!AV31&lt;&gt;"",'2. Enter scores'!$B31-'2. Enter scores'!AV31,"")</f>
        <v/>
      </c>
      <c r="AX27" s="125" t="str">
        <f>IF('2. Enter scores'!AW31&lt;&gt;"",'2. Enter scores'!$B31-'2. Enter scores'!AW31,"")</f>
        <v/>
      </c>
      <c r="AY27" s="125" t="str">
        <f>IF('2. Enter scores'!AX31&lt;&gt;"",'2. Enter scores'!$B31-'2. Enter scores'!AX31,"")</f>
        <v/>
      </c>
      <c r="AZ27" s="125" t="str">
        <f>IF('2. Enter scores'!AY31&lt;&gt;"",'2. Enter scores'!$B31-'2. Enter scores'!AY31,"")</f>
        <v/>
      </c>
      <c r="BA27" s="125" t="str">
        <f>IF('2. Enter scores'!AZ31&lt;&gt;"",'2. Enter scores'!$B31-'2. Enter scores'!AZ31,"")</f>
        <v/>
      </c>
      <c r="BB27" s="125" t="str">
        <f>IF('2. Enter scores'!BA31&lt;&gt;"",'2. Enter scores'!$B31-'2. Enter scores'!BA31,"")</f>
        <v/>
      </c>
      <c r="BC27" s="125" t="str">
        <f>IF('2. Enter scores'!BB31&lt;&gt;"",'2. Enter scores'!$B31-'2. Enter scores'!BB31,"")</f>
        <v/>
      </c>
      <c r="BD27" s="125" t="str">
        <f>IF('2. Enter scores'!BC31&lt;&gt;"",'2. Enter scores'!$B31-'2. Enter scores'!BC31,"")</f>
        <v/>
      </c>
      <c r="BE27" s="125" t="str">
        <f>IF('2. Enter scores'!BD31&lt;&gt;"",'2. Enter scores'!$B31-'2. Enter scores'!BD31,"")</f>
        <v/>
      </c>
      <c r="BF27" s="125" t="str">
        <f>IF('2. Enter scores'!BE31&lt;&gt;"",'2. Enter scores'!$B31-'2. Enter scores'!BE31,"")</f>
        <v/>
      </c>
      <c r="BG27" s="125" t="str">
        <f>IF('2. Enter scores'!BF31&lt;&gt;"",'2. Enter scores'!$B31-'2. Enter scores'!BF31,"")</f>
        <v/>
      </c>
      <c r="BH27" s="125" t="str">
        <f>IF('2. Enter scores'!BG31&lt;&gt;"",'2. Enter scores'!$B31-'2. Enter scores'!BG31,"")</f>
        <v/>
      </c>
      <c r="BI27" s="125" t="str">
        <f>IF('2. Enter scores'!BH31&lt;&gt;"",'2. Enter scores'!$B31-'2. Enter scores'!BH31,"")</f>
        <v/>
      </c>
      <c r="BJ27" s="125" t="str">
        <f>IF('2. Enter scores'!BI31&lt;&gt;"",'2. Enter scores'!$B31-'2. Enter scores'!BI31,"")</f>
        <v/>
      </c>
      <c r="BK27" s="125" t="str">
        <f>IF('2. Enter scores'!BJ31&lt;&gt;"",'2. Enter scores'!$B31-'2. Enter scores'!BJ31,"")</f>
        <v/>
      </c>
      <c r="BL27" s="125" t="str">
        <f>IF('2. Enter scores'!BK31&lt;&gt;"",'2. Enter scores'!$B31-'2. Enter scores'!BK31,"")</f>
        <v/>
      </c>
      <c r="BM27" s="125" t="str">
        <f>IF('2. Enter scores'!BL31&lt;&gt;"",'2. Enter scores'!$B31-'2. Enter scores'!BL31,"")</f>
        <v/>
      </c>
      <c r="BN27" s="125" t="str">
        <f>IF('2. Enter scores'!BM31&lt;&gt;"",'2. Enter scores'!$B31-'2. Enter scores'!BM31,"")</f>
        <v/>
      </c>
      <c r="BO27" s="125" t="str">
        <f>IF('2. Enter scores'!BN31&lt;&gt;"",'2. Enter scores'!$B31-'2. Enter scores'!BN31,"")</f>
        <v/>
      </c>
      <c r="BP27" s="108">
        <v>1000</v>
      </c>
    </row>
    <row r="28" spans="2:68" x14ac:dyDescent="0.35">
      <c r="B28" s="125">
        <f>IF('2. Enter scores'!A32&lt;&gt;"",'2. Enter scores'!A32,"")</f>
        <v>14</v>
      </c>
      <c r="H28" s="125">
        <f>IF('2. Enter scores'!G32&lt;&gt;"",'2. Enter scores'!$B32-'2. Enter scores'!G32,"")</f>
        <v>69</v>
      </c>
      <c r="I28" s="125">
        <f>IF('2. Enter scores'!H32&lt;&gt;"",'2. Enter scores'!$B32-'2. Enter scores'!H32,"")</f>
        <v>72</v>
      </c>
      <c r="J28" s="125">
        <f>IF('2. Enter scores'!I32&lt;&gt;"",'2. Enter scores'!$B32-'2. Enter scores'!I32,"")</f>
        <v>69</v>
      </c>
      <c r="K28" s="125">
        <f>IF('2. Enter scores'!J32&lt;&gt;"",'2. Enter scores'!$B32-'2. Enter scores'!J32,"")</f>
        <v>71</v>
      </c>
      <c r="L28" s="125">
        <f>IF('2. Enter scores'!K32&lt;&gt;"",'2. Enter scores'!$B32-'2. Enter scores'!K32,"")</f>
        <v>72</v>
      </c>
      <c r="M28" s="125">
        <f>IF('2. Enter scores'!L32&lt;&gt;"",'2. Enter scores'!$B32-'2. Enter scores'!L32,"")</f>
        <v>75</v>
      </c>
      <c r="N28" s="125">
        <f>IF('2. Enter scores'!M32&lt;&gt;"",'2. Enter scores'!$B32-'2. Enter scores'!M32,"")</f>
        <v>69</v>
      </c>
      <c r="O28" s="125">
        <f>IF('2. Enter scores'!N32&lt;&gt;"",'2. Enter scores'!$B32-'2. Enter scores'!N32,"")</f>
        <v>72</v>
      </c>
      <c r="P28" s="125">
        <f>IF('2. Enter scores'!O32&lt;&gt;"",'2. Enter scores'!$B32-'2. Enter scores'!O32,"")</f>
        <v>73</v>
      </c>
      <c r="Q28" s="125">
        <f>IF('2. Enter scores'!P32&lt;&gt;"",'2. Enter scores'!$B32-'2. Enter scores'!P32,"")</f>
        <v>69</v>
      </c>
      <c r="R28" s="125" t="str">
        <f>IF('2. Enter scores'!Q32&lt;&gt;"",'2. Enter scores'!$B32-'2. Enter scores'!Q32,"")</f>
        <v/>
      </c>
      <c r="S28" s="125" t="str">
        <f>IF('2. Enter scores'!R32&lt;&gt;"",'2. Enter scores'!$B32-'2. Enter scores'!R32,"")</f>
        <v/>
      </c>
      <c r="T28" s="125" t="str">
        <f>IF('2. Enter scores'!S32&lt;&gt;"",'2. Enter scores'!$B32-'2. Enter scores'!S32,"")</f>
        <v/>
      </c>
      <c r="U28" s="125" t="str">
        <f>IF('2. Enter scores'!T32&lt;&gt;"",'2. Enter scores'!$B32-'2. Enter scores'!T32,"")</f>
        <v/>
      </c>
      <c r="V28" s="125" t="str">
        <f>IF('2. Enter scores'!U32&lt;&gt;"",'2. Enter scores'!$B32-'2. Enter scores'!U32,"")</f>
        <v/>
      </c>
      <c r="W28" s="125" t="str">
        <f>IF('2. Enter scores'!V32&lt;&gt;"",'2. Enter scores'!$B32-'2. Enter scores'!V32,"")</f>
        <v/>
      </c>
      <c r="X28" s="125" t="str">
        <f>IF('2. Enter scores'!W32&lt;&gt;"",'2. Enter scores'!$B32-'2. Enter scores'!W32,"")</f>
        <v/>
      </c>
      <c r="Y28" s="125" t="str">
        <f>IF('2. Enter scores'!X32&lt;&gt;"",'2. Enter scores'!$B32-'2. Enter scores'!X32,"")</f>
        <v/>
      </c>
      <c r="Z28" s="125" t="str">
        <f>IF('2. Enter scores'!Y32&lt;&gt;"",'2. Enter scores'!$B32-'2. Enter scores'!Y32,"")</f>
        <v/>
      </c>
      <c r="AA28" s="125" t="str">
        <f>IF('2. Enter scores'!Z32&lt;&gt;"",'2. Enter scores'!$B32-'2. Enter scores'!Z32,"")</f>
        <v/>
      </c>
      <c r="AB28" s="125" t="str">
        <f>IF('2. Enter scores'!AA32&lt;&gt;"",'2. Enter scores'!$B32-'2. Enter scores'!AA32,"")</f>
        <v/>
      </c>
      <c r="AC28" s="125" t="str">
        <f>IF('2. Enter scores'!AB32&lt;&gt;"",'2. Enter scores'!$B32-'2. Enter scores'!AB32,"")</f>
        <v/>
      </c>
      <c r="AD28" s="125" t="str">
        <f>IF('2. Enter scores'!AC32&lt;&gt;"",'2. Enter scores'!$B32-'2. Enter scores'!AC32,"")</f>
        <v/>
      </c>
      <c r="AE28" s="125" t="str">
        <f>IF('2. Enter scores'!AD32&lt;&gt;"",'2. Enter scores'!$B32-'2. Enter scores'!AD32,"")</f>
        <v/>
      </c>
      <c r="AF28" s="125" t="str">
        <f>IF('2. Enter scores'!AE32&lt;&gt;"",'2. Enter scores'!$B32-'2. Enter scores'!AE32,"")</f>
        <v/>
      </c>
      <c r="AG28" s="125" t="str">
        <f>IF('2. Enter scores'!AF32&lt;&gt;"",'2. Enter scores'!$B32-'2. Enter scores'!AF32,"")</f>
        <v/>
      </c>
      <c r="AH28" s="125" t="str">
        <f>IF('2. Enter scores'!AG32&lt;&gt;"",'2. Enter scores'!$B32-'2. Enter scores'!AG32,"")</f>
        <v/>
      </c>
      <c r="AI28" s="125" t="str">
        <f>IF('2. Enter scores'!AH32&lt;&gt;"",'2. Enter scores'!$B32-'2. Enter scores'!AH32,"")</f>
        <v/>
      </c>
      <c r="AJ28" s="125" t="str">
        <f>IF('2. Enter scores'!AI32&lt;&gt;"",'2. Enter scores'!$B32-'2. Enter scores'!AI32,"")</f>
        <v/>
      </c>
      <c r="AK28" s="125" t="str">
        <f>IF('2. Enter scores'!AJ32&lt;&gt;"",'2. Enter scores'!$B32-'2. Enter scores'!AJ32,"")</f>
        <v/>
      </c>
      <c r="AL28" s="125" t="str">
        <f>IF('2. Enter scores'!AK32&lt;&gt;"",'2. Enter scores'!$B32-'2. Enter scores'!AK32,"")</f>
        <v/>
      </c>
      <c r="AM28" s="125" t="str">
        <f>IF('2. Enter scores'!AL32&lt;&gt;"",'2. Enter scores'!$B32-'2. Enter scores'!AL32,"")</f>
        <v/>
      </c>
      <c r="AN28" s="125" t="str">
        <f>IF('2. Enter scores'!AM32&lt;&gt;"",'2. Enter scores'!$B32-'2. Enter scores'!AM32,"")</f>
        <v/>
      </c>
      <c r="AO28" s="125" t="str">
        <f>IF('2. Enter scores'!AN32&lt;&gt;"",'2. Enter scores'!$B32-'2. Enter scores'!AN32,"")</f>
        <v/>
      </c>
      <c r="AP28" s="125" t="str">
        <f>IF('2. Enter scores'!AO32&lt;&gt;"",'2. Enter scores'!$B32-'2. Enter scores'!AO32,"")</f>
        <v/>
      </c>
      <c r="AQ28" s="125" t="str">
        <f>IF('2. Enter scores'!AP32&lt;&gt;"",'2. Enter scores'!$B32-'2. Enter scores'!AP32,"")</f>
        <v/>
      </c>
      <c r="AR28" s="125" t="str">
        <f>IF('2. Enter scores'!AQ32&lt;&gt;"",'2. Enter scores'!$B32-'2. Enter scores'!AQ32,"")</f>
        <v/>
      </c>
      <c r="AS28" s="125" t="str">
        <f>IF('2. Enter scores'!AR32&lt;&gt;"",'2. Enter scores'!$B32-'2. Enter scores'!AR32,"")</f>
        <v/>
      </c>
      <c r="AT28" s="125" t="str">
        <f>IF('2. Enter scores'!AS32&lt;&gt;"",'2. Enter scores'!$B32-'2. Enter scores'!AS32,"")</f>
        <v/>
      </c>
      <c r="AU28" s="125" t="str">
        <f>IF('2. Enter scores'!AT32&lt;&gt;"",'2. Enter scores'!$B32-'2. Enter scores'!AT32,"")</f>
        <v/>
      </c>
      <c r="AV28" s="125" t="str">
        <f>IF('2. Enter scores'!AU32&lt;&gt;"",'2. Enter scores'!$B32-'2. Enter scores'!AU32,"")</f>
        <v/>
      </c>
      <c r="AW28" s="125" t="str">
        <f>IF('2. Enter scores'!AV32&lt;&gt;"",'2. Enter scores'!$B32-'2. Enter scores'!AV32,"")</f>
        <v/>
      </c>
      <c r="AX28" s="125" t="str">
        <f>IF('2. Enter scores'!AW32&lt;&gt;"",'2. Enter scores'!$B32-'2. Enter scores'!AW32,"")</f>
        <v/>
      </c>
      <c r="AY28" s="125" t="str">
        <f>IF('2. Enter scores'!AX32&lt;&gt;"",'2. Enter scores'!$B32-'2. Enter scores'!AX32,"")</f>
        <v/>
      </c>
      <c r="AZ28" s="125" t="str">
        <f>IF('2. Enter scores'!AY32&lt;&gt;"",'2. Enter scores'!$B32-'2. Enter scores'!AY32,"")</f>
        <v/>
      </c>
      <c r="BA28" s="125" t="str">
        <f>IF('2. Enter scores'!AZ32&lt;&gt;"",'2. Enter scores'!$B32-'2. Enter scores'!AZ32,"")</f>
        <v/>
      </c>
      <c r="BB28" s="125" t="str">
        <f>IF('2. Enter scores'!BA32&lt;&gt;"",'2. Enter scores'!$B32-'2. Enter scores'!BA32,"")</f>
        <v/>
      </c>
      <c r="BC28" s="125" t="str">
        <f>IF('2. Enter scores'!BB32&lt;&gt;"",'2. Enter scores'!$B32-'2. Enter scores'!BB32,"")</f>
        <v/>
      </c>
      <c r="BD28" s="125" t="str">
        <f>IF('2. Enter scores'!BC32&lt;&gt;"",'2. Enter scores'!$B32-'2. Enter scores'!BC32,"")</f>
        <v/>
      </c>
      <c r="BE28" s="125" t="str">
        <f>IF('2. Enter scores'!BD32&lt;&gt;"",'2. Enter scores'!$B32-'2. Enter scores'!BD32,"")</f>
        <v/>
      </c>
      <c r="BF28" s="125" t="str">
        <f>IF('2. Enter scores'!BE32&lt;&gt;"",'2. Enter scores'!$B32-'2. Enter scores'!BE32,"")</f>
        <v/>
      </c>
      <c r="BG28" s="125" t="str">
        <f>IF('2. Enter scores'!BF32&lt;&gt;"",'2. Enter scores'!$B32-'2. Enter scores'!BF32,"")</f>
        <v/>
      </c>
      <c r="BH28" s="125" t="str">
        <f>IF('2. Enter scores'!BG32&lt;&gt;"",'2. Enter scores'!$B32-'2. Enter scores'!BG32,"")</f>
        <v/>
      </c>
      <c r="BI28" s="125" t="str">
        <f>IF('2. Enter scores'!BH32&lt;&gt;"",'2. Enter scores'!$B32-'2. Enter scores'!BH32,"")</f>
        <v/>
      </c>
      <c r="BJ28" s="125" t="str">
        <f>IF('2. Enter scores'!BI32&lt;&gt;"",'2. Enter scores'!$B32-'2. Enter scores'!BI32,"")</f>
        <v/>
      </c>
      <c r="BK28" s="125" t="str">
        <f>IF('2. Enter scores'!BJ32&lt;&gt;"",'2. Enter scores'!$B32-'2. Enter scores'!BJ32,"")</f>
        <v/>
      </c>
      <c r="BL28" s="125" t="str">
        <f>IF('2. Enter scores'!BK32&lt;&gt;"",'2. Enter scores'!$B32-'2. Enter scores'!BK32,"")</f>
        <v/>
      </c>
      <c r="BM28" s="125" t="str">
        <f>IF('2. Enter scores'!BL32&lt;&gt;"",'2. Enter scores'!$B32-'2. Enter scores'!BL32,"")</f>
        <v/>
      </c>
      <c r="BN28" s="125" t="str">
        <f>IF('2. Enter scores'!BM32&lt;&gt;"",'2. Enter scores'!$B32-'2. Enter scores'!BM32,"")</f>
        <v/>
      </c>
      <c r="BO28" s="125" t="str">
        <f>IF('2. Enter scores'!BN32&lt;&gt;"",'2. Enter scores'!$B32-'2. Enter scores'!BN32,"")</f>
        <v/>
      </c>
      <c r="BP28" s="108">
        <v>1000</v>
      </c>
    </row>
    <row r="29" spans="2:68" x14ac:dyDescent="0.35">
      <c r="B29" s="125">
        <f>IF('2. Enter scores'!A33&lt;&gt;"",'2. Enter scores'!A33,"")</f>
        <v>15</v>
      </c>
      <c r="H29" s="125">
        <f>IF('2. Enter scores'!G33&lt;&gt;"",'2. Enter scores'!$B33-'2. Enter scores'!G33,"")</f>
        <v>75</v>
      </c>
      <c r="I29" s="125">
        <f>IF('2. Enter scores'!H33&lt;&gt;"",'2. Enter scores'!$B33-'2. Enter scores'!H33,"")</f>
        <v>75</v>
      </c>
      <c r="J29" s="125">
        <f>IF('2. Enter scores'!I33&lt;&gt;"",'2. Enter scores'!$B33-'2. Enter scores'!I33,"")</f>
        <v>72</v>
      </c>
      <c r="K29" s="125">
        <f>IF('2. Enter scores'!J33&lt;&gt;"",'2. Enter scores'!$B33-'2. Enter scores'!J33,"")</f>
        <v>74</v>
      </c>
      <c r="L29" s="125">
        <f>IF('2. Enter scores'!K33&lt;&gt;"",'2. Enter scores'!$B33-'2. Enter scores'!K33,"")</f>
        <v>75</v>
      </c>
      <c r="M29" s="125">
        <f>IF('2. Enter scores'!L33&lt;&gt;"",'2. Enter scores'!$B33-'2. Enter scores'!L33,"")</f>
        <v>72</v>
      </c>
      <c r="N29" s="125">
        <f>IF('2. Enter scores'!M33&lt;&gt;"",'2. Enter scores'!$B33-'2. Enter scores'!M33,"")</f>
        <v>74</v>
      </c>
      <c r="O29" s="125">
        <f>IF('2. Enter scores'!N33&lt;&gt;"",'2. Enter scores'!$B33-'2. Enter scores'!N33,"")</f>
        <v>75</v>
      </c>
      <c r="P29" s="125">
        <f>IF('2. Enter scores'!O33&lt;&gt;"",'2. Enter scores'!$B33-'2. Enter scores'!O33,"")</f>
        <v>72</v>
      </c>
      <c r="Q29" s="125">
        <f>IF('2. Enter scores'!P33&lt;&gt;"",'2. Enter scores'!$B33-'2. Enter scores'!P33,"")</f>
        <v>74</v>
      </c>
      <c r="R29" s="125" t="str">
        <f>IF('2. Enter scores'!Q33&lt;&gt;"",'2. Enter scores'!$B33-'2. Enter scores'!Q33,"")</f>
        <v/>
      </c>
      <c r="S29" s="125" t="str">
        <f>IF('2. Enter scores'!R33&lt;&gt;"",'2. Enter scores'!$B33-'2. Enter scores'!R33,"")</f>
        <v/>
      </c>
      <c r="T29" s="125" t="str">
        <f>IF('2. Enter scores'!S33&lt;&gt;"",'2. Enter scores'!$B33-'2. Enter scores'!S33,"")</f>
        <v/>
      </c>
      <c r="U29" s="125" t="str">
        <f>IF('2. Enter scores'!T33&lt;&gt;"",'2. Enter scores'!$B33-'2. Enter scores'!T33,"")</f>
        <v/>
      </c>
      <c r="V29" s="125" t="str">
        <f>IF('2. Enter scores'!U33&lt;&gt;"",'2. Enter scores'!$B33-'2. Enter scores'!U33,"")</f>
        <v/>
      </c>
      <c r="W29" s="125" t="str">
        <f>IF('2. Enter scores'!V33&lt;&gt;"",'2. Enter scores'!$B33-'2. Enter scores'!V33,"")</f>
        <v/>
      </c>
      <c r="X29" s="125" t="str">
        <f>IF('2. Enter scores'!W33&lt;&gt;"",'2. Enter scores'!$B33-'2. Enter scores'!W33,"")</f>
        <v/>
      </c>
      <c r="Y29" s="125" t="str">
        <f>IF('2. Enter scores'!X33&lt;&gt;"",'2. Enter scores'!$B33-'2. Enter scores'!X33,"")</f>
        <v/>
      </c>
      <c r="Z29" s="125" t="str">
        <f>IF('2. Enter scores'!Y33&lt;&gt;"",'2. Enter scores'!$B33-'2. Enter scores'!Y33,"")</f>
        <v/>
      </c>
      <c r="AA29" s="125" t="str">
        <f>IF('2. Enter scores'!Z33&lt;&gt;"",'2. Enter scores'!$B33-'2. Enter scores'!Z33,"")</f>
        <v/>
      </c>
      <c r="AB29" s="125" t="str">
        <f>IF('2. Enter scores'!AA33&lt;&gt;"",'2. Enter scores'!$B33-'2. Enter scores'!AA33,"")</f>
        <v/>
      </c>
      <c r="AC29" s="125" t="str">
        <f>IF('2. Enter scores'!AB33&lt;&gt;"",'2. Enter scores'!$B33-'2. Enter scores'!AB33,"")</f>
        <v/>
      </c>
      <c r="AD29" s="125" t="str">
        <f>IF('2. Enter scores'!AC33&lt;&gt;"",'2. Enter scores'!$B33-'2. Enter scores'!AC33,"")</f>
        <v/>
      </c>
      <c r="AE29" s="125" t="str">
        <f>IF('2. Enter scores'!AD33&lt;&gt;"",'2. Enter scores'!$B33-'2. Enter scores'!AD33,"")</f>
        <v/>
      </c>
      <c r="AF29" s="125" t="str">
        <f>IF('2. Enter scores'!AE33&lt;&gt;"",'2. Enter scores'!$B33-'2. Enter scores'!AE33,"")</f>
        <v/>
      </c>
      <c r="AG29" s="125" t="str">
        <f>IF('2. Enter scores'!AF33&lt;&gt;"",'2. Enter scores'!$B33-'2. Enter scores'!AF33,"")</f>
        <v/>
      </c>
      <c r="AH29" s="125" t="str">
        <f>IF('2. Enter scores'!AG33&lt;&gt;"",'2. Enter scores'!$B33-'2. Enter scores'!AG33,"")</f>
        <v/>
      </c>
      <c r="AI29" s="125" t="str">
        <f>IF('2. Enter scores'!AH33&lt;&gt;"",'2. Enter scores'!$B33-'2. Enter scores'!AH33,"")</f>
        <v/>
      </c>
      <c r="AJ29" s="125" t="str">
        <f>IF('2. Enter scores'!AI33&lt;&gt;"",'2. Enter scores'!$B33-'2. Enter scores'!AI33,"")</f>
        <v/>
      </c>
      <c r="AK29" s="125" t="str">
        <f>IF('2. Enter scores'!AJ33&lt;&gt;"",'2. Enter scores'!$B33-'2. Enter scores'!AJ33,"")</f>
        <v/>
      </c>
      <c r="AL29" s="125" t="str">
        <f>IF('2. Enter scores'!AK33&lt;&gt;"",'2. Enter scores'!$B33-'2. Enter scores'!AK33,"")</f>
        <v/>
      </c>
      <c r="AM29" s="125" t="str">
        <f>IF('2. Enter scores'!AL33&lt;&gt;"",'2. Enter scores'!$B33-'2. Enter scores'!AL33,"")</f>
        <v/>
      </c>
      <c r="AN29" s="125" t="str">
        <f>IF('2. Enter scores'!AM33&lt;&gt;"",'2. Enter scores'!$B33-'2. Enter scores'!AM33,"")</f>
        <v/>
      </c>
      <c r="AO29" s="125" t="str">
        <f>IF('2. Enter scores'!AN33&lt;&gt;"",'2. Enter scores'!$B33-'2. Enter scores'!AN33,"")</f>
        <v/>
      </c>
      <c r="AP29" s="125" t="str">
        <f>IF('2. Enter scores'!AO33&lt;&gt;"",'2. Enter scores'!$B33-'2. Enter scores'!AO33,"")</f>
        <v/>
      </c>
      <c r="AQ29" s="125" t="str">
        <f>IF('2. Enter scores'!AP33&lt;&gt;"",'2. Enter scores'!$B33-'2. Enter scores'!AP33,"")</f>
        <v/>
      </c>
      <c r="AR29" s="125" t="str">
        <f>IF('2. Enter scores'!AQ33&lt;&gt;"",'2. Enter scores'!$B33-'2. Enter scores'!AQ33,"")</f>
        <v/>
      </c>
      <c r="AS29" s="125" t="str">
        <f>IF('2. Enter scores'!AR33&lt;&gt;"",'2. Enter scores'!$B33-'2. Enter scores'!AR33,"")</f>
        <v/>
      </c>
      <c r="AT29" s="125" t="str">
        <f>IF('2. Enter scores'!AS33&lt;&gt;"",'2. Enter scores'!$B33-'2. Enter scores'!AS33,"")</f>
        <v/>
      </c>
      <c r="AU29" s="125" t="str">
        <f>IF('2. Enter scores'!AT33&lt;&gt;"",'2. Enter scores'!$B33-'2. Enter scores'!AT33,"")</f>
        <v/>
      </c>
      <c r="AV29" s="125" t="str">
        <f>IF('2. Enter scores'!AU33&lt;&gt;"",'2. Enter scores'!$B33-'2. Enter scores'!AU33,"")</f>
        <v/>
      </c>
      <c r="AW29" s="125" t="str">
        <f>IF('2. Enter scores'!AV33&lt;&gt;"",'2. Enter scores'!$B33-'2. Enter scores'!AV33,"")</f>
        <v/>
      </c>
      <c r="AX29" s="125" t="str">
        <f>IF('2. Enter scores'!AW33&lt;&gt;"",'2. Enter scores'!$B33-'2. Enter scores'!AW33,"")</f>
        <v/>
      </c>
      <c r="AY29" s="125" t="str">
        <f>IF('2. Enter scores'!AX33&lt;&gt;"",'2. Enter scores'!$B33-'2. Enter scores'!AX33,"")</f>
        <v/>
      </c>
      <c r="AZ29" s="125" t="str">
        <f>IF('2. Enter scores'!AY33&lt;&gt;"",'2. Enter scores'!$B33-'2. Enter scores'!AY33,"")</f>
        <v/>
      </c>
      <c r="BA29" s="125" t="str">
        <f>IF('2. Enter scores'!AZ33&lt;&gt;"",'2. Enter scores'!$B33-'2. Enter scores'!AZ33,"")</f>
        <v/>
      </c>
      <c r="BB29" s="125" t="str">
        <f>IF('2. Enter scores'!BA33&lt;&gt;"",'2. Enter scores'!$B33-'2. Enter scores'!BA33,"")</f>
        <v/>
      </c>
      <c r="BC29" s="125" t="str">
        <f>IF('2. Enter scores'!BB33&lt;&gt;"",'2. Enter scores'!$B33-'2. Enter scores'!BB33,"")</f>
        <v/>
      </c>
      <c r="BD29" s="125" t="str">
        <f>IF('2. Enter scores'!BC33&lt;&gt;"",'2. Enter scores'!$B33-'2. Enter scores'!BC33,"")</f>
        <v/>
      </c>
      <c r="BE29" s="125" t="str">
        <f>IF('2. Enter scores'!BD33&lt;&gt;"",'2. Enter scores'!$B33-'2. Enter scores'!BD33,"")</f>
        <v/>
      </c>
      <c r="BF29" s="125" t="str">
        <f>IF('2. Enter scores'!BE33&lt;&gt;"",'2. Enter scores'!$B33-'2. Enter scores'!BE33,"")</f>
        <v/>
      </c>
      <c r="BG29" s="125" t="str">
        <f>IF('2. Enter scores'!BF33&lt;&gt;"",'2. Enter scores'!$B33-'2. Enter scores'!BF33,"")</f>
        <v/>
      </c>
      <c r="BH29" s="125" t="str">
        <f>IF('2. Enter scores'!BG33&lt;&gt;"",'2. Enter scores'!$B33-'2. Enter scores'!BG33,"")</f>
        <v/>
      </c>
      <c r="BI29" s="125" t="str">
        <f>IF('2. Enter scores'!BH33&lt;&gt;"",'2. Enter scores'!$B33-'2. Enter scores'!BH33,"")</f>
        <v/>
      </c>
      <c r="BJ29" s="125" t="str">
        <f>IF('2. Enter scores'!BI33&lt;&gt;"",'2. Enter scores'!$B33-'2. Enter scores'!BI33,"")</f>
        <v/>
      </c>
      <c r="BK29" s="125" t="str">
        <f>IF('2. Enter scores'!BJ33&lt;&gt;"",'2. Enter scores'!$B33-'2. Enter scores'!BJ33,"")</f>
        <v/>
      </c>
      <c r="BL29" s="125" t="str">
        <f>IF('2. Enter scores'!BK33&lt;&gt;"",'2. Enter scores'!$B33-'2. Enter scores'!BK33,"")</f>
        <v/>
      </c>
      <c r="BM29" s="125" t="str">
        <f>IF('2. Enter scores'!BL33&lt;&gt;"",'2. Enter scores'!$B33-'2. Enter scores'!BL33,"")</f>
        <v/>
      </c>
      <c r="BN29" s="125" t="str">
        <f>IF('2. Enter scores'!BM33&lt;&gt;"",'2. Enter scores'!$B33-'2. Enter scores'!BM33,"")</f>
        <v/>
      </c>
      <c r="BO29" s="125" t="str">
        <f>IF('2. Enter scores'!BN33&lt;&gt;"",'2. Enter scores'!$B33-'2. Enter scores'!BN33,"")</f>
        <v/>
      </c>
      <c r="BP29" s="108">
        <v>1000</v>
      </c>
    </row>
    <row r="30" spans="2:68" x14ac:dyDescent="0.35">
      <c r="B30" s="125">
        <f>IF('2. Enter scores'!A34&lt;&gt;"",'2. Enter scores'!A34,"")</f>
        <v>16</v>
      </c>
      <c r="H30" s="125">
        <f>IF('2. Enter scores'!G34&lt;&gt;"",'2. Enter scores'!$B34-'2. Enter scores'!G34,"")</f>
        <v>59</v>
      </c>
      <c r="I30" s="125">
        <f>IF('2. Enter scores'!H34&lt;&gt;"",'2. Enter scores'!$B34-'2. Enter scores'!H34,"")</f>
        <v>62</v>
      </c>
      <c r="J30" s="125">
        <f>IF('2. Enter scores'!I34&lt;&gt;"",'2. Enter scores'!$B34-'2. Enter scores'!I34,"")</f>
        <v>56</v>
      </c>
      <c r="K30" s="125">
        <f>IF('2. Enter scores'!J34&lt;&gt;"",'2. Enter scores'!$B34-'2. Enter scores'!J34,"")</f>
        <v>58</v>
      </c>
      <c r="L30" s="125">
        <f>IF('2. Enter scores'!K34&lt;&gt;"",'2. Enter scores'!$B34-'2. Enter scores'!K34,"")</f>
        <v>59</v>
      </c>
      <c r="M30" s="125">
        <f>IF('2. Enter scores'!L34&lt;&gt;"",'2. Enter scores'!$B34-'2. Enter scores'!L34,"")</f>
        <v>59</v>
      </c>
      <c r="N30" s="125">
        <f>IF('2. Enter scores'!M34&lt;&gt;"",'2. Enter scores'!$B34-'2. Enter scores'!M34,"")</f>
        <v>56</v>
      </c>
      <c r="O30" s="125">
        <f>IF('2. Enter scores'!N34&lt;&gt;"",'2. Enter scores'!$B34-'2. Enter scores'!N34,"")</f>
        <v>59</v>
      </c>
      <c r="P30" s="125">
        <f>IF('2. Enter scores'!O34&lt;&gt;"",'2. Enter scores'!$B34-'2. Enter scores'!O34,"")</f>
        <v>62</v>
      </c>
      <c r="Q30" s="125">
        <f>IF('2. Enter scores'!P34&lt;&gt;"",'2. Enter scores'!$B34-'2. Enter scores'!P34,"")</f>
        <v>64</v>
      </c>
      <c r="R30" s="125" t="str">
        <f>IF('2. Enter scores'!Q34&lt;&gt;"",'2. Enter scores'!$B34-'2. Enter scores'!Q34,"")</f>
        <v/>
      </c>
      <c r="S30" s="125" t="str">
        <f>IF('2. Enter scores'!R34&lt;&gt;"",'2. Enter scores'!$B34-'2. Enter scores'!R34,"")</f>
        <v/>
      </c>
      <c r="T30" s="125" t="str">
        <f>IF('2. Enter scores'!S34&lt;&gt;"",'2. Enter scores'!$B34-'2. Enter scores'!S34,"")</f>
        <v/>
      </c>
      <c r="U30" s="125" t="str">
        <f>IF('2. Enter scores'!T34&lt;&gt;"",'2. Enter scores'!$B34-'2. Enter scores'!T34,"")</f>
        <v/>
      </c>
      <c r="V30" s="125" t="str">
        <f>IF('2. Enter scores'!U34&lt;&gt;"",'2. Enter scores'!$B34-'2. Enter scores'!U34,"")</f>
        <v/>
      </c>
      <c r="W30" s="125" t="str">
        <f>IF('2. Enter scores'!V34&lt;&gt;"",'2. Enter scores'!$B34-'2. Enter scores'!V34,"")</f>
        <v/>
      </c>
      <c r="X30" s="125" t="str">
        <f>IF('2. Enter scores'!W34&lt;&gt;"",'2. Enter scores'!$B34-'2. Enter scores'!W34,"")</f>
        <v/>
      </c>
      <c r="Y30" s="125" t="str">
        <f>IF('2. Enter scores'!X34&lt;&gt;"",'2. Enter scores'!$B34-'2. Enter scores'!X34,"")</f>
        <v/>
      </c>
      <c r="Z30" s="125" t="str">
        <f>IF('2. Enter scores'!Y34&lt;&gt;"",'2. Enter scores'!$B34-'2. Enter scores'!Y34,"")</f>
        <v/>
      </c>
      <c r="AA30" s="125" t="str">
        <f>IF('2. Enter scores'!Z34&lt;&gt;"",'2. Enter scores'!$B34-'2. Enter scores'!Z34,"")</f>
        <v/>
      </c>
      <c r="AB30" s="125" t="str">
        <f>IF('2. Enter scores'!AA34&lt;&gt;"",'2. Enter scores'!$B34-'2. Enter scores'!AA34,"")</f>
        <v/>
      </c>
      <c r="AC30" s="125" t="str">
        <f>IF('2. Enter scores'!AB34&lt;&gt;"",'2. Enter scores'!$B34-'2. Enter scores'!AB34,"")</f>
        <v/>
      </c>
      <c r="AD30" s="125" t="str">
        <f>IF('2. Enter scores'!AC34&lt;&gt;"",'2. Enter scores'!$B34-'2. Enter scores'!AC34,"")</f>
        <v/>
      </c>
      <c r="AE30" s="125" t="str">
        <f>IF('2. Enter scores'!AD34&lt;&gt;"",'2. Enter scores'!$B34-'2. Enter scores'!AD34,"")</f>
        <v/>
      </c>
      <c r="AF30" s="125" t="str">
        <f>IF('2. Enter scores'!AE34&lt;&gt;"",'2. Enter scores'!$B34-'2. Enter scores'!AE34,"")</f>
        <v/>
      </c>
      <c r="AG30" s="125" t="str">
        <f>IF('2. Enter scores'!AF34&lt;&gt;"",'2. Enter scores'!$B34-'2. Enter scores'!AF34,"")</f>
        <v/>
      </c>
      <c r="AH30" s="125" t="str">
        <f>IF('2. Enter scores'!AG34&lt;&gt;"",'2. Enter scores'!$B34-'2. Enter scores'!AG34,"")</f>
        <v/>
      </c>
      <c r="AI30" s="125" t="str">
        <f>IF('2. Enter scores'!AH34&lt;&gt;"",'2. Enter scores'!$B34-'2. Enter scores'!AH34,"")</f>
        <v/>
      </c>
      <c r="AJ30" s="125" t="str">
        <f>IF('2. Enter scores'!AI34&lt;&gt;"",'2. Enter scores'!$B34-'2. Enter scores'!AI34,"")</f>
        <v/>
      </c>
      <c r="AK30" s="125" t="str">
        <f>IF('2. Enter scores'!AJ34&lt;&gt;"",'2. Enter scores'!$B34-'2. Enter scores'!AJ34,"")</f>
        <v/>
      </c>
      <c r="AL30" s="125" t="str">
        <f>IF('2. Enter scores'!AK34&lt;&gt;"",'2. Enter scores'!$B34-'2. Enter scores'!AK34,"")</f>
        <v/>
      </c>
      <c r="AM30" s="125" t="str">
        <f>IF('2. Enter scores'!AL34&lt;&gt;"",'2. Enter scores'!$B34-'2. Enter scores'!AL34,"")</f>
        <v/>
      </c>
      <c r="AN30" s="125" t="str">
        <f>IF('2. Enter scores'!AM34&lt;&gt;"",'2. Enter scores'!$B34-'2. Enter scores'!AM34,"")</f>
        <v/>
      </c>
      <c r="AO30" s="125" t="str">
        <f>IF('2. Enter scores'!AN34&lt;&gt;"",'2. Enter scores'!$B34-'2. Enter scores'!AN34,"")</f>
        <v/>
      </c>
      <c r="AP30" s="125" t="str">
        <f>IF('2. Enter scores'!AO34&lt;&gt;"",'2. Enter scores'!$B34-'2. Enter scores'!AO34,"")</f>
        <v/>
      </c>
      <c r="AQ30" s="125" t="str">
        <f>IF('2. Enter scores'!AP34&lt;&gt;"",'2. Enter scores'!$B34-'2. Enter scores'!AP34,"")</f>
        <v/>
      </c>
      <c r="AR30" s="125" t="str">
        <f>IF('2. Enter scores'!AQ34&lt;&gt;"",'2. Enter scores'!$B34-'2. Enter scores'!AQ34,"")</f>
        <v/>
      </c>
      <c r="AS30" s="125" t="str">
        <f>IF('2. Enter scores'!AR34&lt;&gt;"",'2. Enter scores'!$B34-'2. Enter scores'!AR34,"")</f>
        <v/>
      </c>
      <c r="AT30" s="125" t="str">
        <f>IF('2. Enter scores'!AS34&lt;&gt;"",'2. Enter scores'!$B34-'2. Enter scores'!AS34,"")</f>
        <v/>
      </c>
      <c r="AU30" s="125" t="str">
        <f>IF('2. Enter scores'!AT34&lt;&gt;"",'2. Enter scores'!$B34-'2. Enter scores'!AT34,"")</f>
        <v/>
      </c>
      <c r="AV30" s="125" t="str">
        <f>IF('2. Enter scores'!AU34&lt;&gt;"",'2. Enter scores'!$B34-'2. Enter scores'!AU34,"")</f>
        <v/>
      </c>
      <c r="AW30" s="125" t="str">
        <f>IF('2. Enter scores'!AV34&lt;&gt;"",'2. Enter scores'!$B34-'2. Enter scores'!AV34,"")</f>
        <v/>
      </c>
      <c r="AX30" s="125" t="str">
        <f>IF('2. Enter scores'!AW34&lt;&gt;"",'2. Enter scores'!$B34-'2. Enter scores'!AW34,"")</f>
        <v/>
      </c>
      <c r="AY30" s="125" t="str">
        <f>IF('2. Enter scores'!AX34&lt;&gt;"",'2. Enter scores'!$B34-'2. Enter scores'!AX34,"")</f>
        <v/>
      </c>
      <c r="AZ30" s="125" t="str">
        <f>IF('2. Enter scores'!AY34&lt;&gt;"",'2. Enter scores'!$B34-'2. Enter scores'!AY34,"")</f>
        <v/>
      </c>
      <c r="BA30" s="125" t="str">
        <f>IF('2. Enter scores'!AZ34&lt;&gt;"",'2. Enter scores'!$B34-'2. Enter scores'!AZ34,"")</f>
        <v/>
      </c>
      <c r="BB30" s="125" t="str">
        <f>IF('2. Enter scores'!BA34&lt;&gt;"",'2. Enter scores'!$B34-'2. Enter scores'!BA34,"")</f>
        <v/>
      </c>
      <c r="BC30" s="125" t="str">
        <f>IF('2. Enter scores'!BB34&lt;&gt;"",'2. Enter scores'!$B34-'2. Enter scores'!BB34,"")</f>
        <v/>
      </c>
      <c r="BD30" s="125" t="str">
        <f>IF('2. Enter scores'!BC34&lt;&gt;"",'2. Enter scores'!$B34-'2. Enter scores'!BC34,"")</f>
        <v/>
      </c>
      <c r="BE30" s="125" t="str">
        <f>IF('2. Enter scores'!BD34&lt;&gt;"",'2. Enter scores'!$B34-'2. Enter scores'!BD34,"")</f>
        <v/>
      </c>
      <c r="BF30" s="125" t="str">
        <f>IF('2. Enter scores'!BE34&lt;&gt;"",'2. Enter scores'!$B34-'2. Enter scores'!BE34,"")</f>
        <v/>
      </c>
      <c r="BG30" s="125" t="str">
        <f>IF('2. Enter scores'!BF34&lt;&gt;"",'2. Enter scores'!$B34-'2. Enter scores'!BF34,"")</f>
        <v/>
      </c>
      <c r="BH30" s="125" t="str">
        <f>IF('2. Enter scores'!BG34&lt;&gt;"",'2. Enter scores'!$B34-'2. Enter scores'!BG34,"")</f>
        <v/>
      </c>
      <c r="BI30" s="125" t="str">
        <f>IF('2. Enter scores'!BH34&lt;&gt;"",'2. Enter scores'!$B34-'2. Enter scores'!BH34,"")</f>
        <v/>
      </c>
      <c r="BJ30" s="125" t="str">
        <f>IF('2. Enter scores'!BI34&lt;&gt;"",'2. Enter scores'!$B34-'2. Enter scores'!BI34,"")</f>
        <v/>
      </c>
      <c r="BK30" s="125" t="str">
        <f>IF('2. Enter scores'!BJ34&lt;&gt;"",'2. Enter scores'!$B34-'2. Enter scores'!BJ34,"")</f>
        <v/>
      </c>
      <c r="BL30" s="125" t="str">
        <f>IF('2. Enter scores'!BK34&lt;&gt;"",'2. Enter scores'!$B34-'2. Enter scores'!BK34,"")</f>
        <v/>
      </c>
      <c r="BM30" s="125" t="str">
        <f>IF('2. Enter scores'!BL34&lt;&gt;"",'2. Enter scores'!$B34-'2. Enter scores'!BL34,"")</f>
        <v/>
      </c>
      <c r="BN30" s="125" t="str">
        <f>IF('2. Enter scores'!BM34&lt;&gt;"",'2. Enter scores'!$B34-'2. Enter scores'!BM34,"")</f>
        <v/>
      </c>
      <c r="BO30" s="125" t="str">
        <f>IF('2. Enter scores'!BN34&lt;&gt;"",'2. Enter scores'!$B34-'2. Enter scores'!BN34,"")</f>
        <v/>
      </c>
      <c r="BP30" s="108">
        <v>1000</v>
      </c>
    </row>
    <row r="31" spans="2:68" x14ac:dyDescent="0.35">
      <c r="B31" s="125">
        <f>IF('2. Enter scores'!A35&lt;&gt;"",'2. Enter scores'!A35,"")</f>
        <v>17</v>
      </c>
      <c r="H31" s="125">
        <f>IF('2. Enter scores'!G35&lt;&gt;"",'2. Enter scores'!$B35-'2. Enter scores'!G35,"")</f>
        <v>58</v>
      </c>
      <c r="I31" s="125">
        <f>IF('2. Enter scores'!H35&lt;&gt;"",'2. Enter scores'!$B35-'2. Enter scores'!H35,"")</f>
        <v>65</v>
      </c>
      <c r="J31" s="125">
        <f>IF('2. Enter scores'!I35&lt;&gt;"",'2. Enter scores'!$B35-'2. Enter scores'!I35,"")</f>
        <v>58</v>
      </c>
      <c r="K31" s="125">
        <f>IF('2. Enter scores'!J35&lt;&gt;"",'2. Enter scores'!$B35-'2. Enter scores'!J35,"")</f>
        <v>60</v>
      </c>
      <c r="L31" s="125">
        <f>IF('2. Enter scores'!K35&lt;&gt;"",'2. Enter scores'!$B35-'2. Enter scores'!K35,"")</f>
        <v>60</v>
      </c>
      <c r="M31" s="125">
        <f>IF('2. Enter scores'!L35&lt;&gt;"",'2. Enter scores'!$B35-'2. Enter scores'!L35,"")</f>
        <v>60</v>
      </c>
      <c r="N31" s="125">
        <f>IF('2. Enter scores'!M35&lt;&gt;"",'2. Enter scores'!$B35-'2. Enter scores'!M35,"")</f>
        <v>65</v>
      </c>
      <c r="O31" s="125">
        <f>IF('2. Enter scores'!N35&lt;&gt;"",'2. Enter scores'!$B35-'2. Enter scores'!N35,"")</f>
        <v>61</v>
      </c>
      <c r="P31" s="125">
        <f>IF('2. Enter scores'!O35&lt;&gt;"",'2. Enter scores'!$B35-'2. Enter scores'!O35,"")</f>
        <v>61</v>
      </c>
      <c r="Q31" s="125">
        <f>IF('2. Enter scores'!P35&lt;&gt;"",'2. Enter scores'!$B35-'2. Enter scores'!P35,"")</f>
        <v>64</v>
      </c>
      <c r="R31" s="125" t="str">
        <f>IF('2. Enter scores'!Q35&lt;&gt;"",'2. Enter scores'!$B35-'2. Enter scores'!Q35,"")</f>
        <v/>
      </c>
      <c r="S31" s="125" t="str">
        <f>IF('2. Enter scores'!R35&lt;&gt;"",'2. Enter scores'!$B35-'2. Enter scores'!R35,"")</f>
        <v/>
      </c>
      <c r="T31" s="125" t="str">
        <f>IF('2. Enter scores'!S35&lt;&gt;"",'2. Enter scores'!$B35-'2. Enter scores'!S35,"")</f>
        <v/>
      </c>
      <c r="U31" s="125" t="str">
        <f>IF('2. Enter scores'!T35&lt;&gt;"",'2. Enter scores'!$B35-'2. Enter scores'!T35,"")</f>
        <v/>
      </c>
      <c r="V31" s="125" t="str">
        <f>IF('2. Enter scores'!U35&lt;&gt;"",'2. Enter scores'!$B35-'2. Enter scores'!U35,"")</f>
        <v/>
      </c>
      <c r="W31" s="125" t="str">
        <f>IF('2. Enter scores'!V35&lt;&gt;"",'2. Enter scores'!$B35-'2. Enter scores'!V35,"")</f>
        <v/>
      </c>
      <c r="X31" s="125" t="str">
        <f>IF('2. Enter scores'!W35&lt;&gt;"",'2. Enter scores'!$B35-'2. Enter scores'!W35,"")</f>
        <v/>
      </c>
      <c r="Y31" s="125" t="str">
        <f>IF('2. Enter scores'!X35&lt;&gt;"",'2. Enter scores'!$B35-'2. Enter scores'!X35,"")</f>
        <v/>
      </c>
      <c r="Z31" s="125" t="str">
        <f>IF('2. Enter scores'!Y35&lt;&gt;"",'2. Enter scores'!$B35-'2. Enter scores'!Y35,"")</f>
        <v/>
      </c>
      <c r="AA31" s="125" t="str">
        <f>IF('2. Enter scores'!Z35&lt;&gt;"",'2. Enter scores'!$B35-'2. Enter scores'!Z35,"")</f>
        <v/>
      </c>
      <c r="AB31" s="125" t="str">
        <f>IF('2. Enter scores'!AA35&lt;&gt;"",'2. Enter scores'!$B35-'2. Enter scores'!AA35,"")</f>
        <v/>
      </c>
      <c r="AC31" s="125" t="str">
        <f>IF('2. Enter scores'!AB35&lt;&gt;"",'2. Enter scores'!$B35-'2. Enter scores'!AB35,"")</f>
        <v/>
      </c>
      <c r="AD31" s="125" t="str">
        <f>IF('2. Enter scores'!AC35&lt;&gt;"",'2. Enter scores'!$B35-'2. Enter scores'!AC35,"")</f>
        <v/>
      </c>
      <c r="AE31" s="125" t="str">
        <f>IF('2. Enter scores'!AD35&lt;&gt;"",'2. Enter scores'!$B35-'2. Enter scores'!AD35,"")</f>
        <v/>
      </c>
      <c r="AF31" s="125" t="str">
        <f>IF('2. Enter scores'!AE35&lt;&gt;"",'2. Enter scores'!$B35-'2. Enter scores'!AE35,"")</f>
        <v/>
      </c>
      <c r="AG31" s="125" t="str">
        <f>IF('2. Enter scores'!AF35&lt;&gt;"",'2. Enter scores'!$B35-'2. Enter scores'!AF35,"")</f>
        <v/>
      </c>
      <c r="AH31" s="125" t="str">
        <f>IF('2. Enter scores'!AG35&lt;&gt;"",'2. Enter scores'!$B35-'2. Enter scores'!AG35,"")</f>
        <v/>
      </c>
      <c r="AI31" s="125" t="str">
        <f>IF('2. Enter scores'!AH35&lt;&gt;"",'2. Enter scores'!$B35-'2. Enter scores'!AH35,"")</f>
        <v/>
      </c>
      <c r="AJ31" s="125" t="str">
        <f>IF('2. Enter scores'!AI35&lt;&gt;"",'2. Enter scores'!$B35-'2. Enter scores'!AI35,"")</f>
        <v/>
      </c>
      <c r="AK31" s="125" t="str">
        <f>IF('2. Enter scores'!AJ35&lt;&gt;"",'2. Enter scores'!$B35-'2. Enter scores'!AJ35,"")</f>
        <v/>
      </c>
      <c r="AL31" s="125" t="str">
        <f>IF('2. Enter scores'!AK35&lt;&gt;"",'2. Enter scores'!$B35-'2. Enter scores'!AK35,"")</f>
        <v/>
      </c>
      <c r="AM31" s="125" t="str">
        <f>IF('2. Enter scores'!AL35&lt;&gt;"",'2. Enter scores'!$B35-'2. Enter scores'!AL35,"")</f>
        <v/>
      </c>
      <c r="AN31" s="125" t="str">
        <f>IF('2. Enter scores'!AM35&lt;&gt;"",'2. Enter scores'!$B35-'2. Enter scores'!AM35,"")</f>
        <v/>
      </c>
      <c r="AO31" s="125" t="str">
        <f>IF('2. Enter scores'!AN35&lt;&gt;"",'2. Enter scores'!$B35-'2. Enter scores'!AN35,"")</f>
        <v/>
      </c>
      <c r="AP31" s="125" t="str">
        <f>IF('2. Enter scores'!AO35&lt;&gt;"",'2. Enter scores'!$B35-'2. Enter scores'!AO35,"")</f>
        <v/>
      </c>
      <c r="AQ31" s="125" t="str">
        <f>IF('2. Enter scores'!AP35&lt;&gt;"",'2. Enter scores'!$B35-'2. Enter scores'!AP35,"")</f>
        <v/>
      </c>
      <c r="AR31" s="125" t="str">
        <f>IF('2. Enter scores'!AQ35&lt;&gt;"",'2. Enter scores'!$B35-'2. Enter scores'!AQ35,"")</f>
        <v/>
      </c>
      <c r="AS31" s="125" t="str">
        <f>IF('2. Enter scores'!AR35&lt;&gt;"",'2. Enter scores'!$B35-'2. Enter scores'!AR35,"")</f>
        <v/>
      </c>
      <c r="AT31" s="125" t="str">
        <f>IF('2. Enter scores'!AS35&lt;&gt;"",'2. Enter scores'!$B35-'2. Enter scores'!AS35,"")</f>
        <v/>
      </c>
      <c r="AU31" s="125" t="str">
        <f>IF('2. Enter scores'!AT35&lt;&gt;"",'2. Enter scores'!$B35-'2. Enter scores'!AT35,"")</f>
        <v/>
      </c>
      <c r="AV31" s="125" t="str">
        <f>IF('2. Enter scores'!AU35&lt;&gt;"",'2. Enter scores'!$B35-'2. Enter scores'!AU35,"")</f>
        <v/>
      </c>
      <c r="AW31" s="125" t="str">
        <f>IF('2. Enter scores'!AV35&lt;&gt;"",'2. Enter scores'!$B35-'2. Enter scores'!AV35,"")</f>
        <v/>
      </c>
      <c r="AX31" s="125" t="str">
        <f>IF('2. Enter scores'!AW35&lt;&gt;"",'2. Enter scores'!$B35-'2. Enter scores'!AW35,"")</f>
        <v/>
      </c>
      <c r="AY31" s="125" t="str">
        <f>IF('2. Enter scores'!AX35&lt;&gt;"",'2. Enter scores'!$B35-'2. Enter scores'!AX35,"")</f>
        <v/>
      </c>
      <c r="AZ31" s="125" t="str">
        <f>IF('2. Enter scores'!AY35&lt;&gt;"",'2. Enter scores'!$B35-'2. Enter scores'!AY35,"")</f>
        <v/>
      </c>
      <c r="BA31" s="125" t="str">
        <f>IF('2. Enter scores'!AZ35&lt;&gt;"",'2. Enter scores'!$B35-'2. Enter scores'!AZ35,"")</f>
        <v/>
      </c>
      <c r="BB31" s="125" t="str">
        <f>IF('2. Enter scores'!BA35&lt;&gt;"",'2. Enter scores'!$B35-'2. Enter scores'!BA35,"")</f>
        <v/>
      </c>
      <c r="BC31" s="125" t="str">
        <f>IF('2. Enter scores'!BB35&lt;&gt;"",'2. Enter scores'!$B35-'2. Enter scores'!BB35,"")</f>
        <v/>
      </c>
      <c r="BD31" s="125" t="str">
        <f>IF('2. Enter scores'!BC35&lt;&gt;"",'2. Enter scores'!$B35-'2. Enter scores'!BC35,"")</f>
        <v/>
      </c>
      <c r="BE31" s="125" t="str">
        <f>IF('2. Enter scores'!BD35&lt;&gt;"",'2. Enter scores'!$B35-'2. Enter scores'!BD35,"")</f>
        <v/>
      </c>
      <c r="BF31" s="125" t="str">
        <f>IF('2. Enter scores'!BE35&lt;&gt;"",'2. Enter scores'!$B35-'2. Enter scores'!BE35,"")</f>
        <v/>
      </c>
      <c r="BG31" s="125" t="str">
        <f>IF('2. Enter scores'!BF35&lt;&gt;"",'2. Enter scores'!$B35-'2. Enter scores'!BF35,"")</f>
        <v/>
      </c>
      <c r="BH31" s="125" t="str">
        <f>IF('2. Enter scores'!BG35&lt;&gt;"",'2. Enter scores'!$B35-'2. Enter scores'!BG35,"")</f>
        <v/>
      </c>
      <c r="BI31" s="125" t="str">
        <f>IF('2. Enter scores'!BH35&lt;&gt;"",'2. Enter scores'!$B35-'2. Enter scores'!BH35,"")</f>
        <v/>
      </c>
      <c r="BJ31" s="125" t="str">
        <f>IF('2. Enter scores'!BI35&lt;&gt;"",'2. Enter scores'!$B35-'2. Enter scores'!BI35,"")</f>
        <v/>
      </c>
      <c r="BK31" s="125" t="str">
        <f>IF('2. Enter scores'!BJ35&lt;&gt;"",'2. Enter scores'!$B35-'2. Enter scores'!BJ35,"")</f>
        <v/>
      </c>
      <c r="BL31" s="125" t="str">
        <f>IF('2. Enter scores'!BK35&lt;&gt;"",'2. Enter scores'!$B35-'2. Enter scores'!BK35,"")</f>
        <v/>
      </c>
      <c r="BM31" s="125" t="str">
        <f>IF('2. Enter scores'!BL35&lt;&gt;"",'2. Enter scores'!$B35-'2. Enter scores'!BL35,"")</f>
        <v/>
      </c>
      <c r="BN31" s="125" t="str">
        <f>IF('2. Enter scores'!BM35&lt;&gt;"",'2. Enter scores'!$B35-'2. Enter scores'!BM35,"")</f>
        <v/>
      </c>
      <c r="BO31" s="125" t="str">
        <f>IF('2. Enter scores'!BN35&lt;&gt;"",'2. Enter scores'!$B35-'2. Enter scores'!BN35,"")</f>
        <v/>
      </c>
      <c r="BP31" s="108">
        <v>1000</v>
      </c>
    </row>
    <row r="32" spans="2:68" x14ac:dyDescent="0.35">
      <c r="B32" s="125">
        <f>IF('2. Enter scores'!A36&lt;&gt;"",'2. Enter scores'!A36,"")</f>
        <v>18</v>
      </c>
      <c r="H32" s="125">
        <f>IF('2. Enter scores'!G36&lt;&gt;"",'2. Enter scores'!$B36-'2. Enter scores'!G36,"")</f>
        <v>54</v>
      </c>
      <c r="I32" s="125">
        <f>IF('2. Enter scores'!H36&lt;&gt;"",'2. Enter scores'!$B36-'2. Enter scores'!H36,"")</f>
        <v>57</v>
      </c>
      <c r="J32" s="125">
        <f>IF('2. Enter scores'!I36&lt;&gt;"",'2. Enter scores'!$B36-'2. Enter scores'!I36,"")</f>
        <v>55</v>
      </c>
      <c r="K32" s="125">
        <f>IF('2. Enter scores'!J36&lt;&gt;"",'2. Enter scores'!$B36-'2. Enter scores'!J36,"")</f>
        <v>59</v>
      </c>
      <c r="L32" s="125">
        <f>IF('2. Enter scores'!K36&lt;&gt;"",'2. Enter scores'!$B36-'2. Enter scores'!K36,"")</f>
        <v>59</v>
      </c>
      <c r="M32" s="125">
        <f>IF('2. Enter scores'!L36&lt;&gt;"",'2. Enter scores'!$B36-'2. Enter scores'!L36,"")</f>
        <v>56</v>
      </c>
      <c r="N32" s="125">
        <f>IF('2. Enter scores'!M36&lt;&gt;"",'2. Enter scores'!$B36-'2. Enter scores'!M36,"")</f>
        <v>60</v>
      </c>
      <c r="O32" s="125">
        <f>IF('2. Enter scores'!N36&lt;&gt;"",'2. Enter scores'!$B36-'2. Enter scores'!N36,"")</f>
        <v>60</v>
      </c>
      <c r="P32" s="125">
        <f>IF('2. Enter scores'!O36&lt;&gt;"",'2. Enter scores'!$B36-'2. Enter scores'!O36,"")</f>
        <v>57</v>
      </c>
      <c r="Q32" s="125">
        <f>IF('2. Enter scores'!P36&lt;&gt;"",'2. Enter scores'!$B36-'2. Enter scores'!P36,"")</f>
        <v>59</v>
      </c>
      <c r="R32" s="125" t="str">
        <f>IF('2. Enter scores'!Q36&lt;&gt;"",'2. Enter scores'!$B36-'2. Enter scores'!Q36,"")</f>
        <v/>
      </c>
      <c r="S32" s="125" t="str">
        <f>IF('2. Enter scores'!R36&lt;&gt;"",'2. Enter scores'!$B36-'2. Enter scores'!R36,"")</f>
        <v/>
      </c>
      <c r="T32" s="125" t="str">
        <f>IF('2. Enter scores'!S36&lt;&gt;"",'2. Enter scores'!$B36-'2. Enter scores'!S36,"")</f>
        <v/>
      </c>
      <c r="U32" s="125" t="str">
        <f>IF('2. Enter scores'!T36&lt;&gt;"",'2. Enter scores'!$B36-'2. Enter scores'!T36,"")</f>
        <v/>
      </c>
      <c r="V32" s="125" t="str">
        <f>IF('2. Enter scores'!U36&lt;&gt;"",'2. Enter scores'!$B36-'2. Enter scores'!U36,"")</f>
        <v/>
      </c>
      <c r="W32" s="125" t="str">
        <f>IF('2. Enter scores'!V36&lt;&gt;"",'2. Enter scores'!$B36-'2. Enter scores'!V36,"")</f>
        <v/>
      </c>
      <c r="X32" s="125" t="str">
        <f>IF('2. Enter scores'!W36&lt;&gt;"",'2. Enter scores'!$B36-'2. Enter scores'!W36,"")</f>
        <v/>
      </c>
      <c r="Y32" s="125" t="str">
        <f>IF('2. Enter scores'!X36&lt;&gt;"",'2. Enter scores'!$B36-'2. Enter scores'!X36,"")</f>
        <v/>
      </c>
      <c r="Z32" s="125" t="str">
        <f>IF('2. Enter scores'!Y36&lt;&gt;"",'2. Enter scores'!$B36-'2. Enter scores'!Y36,"")</f>
        <v/>
      </c>
      <c r="AA32" s="125" t="str">
        <f>IF('2. Enter scores'!Z36&lt;&gt;"",'2. Enter scores'!$B36-'2. Enter scores'!Z36,"")</f>
        <v/>
      </c>
      <c r="AB32" s="125" t="str">
        <f>IF('2. Enter scores'!AA36&lt;&gt;"",'2. Enter scores'!$B36-'2. Enter scores'!AA36,"")</f>
        <v/>
      </c>
      <c r="AC32" s="125" t="str">
        <f>IF('2. Enter scores'!AB36&lt;&gt;"",'2. Enter scores'!$B36-'2. Enter scores'!AB36,"")</f>
        <v/>
      </c>
      <c r="AD32" s="125" t="str">
        <f>IF('2. Enter scores'!AC36&lt;&gt;"",'2. Enter scores'!$B36-'2. Enter scores'!AC36,"")</f>
        <v/>
      </c>
      <c r="AE32" s="125" t="str">
        <f>IF('2. Enter scores'!AD36&lt;&gt;"",'2. Enter scores'!$B36-'2. Enter scores'!AD36,"")</f>
        <v/>
      </c>
      <c r="AF32" s="125" t="str">
        <f>IF('2. Enter scores'!AE36&lt;&gt;"",'2. Enter scores'!$B36-'2. Enter scores'!AE36,"")</f>
        <v/>
      </c>
      <c r="AG32" s="125" t="str">
        <f>IF('2. Enter scores'!AF36&lt;&gt;"",'2. Enter scores'!$B36-'2. Enter scores'!AF36,"")</f>
        <v/>
      </c>
      <c r="AH32" s="125" t="str">
        <f>IF('2. Enter scores'!AG36&lt;&gt;"",'2. Enter scores'!$B36-'2. Enter scores'!AG36,"")</f>
        <v/>
      </c>
      <c r="AI32" s="125" t="str">
        <f>IF('2. Enter scores'!AH36&lt;&gt;"",'2. Enter scores'!$B36-'2. Enter scores'!AH36,"")</f>
        <v/>
      </c>
      <c r="AJ32" s="125" t="str">
        <f>IF('2. Enter scores'!AI36&lt;&gt;"",'2. Enter scores'!$B36-'2. Enter scores'!AI36,"")</f>
        <v/>
      </c>
      <c r="AK32" s="125" t="str">
        <f>IF('2. Enter scores'!AJ36&lt;&gt;"",'2. Enter scores'!$B36-'2. Enter scores'!AJ36,"")</f>
        <v/>
      </c>
      <c r="AL32" s="125" t="str">
        <f>IF('2. Enter scores'!AK36&lt;&gt;"",'2. Enter scores'!$B36-'2. Enter scores'!AK36,"")</f>
        <v/>
      </c>
      <c r="AM32" s="125" t="str">
        <f>IF('2. Enter scores'!AL36&lt;&gt;"",'2. Enter scores'!$B36-'2. Enter scores'!AL36,"")</f>
        <v/>
      </c>
      <c r="AN32" s="125" t="str">
        <f>IF('2. Enter scores'!AM36&lt;&gt;"",'2. Enter scores'!$B36-'2. Enter scores'!AM36,"")</f>
        <v/>
      </c>
      <c r="AO32" s="125" t="str">
        <f>IF('2. Enter scores'!AN36&lt;&gt;"",'2. Enter scores'!$B36-'2. Enter scores'!AN36,"")</f>
        <v/>
      </c>
      <c r="AP32" s="125" t="str">
        <f>IF('2. Enter scores'!AO36&lt;&gt;"",'2. Enter scores'!$B36-'2. Enter scores'!AO36,"")</f>
        <v/>
      </c>
      <c r="AQ32" s="125" t="str">
        <f>IF('2. Enter scores'!AP36&lt;&gt;"",'2. Enter scores'!$B36-'2. Enter scores'!AP36,"")</f>
        <v/>
      </c>
      <c r="AR32" s="125" t="str">
        <f>IF('2. Enter scores'!AQ36&lt;&gt;"",'2. Enter scores'!$B36-'2. Enter scores'!AQ36,"")</f>
        <v/>
      </c>
      <c r="AS32" s="125" t="str">
        <f>IF('2. Enter scores'!AR36&lt;&gt;"",'2. Enter scores'!$B36-'2. Enter scores'!AR36,"")</f>
        <v/>
      </c>
      <c r="AT32" s="125" t="str">
        <f>IF('2. Enter scores'!AS36&lt;&gt;"",'2. Enter scores'!$B36-'2. Enter scores'!AS36,"")</f>
        <v/>
      </c>
      <c r="AU32" s="125" t="str">
        <f>IF('2. Enter scores'!AT36&lt;&gt;"",'2. Enter scores'!$B36-'2. Enter scores'!AT36,"")</f>
        <v/>
      </c>
      <c r="AV32" s="125" t="str">
        <f>IF('2. Enter scores'!AU36&lt;&gt;"",'2. Enter scores'!$B36-'2. Enter scores'!AU36,"")</f>
        <v/>
      </c>
      <c r="AW32" s="125" t="str">
        <f>IF('2. Enter scores'!AV36&lt;&gt;"",'2. Enter scores'!$B36-'2. Enter scores'!AV36,"")</f>
        <v/>
      </c>
      <c r="AX32" s="125" t="str">
        <f>IF('2. Enter scores'!AW36&lt;&gt;"",'2. Enter scores'!$B36-'2. Enter scores'!AW36,"")</f>
        <v/>
      </c>
      <c r="AY32" s="125" t="str">
        <f>IF('2. Enter scores'!AX36&lt;&gt;"",'2. Enter scores'!$B36-'2. Enter scores'!AX36,"")</f>
        <v/>
      </c>
      <c r="AZ32" s="125" t="str">
        <f>IF('2. Enter scores'!AY36&lt;&gt;"",'2. Enter scores'!$B36-'2. Enter scores'!AY36,"")</f>
        <v/>
      </c>
      <c r="BA32" s="125" t="str">
        <f>IF('2. Enter scores'!AZ36&lt;&gt;"",'2. Enter scores'!$B36-'2. Enter scores'!AZ36,"")</f>
        <v/>
      </c>
      <c r="BB32" s="125" t="str">
        <f>IF('2. Enter scores'!BA36&lt;&gt;"",'2. Enter scores'!$B36-'2. Enter scores'!BA36,"")</f>
        <v/>
      </c>
      <c r="BC32" s="125" t="str">
        <f>IF('2. Enter scores'!BB36&lt;&gt;"",'2. Enter scores'!$B36-'2. Enter scores'!BB36,"")</f>
        <v/>
      </c>
      <c r="BD32" s="125" t="str">
        <f>IF('2. Enter scores'!BC36&lt;&gt;"",'2. Enter scores'!$B36-'2. Enter scores'!BC36,"")</f>
        <v/>
      </c>
      <c r="BE32" s="125" t="str">
        <f>IF('2. Enter scores'!BD36&lt;&gt;"",'2. Enter scores'!$B36-'2. Enter scores'!BD36,"")</f>
        <v/>
      </c>
      <c r="BF32" s="125" t="str">
        <f>IF('2. Enter scores'!BE36&lt;&gt;"",'2. Enter scores'!$B36-'2. Enter scores'!BE36,"")</f>
        <v/>
      </c>
      <c r="BG32" s="125" t="str">
        <f>IF('2. Enter scores'!BF36&lt;&gt;"",'2. Enter scores'!$B36-'2. Enter scores'!BF36,"")</f>
        <v/>
      </c>
      <c r="BH32" s="125" t="str">
        <f>IF('2. Enter scores'!BG36&lt;&gt;"",'2. Enter scores'!$B36-'2. Enter scores'!BG36,"")</f>
        <v/>
      </c>
      <c r="BI32" s="125" t="str">
        <f>IF('2. Enter scores'!BH36&lt;&gt;"",'2. Enter scores'!$B36-'2. Enter scores'!BH36,"")</f>
        <v/>
      </c>
      <c r="BJ32" s="125" t="str">
        <f>IF('2. Enter scores'!BI36&lt;&gt;"",'2. Enter scores'!$B36-'2. Enter scores'!BI36,"")</f>
        <v/>
      </c>
      <c r="BK32" s="125" t="str">
        <f>IF('2. Enter scores'!BJ36&lt;&gt;"",'2. Enter scores'!$B36-'2. Enter scores'!BJ36,"")</f>
        <v/>
      </c>
      <c r="BL32" s="125" t="str">
        <f>IF('2. Enter scores'!BK36&lt;&gt;"",'2. Enter scores'!$B36-'2. Enter scores'!BK36,"")</f>
        <v/>
      </c>
      <c r="BM32" s="125" t="str">
        <f>IF('2. Enter scores'!BL36&lt;&gt;"",'2. Enter scores'!$B36-'2. Enter scores'!BL36,"")</f>
        <v/>
      </c>
      <c r="BN32" s="125" t="str">
        <f>IF('2. Enter scores'!BM36&lt;&gt;"",'2. Enter scores'!$B36-'2. Enter scores'!BM36,"")</f>
        <v/>
      </c>
      <c r="BO32" s="125" t="str">
        <f>IF('2. Enter scores'!BN36&lt;&gt;"",'2. Enter scores'!$B36-'2. Enter scores'!BN36,"")</f>
        <v/>
      </c>
      <c r="BP32" s="108">
        <v>1000</v>
      </c>
    </row>
    <row r="33" spans="2:68" x14ac:dyDescent="0.35">
      <c r="B33" s="125">
        <f>IF('2. Enter scores'!A37&lt;&gt;"",'2. Enter scores'!A37,"")</f>
        <v>19</v>
      </c>
      <c r="H33" s="125">
        <f>IF('2. Enter scores'!G37&lt;&gt;"",'2. Enter scores'!$B37-'2. Enter scores'!G37,"")</f>
        <v>73</v>
      </c>
      <c r="I33" s="125">
        <f>IF('2. Enter scores'!H37&lt;&gt;"",'2. Enter scores'!$B37-'2. Enter scores'!H37,"")</f>
        <v>76</v>
      </c>
      <c r="J33" s="125">
        <f>IF('2. Enter scores'!I37&lt;&gt;"",'2. Enter scores'!$B37-'2. Enter scores'!I37,"")</f>
        <v>73</v>
      </c>
      <c r="K33" s="125">
        <f>IF('2. Enter scores'!J37&lt;&gt;"",'2. Enter scores'!$B37-'2. Enter scores'!J37,"")</f>
        <v>75</v>
      </c>
      <c r="L33" s="125">
        <f>IF('2. Enter scores'!K37&lt;&gt;"",'2. Enter scores'!$B37-'2. Enter scores'!K37,"")</f>
        <v>75</v>
      </c>
      <c r="M33" s="125">
        <f>IF('2. Enter scores'!L37&lt;&gt;"",'2. Enter scores'!$B37-'2. Enter scores'!L37,"")</f>
        <v>73</v>
      </c>
      <c r="N33" s="125">
        <f>IF('2. Enter scores'!M37&lt;&gt;"",'2. Enter scores'!$B37-'2. Enter scores'!M37,"")</f>
        <v>75</v>
      </c>
      <c r="O33" s="125">
        <f>IF('2. Enter scores'!N37&lt;&gt;"",'2. Enter scores'!$B37-'2. Enter scores'!N37,"")</f>
        <v>74</v>
      </c>
      <c r="P33" s="125">
        <f>IF('2. Enter scores'!O37&lt;&gt;"",'2. Enter scores'!$B37-'2. Enter scores'!O37,"")</f>
        <v>73</v>
      </c>
      <c r="Q33" s="125">
        <f>IF('2. Enter scores'!P37&lt;&gt;"",'2. Enter scores'!$B37-'2. Enter scores'!P37,"")</f>
        <v>80</v>
      </c>
      <c r="R33" s="125" t="str">
        <f>IF('2. Enter scores'!Q37&lt;&gt;"",'2. Enter scores'!$B37-'2. Enter scores'!Q37,"")</f>
        <v/>
      </c>
      <c r="S33" s="125" t="str">
        <f>IF('2. Enter scores'!R37&lt;&gt;"",'2. Enter scores'!$B37-'2. Enter scores'!R37,"")</f>
        <v/>
      </c>
      <c r="T33" s="125" t="str">
        <f>IF('2. Enter scores'!S37&lt;&gt;"",'2. Enter scores'!$B37-'2. Enter scores'!S37,"")</f>
        <v/>
      </c>
      <c r="U33" s="125" t="str">
        <f>IF('2. Enter scores'!T37&lt;&gt;"",'2. Enter scores'!$B37-'2. Enter scores'!T37,"")</f>
        <v/>
      </c>
      <c r="V33" s="125" t="str">
        <f>IF('2. Enter scores'!U37&lt;&gt;"",'2. Enter scores'!$B37-'2. Enter scores'!U37,"")</f>
        <v/>
      </c>
      <c r="W33" s="125" t="str">
        <f>IF('2. Enter scores'!V37&lt;&gt;"",'2. Enter scores'!$B37-'2. Enter scores'!V37,"")</f>
        <v/>
      </c>
      <c r="X33" s="125" t="str">
        <f>IF('2. Enter scores'!W37&lt;&gt;"",'2. Enter scores'!$B37-'2. Enter scores'!W37,"")</f>
        <v/>
      </c>
      <c r="Y33" s="125" t="str">
        <f>IF('2. Enter scores'!X37&lt;&gt;"",'2. Enter scores'!$B37-'2. Enter scores'!X37,"")</f>
        <v/>
      </c>
      <c r="Z33" s="125" t="str">
        <f>IF('2. Enter scores'!Y37&lt;&gt;"",'2. Enter scores'!$B37-'2. Enter scores'!Y37,"")</f>
        <v/>
      </c>
      <c r="AA33" s="125" t="str">
        <f>IF('2. Enter scores'!Z37&lt;&gt;"",'2. Enter scores'!$B37-'2. Enter scores'!Z37,"")</f>
        <v/>
      </c>
      <c r="AB33" s="125" t="str">
        <f>IF('2. Enter scores'!AA37&lt;&gt;"",'2. Enter scores'!$B37-'2. Enter scores'!AA37,"")</f>
        <v/>
      </c>
      <c r="AC33" s="125" t="str">
        <f>IF('2. Enter scores'!AB37&lt;&gt;"",'2. Enter scores'!$B37-'2. Enter scores'!AB37,"")</f>
        <v/>
      </c>
      <c r="AD33" s="125" t="str">
        <f>IF('2. Enter scores'!AC37&lt;&gt;"",'2. Enter scores'!$B37-'2. Enter scores'!AC37,"")</f>
        <v/>
      </c>
      <c r="AE33" s="125" t="str">
        <f>IF('2. Enter scores'!AD37&lt;&gt;"",'2. Enter scores'!$B37-'2. Enter scores'!AD37,"")</f>
        <v/>
      </c>
      <c r="AF33" s="125" t="str">
        <f>IF('2. Enter scores'!AE37&lt;&gt;"",'2. Enter scores'!$B37-'2. Enter scores'!AE37,"")</f>
        <v/>
      </c>
      <c r="AG33" s="125" t="str">
        <f>IF('2. Enter scores'!AF37&lt;&gt;"",'2. Enter scores'!$B37-'2. Enter scores'!AF37,"")</f>
        <v/>
      </c>
      <c r="AH33" s="125" t="str">
        <f>IF('2. Enter scores'!AG37&lt;&gt;"",'2. Enter scores'!$B37-'2. Enter scores'!AG37,"")</f>
        <v/>
      </c>
      <c r="AI33" s="125" t="str">
        <f>IF('2. Enter scores'!AH37&lt;&gt;"",'2. Enter scores'!$B37-'2. Enter scores'!AH37,"")</f>
        <v/>
      </c>
      <c r="AJ33" s="125" t="str">
        <f>IF('2. Enter scores'!AI37&lt;&gt;"",'2. Enter scores'!$B37-'2. Enter scores'!AI37,"")</f>
        <v/>
      </c>
      <c r="AK33" s="125" t="str">
        <f>IF('2. Enter scores'!AJ37&lt;&gt;"",'2. Enter scores'!$B37-'2. Enter scores'!AJ37,"")</f>
        <v/>
      </c>
      <c r="AL33" s="125" t="str">
        <f>IF('2. Enter scores'!AK37&lt;&gt;"",'2. Enter scores'!$B37-'2. Enter scores'!AK37,"")</f>
        <v/>
      </c>
      <c r="AM33" s="125" t="str">
        <f>IF('2. Enter scores'!AL37&lt;&gt;"",'2. Enter scores'!$B37-'2. Enter scores'!AL37,"")</f>
        <v/>
      </c>
      <c r="AN33" s="125" t="str">
        <f>IF('2. Enter scores'!AM37&lt;&gt;"",'2. Enter scores'!$B37-'2. Enter scores'!AM37,"")</f>
        <v/>
      </c>
      <c r="AO33" s="125" t="str">
        <f>IF('2. Enter scores'!AN37&lt;&gt;"",'2. Enter scores'!$B37-'2. Enter scores'!AN37,"")</f>
        <v/>
      </c>
      <c r="AP33" s="125" t="str">
        <f>IF('2. Enter scores'!AO37&lt;&gt;"",'2. Enter scores'!$B37-'2. Enter scores'!AO37,"")</f>
        <v/>
      </c>
      <c r="AQ33" s="125" t="str">
        <f>IF('2. Enter scores'!AP37&lt;&gt;"",'2. Enter scores'!$B37-'2. Enter scores'!AP37,"")</f>
        <v/>
      </c>
      <c r="AR33" s="125" t="str">
        <f>IF('2. Enter scores'!AQ37&lt;&gt;"",'2. Enter scores'!$B37-'2. Enter scores'!AQ37,"")</f>
        <v/>
      </c>
      <c r="AS33" s="125" t="str">
        <f>IF('2. Enter scores'!AR37&lt;&gt;"",'2. Enter scores'!$B37-'2. Enter scores'!AR37,"")</f>
        <v/>
      </c>
      <c r="AT33" s="125" t="str">
        <f>IF('2. Enter scores'!AS37&lt;&gt;"",'2. Enter scores'!$B37-'2. Enter scores'!AS37,"")</f>
        <v/>
      </c>
      <c r="AU33" s="125" t="str">
        <f>IF('2. Enter scores'!AT37&lt;&gt;"",'2. Enter scores'!$B37-'2. Enter scores'!AT37,"")</f>
        <v/>
      </c>
      <c r="AV33" s="125" t="str">
        <f>IF('2. Enter scores'!AU37&lt;&gt;"",'2. Enter scores'!$B37-'2. Enter scores'!AU37,"")</f>
        <v/>
      </c>
      <c r="AW33" s="125" t="str">
        <f>IF('2. Enter scores'!AV37&lt;&gt;"",'2. Enter scores'!$B37-'2. Enter scores'!AV37,"")</f>
        <v/>
      </c>
      <c r="AX33" s="125" t="str">
        <f>IF('2. Enter scores'!AW37&lt;&gt;"",'2. Enter scores'!$B37-'2. Enter scores'!AW37,"")</f>
        <v/>
      </c>
      <c r="AY33" s="125" t="str">
        <f>IF('2. Enter scores'!AX37&lt;&gt;"",'2. Enter scores'!$B37-'2. Enter scores'!AX37,"")</f>
        <v/>
      </c>
      <c r="AZ33" s="125" t="str">
        <f>IF('2. Enter scores'!AY37&lt;&gt;"",'2. Enter scores'!$B37-'2. Enter scores'!AY37,"")</f>
        <v/>
      </c>
      <c r="BA33" s="125" t="str">
        <f>IF('2. Enter scores'!AZ37&lt;&gt;"",'2. Enter scores'!$B37-'2. Enter scores'!AZ37,"")</f>
        <v/>
      </c>
      <c r="BB33" s="125" t="str">
        <f>IF('2. Enter scores'!BA37&lt;&gt;"",'2. Enter scores'!$B37-'2. Enter scores'!BA37,"")</f>
        <v/>
      </c>
      <c r="BC33" s="125" t="str">
        <f>IF('2. Enter scores'!BB37&lt;&gt;"",'2. Enter scores'!$B37-'2. Enter scores'!BB37,"")</f>
        <v/>
      </c>
      <c r="BD33" s="125" t="str">
        <f>IF('2. Enter scores'!BC37&lt;&gt;"",'2. Enter scores'!$B37-'2. Enter scores'!BC37,"")</f>
        <v/>
      </c>
      <c r="BE33" s="125" t="str">
        <f>IF('2. Enter scores'!BD37&lt;&gt;"",'2. Enter scores'!$B37-'2. Enter scores'!BD37,"")</f>
        <v/>
      </c>
      <c r="BF33" s="125" t="str">
        <f>IF('2. Enter scores'!BE37&lt;&gt;"",'2. Enter scores'!$B37-'2. Enter scores'!BE37,"")</f>
        <v/>
      </c>
      <c r="BG33" s="125" t="str">
        <f>IF('2. Enter scores'!BF37&lt;&gt;"",'2. Enter scores'!$B37-'2. Enter scores'!BF37,"")</f>
        <v/>
      </c>
      <c r="BH33" s="125" t="str">
        <f>IF('2. Enter scores'!BG37&lt;&gt;"",'2. Enter scores'!$B37-'2. Enter scores'!BG37,"")</f>
        <v/>
      </c>
      <c r="BI33" s="125" t="str">
        <f>IF('2. Enter scores'!BH37&lt;&gt;"",'2. Enter scores'!$B37-'2. Enter scores'!BH37,"")</f>
        <v/>
      </c>
      <c r="BJ33" s="125" t="str">
        <f>IF('2. Enter scores'!BI37&lt;&gt;"",'2. Enter scores'!$B37-'2. Enter scores'!BI37,"")</f>
        <v/>
      </c>
      <c r="BK33" s="125" t="str">
        <f>IF('2. Enter scores'!BJ37&lt;&gt;"",'2. Enter scores'!$B37-'2. Enter scores'!BJ37,"")</f>
        <v/>
      </c>
      <c r="BL33" s="125" t="str">
        <f>IF('2. Enter scores'!BK37&lt;&gt;"",'2. Enter scores'!$B37-'2. Enter scores'!BK37,"")</f>
        <v/>
      </c>
      <c r="BM33" s="125" t="str">
        <f>IF('2. Enter scores'!BL37&lt;&gt;"",'2. Enter scores'!$B37-'2. Enter scores'!BL37,"")</f>
        <v/>
      </c>
      <c r="BN33" s="125" t="str">
        <f>IF('2. Enter scores'!BM37&lt;&gt;"",'2. Enter scores'!$B37-'2. Enter scores'!BM37,"")</f>
        <v/>
      </c>
      <c r="BO33" s="125" t="str">
        <f>IF('2. Enter scores'!BN37&lt;&gt;"",'2. Enter scores'!$B37-'2. Enter scores'!BN37,"")</f>
        <v/>
      </c>
      <c r="BP33" s="108">
        <v>1000</v>
      </c>
    </row>
    <row r="34" spans="2:68" x14ac:dyDescent="0.35">
      <c r="B34" s="125">
        <f>IF('2. Enter scores'!A38&lt;&gt;"",'2. Enter scores'!A38,"")</f>
        <v>20</v>
      </c>
      <c r="H34" s="125">
        <f>IF('2. Enter scores'!G38&lt;&gt;"",'2. Enter scores'!$B38-'2. Enter scores'!G38,"")</f>
        <v>58</v>
      </c>
      <c r="I34" s="125">
        <f>IF('2. Enter scores'!H38&lt;&gt;"",'2. Enter scores'!$B38-'2. Enter scores'!H38,"")</f>
        <v>61</v>
      </c>
      <c r="J34" s="125">
        <f>IF('2. Enter scores'!I38&lt;&gt;"",'2. Enter scores'!$B38-'2. Enter scores'!I38,"")</f>
        <v>58</v>
      </c>
      <c r="K34" s="125">
        <f>IF('2. Enter scores'!J38&lt;&gt;"",'2. Enter scores'!$B38-'2. Enter scores'!J38,"")</f>
        <v>63</v>
      </c>
      <c r="L34" s="125">
        <f>IF('2. Enter scores'!K38&lt;&gt;"",'2. Enter scores'!$B38-'2. Enter scores'!K38,"")</f>
        <v>61</v>
      </c>
      <c r="M34" s="125">
        <f>IF('2. Enter scores'!L38&lt;&gt;"",'2. Enter scores'!$B38-'2. Enter scores'!L38,"")</f>
        <v>60</v>
      </c>
      <c r="N34" s="125">
        <f>IF('2. Enter scores'!M38&lt;&gt;"",'2. Enter scores'!$B38-'2. Enter scores'!M38,"")</f>
        <v>61</v>
      </c>
      <c r="O34" s="125">
        <f>IF('2. Enter scores'!N38&lt;&gt;"",'2. Enter scores'!$B38-'2. Enter scores'!N38,"")</f>
        <v>62</v>
      </c>
      <c r="P34" s="125">
        <f>IF('2. Enter scores'!O38&lt;&gt;"",'2. Enter scores'!$B38-'2. Enter scores'!O38,"")</f>
        <v>62</v>
      </c>
      <c r="Q34" s="125">
        <f>IF('2. Enter scores'!P38&lt;&gt;"",'2. Enter scores'!$B38-'2. Enter scores'!P38,"")</f>
        <v>66</v>
      </c>
      <c r="R34" s="125" t="str">
        <f>IF('2. Enter scores'!Q38&lt;&gt;"",'2. Enter scores'!$B38-'2. Enter scores'!Q38,"")</f>
        <v/>
      </c>
      <c r="S34" s="125" t="str">
        <f>IF('2. Enter scores'!R38&lt;&gt;"",'2. Enter scores'!$B38-'2. Enter scores'!R38,"")</f>
        <v/>
      </c>
      <c r="T34" s="125" t="str">
        <f>IF('2. Enter scores'!S38&lt;&gt;"",'2. Enter scores'!$B38-'2. Enter scores'!S38,"")</f>
        <v/>
      </c>
      <c r="U34" s="125" t="str">
        <f>IF('2. Enter scores'!T38&lt;&gt;"",'2. Enter scores'!$B38-'2. Enter scores'!T38,"")</f>
        <v/>
      </c>
      <c r="V34" s="125" t="str">
        <f>IF('2. Enter scores'!U38&lt;&gt;"",'2. Enter scores'!$B38-'2. Enter scores'!U38,"")</f>
        <v/>
      </c>
      <c r="W34" s="125" t="str">
        <f>IF('2. Enter scores'!V38&lt;&gt;"",'2. Enter scores'!$B38-'2. Enter scores'!V38,"")</f>
        <v/>
      </c>
      <c r="X34" s="125" t="str">
        <f>IF('2. Enter scores'!W38&lt;&gt;"",'2. Enter scores'!$B38-'2. Enter scores'!W38,"")</f>
        <v/>
      </c>
      <c r="Y34" s="125" t="str">
        <f>IF('2. Enter scores'!X38&lt;&gt;"",'2. Enter scores'!$B38-'2. Enter scores'!X38,"")</f>
        <v/>
      </c>
      <c r="Z34" s="125" t="str">
        <f>IF('2. Enter scores'!Y38&lt;&gt;"",'2. Enter scores'!$B38-'2. Enter scores'!Y38,"")</f>
        <v/>
      </c>
      <c r="AA34" s="125" t="str">
        <f>IF('2. Enter scores'!Z38&lt;&gt;"",'2. Enter scores'!$B38-'2. Enter scores'!Z38,"")</f>
        <v/>
      </c>
      <c r="AB34" s="125" t="str">
        <f>IF('2. Enter scores'!AA38&lt;&gt;"",'2. Enter scores'!$B38-'2. Enter scores'!AA38,"")</f>
        <v/>
      </c>
      <c r="AC34" s="125" t="str">
        <f>IF('2. Enter scores'!AB38&lt;&gt;"",'2. Enter scores'!$B38-'2. Enter scores'!AB38,"")</f>
        <v/>
      </c>
      <c r="AD34" s="125" t="str">
        <f>IF('2. Enter scores'!AC38&lt;&gt;"",'2. Enter scores'!$B38-'2. Enter scores'!AC38,"")</f>
        <v/>
      </c>
      <c r="AE34" s="125" t="str">
        <f>IF('2. Enter scores'!AD38&lt;&gt;"",'2. Enter scores'!$B38-'2. Enter scores'!AD38,"")</f>
        <v/>
      </c>
      <c r="AF34" s="125" t="str">
        <f>IF('2. Enter scores'!AE38&lt;&gt;"",'2. Enter scores'!$B38-'2. Enter scores'!AE38,"")</f>
        <v/>
      </c>
      <c r="AG34" s="125" t="str">
        <f>IF('2. Enter scores'!AF38&lt;&gt;"",'2. Enter scores'!$B38-'2. Enter scores'!AF38,"")</f>
        <v/>
      </c>
      <c r="AH34" s="125" t="str">
        <f>IF('2. Enter scores'!AG38&lt;&gt;"",'2. Enter scores'!$B38-'2. Enter scores'!AG38,"")</f>
        <v/>
      </c>
      <c r="AI34" s="125" t="str">
        <f>IF('2. Enter scores'!AH38&lt;&gt;"",'2. Enter scores'!$B38-'2. Enter scores'!AH38,"")</f>
        <v/>
      </c>
      <c r="AJ34" s="125" t="str">
        <f>IF('2. Enter scores'!AI38&lt;&gt;"",'2. Enter scores'!$B38-'2. Enter scores'!AI38,"")</f>
        <v/>
      </c>
      <c r="AK34" s="125" t="str">
        <f>IF('2. Enter scores'!AJ38&lt;&gt;"",'2. Enter scores'!$B38-'2. Enter scores'!AJ38,"")</f>
        <v/>
      </c>
      <c r="AL34" s="125" t="str">
        <f>IF('2. Enter scores'!AK38&lt;&gt;"",'2. Enter scores'!$B38-'2. Enter scores'!AK38,"")</f>
        <v/>
      </c>
      <c r="AM34" s="125" t="str">
        <f>IF('2. Enter scores'!AL38&lt;&gt;"",'2. Enter scores'!$B38-'2. Enter scores'!AL38,"")</f>
        <v/>
      </c>
      <c r="AN34" s="125" t="str">
        <f>IF('2. Enter scores'!AM38&lt;&gt;"",'2. Enter scores'!$B38-'2. Enter scores'!AM38,"")</f>
        <v/>
      </c>
      <c r="AO34" s="125" t="str">
        <f>IF('2. Enter scores'!AN38&lt;&gt;"",'2. Enter scores'!$B38-'2. Enter scores'!AN38,"")</f>
        <v/>
      </c>
      <c r="AP34" s="125" t="str">
        <f>IF('2. Enter scores'!AO38&lt;&gt;"",'2. Enter scores'!$B38-'2. Enter scores'!AO38,"")</f>
        <v/>
      </c>
      <c r="AQ34" s="125" t="str">
        <f>IF('2. Enter scores'!AP38&lt;&gt;"",'2. Enter scores'!$B38-'2. Enter scores'!AP38,"")</f>
        <v/>
      </c>
      <c r="AR34" s="125" t="str">
        <f>IF('2. Enter scores'!AQ38&lt;&gt;"",'2. Enter scores'!$B38-'2. Enter scores'!AQ38,"")</f>
        <v/>
      </c>
      <c r="AS34" s="125" t="str">
        <f>IF('2. Enter scores'!AR38&lt;&gt;"",'2. Enter scores'!$B38-'2. Enter scores'!AR38,"")</f>
        <v/>
      </c>
      <c r="AT34" s="125" t="str">
        <f>IF('2. Enter scores'!AS38&lt;&gt;"",'2. Enter scores'!$B38-'2. Enter scores'!AS38,"")</f>
        <v/>
      </c>
      <c r="AU34" s="125" t="str">
        <f>IF('2. Enter scores'!AT38&lt;&gt;"",'2. Enter scores'!$B38-'2. Enter scores'!AT38,"")</f>
        <v/>
      </c>
      <c r="AV34" s="125" t="str">
        <f>IF('2. Enter scores'!AU38&lt;&gt;"",'2. Enter scores'!$B38-'2. Enter scores'!AU38,"")</f>
        <v/>
      </c>
      <c r="AW34" s="125" t="str">
        <f>IF('2. Enter scores'!AV38&lt;&gt;"",'2. Enter scores'!$B38-'2. Enter scores'!AV38,"")</f>
        <v/>
      </c>
      <c r="AX34" s="125" t="str">
        <f>IF('2. Enter scores'!AW38&lt;&gt;"",'2. Enter scores'!$B38-'2. Enter scores'!AW38,"")</f>
        <v/>
      </c>
      <c r="AY34" s="125" t="str">
        <f>IF('2. Enter scores'!AX38&lt;&gt;"",'2. Enter scores'!$B38-'2. Enter scores'!AX38,"")</f>
        <v/>
      </c>
      <c r="AZ34" s="125" t="str">
        <f>IF('2. Enter scores'!AY38&lt;&gt;"",'2. Enter scores'!$B38-'2. Enter scores'!AY38,"")</f>
        <v/>
      </c>
      <c r="BA34" s="125" t="str">
        <f>IF('2. Enter scores'!AZ38&lt;&gt;"",'2. Enter scores'!$B38-'2. Enter scores'!AZ38,"")</f>
        <v/>
      </c>
      <c r="BB34" s="125" t="str">
        <f>IF('2. Enter scores'!BA38&lt;&gt;"",'2. Enter scores'!$B38-'2. Enter scores'!BA38,"")</f>
        <v/>
      </c>
      <c r="BC34" s="125" t="str">
        <f>IF('2. Enter scores'!BB38&lt;&gt;"",'2. Enter scores'!$B38-'2. Enter scores'!BB38,"")</f>
        <v/>
      </c>
      <c r="BD34" s="125" t="str">
        <f>IF('2. Enter scores'!BC38&lt;&gt;"",'2. Enter scores'!$B38-'2. Enter scores'!BC38,"")</f>
        <v/>
      </c>
      <c r="BE34" s="125" t="str">
        <f>IF('2. Enter scores'!BD38&lt;&gt;"",'2. Enter scores'!$B38-'2. Enter scores'!BD38,"")</f>
        <v/>
      </c>
      <c r="BF34" s="125" t="str">
        <f>IF('2. Enter scores'!BE38&lt;&gt;"",'2. Enter scores'!$B38-'2. Enter scores'!BE38,"")</f>
        <v/>
      </c>
      <c r="BG34" s="125" t="str">
        <f>IF('2. Enter scores'!BF38&lt;&gt;"",'2. Enter scores'!$B38-'2. Enter scores'!BF38,"")</f>
        <v/>
      </c>
      <c r="BH34" s="125" t="str">
        <f>IF('2. Enter scores'!BG38&lt;&gt;"",'2. Enter scores'!$B38-'2. Enter scores'!BG38,"")</f>
        <v/>
      </c>
      <c r="BI34" s="125" t="str">
        <f>IF('2. Enter scores'!BH38&lt;&gt;"",'2. Enter scores'!$B38-'2. Enter scores'!BH38,"")</f>
        <v/>
      </c>
      <c r="BJ34" s="125" t="str">
        <f>IF('2. Enter scores'!BI38&lt;&gt;"",'2. Enter scores'!$B38-'2. Enter scores'!BI38,"")</f>
        <v/>
      </c>
      <c r="BK34" s="125" t="str">
        <f>IF('2. Enter scores'!BJ38&lt;&gt;"",'2. Enter scores'!$B38-'2. Enter scores'!BJ38,"")</f>
        <v/>
      </c>
      <c r="BL34" s="125" t="str">
        <f>IF('2. Enter scores'!BK38&lt;&gt;"",'2. Enter scores'!$B38-'2. Enter scores'!BK38,"")</f>
        <v/>
      </c>
      <c r="BM34" s="125" t="str">
        <f>IF('2. Enter scores'!BL38&lt;&gt;"",'2. Enter scores'!$B38-'2. Enter scores'!BL38,"")</f>
        <v/>
      </c>
      <c r="BN34" s="125" t="str">
        <f>IF('2. Enter scores'!BM38&lt;&gt;"",'2. Enter scores'!$B38-'2. Enter scores'!BM38,"")</f>
        <v/>
      </c>
      <c r="BO34" s="125" t="str">
        <f>IF('2. Enter scores'!BN38&lt;&gt;"",'2. Enter scores'!$B38-'2. Enter scores'!BN38,"")</f>
        <v/>
      </c>
      <c r="BP34" s="108">
        <v>1000</v>
      </c>
    </row>
    <row r="35" spans="2:68" x14ac:dyDescent="0.35">
      <c r="B35" s="125">
        <f>IF('2. Enter scores'!A39&lt;&gt;"",'2. Enter scores'!A39,"")</f>
        <v>21</v>
      </c>
      <c r="H35" s="125">
        <f>IF('2. Enter scores'!G39&lt;&gt;"",'2. Enter scores'!$B39-'2. Enter scores'!G39,"")</f>
        <v>65</v>
      </c>
      <c r="I35" s="125">
        <f>IF('2. Enter scores'!H39&lt;&gt;"",'2. Enter scores'!$B39-'2. Enter scores'!H39,"")</f>
        <v>71</v>
      </c>
      <c r="J35" s="125">
        <f>IF('2. Enter scores'!I39&lt;&gt;"",'2. Enter scores'!$B39-'2. Enter scores'!I39,"")</f>
        <v>65</v>
      </c>
      <c r="K35" s="125">
        <f>IF('2. Enter scores'!J39&lt;&gt;"",'2. Enter scores'!$B39-'2. Enter scores'!J39,"")</f>
        <v>67</v>
      </c>
      <c r="L35" s="125">
        <f>IF('2. Enter scores'!K39&lt;&gt;"",'2. Enter scores'!$B39-'2. Enter scores'!K39,"")</f>
        <v>68</v>
      </c>
      <c r="M35" s="125">
        <f>IF('2. Enter scores'!L39&lt;&gt;"",'2. Enter scores'!$B39-'2. Enter scores'!L39,"")</f>
        <v>66</v>
      </c>
      <c r="N35" s="125">
        <f>IF('2. Enter scores'!M39&lt;&gt;"",'2. Enter scores'!$B39-'2. Enter scores'!M39,"")</f>
        <v>67</v>
      </c>
      <c r="O35" s="125">
        <f>IF('2. Enter scores'!N39&lt;&gt;"",'2. Enter scores'!$B39-'2. Enter scores'!N39,"")</f>
        <v>67</v>
      </c>
      <c r="P35" s="125">
        <f>IF('2. Enter scores'!O39&lt;&gt;"",'2. Enter scores'!$B39-'2. Enter scores'!O39,"")</f>
        <v>69</v>
      </c>
      <c r="Q35" s="125">
        <f>IF('2. Enter scores'!P39&lt;&gt;"",'2. Enter scores'!$B39-'2. Enter scores'!P39,"")</f>
        <v>70</v>
      </c>
      <c r="R35" s="125" t="str">
        <f>IF('2. Enter scores'!Q39&lt;&gt;"",'2. Enter scores'!$B39-'2. Enter scores'!Q39,"")</f>
        <v/>
      </c>
      <c r="S35" s="125" t="str">
        <f>IF('2. Enter scores'!R39&lt;&gt;"",'2. Enter scores'!$B39-'2. Enter scores'!R39,"")</f>
        <v/>
      </c>
      <c r="T35" s="125" t="str">
        <f>IF('2. Enter scores'!S39&lt;&gt;"",'2. Enter scores'!$B39-'2. Enter scores'!S39,"")</f>
        <v/>
      </c>
      <c r="U35" s="125" t="str">
        <f>IF('2. Enter scores'!T39&lt;&gt;"",'2. Enter scores'!$B39-'2. Enter scores'!T39,"")</f>
        <v/>
      </c>
      <c r="V35" s="125" t="str">
        <f>IF('2. Enter scores'!U39&lt;&gt;"",'2. Enter scores'!$B39-'2. Enter scores'!U39,"")</f>
        <v/>
      </c>
      <c r="W35" s="125" t="str">
        <f>IF('2. Enter scores'!V39&lt;&gt;"",'2. Enter scores'!$B39-'2. Enter scores'!V39,"")</f>
        <v/>
      </c>
      <c r="X35" s="125" t="str">
        <f>IF('2. Enter scores'!W39&lt;&gt;"",'2. Enter scores'!$B39-'2. Enter scores'!W39,"")</f>
        <v/>
      </c>
      <c r="Y35" s="125" t="str">
        <f>IF('2. Enter scores'!X39&lt;&gt;"",'2. Enter scores'!$B39-'2. Enter scores'!X39,"")</f>
        <v/>
      </c>
      <c r="Z35" s="125" t="str">
        <f>IF('2. Enter scores'!Y39&lt;&gt;"",'2. Enter scores'!$B39-'2. Enter scores'!Y39,"")</f>
        <v/>
      </c>
      <c r="AA35" s="125" t="str">
        <f>IF('2. Enter scores'!Z39&lt;&gt;"",'2. Enter scores'!$B39-'2. Enter scores'!Z39,"")</f>
        <v/>
      </c>
      <c r="AB35" s="125" t="str">
        <f>IF('2. Enter scores'!AA39&lt;&gt;"",'2. Enter scores'!$B39-'2. Enter scores'!AA39,"")</f>
        <v/>
      </c>
      <c r="AC35" s="125" t="str">
        <f>IF('2. Enter scores'!AB39&lt;&gt;"",'2. Enter scores'!$B39-'2. Enter scores'!AB39,"")</f>
        <v/>
      </c>
      <c r="AD35" s="125" t="str">
        <f>IF('2. Enter scores'!AC39&lt;&gt;"",'2. Enter scores'!$B39-'2. Enter scores'!AC39,"")</f>
        <v/>
      </c>
      <c r="AE35" s="125" t="str">
        <f>IF('2. Enter scores'!AD39&lt;&gt;"",'2. Enter scores'!$B39-'2. Enter scores'!AD39,"")</f>
        <v/>
      </c>
      <c r="AF35" s="125" t="str">
        <f>IF('2. Enter scores'!AE39&lt;&gt;"",'2. Enter scores'!$B39-'2. Enter scores'!AE39,"")</f>
        <v/>
      </c>
      <c r="AG35" s="125" t="str">
        <f>IF('2. Enter scores'!AF39&lt;&gt;"",'2. Enter scores'!$B39-'2. Enter scores'!AF39,"")</f>
        <v/>
      </c>
      <c r="AH35" s="125" t="str">
        <f>IF('2. Enter scores'!AG39&lt;&gt;"",'2. Enter scores'!$B39-'2. Enter scores'!AG39,"")</f>
        <v/>
      </c>
      <c r="AI35" s="125" t="str">
        <f>IF('2. Enter scores'!AH39&lt;&gt;"",'2. Enter scores'!$B39-'2. Enter scores'!AH39,"")</f>
        <v/>
      </c>
      <c r="AJ35" s="125" t="str">
        <f>IF('2. Enter scores'!AI39&lt;&gt;"",'2. Enter scores'!$B39-'2. Enter scores'!AI39,"")</f>
        <v/>
      </c>
      <c r="AK35" s="125" t="str">
        <f>IF('2. Enter scores'!AJ39&lt;&gt;"",'2. Enter scores'!$B39-'2. Enter scores'!AJ39,"")</f>
        <v/>
      </c>
      <c r="AL35" s="125" t="str">
        <f>IF('2. Enter scores'!AK39&lt;&gt;"",'2. Enter scores'!$B39-'2. Enter scores'!AK39,"")</f>
        <v/>
      </c>
      <c r="AM35" s="125" t="str">
        <f>IF('2. Enter scores'!AL39&lt;&gt;"",'2. Enter scores'!$B39-'2. Enter scores'!AL39,"")</f>
        <v/>
      </c>
      <c r="AN35" s="125" t="str">
        <f>IF('2. Enter scores'!AM39&lt;&gt;"",'2. Enter scores'!$B39-'2. Enter scores'!AM39,"")</f>
        <v/>
      </c>
      <c r="AO35" s="125" t="str">
        <f>IF('2. Enter scores'!AN39&lt;&gt;"",'2. Enter scores'!$B39-'2. Enter scores'!AN39,"")</f>
        <v/>
      </c>
      <c r="AP35" s="125" t="str">
        <f>IF('2. Enter scores'!AO39&lt;&gt;"",'2. Enter scores'!$B39-'2. Enter scores'!AO39,"")</f>
        <v/>
      </c>
      <c r="AQ35" s="125" t="str">
        <f>IF('2. Enter scores'!AP39&lt;&gt;"",'2. Enter scores'!$B39-'2. Enter scores'!AP39,"")</f>
        <v/>
      </c>
      <c r="AR35" s="125" t="str">
        <f>IF('2. Enter scores'!AQ39&lt;&gt;"",'2. Enter scores'!$B39-'2. Enter scores'!AQ39,"")</f>
        <v/>
      </c>
      <c r="AS35" s="125" t="str">
        <f>IF('2. Enter scores'!AR39&lt;&gt;"",'2. Enter scores'!$B39-'2. Enter scores'!AR39,"")</f>
        <v/>
      </c>
      <c r="AT35" s="125" t="str">
        <f>IF('2. Enter scores'!AS39&lt;&gt;"",'2. Enter scores'!$B39-'2. Enter scores'!AS39,"")</f>
        <v/>
      </c>
      <c r="AU35" s="125" t="str">
        <f>IF('2. Enter scores'!AT39&lt;&gt;"",'2. Enter scores'!$B39-'2. Enter scores'!AT39,"")</f>
        <v/>
      </c>
      <c r="AV35" s="125" t="str">
        <f>IF('2. Enter scores'!AU39&lt;&gt;"",'2. Enter scores'!$B39-'2. Enter scores'!AU39,"")</f>
        <v/>
      </c>
      <c r="AW35" s="125" t="str">
        <f>IF('2. Enter scores'!AV39&lt;&gt;"",'2. Enter scores'!$B39-'2. Enter scores'!AV39,"")</f>
        <v/>
      </c>
      <c r="AX35" s="125" t="str">
        <f>IF('2. Enter scores'!AW39&lt;&gt;"",'2. Enter scores'!$B39-'2. Enter scores'!AW39,"")</f>
        <v/>
      </c>
      <c r="AY35" s="125" t="str">
        <f>IF('2. Enter scores'!AX39&lt;&gt;"",'2. Enter scores'!$B39-'2. Enter scores'!AX39,"")</f>
        <v/>
      </c>
      <c r="AZ35" s="125" t="str">
        <f>IF('2. Enter scores'!AY39&lt;&gt;"",'2. Enter scores'!$B39-'2. Enter scores'!AY39,"")</f>
        <v/>
      </c>
      <c r="BA35" s="125" t="str">
        <f>IF('2. Enter scores'!AZ39&lt;&gt;"",'2. Enter scores'!$B39-'2. Enter scores'!AZ39,"")</f>
        <v/>
      </c>
      <c r="BB35" s="125" t="str">
        <f>IF('2. Enter scores'!BA39&lt;&gt;"",'2. Enter scores'!$B39-'2. Enter scores'!BA39,"")</f>
        <v/>
      </c>
      <c r="BC35" s="125" t="str">
        <f>IF('2. Enter scores'!BB39&lt;&gt;"",'2. Enter scores'!$B39-'2. Enter scores'!BB39,"")</f>
        <v/>
      </c>
      <c r="BD35" s="125" t="str">
        <f>IF('2. Enter scores'!BC39&lt;&gt;"",'2. Enter scores'!$B39-'2. Enter scores'!BC39,"")</f>
        <v/>
      </c>
      <c r="BE35" s="125" t="str">
        <f>IF('2. Enter scores'!BD39&lt;&gt;"",'2. Enter scores'!$B39-'2. Enter scores'!BD39,"")</f>
        <v/>
      </c>
      <c r="BF35" s="125" t="str">
        <f>IF('2. Enter scores'!BE39&lt;&gt;"",'2. Enter scores'!$B39-'2. Enter scores'!BE39,"")</f>
        <v/>
      </c>
      <c r="BG35" s="125" t="str">
        <f>IF('2. Enter scores'!BF39&lt;&gt;"",'2. Enter scores'!$B39-'2. Enter scores'!BF39,"")</f>
        <v/>
      </c>
      <c r="BH35" s="125" t="str">
        <f>IF('2. Enter scores'!BG39&lt;&gt;"",'2. Enter scores'!$B39-'2. Enter scores'!BG39,"")</f>
        <v/>
      </c>
      <c r="BI35" s="125" t="str">
        <f>IF('2. Enter scores'!BH39&lt;&gt;"",'2. Enter scores'!$B39-'2. Enter scores'!BH39,"")</f>
        <v/>
      </c>
      <c r="BJ35" s="125" t="str">
        <f>IF('2. Enter scores'!BI39&lt;&gt;"",'2. Enter scores'!$B39-'2. Enter scores'!BI39,"")</f>
        <v/>
      </c>
      <c r="BK35" s="125" t="str">
        <f>IF('2. Enter scores'!BJ39&lt;&gt;"",'2. Enter scores'!$B39-'2. Enter scores'!BJ39,"")</f>
        <v/>
      </c>
      <c r="BL35" s="125" t="str">
        <f>IF('2. Enter scores'!BK39&lt;&gt;"",'2. Enter scores'!$B39-'2. Enter scores'!BK39,"")</f>
        <v/>
      </c>
      <c r="BM35" s="125" t="str">
        <f>IF('2. Enter scores'!BL39&lt;&gt;"",'2. Enter scores'!$B39-'2. Enter scores'!BL39,"")</f>
        <v/>
      </c>
      <c r="BN35" s="125" t="str">
        <f>IF('2. Enter scores'!BM39&lt;&gt;"",'2. Enter scores'!$B39-'2. Enter scores'!BM39,"")</f>
        <v/>
      </c>
      <c r="BO35" s="125" t="str">
        <f>IF('2. Enter scores'!BN39&lt;&gt;"",'2. Enter scores'!$B39-'2. Enter scores'!BN39,"")</f>
        <v/>
      </c>
      <c r="BP35" s="108">
        <v>1000</v>
      </c>
    </row>
    <row r="36" spans="2:68" x14ac:dyDescent="0.35">
      <c r="B36" s="125">
        <f>IF('2. Enter scores'!A40&lt;&gt;"",'2. Enter scores'!A40,"")</f>
        <v>22</v>
      </c>
      <c r="H36" s="125">
        <f>IF('2. Enter scores'!G40&lt;&gt;"",'2. Enter scores'!$B40-'2. Enter scores'!G40,"")</f>
        <v>61</v>
      </c>
      <c r="I36" s="125">
        <f>IF('2. Enter scores'!H40&lt;&gt;"",'2. Enter scores'!$B40-'2. Enter scores'!H40,"")</f>
        <v>60</v>
      </c>
      <c r="J36" s="125">
        <f>IF('2. Enter scores'!I40&lt;&gt;"",'2. Enter scores'!$B40-'2. Enter scores'!I40,"")</f>
        <v>57</v>
      </c>
      <c r="K36" s="125">
        <f>IF('2. Enter scores'!J40&lt;&gt;"",'2. Enter scores'!$B40-'2. Enter scores'!J40,"")</f>
        <v>59</v>
      </c>
      <c r="L36" s="125">
        <f>IF('2. Enter scores'!K40&lt;&gt;"",'2. Enter scores'!$B40-'2. Enter scores'!K40,"")</f>
        <v>60</v>
      </c>
      <c r="M36" s="125">
        <f>IF('2. Enter scores'!L40&lt;&gt;"",'2. Enter scores'!$B40-'2. Enter scores'!L40,"")</f>
        <v>59</v>
      </c>
      <c r="N36" s="125">
        <f>IF('2. Enter scores'!M40&lt;&gt;"",'2. Enter scores'!$B40-'2. Enter scores'!M40,"")</f>
        <v>58</v>
      </c>
      <c r="O36" s="125">
        <f>IF('2. Enter scores'!N40&lt;&gt;"",'2. Enter scores'!$B40-'2. Enter scores'!N40,"")</f>
        <v>63</v>
      </c>
      <c r="P36" s="125">
        <f>IF('2. Enter scores'!O40&lt;&gt;"",'2. Enter scores'!$B40-'2. Enter scores'!O40,"")</f>
        <v>62</v>
      </c>
      <c r="Q36" s="125">
        <f>IF('2. Enter scores'!P40&lt;&gt;"",'2. Enter scores'!$B40-'2. Enter scores'!P40,"")</f>
        <v>64</v>
      </c>
      <c r="R36" s="125" t="str">
        <f>IF('2. Enter scores'!Q40&lt;&gt;"",'2. Enter scores'!$B40-'2. Enter scores'!Q40,"")</f>
        <v/>
      </c>
      <c r="S36" s="125" t="str">
        <f>IF('2. Enter scores'!R40&lt;&gt;"",'2. Enter scores'!$B40-'2. Enter scores'!R40,"")</f>
        <v/>
      </c>
      <c r="T36" s="125" t="str">
        <f>IF('2. Enter scores'!S40&lt;&gt;"",'2. Enter scores'!$B40-'2. Enter scores'!S40,"")</f>
        <v/>
      </c>
      <c r="U36" s="125" t="str">
        <f>IF('2. Enter scores'!T40&lt;&gt;"",'2. Enter scores'!$B40-'2. Enter scores'!T40,"")</f>
        <v/>
      </c>
      <c r="V36" s="125" t="str">
        <f>IF('2. Enter scores'!U40&lt;&gt;"",'2. Enter scores'!$B40-'2. Enter scores'!U40,"")</f>
        <v/>
      </c>
      <c r="W36" s="125" t="str">
        <f>IF('2. Enter scores'!V40&lt;&gt;"",'2. Enter scores'!$B40-'2. Enter scores'!V40,"")</f>
        <v/>
      </c>
      <c r="X36" s="125" t="str">
        <f>IF('2. Enter scores'!W40&lt;&gt;"",'2. Enter scores'!$B40-'2. Enter scores'!W40,"")</f>
        <v/>
      </c>
      <c r="Y36" s="125" t="str">
        <f>IF('2. Enter scores'!X40&lt;&gt;"",'2. Enter scores'!$B40-'2. Enter scores'!X40,"")</f>
        <v/>
      </c>
      <c r="Z36" s="125" t="str">
        <f>IF('2. Enter scores'!Y40&lt;&gt;"",'2. Enter scores'!$B40-'2. Enter scores'!Y40,"")</f>
        <v/>
      </c>
      <c r="AA36" s="125" t="str">
        <f>IF('2. Enter scores'!Z40&lt;&gt;"",'2. Enter scores'!$B40-'2. Enter scores'!Z40,"")</f>
        <v/>
      </c>
      <c r="AB36" s="125" t="str">
        <f>IF('2. Enter scores'!AA40&lt;&gt;"",'2. Enter scores'!$B40-'2. Enter scores'!AA40,"")</f>
        <v/>
      </c>
      <c r="AC36" s="125" t="str">
        <f>IF('2. Enter scores'!AB40&lt;&gt;"",'2. Enter scores'!$B40-'2. Enter scores'!AB40,"")</f>
        <v/>
      </c>
      <c r="AD36" s="125" t="str">
        <f>IF('2. Enter scores'!AC40&lt;&gt;"",'2. Enter scores'!$B40-'2. Enter scores'!AC40,"")</f>
        <v/>
      </c>
      <c r="AE36" s="125" t="str">
        <f>IF('2. Enter scores'!AD40&lt;&gt;"",'2. Enter scores'!$B40-'2. Enter scores'!AD40,"")</f>
        <v/>
      </c>
      <c r="AF36" s="125" t="str">
        <f>IF('2. Enter scores'!AE40&lt;&gt;"",'2. Enter scores'!$B40-'2. Enter scores'!AE40,"")</f>
        <v/>
      </c>
      <c r="AG36" s="125" t="str">
        <f>IF('2. Enter scores'!AF40&lt;&gt;"",'2. Enter scores'!$B40-'2. Enter scores'!AF40,"")</f>
        <v/>
      </c>
      <c r="AH36" s="125" t="str">
        <f>IF('2. Enter scores'!AG40&lt;&gt;"",'2. Enter scores'!$B40-'2. Enter scores'!AG40,"")</f>
        <v/>
      </c>
      <c r="AI36" s="125" t="str">
        <f>IF('2. Enter scores'!AH40&lt;&gt;"",'2. Enter scores'!$B40-'2. Enter scores'!AH40,"")</f>
        <v/>
      </c>
      <c r="AJ36" s="125" t="str">
        <f>IF('2. Enter scores'!AI40&lt;&gt;"",'2. Enter scores'!$B40-'2. Enter scores'!AI40,"")</f>
        <v/>
      </c>
      <c r="AK36" s="125" t="str">
        <f>IF('2. Enter scores'!AJ40&lt;&gt;"",'2. Enter scores'!$B40-'2. Enter scores'!AJ40,"")</f>
        <v/>
      </c>
      <c r="AL36" s="125" t="str">
        <f>IF('2. Enter scores'!AK40&lt;&gt;"",'2. Enter scores'!$B40-'2. Enter scores'!AK40,"")</f>
        <v/>
      </c>
      <c r="AM36" s="125" t="str">
        <f>IF('2. Enter scores'!AL40&lt;&gt;"",'2. Enter scores'!$B40-'2. Enter scores'!AL40,"")</f>
        <v/>
      </c>
      <c r="AN36" s="125" t="str">
        <f>IF('2. Enter scores'!AM40&lt;&gt;"",'2. Enter scores'!$B40-'2. Enter scores'!AM40,"")</f>
        <v/>
      </c>
      <c r="AO36" s="125" t="str">
        <f>IF('2. Enter scores'!AN40&lt;&gt;"",'2. Enter scores'!$B40-'2. Enter scores'!AN40,"")</f>
        <v/>
      </c>
      <c r="AP36" s="125" t="str">
        <f>IF('2. Enter scores'!AO40&lt;&gt;"",'2. Enter scores'!$B40-'2. Enter scores'!AO40,"")</f>
        <v/>
      </c>
      <c r="AQ36" s="125" t="str">
        <f>IF('2. Enter scores'!AP40&lt;&gt;"",'2. Enter scores'!$B40-'2. Enter scores'!AP40,"")</f>
        <v/>
      </c>
      <c r="AR36" s="125" t="str">
        <f>IF('2. Enter scores'!AQ40&lt;&gt;"",'2. Enter scores'!$B40-'2. Enter scores'!AQ40,"")</f>
        <v/>
      </c>
      <c r="AS36" s="125" t="str">
        <f>IF('2. Enter scores'!AR40&lt;&gt;"",'2. Enter scores'!$B40-'2. Enter scores'!AR40,"")</f>
        <v/>
      </c>
      <c r="AT36" s="125" t="str">
        <f>IF('2. Enter scores'!AS40&lt;&gt;"",'2. Enter scores'!$B40-'2. Enter scores'!AS40,"")</f>
        <v/>
      </c>
      <c r="AU36" s="125" t="str">
        <f>IF('2. Enter scores'!AT40&lt;&gt;"",'2. Enter scores'!$B40-'2. Enter scores'!AT40,"")</f>
        <v/>
      </c>
      <c r="AV36" s="125" t="str">
        <f>IF('2. Enter scores'!AU40&lt;&gt;"",'2. Enter scores'!$B40-'2. Enter scores'!AU40,"")</f>
        <v/>
      </c>
      <c r="AW36" s="125" t="str">
        <f>IF('2. Enter scores'!AV40&lt;&gt;"",'2. Enter scores'!$B40-'2. Enter scores'!AV40,"")</f>
        <v/>
      </c>
      <c r="AX36" s="125" t="str">
        <f>IF('2. Enter scores'!AW40&lt;&gt;"",'2. Enter scores'!$B40-'2. Enter scores'!AW40,"")</f>
        <v/>
      </c>
      <c r="AY36" s="125" t="str">
        <f>IF('2. Enter scores'!AX40&lt;&gt;"",'2. Enter scores'!$B40-'2. Enter scores'!AX40,"")</f>
        <v/>
      </c>
      <c r="AZ36" s="125" t="str">
        <f>IF('2. Enter scores'!AY40&lt;&gt;"",'2. Enter scores'!$B40-'2. Enter scores'!AY40,"")</f>
        <v/>
      </c>
      <c r="BA36" s="125" t="str">
        <f>IF('2. Enter scores'!AZ40&lt;&gt;"",'2. Enter scores'!$B40-'2. Enter scores'!AZ40,"")</f>
        <v/>
      </c>
      <c r="BB36" s="125" t="str">
        <f>IF('2. Enter scores'!BA40&lt;&gt;"",'2. Enter scores'!$B40-'2. Enter scores'!BA40,"")</f>
        <v/>
      </c>
      <c r="BC36" s="125" t="str">
        <f>IF('2. Enter scores'!BB40&lt;&gt;"",'2. Enter scores'!$B40-'2. Enter scores'!BB40,"")</f>
        <v/>
      </c>
      <c r="BD36" s="125" t="str">
        <f>IF('2. Enter scores'!BC40&lt;&gt;"",'2. Enter scores'!$B40-'2. Enter scores'!BC40,"")</f>
        <v/>
      </c>
      <c r="BE36" s="125" t="str">
        <f>IF('2. Enter scores'!BD40&lt;&gt;"",'2. Enter scores'!$B40-'2. Enter scores'!BD40,"")</f>
        <v/>
      </c>
      <c r="BF36" s="125" t="str">
        <f>IF('2. Enter scores'!BE40&lt;&gt;"",'2. Enter scores'!$B40-'2. Enter scores'!BE40,"")</f>
        <v/>
      </c>
      <c r="BG36" s="125" t="str">
        <f>IF('2. Enter scores'!BF40&lt;&gt;"",'2. Enter scores'!$B40-'2. Enter scores'!BF40,"")</f>
        <v/>
      </c>
      <c r="BH36" s="125" t="str">
        <f>IF('2. Enter scores'!BG40&lt;&gt;"",'2. Enter scores'!$B40-'2. Enter scores'!BG40,"")</f>
        <v/>
      </c>
      <c r="BI36" s="125" t="str">
        <f>IF('2. Enter scores'!BH40&lt;&gt;"",'2. Enter scores'!$B40-'2. Enter scores'!BH40,"")</f>
        <v/>
      </c>
      <c r="BJ36" s="125" t="str">
        <f>IF('2. Enter scores'!BI40&lt;&gt;"",'2. Enter scores'!$B40-'2. Enter scores'!BI40,"")</f>
        <v/>
      </c>
      <c r="BK36" s="125" t="str">
        <f>IF('2. Enter scores'!BJ40&lt;&gt;"",'2. Enter scores'!$B40-'2. Enter scores'!BJ40,"")</f>
        <v/>
      </c>
      <c r="BL36" s="125" t="str">
        <f>IF('2. Enter scores'!BK40&lt;&gt;"",'2. Enter scores'!$B40-'2. Enter scores'!BK40,"")</f>
        <v/>
      </c>
      <c r="BM36" s="125" t="str">
        <f>IF('2. Enter scores'!BL40&lt;&gt;"",'2. Enter scores'!$B40-'2. Enter scores'!BL40,"")</f>
        <v/>
      </c>
      <c r="BN36" s="125" t="str">
        <f>IF('2. Enter scores'!BM40&lt;&gt;"",'2. Enter scores'!$B40-'2. Enter scores'!BM40,"")</f>
        <v/>
      </c>
      <c r="BO36" s="125" t="str">
        <f>IF('2. Enter scores'!BN40&lt;&gt;"",'2. Enter scores'!$B40-'2. Enter scores'!BN40,"")</f>
        <v/>
      </c>
      <c r="BP36" s="108">
        <v>1000</v>
      </c>
    </row>
    <row r="37" spans="2:68" x14ac:dyDescent="0.35">
      <c r="B37" s="125">
        <f>IF('2. Enter scores'!A41&lt;&gt;"",'2. Enter scores'!A41,"")</f>
        <v>23</v>
      </c>
      <c r="H37" s="125">
        <f>IF('2. Enter scores'!G41&lt;&gt;"",'2. Enter scores'!$B41-'2. Enter scores'!G41,"")</f>
        <v>50</v>
      </c>
      <c r="I37" s="125">
        <f>IF('2. Enter scores'!H41&lt;&gt;"",'2. Enter scores'!$B41-'2. Enter scores'!H41,"")</f>
        <v>48</v>
      </c>
      <c r="J37" s="125">
        <f>IF('2. Enter scores'!I41&lt;&gt;"",'2. Enter scores'!$B41-'2. Enter scores'!I41,"")</f>
        <v>49</v>
      </c>
      <c r="K37" s="125">
        <f>IF('2. Enter scores'!J41&lt;&gt;"",'2. Enter scores'!$B41-'2. Enter scores'!J41,"")</f>
        <v>50</v>
      </c>
      <c r="L37" s="125">
        <f>IF('2. Enter scores'!K41&lt;&gt;"",'2. Enter scores'!$B41-'2. Enter scores'!K41,"")</f>
        <v>50</v>
      </c>
      <c r="M37" s="125">
        <f>IF('2. Enter scores'!L41&lt;&gt;"",'2. Enter scores'!$B41-'2. Enter scores'!L41,"")</f>
        <v>54</v>
      </c>
      <c r="N37" s="125">
        <f>IF('2. Enter scores'!M41&lt;&gt;"",'2. Enter scores'!$B41-'2. Enter scores'!M41,"")</f>
        <v>48</v>
      </c>
      <c r="O37" s="125">
        <f>IF('2. Enter scores'!N41&lt;&gt;"",'2. Enter scores'!$B41-'2. Enter scores'!N41,"")</f>
        <v>48</v>
      </c>
      <c r="P37" s="125">
        <f>IF('2. Enter scores'!O41&lt;&gt;"",'2. Enter scores'!$B41-'2. Enter scores'!O41,"")</f>
        <v>45</v>
      </c>
      <c r="Q37" s="125">
        <f>IF('2. Enter scores'!P41&lt;&gt;"",'2. Enter scores'!$B41-'2. Enter scores'!P41,"")</f>
        <v>53</v>
      </c>
      <c r="R37" s="125" t="str">
        <f>IF('2. Enter scores'!Q41&lt;&gt;"",'2. Enter scores'!$B41-'2. Enter scores'!Q41,"")</f>
        <v/>
      </c>
      <c r="S37" s="125" t="str">
        <f>IF('2. Enter scores'!R41&lt;&gt;"",'2. Enter scores'!$B41-'2. Enter scores'!R41,"")</f>
        <v/>
      </c>
      <c r="T37" s="125" t="str">
        <f>IF('2. Enter scores'!S41&lt;&gt;"",'2. Enter scores'!$B41-'2. Enter scores'!S41,"")</f>
        <v/>
      </c>
      <c r="U37" s="125" t="str">
        <f>IF('2. Enter scores'!T41&lt;&gt;"",'2. Enter scores'!$B41-'2. Enter scores'!T41,"")</f>
        <v/>
      </c>
      <c r="V37" s="125" t="str">
        <f>IF('2. Enter scores'!U41&lt;&gt;"",'2. Enter scores'!$B41-'2. Enter scores'!U41,"")</f>
        <v/>
      </c>
      <c r="W37" s="125" t="str">
        <f>IF('2. Enter scores'!V41&lt;&gt;"",'2. Enter scores'!$B41-'2. Enter scores'!V41,"")</f>
        <v/>
      </c>
      <c r="X37" s="125" t="str">
        <f>IF('2. Enter scores'!W41&lt;&gt;"",'2. Enter scores'!$B41-'2. Enter scores'!W41,"")</f>
        <v/>
      </c>
      <c r="Y37" s="125" t="str">
        <f>IF('2. Enter scores'!X41&lt;&gt;"",'2. Enter scores'!$B41-'2. Enter scores'!X41,"")</f>
        <v/>
      </c>
      <c r="Z37" s="125" t="str">
        <f>IF('2. Enter scores'!Y41&lt;&gt;"",'2. Enter scores'!$B41-'2. Enter scores'!Y41,"")</f>
        <v/>
      </c>
      <c r="AA37" s="125" t="str">
        <f>IF('2. Enter scores'!Z41&lt;&gt;"",'2. Enter scores'!$B41-'2. Enter scores'!Z41,"")</f>
        <v/>
      </c>
      <c r="AB37" s="125" t="str">
        <f>IF('2. Enter scores'!AA41&lt;&gt;"",'2. Enter scores'!$B41-'2. Enter scores'!AA41,"")</f>
        <v/>
      </c>
      <c r="AC37" s="125" t="str">
        <f>IF('2. Enter scores'!AB41&lt;&gt;"",'2. Enter scores'!$B41-'2. Enter scores'!AB41,"")</f>
        <v/>
      </c>
      <c r="AD37" s="125" t="str">
        <f>IF('2. Enter scores'!AC41&lt;&gt;"",'2. Enter scores'!$B41-'2. Enter scores'!AC41,"")</f>
        <v/>
      </c>
      <c r="AE37" s="125" t="str">
        <f>IF('2. Enter scores'!AD41&lt;&gt;"",'2. Enter scores'!$B41-'2. Enter scores'!AD41,"")</f>
        <v/>
      </c>
      <c r="AF37" s="125" t="str">
        <f>IF('2. Enter scores'!AE41&lt;&gt;"",'2. Enter scores'!$B41-'2. Enter scores'!AE41,"")</f>
        <v/>
      </c>
      <c r="AG37" s="125" t="str">
        <f>IF('2. Enter scores'!AF41&lt;&gt;"",'2. Enter scores'!$B41-'2. Enter scores'!AF41,"")</f>
        <v/>
      </c>
      <c r="AH37" s="125" t="str">
        <f>IF('2. Enter scores'!AG41&lt;&gt;"",'2. Enter scores'!$B41-'2. Enter scores'!AG41,"")</f>
        <v/>
      </c>
      <c r="AI37" s="125" t="str">
        <f>IF('2. Enter scores'!AH41&lt;&gt;"",'2. Enter scores'!$B41-'2. Enter scores'!AH41,"")</f>
        <v/>
      </c>
      <c r="AJ37" s="125" t="str">
        <f>IF('2. Enter scores'!AI41&lt;&gt;"",'2. Enter scores'!$B41-'2. Enter scores'!AI41,"")</f>
        <v/>
      </c>
      <c r="AK37" s="125" t="str">
        <f>IF('2. Enter scores'!AJ41&lt;&gt;"",'2. Enter scores'!$B41-'2. Enter scores'!AJ41,"")</f>
        <v/>
      </c>
      <c r="AL37" s="125" t="str">
        <f>IF('2. Enter scores'!AK41&lt;&gt;"",'2. Enter scores'!$B41-'2. Enter scores'!AK41,"")</f>
        <v/>
      </c>
      <c r="AM37" s="125" t="str">
        <f>IF('2. Enter scores'!AL41&lt;&gt;"",'2. Enter scores'!$B41-'2. Enter scores'!AL41,"")</f>
        <v/>
      </c>
      <c r="AN37" s="125" t="str">
        <f>IF('2. Enter scores'!AM41&lt;&gt;"",'2. Enter scores'!$B41-'2. Enter scores'!AM41,"")</f>
        <v/>
      </c>
      <c r="AO37" s="125" t="str">
        <f>IF('2. Enter scores'!AN41&lt;&gt;"",'2. Enter scores'!$B41-'2. Enter scores'!AN41,"")</f>
        <v/>
      </c>
      <c r="AP37" s="125" t="str">
        <f>IF('2. Enter scores'!AO41&lt;&gt;"",'2. Enter scores'!$B41-'2. Enter scores'!AO41,"")</f>
        <v/>
      </c>
      <c r="AQ37" s="125" t="str">
        <f>IF('2. Enter scores'!AP41&lt;&gt;"",'2. Enter scores'!$B41-'2. Enter scores'!AP41,"")</f>
        <v/>
      </c>
      <c r="AR37" s="125" t="str">
        <f>IF('2. Enter scores'!AQ41&lt;&gt;"",'2. Enter scores'!$B41-'2. Enter scores'!AQ41,"")</f>
        <v/>
      </c>
      <c r="AS37" s="125" t="str">
        <f>IF('2. Enter scores'!AR41&lt;&gt;"",'2. Enter scores'!$B41-'2. Enter scores'!AR41,"")</f>
        <v/>
      </c>
      <c r="AT37" s="125" t="str">
        <f>IF('2. Enter scores'!AS41&lt;&gt;"",'2. Enter scores'!$B41-'2. Enter scores'!AS41,"")</f>
        <v/>
      </c>
      <c r="AU37" s="125" t="str">
        <f>IF('2. Enter scores'!AT41&lt;&gt;"",'2. Enter scores'!$B41-'2. Enter scores'!AT41,"")</f>
        <v/>
      </c>
      <c r="AV37" s="125" t="str">
        <f>IF('2. Enter scores'!AU41&lt;&gt;"",'2. Enter scores'!$B41-'2. Enter scores'!AU41,"")</f>
        <v/>
      </c>
      <c r="AW37" s="125" t="str">
        <f>IF('2. Enter scores'!AV41&lt;&gt;"",'2. Enter scores'!$B41-'2. Enter scores'!AV41,"")</f>
        <v/>
      </c>
      <c r="AX37" s="125" t="str">
        <f>IF('2. Enter scores'!AW41&lt;&gt;"",'2. Enter scores'!$B41-'2. Enter scores'!AW41,"")</f>
        <v/>
      </c>
      <c r="AY37" s="125" t="str">
        <f>IF('2. Enter scores'!AX41&lt;&gt;"",'2. Enter scores'!$B41-'2. Enter scores'!AX41,"")</f>
        <v/>
      </c>
      <c r="AZ37" s="125" t="str">
        <f>IF('2. Enter scores'!AY41&lt;&gt;"",'2. Enter scores'!$B41-'2. Enter scores'!AY41,"")</f>
        <v/>
      </c>
      <c r="BA37" s="125" t="str">
        <f>IF('2. Enter scores'!AZ41&lt;&gt;"",'2. Enter scores'!$B41-'2. Enter scores'!AZ41,"")</f>
        <v/>
      </c>
      <c r="BB37" s="125" t="str">
        <f>IF('2. Enter scores'!BA41&lt;&gt;"",'2. Enter scores'!$B41-'2. Enter scores'!BA41,"")</f>
        <v/>
      </c>
      <c r="BC37" s="125" t="str">
        <f>IF('2. Enter scores'!BB41&lt;&gt;"",'2. Enter scores'!$B41-'2. Enter scores'!BB41,"")</f>
        <v/>
      </c>
      <c r="BD37" s="125" t="str">
        <f>IF('2. Enter scores'!BC41&lt;&gt;"",'2. Enter scores'!$B41-'2. Enter scores'!BC41,"")</f>
        <v/>
      </c>
      <c r="BE37" s="125" t="str">
        <f>IF('2. Enter scores'!BD41&lt;&gt;"",'2. Enter scores'!$B41-'2. Enter scores'!BD41,"")</f>
        <v/>
      </c>
      <c r="BF37" s="125" t="str">
        <f>IF('2. Enter scores'!BE41&lt;&gt;"",'2. Enter scores'!$B41-'2. Enter scores'!BE41,"")</f>
        <v/>
      </c>
      <c r="BG37" s="125" t="str">
        <f>IF('2. Enter scores'!BF41&lt;&gt;"",'2. Enter scores'!$B41-'2. Enter scores'!BF41,"")</f>
        <v/>
      </c>
      <c r="BH37" s="125" t="str">
        <f>IF('2. Enter scores'!BG41&lt;&gt;"",'2. Enter scores'!$B41-'2. Enter scores'!BG41,"")</f>
        <v/>
      </c>
      <c r="BI37" s="125" t="str">
        <f>IF('2. Enter scores'!BH41&lt;&gt;"",'2. Enter scores'!$B41-'2. Enter scores'!BH41,"")</f>
        <v/>
      </c>
      <c r="BJ37" s="125" t="str">
        <f>IF('2. Enter scores'!BI41&lt;&gt;"",'2. Enter scores'!$B41-'2. Enter scores'!BI41,"")</f>
        <v/>
      </c>
      <c r="BK37" s="125" t="str">
        <f>IF('2. Enter scores'!BJ41&lt;&gt;"",'2. Enter scores'!$B41-'2. Enter scores'!BJ41,"")</f>
        <v/>
      </c>
      <c r="BL37" s="125" t="str">
        <f>IF('2. Enter scores'!BK41&lt;&gt;"",'2. Enter scores'!$B41-'2. Enter scores'!BK41,"")</f>
        <v/>
      </c>
      <c r="BM37" s="125" t="str">
        <f>IF('2. Enter scores'!BL41&lt;&gt;"",'2. Enter scores'!$B41-'2. Enter scores'!BL41,"")</f>
        <v/>
      </c>
      <c r="BN37" s="125" t="str">
        <f>IF('2. Enter scores'!BM41&lt;&gt;"",'2. Enter scores'!$B41-'2. Enter scores'!BM41,"")</f>
        <v/>
      </c>
      <c r="BO37" s="125" t="str">
        <f>IF('2. Enter scores'!BN41&lt;&gt;"",'2. Enter scores'!$B41-'2. Enter scores'!BN41,"")</f>
        <v/>
      </c>
      <c r="BP37" s="108">
        <v>1000</v>
      </c>
    </row>
    <row r="38" spans="2:68" x14ac:dyDescent="0.35">
      <c r="B38" s="125">
        <f>IF('2. Enter scores'!A42&lt;&gt;"",'2. Enter scores'!A42,"")</f>
        <v>24</v>
      </c>
      <c r="H38" s="125">
        <f>IF('2. Enter scores'!G42&lt;&gt;"",'2. Enter scores'!$B42-'2. Enter scores'!G42,"")</f>
        <v>32</v>
      </c>
      <c r="I38" s="125">
        <f>IF('2. Enter scores'!H42&lt;&gt;"",'2. Enter scores'!$B42-'2. Enter scores'!H42,"")</f>
        <v>40</v>
      </c>
      <c r="J38" s="125">
        <f>IF('2. Enter scores'!I42&lt;&gt;"",'2. Enter scores'!$B42-'2. Enter scores'!I42,"")</f>
        <v>35</v>
      </c>
      <c r="K38" s="125">
        <f>IF('2. Enter scores'!J42&lt;&gt;"",'2. Enter scores'!$B42-'2. Enter scores'!J42,"")</f>
        <v>37</v>
      </c>
      <c r="L38" s="125">
        <f>IF('2. Enter scores'!K42&lt;&gt;"",'2. Enter scores'!$B42-'2. Enter scores'!K42,"")</f>
        <v>34</v>
      </c>
      <c r="M38" s="125">
        <f>IF('2. Enter scores'!L42&lt;&gt;"",'2. Enter scores'!$B42-'2. Enter scores'!L42,"")</f>
        <v>36</v>
      </c>
      <c r="N38" s="125">
        <f>IF('2. Enter scores'!M42&lt;&gt;"",'2. Enter scores'!$B42-'2. Enter scores'!M42,"")</f>
        <v>39</v>
      </c>
      <c r="O38" s="125">
        <f>IF('2. Enter scores'!N42&lt;&gt;"",'2. Enter scores'!$B42-'2. Enter scores'!N42,"")</f>
        <v>39</v>
      </c>
      <c r="P38" s="125">
        <f>IF('2. Enter scores'!O42&lt;&gt;"",'2. Enter scores'!$B42-'2. Enter scores'!O42,"")</f>
        <v>37</v>
      </c>
      <c r="Q38" s="125">
        <f>IF('2. Enter scores'!P42&lt;&gt;"",'2. Enter scores'!$B42-'2. Enter scores'!P42,"")</f>
        <v>40</v>
      </c>
      <c r="R38" s="125" t="str">
        <f>IF('2. Enter scores'!Q42&lt;&gt;"",'2. Enter scores'!$B42-'2. Enter scores'!Q42,"")</f>
        <v/>
      </c>
      <c r="S38" s="125" t="str">
        <f>IF('2. Enter scores'!R42&lt;&gt;"",'2. Enter scores'!$B42-'2. Enter scores'!R42,"")</f>
        <v/>
      </c>
      <c r="T38" s="125" t="str">
        <f>IF('2. Enter scores'!S42&lt;&gt;"",'2. Enter scores'!$B42-'2. Enter scores'!S42,"")</f>
        <v/>
      </c>
      <c r="U38" s="125" t="str">
        <f>IF('2. Enter scores'!T42&lt;&gt;"",'2. Enter scores'!$B42-'2. Enter scores'!T42,"")</f>
        <v/>
      </c>
      <c r="V38" s="125" t="str">
        <f>IF('2. Enter scores'!U42&lt;&gt;"",'2. Enter scores'!$B42-'2. Enter scores'!U42,"")</f>
        <v/>
      </c>
      <c r="W38" s="125" t="str">
        <f>IF('2. Enter scores'!V42&lt;&gt;"",'2. Enter scores'!$B42-'2. Enter scores'!V42,"")</f>
        <v/>
      </c>
      <c r="X38" s="125" t="str">
        <f>IF('2. Enter scores'!W42&lt;&gt;"",'2. Enter scores'!$B42-'2. Enter scores'!W42,"")</f>
        <v/>
      </c>
      <c r="Y38" s="125" t="str">
        <f>IF('2. Enter scores'!X42&lt;&gt;"",'2. Enter scores'!$B42-'2. Enter scores'!X42,"")</f>
        <v/>
      </c>
      <c r="Z38" s="125" t="str">
        <f>IF('2. Enter scores'!Y42&lt;&gt;"",'2. Enter scores'!$B42-'2. Enter scores'!Y42,"")</f>
        <v/>
      </c>
      <c r="AA38" s="125" t="str">
        <f>IF('2. Enter scores'!Z42&lt;&gt;"",'2. Enter scores'!$B42-'2. Enter scores'!Z42,"")</f>
        <v/>
      </c>
      <c r="AB38" s="125" t="str">
        <f>IF('2. Enter scores'!AA42&lt;&gt;"",'2. Enter scores'!$B42-'2. Enter scores'!AA42,"")</f>
        <v/>
      </c>
      <c r="AC38" s="125" t="str">
        <f>IF('2. Enter scores'!AB42&lt;&gt;"",'2. Enter scores'!$B42-'2. Enter scores'!AB42,"")</f>
        <v/>
      </c>
      <c r="AD38" s="125" t="str">
        <f>IF('2. Enter scores'!AC42&lt;&gt;"",'2. Enter scores'!$B42-'2. Enter scores'!AC42,"")</f>
        <v/>
      </c>
      <c r="AE38" s="125" t="str">
        <f>IF('2. Enter scores'!AD42&lt;&gt;"",'2. Enter scores'!$B42-'2. Enter scores'!AD42,"")</f>
        <v/>
      </c>
      <c r="AF38" s="125" t="str">
        <f>IF('2. Enter scores'!AE42&lt;&gt;"",'2. Enter scores'!$B42-'2. Enter scores'!AE42,"")</f>
        <v/>
      </c>
      <c r="AG38" s="125" t="str">
        <f>IF('2. Enter scores'!AF42&lt;&gt;"",'2. Enter scores'!$B42-'2. Enter scores'!AF42,"")</f>
        <v/>
      </c>
      <c r="AH38" s="125" t="str">
        <f>IF('2. Enter scores'!AG42&lt;&gt;"",'2. Enter scores'!$B42-'2. Enter scores'!AG42,"")</f>
        <v/>
      </c>
      <c r="AI38" s="125" t="str">
        <f>IF('2. Enter scores'!AH42&lt;&gt;"",'2. Enter scores'!$B42-'2. Enter scores'!AH42,"")</f>
        <v/>
      </c>
      <c r="AJ38" s="125" t="str">
        <f>IF('2. Enter scores'!AI42&lt;&gt;"",'2. Enter scores'!$B42-'2. Enter scores'!AI42,"")</f>
        <v/>
      </c>
      <c r="AK38" s="125" t="str">
        <f>IF('2. Enter scores'!AJ42&lt;&gt;"",'2. Enter scores'!$B42-'2. Enter scores'!AJ42,"")</f>
        <v/>
      </c>
      <c r="AL38" s="125" t="str">
        <f>IF('2. Enter scores'!AK42&lt;&gt;"",'2. Enter scores'!$B42-'2. Enter scores'!AK42,"")</f>
        <v/>
      </c>
      <c r="AM38" s="125" t="str">
        <f>IF('2. Enter scores'!AL42&lt;&gt;"",'2. Enter scores'!$B42-'2. Enter scores'!AL42,"")</f>
        <v/>
      </c>
      <c r="AN38" s="125" t="str">
        <f>IF('2. Enter scores'!AM42&lt;&gt;"",'2. Enter scores'!$B42-'2. Enter scores'!AM42,"")</f>
        <v/>
      </c>
      <c r="AO38" s="125" t="str">
        <f>IF('2. Enter scores'!AN42&lt;&gt;"",'2. Enter scores'!$B42-'2. Enter scores'!AN42,"")</f>
        <v/>
      </c>
      <c r="AP38" s="125" t="str">
        <f>IF('2. Enter scores'!AO42&lt;&gt;"",'2. Enter scores'!$B42-'2. Enter scores'!AO42,"")</f>
        <v/>
      </c>
      <c r="AQ38" s="125" t="str">
        <f>IF('2. Enter scores'!AP42&lt;&gt;"",'2. Enter scores'!$B42-'2. Enter scores'!AP42,"")</f>
        <v/>
      </c>
      <c r="AR38" s="125" t="str">
        <f>IF('2. Enter scores'!AQ42&lt;&gt;"",'2. Enter scores'!$B42-'2. Enter scores'!AQ42,"")</f>
        <v/>
      </c>
      <c r="AS38" s="125" t="str">
        <f>IF('2. Enter scores'!AR42&lt;&gt;"",'2. Enter scores'!$B42-'2. Enter scores'!AR42,"")</f>
        <v/>
      </c>
      <c r="AT38" s="125" t="str">
        <f>IF('2. Enter scores'!AS42&lt;&gt;"",'2. Enter scores'!$B42-'2. Enter scores'!AS42,"")</f>
        <v/>
      </c>
      <c r="AU38" s="125" t="str">
        <f>IF('2. Enter scores'!AT42&lt;&gt;"",'2. Enter scores'!$B42-'2. Enter scores'!AT42,"")</f>
        <v/>
      </c>
      <c r="AV38" s="125" t="str">
        <f>IF('2. Enter scores'!AU42&lt;&gt;"",'2. Enter scores'!$B42-'2. Enter scores'!AU42,"")</f>
        <v/>
      </c>
      <c r="AW38" s="125" t="str">
        <f>IF('2. Enter scores'!AV42&lt;&gt;"",'2. Enter scores'!$B42-'2. Enter scores'!AV42,"")</f>
        <v/>
      </c>
      <c r="AX38" s="125" t="str">
        <f>IF('2. Enter scores'!AW42&lt;&gt;"",'2. Enter scores'!$B42-'2. Enter scores'!AW42,"")</f>
        <v/>
      </c>
      <c r="AY38" s="125" t="str">
        <f>IF('2. Enter scores'!AX42&lt;&gt;"",'2. Enter scores'!$B42-'2. Enter scores'!AX42,"")</f>
        <v/>
      </c>
      <c r="AZ38" s="125" t="str">
        <f>IF('2. Enter scores'!AY42&lt;&gt;"",'2. Enter scores'!$B42-'2. Enter scores'!AY42,"")</f>
        <v/>
      </c>
      <c r="BA38" s="125" t="str">
        <f>IF('2. Enter scores'!AZ42&lt;&gt;"",'2. Enter scores'!$B42-'2. Enter scores'!AZ42,"")</f>
        <v/>
      </c>
      <c r="BB38" s="125" t="str">
        <f>IF('2. Enter scores'!BA42&lt;&gt;"",'2. Enter scores'!$B42-'2. Enter scores'!BA42,"")</f>
        <v/>
      </c>
      <c r="BC38" s="125" t="str">
        <f>IF('2. Enter scores'!BB42&lt;&gt;"",'2. Enter scores'!$B42-'2. Enter scores'!BB42,"")</f>
        <v/>
      </c>
      <c r="BD38" s="125" t="str">
        <f>IF('2. Enter scores'!BC42&lt;&gt;"",'2. Enter scores'!$B42-'2. Enter scores'!BC42,"")</f>
        <v/>
      </c>
      <c r="BE38" s="125" t="str">
        <f>IF('2. Enter scores'!BD42&lt;&gt;"",'2. Enter scores'!$B42-'2. Enter scores'!BD42,"")</f>
        <v/>
      </c>
      <c r="BF38" s="125" t="str">
        <f>IF('2. Enter scores'!BE42&lt;&gt;"",'2. Enter scores'!$B42-'2. Enter scores'!BE42,"")</f>
        <v/>
      </c>
      <c r="BG38" s="125" t="str">
        <f>IF('2. Enter scores'!BF42&lt;&gt;"",'2. Enter scores'!$B42-'2. Enter scores'!BF42,"")</f>
        <v/>
      </c>
      <c r="BH38" s="125" t="str">
        <f>IF('2. Enter scores'!BG42&lt;&gt;"",'2. Enter scores'!$B42-'2. Enter scores'!BG42,"")</f>
        <v/>
      </c>
      <c r="BI38" s="125" t="str">
        <f>IF('2. Enter scores'!BH42&lt;&gt;"",'2. Enter scores'!$B42-'2. Enter scores'!BH42,"")</f>
        <v/>
      </c>
      <c r="BJ38" s="125" t="str">
        <f>IF('2. Enter scores'!BI42&lt;&gt;"",'2. Enter scores'!$B42-'2. Enter scores'!BI42,"")</f>
        <v/>
      </c>
      <c r="BK38" s="125" t="str">
        <f>IF('2. Enter scores'!BJ42&lt;&gt;"",'2. Enter scores'!$B42-'2. Enter scores'!BJ42,"")</f>
        <v/>
      </c>
      <c r="BL38" s="125" t="str">
        <f>IF('2. Enter scores'!BK42&lt;&gt;"",'2. Enter scores'!$B42-'2. Enter scores'!BK42,"")</f>
        <v/>
      </c>
      <c r="BM38" s="125" t="str">
        <f>IF('2. Enter scores'!BL42&lt;&gt;"",'2. Enter scores'!$B42-'2. Enter scores'!BL42,"")</f>
        <v/>
      </c>
      <c r="BN38" s="125" t="str">
        <f>IF('2. Enter scores'!BM42&lt;&gt;"",'2. Enter scores'!$B42-'2. Enter scores'!BM42,"")</f>
        <v/>
      </c>
      <c r="BO38" s="125" t="str">
        <f>IF('2. Enter scores'!BN42&lt;&gt;"",'2. Enter scores'!$B42-'2. Enter scores'!BN42,"")</f>
        <v/>
      </c>
      <c r="BP38" s="108">
        <v>1000</v>
      </c>
    </row>
    <row r="39" spans="2:68" x14ac:dyDescent="0.35">
      <c r="B39" s="125">
        <f>IF('2. Enter scores'!A43&lt;&gt;"",'2. Enter scores'!A43,"")</f>
        <v>25</v>
      </c>
      <c r="H39" s="125">
        <f>IF('2. Enter scores'!G43&lt;&gt;"",'2. Enter scores'!$B43-'2. Enter scores'!G43,"")</f>
        <v>73</v>
      </c>
      <c r="I39" s="125">
        <f>IF('2. Enter scores'!H43&lt;&gt;"",'2. Enter scores'!$B43-'2. Enter scores'!H43,"")</f>
        <v>77</v>
      </c>
      <c r="J39" s="125">
        <f>IF('2. Enter scores'!I43&lt;&gt;"",'2. Enter scores'!$B43-'2. Enter scores'!I43,"")</f>
        <v>73</v>
      </c>
      <c r="K39" s="125">
        <f>IF('2. Enter scores'!J43&lt;&gt;"",'2. Enter scores'!$B43-'2. Enter scores'!J43,"")</f>
        <v>75</v>
      </c>
      <c r="L39" s="125">
        <f>IF('2. Enter scores'!K43&lt;&gt;"",'2. Enter scores'!$B43-'2. Enter scores'!K43,"")</f>
        <v>78</v>
      </c>
      <c r="M39" s="125">
        <f>IF('2. Enter scores'!L43&lt;&gt;"",'2. Enter scores'!$B43-'2. Enter scores'!L43,"")</f>
        <v>73</v>
      </c>
      <c r="N39" s="125">
        <f>IF('2. Enter scores'!M43&lt;&gt;"",'2. Enter scores'!$B43-'2. Enter scores'!M43,"")</f>
        <v>73</v>
      </c>
      <c r="O39" s="125">
        <f>IF('2. Enter scores'!N43&lt;&gt;"",'2. Enter scores'!$B43-'2. Enter scores'!N43,"")</f>
        <v>76</v>
      </c>
      <c r="P39" s="125">
        <f>IF('2. Enter scores'!O43&lt;&gt;"",'2. Enter scores'!$B43-'2. Enter scores'!O43,"")</f>
        <v>73</v>
      </c>
      <c r="Q39" s="125">
        <f>IF('2. Enter scores'!P43&lt;&gt;"",'2. Enter scores'!$B43-'2. Enter scores'!P43,"")</f>
        <v>76</v>
      </c>
      <c r="R39" s="125" t="str">
        <f>IF('2. Enter scores'!Q43&lt;&gt;"",'2. Enter scores'!$B43-'2. Enter scores'!Q43,"")</f>
        <v/>
      </c>
      <c r="S39" s="125" t="str">
        <f>IF('2. Enter scores'!R43&lt;&gt;"",'2. Enter scores'!$B43-'2. Enter scores'!R43,"")</f>
        <v/>
      </c>
      <c r="T39" s="125" t="str">
        <f>IF('2. Enter scores'!S43&lt;&gt;"",'2. Enter scores'!$B43-'2. Enter scores'!S43,"")</f>
        <v/>
      </c>
      <c r="U39" s="125" t="str">
        <f>IF('2. Enter scores'!T43&lt;&gt;"",'2. Enter scores'!$B43-'2. Enter scores'!T43,"")</f>
        <v/>
      </c>
      <c r="V39" s="125" t="str">
        <f>IF('2. Enter scores'!U43&lt;&gt;"",'2. Enter scores'!$B43-'2. Enter scores'!U43,"")</f>
        <v/>
      </c>
      <c r="W39" s="125" t="str">
        <f>IF('2. Enter scores'!V43&lt;&gt;"",'2. Enter scores'!$B43-'2. Enter scores'!V43,"")</f>
        <v/>
      </c>
      <c r="X39" s="125" t="str">
        <f>IF('2. Enter scores'!W43&lt;&gt;"",'2. Enter scores'!$B43-'2. Enter scores'!W43,"")</f>
        <v/>
      </c>
      <c r="Y39" s="125" t="str">
        <f>IF('2. Enter scores'!X43&lt;&gt;"",'2. Enter scores'!$B43-'2. Enter scores'!X43,"")</f>
        <v/>
      </c>
      <c r="Z39" s="125" t="str">
        <f>IF('2. Enter scores'!Y43&lt;&gt;"",'2. Enter scores'!$B43-'2. Enter scores'!Y43,"")</f>
        <v/>
      </c>
      <c r="AA39" s="125" t="str">
        <f>IF('2. Enter scores'!Z43&lt;&gt;"",'2. Enter scores'!$B43-'2. Enter scores'!Z43,"")</f>
        <v/>
      </c>
      <c r="AB39" s="125" t="str">
        <f>IF('2. Enter scores'!AA43&lt;&gt;"",'2. Enter scores'!$B43-'2. Enter scores'!AA43,"")</f>
        <v/>
      </c>
      <c r="AC39" s="125" t="str">
        <f>IF('2. Enter scores'!AB43&lt;&gt;"",'2. Enter scores'!$B43-'2. Enter scores'!AB43,"")</f>
        <v/>
      </c>
      <c r="AD39" s="125" t="str">
        <f>IF('2. Enter scores'!AC43&lt;&gt;"",'2. Enter scores'!$B43-'2. Enter scores'!AC43,"")</f>
        <v/>
      </c>
      <c r="AE39" s="125" t="str">
        <f>IF('2. Enter scores'!AD43&lt;&gt;"",'2. Enter scores'!$B43-'2. Enter scores'!AD43,"")</f>
        <v/>
      </c>
      <c r="AF39" s="125" t="str">
        <f>IF('2. Enter scores'!AE43&lt;&gt;"",'2. Enter scores'!$B43-'2. Enter scores'!AE43,"")</f>
        <v/>
      </c>
      <c r="AG39" s="125" t="str">
        <f>IF('2. Enter scores'!AF43&lt;&gt;"",'2. Enter scores'!$B43-'2. Enter scores'!AF43,"")</f>
        <v/>
      </c>
      <c r="AH39" s="125" t="str">
        <f>IF('2. Enter scores'!AG43&lt;&gt;"",'2. Enter scores'!$B43-'2. Enter scores'!AG43,"")</f>
        <v/>
      </c>
      <c r="AI39" s="125" t="str">
        <f>IF('2. Enter scores'!AH43&lt;&gt;"",'2. Enter scores'!$B43-'2. Enter scores'!AH43,"")</f>
        <v/>
      </c>
      <c r="AJ39" s="125" t="str">
        <f>IF('2. Enter scores'!AI43&lt;&gt;"",'2. Enter scores'!$B43-'2. Enter scores'!AI43,"")</f>
        <v/>
      </c>
      <c r="AK39" s="125" t="str">
        <f>IF('2. Enter scores'!AJ43&lt;&gt;"",'2. Enter scores'!$B43-'2. Enter scores'!AJ43,"")</f>
        <v/>
      </c>
      <c r="AL39" s="125" t="str">
        <f>IF('2. Enter scores'!AK43&lt;&gt;"",'2. Enter scores'!$B43-'2. Enter scores'!AK43,"")</f>
        <v/>
      </c>
      <c r="AM39" s="125" t="str">
        <f>IF('2. Enter scores'!AL43&lt;&gt;"",'2. Enter scores'!$B43-'2. Enter scores'!AL43,"")</f>
        <v/>
      </c>
      <c r="AN39" s="125" t="str">
        <f>IF('2. Enter scores'!AM43&lt;&gt;"",'2. Enter scores'!$B43-'2. Enter scores'!AM43,"")</f>
        <v/>
      </c>
      <c r="AO39" s="125" t="str">
        <f>IF('2. Enter scores'!AN43&lt;&gt;"",'2. Enter scores'!$B43-'2. Enter scores'!AN43,"")</f>
        <v/>
      </c>
      <c r="AP39" s="125" t="str">
        <f>IF('2. Enter scores'!AO43&lt;&gt;"",'2. Enter scores'!$B43-'2. Enter scores'!AO43,"")</f>
        <v/>
      </c>
      <c r="AQ39" s="125" t="str">
        <f>IF('2. Enter scores'!AP43&lt;&gt;"",'2. Enter scores'!$B43-'2. Enter scores'!AP43,"")</f>
        <v/>
      </c>
      <c r="AR39" s="125" t="str">
        <f>IF('2. Enter scores'!AQ43&lt;&gt;"",'2. Enter scores'!$B43-'2. Enter scores'!AQ43,"")</f>
        <v/>
      </c>
      <c r="AS39" s="125" t="str">
        <f>IF('2. Enter scores'!AR43&lt;&gt;"",'2. Enter scores'!$B43-'2. Enter scores'!AR43,"")</f>
        <v/>
      </c>
      <c r="AT39" s="125" t="str">
        <f>IF('2. Enter scores'!AS43&lt;&gt;"",'2. Enter scores'!$B43-'2. Enter scores'!AS43,"")</f>
        <v/>
      </c>
      <c r="AU39" s="125" t="str">
        <f>IF('2. Enter scores'!AT43&lt;&gt;"",'2. Enter scores'!$B43-'2. Enter scores'!AT43,"")</f>
        <v/>
      </c>
      <c r="AV39" s="125" t="str">
        <f>IF('2. Enter scores'!AU43&lt;&gt;"",'2. Enter scores'!$B43-'2. Enter scores'!AU43,"")</f>
        <v/>
      </c>
      <c r="AW39" s="125" t="str">
        <f>IF('2. Enter scores'!AV43&lt;&gt;"",'2. Enter scores'!$B43-'2. Enter scores'!AV43,"")</f>
        <v/>
      </c>
      <c r="AX39" s="125" t="str">
        <f>IF('2. Enter scores'!AW43&lt;&gt;"",'2. Enter scores'!$B43-'2. Enter scores'!AW43,"")</f>
        <v/>
      </c>
      <c r="AY39" s="125" t="str">
        <f>IF('2. Enter scores'!AX43&lt;&gt;"",'2. Enter scores'!$B43-'2. Enter scores'!AX43,"")</f>
        <v/>
      </c>
      <c r="AZ39" s="125" t="str">
        <f>IF('2. Enter scores'!AY43&lt;&gt;"",'2. Enter scores'!$B43-'2. Enter scores'!AY43,"")</f>
        <v/>
      </c>
      <c r="BA39" s="125" t="str">
        <f>IF('2. Enter scores'!AZ43&lt;&gt;"",'2. Enter scores'!$B43-'2. Enter scores'!AZ43,"")</f>
        <v/>
      </c>
      <c r="BB39" s="125" t="str">
        <f>IF('2. Enter scores'!BA43&lt;&gt;"",'2. Enter scores'!$B43-'2. Enter scores'!BA43,"")</f>
        <v/>
      </c>
      <c r="BC39" s="125" t="str">
        <f>IF('2. Enter scores'!BB43&lt;&gt;"",'2. Enter scores'!$B43-'2. Enter scores'!BB43,"")</f>
        <v/>
      </c>
      <c r="BD39" s="125" t="str">
        <f>IF('2. Enter scores'!BC43&lt;&gt;"",'2. Enter scores'!$B43-'2. Enter scores'!BC43,"")</f>
        <v/>
      </c>
      <c r="BE39" s="125" t="str">
        <f>IF('2. Enter scores'!BD43&lt;&gt;"",'2. Enter scores'!$B43-'2. Enter scores'!BD43,"")</f>
        <v/>
      </c>
      <c r="BF39" s="125" t="str">
        <f>IF('2. Enter scores'!BE43&lt;&gt;"",'2. Enter scores'!$B43-'2. Enter scores'!BE43,"")</f>
        <v/>
      </c>
      <c r="BG39" s="125" t="str">
        <f>IF('2. Enter scores'!BF43&lt;&gt;"",'2. Enter scores'!$B43-'2. Enter scores'!BF43,"")</f>
        <v/>
      </c>
      <c r="BH39" s="125" t="str">
        <f>IF('2. Enter scores'!BG43&lt;&gt;"",'2. Enter scores'!$B43-'2. Enter scores'!BG43,"")</f>
        <v/>
      </c>
      <c r="BI39" s="125" t="str">
        <f>IF('2. Enter scores'!BH43&lt;&gt;"",'2. Enter scores'!$B43-'2. Enter scores'!BH43,"")</f>
        <v/>
      </c>
      <c r="BJ39" s="125" t="str">
        <f>IF('2. Enter scores'!BI43&lt;&gt;"",'2. Enter scores'!$B43-'2. Enter scores'!BI43,"")</f>
        <v/>
      </c>
      <c r="BK39" s="125" t="str">
        <f>IF('2. Enter scores'!BJ43&lt;&gt;"",'2. Enter scores'!$B43-'2. Enter scores'!BJ43,"")</f>
        <v/>
      </c>
      <c r="BL39" s="125" t="str">
        <f>IF('2. Enter scores'!BK43&lt;&gt;"",'2. Enter scores'!$B43-'2. Enter scores'!BK43,"")</f>
        <v/>
      </c>
      <c r="BM39" s="125" t="str">
        <f>IF('2. Enter scores'!BL43&lt;&gt;"",'2. Enter scores'!$B43-'2. Enter scores'!BL43,"")</f>
        <v/>
      </c>
      <c r="BN39" s="125" t="str">
        <f>IF('2. Enter scores'!BM43&lt;&gt;"",'2. Enter scores'!$B43-'2. Enter scores'!BM43,"")</f>
        <v/>
      </c>
      <c r="BO39" s="125" t="str">
        <f>IF('2. Enter scores'!BN43&lt;&gt;"",'2. Enter scores'!$B43-'2. Enter scores'!BN43,"")</f>
        <v/>
      </c>
      <c r="BP39" s="108">
        <v>1000</v>
      </c>
    </row>
    <row r="40" spans="2:68" x14ac:dyDescent="0.35">
      <c r="B40" s="125">
        <f>IF('2. Enter scores'!A44&lt;&gt;"",'2. Enter scores'!A44,"")</f>
        <v>26</v>
      </c>
      <c r="H40" s="125">
        <f>IF('2. Enter scores'!G44&lt;&gt;"",'2. Enter scores'!$B44-'2. Enter scores'!G44,"")</f>
        <v>67</v>
      </c>
      <c r="I40" s="125">
        <f>IF('2. Enter scores'!H44&lt;&gt;"",'2. Enter scores'!$B44-'2. Enter scores'!H44,"")</f>
        <v>68</v>
      </c>
      <c r="J40" s="125">
        <f>IF('2. Enter scores'!I44&lt;&gt;"",'2. Enter scores'!$B44-'2. Enter scores'!I44,"")</f>
        <v>65</v>
      </c>
      <c r="K40" s="125">
        <f>IF('2. Enter scores'!J44&lt;&gt;"",'2. Enter scores'!$B44-'2. Enter scores'!J44,"")</f>
        <v>66</v>
      </c>
      <c r="L40" s="125">
        <f>IF('2. Enter scores'!K44&lt;&gt;"",'2. Enter scores'!$B44-'2. Enter scores'!K44,"")</f>
        <v>67</v>
      </c>
      <c r="M40" s="125">
        <f>IF('2. Enter scores'!L44&lt;&gt;"",'2. Enter scores'!$B44-'2. Enter scores'!L44,"")</f>
        <v>70</v>
      </c>
      <c r="N40" s="125">
        <f>IF('2. Enter scores'!M44&lt;&gt;"",'2. Enter scores'!$B44-'2. Enter scores'!M44,"")</f>
        <v>65</v>
      </c>
      <c r="O40" s="125">
        <f>IF('2. Enter scores'!N44&lt;&gt;"",'2. Enter scores'!$B44-'2. Enter scores'!N44,"")</f>
        <v>69</v>
      </c>
      <c r="P40" s="125">
        <f>IF('2. Enter scores'!O44&lt;&gt;"",'2. Enter scores'!$B44-'2. Enter scores'!O44,"")</f>
        <v>70</v>
      </c>
      <c r="Q40" s="125">
        <f>IF('2. Enter scores'!P44&lt;&gt;"",'2. Enter scores'!$B44-'2. Enter scores'!P44,"")</f>
        <v>68</v>
      </c>
      <c r="R40" s="125" t="str">
        <f>IF('2. Enter scores'!Q44&lt;&gt;"",'2. Enter scores'!$B44-'2. Enter scores'!Q44,"")</f>
        <v/>
      </c>
      <c r="S40" s="125" t="str">
        <f>IF('2. Enter scores'!R44&lt;&gt;"",'2. Enter scores'!$B44-'2. Enter scores'!R44,"")</f>
        <v/>
      </c>
      <c r="T40" s="125" t="str">
        <f>IF('2. Enter scores'!S44&lt;&gt;"",'2. Enter scores'!$B44-'2. Enter scores'!S44,"")</f>
        <v/>
      </c>
      <c r="U40" s="125" t="str">
        <f>IF('2. Enter scores'!T44&lt;&gt;"",'2. Enter scores'!$B44-'2. Enter scores'!T44,"")</f>
        <v/>
      </c>
      <c r="V40" s="125" t="str">
        <f>IF('2. Enter scores'!U44&lt;&gt;"",'2. Enter scores'!$B44-'2. Enter scores'!U44,"")</f>
        <v/>
      </c>
      <c r="W40" s="125" t="str">
        <f>IF('2. Enter scores'!V44&lt;&gt;"",'2. Enter scores'!$B44-'2. Enter scores'!V44,"")</f>
        <v/>
      </c>
      <c r="X40" s="125" t="str">
        <f>IF('2. Enter scores'!W44&lt;&gt;"",'2. Enter scores'!$B44-'2. Enter scores'!W44,"")</f>
        <v/>
      </c>
      <c r="Y40" s="125" t="str">
        <f>IF('2. Enter scores'!X44&lt;&gt;"",'2. Enter scores'!$B44-'2. Enter scores'!X44,"")</f>
        <v/>
      </c>
      <c r="Z40" s="125" t="str">
        <f>IF('2. Enter scores'!Y44&lt;&gt;"",'2. Enter scores'!$B44-'2. Enter scores'!Y44,"")</f>
        <v/>
      </c>
      <c r="AA40" s="125" t="str">
        <f>IF('2. Enter scores'!Z44&lt;&gt;"",'2. Enter scores'!$B44-'2. Enter scores'!Z44,"")</f>
        <v/>
      </c>
      <c r="AB40" s="125" t="str">
        <f>IF('2. Enter scores'!AA44&lt;&gt;"",'2. Enter scores'!$B44-'2. Enter scores'!AA44,"")</f>
        <v/>
      </c>
      <c r="AC40" s="125" t="str">
        <f>IF('2. Enter scores'!AB44&lt;&gt;"",'2. Enter scores'!$B44-'2. Enter scores'!AB44,"")</f>
        <v/>
      </c>
      <c r="AD40" s="125" t="str">
        <f>IF('2. Enter scores'!AC44&lt;&gt;"",'2. Enter scores'!$B44-'2. Enter scores'!AC44,"")</f>
        <v/>
      </c>
      <c r="AE40" s="125" t="str">
        <f>IF('2. Enter scores'!AD44&lt;&gt;"",'2. Enter scores'!$B44-'2. Enter scores'!AD44,"")</f>
        <v/>
      </c>
      <c r="AF40" s="125" t="str">
        <f>IF('2. Enter scores'!AE44&lt;&gt;"",'2. Enter scores'!$B44-'2. Enter scores'!AE44,"")</f>
        <v/>
      </c>
      <c r="AG40" s="125" t="str">
        <f>IF('2. Enter scores'!AF44&lt;&gt;"",'2. Enter scores'!$B44-'2. Enter scores'!AF44,"")</f>
        <v/>
      </c>
      <c r="AH40" s="125" t="str">
        <f>IF('2. Enter scores'!AG44&lt;&gt;"",'2. Enter scores'!$B44-'2. Enter scores'!AG44,"")</f>
        <v/>
      </c>
      <c r="AI40" s="125" t="str">
        <f>IF('2. Enter scores'!AH44&lt;&gt;"",'2. Enter scores'!$B44-'2. Enter scores'!AH44,"")</f>
        <v/>
      </c>
      <c r="AJ40" s="125" t="str">
        <f>IF('2. Enter scores'!AI44&lt;&gt;"",'2. Enter scores'!$B44-'2. Enter scores'!AI44,"")</f>
        <v/>
      </c>
      <c r="AK40" s="125" t="str">
        <f>IF('2. Enter scores'!AJ44&lt;&gt;"",'2. Enter scores'!$B44-'2. Enter scores'!AJ44,"")</f>
        <v/>
      </c>
      <c r="AL40" s="125" t="str">
        <f>IF('2. Enter scores'!AK44&lt;&gt;"",'2. Enter scores'!$B44-'2. Enter scores'!AK44,"")</f>
        <v/>
      </c>
      <c r="AM40" s="125" t="str">
        <f>IF('2. Enter scores'!AL44&lt;&gt;"",'2. Enter scores'!$B44-'2. Enter scores'!AL44,"")</f>
        <v/>
      </c>
      <c r="AN40" s="125" t="str">
        <f>IF('2. Enter scores'!AM44&lt;&gt;"",'2. Enter scores'!$B44-'2. Enter scores'!AM44,"")</f>
        <v/>
      </c>
      <c r="AO40" s="125" t="str">
        <f>IF('2. Enter scores'!AN44&lt;&gt;"",'2. Enter scores'!$B44-'2. Enter scores'!AN44,"")</f>
        <v/>
      </c>
      <c r="AP40" s="125" t="str">
        <f>IF('2. Enter scores'!AO44&lt;&gt;"",'2. Enter scores'!$B44-'2. Enter scores'!AO44,"")</f>
        <v/>
      </c>
      <c r="AQ40" s="125" t="str">
        <f>IF('2. Enter scores'!AP44&lt;&gt;"",'2. Enter scores'!$B44-'2. Enter scores'!AP44,"")</f>
        <v/>
      </c>
      <c r="AR40" s="125" t="str">
        <f>IF('2. Enter scores'!AQ44&lt;&gt;"",'2. Enter scores'!$B44-'2. Enter scores'!AQ44,"")</f>
        <v/>
      </c>
      <c r="AS40" s="125" t="str">
        <f>IF('2. Enter scores'!AR44&lt;&gt;"",'2. Enter scores'!$B44-'2. Enter scores'!AR44,"")</f>
        <v/>
      </c>
      <c r="AT40" s="125" t="str">
        <f>IF('2. Enter scores'!AS44&lt;&gt;"",'2. Enter scores'!$B44-'2. Enter scores'!AS44,"")</f>
        <v/>
      </c>
      <c r="AU40" s="125" t="str">
        <f>IF('2. Enter scores'!AT44&lt;&gt;"",'2. Enter scores'!$B44-'2. Enter scores'!AT44,"")</f>
        <v/>
      </c>
      <c r="AV40" s="125" t="str">
        <f>IF('2. Enter scores'!AU44&lt;&gt;"",'2. Enter scores'!$B44-'2. Enter scores'!AU44,"")</f>
        <v/>
      </c>
      <c r="AW40" s="125" t="str">
        <f>IF('2. Enter scores'!AV44&lt;&gt;"",'2. Enter scores'!$B44-'2. Enter scores'!AV44,"")</f>
        <v/>
      </c>
      <c r="AX40" s="125" t="str">
        <f>IF('2. Enter scores'!AW44&lt;&gt;"",'2. Enter scores'!$B44-'2. Enter scores'!AW44,"")</f>
        <v/>
      </c>
      <c r="AY40" s="125" t="str">
        <f>IF('2. Enter scores'!AX44&lt;&gt;"",'2. Enter scores'!$B44-'2. Enter scores'!AX44,"")</f>
        <v/>
      </c>
      <c r="AZ40" s="125" t="str">
        <f>IF('2. Enter scores'!AY44&lt;&gt;"",'2. Enter scores'!$B44-'2. Enter scores'!AY44,"")</f>
        <v/>
      </c>
      <c r="BA40" s="125" t="str">
        <f>IF('2. Enter scores'!AZ44&lt;&gt;"",'2. Enter scores'!$B44-'2. Enter scores'!AZ44,"")</f>
        <v/>
      </c>
      <c r="BB40" s="125" t="str">
        <f>IF('2. Enter scores'!BA44&lt;&gt;"",'2. Enter scores'!$B44-'2. Enter scores'!BA44,"")</f>
        <v/>
      </c>
      <c r="BC40" s="125" t="str">
        <f>IF('2. Enter scores'!BB44&lt;&gt;"",'2. Enter scores'!$B44-'2. Enter scores'!BB44,"")</f>
        <v/>
      </c>
      <c r="BD40" s="125" t="str">
        <f>IF('2. Enter scores'!BC44&lt;&gt;"",'2. Enter scores'!$B44-'2. Enter scores'!BC44,"")</f>
        <v/>
      </c>
      <c r="BE40" s="125" t="str">
        <f>IF('2. Enter scores'!BD44&lt;&gt;"",'2. Enter scores'!$B44-'2. Enter scores'!BD44,"")</f>
        <v/>
      </c>
      <c r="BF40" s="125" t="str">
        <f>IF('2. Enter scores'!BE44&lt;&gt;"",'2. Enter scores'!$B44-'2. Enter scores'!BE44,"")</f>
        <v/>
      </c>
      <c r="BG40" s="125" t="str">
        <f>IF('2. Enter scores'!BF44&lt;&gt;"",'2. Enter scores'!$B44-'2. Enter scores'!BF44,"")</f>
        <v/>
      </c>
      <c r="BH40" s="125" t="str">
        <f>IF('2. Enter scores'!BG44&lt;&gt;"",'2. Enter scores'!$B44-'2. Enter scores'!BG44,"")</f>
        <v/>
      </c>
      <c r="BI40" s="125" t="str">
        <f>IF('2. Enter scores'!BH44&lt;&gt;"",'2. Enter scores'!$B44-'2. Enter scores'!BH44,"")</f>
        <v/>
      </c>
      <c r="BJ40" s="125" t="str">
        <f>IF('2. Enter scores'!BI44&lt;&gt;"",'2. Enter scores'!$B44-'2. Enter scores'!BI44,"")</f>
        <v/>
      </c>
      <c r="BK40" s="125" t="str">
        <f>IF('2. Enter scores'!BJ44&lt;&gt;"",'2. Enter scores'!$B44-'2. Enter scores'!BJ44,"")</f>
        <v/>
      </c>
      <c r="BL40" s="125" t="str">
        <f>IF('2. Enter scores'!BK44&lt;&gt;"",'2. Enter scores'!$B44-'2. Enter scores'!BK44,"")</f>
        <v/>
      </c>
      <c r="BM40" s="125" t="str">
        <f>IF('2. Enter scores'!BL44&lt;&gt;"",'2. Enter scores'!$B44-'2. Enter scores'!BL44,"")</f>
        <v/>
      </c>
      <c r="BN40" s="125" t="str">
        <f>IF('2. Enter scores'!BM44&lt;&gt;"",'2. Enter scores'!$B44-'2. Enter scores'!BM44,"")</f>
        <v/>
      </c>
      <c r="BO40" s="125" t="str">
        <f>IF('2. Enter scores'!BN44&lt;&gt;"",'2. Enter scores'!$B44-'2. Enter scores'!BN44,"")</f>
        <v/>
      </c>
      <c r="BP40" s="108">
        <v>1000</v>
      </c>
    </row>
    <row r="41" spans="2:68" x14ac:dyDescent="0.35">
      <c r="B41" s="125">
        <f>IF('2. Enter scores'!A45&lt;&gt;"",'2. Enter scores'!A45,"")</f>
        <v>27</v>
      </c>
      <c r="H41" s="125">
        <f>IF('2. Enter scores'!G45&lt;&gt;"",'2. Enter scores'!$B45-'2. Enter scores'!G45,"")</f>
        <v>74</v>
      </c>
      <c r="I41" s="125">
        <f>IF('2. Enter scores'!H45&lt;&gt;"",'2. Enter scores'!$B45-'2. Enter scores'!H45,"")</f>
        <v>78</v>
      </c>
      <c r="J41" s="125">
        <f>IF('2. Enter scores'!I45&lt;&gt;"",'2. Enter scores'!$B45-'2. Enter scores'!I45,"")</f>
        <v>73</v>
      </c>
      <c r="K41" s="125">
        <f>IF('2. Enter scores'!J45&lt;&gt;"",'2. Enter scores'!$B45-'2. Enter scores'!J45,"")</f>
        <v>75</v>
      </c>
      <c r="L41" s="125">
        <f>IF('2. Enter scores'!K45&lt;&gt;"",'2. Enter scores'!$B45-'2. Enter scores'!K45,"")</f>
        <v>75</v>
      </c>
      <c r="M41" s="125">
        <f>IF('2. Enter scores'!L45&lt;&gt;"",'2. Enter scores'!$B45-'2. Enter scores'!L45,"")</f>
        <v>73</v>
      </c>
      <c r="N41" s="125">
        <f>IF('2. Enter scores'!M45&lt;&gt;"",'2. Enter scores'!$B45-'2. Enter scores'!M45,"")</f>
        <v>73</v>
      </c>
      <c r="O41" s="125">
        <f>IF('2. Enter scores'!N45&lt;&gt;"",'2. Enter scores'!$B45-'2. Enter scores'!N45,"")</f>
        <v>76</v>
      </c>
      <c r="P41" s="125">
        <f>IF('2. Enter scores'!O45&lt;&gt;"",'2. Enter scores'!$B45-'2. Enter scores'!O45,"")</f>
        <v>73</v>
      </c>
      <c r="Q41" s="125">
        <f>IF('2. Enter scores'!P45&lt;&gt;"",'2. Enter scores'!$B45-'2. Enter scores'!P45,"")</f>
        <v>77</v>
      </c>
      <c r="R41" s="125" t="str">
        <f>IF('2. Enter scores'!Q45&lt;&gt;"",'2. Enter scores'!$B45-'2. Enter scores'!Q45,"")</f>
        <v/>
      </c>
      <c r="S41" s="125" t="str">
        <f>IF('2. Enter scores'!R45&lt;&gt;"",'2. Enter scores'!$B45-'2. Enter scores'!R45,"")</f>
        <v/>
      </c>
      <c r="T41" s="125" t="str">
        <f>IF('2. Enter scores'!S45&lt;&gt;"",'2. Enter scores'!$B45-'2. Enter scores'!S45,"")</f>
        <v/>
      </c>
      <c r="U41" s="125" t="str">
        <f>IF('2. Enter scores'!T45&lt;&gt;"",'2. Enter scores'!$B45-'2. Enter scores'!T45,"")</f>
        <v/>
      </c>
      <c r="V41" s="125" t="str">
        <f>IF('2. Enter scores'!U45&lt;&gt;"",'2. Enter scores'!$B45-'2. Enter scores'!U45,"")</f>
        <v/>
      </c>
      <c r="W41" s="125" t="str">
        <f>IF('2. Enter scores'!V45&lt;&gt;"",'2. Enter scores'!$B45-'2. Enter scores'!V45,"")</f>
        <v/>
      </c>
      <c r="X41" s="125" t="str">
        <f>IF('2. Enter scores'!W45&lt;&gt;"",'2. Enter scores'!$B45-'2. Enter scores'!W45,"")</f>
        <v/>
      </c>
      <c r="Y41" s="125" t="str">
        <f>IF('2. Enter scores'!X45&lt;&gt;"",'2. Enter scores'!$B45-'2. Enter scores'!X45,"")</f>
        <v/>
      </c>
      <c r="Z41" s="125" t="str">
        <f>IF('2. Enter scores'!Y45&lt;&gt;"",'2. Enter scores'!$B45-'2. Enter scores'!Y45,"")</f>
        <v/>
      </c>
      <c r="AA41" s="125" t="str">
        <f>IF('2. Enter scores'!Z45&lt;&gt;"",'2. Enter scores'!$B45-'2. Enter scores'!Z45,"")</f>
        <v/>
      </c>
      <c r="AB41" s="125" t="str">
        <f>IF('2. Enter scores'!AA45&lt;&gt;"",'2. Enter scores'!$B45-'2. Enter scores'!AA45,"")</f>
        <v/>
      </c>
      <c r="AC41" s="125" t="str">
        <f>IF('2. Enter scores'!AB45&lt;&gt;"",'2. Enter scores'!$B45-'2. Enter scores'!AB45,"")</f>
        <v/>
      </c>
      <c r="AD41" s="125" t="str">
        <f>IF('2. Enter scores'!AC45&lt;&gt;"",'2. Enter scores'!$B45-'2. Enter scores'!AC45,"")</f>
        <v/>
      </c>
      <c r="AE41" s="125" t="str">
        <f>IF('2. Enter scores'!AD45&lt;&gt;"",'2. Enter scores'!$B45-'2. Enter scores'!AD45,"")</f>
        <v/>
      </c>
      <c r="AF41" s="125" t="str">
        <f>IF('2. Enter scores'!AE45&lt;&gt;"",'2. Enter scores'!$B45-'2. Enter scores'!AE45,"")</f>
        <v/>
      </c>
      <c r="AG41" s="125" t="str">
        <f>IF('2. Enter scores'!AF45&lt;&gt;"",'2. Enter scores'!$B45-'2. Enter scores'!AF45,"")</f>
        <v/>
      </c>
      <c r="AH41" s="125" t="str">
        <f>IF('2. Enter scores'!AG45&lt;&gt;"",'2. Enter scores'!$B45-'2. Enter scores'!AG45,"")</f>
        <v/>
      </c>
      <c r="AI41" s="125" t="str">
        <f>IF('2. Enter scores'!AH45&lt;&gt;"",'2. Enter scores'!$B45-'2. Enter scores'!AH45,"")</f>
        <v/>
      </c>
      <c r="AJ41" s="125" t="str">
        <f>IF('2. Enter scores'!AI45&lt;&gt;"",'2. Enter scores'!$B45-'2. Enter scores'!AI45,"")</f>
        <v/>
      </c>
      <c r="AK41" s="125" t="str">
        <f>IF('2. Enter scores'!AJ45&lt;&gt;"",'2. Enter scores'!$B45-'2. Enter scores'!AJ45,"")</f>
        <v/>
      </c>
      <c r="AL41" s="125" t="str">
        <f>IF('2. Enter scores'!AK45&lt;&gt;"",'2. Enter scores'!$B45-'2. Enter scores'!AK45,"")</f>
        <v/>
      </c>
      <c r="AM41" s="125" t="str">
        <f>IF('2. Enter scores'!AL45&lt;&gt;"",'2. Enter scores'!$B45-'2. Enter scores'!AL45,"")</f>
        <v/>
      </c>
      <c r="AN41" s="125" t="str">
        <f>IF('2. Enter scores'!AM45&lt;&gt;"",'2. Enter scores'!$B45-'2. Enter scores'!AM45,"")</f>
        <v/>
      </c>
      <c r="AO41" s="125" t="str">
        <f>IF('2. Enter scores'!AN45&lt;&gt;"",'2. Enter scores'!$B45-'2. Enter scores'!AN45,"")</f>
        <v/>
      </c>
      <c r="AP41" s="125" t="str">
        <f>IF('2. Enter scores'!AO45&lt;&gt;"",'2. Enter scores'!$B45-'2. Enter scores'!AO45,"")</f>
        <v/>
      </c>
      <c r="AQ41" s="125" t="str">
        <f>IF('2. Enter scores'!AP45&lt;&gt;"",'2. Enter scores'!$B45-'2. Enter scores'!AP45,"")</f>
        <v/>
      </c>
      <c r="AR41" s="125" t="str">
        <f>IF('2. Enter scores'!AQ45&lt;&gt;"",'2. Enter scores'!$B45-'2. Enter scores'!AQ45,"")</f>
        <v/>
      </c>
      <c r="AS41" s="125" t="str">
        <f>IF('2. Enter scores'!AR45&lt;&gt;"",'2. Enter scores'!$B45-'2. Enter scores'!AR45,"")</f>
        <v/>
      </c>
      <c r="AT41" s="125" t="str">
        <f>IF('2. Enter scores'!AS45&lt;&gt;"",'2. Enter scores'!$B45-'2. Enter scores'!AS45,"")</f>
        <v/>
      </c>
      <c r="AU41" s="125" t="str">
        <f>IF('2. Enter scores'!AT45&lt;&gt;"",'2. Enter scores'!$B45-'2. Enter scores'!AT45,"")</f>
        <v/>
      </c>
      <c r="AV41" s="125" t="str">
        <f>IF('2. Enter scores'!AU45&lt;&gt;"",'2. Enter scores'!$B45-'2. Enter scores'!AU45,"")</f>
        <v/>
      </c>
      <c r="AW41" s="125" t="str">
        <f>IF('2. Enter scores'!AV45&lt;&gt;"",'2. Enter scores'!$B45-'2. Enter scores'!AV45,"")</f>
        <v/>
      </c>
      <c r="AX41" s="125" t="str">
        <f>IF('2. Enter scores'!AW45&lt;&gt;"",'2. Enter scores'!$B45-'2. Enter scores'!AW45,"")</f>
        <v/>
      </c>
      <c r="AY41" s="125" t="str">
        <f>IF('2. Enter scores'!AX45&lt;&gt;"",'2. Enter scores'!$B45-'2. Enter scores'!AX45,"")</f>
        <v/>
      </c>
      <c r="AZ41" s="125" t="str">
        <f>IF('2. Enter scores'!AY45&lt;&gt;"",'2. Enter scores'!$B45-'2. Enter scores'!AY45,"")</f>
        <v/>
      </c>
      <c r="BA41" s="125" t="str">
        <f>IF('2. Enter scores'!AZ45&lt;&gt;"",'2. Enter scores'!$B45-'2. Enter scores'!AZ45,"")</f>
        <v/>
      </c>
      <c r="BB41" s="125" t="str">
        <f>IF('2. Enter scores'!BA45&lt;&gt;"",'2. Enter scores'!$B45-'2. Enter scores'!BA45,"")</f>
        <v/>
      </c>
      <c r="BC41" s="125" t="str">
        <f>IF('2. Enter scores'!BB45&lt;&gt;"",'2. Enter scores'!$B45-'2. Enter scores'!BB45,"")</f>
        <v/>
      </c>
      <c r="BD41" s="125" t="str">
        <f>IF('2. Enter scores'!BC45&lt;&gt;"",'2. Enter scores'!$B45-'2. Enter scores'!BC45,"")</f>
        <v/>
      </c>
      <c r="BE41" s="125" t="str">
        <f>IF('2. Enter scores'!BD45&lt;&gt;"",'2. Enter scores'!$B45-'2. Enter scores'!BD45,"")</f>
        <v/>
      </c>
      <c r="BF41" s="125" t="str">
        <f>IF('2. Enter scores'!BE45&lt;&gt;"",'2. Enter scores'!$B45-'2. Enter scores'!BE45,"")</f>
        <v/>
      </c>
      <c r="BG41" s="125" t="str">
        <f>IF('2. Enter scores'!BF45&lt;&gt;"",'2. Enter scores'!$B45-'2. Enter scores'!BF45,"")</f>
        <v/>
      </c>
      <c r="BH41" s="125" t="str">
        <f>IF('2. Enter scores'!BG45&lt;&gt;"",'2. Enter scores'!$B45-'2. Enter scores'!BG45,"")</f>
        <v/>
      </c>
      <c r="BI41" s="125" t="str">
        <f>IF('2. Enter scores'!BH45&lt;&gt;"",'2. Enter scores'!$B45-'2. Enter scores'!BH45,"")</f>
        <v/>
      </c>
      <c r="BJ41" s="125" t="str">
        <f>IF('2. Enter scores'!BI45&lt;&gt;"",'2. Enter scores'!$B45-'2. Enter scores'!BI45,"")</f>
        <v/>
      </c>
      <c r="BK41" s="125" t="str">
        <f>IF('2. Enter scores'!BJ45&lt;&gt;"",'2. Enter scores'!$B45-'2. Enter scores'!BJ45,"")</f>
        <v/>
      </c>
      <c r="BL41" s="125" t="str">
        <f>IF('2. Enter scores'!BK45&lt;&gt;"",'2. Enter scores'!$B45-'2. Enter scores'!BK45,"")</f>
        <v/>
      </c>
      <c r="BM41" s="125" t="str">
        <f>IF('2. Enter scores'!BL45&lt;&gt;"",'2. Enter scores'!$B45-'2. Enter scores'!BL45,"")</f>
        <v/>
      </c>
      <c r="BN41" s="125" t="str">
        <f>IF('2. Enter scores'!BM45&lt;&gt;"",'2. Enter scores'!$B45-'2. Enter scores'!BM45,"")</f>
        <v/>
      </c>
      <c r="BO41" s="125" t="str">
        <f>IF('2. Enter scores'!BN45&lt;&gt;"",'2. Enter scores'!$B45-'2. Enter scores'!BN45,"")</f>
        <v/>
      </c>
      <c r="BP41" s="108">
        <v>1000</v>
      </c>
    </row>
    <row r="42" spans="2:68" x14ac:dyDescent="0.35">
      <c r="B42" s="125">
        <f>IF('2. Enter scores'!A46&lt;&gt;"",'2. Enter scores'!A46,"")</f>
        <v>28</v>
      </c>
      <c r="H42" s="125">
        <f>IF('2. Enter scores'!G46&lt;&gt;"",'2. Enter scores'!$B46-'2. Enter scores'!G46,"")</f>
        <v>40</v>
      </c>
      <c r="I42" s="125">
        <f>IF('2. Enter scores'!H46&lt;&gt;"",'2. Enter scores'!$B46-'2. Enter scores'!H46,"")</f>
        <v>50</v>
      </c>
      <c r="J42" s="125">
        <f>IF('2. Enter scores'!I46&lt;&gt;"",'2. Enter scores'!$B46-'2. Enter scores'!I46,"")</f>
        <v>41</v>
      </c>
      <c r="K42" s="125">
        <f>IF('2. Enter scores'!J46&lt;&gt;"",'2. Enter scores'!$B46-'2. Enter scores'!J46,"")</f>
        <v>42</v>
      </c>
      <c r="L42" s="125">
        <f>IF('2. Enter scores'!K46&lt;&gt;"",'2. Enter scores'!$B46-'2. Enter scores'!K46,"")</f>
        <v>44</v>
      </c>
      <c r="M42" s="125">
        <f>IF('2. Enter scores'!L46&lt;&gt;"",'2. Enter scores'!$B46-'2. Enter scores'!L46,"")</f>
        <v>50</v>
      </c>
      <c r="N42" s="125">
        <f>IF('2. Enter scores'!M46&lt;&gt;"",'2. Enter scores'!$B46-'2. Enter scores'!M46,"")</f>
        <v>48</v>
      </c>
      <c r="O42" s="125">
        <f>IF('2. Enter scores'!N46&lt;&gt;"",'2. Enter scores'!$B46-'2. Enter scores'!N46,"")</f>
        <v>43</v>
      </c>
      <c r="P42" s="125">
        <f>IF('2. Enter scores'!O46&lt;&gt;"",'2. Enter scores'!$B46-'2. Enter scores'!O46,"")</f>
        <v>44</v>
      </c>
      <c r="Q42" s="125">
        <f>IF('2. Enter scores'!P46&lt;&gt;"",'2. Enter scores'!$B46-'2. Enter scores'!P46,"")</f>
        <v>48</v>
      </c>
      <c r="R42" s="125" t="str">
        <f>IF('2. Enter scores'!Q46&lt;&gt;"",'2. Enter scores'!$B46-'2. Enter scores'!Q46,"")</f>
        <v/>
      </c>
      <c r="S42" s="125" t="str">
        <f>IF('2. Enter scores'!R46&lt;&gt;"",'2. Enter scores'!$B46-'2. Enter scores'!R46,"")</f>
        <v/>
      </c>
      <c r="T42" s="125" t="str">
        <f>IF('2. Enter scores'!S46&lt;&gt;"",'2. Enter scores'!$B46-'2. Enter scores'!S46,"")</f>
        <v/>
      </c>
      <c r="U42" s="125" t="str">
        <f>IF('2. Enter scores'!T46&lt;&gt;"",'2. Enter scores'!$B46-'2. Enter scores'!T46,"")</f>
        <v/>
      </c>
      <c r="V42" s="125" t="str">
        <f>IF('2. Enter scores'!U46&lt;&gt;"",'2. Enter scores'!$B46-'2. Enter scores'!U46,"")</f>
        <v/>
      </c>
      <c r="W42" s="125" t="str">
        <f>IF('2. Enter scores'!V46&lt;&gt;"",'2. Enter scores'!$B46-'2. Enter scores'!V46,"")</f>
        <v/>
      </c>
      <c r="X42" s="125" t="str">
        <f>IF('2. Enter scores'!W46&lt;&gt;"",'2. Enter scores'!$B46-'2. Enter scores'!W46,"")</f>
        <v/>
      </c>
      <c r="Y42" s="125" t="str">
        <f>IF('2. Enter scores'!X46&lt;&gt;"",'2. Enter scores'!$B46-'2. Enter scores'!X46,"")</f>
        <v/>
      </c>
      <c r="Z42" s="125" t="str">
        <f>IF('2. Enter scores'!Y46&lt;&gt;"",'2. Enter scores'!$B46-'2. Enter scores'!Y46,"")</f>
        <v/>
      </c>
      <c r="AA42" s="125" t="str">
        <f>IF('2. Enter scores'!Z46&lt;&gt;"",'2. Enter scores'!$B46-'2. Enter scores'!Z46,"")</f>
        <v/>
      </c>
      <c r="AB42" s="125" t="str">
        <f>IF('2. Enter scores'!AA46&lt;&gt;"",'2. Enter scores'!$B46-'2. Enter scores'!AA46,"")</f>
        <v/>
      </c>
      <c r="AC42" s="125" t="str">
        <f>IF('2. Enter scores'!AB46&lt;&gt;"",'2. Enter scores'!$B46-'2. Enter scores'!AB46,"")</f>
        <v/>
      </c>
      <c r="AD42" s="125" t="str">
        <f>IF('2. Enter scores'!AC46&lt;&gt;"",'2. Enter scores'!$B46-'2. Enter scores'!AC46,"")</f>
        <v/>
      </c>
      <c r="AE42" s="125" t="str">
        <f>IF('2. Enter scores'!AD46&lt;&gt;"",'2. Enter scores'!$B46-'2. Enter scores'!AD46,"")</f>
        <v/>
      </c>
      <c r="AF42" s="125" t="str">
        <f>IF('2. Enter scores'!AE46&lt;&gt;"",'2. Enter scores'!$B46-'2. Enter scores'!AE46,"")</f>
        <v/>
      </c>
      <c r="AG42" s="125" t="str">
        <f>IF('2. Enter scores'!AF46&lt;&gt;"",'2. Enter scores'!$B46-'2. Enter scores'!AF46,"")</f>
        <v/>
      </c>
      <c r="AH42" s="125" t="str">
        <f>IF('2. Enter scores'!AG46&lt;&gt;"",'2. Enter scores'!$B46-'2. Enter scores'!AG46,"")</f>
        <v/>
      </c>
      <c r="AI42" s="125" t="str">
        <f>IF('2. Enter scores'!AH46&lt;&gt;"",'2. Enter scores'!$B46-'2. Enter scores'!AH46,"")</f>
        <v/>
      </c>
      <c r="AJ42" s="125" t="str">
        <f>IF('2. Enter scores'!AI46&lt;&gt;"",'2. Enter scores'!$B46-'2. Enter scores'!AI46,"")</f>
        <v/>
      </c>
      <c r="AK42" s="125" t="str">
        <f>IF('2. Enter scores'!AJ46&lt;&gt;"",'2. Enter scores'!$B46-'2. Enter scores'!AJ46,"")</f>
        <v/>
      </c>
      <c r="AL42" s="125" t="str">
        <f>IF('2. Enter scores'!AK46&lt;&gt;"",'2. Enter scores'!$B46-'2. Enter scores'!AK46,"")</f>
        <v/>
      </c>
      <c r="AM42" s="125" t="str">
        <f>IF('2. Enter scores'!AL46&lt;&gt;"",'2. Enter scores'!$B46-'2. Enter scores'!AL46,"")</f>
        <v/>
      </c>
      <c r="AN42" s="125" t="str">
        <f>IF('2. Enter scores'!AM46&lt;&gt;"",'2. Enter scores'!$B46-'2. Enter scores'!AM46,"")</f>
        <v/>
      </c>
      <c r="AO42" s="125" t="str">
        <f>IF('2. Enter scores'!AN46&lt;&gt;"",'2. Enter scores'!$B46-'2. Enter scores'!AN46,"")</f>
        <v/>
      </c>
      <c r="AP42" s="125" t="str">
        <f>IF('2. Enter scores'!AO46&lt;&gt;"",'2. Enter scores'!$B46-'2. Enter scores'!AO46,"")</f>
        <v/>
      </c>
      <c r="AQ42" s="125" t="str">
        <f>IF('2. Enter scores'!AP46&lt;&gt;"",'2. Enter scores'!$B46-'2. Enter scores'!AP46,"")</f>
        <v/>
      </c>
      <c r="AR42" s="125" t="str">
        <f>IF('2. Enter scores'!AQ46&lt;&gt;"",'2. Enter scores'!$B46-'2. Enter scores'!AQ46,"")</f>
        <v/>
      </c>
      <c r="AS42" s="125" t="str">
        <f>IF('2. Enter scores'!AR46&lt;&gt;"",'2. Enter scores'!$B46-'2. Enter scores'!AR46,"")</f>
        <v/>
      </c>
      <c r="AT42" s="125" t="str">
        <f>IF('2. Enter scores'!AS46&lt;&gt;"",'2. Enter scores'!$B46-'2. Enter scores'!AS46,"")</f>
        <v/>
      </c>
      <c r="AU42" s="125" t="str">
        <f>IF('2. Enter scores'!AT46&lt;&gt;"",'2. Enter scores'!$B46-'2. Enter scores'!AT46,"")</f>
        <v/>
      </c>
      <c r="AV42" s="125" t="str">
        <f>IF('2. Enter scores'!AU46&lt;&gt;"",'2. Enter scores'!$B46-'2. Enter scores'!AU46,"")</f>
        <v/>
      </c>
      <c r="AW42" s="125" t="str">
        <f>IF('2. Enter scores'!AV46&lt;&gt;"",'2. Enter scores'!$B46-'2. Enter scores'!AV46,"")</f>
        <v/>
      </c>
      <c r="AX42" s="125" t="str">
        <f>IF('2. Enter scores'!AW46&lt;&gt;"",'2. Enter scores'!$B46-'2. Enter scores'!AW46,"")</f>
        <v/>
      </c>
      <c r="AY42" s="125" t="str">
        <f>IF('2. Enter scores'!AX46&lt;&gt;"",'2. Enter scores'!$B46-'2. Enter scores'!AX46,"")</f>
        <v/>
      </c>
      <c r="AZ42" s="125" t="str">
        <f>IF('2. Enter scores'!AY46&lt;&gt;"",'2. Enter scores'!$B46-'2. Enter scores'!AY46,"")</f>
        <v/>
      </c>
      <c r="BA42" s="125" t="str">
        <f>IF('2. Enter scores'!AZ46&lt;&gt;"",'2. Enter scores'!$B46-'2. Enter scores'!AZ46,"")</f>
        <v/>
      </c>
      <c r="BB42" s="125" t="str">
        <f>IF('2. Enter scores'!BA46&lt;&gt;"",'2. Enter scores'!$B46-'2. Enter scores'!BA46,"")</f>
        <v/>
      </c>
      <c r="BC42" s="125" t="str">
        <f>IF('2. Enter scores'!BB46&lt;&gt;"",'2. Enter scores'!$B46-'2. Enter scores'!BB46,"")</f>
        <v/>
      </c>
      <c r="BD42" s="125" t="str">
        <f>IF('2. Enter scores'!BC46&lt;&gt;"",'2. Enter scores'!$B46-'2. Enter scores'!BC46,"")</f>
        <v/>
      </c>
      <c r="BE42" s="125" t="str">
        <f>IF('2. Enter scores'!BD46&lt;&gt;"",'2. Enter scores'!$B46-'2. Enter scores'!BD46,"")</f>
        <v/>
      </c>
      <c r="BF42" s="125" t="str">
        <f>IF('2. Enter scores'!BE46&lt;&gt;"",'2. Enter scores'!$B46-'2. Enter scores'!BE46,"")</f>
        <v/>
      </c>
      <c r="BG42" s="125" t="str">
        <f>IF('2. Enter scores'!BF46&lt;&gt;"",'2. Enter scores'!$B46-'2. Enter scores'!BF46,"")</f>
        <v/>
      </c>
      <c r="BH42" s="125" t="str">
        <f>IF('2. Enter scores'!BG46&lt;&gt;"",'2. Enter scores'!$B46-'2. Enter scores'!BG46,"")</f>
        <v/>
      </c>
      <c r="BI42" s="125" t="str">
        <f>IF('2. Enter scores'!BH46&lt;&gt;"",'2. Enter scores'!$B46-'2. Enter scores'!BH46,"")</f>
        <v/>
      </c>
      <c r="BJ42" s="125" t="str">
        <f>IF('2. Enter scores'!BI46&lt;&gt;"",'2. Enter scores'!$B46-'2. Enter scores'!BI46,"")</f>
        <v/>
      </c>
      <c r="BK42" s="125" t="str">
        <f>IF('2. Enter scores'!BJ46&lt;&gt;"",'2. Enter scores'!$B46-'2. Enter scores'!BJ46,"")</f>
        <v/>
      </c>
      <c r="BL42" s="125" t="str">
        <f>IF('2. Enter scores'!BK46&lt;&gt;"",'2. Enter scores'!$B46-'2. Enter scores'!BK46,"")</f>
        <v/>
      </c>
      <c r="BM42" s="125" t="str">
        <f>IF('2. Enter scores'!BL46&lt;&gt;"",'2. Enter scores'!$B46-'2. Enter scores'!BL46,"")</f>
        <v/>
      </c>
      <c r="BN42" s="125" t="str">
        <f>IF('2. Enter scores'!BM46&lt;&gt;"",'2. Enter scores'!$B46-'2. Enter scores'!BM46,"")</f>
        <v/>
      </c>
      <c r="BO42" s="125" t="str">
        <f>IF('2. Enter scores'!BN46&lt;&gt;"",'2. Enter scores'!$B46-'2. Enter scores'!BN46,"")</f>
        <v/>
      </c>
      <c r="BP42" s="108">
        <v>1000</v>
      </c>
    </row>
    <row r="43" spans="2:68" x14ac:dyDescent="0.35">
      <c r="B43" s="125">
        <f>IF('2. Enter scores'!A47&lt;&gt;"",'2. Enter scores'!A47,"")</f>
        <v>29</v>
      </c>
      <c r="H43" s="125">
        <f>IF('2. Enter scores'!G47&lt;&gt;"",'2. Enter scores'!$B47-'2. Enter scores'!G47,"")</f>
        <v>58</v>
      </c>
      <c r="I43" s="125">
        <f>IF('2. Enter scores'!H47&lt;&gt;"",'2. Enter scores'!$B47-'2. Enter scores'!H47,"")</f>
        <v>60</v>
      </c>
      <c r="J43" s="125">
        <f>IF('2. Enter scores'!I47&lt;&gt;"",'2. Enter scores'!$B47-'2. Enter scores'!I47,"")</f>
        <v>57</v>
      </c>
      <c r="K43" s="125">
        <f>IF('2. Enter scores'!J47&lt;&gt;"",'2. Enter scores'!$B47-'2. Enter scores'!J47,"")</f>
        <v>62</v>
      </c>
      <c r="L43" s="125">
        <f>IF('2. Enter scores'!K47&lt;&gt;"",'2. Enter scores'!$B47-'2. Enter scores'!K47,"")</f>
        <v>59</v>
      </c>
      <c r="M43" s="125">
        <f>IF('2. Enter scores'!L47&lt;&gt;"",'2. Enter scores'!$B47-'2. Enter scores'!L47,"")</f>
        <v>62</v>
      </c>
      <c r="N43" s="125">
        <f>IF('2. Enter scores'!M47&lt;&gt;"",'2. Enter scores'!$B47-'2. Enter scores'!M47,"")</f>
        <v>62</v>
      </c>
      <c r="O43" s="125">
        <f>IF('2. Enter scores'!N47&lt;&gt;"",'2. Enter scores'!$B47-'2. Enter scores'!N47,"")</f>
        <v>60</v>
      </c>
      <c r="P43" s="125">
        <f>IF('2. Enter scores'!O47&lt;&gt;"",'2. Enter scores'!$B47-'2. Enter scores'!O47,"")</f>
        <v>59</v>
      </c>
      <c r="Q43" s="125">
        <f>IF('2. Enter scores'!P47&lt;&gt;"",'2. Enter scores'!$B47-'2. Enter scores'!P47,"")</f>
        <v>64</v>
      </c>
      <c r="R43" s="125" t="str">
        <f>IF('2. Enter scores'!Q47&lt;&gt;"",'2. Enter scores'!$B47-'2. Enter scores'!Q47,"")</f>
        <v/>
      </c>
      <c r="S43" s="125" t="str">
        <f>IF('2. Enter scores'!R47&lt;&gt;"",'2. Enter scores'!$B47-'2. Enter scores'!R47,"")</f>
        <v/>
      </c>
      <c r="T43" s="125" t="str">
        <f>IF('2. Enter scores'!S47&lt;&gt;"",'2. Enter scores'!$B47-'2. Enter scores'!S47,"")</f>
        <v/>
      </c>
      <c r="U43" s="125" t="str">
        <f>IF('2. Enter scores'!T47&lt;&gt;"",'2. Enter scores'!$B47-'2. Enter scores'!T47,"")</f>
        <v/>
      </c>
      <c r="V43" s="125" t="str">
        <f>IF('2. Enter scores'!U47&lt;&gt;"",'2. Enter scores'!$B47-'2. Enter scores'!U47,"")</f>
        <v/>
      </c>
      <c r="W43" s="125" t="str">
        <f>IF('2. Enter scores'!V47&lt;&gt;"",'2. Enter scores'!$B47-'2. Enter scores'!V47,"")</f>
        <v/>
      </c>
      <c r="X43" s="125" t="str">
        <f>IF('2. Enter scores'!W47&lt;&gt;"",'2. Enter scores'!$B47-'2. Enter scores'!W47,"")</f>
        <v/>
      </c>
      <c r="Y43" s="125" t="str">
        <f>IF('2. Enter scores'!X47&lt;&gt;"",'2. Enter scores'!$B47-'2. Enter scores'!X47,"")</f>
        <v/>
      </c>
      <c r="Z43" s="125" t="str">
        <f>IF('2. Enter scores'!Y47&lt;&gt;"",'2. Enter scores'!$B47-'2. Enter scores'!Y47,"")</f>
        <v/>
      </c>
      <c r="AA43" s="125" t="str">
        <f>IF('2. Enter scores'!Z47&lt;&gt;"",'2. Enter scores'!$B47-'2. Enter scores'!Z47,"")</f>
        <v/>
      </c>
      <c r="AB43" s="125" t="str">
        <f>IF('2. Enter scores'!AA47&lt;&gt;"",'2. Enter scores'!$B47-'2. Enter scores'!AA47,"")</f>
        <v/>
      </c>
      <c r="AC43" s="125" t="str">
        <f>IF('2. Enter scores'!AB47&lt;&gt;"",'2. Enter scores'!$B47-'2. Enter scores'!AB47,"")</f>
        <v/>
      </c>
      <c r="AD43" s="125" t="str">
        <f>IF('2. Enter scores'!AC47&lt;&gt;"",'2. Enter scores'!$B47-'2. Enter scores'!AC47,"")</f>
        <v/>
      </c>
      <c r="AE43" s="125" t="str">
        <f>IF('2. Enter scores'!AD47&lt;&gt;"",'2. Enter scores'!$B47-'2. Enter scores'!AD47,"")</f>
        <v/>
      </c>
      <c r="AF43" s="125" t="str">
        <f>IF('2. Enter scores'!AE47&lt;&gt;"",'2. Enter scores'!$B47-'2. Enter scores'!AE47,"")</f>
        <v/>
      </c>
      <c r="AG43" s="125" t="str">
        <f>IF('2. Enter scores'!AF47&lt;&gt;"",'2. Enter scores'!$B47-'2. Enter scores'!AF47,"")</f>
        <v/>
      </c>
      <c r="AH43" s="125" t="str">
        <f>IF('2. Enter scores'!AG47&lt;&gt;"",'2. Enter scores'!$B47-'2. Enter scores'!AG47,"")</f>
        <v/>
      </c>
      <c r="AI43" s="125" t="str">
        <f>IF('2. Enter scores'!AH47&lt;&gt;"",'2. Enter scores'!$B47-'2. Enter scores'!AH47,"")</f>
        <v/>
      </c>
      <c r="AJ43" s="125" t="str">
        <f>IF('2. Enter scores'!AI47&lt;&gt;"",'2. Enter scores'!$B47-'2. Enter scores'!AI47,"")</f>
        <v/>
      </c>
      <c r="AK43" s="125" t="str">
        <f>IF('2. Enter scores'!AJ47&lt;&gt;"",'2. Enter scores'!$B47-'2. Enter scores'!AJ47,"")</f>
        <v/>
      </c>
      <c r="AL43" s="125" t="str">
        <f>IF('2. Enter scores'!AK47&lt;&gt;"",'2. Enter scores'!$B47-'2. Enter scores'!AK47,"")</f>
        <v/>
      </c>
      <c r="AM43" s="125" t="str">
        <f>IF('2. Enter scores'!AL47&lt;&gt;"",'2. Enter scores'!$B47-'2. Enter scores'!AL47,"")</f>
        <v/>
      </c>
      <c r="AN43" s="125" t="str">
        <f>IF('2. Enter scores'!AM47&lt;&gt;"",'2. Enter scores'!$B47-'2. Enter scores'!AM47,"")</f>
        <v/>
      </c>
      <c r="AO43" s="125" t="str">
        <f>IF('2. Enter scores'!AN47&lt;&gt;"",'2. Enter scores'!$B47-'2. Enter scores'!AN47,"")</f>
        <v/>
      </c>
      <c r="AP43" s="125" t="str">
        <f>IF('2. Enter scores'!AO47&lt;&gt;"",'2. Enter scores'!$B47-'2. Enter scores'!AO47,"")</f>
        <v/>
      </c>
      <c r="AQ43" s="125" t="str">
        <f>IF('2. Enter scores'!AP47&lt;&gt;"",'2. Enter scores'!$B47-'2. Enter scores'!AP47,"")</f>
        <v/>
      </c>
      <c r="AR43" s="125" t="str">
        <f>IF('2. Enter scores'!AQ47&lt;&gt;"",'2. Enter scores'!$B47-'2. Enter scores'!AQ47,"")</f>
        <v/>
      </c>
      <c r="AS43" s="125" t="str">
        <f>IF('2. Enter scores'!AR47&lt;&gt;"",'2. Enter scores'!$B47-'2. Enter scores'!AR47,"")</f>
        <v/>
      </c>
      <c r="AT43" s="125" t="str">
        <f>IF('2. Enter scores'!AS47&lt;&gt;"",'2. Enter scores'!$B47-'2. Enter scores'!AS47,"")</f>
        <v/>
      </c>
      <c r="AU43" s="125" t="str">
        <f>IF('2. Enter scores'!AT47&lt;&gt;"",'2. Enter scores'!$B47-'2. Enter scores'!AT47,"")</f>
        <v/>
      </c>
      <c r="AV43" s="125" t="str">
        <f>IF('2. Enter scores'!AU47&lt;&gt;"",'2. Enter scores'!$B47-'2. Enter scores'!AU47,"")</f>
        <v/>
      </c>
      <c r="AW43" s="125" t="str">
        <f>IF('2. Enter scores'!AV47&lt;&gt;"",'2. Enter scores'!$B47-'2. Enter scores'!AV47,"")</f>
        <v/>
      </c>
      <c r="AX43" s="125" t="str">
        <f>IF('2. Enter scores'!AW47&lt;&gt;"",'2. Enter scores'!$B47-'2. Enter scores'!AW47,"")</f>
        <v/>
      </c>
      <c r="AY43" s="125" t="str">
        <f>IF('2. Enter scores'!AX47&lt;&gt;"",'2. Enter scores'!$B47-'2. Enter scores'!AX47,"")</f>
        <v/>
      </c>
      <c r="AZ43" s="125" t="str">
        <f>IF('2. Enter scores'!AY47&lt;&gt;"",'2. Enter scores'!$B47-'2. Enter scores'!AY47,"")</f>
        <v/>
      </c>
      <c r="BA43" s="125" t="str">
        <f>IF('2. Enter scores'!AZ47&lt;&gt;"",'2. Enter scores'!$B47-'2. Enter scores'!AZ47,"")</f>
        <v/>
      </c>
      <c r="BB43" s="125" t="str">
        <f>IF('2. Enter scores'!BA47&lt;&gt;"",'2. Enter scores'!$B47-'2. Enter scores'!BA47,"")</f>
        <v/>
      </c>
      <c r="BC43" s="125" t="str">
        <f>IF('2. Enter scores'!BB47&lt;&gt;"",'2. Enter scores'!$B47-'2. Enter scores'!BB47,"")</f>
        <v/>
      </c>
      <c r="BD43" s="125" t="str">
        <f>IF('2. Enter scores'!BC47&lt;&gt;"",'2. Enter scores'!$B47-'2. Enter scores'!BC47,"")</f>
        <v/>
      </c>
      <c r="BE43" s="125" t="str">
        <f>IF('2. Enter scores'!BD47&lt;&gt;"",'2. Enter scores'!$B47-'2. Enter scores'!BD47,"")</f>
        <v/>
      </c>
      <c r="BF43" s="125" t="str">
        <f>IF('2. Enter scores'!BE47&lt;&gt;"",'2. Enter scores'!$B47-'2. Enter scores'!BE47,"")</f>
        <v/>
      </c>
      <c r="BG43" s="125" t="str">
        <f>IF('2. Enter scores'!BF47&lt;&gt;"",'2. Enter scores'!$B47-'2. Enter scores'!BF47,"")</f>
        <v/>
      </c>
      <c r="BH43" s="125" t="str">
        <f>IF('2. Enter scores'!BG47&lt;&gt;"",'2. Enter scores'!$B47-'2. Enter scores'!BG47,"")</f>
        <v/>
      </c>
      <c r="BI43" s="125" t="str">
        <f>IF('2. Enter scores'!BH47&lt;&gt;"",'2. Enter scores'!$B47-'2. Enter scores'!BH47,"")</f>
        <v/>
      </c>
      <c r="BJ43" s="125" t="str">
        <f>IF('2. Enter scores'!BI47&lt;&gt;"",'2. Enter scores'!$B47-'2. Enter scores'!BI47,"")</f>
        <v/>
      </c>
      <c r="BK43" s="125" t="str">
        <f>IF('2. Enter scores'!BJ47&lt;&gt;"",'2. Enter scores'!$B47-'2. Enter scores'!BJ47,"")</f>
        <v/>
      </c>
      <c r="BL43" s="125" t="str">
        <f>IF('2. Enter scores'!BK47&lt;&gt;"",'2. Enter scores'!$B47-'2. Enter scores'!BK47,"")</f>
        <v/>
      </c>
      <c r="BM43" s="125" t="str">
        <f>IF('2. Enter scores'!BL47&lt;&gt;"",'2. Enter scores'!$B47-'2. Enter scores'!BL47,"")</f>
        <v/>
      </c>
      <c r="BN43" s="125" t="str">
        <f>IF('2. Enter scores'!BM47&lt;&gt;"",'2. Enter scores'!$B47-'2. Enter scores'!BM47,"")</f>
        <v/>
      </c>
      <c r="BO43" s="125" t="str">
        <f>IF('2. Enter scores'!BN47&lt;&gt;"",'2. Enter scores'!$B47-'2. Enter scores'!BN47,"")</f>
        <v/>
      </c>
      <c r="BP43" s="108">
        <v>1000</v>
      </c>
    </row>
    <row r="44" spans="2:68" x14ac:dyDescent="0.35">
      <c r="B44" s="125">
        <f>IF('2. Enter scores'!A48&lt;&gt;"",'2. Enter scores'!A48,"")</f>
        <v>30</v>
      </c>
      <c r="H44" s="125">
        <f>IF('2. Enter scores'!G48&lt;&gt;"",'2. Enter scores'!$B48-'2. Enter scores'!G48,"")</f>
        <v>44</v>
      </c>
      <c r="I44" s="125">
        <f>IF('2. Enter scores'!H48&lt;&gt;"",'2. Enter scores'!$B48-'2. Enter scores'!H48,"")</f>
        <v>50</v>
      </c>
      <c r="J44" s="125">
        <f>IF('2. Enter scores'!I48&lt;&gt;"",'2. Enter scores'!$B48-'2. Enter scores'!I48,"")</f>
        <v>45</v>
      </c>
      <c r="K44" s="125">
        <f>IF('2. Enter scores'!J48&lt;&gt;"",'2. Enter scores'!$B48-'2. Enter scores'!J48,"")</f>
        <v>48</v>
      </c>
      <c r="L44" s="125">
        <f>IF('2. Enter scores'!K48&lt;&gt;"",'2. Enter scores'!$B48-'2. Enter scores'!K48,"")</f>
        <v>47</v>
      </c>
      <c r="M44" s="125">
        <f>IF('2. Enter scores'!L48&lt;&gt;"",'2. Enter scores'!$B48-'2. Enter scores'!L48,"")</f>
        <v>51</v>
      </c>
      <c r="N44" s="125">
        <f>IF('2. Enter scores'!M48&lt;&gt;"",'2. Enter scores'!$B48-'2. Enter scores'!M48,"")</f>
        <v>51</v>
      </c>
      <c r="O44" s="125">
        <f>IF('2. Enter scores'!N48&lt;&gt;"",'2. Enter scores'!$B48-'2. Enter scores'!N48,"")</f>
        <v>46</v>
      </c>
      <c r="P44" s="125">
        <f>IF('2. Enter scores'!O48&lt;&gt;"",'2. Enter scores'!$B48-'2. Enter scores'!O48,"")</f>
        <v>43</v>
      </c>
      <c r="Q44" s="125">
        <f>IF('2. Enter scores'!P48&lt;&gt;"",'2. Enter scores'!$B48-'2. Enter scores'!P48,"")</f>
        <v>52</v>
      </c>
      <c r="R44" s="125" t="str">
        <f>IF('2. Enter scores'!Q48&lt;&gt;"",'2. Enter scores'!$B48-'2. Enter scores'!Q48,"")</f>
        <v/>
      </c>
      <c r="S44" s="125" t="str">
        <f>IF('2. Enter scores'!R48&lt;&gt;"",'2. Enter scores'!$B48-'2. Enter scores'!R48,"")</f>
        <v/>
      </c>
      <c r="T44" s="125" t="str">
        <f>IF('2. Enter scores'!S48&lt;&gt;"",'2. Enter scores'!$B48-'2. Enter scores'!S48,"")</f>
        <v/>
      </c>
      <c r="U44" s="125" t="str">
        <f>IF('2. Enter scores'!T48&lt;&gt;"",'2. Enter scores'!$B48-'2. Enter scores'!T48,"")</f>
        <v/>
      </c>
      <c r="V44" s="125" t="str">
        <f>IF('2. Enter scores'!U48&lt;&gt;"",'2. Enter scores'!$B48-'2. Enter scores'!U48,"")</f>
        <v/>
      </c>
      <c r="W44" s="125" t="str">
        <f>IF('2. Enter scores'!V48&lt;&gt;"",'2. Enter scores'!$B48-'2. Enter scores'!V48,"")</f>
        <v/>
      </c>
      <c r="X44" s="125" t="str">
        <f>IF('2. Enter scores'!W48&lt;&gt;"",'2. Enter scores'!$B48-'2. Enter scores'!W48,"")</f>
        <v/>
      </c>
      <c r="Y44" s="125" t="str">
        <f>IF('2. Enter scores'!X48&lt;&gt;"",'2. Enter scores'!$B48-'2. Enter scores'!X48,"")</f>
        <v/>
      </c>
      <c r="Z44" s="125" t="str">
        <f>IF('2. Enter scores'!Y48&lt;&gt;"",'2. Enter scores'!$B48-'2. Enter scores'!Y48,"")</f>
        <v/>
      </c>
      <c r="AA44" s="125" t="str">
        <f>IF('2. Enter scores'!Z48&lt;&gt;"",'2. Enter scores'!$B48-'2. Enter scores'!Z48,"")</f>
        <v/>
      </c>
      <c r="AB44" s="125" t="str">
        <f>IF('2. Enter scores'!AA48&lt;&gt;"",'2. Enter scores'!$B48-'2. Enter scores'!AA48,"")</f>
        <v/>
      </c>
      <c r="AC44" s="125" t="str">
        <f>IF('2. Enter scores'!AB48&lt;&gt;"",'2. Enter scores'!$B48-'2. Enter scores'!AB48,"")</f>
        <v/>
      </c>
      <c r="AD44" s="125" t="str">
        <f>IF('2. Enter scores'!AC48&lt;&gt;"",'2. Enter scores'!$B48-'2. Enter scores'!AC48,"")</f>
        <v/>
      </c>
      <c r="AE44" s="125" t="str">
        <f>IF('2. Enter scores'!AD48&lt;&gt;"",'2. Enter scores'!$B48-'2. Enter scores'!AD48,"")</f>
        <v/>
      </c>
      <c r="AF44" s="125" t="str">
        <f>IF('2. Enter scores'!AE48&lt;&gt;"",'2. Enter scores'!$B48-'2. Enter scores'!AE48,"")</f>
        <v/>
      </c>
      <c r="AG44" s="125" t="str">
        <f>IF('2. Enter scores'!AF48&lt;&gt;"",'2. Enter scores'!$B48-'2. Enter scores'!AF48,"")</f>
        <v/>
      </c>
      <c r="AH44" s="125" t="str">
        <f>IF('2. Enter scores'!AG48&lt;&gt;"",'2. Enter scores'!$B48-'2. Enter scores'!AG48,"")</f>
        <v/>
      </c>
      <c r="AI44" s="125" t="str">
        <f>IF('2. Enter scores'!AH48&lt;&gt;"",'2. Enter scores'!$B48-'2. Enter scores'!AH48,"")</f>
        <v/>
      </c>
      <c r="AJ44" s="125" t="str">
        <f>IF('2. Enter scores'!AI48&lt;&gt;"",'2. Enter scores'!$B48-'2. Enter scores'!AI48,"")</f>
        <v/>
      </c>
      <c r="AK44" s="125" t="str">
        <f>IF('2. Enter scores'!AJ48&lt;&gt;"",'2. Enter scores'!$B48-'2. Enter scores'!AJ48,"")</f>
        <v/>
      </c>
      <c r="AL44" s="125" t="str">
        <f>IF('2. Enter scores'!AK48&lt;&gt;"",'2. Enter scores'!$B48-'2. Enter scores'!AK48,"")</f>
        <v/>
      </c>
      <c r="AM44" s="125" t="str">
        <f>IF('2. Enter scores'!AL48&lt;&gt;"",'2. Enter scores'!$B48-'2. Enter scores'!AL48,"")</f>
        <v/>
      </c>
      <c r="AN44" s="125" t="str">
        <f>IF('2. Enter scores'!AM48&lt;&gt;"",'2. Enter scores'!$B48-'2. Enter scores'!AM48,"")</f>
        <v/>
      </c>
      <c r="AO44" s="125" t="str">
        <f>IF('2. Enter scores'!AN48&lt;&gt;"",'2. Enter scores'!$B48-'2. Enter scores'!AN48,"")</f>
        <v/>
      </c>
      <c r="AP44" s="125" t="str">
        <f>IF('2. Enter scores'!AO48&lt;&gt;"",'2. Enter scores'!$B48-'2. Enter scores'!AO48,"")</f>
        <v/>
      </c>
      <c r="AQ44" s="125" t="str">
        <f>IF('2. Enter scores'!AP48&lt;&gt;"",'2. Enter scores'!$B48-'2. Enter scores'!AP48,"")</f>
        <v/>
      </c>
      <c r="AR44" s="125" t="str">
        <f>IF('2. Enter scores'!AQ48&lt;&gt;"",'2. Enter scores'!$B48-'2. Enter scores'!AQ48,"")</f>
        <v/>
      </c>
      <c r="AS44" s="125" t="str">
        <f>IF('2. Enter scores'!AR48&lt;&gt;"",'2. Enter scores'!$B48-'2. Enter scores'!AR48,"")</f>
        <v/>
      </c>
      <c r="AT44" s="125" t="str">
        <f>IF('2. Enter scores'!AS48&lt;&gt;"",'2. Enter scores'!$B48-'2. Enter scores'!AS48,"")</f>
        <v/>
      </c>
      <c r="AU44" s="125" t="str">
        <f>IF('2. Enter scores'!AT48&lt;&gt;"",'2. Enter scores'!$B48-'2. Enter scores'!AT48,"")</f>
        <v/>
      </c>
      <c r="AV44" s="125" t="str">
        <f>IF('2. Enter scores'!AU48&lt;&gt;"",'2. Enter scores'!$B48-'2. Enter scores'!AU48,"")</f>
        <v/>
      </c>
      <c r="AW44" s="125" t="str">
        <f>IF('2. Enter scores'!AV48&lt;&gt;"",'2. Enter scores'!$B48-'2. Enter scores'!AV48,"")</f>
        <v/>
      </c>
      <c r="AX44" s="125" t="str">
        <f>IF('2. Enter scores'!AW48&lt;&gt;"",'2. Enter scores'!$B48-'2. Enter scores'!AW48,"")</f>
        <v/>
      </c>
      <c r="AY44" s="125" t="str">
        <f>IF('2. Enter scores'!AX48&lt;&gt;"",'2. Enter scores'!$B48-'2. Enter scores'!AX48,"")</f>
        <v/>
      </c>
      <c r="AZ44" s="125" t="str">
        <f>IF('2. Enter scores'!AY48&lt;&gt;"",'2. Enter scores'!$B48-'2. Enter scores'!AY48,"")</f>
        <v/>
      </c>
      <c r="BA44" s="125" t="str">
        <f>IF('2. Enter scores'!AZ48&lt;&gt;"",'2. Enter scores'!$B48-'2. Enter scores'!AZ48,"")</f>
        <v/>
      </c>
      <c r="BB44" s="125" t="str">
        <f>IF('2. Enter scores'!BA48&lt;&gt;"",'2. Enter scores'!$B48-'2. Enter scores'!BA48,"")</f>
        <v/>
      </c>
      <c r="BC44" s="125" t="str">
        <f>IF('2. Enter scores'!BB48&lt;&gt;"",'2. Enter scores'!$B48-'2. Enter scores'!BB48,"")</f>
        <v/>
      </c>
      <c r="BD44" s="125" t="str">
        <f>IF('2. Enter scores'!BC48&lt;&gt;"",'2. Enter scores'!$B48-'2. Enter scores'!BC48,"")</f>
        <v/>
      </c>
      <c r="BE44" s="125" t="str">
        <f>IF('2. Enter scores'!BD48&lt;&gt;"",'2. Enter scores'!$B48-'2. Enter scores'!BD48,"")</f>
        <v/>
      </c>
      <c r="BF44" s="125" t="str">
        <f>IF('2. Enter scores'!BE48&lt;&gt;"",'2. Enter scores'!$B48-'2. Enter scores'!BE48,"")</f>
        <v/>
      </c>
      <c r="BG44" s="125" t="str">
        <f>IF('2. Enter scores'!BF48&lt;&gt;"",'2. Enter scores'!$B48-'2. Enter scores'!BF48,"")</f>
        <v/>
      </c>
      <c r="BH44" s="125" t="str">
        <f>IF('2. Enter scores'!BG48&lt;&gt;"",'2. Enter scores'!$B48-'2. Enter scores'!BG48,"")</f>
        <v/>
      </c>
      <c r="BI44" s="125" t="str">
        <f>IF('2. Enter scores'!BH48&lt;&gt;"",'2. Enter scores'!$B48-'2. Enter scores'!BH48,"")</f>
        <v/>
      </c>
      <c r="BJ44" s="125" t="str">
        <f>IF('2. Enter scores'!BI48&lt;&gt;"",'2. Enter scores'!$B48-'2. Enter scores'!BI48,"")</f>
        <v/>
      </c>
      <c r="BK44" s="125" t="str">
        <f>IF('2. Enter scores'!BJ48&lt;&gt;"",'2. Enter scores'!$B48-'2. Enter scores'!BJ48,"")</f>
        <v/>
      </c>
      <c r="BL44" s="125" t="str">
        <f>IF('2. Enter scores'!BK48&lt;&gt;"",'2. Enter scores'!$B48-'2. Enter scores'!BK48,"")</f>
        <v/>
      </c>
      <c r="BM44" s="125" t="str">
        <f>IF('2. Enter scores'!BL48&lt;&gt;"",'2. Enter scores'!$B48-'2. Enter scores'!BL48,"")</f>
        <v/>
      </c>
      <c r="BN44" s="125" t="str">
        <f>IF('2. Enter scores'!BM48&lt;&gt;"",'2. Enter scores'!$B48-'2. Enter scores'!BM48,"")</f>
        <v/>
      </c>
      <c r="BO44" s="125" t="str">
        <f>IF('2. Enter scores'!BN48&lt;&gt;"",'2. Enter scores'!$B48-'2. Enter scores'!BN48,"")</f>
        <v/>
      </c>
      <c r="BP44" s="108">
        <v>1000</v>
      </c>
    </row>
    <row r="45" spans="2:68" x14ac:dyDescent="0.35">
      <c r="B45" s="125">
        <f>IF('2. Enter scores'!A49&lt;&gt;"",'2. Enter scores'!A49,"")</f>
        <v>31</v>
      </c>
      <c r="H45" s="125">
        <f>IF('2. Enter scores'!G49&lt;&gt;"",'2. Enter scores'!$B49-'2. Enter scores'!G49,"")</f>
        <v>67</v>
      </c>
      <c r="I45" s="125">
        <f>IF('2. Enter scores'!H49&lt;&gt;"",'2. Enter scores'!$B49-'2. Enter scores'!H49,"")</f>
        <v>73</v>
      </c>
      <c r="J45" s="125">
        <f>IF('2. Enter scores'!I49&lt;&gt;"",'2. Enter scores'!$B49-'2. Enter scores'!I49,"")</f>
        <v>67</v>
      </c>
      <c r="K45" s="125">
        <f>IF('2. Enter scores'!J49&lt;&gt;"",'2. Enter scores'!$B49-'2. Enter scores'!J49,"")</f>
        <v>68</v>
      </c>
      <c r="L45" s="125">
        <f>IF('2. Enter scores'!K49&lt;&gt;"",'2. Enter scores'!$B49-'2. Enter scores'!K49,"")</f>
        <v>69</v>
      </c>
      <c r="M45" s="125">
        <f>IF('2. Enter scores'!L49&lt;&gt;"",'2. Enter scores'!$B49-'2. Enter scores'!L49,"")</f>
        <v>69</v>
      </c>
      <c r="N45" s="125">
        <f>IF('2. Enter scores'!M49&lt;&gt;"",'2. Enter scores'!$B49-'2. Enter scores'!M49,"")</f>
        <v>68</v>
      </c>
      <c r="O45" s="125">
        <f>IF('2. Enter scores'!N49&lt;&gt;"",'2. Enter scores'!$B49-'2. Enter scores'!N49,"")</f>
        <v>69</v>
      </c>
      <c r="P45" s="125">
        <f>IF('2. Enter scores'!O49&lt;&gt;"",'2. Enter scores'!$B49-'2. Enter scores'!O49,"")</f>
        <v>72</v>
      </c>
      <c r="Q45" s="125">
        <f>IF('2. Enter scores'!P49&lt;&gt;"",'2. Enter scores'!$B49-'2. Enter scores'!P49,"")</f>
        <v>71</v>
      </c>
      <c r="R45" s="125" t="str">
        <f>IF('2. Enter scores'!Q49&lt;&gt;"",'2. Enter scores'!$B49-'2. Enter scores'!Q49,"")</f>
        <v/>
      </c>
      <c r="S45" s="125" t="str">
        <f>IF('2. Enter scores'!R49&lt;&gt;"",'2. Enter scores'!$B49-'2. Enter scores'!R49,"")</f>
        <v/>
      </c>
      <c r="T45" s="125" t="str">
        <f>IF('2. Enter scores'!S49&lt;&gt;"",'2. Enter scores'!$B49-'2. Enter scores'!S49,"")</f>
        <v/>
      </c>
      <c r="U45" s="125" t="str">
        <f>IF('2. Enter scores'!T49&lt;&gt;"",'2. Enter scores'!$B49-'2. Enter scores'!T49,"")</f>
        <v/>
      </c>
      <c r="V45" s="125" t="str">
        <f>IF('2. Enter scores'!U49&lt;&gt;"",'2. Enter scores'!$B49-'2. Enter scores'!U49,"")</f>
        <v/>
      </c>
      <c r="W45" s="125" t="str">
        <f>IF('2. Enter scores'!V49&lt;&gt;"",'2. Enter scores'!$B49-'2. Enter scores'!V49,"")</f>
        <v/>
      </c>
      <c r="X45" s="125" t="str">
        <f>IF('2. Enter scores'!W49&lt;&gt;"",'2. Enter scores'!$B49-'2. Enter scores'!W49,"")</f>
        <v/>
      </c>
      <c r="Y45" s="125" t="str">
        <f>IF('2. Enter scores'!X49&lt;&gt;"",'2. Enter scores'!$B49-'2. Enter scores'!X49,"")</f>
        <v/>
      </c>
      <c r="Z45" s="125" t="str">
        <f>IF('2. Enter scores'!Y49&lt;&gt;"",'2. Enter scores'!$B49-'2. Enter scores'!Y49,"")</f>
        <v/>
      </c>
      <c r="AA45" s="125" t="str">
        <f>IF('2. Enter scores'!Z49&lt;&gt;"",'2. Enter scores'!$B49-'2. Enter scores'!Z49,"")</f>
        <v/>
      </c>
      <c r="AB45" s="125" t="str">
        <f>IF('2. Enter scores'!AA49&lt;&gt;"",'2. Enter scores'!$B49-'2. Enter scores'!AA49,"")</f>
        <v/>
      </c>
      <c r="AC45" s="125" t="str">
        <f>IF('2. Enter scores'!AB49&lt;&gt;"",'2. Enter scores'!$B49-'2. Enter scores'!AB49,"")</f>
        <v/>
      </c>
      <c r="AD45" s="125" t="str">
        <f>IF('2. Enter scores'!AC49&lt;&gt;"",'2. Enter scores'!$B49-'2. Enter scores'!AC49,"")</f>
        <v/>
      </c>
      <c r="AE45" s="125" t="str">
        <f>IF('2. Enter scores'!AD49&lt;&gt;"",'2. Enter scores'!$B49-'2. Enter scores'!AD49,"")</f>
        <v/>
      </c>
      <c r="AF45" s="125" t="str">
        <f>IF('2. Enter scores'!AE49&lt;&gt;"",'2. Enter scores'!$B49-'2. Enter scores'!AE49,"")</f>
        <v/>
      </c>
      <c r="AG45" s="125" t="str">
        <f>IF('2. Enter scores'!AF49&lt;&gt;"",'2. Enter scores'!$B49-'2. Enter scores'!AF49,"")</f>
        <v/>
      </c>
      <c r="AH45" s="125" t="str">
        <f>IF('2. Enter scores'!AG49&lt;&gt;"",'2. Enter scores'!$B49-'2. Enter scores'!AG49,"")</f>
        <v/>
      </c>
      <c r="AI45" s="125" t="str">
        <f>IF('2. Enter scores'!AH49&lt;&gt;"",'2. Enter scores'!$B49-'2. Enter scores'!AH49,"")</f>
        <v/>
      </c>
      <c r="AJ45" s="125" t="str">
        <f>IF('2. Enter scores'!AI49&lt;&gt;"",'2. Enter scores'!$B49-'2. Enter scores'!AI49,"")</f>
        <v/>
      </c>
      <c r="AK45" s="125" t="str">
        <f>IF('2. Enter scores'!AJ49&lt;&gt;"",'2. Enter scores'!$B49-'2. Enter scores'!AJ49,"")</f>
        <v/>
      </c>
      <c r="AL45" s="125" t="str">
        <f>IF('2. Enter scores'!AK49&lt;&gt;"",'2. Enter scores'!$B49-'2. Enter scores'!AK49,"")</f>
        <v/>
      </c>
      <c r="AM45" s="125" t="str">
        <f>IF('2. Enter scores'!AL49&lt;&gt;"",'2. Enter scores'!$B49-'2. Enter scores'!AL49,"")</f>
        <v/>
      </c>
      <c r="AN45" s="125" t="str">
        <f>IF('2. Enter scores'!AM49&lt;&gt;"",'2. Enter scores'!$B49-'2. Enter scores'!AM49,"")</f>
        <v/>
      </c>
      <c r="AO45" s="125" t="str">
        <f>IF('2. Enter scores'!AN49&lt;&gt;"",'2. Enter scores'!$B49-'2. Enter scores'!AN49,"")</f>
        <v/>
      </c>
      <c r="AP45" s="125" t="str">
        <f>IF('2. Enter scores'!AO49&lt;&gt;"",'2. Enter scores'!$B49-'2. Enter scores'!AO49,"")</f>
        <v/>
      </c>
      <c r="AQ45" s="125" t="str">
        <f>IF('2. Enter scores'!AP49&lt;&gt;"",'2. Enter scores'!$B49-'2. Enter scores'!AP49,"")</f>
        <v/>
      </c>
      <c r="AR45" s="125" t="str">
        <f>IF('2. Enter scores'!AQ49&lt;&gt;"",'2. Enter scores'!$B49-'2. Enter scores'!AQ49,"")</f>
        <v/>
      </c>
      <c r="AS45" s="125" t="str">
        <f>IF('2. Enter scores'!AR49&lt;&gt;"",'2. Enter scores'!$B49-'2. Enter scores'!AR49,"")</f>
        <v/>
      </c>
      <c r="AT45" s="125" t="str">
        <f>IF('2. Enter scores'!AS49&lt;&gt;"",'2. Enter scores'!$B49-'2. Enter scores'!AS49,"")</f>
        <v/>
      </c>
      <c r="AU45" s="125" t="str">
        <f>IF('2. Enter scores'!AT49&lt;&gt;"",'2. Enter scores'!$B49-'2. Enter scores'!AT49,"")</f>
        <v/>
      </c>
      <c r="AV45" s="125" t="str">
        <f>IF('2. Enter scores'!AU49&lt;&gt;"",'2. Enter scores'!$B49-'2. Enter scores'!AU49,"")</f>
        <v/>
      </c>
      <c r="AW45" s="125" t="str">
        <f>IF('2. Enter scores'!AV49&lt;&gt;"",'2. Enter scores'!$B49-'2. Enter scores'!AV49,"")</f>
        <v/>
      </c>
      <c r="AX45" s="125" t="str">
        <f>IF('2. Enter scores'!AW49&lt;&gt;"",'2. Enter scores'!$B49-'2. Enter scores'!AW49,"")</f>
        <v/>
      </c>
      <c r="AY45" s="125" t="str">
        <f>IF('2. Enter scores'!AX49&lt;&gt;"",'2. Enter scores'!$B49-'2. Enter scores'!AX49,"")</f>
        <v/>
      </c>
      <c r="AZ45" s="125" t="str">
        <f>IF('2. Enter scores'!AY49&lt;&gt;"",'2. Enter scores'!$B49-'2. Enter scores'!AY49,"")</f>
        <v/>
      </c>
      <c r="BA45" s="125" t="str">
        <f>IF('2. Enter scores'!AZ49&lt;&gt;"",'2. Enter scores'!$B49-'2. Enter scores'!AZ49,"")</f>
        <v/>
      </c>
      <c r="BB45" s="125" t="str">
        <f>IF('2. Enter scores'!BA49&lt;&gt;"",'2. Enter scores'!$B49-'2. Enter scores'!BA49,"")</f>
        <v/>
      </c>
      <c r="BC45" s="125" t="str">
        <f>IF('2. Enter scores'!BB49&lt;&gt;"",'2. Enter scores'!$B49-'2. Enter scores'!BB49,"")</f>
        <v/>
      </c>
      <c r="BD45" s="125" t="str">
        <f>IF('2. Enter scores'!BC49&lt;&gt;"",'2. Enter scores'!$B49-'2. Enter scores'!BC49,"")</f>
        <v/>
      </c>
      <c r="BE45" s="125" t="str">
        <f>IF('2. Enter scores'!BD49&lt;&gt;"",'2. Enter scores'!$B49-'2. Enter scores'!BD49,"")</f>
        <v/>
      </c>
      <c r="BF45" s="125" t="str">
        <f>IF('2. Enter scores'!BE49&lt;&gt;"",'2. Enter scores'!$B49-'2. Enter scores'!BE49,"")</f>
        <v/>
      </c>
      <c r="BG45" s="125" t="str">
        <f>IF('2. Enter scores'!BF49&lt;&gt;"",'2. Enter scores'!$B49-'2. Enter scores'!BF49,"")</f>
        <v/>
      </c>
      <c r="BH45" s="125" t="str">
        <f>IF('2. Enter scores'!BG49&lt;&gt;"",'2. Enter scores'!$B49-'2. Enter scores'!BG49,"")</f>
        <v/>
      </c>
      <c r="BI45" s="125" t="str">
        <f>IF('2. Enter scores'!BH49&lt;&gt;"",'2. Enter scores'!$B49-'2. Enter scores'!BH49,"")</f>
        <v/>
      </c>
      <c r="BJ45" s="125" t="str">
        <f>IF('2. Enter scores'!BI49&lt;&gt;"",'2. Enter scores'!$B49-'2. Enter scores'!BI49,"")</f>
        <v/>
      </c>
      <c r="BK45" s="125" t="str">
        <f>IF('2. Enter scores'!BJ49&lt;&gt;"",'2. Enter scores'!$B49-'2. Enter scores'!BJ49,"")</f>
        <v/>
      </c>
      <c r="BL45" s="125" t="str">
        <f>IF('2. Enter scores'!BK49&lt;&gt;"",'2. Enter scores'!$B49-'2. Enter scores'!BK49,"")</f>
        <v/>
      </c>
      <c r="BM45" s="125" t="str">
        <f>IF('2. Enter scores'!BL49&lt;&gt;"",'2. Enter scores'!$B49-'2. Enter scores'!BL49,"")</f>
        <v/>
      </c>
      <c r="BN45" s="125" t="str">
        <f>IF('2. Enter scores'!BM49&lt;&gt;"",'2. Enter scores'!$B49-'2. Enter scores'!BM49,"")</f>
        <v/>
      </c>
      <c r="BO45" s="125" t="str">
        <f>IF('2. Enter scores'!BN49&lt;&gt;"",'2. Enter scores'!$B49-'2. Enter scores'!BN49,"")</f>
        <v/>
      </c>
      <c r="BP45" s="108">
        <v>1000</v>
      </c>
    </row>
    <row r="46" spans="2:68" x14ac:dyDescent="0.35">
      <c r="B46" s="125" t="str">
        <f>IF('2. Enter scores'!A50&lt;&gt;"",'2. Enter scores'!A50,"")</f>
        <v/>
      </c>
      <c r="H46" s="125" t="str">
        <f>IF('2. Enter scores'!G50&lt;&gt;"",'2. Enter scores'!$B50-'2. Enter scores'!G50,"")</f>
        <v/>
      </c>
      <c r="I46" s="125" t="str">
        <f>IF('2. Enter scores'!H50&lt;&gt;"",'2. Enter scores'!$B50-'2. Enter scores'!H50,"")</f>
        <v/>
      </c>
      <c r="J46" s="125" t="str">
        <f>IF('2. Enter scores'!I50&lt;&gt;"",'2. Enter scores'!$B50-'2. Enter scores'!I50,"")</f>
        <v/>
      </c>
      <c r="K46" s="125" t="str">
        <f>IF('2. Enter scores'!J50&lt;&gt;"",'2. Enter scores'!$B50-'2. Enter scores'!J50,"")</f>
        <v/>
      </c>
      <c r="L46" s="125" t="str">
        <f>IF('2. Enter scores'!K50&lt;&gt;"",'2. Enter scores'!$B50-'2. Enter scores'!K50,"")</f>
        <v/>
      </c>
      <c r="M46" s="125" t="str">
        <f>IF('2. Enter scores'!L50&lt;&gt;"",'2. Enter scores'!$B50-'2. Enter scores'!L50,"")</f>
        <v/>
      </c>
      <c r="N46" s="125" t="str">
        <f>IF('2. Enter scores'!M50&lt;&gt;"",'2. Enter scores'!$B50-'2. Enter scores'!M50,"")</f>
        <v/>
      </c>
      <c r="O46" s="125" t="str">
        <f>IF('2. Enter scores'!N50&lt;&gt;"",'2. Enter scores'!$B50-'2. Enter scores'!N50,"")</f>
        <v/>
      </c>
      <c r="P46" s="125" t="str">
        <f>IF('2. Enter scores'!O50&lt;&gt;"",'2. Enter scores'!$B50-'2. Enter scores'!O50,"")</f>
        <v/>
      </c>
      <c r="Q46" s="125" t="str">
        <f>IF('2. Enter scores'!P50&lt;&gt;"",'2. Enter scores'!$B50-'2. Enter scores'!P50,"")</f>
        <v/>
      </c>
      <c r="R46" s="125" t="str">
        <f>IF('2. Enter scores'!Q50&lt;&gt;"",'2. Enter scores'!$B50-'2. Enter scores'!Q50,"")</f>
        <v/>
      </c>
      <c r="S46" s="125" t="str">
        <f>IF('2. Enter scores'!R50&lt;&gt;"",'2. Enter scores'!$B50-'2. Enter scores'!R50,"")</f>
        <v/>
      </c>
      <c r="T46" s="125" t="str">
        <f>IF('2. Enter scores'!S50&lt;&gt;"",'2. Enter scores'!$B50-'2. Enter scores'!S50,"")</f>
        <v/>
      </c>
      <c r="U46" s="125" t="str">
        <f>IF('2. Enter scores'!T50&lt;&gt;"",'2. Enter scores'!$B50-'2. Enter scores'!T50,"")</f>
        <v/>
      </c>
      <c r="V46" s="125" t="str">
        <f>IF('2. Enter scores'!U50&lt;&gt;"",'2. Enter scores'!$B50-'2. Enter scores'!U50,"")</f>
        <v/>
      </c>
      <c r="W46" s="125" t="str">
        <f>IF('2. Enter scores'!V50&lt;&gt;"",'2. Enter scores'!$B50-'2. Enter scores'!V50,"")</f>
        <v/>
      </c>
      <c r="X46" s="125" t="str">
        <f>IF('2. Enter scores'!W50&lt;&gt;"",'2. Enter scores'!$B50-'2. Enter scores'!W50,"")</f>
        <v/>
      </c>
      <c r="Y46" s="125" t="str">
        <f>IF('2. Enter scores'!X50&lt;&gt;"",'2. Enter scores'!$B50-'2. Enter scores'!X50,"")</f>
        <v/>
      </c>
      <c r="Z46" s="125" t="str">
        <f>IF('2. Enter scores'!Y50&lt;&gt;"",'2. Enter scores'!$B50-'2. Enter scores'!Y50,"")</f>
        <v/>
      </c>
      <c r="AA46" s="125" t="str">
        <f>IF('2. Enter scores'!Z50&lt;&gt;"",'2. Enter scores'!$B50-'2. Enter scores'!Z50,"")</f>
        <v/>
      </c>
      <c r="AB46" s="125" t="str">
        <f>IF('2. Enter scores'!AA50&lt;&gt;"",'2. Enter scores'!$B50-'2. Enter scores'!AA50,"")</f>
        <v/>
      </c>
      <c r="AC46" s="125" t="str">
        <f>IF('2. Enter scores'!AB50&lt;&gt;"",'2. Enter scores'!$B50-'2. Enter scores'!AB50,"")</f>
        <v/>
      </c>
      <c r="AD46" s="125" t="str">
        <f>IF('2. Enter scores'!AC50&lt;&gt;"",'2. Enter scores'!$B50-'2. Enter scores'!AC50,"")</f>
        <v/>
      </c>
      <c r="AE46" s="125" t="str">
        <f>IF('2. Enter scores'!AD50&lt;&gt;"",'2. Enter scores'!$B50-'2. Enter scores'!AD50,"")</f>
        <v/>
      </c>
      <c r="AF46" s="125" t="str">
        <f>IF('2. Enter scores'!AE50&lt;&gt;"",'2. Enter scores'!$B50-'2. Enter scores'!AE50,"")</f>
        <v/>
      </c>
      <c r="AG46" s="125" t="str">
        <f>IF('2. Enter scores'!AF50&lt;&gt;"",'2. Enter scores'!$B50-'2. Enter scores'!AF50,"")</f>
        <v/>
      </c>
      <c r="AH46" s="125" t="str">
        <f>IF('2. Enter scores'!AG50&lt;&gt;"",'2. Enter scores'!$B50-'2. Enter scores'!AG50,"")</f>
        <v/>
      </c>
      <c r="AI46" s="125" t="str">
        <f>IF('2. Enter scores'!AH50&lt;&gt;"",'2. Enter scores'!$B50-'2. Enter scores'!AH50,"")</f>
        <v/>
      </c>
      <c r="AJ46" s="125" t="str">
        <f>IF('2. Enter scores'!AI50&lt;&gt;"",'2. Enter scores'!$B50-'2. Enter scores'!AI50,"")</f>
        <v/>
      </c>
      <c r="AK46" s="125" t="str">
        <f>IF('2. Enter scores'!AJ50&lt;&gt;"",'2. Enter scores'!$B50-'2. Enter scores'!AJ50,"")</f>
        <v/>
      </c>
      <c r="AL46" s="125" t="str">
        <f>IF('2. Enter scores'!AK50&lt;&gt;"",'2. Enter scores'!$B50-'2. Enter scores'!AK50,"")</f>
        <v/>
      </c>
      <c r="AM46" s="125" t="str">
        <f>IF('2. Enter scores'!AL50&lt;&gt;"",'2. Enter scores'!$B50-'2. Enter scores'!AL50,"")</f>
        <v/>
      </c>
      <c r="AN46" s="125" t="str">
        <f>IF('2. Enter scores'!AM50&lt;&gt;"",'2. Enter scores'!$B50-'2. Enter scores'!AM50,"")</f>
        <v/>
      </c>
      <c r="AO46" s="125" t="str">
        <f>IF('2. Enter scores'!AN50&lt;&gt;"",'2. Enter scores'!$B50-'2. Enter scores'!AN50,"")</f>
        <v/>
      </c>
      <c r="AP46" s="125" t="str">
        <f>IF('2. Enter scores'!AO50&lt;&gt;"",'2. Enter scores'!$B50-'2. Enter scores'!AO50,"")</f>
        <v/>
      </c>
      <c r="AQ46" s="125" t="str">
        <f>IF('2. Enter scores'!AP50&lt;&gt;"",'2. Enter scores'!$B50-'2. Enter scores'!AP50,"")</f>
        <v/>
      </c>
      <c r="AR46" s="125" t="str">
        <f>IF('2. Enter scores'!AQ50&lt;&gt;"",'2. Enter scores'!$B50-'2. Enter scores'!AQ50,"")</f>
        <v/>
      </c>
      <c r="AS46" s="125" t="str">
        <f>IF('2. Enter scores'!AR50&lt;&gt;"",'2. Enter scores'!$B50-'2. Enter scores'!AR50,"")</f>
        <v/>
      </c>
      <c r="AT46" s="125" t="str">
        <f>IF('2. Enter scores'!AS50&lt;&gt;"",'2. Enter scores'!$B50-'2. Enter scores'!AS50,"")</f>
        <v/>
      </c>
      <c r="AU46" s="125" t="str">
        <f>IF('2. Enter scores'!AT50&lt;&gt;"",'2. Enter scores'!$B50-'2. Enter scores'!AT50,"")</f>
        <v/>
      </c>
      <c r="AV46" s="125" t="str">
        <f>IF('2. Enter scores'!AU50&lt;&gt;"",'2. Enter scores'!$B50-'2. Enter scores'!AU50,"")</f>
        <v/>
      </c>
      <c r="AW46" s="125" t="str">
        <f>IF('2. Enter scores'!AV50&lt;&gt;"",'2. Enter scores'!$B50-'2. Enter scores'!AV50,"")</f>
        <v/>
      </c>
      <c r="AX46" s="125" t="str">
        <f>IF('2. Enter scores'!AW50&lt;&gt;"",'2. Enter scores'!$B50-'2. Enter scores'!AW50,"")</f>
        <v/>
      </c>
      <c r="AY46" s="125" t="str">
        <f>IF('2. Enter scores'!AX50&lt;&gt;"",'2. Enter scores'!$B50-'2. Enter scores'!AX50,"")</f>
        <v/>
      </c>
      <c r="AZ46" s="125" t="str">
        <f>IF('2. Enter scores'!AY50&lt;&gt;"",'2. Enter scores'!$B50-'2. Enter scores'!AY50,"")</f>
        <v/>
      </c>
      <c r="BA46" s="125" t="str">
        <f>IF('2. Enter scores'!AZ50&lt;&gt;"",'2. Enter scores'!$B50-'2. Enter scores'!AZ50,"")</f>
        <v/>
      </c>
      <c r="BB46" s="125" t="str">
        <f>IF('2. Enter scores'!BA50&lt;&gt;"",'2. Enter scores'!$B50-'2. Enter scores'!BA50,"")</f>
        <v/>
      </c>
      <c r="BC46" s="125" t="str">
        <f>IF('2. Enter scores'!BB50&lt;&gt;"",'2. Enter scores'!$B50-'2. Enter scores'!BB50,"")</f>
        <v/>
      </c>
      <c r="BD46" s="125" t="str">
        <f>IF('2. Enter scores'!BC50&lt;&gt;"",'2. Enter scores'!$B50-'2. Enter scores'!BC50,"")</f>
        <v/>
      </c>
      <c r="BE46" s="125" t="str">
        <f>IF('2. Enter scores'!BD50&lt;&gt;"",'2. Enter scores'!$B50-'2. Enter scores'!BD50,"")</f>
        <v/>
      </c>
      <c r="BF46" s="125" t="str">
        <f>IF('2. Enter scores'!BE50&lt;&gt;"",'2. Enter scores'!$B50-'2. Enter scores'!BE50,"")</f>
        <v/>
      </c>
      <c r="BG46" s="125" t="str">
        <f>IF('2. Enter scores'!BF50&lt;&gt;"",'2. Enter scores'!$B50-'2. Enter scores'!BF50,"")</f>
        <v/>
      </c>
      <c r="BH46" s="125" t="str">
        <f>IF('2. Enter scores'!BG50&lt;&gt;"",'2. Enter scores'!$B50-'2. Enter scores'!BG50,"")</f>
        <v/>
      </c>
      <c r="BI46" s="125" t="str">
        <f>IF('2. Enter scores'!BH50&lt;&gt;"",'2. Enter scores'!$B50-'2. Enter scores'!BH50,"")</f>
        <v/>
      </c>
      <c r="BJ46" s="125" t="str">
        <f>IF('2. Enter scores'!BI50&lt;&gt;"",'2. Enter scores'!$B50-'2. Enter scores'!BI50,"")</f>
        <v/>
      </c>
      <c r="BK46" s="125" t="str">
        <f>IF('2. Enter scores'!BJ50&lt;&gt;"",'2. Enter scores'!$B50-'2. Enter scores'!BJ50,"")</f>
        <v/>
      </c>
      <c r="BL46" s="125" t="str">
        <f>IF('2. Enter scores'!BK50&lt;&gt;"",'2. Enter scores'!$B50-'2. Enter scores'!BK50,"")</f>
        <v/>
      </c>
      <c r="BM46" s="125" t="str">
        <f>IF('2. Enter scores'!BL50&lt;&gt;"",'2. Enter scores'!$B50-'2. Enter scores'!BL50,"")</f>
        <v/>
      </c>
      <c r="BN46" s="125" t="str">
        <f>IF('2. Enter scores'!BM50&lt;&gt;"",'2. Enter scores'!$B50-'2. Enter scores'!BM50,"")</f>
        <v/>
      </c>
      <c r="BO46" s="125" t="str">
        <f>IF('2. Enter scores'!BN50&lt;&gt;"",'2. Enter scores'!$B50-'2. Enter scores'!BN50,"")</f>
        <v/>
      </c>
      <c r="BP46" s="108">
        <v>1000</v>
      </c>
    </row>
    <row r="47" spans="2:68" x14ac:dyDescent="0.35">
      <c r="B47" s="125" t="str">
        <f>IF('2. Enter scores'!A51&lt;&gt;"",'2. Enter scores'!A51,"")</f>
        <v/>
      </c>
      <c r="H47" s="125" t="str">
        <f>IF('2. Enter scores'!G51&lt;&gt;"",'2. Enter scores'!$B51-'2. Enter scores'!G51,"")</f>
        <v/>
      </c>
      <c r="I47" s="125" t="str">
        <f>IF('2. Enter scores'!H51&lt;&gt;"",'2. Enter scores'!$B51-'2. Enter scores'!H51,"")</f>
        <v/>
      </c>
      <c r="J47" s="125" t="str">
        <f>IF('2. Enter scores'!I51&lt;&gt;"",'2. Enter scores'!$B51-'2. Enter scores'!I51,"")</f>
        <v/>
      </c>
      <c r="K47" s="125" t="str">
        <f>IF('2. Enter scores'!J51&lt;&gt;"",'2. Enter scores'!$B51-'2. Enter scores'!J51,"")</f>
        <v/>
      </c>
      <c r="L47" s="125" t="str">
        <f>IF('2. Enter scores'!K51&lt;&gt;"",'2. Enter scores'!$B51-'2. Enter scores'!K51,"")</f>
        <v/>
      </c>
      <c r="M47" s="125" t="str">
        <f>IF('2. Enter scores'!L51&lt;&gt;"",'2. Enter scores'!$B51-'2. Enter scores'!L51,"")</f>
        <v/>
      </c>
      <c r="N47" s="125" t="str">
        <f>IF('2. Enter scores'!M51&lt;&gt;"",'2. Enter scores'!$B51-'2. Enter scores'!M51,"")</f>
        <v/>
      </c>
      <c r="O47" s="125" t="str">
        <f>IF('2. Enter scores'!N51&lt;&gt;"",'2. Enter scores'!$B51-'2. Enter scores'!N51,"")</f>
        <v/>
      </c>
      <c r="P47" s="125" t="str">
        <f>IF('2. Enter scores'!O51&lt;&gt;"",'2. Enter scores'!$B51-'2. Enter scores'!O51,"")</f>
        <v/>
      </c>
      <c r="Q47" s="125" t="str">
        <f>IF('2. Enter scores'!P51&lt;&gt;"",'2. Enter scores'!$B51-'2. Enter scores'!P51,"")</f>
        <v/>
      </c>
      <c r="R47" s="125" t="str">
        <f>IF('2. Enter scores'!Q51&lt;&gt;"",'2. Enter scores'!$B51-'2. Enter scores'!Q51,"")</f>
        <v/>
      </c>
      <c r="S47" s="125" t="str">
        <f>IF('2. Enter scores'!R51&lt;&gt;"",'2. Enter scores'!$B51-'2. Enter scores'!R51,"")</f>
        <v/>
      </c>
      <c r="T47" s="125" t="str">
        <f>IF('2. Enter scores'!S51&lt;&gt;"",'2. Enter scores'!$B51-'2. Enter scores'!S51,"")</f>
        <v/>
      </c>
      <c r="U47" s="125" t="str">
        <f>IF('2. Enter scores'!T51&lt;&gt;"",'2. Enter scores'!$B51-'2. Enter scores'!T51,"")</f>
        <v/>
      </c>
      <c r="V47" s="125" t="str">
        <f>IF('2. Enter scores'!U51&lt;&gt;"",'2. Enter scores'!$B51-'2. Enter scores'!U51,"")</f>
        <v/>
      </c>
      <c r="W47" s="125" t="str">
        <f>IF('2. Enter scores'!V51&lt;&gt;"",'2. Enter scores'!$B51-'2. Enter scores'!V51,"")</f>
        <v/>
      </c>
      <c r="X47" s="125" t="str">
        <f>IF('2. Enter scores'!W51&lt;&gt;"",'2. Enter scores'!$B51-'2. Enter scores'!W51,"")</f>
        <v/>
      </c>
      <c r="Y47" s="125" t="str">
        <f>IF('2. Enter scores'!X51&lt;&gt;"",'2. Enter scores'!$B51-'2. Enter scores'!X51,"")</f>
        <v/>
      </c>
      <c r="Z47" s="125" t="str">
        <f>IF('2. Enter scores'!Y51&lt;&gt;"",'2. Enter scores'!$B51-'2. Enter scores'!Y51,"")</f>
        <v/>
      </c>
      <c r="AA47" s="125" t="str">
        <f>IF('2. Enter scores'!Z51&lt;&gt;"",'2. Enter scores'!$B51-'2. Enter scores'!Z51,"")</f>
        <v/>
      </c>
      <c r="AB47" s="125" t="str">
        <f>IF('2. Enter scores'!AA51&lt;&gt;"",'2. Enter scores'!$B51-'2. Enter scores'!AA51,"")</f>
        <v/>
      </c>
      <c r="AC47" s="125" t="str">
        <f>IF('2. Enter scores'!AB51&lt;&gt;"",'2. Enter scores'!$B51-'2. Enter scores'!AB51,"")</f>
        <v/>
      </c>
      <c r="AD47" s="125" t="str">
        <f>IF('2. Enter scores'!AC51&lt;&gt;"",'2. Enter scores'!$B51-'2. Enter scores'!AC51,"")</f>
        <v/>
      </c>
      <c r="AE47" s="125" t="str">
        <f>IF('2. Enter scores'!AD51&lt;&gt;"",'2. Enter scores'!$B51-'2. Enter scores'!AD51,"")</f>
        <v/>
      </c>
      <c r="AF47" s="125" t="str">
        <f>IF('2. Enter scores'!AE51&lt;&gt;"",'2. Enter scores'!$B51-'2. Enter scores'!AE51,"")</f>
        <v/>
      </c>
      <c r="AG47" s="125" t="str">
        <f>IF('2. Enter scores'!AF51&lt;&gt;"",'2. Enter scores'!$B51-'2. Enter scores'!AF51,"")</f>
        <v/>
      </c>
      <c r="AH47" s="125" t="str">
        <f>IF('2. Enter scores'!AG51&lt;&gt;"",'2. Enter scores'!$B51-'2. Enter scores'!AG51,"")</f>
        <v/>
      </c>
      <c r="AI47" s="125" t="str">
        <f>IF('2. Enter scores'!AH51&lt;&gt;"",'2. Enter scores'!$B51-'2. Enter scores'!AH51,"")</f>
        <v/>
      </c>
      <c r="AJ47" s="125" t="str">
        <f>IF('2. Enter scores'!AI51&lt;&gt;"",'2. Enter scores'!$B51-'2. Enter scores'!AI51,"")</f>
        <v/>
      </c>
      <c r="AK47" s="125" t="str">
        <f>IF('2. Enter scores'!AJ51&lt;&gt;"",'2. Enter scores'!$B51-'2. Enter scores'!AJ51,"")</f>
        <v/>
      </c>
      <c r="AL47" s="125" t="str">
        <f>IF('2. Enter scores'!AK51&lt;&gt;"",'2. Enter scores'!$B51-'2. Enter scores'!AK51,"")</f>
        <v/>
      </c>
      <c r="AM47" s="125" t="str">
        <f>IF('2. Enter scores'!AL51&lt;&gt;"",'2. Enter scores'!$B51-'2. Enter scores'!AL51,"")</f>
        <v/>
      </c>
      <c r="AN47" s="125" t="str">
        <f>IF('2. Enter scores'!AM51&lt;&gt;"",'2. Enter scores'!$B51-'2. Enter scores'!AM51,"")</f>
        <v/>
      </c>
      <c r="AO47" s="125" t="str">
        <f>IF('2. Enter scores'!AN51&lt;&gt;"",'2. Enter scores'!$B51-'2. Enter scores'!AN51,"")</f>
        <v/>
      </c>
      <c r="AP47" s="125" t="str">
        <f>IF('2. Enter scores'!AO51&lt;&gt;"",'2. Enter scores'!$B51-'2. Enter scores'!AO51,"")</f>
        <v/>
      </c>
      <c r="AQ47" s="125" t="str">
        <f>IF('2. Enter scores'!AP51&lt;&gt;"",'2. Enter scores'!$B51-'2. Enter scores'!AP51,"")</f>
        <v/>
      </c>
      <c r="AR47" s="125" t="str">
        <f>IF('2. Enter scores'!AQ51&lt;&gt;"",'2. Enter scores'!$B51-'2. Enter scores'!AQ51,"")</f>
        <v/>
      </c>
      <c r="AS47" s="125" t="str">
        <f>IF('2. Enter scores'!AR51&lt;&gt;"",'2. Enter scores'!$B51-'2. Enter scores'!AR51,"")</f>
        <v/>
      </c>
      <c r="AT47" s="125" t="str">
        <f>IF('2. Enter scores'!AS51&lt;&gt;"",'2. Enter scores'!$B51-'2. Enter scores'!AS51,"")</f>
        <v/>
      </c>
      <c r="AU47" s="125" t="str">
        <f>IF('2. Enter scores'!AT51&lt;&gt;"",'2. Enter scores'!$B51-'2. Enter scores'!AT51,"")</f>
        <v/>
      </c>
      <c r="AV47" s="125" t="str">
        <f>IF('2. Enter scores'!AU51&lt;&gt;"",'2. Enter scores'!$B51-'2. Enter scores'!AU51,"")</f>
        <v/>
      </c>
      <c r="AW47" s="125" t="str">
        <f>IF('2. Enter scores'!AV51&lt;&gt;"",'2. Enter scores'!$B51-'2. Enter scores'!AV51,"")</f>
        <v/>
      </c>
      <c r="AX47" s="125" t="str">
        <f>IF('2. Enter scores'!AW51&lt;&gt;"",'2. Enter scores'!$B51-'2. Enter scores'!AW51,"")</f>
        <v/>
      </c>
      <c r="AY47" s="125" t="str">
        <f>IF('2. Enter scores'!AX51&lt;&gt;"",'2. Enter scores'!$B51-'2. Enter scores'!AX51,"")</f>
        <v/>
      </c>
      <c r="AZ47" s="125" t="str">
        <f>IF('2. Enter scores'!AY51&lt;&gt;"",'2. Enter scores'!$B51-'2. Enter scores'!AY51,"")</f>
        <v/>
      </c>
      <c r="BA47" s="125" t="str">
        <f>IF('2. Enter scores'!AZ51&lt;&gt;"",'2. Enter scores'!$B51-'2. Enter scores'!AZ51,"")</f>
        <v/>
      </c>
      <c r="BB47" s="125" t="str">
        <f>IF('2. Enter scores'!BA51&lt;&gt;"",'2. Enter scores'!$B51-'2. Enter scores'!BA51,"")</f>
        <v/>
      </c>
      <c r="BC47" s="125" t="str">
        <f>IF('2. Enter scores'!BB51&lt;&gt;"",'2. Enter scores'!$B51-'2. Enter scores'!BB51,"")</f>
        <v/>
      </c>
      <c r="BD47" s="125" t="str">
        <f>IF('2. Enter scores'!BC51&lt;&gt;"",'2. Enter scores'!$B51-'2. Enter scores'!BC51,"")</f>
        <v/>
      </c>
      <c r="BE47" s="125" t="str">
        <f>IF('2. Enter scores'!BD51&lt;&gt;"",'2. Enter scores'!$B51-'2. Enter scores'!BD51,"")</f>
        <v/>
      </c>
      <c r="BF47" s="125" t="str">
        <f>IF('2. Enter scores'!BE51&lt;&gt;"",'2. Enter scores'!$B51-'2. Enter scores'!BE51,"")</f>
        <v/>
      </c>
      <c r="BG47" s="125" t="str">
        <f>IF('2. Enter scores'!BF51&lt;&gt;"",'2. Enter scores'!$B51-'2. Enter scores'!BF51,"")</f>
        <v/>
      </c>
      <c r="BH47" s="125" t="str">
        <f>IF('2. Enter scores'!BG51&lt;&gt;"",'2. Enter scores'!$B51-'2. Enter scores'!BG51,"")</f>
        <v/>
      </c>
      <c r="BI47" s="125" t="str">
        <f>IF('2. Enter scores'!BH51&lt;&gt;"",'2. Enter scores'!$B51-'2. Enter scores'!BH51,"")</f>
        <v/>
      </c>
      <c r="BJ47" s="125" t="str">
        <f>IF('2. Enter scores'!BI51&lt;&gt;"",'2. Enter scores'!$B51-'2. Enter scores'!BI51,"")</f>
        <v/>
      </c>
      <c r="BK47" s="125" t="str">
        <f>IF('2. Enter scores'!BJ51&lt;&gt;"",'2. Enter scores'!$B51-'2. Enter scores'!BJ51,"")</f>
        <v/>
      </c>
      <c r="BL47" s="125" t="str">
        <f>IF('2. Enter scores'!BK51&lt;&gt;"",'2. Enter scores'!$B51-'2. Enter scores'!BK51,"")</f>
        <v/>
      </c>
      <c r="BM47" s="125" t="str">
        <f>IF('2. Enter scores'!BL51&lt;&gt;"",'2. Enter scores'!$B51-'2. Enter scores'!BL51,"")</f>
        <v/>
      </c>
      <c r="BN47" s="125" t="str">
        <f>IF('2. Enter scores'!BM51&lt;&gt;"",'2. Enter scores'!$B51-'2. Enter scores'!BM51,"")</f>
        <v/>
      </c>
      <c r="BO47" s="125" t="str">
        <f>IF('2. Enter scores'!BN51&lt;&gt;"",'2. Enter scores'!$B51-'2. Enter scores'!BN51,"")</f>
        <v/>
      </c>
      <c r="BP47" s="108">
        <v>1000</v>
      </c>
    </row>
    <row r="48" spans="2:68" x14ac:dyDescent="0.35">
      <c r="B48" s="125" t="str">
        <f>IF('2. Enter scores'!A52&lt;&gt;"",'2. Enter scores'!A52,"")</f>
        <v/>
      </c>
      <c r="H48" s="125" t="str">
        <f>IF('2. Enter scores'!G52&lt;&gt;"",'2. Enter scores'!$B52-'2. Enter scores'!G52,"")</f>
        <v/>
      </c>
      <c r="I48" s="125" t="str">
        <f>IF('2. Enter scores'!H52&lt;&gt;"",'2. Enter scores'!$B52-'2. Enter scores'!H52,"")</f>
        <v/>
      </c>
      <c r="J48" s="125" t="str">
        <f>IF('2. Enter scores'!I52&lt;&gt;"",'2. Enter scores'!$B52-'2. Enter scores'!I52,"")</f>
        <v/>
      </c>
      <c r="K48" s="125" t="str">
        <f>IF('2. Enter scores'!J52&lt;&gt;"",'2. Enter scores'!$B52-'2. Enter scores'!J52,"")</f>
        <v/>
      </c>
      <c r="L48" s="125" t="str">
        <f>IF('2. Enter scores'!K52&lt;&gt;"",'2. Enter scores'!$B52-'2. Enter scores'!K52,"")</f>
        <v/>
      </c>
      <c r="M48" s="125" t="str">
        <f>IF('2. Enter scores'!L52&lt;&gt;"",'2. Enter scores'!$B52-'2. Enter scores'!L52,"")</f>
        <v/>
      </c>
      <c r="N48" s="125" t="str">
        <f>IF('2. Enter scores'!M52&lt;&gt;"",'2. Enter scores'!$B52-'2. Enter scores'!M52,"")</f>
        <v/>
      </c>
      <c r="O48" s="125" t="str">
        <f>IF('2. Enter scores'!N52&lt;&gt;"",'2. Enter scores'!$B52-'2. Enter scores'!N52,"")</f>
        <v/>
      </c>
      <c r="P48" s="125" t="str">
        <f>IF('2. Enter scores'!O52&lt;&gt;"",'2. Enter scores'!$B52-'2. Enter scores'!O52,"")</f>
        <v/>
      </c>
      <c r="Q48" s="125" t="str">
        <f>IF('2. Enter scores'!P52&lt;&gt;"",'2. Enter scores'!$B52-'2. Enter scores'!P52,"")</f>
        <v/>
      </c>
      <c r="R48" s="125" t="str">
        <f>IF('2. Enter scores'!Q52&lt;&gt;"",'2. Enter scores'!$B52-'2. Enter scores'!Q52,"")</f>
        <v/>
      </c>
      <c r="S48" s="125" t="str">
        <f>IF('2. Enter scores'!R52&lt;&gt;"",'2. Enter scores'!$B52-'2. Enter scores'!R52,"")</f>
        <v/>
      </c>
      <c r="T48" s="125" t="str">
        <f>IF('2. Enter scores'!S52&lt;&gt;"",'2. Enter scores'!$B52-'2. Enter scores'!S52,"")</f>
        <v/>
      </c>
      <c r="U48" s="125" t="str">
        <f>IF('2. Enter scores'!T52&lt;&gt;"",'2. Enter scores'!$B52-'2. Enter scores'!T52,"")</f>
        <v/>
      </c>
      <c r="V48" s="125" t="str">
        <f>IF('2. Enter scores'!U52&lt;&gt;"",'2. Enter scores'!$B52-'2. Enter scores'!U52,"")</f>
        <v/>
      </c>
      <c r="W48" s="125" t="str">
        <f>IF('2. Enter scores'!V52&lt;&gt;"",'2. Enter scores'!$B52-'2. Enter scores'!V52,"")</f>
        <v/>
      </c>
      <c r="X48" s="125" t="str">
        <f>IF('2. Enter scores'!W52&lt;&gt;"",'2. Enter scores'!$B52-'2. Enter scores'!W52,"")</f>
        <v/>
      </c>
      <c r="Y48" s="125" t="str">
        <f>IF('2. Enter scores'!X52&lt;&gt;"",'2. Enter scores'!$B52-'2. Enter scores'!X52,"")</f>
        <v/>
      </c>
      <c r="Z48" s="125" t="str">
        <f>IF('2. Enter scores'!Y52&lt;&gt;"",'2. Enter scores'!$B52-'2. Enter scores'!Y52,"")</f>
        <v/>
      </c>
      <c r="AA48" s="125" t="str">
        <f>IF('2. Enter scores'!Z52&lt;&gt;"",'2. Enter scores'!$B52-'2. Enter scores'!Z52,"")</f>
        <v/>
      </c>
      <c r="AB48" s="125" t="str">
        <f>IF('2. Enter scores'!AA52&lt;&gt;"",'2. Enter scores'!$B52-'2. Enter scores'!AA52,"")</f>
        <v/>
      </c>
      <c r="AC48" s="125" t="str">
        <f>IF('2. Enter scores'!AB52&lt;&gt;"",'2. Enter scores'!$B52-'2. Enter scores'!AB52,"")</f>
        <v/>
      </c>
      <c r="AD48" s="125" t="str">
        <f>IF('2. Enter scores'!AC52&lt;&gt;"",'2. Enter scores'!$B52-'2. Enter scores'!AC52,"")</f>
        <v/>
      </c>
      <c r="AE48" s="125" t="str">
        <f>IF('2. Enter scores'!AD52&lt;&gt;"",'2. Enter scores'!$B52-'2. Enter scores'!AD52,"")</f>
        <v/>
      </c>
      <c r="AF48" s="125" t="str">
        <f>IF('2. Enter scores'!AE52&lt;&gt;"",'2. Enter scores'!$B52-'2. Enter scores'!AE52,"")</f>
        <v/>
      </c>
      <c r="AG48" s="125" t="str">
        <f>IF('2. Enter scores'!AF52&lt;&gt;"",'2. Enter scores'!$B52-'2. Enter scores'!AF52,"")</f>
        <v/>
      </c>
      <c r="AH48" s="125" t="str">
        <f>IF('2. Enter scores'!AG52&lt;&gt;"",'2. Enter scores'!$B52-'2. Enter scores'!AG52,"")</f>
        <v/>
      </c>
      <c r="AI48" s="125" t="str">
        <f>IF('2. Enter scores'!AH52&lt;&gt;"",'2. Enter scores'!$B52-'2. Enter scores'!AH52,"")</f>
        <v/>
      </c>
      <c r="AJ48" s="125" t="str">
        <f>IF('2. Enter scores'!AI52&lt;&gt;"",'2. Enter scores'!$B52-'2. Enter scores'!AI52,"")</f>
        <v/>
      </c>
      <c r="AK48" s="125" t="str">
        <f>IF('2. Enter scores'!AJ52&lt;&gt;"",'2. Enter scores'!$B52-'2. Enter scores'!AJ52,"")</f>
        <v/>
      </c>
      <c r="AL48" s="125" t="str">
        <f>IF('2. Enter scores'!AK52&lt;&gt;"",'2. Enter scores'!$B52-'2. Enter scores'!AK52,"")</f>
        <v/>
      </c>
      <c r="AM48" s="125" t="str">
        <f>IF('2. Enter scores'!AL52&lt;&gt;"",'2. Enter scores'!$B52-'2. Enter scores'!AL52,"")</f>
        <v/>
      </c>
      <c r="AN48" s="125" t="str">
        <f>IF('2. Enter scores'!AM52&lt;&gt;"",'2. Enter scores'!$B52-'2. Enter scores'!AM52,"")</f>
        <v/>
      </c>
      <c r="AO48" s="125" t="str">
        <f>IF('2. Enter scores'!AN52&lt;&gt;"",'2. Enter scores'!$B52-'2. Enter scores'!AN52,"")</f>
        <v/>
      </c>
      <c r="AP48" s="125" t="str">
        <f>IF('2. Enter scores'!AO52&lt;&gt;"",'2. Enter scores'!$B52-'2. Enter scores'!AO52,"")</f>
        <v/>
      </c>
      <c r="AQ48" s="125" t="str">
        <f>IF('2. Enter scores'!AP52&lt;&gt;"",'2. Enter scores'!$B52-'2. Enter scores'!AP52,"")</f>
        <v/>
      </c>
      <c r="AR48" s="125" t="str">
        <f>IF('2. Enter scores'!AQ52&lt;&gt;"",'2. Enter scores'!$B52-'2. Enter scores'!AQ52,"")</f>
        <v/>
      </c>
      <c r="AS48" s="125" t="str">
        <f>IF('2. Enter scores'!AR52&lt;&gt;"",'2. Enter scores'!$B52-'2. Enter scores'!AR52,"")</f>
        <v/>
      </c>
      <c r="AT48" s="125" t="str">
        <f>IF('2. Enter scores'!AS52&lt;&gt;"",'2. Enter scores'!$B52-'2. Enter scores'!AS52,"")</f>
        <v/>
      </c>
      <c r="AU48" s="125" t="str">
        <f>IF('2. Enter scores'!AT52&lt;&gt;"",'2. Enter scores'!$B52-'2. Enter scores'!AT52,"")</f>
        <v/>
      </c>
      <c r="AV48" s="125" t="str">
        <f>IF('2. Enter scores'!AU52&lt;&gt;"",'2. Enter scores'!$B52-'2. Enter scores'!AU52,"")</f>
        <v/>
      </c>
      <c r="AW48" s="125" t="str">
        <f>IF('2. Enter scores'!AV52&lt;&gt;"",'2. Enter scores'!$B52-'2. Enter scores'!AV52,"")</f>
        <v/>
      </c>
      <c r="AX48" s="125" t="str">
        <f>IF('2. Enter scores'!AW52&lt;&gt;"",'2. Enter scores'!$B52-'2. Enter scores'!AW52,"")</f>
        <v/>
      </c>
      <c r="AY48" s="125" t="str">
        <f>IF('2. Enter scores'!AX52&lt;&gt;"",'2. Enter scores'!$B52-'2. Enter scores'!AX52,"")</f>
        <v/>
      </c>
      <c r="AZ48" s="125" t="str">
        <f>IF('2. Enter scores'!AY52&lt;&gt;"",'2. Enter scores'!$B52-'2. Enter scores'!AY52,"")</f>
        <v/>
      </c>
      <c r="BA48" s="125" t="str">
        <f>IF('2. Enter scores'!AZ52&lt;&gt;"",'2. Enter scores'!$B52-'2. Enter scores'!AZ52,"")</f>
        <v/>
      </c>
      <c r="BB48" s="125" t="str">
        <f>IF('2. Enter scores'!BA52&lt;&gt;"",'2. Enter scores'!$B52-'2. Enter scores'!BA52,"")</f>
        <v/>
      </c>
      <c r="BC48" s="125" t="str">
        <f>IF('2. Enter scores'!BB52&lt;&gt;"",'2. Enter scores'!$B52-'2. Enter scores'!BB52,"")</f>
        <v/>
      </c>
      <c r="BD48" s="125" t="str">
        <f>IF('2. Enter scores'!BC52&lt;&gt;"",'2. Enter scores'!$B52-'2. Enter scores'!BC52,"")</f>
        <v/>
      </c>
      <c r="BE48" s="125" t="str">
        <f>IF('2. Enter scores'!BD52&lt;&gt;"",'2. Enter scores'!$B52-'2. Enter scores'!BD52,"")</f>
        <v/>
      </c>
      <c r="BF48" s="125" t="str">
        <f>IF('2. Enter scores'!BE52&lt;&gt;"",'2. Enter scores'!$B52-'2. Enter scores'!BE52,"")</f>
        <v/>
      </c>
      <c r="BG48" s="125" t="str">
        <f>IF('2. Enter scores'!BF52&lt;&gt;"",'2. Enter scores'!$B52-'2. Enter scores'!BF52,"")</f>
        <v/>
      </c>
      <c r="BH48" s="125" t="str">
        <f>IF('2. Enter scores'!BG52&lt;&gt;"",'2. Enter scores'!$B52-'2. Enter scores'!BG52,"")</f>
        <v/>
      </c>
      <c r="BI48" s="125" t="str">
        <f>IF('2. Enter scores'!BH52&lt;&gt;"",'2. Enter scores'!$B52-'2. Enter scores'!BH52,"")</f>
        <v/>
      </c>
      <c r="BJ48" s="125" t="str">
        <f>IF('2. Enter scores'!BI52&lt;&gt;"",'2. Enter scores'!$B52-'2. Enter scores'!BI52,"")</f>
        <v/>
      </c>
      <c r="BK48" s="125" t="str">
        <f>IF('2. Enter scores'!BJ52&lt;&gt;"",'2. Enter scores'!$B52-'2. Enter scores'!BJ52,"")</f>
        <v/>
      </c>
      <c r="BL48" s="125" t="str">
        <f>IF('2. Enter scores'!BK52&lt;&gt;"",'2. Enter scores'!$B52-'2. Enter scores'!BK52,"")</f>
        <v/>
      </c>
      <c r="BM48" s="125" t="str">
        <f>IF('2. Enter scores'!BL52&lt;&gt;"",'2. Enter scores'!$B52-'2. Enter scores'!BL52,"")</f>
        <v/>
      </c>
      <c r="BN48" s="125" t="str">
        <f>IF('2. Enter scores'!BM52&lt;&gt;"",'2. Enter scores'!$B52-'2. Enter scores'!BM52,"")</f>
        <v/>
      </c>
      <c r="BO48" s="125" t="str">
        <f>IF('2. Enter scores'!BN52&lt;&gt;"",'2. Enter scores'!$B52-'2. Enter scores'!BN52,"")</f>
        <v/>
      </c>
      <c r="BP48" s="108">
        <v>1000</v>
      </c>
    </row>
    <row r="49" spans="2:68" x14ac:dyDescent="0.35">
      <c r="B49" s="125" t="str">
        <f>IF('2. Enter scores'!A53&lt;&gt;"",'2. Enter scores'!A53,"")</f>
        <v/>
      </c>
      <c r="H49" s="125" t="str">
        <f>IF('2. Enter scores'!G53&lt;&gt;"",'2. Enter scores'!$B53-'2. Enter scores'!G53,"")</f>
        <v/>
      </c>
      <c r="I49" s="125" t="str">
        <f>IF('2. Enter scores'!H53&lt;&gt;"",'2. Enter scores'!$B53-'2. Enter scores'!H53,"")</f>
        <v/>
      </c>
      <c r="J49" s="125" t="str">
        <f>IF('2. Enter scores'!I53&lt;&gt;"",'2. Enter scores'!$B53-'2. Enter scores'!I53,"")</f>
        <v/>
      </c>
      <c r="K49" s="125" t="str">
        <f>IF('2. Enter scores'!J53&lt;&gt;"",'2. Enter scores'!$B53-'2. Enter scores'!J53,"")</f>
        <v/>
      </c>
      <c r="L49" s="125" t="str">
        <f>IF('2. Enter scores'!K53&lt;&gt;"",'2. Enter scores'!$B53-'2. Enter scores'!K53,"")</f>
        <v/>
      </c>
      <c r="M49" s="125" t="str">
        <f>IF('2. Enter scores'!L53&lt;&gt;"",'2. Enter scores'!$B53-'2. Enter scores'!L53,"")</f>
        <v/>
      </c>
      <c r="N49" s="125" t="str">
        <f>IF('2. Enter scores'!M53&lt;&gt;"",'2. Enter scores'!$B53-'2. Enter scores'!M53,"")</f>
        <v/>
      </c>
      <c r="O49" s="125" t="str">
        <f>IF('2. Enter scores'!N53&lt;&gt;"",'2. Enter scores'!$B53-'2. Enter scores'!N53,"")</f>
        <v/>
      </c>
      <c r="P49" s="125" t="str">
        <f>IF('2. Enter scores'!O53&lt;&gt;"",'2. Enter scores'!$B53-'2. Enter scores'!O53,"")</f>
        <v/>
      </c>
      <c r="Q49" s="125" t="str">
        <f>IF('2. Enter scores'!P53&lt;&gt;"",'2. Enter scores'!$B53-'2. Enter scores'!P53,"")</f>
        <v/>
      </c>
      <c r="R49" s="125" t="str">
        <f>IF('2. Enter scores'!Q53&lt;&gt;"",'2. Enter scores'!$B53-'2. Enter scores'!Q53,"")</f>
        <v/>
      </c>
      <c r="S49" s="125" t="str">
        <f>IF('2. Enter scores'!R53&lt;&gt;"",'2. Enter scores'!$B53-'2. Enter scores'!R53,"")</f>
        <v/>
      </c>
      <c r="T49" s="125" t="str">
        <f>IF('2. Enter scores'!S53&lt;&gt;"",'2. Enter scores'!$B53-'2. Enter scores'!S53,"")</f>
        <v/>
      </c>
      <c r="U49" s="125" t="str">
        <f>IF('2. Enter scores'!T53&lt;&gt;"",'2. Enter scores'!$B53-'2. Enter scores'!T53,"")</f>
        <v/>
      </c>
      <c r="V49" s="125" t="str">
        <f>IF('2. Enter scores'!U53&lt;&gt;"",'2. Enter scores'!$B53-'2. Enter scores'!U53,"")</f>
        <v/>
      </c>
      <c r="W49" s="125" t="str">
        <f>IF('2. Enter scores'!V53&lt;&gt;"",'2. Enter scores'!$B53-'2. Enter scores'!V53,"")</f>
        <v/>
      </c>
      <c r="X49" s="125" t="str">
        <f>IF('2. Enter scores'!W53&lt;&gt;"",'2. Enter scores'!$B53-'2. Enter scores'!W53,"")</f>
        <v/>
      </c>
      <c r="Y49" s="125" t="str">
        <f>IF('2. Enter scores'!X53&lt;&gt;"",'2. Enter scores'!$B53-'2. Enter scores'!X53,"")</f>
        <v/>
      </c>
      <c r="Z49" s="125" t="str">
        <f>IF('2. Enter scores'!Y53&lt;&gt;"",'2. Enter scores'!$B53-'2. Enter scores'!Y53,"")</f>
        <v/>
      </c>
      <c r="AA49" s="125" t="str">
        <f>IF('2. Enter scores'!Z53&lt;&gt;"",'2. Enter scores'!$B53-'2. Enter scores'!Z53,"")</f>
        <v/>
      </c>
      <c r="AB49" s="125" t="str">
        <f>IF('2. Enter scores'!AA53&lt;&gt;"",'2. Enter scores'!$B53-'2. Enter scores'!AA53,"")</f>
        <v/>
      </c>
      <c r="AC49" s="125" t="str">
        <f>IF('2. Enter scores'!AB53&lt;&gt;"",'2. Enter scores'!$B53-'2. Enter scores'!AB53,"")</f>
        <v/>
      </c>
      <c r="AD49" s="125" t="str">
        <f>IF('2. Enter scores'!AC53&lt;&gt;"",'2. Enter scores'!$B53-'2. Enter scores'!AC53,"")</f>
        <v/>
      </c>
      <c r="AE49" s="125" t="str">
        <f>IF('2. Enter scores'!AD53&lt;&gt;"",'2. Enter scores'!$B53-'2. Enter scores'!AD53,"")</f>
        <v/>
      </c>
      <c r="AF49" s="125" t="str">
        <f>IF('2. Enter scores'!AE53&lt;&gt;"",'2. Enter scores'!$B53-'2. Enter scores'!AE53,"")</f>
        <v/>
      </c>
      <c r="AG49" s="125" t="str">
        <f>IF('2. Enter scores'!AF53&lt;&gt;"",'2. Enter scores'!$B53-'2. Enter scores'!AF53,"")</f>
        <v/>
      </c>
      <c r="AH49" s="125" t="str">
        <f>IF('2. Enter scores'!AG53&lt;&gt;"",'2. Enter scores'!$B53-'2. Enter scores'!AG53,"")</f>
        <v/>
      </c>
      <c r="AI49" s="125" t="str">
        <f>IF('2. Enter scores'!AH53&lt;&gt;"",'2. Enter scores'!$B53-'2. Enter scores'!AH53,"")</f>
        <v/>
      </c>
      <c r="AJ49" s="125" t="str">
        <f>IF('2. Enter scores'!AI53&lt;&gt;"",'2. Enter scores'!$B53-'2. Enter scores'!AI53,"")</f>
        <v/>
      </c>
      <c r="AK49" s="125" t="str">
        <f>IF('2. Enter scores'!AJ53&lt;&gt;"",'2. Enter scores'!$B53-'2. Enter scores'!AJ53,"")</f>
        <v/>
      </c>
      <c r="AL49" s="125" t="str">
        <f>IF('2. Enter scores'!AK53&lt;&gt;"",'2. Enter scores'!$B53-'2. Enter scores'!AK53,"")</f>
        <v/>
      </c>
      <c r="AM49" s="125" t="str">
        <f>IF('2. Enter scores'!AL53&lt;&gt;"",'2. Enter scores'!$B53-'2. Enter scores'!AL53,"")</f>
        <v/>
      </c>
      <c r="AN49" s="125" t="str">
        <f>IF('2. Enter scores'!AM53&lt;&gt;"",'2. Enter scores'!$B53-'2. Enter scores'!AM53,"")</f>
        <v/>
      </c>
      <c r="AO49" s="125" t="str">
        <f>IF('2. Enter scores'!AN53&lt;&gt;"",'2. Enter scores'!$B53-'2. Enter scores'!AN53,"")</f>
        <v/>
      </c>
      <c r="AP49" s="125" t="str">
        <f>IF('2. Enter scores'!AO53&lt;&gt;"",'2. Enter scores'!$B53-'2. Enter scores'!AO53,"")</f>
        <v/>
      </c>
      <c r="AQ49" s="125" t="str">
        <f>IF('2. Enter scores'!AP53&lt;&gt;"",'2. Enter scores'!$B53-'2. Enter scores'!AP53,"")</f>
        <v/>
      </c>
      <c r="AR49" s="125" t="str">
        <f>IF('2. Enter scores'!AQ53&lt;&gt;"",'2. Enter scores'!$B53-'2. Enter scores'!AQ53,"")</f>
        <v/>
      </c>
      <c r="AS49" s="125" t="str">
        <f>IF('2. Enter scores'!AR53&lt;&gt;"",'2. Enter scores'!$B53-'2. Enter scores'!AR53,"")</f>
        <v/>
      </c>
      <c r="AT49" s="125" t="str">
        <f>IF('2. Enter scores'!AS53&lt;&gt;"",'2. Enter scores'!$B53-'2. Enter scores'!AS53,"")</f>
        <v/>
      </c>
      <c r="AU49" s="125" t="str">
        <f>IF('2. Enter scores'!AT53&lt;&gt;"",'2. Enter scores'!$B53-'2. Enter scores'!AT53,"")</f>
        <v/>
      </c>
      <c r="AV49" s="125" t="str">
        <f>IF('2. Enter scores'!AU53&lt;&gt;"",'2. Enter scores'!$B53-'2. Enter scores'!AU53,"")</f>
        <v/>
      </c>
      <c r="AW49" s="125" t="str">
        <f>IF('2. Enter scores'!AV53&lt;&gt;"",'2. Enter scores'!$B53-'2. Enter scores'!AV53,"")</f>
        <v/>
      </c>
      <c r="AX49" s="125" t="str">
        <f>IF('2. Enter scores'!AW53&lt;&gt;"",'2. Enter scores'!$B53-'2. Enter scores'!AW53,"")</f>
        <v/>
      </c>
      <c r="AY49" s="125" t="str">
        <f>IF('2. Enter scores'!AX53&lt;&gt;"",'2. Enter scores'!$B53-'2. Enter scores'!AX53,"")</f>
        <v/>
      </c>
      <c r="AZ49" s="125" t="str">
        <f>IF('2. Enter scores'!AY53&lt;&gt;"",'2. Enter scores'!$B53-'2. Enter scores'!AY53,"")</f>
        <v/>
      </c>
      <c r="BA49" s="125" t="str">
        <f>IF('2. Enter scores'!AZ53&lt;&gt;"",'2. Enter scores'!$B53-'2. Enter scores'!AZ53,"")</f>
        <v/>
      </c>
      <c r="BB49" s="125" t="str">
        <f>IF('2. Enter scores'!BA53&lt;&gt;"",'2. Enter scores'!$B53-'2. Enter scores'!BA53,"")</f>
        <v/>
      </c>
      <c r="BC49" s="125" t="str">
        <f>IF('2. Enter scores'!BB53&lt;&gt;"",'2. Enter scores'!$B53-'2. Enter scores'!BB53,"")</f>
        <v/>
      </c>
      <c r="BD49" s="125" t="str">
        <f>IF('2. Enter scores'!BC53&lt;&gt;"",'2. Enter scores'!$B53-'2. Enter scores'!BC53,"")</f>
        <v/>
      </c>
      <c r="BE49" s="125" t="str">
        <f>IF('2. Enter scores'!BD53&lt;&gt;"",'2. Enter scores'!$B53-'2. Enter scores'!BD53,"")</f>
        <v/>
      </c>
      <c r="BF49" s="125" t="str">
        <f>IF('2. Enter scores'!BE53&lt;&gt;"",'2. Enter scores'!$B53-'2. Enter scores'!BE53,"")</f>
        <v/>
      </c>
      <c r="BG49" s="125" t="str">
        <f>IF('2. Enter scores'!BF53&lt;&gt;"",'2. Enter scores'!$B53-'2. Enter scores'!BF53,"")</f>
        <v/>
      </c>
      <c r="BH49" s="125" t="str">
        <f>IF('2. Enter scores'!BG53&lt;&gt;"",'2. Enter scores'!$B53-'2. Enter scores'!BG53,"")</f>
        <v/>
      </c>
      <c r="BI49" s="125" t="str">
        <f>IF('2. Enter scores'!BH53&lt;&gt;"",'2. Enter scores'!$B53-'2. Enter scores'!BH53,"")</f>
        <v/>
      </c>
      <c r="BJ49" s="125" t="str">
        <f>IF('2. Enter scores'!BI53&lt;&gt;"",'2. Enter scores'!$B53-'2. Enter scores'!BI53,"")</f>
        <v/>
      </c>
      <c r="BK49" s="125" t="str">
        <f>IF('2. Enter scores'!BJ53&lt;&gt;"",'2. Enter scores'!$B53-'2. Enter scores'!BJ53,"")</f>
        <v/>
      </c>
      <c r="BL49" s="125" t="str">
        <f>IF('2. Enter scores'!BK53&lt;&gt;"",'2. Enter scores'!$B53-'2. Enter scores'!BK53,"")</f>
        <v/>
      </c>
      <c r="BM49" s="125" t="str">
        <f>IF('2. Enter scores'!BL53&lt;&gt;"",'2. Enter scores'!$B53-'2. Enter scores'!BL53,"")</f>
        <v/>
      </c>
      <c r="BN49" s="125" t="str">
        <f>IF('2. Enter scores'!BM53&lt;&gt;"",'2. Enter scores'!$B53-'2. Enter scores'!BM53,"")</f>
        <v/>
      </c>
      <c r="BO49" s="125" t="str">
        <f>IF('2. Enter scores'!BN53&lt;&gt;"",'2. Enter scores'!$B53-'2. Enter scores'!BN53,"")</f>
        <v/>
      </c>
      <c r="BP49" s="108">
        <v>1000</v>
      </c>
    </row>
    <row r="50" spans="2:68" x14ac:dyDescent="0.35">
      <c r="B50" s="125" t="str">
        <f>IF('2. Enter scores'!A54&lt;&gt;"",'2. Enter scores'!A54,"")</f>
        <v/>
      </c>
      <c r="H50" s="125" t="str">
        <f>IF('2. Enter scores'!G54&lt;&gt;"",'2. Enter scores'!$B54-'2. Enter scores'!G54,"")</f>
        <v/>
      </c>
      <c r="I50" s="125" t="str">
        <f>IF('2. Enter scores'!H54&lt;&gt;"",'2. Enter scores'!$B54-'2. Enter scores'!H54,"")</f>
        <v/>
      </c>
      <c r="J50" s="125" t="str">
        <f>IF('2. Enter scores'!I54&lt;&gt;"",'2. Enter scores'!$B54-'2. Enter scores'!I54,"")</f>
        <v/>
      </c>
      <c r="K50" s="125" t="str">
        <f>IF('2. Enter scores'!J54&lt;&gt;"",'2. Enter scores'!$B54-'2. Enter scores'!J54,"")</f>
        <v/>
      </c>
      <c r="L50" s="125" t="str">
        <f>IF('2. Enter scores'!K54&lt;&gt;"",'2. Enter scores'!$B54-'2. Enter scores'!K54,"")</f>
        <v/>
      </c>
      <c r="M50" s="125" t="str">
        <f>IF('2. Enter scores'!L54&lt;&gt;"",'2. Enter scores'!$B54-'2. Enter scores'!L54,"")</f>
        <v/>
      </c>
      <c r="N50" s="125" t="str">
        <f>IF('2. Enter scores'!M54&lt;&gt;"",'2. Enter scores'!$B54-'2. Enter scores'!M54,"")</f>
        <v/>
      </c>
      <c r="O50" s="125" t="str">
        <f>IF('2. Enter scores'!N54&lt;&gt;"",'2. Enter scores'!$B54-'2. Enter scores'!N54,"")</f>
        <v/>
      </c>
      <c r="P50" s="125" t="str">
        <f>IF('2. Enter scores'!O54&lt;&gt;"",'2. Enter scores'!$B54-'2. Enter scores'!O54,"")</f>
        <v/>
      </c>
      <c r="Q50" s="125" t="str">
        <f>IF('2. Enter scores'!P54&lt;&gt;"",'2. Enter scores'!$B54-'2. Enter scores'!P54,"")</f>
        <v/>
      </c>
      <c r="R50" s="125" t="str">
        <f>IF('2. Enter scores'!Q54&lt;&gt;"",'2. Enter scores'!$B54-'2. Enter scores'!Q54,"")</f>
        <v/>
      </c>
      <c r="S50" s="125" t="str">
        <f>IF('2. Enter scores'!R54&lt;&gt;"",'2. Enter scores'!$B54-'2. Enter scores'!R54,"")</f>
        <v/>
      </c>
      <c r="T50" s="125" t="str">
        <f>IF('2. Enter scores'!S54&lt;&gt;"",'2. Enter scores'!$B54-'2. Enter scores'!S54,"")</f>
        <v/>
      </c>
      <c r="U50" s="125" t="str">
        <f>IF('2. Enter scores'!T54&lt;&gt;"",'2. Enter scores'!$B54-'2. Enter scores'!T54,"")</f>
        <v/>
      </c>
      <c r="V50" s="125" t="str">
        <f>IF('2. Enter scores'!U54&lt;&gt;"",'2. Enter scores'!$B54-'2. Enter scores'!U54,"")</f>
        <v/>
      </c>
      <c r="W50" s="125" t="str">
        <f>IF('2. Enter scores'!V54&lt;&gt;"",'2. Enter scores'!$B54-'2. Enter scores'!V54,"")</f>
        <v/>
      </c>
      <c r="X50" s="125" t="str">
        <f>IF('2. Enter scores'!W54&lt;&gt;"",'2. Enter scores'!$B54-'2. Enter scores'!W54,"")</f>
        <v/>
      </c>
      <c r="Y50" s="125" t="str">
        <f>IF('2. Enter scores'!X54&lt;&gt;"",'2. Enter scores'!$B54-'2. Enter scores'!X54,"")</f>
        <v/>
      </c>
      <c r="Z50" s="125" t="str">
        <f>IF('2. Enter scores'!Y54&lt;&gt;"",'2. Enter scores'!$B54-'2. Enter scores'!Y54,"")</f>
        <v/>
      </c>
      <c r="AA50" s="125" t="str">
        <f>IF('2. Enter scores'!Z54&lt;&gt;"",'2. Enter scores'!$B54-'2. Enter scores'!Z54,"")</f>
        <v/>
      </c>
      <c r="AB50" s="125" t="str">
        <f>IF('2. Enter scores'!AA54&lt;&gt;"",'2. Enter scores'!$B54-'2. Enter scores'!AA54,"")</f>
        <v/>
      </c>
      <c r="AC50" s="125" t="str">
        <f>IF('2. Enter scores'!AB54&lt;&gt;"",'2. Enter scores'!$B54-'2. Enter scores'!AB54,"")</f>
        <v/>
      </c>
      <c r="AD50" s="125" t="str">
        <f>IF('2. Enter scores'!AC54&lt;&gt;"",'2. Enter scores'!$B54-'2. Enter scores'!AC54,"")</f>
        <v/>
      </c>
      <c r="AE50" s="125" t="str">
        <f>IF('2. Enter scores'!AD54&lt;&gt;"",'2. Enter scores'!$B54-'2. Enter scores'!AD54,"")</f>
        <v/>
      </c>
      <c r="AF50" s="125" t="str">
        <f>IF('2. Enter scores'!AE54&lt;&gt;"",'2. Enter scores'!$B54-'2. Enter scores'!AE54,"")</f>
        <v/>
      </c>
      <c r="AG50" s="125" t="str">
        <f>IF('2. Enter scores'!AF54&lt;&gt;"",'2. Enter scores'!$B54-'2. Enter scores'!AF54,"")</f>
        <v/>
      </c>
      <c r="AH50" s="125" t="str">
        <f>IF('2. Enter scores'!AG54&lt;&gt;"",'2. Enter scores'!$B54-'2. Enter scores'!AG54,"")</f>
        <v/>
      </c>
      <c r="AI50" s="125" t="str">
        <f>IF('2. Enter scores'!AH54&lt;&gt;"",'2. Enter scores'!$B54-'2. Enter scores'!AH54,"")</f>
        <v/>
      </c>
      <c r="AJ50" s="125" t="str">
        <f>IF('2. Enter scores'!AI54&lt;&gt;"",'2. Enter scores'!$B54-'2. Enter scores'!AI54,"")</f>
        <v/>
      </c>
      <c r="AK50" s="125" t="str">
        <f>IF('2. Enter scores'!AJ54&lt;&gt;"",'2. Enter scores'!$B54-'2. Enter scores'!AJ54,"")</f>
        <v/>
      </c>
      <c r="AL50" s="125" t="str">
        <f>IF('2. Enter scores'!AK54&lt;&gt;"",'2. Enter scores'!$B54-'2. Enter scores'!AK54,"")</f>
        <v/>
      </c>
      <c r="AM50" s="125" t="str">
        <f>IF('2. Enter scores'!AL54&lt;&gt;"",'2. Enter scores'!$B54-'2. Enter scores'!AL54,"")</f>
        <v/>
      </c>
      <c r="AN50" s="125" t="str">
        <f>IF('2. Enter scores'!AM54&lt;&gt;"",'2. Enter scores'!$B54-'2. Enter scores'!AM54,"")</f>
        <v/>
      </c>
      <c r="AO50" s="125" t="str">
        <f>IF('2. Enter scores'!AN54&lt;&gt;"",'2. Enter scores'!$B54-'2. Enter scores'!AN54,"")</f>
        <v/>
      </c>
      <c r="AP50" s="125" t="str">
        <f>IF('2. Enter scores'!AO54&lt;&gt;"",'2. Enter scores'!$B54-'2. Enter scores'!AO54,"")</f>
        <v/>
      </c>
      <c r="AQ50" s="125" t="str">
        <f>IF('2. Enter scores'!AP54&lt;&gt;"",'2. Enter scores'!$B54-'2. Enter scores'!AP54,"")</f>
        <v/>
      </c>
      <c r="AR50" s="125" t="str">
        <f>IF('2. Enter scores'!AQ54&lt;&gt;"",'2. Enter scores'!$B54-'2. Enter scores'!AQ54,"")</f>
        <v/>
      </c>
      <c r="AS50" s="125" t="str">
        <f>IF('2. Enter scores'!AR54&lt;&gt;"",'2. Enter scores'!$B54-'2. Enter scores'!AR54,"")</f>
        <v/>
      </c>
      <c r="AT50" s="125" t="str">
        <f>IF('2. Enter scores'!AS54&lt;&gt;"",'2. Enter scores'!$B54-'2. Enter scores'!AS54,"")</f>
        <v/>
      </c>
      <c r="AU50" s="125" t="str">
        <f>IF('2. Enter scores'!AT54&lt;&gt;"",'2. Enter scores'!$B54-'2. Enter scores'!AT54,"")</f>
        <v/>
      </c>
      <c r="AV50" s="125" t="str">
        <f>IF('2. Enter scores'!AU54&lt;&gt;"",'2. Enter scores'!$B54-'2. Enter scores'!AU54,"")</f>
        <v/>
      </c>
      <c r="AW50" s="125" t="str">
        <f>IF('2. Enter scores'!AV54&lt;&gt;"",'2. Enter scores'!$B54-'2. Enter scores'!AV54,"")</f>
        <v/>
      </c>
      <c r="AX50" s="125" t="str">
        <f>IF('2. Enter scores'!AW54&lt;&gt;"",'2. Enter scores'!$B54-'2. Enter scores'!AW54,"")</f>
        <v/>
      </c>
      <c r="AY50" s="125" t="str">
        <f>IF('2. Enter scores'!AX54&lt;&gt;"",'2. Enter scores'!$B54-'2. Enter scores'!AX54,"")</f>
        <v/>
      </c>
      <c r="AZ50" s="125" t="str">
        <f>IF('2. Enter scores'!AY54&lt;&gt;"",'2. Enter scores'!$B54-'2. Enter scores'!AY54,"")</f>
        <v/>
      </c>
      <c r="BA50" s="125" t="str">
        <f>IF('2. Enter scores'!AZ54&lt;&gt;"",'2. Enter scores'!$B54-'2. Enter scores'!AZ54,"")</f>
        <v/>
      </c>
      <c r="BB50" s="125" t="str">
        <f>IF('2. Enter scores'!BA54&lt;&gt;"",'2. Enter scores'!$B54-'2. Enter scores'!BA54,"")</f>
        <v/>
      </c>
      <c r="BC50" s="125" t="str">
        <f>IF('2. Enter scores'!BB54&lt;&gt;"",'2. Enter scores'!$B54-'2. Enter scores'!BB54,"")</f>
        <v/>
      </c>
      <c r="BD50" s="125" t="str">
        <f>IF('2. Enter scores'!BC54&lt;&gt;"",'2. Enter scores'!$B54-'2. Enter scores'!BC54,"")</f>
        <v/>
      </c>
      <c r="BE50" s="125" t="str">
        <f>IF('2. Enter scores'!BD54&lt;&gt;"",'2. Enter scores'!$B54-'2. Enter scores'!BD54,"")</f>
        <v/>
      </c>
      <c r="BF50" s="125" t="str">
        <f>IF('2. Enter scores'!BE54&lt;&gt;"",'2. Enter scores'!$B54-'2. Enter scores'!BE54,"")</f>
        <v/>
      </c>
      <c r="BG50" s="125" t="str">
        <f>IF('2. Enter scores'!BF54&lt;&gt;"",'2. Enter scores'!$B54-'2. Enter scores'!BF54,"")</f>
        <v/>
      </c>
      <c r="BH50" s="125" t="str">
        <f>IF('2. Enter scores'!BG54&lt;&gt;"",'2. Enter scores'!$B54-'2. Enter scores'!BG54,"")</f>
        <v/>
      </c>
      <c r="BI50" s="125" t="str">
        <f>IF('2. Enter scores'!BH54&lt;&gt;"",'2. Enter scores'!$B54-'2. Enter scores'!BH54,"")</f>
        <v/>
      </c>
      <c r="BJ50" s="125" t="str">
        <f>IF('2. Enter scores'!BI54&lt;&gt;"",'2. Enter scores'!$B54-'2. Enter scores'!BI54,"")</f>
        <v/>
      </c>
      <c r="BK50" s="125" t="str">
        <f>IF('2. Enter scores'!BJ54&lt;&gt;"",'2. Enter scores'!$B54-'2. Enter scores'!BJ54,"")</f>
        <v/>
      </c>
      <c r="BL50" s="125" t="str">
        <f>IF('2. Enter scores'!BK54&lt;&gt;"",'2. Enter scores'!$B54-'2. Enter scores'!BK54,"")</f>
        <v/>
      </c>
      <c r="BM50" s="125" t="str">
        <f>IF('2. Enter scores'!BL54&lt;&gt;"",'2. Enter scores'!$B54-'2. Enter scores'!BL54,"")</f>
        <v/>
      </c>
      <c r="BN50" s="125" t="str">
        <f>IF('2. Enter scores'!BM54&lt;&gt;"",'2. Enter scores'!$B54-'2. Enter scores'!BM54,"")</f>
        <v/>
      </c>
      <c r="BO50" s="125" t="str">
        <f>IF('2. Enter scores'!BN54&lt;&gt;"",'2. Enter scores'!$B54-'2. Enter scores'!BN54,"")</f>
        <v/>
      </c>
      <c r="BP50" s="108">
        <v>1000</v>
      </c>
    </row>
    <row r="51" spans="2:68" x14ac:dyDescent="0.35">
      <c r="B51" s="125" t="str">
        <f>IF('2. Enter scores'!A55&lt;&gt;"",'2. Enter scores'!A55,"")</f>
        <v/>
      </c>
      <c r="H51" s="125" t="str">
        <f>IF('2. Enter scores'!G55&lt;&gt;"",'2. Enter scores'!$B55-'2. Enter scores'!G55,"")</f>
        <v/>
      </c>
      <c r="I51" s="125" t="str">
        <f>IF('2. Enter scores'!H55&lt;&gt;"",'2. Enter scores'!$B55-'2. Enter scores'!H55,"")</f>
        <v/>
      </c>
      <c r="J51" s="125" t="str">
        <f>IF('2. Enter scores'!I55&lt;&gt;"",'2. Enter scores'!$B55-'2. Enter scores'!I55,"")</f>
        <v/>
      </c>
      <c r="K51" s="125" t="str">
        <f>IF('2. Enter scores'!J55&lt;&gt;"",'2. Enter scores'!$B55-'2. Enter scores'!J55,"")</f>
        <v/>
      </c>
      <c r="L51" s="125" t="str">
        <f>IF('2. Enter scores'!K55&lt;&gt;"",'2. Enter scores'!$B55-'2. Enter scores'!K55,"")</f>
        <v/>
      </c>
      <c r="M51" s="125" t="str">
        <f>IF('2. Enter scores'!L55&lt;&gt;"",'2. Enter scores'!$B55-'2. Enter scores'!L55,"")</f>
        <v/>
      </c>
      <c r="N51" s="125" t="str">
        <f>IF('2. Enter scores'!M55&lt;&gt;"",'2. Enter scores'!$B55-'2. Enter scores'!M55,"")</f>
        <v/>
      </c>
      <c r="O51" s="125" t="str">
        <f>IF('2. Enter scores'!N55&lt;&gt;"",'2. Enter scores'!$B55-'2. Enter scores'!N55,"")</f>
        <v/>
      </c>
      <c r="P51" s="125" t="str">
        <f>IF('2. Enter scores'!O55&lt;&gt;"",'2. Enter scores'!$B55-'2. Enter scores'!O55,"")</f>
        <v/>
      </c>
      <c r="Q51" s="125" t="str">
        <f>IF('2. Enter scores'!P55&lt;&gt;"",'2. Enter scores'!$B55-'2. Enter scores'!P55,"")</f>
        <v/>
      </c>
      <c r="R51" s="125" t="str">
        <f>IF('2. Enter scores'!Q55&lt;&gt;"",'2. Enter scores'!$B55-'2. Enter scores'!Q55,"")</f>
        <v/>
      </c>
      <c r="S51" s="125" t="str">
        <f>IF('2. Enter scores'!R55&lt;&gt;"",'2. Enter scores'!$B55-'2. Enter scores'!R55,"")</f>
        <v/>
      </c>
      <c r="T51" s="125" t="str">
        <f>IF('2. Enter scores'!S55&lt;&gt;"",'2. Enter scores'!$B55-'2. Enter scores'!S55,"")</f>
        <v/>
      </c>
      <c r="U51" s="125" t="str">
        <f>IF('2. Enter scores'!T55&lt;&gt;"",'2. Enter scores'!$B55-'2. Enter scores'!T55,"")</f>
        <v/>
      </c>
      <c r="V51" s="125" t="str">
        <f>IF('2. Enter scores'!U55&lt;&gt;"",'2. Enter scores'!$B55-'2. Enter scores'!U55,"")</f>
        <v/>
      </c>
      <c r="W51" s="125" t="str">
        <f>IF('2. Enter scores'!V55&lt;&gt;"",'2. Enter scores'!$B55-'2. Enter scores'!V55,"")</f>
        <v/>
      </c>
      <c r="X51" s="125" t="str">
        <f>IF('2. Enter scores'!W55&lt;&gt;"",'2. Enter scores'!$B55-'2. Enter scores'!W55,"")</f>
        <v/>
      </c>
      <c r="Y51" s="125" t="str">
        <f>IF('2. Enter scores'!X55&lt;&gt;"",'2. Enter scores'!$B55-'2. Enter scores'!X55,"")</f>
        <v/>
      </c>
      <c r="Z51" s="125" t="str">
        <f>IF('2. Enter scores'!Y55&lt;&gt;"",'2. Enter scores'!$B55-'2. Enter scores'!Y55,"")</f>
        <v/>
      </c>
      <c r="AA51" s="125" t="str">
        <f>IF('2. Enter scores'!Z55&lt;&gt;"",'2. Enter scores'!$B55-'2. Enter scores'!Z55,"")</f>
        <v/>
      </c>
      <c r="AB51" s="125" t="str">
        <f>IF('2. Enter scores'!AA55&lt;&gt;"",'2. Enter scores'!$B55-'2. Enter scores'!AA55,"")</f>
        <v/>
      </c>
      <c r="AC51" s="125" t="str">
        <f>IF('2. Enter scores'!AB55&lt;&gt;"",'2. Enter scores'!$B55-'2. Enter scores'!AB55,"")</f>
        <v/>
      </c>
      <c r="AD51" s="125" t="str">
        <f>IF('2. Enter scores'!AC55&lt;&gt;"",'2. Enter scores'!$B55-'2. Enter scores'!AC55,"")</f>
        <v/>
      </c>
      <c r="AE51" s="125" t="str">
        <f>IF('2. Enter scores'!AD55&lt;&gt;"",'2. Enter scores'!$B55-'2. Enter scores'!AD55,"")</f>
        <v/>
      </c>
      <c r="AF51" s="125" t="str">
        <f>IF('2. Enter scores'!AE55&lt;&gt;"",'2. Enter scores'!$B55-'2. Enter scores'!AE55,"")</f>
        <v/>
      </c>
      <c r="AG51" s="125" t="str">
        <f>IF('2. Enter scores'!AF55&lt;&gt;"",'2. Enter scores'!$B55-'2. Enter scores'!AF55,"")</f>
        <v/>
      </c>
      <c r="AH51" s="125" t="str">
        <f>IF('2. Enter scores'!AG55&lt;&gt;"",'2. Enter scores'!$B55-'2. Enter scores'!AG55,"")</f>
        <v/>
      </c>
      <c r="AI51" s="125" t="str">
        <f>IF('2. Enter scores'!AH55&lt;&gt;"",'2. Enter scores'!$B55-'2. Enter scores'!AH55,"")</f>
        <v/>
      </c>
      <c r="AJ51" s="125" t="str">
        <f>IF('2. Enter scores'!AI55&lt;&gt;"",'2. Enter scores'!$B55-'2. Enter scores'!AI55,"")</f>
        <v/>
      </c>
      <c r="AK51" s="125" t="str">
        <f>IF('2. Enter scores'!AJ55&lt;&gt;"",'2. Enter scores'!$B55-'2. Enter scores'!AJ55,"")</f>
        <v/>
      </c>
      <c r="AL51" s="125" t="str">
        <f>IF('2. Enter scores'!AK55&lt;&gt;"",'2. Enter scores'!$B55-'2. Enter scores'!AK55,"")</f>
        <v/>
      </c>
      <c r="AM51" s="125" t="str">
        <f>IF('2. Enter scores'!AL55&lt;&gt;"",'2. Enter scores'!$B55-'2. Enter scores'!AL55,"")</f>
        <v/>
      </c>
      <c r="AN51" s="125" t="str">
        <f>IF('2. Enter scores'!AM55&lt;&gt;"",'2. Enter scores'!$B55-'2. Enter scores'!AM55,"")</f>
        <v/>
      </c>
      <c r="AO51" s="125" t="str">
        <f>IF('2. Enter scores'!AN55&lt;&gt;"",'2. Enter scores'!$B55-'2. Enter scores'!AN55,"")</f>
        <v/>
      </c>
      <c r="AP51" s="125" t="str">
        <f>IF('2. Enter scores'!AO55&lt;&gt;"",'2. Enter scores'!$B55-'2. Enter scores'!AO55,"")</f>
        <v/>
      </c>
      <c r="AQ51" s="125" t="str">
        <f>IF('2. Enter scores'!AP55&lt;&gt;"",'2. Enter scores'!$B55-'2. Enter scores'!AP55,"")</f>
        <v/>
      </c>
      <c r="AR51" s="125" t="str">
        <f>IF('2. Enter scores'!AQ55&lt;&gt;"",'2. Enter scores'!$B55-'2. Enter scores'!AQ55,"")</f>
        <v/>
      </c>
      <c r="AS51" s="125" t="str">
        <f>IF('2. Enter scores'!AR55&lt;&gt;"",'2. Enter scores'!$B55-'2. Enter scores'!AR55,"")</f>
        <v/>
      </c>
      <c r="AT51" s="125" t="str">
        <f>IF('2. Enter scores'!AS55&lt;&gt;"",'2. Enter scores'!$B55-'2. Enter scores'!AS55,"")</f>
        <v/>
      </c>
      <c r="AU51" s="125" t="str">
        <f>IF('2. Enter scores'!AT55&lt;&gt;"",'2. Enter scores'!$B55-'2. Enter scores'!AT55,"")</f>
        <v/>
      </c>
      <c r="AV51" s="125" t="str">
        <f>IF('2. Enter scores'!AU55&lt;&gt;"",'2. Enter scores'!$B55-'2. Enter scores'!AU55,"")</f>
        <v/>
      </c>
      <c r="AW51" s="125" t="str">
        <f>IF('2. Enter scores'!AV55&lt;&gt;"",'2. Enter scores'!$B55-'2. Enter scores'!AV55,"")</f>
        <v/>
      </c>
      <c r="AX51" s="125" t="str">
        <f>IF('2. Enter scores'!AW55&lt;&gt;"",'2. Enter scores'!$B55-'2. Enter scores'!AW55,"")</f>
        <v/>
      </c>
      <c r="AY51" s="125" t="str">
        <f>IF('2. Enter scores'!AX55&lt;&gt;"",'2. Enter scores'!$B55-'2. Enter scores'!AX55,"")</f>
        <v/>
      </c>
      <c r="AZ51" s="125" t="str">
        <f>IF('2. Enter scores'!AY55&lt;&gt;"",'2. Enter scores'!$B55-'2. Enter scores'!AY55,"")</f>
        <v/>
      </c>
      <c r="BA51" s="125" t="str">
        <f>IF('2. Enter scores'!AZ55&lt;&gt;"",'2. Enter scores'!$B55-'2. Enter scores'!AZ55,"")</f>
        <v/>
      </c>
      <c r="BB51" s="125" t="str">
        <f>IF('2. Enter scores'!BA55&lt;&gt;"",'2. Enter scores'!$B55-'2. Enter scores'!BA55,"")</f>
        <v/>
      </c>
      <c r="BC51" s="125" t="str">
        <f>IF('2. Enter scores'!BB55&lt;&gt;"",'2. Enter scores'!$B55-'2. Enter scores'!BB55,"")</f>
        <v/>
      </c>
      <c r="BD51" s="125" t="str">
        <f>IF('2. Enter scores'!BC55&lt;&gt;"",'2. Enter scores'!$B55-'2. Enter scores'!BC55,"")</f>
        <v/>
      </c>
      <c r="BE51" s="125" t="str">
        <f>IF('2. Enter scores'!BD55&lt;&gt;"",'2. Enter scores'!$B55-'2. Enter scores'!BD55,"")</f>
        <v/>
      </c>
      <c r="BF51" s="125" t="str">
        <f>IF('2. Enter scores'!BE55&lt;&gt;"",'2. Enter scores'!$B55-'2. Enter scores'!BE55,"")</f>
        <v/>
      </c>
      <c r="BG51" s="125" t="str">
        <f>IF('2. Enter scores'!BF55&lt;&gt;"",'2. Enter scores'!$B55-'2. Enter scores'!BF55,"")</f>
        <v/>
      </c>
      <c r="BH51" s="125" t="str">
        <f>IF('2. Enter scores'!BG55&lt;&gt;"",'2. Enter scores'!$B55-'2. Enter scores'!BG55,"")</f>
        <v/>
      </c>
      <c r="BI51" s="125" t="str">
        <f>IF('2. Enter scores'!BH55&lt;&gt;"",'2. Enter scores'!$B55-'2. Enter scores'!BH55,"")</f>
        <v/>
      </c>
      <c r="BJ51" s="125" t="str">
        <f>IF('2. Enter scores'!BI55&lt;&gt;"",'2. Enter scores'!$B55-'2. Enter scores'!BI55,"")</f>
        <v/>
      </c>
      <c r="BK51" s="125" t="str">
        <f>IF('2. Enter scores'!BJ55&lt;&gt;"",'2. Enter scores'!$B55-'2. Enter scores'!BJ55,"")</f>
        <v/>
      </c>
      <c r="BL51" s="125" t="str">
        <f>IF('2. Enter scores'!BK55&lt;&gt;"",'2. Enter scores'!$B55-'2. Enter scores'!BK55,"")</f>
        <v/>
      </c>
      <c r="BM51" s="125" t="str">
        <f>IF('2. Enter scores'!BL55&lt;&gt;"",'2. Enter scores'!$B55-'2. Enter scores'!BL55,"")</f>
        <v/>
      </c>
      <c r="BN51" s="125" t="str">
        <f>IF('2. Enter scores'!BM55&lt;&gt;"",'2. Enter scores'!$B55-'2. Enter scores'!BM55,"")</f>
        <v/>
      </c>
      <c r="BO51" s="125" t="str">
        <f>IF('2. Enter scores'!BN55&lt;&gt;"",'2. Enter scores'!$B55-'2. Enter scores'!BN55,"")</f>
        <v/>
      </c>
      <c r="BP51" s="108">
        <v>1000</v>
      </c>
    </row>
    <row r="52" spans="2:68" x14ac:dyDescent="0.35">
      <c r="B52" s="125" t="str">
        <f>IF('2. Enter scores'!A56&lt;&gt;"",'2. Enter scores'!A56,"")</f>
        <v/>
      </c>
      <c r="H52" s="125" t="str">
        <f>IF('2. Enter scores'!G56&lt;&gt;"",'2. Enter scores'!$B56-'2. Enter scores'!G56,"")</f>
        <v/>
      </c>
      <c r="I52" s="125" t="str">
        <f>IF('2. Enter scores'!H56&lt;&gt;"",'2. Enter scores'!$B56-'2. Enter scores'!H56,"")</f>
        <v/>
      </c>
      <c r="J52" s="125" t="str">
        <f>IF('2. Enter scores'!I56&lt;&gt;"",'2. Enter scores'!$B56-'2. Enter scores'!I56,"")</f>
        <v/>
      </c>
      <c r="K52" s="125" t="str">
        <f>IF('2. Enter scores'!J56&lt;&gt;"",'2. Enter scores'!$B56-'2. Enter scores'!J56,"")</f>
        <v/>
      </c>
      <c r="L52" s="125" t="str">
        <f>IF('2. Enter scores'!K56&lt;&gt;"",'2. Enter scores'!$B56-'2. Enter scores'!K56,"")</f>
        <v/>
      </c>
      <c r="M52" s="125" t="str">
        <f>IF('2. Enter scores'!L56&lt;&gt;"",'2. Enter scores'!$B56-'2. Enter scores'!L56,"")</f>
        <v/>
      </c>
      <c r="N52" s="125" t="str">
        <f>IF('2. Enter scores'!M56&lt;&gt;"",'2. Enter scores'!$B56-'2. Enter scores'!M56,"")</f>
        <v/>
      </c>
      <c r="O52" s="125" t="str">
        <f>IF('2. Enter scores'!N56&lt;&gt;"",'2. Enter scores'!$B56-'2. Enter scores'!N56,"")</f>
        <v/>
      </c>
      <c r="P52" s="125" t="str">
        <f>IF('2. Enter scores'!O56&lt;&gt;"",'2. Enter scores'!$B56-'2. Enter scores'!O56,"")</f>
        <v/>
      </c>
      <c r="Q52" s="125" t="str">
        <f>IF('2. Enter scores'!P56&lt;&gt;"",'2. Enter scores'!$B56-'2. Enter scores'!P56,"")</f>
        <v/>
      </c>
      <c r="R52" s="125" t="str">
        <f>IF('2. Enter scores'!Q56&lt;&gt;"",'2. Enter scores'!$B56-'2. Enter scores'!Q56,"")</f>
        <v/>
      </c>
      <c r="S52" s="125" t="str">
        <f>IF('2. Enter scores'!R56&lt;&gt;"",'2. Enter scores'!$B56-'2. Enter scores'!R56,"")</f>
        <v/>
      </c>
      <c r="T52" s="125" t="str">
        <f>IF('2. Enter scores'!S56&lt;&gt;"",'2. Enter scores'!$B56-'2. Enter scores'!S56,"")</f>
        <v/>
      </c>
      <c r="U52" s="125" t="str">
        <f>IF('2. Enter scores'!T56&lt;&gt;"",'2. Enter scores'!$B56-'2. Enter scores'!T56,"")</f>
        <v/>
      </c>
      <c r="V52" s="125" t="str">
        <f>IF('2. Enter scores'!U56&lt;&gt;"",'2. Enter scores'!$B56-'2. Enter scores'!U56,"")</f>
        <v/>
      </c>
      <c r="W52" s="125" t="str">
        <f>IF('2. Enter scores'!V56&lt;&gt;"",'2. Enter scores'!$B56-'2. Enter scores'!V56,"")</f>
        <v/>
      </c>
      <c r="X52" s="125" t="str">
        <f>IF('2. Enter scores'!W56&lt;&gt;"",'2. Enter scores'!$B56-'2. Enter scores'!W56,"")</f>
        <v/>
      </c>
      <c r="Y52" s="125" t="str">
        <f>IF('2. Enter scores'!X56&lt;&gt;"",'2. Enter scores'!$B56-'2. Enter scores'!X56,"")</f>
        <v/>
      </c>
      <c r="Z52" s="125" t="str">
        <f>IF('2. Enter scores'!Y56&lt;&gt;"",'2. Enter scores'!$B56-'2. Enter scores'!Y56,"")</f>
        <v/>
      </c>
      <c r="AA52" s="125" t="str">
        <f>IF('2. Enter scores'!Z56&lt;&gt;"",'2. Enter scores'!$B56-'2. Enter scores'!Z56,"")</f>
        <v/>
      </c>
      <c r="AB52" s="125" t="str">
        <f>IF('2. Enter scores'!AA56&lt;&gt;"",'2. Enter scores'!$B56-'2. Enter scores'!AA56,"")</f>
        <v/>
      </c>
      <c r="AC52" s="125" t="str">
        <f>IF('2. Enter scores'!AB56&lt;&gt;"",'2. Enter scores'!$B56-'2. Enter scores'!AB56,"")</f>
        <v/>
      </c>
      <c r="AD52" s="125" t="str">
        <f>IF('2. Enter scores'!AC56&lt;&gt;"",'2. Enter scores'!$B56-'2. Enter scores'!AC56,"")</f>
        <v/>
      </c>
      <c r="AE52" s="125" t="str">
        <f>IF('2. Enter scores'!AD56&lt;&gt;"",'2. Enter scores'!$B56-'2. Enter scores'!AD56,"")</f>
        <v/>
      </c>
      <c r="AF52" s="125" t="str">
        <f>IF('2. Enter scores'!AE56&lt;&gt;"",'2. Enter scores'!$B56-'2. Enter scores'!AE56,"")</f>
        <v/>
      </c>
      <c r="AG52" s="125" t="str">
        <f>IF('2. Enter scores'!AF56&lt;&gt;"",'2. Enter scores'!$B56-'2. Enter scores'!AF56,"")</f>
        <v/>
      </c>
      <c r="AH52" s="125" t="str">
        <f>IF('2. Enter scores'!AG56&lt;&gt;"",'2. Enter scores'!$B56-'2. Enter scores'!AG56,"")</f>
        <v/>
      </c>
      <c r="AI52" s="125" t="str">
        <f>IF('2. Enter scores'!AH56&lt;&gt;"",'2. Enter scores'!$B56-'2. Enter scores'!AH56,"")</f>
        <v/>
      </c>
      <c r="AJ52" s="125" t="str">
        <f>IF('2. Enter scores'!AI56&lt;&gt;"",'2. Enter scores'!$B56-'2. Enter scores'!AI56,"")</f>
        <v/>
      </c>
      <c r="AK52" s="125" t="str">
        <f>IF('2. Enter scores'!AJ56&lt;&gt;"",'2. Enter scores'!$B56-'2. Enter scores'!AJ56,"")</f>
        <v/>
      </c>
      <c r="AL52" s="125" t="str">
        <f>IF('2. Enter scores'!AK56&lt;&gt;"",'2. Enter scores'!$B56-'2. Enter scores'!AK56,"")</f>
        <v/>
      </c>
      <c r="AM52" s="125" t="str">
        <f>IF('2. Enter scores'!AL56&lt;&gt;"",'2. Enter scores'!$B56-'2. Enter scores'!AL56,"")</f>
        <v/>
      </c>
      <c r="AN52" s="125" t="str">
        <f>IF('2. Enter scores'!AM56&lt;&gt;"",'2. Enter scores'!$B56-'2. Enter scores'!AM56,"")</f>
        <v/>
      </c>
      <c r="AO52" s="125" t="str">
        <f>IF('2. Enter scores'!AN56&lt;&gt;"",'2. Enter scores'!$B56-'2. Enter scores'!AN56,"")</f>
        <v/>
      </c>
      <c r="AP52" s="125" t="str">
        <f>IF('2. Enter scores'!AO56&lt;&gt;"",'2. Enter scores'!$B56-'2. Enter scores'!AO56,"")</f>
        <v/>
      </c>
      <c r="AQ52" s="125" t="str">
        <f>IF('2. Enter scores'!AP56&lt;&gt;"",'2. Enter scores'!$B56-'2. Enter scores'!AP56,"")</f>
        <v/>
      </c>
      <c r="AR52" s="125" t="str">
        <f>IF('2. Enter scores'!AQ56&lt;&gt;"",'2. Enter scores'!$B56-'2. Enter scores'!AQ56,"")</f>
        <v/>
      </c>
      <c r="AS52" s="125" t="str">
        <f>IF('2. Enter scores'!AR56&lt;&gt;"",'2. Enter scores'!$B56-'2. Enter scores'!AR56,"")</f>
        <v/>
      </c>
      <c r="AT52" s="125" t="str">
        <f>IF('2. Enter scores'!AS56&lt;&gt;"",'2. Enter scores'!$B56-'2. Enter scores'!AS56,"")</f>
        <v/>
      </c>
      <c r="AU52" s="125" t="str">
        <f>IF('2. Enter scores'!AT56&lt;&gt;"",'2. Enter scores'!$B56-'2. Enter scores'!AT56,"")</f>
        <v/>
      </c>
      <c r="AV52" s="125" t="str">
        <f>IF('2. Enter scores'!AU56&lt;&gt;"",'2. Enter scores'!$B56-'2. Enter scores'!AU56,"")</f>
        <v/>
      </c>
      <c r="AW52" s="125" t="str">
        <f>IF('2. Enter scores'!AV56&lt;&gt;"",'2. Enter scores'!$B56-'2. Enter scores'!AV56,"")</f>
        <v/>
      </c>
      <c r="AX52" s="125" t="str">
        <f>IF('2. Enter scores'!AW56&lt;&gt;"",'2. Enter scores'!$B56-'2. Enter scores'!AW56,"")</f>
        <v/>
      </c>
      <c r="AY52" s="125" t="str">
        <f>IF('2. Enter scores'!AX56&lt;&gt;"",'2. Enter scores'!$B56-'2. Enter scores'!AX56,"")</f>
        <v/>
      </c>
      <c r="AZ52" s="125" t="str">
        <f>IF('2. Enter scores'!AY56&lt;&gt;"",'2. Enter scores'!$B56-'2. Enter scores'!AY56,"")</f>
        <v/>
      </c>
      <c r="BA52" s="125" t="str">
        <f>IF('2. Enter scores'!AZ56&lt;&gt;"",'2. Enter scores'!$B56-'2. Enter scores'!AZ56,"")</f>
        <v/>
      </c>
      <c r="BB52" s="125" t="str">
        <f>IF('2. Enter scores'!BA56&lt;&gt;"",'2. Enter scores'!$B56-'2. Enter scores'!BA56,"")</f>
        <v/>
      </c>
      <c r="BC52" s="125" t="str">
        <f>IF('2. Enter scores'!BB56&lt;&gt;"",'2. Enter scores'!$B56-'2. Enter scores'!BB56,"")</f>
        <v/>
      </c>
      <c r="BD52" s="125" t="str">
        <f>IF('2. Enter scores'!BC56&lt;&gt;"",'2. Enter scores'!$B56-'2. Enter scores'!BC56,"")</f>
        <v/>
      </c>
      <c r="BE52" s="125" t="str">
        <f>IF('2. Enter scores'!BD56&lt;&gt;"",'2. Enter scores'!$B56-'2. Enter scores'!BD56,"")</f>
        <v/>
      </c>
      <c r="BF52" s="125" t="str">
        <f>IF('2. Enter scores'!BE56&lt;&gt;"",'2. Enter scores'!$B56-'2. Enter scores'!BE56,"")</f>
        <v/>
      </c>
      <c r="BG52" s="125" t="str">
        <f>IF('2. Enter scores'!BF56&lt;&gt;"",'2. Enter scores'!$B56-'2. Enter scores'!BF56,"")</f>
        <v/>
      </c>
      <c r="BH52" s="125" t="str">
        <f>IF('2. Enter scores'!BG56&lt;&gt;"",'2. Enter scores'!$B56-'2. Enter scores'!BG56,"")</f>
        <v/>
      </c>
      <c r="BI52" s="125" t="str">
        <f>IF('2. Enter scores'!BH56&lt;&gt;"",'2. Enter scores'!$B56-'2. Enter scores'!BH56,"")</f>
        <v/>
      </c>
      <c r="BJ52" s="125" t="str">
        <f>IF('2. Enter scores'!BI56&lt;&gt;"",'2. Enter scores'!$B56-'2. Enter scores'!BI56,"")</f>
        <v/>
      </c>
      <c r="BK52" s="125" t="str">
        <f>IF('2. Enter scores'!BJ56&lt;&gt;"",'2. Enter scores'!$B56-'2. Enter scores'!BJ56,"")</f>
        <v/>
      </c>
      <c r="BL52" s="125" t="str">
        <f>IF('2. Enter scores'!BK56&lt;&gt;"",'2. Enter scores'!$B56-'2. Enter scores'!BK56,"")</f>
        <v/>
      </c>
      <c r="BM52" s="125" t="str">
        <f>IF('2. Enter scores'!BL56&lt;&gt;"",'2. Enter scores'!$B56-'2. Enter scores'!BL56,"")</f>
        <v/>
      </c>
      <c r="BN52" s="125" t="str">
        <f>IF('2. Enter scores'!BM56&lt;&gt;"",'2. Enter scores'!$B56-'2. Enter scores'!BM56,"")</f>
        <v/>
      </c>
      <c r="BO52" s="125" t="str">
        <f>IF('2. Enter scores'!BN56&lt;&gt;"",'2. Enter scores'!$B56-'2. Enter scores'!BN56,"")</f>
        <v/>
      </c>
      <c r="BP52" s="108">
        <v>1000</v>
      </c>
    </row>
    <row r="53" spans="2:68" x14ac:dyDescent="0.35">
      <c r="B53" s="125" t="str">
        <f>IF('2. Enter scores'!A57&lt;&gt;"",'2. Enter scores'!A57,"")</f>
        <v/>
      </c>
      <c r="H53" s="125" t="str">
        <f>IF('2. Enter scores'!G57&lt;&gt;"",'2. Enter scores'!$B57-'2. Enter scores'!G57,"")</f>
        <v/>
      </c>
      <c r="I53" s="125" t="str">
        <f>IF('2. Enter scores'!H57&lt;&gt;"",'2. Enter scores'!$B57-'2. Enter scores'!H57,"")</f>
        <v/>
      </c>
      <c r="J53" s="125" t="str">
        <f>IF('2. Enter scores'!I57&lt;&gt;"",'2. Enter scores'!$B57-'2. Enter scores'!I57,"")</f>
        <v/>
      </c>
      <c r="K53" s="125" t="str">
        <f>IF('2. Enter scores'!J57&lt;&gt;"",'2. Enter scores'!$B57-'2. Enter scores'!J57,"")</f>
        <v/>
      </c>
      <c r="L53" s="125" t="str">
        <f>IF('2. Enter scores'!K57&lt;&gt;"",'2. Enter scores'!$B57-'2. Enter scores'!K57,"")</f>
        <v/>
      </c>
      <c r="M53" s="125" t="str">
        <f>IF('2. Enter scores'!L57&lt;&gt;"",'2. Enter scores'!$B57-'2. Enter scores'!L57,"")</f>
        <v/>
      </c>
      <c r="N53" s="125" t="str">
        <f>IF('2. Enter scores'!M57&lt;&gt;"",'2. Enter scores'!$B57-'2. Enter scores'!M57,"")</f>
        <v/>
      </c>
      <c r="O53" s="125" t="str">
        <f>IF('2. Enter scores'!N57&lt;&gt;"",'2. Enter scores'!$B57-'2. Enter scores'!N57,"")</f>
        <v/>
      </c>
      <c r="P53" s="125" t="str">
        <f>IF('2. Enter scores'!O57&lt;&gt;"",'2. Enter scores'!$B57-'2. Enter scores'!O57,"")</f>
        <v/>
      </c>
      <c r="Q53" s="125" t="str">
        <f>IF('2. Enter scores'!P57&lt;&gt;"",'2. Enter scores'!$B57-'2. Enter scores'!P57,"")</f>
        <v/>
      </c>
      <c r="R53" s="125" t="str">
        <f>IF('2. Enter scores'!Q57&lt;&gt;"",'2. Enter scores'!$B57-'2. Enter scores'!Q57,"")</f>
        <v/>
      </c>
      <c r="S53" s="125" t="str">
        <f>IF('2. Enter scores'!R57&lt;&gt;"",'2. Enter scores'!$B57-'2. Enter scores'!R57,"")</f>
        <v/>
      </c>
      <c r="T53" s="125" t="str">
        <f>IF('2. Enter scores'!S57&lt;&gt;"",'2. Enter scores'!$B57-'2. Enter scores'!S57,"")</f>
        <v/>
      </c>
      <c r="U53" s="125" t="str">
        <f>IF('2. Enter scores'!T57&lt;&gt;"",'2. Enter scores'!$B57-'2. Enter scores'!T57,"")</f>
        <v/>
      </c>
      <c r="V53" s="125" t="str">
        <f>IF('2. Enter scores'!U57&lt;&gt;"",'2. Enter scores'!$B57-'2. Enter scores'!U57,"")</f>
        <v/>
      </c>
      <c r="W53" s="125" t="str">
        <f>IF('2. Enter scores'!V57&lt;&gt;"",'2. Enter scores'!$B57-'2. Enter scores'!V57,"")</f>
        <v/>
      </c>
      <c r="X53" s="125" t="str">
        <f>IF('2. Enter scores'!W57&lt;&gt;"",'2. Enter scores'!$B57-'2. Enter scores'!W57,"")</f>
        <v/>
      </c>
      <c r="Y53" s="125" t="str">
        <f>IF('2. Enter scores'!X57&lt;&gt;"",'2. Enter scores'!$B57-'2. Enter scores'!X57,"")</f>
        <v/>
      </c>
      <c r="Z53" s="125" t="str">
        <f>IF('2. Enter scores'!Y57&lt;&gt;"",'2. Enter scores'!$B57-'2. Enter scores'!Y57,"")</f>
        <v/>
      </c>
      <c r="AA53" s="125" t="str">
        <f>IF('2. Enter scores'!Z57&lt;&gt;"",'2. Enter scores'!$B57-'2. Enter scores'!Z57,"")</f>
        <v/>
      </c>
      <c r="AB53" s="125" t="str">
        <f>IF('2. Enter scores'!AA57&lt;&gt;"",'2. Enter scores'!$B57-'2. Enter scores'!AA57,"")</f>
        <v/>
      </c>
      <c r="AC53" s="125" t="str">
        <f>IF('2. Enter scores'!AB57&lt;&gt;"",'2. Enter scores'!$B57-'2. Enter scores'!AB57,"")</f>
        <v/>
      </c>
      <c r="AD53" s="125" t="str">
        <f>IF('2. Enter scores'!AC57&lt;&gt;"",'2. Enter scores'!$B57-'2. Enter scores'!AC57,"")</f>
        <v/>
      </c>
      <c r="AE53" s="125" t="str">
        <f>IF('2. Enter scores'!AD57&lt;&gt;"",'2. Enter scores'!$B57-'2. Enter scores'!AD57,"")</f>
        <v/>
      </c>
      <c r="AF53" s="125" t="str">
        <f>IF('2. Enter scores'!AE57&lt;&gt;"",'2. Enter scores'!$B57-'2. Enter scores'!AE57,"")</f>
        <v/>
      </c>
      <c r="AG53" s="125" t="str">
        <f>IF('2. Enter scores'!AF57&lt;&gt;"",'2. Enter scores'!$B57-'2. Enter scores'!AF57,"")</f>
        <v/>
      </c>
      <c r="AH53" s="125" t="str">
        <f>IF('2. Enter scores'!AG57&lt;&gt;"",'2. Enter scores'!$B57-'2. Enter scores'!AG57,"")</f>
        <v/>
      </c>
      <c r="AI53" s="125" t="str">
        <f>IF('2. Enter scores'!AH57&lt;&gt;"",'2. Enter scores'!$B57-'2. Enter scores'!AH57,"")</f>
        <v/>
      </c>
      <c r="AJ53" s="125" t="str">
        <f>IF('2. Enter scores'!AI57&lt;&gt;"",'2. Enter scores'!$B57-'2. Enter scores'!AI57,"")</f>
        <v/>
      </c>
      <c r="AK53" s="125" t="str">
        <f>IF('2. Enter scores'!AJ57&lt;&gt;"",'2. Enter scores'!$B57-'2. Enter scores'!AJ57,"")</f>
        <v/>
      </c>
      <c r="AL53" s="125" t="str">
        <f>IF('2. Enter scores'!AK57&lt;&gt;"",'2. Enter scores'!$B57-'2. Enter scores'!AK57,"")</f>
        <v/>
      </c>
      <c r="AM53" s="125" t="str">
        <f>IF('2. Enter scores'!AL57&lt;&gt;"",'2. Enter scores'!$B57-'2. Enter scores'!AL57,"")</f>
        <v/>
      </c>
      <c r="AN53" s="125" t="str">
        <f>IF('2. Enter scores'!AM57&lt;&gt;"",'2. Enter scores'!$B57-'2. Enter scores'!AM57,"")</f>
        <v/>
      </c>
      <c r="AO53" s="125" t="str">
        <f>IF('2. Enter scores'!AN57&lt;&gt;"",'2. Enter scores'!$B57-'2. Enter scores'!AN57,"")</f>
        <v/>
      </c>
      <c r="AP53" s="125" t="str">
        <f>IF('2. Enter scores'!AO57&lt;&gt;"",'2. Enter scores'!$B57-'2. Enter scores'!AO57,"")</f>
        <v/>
      </c>
      <c r="AQ53" s="125" t="str">
        <f>IF('2. Enter scores'!AP57&lt;&gt;"",'2. Enter scores'!$B57-'2. Enter scores'!AP57,"")</f>
        <v/>
      </c>
      <c r="AR53" s="125" t="str">
        <f>IF('2. Enter scores'!AQ57&lt;&gt;"",'2. Enter scores'!$B57-'2. Enter scores'!AQ57,"")</f>
        <v/>
      </c>
      <c r="AS53" s="125" t="str">
        <f>IF('2. Enter scores'!AR57&lt;&gt;"",'2. Enter scores'!$B57-'2. Enter scores'!AR57,"")</f>
        <v/>
      </c>
      <c r="AT53" s="125" t="str">
        <f>IF('2. Enter scores'!AS57&lt;&gt;"",'2. Enter scores'!$B57-'2. Enter scores'!AS57,"")</f>
        <v/>
      </c>
      <c r="AU53" s="125" t="str">
        <f>IF('2. Enter scores'!AT57&lt;&gt;"",'2. Enter scores'!$B57-'2. Enter scores'!AT57,"")</f>
        <v/>
      </c>
      <c r="AV53" s="125" t="str">
        <f>IF('2. Enter scores'!AU57&lt;&gt;"",'2. Enter scores'!$B57-'2. Enter scores'!AU57,"")</f>
        <v/>
      </c>
      <c r="AW53" s="125" t="str">
        <f>IF('2. Enter scores'!AV57&lt;&gt;"",'2. Enter scores'!$B57-'2. Enter scores'!AV57,"")</f>
        <v/>
      </c>
      <c r="AX53" s="125" t="str">
        <f>IF('2. Enter scores'!AW57&lt;&gt;"",'2. Enter scores'!$B57-'2. Enter scores'!AW57,"")</f>
        <v/>
      </c>
      <c r="AY53" s="125" t="str">
        <f>IF('2. Enter scores'!AX57&lt;&gt;"",'2. Enter scores'!$B57-'2. Enter scores'!AX57,"")</f>
        <v/>
      </c>
      <c r="AZ53" s="125" t="str">
        <f>IF('2. Enter scores'!AY57&lt;&gt;"",'2. Enter scores'!$B57-'2. Enter scores'!AY57,"")</f>
        <v/>
      </c>
      <c r="BA53" s="125" t="str">
        <f>IF('2. Enter scores'!AZ57&lt;&gt;"",'2. Enter scores'!$B57-'2. Enter scores'!AZ57,"")</f>
        <v/>
      </c>
      <c r="BB53" s="125" t="str">
        <f>IF('2. Enter scores'!BA57&lt;&gt;"",'2. Enter scores'!$B57-'2. Enter scores'!BA57,"")</f>
        <v/>
      </c>
      <c r="BC53" s="125" t="str">
        <f>IF('2. Enter scores'!BB57&lt;&gt;"",'2. Enter scores'!$B57-'2. Enter scores'!BB57,"")</f>
        <v/>
      </c>
      <c r="BD53" s="125" t="str">
        <f>IF('2. Enter scores'!BC57&lt;&gt;"",'2. Enter scores'!$B57-'2. Enter scores'!BC57,"")</f>
        <v/>
      </c>
      <c r="BE53" s="125" t="str">
        <f>IF('2. Enter scores'!BD57&lt;&gt;"",'2. Enter scores'!$B57-'2. Enter scores'!BD57,"")</f>
        <v/>
      </c>
      <c r="BF53" s="125" t="str">
        <f>IF('2. Enter scores'!BE57&lt;&gt;"",'2. Enter scores'!$B57-'2. Enter scores'!BE57,"")</f>
        <v/>
      </c>
      <c r="BG53" s="125" t="str">
        <f>IF('2. Enter scores'!BF57&lt;&gt;"",'2. Enter scores'!$B57-'2. Enter scores'!BF57,"")</f>
        <v/>
      </c>
      <c r="BH53" s="125" t="str">
        <f>IF('2. Enter scores'!BG57&lt;&gt;"",'2. Enter scores'!$B57-'2. Enter scores'!BG57,"")</f>
        <v/>
      </c>
      <c r="BI53" s="125" t="str">
        <f>IF('2. Enter scores'!BH57&lt;&gt;"",'2. Enter scores'!$B57-'2. Enter scores'!BH57,"")</f>
        <v/>
      </c>
      <c r="BJ53" s="125" t="str">
        <f>IF('2. Enter scores'!BI57&lt;&gt;"",'2. Enter scores'!$B57-'2. Enter scores'!BI57,"")</f>
        <v/>
      </c>
      <c r="BK53" s="125" t="str">
        <f>IF('2. Enter scores'!BJ57&lt;&gt;"",'2. Enter scores'!$B57-'2. Enter scores'!BJ57,"")</f>
        <v/>
      </c>
      <c r="BL53" s="125" t="str">
        <f>IF('2. Enter scores'!BK57&lt;&gt;"",'2. Enter scores'!$B57-'2. Enter scores'!BK57,"")</f>
        <v/>
      </c>
      <c r="BM53" s="125" t="str">
        <f>IF('2. Enter scores'!BL57&lt;&gt;"",'2. Enter scores'!$B57-'2. Enter scores'!BL57,"")</f>
        <v/>
      </c>
      <c r="BN53" s="125" t="str">
        <f>IF('2. Enter scores'!BM57&lt;&gt;"",'2. Enter scores'!$B57-'2. Enter scores'!BM57,"")</f>
        <v/>
      </c>
      <c r="BO53" s="125" t="str">
        <f>IF('2. Enter scores'!BN57&lt;&gt;"",'2. Enter scores'!$B57-'2. Enter scores'!BN57,"")</f>
        <v/>
      </c>
      <c r="BP53" s="108">
        <v>1000</v>
      </c>
    </row>
    <row r="54" spans="2:68" x14ac:dyDescent="0.35">
      <c r="B54" s="125" t="str">
        <f>IF('2. Enter scores'!A58&lt;&gt;"",'2. Enter scores'!A58,"")</f>
        <v/>
      </c>
      <c r="H54" s="125" t="str">
        <f>IF('2. Enter scores'!G58&lt;&gt;"",'2. Enter scores'!$B58-'2. Enter scores'!G58,"")</f>
        <v/>
      </c>
      <c r="I54" s="125" t="str">
        <f>IF('2. Enter scores'!H58&lt;&gt;"",'2. Enter scores'!$B58-'2. Enter scores'!H58,"")</f>
        <v/>
      </c>
      <c r="J54" s="125" t="str">
        <f>IF('2. Enter scores'!I58&lt;&gt;"",'2. Enter scores'!$B58-'2. Enter scores'!I58,"")</f>
        <v/>
      </c>
      <c r="K54" s="125" t="str">
        <f>IF('2. Enter scores'!J58&lt;&gt;"",'2. Enter scores'!$B58-'2. Enter scores'!J58,"")</f>
        <v/>
      </c>
      <c r="L54" s="125" t="str">
        <f>IF('2. Enter scores'!K58&lt;&gt;"",'2. Enter scores'!$B58-'2. Enter scores'!K58,"")</f>
        <v/>
      </c>
      <c r="M54" s="125" t="str">
        <f>IF('2. Enter scores'!L58&lt;&gt;"",'2. Enter scores'!$B58-'2. Enter scores'!L58,"")</f>
        <v/>
      </c>
      <c r="N54" s="125" t="str">
        <f>IF('2. Enter scores'!M58&lt;&gt;"",'2. Enter scores'!$B58-'2. Enter scores'!M58,"")</f>
        <v/>
      </c>
      <c r="O54" s="125" t="str">
        <f>IF('2. Enter scores'!N58&lt;&gt;"",'2. Enter scores'!$B58-'2. Enter scores'!N58,"")</f>
        <v/>
      </c>
      <c r="P54" s="125" t="str">
        <f>IF('2. Enter scores'!O58&lt;&gt;"",'2. Enter scores'!$B58-'2. Enter scores'!O58,"")</f>
        <v/>
      </c>
      <c r="Q54" s="125" t="str">
        <f>IF('2. Enter scores'!P58&lt;&gt;"",'2. Enter scores'!$B58-'2. Enter scores'!P58,"")</f>
        <v/>
      </c>
      <c r="R54" s="125" t="str">
        <f>IF('2. Enter scores'!Q58&lt;&gt;"",'2. Enter scores'!$B58-'2. Enter scores'!Q58,"")</f>
        <v/>
      </c>
      <c r="S54" s="125" t="str">
        <f>IF('2. Enter scores'!R58&lt;&gt;"",'2. Enter scores'!$B58-'2. Enter scores'!R58,"")</f>
        <v/>
      </c>
      <c r="T54" s="125" t="str">
        <f>IF('2. Enter scores'!S58&lt;&gt;"",'2. Enter scores'!$B58-'2. Enter scores'!S58,"")</f>
        <v/>
      </c>
      <c r="U54" s="125" t="str">
        <f>IF('2. Enter scores'!T58&lt;&gt;"",'2. Enter scores'!$B58-'2. Enter scores'!T58,"")</f>
        <v/>
      </c>
      <c r="V54" s="125" t="str">
        <f>IF('2. Enter scores'!U58&lt;&gt;"",'2. Enter scores'!$B58-'2. Enter scores'!U58,"")</f>
        <v/>
      </c>
      <c r="W54" s="125" t="str">
        <f>IF('2. Enter scores'!V58&lt;&gt;"",'2. Enter scores'!$B58-'2. Enter scores'!V58,"")</f>
        <v/>
      </c>
      <c r="X54" s="125" t="str">
        <f>IF('2. Enter scores'!W58&lt;&gt;"",'2. Enter scores'!$B58-'2. Enter scores'!W58,"")</f>
        <v/>
      </c>
      <c r="Y54" s="125" t="str">
        <f>IF('2. Enter scores'!X58&lt;&gt;"",'2. Enter scores'!$B58-'2. Enter scores'!X58,"")</f>
        <v/>
      </c>
      <c r="Z54" s="125" t="str">
        <f>IF('2. Enter scores'!Y58&lt;&gt;"",'2. Enter scores'!$B58-'2. Enter scores'!Y58,"")</f>
        <v/>
      </c>
      <c r="AA54" s="125" t="str">
        <f>IF('2. Enter scores'!Z58&lt;&gt;"",'2. Enter scores'!$B58-'2. Enter scores'!Z58,"")</f>
        <v/>
      </c>
      <c r="AB54" s="125" t="str">
        <f>IF('2. Enter scores'!AA58&lt;&gt;"",'2. Enter scores'!$B58-'2. Enter scores'!AA58,"")</f>
        <v/>
      </c>
      <c r="AC54" s="125" t="str">
        <f>IF('2. Enter scores'!AB58&lt;&gt;"",'2. Enter scores'!$B58-'2. Enter scores'!AB58,"")</f>
        <v/>
      </c>
      <c r="AD54" s="125" t="str">
        <f>IF('2. Enter scores'!AC58&lt;&gt;"",'2. Enter scores'!$B58-'2. Enter scores'!AC58,"")</f>
        <v/>
      </c>
      <c r="AE54" s="125" t="str">
        <f>IF('2. Enter scores'!AD58&lt;&gt;"",'2. Enter scores'!$B58-'2. Enter scores'!AD58,"")</f>
        <v/>
      </c>
      <c r="AF54" s="125" t="str">
        <f>IF('2. Enter scores'!AE58&lt;&gt;"",'2. Enter scores'!$B58-'2. Enter scores'!AE58,"")</f>
        <v/>
      </c>
      <c r="AG54" s="125" t="str">
        <f>IF('2. Enter scores'!AF58&lt;&gt;"",'2. Enter scores'!$B58-'2. Enter scores'!AF58,"")</f>
        <v/>
      </c>
      <c r="AH54" s="125" t="str">
        <f>IF('2. Enter scores'!AG58&lt;&gt;"",'2. Enter scores'!$B58-'2. Enter scores'!AG58,"")</f>
        <v/>
      </c>
      <c r="AI54" s="125" t="str">
        <f>IF('2. Enter scores'!AH58&lt;&gt;"",'2. Enter scores'!$B58-'2. Enter scores'!AH58,"")</f>
        <v/>
      </c>
      <c r="AJ54" s="125" t="str">
        <f>IF('2. Enter scores'!AI58&lt;&gt;"",'2. Enter scores'!$B58-'2. Enter scores'!AI58,"")</f>
        <v/>
      </c>
      <c r="AK54" s="125" t="str">
        <f>IF('2. Enter scores'!AJ58&lt;&gt;"",'2. Enter scores'!$B58-'2. Enter scores'!AJ58,"")</f>
        <v/>
      </c>
      <c r="AL54" s="125" t="str">
        <f>IF('2. Enter scores'!AK58&lt;&gt;"",'2. Enter scores'!$B58-'2. Enter scores'!AK58,"")</f>
        <v/>
      </c>
      <c r="AM54" s="125" t="str">
        <f>IF('2. Enter scores'!AL58&lt;&gt;"",'2. Enter scores'!$B58-'2. Enter scores'!AL58,"")</f>
        <v/>
      </c>
      <c r="AN54" s="125" t="str">
        <f>IF('2. Enter scores'!AM58&lt;&gt;"",'2. Enter scores'!$B58-'2. Enter scores'!AM58,"")</f>
        <v/>
      </c>
      <c r="AO54" s="125" t="str">
        <f>IF('2. Enter scores'!AN58&lt;&gt;"",'2. Enter scores'!$B58-'2. Enter scores'!AN58,"")</f>
        <v/>
      </c>
      <c r="AP54" s="125" t="str">
        <f>IF('2. Enter scores'!AO58&lt;&gt;"",'2. Enter scores'!$B58-'2. Enter scores'!AO58,"")</f>
        <v/>
      </c>
      <c r="AQ54" s="125" t="str">
        <f>IF('2. Enter scores'!AP58&lt;&gt;"",'2. Enter scores'!$B58-'2. Enter scores'!AP58,"")</f>
        <v/>
      </c>
      <c r="AR54" s="125" t="str">
        <f>IF('2. Enter scores'!AQ58&lt;&gt;"",'2. Enter scores'!$B58-'2. Enter scores'!AQ58,"")</f>
        <v/>
      </c>
      <c r="AS54" s="125" t="str">
        <f>IF('2. Enter scores'!AR58&lt;&gt;"",'2. Enter scores'!$B58-'2. Enter scores'!AR58,"")</f>
        <v/>
      </c>
      <c r="AT54" s="125" t="str">
        <f>IF('2. Enter scores'!AS58&lt;&gt;"",'2. Enter scores'!$B58-'2. Enter scores'!AS58,"")</f>
        <v/>
      </c>
      <c r="AU54" s="125" t="str">
        <f>IF('2. Enter scores'!AT58&lt;&gt;"",'2. Enter scores'!$B58-'2. Enter scores'!AT58,"")</f>
        <v/>
      </c>
      <c r="AV54" s="125" t="str">
        <f>IF('2. Enter scores'!AU58&lt;&gt;"",'2. Enter scores'!$B58-'2. Enter scores'!AU58,"")</f>
        <v/>
      </c>
      <c r="AW54" s="125" t="str">
        <f>IF('2. Enter scores'!AV58&lt;&gt;"",'2. Enter scores'!$B58-'2. Enter scores'!AV58,"")</f>
        <v/>
      </c>
      <c r="AX54" s="125" t="str">
        <f>IF('2. Enter scores'!AW58&lt;&gt;"",'2. Enter scores'!$B58-'2. Enter scores'!AW58,"")</f>
        <v/>
      </c>
      <c r="AY54" s="125" t="str">
        <f>IF('2. Enter scores'!AX58&lt;&gt;"",'2. Enter scores'!$B58-'2. Enter scores'!AX58,"")</f>
        <v/>
      </c>
      <c r="AZ54" s="125" t="str">
        <f>IF('2. Enter scores'!AY58&lt;&gt;"",'2. Enter scores'!$B58-'2. Enter scores'!AY58,"")</f>
        <v/>
      </c>
      <c r="BA54" s="125" t="str">
        <f>IF('2. Enter scores'!AZ58&lt;&gt;"",'2. Enter scores'!$B58-'2. Enter scores'!AZ58,"")</f>
        <v/>
      </c>
      <c r="BB54" s="125" t="str">
        <f>IF('2. Enter scores'!BA58&lt;&gt;"",'2. Enter scores'!$B58-'2. Enter scores'!BA58,"")</f>
        <v/>
      </c>
      <c r="BC54" s="125" t="str">
        <f>IF('2. Enter scores'!BB58&lt;&gt;"",'2. Enter scores'!$B58-'2. Enter scores'!BB58,"")</f>
        <v/>
      </c>
      <c r="BD54" s="125" t="str">
        <f>IF('2. Enter scores'!BC58&lt;&gt;"",'2. Enter scores'!$B58-'2. Enter scores'!BC58,"")</f>
        <v/>
      </c>
      <c r="BE54" s="125" t="str">
        <f>IF('2. Enter scores'!BD58&lt;&gt;"",'2. Enter scores'!$B58-'2. Enter scores'!BD58,"")</f>
        <v/>
      </c>
      <c r="BF54" s="125" t="str">
        <f>IF('2. Enter scores'!BE58&lt;&gt;"",'2. Enter scores'!$B58-'2. Enter scores'!BE58,"")</f>
        <v/>
      </c>
      <c r="BG54" s="125" t="str">
        <f>IF('2. Enter scores'!BF58&lt;&gt;"",'2. Enter scores'!$B58-'2. Enter scores'!BF58,"")</f>
        <v/>
      </c>
      <c r="BH54" s="125" t="str">
        <f>IF('2. Enter scores'!BG58&lt;&gt;"",'2. Enter scores'!$B58-'2. Enter scores'!BG58,"")</f>
        <v/>
      </c>
      <c r="BI54" s="125" t="str">
        <f>IF('2. Enter scores'!BH58&lt;&gt;"",'2. Enter scores'!$B58-'2. Enter scores'!BH58,"")</f>
        <v/>
      </c>
      <c r="BJ54" s="125" t="str">
        <f>IF('2. Enter scores'!BI58&lt;&gt;"",'2. Enter scores'!$B58-'2. Enter scores'!BI58,"")</f>
        <v/>
      </c>
      <c r="BK54" s="125" t="str">
        <f>IF('2. Enter scores'!BJ58&lt;&gt;"",'2. Enter scores'!$B58-'2. Enter scores'!BJ58,"")</f>
        <v/>
      </c>
      <c r="BL54" s="125" t="str">
        <f>IF('2. Enter scores'!BK58&lt;&gt;"",'2. Enter scores'!$B58-'2. Enter scores'!BK58,"")</f>
        <v/>
      </c>
      <c r="BM54" s="125" t="str">
        <f>IF('2. Enter scores'!BL58&lt;&gt;"",'2. Enter scores'!$B58-'2. Enter scores'!BL58,"")</f>
        <v/>
      </c>
      <c r="BN54" s="125" t="str">
        <f>IF('2. Enter scores'!BM58&lt;&gt;"",'2. Enter scores'!$B58-'2. Enter scores'!BM58,"")</f>
        <v/>
      </c>
      <c r="BO54" s="125" t="str">
        <f>IF('2. Enter scores'!BN58&lt;&gt;"",'2. Enter scores'!$B58-'2. Enter scores'!BN58,"")</f>
        <v/>
      </c>
      <c r="BP54" s="108">
        <v>1000</v>
      </c>
    </row>
    <row r="55" spans="2:68" x14ac:dyDescent="0.35">
      <c r="B55" s="125" t="str">
        <f>IF('2. Enter scores'!A59&lt;&gt;"",'2. Enter scores'!A59,"")</f>
        <v/>
      </c>
      <c r="H55" s="125" t="str">
        <f>IF('2. Enter scores'!G59&lt;&gt;"",'2. Enter scores'!$B59-'2. Enter scores'!G59,"")</f>
        <v/>
      </c>
      <c r="I55" s="125" t="str">
        <f>IF('2. Enter scores'!H59&lt;&gt;"",'2. Enter scores'!$B59-'2. Enter scores'!H59,"")</f>
        <v/>
      </c>
      <c r="J55" s="125" t="str">
        <f>IF('2. Enter scores'!I59&lt;&gt;"",'2. Enter scores'!$B59-'2. Enter scores'!I59,"")</f>
        <v/>
      </c>
      <c r="K55" s="125" t="str">
        <f>IF('2. Enter scores'!J59&lt;&gt;"",'2. Enter scores'!$B59-'2. Enter scores'!J59,"")</f>
        <v/>
      </c>
      <c r="L55" s="125" t="str">
        <f>IF('2. Enter scores'!K59&lt;&gt;"",'2. Enter scores'!$B59-'2. Enter scores'!K59,"")</f>
        <v/>
      </c>
      <c r="M55" s="125" t="str">
        <f>IF('2. Enter scores'!L59&lt;&gt;"",'2. Enter scores'!$B59-'2. Enter scores'!L59,"")</f>
        <v/>
      </c>
      <c r="N55" s="125" t="str">
        <f>IF('2. Enter scores'!M59&lt;&gt;"",'2. Enter scores'!$B59-'2. Enter scores'!M59,"")</f>
        <v/>
      </c>
      <c r="O55" s="125" t="str">
        <f>IF('2. Enter scores'!N59&lt;&gt;"",'2. Enter scores'!$B59-'2. Enter scores'!N59,"")</f>
        <v/>
      </c>
      <c r="P55" s="125" t="str">
        <f>IF('2. Enter scores'!O59&lt;&gt;"",'2. Enter scores'!$B59-'2. Enter scores'!O59,"")</f>
        <v/>
      </c>
      <c r="Q55" s="125" t="str">
        <f>IF('2. Enter scores'!P59&lt;&gt;"",'2. Enter scores'!$B59-'2. Enter scores'!P59,"")</f>
        <v/>
      </c>
      <c r="R55" s="125" t="str">
        <f>IF('2. Enter scores'!Q59&lt;&gt;"",'2. Enter scores'!$B59-'2. Enter scores'!Q59,"")</f>
        <v/>
      </c>
      <c r="S55" s="125" t="str">
        <f>IF('2. Enter scores'!R59&lt;&gt;"",'2. Enter scores'!$B59-'2. Enter scores'!R59,"")</f>
        <v/>
      </c>
      <c r="T55" s="125" t="str">
        <f>IF('2. Enter scores'!S59&lt;&gt;"",'2. Enter scores'!$B59-'2. Enter scores'!S59,"")</f>
        <v/>
      </c>
      <c r="U55" s="125" t="str">
        <f>IF('2. Enter scores'!T59&lt;&gt;"",'2. Enter scores'!$B59-'2. Enter scores'!T59,"")</f>
        <v/>
      </c>
      <c r="V55" s="125" t="str">
        <f>IF('2. Enter scores'!U59&lt;&gt;"",'2. Enter scores'!$B59-'2. Enter scores'!U59,"")</f>
        <v/>
      </c>
      <c r="W55" s="125" t="str">
        <f>IF('2. Enter scores'!V59&lt;&gt;"",'2. Enter scores'!$B59-'2. Enter scores'!V59,"")</f>
        <v/>
      </c>
      <c r="X55" s="125" t="str">
        <f>IF('2. Enter scores'!W59&lt;&gt;"",'2. Enter scores'!$B59-'2. Enter scores'!W59,"")</f>
        <v/>
      </c>
      <c r="Y55" s="125" t="str">
        <f>IF('2. Enter scores'!X59&lt;&gt;"",'2. Enter scores'!$B59-'2. Enter scores'!X59,"")</f>
        <v/>
      </c>
      <c r="Z55" s="125" t="str">
        <f>IF('2. Enter scores'!Y59&lt;&gt;"",'2. Enter scores'!$B59-'2. Enter scores'!Y59,"")</f>
        <v/>
      </c>
      <c r="AA55" s="125" t="str">
        <f>IF('2. Enter scores'!Z59&lt;&gt;"",'2. Enter scores'!$B59-'2. Enter scores'!Z59,"")</f>
        <v/>
      </c>
      <c r="AB55" s="125" t="str">
        <f>IF('2. Enter scores'!AA59&lt;&gt;"",'2. Enter scores'!$B59-'2. Enter scores'!AA59,"")</f>
        <v/>
      </c>
      <c r="AC55" s="125" t="str">
        <f>IF('2. Enter scores'!AB59&lt;&gt;"",'2. Enter scores'!$B59-'2. Enter scores'!AB59,"")</f>
        <v/>
      </c>
      <c r="AD55" s="125" t="str">
        <f>IF('2. Enter scores'!AC59&lt;&gt;"",'2. Enter scores'!$B59-'2. Enter scores'!AC59,"")</f>
        <v/>
      </c>
      <c r="AE55" s="125" t="str">
        <f>IF('2. Enter scores'!AD59&lt;&gt;"",'2. Enter scores'!$B59-'2. Enter scores'!AD59,"")</f>
        <v/>
      </c>
      <c r="AF55" s="125" t="str">
        <f>IF('2. Enter scores'!AE59&lt;&gt;"",'2. Enter scores'!$B59-'2. Enter scores'!AE59,"")</f>
        <v/>
      </c>
      <c r="AG55" s="125" t="str">
        <f>IF('2. Enter scores'!AF59&lt;&gt;"",'2. Enter scores'!$B59-'2. Enter scores'!AF59,"")</f>
        <v/>
      </c>
      <c r="AH55" s="125" t="str">
        <f>IF('2. Enter scores'!AG59&lt;&gt;"",'2. Enter scores'!$B59-'2. Enter scores'!AG59,"")</f>
        <v/>
      </c>
      <c r="AI55" s="125" t="str">
        <f>IF('2. Enter scores'!AH59&lt;&gt;"",'2. Enter scores'!$B59-'2. Enter scores'!AH59,"")</f>
        <v/>
      </c>
      <c r="AJ55" s="125" t="str">
        <f>IF('2. Enter scores'!AI59&lt;&gt;"",'2. Enter scores'!$B59-'2. Enter scores'!AI59,"")</f>
        <v/>
      </c>
      <c r="AK55" s="125" t="str">
        <f>IF('2. Enter scores'!AJ59&lt;&gt;"",'2. Enter scores'!$B59-'2. Enter scores'!AJ59,"")</f>
        <v/>
      </c>
      <c r="AL55" s="125" t="str">
        <f>IF('2. Enter scores'!AK59&lt;&gt;"",'2. Enter scores'!$B59-'2. Enter scores'!AK59,"")</f>
        <v/>
      </c>
      <c r="AM55" s="125" t="str">
        <f>IF('2. Enter scores'!AL59&lt;&gt;"",'2. Enter scores'!$B59-'2. Enter scores'!AL59,"")</f>
        <v/>
      </c>
      <c r="AN55" s="125" t="str">
        <f>IF('2. Enter scores'!AM59&lt;&gt;"",'2. Enter scores'!$B59-'2. Enter scores'!AM59,"")</f>
        <v/>
      </c>
      <c r="AO55" s="125" t="str">
        <f>IF('2. Enter scores'!AN59&lt;&gt;"",'2. Enter scores'!$B59-'2. Enter scores'!AN59,"")</f>
        <v/>
      </c>
      <c r="AP55" s="125" t="str">
        <f>IF('2. Enter scores'!AO59&lt;&gt;"",'2. Enter scores'!$B59-'2. Enter scores'!AO59,"")</f>
        <v/>
      </c>
      <c r="AQ55" s="125" t="str">
        <f>IF('2. Enter scores'!AP59&lt;&gt;"",'2. Enter scores'!$B59-'2. Enter scores'!AP59,"")</f>
        <v/>
      </c>
      <c r="AR55" s="125" t="str">
        <f>IF('2. Enter scores'!AQ59&lt;&gt;"",'2. Enter scores'!$B59-'2. Enter scores'!AQ59,"")</f>
        <v/>
      </c>
      <c r="AS55" s="125" t="str">
        <f>IF('2. Enter scores'!AR59&lt;&gt;"",'2. Enter scores'!$B59-'2. Enter scores'!AR59,"")</f>
        <v/>
      </c>
      <c r="AT55" s="125" t="str">
        <f>IF('2. Enter scores'!AS59&lt;&gt;"",'2. Enter scores'!$B59-'2. Enter scores'!AS59,"")</f>
        <v/>
      </c>
      <c r="AU55" s="125" t="str">
        <f>IF('2. Enter scores'!AT59&lt;&gt;"",'2. Enter scores'!$B59-'2. Enter scores'!AT59,"")</f>
        <v/>
      </c>
      <c r="AV55" s="125" t="str">
        <f>IF('2. Enter scores'!AU59&lt;&gt;"",'2. Enter scores'!$B59-'2. Enter scores'!AU59,"")</f>
        <v/>
      </c>
      <c r="AW55" s="125" t="str">
        <f>IF('2. Enter scores'!AV59&lt;&gt;"",'2. Enter scores'!$B59-'2. Enter scores'!AV59,"")</f>
        <v/>
      </c>
      <c r="AX55" s="125" t="str">
        <f>IF('2. Enter scores'!AW59&lt;&gt;"",'2. Enter scores'!$B59-'2. Enter scores'!AW59,"")</f>
        <v/>
      </c>
      <c r="AY55" s="125" t="str">
        <f>IF('2. Enter scores'!AX59&lt;&gt;"",'2. Enter scores'!$B59-'2. Enter scores'!AX59,"")</f>
        <v/>
      </c>
      <c r="AZ55" s="125" t="str">
        <f>IF('2. Enter scores'!AY59&lt;&gt;"",'2. Enter scores'!$B59-'2. Enter scores'!AY59,"")</f>
        <v/>
      </c>
      <c r="BA55" s="125" t="str">
        <f>IF('2. Enter scores'!AZ59&lt;&gt;"",'2. Enter scores'!$B59-'2. Enter scores'!AZ59,"")</f>
        <v/>
      </c>
      <c r="BB55" s="125" t="str">
        <f>IF('2. Enter scores'!BA59&lt;&gt;"",'2. Enter scores'!$B59-'2. Enter scores'!BA59,"")</f>
        <v/>
      </c>
      <c r="BC55" s="125" t="str">
        <f>IF('2. Enter scores'!BB59&lt;&gt;"",'2. Enter scores'!$B59-'2. Enter scores'!BB59,"")</f>
        <v/>
      </c>
      <c r="BD55" s="125" t="str">
        <f>IF('2. Enter scores'!BC59&lt;&gt;"",'2. Enter scores'!$B59-'2. Enter scores'!BC59,"")</f>
        <v/>
      </c>
      <c r="BE55" s="125" t="str">
        <f>IF('2. Enter scores'!BD59&lt;&gt;"",'2. Enter scores'!$B59-'2. Enter scores'!BD59,"")</f>
        <v/>
      </c>
      <c r="BF55" s="125" t="str">
        <f>IF('2. Enter scores'!BE59&lt;&gt;"",'2. Enter scores'!$B59-'2. Enter scores'!BE59,"")</f>
        <v/>
      </c>
      <c r="BG55" s="125" t="str">
        <f>IF('2. Enter scores'!BF59&lt;&gt;"",'2. Enter scores'!$B59-'2. Enter scores'!BF59,"")</f>
        <v/>
      </c>
      <c r="BH55" s="125" t="str">
        <f>IF('2. Enter scores'!BG59&lt;&gt;"",'2. Enter scores'!$B59-'2. Enter scores'!BG59,"")</f>
        <v/>
      </c>
      <c r="BI55" s="125" t="str">
        <f>IF('2. Enter scores'!BH59&lt;&gt;"",'2. Enter scores'!$B59-'2. Enter scores'!BH59,"")</f>
        <v/>
      </c>
      <c r="BJ55" s="125" t="str">
        <f>IF('2. Enter scores'!BI59&lt;&gt;"",'2. Enter scores'!$B59-'2. Enter scores'!BI59,"")</f>
        <v/>
      </c>
      <c r="BK55" s="125" t="str">
        <f>IF('2. Enter scores'!BJ59&lt;&gt;"",'2. Enter scores'!$B59-'2. Enter scores'!BJ59,"")</f>
        <v/>
      </c>
      <c r="BL55" s="125" t="str">
        <f>IF('2. Enter scores'!BK59&lt;&gt;"",'2. Enter scores'!$B59-'2. Enter scores'!BK59,"")</f>
        <v/>
      </c>
      <c r="BM55" s="125" t="str">
        <f>IF('2. Enter scores'!BL59&lt;&gt;"",'2. Enter scores'!$B59-'2. Enter scores'!BL59,"")</f>
        <v/>
      </c>
      <c r="BN55" s="125" t="str">
        <f>IF('2. Enter scores'!BM59&lt;&gt;"",'2. Enter scores'!$B59-'2. Enter scores'!BM59,"")</f>
        <v/>
      </c>
      <c r="BO55" s="125" t="str">
        <f>IF('2. Enter scores'!BN59&lt;&gt;"",'2. Enter scores'!$B59-'2. Enter scores'!BN59,"")</f>
        <v/>
      </c>
      <c r="BP55" s="108">
        <v>1000</v>
      </c>
    </row>
    <row r="56" spans="2:68" x14ac:dyDescent="0.35">
      <c r="B56" s="125" t="str">
        <f>IF('2. Enter scores'!A60&lt;&gt;"",'2. Enter scores'!A60,"")</f>
        <v/>
      </c>
      <c r="H56" s="125" t="str">
        <f>IF('2. Enter scores'!G60&lt;&gt;"",'2. Enter scores'!$B60-'2. Enter scores'!G60,"")</f>
        <v/>
      </c>
      <c r="I56" s="125" t="str">
        <f>IF('2. Enter scores'!H60&lt;&gt;"",'2. Enter scores'!$B60-'2. Enter scores'!H60,"")</f>
        <v/>
      </c>
      <c r="J56" s="125" t="str">
        <f>IF('2. Enter scores'!I60&lt;&gt;"",'2. Enter scores'!$B60-'2. Enter scores'!I60,"")</f>
        <v/>
      </c>
      <c r="K56" s="125" t="str">
        <f>IF('2. Enter scores'!J60&lt;&gt;"",'2. Enter scores'!$B60-'2. Enter scores'!J60,"")</f>
        <v/>
      </c>
      <c r="L56" s="125" t="str">
        <f>IF('2. Enter scores'!K60&lt;&gt;"",'2. Enter scores'!$B60-'2. Enter scores'!K60,"")</f>
        <v/>
      </c>
      <c r="M56" s="125" t="str">
        <f>IF('2. Enter scores'!L60&lt;&gt;"",'2. Enter scores'!$B60-'2. Enter scores'!L60,"")</f>
        <v/>
      </c>
      <c r="N56" s="125" t="str">
        <f>IF('2. Enter scores'!M60&lt;&gt;"",'2. Enter scores'!$B60-'2. Enter scores'!M60,"")</f>
        <v/>
      </c>
      <c r="O56" s="125" t="str">
        <f>IF('2. Enter scores'!N60&lt;&gt;"",'2. Enter scores'!$B60-'2. Enter scores'!N60,"")</f>
        <v/>
      </c>
      <c r="P56" s="125" t="str">
        <f>IF('2. Enter scores'!O60&lt;&gt;"",'2. Enter scores'!$B60-'2. Enter scores'!O60,"")</f>
        <v/>
      </c>
      <c r="Q56" s="125" t="str">
        <f>IF('2. Enter scores'!P60&lt;&gt;"",'2. Enter scores'!$B60-'2. Enter scores'!P60,"")</f>
        <v/>
      </c>
      <c r="R56" s="125" t="str">
        <f>IF('2. Enter scores'!Q60&lt;&gt;"",'2. Enter scores'!$B60-'2. Enter scores'!Q60,"")</f>
        <v/>
      </c>
      <c r="S56" s="125" t="str">
        <f>IF('2. Enter scores'!R60&lt;&gt;"",'2. Enter scores'!$B60-'2. Enter scores'!R60,"")</f>
        <v/>
      </c>
      <c r="T56" s="125" t="str">
        <f>IF('2. Enter scores'!S60&lt;&gt;"",'2. Enter scores'!$B60-'2. Enter scores'!S60,"")</f>
        <v/>
      </c>
      <c r="U56" s="125" t="str">
        <f>IF('2. Enter scores'!T60&lt;&gt;"",'2. Enter scores'!$B60-'2. Enter scores'!T60,"")</f>
        <v/>
      </c>
      <c r="V56" s="125" t="str">
        <f>IF('2. Enter scores'!U60&lt;&gt;"",'2. Enter scores'!$B60-'2. Enter scores'!U60,"")</f>
        <v/>
      </c>
      <c r="W56" s="125" t="str">
        <f>IF('2. Enter scores'!V60&lt;&gt;"",'2. Enter scores'!$B60-'2. Enter scores'!V60,"")</f>
        <v/>
      </c>
      <c r="X56" s="125" t="str">
        <f>IF('2. Enter scores'!W60&lt;&gt;"",'2. Enter scores'!$B60-'2. Enter scores'!W60,"")</f>
        <v/>
      </c>
      <c r="Y56" s="125" t="str">
        <f>IF('2. Enter scores'!X60&lt;&gt;"",'2. Enter scores'!$B60-'2. Enter scores'!X60,"")</f>
        <v/>
      </c>
      <c r="Z56" s="125" t="str">
        <f>IF('2. Enter scores'!Y60&lt;&gt;"",'2. Enter scores'!$B60-'2. Enter scores'!Y60,"")</f>
        <v/>
      </c>
      <c r="AA56" s="125" t="str">
        <f>IF('2. Enter scores'!Z60&lt;&gt;"",'2. Enter scores'!$B60-'2. Enter scores'!Z60,"")</f>
        <v/>
      </c>
      <c r="AB56" s="125" t="str">
        <f>IF('2. Enter scores'!AA60&lt;&gt;"",'2. Enter scores'!$B60-'2. Enter scores'!AA60,"")</f>
        <v/>
      </c>
      <c r="AC56" s="125" t="str">
        <f>IF('2. Enter scores'!AB60&lt;&gt;"",'2. Enter scores'!$B60-'2. Enter scores'!AB60,"")</f>
        <v/>
      </c>
      <c r="AD56" s="125" t="str">
        <f>IF('2. Enter scores'!AC60&lt;&gt;"",'2. Enter scores'!$B60-'2. Enter scores'!AC60,"")</f>
        <v/>
      </c>
      <c r="AE56" s="125" t="str">
        <f>IF('2. Enter scores'!AD60&lt;&gt;"",'2. Enter scores'!$B60-'2. Enter scores'!AD60,"")</f>
        <v/>
      </c>
      <c r="AF56" s="125" t="str">
        <f>IF('2. Enter scores'!AE60&lt;&gt;"",'2. Enter scores'!$B60-'2. Enter scores'!AE60,"")</f>
        <v/>
      </c>
      <c r="AG56" s="125" t="str">
        <f>IF('2. Enter scores'!AF60&lt;&gt;"",'2. Enter scores'!$B60-'2. Enter scores'!AF60,"")</f>
        <v/>
      </c>
      <c r="AH56" s="125" t="str">
        <f>IF('2. Enter scores'!AG60&lt;&gt;"",'2. Enter scores'!$B60-'2. Enter scores'!AG60,"")</f>
        <v/>
      </c>
      <c r="AI56" s="125" t="str">
        <f>IF('2. Enter scores'!AH60&lt;&gt;"",'2. Enter scores'!$B60-'2. Enter scores'!AH60,"")</f>
        <v/>
      </c>
      <c r="AJ56" s="125" t="str">
        <f>IF('2. Enter scores'!AI60&lt;&gt;"",'2. Enter scores'!$B60-'2. Enter scores'!AI60,"")</f>
        <v/>
      </c>
      <c r="AK56" s="125" t="str">
        <f>IF('2. Enter scores'!AJ60&lt;&gt;"",'2. Enter scores'!$B60-'2. Enter scores'!AJ60,"")</f>
        <v/>
      </c>
      <c r="AL56" s="125" t="str">
        <f>IF('2. Enter scores'!AK60&lt;&gt;"",'2. Enter scores'!$B60-'2. Enter scores'!AK60,"")</f>
        <v/>
      </c>
      <c r="AM56" s="125" t="str">
        <f>IF('2. Enter scores'!AL60&lt;&gt;"",'2. Enter scores'!$B60-'2. Enter scores'!AL60,"")</f>
        <v/>
      </c>
      <c r="AN56" s="125" t="str">
        <f>IF('2. Enter scores'!AM60&lt;&gt;"",'2. Enter scores'!$B60-'2. Enter scores'!AM60,"")</f>
        <v/>
      </c>
      <c r="AO56" s="125" t="str">
        <f>IF('2. Enter scores'!AN60&lt;&gt;"",'2. Enter scores'!$B60-'2. Enter scores'!AN60,"")</f>
        <v/>
      </c>
      <c r="AP56" s="125" t="str">
        <f>IF('2. Enter scores'!AO60&lt;&gt;"",'2. Enter scores'!$B60-'2. Enter scores'!AO60,"")</f>
        <v/>
      </c>
      <c r="AQ56" s="125" t="str">
        <f>IF('2. Enter scores'!AP60&lt;&gt;"",'2. Enter scores'!$B60-'2. Enter scores'!AP60,"")</f>
        <v/>
      </c>
      <c r="AR56" s="125" t="str">
        <f>IF('2. Enter scores'!AQ60&lt;&gt;"",'2. Enter scores'!$B60-'2. Enter scores'!AQ60,"")</f>
        <v/>
      </c>
      <c r="AS56" s="125" t="str">
        <f>IF('2. Enter scores'!AR60&lt;&gt;"",'2. Enter scores'!$B60-'2. Enter scores'!AR60,"")</f>
        <v/>
      </c>
      <c r="AT56" s="125" t="str">
        <f>IF('2. Enter scores'!AS60&lt;&gt;"",'2. Enter scores'!$B60-'2. Enter scores'!AS60,"")</f>
        <v/>
      </c>
      <c r="AU56" s="125" t="str">
        <f>IF('2. Enter scores'!AT60&lt;&gt;"",'2. Enter scores'!$B60-'2. Enter scores'!AT60,"")</f>
        <v/>
      </c>
      <c r="AV56" s="125" t="str">
        <f>IF('2. Enter scores'!AU60&lt;&gt;"",'2. Enter scores'!$B60-'2. Enter scores'!AU60,"")</f>
        <v/>
      </c>
      <c r="AW56" s="125" t="str">
        <f>IF('2. Enter scores'!AV60&lt;&gt;"",'2. Enter scores'!$B60-'2. Enter scores'!AV60,"")</f>
        <v/>
      </c>
      <c r="AX56" s="125" t="str">
        <f>IF('2. Enter scores'!AW60&lt;&gt;"",'2. Enter scores'!$B60-'2. Enter scores'!AW60,"")</f>
        <v/>
      </c>
      <c r="AY56" s="125" t="str">
        <f>IF('2. Enter scores'!AX60&lt;&gt;"",'2. Enter scores'!$B60-'2. Enter scores'!AX60,"")</f>
        <v/>
      </c>
      <c r="AZ56" s="125" t="str">
        <f>IF('2. Enter scores'!AY60&lt;&gt;"",'2. Enter scores'!$B60-'2. Enter scores'!AY60,"")</f>
        <v/>
      </c>
      <c r="BA56" s="125" t="str">
        <f>IF('2. Enter scores'!AZ60&lt;&gt;"",'2. Enter scores'!$B60-'2. Enter scores'!AZ60,"")</f>
        <v/>
      </c>
      <c r="BB56" s="125" t="str">
        <f>IF('2. Enter scores'!BA60&lt;&gt;"",'2. Enter scores'!$B60-'2. Enter scores'!BA60,"")</f>
        <v/>
      </c>
      <c r="BC56" s="125" t="str">
        <f>IF('2. Enter scores'!BB60&lt;&gt;"",'2. Enter scores'!$B60-'2. Enter scores'!BB60,"")</f>
        <v/>
      </c>
      <c r="BD56" s="125" t="str">
        <f>IF('2. Enter scores'!BC60&lt;&gt;"",'2. Enter scores'!$B60-'2. Enter scores'!BC60,"")</f>
        <v/>
      </c>
      <c r="BE56" s="125" t="str">
        <f>IF('2. Enter scores'!BD60&lt;&gt;"",'2. Enter scores'!$B60-'2. Enter scores'!BD60,"")</f>
        <v/>
      </c>
      <c r="BF56" s="125" t="str">
        <f>IF('2. Enter scores'!BE60&lt;&gt;"",'2. Enter scores'!$B60-'2. Enter scores'!BE60,"")</f>
        <v/>
      </c>
      <c r="BG56" s="125" t="str">
        <f>IF('2. Enter scores'!BF60&lt;&gt;"",'2. Enter scores'!$B60-'2. Enter scores'!BF60,"")</f>
        <v/>
      </c>
      <c r="BH56" s="125" t="str">
        <f>IF('2. Enter scores'!BG60&lt;&gt;"",'2. Enter scores'!$B60-'2. Enter scores'!BG60,"")</f>
        <v/>
      </c>
      <c r="BI56" s="125" t="str">
        <f>IF('2. Enter scores'!BH60&lt;&gt;"",'2. Enter scores'!$B60-'2. Enter scores'!BH60,"")</f>
        <v/>
      </c>
      <c r="BJ56" s="125" t="str">
        <f>IF('2. Enter scores'!BI60&lt;&gt;"",'2. Enter scores'!$B60-'2. Enter scores'!BI60,"")</f>
        <v/>
      </c>
      <c r="BK56" s="125" t="str">
        <f>IF('2. Enter scores'!BJ60&lt;&gt;"",'2. Enter scores'!$B60-'2. Enter scores'!BJ60,"")</f>
        <v/>
      </c>
      <c r="BL56" s="125" t="str">
        <f>IF('2. Enter scores'!BK60&lt;&gt;"",'2. Enter scores'!$B60-'2. Enter scores'!BK60,"")</f>
        <v/>
      </c>
      <c r="BM56" s="125" t="str">
        <f>IF('2. Enter scores'!BL60&lt;&gt;"",'2. Enter scores'!$B60-'2. Enter scores'!BL60,"")</f>
        <v/>
      </c>
      <c r="BN56" s="125" t="str">
        <f>IF('2. Enter scores'!BM60&lt;&gt;"",'2. Enter scores'!$B60-'2. Enter scores'!BM60,"")</f>
        <v/>
      </c>
      <c r="BO56" s="125" t="str">
        <f>IF('2. Enter scores'!BN60&lt;&gt;"",'2. Enter scores'!$B60-'2. Enter scores'!BN60,"")</f>
        <v/>
      </c>
      <c r="BP56" s="108">
        <v>1000</v>
      </c>
    </row>
    <row r="57" spans="2:68" x14ac:dyDescent="0.35">
      <c r="B57" s="125" t="str">
        <f>IF('2. Enter scores'!A61&lt;&gt;"",'2. Enter scores'!A61,"")</f>
        <v/>
      </c>
      <c r="H57" s="125" t="str">
        <f>IF('2. Enter scores'!G61&lt;&gt;"",'2. Enter scores'!$B61-'2. Enter scores'!G61,"")</f>
        <v/>
      </c>
      <c r="I57" s="125" t="str">
        <f>IF('2. Enter scores'!H61&lt;&gt;"",'2. Enter scores'!$B61-'2. Enter scores'!H61,"")</f>
        <v/>
      </c>
      <c r="J57" s="125" t="str">
        <f>IF('2. Enter scores'!I61&lt;&gt;"",'2. Enter scores'!$B61-'2. Enter scores'!I61,"")</f>
        <v/>
      </c>
      <c r="K57" s="125" t="str">
        <f>IF('2. Enter scores'!J61&lt;&gt;"",'2. Enter scores'!$B61-'2. Enter scores'!J61,"")</f>
        <v/>
      </c>
      <c r="L57" s="125" t="str">
        <f>IF('2. Enter scores'!K61&lt;&gt;"",'2. Enter scores'!$B61-'2. Enter scores'!K61,"")</f>
        <v/>
      </c>
      <c r="M57" s="125" t="str">
        <f>IF('2. Enter scores'!L61&lt;&gt;"",'2. Enter scores'!$B61-'2. Enter scores'!L61,"")</f>
        <v/>
      </c>
      <c r="N57" s="125" t="str">
        <f>IF('2. Enter scores'!M61&lt;&gt;"",'2. Enter scores'!$B61-'2. Enter scores'!M61,"")</f>
        <v/>
      </c>
      <c r="O57" s="125" t="str">
        <f>IF('2. Enter scores'!N61&lt;&gt;"",'2. Enter scores'!$B61-'2. Enter scores'!N61,"")</f>
        <v/>
      </c>
      <c r="P57" s="125" t="str">
        <f>IF('2. Enter scores'!O61&lt;&gt;"",'2. Enter scores'!$B61-'2. Enter scores'!O61,"")</f>
        <v/>
      </c>
      <c r="Q57" s="125" t="str">
        <f>IF('2. Enter scores'!P61&lt;&gt;"",'2. Enter scores'!$B61-'2. Enter scores'!P61,"")</f>
        <v/>
      </c>
      <c r="R57" s="125" t="str">
        <f>IF('2. Enter scores'!Q61&lt;&gt;"",'2. Enter scores'!$B61-'2. Enter scores'!Q61,"")</f>
        <v/>
      </c>
      <c r="S57" s="125" t="str">
        <f>IF('2. Enter scores'!R61&lt;&gt;"",'2. Enter scores'!$B61-'2. Enter scores'!R61,"")</f>
        <v/>
      </c>
      <c r="T57" s="125" t="str">
        <f>IF('2. Enter scores'!S61&lt;&gt;"",'2. Enter scores'!$B61-'2. Enter scores'!S61,"")</f>
        <v/>
      </c>
      <c r="U57" s="125" t="str">
        <f>IF('2. Enter scores'!T61&lt;&gt;"",'2. Enter scores'!$B61-'2. Enter scores'!T61,"")</f>
        <v/>
      </c>
      <c r="V57" s="125" t="str">
        <f>IF('2. Enter scores'!U61&lt;&gt;"",'2. Enter scores'!$B61-'2. Enter scores'!U61,"")</f>
        <v/>
      </c>
      <c r="W57" s="125" t="str">
        <f>IF('2. Enter scores'!V61&lt;&gt;"",'2. Enter scores'!$B61-'2. Enter scores'!V61,"")</f>
        <v/>
      </c>
      <c r="X57" s="125" t="str">
        <f>IF('2. Enter scores'!W61&lt;&gt;"",'2. Enter scores'!$B61-'2. Enter scores'!W61,"")</f>
        <v/>
      </c>
      <c r="Y57" s="125" t="str">
        <f>IF('2. Enter scores'!X61&lt;&gt;"",'2. Enter scores'!$B61-'2. Enter scores'!X61,"")</f>
        <v/>
      </c>
      <c r="Z57" s="125" t="str">
        <f>IF('2. Enter scores'!Y61&lt;&gt;"",'2. Enter scores'!$B61-'2. Enter scores'!Y61,"")</f>
        <v/>
      </c>
      <c r="AA57" s="125" t="str">
        <f>IF('2. Enter scores'!Z61&lt;&gt;"",'2. Enter scores'!$B61-'2. Enter scores'!Z61,"")</f>
        <v/>
      </c>
      <c r="AB57" s="125" t="str">
        <f>IF('2. Enter scores'!AA61&lt;&gt;"",'2. Enter scores'!$B61-'2. Enter scores'!AA61,"")</f>
        <v/>
      </c>
      <c r="AC57" s="125" t="str">
        <f>IF('2. Enter scores'!AB61&lt;&gt;"",'2. Enter scores'!$B61-'2. Enter scores'!AB61,"")</f>
        <v/>
      </c>
      <c r="AD57" s="125" t="str">
        <f>IF('2. Enter scores'!AC61&lt;&gt;"",'2. Enter scores'!$B61-'2. Enter scores'!AC61,"")</f>
        <v/>
      </c>
      <c r="AE57" s="125" t="str">
        <f>IF('2. Enter scores'!AD61&lt;&gt;"",'2. Enter scores'!$B61-'2. Enter scores'!AD61,"")</f>
        <v/>
      </c>
      <c r="AF57" s="125" t="str">
        <f>IF('2. Enter scores'!AE61&lt;&gt;"",'2. Enter scores'!$B61-'2. Enter scores'!AE61,"")</f>
        <v/>
      </c>
      <c r="AG57" s="125" t="str">
        <f>IF('2. Enter scores'!AF61&lt;&gt;"",'2. Enter scores'!$B61-'2. Enter scores'!AF61,"")</f>
        <v/>
      </c>
      <c r="AH57" s="125" t="str">
        <f>IF('2. Enter scores'!AG61&lt;&gt;"",'2. Enter scores'!$B61-'2. Enter scores'!AG61,"")</f>
        <v/>
      </c>
      <c r="AI57" s="125" t="str">
        <f>IF('2. Enter scores'!AH61&lt;&gt;"",'2. Enter scores'!$B61-'2. Enter scores'!AH61,"")</f>
        <v/>
      </c>
      <c r="AJ57" s="125" t="str">
        <f>IF('2. Enter scores'!AI61&lt;&gt;"",'2. Enter scores'!$B61-'2. Enter scores'!AI61,"")</f>
        <v/>
      </c>
      <c r="AK57" s="125" t="str">
        <f>IF('2. Enter scores'!AJ61&lt;&gt;"",'2. Enter scores'!$B61-'2. Enter scores'!AJ61,"")</f>
        <v/>
      </c>
      <c r="AL57" s="125" t="str">
        <f>IF('2. Enter scores'!AK61&lt;&gt;"",'2. Enter scores'!$B61-'2. Enter scores'!AK61,"")</f>
        <v/>
      </c>
      <c r="AM57" s="125" t="str">
        <f>IF('2. Enter scores'!AL61&lt;&gt;"",'2. Enter scores'!$B61-'2. Enter scores'!AL61,"")</f>
        <v/>
      </c>
      <c r="AN57" s="125" t="str">
        <f>IF('2. Enter scores'!AM61&lt;&gt;"",'2. Enter scores'!$B61-'2. Enter scores'!AM61,"")</f>
        <v/>
      </c>
      <c r="AO57" s="125" t="str">
        <f>IF('2. Enter scores'!AN61&lt;&gt;"",'2. Enter scores'!$B61-'2. Enter scores'!AN61,"")</f>
        <v/>
      </c>
      <c r="AP57" s="125" t="str">
        <f>IF('2. Enter scores'!AO61&lt;&gt;"",'2. Enter scores'!$B61-'2. Enter scores'!AO61,"")</f>
        <v/>
      </c>
      <c r="AQ57" s="125" t="str">
        <f>IF('2. Enter scores'!AP61&lt;&gt;"",'2. Enter scores'!$B61-'2. Enter scores'!AP61,"")</f>
        <v/>
      </c>
      <c r="AR57" s="125" t="str">
        <f>IF('2. Enter scores'!AQ61&lt;&gt;"",'2. Enter scores'!$B61-'2. Enter scores'!AQ61,"")</f>
        <v/>
      </c>
      <c r="AS57" s="125" t="str">
        <f>IF('2. Enter scores'!AR61&lt;&gt;"",'2. Enter scores'!$B61-'2. Enter scores'!AR61,"")</f>
        <v/>
      </c>
      <c r="AT57" s="125" t="str">
        <f>IF('2. Enter scores'!AS61&lt;&gt;"",'2. Enter scores'!$B61-'2. Enter scores'!AS61,"")</f>
        <v/>
      </c>
      <c r="AU57" s="125" t="str">
        <f>IF('2. Enter scores'!AT61&lt;&gt;"",'2. Enter scores'!$B61-'2. Enter scores'!AT61,"")</f>
        <v/>
      </c>
      <c r="AV57" s="125" t="str">
        <f>IF('2. Enter scores'!AU61&lt;&gt;"",'2. Enter scores'!$B61-'2. Enter scores'!AU61,"")</f>
        <v/>
      </c>
      <c r="AW57" s="125" t="str">
        <f>IF('2. Enter scores'!AV61&lt;&gt;"",'2. Enter scores'!$B61-'2. Enter scores'!AV61,"")</f>
        <v/>
      </c>
      <c r="AX57" s="125" t="str">
        <f>IF('2. Enter scores'!AW61&lt;&gt;"",'2. Enter scores'!$B61-'2. Enter scores'!AW61,"")</f>
        <v/>
      </c>
      <c r="AY57" s="125" t="str">
        <f>IF('2. Enter scores'!AX61&lt;&gt;"",'2. Enter scores'!$B61-'2. Enter scores'!AX61,"")</f>
        <v/>
      </c>
      <c r="AZ57" s="125" t="str">
        <f>IF('2. Enter scores'!AY61&lt;&gt;"",'2. Enter scores'!$B61-'2. Enter scores'!AY61,"")</f>
        <v/>
      </c>
      <c r="BA57" s="125" t="str">
        <f>IF('2. Enter scores'!AZ61&lt;&gt;"",'2. Enter scores'!$B61-'2. Enter scores'!AZ61,"")</f>
        <v/>
      </c>
      <c r="BB57" s="125" t="str">
        <f>IF('2. Enter scores'!BA61&lt;&gt;"",'2. Enter scores'!$B61-'2. Enter scores'!BA61,"")</f>
        <v/>
      </c>
      <c r="BC57" s="125" t="str">
        <f>IF('2. Enter scores'!BB61&lt;&gt;"",'2. Enter scores'!$B61-'2. Enter scores'!BB61,"")</f>
        <v/>
      </c>
      <c r="BD57" s="125" t="str">
        <f>IF('2. Enter scores'!BC61&lt;&gt;"",'2. Enter scores'!$B61-'2. Enter scores'!BC61,"")</f>
        <v/>
      </c>
      <c r="BE57" s="125" t="str">
        <f>IF('2. Enter scores'!BD61&lt;&gt;"",'2. Enter scores'!$B61-'2. Enter scores'!BD61,"")</f>
        <v/>
      </c>
      <c r="BF57" s="125" t="str">
        <f>IF('2. Enter scores'!BE61&lt;&gt;"",'2. Enter scores'!$B61-'2. Enter scores'!BE61,"")</f>
        <v/>
      </c>
      <c r="BG57" s="125" t="str">
        <f>IF('2. Enter scores'!BF61&lt;&gt;"",'2. Enter scores'!$B61-'2. Enter scores'!BF61,"")</f>
        <v/>
      </c>
      <c r="BH57" s="125" t="str">
        <f>IF('2. Enter scores'!BG61&lt;&gt;"",'2. Enter scores'!$B61-'2. Enter scores'!BG61,"")</f>
        <v/>
      </c>
      <c r="BI57" s="125" t="str">
        <f>IF('2. Enter scores'!BH61&lt;&gt;"",'2. Enter scores'!$B61-'2. Enter scores'!BH61,"")</f>
        <v/>
      </c>
      <c r="BJ57" s="125" t="str">
        <f>IF('2. Enter scores'!BI61&lt;&gt;"",'2. Enter scores'!$B61-'2. Enter scores'!BI61,"")</f>
        <v/>
      </c>
      <c r="BK57" s="125" t="str">
        <f>IF('2. Enter scores'!BJ61&lt;&gt;"",'2. Enter scores'!$B61-'2. Enter scores'!BJ61,"")</f>
        <v/>
      </c>
      <c r="BL57" s="125" t="str">
        <f>IF('2. Enter scores'!BK61&lt;&gt;"",'2. Enter scores'!$B61-'2. Enter scores'!BK61,"")</f>
        <v/>
      </c>
      <c r="BM57" s="125" t="str">
        <f>IF('2. Enter scores'!BL61&lt;&gt;"",'2. Enter scores'!$B61-'2. Enter scores'!BL61,"")</f>
        <v/>
      </c>
      <c r="BN57" s="125" t="str">
        <f>IF('2. Enter scores'!BM61&lt;&gt;"",'2. Enter scores'!$B61-'2. Enter scores'!BM61,"")</f>
        <v/>
      </c>
      <c r="BO57" s="125" t="str">
        <f>IF('2. Enter scores'!BN61&lt;&gt;"",'2. Enter scores'!$B61-'2. Enter scores'!BN61,"")</f>
        <v/>
      </c>
      <c r="BP57" s="108">
        <v>1000</v>
      </c>
    </row>
    <row r="58" spans="2:68" x14ac:dyDescent="0.35">
      <c r="B58" s="125" t="str">
        <f>IF('2. Enter scores'!A62&lt;&gt;"",'2. Enter scores'!A62,"")</f>
        <v/>
      </c>
      <c r="H58" s="125" t="str">
        <f>IF('2. Enter scores'!G62&lt;&gt;"",'2. Enter scores'!$B62-'2. Enter scores'!G62,"")</f>
        <v/>
      </c>
      <c r="I58" s="125" t="str">
        <f>IF('2. Enter scores'!H62&lt;&gt;"",'2. Enter scores'!$B62-'2. Enter scores'!H62,"")</f>
        <v/>
      </c>
      <c r="J58" s="125" t="str">
        <f>IF('2. Enter scores'!I62&lt;&gt;"",'2. Enter scores'!$B62-'2. Enter scores'!I62,"")</f>
        <v/>
      </c>
      <c r="K58" s="125" t="str">
        <f>IF('2. Enter scores'!J62&lt;&gt;"",'2. Enter scores'!$B62-'2. Enter scores'!J62,"")</f>
        <v/>
      </c>
      <c r="L58" s="125" t="str">
        <f>IF('2. Enter scores'!K62&lt;&gt;"",'2. Enter scores'!$B62-'2. Enter scores'!K62,"")</f>
        <v/>
      </c>
      <c r="M58" s="125" t="str">
        <f>IF('2. Enter scores'!L62&lt;&gt;"",'2. Enter scores'!$B62-'2. Enter scores'!L62,"")</f>
        <v/>
      </c>
      <c r="N58" s="125" t="str">
        <f>IF('2. Enter scores'!M62&lt;&gt;"",'2. Enter scores'!$B62-'2. Enter scores'!M62,"")</f>
        <v/>
      </c>
      <c r="O58" s="125" t="str">
        <f>IF('2. Enter scores'!N62&lt;&gt;"",'2. Enter scores'!$B62-'2. Enter scores'!N62,"")</f>
        <v/>
      </c>
      <c r="P58" s="125" t="str">
        <f>IF('2. Enter scores'!O62&lt;&gt;"",'2. Enter scores'!$B62-'2. Enter scores'!O62,"")</f>
        <v/>
      </c>
      <c r="Q58" s="125" t="str">
        <f>IF('2. Enter scores'!P62&lt;&gt;"",'2. Enter scores'!$B62-'2. Enter scores'!P62,"")</f>
        <v/>
      </c>
      <c r="R58" s="125" t="str">
        <f>IF('2. Enter scores'!Q62&lt;&gt;"",'2. Enter scores'!$B62-'2. Enter scores'!Q62,"")</f>
        <v/>
      </c>
      <c r="S58" s="125" t="str">
        <f>IF('2. Enter scores'!R62&lt;&gt;"",'2. Enter scores'!$B62-'2. Enter scores'!R62,"")</f>
        <v/>
      </c>
      <c r="T58" s="125" t="str">
        <f>IF('2. Enter scores'!S62&lt;&gt;"",'2. Enter scores'!$B62-'2. Enter scores'!S62,"")</f>
        <v/>
      </c>
      <c r="U58" s="125" t="str">
        <f>IF('2. Enter scores'!T62&lt;&gt;"",'2. Enter scores'!$B62-'2. Enter scores'!T62,"")</f>
        <v/>
      </c>
      <c r="V58" s="125" t="str">
        <f>IF('2. Enter scores'!U62&lt;&gt;"",'2. Enter scores'!$B62-'2. Enter scores'!U62,"")</f>
        <v/>
      </c>
      <c r="W58" s="125" t="str">
        <f>IF('2. Enter scores'!V62&lt;&gt;"",'2. Enter scores'!$B62-'2. Enter scores'!V62,"")</f>
        <v/>
      </c>
      <c r="X58" s="125" t="str">
        <f>IF('2. Enter scores'!W62&lt;&gt;"",'2. Enter scores'!$B62-'2. Enter scores'!W62,"")</f>
        <v/>
      </c>
      <c r="Y58" s="125" t="str">
        <f>IF('2. Enter scores'!X62&lt;&gt;"",'2. Enter scores'!$B62-'2. Enter scores'!X62,"")</f>
        <v/>
      </c>
      <c r="Z58" s="125" t="str">
        <f>IF('2. Enter scores'!Y62&lt;&gt;"",'2. Enter scores'!$B62-'2. Enter scores'!Y62,"")</f>
        <v/>
      </c>
      <c r="AA58" s="125" t="str">
        <f>IF('2. Enter scores'!Z62&lt;&gt;"",'2. Enter scores'!$B62-'2. Enter scores'!Z62,"")</f>
        <v/>
      </c>
      <c r="AB58" s="125" t="str">
        <f>IF('2. Enter scores'!AA62&lt;&gt;"",'2. Enter scores'!$B62-'2. Enter scores'!AA62,"")</f>
        <v/>
      </c>
      <c r="AC58" s="125" t="str">
        <f>IF('2. Enter scores'!AB62&lt;&gt;"",'2. Enter scores'!$B62-'2. Enter scores'!AB62,"")</f>
        <v/>
      </c>
      <c r="AD58" s="125" t="str">
        <f>IF('2. Enter scores'!AC62&lt;&gt;"",'2. Enter scores'!$B62-'2. Enter scores'!AC62,"")</f>
        <v/>
      </c>
      <c r="AE58" s="125" t="str">
        <f>IF('2. Enter scores'!AD62&lt;&gt;"",'2. Enter scores'!$B62-'2. Enter scores'!AD62,"")</f>
        <v/>
      </c>
      <c r="AF58" s="125" t="str">
        <f>IF('2. Enter scores'!AE62&lt;&gt;"",'2. Enter scores'!$B62-'2. Enter scores'!AE62,"")</f>
        <v/>
      </c>
      <c r="AG58" s="125" t="str">
        <f>IF('2. Enter scores'!AF62&lt;&gt;"",'2. Enter scores'!$B62-'2. Enter scores'!AF62,"")</f>
        <v/>
      </c>
      <c r="AH58" s="125" t="str">
        <f>IF('2. Enter scores'!AG62&lt;&gt;"",'2. Enter scores'!$B62-'2. Enter scores'!AG62,"")</f>
        <v/>
      </c>
      <c r="AI58" s="125" t="str">
        <f>IF('2. Enter scores'!AH62&lt;&gt;"",'2. Enter scores'!$B62-'2. Enter scores'!AH62,"")</f>
        <v/>
      </c>
      <c r="AJ58" s="125" t="str">
        <f>IF('2. Enter scores'!AI62&lt;&gt;"",'2. Enter scores'!$B62-'2. Enter scores'!AI62,"")</f>
        <v/>
      </c>
      <c r="AK58" s="125" t="str">
        <f>IF('2. Enter scores'!AJ62&lt;&gt;"",'2. Enter scores'!$B62-'2. Enter scores'!AJ62,"")</f>
        <v/>
      </c>
      <c r="AL58" s="125" t="str">
        <f>IF('2. Enter scores'!AK62&lt;&gt;"",'2. Enter scores'!$B62-'2. Enter scores'!AK62,"")</f>
        <v/>
      </c>
      <c r="AM58" s="125" t="str">
        <f>IF('2. Enter scores'!AL62&lt;&gt;"",'2. Enter scores'!$B62-'2. Enter scores'!AL62,"")</f>
        <v/>
      </c>
      <c r="AN58" s="125" t="str">
        <f>IF('2. Enter scores'!AM62&lt;&gt;"",'2. Enter scores'!$B62-'2. Enter scores'!AM62,"")</f>
        <v/>
      </c>
      <c r="AO58" s="125" t="str">
        <f>IF('2. Enter scores'!AN62&lt;&gt;"",'2. Enter scores'!$B62-'2. Enter scores'!AN62,"")</f>
        <v/>
      </c>
      <c r="AP58" s="125" t="str">
        <f>IF('2. Enter scores'!AO62&lt;&gt;"",'2. Enter scores'!$B62-'2. Enter scores'!AO62,"")</f>
        <v/>
      </c>
      <c r="AQ58" s="125" t="str">
        <f>IF('2. Enter scores'!AP62&lt;&gt;"",'2. Enter scores'!$B62-'2. Enter scores'!AP62,"")</f>
        <v/>
      </c>
      <c r="AR58" s="125" t="str">
        <f>IF('2. Enter scores'!AQ62&lt;&gt;"",'2. Enter scores'!$B62-'2. Enter scores'!AQ62,"")</f>
        <v/>
      </c>
      <c r="AS58" s="125" t="str">
        <f>IF('2. Enter scores'!AR62&lt;&gt;"",'2. Enter scores'!$B62-'2. Enter scores'!AR62,"")</f>
        <v/>
      </c>
      <c r="AT58" s="125" t="str">
        <f>IF('2. Enter scores'!AS62&lt;&gt;"",'2. Enter scores'!$B62-'2. Enter scores'!AS62,"")</f>
        <v/>
      </c>
      <c r="AU58" s="125" t="str">
        <f>IF('2. Enter scores'!AT62&lt;&gt;"",'2. Enter scores'!$B62-'2. Enter scores'!AT62,"")</f>
        <v/>
      </c>
      <c r="AV58" s="125" t="str">
        <f>IF('2. Enter scores'!AU62&lt;&gt;"",'2. Enter scores'!$B62-'2. Enter scores'!AU62,"")</f>
        <v/>
      </c>
      <c r="AW58" s="125" t="str">
        <f>IF('2. Enter scores'!AV62&lt;&gt;"",'2. Enter scores'!$B62-'2. Enter scores'!AV62,"")</f>
        <v/>
      </c>
      <c r="AX58" s="125" t="str">
        <f>IF('2. Enter scores'!AW62&lt;&gt;"",'2. Enter scores'!$B62-'2. Enter scores'!AW62,"")</f>
        <v/>
      </c>
      <c r="AY58" s="125" t="str">
        <f>IF('2. Enter scores'!AX62&lt;&gt;"",'2. Enter scores'!$B62-'2. Enter scores'!AX62,"")</f>
        <v/>
      </c>
      <c r="AZ58" s="125" t="str">
        <f>IF('2. Enter scores'!AY62&lt;&gt;"",'2. Enter scores'!$B62-'2. Enter scores'!AY62,"")</f>
        <v/>
      </c>
      <c r="BA58" s="125" t="str">
        <f>IF('2. Enter scores'!AZ62&lt;&gt;"",'2. Enter scores'!$B62-'2. Enter scores'!AZ62,"")</f>
        <v/>
      </c>
      <c r="BB58" s="125" t="str">
        <f>IF('2. Enter scores'!BA62&lt;&gt;"",'2. Enter scores'!$B62-'2. Enter scores'!BA62,"")</f>
        <v/>
      </c>
      <c r="BC58" s="125" t="str">
        <f>IF('2. Enter scores'!BB62&lt;&gt;"",'2. Enter scores'!$B62-'2. Enter scores'!BB62,"")</f>
        <v/>
      </c>
      <c r="BD58" s="125" t="str">
        <f>IF('2. Enter scores'!BC62&lt;&gt;"",'2. Enter scores'!$B62-'2. Enter scores'!BC62,"")</f>
        <v/>
      </c>
      <c r="BE58" s="125" t="str">
        <f>IF('2. Enter scores'!BD62&lt;&gt;"",'2. Enter scores'!$B62-'2. Enter scores'!BD62,"")</f>
        <v/>
      </c>
      <c r="BF58" s="125" t="str">
        <f>IF('2. Enter scores'!BE62&lt;&gt;"",'2. Enter scores'!$B62-'2. Enter scores'!BE62,"")</f>
        <v/>
      </c>
      <c r="BG58" s="125" t="str">
        <f>IF('2. Enter scores'!BF62&lt;&gt;"",'2. Enter scores'!$B62-'2. Enter scores'!BF62,"")</f>
        <v/>
      </c>
      <c r="BH58" s="125" t="str">
        <f>IF('2. Enter scores'!BG62&lt;&gt;"",'2. Enter scores'!$B62-'2. Enter scores'!BG62,"")</f>
        <v/>
      </c>
      <c r="BI58" s="125" t="str">
        <f>IF('2. Enter scores'!BH62&lt;&gt;"",'2. Enter scores'!$B62-'2. Enter scores'!BH62,"")</f>
        <v/>
      </c>
      <c r="BJ58" s="125" t="str">
        <f>IF('2. Enter scores'!BI62&lt;&gt;"",'2. Enter scores'!$B62-'2. Enter scores'!BI62,"")</f>
        <v/>
      </c>
      <c r="BK58" s="125" t="str">
        <f>IF('2. Enter scores'!BJ62&lt;&gt;"",'2. Enter scores'!$B62-'2. Enter scores'!BJ62,"")</f>
        <v/>
      </c>
      <c r="BL58" s="125" t="str">
        <f>IF('2. Enter scores'!BK62&lt;&gt;"",'2. Enter scores'!$B62-'2. Enter scores'!BK62,"")</f>
        <v/>
      </c>
      <c r="BM58" s="125" t="str">
        <f>IF('2. Enter scores'!BL62&lt;&gt;"",'2. Enter scores'!$B62-'2. Enter scores'!BL62,"")</f>
        <v/>
      </c>
      <c r="BN58" s="125" t="str">
        <f>IF('2. Enter scores'!BM62&lt;&gt;"",'2. Enter scores'!$B62-'2. Enter scores'!BM62,"")</f>
        <v/>
      </c>
      <c r="BO58" s="125" t="str">
        <f>IF('2. Enter scores'!BN62&lt;&gt;"",'2. Enter scores'!$B62-'2. Enter scores'!BN62,"")</f>
        <v/>
      </c>
      <c r="BP58" s="108">
        <v>1000</v>
      </c>
    </row>
    <row r="59" spans="2:68" x14ac:dyDescent="0.35">
      <c r="B59" s="125" t="str">
        <f>IF('2. Enter scores'!A63&lt;&gt;"",'2. Enter scores'!A63,"")</f>
        <v/>
      </c>
      <c r="H59" s="125" t="str">
        <f>IF('2. Enter scores'!G63&lt;&gt;"",'2. Enter scores'!$B63-'2. Enter scores'!G63,"")</f>
        <v/>
      </c>
      <c r="I59" s="125" t="str">
        <f>IF('2. Enter scores'!H63&lt;&gt;"",'2. Enter scores'!$B63-'2. Enter scores'!H63,"")</f>
        <v/>
      </c>
      <c r="J59" s="125" t="str">
        <f>IF('2. Enter scores'!I63&lt;&gt;"",'2. Enter scores'!$B63-'2. Enter scores'!I63,"")</f>
        <v/>
      </c>
      <c r="K59" s="125" t="str">
        <f>IF('2. Enter scores'!J63&lt;&gt;"",'2. Enter scores'!$B63-'2. Enter scores'!J63,"")</f>
        <v/>
      </c>
      <c r="L59" s="125" t="str">
        <f>IF('2. Enter scores'!K63&lt;&gt;"",'2. Enter scores'!$B63-'2. Enter scores'!K63,"")</f>
        <v/>
      </c>
      <c r="M59" s="125" t="str">
        <f>IF('2. Enter scores'!L63&lt;&gt;"",'2. Enter scores'!$B63-'2. Enter scores'!L63,"")</f>
        <v/>
      </c>
      <c r="N59" s="125" t="str">
        <f>IF('2. Enter scores'!M63&lt;&gt;"",'2. Enter scores'!$B63-'2. Enter scores'!M63,"")</f>
        <v/>
      </c>
      <c r="O59" s="125" t="str">
        <f>IF('2. Enter scores'!N63&lt;&gt;"",'2. Enter scores'!$B63-'2. Enter scores'!N63,"")</f>
        <v/>
      </c>
      <c r="P59" s="125" t="str">
        <f>IF('2. Enter scores'!O63&lt;&gt;"",'2. Enter scores'!$B63-'2. Enter scores'!O63,"")</f>
        <v/>
      </c>
      <c r="Q59" s="125" t="str">
        <f>IF('2. Enter scores'!P63&lt;&gt;"",'2. Enter scores'!$B63-'2. Enter scores'!P63,"")</f>
        <v/>
      </c>
      <c r="R59" s="125" t="str">
        <f>IF('2. Enter scores'!Q63&lt;&gt;"",'2. Enter scores'!$B63-'2. Enter scores'!Q63,"")</f>
        <v/>
      </c>
      <c r="S59" s="125" t="str">
        <f>IF('2. Enter scores'!R63&lt;&gt;"",'2. Enter scores'!$B63-'2. Enter scores'!R63,"")</f>
        <v/>
      </c>
      <c r="T59" s="125" t="str">
        <f>IF('2. Enter scores'!S63&lt;&gt;"",'2. Enter scores'!$B63-'2. Enter scores'!S63,"")</f>
        <v/>
      </c>
      <c r="U59" s="125" t="str">
        <f>IF('2. Enter scores'!T63&lt;&gt;"",'2. Enter scores'!$B63-'2. Enter scores'!T63,"")</f>
        <v/>
      </c>
      <c r="V59" s="125" t="str">
        <f>IF('2. Enter scores'!U63&lt;&gt;"",'2. Enter scores'!$B63-'2. Enter scores'!U63,"")</f>
        <v/>
      </c>
      <c r="W59" s="125" t="str">
        <f>IF('2. Enter scores'!V63&lt;&gt;"",'2. Enter scores'!$B63-'2. Enter scores'!V63,"")</f>
        <v/>
      </c>
      <c r="X59" s="125" t="str">
        <f>IF('2. Enter scores'!W63&lt;&gt;"",'2. Enter scores'!$B63-'2. Enter scores'!W63,"")</f>
        <v/>
      </c>
      <c r="Y59" s="125" t="str">
        <f>IF('2. Enter scores'!X63&lt;&gt;"",'2. Enter scores'!$B63-'2. Enter scores'!X63,"")</f>
        <v/>
      </c>
      <c r="Z59" s="125" t="str">
        <f>IF('2. Enter scores'!Y63&lt;&gt;"",'2. Enter scores'!$B63-'2. Enter scores'!Y63,"")</f>
        <v/>
      </c>
      <c r="AA59" s="125" t="str">
        <f>IF('2. Enter scores'!Z63&lt;&gt;"",'2. Enter scores'!$B63-'2. Enter scores'!Z63,"")</f>
        <v/>
      </c>
      <c r="AB59" s="125" t="str">
        <f>IF('2. Enter scores'!AA63&lt;&gt;"",'2. Enter scores'!$B63-'2. Enter scores'!AA63,"")</f>
        <v/>
      </c>
      <c r="AC59" s="125" t="str">
        <f>IF('2. Enter scores'!AB63&lt;&gt;"",'2. Enter scores'!$B63-'2. Enter scores'!AB63,"")</f>
        <v/>
      </c>
      <c r="AD59" s="125" t="str">
        <f>IF('2. Enter scores'!AC63&lt;&gt;"",'2. Enter scores'!$B63-'2. Enter scores'!AC63,"")</f>
        <v/>
      </c>
      <c r="AE59" s="125" t="str">
        <f>IF('2. Enter scores'!AD63&lt;&gt;"",'2. Enter scores'!$B63-'2. Enter scores'!AD63,"")</f>
        <v/>
      </c>
      <c r="AF59" s="125" t="str">
        <f>IF('2. Enter scores'!AE63&lt;&gt;"",'2. Enter scores'!$B63-'2. Enter scores'!AE63,"")</f>
        <v/>
      </c>
      <c r="AG59" s="125" t="str">
        <f>IF('2. Enter scores'!AF63&lt;&gt;"",'2. Enter scores'!$B63-'2. Enter scores'!AF63,"")</f>
        <v/>
      </c>
      <c r="AH59" s="125" t="str">
        <f>IF('2. Enter scores'!AG63&lt;&gt;"",'2. Enter scores'!$B63-'2. Enter scores'!AG63,"")</f>
        <v/>
      </c>
      <c r="AI59" s="125" t="str">
        <f>IF('2. Enter scores'!AH63&lt;&gt;"",'2. Enter scores'!$B63-'2. Enter scores'!AH63,"")</f>
        <v/>
      </c>
      <c r="AJ59" s="125" t="str">
        <f>IF('2. Enter scores'!AI63&lt;&gt;"",'2. Enter scores'!$B63-'2. Enter scores'!AI63,"")</f>
        <v/>
      </c>
      <c r="AK59" s="125" t="str">
        <f>IF('2. Enter scores'!AJ63&lt;&gt;"",'2. Enter scores'!$B63-'2. Enter scores'!AJ63,"")</f>
        <v/>
      </c>
      <c r="AL59" s="125" t="str">
        <f>IF('2. Enter scores'!AK63&lt;&gt;"",'2. Enter scores'!$B63-'2. Enter scores'!AK63,"")</f>
        <v/>
      </c>
      <c r="AM59" s="125" t="str">
        <f>IF('2. Enter scores'!AL63&lt;&gt;"",'2. Enter scores'!$B63-'2. Enter scores'!AL63,"")</f>
        <v/>
      </c>
      <c r="AN59" s="125" t="str">
        <f>IF('2. Enter scores'!AM63&lt;&gt;"",'2. Enter scores'!$B63-'2. Enter scores'!AM63,"")</f>
        <v/>
      </c>
      <c r="AO59" s="125" t="str">
        <f>IF('2. Enter scores'!AN63&lt;&gt;"",'2. Enter scores'!$B63-'2. Enter scores'!AN63,"")</f>
        <v/>
      </c>
      <c r="AP59" s="125" t="str">
        <f>IF('2. Enter scores'!AO63&lt;&gt;"",'2. Enter scores'!$B63-'2. Enter scores'!AO63,"")</f>
        <v/>
      </c>
      <c r="AQ59" s="125" t="str">
        <f>IF('2. Enter scores'!AP63&lt;&gt;"",'2. Enter scores'!$B63-'2. Enter scores'!AP63,"")</f>
        <v/>
      </c>
      <c r="AR59" s="125" t="str">
        <f>IF('2. Enter scores'!AQ63&lt;&gt;"",'2. Enter scores'!$B63-'2. Enter scores'!AQ63,"")</f>
        <v/>
      </c>
      <c r="AS59" s="125" t="str">
        <f>IF('2. Enter scores'!AR63&lt;&gt;"",'2. Enter scores'!$B63-'2. Enter scores'!AR63,"")</f>
        <v/>
      </c>
      <c r="AT59" s="125" t="str">
        <f>IF('2. Enter scores'!AS63&lt;&gt;"",'2. Enter scores'!$B63-'2. Enter scores'!AS63,"")</f>
        <v/>
      </c>
      <c r="AU59" s="125" t="str">
        <f>IF('2. Enter scores'!AT63&lt;&gt;"",'2. Enter scores'!$B63-'2. Enter scores'!AT63,"")</f>
        <v/>
      </c>
      <c r="AV59" s="125" t="str">
        <f>IF('2. Enter scores'!AU63&lt;&gt;"",'2. Enter scores'!$B63-'2. Enter scores'!AU63,"")</f>
        <v/>
      </c>
      <c r="AW59" s="125" t="str">
        <f>IF('2. Enter scores'!AV63&lt;&gt;"",'2. Enter scores'!$B63-'2. Enter scores'!AV63,"")</f>
        <v/>
      </c>
      <c r="AX59" s="125" t="str">
        <f>IF('2. Enter scores'!AW63&lt;&gt;"",'2. Enter scores'!$B63-'2. Enter scores'!AW63,"")</f>
        <v/>
      </c>
      <c r="AY59" s="125" t="str">
        <f>IF('2. Enter scores'!AX63&lt;&gt;"",'2. Enter scores'!$B63-'2. Enter scores'!AX63,"")</f>
        <v/>
      </c>
      <c r="AZ59" s="125" t="str">
        <f>IF('2. Enter scores'!AY63&lt;&gt;"",'2. Enter scores'!$B63-'2. Enter scores'!AY63,"")</f>
        <v/>
      </c>
      <c r="BA59" s="125" t="str">
        <f>IF('2. Enter scores'!AZ63&lt;&gt;"",'2. Enter scores'!$B63-'2. Enter scores'!AZ63,"")</f>
        <v/>
      </c>
      <c r="BB59" s="125" t="str">
        <f>IF('2. Enter scores'!BA63&lt;&gt;"",'2. Enter scores'!$B63-'2. Enter scores'!BA63,"")</f>
        <v/>
      </c>
      <c r="BC59" s="125" t="str">
        <f>IF('2. Enter scores'!BB63&lt;&gt;"",'2. Enter scores'!$B63-'2. Enter scores'!BB63,"")</f>
        <v/>
      </c>
      <c r="BD59" s="125" t="str">
        <f>IF('2. Enter scores'!BC63&lt;&gt;"",'2. Enter scores'!$B63-'2. Enter scores'!BC63,"")</f>
        <v/>
      </c>
      <c r="BE59" s="125" t="str">
        <f>IF('2. Enter scores'!BD63&lt;&gt;"",'2. Enter scores'!$B63-'2. Enter scores'!BD63,"")</f>
        <v/>
      </c>
      <c r="BF59" s="125" t="str">
        <f>IF('2. Enter scores'!BE63&lt;&gt;"",'2. Enter scores'!$B63-'2. Enter scores'!BE63,"")</f>
        <v/>
      </c>
      <c r="BG59" s="125" t="str">
        <f>IF('2. Enter scores'!BF63&lt;&gt;"",'2. Enter scores'!$B63-'2. Enter scores'!BF63,"")</f>
        <v/>
      </c>
      <c r="BH59" s="125" t="str">
        <f>IF('2. Enter scores'!BG63&lt;&gt;"",'2. Enter scores'!$B63-'2. Enter scores'!BG63,"")</f>
        <v/>
      </c>
      <c r="BI59" s="125" t="str">
        <f>IF('2. Enter scores'!BH63&lt;&gt;"",'2. Enter scores'!$B63-'2. Enter scores'!BH63,"")</f>
        <v/>
      </c>
      <c r="BJ59" s="125" t="str">
        <f>IF('2. Enter scores'!BI63&lt;&gt;"",'2. Enter scores'!$B63-'2. Enter scores'!BI63,"")</f>
        <v/>
      </c>
      <c r="BK59" s="125" t="str">
        <f>IF('2. Enter scores'!BJ63&lt;&gt;"",'2. Enter scores'!$B63-'2. Enter scores'!BJ63,"")</f>
        <v/>
      </c>
      <c r="BL59" s="125" t="str">
        <f>IF('2. Enter scores'!BK63&lt;&gt;"",'2. Enter scores'!$B63-'2. Enter scores'!BK63,"")</f>
        <v/>
      </c>
      <c r="BM59" s="125" t="str">
        <f>IF('2. Enter scores'!BL63&lt;&gt;"",'2. Enter scores'!$B63-'2. Enter scores'!BL63,"")</f>
        <v/>
      </c>
      <c r="BN59" s="125" t="str">
        <f>IF('2. Enter scores'!BM63&lt;&gt;"",'2. Enter scores'!$B63-'2. Enter scores'!BM63,"")</f>
        <v/>
      </c>
      <c r="BO59" s="125" t="str">
        <f>IF('2. Enter scores'!BN63&lt;&gt;"",'2. Enter scores'!$B63-'2. Enter scores'!BN63,"")</f>
        <v/>
      </c>
      <c r="BP59" s="108">
        <v>1000</v>
      </c>
    </row>
    <row r="60" spans="2:68" x14ac:dyDescent="0.35">
      <c r="B60" s="125" t="str">
        <f>IF('2. Enter scores'!A64&lt;&gt;"",'2. Enter scores'!A64,"")</f>
        <v/>
      </c>
      <c r="H60" s="125" t="str">
        <f>IF('2. Enter scores'!G64&lt;&gt;"",'2. Enter scores'!$B64-'2. Enter scores'!G64,"")</f>
        <v/>
      </c>
      <c r="I60" s="125" t="str">
        <f>IF('2. Enter scores'!H64&lt;&gt;"",'2. Enter scores'!$B64-'2. Enter scores'!H64,"")</f>
        <v/>
      </c>
      <c r="J60" s="125" t="str">
        <f>IF('2. Enter scores'!I64&lt;&gt;"",'2. Enter scores'!$B64-'2. Enter scores'!I64,"")</f>
        <v/>
      </c>
      <c r="K60" s="125" t="str">
        <f>IF('2. Enter scores'!J64&lt;&gt;"",'2. Enter scores'!$B64-'2. Enter scores'!J64,"")</f>
        <v/>
      </c>
      <c r="L60" s="125" t="str">
        <f>IF('2. Enter scores'!K64&lt;&gt;"",'2. Enter scores'!$B64-'2. Enter scores'!K64,"")</f>
        <v/>
      </c>
      <c r="M60" s="125" t="str">
        <f>IF('2. Enter scores'!L64&lt;&gt;"",'2. Enter scores'!$B64-'2. Enter scores'!L64,"")</f>
        <v/>
      </c>
      <c r="N60" s="125" t="str">
        <f>IF('2. Enter scores'!M64&lt;&gt;"",'2. Enter scores'!$B64-'2. Enter scores'!M64,"")</f>
        <v/>
      </c>
      <c r="O60" s="125" t="str">
        <f>IF('2. Enter scores'!N64&lt;&gt;"",'2. Enter scores'!$B64-'2. Enter scores'!N64,"")</f>
        <v/>
      </c>
      <c r="P60" s="125" t="str">
        <f>IF('2. Enter scores'!O64&lt;&gt;"",'2. Enter scores'!$B64-'2. Enter scores'!O64,"")</f>
        <v/>
      </c>
      <c r="Q60" s="125" t="str">
        <f>IF('2. Enter scores'!P64&lt;&gt;"",'2. Enter scores'!$B64-'2. Enter scores'!P64,"")</f>
        <v/>
      </c>
      <c r="R60" s="125" t="str">
        <f>IF('2. Enter scores'!Q64&lt;&gt;"",'2. Enter scores'!$B64-'2. Enter scores'!Q64,"")</f>
        <v/>
      </c>
      <c r="S60" s="125" t="str">
        <f>IF('2. Enter scores'!R64&lt;&gt;"",'2. Enter scores'!$B64-'2. Enter scores'!R64,"")</f>
        <v/>
      </c>
      <c r="T60" s="125" t="str">
        <f>IF('2. Enter scores'!S64&lt;&gt;"",'2. Enter scores'!$B64-'2. Enter scores'!S64,"")</f>
        <v/>
      </c>
      <c r="U60" s="125" t="str">
        <f>IF('2. Enter scores'!T64&lt;&gt;"",'2. Enter scores'!$B64-'2. Enter scores'!T64,"")</f>
        <v/>
      </c>
      <c r="V60" s="125" t="str">
        <f>IF('2. Enter scores'!U64&lt;&gt;"",'2. Enter scores'!$B64-'2. Enter scores'!U64,"")</f>
        <v/>
      </c>
      <c r="W60" s="125" t="str">
        <f>IF('2. Enter scores'!V64&lt;&gt;"",'2. Enter scores'!$B64-'2. Enter scores'!V64,"")</f>
        <v/>
      </c>
      <c r="X60" s="125" t="str">
        <f>IF('2. Enter scores'!W64&lt;&gt;"",'2. Enter scores'!$B64-'2. Enter scores'!W64,"")</f>
        <v/>
      </c>
      <c r="Y60" s="125" t="str">
        <f>IF('2. Enter scores'!X64&lt;&gt;"",'2. Enter scores'!$B64-'2. Enter scores'!X64,"")</f>
        <v/>
      </c>
      <c r="Z60" s="125" t="str">
        <f>IF('2. Enter scores'!Y64&lt;&gt;"",'2. Enter scores'!$B64-'2. Enter scores'!Y64,"")</f>
        <v/>
      </c>
      <c r="AA60" s="125" t="str">
        <f>IF('2. Enter scores'!Z64&lt;&gt;"",'2. Enter scores'!$B64-'2. Enter scores'!Z64,"")</f>
        <v/>
      </c>
      <c r="AB60" s="125" t="str">
        <f>IF('2. Enter scores'!AA64&lt;&gt;"",'2. Enter scores'!$B64-'2. Enter scores'!AA64,"")</f>
        <v/>
      </c>
      <c r="AC60" s="125" t="str">
        <f>IF('2. Enter scores'!AB64&lt;&gt;"",'2. Enter scores'!$B64-'2. Enter scores'!AB64,"")</f>
        <v/>
      </c>
      <c r="AD60" s="125" t="str">
        <f>IF('2. Enter scores'!AC64&lt;&gt;"",'2. Enter scores'!$B64-'2. Enter scores'!AC64,"")</f>
        <v/>
      </c>
      <c r="AE60" s="125" t="str">
        <f>IF('2. Enter scores'!AD64&lt;&gt;"",'2. Enter scores'!$B64-'2. Enter scores'!AD64,"")</f>
        <v/>
      </c>
      <c r="AF60" s="125" t="str">
        <f>IF('2. Enter scores'!AE64&lt;&gt;"",'2. Enter scores'!$B64-'2. Enter scores'!AE64,"")</f>
        <v/>
      </c>
      <c r="AG60" s="125" t="str">
        <f>IF('2. Enter scores'!AF64&lt;&gt;"",'2. Enter scores'!$B64-'2. Enter scores'!AF64,"")</f>
        <v/>
      </c>
      <c r="AH60" s="125" t="str">
        <f>IF('2. Enter scores'!AG64&lt;&gt;"",'2. Enter scores'!$B64-'2. Enter scores'!AG64,"")</f>
        <v/>
      </c>
      <c r="AI60" s="125" t="str">
        <f>IF('2. Enter scores'!AH64&lt;&gt;"",'2. Enter scores'!$B64-'2. Enter scores'!AH64,"")</f>
        <v/>
      </c>
      <c r="AJ60" s="125" t="str">
        <f>IF('2. Enter scores'!AI64&lt;&gt;"",'2. Enter scores'!$B64-'2. Enter scores'!AI64,"")</f>
        <v/>
      </c>
      <c r="AK60" s="125" t="str">
        <f>IF('2. Enter scores'!AJ64&lt;&gt;"",'2. Enter scores'!$B64-'2. Enter scores'!AJ64,"")</f>
        <v/>
      </c>
      <c r="AL60" s="125" t="str">
        <f>IF('2. Enter scores'!AK64&lt;&gt;"",'2. Enter scores'!$B64-'2. Enter scores'!AK64,"")</f>
        <v/>
      </c>
      <c r="AM60" s="125" t="str">
        <f>IF('2. Enter scores'!AL64&lt;&gt;"",'2. Enter scores'!$B64-'2. Enter scores'!AL64,"")</f>
        <v/>
      </c>
      <c r="AN60" s="125" t="str">
        <f>IF('2. Enter scores'!AM64&lt;&gt;"",'2. Enter scores'!$B64-'2. Enter scores'!AM64,"")</f>
        <v/>
      </c>
      <c r="AO60" s="125" t="str">
        <f>IF('2. Enter scores'!AN64&lt;&gt;"",'2. Enter scores'!$B64-'2. Enter scores'!AN64,"")</f>
        <v/>
      </c>
      <c r="AP60" s="125" t="str">
        <f>IF('2. Enter scores'!AO64&lt;&gt;"",'2. Enter scores'!$B64-'2. Enter scores'!AO64,"")</f>
        <v/>
      </c>
      <c r="AQ60" s="125" t="str">
        <f>IF('2. Enter scores'!AP64&lt;&gt;"",'2. Enter scores'!$B64-'2. Enter scores'!AP64,"")</f>
        <v/>
      </c>
      <c r="AR60" s="125" t="str">
        <f>IF('2. Enter scores'!AQ64&lt;&gt;"",'2. Enter scores'!$B64-'2. Enter scores'!AQ64,"")</f>
        <v/>
      </c>
      <c r="AS60" s="125" t="str">
        <f>IF('2. Enter scores'!AR64&lt;&gt;"",'2. Enter scores'!$B64-'2. Enter scores'!AR64,"")</f>
        <v/>
      </c>
      <c r="AT60" s="125" t="str">
        <f>IF('2. Enter scores'!AS64&lt;&gt;"",'2. Enter scores'!$B64-'2. Enter scores'!AS64,"")</f>
        <v/>
      </c>
      <c r="AU60" s="125" t="str">
        <f>IF('2. Enter scores'!AT64&lt;&gt;"",'2. Enter scores'!$B64-'2. Enter scores'!AT64,"")</f>
        <v/>
      </c>
      <c r="AV60" s="125" t="str">
        <f>IF('2. Enter scores'!AU64&lt;&gt;"",'2. Enter scores'!$B64-'2. Enter scores'!AU64,"")</f>
        <v/>
      </c>
      <c r="AW60" s="125" t="str">
        <f>IF('2. Enter scores'!AV64&lt;&gt;"",'2. Enter scores'!$B64-'2. Enter scores'!AV64,"")</f>
        <v/>
      </c>
      <c r="AX60" s="125" t="str">
        <f>IF('2. Enter scores'!AW64&lt;&gt;"",'2. Enter scores'!$B64-'2. Enter scores'!AW64,"")</f>
        <v/>
      </c>
      <c r="AY60" s="125" t="str">
        <f>IF('2. Enter scores'!AX64&lt;&gt;"",'2. Enter scores'!$B64-'2. Enter scores'!AX64,"")</f>
        <v/>
      </c>
      <c r="AZ60" s="125" t="str">
        <f>IF('2. Enter scores'!AY64&lt;&gt;"",'2. Enter scores'!$B64-'2. Enter scores'!AY64,"")</f>
        <v/>
      </c>
      <c r="BA60" s="125" t="str">
        <f>IF('2. Enter scores'!AZ64&lt;&gt;"",'2. Enter scores'!$B64-'2. Enter scores'!AZ64,"")</f>
        <v/>
      </c>
      <c r="BB60" s="125" t="str">
        <f>IF('2. Enter scores'!BA64&lt;&gt;"",'2. Enter scores'!$B64-'2. Enter scores'!BA64,"")</f>
        <v/>
      </c>
      <c r="BC60" s="125" t="str">
        <f>IF('2. Enter scores'!BB64&lt;&gt;"",'2. Enter scores'!$B64-'2. Enter scores'!BB64,"")</f>
        <v/>
      </c>
      <c r="BD60" s="125" t="str">
        <f>IF('2. Enter scores'!BC64&lt;&gt;"",'2. Enter scores'!$B64-'2. Enter scores'!BC64,"")</f>
        <v/>
      </c>
      <c r="BE60" s="125" t="str">
        <f>IF('2. Enter scores'!BD64&lt;&gt;"",'2. Enter scores'!$B64-'2. Enter scores'!BD64,"")</f>
        <v/>
      </c>
      <c r="BF60" s="125" t="str">
        <f>IF('2. Enter scores'!BE64&lt;&gt;"",'2. Enter scores'!$B64-'2. Enter scores'!BE64,"")</f>
        <v/>
      </c>
      <c r="BG60" s="125" t="str">
        <f>IF('2. Enter scores'!BF64&lt;&gt;"",'2. Enter scores'!$B64-'2. Enter scores'!BF64,"")</f>
        <v/>
      </c>
      <c r="BH60" s="125" t="str">
        <f>IF('2. Enter scores'!BG64&lt;&gt;"",'2. Enter scores'!$B64-'2. Enter scores'!BG64,"")</f>
        <v/>
      </c>
      <c r="BI60" s="125" t="str">
        <f>IF('2. Enter scores'!BH64&lt;&gt;"",'2. Enter scores'!$B64-'2. Enter scores'!BH64,"")</f>
        <v/>
      </c>
      <c r="BJ60" s="125" t="str">
        <f>IF('2. Enter scores'!BI64&lt;&gt;"",'2. Enter scores'!$B64-'2. Enter scores'!BI64,"")</f>
        <v/>
      </c>
      <c r="BK60" s="125" t="str">
        <f>IF('2. Enter scores'!BJ64&lt;&gt;"",'2. Enter scores'!$B64-'2. Enter scores'!BJ64,"")</f>
        <v/>
      </c>
      <c r="BL60" s="125" t="str">
        <f>IF('2. Enter scores'!BK64&lt;&gt;"",'2. Enter scores'!$B64-'2. Enter scores'!BK64,"")</f>
        <v/>
      </c>
      <c r="BM60" s="125" t="str">
        <f>IF('2. Enter scores'!BL64&lt;&gt;"",'2. Enter scores'!$B64-'2. Enter scores'!BL64,"")</f>
        <v/>
      </c>
      <c r="BN60" s="125" t="str">
        <f>IF('2. Enter scores'!BM64&lt;&gt;"",'2. Enter scores'!$B64-'2. Enter scores'!BM64,"")</f>
        <v/>
      </c>
      <c r="BO60" s="125" t="str">
        <f>IF('2. Enter scores'!BN64&lt;&gt;"",'2. Enter scores'!$B64-'2. Enter scores'!BN64,"")</f>
        <v/>
      </c>
      <c r="BP60" s="108">
        <v>1000</v>
      </c>
    </row>
    <row r="61" spans="2:68" x14ac:dyDescent="0.35">
      <c r="B61" s="125" t="str">
        <f>IF('2. Enter scores'!A65&lt;&gt;"",'2. Enter scores'!A65,"")</f>
        <v/>
      </c>
      <c r="H61" s="125" t="str">
        <f>IF('2. Enter scores'!G65&lt;&gt;"",'2. Enter scores'!$B65-'2. Enter scores'!G65,"")</f>
        <v/>
      </c>
      <c r="I61" s="125" t="str">
        <f>IF('2. Enter scores'!H65&lt;&gt;"",'2. Enter scores'!$B65-'2. Enter scores'!H65,"")</f>
        <v/>
      </c>
      <c r="J61" s="125" t="str">
        <f>IF('2. Enter scores'!I65&lt;&gt;"",'2. Enter scores'!$B65-'2. Enter scores'!I65,"")</f>
        <v/>
      </c>
      <c r="K61" s="125" t="str">
        <f>IF('2. Enter scores'!J65&lt;&gt;"",'2. Enter scores'!$B65-'2. Enter scores'!J65,"")</f>
        <v/>
      </c>
      <c r="L61" s="125" t="str">
        <f>IF('2. Enter scores'!K65&lt;&gt;"",'2. Enter scores'!$B65-'2. Enter scores'!K65,"")</f>
        <v/>
      </c>
      <c r="M61" s="125" t="str">
        <f>IF('2. Enter scores'!L65&lt;&gt;"",'2. Enter scores'!$B65-'2. Enter scores'!L65,"")</f>
        <v/>
      </c>
      <c r="N61" s="125" t="str">
        <f>IF('2. Enter scores'!M65&lt;&gt;"",'2. Enter scores'!$B65-'2. Enter scores'!M65,"")</f>
        <v/>
      </c>
      <c r="O61" s="125" t="str">
        <f>IF('2. Enter scores'!N65&lt;&gt;"",'2. Enter scores'!$B65-'2. Enter scores'!N65,"")</f>
        <v/>
      </c>
      <c r="P61" s="125" t="str">
        <f>IF('2. Enter scores'!O65&lt;&gt;"",'2. Enter scores'!$B65-'2. Enter scores'!O65,"")</f>
        <v/>
      </c>
      <c r="Q61" s="125" t="str">
        <f>IF('2. Enter scores'!P65&lt;&gt;"",'2. Enter scores'!$B65-'2. Enter scores'!P65,"")</f>
        <v/>
      </c>
      <c r="R61" s="125" t="str">
        <f>IF('2. Enter scores'!Q65&lt;&gt;"",'2. Enter scores'!$B65-'2. Enter scores'!Q65,"")</f>
        <v/>
      </c>
      <c r="S61" s="125" t="str">
        <f>IF('2. Enter scores'!R65&lt;&gt;"",'2. Enter scores'!$B65-'2. Enter scores'!R65,"")</f>
        <v/>
      </c>
      <c r="T61" s="125" t="str">
        <f>IF('2. Enter scores'!S65&lt;&gt;"",'2. Enter scores'!$B65-'2. Enter scores'!S65,"")</f>
        <v/>
      </c>
      <c r="U61" s="125" t="str">
        <f>IF('2. Enter scores'!T65&lt;&gt;"",'2. Enter scores'!$B65-'2. Enter scores'!T65,"")</f>
        <v/>
      </c>
      <c r="V61" s="125" t="str">
        <f>IF('2. Enter scores'!U65&lt;&gt;"",'2. Enter scores'!$B65-'2. Enter scores'!U65,"")</f>
        <v/>
      </c>
      <c r="W61" s="125" t="str">
        <f>IF('2. Enter scores'!V65&lt;&gt;"",'2. Enter scores'!$B65-'2. Enter scores'!V65,"")</f>
        <v/>
      </c>
      <c r="X61" s="125" t="str">
        <f>IF('2. Enter scores'!W65&lt;&gt;"",'2. Enter scores'!$B65-'2. Enter scores'!W65,"")</f>
        <v/>
      </c>
      <c r="Y61" s="125" t="str">
        <f>IF('2. Enter scores'!X65&lt;&gt;"",'2. Enter scores'!$B65-'2. Enter scores'!X65,"")</f>
        <v/>
      </c>
      <c r="Z61" s="125" t="str">
        <f>IF('2. Enter scores'!Y65&lt;&gt;"",'2. Enter scores'!$B65-'2. Enter scores'!Y65,"")</f>
        <v/>
      </c>
      <c r="AA61" s="125" t="str">
        <f>IF('2. Enter scores'!Z65&lt;&gt;"",'2. Enter scores'!$B65-'2. Enter scores'!Z65,"")</f>
        <v/>
      </c>
      <c r="AB61" s="125" t="str">
        <f>IF('2. Enter scores'!AA65&lt;&gt;"",'2. Enter scores'!$B65-'2. Enter scores'!AA65,"")</f>
        <v/>
      </c>
      <c r="AC61" s="125" t="str">
        <f>IF('2. Enter scores'!AB65&lt;&gt;"",'2. Enter scores'!$B65-'2. Enter scores'!AB65,"")</f>
        <v/>
      </c>
      <c r="AD61" s="125" t="str">
        <f>IF('2. Enter scores'!AC65&lt;&gt;"",'2. Enter scores'!$B65-'2. Enter scores'!AC65,"")</f>
        <v/>
      </c>
      <c r="AE61" s="125" t="str">
        <f>IF('2. Enter scores'!AD65&lt;&gt;"",'2. Enter scores'!$B65-'2. Enter scores'!AD65,"")</f>
        <v/>
      </c>
      <c r="AF61" s="125" t="str">
        <f>IF('2. Enter scores'!AE65&lt;&gt;"",'2. Enter scores'!$B65-'2. Enter scores'!AE65,"")</f>
        <v/>
      </c>
      <c r="AG61" s="125" t="str">
        <f>IF('2. Enter scores'!AF65&lt;&gt;"",'2. Enter scores'!$B65-'2. Enter scores'!AF65,"")</f>
        <v/>
      </c>
      <c r="AH61" s="125" t="str">
        <f>IF('2. Enter scores'!AG65&lt;&gt;"",'2. Enter scores'!$B65-'2. Enter scores'!AG65,"")</f>
        <v/>
      </c>
      <c r="AI61" s="125" t="str">
        <f>IF('2. Enter scores'!AH65&lt;&gt;"",'2. Enter scores'!$B65-'2. Enter scores'!AH65,"")</f>
        <v/>
      </c>
      <c r="AJ61" s="125" t="str">
        <f>IF('2. Enter scores'!AI65&lt;&gt;"",'2. Enter scores'!$B65-'2. Enter scores'!AI65,"")</f>
        <v/>
      </c>
      <c r="AK61" s="125" t="str">
        <f>IF('2. Enter scores'!AJ65&lt;&gt;"",'2. Enter scores'!$B65-'2. Enter scores'!AJ65,"")</f>
        <v/>
      </c>
      <c r="AL61" s="125" t="str">
        <f>IF('2. Enter scores'!AK65&lt;&gt;"",'2. Enter scores'!$B65-'2. Enter scores'!AK65,"")</f>
        <v/>
      </c>
      <c r="AM61" s="125" t="str">
        <f>IF('2. Enter scores'!AL65&lt;&gt;"",'2. Enter scores'!$B65-'2. Enter scores'!AL65,"")</f>
        <v/>
      </c>
      <c r="AN61" s="125" t="str">
        <f>IF('2. Enter scores'!AM65&lt;&gt;"",'2. Enter scores'!$B65-'2. Enter scores'!AM65,"")</f>
        <v/>
      </c>
      <c r="AO61" s="125" t="str">
        <f>IF('2. Enter scores'!AN65&lt;&gt;"",'2. Enter scores'!$B65-'2. Enter scores'!AN65,"")</f>
        <v/>
      </c>
      <c r="AP61" s="125" t="str">
        <f>IF('2. Enter scores'!AO65&lt;&gt;"",'2. Enter scores'!$B65-'2. Enter scores'!AO65,"")</f>
        <v/>
      </c>
      <c r="AQ61" s="125" t="str">
        <f>IF('2. Enter scores'!AP65&lt;&gt;"",'2. Enter scores'!$B65-'2. Enter scores'!AP65,"")</f>
        <v/>
      </c>
      <c r="AR61" s="125" t="str">
        <f>IF('2. Enter scores'!AQ65&lt;&gt;"",'2. Enter scores'!$B65-'2. Enter scores'!AQ65,"")</f>
        <v/>
      </c>
      <c r="AS61" s="125" t="str">
        <f>IF('2. Enter scores'!AR65&lt;&gt;"",'2. Enter scores'!$B65-'2. Enter scores'!AR65,"")</f>
        <v/>
      </c>
      <c r="AT61" s="125" t="str">
        <f>IF('2. Enter scores'!AS65&lt;&gt;"",'2. Enter scores'!$B65-'2. Enter scores'!AS65,"")</f>
        <v/>
      </c>
      <c r="AU61" s="125" t="str">
        <f>IF('2. Enter scores'!AT65&lt;&gt;"",'2. Enter scores'!$B65-'2. Enter scores'!AT65,"")</f>
        <v/>
      </c>
      <c r="AV61" s="125" t="str">
        <f>IF('2. Enter scores'!AU65&lt;&gt;"",'2. Enter scores'!$B65-'2. Enter scores'!AU65,"")</f>
        <v/>
      </c>
      <c r="AW61" s="125" t="str">
        <f>IF('2. Enter scores'!AV65&lt;&gt;"",'2. Enter scores'!$B65-'2. Enter scores'!AV65,"")</f>
        <v/>
      </c>
      <c r="AX61" s="125" t="str">
        <f>IF('2. Enter scores'!AW65&lt;&gt;"",'2. Enter scores'!$B65-'2. Enter scores'!AW65,"")</f>
        <v/>
      </c>
      <c r="AY61" s="125" t="str">
        <f>IF('2. Enter scores'!AX65&lt;&gt;"",'2. Enter scores'!$B65-'2. Enter scores'!AX65,"")</f>
        <v/>
      </c>
      <c r="AZ61" s="125" t="str">
        <f>IF('2. Enter scores'!AY65&lt;&gt;"",'2. Enter scores'!$B65-'2. Enter scores'!AY65,"")</f>
        <v/>
      </c>
      <c r="BA61" s="125" t="str">
        <f>IF('2. Enter scores'!AZ65&lt;&gt;"",'2. Enter scores'!$B65-'2. Enter scores'!AZ65,"")</f>
        <v/>
      </c>
      <c r="BB61" s="125" t="str">
        <f>IF('2. Enter scores'!BA65&lt;&gt;"",'2. Enter scores'!$B65-'2. Enter scores'!BA65,"")</f>
        <v/>
      </c>
      <c r="BC61" s="125" t="str">
        <f>IF('2. Enter scores'!BB65&lt;&gt;"",'2. Enter scores'!$B65-'2. Enter scores'!BB65,"")</f>
        <v/>
      </c>
      <c r="BD61" s="125" t="str">
        <f>IF('2. Enter scores'!BC65&lt;&gt;"",'2. Enter scores'!$B65-'2. Enter scores'!BC65,"")</f>
        <v/>
      </c>
      <c r="BE61" s="125" t="str">
        <f>IF('2. Enter scores'!BD65&lt;&gt;"",'2. Enter scores'!$B65-'2. Enter scores'!BD65,"")</f>
        <v/>
      </c>
      <c r="BF61" s="125" t="str">
        <f>IF('2. Enter scores'!BE65&lt;&gt;"",'2. Enter scores'!$B65-'2. Enter scores'!BE65,"")</f>
        <v/>
      </c>
      <c r="BG61" s="125" t="str">
        <f>IF('2. Enter scores'!BF65&lt;&gt;"",'2. Enter scores'!$B65-'2. Enter scores'!BF65,"")</f>
        <v/>
      </c>
      <c r="BH61" s="125" t="str">
        <f>IF('2. Enter scores'!BG65&lt;&gt;"",'2. Enter scores'!$B65-'2. Enter scores'!BG65,"")</f>
        <v/>
      </c>
      <c r="BI61" s="125" t="str">
        <f>IF('2. Enter scores'!BH65&lt;&gt;"",'2. Enter scores'!$B65-'2. Enter scores'!BH65,"")</f>
        <v/>
      </c>
      <c r="BJ61" s="125" t="str">
        <f>IF('2. Enter scores'!BI65&lt;&gt;"",'2. Enter scores'!$B65-'2. Enter scores'!BI65,"")</f>
        <v/>
      </c>
      <c r="BK61" s="125" t="str">
        <f>IF('2. Enter scores'!BJ65&lt;&gt;"",'2. Enter scores'!$B65-'2. Enter scores'!BJ65,"")</f>
        <v/>
      </c>
      <c r="BL61" s="125" t="str">
        <f>IF('2. Enter scores'!BK65&lt;&gt;"",'2. Enter scores'!$B65-'2. Enter scores'!BK65,"")</f>
        <v/>
      </c>
      <c r="BM61" s="125" t="str">
        <f>IF('2. Enter scores'!BL65&lt;&gt;"",'2. Enter scores'!$B65-'2. Enter scores'!BL65,"")</f>
        <v/>
      </c>
      <c r="BN61" s="125" t="str">
        <f>IF('2. Enter scores'!BM65&lt;&gt;"",'2. Enter scores'!$B65-'2. Enter scores'!BM65,"")</f>
        <v/>
      </c>
      <c r="BO61" s="125" t="str">
        <f>IF('2. Enter scores'!BN65&lt;&gt;"",'2. Enter scores'!$B65-'2. Enter scores'!BN65,"")</f>
        <v/>
      </c>
      <c r="BP61" s="108">
        <v>1000</v>
      </c>
    </row>
    <row r="62" spans="2:68" x14ac:dyDescent="0.35">
      <c r="B62" s="125" t="str">
        <f>IF('2. Enter scores'!A66&lt;&gt;"",'2. Enter scores'!A66,"")</f>
        <v/>
      </c>
      <c r="H62" s="125" t="str">
        <f>IF('2. Enter scores'!G66&lt;&gt;"",'2. Enter scores'!$B66-'2. Enter scores'!G66,"")</f>
        <v/>
      </c>
      <c r="I62" s="125" t="str">
        <f>IF('2. Enter scores'!H66&lt;&gt;"",'2. Enter scores'!$B66-'2. Enter scores'!H66,"")</f>
        <v/>
      </c>
      <c r="J62" s="125" t="str">
        <f>IF('2. Enter scores'!I66&lt;&gt;"",'2. Enter scores'!$B66-'2. Enter scores'!I66,"")</f>
        <v/>
      </c>
      <c r="K62" s="125" t="str">
        <f>IF('2. Enter scores'!J66&lt;&gt;"",'2. Enter scores'!$B66-'2. Enter scores'!J66,"")</f>
        <v/>
      </c>
      <c r="L62" s="125" t="str">
        <f>IF('2. Enter scores'!K66&lt;&gt;"",'2. Enter scores'!$B66-'2. Enter scores'!K66,"")</f>
        <v/>
      </c>
      <c r="M62" s="125" t="str">
        <f>IF('2. Enter scores'!L66&lt;&gt;"",'2. Enter scores'!$B66-'2. Enter scores'!L66,"")</f>
        <v/>
      </c>
      <c r="N62" s="125" t="str">
        <f>IF('2. Enter scores'!M66&lt;&gt;"",'2. Enter scores'!$B66-'2. Enter scores'!M66,"")</f>
        <v/>
      </c>
      <c r="O62" s="125" t="str">
        <f>IF('2. Enter scores'!N66&lt;&gt;"",'2. Enter scores'!$B66-'2. Enter scores'!N66,"")</f>
        <v/>
      </c>
      <c r="P62" s="125" t="str">
        <f>IF('2. Enter scores'!O66&lt;&gt;"",'2. Enter scores'!$B66-'2. Enter scores'!O66,"")</f>
        <v/>
      </c>
      <c r="Q62" s="125" t="str">
        <f>IF('2. Enter scores'!P66&lt;&gt;"",'2. Enter scores'!$B66-'2. Enter scores'!P66,"")</f>
        <v/>
      </c>
      <c r="R62" s="125" t="str">
        <f>IF('2. Enter scores'!Q66&lt;&gt;"",'2. Enter scores'!$B66-'2. Enter scores'!Q66,"")</f>
        <v/>
      </c>
      <c r="S62" s="125" t="str">
        <f>IF('2. Enter scores'!R66&lt;&gt;"",'2. Enter scores'!$B66-'2. Enter scores'!R66,"")</f>
        <v/>
      </c>
      <c r="T62" s="125" t="str">
        <f>IF('2. Enter scores'!S66&lt;&gt;"",'2. Enter scores'!$B66-'2. Enter scores'!S66,"")</f>
        <v/>
      </c>
      <c r="U62" s="125" t="str">
        <f>IF('2. Enter scores'!T66&lt;&gt;"",'2. Enter scores'!$B66-'2. Enter scores'!T66,"")</f>
        <v/>
      </c>
      <c r="V62" s="125" t="str">
        <f>IF('2. Enter scores'!U66&lt;&gt;"",'2. Enter scores'!$B66-'2. Enter scores'!U66,"")</f>
        <v/>
      </c>
      <c r="W62" s="125" t="str">
        <f>IF('2. Enter scores'!V66&lt;&gt;"",'2. Enter scores'!$B66-'2. Enter scores'!V66,"")</f>
        <v/>
      </c>
      <c r="X62" s="125" t="str">
        <f>IF('2. Enter scores'!W66&lt;&gt;"",'2. Enter scores'!$B66-'2. Enter scores'!W66,"")</f>
        <v/>
      </c>
      <c r="Y62" s="125" t="str">
        <f>IF('2. Enter scores'!X66&lt;&gt;"",'2. Enter scores'!$B66-'2. Enter scores'!X66,"")</f>
        <v/>
      </c>
      <c r="Z62" s="125" t="str">
        <f>IF('2. Enter scores'!Y66&lt;&gt;"",'2. Enter scores'!$B66-'2. Enter scores'!Y66,"")</f>
        <v/>
      </c>
      <c r="AA62" s="125" t="str">
        <f>IF('2. Enter scores'!Z66&lt;&gt;"",'2. Enter scores'!$B66-'2. Enter scores'!Z66,"")</f>
        <v/>
      </c>
      <c r="AB62" s="125" t="str">
        <f>IF('2. Enter scores'!AA66&lt;&gt;"",'2. Enter scores'!$B66-'2. Enter scores'!AA66,"")</f>
        <v/>
      </c>
      <c r="AC62" s="125" t="str">
        <f>IF('2. Enter scores'!AB66&lt;&gt;"",'2. Enter scores'!$B66-'2. Enter scores'!AB66,"")</f>
        <v/>
      </c>
      <c r="AD62" s="125" t="str">
        <f>IF('2. Enter scores'!AC66&lt;&gt;"",'2. Enter scores'!$B66-'2. Enter scores'!AC66,"")</f>
        <v/>
      </c>
      <c r="AE62" s="125" t="str">
        <f>IF('2. Enter scores'!AD66&lt;&gt;"",'2. Enter scores'!$B66-'2. Enter scores'!AD66,"")</f>
        <v/>
      </c>
      <c r="AF62" s="125" t="str">
        <f>IF('2. Enter scores'!AE66&lt;&gt;"",'2. Enter scores'!$B66-'2. Enter scores'!AE66,"")</f>
        <v/>
      </c>
      <c r="AG62" s="125" t="str">
        <f>IF('2. Enter scores'!AF66&lt;&gt;"",'2. Enter scores'!$B66-'2. Enter scores'!AF66,"")</f>
        <v/>
      </c>
      <c r="AH62" s="125" t="str">
        <f>IF('2. Enter scores'!AG66&lt;&gt;"",'2. Enter scores'!$B66-'2. Enter scores'!AG66,"")</f>
        <v/>
      </c>
      <c r="AI62" s="125" t="str">
        <f>IF('2. Enter scores'!AH66&lt;&gt;"",'2. Enter scores'!$B66-'2. Enter scores'!AH66,"")</f>
        <v/>
      </c>
      <c r="AJ62" s="125" t="str">
        <f>IF('2. Enter scores'!AI66&lt;&gt;"",'2. Enter scores'!$B66-'2. Enter scores'!AI66,"")</f>
        <v/>
      </c>
      <c r="AK62" s="125" t="str">
        <f>IF('2. Enter scores'!AJ66&lt;&gt;"",'2. Enter scores'!$B66-'2. Enter scores'!AJ66,"")</f>
        <v/>
      </c>
      <c r="AL62" s="125" t="str">
        <f>IF('2. Enter scores'!AK66&lt;&gt;"",'2. Enter scores'!$B66-'2. Enter scores'!AK66,"")</f>
        <v/>
      </c>
      <c r="AM62" s="125" t="str">
        <f>IF('2. Enter scores'!AL66&lt;&gt;"",'2. Enter scores'!$B66-'2. Enter scores'!AL66,"")</f>
        <v/>
      </c>
      <c r="AN62" s="125" t="str">
        <f>IF('2. Enter scores'!AM66&lt;&gt;"",'2. Enter scores'!$B66-'2. Enter scores'!AM66,"")</f>
        <v/>
      </c>
      <c r="AO62" s="125" t="str">
        <f>IF('2. Enter scores'!AN66&lt;&gt;"",'2. Enter scores'!$B66-'2. Enter scores'!AN66,"")</f>
        <v/>
      </c>
      <c r="AP62" s="125" t="str">
        <f>IF('2. Enter scores'!AO66&lt;&gt;"",'2. Enter scores'!$B66-'2. Enter scores'!AO66,"")</f>
        <v/>
      </c>
      <c r="AQ62" s="125" t="str">
        <f>IF('2. Enter scores'!AP66&lt;&gt;"",'2. Enter scores'!$B66-'2. Enter scores'!AP66,"")</f>
        <v/>
      </c>
      <c r="AR62" s="125" t="str">
        <f>IF('2. Enter scores'!AQ66&lt;&gt;"",'2. Enter scores'!$B66-'2. Enter scores'!AQ66,"")</f>
        <v/>
      </c>
      <c r="AS62" s="125" t="str">
        <f>IF('2. Enter scores'!AR66&lt;&gt;"",'2. Enter scores'!$B66-'2. Enter scores'!AR66,"")</f>
        <v/>
      </c>
      <c r="AT62" s="125" t="str">
        <f>IF('2. Enter scores'!AS66&lt;&gt;"",'2. Enter scores'!$B66-'2. Enter scores'!AS66,"")</f>
        <v/>
      </c>
      <c r="AU62" s="125" t="str">
        <f>IF('2. Enter scores'!AT66&lt;&gt;"",'2. Enter scores'!$B66-'2. Enter scores'!AT66,"")</f>
        <v/>
      </c>
      <c r="AV62" s="125" t="str">
        <f>IF('2. Enter scores'!AU66&lt;&gt;"",'2. Enter scores'!$B66-'2. Enter scores'!AU66,"")</f>
        <v/>
      </c>
      <c r="AW62" s="125" t="str">
        <f>IF('2. Enter scores'!AV66&lt;&gt;"",'2. Enter scores'!$B66-'2. Enter scores'!AV66,"")</f>
        <v/>
      </c>
      <c r="AX62" s="125" t="str">
        <f>IF('2. Enter scores'!AW66&lt;&gt;"",'2. Enter scores'!$B66-'2. Enter scores'!AW66,"")</f>
        <v/>
      </c>
      <c r="AY62" s="125" t="str">
        <f>IF('2. Enter scores'!AX66&lt;&gt;"",'2. Enter scores'!$B66-'2. Enter scores'!AX66,"")</f>
        <v/>
      </c>
      <c r="AZ62" s="125" t="str">
        <f>IF('2. Enter scores'!AY66&lt;&gt;"",'2. Enter scores'!$B66-'2. Enter scores'!AY66,"")</f>
        <v/>
      </c>
      <c r="BA62" s="125" t="str">
        <f>IF('2. Enter scores'!AZ66&lt;&gt;"",'2. Enter scores'!$B66-'2. Enter scores'!AZ66,"")</f>
        <v/>
      </c>
      <c r="BB62" s="125" t="str">
        <f>IF('2. Enter scores'!BA66&lt;&gt;"",'2. Enter scores'!$B66-'2. Enter scores'!BA66,"")</f>
        <v/>
      </c>
      <c r="BC62" s="125" t="str">
        <f>IF('2. Enter scores'!BB66&lt;&gt;"",'2. Enter scores'!$B66-'2. Enter scores'!BB66,"")</f>
        <v/>
      </c>
      <c r="BD62" s="125" t="str">
        <f>IF('2. Enter scores'!BC66&lt;&gt;"",'2. Enter scores'!$B66-'2. Enter scores'!BC66,"")</f>
        <v/>
      </c>
      <c r="BE62" s="125" t="str">
        <f>IF('2. Enter scores'!BD66&lt;&gt;"",'2. Enter scores'!$B66-'2. Enter scores'!BD66,"")</f>
        <v/>
      </c>
      <c r="BF62" s="125" t="str">
        <f>IF('2. Enter scores'!BE66&lt;&gt;"",'2. Enter scores'!$B66-'2. Enter scores'!BE66,"")</f>
        <v/>
      </c>
      <c r="BG62" s="125" t="str">
        <f>IF('2. Enter scores'!BF66&lt;&gt;"",'2. Enter scores'!$B66-'2. Enter scores'!BF66,"")</f>
        <v/>
      </c>
      <c r="BH62" s="125" t="str">
        <f>IF('2. Enter scores'!BG66&lt;&gt;"",'2. Enter scores'!$B66-'2. Enter scores'!BG66,"")</f>
        <v/>
      </c>
      <c r="BI62" s="125" t="str">
        <f>IF('2. Enter scores'!BH66&lt;&gt;"",'2. Enter scores'!$B66-'2. Enter scores'!BH66,"")</f>
        <v/>
      </c>
      <c r="BJ62" s="125" t="str">
        <f>IF('2. Enter scores'!BI66&lt;&gt;"",'2. Enter scores'!$B66-'2. Enter scores'!BI66,"")</f>
        <v/>
      </c>
      <c r="BK62" s="125" t="str">
        <f>IF('2. Enter scores'!BJ66&lt;&gt;"",'2. Enter scores'!$B66-'2. Enter scores'!BJ66,"")</f>
        <v/>
      </c>
      <c r="BL62" s="125" t="str">
        <f>IF('2. Enter scores'!BK66&lt;&gt;"",'2. Enter scores'!$B66-'2. Enter scores'!BK66,"")</f>
        <v/>
      </c>
      <c r="BM62" s="125" t="str">
        <f>IF('2. Enter scores'!BL66&lt;&gt;"",'2. Enter scores'!$B66-'2. Enter scores'!BL66,"")</f>
        <v/>
      </c>
      <c r="BN62" s="125" t="str">
        <f>IF('2. Enter scores'!BM66&lt;&gt;"",'2. Enter scores'!$B66-'2. Enter scores'!BM66,"")</f>
        <v/>
      </c>
      <c r="BO62" s="125" t="str">
        <f>IF('2. Enter scores'!BN66&lt;&gt;"",'2. Enter scores'!$B66-'2. Enter scores'!BN66,"")</f>
        <v/>
      </c>
      <c r="BP62" s="108">
        <v>1000</v>
      </c>
    </row>
    <row r="63" spans="2:68" x14ac:dyDescent="0.35">
      <c r="B63" s="125" t="str">
        <f>IF('2. Enter scores'!A67&lt;&gt;"",'2. Enter scores'!A67,"")</f>
        <v/>
      </c>
      <c r="H63" s="125" t="str">
        <f>IF('2. Enter scores'!G67&lt;&gt;"",'2. Enter scores'!$B67-'2. Enter scores'!G67,"")</f>
        <v/>
      </c>
      <c r="I63" s="125" t="str">
        <f>IF('2. Enter scores'!H67&lt;&gt;"",'2. Enter scores'!$B67-'2. Enter scores'!H67,"")</f>
        <v/>
      </c>
      <c r="J63" s="125" t="str">
        <f>IF('2. Enter scores'!I67&lt;&gt;"",'2. Enter scores'!$B67-'2. Enter scores'!I67,"")</f>
        <v/>
      </c>
      <c r="K63" s="125" t="str">
        <f>IF('2. Enter scores'!J67&lt;&gt;"",'2. Enter scores'!$B67-'2. Enter scores'!J67,"")</f>
        <v/>
      </c>
      <c r="L63" s="125" t="str">
        <f>IF('2. Enter scores'!K67&lt;&gt;"",'2. Enter scores'!$B67-'2. Enter scores'!K67,"")</f>
        <v/>
      </c>
      <c r="M63" s="125" t="str">
        <f>IF('2. Enter scores'!L67&lt;&gt;"",'2. Enter scores'!$B67-'2. Enter scores'!L67,"")</f>
        <v/>
      </c>
      <c r="N63" s="125" t="str">
        <f>IF('2. Enter scores'!M67&lt;&gt;"",'2. Enter scores'!$B67-'2. Enter scores'!M67,"")</f>
        <v/>
      </c>
      <c r="O63" s="125" t="str">
        <f>IF('2. Enter scores'!N67&lt;&gt;"",'2. Enter scores'!$B67-'2. Enter scores'!N67,"")</f>
        <v/>
      </c>
      <c r="P63" s="125" t="str">
        <f>IF('2. Enter scores'!O67&lt;&gt;"",'2. Enter scores'!$B67-'2. Enter scores'!O67,"")</f>
        <v/>
      </c>
      <c r="Q63" s="125" t="str">
        <f>IF('2. Enter scores'!P67&lt;&gt;"",'2. Enter scores'!$B67-'2. Enter scores'!P67,"")</f>
        <v/>
      </c>
      <c r="R63" s="125" t="str">
        <f>IF('2. Enter scores'!Q67&lt;&gt;"",'2. Enter scores'!$B67-'2. Enter scores'!Q67,"")</f>
        <v/>
      </c>
      <c r="S63" s="125" t="str">
        <f>IF('2. Enter scores'!R67&lt;&gt;"",'2. Enter scores'!$B67-'2. Enter scores'!R67,"")</f>
        <v/>
      </c>
      <c r="T63" s="125" t="str">
        <f>IF('2. Enter scores'!S67&lt;&gt;"",'2. Enter scores'!$B67-'2. Enter scores'!S67,"")</f>
        <v/>
      </c>
      <c r="U63" s="125" t="str">
        <f>IF('2. Enter scores'!T67&lt;&gt;"",'2. Enter scores'!$B67-'2. Enter scores'!T67,"")</f>
        <v/>
      </c>
      <c r="V63" s="125" t="str">
        <f>IF('2. Enter scores'!U67&lt;&gt;"",'2. Enter scores'!$B67-'2. Enter scores'!U67,"")</f>
        <v/>
      </c>
      <c r="W63" s="125" t="str">
        <f>IF('2. Enter scores'!V67&lt;&gt;"",'2. Enter scores'!$B67-'2. Enter scores'!V67,"")</f>
        <v/>
      </c>
      <c r="X63" s="125" t="str">
        <f>IF('2. Enter scores'!W67&lt;&gt;"",'2. Enter scores'!$B67-'2. Enter scores'!W67,"")</f>
        <v/>
      </c>
      <c r="Y63" s="125" t="str">
        <f>IF('2. Enter scores'!X67&lt;&gt;"",'2. Enter scores'!$B67-'2. Enter scores'!X67,"")</f>
        <v/>
      </c>
      <c r="Z63" s="125" t="str">
        <f>IF('2. Enter scores'!Y67&lt;&gt;"",'2. Enter scores'!$B67-'2. Enter scores'!Y67,"")</f>
        <v/>
      </c>
      <c r="AA63" s="125" t="str">
        <f>IF('2. Enter scores'!Z67&lt;&gt;"",'2. Enter scores'!$B67-'2. Enter scores'!Z67,"")</f>
        <v/>
      </c>
      <c r="AB63" s="125" t="str">
        <f>IF('2. Enter scores'!AA67&lt;&gt;"",'2. Enter scores'!$B67-'2. Enter scores'!AA67,"")</f>
        <v/>
      </c>
      <c r="AC63" s="125" t="str">
        <f>IF('2. Enter scores'!AB67&lt;&gt;"",'2. Enter scores'!$B67-'2. Enter scores'!AB67,"")</f>
        <v/>
      </c>
      <c r="AD63" s="125" t="str">
        <f>IF('2. Enter scores'!AC67&lt;&gt;"",'2. Enter scores'!$B67-'2. Enter scores'!AC67,"")</f>
        <v/>
      </c>
      <c r="AE63" s="125" t="str">
        <f>IF('2. Enter scores'!AD67&lt;&gt;"",'2. Enter scores'!$B67-'2. Enter scores'!AD67,"")</f>
        <v/>
      </c>
      <c r="AF63" s="125" t="str">
        <f>IF('2. Enter scores'!AE67&lt;&gt;"",'2. Enter scores'!$B67-'2. Enter scores'!AE67,"")</f>
        <v/>
      </c>
      <c r="AG63" s="125" t="str">
        <f>IF('2. Enter scores'!AF67&lt;&gt;"",'2. Enter scores'!$B67-'2. Enter scores'!AF67,"")</f>
        <v/>
      </c>
      <c r="AH63" s="125" t="str">
        <f>IF('2. Enter scores'!AG67&lt;&gt;"",'2. Enter scores'!$B67-'2. Enter scores'!AG67,"")</f>
        <v/>
      </c>
      <c r="AI63" s="125" t="str">
        <f>IF('2. Enter scores'!AH67&lt;&gt;"",'2. Enter scores'!$B67-'2. Enter scores'!AH67,"")</f>
        <v/>
      </c>
      <c r="AJ63" s="125" t="str">
        <f>IF('2. Enter scores'!AI67&lt;&gt;"",'2. Enter scores'!$B67-'2. Enter scores'!AI67,"")</f>
        <v/>
      </c>
      <c r="AK63" s="125" t="str">
        <f>IF('2. Enter scores'!AJ67&lt;&gt;"",'2. Enter scores'!$B67-'2. Enter scores'!AJ67,"")</f>
        <v/>
      </c>
      <c r="AL63" s="125" t="str">
        <f>IF('2. Enter scores'!AK67&lt;&gt;"",'2. Enter scores'!$B67-'2. Enter scores'!AK67,"")</f>
        <v/>
      </c>
      <c r="AM63" s="125" t="str">
        <f>IF('2. Enter scores'!AL67&lt;&gt;"",'2. Enter scores'!$B67-'2. Enter scores'!AL67,"")</f>
        <v/>
      </c>
      <c r="AN63" s="125" t="str">
        <f>IF('2. Enter scores'!AM67&lt;&gt;"",'2. Enter scores'!$B67-'2. Enter scores'!AM67,"")</f>
        <v/>
      </c>
      <c r="AO63" s="125" t="str">
        <f>IF('2. Enter scores'!AN67&lt;&gt;"",'2. Enter scores'!$B67-'2. Enter scores'!AN67,"")</f>
        <v/>
      </c>
      <c r="AP63" s="125" t="str">
        <f>IF('2. Enter scores'!AO67&lt;&gt;"",'2. Enter scores'!$B67-'2. Enter scores'!AO67,"")</f>
        <v/>
      </c>
      <c r="AQ63" s="125" t="str">
        <f>IF('2. Enter scores'!AP67&lt;&gt;"",'2. Enter scores'!$B67-'2. Enter scores'!AP67,"")</f>
        <v/>
      </c>
      <c r="AR63" s="125" t="str">
        <f>IF('2. Enter scores'!AQ67&lt;&gt;"",'2. Enter scores'!$B67-'2. Enter scores'!AQ67,"")</f>
        <v/>
      </c>
      <c r="AS63" s="125" t="str">
        <f>IF('2. Enter scores'!AR67&lt;&gt;"",'2. Enter scores'!$B67-'2. Enter scores'!AR67,"")</f>
        <v/>
      </c>
      <c r="AT63" s="125" t="str">
        <f>IF('2. Enter scores'!AS67&lt;&gt;"",'2. Enter scores'!$B67-'2. Enter scores'!AS67,"")</f>
        <v/>
      </c>
      <c r="AU63" s="125" t="str">
        <f>IF('2. Enter scores'!AT67&lt;&gt;"",'2. Enter scores'!$B67-'2. Enter scores'!AT67,"")</f>
        <v/>
      </c>
      <c r="AV63" s="125" t="str">
        <f>IF('2. Enter scores'!AU67&lt;&gt;"",'2. Enter scores'!$B67-'2. Enter scores'!AU67,"")</f>
        <v/>
      </c>
      <c r="AW63" s="125" t="str">
        <f>IF('2. Enter scores'!AV67&lt;&gt;"",'2. Enter scores'!$B67-'2. Enter scores'!AV67,"")</f>
        <v/>
      </c>
      <c r="AX63" s="125" t="str">
        <f>IF('2. Enter scores'!AW67&lt;&gt;"",'2. Enter scores'!$B67-'2. Enter scores'!AW67,"")</f>
        <v/>
      </c>
      <c r="AY63" s="125" t="str">
        <f>IF('2. Enter scores'!AX67&lt;&gt;"",'2. Enter scores'!$B67-'2. Enter scores'!AX67,"")</f>
        <v/>
      </c>
      <c r="AZ63" s="125" t="str">
        <f>IF('2. Enter scores'!AY67&lt;&gt;"",'2. Enter scores'!$B67-'2. Enter scores'!AY67,"")</f>
        <v/>
      </c>
      <c r="BA63" s="125" t="str">
        <f>IF('2. Enter scores'!AZ67&lt;&gt;"",'2. Enter scores'!$B67-'2. Enter scores'!AZ67,"")</f>
        <v/>
      </c>
      <c r="BB63" s="125" t="str">
        <f>IF('2. Enter scores'!BA67&lt;&gt;"",'2. Enter scores'!$B67-'2. Enter scores'!BA67,"")</f>
        <v/>
      </c>
      <c r="BC63" s="125" t="str">
        <f>IF('2. Enter scores'!BB67&lt;&gt;"",'2. Enter scores'!$B67-'2. Enter scores'!BB67,"")</f>
        <v/>
      </c>
      <c r="BD63" s="125" t="str">
        <f>IF('2. Enter scores'!BC67&lt;&gt;"",'2. Enter scores'!$B67-'2. Enter scores'!BC67,"")</f>
        <v/>
      </c>
      <c r="BE63" s="125" t="str">
        <f>IF('2. Enter scores'!BD67&lt;&gt;"",'2. Enter scores'!$B67-'2. Enter scores'!BD67,"")</f>
        <v/>
      </c>
      <c r="BF63" s="125" t="str">
        <f>IF('2. Enter scores'!BE67&lt;&gt;"",'2. Enter scores'!$B67-'2. Enter scores'!BE67,"")</f>
        <v/>
      </c>
      <c r="BG63" s="125" t="str">
        <f>IF('2. Enter scores'!BF67&lt;&gt;"",'2. Enter scores'!$B67-'2. Enter scores'!BF67,"")</f>
        <v/>
      </c>
      <c r="BH63" s="125" t="str">
        <f>IF('2. Enter scores'!BG67&lt;&gt;"",'2. Enter scores'!$B67-'2. Enter scores'!BG67,"")</f>
        <v/>
      </c>
      <c r="BI63" s="125" t="str">
        <f>IF('2. Enter scores'!BH67&lt;&gt;"",'2. Enter scores'!$B67-'2. Enter scores'!BH67,"")</f>
        <v/>
      </c>
      <c r="BJ63" s="125" t="str">
        <f>IF('2. Enter scores'!BI67&lt;&gt;"",'2. Enter scores'!$B67-'2. Enter scores'!BI67,"")</f>
        <v/>
      </c>
      <c r="BK63" s="125" t="str">
        <f>IF('2. Enter scores'!BJ67&lt;&gt;"",'2. Enter scores'!$B67-'2. Enter scores'!BJ67,"")</f>
        <v/>
      </c>
      <c r="BL63" s="125" t="str">
        <f>IF('2. Enter scores'!BK67&lt;&gt;"",'2. Enter scores'!$B67-'2. Enter scores'!BK67,"")</f>
        <v/>
      </c>
      <c r="BM63" s="125" t="str">
        <f>IF('2. Enter scores'!BL67&lt;&gt;"",'2. Enter scores'!$B67-'2. Enter scores'!BL67,"")</f>
        <v/>
      </c>
      <c r="BN63" s="125" t="str">
        <f>IF('2. Enter scores'!BM67&lt;&gt;"",'2. Enter scores'!$B67-'2. Enter scores'!BM67,"")</f>
        <v/>
      </c>
      <c r="BO63" s="125" t="str">
        <f>IF('2. Enter scores'!BN67&lt;&gt;"",'2. Enter scores'!$B67-'2. Enter scores'!BN67,"")</f>
        <v/>
      </c>
      <c r="BP63" s="108">
        <v>1000</v>
      </c>
    </row>
    <row r="64" spans="2:68" x14ac:dyDescent="0.35">
      <c r="B64" s="125" t="str">
        <f>IF('2. Enter scores'!A68&lt;&gt;"",'2. Enter scores'!A68,"")</f>
        <v/>
      </c>
      <c r="H64" s="125" t="str">
        <f>IF('2. Enter scores'!G68&lt;&gt;"",'2. Enter scores'!$B68-'2. Enter scores'!G68,"")</f>
        <v/>
      </c>
      <c r="I64" s="125" t="str">
        <f>IF('2. Enter scores'!H68&lt;&gt;"",'2. Enter scores'!$B68-'2. Enter scores'!H68,"")</f>
        <v/>
      </c>
      <c r="J64" s="125" t="str">
        <f>IF('2. Enter scores'!I68&lt;&gt;"",'2. Enter scores'!$B68-'2. Enter scores'!I68,"")</f>
        <v/>
      </c>
      <c r="K64" s="125" t="str">
        <f>IF('2. Enter scores'!J68&lt;&gt;"",'2. Enter scores'!$B68-'2. Enter scores'!J68,"")</f>
        <v/>
      </c>
      <c r="L64" s="125" t="str">
        <f>IF('2. Enter scores'!K68&lt;&gt;"",'2. Enter scores'!$B68-'2. Enter scores'!K68,"")</f>
        <v/>
      </c>
      <c r="M64" s="125" t="str">
        <f>IF('2. Enter scores'!L68&lt;&gt;"",'2. Enter scores'!$B68-'2. Enter scores'!L68,"")</f>
        <v/>
      </c>
      <c r="N64" s="125" t="str">
        <f>IF('2. Enter scores'!M68&lt;&gt;"",'2. Enter scores'!$B68-'2. Enter scores'!M68,"")</f>
        <v/>
      </c>
      <c r="O64" s="125" t="str">
        <f>IF('2. Enter scores'!N68&lt;&gt;"",'2. Enter scores'!$B68-'2. Enter scores'!N68,"")</f>
        <v/>
      </c>
      <c r="P64" s="125" t="str">
        <f>IF('2. Enter scores'!O68&lt;&gt;"",'2. Enter scores'!$B68-'2. Enter scores'!O68,"")</f>
        <v/>
      </c>
      <c r="Q64" s="125" t="str">
        <f>IF('2. Enter scores'!P68&lt;&gt;"",'2. Enter scores'!$B68-'2. Enter scores'!P68,"")</f>
        <v/>
      </c>
      <c r="R64" s="125" t="str">
        <f>IF('2. Enter scores'!Q68&lt;&gt;"",'2. Enter scores'!$B68-'2. Enter scores'!Q68,"")</f>
        <v/>
      </c>
      <c r="S64" s="125" t="str">
        <f>IF('2. Enter scores'!R68&lt;&gt;"",'2. Enter scores'!$B68-'2. Enter scores'!R68,"")</f>
        <v/>
      </c>
      <c r="T64" s="125" t="str">
        <f>IF('2. Enter scores'!S68&lt;&gt;"",'2. Enter scores'!$B68-'2. Enter scores'!S68,"")</f>
        <v/>
      </c>
      <c r="U64" s="125" t="str">
        <f>IF('2. Enter scores'!T68&lt;&gt;"",'2. Enter scores'!$B68-'2. Enter scores'!T68,"")</f>
        <v/>
      </c>
      <c r="V64" s="125" t="str">
        <f>IF('2. Enter scores'!U68&lt;&gt;"",'2. Enter scores'!$B68-'2. Enter scores'!U68,"")</f>
        <v/>
      </c>
      <c r="W64" s="125" t="str">
        <f>IF('2. Enter scores'!V68&lt;&gt;"",'2. Enter scores'!$B68-'2. Enter scores'!V68,"")</f>
        <v/>
      </c>
      <c r="X64" s="125" t="str">
        <f>IF('2. Enter scores'!W68&lt;&gt;"",'2. Enter scores'!$B68-'2. Enter scores'!W68,"")</f>
        <v/>
      </c>
      <c r="Y64" s="125" t="str">
        <f>IF('2. Enter scores'!X68&lt;&gt;"",'2. Enter scores'!$B68-'2. Enter scores'!X68,"")</f>
        <v/>
      </c>
      <c r="Z64" s="125" t="str">
        <f>IF('2. Enter scores'!Y68&lt;&gt;"",'2. Enter scores'!$B68-'2. Enter scores'!Y68,"")</f>
        <v/>
      </c>
      <c r="AA64" s="125" t="str">
        <f>IF('2. Enter scores'!Z68&lt;&gt;"",'2. Enter scores'!$B68-'2. Enter scores'!Z68,"")</f>
        <v/>
      </c>
      <c r="AB64" s="125" t="str">
        <f>IF('2. Enter scores'!AA68&lt;&gt;"",'2. Enter scores'!$B68-'2. Enter scores'!AA68,"")</f>
        <v/>
      </c>
      <c r="AC64" s="125" t="str">
        <f>IF('2. Enter scores'!AB68&lt;&gt;"",'2. Enter scores'!$B68-'2. Enter scores'!AB68,"")</f>
        <v/>
      </c>
      <c r="AD64" s="125" t="str">
        <f>IF('2. Enter scores'!AC68&lt;&gt;"",'2. Enter scores'!$B68-'2. Enter scores'!AC68,"")</f>
        <v/>
      </c>
      <c r="AE64" s="125" t="str">
        <f>IF('2. Enter scores'!AD68&lt;&gt;"",'2. Enter scores'!$B68-'2. Enter scores'!AD68,"")</f>
        <v/>
      </c>
      <c r="AF64" s="125" t="str">
        <f>IF('2. Enter scores'!AE68&lt;&gt;"",'2. Enter scores'!$B68-'2. Enter scores'!AE68,"")</f>
        <v/>
      </c>
      <c r="AG64" s="125" t="str">
        <f>IF('2. Enter scores'!AF68&lt;&gt;"",'2. Enter scores'!$B68-'2. Enter scores'!AF68,"")</f>
        <v/>
      </c>
      <c r="AH64" s="125" t="str">
        <f>IF('2. Enter scores'!AG68&lt;&gt;"",'2. Enter scores'!$B68-'2. Enter scores'!AG68,"")</f>
        <v/>
      </c>
      <c r="AI64" s="125" t="str">
        <f>IF('2. Enter scores'!AH68&lt;&gt;"",'2. Enter scores'!$B68-'2. Enter scores'!AH68,"")</f>
        <v/>
      </c>
      <c r="AJ64" s="125" t="str">
        <f>IF('2. Enter scores'!AI68&lt;&gt;"",'2. Enter scores'!$B68-'2. Enter scores'!AI68,"")</f>
        <v/>
      </c>
      <c r="AK64" s="125" t="str">
        <f>IF('2. Enter scores'!AJ68&lt;&gt;"",'2. Enter scores'!$B68-'2. Enter scores'!AJ68,"")</f>
        <v/>
      </c>
      <c r="AL64" s="125" t="str">
        <f>IF('2. Enter scores'!AK68&lt;&gt;"",'2. Enter scores'!$B68-'2. Enter scores'!AK68,"")</f>
        <v/>
      </c>
      <c r="AM64" s="125" t="str">
        <f>IF('2. Enter scores'!AL68&lt;&gt;"",'2. Enter scores'!$B68-'2. Enter scores'!AL68,"")</f>
        <v/>
      </c>
      <c r="AN64" s="125" t="str">
        <f>IF('2. Enter scores'!AM68&lt;&gt;"",'2. Enter scores'!$B68-'2. Enter scores'!AM68,"")</f>
        <v/>
      </c>
      <c r="AO64" s="125" t="str">
        <f>IF('2. Enter scores'!AN68&lt;&gt;"",'2. Enter scores'!$B68-'2. Enter scores'!AN68,"")</f>
        <v/>
      </c>
      <c r="AP64" s="125" t="str">
        <f>IF('2. Enter scores'!AO68&lt;&gt;"",'2. Enter scores'!$B68-'2. Enter scores'!AO68,"")</f>
        <v/>
      </c>
      <c r="AQ64" s="125" t="str">
        <f>IF('2. Enter scores'!AP68&lt;&gt;"",'2. Enter scores'!$B68-'2. Enter scores'!AP68,"")</f>
        <v/>
      </c>
      <c r="AR64" s="125" t="str">
        <f>IF('2. Enter scores'!AQ68&lt;&gt;"",'2. Enter scores'!$B68-'2. Enter scores'!AQ68,"")</f>
        <v/>
      </c>
      <c r="AS64" s="125" t="str">
        <f>IF('2. Enter scores'!AR68&lt;&gt;"",'2. Enter scores'!$B68-'2. Enter scores'!AR68,"")</f>
        <v/>
      </c>
      <c r="AT64" s="125" t="str">
        <f>IF('2. Enter scores'!AS68&lt;&gt;"",'2. Enter scores'!$B68-'2. Enter scores'!AS68,"")</f>
        <v/>
      </c>
      <c r="AU64" s="125" t="str">
        <f>IF('2. Enter scores'!AT68&lt;&gt;"",'2. Enter scores'!$B68-'2. Enter scores'!AT68,"")</f>
        <v/>
      </c>
      <c r="AV64" s="125" t="str">
        <f>IF('2. Enter scores'!AU68&lt;&gt;"",'2. Enter scores'!$B68-'2. Enter scores'!AU68,"")</f>
        <v/>
      </c>
      <c r="AW64" s="125" t="str">
        <f>IF('2. Enter scores'!AV68&lt;&gt;"",'2. Enter scores'!$B68-'2. Enter scores'!AV68,"")</f>
        <v/>
      </c>
      <c r="AX64" s="125" t="str">
        <f>IF('2. Enter scores'!AW68&lt;&gt;"",'2. Enter scores'!$B68-'2. Enter scores'!AW68,"")</f>
        <v/>
      </c>
      <c r="AY64" s="125" t="str">
        <f>IF('2. Enter scores'!AX68&lt;&gt;"",'2. Enter scores'!$B68-'2. Enter scores'!AX68,"")</f>
        <v/>
      </c>
      <c r="AZ64" s="125" t="str">
        <f>IF('2. Enter scores'!AY68&lt;&gt;"",'2. Enter scores'!$B68-'2. Enter scores'!AY68,"")</f>
        <v/>
      </c>
      <c r="BA64" s="125" t="str">
        <f>IF('2. Enter scores'!AZ68&lt;&gt;"",'2. Enter scores'!$B68-'2. Enter scores'!AZ68,"")</f>
        <v/>
      </c>
      <c r="BB64" s="125" t="str">
        <f>IF('2. Enter scores'!BA68&lt;&gt;"",'2. Enter scores'!$B68-'2. Enter scores'!BA68,"")</f>
        <v/>
      </c>
      <c r="BC64" s="125" t="str">
        <f>IF('2. Enter scores'!BB68&lt;&gt;"",'2. Enter scores'!$B68-'2. Enter scores'!BB68,"")</f>
        <v/>
      </c>
      <c r="BD64" s="125" t="str">
        <f>IF('2. Enter scores'!BC68&lt;&gt;"",'2. Enter scores'!$B68-'2. Enter scores'!BC68,"")</f>
        <v/>
      </c>
      <c r="BE64" s="125" t="str">
        <f>IF('2. Enter scores'!BD68&lt;&gt;"",'2. Enter scores'!$B68-'2. Enter scores'!BD68,"")</f>
        <v/>
      </c>
      <c r="BF64" s="125" t="str">
        <f>IF('2. Enter scores'!BE68&lt;&gt;"",'2. Enter scores'!$B68-'2. Enter scores'!BE68,"")</f>
        <v/>
      </c>
      <c r="BG64" s="125" t="str">
        <f>IF('2. Enter scores'!BF68&lt;&gt;"",'2. Enter scores'!$B68-'2. Enter scores'!BF68,"")</f>
        <v/>
      </c>
      <c r="BH64" s="125" t="str">
        <f>IF('2. Enter scores'!BG68&lt;&gt;"",'2. Enter scores'!$B68-'2. Enter scores'!BG68,"")</f>
        <v/>
      </c>
      <c r="BI64" s="125" t="str">
        <f>IF('2. Enter scores'!BH68&lt;&gt;"",'2. Enter scores'!$B68-'2. Enter scores'!BH68,"")</f>
        <v/>
      </c>
      <c r="BJ64" s="125" t="str">
        <f>IF('2. Enter scores'!BI68&lt;&gt;"",'2. Enter scores'!$B68-'2. Enter scores'!BI68,"")</f>
        <v/>
      </c>
      <c r="BK64" s="125" t="str">
        <f>IF('2. Enter scores'!BJ68&lt;&gt;"",'2. Enter scores'!$B68-'2. Enter scores'!BJ68,"")</f>
        <v/>
      </c>
      <c r="BL64" s="125" t="str">
        <f>IF('2. Enter scores'!BK68&lt;&gt;"",'2. Enter scores'!$B68-'2. Enter scores'!BK68,"")</f>
        <v/>
      </c>
      <c r="BM64" s="125" t="str">
        <f>IF('2. Enter scores'!BL68&lt;&gt;"",'2. Enter scores'!$B68-'2. Enter scores'!BL68,"")</f>
        <v/>
      </c>
      <c r="BN64" s="125" t="str">
        <f>IF('2. Enter scores'!BM68&lt;&gt;"",'2. Enter scores'!$B68-'2. Enter scores'!BM68,"")</f>
        <v/>
      </c>
      <c r="BO64" s="125" t="str">
        <f>IF('2. Enter scores'!BN68&lt;&gt;"",'2. Enter scores'!$B68-'2. Enter scores'!BN68,"")</f>
        <v/>
      </c>
      <c r="BP64" s="108">
        <v>1000</v>
      </c>
    </row>
    <row r="65" spans="2:68" x14ac:dyDescent="0.35">
      <c r="B65" s="125" t="str">
        <f>IF('2. Enter scores'!A69&lt;&gt;"",'2. Enter scores'!A69,"")</f>
        <v/>
      </c>
      <c r="H65" s="125" t="str">
        <f>IF('2. Enter scores'!G69&lt;&gt;"",'2. Enter scores'!$B69-'2. Enter scores'!G69,"")</f>
        <v/>
      </c>
      <c r="I65" s="125" t="str">
        <f>IF('2. Enter scores'!H69&lt;&gt;"",'2. Enter scores'!$B69-'2. Enter scores'!H69,"")</f>
        <v/>
      </c>
      <c r="J65" s="125" t="str">
        <f>IF('2. Enter scores'!I69&lt;&gt;"",'2. Enter scores'!$B69-'2. Enter scores'!I69,"")</f>
        <v/>
      </c>
      <c r="K65" s="125" t="str">
        <f>IF('2. Enter scores'!J69&lt;&gt;"",'2. Enter scores'!$B69-'2. Enter scores'!J69,"")</f>
        <v/>
      </c>
      <c r="L65" s="125" t="str">
        <f>IF('2. Enter scores'!K69&lt;&gt;"",'2. Enter scores'!$B69-'2. Enter scores'!K69,"")</f>
        <v/>
      </c>
      <c r="M65" s="125" t="str">
        <f>IF('2. Enter scores'!L69&lt;&gt;"",'2. Enter scores'!$B69-'2. Enter scores'!L69,"")</f>
        <v/>
      </c>
      <c r="N65" s="125" t="str">
        <f>IF('2. Enter scores'!M69&lt;&gt;"",'2. Enter scores'!$B69-'2. Enter scores'!M69,"")</f>
        <v/>
      </c>
      <c r="O65" s="125" t="str">
        <f>IF('2. Enter scores'!N69&lt;&gt;"",'2. Enter scores'!$B69-'2. Enter scores'!N69,"")</f>
        <v/>
      </c>
      <c r="P65" s="125" t="str">
        <f>IF('2. Enter scores'!O69&lt;&gt;"",'2. Enter scores'!$B69-'2. Enter scores'!O69,"")</f>
        <v/>
      </c>
      <c r="Q65" s="125" t="str">
        <f>IF('2. Enter scores'!P69&lt;&gt;"",'2. Enter scores'!$B69-'2. Enter scores'!P69,"")</f>
        <v/>
      </c>
      <c r="R65" s="125" t="str">
        <f>IF('2. Enter scores'!Q69&lt;&gt;"",'2. Enter scores'!$B69-'2. Enter scores'!Q69,"")</f>
        <v/>
      </c>
      <c r="S65" s="125" t="str">
        <f>IF('2. Enter scores'!R69&lt;&gt;"",'2. Enter scores'!$B69-'2. Enter scores'!R69,"")</f>
        <v/>
      </c>
      <c r="T65" s="125" t="str">
        <f>IF('2. Enter scores'!S69&lt;&gt;"",'2. Enter scores'!$B69-'2. Enter scores'!S69,"")</f>
        <v/>
      </c>
      <c r="U65" s="125" t="str">
        <f>IF('2. Enter scores'!T69&lt;&gt;"",'2. Enter scores'!$B69-'2. Enter scores'!T69,"")</f>
        <v/>
      </c>
      <c r="V65" s="125" t="str">
        <f>IF('2. Enter scores'!U69&lt;&gt;"",'2. Enter scores'!$B69-'2. Enter scores'!U69,"")</f>
        <v/>
      </c>
      <c r="W65" s="125" t="str">
        <f>IF('2. Enter scores'!V69&lt;&gt;"",'2. Enter scores'!$B69-'2. Enter scores'!V69,"")</f>
        <v/>
      </c>
      <c r="X65" s="125" t="str">
        <f>IF('2. Enter scores'!W69&lt;&gt;"",'2. Enter scores'!$B69-'2. Enter scores'!W69,"")</f>
        <v/>
      </c>
      <c r="Y65" s="125" t="str">
        <f>IF('2. Enter scores'!X69&lt;&gt;"",'2. Enter scores'!$B69-'2. Enter scores'!X69,"")</f>
        <v/>
      </c>
      <c r="Z65" s="125" t="str">
        <f>IF('2. Enter scores'!Y69&lt;&gt;"",'2. Enter scores'!$B69-'2. Enter scores'!Y69,"")</f>
        <v/>
      </c>
      <c r="AA65" s="125" t="str">
        <f>IF('2. Enter scores'!Z69&lt;&gt;"",'2. Enter scores'!$B69-'2. Enter scores'!Z69,"")</f>
        <v/>
      </c>
      <c r="AB65" s="125" t="str">
        <f>IF('2. Enter scores'!AA69&lt;&gt;"",'2. Enter scores'!$B69-'2. Enter scores'!AA69,"")</f>
        <v/>
      </c>
      <c r="AC65" s="125" t="str">
        <f>IF('2. Enter scores'!AB69&lt;&gt;"",'2. Enter scores'!$B69-'2. Enter scores'!AB69,"")</f>
        <v/>
      </c>
      <c r="AD65" s="125" t="str">
        <f>IF('2. Enter scores'!AC69&lt;&gt;"",'2. Enter scores'!$B69-'2. Enter scores'!AC69,"")</f>
        <v/>
      </c>
      <c r="AE65" s="125" t="str">
        <f>IF('2. Enter scores'!AD69&lt;&gt;"",'2. Enter scores'!$B69-'2. Enter scores'!AD69,"")</f>
        <v/>
      </c>
      <c r="AF65" s="125" t="str">
        <f>IF('2. Enter scores'!AE69&lt;&gt;"",'2. Enter scores'!$B69-'2. Enter scores'!AE69,"")</f>
        <v/>
      </c>
      <c r="AG65" s="125" t="str">
        <f>IF('2. Enter scores'!AF69&lt;&gt;"",'2. Enter scores'!$B69-'2. Enter scores'!AF69,"")</f>
        <v/>
      </c>
      <c r="AH65" s="125" t="str">
        <f>IF('2. Enter scores'!AG69&lt;&gt;"",'2. Enter scores'!$B69-'2. Enter scores'!AG69,"")</f>
        <v/>
      </c>
      <c r="AI65" s="125" t="str">
        <f>IF('2. Enter scores'!AH69&lt;&gt;"",'2. Enter scores'!$B69-'2. Enter scores'!AH69,"")</f>
        <v/>
      </c>
      <c r="AJ65" s="125" t="str">
        <f>IF('2. Enter scores'!AI69&lt;&gt;"",'2. Enter scores'!$B69-'2. Enter scores'!AI69,"")</f>
        <v/>
      </c>
      <c r="AK65" s="125" t="str">
        <f>IF('2. Enter scores'!AJ69&lt;&gt;"",'2. Enter scores'!$B69-'2. Enter scores'!AJ69,"")</f>
        <v/>
      </c>
      <c r="AL65" s="125" t="str">
        <f>IF('2. Enter scores'!AK69&lt;&gt;"",'2. Enter scores'!$B69-'2. Enter scores'!AK69,"")</f>
        <v/>
      </c>
      <c r="AM65" s="125" t="str">
        <f>IF('2. Enter scores'!AL69&lt;&gt;"",'2. Enter scores'!$B69-'2. Enter scores'!AL69,"")</f>
        <v/>
      </c>
      <c r="AN65" s="125" t="str">
        <f>IF('2. Enter scores'!AM69&lt;&gt;"",'2. Enter scores'!$B69-'2. Enter scores'!AM69,"")</f>
        <v/>
      </c>
      <c r="AO65" s="125" t="str">
        <f>IF('2. Enter scores'!AN69&lt;&gt;"",'2. Enter scores'!$B69-'2. Enter scores'!AN69,"")</f>
        <v/>
      </c>
      <c r="AP65" s="125" t="str">
        <f>IF('2. Enter scores'!AO69&lt;&gt;"",'2. Enter scores'!$B69-'2. Enter scores'!AO69,"")</f>
        <v/>
      </c>
      <c r="AQ65" s="125" t="str">
        <f>IF('2. Enter scores'!AP69&lt;&gt;"",'2. Enter scores'!$B69-'2. Enter scores'!AP69,"")</f>
        <v/>
      </c>
      <c r="AR65" s="125" t="str">
        <f>IF('2. Enter scores'!AQ69&lt;&gt;"",'2. Enter scores'!$B69-'2. Enter scores'!AQ69,"")</f>
        <v/>
      </c>
      <c r="AS65" s="125" t="str">
        <f>IF('2. Enter scores'!AR69&lt;&gt;"",'2. Enter scores'!$B69-'2. Enter scores'!AR69,"")</f>
        <v/>
      </c>
      <c r="AT65" s="125" t="str">
        <f>IF('2. Enter scores'!AS69&lt;&gt;"",'2. Enter scores'!$B69-'2. Enter scores'!AS69,"")</f>
        <v/>
      </c>
      <c r="AU65" s="125" t="str">
        <f>IF('2. Enter scores'!AT69&lt;&gt;"",'2. Enter scores'!$B69-'2. Enter scores'!AT69,"")</f>
        <v/>
      </c>
      <c r="AV65" s="125" t="str">
        <f>IF('2. Enter scores'!AU69&lt;&gt;"",'2. Enter scores'!$B69-'2. Enter scores'!AU69,"")</f>
        <v/>
      </c>
      <c r="AW65" s="125" t="str">
        <f>IF('2. Enter scores'!AV69&lt;&gt;"",'2. Enter scores'!$B69-'2. Enter scores'!AV69,"")</f>
        <v/>
      </c>
      <c r="AX65" s="125" t="str">
        <f>IF('2. Enter scores'!AW69&lt;&gt;"",'2. Enter scores'!$B69-'2. Enter scores'!AW69,"")</f>
        <v/>
      </c>
      <c r="AY65" s="125" t="str">
        <f>IF('2. Enter scores'!AX69&lt;&gt;"",'2. Enter scores'!$B69-'2. Enter scores'!AX69,"")</f>
        <v/>
      </c>
      <c r="AZ65" s="125" t="str">
        <f>IF('2. Enter scores'!AY69&lt;&gt;"",'2. Enter scores'!$B69-'2. Enter scores'!AY69,"")</f>
        <v/>
      </c>
      <c r="BA65" s="125" t="str">
        <f>IF('2. Enter scores'!AZ69&lt;&gt;"",'2. Enter scores'!$B69-'2. Enter scores'!AZ69,"")</f>
        <v/>
      </c>
      <c r="BB65" s="125" t="str">
        <f>IF('2. Enter scores'!BA69&lt;&gt;"",'2. Enter scores'!$B69-'2. Enter scores'!BA69,"")</f>
        <v/>
      </c>
      <c r="BC65" s="125" t="str">
        <f>IF('2. Enter scores'!BB69&lt;&gt;"",'2. Enter scores'!$B69-'2. Enter scores'!BB69,"")</f>
        <v/>
      </c>
      <c r="BD65" s="125" t="str">
        <f>IF('2. Enter scores'!BC69&lt;&gt;"",'2. Enter scores'!$B69-'2. Enter scores'!BC69,"")</f>
        <v/>
      </c>
      <c r="BE65" s="125" t="str">
        <f>IF('2. Enter scores'!BD69&lt;&gt;"",'2. Enter scores'!$B69-'2. Enter scores'!BD69,"")</f>
        <v/>
      </c>
      <c r="BF65" s="125" t="str">
        <f>IF('2. Enter scores'!BE69&lt;&gt;"",'2. Enter scores'!$B69-'2. Enter scores'!BE69,"")</f>
        <v/>
      </c>
      <c r="BG65" s="125" t="str">
        <f>IF('2. Enter scores'!BF69&lt;&gt;"",'2. Enter scores'!$B69-'2. Enter scores'!BF69,"")</f>
        <v/>
      </c>
      <c r="BH65" s="125" t="str">
        <f>IF('2. Enter scores'!BG69&lt;&gt;"",'2. Enter scores'!$B69-'2. Enter scores'!BG69,"")</f>
        <v/>
      </c>
      <c r="BI65" s="125" t="str">
        <f>IF('2. Enter scores'!BH69&lt;&gt;"",'2. Enter scores'!$B69-'2. Enter scores'!BH69,"")</f>
        <v/>
      </c>
      <c r="BJ65" s="125" t="str">
        <f>IF('2. Enter scores'!BI69&lt;&gt;"",'2. Enter scores'!$B69-'2. Enter scores'!BI69,"")</f>
        <v/>
      </c>
      <c r="BK65" s="125" t="str">
        <f>IF('2. Enter scores'!BJ69&lt;&gt;"",'2. Enter scores'!$B69-'2. Enter scores'!BJ69,"")</f>
        <v/>
      </c>
      <c r="BL65" s="125" t="str">
        <f>IF('2. Enter scores'!BK69&lt;&gt;"",'2. Enter scores'!$B69-'2. Enter scores'!BK69,"")</f>
        <v/>
      </c>
      <c r="BM65" s="125" t="str">
        <f>IF('2. Enter scores'!BL69&lt;&gt;"",'2. Enter scores'!$B69-'2. Enter scores'!BL69,"")</f>
        <v/>
      </c>
      <c r="BN65" s="125" t="str">
        <f>IF('2. Enter scores'!BM69&lt;&gt;"",'2. Enter scores'!$B69-'2. Enter scores'!BM69,"")</f>
        <v/>
      </c>
      <c r="BO65" s="125" t="str">
        <f>IF('2. Enter scores'!BN69&lt;&gt;"",'2. Enter scores'!$B69-'2. Enter scores'!BN69,"")</f>
        <v/>
      </c>
      <c r="BP65" s="108">
        <v>1000</v>
      </c>
    </row>
    <row r="66" spans="2:68" x14ac:dyDescent="0.35">
      <c r="B66" s="125" t="str">
        <f>IF('2. Enter scores'!A70&lt;&gt;"",'2. Enter scores'!A70,"")</f>
        <v/>
      </c>
      <c r="H66" s="125" t="str">
        <f>IF('2. Enter scores'!G70&lt;&gt;"",'2. Enter scores'!$B70-'2. Enter scores'!G70,"")</f>
        <v/>
      </c>
      <c r="I66" s="125" t="str">
        <f>IF('2. Enter scores'!H70&lt;&gt;"",'2. Enter scores'!$B70-'2. Enter scores'!H70,"")</f>
        <v/>
      </c>
      <c r="J66" s="125" t="str">
        <f>IF('2. Enter scores'!I70&lt;&gt;"",'2. Enter scores'!$B70-'2. Enter scores'!I70,"")</f>
        <v/>
      </c>
      <c r="K66" s="125" t="str">
        <f>IF('2. Enter scores'!J70&lt;&gt;"",'2. Enter scores'!$B70-'2. Enter scores'!J70,"")</f>
        <v/>
      </c>
      <c r="L66" s="125" t="str">
        <f>IF('2. Enter scores'!K70&lt;&gt;"",'2. Enter scores'!$B70-'2. Enter scores'!K70,"")</f>
        <v/>
      </c>
      <c r="M66" s="125" t="str">
        <f>IF('2. Enter scores'!L70&lt;&gt;"",'2. Enter scores'!$B70-'2. Enter scores'!L70,"")</f>
        <v/>
      </c>
      <c r="N66" s="125" t="str">
        <f>IF('2. Enter scores'!M70&lt;&gt;"",'2. Enter scores'!$B70-'2. Enter scores'!M70,"")</f>
        <v/>
      </c>
      <c r="O66" s="125" t="str">
        <f>IF('2. Enter scores'!N70&lt;&gt;"",'2. Enter scores'!$B70-'2. Enter scores'!N70,"")</f>
        <v/>
      </c>
      <c r="P66" s="125" t="str">
        <f>IF('2. Enter scores'!O70&lt;&gt;"",'2. Enter scores'!$B70-'2. Enter scores'!O70,"")</f>
        <v/>
      </c>
      <c r="Q66" s="125" t="str">
        <f>IF('2. Enter scores'!P70&lt;&gt;"",'2. Enter scores'!$B70-'2. Enter scores'!P70,"")</f>
        <v/>
      </c>
      <c r="R66" s="125" t="str">
        <f>IF('2. Enter scores'!Q70&lt;&gt;"",'2. Enter scores'!$B70-'2. Enter scores'!Q70,"")</f>
        <v/>
      </c>
      <c r="S66" s="125" t="str">
        <f>IF('2. Enter scores'!R70&lt;&gt;"",'2. Enter scores'!$B70-'2. Enter scores'!R70,"")</f>
        <v/>
      </c>
      <c r="T66" s="125" t="str">
        <f>IF('2. Enter scores'!S70&lt;&gt;"",'2. Enter scores'!$B70-'2. Enter scores'!S70,"")</f>
        <v/>
      </c>
      <c r="U66" s="125" t="str">
        <f>IF('2. Enter scores'!T70&lt;&gt;"",'2. Enter scores'!$B70-'2. Enter scores'!T70,"")</f>
        <v/>
      </c>
      <c r="V66" s="125" t="str">
        <f>IF('2. Enter scores'!U70&lt;&gt;"",'2. Enter scores'!$B70-'2. Enter scores'!U70,"")</f>
        <v/>
      </c>
      <c r="W66" s="125" t="str">
        <f>IF('2. Enter scores'!V70&lt;&gt;"",'2. Enter scores'!$B70-'2. Enter scores'!V70,"")</f>
        <v/>
      </c>
      <c r="X66" s="125" t="str">
        <f>IF('2. Enter scores'!W70&lt;&gt;"",'2. Enter scores'!$B70-'2. Enter scores'!W70,"")</f>
        <v/>
      </c>
      <c r="Y66" s="125" t="str">
        <f>IF('2. Enter scores'!X70&lt;&gt;"",'2. Enter scores'!$B70-'2. Enter scores'!X70,"")</f>
        <v/>
      </c>
      <c r="Z66" s="125" t="str">
        <f>IF('2. Enter scores'!Y70&lt;&gt;"",'2. Enter scores'!$B70-'2. Enter scores'!Y70,"")</f>
        <v/>
      </c>
      <c r="AA66" s="125" t="str">
        <f>IF('2. Enter scores'!Z70&lt;&gt;"",'2. Enter scores'!$B70-'2. Enter scores'!Z70,"")</f>
        <v/>
      </c>
      <c r="AB66" s="125" t="str">
        <f>IF('2. Enter scores'!AA70&lt;&gt;"",'2. Enter scores'!$B70-'2. Enter scores'!AA70,"")</f>
        <v/>
      </c>
      <c r="AC66" s="125" t="str">
        <f>IF('2. Enter scores'!AB70&lt;&gt;"",'2. Enter scores'!$B70-'2. Enter scores'!AB70,"")</f>
        <v/>
      </c>
      <c r="AD66" s="125" t="str">
        <f>IF('2. Enter scores'!AC70&lt;&gt;"",'2. Enter scores'!$B70-'2. Enter scores'!AC70,"")</f>
        <v/>
      </c>
      <c r="AE66" s="125" t="str">
        <f>IF('2. Enter scores'!AD70&lt;&gt;"",'2. Enter scores'!$B70-'2. Enter scores'!AD70,"")</f>
        <v/>
      </c>
      <c r="AF66" s="125" t="str">
        <f>IF('2. Enter scores'!AE70&lt;&gt;"",'2. Enter scores'!$B70-'2. Enter scores'!AE70,"")</f>
        <v/>
      </c>
      <c r="AG66" s="125" t="str">
        <f>IF('2. Enter scores'!AF70&lt;&gt;"",'2. Enter scores'!$B70-'2. Enter scores'!AF70,"")</f>
        <v/>
      </c>
      <c r="AH66" s="125" t="str">
        <f>IF('2. Enter scores'!AG70&lt;&gt;"",'2. Enter scores'!$B70-'2. Enter scores'!AG70,"")</f>
        <v/>
      </c>
      <c r="AI66" s="125" t="str">
        <f>IF('2. Enter scores'!AH70&lt;&gt;"",'2. Enter scores'!$B70-'2. Enter scores'!AH70,"")</f>
        <v/>
      </c>
      <c r="AJ66" s="125" t="str">
        <f>IF('2. Enter scores'!AI70&lt;&gt;"",'2. Enter scores'!$B70-'2. Enter scores'!AI70,"")</f>
        <v/>
      </c>
      <c r="AK66" s="125" t="str">
        <f>IF('2. Enter scores'!AJ70&lt;&gt;"",'2. Enter scores'!$B70-'2. Enter scores'!AJ70,"")</f>
        <v/>
      </c>
      <c r="AL66" s="125" t="str">
        <f>IF('2. Enter scores'!AK70&lt;&gt;"",'2. Enter scores'!$B70-'2. Enter scores'!AK70,"")</f>
        <v/>
      </c>
      <c r="AM66" s="125" t="str">
        <f>IF('2. Enter scores'!AL70&lt;&gt;"",'2. Enter scores'!$B70-'2. Enter scores'!AL70,"")</f>
        <v/>
      </c>
      <c r="AN66" s="125" t="str">
        <f>IF('2. Enter scores'!AM70&lt;&gt;"",'2. Enter scores'!$B70-'2. Enter scores'!AM70,"")</f>
        <v/>
      </c>
      <c r="AO66" s="125" t="str">
        <f>IF('2. Enter scores'!AN70&lt;&gt;"",'2. Enter scores'!$B70-'2. Enter scores'!AN70,"")</f>
        <v/>
      </c>
      <c r="AP66" s="125" t="str">
        <f>IF('2. Enter scores'!AO70&lt;&gt;"",'2. Enter scores'!$B70-'2. Enter scores'!AO70,"")</f>
        <v/>
      </c>
      <c r="AQ66" s="125" t="str">
        <f>IF('2. Enter scores'!AP70&lt;&gt;"",'2. Enter scores'!$B70-'2. Enter scores'!AP70,"")</f>
        <v/>
      </c>
      <c r="AR66" s="125" t="str">
        <f>IF('2. Enter scores'!AQ70&lt;&gt;"",'2. Enter scores'!$B70-'2. Enter scores'!AQ70,"")</f>
        <v/>
      </c>
      <c r="AS66" s="125" t="str">
        <f>IF('2. Enter scores'!AR70&lt;&gt;"",'2. Enter scores'!$B70-'2. Enter scores'!AR70,"")</f>
        <v/>
      </c>
      <c r="AT66" s="125" t="str">
        <f>IF('2. Enter scores'!AS70&lt;&gt;"",'2. Enter scores'!$B70-'2. Enter scores'!AS70,"")</f>
        <v/>
      </c>
      <c r="AU66" s="125" t="str">
        <f>IF('2. Enter scores'!AT70&lt;&gt;"",'2. Enter scores'!$B70-'2. Enter scores'!AT70,"")</f>
        <v/>
      </c>
      <c r="AV66" s="125" t="str">
        <f>IF('2. Enter scores'!AU70&lt;&gt;"",'2. Enter scores'!$B70-'2. Enter scores'!AU70,"")</f>
        <v/>
      </c>
      <c r="AW66" s="125" t="str">
        <f>IF('2. Enter scores'!AV70&lt;&gt;"",'2. Enter scores'!$B70-'2. Enter scores'!AV70,"")</f>
        <v/>
      </c>
      <c r="AX66" s="125" t="str">
        <f>IF('2. Enter scores'!AW70&lt;&gt;"",'2. Enter scores'!$B70-'2. Enter scores'!AW70,"")</f>
        <v/>
      </c>
      <c r="AY66" s="125" t="str">
        <f>IF('2. Enter scores'!AX70&lt;&gt;"",'2. Enter scores'!$B70-'2. Enter scores'!AX70,"")</f>
        <v/>
      </c>
      <c r="AZ66" s="125" t="str">
        <f>IF('2. Enter scores'!AY70&lt;&gt;"",'2. Enter scores'!$B70-'2. Enter scores'!AY70,"")</f>
        <v/>
      </c>
      <c r="BA66" s="125" t="str">
        <f>IF('2. Enter scores'!AZ70&lt;&gt;"",'2. Enter scores'!$B70-'2. Enter scores'!AZ70,"")</f>
        <v/>
      </c>
      <c r="BB66" s="125" t="str">
        <f>IF('2. Enter scores'!BA70&lt;&gt;"",'2. Enter scores'!$B70-'2. Enter scores'!BA70,"")</f>
        <v/>
      </c>
      <c r="BC66" s="125" t="str">
        <f>IF('2. Enter scores'!BB70&lt;&gt;"",'2. Enter scores'!$B70-'2. Enter scores'!BB70,"")</f>
        <v/>
      </c>
      <c r="BD66" s="125" t="str">
        <f>IF('2. Enter scores'!BC70&lt;&gt;"",'2. Enter scores'!$B70-'2. Enter scores'!BC70,"")</f>
        <v/>
      </c>
      <c r="BE66" s="125" t="str">
        <f>IF('2. Enter scores'!BD70&lt;&gt;"",'2. Enter scores'!$B70-'2. Enter scores'!BD70,"")</f>
        <v/>
      </c>
      <c r="BF66" s="125" t="str">
        <f>IF('2. Enter scores'!BE70&lt;&gt;"",'2. Enter scores'!$B70-'2. Enter scores'!BE70,"")</f>
        <v/>
      </c>
      <c r="BG66" s="125" t="str">
        <f>IF('2. Enter scores'!BF70&lt;&gt;"",'2. Enter scores'!$B70-'2. Enter scores'!BF70,"")</f>
        <v/>
      </c>
      <c r="BH66" s="125" t="str">
        <f>IF('2. Enter scores'!BG70&lt;&gt;"",'2. Enter scores'!$B70-'2. Enter scores'!BG70,"")</f>
        <v/>
      </c>
      <c r="BI66" s="125" t="str">
        <f>IF('2. Enter scores'!BH70&lt;&gt;"",'2. Enter scores'!$B70-'2. Enter scores'!BH70,"")</f>
        <v/>
      </c>
      <c r="BJ66" s="125" t="str">
        <f>IF('2. Enter scores'!BI70&lt;&gt;"",'2. Enter scores'!$B70-'2. Enter scores'!BI70,"")</f>
        <v/>
      </c>
      <c r="BK66" s="125" t="str">
        <f>IF('2. Enter scores'!BJ70&lt;&gt;"",'2. Enter scores'!$B70-'2. Enter scores'!BJ70,"")</f>
        <v/>
      </c>
      <c r="BL66" s="125" t="str">
        <f>IF('2. Enter scores'!BK70&lt;&gt;"",'2. Enter scores'!$B70-'2. Enter scores'!BK70,"")</f>
        <v/>
      </c>
      <c r="BM66" s="125" t="str">
        <f>IF('2. Enter scores'!BL70&lt;&gt;"",'2. Enter scores'!$B70-'2. Enter scores'!BL70,"")</f>
        <v/>
      </c>
      <c r="BN66" s="125" t="str">
        <f>IF('2. Enter scores'!BM70&lt;&gt;"",'2. Enter scores'!$B70-'2. Enter scores'!BM70,"")</f>
        <v/>
      </c>
      <c r="BO66" s="125" t="str">
        <f>IF('2. Enter scores'!BN70&lt;&gt;"",'2. Enter scores'!$B70-'2. Enter scores'!BN70,"")</f>
        <v/>
      </c>
      <c r="BP66" s="108">
        <v>1000</v>
      </c>
    </row>
    <row r="67" spans="2:68" x14ac:dyDescent="0.35">
      <c r="B67" s="125" t="str">
        <f>IF('2. Enter scores'!A71&lt;&gt;"",'2. Enter scores'!A71,"")</f>
        <v/>
      </c>
      <c r="H67" s="125" t="str">
        <f>IF('2. Enter scores'!G71&lt;&gt;"",'2. Enter scores'!$B71-'2. Enter scores'!G71,"")</f>
        <v/>
      </c>
      <c r="I67" s="125" t="str">
        <f>IF('2. Enter scores'!H71&lt;&gt;"",'2. Enter scores'!$B71-'2. Enter scores'!H71,"")</f>
        <v/>
      </c>
      <c r="J67" s="125" t="str">
        <f>IF('2. Enter scores'!I71&lt;&gt;"",'2. Enter scores'!$B71-'2. Enter scores'!I71,"")</f>
        <v/>
      </c>
      <c r="K67" s="125" t="str">
        <f>IF('2. Enter scores'!J71&lt;&gt;"",'2. Enter scores'!$B71-'2. Enter scores'!J71,"")</f>
        <v/>
      </c>
      <c r="L67" s="125" t="str">
        <f>IF('2. Enter scores'!K71&lt;&gt;"",'2. Enter scores'!$B71-'2. Enter scores'!K71,"")</f>
        <v/>
      </c>
      <c r="M67" s="125" t="str">
        <f>IF('2. Enter scores'!L71&lt;&gt;"",'2. Enter scores'!$B71-'2. Enter scores'!L71,"")</f>
        <v/>
      </c>
      <c r="N67" s="125" t="str">
        <f>IF('2. Enter scores'!M71&lt;&gt;"",'2. Enter scores'!$B71-'2. Enter scores'!M71,"")</f>
        <v/>
      </c>
      <c r="O67" s="125" t="str">
        <f>IF('2. Enter scores'!N71&lt;&gt;"",'2. Enter scores'!$B71-'2. Enter scores'!N71,"")</f>
        <v/>
      </c>
      <c r="P67" s="125" t="str">
        <f>IF('2. Enter scores'!O71&lt;&gt;"",'2. Enter scores'!$B71-'2. Enter scores'!O71,"")</f>
        <v/>
      </c>
      <c r="Q67" s="125" t="str">
        <f>IF('2. Enter scores'!P71&lt;&gt;"",'2. Enter scores'!$B71-'2. Enter scores'!P71,"")</f>
        <v/>
      </c>
      <c r="R67" s="125" t="str">
        <f>IF('2. Enter scores'!Q71&lt;&gt;"",'2. Enter scores'!$B71-'2. Enter scores'!Q71,"")</f>
        <v/>
      </c>
      <c r="S67" s="125" t="str">
        <f>IF('2. Enter scores'!R71&lt;&gt;"",'2. Enter scores'!$B71-'2. Enter scores'!R71,"")</f>
        <v/>
      </c>
      <c r="T67" s="125" t="str">
        <f>IF('2. Enter scores'!S71&lt;&gt;"",'2. Enter scores'!$B71-'2. Enter scores'!S71,"")</f>
        <v/>
      </c>
      <c r="U67" s="125" t="str">
        <f>IF('2. Enter scores'!T71&lt;&gt;"",'2. Enter scores'!$B71-'2. Enter scores'!T71,"")</f>
        <v/>
      </c>
      <c r="V67" s="125" t="str">
        <f>IF('2. Enter scores'!U71&lt;&gt;"",'2. Enter scores'!$B71-'2. Enter scores'!U71,"")</f>
        <v/>
      </c>
      <c r="W67" s="125" t="str">
        <f>IF('2. Enter scores'!V71&lt;&gt;"",'2. Enter scores'!$B71-'2. Enter scores'!V71,"")</f>
        <v/>
      </c>
      <c r="X67" s="125" t="str">
        <f>IF('2. Enter scores'!W71&lt;&gt;"",'2. Enter scores'!$B71-'2. Enter scores'!W71,"")</f>
        <v/>
      </c>
      <c r="Y67" s="125" t="str">
        <f>IF('2. Enter scores'!X71&lt;&gt;"",'2. Enter scores'!$B71-'2. Enter scores'!X71,"")</f>
        <v/>
      </c>
      <c r="Z67" s="125" t="str">
        <f>IF('2. Enter scores'!Y71&lt;&gt;"",'2. Enter scores'!$B71-'2. Enter scores'!Y71,"")</f>
        <v/>
      </c>
      <c r="AA67" s="125" t="str">
        <f>IF('2. Enter scores'!Z71&lt;&gt;"",'2. Enter scores'!$B71-'2. Enter scores'!Z71,"")</f>
        <v/>
      </c>
      <c r="AB67" s="125" t="str">
        <f>IF('2. Enter scores'!AA71&lt;&gt;"",'2. Enter scores'!$B71-'2. Enter scores'!AA71,"")</f>
        <v/>
      </c>
      <c r="AC67" s="125" t="str">
        <f>IF('2. Enter scores'!AB71&lt;&gt;"",'2. Enter scores'!$B71-'2. Enter scores'!AB71,"")</f>
        <v/>
      </c>
      <c r="AD67" s="125" t="str">
        <f>IF('2. Enter scores'!AC71&lt;&gt;"",'2. Enter scores'!$B71-'2. Enter scores'!AC71,"")</f>
        <v/>
      </c>
      <c r="AE67" s="125" t="str">
        <f>IF('2. Enter scores'!AD71&lt;&gt;"",'2. Enter scores'!$B71-'2. Enter scores'!AD71,"")</f>
        <v/>
      </c>
      <c r="AF67" s="125" t="str">
        <f>IF('2. Enter scores'!AE71&lt;&gt;"",'2. Enter scores'!$B71-'2. Enter scores'!AE71,"")</f>
        <v/>
      </c>
      <c r="AG67" s="125" t="str">
        <f>IF('2. Enter scores'!AF71&lt;&gt;"",'2. Enter scores'!$B71-'2. Enter scores'!AF71,"")</f>
        <v/>
      </c>
      <c r="AH67" s="125" t="str">
        <f>IF('2. Enter scores'!AG71&lt;&gt;"",'2. Enter scores'!$B71-'2. Enter scores'!AG71,"")</f>
        <v/>
      </c>
      <c r="AI67" s="125" t="str">
        <f>IF('2. Enter scores'!AH71&lt;&gt;"",'2. Enter scores'!$B71-'2. Enter scores'!AH71,"")</f>
        <v/>
      </c>
      <c r="AJ67" s="125" t="str">
        <f>IF('2. Enter scores'!AI71&lt;&gt;"",'2. Enter scores'!$B71-'2. Enter scores'!AI71,"")</f>
        <v/>
      </c>
      <c r="AK67" s="125" t="str">
        <f>IF('2. Enter scores'!AJ71&lt;&gt;"",'2. Enter scores'!$B71-'2. Enter scores'!AJ71,"")</f>
        <v/>
      </c>
      <c r="AL67" s="125" t="str">
        <f>IF('2. Enter scores'!AK71&lt;&gt;"",'2. Enter scores'!$B71-'2. Enter scores'!AK71,"")</f>
        <v/>
      </c>
      <c r="AM67" s="125" t="str">
        <f>IF('2. Enter scores'!AL71&lt;&gt;"",'2. Enter scores'!$B71-'2. Enter scores'!AL71,"")</f>
        <v/>
      </c>
      <c r="AN67" s="125" t="str">
        <f>IF('2. Enter scores'!AM71&lt;&gt;"",'2. Enter scores'!$B71-'2. Enter scores'!AM71,"")</f>
        <v/>
      </c>
      <c r="AO67" s="125" t="str">
        <f>IF('2. Enter scores'!AN71&lt;&gt;"",'2. Enter scores'!$B71-'2. Enter scores'!AN71,"")</f>
        <v/>
      </c>
      <c r="AP67" s="125" t="str">
        <f>IF('2. Enter scores'!AO71&lt;&gt;"",'2. Enter scores'!$B71-'2. Enter scores'!AO71,"")</f>
        <v/>
      </c>
      <c r="AQ67" s="125" t="str">
        <f>IF('2. Enter scores'!AP71&lt;&gt;"",'2. Enter scores'!$B71-'2. Enter scores'!AP71,"")</f>
        <v/>
      </c>
      <c r="AR67" s="125" t="str">
        <f>IF('2. Enter scores'!AQ71&lt;&gt;"",'2. Enter scores'!$B71-'2. Enter scores'!AQ71,"")</f>
        <v/>
      </c>
      <c r="AS67" s="125" t="str">
        <f>IF('2. Enter scores'!AR71&lt;&gt;"",'2. Enter scores'!$B71-'2. Enter scores'!AR71,"")</f>
        <v/>
      </c>
      <c r="AT67" s="125" t="str">
        <f>IF('2. Enter scores'!AS71&lt;&gt;"",'2. Enter scores'!$B71-'2. Enter scores'!AS71,"")</f>
        <v/>
      </c>
      <c r="AU67" s="125" t="str">
        <f>IF('2. Enter scores'!AT71&lt;&gt;"",'2. Enter scores'!$B71-'2. Enter scores'!AT71,"")</f>
        <v/>
      </c>
      <c r="AV67" s="125" t="str">
        <f>IF('2. Enter scores'!AU71&lt;&gt;"",'2. Enter scores'!$B71-'2. Enter scores'!AU71,"")</f>
        <v/>
      </c>
      <c r="AW67" s="125" t="str">
        <f>IF('2. Enter scores'!AV71&lt;&gt;"",'2. Enter scores'!$B71-'2. Enter scores'!AV71,"")</f>
        <v/>
      </c>
      <c r="AX67" s="125" t="str">
        <f>IF('2. Enter scores'!AW71&lt;&gt;"",'2. Enter scores'!$B71-'2. Enter scores'!AW71,"")</f>
        <v/>
      </c>
      <c r="AY67" s="125" t="str">
        <f>IF('2. Enter scores'!AX71&lt;&gt;"",'2. Enter scores'!$B71-'2. Enter scores'!AX71,"")</f>
        <v/>
      </c>
      <c r="AZ67" s="125" t="str">
        <f>IF('2. Enter scores'!AY71&lt;&gt;"",'2. Enter scores'!$B71-'2. Enter scores'!AY71,"")</f>
        <v/>
      </c>
      <c r="BA67" s="125" t="str">
        <f>IF('2. Enter scores'!AZ71&lt;&gt;"",'2. Enter scores'!$B71-'2. Enter scores'!AZ71,"")</f>
        <v/>
      </c>
      <c r="BB67" s="125" t="str">
        <f>IF('2. Enter scores'!BA71&lt;&gt;"",'2. Enter scores'!$B71-'2. Enter scores'!BA71,"")</f>
        <v/>
      </c>
      <c r="BC67" s="125" t="str">
        <f>IF('2. Enter scores'!BB71&lt;&gt;"",'2. Enter scores'!$B71-'2. Enter scores'!BB71,"")</f>
        <v/>
      </c>
      <c r="BD67" s="125" t="str">
        <f>IF('2. Enter scores'!BC71&lt;&gt;"",'2. Enter scores'!$B71-'2. Enter scores'!BC71,"")</f>
        <v/>
      </c>
      <c r="BE67" s="125" t="str">
        <f>IF('2. Enter scores'!BD71&lt;&gt;"",'2. Enter scores'!$B71-'2. Enter scores'!BD71,"")</f>
        <v/>
      </c>
      <c r="BF67" s="125" t="str">
        <f>IF('2. Enter scores'!BE71&lt;&gt;"",'2. Enter scores'!$B71-'2. Enter scores'!BE71,"")</f>
        <v/>
      </c>
      <c r="BG67" s="125" t="str">
        <f>IF('2. Enter scores'!BF71&lt;&gt;"",'2. Enter scores'!$B71-'2. Enter scores'!BF71,"")</f>
        <v/>
      </c>
      <c r="BH67" s="125" t="str">
        <f>IF('2. Enter scores'!BG71&lt;&gt;"",'2. Enter scores'!$B71-'2. Enter scores'!BG71,"")</f>
        <v/>
      </c>
      <c r="BI67" s="125" t="str">
        <f>IF('2. Enter scores'!BH71&lt;&gt;"",'2. Enter scores'!$B71-'2. Enter scores'!BH71,"")</f>
        <v/>
      </c>
      <c r="BJ67" s="125" t="str">
        <f>IF('2. Enter scores'!BI71&lt;&gt;"",'2. Enter scores'!$B71-'2. Enter scores'!BI71,"")</f>
        <v/>
      </c>
      <c r="BK67" s="125" t="str">
        <f>IF('2. Enter scores'!BJ71&lt;&gt;"",'2. Enter scores'!$B71-'2. Enter scores'!BJ71,"")</f>
        <v/>
      </c>
      <c r="BL67" s="125" t="str">
        <f>IF('2. Enter scores'!BK71&lt;&gt;"",'2. Enter scores'!$B71-'2. Enter scores'!BK71,"")</f>
        <v/>
      </c>
      <c r="BM67" s="125" t="str">
        <f>IF('2. Enter scores'!BL71&lt;&gt;"",'2. Enter scores'!$B71-'2. Enter scores'!BL71,"")</f>
        <v/>
      </c>
      <c r="BN67" s="125" t="str">
        <f>IF('2. Enter scores'!BM71&lt;&gt;"",'2. Enter scores'!$B71-'2. Enter scores'!BM71,"")</f>
        <v/>
      </c>
      <c r="BO67" s="125" t="str">
        <f>IF('2. Enter scores'!BN71&lt;&gt;"",'2. Enter scores'!$B71-'2. Enter scores'!BN71,"")</f>
        <v/>
      </c>
      <c r="BP67" s="108">
        <v>1000</v>
      </c>
    </row>
    <row r="68" spans="2:68" x14ac:dyDescent="0.35">
      <c r="B68" s="125" t="str">
        <f>IF('2. Enter scores'!A72&lt;&gt;"",'2. Enter scores'!A72,"")</f>
        <v/>
      </c>
      <c r="H68" s="125" t="str">
        <f>IF('2. Enter scores'!G72&lt;&gt;"",'2. Enter scores'!$B72-'2. Enter scores'!G72,"")</f>
        <v/>
      </c>
      <c r="I68" s="125" t="str">
        <f>IF('2. Enter scores'!H72&lt;&gt;"",'2. Enter scores'!$B72-'2. Enter scores'!H72,"")</f>
        <v/>
      </c>
      <c r="J68" s="125" t="str">
        <f>IF('2. Enter scores'!I72&lt;&gt;"",'2. Enter scores'!$B72-'2. Enter scores'!I72,"")</f>
        <v/>
      </c>
      <c r="K68" s="125" t="str">
        <f>IF('2. Enter scores'!J72&lt;&gt;"",'2. Enter scores'!$B72-'2. Enter scores'!J72,"")</f>
        <v/>
      </c>
      <c r="L68" s="125" t="str">
        <f>IF('2. Enter scores'!K72&lt;&gt;"",'2. Enter scores'!$B72-'2. Enter scores'!K72,"")</f>
        <v/>
      </c>
      <c r="M68" s="125" t="str">
        <f>IF('2. Enter scores'!L72&lt;&gt;"",'2. Enter scores'!$B72-'2. Enter scores'!L72,"")</f>
        <v/>
      </c>
      <c r="N68" s="125" t="str">
        <f>IF('2. Enter scores'!M72&lt;&gt;"",'2. Enter scores'!$B72-'2. Enter scores'!M72,"")</f>
        <v/>
      </c>
      <c r="O68" s="125" t="str">
        <f>IF('2. Enter scores'!N72&lt;&gt;"",'2. Enter scores'!$B72-'2. Enter scores'!N72,"")</f>
        <v/>
      </c>
      <c r="P68" s="125" t="str">
        <f>IF('2. Enter scores'!O72&lt;&gt;"",'2. Enter scores'!$B72-'2. Enter scores'!O72,"")</f>
        <v/>
      </c>
      <c r="Q68" s="125" t="str">
        <f>IF('2. Enter scores'!P72&lt;&gt;"",'2. Enter scores'!$B72-'2. Enter scores'!P72,"")</f>
        <v/>
      </c>
      <c r="R68" s="125" t="str">
        <f>IF('2. Enter scores'!Q72&lt;&gt;"",'2. Enter scores'!$B72-'2. Enter scores'!Q72,"")</f>
        <v/>
      </c>
      <c r="S68" s="125" t="str">
        <f>IF('2. Enter scores'!R72&lt;&gt;"",'2. Enter scores'!$B72-'2. Enter scores'!R72,"")</f>
        <v/>
      </c>
      <c r="T68" s="125" t="str">
        <f>IF('2. Enter scores'!S72&lt;&gt;"",'2. Enter scores'!$B72-'2. Enter scores'!S72,"")</f>
        <v/>
      </c>
      <c r="U68" s="125" t="str">
        <f>IF('2. Enter scores'!T72&lt;&gt;"",'2. Enter scores'!$B72-'2. Enter scores'!T72,"")</f>
        <v/>
      </c>
      <c r="V68" s="125" t="str">
        <f>IF('2. Enter scores'!U72&lt;&gt;"",'2. Enter scores'!$B72-'2. Enter scores'!U72,"")</f>
        <v/>
      </c>
      <c r="W68" s="125" t="str">
        <f>IF('2. Enter scores'!V72&lt;&gt;"",'2. Enter scores'!$B72-'2. Enter scores'!V72,"")</f>
        <v/>
      </c>
      <c r="X68" s="125" t="str">
        <f>IF('2. Enter scores'!W72&lt;&gt;"",'2. Enter scores'!$B72-'2. Enter scores'!W72,"")</f>
        <v/>
      </c>
      <c r="Y68" s="125" t="str">
        <f>IF('2. Enter scores'!X72&lt;&gt;"",'2. Enter scores'!$B72-'2. Enter scores'!X72,"")</f>
        <v/>
      </c>
      <c r="Z68" s="125" t="str">
        <f>IF('2. Enter scores'!Y72&lt;&gt;"",'2. Enter scores'!$B72-'2. Enter scores'!Y72,"")</f>
        <v/>
      </c>
      <c r="AA68" s="125" t="str">
        <f>IF('2. Enter scores'!Z72&lt;&gt;"",'2. Enter scores'!$B72-'2. Enter scores'!Z72,"")</f>
        <v/>
      </c>
      <c r="AB68" s="125" t="str">
        <f>IF('2. Enter scores'!AA72&lt;&gt;"",'2. Enter scores'!$B72-'2. Enter scores'!AA72,"")</f>
        <v/>
      </c>
      <c r="AC68" s="125" t="str">
        <f>IF('2. Enter scores'!AB72&lt;&gt;"",'2. Enter scores'!$B72-'2. Enter scores'!AB72,"")</f>
        <v/>
      </c>
      <c r="AD68" s="125" t="str">
        <f>IF('2. Enter scores'!AC72&lt;&gt;"",'2. Enter scores'!$B72-'2. Enter scores'!AC72,"")</f>
        <v/>
      </c>
      <c r="AE68" s="125" t="str">
        <f>IF('2. Enter scores'!AD72&lt;&gt;"",'2. Enter scores'!$B72-'2. Enter scores'!AD72,"")</f>
        <v/>
      </c>
      <c r="AF68" s="125" t="str">
        <f>IF('2. Enter scores'!AE72&lt;&gt;"",'2. Enter scores'!$B72-'2. Enter scores'!AE72,"")</f>
        <v/>
      </c>
      <c r="AG68" s="125" t="str">
        <f>IF('2. Enter scores'!AF72&lt;&gt;"",'2. Enter scores'!$B72-'2. Enter scores'!AF72,"")</f>
        <v/>
      </c>
      <c r="AH68" s="125" t="str">
        <f>IF('2. Enter scores'!AG72&lt;&gt;"",'2. Enter scores'!$B72-'2. Enter scores'!AG72,"")</f>
        <v/>
      </c>
      <c r="AI68" s="125" t="str">
        <f>IF('2. Enter scores'!AH72&lt;&gt;"",'2. Enter scores'!$B72-'2. Enter scores'!AH72,"")</f>
        <v/>
      </c>
      <c r="AJ68" s="125" t="str">
        <f>IF('2. Enter scores'!AI72&lt;&gt;"",'2. Enter scores'!$B72-'2. Enter scores'!AI72,"")</f>
        <v/>
      </c>
      <c r="AK68" s="125" t="str">
        <f>IF('2. Enter scores'!AJ72&lt;&gt;"",'2. Enter scores'!$B72-'2. Enter scores'!AJ72,"")</f>
        <v/>
      </c>
      <c r="AL68" s="125" t="str">
        <f>IF('2. Enter scores'!AK72&lt;&gt;"",'2. Enter scores'!$B72-'2. Enter scores'!AK72,"")</f>
        <v/>
      </c>
      <c r="AM68" s="125" t="str">
        <f>IF('2. Enter scores'!AL72&lt;&gt;"",'2. Enter scores'!$B72-'2. Enter scores'!AL72,"")</f>
        <v/>
      </c>
      <c r="AN68" s="125" t="str">
        <f>IF('2. Enter scores'!AM72&lt;&gt;"",'2. Enter scores'!$B72-'2. Enter scores'!AM72,"")</f>
        <v/>
      </c>
      <c r="AO68" s="125" t="str">
        <f>IF('2. Enter scores'!AN72&lt;&gt;"",'2. Enter scores'!$B72-'2. Enter scores'!AN72,"")</f>
        <v/>
      </c>
      <c r="AP68" s="125" t="str">
        <f>IF('2. Enter scores'!AO72&lt;&gt;"",'2. Enter scores'!$B72-'2. Enter scores'!AO72,"")</f>
        <v/>
      </c>
      <c r="AQ68" s="125" t="str">
        <f>IF('2. Enter scores'!AP72&lt;&gt;"",'2. Enter scores'!$B72-'2. Enter scores'!AP72,"")</f>
        <v/>
      </c>
      <c r="AR68" s="125" t="str">
        <f>IF('2. Enter scores'!AQ72&lt;&gt;"",'2. Enter scores'!$B72-'2. Enter scores'!AQ72,"")</f>
        <v/>
      </c>
      <c r="AS68" s="125" t="str">
        <f>IF('2. Enter scores'!AR72&lt;&gt;"",'2. Enter scores'!$B72-'2. Enter scores'!AR72,"")</f>
        <v/>
      </c>
      <c r="AT68" s="125" t="str">
        <f>IF('2. Enter scores'!AS72&lt;&gt;"",'2. Enter scores'!$B72-'2. Enter scores'!AS72,"")</f>
        <v/>
      </c>
      <c r="AU68" s="125" t="str">
        <f>IF('2. Enter scores'!AT72&lt;&gt;"",'2. Enter scores'!$B72-'2. Enter scores'!AT72,"")</f>
        <v/>
      </c>
      <c r="AV68" s="125" t="str">
        <f>IF('2. Enter scores'!AU72&lt;&gt;"",'2. Enter scores'!$B72-'2. Enter scores'!AU72,"")</f>
        <v/>
      </c>
      <c r="AW68" s="125" t="str">
        <f>IF('2. Enter scores'!AV72&lt;&gt;"",'2. Enter scores'!$B72-'2. Enter scores'!AV72,"")</f>
        <v/>
      </c>
      <c r="AX68" s="125" t="str">
        <f>IF('2. Enter scores'!AW72&lt;&gt;"",'2. Enter scores'!$B72-'2. Enter scores'!AW72,"")</f>
        <v/>
      </c>
      <c r="AY68" s="125" t="str">
        <f>IF('2. Enter scores'!AX72&lt;&gt;"",'2. Enter scores'!$B72-'2. Enter scores'!AX72,"")</f>
        <v/>
      </c>
      <c r="AZ68" s="125" t="str">
        <f>IF('2. Enter scores'!AY72&lt;&gt;"",'2. Enter scores'!$B72-'2. Enter scores'!AY72,"")</f>
        <v/>
      </c>
      <c r="BA68" s="125" t="str">
        <f>IF('2. Enter scores'!AZ72&lt;&gt;"",'2. Enter scores'!$B72-'2. Enter scores'!AZ72,"")</f>
        <v/>
      </c>
      <c r="BB68" s="125" t="str">
        <f>IF('2. Enter scores'!BA72&lt;&gt;"",'2. Enter scores'!$B72-'2. Enter scores'!BA72,"")</f>
        <v/>
      </c>
      <c r="BC68" s="125" t="str">
        <f>IF('2. Enter scores'!BB72&lt;&gt;"",'2. Enter scores'!$B72-'2. Enter scores'!BB72,"")</f>
        <v/>
      </c>
      <c r="BD68" s="125" t="str">
        <f>IF('2. Enter scores'!BC72&lt;&gt;"",'2. Enter scores'!$B72-'2. Enter scores'!BC72,"")</f>
        <v/>
      </c>
      <c r="BE68" s="125" t="str">
        <f>IF('2. Enter scores'!BD72&lt;&gt;"",'2. Enter scores'!$B72-'2. Enter scores'!BD72,"")</f>
        <v/>
      </c>
      <c r="BF68" s="125" t="str">
        <f>IF('2. Enter scores'!BE72&lt;&gt;"",'2. Enter scores'!$B72-'2. Enter scores'!BE72,"")</f>
        <v/>
      </c>
      <c r="BG68" s="125" t="str">
        <f>IF('2. Enter scores'!BF72&lt;&gt;"",'2. Enter scores'!$B72-'2. Enter scores'!BF72,"")</f>
        <v/>
      </c>
      <c r="BH68" s="125" t="str">
        <f>IF('2. Enter scores'!BG72&lt;&gt;"",'2. Enter scores'!$B72-'2. Enter scores'!BG72,"")</f>
        <v/>
      </c>
      <c r="BI68" s="125" t="str">
        <f>IF('2. Enter scores'!BH72&lt;&gt;"",'2. Enter scores'!$B72-'2. Enter scores'!BH72,"")</f>
        <v/>
      </c>
      <c r="BJ68" s="125" t="str">
        <f>IF('2. Enter scores'!BI72&lt;&gt;"",'2. Enter scores'!$B72-'2. Enter scores'!BI72,"")</f>
        <v/>
      </c>
      <c r="BK68" s="125" t="str">
        <f>IF('2. Enter scores'!BJ72&lt;&gt;"",'2. Enter scores'!$B72-'2. Enter scores'!BJ72,"")</f>
        <v/>
      </c>
      <c r="BL68" s="125" t="str">
        <f>IF('2. Enter scores'!BK72&lt;&gt;"",'2. Enter scores'!$B72-'2. Enter scores'!BK72,"")</f>
        <v/>
      </c>
      <c r="BM68" s="125" t="str">
        <f>IF('2. Enter scores'!BL72&lt;&gt;"",'2. Enter scores'!$B72-'2. Enter scores'!BL72,"")</f>
        <v/>
      </c>
      <c r="BN68" s="125" t="str">
        <f>IF('2. Enter scores'!BM72&lt;&gt;"",'2. Enter scores'!$B72-'2. Enter scores'!BM72,"")</f>
        <v/>
      </c>
      <c r="BO68" s="125" t="str">
        <f>IF('2. Enter scores'!BN72&lt;&gt;"",'2. Enter scores'!$B72-'2. Enter scores'!BN72,"")</f>
        <v/>
      </c>
      <c r="BP68" s="108">
        <v>1000</v>
      </c>
    </row>
    <row r="69" spans="2:68" x14ac:dyDescent="0.35">
      <c r="B69" s="125" t="str">
        <f>IF('2. Enter scores'!A73&lt;&gt;"",'2. Enter scores'!A73,"")</f>
        <v/>
      </c>
      <c r="H69" s="125" t="str">
        <f>IF('2. Enter scores'!G73&lt;&gt;"",'2. Enter scores'!$B73-'2. Enter scores'!G73,"")</f>
        <v/>
      </c>
      <c r="I69" s="125" t="str">
        <f>IF('2. Enter scores'!H73&lt;&gt;"",'2. Enter scores'!$B73-'2. Enter scores'!H73,"")</f>
        <v/>
      </c>
      <c r="J69" s="125" t="str">
        <f>IF('2. Enter scores'!I73&lt;&gt;"",'2. Enter scores'!$B73-'2. Enter scores'!I73,"")</f>
        <v/>
      </c>
      <c r="K69" s="125" t="str">
        <f>IF('2. Enter scores'!J73&lt;&gt;"",'2. Enter scores'!$B73-'2. Enter scores'!J73,"")</f>
        <v/>
      </c>
      <c r="L69" s="125" t="str">
        <f>IF('2. Enter scores'!K73&lt;&gt;"",'2. Enter scores'!$B73-'2. Enter scores'!K73,"")</f>
        <v/>
      </c>
      <c r="M69" s="125" t="str">
        <f>IF('2. Enter scores'!L73&lt;&gt;"",'2. Enter scores'!$B73-'2. Enter scores'!L73,"")</f>
        <v/>
      </c>
      <c r="N69" s="125" t="str">
        <f>IF('2. Enter scores'!M73&lt;&gt;"",'2. Enter scores'!$B73-'2. Enter scores'!M73,"")</f>
        <v/>
      </c>
      <c r="O69" s="125" t="str">
        <f>IF('2. Enter scores'!N73&lt;&gt;"",'2. Enter scores'!$B73-'2. Enter scores'!N73,"")</f>
        <v/>
      </c>
      <c r="P69" s="125" t="str">
        <f>IF('2. Enter scores'!O73&lt;&gt;"",'2. Enter scores'!$B73-'2. Enter scores'!O73,"")</f>
        <v/>
      </c>
      <c r="Q69" s="125" t="str">
        <f>IF('2. Enter scores'!P73&lt;&gt;"",'2. Enter scores'!$B73-'2. Enter scores'!P73,"")</f>
        <v/>
      </c>
      <c r="R69" s="125" t="str">
        <f>IF('2. Enter scores'!Q73&lt;&gt;"",'2. Enter scores'!$B73-'2. Enter scores'!Q73,"")</f>
        <v/>
      </c>
      <c r="S69" s="125" t="str">
        <f>IF('2. Enter scores'!R73&lt;&gt;"",'2. Enter scores'!$B73-'2. Enter scores'!R73,"")</f>
        <v/>
      </c>
      <c r="T69" s="125" t="str">
        <f>IF('2. Enter scores'!S73&lt;&gt;"",'2. Enter scores'!$B73-'2. Enter scores'!S73,"")</f>
        <v/>
      </c>
      <c r="U69" s="125" t="str">
        <f>IF('2. Enter scores'!T73&lt;&gt;"",'2. Enter scores'!$B73-'2. Enter scores'!T73,"")</f>
        <v/>
      </c>
      <c r="V69" s="125" t="str">
        <f>IF('2. Enter scores'!U73&lt;&gt;"",'2. Enter scores'!$B73-'2. Enter scores'!U73,"")</f>
        <v/>
      </c>
      <c r="W69" s="125" t="str">
        <f>IF('2. Enter scores'!V73&lt;&gt;"",'2. Enter scores'!$B73-'2. Enter scores'!V73,"")</f>
        <v/>
      </c>
      <c r="X69" s="125" t="str">
        <f>IF('2. Enter scores'!W73&lt;&gt;"",'2. Enter scores'!$B73-'2. Enter scores'!W73,"")</f>
        <v/>
      </c>
      <c r="Y69" s="125" t="str">
        <f>IF('2. Enter scores'!X73&lt;&gt;"",'2. Enter scores'!$B73-'2. Enter scores'!X73,"")</f>
        <v/>
      </c>
      <c r="Z69" s="125" t="str">
        <f>IF('2. Enter scores'!Y73&lt;&gt;"",'2. Enter scores'!$B73-'2. Enter scores'!Y73,"")</f>
        <v/>
      </c>
      <c r="AA69" s="125" t="str">
        <f>IF('2. Enter scores'!Z73&lt;&gt;"",'2. Enter scores'!$B73-'2. Enter scores'!Z73,"")</f>
        <v/>
      </c>
      <c r="AB69" s="125" t="str">
        <f>IF('2. Enter scores'!AA73&lt;&gt;"",'2. Enter scores'!$B73-'2. Enter scores'!AA73,"")</f>
        <v/>
      </c>
      <c r="AC69" s="125" t="str">
        <f>IF('2. Enter scores'!AB73&lt;&gt;"",'2. Enter scores'!$B73-'2. Enter scores'!AB73,"")</f>
        <v/>
      </c>
      <c r="AD69" s="125" t="str">
        <f>IF('2. Enter scores'!AC73&lt;&gt;"",'2. Enter scores'!$B73-'2. Enter scores'!AC73,"")</f>
        <v/>
      </c>
      <c r="AE69" s="125" t="str">
        <f>IF('2. Enter scores'!AD73&lt;&gt;"",'2. Enter scores'!$B73-'2. Enter scores'!AD73,"")</f>
        <v/>
      </c>
      <c r="AF69" s="125" t="str">
        <f>IF('2. Enter scores'!AE73&lt;&gt;"",'2. Enter scores'!$B73-'2. Enter scores'!AE73,"")</f>
        <v/>
      </c>
      <c r="AG69" s="125" t="str">
        <f>IF('2. Enter scores'!AF73&lt;&gt;"",'2. Enter scores'!$B73-'2. Enter scores'!AF73,"")</f>
        <v/>
      </c>
      <c r="AH69" s="125" t="str">
        <f>IF('2. Enter scores'!AG73&lt;&gt;"",'2. Enter scores'!$B73-'2. Enter scores'!AG73,"")</f>
        <v/>
      </c>
      <c r="AI69" s="125" t="str">
        <f>IF('2. Enter scores'!AH73&lt;&gt;"",'2. Enter scores'!$B73-'2. Enter scores'!AH73,"")</f>
        <v/>
      </c>
      <c r="AJ69" s="125" t="str">
        <f>IF('2. Enter scores'!AI73&lt;&gt;"",'2. Enter scores'!$B73-'2. Enter scores'!AI73,"")</f>
        <v/>
      </c>
      <c r="AK69" s="125" t="str">
        <f>IF('2. Enter scores'!AJ73&lt;&gt;"",'2. Enter scores'!$B73-'2. Enter scores'!AJ73,"")</f>
        <v/>
      </c>
      <c r="AL69" s="125" t="str">
        <f>IF('2. Enter scores'!AK73&lt;&gt;"",'2. Enter scores'!$B73-'2. Enter scores'!AK73,"")</f>
        <v/>
      </c>
      <c r="AM69" s="125" t="str">
        <f>IF('2. Enter scores'!AL73&lt;&gt;"",'2. Enter scores'!$B73-'2. Enter scores'!AL73,"")</f>
        <v/>
      </c>
      <c r="AN69" s="125" t="str">
        <f>IF('2. Enter scores'!AM73&lt;&gt;"",'2. Enter scores'!$B73-'2. Enter scores'!AM73,"")</f>
        <v/>
      </c>
      <c r="AO69" s="125" t="str">
        <f>IF('2. Enter scores'!AN73&lt;&gt;"",'2. Enter scores'!$B73-'2. Enter scores'!AN73,"")</f>
        <v/>
      </c>
      <c r="AP69" s="125" t="str">
        <f>IF('2. Enter scores'!AO73&lt;&gt;"",'2. Enter scores'!$B73-'2. Enter scores'!AO73,"")</f>
        <v/>
      </c>
      <c r="AQ69" s="125" t="str">
        <f>IF('2. Enter scores'!AP73&lt;&gt;"",'2. Enter scores'!$B73-'2. Enter scores'!AP73,"")</f>
        <v/>
      </c>
      <c r="AR69" s="125" t="str">
        <f>IF('2. Enter scores'!AQ73&lt;&gt;"",'2. Enter scores'!$B73-'2. Enter scores'!AQ73,"")</f>
        <v/>
      </c>
      <c r="AS69" s="125" t="str">
        <f>IF('2. Enter scores'!AR73&lt;&gt;"",'2. Enter scores'!$B73-'2. Enter scores'!AR73,"")</f>
        <v/>
      </c>
      <c r="AT69" s="125" t="str">
        <f>IF('2. Enter scores'!AS73&lt;&gt;"",'2. Enter scores'!$B73-'2. Enter scores'!AS73,"")</f>
        <v/>
      </c>
      <c r="AU69" s="125" t="str">
        <f>IF('2. Enter scores'!AT73&lt;&gt;"",'2. Enter scores'!$B73-'2. Enter scores'!AT73,"")</f>
        <v/>
      </c>
      <c r="AV69" s="125" t="str">
        <f>IF('2. Enter scores'!AU73&lt;&gt;"",'2. Enter scores'!$B73-'2. Enter scores'!AU73,"")</f>
        <v/>
      </c>
      <c r="AW69" s="125" t="str">
        <f>IF('2. Enter scores'!AV73&lt;&gt;"",'2. Enter scores'!$B73-'2. Enter scores'!AV73,"")</f>
        <v/>
      </c>
      <c r="AX69" s="125" t="str">
        <f>IF('2. Enter scores'!AW73&lt;&gt;"",'2. Enter scores'!$B73-'2. Enter scores'!AW73,"")</f>
        <v/>
      </c>
      <c r="AY69" s="125" t="str">
        <f>IF('2. Enter scores'!AX73&lt;&gt;"",'2. Enter scores'!$B73-'2. Enter scores'!AX73,"")</f>
        <v/>
      </c>
      <c r="AZ69" s="125" t="str">
        <f>IF('2. Enter scores'!AY73&lt;&gt;"",'2. Enter scores'!$B73-'2. Enter scores'!AY73,"")</f>
        <v/>
      </c>
      <c r="BA69" s="125" t="str">
        <f>IF('2. Enter scores'!AZ73&lt;&gt;"",'2. Enter scores'!$B73-'2. Enter scores'!AZ73,"")</f>
        <v/>
      </c>
      <c r="BB69" s="125" t="str">
        <f>IF('2. Enter scores'!BA73&lt;&gt;"",'2. Enter scores'!$B73-'2. Enter scores'!BA73,"")</f>
        <v/>
      </c>
      <c r="BC69" s="125" t="str">
        <f>IF('2. Enter scores'!BB73&lt;&gt;"",'2. Enter scores'!$B73-'2. Enter scores'!BB73,"")</f>
        <v/>
      </c>
      <c r="BD69" s="125" t="str">
        <f>IF('2. Enter scores'!BC73&lt;&gt;"",'2. Enter scores'!$B73-'2. Enter scores'!BC73,"")</f>
        <v/>
      </c>
      <c r="BE69" s="125" t="str">
        <f>IF('2. Enter scores'!BD73&lt;&gt;"",'2. Enter scores'!$B73-'2. Enter scores'!BD73,"")</f>
        <v/>
      </c>
      <c r="BF69" s="125" t="str">
        <f>IF('2. Enter scores'!BE73&lt;&gt;"",'2. Enter scores'!$B73-'2. Enter scores'!BE73,"")</f>
        <v/>
      </c>
      <c r="BG69" s="125" t="str">
        <f>IF('2. Enter scores'!BF73&lt;&gt;"",'2. Enter scores'!$B73-'2. Enter scores'!BF73,"")</f>
        <v/>
      </c>
      <c r="BH69" s="125" t="str">
        <f>IF('2. Enter scores'!BG73&lt;&gt;"",'2. Enter scores'!$B73-'2. Enter scores'!BG73,"")</f>
        <v/>
      </c>
      <c r="BI69" s="125" t="str">
        <f>IF('2. Enter scores'!BH73&lt;&gt;"",'2. Enter scores'!$B73-'2. Enter scores'!BH73,"")</f>
        <v/>
      </c>
      <c r="BJ69" s="125" t="str">
        <f>IF('2. Enter scores'!BI73&lt;&gt;"",'2. Enter scores'!$B73-'2. Enter scores'!BI73,"")</f>
        <v/>
      </c>
      <c r="BK69" s="125" t="str">
        <f>IF('2. Enter scores'!BJ73&lt;&gt;"",'2. Enter scores'!$B73-'2. Enter scores'!BJ73,"")</f>
        <v/>
      </c>
      <c r="BL69" s="125" t="str">
        <f>IF('2. Enter scores'!BK73&lt;&gt;"",'2. Enter scores'!$B73-'2. Enter scores'!BK73,"")</f>
        <v/>
      </c>
      <c r="BM69" s="125" t="str">
        <f>IF('2. Enter scores'!BL73&lt;&gt;"",'2. Enter scores'!$B73-'2. Enter scores'!BL73,"")</f>
        <v/>
      </c>
      <c r="BN69" s="125" t="str">
        <f>IF('2. Enter scores'!BM73&lt;&gt;"",'2. Enter scores'!$B73-'2. Enter scores'!BM73,"")</f>
        <v/>
      </c>
      <c r="BO69" s="125" t="str">
        <f>IF('2. Enter scores'!BN73&lt;&gt;"",'2. Enter scores'!$B73-'2. Enter scores'!BN73,"")</f>
        <v/>
      </c>
      <c r="BP69" s="108">
        <v>1000</v>
      </c>
    </row>
    <row r="70" spans="2:68" x14ac:dyDescent="0.35">
      <c r="B70" s="125" t="str">
        <f>IF('2. Enter scores'!A74&lt;&gt;"",'2. Enter scores'!A74,"")</f>
        <v/>
      </c>
      <c r="H70" s="125" t="str">
        <f>IF('2. Enter scores'!G74&lt;&gt;"",'2. Enter scores'!$B74-'2. Enter scores'!G74,"")</f>
        <v/>
      </c>
      <c r="I70" s="125" t="str">
        <f>IF('2. Enter scores'!H74&lt;&gt;"",'2. Enter scores'!$B74-'2. Enter scores'!H74,"")</f>
        <v/>
      </c>
      <c r="J70" s="125" t="str">
        <f>IF('2. Enter scores'!I74&lt;&gt;"",'2. Enter scores'!$B74-'2. Enter scores'!I74,"")</f>
        <v/>
      </c>
      <c r="K70" s="125" t="str">
        <f>IF('2. Enter scores'!J74&lt;&gt;"",'2. Enter scores'!$B74-'2. Enter scores'!J74,"")</f>
        <v/>
      </c>
      <c r="L70" s="125" t="str">
        <f>IF('2. Enter scores'!K74&lt;&gt;"",'2. Enter scores'!$B74-'2. Enter scores'!K74,"")</f>
        <v/>
      </c>
      <c r="M70" s="125" t="str">
        <f>IF('2. Enter scores'!L74&lt;&gt;"",'2. Enter scores'!$B74-'2. Enter scores'!L74,"")</f>
        <v/>
      </c>
      <c r="N70" s="125" t="str">
        <f>IF('2. Enter scores'!M74&lt;&gt;"",'2. Enter scores'!$B74-'2. Enter scores'!M74,"")</f>
        <v/>
      </c>
      <c r="O70" s="125" t="str">
        <f>IF('2. Enter scores'!N74&lt;&gt;"",'2. Enter scores'!$B74-'2. Enter scores'!N74,"")</f>
        <v/>
      </c>
      <c r="P70" s="125" t="str">
        <f>IF('2. Enter scores'!O74&lt;&gt;"",'2. Enter scores'!$B74-'2. Enter scores'!O74,"")</f>
        <v/>
      </c>
      <c r="Q70" s="125" t="str">
        <f>IF('2. Enter scores'!P74&lt;&gt;"",'2. Enter scores'!$B74-'2. Enter scores'!P74,"")</f>
        <v/>
      </c>
      <c r="R70" s="125" t="str">
        <f>IF('2. Enter scores'!Q74&lt;&gt;"",'2. Enter scores'!$B74-'2. Enter scores'!Q74,"")</f>
        <v/>
      </c>
      <c r="S70" s="125" t="str">
        <f>IF('2. Enter scores'!R74&lt;&gt;"",'2. Enter scores'!$B74-'2. Enter scores'!R74,"")</f>
        <v/>
      </c>
      <c r="T70" s="125" t="str">
        <f>IF('2. Enter scores'!S74&lt;&gt;"",'2. Enter scores'!$B74-'2. Enter scores'!S74,"")</f>
        <v/>
      </c>
      <c r="U70" s="125" t="str">
        <f>IF('2. Enter scores'!T74&lt;&gt;"",'2. Enter scores'!$B74-'2. Enter scores'!T74,"")</f>
        <v/>
      </c>
      <c r="V70" s="125" t="str">
        <f>IF('2. Enter scores'!U74&lt;&gt;"",'2. Enter scores'!$B74-'2. Enter scores'!U74,"")</f>
        <v/>
      </c>
      <c r="W70" s="125" t="str">
        <f>IF('2. Enter scores'!V74&lt;&gt;"",'2. Enter scores'!$B74-'2. Enter scores'!V74,"")</f>
        <v/>
      </c>
      <c r="X70" s="125" t="str">
        <f>IF('2. Enter scores'!W74&lt;&gt;"",'2. Enter scores'!$B74-'2. Enter scores'!W74,"")</f>
        <v/>
      </c>
      <c r="Y70" s="125" t="str">
        <f>IF('2. Enter scores'!X74&lt;&gt;"",'2. Enter scores'!$B74-'2. Enter scores'!X74,"")</f>
        <v/>
      </c>
      <c r="Z70" s="125" t="str">
        <f>IF('2. Enter scores'!Y74&lt;&gt;"",'2. Enter scores'!$B74-'2. Enter scores'!Y74,"")</f>
        <v/>
      </c>
      <c r="AA70" s="125" t="str">
        <f>IF('2. Enter scores'!Z74&lt;&gt;"",'2. Enter scores'!$B74-'2. Enter scores'!Z74,"")</f>
        <v/>
      </c>
      <c r="AB70" s="125" t="str">
        <f>IF('2. Enter scores'!AA74&lt;&gt;"",'2. Enter scores'!$B74-'2. Enter scores'!AA74,"")</f>
        <v/>
      </c>
      <c r="AC70" s="125" t="str">
        <f>IF('2. Enter scores'!AB74&lt;&gt;"",'2. Enter scores'!$B74-'2. Enter scores'!AB74,"")</f>
        <v/>
      </c>
      <c r="AD70" s="125" t="str">
        <f>IF('2. Enter scores'!AC74&lt;&gt;"",'2. Enter scores'!$B74-'2. Enter scores'!AC74,"")</f>
        <v/>
      </c>
      <c r="AE70" s="125" t="str">
        <f>IF('2. Enter scores'!AD74&lt;&gt;"",'2. Enter scores'!$B74-'2. Enter scores'!AD74,"")</f>
        <v/>
      </c>
      <c r="AF70" s="125" t="str">
        <f>IF('2. Enter scores'!AE74&lt;&gt;"",'2. Enter scores'!$B74-'2. Enter scores'!AE74,"")</f>
        <v/>
      </c>
      <c r="AG70" s="125" t="str">
        <f>IF('2. Enter scores'!AF74&lt;&gt;"",'2. Enter scores'!$B74-'2. Enter scores'!AF74,"")</f>
        <v/>
      </c>
      <c r="AH70" s="125" t="str">
        <f>IF('2. Enter scores'!AG74&lt;&gt;"",'2. Enter scores'!$B74-'2. Enter scores'!AG74,"")</f>
        <v/>
      </c>
      <c r="AI70" s="125" t="str">
        <f>IF('2. Enter scores'!AH74&lt;&gt;"",'2. Enter scores'!$B74-'2. Enter scores'!AH74,"")</f>
        <v/>
      </c>
      <c r="AJ70" s="125" t="str">
        <f>IF('2. Enter scores'!AI74&lt;&gt;"",'2. Enter scores'!$B74-'2. Enter scores'!AI74,"")</f>
        <v/>
      </c>
      <c r="AK70" s="125" t="str">
        <f>IF('2. Enter scores'!AJ74&lt;&gt;"",'2. Enter scores'!$B74-'2. Enter scores'!AJ74,"")</f>
        <v/>
      </c>
      <c r="AL70" s="125" t="str">
        <f>IF('2. Enter scores'!AK74&lt;&gt;"",'2. Enter scores'!$B74-'2. Enter scores'!AK74,"")</f>
        <v/>
      </c>
      <c r="AM70" s="125" t="str">
        <f>IF('2. Enter scores'!AL74&lt;&gt;"",'2. Enter scores'!$B74-'2. Enter scores'!AL74,"")</f>
        <v/>
      </c>
      <c r="AN70" s="125" t="str">
        <f>IF('2. Enter scores'!AM74&lt;&gt;"",'2. Enter scores'!$B74-'2. Enter scores'!AM74,"")</f>
        <v/>
      </c>
      <c r="AO70" s="125" t="str">
        <f>IF('2. Enter scores'!AN74&lt;&gt;"",'2. Enter scores'!$B74-'2. Enter scores'!AN74,"")</f>
        <v/>
      </c>
      <c r="AP70" s="125" t="str">
        <f>IF('2. Enter scores'!AO74&lt;&gt;"",'2. Enter scores'!$B74-'2. Enter scores'!AO74,"")</f>
        <v/>
      </c>
      <c r="AQ70" s="125" t="str">
        <f>IF('2. Enter scores'!AP74&lt;&gt;"",'2. Enter scores'!$B74-'2. Enter scores'!AP74,"")</f>
        <v/>
      </c>
      <c r="AR70" s="125" t="str">
        <f>IF('2. Enter scores'!AQ74&lt;&gt;"",'2. Enter scores'!$B74-'2. Enter scores'!AQ74,"")</f>
        <v/>
      </c>
      <c r="AS70" s="125" t="str">
        <f>IF('2. Enter scores'!AR74&lt;&gt;"",'2. Enter scores'!$B74-'2. Enter scores'!AR74,"")</f>
        <v/>
      </c>
      <c r="AT70" s="125" t="str">
        <f>IF('2. Enter scores'!AS74&lt;&gt;"",'2. Enter scores'!$B74-'2. Enter scores'!AS74,"")</f>
        <v/>
      </c>
      <c r="AU70" s="125" t="str">
        <f>IF('2. Enter scores'!AT74&lt;&gt;"",'2. Enter scores'!$B74-'2. Enter scores'!AT74,"")</f>
        <v/>
      </c>
      <c r="AV70" s="125" t="str">
        <f>IF('2. Enter scores'!AU74&lt;&gt;"",'2. Enter scores'!$B74-'2. Enter scores'!AU74,"")</f>
        <v/>
      </c>
      <c r="AW70" s="125" t="str">
        <f>IF('2. Enter scores'!AV74&lt;&gt;"",'2. Enter scores'!$B74-'2. Enter scores'!AV74,"")</f>
        <v/>
      </c>
      <c r="AX70" s="125" t="str">
        <f>IF('2. Enter scores'!AW74&lt;&gt;"",'2. Enter scores'!$B74-'2. Enter scores'!AW74,"")</f>
        <v/>
      </c>
      <c r="AY70" s="125" t="str">
        <f>IF('2. Enter scores'!AX74&lt;&gt;"",'2. Enter scores'!$B74-'2. Enter scores'!AX74,"")</f>
        <v/>
      </c>
      <c r="AZ70" s="125" t="str">
        <f>IF('2. Enter scores'!AY74&lt;&gt;"",'2. Enter scores'!$B74-'2. Enter scores'!AY74,"")</f>
        <v/>
      </c>
      <c r="BA70" s="125" t="str">
        <f>IF('2. Enter scores'!AZ74&lt;&gt;"",'2. Enter scores'!$B74-'2. Enter scores'!AZ74,"")</f>
        <v/>
      </c>
      <c r="BB70" s="125" t="str">
        <f>IF('2. Enter scores'!BA74&lt;&gt;"",'2. Enter scores'!$B74-'2. Enter scores'!BA74,"")</f>
        <v/>
      </c>
      <c r="BC70" s="125" t="str">
        <f>IF('2. Enter scores'!BB74&lt;&gt;"",'2. Enter scores'!$B74-'2. Enter scores'!BB74,"")</f>
        <v/>
      </c>
      <c r="BD70" s="125" t="str">
        <f>IF('2. Enter scores'!BC74&lt;&gt;"",'2. Enter scores'!$B74-'2. Enter scores'!BC74,"")</f>
        <v/>
      </c>
      <c r="BE70" s="125" t="str">
        <f>IF('2. Enter scores'!BD74&lt;&gt;"",'2. Enter scores'!$B74-'2. Enter scores'!BD74,"")</f>
        <v/>
      </c>
      <c r="BF70" s="125" t="str">
        <f>IF('2. Enter scores'!BE74&lt;&gt;"",'2. Enter scores'!$B74-'2. Enter scores'!BE74,"")</f>
        <v/>
      </c>
      <c r="BG70" s="125" t="str">
        <f>IF('2. Enter scores'!BF74&lt;&gt;"",'2. Enter scores'!$B74-'2. Enter scores'!BF74,"")</f>
        <v/>
      </c>
      <c r="BH70" s="125" t="str">
        <f>IF('2. Enter scores'!BG74&lt;&gt;"",'2. Enter scores'!$B74-'2. Enter scores'!BG74,"")</f>
        <v/>
      </c>
      <c r="BI70" s="125" t="str">
        <f>IF('2. Enter scores'!BH74&lt;&gt;"",'2. Enter scores'!$B74-'2. Enter scores'!BH74,"")</f>
        <v/>
      </c>
      <c r="BJ70" s="125" t="str">
        <f>IF('2. Enter scores'!BI74&lt;&gt;"",'2. Enter scores'!$B74-'2. Enter scores'!BI74,"")</f>
        <v/>
      </c>
      <c r="BK70" s="125" t="str">
        <f>IF('2. Enter scores'!BJ74&lt;&gt;"",'2. Enter scores'!$B74-'2. Enter scores'!BJ74,"")</f>
        <v/>
      </c>
      <c r="BL70" s="125" t="str">
        <f>IF('2. Enter scores'!BK74&lt;&gt;"",'2. Enter scores'!$B74-'2. Enter scores'!BK74,"")</f>
        <v/>
      </c>
      <c r="BM70" s="125" t="str">
        <f>IF('2. Enter scores'!BL74&lt;&gt;"",'2. Enter scores'!$B74-'2. Enter scores'!BL74,"")</f>
        <v/>
      </c>
      <c r="BN70" s="125" t="str">
        <f>IF('2. Enter scores'!BM74&lt;&gt;"",'2. Enter scores'!$B74-'2. Enter scores'!BM74,"")</f>
        <v/>
      </c>
      <c r="BO70" s="125" t="str">
        <f>IF('2. Enter scores'!BN74&lt;&gt;"",'2. Enter scores'!$B74-'2. Enter scores'!BN74,"")</f>
        <v/>
      </c>
      <c r="BP70" s="108">
        <v>1000</v>
      </c>
    </row>
    <row r="71" spans="2:68" x14ac:dyDescent="0.35">
      <c r="B71" s="125" t="str">
        <f>IF('2. Enter scores'!A75&lt;&gt;"",'2. Enter scores'!A75,"")</f>
        <v/>
      </c>
      <c r="H71" s="125" t="str">
        <f>IF('2. Enter scores'!G75&lt;&gt;"",'2. Enter scores'!$B75-'2. Enter scores'!G75,"")</f>
        <v/>
      </c>
      <c r="I71" s="125" t="str">
        <f>IF('2. Enter scores'!H75&lt;&gt;"",'2. Enter scores'!$B75-'2. Enter scores'!H75,"")</f>
        <v/>
      </c>
      <c r="J71" s="125" t="str">
        <f>IF('2. Enter scores'!I75&lt;&gt;"",'2. Enter scores'!$B75-'2. Enter scores'!I75,"")</f>
        <v/>
      </c>
      <c r="K71" s="125" t="str">
        <f>IF('2. Enter scores'!J75&lt;&gt;"",'2. Enter scores'!$B75-'2. Enter scores'!J75,"")</f>
        <v/>
      </c>
      <c r="L71" s="125" t="str">
        <f>IF('2. Enter scores'!K75&lt;&gt;"",'2. Enter scores'!$B75-'2. Enter scores'!K75,"")</f>
        <v/>
      </c>
      <c r="M71" s="125" t="str">
        <f>IF('2. Enter scores'!L75&lt;&gt;"",'2. Enter scores'!$B75-'2. Enter scores'!L75,"")</f>
        <v/>
      </c>
      <c r="N71" s="125" t="str">
        <f>IF('2. Enter scores'!M75&lt;&gt;"",'2. Enter scores'!$B75-'2. Enter scores'!M75,"")</f>
        <v/>
      </c>
      <c r="O71" s="125" t="str">
        <f>IF('2. Enter scores'!N75&lt;&gt;"",'2. Enter scores'!$B75-'2. Enter scores'!N75,"")</f>
        <v/>
      </c>
      <c r="P71" s="125" t="str">
        <f>IF('2. Enter scores'!O75&lt;&gt;"",'2. Enter scores'!$B75-'2. Enter scores'!O75,"")</f>
        <v/>
      </c>
      <c r="Q71" s="125" t="str">
        <f>IF('2. Enter scores'!P75&lt;&gt;"",'2. Enter scores'!$B75-'2. Enter scores'!P75,"")</f>
        <v/>
      </c>
      <c r="R71" s="125" t="str">
        <f>IF('2. Enter scores'!Q75&lt;&gt;"",'2. Enter scores'!$B75-'2. Enter scores'!Q75,"")</f>
        <v/>
      </c>
      <c r="S71" s="125" t="str">
        <f>IF('2. Enter scores'!R75&lt;&gt;"",'2. Enter scores'!$B75-'2. Enter scores'!R75,"")</f>
        <v/>
      </c>
      <c r="T71" s="125" t="str">
        <f>IF('2. Enter scores'!S75&lt;&gt;"",'2. Enter scores'!$B75-'2. Enter scores'!S75,"")</f>
        <v/>
      </c>
      <c r="U71" s="125" t="str">
        <f>IF('2. Enter scores'!T75&lt;&gt;"",'2. Enter scores'!$B75-'2. Enter scores'!T75,"")</f>
        <v/>
      </c>
      <c r="V71" s="125" t="str">
        <f>IF('2. Enter scores'!U75&lt;&gt;"",'2. Enter scores'!$B75-'2. Enter scores'!U75,"")</f>
        <v/>
      </c>
      <c r="W71" s="125" t="str">
        <f>IF('2. Enter scores'!V75&lt;&gt;"",'2. Enter scores'!$B75-'2. Enter scores'!V75,"")</f>
        <v/>
      </c>
      <c r="X71" s="125" t="str">
        <f>IF('2. Enter scores'!W75&lt;&gt;"",'2. Enter scores'!$B75-'2. Enter scores'!W75,"")</f>
        <v/>
      </c>
      <c r="Y71" s="125" t="str">
        <f>IF('2. Enter scores'!X75&lt;&gt;"",'2. Enter scores'!$B75-'2. Enter scores'!X75,"")</f>
        <v/>
      </c>
      <c r="Z71" s="125" t="str">
        <f>IF('2. Enter scores'!Y75&lt;&gt;"",'2. Enter scores'!$B75-'2. Enter scores'!Y75,"")</f>
        <v/>
      </c>
      <c r="AA71" s="125" t="str">
        <f>IF('2. Enter scores'!Z75&lt;&gt;"",'2. Enter scores'!$B75-'2. Enter scores'!Z75,"")</f>
        <v/>
      </c>
      <c r="AB71" s="125" t="str">
        <f>IF('2. Enter scores'!AA75&lt;&gt;"",'2. Enter scores'!$B75-'2. Enter scores'!AA75,"")</f>
        <v/>
      </c>
      <c r="AC71" s="125" t="str">
        <f>IF('2. Enter scores'!AB75&lt;&gt;"",'2. Enter scores'!$B75-'2. Enter scores'!AB75,"")</f>
        <v/>
      </c>
      <c r="AD71" s="125" t="str">
        <f>IF('2. Enter scores'!AC75&lt;&gt;"",'2. Enter scores'!$B75-'2. Enter scores'!AC75,"")</f>
        <v/>
      </c>
      <c r="AE71" s="125" t="str">
        <f>IF('2. Enter scores'!AD75&lt;&gt;"",'2. Enter scores'!$B75-'2. Enter scores'!AD75,"")</f>
        <v/>
      </c>
      <c r="AF71" s="125" t="str">
        <f>IF('2. Enter scores'!AE75&lt;&gt;"",'2. Enter scores'!$B75-'2. Enter scores'!AE75,"")</f>
        <v/>
      </c>
      <c r="AG71" s="125" t="str">
        <f>IF('2. Enter scores'!AF75&lt;&gt;"",'2. Enter scores'!$B75-'2. Enter scores'!AF75,"")</f>
        <v/>
      </c>
      <c r="AH71" s="125" t="str">
        <f>IF('2. Enter scores'!AG75&lt;&gt;"",'2. Enter scores'!$B75-'2. Enter scores'!AG75,"")</f>
        <v/>
      </c>
      <c r="AI71" s="125" t="str">
        <f>IF('2. Enter scores'!AH75&lt;&gt;"",'2. Enter scores'!$B75-'2. Enter scores'!AH75,"")</f>
        <v/>
      </c>
      <c r="AJ71" s="125" t="str">
        <f>IF('2. Enter scores'!AI75&lt;&gt;"",'2. Enter scores'!$B75-'2. Enter scores'!AI75,"")</f>
        <v/>
      </c>
      <c r="AK71" s="125" t="str">
        <f>IF('2. Enter scores'!AJ75&lt;&gt;"",'2. Enter scores'!$B75-'2. Enter scores'!AJ75,"")</f>
        <v/>
      </c>
      <c r="AL71" s="125" t="str">
        <f>IF('2. Enter scores'!AK75&lt;&gt;"",'2. Enter scores'!$B75-'2. Enter scores'!AK75,"")</f>
        <v/>
      </c>
      <c r="AM71" s="125" t="str">
        <f>IF('2. Enter scores'!AL75&lt;&gt;"",'2. Enter scores'!$B75-'2. Enter scores'!AL75,"")</f>
        <v/>
      </c>
      <c r="AN71" s="125" t="str">
        <f>IF('2. Enter scores'!AM75&lt;&gt;"",'2. Enter scores'!$B75-'2. Enter scores'!AM75,"")</f>
        <v/>
      </c>
      <c r="AO71" s="125" t="str">
        <f>IF('2. Enter scores'!AN75&lt;&gt;"",'2. Enter scores'!$B75-'2. Enter scores'!AN75,"")</f>
        <v/>
      </c>
      <c r="AP71" s="125" t="str">
        <f>IF('2. Enter scores'!AO75&lt;&gt;"",'2. Enter scores'!$B75-'2. Enter scores'!AO75,"")</f>
        <v/>
      </c>
      <c r="AQ71" s="125" t="str">
        <f>IF('2. Enter scores'!AP75&lt;&gt;"",'2. Enter scores'!$B75-'2. Enter scores'!AP75,"")</f>
        <v/>
      </c>
      <c r="AR71" s="125" t="str">
        <f>IF('2. Enter scores'!AQ75&lt;&gt;"",'2. Enter scores'!$B75-'2. Enter scores'!AQ75,"")</f>
        <v/>
      </c>
      <c r="AS71" s="125" t="str">
        <f>IF('2. Enter scores'!AR75&lt;&gt;"",'2. Enter scores'!$B75-'2. Enter scores'!AR75,"")</f>
        <v/>
      </c>
      <c r="AT71" s="125" t="str">
        <f>IF('2. Enter scores'!AS75&lt;&gt;"",'2. Enter scores'!$B75-'2. Enter scores'!AS75,"")</f>
        <v/>
      </c>
      <c r="AU71" s="125" t="str">
        <f>IF('2. Enter scores'!AT75&lt;&gt;"",'2. Enter scores'!$B75-'2. Enter scores'!AT75,"")</f>
        <v/>
      </c>
      <c r="AV71" s="125" t="str">
        <f>IF('2. Enter scores'!AU75&lt;&gt;"",'2. Enter scores'!$B75-'2. Enter scores'!AU75,"")</f>
        <v/>
      </c>
      <c r="AW71" s="125" t="str">
        <f>IF('2. Enter scores'!AV75&lt;&gt;"",'2. Enter scores'!$B75-'2. Enter scores'!AV75,"")</f>
        <v/>
      </c>
      <c r="AX71" s="125" t="str">
        <f>IF('2. Enter scores'!AW75&lt;&gt;"",'2. Enter scores'!$B75-'2. Enter scores'!AW75,"")</f>
        <v/>
      </c>
      <c r="AY71" s="125" t="str">
        <f>IF('2. Enter scores'!AX75&lt;&gt;"",'2. Enter scores'!$B75-'2. Enter scores'!AX75,"")</f>
        <v/>
      </c>
      <c r="AZ71" s="125" t="str">
        <f>IF('2. Enter scores'!AY75&lt;&gt;"",'2. Enter scores'!$B75-'2. Enter scores'!AY75,"")</f>
        <v/>
      </c>
      <c r="BA71" s="125" t="str">
        <f>IF('2. Enter scores'!AZ75&lt;&gt;"",'2. Enter scores'!$B75-'2. Enter scores'!AZ75,"")</f>
        <v/>
      </c>
      <c r="BB71" s="125" t="str">
        <f>IF('2. Enter scores'!BA75&lt;&gt;"",'2. Enter scores'!$B75-'2. Enter scores'!BA75,"")</f>
        <v/>
      </c>
      <c r="BC71" s="125" t="str">
        <f>IF('2. Enter scores'!BB75&lt;&gt;"",'2. Enter scores'!$B75-'2. Enter scores'!BB75,"")</f>
        <v/>
      </c>
      <c r="BD71" s="125" t="str">
        <f>IF('2. Enter scores'!BC75&lt;&gt;"",'2. Enter scores'!$B75-'2. Enter scores'!BC75,"")</f>
        <v/>
      </c>
      <c r="BE71" s="125" t="str">
        <f>IF('2. Enter scores'!BD75&lt;&gt;"",'2. Enter scores'!$B75-'2. Enter scores'!BD75,"")</f>
        <v/>
      </c>
      <c r="BF71" s="125" t="str">
        <f>IF('2. Enter scores'!BE75&lt;&gt;"",'2. Enter scores'!$B75-'2. Enter scores'!BE75,"")</f>
        <v/>
      </c>
      <c r="BG71" s="125" t="str">
        <f>IF('2. Enter scores'!BF75&lt;&gt;"",'2. Enter scores'!$B75-'2. Enter scores'!BF75,"")</f>
        <v/>
      </c>
      <c r="BH71" s="125" t="str">
        <f>IF('2. Enter scores'!BG75&lt;&gt;"",'2. Enter scores'!$B75-'2. Enter scores'!BG75,"")</f>
        <v/>
      </c>
      <c r="BI71" s="125" t="str">
        <f>IF('2. Enter scores'!BH75&lt;&gt;"",'2. Enter scores'!$B75-'2. Enter scores'!BH75,"")</f>
        <v/>
      </c>
      <c r="BJ71" s="125" t="str">
        <f>IF('2. Enter scores'!BI75&lt;&gt;"",'2. Enter scores'!$B75-'2. Enter scores'!BI75,"")</f>
        <v/>
      </c>
      <c r="BK71" s="125" t="str">
        <f>IF('2. Enter scores'!BJ75&lt;&gt;"",'2. Enter scores'!$B75-'2. Enter scores'!BJ75,"")</f>
        <v/>
      </c>
      <c r="BL71" s="125" t="str">
        <f>IF('2. Enter scores'!BK75&lt;&gt;"",'2. Enter scores'!$B75-'2. Enter scores'!BK75,"")</f>
        <v/>
      </c>
      <c r="BM71" s="125" t="str">
        <f>IF('2. Enter scores'!BL75&lt;&gt;"",'2. Enter scores'!$B75-'2. Enter scores'!BL75,"")</f>
        <v/>
      </c>
      <c r="BN71" s="125" t="str">
        <f>IF('2. Enter scores'!BM75&lt;&gt;"",'2. Enter scores'!$B75-'2. Enter scores'!BM75,"")</f>
        <v/>
      </c>
      <c r="BO71" s="125" t="str">
        <f>IF('2. Enter scores'!BN75&lt;&gt;"",'2. Enter scores'!$B75-'2. Enter scores'!BN75,"")</f>
        <v/>
      </c>
      <c r="BP71" s="108">
        <v>1000</v>
      </c>
    </row>
    <row r="72" spans="2:68" x14ac:dyDescent="0.35">
      <c r="B72" s="125" t="str">
        <f>IF('2. Enter scores'!A76&lt;&gt;"",'2. Enter scores'!A76,"")</f>
        <v/>
      </c>
      <c r="H72" s="125" t="str">
        <f>IF('2. Enter scores'!G76&lt;&gt;"",'2. Enter scores'!$B76-'2. Enter scores'!G76,"")</f>
        <v/>
      </c>
      <c r="I72" s="125" t="str">
        <f>IF('2. Enter scores'!H76&lt;&gt;"",'2. Enter scores'!$B76-'2. Enter scores'!H76,"")</f>
        <v/>
      </c>
      <c r="J72" s="125" t="str">
        <f>IF('2. Enter scores'!I76&lt;&gt;"",'2. Enter scores'!$B76-'2. Enter scores'!I76,"")</f>
        <v/>
      </c>
      <c r="K72" s="125" t="str">
        <f>IF('2. Enter scores'!J76&lt;&gt;"",'2. Enter scores'!$B76-'2. Enter scores'!J76,"")</f>
        <v/>
      </c>
      <c r="L72" s="125" t="str">
        <f>IF('2. Enter scores'!K76&lt;&gt;"",'2. Enter scores'!$B76-'2. Enter scores'!K76,"")</f>
        <v/>
      </c>
      <c r="M72" s="125" t="str">
        <f>IF('2. Enter scores'!L76&lt;&gt;"",'2. Enter scores'!$B76-'2. Enter scores'!L76,"")</f>
        <v/>
      </c>
      <c r="N72" s="125" t="str">
        <f>IF('2. Enter scores'!M76&lt;&gt;"",'2. Enter scores'!$B76-'2. Enter scores'!M76,"")</f>
        <v/>
      </c>
      <c r="O72" s="125" t="str">
        <f>IF('2. Enter scores'!N76&lt;&gt;"",'2. Enter scores'!$B76-'2. Enter scores'!N76,"")</f>
        <v/>
      </c>
      <c r="P72" s="125" t="str">
        <f>IF('2. Enter scores'!O76&lt;&gt;"",'2. Enter scores'!$B76-'2. Enter scores'!O76,"")</f>
        <v/>
      </c>
      <c r="Q72" s="125" t="str">
        <f>IF('2. Enter scores'!P76&lt;&gt;"",'2. Enter scores'!$B76-'2. Enter scores'!P76,"")</f>
        <v/>
      </c>
      <c r="R72" s="125" t="str">
        <f>IF('2. Enter scores'!Q76&lt;&gt;"",'2. Enter scores'!$B76-'2. Enter scores'!Q76,"")</f>
        <v/>
      </c>
      <c r="S72" s="125" t="str">
        <f>IF('2. Enter scores'!R76&lt;&gt;"",'2. Enter scores'!$B76-'2. Enter scores'!R76,"")</f>
        <v/>
      </c>
      <c r="T72" s="125" t="str">
        <f>IF('2. Enter scores'!S76&lt;&gt;"",'2. Enter scores'!$B76-'2. Enter scores'!S76,"")</f>
        <v/>
      </c>
      <c r="U72" s="125" t="str">
        <f>IF('2. Enter scores'!T76&lt;&gt;"",'2. Enter scores'!$B76-'2. Enter scores'!T76,"")</f>
        <v/>
      </c>
      <c r="V72" s="125" t="str">
        <f>IF('2. Enter scores'!U76&lt;&gt;"",'2. Enter scores'!$B76-'2. Enter scores'!U76,"")</f>
        <v/>
      </c>
      <c r="W72" s="125" t="str">
        <f>IF('2. Enter scores'!V76&lt;&gt;"",'2. Enter scores'!$B76-'2. Enter scores'!V76,"")</f>
        <v/>
      </c>
      <c r="X72" s="125" t="str">
        <f>IF('2. Enter scores'!W76&lt;&gt;"",'2. Enter scores'!$B76-'2. Enter scores'!W76,"")</f>
        <v/>
      </c>
      <c r="Y72" s="125" t="str">
        <f>IF('2. Enter scores'!X76&lt;&gt;"",'2. Enter scores'!$B76-'2. Enter scores'!X76,"")</f>
        <v/>
      </c>
      <c r="Z72" s="125" t="str">
        <f>IF('2. Enter scores'!Y76&lt;&gt;"",'2. Enter scores'!$B76-'2. Enter scores'!Y76,"")</f>
        <v/>
      </c>
      <c r="AA72" s="125" t="str">
        <f>IF('2. Enter scores'!Z76&lt;&gt;"",'2. Enter scores'!$B76-'2. Enter scores'!Z76,"")</f>
        <v/>
      </c>
      <c r="AB72" s="125" t="str">
        <f>IF('2. Enter scores'!AA76&lt;&gt;"",'2. Enter scores'!$B76-'2. Enter scores'!AA76,"")</f>
        <v/>
      </c>
      <c r="AC72" s="125" t="str">
        <f>IF('2. Enter scores'!AB76&lt;&gt;"",'2. Enter scores'!$B76-'2. Enter scores'!AB76,"")</f>
        <v/>
      </c>
      <c r="AD72" s="125" t="str">
        <f>IF('2. Enter scores'!AC76&lt;&gt;"",'2. Enter scores'!$B76-'2. Enter scores'!AC76,"")</f>
        <v/>
      </c>
      <c r="AE72" s="125" t="str">
        <f>IF('2. Enter scores'!AD76&lt;&gt;"",'2. Enter scores'!$B76-'2. Enter scores'!AD76,"")</f>
        <v/>
      </c>
      <c r="AF72" s="125" t="str">
        <f>IF('2. Enter scores'!AE76&lt;&gt;"",'2. Enter scores'!$B76-'2. Enter scores'!AE76,"")</f>
        <v/>
      </c>
      <c r="AG72" s="125" t="str">
        <f>IF('2. Enter scores'!AF76&lt;&gt;"",'2. Enter scores'!$B76-'2. Enter scores'!AF76,"")</f>
        <v/>
      </c>
      <c r="AH72" s="125" t="str">
        <f>IF('2. Enter scores'!AG76&lt;&gt;"",'2. Enter scores'!$B76-'2. Enter scores'!AG76,"")</f>
        <v/>
      </c>
      <c r="AI72" s="125" t="str">
        <f>IF('2. Enter scores'!AH76&lt;&gt;"",'2. Enter scores'!$B76-'2. Enter scores'!AH76,"")</f>
        <v/>
      </c>
      <c r="AJ72" s="125" t="str">
        <f>IF('2. Enter scores'!AI76&lt;&gt;"",'2. Enter scores'!$B76-'2. Enter scores'!AI76,"")</f>
        <v/>
      </c>
      <c r="AK72" s="125" t="str">
        <f>IF('2. Enter scores'!AJ76&lt;&gt;"",'2. Enter scores'!$B76-'2. Enter scores'!AJ76,"")</f>
        <v/>
      </c>
      <c r="AL72" s="125" t="str">
        <f>IF('2. Enter scores'!AK76&lt;&gt;"",'2. Enter scores'!$B76-'2. Enter scores'!AK76,"")</f>
        <v/>
      </c>
      <c r="AM72" s="125" t="str">
        <f>IF('2. Enter scores'!AL76&lt;&gt;"",'2. Enter scores'!$B76-'2. Enter scores'!AL76,"")</f>
        <v/>
      </c>
      <c r="AN72" s="125" t="str">
        <f>IF('2. Enter scores'!AM76&lt;&gt;"",'2. Enter scores'!$B76-'2. Enter scores'!AM76,"")</f>
        <v/>
      </c>
      <c r="AO72" s="125" t="str">
        <f>IF('2. Enter scores'!AN76&lt;&gt;"",'2. Enter scores'!$B76-'2. Enter scores'!AN76,"")</f>
        <v/>
      </c>
      <c r="AP72" s="125" t="str">
        <f>IF('2. Enter scores'!AO76&lt;&gt;"",'2. Enter scores'!$B76-'2. Enter scores'!AO76,"")</f>
        <v/>
      </c>
      <c r="AQ72" s="125" t="str">
        <f>IF('2. Enter scores'!AP76&lt;&gt;"",'2. Enter scores'!$B76-'2. Enter scores'!AP76,"")</f>
        <v/>
      </c>
      <c r="AR72" s="125" t="str">
        <f>IF('2. Enter scores'!AQ76&lt;&gt;"",'2. Enter scores'!$B76-'2. Enter scores'!AQ76,"")</f>
        <v/>
      </c>
      <c r="AS72" s="125" t="str">
        <f>IF('2. Enter scores'!AR76&lt;&gt;"",'2. Enter scores'!$B76-'2. Enter scores'!AR76,"")</f>
        <v/>
      </c>
      <c r="AT72" s="125" t="str">
        <f>IF('2. Enter scores'!AS76&lt;&gt;"",'2. Enter scores'!$B76-'2. Enter scores'!AS76,"")</f>
        <v/>
      </c>
      <c r="AU72" s="125" t="str">
        <f>IF('2. Enter scores'!AT76&lt;&gt;"",'2. Enter scores'!$B76-'2. Enter scores'!AT76,"")</f>
        <v/>
      </c>
      <c r="AV72" s="125" t="str">
        <f>IF('2. Enter scores'!AU76&lt;&gt;"",'2. Enter scores'!$B76-'2. Enter scores'!AU76,"")</f>
        <v/>
      </c>
      <c r="AW72" s="125" t="str">
        <f>IF('2. Enter scores'!AV76&lt;&gt;"",'2. Enter scores'!$B76-'2. Enter scores'!AV76,"")</f>
        <v/>
      </c>
      <c r="AX72" s="125" t="str">
        <f>IF('2. Enter scores'!AW76&lt;&gt;"",'2. Enter scores'!$B76-'2. Enter scores'!AW76,"")</f>
        <v/>
      </c>
      <c r="AY72" s="125" t="str">
        <f>IF('2. Enter scores'!AX76&lt;&gt;"",'2. Enter scores'!$B76-'2. Enter scores'!AX76,"")</f>
        <v/>
      </c>
      <c r="AZ72" s="125" t="str">
        <f>IF('2. Enter scores'!AY76&lt;&gt;"",'2. Enter scores'!$B76-'2. Enter scores'!AY76,"")</f>
        <v/>
      </c>
      <c r="BA72" s="125" t="str">
        <f>IF('2. Enter scores'!AZ76&lt;&gt;"",'2. Enter scores'!$B76-'2. Enter scores'!AZ76,"")</f>
        <v/>
      </c>
      <c r="BB72" s="125" t="str">
        <f>IF('2. Enter scores'!BA76&lt;&gt;"",'2. Enter scores'!$B76-'2. Enter scores'!BA76,"")</f>
        <v/>
      </c>
      <c r="BC72" s="125" t="str">
        <f>IF('2. Enter scores'!BB76&lt;&gt;"",'2. Enter scores'!$B76-'2. Enter scores'!BB76,"")</f>
        <v/>
      </c>
      <c r="BD72" s="125" t="str">
        <f>IF('2. Enter scores'!BC76&lt;&gt;"",'2. Enter scores'!$B76-'2. Enter scores'!BC76,"")</f>
        <v/>
      </c>
      <c r="BE72" s="125" t="str">
        <f>IF('2. Enter scores'!BD76&lt;&gt;"",'2. Enter scores'!$B76-'2. Enter scores'!BD76,"")</f>
        <v/>
      </c>
      <c r="BF72" s="125" t="str">
        <f>IF('2. Enter scores'!BE76&lt;&gt;"",'2. Enter scores'!$B76-'2. Enter scores'!BE76,"")</f>
        <v/>
      </c>
      <c r="BG72" s="125" t="str">
        <f>IF('2. Enter scores'!BF76&lt;&gt;"",'2. Enter scores'!$B76-'2. Enter scores'!BF76,"")</f>
        <v/>
      </c>
      <c r="BH72" s="125" t="str">
        <f>IF('2. Enter scores'!BG76&lt;&gt;"",'2. Enter scores'!$B76-'2. Enter scores'!BG76,"")</f>
        <v/>
      </c>
      <c r="BI72" s="125" t="str">
        <f>IF('2. Enter scores'!BH76&lt;&gt;"",'2. Enter scores'!$B76-'2. Enter scores'!BH76,"")</f>
        <v/>
      </c>
      <c r="BJ72" s="125" t="str">
        <f>IF('2. Enter scores'!BI76&lt;&gt;"",'2. Enter scores'!$B76-'2. Enter scores'!BI76,"")</f>
        <v/>
      </c>
      <c r="BK72" s="125" t="str">
        <f>IF('2. Enter scores'!BJ76&lt;&gt;"",'2. Enter scores'!$B76-'2. Enter scores'!BJ76,"")</f>
        <v/>
      </c>
      <c r="BL72" s="125" t="str">
        <f>IF('2. Enter scores'!BK76&lt;&gt;"",'2. Enter scores'!$B76-'2. Enter scores'!BK76,"")</f>
        <v/>
      </c>
      <c r="BM72" s="125" t="str">
        <f>IF('2. Enter scores'!BL76&lt;&gt;"",'2. Enter scores'!$B76-'2. Enter scores'!BL76,"")</f>
        <v/>
      </c>
      <c r="BN72" s="125" t="str">
        <f>IF('2. Enter scores'!BM76&lt;&gt;"",'2. Enter scores'!$B76-'2. Enter scores'!BM76,"")</f>
        <v/>
      </c>
      <c r="BO72" s="125" t="str">
        <f>IF('2. Enter scores'!BN76&lt;&gt;"",'2. Enter scores'!$B76-'2. Enter scores'!BN76,"")</f>
        <v/>
      </c>
      <c r="BP72" s="108">
        <v>1000</v>
      </c>
    </row>
    <row r="73" spans="2:68" x14ac:dyDescent="0.35">
      <c r="B73" s="125" t="str">
        <f>IF('2. Enter scores'!A77&lt;&gt;"",'2. Enter scores'!A77,"")</f>
        <v/>
      </c>
      <c r="H73" s="125" t="str">
        <f>IF('2. Enter scores'!G77&lt;&gt;"",'2. Enter scores'!$B77-'2. Enter scores'!G77,"")</f>
        <v/>
      </c>
      <c r="I73" s="125" t="str">
        <f>IF('2. Enter scores'!H77&lt;&gt;"",'2. Enter scores'!$B77-'2. Enter scores'!H77,"")</f>
        <v/>
      </c>
      <c r="J73" s="125" t="str">
        <f>IF('2. Enter scores'!I77&lt;&gt;"",'2. Enter scores'!$B77-'2. Enter scores'!I77,"")</f>
        <v/>
      </c>
      <c r="K73" s="125" t="str">
        <f>IF('2. Enter scores'!J77&lt;&gt;"",'2. Enter scores'!$B77-'2. Enter scores'!J77,"")</f>
        <v/>
      </c>
      <c r="L73" s="125" t="str">
        <f>IF('2. Enter scores'!K77&lt;&gt;"",'2. Enter scores'!$B77-'2. Enter scores'!K77,"")</f>
        <v/>
      </c>
      <c r="M73" s="125" t="str">
        <f>IF('2. Enter scores'!L77&lt;&gt;"",'2. Enter scores'!$B77-'2. Enter scores'!L77,"")</f>
        <v/>
      </c>
      <c r="N73" s="125" t="str">
        <f>IF('2. Enter scores'!M77&lt;&gt;"",'2. Enter scores'!$B77-'2. Enter scores'!M77,"")</f>
        <v/>
      </c>
      <c r="O73" s="125" t="str">
        <f>IF('2. Enter scores'!N77&lt;&gt;"",'2. Enter scores'!$B77-'2. Enter scores'!N77,"")</f>
        <v/>
      </c>
      <c r="P73" s="125" t="str">
        <f>IF('2. Enter scores'!O77&lt;&gt;"",'2. Enter scores'!$B77-'2. Enter scores'!O77,"")</f>
        <v/>
      </c>
      <c r="Q73" s="125" t="str">
        <f>IF('2. Enter scores'!P77&lt;&gt;"",'2. Enter scores'!$B77-'2. Enter scores'!P77,"")</f>
        <v/>
      </c>
      <c r="R73" s="125" t="str">
        <f>IF('2. Enter scores'!Q77&lt;&gt;"",'2. Enter scores'!$B77-'2. Enter scores'!Q77,"")</f>
        <v/>
      </c>
      <c r="S73" s="125" t="str">
        <f>IF('2. Enter scores'!R77&lt;&gt;"",'2. Enter scores'!$B77-'2. Enter scores'!R77,"")</f>
        <v/>
      </c>
      <c r="T73" s="125" t="str">
        <f>IF('2. Enter scores'!S77&lt;&gt;"",'2. Enter scores'!$B77-'2. Enter scores'!S77,"")</f>
        <v/>
      </c>
      <c r="U73" s="125" t="str">
        <f>IF('2. Enter scores'!T77&lt;&gt;"",'2. Enter scores'!$B77-'2. Enter scores'!T77,"")</f>
        <v/>
      </c>
      <c r="V73" s="125" t="str">
        <f>IF('2. Enter scores'!U77&lt;&gt;"",'2. Enter scores'!$B77-'2. Enter scores'!U77,"")</f>
        <v/>
      </c>
      <c r="W73" s="125" t="str">
        <f>IF('2. Enter scores'!V77&lt;&gt;"",'2. Enter scores'!$B77-'2. Enter scores'!V77,"")</f>
        <v/>
      </c>
      <c r="X73" s="125" t="str">
        <f>IF('2. Enter scores'!W77&lt;&gt;"",'2. Enter scores'!$B77-'2. Enter scores'!W77,"")</f>
        <v/>
      </c>
      <c r="Y73" s="125" t="str">
        <f>IF('2. Enter scores'!X77&lt;&gt;"",'2. Enter scores'!$B77-'2. Enter scores'!X77,"")</f>
        <v/>
      </c>
      <c r="Z73" s="125" t="str">
        <f>IF('2. Enter scores'!Y77&lt;&gt;"",'2. Enter scores'!$B77-'2. Enter scores'!Y77,"")</f>
        <v/>
      </c>
      <c r="AA73" s="125" t="str">
        <f>IF('2. Enter scores'!Z77&lt;&gt;"",'2. Enter scores'!$B77-'2. Enter scores'!Z77,"")</f>
        <v/>
      </c>
      <c r="AB73" s="125" t="str">
        <f>IF('2. Enter scores'!AA77&lt;&gt;"",'2. Enter scores'!$B77-'2. Enter scores'!AA77,"")</f>
        <v/>
      </c>
      <c r="AC73" s="125" t="str">
        <f>IF('2. Enter scores'!AB77&lt;&gt;"",'2. Enter scores'!$B77-'2. Enter scores'!AB77,"")</f>
        <v/>
      </c>
      <c r="AD73" s="125" t="str">
        <f>IF('2. Enter scores'!AC77&lt;&gt;"",'2. Enter scores'!$B77-'2. Enter scores'!AC77,"")</f>
        <v/>
      </c>
      <c r="AE73" s="125" t="str">
        <f>IF('2. Enter scores'!AD77&lt;&gt;"",'2. Enter scores'!$B77-'2. Enter scores'!AD77,"")</f>
        <v/>
      </c>
      <c r="AF73" s="125" t="str">
        <f>IF('2. Enter scores'!AE77&lt;&gt;"",'2. Enter scores'!$B77-'2. Enter scores'!AE77,"")</f>
        <v/>
      </c>
      <c r="AG73" s="125" t="str">
        <f>IF('2. Enter scores'!AF77&lt;&gt;"",'2. Enter scores'!$B77-'2. Enter scores'!AF77,"")</f>
        <v/>
      </c>
      <c r="AH73" s="125" t="str">
        <f>IF('2. Enter scores'!AG77&lt;&gt;"",'2. Enter scores'!$B77-'2. Enter scores'!AG77,"")</f>
        <v/>
      </c>
      <c r="AI73" s="125" t="str">
        <f>IF('2. Enter scores'!AH77&lt;&gt;"",'2. Enter scores'!$B77-'2. Enter scores'!AH77,"")</f>
        <v/>
      </c>
      <c r="AJ73" s="125" t="str">
        <f>IF('2. Enter scores'!AI77&lt;&gt;"",'2. Enter scores'!$B77-'2. Enter scores'!AI77,"")</f>
        <v/>
      </c>
      <c r="AK73" s="125" t="str">
        <f>IF('2. Enter scores'!AJ77&lt;&gt;"",'2. Enter scores'!$B77-'2. Enter scores'!AJ77,"")</f>
        <v/>
      </c>
      <c r="AL73" s="125" t="str">
        <f>IF('2. Enter scores'!AK77&lt;&gt;"",'2. Enter scores'!$B77-'2. Enter scores'!AK77,"")</f>
        <v/>
      </c>
      <c r="AM73" s="125" t="str">
        <f>IF('2. Enter scores'!AL77&lt;&gt;"",'2. Enter scores'!$B77-'2. Enter scores'!AL77,"")</f>
        <v/>
      </c>
      <c r="AN73" s="125" t="str">
        <f>IF('2. Enter scores'!AM77&lt;&gt;"",'2. Enter scores'!$B77-'2. Enter scores'!AM77,"")</f>
        <v/>
      </c>
      <c r="AO73" s="125" t="str">
        <f>IF('2. Enter scores'!AN77&lt;&gt;"",'2. Enter scores'!$B77-'2. Enter scores'!AN77,"")</f>
        <v/>
      </c>
      <c r="AP73" s="125" t="str">
        <f>IF('2. Enter scores'!AO77&lt;&gt;"",'2. Enter scores'!$B77-'2. Enter scores'!AO77,"")</f>
        <v/>
      </c>
      <c r="AQ73" s="125" t="str">
        <f>IF('2. Enter scores'!AP77&lt;&gt;"",'2. Enter scores'!$B77-'2. Enter scores'!AP77,"")</f>
        <v/>
      </c>
      <c r="AR73" s="125" t="str">
        <f>IF('2. Enter scores'!AQ77&lt;&gt;"",'2. Enter scores'!$B77-'2. Enter scores'!AQ77,"")</f>
        <v/>
      </c>
      <c r="AS73" s="125" t="str">
        <f>IF('2. Enter scores'!AR77&lt;&gt;"",'2. Enter scores'!$B77-'2. Enter scores'!AR77,"")</f>
        <v/>
      </c>
      <c r="AT73" s="125" t="str">
        <f>IF('2. Enter scores'!AS77&lt;&gt;"",'2. Enter scores'!$B77-'2. Enter scores'!AS77,"")</f>
        <v/>
      </c>
      <c r="AU73" s="125" t="str">
        <f>IF('2. Enter scores'!AT77&lt;&gt;"",'2. Enter scores'!$B77-'2. Enter scores'!AT77,"")</f>
        <v/>
      </c>
      <c r="AV73" s="125" t="str">
        <f>IF('2. Enter scores'!AU77&lt;&gt;"",'2. Enter scores'!$B77-'2. Enter scores'!AU77,"")</f>
        <v/>
      </c>
      <c r="AW73" s="125" t="str">
        <f>IF('2. Enter scores'!AV77&lt;&gt;"",'2. Enter scores'!$B77-'2. Enter scores'!AV77,"")</f>
        <v/>
      </c>
      <c r="AX73" s="125" t="str">
        <f>IF('2. Enter scores'!AW77&lt;&gt;"",'2. Enter scores'!$B77-'2. Enter scores'!AW77,"")</f>
        <v/>
      </c>
      <c r="AY73" s="125" t="str">
        <f>IF('2. Enter scores'!AX77&lt;&gt;"",'2. Enter scores'!$B77-'2. Enter scores'!AX77,"")</f>
        <v/>
      </c>
      <c r="AZ73" s="125" t="str">
        <f>IF('2. Enter scores'!AY77&lt;&gt;"",'2. Enter scores'!$B77-'2. Enter scores'!AY77,"")</f>
        <v/>
      </c>
      <c r="BA73" s="125" t="str">
        <f>IF('2. Enter scores'!AZ77&lt;&gt;"",'2. Enter scores'!$B77-'2. Enter scores'!AZ77,"")</f>
        <v/>
      </c>
      <c r="BB73" s="125" t="str">
        <f>IF('2. Enter scores'!BA77&lt;&gt;"",'2. Enter scores'!$B77-'2. Enter scores'!BA77,"")</f>
        <v/>
      </c>
      <c r="BC73" s="125" t="str">
        <f>IF('2. Enter scores'!BB77&lt;&gt;"",'2. Enter scores'!$B77-'2. Enter scores'!BB77,"")</f>
        <v/>
      </c>
      <c r="BD73" s="125" t="str">
        <f>IF('2. Enter scores'!BC77&lt;&gt;"",'2. Enter scores'!$B77-'2. Enter scores'!BC77,"")</f>
        <v/>
      </c>
      <c r="BE73" s="125" t="str">
        <f>IF('2. Enter scores'!BD77&lt;&gt;"",'2. Enter scores'!$B77-'2. Enter scores'!BD77,"")</f>
        <v/>
      </c>
      <c r="BF73" s="125" t="str">
        <f>IF('2. Enter scores'!BE77&lt;&gt;"",'2. Enter scores'!$B77-'2. Enter scores'!BE77,"")</f>
        <v/>
      </c>
      <c r="BG73" s="125" t="str">
        <f>IF('2. Enter scores'!BF77&lt;&gt;"",'2. Enter scores'!$B77-'2. Enter scores'!BF77,"")</f>
        <v/>
      </c>
      <c r="BH73" s="125" t="str">
        <f>IF('2. Enter scores'!BG77&lt;&gt;"",'2. Enter scores'!$B77-'2. Enter scores'!BG77,"")</f>
        <v/>
      </c>
      <c r="BI73" s="125" t="str">
        <f>IF('2. Enter scores'!BH77&lt;&gt;"",'2. Enter scores'!$B77-'2. Enter scores'!BH77,"")</f>
        <v/>
      </c>
      <c r="BJ73" s="125" t="str">
        <f>IF('2. Enter scores'!BI77&lt;&gt;"",'2. Enter scores'!$B77-'2. Enter scores'!BI77,"")</f>
        <v/>
      </c>
      <c r="BK73" s="125" t="str">
        <f>IF('2. Enter scores'!BJ77&lt;&gt;"",'2. Enter scores'!$B77-'2. Enter scores'!BJ77,"")</f>
        <v/>
      </c>
      <c r="BL73" s="125" t="str">
        <f>IF('2. Enter scores'!BK77&lt;&gt;"",'2. Enter scores'!$B77-'2. Enter scores'!BK77,"")</f>
        <v/>
      </c>
      <c r="BM73" s="125" t="str">
        <f>IF('2. Enter scores'!BL77&lt;&gt;"",'2. Enter scores'!$B77-'2. Enter scores'!BL77,"")</f>
        <v/>
      </c>
      <c r="BN73" s="125" t="str">
        <f>IF('2. Enter scores'!BM77&lt;&gt;"",'2. Enter scores'!$B77-'2. Enter scores'!BM77,"")</f>
        <v/>
      </c>
      <c r="BO73" s="125" t="str">
        <f>IF('2. Enter scores'!BN77&lt;&gt;"",'2. Enter scores'!$B77-'2. Enter scores'!BN77,"")</f>
        <v/>
      </c>
      <c r="BP73" s="108">
        <v>1000</v>
      </c>
    </row>
    <row r="74" spans="2:68" x14ac:dyDescent="0.35">
      <c r="B74" s="125" t="str">
        <f>IF('2. Enter scores'!A78&lt;&gt;"",'2. Enter scores'!A78,"")</f>
        <v/>
      </c>
      <c r="H74" s="125" t="str">
        <f>IF('2. Enter scores'!G78&lt;&gt;"",'2. Enter scores'!$B78-'2. Enter scores'!G78,"")</f>
        <v/>
      </c>
      <c r="I74" s="125" t="str">
        <f>IF('2. Enter scores'!H78&lt;&gt;"",'2. Enter scores'!$B78-'2. Enter scores'!H78,"")</f>
        <v/>
      </c>
      <c r="J74" s="125" t="str">
        <f>IF('2. Enter scores'!I78&lt;&gt;"",'2. Enter scores'!$B78-'2. Enter scores'!I78,"")</f>
        <v/>
      </c>
      <c r="K74" s="125" t="str">
        <f>IF('2. Enter scores'!J78&lt;&gt;"",'2. Enter scores'!$B78-'2. Enter scores'!J78,"")</f>
        <v/>
      </c>
      <c r="L74" s="125" t="str">
        <f>IF('2. Enter scores'!K78&lt;&gt;"",'2. Enter scores'!$B78-'2. Enter scores'!K78,"")</f>
        <v/>
      </c>
      <c r="M74" s="125" t="str">
        <f>IF('2. Enter scores'!L78&lt;&gt;"",'2. Enter scores'!$B78-'2. Enter scores'!L78,"")</f>
        <v/>
      </c>
      <c r="N74" s="125" t="str">
        <f>IF('2. Enter scores'!M78&lt;&gt;"",'2. Enter scores'!$B78-'2. Enter scores'!M78,"")</f>
        <v/>
      </c>
      <c r="O74" s="125" t="str">
        <f>IF('2. Enter scores'!N78&lt;&gt;"",'2. Enter scores'!$B78-'2. Enter scores'!N78,"")</f>
        <v/>
      </c>
      <c r="P74" s="125" t="str">
        <f>IF('2. Enter scores'!O78&lt;&gt;"",'2. Enter scores'!$B78-'2. Enter scores'!O78,"")</f>
        <v/>
      </c>
      <c r="Q74" s="125" t="str">
        <f>IF('2. Enter scores'!P78&lt;&gt;"",'2. Enter scores'!$B78-'2. Enter scores'!P78,"")</f>
        <v/>
      </c>
      <c r="R74" s="125" t="str">
        <f>IF('2. Enter scores'!Q78&lt;&gt;"",'2. Enter scores'!$B78-'2. Enter scores'!Q78,"")</f>
        <v/>
      </c>
      <c r="S74" s="125" t="str">
        <f>IF('2. Enter scores'!R78&lt;&gt;"",'2. Enter scores'!$B78-'2. Enter scores'!R78,"")</f>
        <v/>
      </c>
      <c r="T74" s="125" t="str">
        <f>IF('2. Enter scores'!S78&lt;&gt;"",'2. Enter scores'!$B78-'2. Enter scores'!S78,"")</f>
        <v/>
      </c>
      <c r="U74" s="125" t="str">
        <f>IF('2. Enter scores'!T78&lt;&gt;"",'2. Enter scores'!$B78-'2. Enter scores'!T78,"")</f>
        <v/>
      </c>
      <c r="V74" s="125" t="str">
        <f>IF('2. Enter scores'!U78&lt;&gt;"",'2. Enter scores'!$B78-'2. Enter scores'!U78,"")</f>
        <v/>
      </c>
      <c r="W74" s="125" t="str">
        <f>IF('2. Enter scores'!V78&lt;&gt;"",'2. Enter scores'!$B78-'2. Enter scores'!V78,"")</f>
        <v/>
      </c>
      <c r="X74" s="125" t="str">
        <f>IF('2. Enter scores'!W78&lt;&gt;"",'2. Enter scores'!$B78-'2. Enter scores'!W78,"")</f>
        <v/>
      </c>
      <c r="Y74" s="125" t="str">
        <f>IF('2. Enter scores'!X78&lt;&gt;"",'2. Enter scores'!$B78-'2. Enter scores'!X78,"")</f>
        <v/>
      </c>
      <c r="Z74" s="125" t="str">
        <f>IF('2. Enter scores'!Y78&lt;&gt;"",'2. Enter scores'!$B78-'2. Enter scores'!Y78,"")</f>
        <v/>
      </c>
      <c r="AA74" s="125" t="str">
        <f>IF('2. Enter scores'!Z78&lt;&gt;"",'2. Enter scores'!$B78-'2. Enter scores'!Z78,"")</f>
        <v/>
      </c>
      <c r="AB74" s="125" t="str">
        <f>IF('2. Enter scores'!AA78&lt;&gt;"",'2. Enter scores'!$B78-'2. Enter scores'!AA78,"")</f>
        <v/>
      </c>
      <c r="AC74" s="125" t="str">
        <f>IF('2. Enter scores'!AB78&lt;&gt;"",'2. Enter scores'!$B78-'2. Enter scores'!AB78,"")</f>
        <v/>
      </c>
      <c r="AD74" s="125" t="str">
        <f>IF('2. Enter scores'!AC78&lt;&gt;"",'2. Enter scores'!$B78-'2. Enter scores'!AC78,"")</f>
        <v/>
      </c>
      <c r="AE74" s="125" t="str">
        <f>IF('2. Enter scores'!AD78&lt;&gt;"",'2. Enter scores'!$B78-'2. Enter scores'!AD78,"")</f>
        <v/>
      </c>
      <c r="AF74" s="125" t="str">
        <f>IF('2. Enter scores'!AE78&lt;&gt;"",'2. Enter scores'!$B78-'2. Enter scores'!AE78,"")</f>
        <v/>
      </c>
      <c r="AG74" s="125" t="str">
        <f>IF('2. Enter scores'!AF78&lt;&gt;"",'2. Enter scores'!$B78-'2. Enter scores'!AF78,"")</f>
        <v/>
      </c>
      <c r="AH74" s="125" t="str">
        <f>IF('2. Enter scores'!AG78&lt;&gt;"",'2. Enter scores'!$B78-'2. Enter scores'!AG78,"")</f>
        <v/>
      </c>
      <c r="AI74" s="125" t="str">
        <f>IF('2. Enter scores'!AH78&lt;&gt;"",'2. Enter scores'!$B78-'2. Enter scores'!AH78,"")</f>
        <v/>
      </c>
      <c r="AJ74" s="125" t="str">
        <f>IF('2. Enter scores'!AI78&lt;&gt;"",'2. Enter scores'!$B78-'2. Enter scores'!AI78,"")</f>
        <v/>
      </c>
      <c r="AK74" s="125" t="str">
        <f>IF('2. Enter scores'!AJ78&lt;&gt;"",'2. Enter scores'!$B78-'2. Enter scores'!AJ78,"")</f>
        <v/>
      </c>
      <c r="AL74" s="125" t="str">
        <f>IF('2. Enter scores'!AK78&lt;&gt;"",'2. Enter scores'!$B78-'2. Enter scores'!AK78,"")</f>
        <v/>
      </c>
      <c r="AM74" s="125" t="str">
        <f>IF('2. Enter scores'!AL78&lt;&gt;"",'2. Enter scores'!$B78-'2. Enter scores'!AL78,"")</f>
        <v/>
      </c>
      <c r="AN74" s="125" t="str">
        <f>IF('2. Enter scores'!AM78&lt;&gt;"",'2. Enter scores'!$B78-'2. Enter scores'!AM78,"")</f>
        <v/>
      </c>
      <c r="AO74" s="125" t="str">
        <f>IF('2. Enter scores'!AN78&lt;&gt;"",'2. Enter scores'!$B78-'2. Enter scores'!AN78,"")</f>
        <v/>
      </c>
      <c r="AP74" s="125" t="str">
        <f>IF('2. Enter scores'!AO78&lt;&gt;"",'2. Enter scores'!$B78-'2. Enter scores'!AO78,"")</f>
        <v/>
      </c>
      <c r="AQ74" s="125" t="str">
        <f>IF('2. Enter scores'!AP78&lt;&gt;"",'2. Enter scores'!$B78-'2. Enter scores'!AP78,"")</f>
        <v/>
      </c>
      <c r="AR74" s="125" t="str">
        <f>IF('2. Enter scores'!AQ78&lt;&gt;"",'2. Enter scores'!$B78-'2. Enter scores'!AQ78,"")</f>
        <v/>
      </c>
      <c r="AS74" s="125" t="str">
        <f>IF('2. Enter scores'!AR78&lt;&gt;"",'2. Enter scores'!$B78-'2. Enter scores'!AR78,"")</f>
        <v/>
      </c>
      <c r="AT74" s="125" t="str">
        <f>IF('2. Enter scores'!AS78&lt;&gt;"",'2. Enter scores'!$B78-'2. Enter scores'!AS78,"")</f>
        <v/>
      </c>
      <c r="AU74" s="125" t="str">
        <f>IF('2. Enter scores'!AT78&lt;&gt;"",'2. Enter scores'!$B78-'2. Enter scores'!AT78,"")</f>
        <v/>
      </c>
      <c r="AV74" s="125" t="str">
        <f>IF('2. Enter scores'!AU78&lt;&gt;"",'2. Enter scores'!$B78-'2. Enter scores'!AU78,"")</f>
        <v/>
      </c>
      <c r="AW74" s="125" t="str">
        <f>IF('2. Enter scores'!AV78&lt;&gt;"",'2. Enter scores'!$B78-'2. Enter scores'!AV78,"")</f>
        <v/>
      </c>
      <c r="AX74" s="125" t="str">
        <f>IF('2. Enter scores'!AW78&lt;&gt;"",'2. Enter scores'!$B78-'2. Enter scores'!AW78,"")</f>
        <v/>
      </c>
      <c r="AY74" s="125" t="str">
        <f>IF('2. Enter scores'!AX78&lt;&gt;"",'2. Enter scores'!$B78-'2. Enter scores'!AX78,"")</f>
        <v/>
      </c>
      <c r="AZ74" s="125" t="str">
        <f>IF('2. Enter scores'!AY78&lt;&gt;"",'2. Enter scores'!$B78-'2. Enter scores'!AY78,"")</f>
        <v/>
      </c>
      <c r="BA74" s="125" t="str">
        <f>IF('2. Enter scores'!AZ78&lt;&gt;"",'2. Enter scores'!$B78-'2. Enter scores'!AZ78,"")</f>
        <v/>
      </c>
      <c r="BB74" s="125" t="str">
        <f>IF('2. Enter scores'!BA78&lt;&gt;"",'2. Enter scores'!$B78-'2. Enter scores'!BA78,"")</f>
        <v/>
      </c>
      <c r="BC74" s="125" t="str">
        <f>IF('2. Enter scores'!BB78&lt;&gt;"",'2. Enter scores'!$B78-'2. Enter scores'!BB78,"")</f>
        <v/>
      </c>
      <c r="BD74" s="125" t="str">
        <f>IF('2. Enter scores'!BC78&lt;&gt;"",'2. Enter scores'!$B78-'2. Enter scores'!BC78,"")</f>
        <v/>
      </c>
      <c r="BE74" s="125" t="str">
        <f>IF('2. Enter scores'!BD78&lt;&gt;"",'2. Enter scores'!$B78-'2. Enter scores'!BD78,"")</f>
        <v/>
      </c>
      <c r="BF74" s="125" t="str">
        <f>IF('2. Enter scores'!BE78&lt;&gt;"",'2. Enter scores'!$B78-'2. Enter scores'!BE78,"")</f>
        <v/>
      </c>
      <c r="BG74" s="125" t="str">
        <f>IF('2. Enter scores'!BF78&lt;&gt;"",'2. Enter scores'!$B78-'2. Enter scores'!BF78,"")</f>
        <v/>
      </c>
      <c r="BH74" s="125" t="str">
        <f>IF('2. Enter scores'!BG78&lt;&gt;"",'2. Enter scores'!$B78-'2. Enter scores'!BG78,"")</f>
        <v/>
      </c>
      <c r="BI74" s="125" t="str">
        <f>IF('2. Enter scores'!BH78&lt;&gt;"",'2. Enter scores'!$B78-'2. Enter scores'!BH78,"")</f>
        <v/>
      </c>
      <c r="BJ74" s="125" t="str">
        <f>IF('2. Enter scores'!BI78&lt;&gt;"",'2. Enter scores'!$B78-'2. Enter scores'!BI78,"")</f>
        <v/>
      </c>
      <c r="BK74" s="125" t="str">
        <f>IF('2. Enter scores'!BJ78&lt;&gt;"",'2. Enter scores'!$B78-'2. Enter scores'!BJ78,"")</f>
        <v/>
      </c>
      <c r="BL74" s="125" t="str">
        <f>IF('2. Enter scores'!BK78&lt;&gt;"",'2. Enter scores'!$B78-'2. Enter scores'!BK78,"")</f>
        <v/>
      </c>
      <c r="BM74" s="125" t="str">
        <f>IF('2. Enter scores'!BL78&lt;&gt;"",'2. Enter scores'!$B78-'2. Enter scores'!BL78,"")</f>
        <v/>
      </c>
      <c r="BN74" s="125" t="str">
        <f>IF('2. Enter scores'!BM78&lt;&gt;"",'2. Enter scores'!$B78-'2. Enter scores'!BM78,"")</f>
        <v/>
      </c>
      <c r="BO74" s="125" t="str">
        <f>IF('2. Enter scores'!BN78&lt;&gt;"",'2. Enter scores'!$B78-'2. Enter scores'!BN78,"")</f>
        <v/>
      </c>
      <c r="BP74" s="108">
        <v>1000</v>
      </c>
    </row>
    <row r="75" spans="2:68" x14ac:dyDescent="0.35">
      <c r="B75" s="125" t="str">
        <f>IF('2. Enter scores'!A79&lt;&gt;"",'2. Enter scores'!A79,"")</f>
        <v/>
      </c>
      <c r="H75" s="125" t="str">
        <f>IF('2. Enter scores'!G79&lt;&gt;"",'2. Enter scores'!$B79-'2. Enter scores'!G79,"")</f>
        <v/>
      </c>
      <c r="I75" s="125" t="str">
        <f>IF('2. Enter scores'!H79&lt;&gt;"",'2. Enter scores'!$B79-'2. Enter scores'!H79,"")</f>
        <v/>
      </c>
      <c r="J75" s="125" t="str">
        <f>IF('2. Enter scores'!I79&lt;&gt;"",'2. Enter scores'!$B79-'2. Enter scores'!I79,"")</f>
        <v/>
      </c>
      <c r="K75" s="125" t="str">
        <f>IF('2. Enter scores'!J79&lt;&gt;"",'2. Enter scores'!$B79-'2. Enter scores'!J79,"")</f>
        <v/>
      </c>
      <c r="L75" s="125" t="str">
        <f>IF('2. Enter scores'!K79&lt;&gt;"",'2. Enter scores'!$B79-'2. Enter scores'!K79,"")</f>
        <v/>
      </c>
      <c r="M75" s="125" t="str">
        <f>IF('2. Enter scores'!L79&lt;&gt;"",'2. Enter scores'!$B79-'2. Enter scores'!L79,"")</f>
        <v/>
      </c>
      <c r="N75" s="125" t="str">
        <f>IF('2. Enter scores'!M79&lt;&gt;"",'2. Enter scores'!$B79-'2. Enter scores'!M79,"")</f>
        <v/>
      </c>
      <c r="O75" s="125" t="str">
        <f>IF('2. Enter scores'!N79&lt;&gt;"",'2. Enter scores'!$B79-'2. Enter scores'!N79,"")</f>
        <v/>
      </c>
      <c r="P75" s="125" t="str">
        <f>IF('2. Enter scores'!O79&lt;&gt;"",'2. Enter scores'!$B79-'2. Enter scores'!O79,"")</f>
        <v/>
      </c>
      <c r="Q75" s="125" t="str">
        <f>IF('2. Enter scores'!P79&lt;&gt;"",'2. Enter scores'!$B79-'2. Enter scores'!P79,"")</f>
        <v/>
      </c>
      <c r="R75" s="125" t="str">
        <f>IF('2. Enter scores'!Q79&lt;&gt;"",'2. Enter scores'!$B79-'2. Enter scores'!Q79,"")</f>
        <v/>
      </c>
      <c r="S75" s="125" t="str">
        <f>IF('2. Enter scores'!R79&lt;&gt;"",'2. Enter scores'!$B79-'2. Enter scores'!R79,"")</f>
        <v/>
      </c>
      <c r="T75" s="125" t="str">
        <f>IF('2. Enter scores'!S79&lt;&gt;"",'2. Enter scores'!$B79-'2. Enter scores'!S79,"")</f>
        <v/>
      </c>
      <c r="U75" s="125" t="str">
        <f>IF('2. Enter scores'!T79&lt;&gt;"",'2. Enter scores'!$B79-'2. Enter scores'!T79,"")</f>
        <v/>
      </c>
      <c r="V75" s="125" t="str">
        <f>IF('2. Enter scores'!U79&lt;&gt;"",'2. Enter scores'!$B79-'2. Enter scores'!U79,"")</f>
        <v/>
      </c>
      <c r="W75" s="125" t="str">
        <f>IF('2. Enter scores'!V79&lt;&gt;"",'2. Enter scores'!$B79-'2. Enter scores'!V79,"")</f>
        <v/>
      </c>
      <c r="X75" s="125" t="str">
        <f>IF('2. Enter scores'!W79&lt;&gt;"",'2. Enter scores'!$B79-'2. Enter scores'!W79,"")</f>
        <v/>
      </c>
      <c r="Y75" s="125" t="str">
        <f>IF('2. Enter scores'!X79&lt;&gt;"",'2. Enter scores'!$B79-'2. Enter scores'!X79,"")</f>
        <v/>
      </c>
      <c r="Z75" s="125" t="str">
        <f>IF('2. Enter scores'!Y79&lt;&gt;"",'2. Enter scores'!$B79-'2. Enter scores'!Y79,"")</f>
        <v/>
      </c>
      <c r="AA75" s="125" t="str">
        <f>IF('2. Enter scores'!Z79&lt;&gt;"",'2. Enter scores'!$B79-'2. Enter scores'!Z79,"")</f>
        <v/>
      </c>
      <c r="AB75" s="125" t="str">
        <f>IF('2. Enter scores'!AA79&lt;&gt;"",'2. Enter scores'!$B79-'2. Enter scores'!AA79,"")</f>
        <v/>
      </c>
      <c r="AC75" s="125" t="str">
        <f>IF('2. Enter scores'!AB79&lt;&gt;"",'2. Enter scores'!$B79-'2. Enter scores'!AB79,"")</f>
        <v/>
      </c>
      <c r="AD75" s="125" t="str">
        <f>IF('2. Enter scores'!AC79&lt;&gt;"",'2. Enter scores'!$B79-'2. Enter scores'!AC79,"")</f>
        <v/>
      </c>
      <c r="AE75" s="125" t="str">
        <f>IF('2. Enter scores'!AD79&lt;&gt;"",'2. Enter scores'!$B79-'2. Enter scores'!AD79,"")</f>
        <v/>
      </c>
      <c r="AF75" s="125" t="str">
        <f>IF('2. Enter scores'!AE79&lt;&gt;"",'2. Enter scores'!$B79-'2. Enter scores'!AE79,"")</f>
        <v/>
      </c>
      <c r="AG75" s="125" t="str">
        <f>IF('2. Enter scores'!AF79&lt;&gt;"",'2. Enter scores'!$B79-'2. Enter scores'!AF79,"")</f>
        <v/>
      </c>
      <c r="AH75" s="125" t="str">
        <f>IF('2. Enter scores'!AG79&lt;&gt;"",'2. Enter scores'!$B79-'2. Enter scores'!AG79,"")</f>
        <v/>
      </c>
      <c r="AI75" s="125" t="str">
        <f>IF('2. Enter scores'!AH79&lt;&gt;"",'2. Enter scores'!$B79-'2. Enter scores'!AH79,"")</f>
        <v/>
      </c>
      <c r="AJ75" s="125" t="str">
        <f>IF('2. Enter scores'!AI79&lt;&gt;"",'2. Enter scores'!$B79-'2. Enter scores'!AI79,"")</f>
        <v/>
      </c>
      <c r="AK75" s="125" t="str">
        <f>IF('2. Enter scores'!AJ79&lt;&gt;"",'2. Enter scores'!$B79-'2. Enter scores'!AJ79,"")</f>
        <v/>
      </c>
      <c r="AL75" s="125" t="str">
        <f>IF('2. Enter scores'!AK79&lt;&gt;"",'2. Enter scores'!$B79-'2. Enter scores'!AK79,"")</f>
        <v/>
      </c>
      <c r="AM75" s="125" t="str">
        <f>IF('2. Enter scores'!AL79&lt;&gt;"",'2. Enter scores'!$B79-'2. Enter scores'!AL79,"")</f>
        <v/>
      </c>
      <c r="AN75" s="125" t="str">
        <f>IF('2. Enter scores'!AM79&lt;&gt;"",'2. Enter scores'!$B79-'2. Enter scores'!AM79,"")</f>
        <v/>
      </c>
      <c r="AO75" s="125" t="str">
        <f>IF('2. Enter scores'!AN79&lt;&gt;"",'2. Enter scores'!$B79-'2. Enter scores'!AN79,"")</f>
        <v/>
      </c>
      <c r="AP75" s="125" t="str">
        <f>IF('2. Enter scores'!AO79&lt;&gt;"",'2. Enter scores'!$B79-'2. Enter scores'!AO79,"")</f>
        <v/>
      </c>
      <c r="AQ75" s="125" t="str">
        <f>IF('2. Enter scores'!AP79&lt;&gt;"",'2. Enter scores'!$B79-'2. Enter scores'!AP79,"")</f>
        <v/>
      </c>
      <c r="AR75" s="125" t="str">
        <f>IF('2. Enter scores'!AQ79&lt;&gt;"",'2. Enter scores'!$B79-'2. Enter scores'!AQ79,"")</f>
        <v/>
      </c>
      <c r="AS75" s="125" t="str">
        <f>IF('2. Enter scores'!AR79&lt;&gt;"",'2. Enter scores'!$B79-'2. Enter scores'!AR79,"")</f>
        <v/>
      </c>
      <c r="AT75" s="125" t="str">
        <f>IF('2. Enter scores'!AS79&lt;&gt;"",'2. Enter scores'!$B79-'2. Enter scores'!AS79,"")</f>
        <v/>
      </c>
      <c r="AU75" s="125" t="str">
        <f>IF('2. Enter scores'!AT79&lt;&gt;"",'2. Enter scores'!$B79-'2. Enter scores'!AT79,"")</f>
        <v/>
      </c>
      <c r="AV75" s="125" t="str">
        <f>IF('2. Enter scores'!AU79&lt;&gt;"",'2. Enter scores'!$B79-'2. Enter scores'!AU79,"")</f>
        <v/>
      </c>
      <c r="AW75" s="125" t="str">
        <f>IF('2. Enter scores'!AV79&lt;&gt;"",'2. Enter scores'!$B79-'2. Enter scores'!AV79,"")</f>
        <v/>
      </c>
      <c r="AX75" s="125" t="str">
        <f>IF('2. Enter scores'!AW79&lt;&gt;"",'2. Enter scores'!$B79-'2. Enter scores'!AW79,"")</f>
        <v/>
      </c>
      <c r="AY75" s="125" t="str">
        <f>IF('2. Enter scores'!AX79&lt;&gt;"",'2. Enter scores'!$B79-'2. Enter scores'!AX79,"")</f>
        <v/>
      </c>
      <c r="AZ75" s="125" t="str">
        <f>IF('2. Enter scores'!AY79&lt;&gt;"",'2. Enter scores'!$B79-'2. Enter scores'!AY79,"")</f>
        <v/>
      </c>
      <c r="BA75" s="125" t="str">
        <f>IF('2. Enter scores'!AZ79&lt;&gt;"",'2. Enter scores'!$B79-'2. Enter scores'!AZ79,"")</f>
        <v/>
      </c>
      <c r="BB75" s="125" t="str">
        <f>IF('2. Enter scores'!BA79&lt;&gt;"",'2. Enter scores'!$B79-'2. Enter scores'!BA79,"")</f>
        <v/>
      </c>
      <c r="BC75" s="125" t="str">
        <f>IF('2. Enter scores'!BB79&lt;&gt;"",'2. Enter scores'!$B79-'2. Enter scores'!BB79,"")</f>
        <v/>
      </c>
      <c r="BD75" s="125" t="str">
        <f>IF('2. Enter scores'!BC79&lt;&gt;"",'2. Enter scores'!$B79-'2. Enter scores'!BC79,"")</f>
        <v/>
      </c>
      <c r="BE75" s="125" t="str">
        <f>IF('2. Enter scores'!BD79&lt;&gt;"",'2. Enter scores'!$B79-'2. Enter scores'!BD79,"")</f>
        <v/>
      </c>
      <c r="BF75" s="125" t="str">
        <f>IF('2. Enter scores'!BE79&lt;&gt;"",'2. Enter scores'!$B79-'2. Enter scores'!BE79,"")</f>
        <v/>
      </c>
      <c r="BG75" s="125" t="str">
        <f>IF('2. Enter scores'!BF79&lt;&gt;"",'2. Enter scores'!$B79-'2. Enter scores'!BF79,"")</f>
        <v/>
      </c>
      <c r="BH75" s="125" t="str">
        <f>IF('2. Enter scores'!BG79&lt;&gt;"",'2. Enter scores'!$B79-'2. Enter scores'!BG79,"")</f>
        <v/>
      </c>
      <c r="BI75" s="125" t="str">
        <f>IF('2. Enter scores'!BH79&lt;&gt;"",'2. Enter scores'!$B79-'2. Enter scores'!BH79,"")</f>
        <v/>
      </c>
      <c r="BJ75" s="125" t="str">
        <f>IF('2. Enter scores'!BI79&lt;&gt;"",'2. Enter scores'!$B79-'2. Enter scores'!BI79,"")</f>
        <v/>
      </c>
      <c r="BK75" s="125" t="str">
        <f>IF('2. Enter scores'!BJ79&lt;&gt;"",'2. Enter scores'!$B79-'2. Enter scores'!BJ79,"")</f>
        <v/>
      </c>
      <c r="BL75" s="125" t="str">
        <f>IF('2. Enter scores'!BK79&lt;&gt;"",'2. Enter scores'!$B79-'2. Enter scores'!BK79,"")</f>
        <v/>
      </c>
      <c r="BM75" s="125" t="str">
        <f>IF('2. Enter scores'!BL79&lt;&gt;"",'2. Enter scores'!$B79-'2. Enter scores'!BL79,"")</f>
        <v/>
      </c>
      <c r="BN75" s="125" t="str">
        <f>IF('2. Enter scores'!BM79&lt;&gt;"",'2. Enter scores'!$B79-'2. Enter scores'!BM79,"")</f>
        <v/>
      </c>
      <c r="BO75" s="125" t="str">
        <f>IF('2. Enter scores'!BN79&lt;&gt;"",'2. Enter scores'!$B79-'2. Enter scores'!BN79,"")</f>
        <v/>
      </c>
      <c r="BP75" s="108">
        <v>1000</v>
      </c>
    </row>
    <row r="76" spans="2:68" x14ac:dyDescent="0.35">
      <c r="B76" s="125" t="str">
        <f>IF('2. Enter scores'!A80&lt;&gt;"",'2. Enter scores'!A80,"")</f>
        <v/>
      </c>
      <c r="H76" s="125" t="str">
        <f>IF('2. Enter scores'!G80&lt;&gt;"",'2. Enter scores'!$B80-'2. Enter scores'!G80,"")</f>
        <v/>
      </c>
      <c r="I76" s="125" t="str">
        <f>IF('2. Enter scores'!H80&lt;&gt;"",'2. Enter scores'!$B80-'2. Enter scores'!H80,"")</f>
        <v/>
      </c>
      <c r="J76" s="125" t="str">
        <f>IF('2. Enter scores'!I80&lt;&gt;"",'2. Enter scores'!$B80-'2. Enter scores'!I80,"")</f>
        <v/>
      </c>
      <c r="K76" s="125" t="str">
        <f>IF('2. Enter scores'!J80&lt;&gt;"",'2. Enter scores'!$B80-'2. Enter scores'!J80,"")</f>
        <v/>
      </c>
      <c r="L76" s="125" t="str">
        <f>IF('2. Enter scores'!K80&lt;&gt;"",'2. Enter scores'!$B80-'2. Enter scores'!K80,"")</f>
        <v/>
      </c>
      <c r="M76" s="125" t="str">
        <f>IF('2. Enter scores'!L80&lt;&gt;"",'2. Enter scores'!$B80-'2. Enter scores'!L80,"")</f>
        <v/>
      </c>
      <c r="N76" s="125" t="str">
        <f>IF('2. Enter scores'!M80&lt;&gt;"",'2. Enter scores'!$B80-'2. Enter scores'!M80,"")</f>
        <v/>
      </c>
      <c r="O76" s="125" t="str">
        <f>IF('2. Enter scores'!N80&lt;&gt;"",'2. Enter scores'!$B80-'2. Enter scores'!N80,"")</f>
        <v/>
      </c>
      <c r="P76" s="125" t="str">
        <f>IF('2. Enter scores'!O80&lt;&gt;"",'2. Enter scores'!$B80-'2. Enter scores'!O80,"")</f>
        <v/>
      </c>
      <c r="Q76" s="125" t="str">
        <f>IF('2. Enter scores'!P80&lt;&gt;"",'2. Enter scores'!$B80-'2. Enter scores'!P80,"")</f>
        <v/>
      </c>
      <c r="R76" s="125" t="str">
        <f>IF('2. Enter scores'!Q80&lt;&gt;"",'2. Enter scores'!$B80-'2. Enter scores'!Q80,"")</f>
        <v/>
      </c>
      <c r="S76" s="125" t="str">
        <f>IF('2. Enter scores'!R80&lt;&gt;"",'2. Enter scores'!$B80-'2. Enter scores'!R80,"")</f>
        <v/>
      </c>
      <c r="T76" s="125" t="str">
        <f>IF('2. Enter scores'!S80&lt;&gt;"",'2. Enter scores'!$B80-'2. Enter scores'!S80,"")</f>
        <v/>
      </c>
      <c r="U76" s="125" t="str">
        <f>IF('2. Enter scores'!T80&lt;&gt;"",'2. Enter scores'!$B80-'2. Enter scores'!T80,"")</f>
        <v/>
      </c>
      <c r="V76" s="125" t="str">
        <f>IF('2. Enter scores'!U80&lt;&gt;"",'2. Enter scores'!$B80-'2. Enter scores'!U80,"")</f>
        <v/>
      </c>
      <c r="W76" s="125" t="str">
        <f>IF('2. Enter scores'!V80&lt;&gt;"",'2. Enter scores'!$B80-'2. Enter scores'!V80,"")</f>
        <v/>
      </c>
      <c r="X76" s="125" t="str">
        <f>IF('2. Enter scores'!W80&lt;&gt;"",'2. Enter scores'!$B80-'2. Enter scores'!W80,"")</f>
        <v/>
      </c>
      <c r="Y76" s="125" t="str">
        <f>IF('2. Enter scores'!X80&lt;&gt;"",'2. Enter scores'!$B80-'2. Enter scores'!X80,"")</f>
        <v/>
      </c>
      <c r="Z76" s="125" t="str">
        <f>IF('2. Enter scores'!Y80&lt;&gt;"",'2. Enter scores'!$B80-'2. Enter scores'!Y80,"")</f>
        <v/>
      </c>
      <c r="AA76" s="125" t="str">
        <f>IF('2. Enter scores'!Z80&lt;&gt;"",'2. Enter scores'!$B80-'2. Enter scores'!Z80,"")</f>
        <v/>
      </c>
      <c r="AB76" s="125" t="str">
        <f>IF('2. Enter scores'!AA80&lt;&gt;"",'2. Enter scores'!$B80-'2. Enter scores'!AA80,"")</f>
        <v/>
      </c>
      <c r="AC76" s="125" t="str">
        <f>IF('2. Enter scores'!AB80&lt;&gt;"",'2. Enter scores'!$B80-'2. Enter scores'!AB80,"")</f>
        <v/>
      </c>
      <c r="AD76" s="125" t="str">
        <f>IF('2. Enter scores'!AC80&lt;&gt;"",'2. Enter scores'!$B80-'2. Enter scores'!AC80,"")</f>
        <v/>
      </c>
      <c r="AE76" s="125" t="str">
        <f>IF('2. Enter scores'!AD80&lt;&gt;"",'2. Enter scores'!$B80-'2. Enter scores'!AD80,"")</f>
        <v/>
      </c>
      <c r="AF76" s="125" t="str">
        <f>IF('2. Enter scores'!AE80&lt;&gt;"",'2. Enter scores'!$B80-'2. Enter scores'!AE80,"")</f>
        <v/>
      </c>
      <c r="AG76" s="125" t="str">
        <f>IF('2. Enter scores'!AF80&lt;&gt;"",'2. Enter scores'!$B80-'2. Enter scores'!AF80,"")</f>
        <v/>
      </c>
      <c r="AH76" s="125" t="str">
        <f>IF('2. Enter scores'!AG80&lt;&gt;"",'2. Enter scores'!$B80-'2. Enter scores'!AG80,"")</f>
        <v/>
      </c>
      <c r="AI76" s="125" t="str">
        <f>IF('2. Enter scores'!AH80&lt;&gt;"",'2. Enter scores'!$B80-'2. Enter scores'!AH80,"")</f>
        <v/>
      </c>
      <c r="AJ76" s="125" t="str">
        <f>IF('2. Enter scores'!AI80&lt;&gt;"",'2. Enter scores'!$B80-'2. Enter scores'!AI80,"")</f>
        <v/>
      </c>
      <c r="AK76" s="125" t="str">
        <f>IF('2. Enter scores'!AJ80&lt;&gt;"",'2. Enter scores'!$B80-'2. Enter scores'!AJ80,"")</f>
        <v/>
      </c>
      <c r="AL76" s="125" t="str">
        <f>IF('2. Enter scores'!AK80&lt;&gt;"",'2. Enter scores'!$B80-'2. Enter scores'!AK80,"")</f>
        <v/>
      </c>
      <c r="AM76" s="125" t="str">
        <f>IF('2. Enter scores'!AL80&lt;&gt;"",'2. Enter scores'!$B80-'2. Enter scores'!AL80,"")</f>
        <v/>
      </c>
      <c r="AN76" s="125" t="str">
        <f>IF('2. Enter scores'!AM80&lt;&gt;"",'2. Enter scores'!$B80-'2. Enter scores'!AM80,"")</f>
        <v/>
      </c>
      <c r="AO76" s="125" t="str">
        <f>IF('2. Enter scores'!AN80&lt;&gt;"",'2. Enter scores'!$B80-'2. Enter scores'!AN80,"")</f>
        <v/>
      </c>
      <c r="AP76" s="125" t="str">
        <f>IF('2. Enter scores'!AO80&lt;&gt;"",'2. Enter scores'!$B80-'2. Enter scores'!AO80,"")</f>
        <v/>
      </c>
      <c r="AQ76" s="125" t="str">
        <f>IF('2. Enter scores'!AP80&lt;&gt;"",'2. Enter scores'!$B80-'2. Enter scores'!AP80,"")</f>
        <v/>
      </c>
      <c r="AR76" s="125" t="str">
        <f>IF('2. Enter scores'!AQ80&lt;&gt;"",'2. Enter scores'!$B80-'2. Enter scores'!AQ80,"")</f>
        <v/>
      </c>
      <c r="AS76" s="125" t="str">
        <f>IF('2. Enter scores'!AR80&lt;&gt;"",'2. Enter scores'!$B80-'2. Enter scores'!AR80,"")</f>
        <v/>
      </c>
      <c r="AT76" s="125" t="str">
        <f>IF('2. Enter scores'!AS80&lt;&gt;"",'2. Enter scores'!$B80-'2. Enter scores'!AS80,"")</f>
        <v/>
      </c>
      <c r="AU76" s="125" t="str">
        <f>IF('2. Enter scores'!AT80&lt;&gt;"",'2. Enter scores'!$B80-'2. Enter scores'!AT80,"")</f>
        <v/>
      </c>
      <c r="AV76" s="125" t="str">
        <f>IF('2. Enter scores'!AU80&lt;&gt;"",'2. Enter scores'!$B80-'2. Enter scores'!AU80,"")</f>
        <v/>
      </c>
      <c r="AW76" s="125" t="str">
        <f>IF('2. Enter scores'!AV80&lt;&gt;"",'2. Enter scores'!$B80-'2. Enter scores'!AV80,"")</f>
        <v/>
      </c>
      <c r="AX76" s="125" t="str">
        <f>IF('2. Enter scores'!AW80&lt;&gt;"",'2. Enter scores'!$B80-'2. Enter scores'!AW80,"")</f>
        <v/>
      </c>
      <c r="AY76" s="125" t="str">
        <f>IF('2. Enter scores'!AX80&lt;&gt;"",'2. Enter scores'!$B80-'2. Enter scores'!AX80,"")</f>
        <v/>
      </c>
      <c r="AZ76" s="125" t="str">
        <f>IF('2. Enter scores'!AY80&lt;&gt;"",'2. Enter scores'!$B80-'2. Enter scores'!AY80,"")</f>
        <v/>
      </c>
      <c r="BA76" s="125" t="str">
        <f>IF('2. Enter scores'!AZ80&lt;&gt;"",'2. Enter scores'!$B80-'2. Enter scores'!AZ80,"")</f>
        <v/>
      </c>
      <c r="BB76" s="125" t="str">
        <f>IF('2. Enter scores'!BA80&lt;&gt;"",'2. Enter scores'!$B80-'2. Enter scores'!BA80,"")</f>
        <v/>
      </c>
      <c r="BC76" s="125" t="str">
        <f>IF('2. Enter scores'!BB80&lt;&gt;"",'2. Enter scores'!$B80-'2. Enter scores'!BB80,"")</f>
        <v/>
      </c>
      <c r="BD76" s="125" t="str">
        <f>IF('2. Enter scores'!BC80&lt;&gt;"",'2. Enter scores'!$B80-'2. Enter scores'!BC80,"")</f>
        <v/>
      </c>
      <c r="BE76" s="125" t="str">
        <f>IF('2. Enter scores'!BD80&lt;&gt;"",'2. Enter scores'!$B80-'2. Enter scores'!BD80,"")</f>
        <v/>
      </c>
      <c r="BF76" s="125" t="str">
        <f>IF('2. Enter scores'!BE80&lt;&gt;"",'2. Enter scores'!$B80-'2. Enter scores'!BE80,"")</f>
        <v/>
      </c>
      <c r="BG76" s="125" t="str">
        <f>IF('2. Enter scores'!BF80&lt;&gt;"",'2. Enter scores'!$B80-'2. Enter scores'!BF80,"")</f>
        <v/>
      </c>
      <c r="BH76" s="125" t="str">
        <f>IF('2. Enter scores'!BG80&lt;&gt;"",'2. Enter scores'!$B80-'2. Enter scores'!BG80,"")</f>
        <v/>
      </c>
      <c r="BI76" s="125" t="str">
        <f>IF('2. Enter scores'!BH80&lt;&gt;"",'2. Enter scores'!$B80-'2. Enter scores'!BH80,"")</f>
        <v/>
      </c>
      <c r="BJ76" s="125" t="str">
        <f>IF('2. Enter scores'!BI80&lt;&gt;"",'2. Enter scores'!$B80-'2. Enter scores'!BI80,"")</f>
        <v/>
      </c>
      <c r="BK76" s="125" t="str">
        <f>IF('2. Enter scores'!BJ80&lt;&gt;"",'2. Enter scores'!$B80-'2. Enter scores'!BJ80,"")</f>
        <v/>
      </c>
      <c r="BL76" s="125" t="str">
        <f>IF('2. Enter scores'!BK80&lt;&gt;"",'2. Enter scores'!$B80-'2. Enter scores'!BK80,"")</f>
        <v/>
      </c>
      <c r="BM76" s="125" t="str">
        <f>IF('2. Enter scores'!BL80&lt;&gt;"",'2. Enter scores'!$B80-'2. Enter scores'!BL80,"")</f>
        <v/>
      </c>
      <c r="BN76" s="125" t="str">
        <f>IF('2. Enter scores'!BM80&lt;&gt;"",'2. Enter scores'!$B80-'2. Enter scores'!BM80,"")</f>
        <v/>
      </c>
      <c r="BO76" s="125" t="str">
        <f>IF('2. Enter scores'!BN80&lt;&gt;"",'2. Enter scores'!$B80-'2. Enter scores'!BN80,"")</f>
        <v/>
      </c>
      <c r="BP76" s="108">
        <v>1000</v>
      </c>
    </row>
    <row r="77" spans="2:68" x14ac:dyDescent="0.35">
      <c r="B77" s="125" t="str">
        <f>IF('2. Enter scores'!A81&lt;&gt;"",'2. Enter scores'!A81,"")</f>
        <v/>
      </c>
      <c r="H77" s="125" t="str">
        <f>IF('2. Enter scores'!G81&lt;&gt;"",'2. Enter scores'!$B81-'2. Enter scores'!G81,"")</f>
        <v/>
      </c>
      <c r="I77" s="125" t="str">
        <f>IF('2. Enter scores'!H81&lt;&gt;"",'2. Enter scores'!$B81-'2. Enter scores'!H81,"")</f>
        <v/>
      </c>
      <c r="J77" s="125" t="str">
        <f>IF('2. Enter scores'!I81&lt;&gt;"",'2. Enter scores'!$B81-'2. Enter scores'!I81,"")</f>
        <v/>
      </c>
      <c r="K77" s="125" t="str">
        <f>IF('2. Enter scores'!J81&lt;&gt;"",'2. Enter scores'!$B81-'2. Enter scores'!J81,"")</f>
        <v/>
      </c>
      <c r="L77" s="125" t="str">
        <f>IF('2. Enter scores'!K81&lt;&gt;"",'2. Enter scores'!$B81-'2. Enter scores'!K81,"")</f>
        <v/>
      </c>
      <c r="M77" s="125" t="str">
        <f>IF('2. Enter scores'!L81&lt;&gt;"",'2. Enter scores'!$B81-'2. Enter scores'!L81,"")</f>
        <v/>
      </c>
      <c r="N77" s="125" t="str">
        <f>IF('2. Enter scores'!M81&lt;&gt;"",'2. Enter scores'!$B81-'2. Enter scores'!M81,"")</f>
        <v/>
      </c>
      <c r="O77" s="125" t="str">
        <f>IF('2. Enter scores'!N81&lt;&gt;"",'2. Enter scores'!$B81-'2. Enter scores'!N81,"")</f>
        <v/>
      </c>
      <c r="P77" s="125" t="str">
        <f>IF('2. Enter scores'!O81&lt;&gt;"",'2. Enter scores'!$B81-'2. Enter scores'!O81,"")</f>
        <v/>
      </c>
      <c r="Q77" s="125" t="str">
        <f>IF('2. Enter scores'!P81&lt;&gt;"",'2. Enter scores'!$B81-'2. Enter scores'!P81,"")</f>
        <v/>
      </c>
      <c r="R77" s="125" t="str">
        <f>IF('2. Enter scores'!Q81&lt;&gt;"",'2. Enter scores'!$B81-'2. Enter scores'!Q81,"")</f>
        <v/>
      </c>
      <c r="S77" s="125" t="str">
        <f>IF('2. Enter scores'!R81&lt;&gt;"",'2. Enter scores'!$B81-'2. Enter scores'!R81,"")</f>
        <v/>
      </c>
      <c r="T77" s="125" t="str">
        <f>IF('2. Enter scores'!S81&lt;&gt;"",'2. Enter scores'!$B81-'2. Enter scores'!S81,"")</f>
        <v/>
      </c>
      <c r="U77" s="125" t="str">
        <f>IF('2. Enter scores'!T81&lt;&gt;"",'2. Enter scores'!$B81-'2. Enter scores'!T81,"")</f>
        <v/>
      </c>
      <c r="V77" s="125" t="str">
        <f>IF('2. Enter scores'!U81&lt;&gt;"",'2. Enter scores'!$B81-'2. Enter scores'!U81,"")</f>
        <v/>
      </c>
      <c r="W77" s="125" t="str">
        <f>IF('2. Enter scores'!V81&lt;&gt;"",'2. Enter scores'!$B81-'2. Enter scores'!V81,"")</f>
        <v/>
      </c>
      <c r="X77" s="125" t="str">
        <f>IF('2. Enter scores'!W81&lt;&gt;"",'2. Enter scores'!$B81-'2. Enter scores'!W81,"")</f>
        <v/>
      </c>
      <c r="Y77" s="125" t="str">
        <f>IF('2. Enter scores'!X81&lt;&gt;"",'2. Enter scores'!$B81-'2. Enter scores'!X81,"")</f>
        <v/>
      </c>
      <c r="Z77" s="125" t="str">
        <f>IF('2. Enter scores'!Y81&lt;&gt;"",'2. Enter scores'!$B81-'2. Enter scores'!Y81,"")</f>
        <v/>
      </c>
      <c r="AA77" s="125" t="str">
        <f>IF('2. Enter scores'!Z81&lt;&gt;"",'2. Enter scores'!$B81-'2. Enter scores'!Z81,"")</f>
        <v/>
      </c>
      <c r="AB77" s="125" t="str">
        <f>IF('2. Enter scores'!AA81&lt;&gt;"",'2. Enter scores'!$B81-'2. Enter scores'!AA81,"")</f>
        <v/>
      </c>
      <c r="AC77" s="125" t="str">
        <f>IF('2. Enter scores'!AB81&lt;&gt;"",'2. Enter scores'!$B81-'2. Enter scores'!AB81,"")</f>
        <v/>
      </c>
      <c r="AD77" s="125" t="str">
        <f>IF('2. Enter scores'!AC81&lt;&gt;"",'2. Enter scores'!$B81-'2. Enter scores'!AC81,"")</f>
        <v/>
      </c>
      <c r="AE77" s="125" t="str">
        <f>IF('2. Enter scores'!AD81&lt;&gt;"",'2. Enter scores'!$B81-'2. Enter scores'!AD81,"")</f>
        <v/>
      </c>
      <c r="AF77" s="125" t="str">
        <f>IF('2. Enter scores'!AE81&lt;&gt;"",'2. Enter scores'!$B81-'2. Enter scores'!AE81,"")</f>
        <v/>
      </c>
      <c r="AG77" s="125" t="str">
        <f>IF('2. Enter scores'!AF81&lt;&gt;"",'2. Enter scores'!$B81-'2. Enter scores'!AF81,"")</f>
        <v/>
      </c>
      <c r="AH77" s="125" t="str">
        <f>IF('2. Enter scores'!AG81&lt;&gt;"",'2. Enter scores'!$B81-'2. Enter scores'!AG81,"")</f>
        <v/>
      </c>
      <c r="AI77" s="125" t="str">
        <f>IF('2. Enter scores'!AH81&lt;&gt;"",'2. Enter scores'!$B81-'2. Enter scores'!AH81,"")</f>
        <v/>
      </c>
      <c r="AJ77" s="125" t="str">
        <f>IF('2. Enter scores'!AI81&lt;&gt;"",'2. Enter scores'!$B81-'2. Enter scores'!AI81,"")</f>
        <v/>
      </c>
      <c r="AK77" s="125" t="str">
        <f>IF('2. Enter scores'!AJ81&lt;&gt;"",'2. Enter scores'!$B81-'2. Enter scores'!AJ81,"")</f>
        <v/>
      </c>
      <c r="AL77" s="125" t="str">
        <f>IF('2. Enter scores'!AK81&lt;&gt;"",'2. Enter scores'!$B81-'2. Enter scores'!AK81,"")</f>
        <v/>
      </c>
      <c r="AM77" s="125" t="str">
        <f>IF('2. Enter scores'!AL81&lt;&gt;"",'2. Enter scores'!$B81-'2. Enter scores'!AL81,"")</f>
        <v/>
      </c>
      <c r="AN77" s="125" t="str">
        <f>IF('2. Enter scores'!AM81&lt;&gt;"",'2. Enter scores'!$B81-'2. Enter scores'!AM81,"")</f>
        <v/>
      </c>
      <c r="AO77" s="125" t="str">
        <f>IF('2. Enter scores'!AN81&lt;&gt;"",'2. Enter scores'!$B81-'2. Enter scores'!AN81,"")</f>
        <v/>
      </c>
      <c r="AP77" s="125" t="str">
        <f>IF('2. Enter scores'!AO81&lt;&gt;"",'2. Enter scores'!$B81-'2. Enter scores'!AO81,"")</f>
        <v/>
      </c>
      <c r="AQ77" s="125" t="str">
        <f>IF('2. Enter scores'!AP81&lt;&gt;"",'2. Enter scores'!$B81-'2. Enter scores'!AP81,"")</f>
        <v/>
      </c>
      <c r="AR77" s="125" t="str">
        <f>IF('2. Enter scores'!AQ81&lt;&gt;"",'2. Enter scores'!$B81-'2. Enter scores'!AQ81,"")</f>
        <v/>
      </c>
      <c r="AS77" s="125" t="str">
        <f>IF('2. Enter scores'!AR81&lt;&gt;"",'2. Enter scores'!$B81-'2. Enter scores'!AR81,"")</f>
        <v/>
      </c>
      <c r="AT77" s="125" t="str">
        <f>IF('2. Enter scores'!AS81&lt;&gt;"",'2. Enter scores'!$B81-'2. Enter scores'!AS81,"")</f>
        <v/>
      </c>
      <c r="AU77" s="125" t="str">
        <f>IF('2. Enter scores'!AT81&lt;&gt;"",'2. Enter scores'!$B81-'2. Enter scores'!AT81,"")</f>
        <v/>
      </c>
      <c r="AV77" s="125" t="str">
        <f>IF('2. Enter scores'!AU81&lt;&gt;"",'2. Enter scores'!$B81-'2. Enter scores'!AU81,"")</f>
        <v/>
      </c>
      <c r="AW77" s="125" t="str">
        <f>IF('2. Enter scores'!AV81&lt;&gt;"",'2. Enter scores'!$B81-'2. Enter scores'!AV81,"")</f>
        <v/>
      </c>
      <c r="AX77" s="125" t="str">
        <f>IF('2. Enter scores'!AW81&lt;&gt;"",'2. Enter scores'!$B81-'2. Enter scores'!AW81,"")</f>
        <v/>
      </c>
      <c r="AY77" s="125" t="str">
        <f>IF('2. Enter scores'!AX81&lt;&gt;"",'2. Enter scores'!$B81-'2. Enter scores'!AX81,"")</f>
        <v/>
      </c>
      <c r="AZ77" s="125" t="str">
        <f>IF('2. Enter scores'!AY81&lt;&gt;"",'2. Enter scores'!$B81-'2. Enter scores'!AY81,"")</f>
        <v/>
      </c>
      <c r="BA77" s="125" t="str">
        <f>IF('2. Enter scores'!AZ81&lt;&gt;"",'2. Enter scores'!$B81-'2. Enter scores'!AZ81,"")</f>
        <v/>
      </c>
      <c r="BB77" s="125" t="str">
        <f>IF('2. Enter scores'!BA81&lt;&gt;"",'2. Enter scores'!$B81-'2. Enter scores'!BA81,"")</f>
        <v/>
      </c>
      <c r="BC77" s="125" t="str">
        <f>IF('2. Enter scores'!BB81&lt;&gt;"",'2. Enter scores'!$B81-'2. Enter scores'!BB81,"")</f>
        <v/>
      </c>
      <c r="BD77" s="125" t="str">
        <f>IF('2. Enter scores'!BC81&lt;&gt;"",'2. Enter scores'!$B81-'2. Enter scores'!BC81,"")</f>
        <v/>
      </c>
      <c r="BE77" s="125" t="str">
        <f>IF('2. Enter scores'!BD81&lt;&gt;"",'2. Enter scores'!$B81-'2. Enter scores'!BD81,"")</f>
        <v/>
      </c>
      <c r="BF77" s="125" t="str">
        <f>IF('2. Enter scores'!BE81&lt;&gt;"",'2. Enter scores'!$B81-'2. Enter scores'!BE81,"")</f>
        <v/>
      </c>
      <c r="BG77" s="125" t="str">
        <f>IF('2. Enter scores'!BF81&lt;&gt;"",'2. Enter scores'!$B81-'2. Enter scores'!BF81,"")</f>
        <v/>
      </c>
      <c r="BH77" s="125" t="str">
        <f>IF('2. Enter scores'!BG81&lt;&gt;"",'2. Enter scores'!$B81-'2. Enter scores'!BG81,"")</f>
        <v/>
      </c>
      <c r="BI77" s="125" t="str">
        <f>IF('2. Enter scores'!BH81&lt;&gt;"",'2. Enter scores'!$B81-'2. Enter scores'!BH81,"")</f>
        <v/>
      </c>
      <c r="BJ77" s="125" t="str">
        <f>IF('2. Enter scores'!BI81&lt;&gt;"",'2. Enter scores'!$B81-'2. Enter scores'!BI81,"")</f>
        <v/>
      </c>
      <c r="BK77" s="125" t="str">
        <f>IF('2. Enter scores'!BJ81&lt;&gt;"",'2. Enter scores'!$B81-'2. Enter scores'!BJ81,"")</f>
        <v/>
      </c>
      <c r="BL77" s="125" t="str">
        <f>IF('2. Enter scores'!BK81&lt;&gt;"",'2. Enter scores'!$B81-'2. Enter scores'!BK81,"")</f>
        <v/>
      </c>
      <c r="BM77" s="125" t="str">
        <f>IF('2. Enter scores'!BL81&lt;&gt;"",'2. Enter scores'!$B81-'2. Enter scores'!BL81,"")</f>
        <v/>
      </c>
      <c r="BN77" s="125" t="str">
        <f>IF('2. Enter scores'!BM81&lt;&gt;"",'2. Enter scores'!$B81-'2. Enter scores'!BM81,"")</f>
        <v/>
      </c>
      <c r="BO77" s="125" t="str">
        <f>IF('2. Enter scores'!BN81&lt;&gt;"",'2. Enter scores'!$B81-'2. Enter scores'!BN81,"")</f>
        <v/>
      </c>
      <c r="BP77" s="108">
        <v>1000</v>
      </c>
    </row>
    <row r="78" spans="2:68" x14ac:dyDescent="0.35">
      <c r="B78" s="125" t="str">
        <f>IF('2. Enter scores'!A82&lt;&gt;"",'2. Enter scores'!A82,"")</f>
        <v/>
      </c>
      <c r="H78" s="125" t="str">
        <f>IF('2. Enter scores'!G82&lt;&gt;"",'2. Enter scores'!$B82-'2. Enter scores'!G82,"")</f>
        <v/>
      </c>
      <c r="I78" s="125" t="str">
        <f>IF('2. Enter scores'!H82&lt;&gt;"",'2. Enter scores'!$B82-'2. Enter scores'!H82,"")</f>
        <v/>
      </c>
      <c r="J78" s="125" t="str">
        <f>IF('2. Enter scores'!I82&lt;&gt;"",'2. Enter scores'!$B82-'2. Enter scores'!I82,"")</f>
        <v/>
      </c>
      <c r="K78" s="125" t="str">
        <f>IF('2. Enter scores'!J82&lt;&gt;"",'2. Enter scores'!$B82-'2. Enter scores'!J82,"")</f>
        <v/>
      </c>
      <c r="L78" s="125" t="str">
        <f>IF('2. Enter scores'!K82&lt;&gt;"",'2. Enter scores'!$B82-'2. Enter scores'!K82,"")</f>
        <v/>
      </c>
      <c r="M78" s="125" t="str">
        <f>IF('2. Enter scores'!L82&lt;&gt;"",'2. Enter scores'!$B82-'2. Enter scores'!L82,"")</f>
        <v/>
      </c>
      <c r="N78" s="125" t="str">
        <f>IF('2. Enter scores'!M82&lt;&gt;"",'2. Enter scores'!$B82-'2. Enter scores'!M82,"")</f>
        <v/>
      </c>
      <c r="O78" s="125" t="str">
        <f>IF('2. Enter scores'!N82&lt;&gt;"",'2. Enter scores'!$B82-'2. Enter scores'!N82,"")</f>
        <v/>
      </c>
      <c r="P78" s="125" t="str">
        <f>IF('2. Enter scores'!O82&lt;&gt;"",'2. Enter scores'!$B82-'2. Enter scores'!O82,"")</f>
        <v/>
      </c>
      <c r="Q78" s="125" t="str">
        <f>IF('2. Enter scores'!P82&lt;&gt;"",'2. Enter scores'!$B82-'2. Enter scores'!P82,"")</f>
        <v/>
      </c>
      <c r="R78" s="125" t="str">
        <f>IF('2. Enter scores'!Q82&lt;&gt;"",'2. Enter scores'!$B82-'2. Enter scores'!Q82,"")</f>
        <v/>
      </c>
      <c r="S78" s="125" t="str">
        <f>IF('2. Enter scores'!R82&lt;&gt;"",'2. Enter scores'!$B82-'2. Enter scores'!R82,"")</f>
        <v/>
      </c>
      <c r="T78" s="125" t="str">
        <f>IF('2. Enter scores'!S82&lt;&gt;"",'2. Enter scores'!$B82-'2. Enter scores'!S82,"")</f>
        <v/>
      </c>
      <c r="U78" s="125" t="str">
        <f>IF('2. Enter scores'!T82&lt;&gt;"",'2. Enter scores'!$B82-'2. Enter scores'!T82,"")</f>
        <v/>
      </c>
      <c r="V78" s="125" t="str">
        <f>IF('2. Enter scores'!U82&lt;&gt;"",'2. Enter scores'!$B82-'2. Enter scores'!U82,"")</f>
        <v/>
      </c>
      <c r="W78" s="125" t="str">
        <f>IF('2. Enter scores'!V82&lt;&gt;"",'2. Enter scores'!$B82-'2. Enter scores'!V82,"")</f>
        <v/>
      </c>
      <c r="X78" s="125" t="str">
        <f>IF('2. Enter scores'!W82&lt;&gt;"",'2. Enter scores'!$B82-'2. Enter scores'!W82,"")</f>
        <v/>
      </c>
      <c r="Y78" s="125" t="str">
        <f>IF('2. Enter scores'!X82&lt;&gt;"",'2. Enter scores'!$B82-'2. Enter scores'!X82,"")</f>
        <v/>
      </c>
      <c r="Z78" s="125" t="str">
        <f>IF('2. Enter scores'!Y82&lt;&gt;"",'2. Enter scores'!$B82-'2. Enter scores'!Y82,"")</f>
        <v/>
      </c>
      <c r="AA78" s="125" t="str">
        <f>IF('2. Enter scores'!Z82&lt;&gt;"",'2. Enter scores'!$B82-'2. Enter scores'!Z82,"")</f>
        <v/>
      </c>
      <c r="AB78" s="125" t="str">
        <f>IF('2. Enter scores'!AA82&lt;&gt;"",'2. Enter scores'!$B82-'2. Enter scores'!AA82,"")</f>
        <v/>
      </c>
      <c r="AC78" s="125" t="str">
        <f>IF('2. Enter scores'!AB82&lt;&gt;"",'2. Enter scores'!$B82-'2. Enter scores'!AB82,"")</f>
        <v/>
      </c>
      <c r="AD78" s="125" t="str">
        <f>IF('2. Enter scores'!AC82&lt;&gt;"",'2. Enter scores'!$B82-'2. Enter scores'!AC82,"")</f>
        <v/>
      </c>
      <c r="AE78" s="125" t="str">
        <f>IF('2. Enter scores'!AD82&lt;&gt;"",'2. Enter scores'!$B82-'2. Enter scores'!AD82,"")</f>
        <v/>
      </c>
      <c r="AF78" s="125" t="str">
        <f>IF('2. Enter scores'!AE82&lt;&gt;"",'2. Enter scores'!$B82-'2. Enter scores'!AE82,"")</f>
        <v/>
      </c>
      <c r="AG78" s="125" t="str">
        <f>IF('2. Enter scores'!AF82&lt;&gt;"",'2. Enter scores'!$B82-'2. Enter scores'!AF82,"")</f>
        <v/>
      </c>
      <c r="AH78" s="125" t="str">
        <f>IF('2. Enter scores'!AG82&lt;&gt;"",'2. Enter scores'!$B82-'2. Enter scores'!AG82,"")</f>
        <v/>
      </c>
      <c r="AI78" s="125" t="str">
        <f>IF('2. Enter scores'!AH82&lt;&gt;"",'2. Enter scores'!$B82-'2. Enter scores'!AH82,"")</f>
        <v/>
      </c>
      <c r="AJ78" s="125" t="str">
        <f>IF('2. Enter scores'!AI82&lt;&gt;"",'2. Enter scores'!$B82-'2. Enter scores'!AI82,"")</f>
        <v/>
      </c>
      <c r="AK78" s="125" t="str">
        <f>IF('2. Enter scores'!AJ82&lt;&gt;"",'2. Enter scores'!$B82-'2. Enter scores'!AJ82,"")</f>
        <v/>
      </c>
      <c r="AL78" s="125" t="str">
        <f>IF('2. Enter scores'!AK82&lt;&gt;"",'2. Enter scores'!$B82-'2. Enter scores'!AK82,"")</f>
        <v/>
      </c>
      <c r="AM78" s="125" t="str">
        <f>IF('2. Enter scores'!AL82&lt;&gt;"",'2. Enter scores'!$B82-'2. Enter scores'!AL82,"")</f>
        <v/>
      </c>
      <c r="AN78" s="125" t="str">
        <f>IF('2. Enter scores'!AM82&lt;&gt;"",'2. Enter scores'!$B82-'2. Enter scores'!AM82,"")</f>
        <v/>
      </c>
      <c r="AO78" s="125" t="str">
        <f>IF('2. Enter scores'!AN82&lt;&gt;"",'2. Enter scores'!$B82-'2. Enter scores'!AN82,"")</f>
        <v/>
      </c>
      <c r="AP78" s="125" t="str">
        <f>IF('2. Enter scores'!AO82&lt;&gt;"",'2. Enter scores'!$B82-'2. Enter scores'!AO82,"")</f>
        <v/>
      </c>
      <c r="AQ78" s="125" t="str">
        <f>IF('2. Enter scores'!AP82&lt;&gt;"",'2. Enter scores'!$B82-'2. Enter scores'!AP82,"")</f>
        <v/>
      </c>
      <c r="AR78" s="125" t="str">
        <f>IF('2. Enter scores'!AQ82&lt;&gt;"",'2. Enter scores'!$B82-'2. Enter scores'!AQ82,"")</f>
        <v/>
      </c>
      <c r="AS78" s="125" t="str">
        <f>IF('2. Enter scores'!AR82&lt;&gt;"",'2. Enter scores'!$B82-'2. Enter scores'!AR82,"")</f>
        <v/>
      </c>
      <c r="AT78" s="125" t="str">
        <f>IF('2. Enter scores'!AS82&lt;&gt;"",'2. Enter scores'!$B82-'2. Enter scores'!AS82,"")</f>
        <v/>
      </c>
      <c r="AU78" s="125" t="str">
        <f>IF('2. Enter scores'!AT82&lt;&gt;"",'2. Enter scores'!$B82-'2. Enter scores'!AT82,"")</f>
        <v/>
      </c>
      <c r="AV78" s="125" t="str">
        <f>IF('2. Enter scores'!AU82&lt;&gt;"",'2. Enter scores'!$B82-'2. Enter scores'!AU82,"")</f>
        <v/>
      </c>
      <c r="AW78" s="125" t="str">
        <f>IF('2. Enter scores'!AV82&lt;&gt;"",'2. Enter scores'!$B82-'2. Enter scores'!AV82,"")</f>
        <v/>
      </c>
      <c r="AX78" s="125" t="str">
        <f>IF('2. Enter scores'!AW82&lt;&gt;"",'2. Enter scores'!$B82-'2. Enter scores'!AW82,"")</f>
        <v/>
      </c>
      <c r="AY78" s="125" t="str">
        <f>IF('2. Enter scores'!AX82&lt;&gt;"",'2. Enter scores'!$B82-'2. Enter scores'!AX82,"")</f>
        <v/>
      </c>
      <c r="AZ78" s="125" t="str">
        <f>IF('2. Enter scores'!AY82&lt;&gt;"",'2. Enter scores'!$B82-'2. Enter scores'!AY82,"")</f>
        <v/>
      </c>
      <c r="BA78" s="125" t="str">
        <f>IF('2. Enter scores'!AZ82&lt;&gt;"",'2. Enter scores'!$B82-'2. Enter scores'!AZ82,"")</f>
        <v/>
      </c>
      <c r="BB78" s="125" t="str">
        <f>IF('2. Enter scores'!BA82&lt;&gt;"",'2. Enter scores'!$B82-'2. Enter scores'!BA82,"")</f>
        <v/>
      </c>
      <c r="BC78" s="125" t="str">
        <f>IF('2. Enter scores'!BB82&lt;&gt;"",'2. Enter scores'!$B82-'2. Enter scores'!BB82,"")</f>
        <v/>
      </c>
      <c r="BD78" s="125" t="str">
        <f>IF('2. Enter scores'!BC82&lt;&gt;"",'2. Enter scores'!$B82-'2. Enter scores'!BC82,"")</f>
        <v/>
      </c>
      <c r="BE78" s="125" t="str">
        <f>IF('2. Enter scores'!BD82&lt;&gt;"",'2. Enter scores'!$B82-'2. Enter scores'!BD82,"")</f>
        <v/>
      </c>
      <c r="BF78" s="125" t="str">
        <f>IF('2. Enter scores'!BE82&lt;&gt;"",'2. Enter scores'!$B82-'2. Enter scores'!BE82,"")</f>
        <v/>
      </c>
      <c r="BG78" s="125" t="str">
        <f>IF('2. Enter scores'!BF82&lt;&gt;"",'2. Enter scores'!$B82-'2. Enter scores'!BF82,"")</f>
        <v/>
      </c>
      <c r="BH78" s="125" t="str">
        <f>IF('2. Enter scores'!BG82&lt;&gt;"",'2. Enter scores'!$B82-'2. Enter scores'!BG82,"")</f>
        <v/>
      </c>
      <c r="BI78" s="125" t="str">
        <f>IF('2. Enter scores'!BH82&lt;&gt;"",'2. Enter scores'!$B82-'2. Enter scores'!BH82,"")</f>
        <v/>
      </c>
      <c r="BJ78" s="125" t="str">
        <f>IF('2. Enter scores'!BI82&lt;&gt;"",'2. Enter scores'!$B82-'2. Enter scores'!BI82,"")</f>
        <v/>
      </c>
      <c r="BK78" s="125" t="str">
        <f>IF('2. Enter scores'!BJ82&lt;&gt;"",'2. Enter scores'!$B82-'2. Enter scores'!BJ82,"")</f>
        <v/>
      </c>
      <c r="BL78" s="125" t="str">
        <f>IF('2. Enter scores'!BK82&lt;&gt;"",'2. Enter scores'!$B82-'2. Enter scores'!BK82,"")</f>
        <v/>
      </c>
      <c r="BM78" s="125" t="str">
        <f>IF('2. Enter scores'!BL82&lt;&gt;"",'2. Enter scores'!$B82-'2. Enter scores'!BL82,"")</f>
        <v/>
      </c>
      <c r="BN78" s="125" t="str">
        <f>IF('2. Enter scores'!BM82&lt;&gt;"",'2. Enter scores'!$B82-'2. Enter scores'!BM82,"")</f>
        <v/>
      </c>
      <c r="BO78" s="125" t="str">
        <f>IF('2. Enter scores'!BN82&lt;&gt;"",'2. Enter scores'!$B82-'2. Enter scores'!BN82,"")</f>
        <v/>
      </c>
      <c r="BP78" s="108">
        <v>1000</v>
      </c>
    </row>
    <row r="79" spans="2:68" x14ac:dyDescent="0.35">
      <c r="B79" s="125" t="str">
        <f>IF('2. Enter scores'!A83&lt;&gt;"",'2. Enter scores'!A83,"")</f>
        <v/>
      </c>
      <c r="H79" s="125" t="str">
        <f>IF('2. Enter scores'!G83&lt;&gt;"",'2. Enter scores'!$B83-'2. Enter scores'!G83,"")</f>
        <v/>
      </c>
      <c r="I79" s="125" t="str">
        <f>IF('2. Enter scores'!H83&lt;&gt;"",'2. Enter scores'!$B83-'2. Enter scores'!H83,"")</f>
        <v/>
      </c>
      <c r="J79" s="125" t="str">
        <f>IF('2. Enter scores'!I83&lt;&gt;"",'2. Enter scores'!$B83-'2. Enter scores'!I83,"")</f>
        <v/>
      </c>
      <c r="K79" s="125" t="str">
        <f>IF('2. Enter scores'!J83&lt;&gt;"",'2. Enter scores'!$B83-'2. Enter scores'!J83,"")</f>
        <v/>
      </c>
      <c r="L79" s="125" t="str">
        <f>IF('2. Enter scores'!K83&lt;&gt;"",'2. Enter scores'!$B83-'2. Enter scores'!K83,"")</f>
        <v/>
      </c>
      <c r="M79" s="125" t="str">
        <f>IF('2. Enter scores'!L83&lt;&gt;"",'2. Enter scores'!$B83-'2. Enter scores'!L83,"")</f>
        <v/>
      </c>
      <c r="N79" s="125" t="str">
        <f>IF('2. Enter scores'!M83&lt;&gt;"",'2. Enter scores'!$B83-'2. Enter scores'!M83,"")</f>
        <v/>
      </c>
      <c r="O79" s="125" t="str">
        <f>IF('2. Enter scores'!N83&lt;&gt;"",'2. Enter scores'!$B83-'2. Enter scores'!N83,"")</f>
        <v/>
      </c>
      <c r="P79" s="125" t="str">
        <f>IF('2. Enter scores'!O83&lt;&gt;"",'2. Enter scores'!$B83-'2. Enter scores'!O83,"")</f>
        <v/>
      </c>
      <c r="Q79" s="125" t="str">
        <f>IF('2. Enter scores'!P83&lt;&gt;"",'2. Enter scores'!$B83-'2. Enter scores'!P83,"")</f>
        <v/>
      </c>
      <c r="R79" s="125" t="str">
        <f>IF('2. Enter scores'!Q83&lt;&gt;"",'2. Enter scores'!$B83-'2. Enter scores'!Q83,"")</f>
        <v/>
      </c>
      <c r="S79" s="125" t="str">
        <f>IF('2. Enter scores'!R83&lt;&gt;"",'2. Enter scores'!$B83-'2. Enter scores'!R83,"")</f>
        <v/>
      </c>
      <c r="T79" s="125" t="str">
        <f>IF('2. Enter scores'!S83&lt;&gt;"",'2. Enter scores'!$B83-'2. Enter scores'!S83,"")</f>
        <v/>
      </c>
      <c r="U79" s="125" t="str">
        <f>IF('2. Enter scores'!T83&lt;&gt;"",'2. Enter scores'!$B83-'2. Enter scores'!T83,"")</f>
        <v/>
      </c>
      <c r="V79" s="125" t="str">
        <f>IF('2. Enter scores'!U83&lt;&gt;"",'2. Enter scores'!$B83-'2. Enter scores'!U83,"")</f>
        <v/>
      </c>
      <c r="W79" s="125" t="str">
        <f>IF('2. Enter scores'!V83&lt;&gt;"",'2. Enter scores'!$B83-'2. Enter scores'!V83,"")</f>
        <v/>
      </c>
      <c r="X79" s="125" t="str">
        <f>IF('2. Enter scores'!W83&lt;&gt;"",'2. Enter scores'!$B83-'2. Enter scores'!W83,"")</f>
        <v/>
      </c>
      <c r="Y79" s="125" t="str">
        <f>IF('2. Enter scores'!X83&lt;&gt;"",'2. Enter scores'!$B83-'2. Enter scores'!X83,"")</f>
        <v/>
      </c>
      <c r="Z79" s="125" t="str">
        <f>IF('2. Enter scores'!Y83&lt;&gt;"",'2. Enter scores'!$B83-'2. Enter scores'!Y83,"")</f>
        <v/>
      </c>
      <c r="AA79" s="125" t="str">
        <f>IF('2. Enter scores'!Z83&lt;&gt;"",'2. Enter scores'!$B83-'2. Enter scores'!Z83,"")</f>
        <v/>
      </c>
      <c r="AB79" s="125" t="str">
        <f>IF('2. Enter scores'!AA83&lt;&gt;"",'2. Enter scores'!$B83-'2. Enter scores'!AA83,"")</f>
        <v/>
      </c>
      <c r="AC79" s="125" t="str">
        <f>IF('2. Enter scores'!AB83&lt;&gt;"",'2. Enter scores'!$B83-'2. Enter scores'!AB83,"")</f>
        <v/>
      </c>
      <c r="AD79" s="125" t="str">
        <f>IF('2. Enter scores'!AC83&lt;&gt;"",'2. Enter scores'!$B83-'2. Enter scores'!AC83,"")</f>
        <v/>
      </c>
      <c r="AE79" s="125" t="str">
        <f>IF('2. Enter scores'!AD83&lt;&gt;"",'2. Enter scores'!$B83-'2. Enter scores'!AD83,"")</f>
        <v/>
      </c>
      <c r="AF79" s="125" t="str">
        <f>IF('2. Enter scores'!AE83&lt;&gt;"",'2. Enter scores'!$B83-'2. Enter scores'!AE83,"")</f>
        <v/>
      </c>
      <c r="AG79" s="125" t="str">
        <f>IF('2. Enter scores'!AF83&lt;&gt;"",'2. Enter scores'!$B83-'2. Enter scores'!AF83,"")</f>
        <v/>
      </c>
      <c r="AH79" s="125" t="str">
        <f>IF('2. Enter scores'!AG83&lt;&gt;"",'2. Enter scores'!$B83-'2. Enter scores'!AG83,"")</f>
        <v/>
      </c>
      <c r="AI79" s="125" t="str">
        <f>IF('2. Enter scores'!AH83&lt;&gt;"",'2. Enter scores'!$B83-'2. Enter scores'!AH83,"")</f>
        <v/>
      </c>
      <c r="AJ79" s="125" t="str">
        <f>IF('2. Enter scores'!AI83&lt;&gt;"",'2. Enter scores'!$B83-'2. Enter scores'!AI83,"")</f>
        <v/>
      </c>
      <c r="AK79" s="125" t="str">
        <f>IF('2. Enter scores'!AJ83&lt;&gt;"",'2. Enter scores'!$B83-'2. Enter scores'!AJ83,"")</f>
        <v/>
      </c>
      <c r="AL79" s="125" t="str">
        <f>IF('2. Enter scores'!AK83&lt;&gt;"",'2. Enter scores'!$B83-'2. Enter scores'!AK83,"")</f>
        <v/>
      </c>
      <c r="AM79" s="125" t="str">
        <f>IF('2. Enter scores'!AL83&lt;&gt;"",'2. Enter scores'!$B83-'2. Enter scores'!AL83,"")</f>
        <v/>
      </c>
      <c r="AN79" s="125" t="str">
        <f>IF('2. Enter scores'!AM83&lt;&gt;"",'2. Enter scores'!$B83-'2. Enter scores'!AM83,"")</f>
        <v/>
      </c>
      <c r="AO79" s="125" t="str">
        <f>IF('2. Enter scores'!AN83&lt;&gt;"",'2. Enter scores'!$B83-'2. Enter scores'!AN83,"")</f>
        <v/>
      </c>
      <c r="AP79" s="125" t="str">
        <f>IF('2. Enter scores'!AO83&lt;&gt;"",'2. Enter scores'!$B83-'2. Enter scores'!AO83,"")</f>
        <v/>
      </c>
      <c r="AQ79" s="125" t="str">
        <f>IF('2. Enter scores'!AP83&lt;&gt;"",'2. Enter scores'!$B83-'2. Enter scores'!AP83,"")</f>
        <v/>
      </c>
      <c r="AR79" s="125" t="str">
        <f>IF('2. Enter scores'!AQ83&lt;&gt;"",'2. Enter scores'!$B83-'2. Enter scores'!AQ83,"")</f>
        <v/>
      </c>
      <c r="AS79" s="125" t="str">
        <f>IF('2. Enter scores'!AR83&lt;&gt;"",'2. Enter scores'!$B83-'2. Enter scores'!AR83,"")</f>
        <v/>
      </c>
      <c r="AT79" s="125" t="str">
        <f>IF('2. Enter scores'!AS83&lt;&gt;"",'2. Enter scores'!$B83-'2. Enter scores'!AS83,"")</f>
        <v/>
      </c>
      <c r="AU79" s="125" t="str">
        <f>IF('2. Enter scores'!AT83&lt;&gt;"",'2. Enter scores'!$B83-'2. Enter scores'!AT83,"")</f>
        <v/>
      </c>
      <c r="AV79" s="125" t="str">
        <f>IF('2. Enter scores'!AU83&lt;&gt;"",'2. Enter scores'!$B83-'2. Enter scores'!AU83,"")</f>
        <v/>
      </c>
      <c r="AW79" s="125" t="str">
        <f>IF('2. Enter scores'!AV83&lt;&gt;"",'2. Enter scores'!$B83-'2. Enter scores'!AV83,"")</f>
        <v/>
      </c>
      <c r="AX79" s="125" t="str">
        <f>IF('2. Enter scores'!AW83&lt;&gt;"",'2. Enter scores'!$B83-'2. Enter scores'!AW83,"")</f>
        <v/>
      </c>
      <c r="AY79" s="125" t="str">
        <f>IF('2. Enter scores'!AX83&lt;&gt;"",'2. Enter scores'!$B83-'2. Enter scores'!AX83,"")</f>
        <v/>
      </c>
      <c r="AZ79" s="125" t="str">
        <f>IF('2. Enter scores'!AY83&lt;&gt;"",'2. Enter scores'!$B83-'2. Enter scores'!AY83,"")</f>
        <v/>
      </c>
      <c r="BA79" s="125" t="str">
        <f>IF('2. Enter scores'!AZ83&lt;&gt;"",'2. Enter scores'!$B83-'2. Enter scores'!AZ83,"")</f>
        <v/>
      </c>
      <c r="BB79" s="125" t="str">
        <f>IF('2. Enter scores'!BA83&lt;&gt;"",'2. Enter scores'!$B83-'2. Enter scores'!BA83,"")</f>
        <v/>
      </c>
      <c r="BC79" s="125" t="str">
        <f>IF('2. Enter scores'!BB83&lt;&gt;"",'2. Enter scores'!$B83-'2. Enter scores'!BB83,"")</f>
        <v/>
      </c>
      <c r="BD79" s="125" t="str">
        <f>IF('2. Enter scores'!BC83&lt;&gt;"",'2. Enter scores'!$B83-'2. Enter scores'!BC83,"")</f>
        <v/>
      </c>
      <c r="BE79" s="125" t="str">
        <f>IF('2. Enter scores'!BD83&lt;&gt;"",'2. Enter scores'!$B83-'2. Enter scores'!BD83,"")</f>
        <v/>
      </c>
      <c r="BF79" s="125" t="str">
        <f>IF('2. Enter scores'!BE83&lt;&gt;"",'2. Enter scores'!$B83-'2. Enter scores'!BE83,"")</f>
        <v/>
      </c>
      <c r="BG79" s="125" t="str">
        <f>IF('2. Enter scores'!BF83&lt;&gt;"",'2. Enter scores'!$B83-'2. Enter scores'!BF83,"")</f>
        <v/>
      </c>
      <c r="BH79" s="125" t="str">
        <f>IF('2. Enter scores'!BG83&lt;&gt;"",'2. Enter scores'!$B83-'2. Enter scores'!BG83,"")</f>
        <v/>
      </c>
      <c r="BI79" s="125" t="str">
        <f>IF('2. Enter scores'!BH83&lt;&gt;"",'2. Enter scores'!$B83-'2. Enter scores'!BH83,"")</f>
        <v/>
      </c>
      <c r="BJ79" s="125" t="str">
        <f>IF('2. Enter scores'!BI83&lt;&gt;"",'2. Enter scores'!$B83-'2. Enter scores'!BI83,"")</f>
        <v/>
      </c>
      <c r="BK79" s="125" t="str">
        <f>IF('2. Enter scores'!BJ83&lt;&gt;"",'2. Enter scores'!$B83-'2. Enter scores'!BJ83,"")</f>
        <v/>
      </c>
      <c r="BL79" s="125" t="str">
        <f>IF('2. Enter scores'!BK83&lt;&gt;"",'2. Enter scores'!$B83-'2. Enter scores'!BK83,"")</f>
        <v/>
      </c>
      <c r="BM79" s="125" t="str">
        <f>IF('2. Enter scores'!BL83&lt;&gt;"",'2. Enter scores'!$B83-'2. Enter scores'!BL83,"")</f>
        <v/>
      </c>
      <c r="BN79" s="125" t="str">
        <f>IF('2. Enter scores'!BM83&lt;&gt;"",'2. Enter scores'!$B83-'2. Enter scores'!BM83,"")</f>
        <v/>
      </c>
      <c r="BO79" s="125" t="str">
        <f>IF('2. Enter scores'!BN83&lt;&gt;"",'2. Enter scores'!$B83-'2. Enter scores'!BN83,"")</f>
        <v/>
      </c>
      <c r="BP79" s="108">
        <v>1000</v>
      </c>
    </row>
    <row r="80" spans="2:68" x14ac:dyDescent="0.35">
      <c r="B80" s="125" t="str">
        <f>IF('2. Enter scores'!A84&lt;&gt;"",'2. Enter scores'!A84,"")</f>
        <v/>
      </c>
      <c r="H80" s="125" t="str">
        <f>IF('2. Enter scores'!G84&lt;&gt;"",'2. Enter scores'!$B84-'2. Enter scores'!G84,"")</f>
        <v/>
      </c>
      <c r="I80" s="125" t="str">
        <f>IF('2. Enter scores'!H84&lt;&gt;"",'2. Enter scores'!$B84-'2. Enter scores'!H84,"")</f>
        <v/>
      </c>
      <c r="J80" s="125" t="str">
        <f>IF('2. Enter scores'!I84&lt;&gt;"",'2. Enter scores'!$B84-'2. Enter scores'!I84,"")</f>
        <v/>
      </c>
      <c r="K80" s="125" t="str">
        <f>IF('2. Enter scores'!J84&lt;&gt;"",'2. Enter scores'!$B84-'2. Enter scores'!J84,"")</f>
        <v/>
      </c>
      <c r="L80" s="125" t="str">
        <f>IF('2. Enter scores'!K84&lt;&gt;"",'2. Enter scores'!$B84-'2. Enter scores'!K84,"")</f>
        <v/>
      </c>
      <c r="M80" s="125" t="str">
        <f>IF('2. Enter scores'!L84&lt;&gt;"",'2. Enter scores'!$B84-'2. Enter scores'!L84,"")</f>
        <v/>
      </c>
      <c r="N80" s="125" t="str">
        <f>IF('2. Enter scores'!M84&lt;&gt;"",'2. Enter scores'!$B84-'2. Enter scores'!M84,"")</f>
        <v/>
      </c>
      <c r="O80" s="125" t="str">
        <f>IF('2. Enter scores'!N84&lt;&gt;"",'2. Enter scores'!$B84-'2. Enter scores'!N84,"")</f>
        <v/>
      </c>
      <c r="P80" s="125" t="str">
        <f>IF('2. Enter scores'!O84&lt;&gt;"",'2. Enter scores'!$B84-'2. Enter scores'!O84,"")</f>
        <v/>
      </c>
      <c r="Q80" s="125" t="str">
        <f>IF('2. Enter scores'!P84&lt;&gt;"",'2. Enter scores'!$B84-'2. Enter scores'!P84,"")</f>
        <v/>
      </c>
      <c r="R80" s="125" t="str">
        <f>IF('2. Enter scores'!Q84&lt;&gt;"",'2. Enter scores'!$B84-'2. Enter scores'!Q84,"")</f>
        <v/>
      </c>
      <c r="S80" s="125" t="str">
        <f>IF('2. Enter scores'!R84&lt;&gt;"",'2. Enter scores'!$B84-'2. Enter scores'!R84,"")</f>
        <v/>
      </c>
      <c r="T80" s="125" t="str">
        <f>IF('2. Enter scores'!S84&lt;&gt;"",'2. Enter scores'!$B84-'2. Enter scores'!S84,"")</f>
        <v/>
      </c>
      <c r="U80" s="125" t="str">
        <f>IF('2. Enter scores'!T84&lt;&gt;"",'2. Enter scores'!$B84-'2. Enter scores'!T84,"")</f>
        <v/>
      </c>
      <c r="V80" s="125" t="str">
        <f>IF('2. Enter scores'!U84&lt;&gt;"",'2. Enter scores'!$B84-'2. Enter scores'!U84,"")</f>
        <v/>
      </c>
      <c r="W80" s="125" t="str">
        <f>IF('2. Enter scores'!V84&lt;&gt;"",'2. Enter scores'!$B84-'2. Enter scores'!V84,"")</f>
        <v/>
      </c>
      <c r="X80" s="125" t="str">
        <f>IF('2. Enter scores'!W84&lt;&gt;"",'2. Enter scores'!$B84-'2. Enter scores'!W84,"")</f>
        <v/>
      </c>
      <c r="Y80" s="125" t="str">
        <f>IF('2. Enter scores'!X84&lt;&gt;"",'2. Enter scores'!$B84-'2. Enter scores'!X84,"")</f>
        <v/>
      </c>
      <c r="Z80" s="125" t="str">
        <f>IF('2. Enter scores'!Y84&lt;&gt;"",'2. Enter scores'!$B84-'2. Enter scores'!Y84,"")</f>
        <v/>
      </c>
      <c r="AA80" s="125" t="str">
        <f>IF('2. Enter scores'!Z84&lt;&gt;"",'2. Enter scores'!$B84-'2. Enter scores'!Z84,"")</f>
        <v/>
      </c>
      <c r="AB80" s="125" t="str">
        <f>IF('2. Enter scores'!AA84&lt;&gt;"",'2. Enter scores'!$B84-'2. Enter scores'!AA84,"")</f>
        <v/>
      </c>
      <c r="AC80" s="125" t="str">
        <f>IF('2. Enter scores'!AB84&lt;&gt;"",'2. Enter scores'!$B84-'2. Enter scores'!AB84,"")</f>
        <v/>
      </c>
      <c r="AD80" s="125" t="str">
        <f>IF('2. Enter scores'!AC84&lt;&gt;"",'2. Enter scores'!$B84-'2. Enter scores'!AC84,"")</f>
        <v/>
      </c>
      <c r="AE80" s="125" t="str">
        <f>IF('2. Enter scores'!AD84&lt;&gt;"",'2. Enter scores'!$B84-'2. Enter scores'!AD84,"")</f>
        <v/>
      </c>
      <c r="AF80" s="125" t="str">
        <f>IF('2. Enter scores'!AE84&lt;&gt;"",'2. Enter scores'!$B84-'2. Enter scores'!AE84,"")</f>
        <v/>
      </c>
      <c r="AG80" s="125" t="str">
        <f>IF('2. Enter scores'!AF84&lt;&gt;"",'2. Enter scores'!$B84-'2. Enter scores'!AF84,"")</f>
        <v/>
      </c>
      <c r="AH80" s="125" t="str">
        <f>IF('2. Enter scores'!AG84&lt;&gt;"",'2. Enter scores'!$B84-'2. Enter scores'!AG84,"")</f>
        <v/>
      </c>
      <c r="AI80" s="125" t="str">
        <f>IF('2. Enter scores'!AH84&lt;&gt;"",'2. Enter scores'!$B84-'2. Enter scores'!AH84,"")</f>
        <v/>
      </c>
      <c r="AJ80" s="125" t="str">
        <f>IF('2. Enter scores'!AI84&lt;&gt;"",'2. Enter scores'!$B84-'2. Enter scores'!AI84,"")</f>
        <v/>
      </c>
      <c r="AK80" s="125" t="str">
        <f>IF('2. Enter scores'!AJ84&lt;&gt;"",'2. Enter scores'!$B84-'2. Enter scores'!AJ84,"")</f>
        <v/>
      </c>
      <c r="AL80" s="125" t="str">
        <f>IF('2. Enter scores'!AK84&lt;&gt;"",'2. Enter scores'!$B84-'2. Enter scores'!AK84,"")</f>
        <v/>
      </c>
      <c r="AM80" s="125" t="str">
        <f>IF('2. Enter scores'!AL84&lt;&gt;"",'2. Enter scores'!$B84-'2. Enter scores'!AL84,"")</f>
        <v/>
      </c>
      <c r="AN80" s="125" t="str">
        <f>IF('2. Enter scores'!AM84&lt;&gt;"",'2. Enter scores'!$B84-'2. Enter scores'!AM84,"")</f>
        <v/>
      </c>
      <c r="AO80" s="125" t="str">
        <f>IF('2. Enter scores'!AN84&lt;&gt;"",'2. Enter scores'!$B84-'2. Enter scores'!AN84,"")</f>
        <v/>
      </c>
      <c r="AP80" s="125" t="str">
        <f>IF('2. Enter scores'!AO84&lt;&gt;"",'2. Enter scores'!$B84-'2. Enter scores'!AO84,"")</f>
        <v/>
      </c>
      <c r="AQ80" s="125" t="str">
        <f>IF('2. Enter scores'!AP84&lt;&gt;"",'2. Enter scores'!$B84-'2. Enter scores'!AP84,"")</f>
        <v/>
      </c>
      <c r="AR80" s="125" t="str">
        <f>IF('2. Enter scores'!AQ84&lt;&gt;"",'2. Enter scores'!$B84-'2. Enter scores'!AQ84,"")</f>
        <v/>
      </c>
      <c r="AS80" s="125" t="str">
        <f>IF('2. Enter scores'!AR84&lt;&gt;"",'2. Enter scores'!$B84-'2. Enter scores'!AR84,"")</f>
        <v/>
      </c>
      <c r="AT80" s="125" t="str">
        <f>IF('2. Enter scores'!AS84&lt;&gt;"",'2. Enter scores'!$B84-'2. Enter scores'!AS84,"")</f>
        <v/>
      </c>
      <c r="AU80" s="125" t="str">
        <f>IF('2. Enter scores'!AT84&lt;&gt;"",'2. Enter scores'!$B84-'2. Enter scores'!AT84,"")</f>
        <v/>
      </c>
      <c r="AV80" s="125" t="str">
        <f>IF('2. Enter scores'!AU84&lt;&gt;"",'2. Enter scores'!$B84-'2. Enter scores'!AU84,"")</f>
        <v/>
      </c>
      <c r="AW80" s="125" t="str">
        <f>IF('2. Enter scores'!AV84&lt;&gt;"",'2. Enter scores'!$B84-'2. Enter scores'!AV84,"")</f>
        <v/>
      </c>
      <c r="AX80" s="125" t="str">
        <f>IF('2. Enter scores'!AW84&lt;&gt;"",'2. Enter scores'!$B84-'2. Enter scores'!AW84,"")</f>
        <v/>
      </c>
      <c r="AY80" s="125" t="str">
        <f>IF('2. Enter scores'!AX84&lt;&gt;"",'2. Enter scores'!$B84-'2. Enter scores'!AX84,"")</f>
        <v/>
      </c>
      <c r="AZ80" s="125" t="str">
        <f>IF('2. Enter scores'!AY84&lt;&gt;"",'2. Enter scores'!$B84-'2. Enter scores'!AY84,"")</f>
        <v/>
      </c>
      <c r="BA80" s="125" t="str">
        <f>IF('2. Enter scores'!AZ84&lt;&gt;"",'2. Enter scores'!$B84-'2. Enter scores'!AZ84,"")</f>
        <v/>
      </c>
      <c r="BB80" s="125" t="str">
        <f>IF('2. Enter scores'!BA84&lt;&gt;"",'2. Enter scores'!$B84-'2. Enter scores'!BA84,"")</f>
        <v/>
      </c>
      <c r="BC80" s="125" t="str">
        <f>IF('2. Enter scores'!BB84&lt;&gt;"",'2. Enter scores'!$B84-'2. Enter scores'!BB84,"")</f>
        <v/>
      </c>
      <c r="BD80" s="125" t="str">
        <f>IF('2. Enter scores'!BC84&lt;&gt;"",'2. Enter scores'!$B84-'2. Enter scores'!BC84,"")</f>
        <v/>
      </c>
      <c r="BE80" s="125" t="str">
        <f>IF('2. Enter scores'!BD84&lt;&gt;"",'2. Enter scores'!$B84-'2. Enter scores'!BD84,"")</f>
        <v/>
      </c>
      <c r="BF80" s="125" t="str">
        <f>IF('2. Enter scores'!BE84&lt;&gt;"",'2. Enter scores'!$B84-'2. Enter scores'!BE84,"")</f>
        <v/>
      </c>
      <c r="BG80" s="125" t="str">
        <f>IF('2. Enter scores'!BF84&lt;&gt;"",'2. Enter scores'!$B84-'2. Enter scores'!BF84,"")</f>
        <v/>
      </c>
      <c r="BH80" s="125" t="str">
        <f>IF('2. Enter scores'!BG84&lt;&gt;"",'2. Enter scores'!$B84-'2. Enter scores'!BG84,"")</f>
        <v/>
      </c>
      <c r="BI80" s="125" t="str">
        <f>IF('2. Enter scores'!BH84&lt;&gt;"",'2. Enter scores'!$B84-'2. Enter scores'!BH84,"")</f>
        <v/>
      </c>
      <c r="BJ80" s="125" t="str">
        <f>IF('2. Enter scores'!BI84&lt;&gt;"",'2. Enter scores'!$B84-'2. Enter scores'!BI84,"")</f>
        <v/>
      </c>
      <c r="BK80" s="125" t="str">
        <f>IF('2. Enter scores'!BJ84&lt;&gt;"",'2. Enter scores'!$B84-'2. Enter scores'!BJ84,"")</f>
        <v/>
      </c>
      <c r="BL80" s="125" t="str">
        <f>IF('2. Enter scores'!BK84&lt;&gt;"",'2. Enter scores'!$B84-'2. Enter scores'!BK84,"")</f>
        <v/>
      </c>
      <c r="BM80" s="125" t="str">
        <f>IF('2. Enter scores'!BL84&lt;&gt;"",'2. Enter scores'!$B84-'2. Enter scores'!BL84,"")</f>
        <v/>
      </c>
      <c r="BN80" s="125" t="str">
        <f>IF('2. Enter scores'!BM84&lt;&gt;"",'2. Enter scores'!$B84-'2. Enter scores'!BM84,"")</f>
        <v/>
      </c>
      <c r="BO80" s="125" t="str">
        <f>IF('2. Enter scores'!BN84&lt;&gt;"",'2. Enter scores'!$B84-'2. Enter scores'!BN84,"")</f>
        <v/>
      </c>
      <c r="BP80" s="108">
        <v>1000</v>
      </c>
    </row>
    <row r="81" spans="2:68" x14ac:dyDescent="0.35">
      <c r="B81" s="125" t="str">
        <f>IF('2. Enter scores'!A85&lt;&gt;"",'2. Enter scores'!A85,"")</f>
        <v/>
      </c>
      <c r="H81" s="125" t="str">
        <f>IF('2. Enter scores'!G85&lt;&gt;"",'2. Enter scores'!$B85-'2. Enter scores'!G85,"")</f>
        <v/>
      </c>
      <c r="I81" s="125" t="str">
        <f>IF('2. Enter scores'!H85&lt;&gt;"",'2. Enter scores'!$B85-'2. Enter scores'!H85,"")</f>
        <v/>
      </c>
      <c r="J81" s="125" t="str">
        <f>IF('2. Enter scores'!I85&lt;&gt;"",'2. Enter scores'!$B85-'2. Enter scores'!I85,"")</f>
        <v/>
      </c>
      <c r="K81" s="125" t="str">
        <f>IF('2. Enter scores'!J85&lt;&gt;"",'2. Enter scores'!$B85-'2. Enter scores'!J85,"")</f>
        <v/>
      </c>
      <c r="L81" s="125" t="str">
        <f>IF('2. Enter scores'!K85&lt;&gt;"",'2. Enter scores'!$B85-'2. Enter scores'!K85,"")</f>
        <v/>
      </c>
      <c r="M81" s="125" t="str">
        <f>IF('2. Enter scores'!L85&lt;&gt;"",'2. Enter scores'!$B85-'2. Enter scores'!L85,"")</f>
        <v/>
      </c>
      <c r="N81" s="125" t="str">
        <f>IF('2. Enter scores'!M85&lt;&gt;"",'2. Enter scores'!$B85-'2. Enter scores'!M85,"")</f>
        <v/>
      </c>
      <c r="O81" s="125" t="str">
        <f>IF('2. Enter scores'!N85&lt;&gt;"",'2. Enter scores'!$B85-'2. Enter scores'!N85,"")</f>
        <v/>
      </c>
      <c r="P81" s="125" t="str">
        <f>IF('2. Enter scores'!O85&lt;&gt;"",'2. Enter scores'!$B85-'2. Enter scores'!O85,"")</f>
        <v/>
      </c>
      <c r="Q81" s="125" t="str">
        <f>IF('2. Enter scores'!P85&lt;&gt;"",'2. Enter scores'!$B85-'2. Enter scores'!P85,"")</f>
        <v/>
      </c>
      <c r="R81" s="125" t="str">
        <f>IF('2. Enter scores'!Q85&lt;&gt;"",'2. Enter scores'!$B85-'2. Enter scores'!Q85,"")</f>
        <v/>
      </c>
      <c r="S81" s="125" t="str">
        <f>IF('2. Enter scores'!R85&lt;&gt;"",'2. Enter scores'!$B85-'2. Enter scores'!R85,"")</f>
        <v/>
      </c>
      <c r="T81" s="125" t="str">
        <f>IF('2. Enter scores'!S85&lt;&gt;"",'2. Enter scores'!$B85-'2. Enter scores'!S85,"")</f>
        <v/>
      </c>
      <c r="U81" s="125" t="str">
        <f>IF('2. Enter scores'!T85&lt;&gt;"",'2. Enter scores'!$B85-'2. Enter scores'!T85,"")</f>
        <v/>
      </c>
      <c r="V81" s="125" t="str">
        <f>IF('2. Enter scores'!U85&lt;&gt;"",'2. Enter scores'!$B85-'2. Enter scores'!U85,"")</f>
        <v/>
      </c>
      <c r="W81" s="125" t="str">
        <f>IF('2. Enter scores'!V85&lt;&gt;"",'2. Enter scores'!$B85-'2. Enter scores'!V85,"")</f>
        <v/>
      </c>
      <c r="X81" s="125" t="str">
        <f>IF('2. Enter scores'!W85&lt;&gt;"",'2. Enter scores'!$B85-'2. Enter scores'!W85,"")</f>
        <v/>
      </c>
      <c r="Y81" s="125" t="str">
        <f>IF('2. Enter scores'!X85&lt;&gt;"",'2. Enter scores'!$B85-'2. Enter scores'!X85,"")</f>
        <v/>
      </c>
      <c r="Z81" s="125" t="str">
        <f>IF('2. Enter scores'!Y85&lt;&gt;"",'2. Enter scores'!$B85-'2. Enter scores'!Y85,"")</f>
        <v/>
      </c>
      <c r="AA81" s="125" t="str">
        <f>IF('2. Enter scores'!Z85&lt;&gt;"",'2. Enter scores'!$B85-'2. Enter scores'!Z85,"")</f>
        <v/>
      </c>
      <c r="AB81" s="125" t="str">
        <f>IF('2. Enter scores'!AA85&lt;&gt;"",'2. Enter scores'!$B85-'2. Enter scores'!AA85,"")</f>
        <v/>
      </c>
      <c r="AC81" s="125" t="str">
        <f>IF('2. Enter scores'!AB85&lt;&gt;"",'2. Enter scores'!$B85-'2. Enter scores'!AB85,"")</f>
        <v/>
      </c>
      <c r="AD81" s="125" t="str">
        <f>IF('2. Enter scores'!AC85&lt;&gt;"",'2. Enter scores'!$B85-'2. Enter scores'!AC85,"")</f>
        <v/>
      </c>
      <c r="AE81" s="125" t="str">
        <f>IF('2. Enter scores'!AD85&lt;&gt;"",'2. Enter scores'!$B85-'2. Enter scores'!AD85,"")</f>
        <v/>
      </c>
      <c r="AF81" s="125" t="str">
        <f>IF('2. Enter scores'!AE85&lt;&gt;"",'2. Enter scores'!$B85-'2. Enter scores'!AE85,"")</f>
        <v/>
      </c>
      <c r="AG81" s="125" t="str">
        <f>IF('2. Enter scores'!AF85&lt;&gt;"",'2. Enter scores'!$B85-'2. Enter scores'!AF85,"")</f>
        <v/>
      </c>
      <c r="AH81" s="125" t="str">
        <f>IF('2. Enter scores'!AG85&lt;&gt;"",'2. Enter scores'!$B85-'2. Enter scores'!AG85,"")</f>
        <v/>
      </c>
      <c r="AI81" s="125" t="str">
        <f>IF('2. Enter scores'!AH85&lt;&gt;"",'2. Enter scores'!$B85-'2. Enter scores'!AH85,"")</f>
        <v/>
      </c>
      <c r="AJ81" s="125" t="str">
        <f>IF('2. Enter scores'!AI85&lt;&gt;"",'2. Enter scores'!$B85-'2. Enter scores'!AI85,"")</f>
        <v/>
      </c>
      <c r="AK81" s="125" t="str">
        <f>IF('2. Enter scores'!AJ85&lt;&gt;"",'2. Enter scores'!$B85-'2. Enter scores'!AJ85,"")</f>
        <v/>
      </c>
      <c r="AL81" s="125" t="str">
        <f>IF('2. Enter scores'!AK85&lt;&gt;"",'2. Enter scores'!$B85-'2. Enter scores'!AK85,"")</f>
        <v/>
      </c>
      <c r="AM81" s="125" t="str">
        <f>IF('2. Enter scores'!AL85&lt;&gt;"",'2. Enter scores'!$B85-'2. Enter scores'!AL85,"")</f>
        <v/>
      </c>
      <c r="AN81" s="125" t="str">
        <f>IF('2. Enter scores'!AM85&lt;&gt;"",'2. Enter scores'!$B85-'2. Enter scores'!AM85,"")</f>
        <v/>
      </c>
      <c r="AO81" s="125" t="str">
        <f>IF('2. Enter scores'!AN85&lt;&gt;"",'2. Enter scores'!$B85-'2. Enter scores'!AN85,"")</f>
        <v/>
      </c>
      <c r="AP81" s="125" t="str">
        <f>IF('2. Enter scores'!AO85&lt;&gt;"",'2. Enter scores'!$B85-'2. Enter scores'!AO85,"")</f>
        <v/>
      </c>
      <c r="AQ81" s="125" t="str">
        <f>IF('2. Enter scores'!AP85&lt;&gt;"",'2. Enter scores'!$B85-'2. Enter scores'!AP85,"")</f>
        <v/>
      </c>
      <c r="AR81" s="125" t="str">
        <f>IF('2. Enter scores'!AQ85&lt;&gt;"",'2. Enter scores'!$B85-'2. Enter scores'!AQ85,"")</f>
        <v/>
      </c>
      <c r="AS81" s="125" t="str">
        <f>IF('2. Enter scores'!AR85&lt;&gt;"",'2. Enter scores'!$B85-'2. Enter scores'!AR85,"")</f>
        <v/>
      </c>
      <c r="AT81" s="125" t="str">
        <f>IF('2. Enter scores'!AS85&lt;&gt;"",'2. Enter scores'!$B85-'2. Enter scores'!AS85,"")</f>
        <v/>
      </c>
      <c r="AU81" s="125" t="str">
        <f>IF('2. Enter scores'!AT85&lt;&gt;"",'2. Enter scores'!$B85-'2. Enter scores'!AT85,"")</f>
        <v/>
      </c>
      <c r="AV81" s="125" t="str">
        <f>IF('2. Enter scores'!AU85&lt;&gt;"",'2. Enter scores'!$B85-'2. Enter scores'!AU85,"")</f>
        <v/>
      </c>
      <c r="AW81" s="125" t="str">
        <f>IF('2. Enter scores'!AV85&lt;&gt;"",'2. Enter scores'!$B85-'2. Enter scores'!AV85,"")</f>
        <v/>
      </c>
      <c r="AX81" s="125" t="str">
        <f>IF('2. Enter scores'!AW85&lt;&gt;"",'2. Enter scores'!$B85-'2. Enter scores'!AW85,"")</f>
        <v/>
      </c>
      <c r="AY81" s="125" t="str">
        <f>IF('2. Enter scores'!AX85&lt;&gt;"",'2. Enter scores'!$B85-'2. Enter scores'!AX85,"")</f>
        <v/>
      </c>
      <c r="AZ81" s="125" t="str">
        <f>IF('2. Enter scores'!AY85&lt;&gt;"",'2. Enter scores'!$B85-'2. Enter scores'!AY85,"")</f>
        <v/>
      </c>
      <c r="BA81" s="125" t="str">
        <f>IF('2. Enter scores'!AZ85&lt;&gt;"",'2. Enter scores'!$B85-'2. Enter scores'!AZ85,"")</f>
        <v/>
      </c>
      <c r="BB81" s="125" t="str">
        <f>IF('2. Enter scores'!BA85&lt;&gt;"",'2. Enter scores'!$B85-'2. Enter scores'!BA85,"")</f>
        <v/>
      </c>
      <c r="BC81" s="125" t="str">
        <f>IF('2. Enter scores'!BB85&lt;&gt;"",'2. Enter scores'!$B85-'2. Enter scores'!BB85,"")</f>
        <v/>
      </c>
      <c r="BD81" s="125" t="str">
        <f>IF('2. Enter scores'!BC85&lt;&gt;"",'2. Enter scores'!$B85-'2. Enter scores'!BC85,"")</f>
        <v/>
      </c>
      <c r="BE81" s="125" t="str">
        <f>IF('2. Enter scores'!BD85&lt;&gt;"",'2. Enter scores'!$B85-'2. Enter scores'!BD85,"")</f>
        <v/>
      </c>
      <c r="BF81" s="125" t="str">
        <f>IF('2. Enter scores'!BE85&lt;&gt;"",'2. Enter scores'!$B85-'2. Enter scores'!BE85,"")</f>
        <v/>
      </c>
      <c r="BG81" s="125" t="str">
        <f>IF('2. Enter scores'!BF85&lt;&gt;"",'2. Enter scores'!$B85-'2. Enter scores'!BF85,"")</f>
        <v/>
      </c>
      <c r="BH81" s="125" t="str">
        <f>IF('2. Enter scores'!BG85&lt;&gt;"",'2. Enter scores'!$B85-'2. Enter scores'!BG85,"")</f>
        <v/>
      </c>
      <c r="BI81" s="125" t="str">
        <f>IF('2. Enter scores'!BH85&lt;&gt;"",'2. Enter scores'!$B85-'2. Enter scores'!BH85,"")</f>
        <v/>
      </c>
      <c r="BJ81" s="125" t="str">
        <f>IF('2. Enter scores'!BI85&lt;&gt;"",'2. Enter scores'!$B85-'2. Enter scores'!BI85,"")</f>
        <v/>
      </c>
      <c r="BK81" s="125" t="str">
        <f>IF('2. Enter scores'!BJ85&lt;&gt;"",'2. Enter scores'!$B85-'2. Enter scores'!BJ85,"")</f>
        <v/>
      </c>
      <c r="BL81" s="125" t="str">
        <f>IF('2. Enter scores'!BK85&lt;&gt;"",'2. Enter scores'!$B85-'2. Enter scores'!BK85,"")</f>
        <v/>
      </c>
      <c r="BM81" s="125" t="str">
        <f>IF('2. Enter scores'!BL85&lt;&gt;"",'2. Enter scores'!$B85-'2. Enter scores'!BL85,"")</f>
        <v/>
      </c>
      <c r="BN81" s="125" t="str">
        <f>IF('2. Enter scores'!BM85&lt;&gt;"",'2. Enter scores'!$B85-'2. Enter scores'!BM85,"")</f>
        <v/>
      </c>
      <c r="BO81" s="125" t="str">
        <f>IF('2. Enter scores'!BN85&lt;&gt;"",'2. Enter scores'!$B85-'2. Enter scores'!BN85,"")</f>
        <v/>
      </c>
      <c r="BP81" s="108">
        <v>1000</v>
      </c>
    </row>
    <row r="82" spans="2:68" x14ac:dyDescent="0.35">
      <c r="B82" s="125" t="str">
        <f>IF('2. Enter scores'!A86&lt;&gt;"",'2. Enter scores'!A86,"")</f>
        <v/>
      </c>
      <c r="H82" s="125" t="str">
        <f>IF('2. Enter scores'!G86&lt;&gt;"",'2. Enter scores'!$B86-'2. Enter scores'!G86,"")</f>
        <v/>
      </c>
      <c r="I82" s="125" t="str">
        <f>IF('2. Enter scores'!H86&lt;&gt;"",'2. Enter scores'!$B86-'2. Enter scores'!H86,"")</f>
        <v/>
      </c>
      <c r="J82" s="125" t="str">
        <f>IF('2. Enter scores'!I86&lt;&gt;"",'2. Enter scores'!$B86-'2. Enter scores'!I86,"")</f>
        <v/>
      </c>
      <c r="K82" s="125" t="str">
        <f>IF('2. Enter scores'!J86&lt;&gt;"",'2. Enter scores'!$B86-'2. Enter scores'!J86,"")</f>
        <v/>
      </c>
      <c r="L82" s="125" t="str">
        <f>IF('2. Enter scores'!K86&lt;&gt;"",'2. Enter scores'!$B86-'2. Enter scores'!K86,"")</f>
        <v/>
      </c>
      <c r="M82" s="125" t="str">
        <f>IF('2. Enter scores'!L86&lt;&gt;"",'2. Enter scores'!$B86-'2. Enter scores'!L86,"")</f>
        <v/>
      </c>
      <c r="N82" s="125" t="str">
        <f>IF('2. Enter scores'!M86&lt;&gt;"",'2. Enter scores'!$B86-'2. Enter scores'!M86,"")</f>
        <v/>
      </c>
      <c r="O82" s="125" t="str">
        <f>IF('2. Enter scores'!N86&lt;&gt;"",'2. Enter scores'!$B86-'2. Enter scores'!N86,"")</f>
        <v/>
      </c>
      <c r="P82" s="125" t="str">
        <f>IF('2. Enter scores'!O86&lt;&gt;"",'2. Enter scores'!$B86-'2. Enter scores'!O86,"")</f>
        <v/>
      </c>
      <c r="Q82" s="125" t="str">
        <f>IF('2. Enter scores'!P86&lt;&gt;"",'2. Enter scores'!$B86-'2. Enter scores'!P86,"")</f>
        <v/>
      </c>
      <c r="R82" s="125" t="str">
        <f>IF('2. Enter scores'!Q86&lt;&gt;"",'2. Enter scores'!$B86-'2. Enter scores'!Q86,"")</f>
        <v/>
      </c>
      <c r="S82" s="125" t="str">
        <f>IF('2. Enter scores'!R86&lt;&gt;"",'2. Enter scores'!$B86-'2. Enter scores'!R86,"")</f>
        <v/>
      </c>
      <c r="T82" s="125" t="str">
        <f>IF('2. Enter scores'!S86&lt;&gt;"",'2. Enter scores'!$B86-'2. Enter scores'!S86,"")</f>
        <v/>
      </c>
      <c r="U82" s="125" t="str">
        <f>IF('2. Enter scores'!T86&lt;&gt;"",'2. Enter scores'!$B86-'2. Enter scores'!T86,"")</f>
        <v/>
      </c>
      <c r="V82" s="125" t="str">
        <f>IF('2. Enter scores'!U86&lt;&gt;"",'2. Enter scores'!$B86-'2. Enter scores'!U86,"")</f>
        <v/>
      </c>
      <c r="W82" s="125" t="str">
        <f>IF('2. Enter scores'!V86&lt;&gt;"",'2. Enter scores'!$B86-'2. Enter scores'!V86,"")</f>
        <v/>
      </c>
      <c r="X82" s="125" t="str">
        <f>IF('2. Enter scores'!W86&lt;&gt;"",'2. Enter scores'!$B86-'2. Enter scores'!W86,"")</f>
        <v/>
      </c>
      <c r="Y82" s="125" t="str">
        <f>IF('2. Enter scores'!X86&lt;&gt;"",'2. Enter scores'!$B86-'2. Enter scores'!X86,"")</f>
        <v/>
      </c>
      <c r="Z82" s="125" t="str">
        <f>IF('2. Enter scores'!Y86&lt;&gt;"",'2. Enter scores'!$B86-'2. Enter scores'!Y86,"")</f>
        <v/>
      </c>
      <c r="AA82" s="125" t="str">
        <f>IF('2. Enter scores'!Z86&lt;&gt;"",'2. Enter scores'!$B86-'2. Enter scores'!Z86,"")</f>
        <v/>
      </c>
      <c r="AB82" s="125" t="str">
        <f>IF('2. Enter scores'!AA86&lt;&gt;"",'2. Enter scores'!$B86-'2. Enter scores'!AA86,"")</f>
        <v/>
      </c>
      <c r="AC82" s="125" t="str">
        <f>IF('2. Enter scores'!AB86&lt;&gt;"",'2. Enter scores'!$B86-'2. Enter scores'!AB86,"")</f>
        <v/>
      </c>
      <c r="AD82" s="125" t="str">
        <f>IF('2. Enter scores'!AC86&lt;&gt;"",'2. Enter scores'!$B86-'2. Enter scores'!AC86,"")</f>
        <v/>
      </c>
      <c r="AE82" s="125" t="str">
        <f>IF('2. Enter scores'!AD86&lt;&gt;"",'2. Enter scores'!$B86-'2. Enter scores'!AD86,"")</f>
        <v/>
      </c>
      <c r="AF82" s="125" t="str">
        <f>IF('2. Enter scores'!AE86&lt;&gt;"",'2. Enter scores'!$B86-'2. Enter scores'!AE86,"")</f>
        <v/>
      </c>
      <c r="AG82" s="125" t="str">
        <f>IF('2. Enter scores'!AF86&lt;&gt;"",'2. Enter scores'!$B86-'2. Enter scores'!AF86,"")</f>
        <v/>
      </c>
      <c r="AH82" s="125" t="str">
        <f>IF('2. Enter scores'!AG86&lt;&gt;"",'2. Enter scores'!$B86-'2. Enter scores'!AG86,"")</f>
        <v/>
      </c>
      <c r="AI82" s="125" t="str">
        <f>IF('2. Enter scores'!AH86&lt;&gt;"",'2. Enter scores'!$B86-'2. Enter scores'!AH86,"")</f>
        <v/>
      </c>
      <c r="AJ82" s="125" t="str">
        <f>IF('2. Enter scores'!AI86&lt;&gt;"",'2. Enter scores'!$B86-'2. Enter scores'!AI86,"")</f>
        <v/>
      </c>
      <c r="AK82" s="125" t="str">
        <f>IF('2. Enter scores'!AJ86&lt;&gt;"",'2. Enter scores'!$B86-'2. Enter scores'!AJ86,"")</f>
        <v/>
      </c>
      <c r="AL82" s="125" t="str">
        <f>IF('2. Enter scores'!AK86&lt;&gt;"",'2. Enter scores'!$B86-'2. Enter scores'!AK86,"")</f>
        <v/>
      </c>
      <c r="AM82" s="125" t="str">
        <f>IF('2. Enter scores'!AL86&lt;&gt;"",'2. Enter scores'!$B86-'2. Enter scores'!AL86,"")</f>
        <v/>
      </c>
      <c r="AN82" s="125" t="str">
        <f>IF('2. Enter scores'!AM86&lt;&gt;"",'2. Enter scores'!$B86-'2. Enter scores'!AM86,"")</f>
        <v/>
      </c>
      <c r="AO82" s="125" t="str">
        <f>IF('2. Enter scores'!AN86&lt;&gt;"",'2. Enter scores'!$B86-'2. Enter scores'!AN86,"")</f>
        <v/>
      </c>
      <c r="AP82" s="125" t="str">
        <f>IF('2. Enter scores'!AO86&lt;&gt;"",'2. Enter scores'!$B86-'2. Enter scores'!AO86,"")</f>
        <v/>
      </c>
      <c r="AQ82" s="125" t="str">
        <f>IF('2. Enter scores'!AP86&lt;&gt;"",'2. Enter scores'!$B86-'2. Enter scores'!AP86,"")</f>
        <v/>
      </c>
      <c r="AR82" s="125" t="str">
        <f>IF('2. Enter scores'!AQ86&lt;&gt;"",'2. Enter scores'!$B86-'2. Enter scores'!AQ86,"")</f>
        <v/>
      </c>
      <c r="AS82" s="125" t="str">
        <f>IF('2. Enter scores'!AR86&lt;&gt;"",'2. Enter scores'!$B86-'2. Enter scores'!AR86,"")</f>
        <v/>
      </c>
      <c r="AT82" s="125" t="str">
        <f>IF('2. Enter scores'!AS86&lt;&gt;"",'2. Enter scores'!$B86-'2. Enter scores'!AS86,"")</f>
        <v/>
      </c>
      <c r="AU82" s="125" t="str">
        <f>IF('2. Enter scores'!AT86&lt;&gt;"",'2. Enter scores'!$B86-'2. Enter scores'!AT86,"")</f>
        <v/>
      </c>
      <c r="AV82" s="125" t="str">
        <f>IF('2. Enter scores'!AU86&lt;&gt;"",'2. Enter scores'!$B86-'2. Enter scores'!AU86,"")</f>
        <v/>
      </c>
      <c r="AW82" s="125" t="str">
        <f>IF('2. Enter scores'!AV86&lt;&gt;"",'2. Enter scores'!$B86-'2. Enter scores'!AV86,"")</f>
        <v/>
      </c>
      <c r="AX82" s="125" t="str">
        <f>IF('2. Enter scores'!AW86&lt;&gt;"",'2. Enter scores'!$B86-'2. Enter scores'!AW86,"")</f>
        <v/>
      </c>
      <c r="AY82" s="125" t="str">
        <f>IF('2. Enter scores'!AX86&lt;&gt;"",'2. Enter scores'!$B86-'2. Enter scores'!AX86,"")</f>
        <v/>
      </c>
      <c r="AZ82" s="125" t="str">
        <f>IF('2. Enter scores'!AY86&lt;&gt;"",'2. Enter scores'!$B86-'2. Enter scores'!AY86,"")</f>
        <v/>
      </c>
      <c r="BA82" s="125" t="str">
        <f>IF('2. Enter scores'!AZ86&lt;&gt;"",'2. Enter scores'!$B86-'2. Enter scores'!AZ86,"")</f>
        <v/>
      </c>
      <c r="BB82" s="125" t="str">
        <f>IF('2. Enter scores'!BA86&lt;&gt;"",'2. Enter scores'!$B86-'2. Enter scores'!BA86,"")</f>
        <v/>
      </c>
      <c r="BC82" s="125" t="str">
        <f>IF('2. Enter scores'!BB86&lt;&gt;"",'2. Enter scores'!$B86-'2. Enter scores'!BB86,"")</f>
        <v/>
      </c>
      <c r="BD82" s="125" t="str">
        <f>IF('2. Enter scores'!BC86&lt;&gt;"",'2. Enter scores'!$B86-'2. Enter scores'!BC86,"")</f>
        <v/>
      </c>
      <c r="BE82" s="125" t="str">
        <f>IF('2. Enter scores'!BD86&lt;&gt;"",'2. Enter scores'!$B86-'2. Enter scores'!BD86,"")</f>
        <v/>
      </c>
      <c r="BF82" s="125" t="str">
        <f>IF('2. Enter scores'!BE86&lt;&gt;"",'2. Enter scores'!$B86-'2. Enter scores'!BE86,"")</f>
        <v/>
      </c>
      <c r="BG82" s="125" t="str">
        <f>IF('2. Enter scores'!BF86&lt;&gt;"",'2. Enter scores'!$B86-'2. Enter scores'!BF86,"")</f>
        <v/>
      </c>
      <c r="BH82" s="125" t="str">
        <f>IF('2. Enter scores'!BG86&lt;&gt;"",'2. Enter scores'!$B86-'2. Enter scores'!BG86,"")</f>
        <v/>
      </c>
      <c r="BI82" s="125" t="str">
        <f>IF('2. Enter scores'!BH86&lt;&gt;"",'2. Enter scores'!$B86-'2. Enter scores'!BH86,"")</f>
        <v/>
      </c>
      <c r="BJ82" s="125" t="str">
        <f>IF('2. Enter scores'!BI86&lt;&gt;"",'2. Enter scores'!$B86-'2. Enter scores'!BI86,"")</f>
        <v/>
      </c>
      <c r="BK82" s="125" t="str">
        <f>IF('2. Enter scores'!BJ86&lt;&gt;"",'2. Enter scores'!$B86-'2. Enter scores'!BJ86,"")</f>
        <v/>
      </c>
      <c r="BL82" s="125" t="str">
        <f>IF('2. Enter scores'!BK86&lt;&gt;"",'2. Enter scores'!$B86-'2. Enter scores'!BK86,"")</f>
        <v/>
      </c>
      <c r="BM82" s="125" t="str">
        <f>IF('2. Enter scores'!BL86&lt;&gt;"",'2. Enter scores'!$B86-'2. Enter scores'!BL86,"")</f>
        <v/>
      </c>
      <c r="BN82" s="125" t="str">
        <f>IF('2. Enter scores'!BM86&lt;&gt;"",'2. Enter scores'!$B86-'2. Enter scores'!BM86,"")</f>
        <v/>
      </c>
      <c r="BO82" s="125" t="str">
        <f>IF('2. Enter scores'!BN86&lt;&gt;"",'2. Enter scores'!$B86-'2. Enter scores'!BN86,"")</f>
        <v/>
      </c>
      <c r="BP82" s="108">
        <v>1000</v>
      </c>
    </row>
    <row r="83" spans="2:68" x14ac:dyDescent="0.35">
      <c r="B83" s="125" t="str">
        <f>IF('2. Enter scores'!A87&lt;&gt;"",'2. Enter scores'!A87,"")</f>
        <v/>
      </c>
      <c r="H83" s="125" t="str">
        <f>IF('2. Enter scores'!G87&lt;&gt;"",'2. Enter scores'!$B87-'2. Enter scores'!G87,"")</f>
        <v/>
      </c>
      <c r="I83" s="125" t="str">
        <f>IF('2. Enter scores'!H87&lt;&gt;"",'2. Enter scores'!$B87-'2. Enter scores'!H87,"")</f>
        <v/>
      </c>
      <c r="J83" s="125" t="str">
        <f>IF('2. Enter scores'!I87&lt;&gt;"",'2. Enter scores'!$B87-'2. Enter scores'!I87,"")</f>
        <v/>
      </c>
      <c r="K83" s="125" t="str">
        <f>IF('2. Enter scores'!J87&lt;&gt;"",'2. Enter scores'!$B87-'2. Enter scores'!J87,"")</f>
        <v/>
      </c>
      <c r="L83" s="125" t="str">
        <f>IF('2. Enter scores'!K87&lt;&gt;"",'2. Enter scores'!$B87-'2. Enter scores'!K87,"")</f>
        <v/>
      </c>
      <c r="M83" s="125" t="str">
        <f>IF('2. Enter scores'!L87&lt;&gt;"",'2. Enter scores'!$B87-'2. Enter scores'!L87,"")</f>
        <v/>
      </c>
      <c r="N83" s="125" t="str">
        <f>IF('2. Enter scores'!M87&lt;&gt;"",'2. Enter scores'!$B87-'2. Enter scores'!M87,"")</f>
        <v/>
      </c>
      <c r="O83" s="125" t="str">
        <f>IF('2. Enter scores'!N87&lt;&gt;"",'2. Enter scores'!$B87-'2. Enter scores'!N87,"")</f>
        <v/>
      </c>
      <c r="P83" s="125" t="str">
        <f>IF('2. Enter scores'!O87&lt;&gt;"",'2. Enter scores'!$B87-'2. Enter scores'!O87,"")</f>
        <v/>
      </c>
      <c r="Q83" s="125" t="str">
        <f>IF('2. Enter scores'!P87&lt;&gt;"",'2. Enter scores'!$B87-'2. Enter scores'!P87,"")</f>
        <v/>
      </c>
      <c r="R83" s="125" t="str">
        <f>IF('2. Enter scores'!Q87&lt;&gt;"",'2. Enter scores'!$B87-'2. Enter scores'!Q87,"")</f>
        <v/>
      </c>
      <c r="S83" s="125" t="str">
        <f>IF('2. Enter scores'!R87&lt;&gt;"",'2. Enter scores'!$B87-'2. Enter scores'!R87,"")</f>
        <v/>
      </c>
      <c r="T83" s="125" t="str">
        <f>IF('2. Enter scores'!S87&lt;&gt;"",'2. Enter scores'!$B87-'2. Enter scores'!S87,"")</f>
        <v/>
      </c>
      <c r="U83" s="125" t="str">
        <f>IF('2. Enter scores'!T87&lt;&gt;"",'2. Enter scores'!$B87-'2. Enter scores'!T87,"")</f>
        <v/>
      </c>
      <c r="V83" s="125" t="str">
        <f>IF('2. Enter scores'!U87&lt;&gt;"",'2. Enter scores'!$B87-'2. Enter scores'!U87,"")</f>
        <v/>
      </c>
      <c r="W83" s="125" t="str">
        <f>IF('2. Enter scores'!V87&lt;&gt;"",'2. Enter scores'!$B87-'2. Enter scores'!V87,"")</f>
        <v/>
      </c>
      <c r="X83" s="125" t="str">
        <f>IF('2. Enter scores'!W87&lt;&gt;"",'2. Enter scores'!$B87-'2. Enter scores'!W87,"")</f>
        <v/>
      </c>
      <c r="Y83" s="125" t="str">
        <f>IF('2. Enter scores'!X87&lt;&gt;"",'2. Enter scores'!$B87-'2. Enter scores'!X87,"")</f>
        <v/>
      </c>
      <c r="Z83" s="125" t="str">
        <f>IF('2. Enter scores'!Y87&lt;&gt;"",'2. Enter scores'!$B87-'2. Enter scores'!Y87,"")</f>
        <v/>
      </c>
      <c r="AA83" s="125" t="str">
        <f>IF('2. Enter scores'!Z87&lt;&gt;"",'2. Enter scores'!$B87-'2. Enter scores'!Z87,"")</f>
        <v/>
      </c>
      <c r="AB83" s="125" t="str">
        <f>IF('2. Enter scores'!AA87&lt;&gt;"",'2. Enter scores'!$B87-'2. Enter scores'!AA87,"")</f>
        <v/>
      </c>
      <c r="AC83" s="125" t="str">
        <f>IF('2. Enter scores'!AB87&lt;&gt;"",'2. Enter scores'!$B87-'2. Enter scores'!AB87,"")</f>
        <v/>
      </c>
      <c r="AD83" s="125" t="str">
        <f>IF('2. Enter scores'!AC87&lt;&gt;"",'2. Enter scores'!$B87-'2. Enter scores'!AC87,"")</f>
        <v/>
      </c>
      <c r="AE83" s="125" t="str">
        <f>IF('2. Enter scores'!AD87&lt;&gt;"",'2. Enter scores'!$B87-'2. Enter scores'!AD87,"")</f>
        <v/>
      </c>
      <c r="AF83" s="125" t="str">
        <f>IF('2. Enter scores'!AE87&lt;&gt;"",'2. Enter scores'!$B87-'2. Enter scores'!AE87,"")</f>
        <v/>
      </c>
      <c r="AG83" s="125" t="str">
        <f>IF('2. Enter scores'!AF87&lt;&gt;"",'2. Enter scores'!$B87-'2. Enter scores'!AF87,"")</f>
        <v/>
      </c>
      <c r="AH83" s="125" t="str">
        <f>IF('2. Enter scores'!AG87&lt;&gt;"",'2. Enter scores'!$B87-'2. Enter scores'!AG87,"")</f>
        <v/>
      </c>
      <c r="AI83" s="125" t="str">
        <f>IF('2. Enter scores'!AH87&lt;&gt;"",'2. Enter scores'!$B87-'2. Enter scores'!AH87,"")</f>
        <v/>
      </c>
      <c r="AJ83" s="125" t="str">
        <f>IF('2. Enter scores'!AI87&lt;&gt;"",'2. Enter scores'!$B87-'2. Enter scores'!AI87,"")</f>
        <v/>
      </c>
      <c r="AK83" s="125" t="str">
        <f>IF('2. Enter scores'!AJ87&lt;&gt;"",'2. Enter scores'!$B87-'2. Enter scores'!AJ87,"")</f>
        <v/>
      </c>
      <c r="AL83" s="125" t="str">
        <f>IF('2. Enter scores'!AK87&lt;&gt;"",'2. Enter scores'!$B87-'2. Enter scores'!AK87,"")</f>
        <v/>
      </c>
      <c r="AM83" s="125" t="str">
        <f>IF('2. Enter scores'!AL87&lt;&gt;"",'2. Enter scores'!$B87-'2. Enter scores'!AL87,"")</f>
        <v/>
      </c>
      <c r="AN83" s="125" t="str">
        <f>IF('2. Enter scores'!AM87&lt;&gt;"",'2. Enter scores'!$B87-'2. Enter scores'!AM87,"")</f>
        <v/>
      </c>
      <c r="AO83" s="125" t="str">
        <f>IF('2. Enter scores'!AN87&lt;&gt;"",'2. Enter scores'!$B87-'2. Enter scores'!AN87,"")</f>
        <v/>
      </c>
      <c r="AP83" s="125" t="str">
        <f>IF('2. Enter scores'!AO87&lt;&gt;"",'2. Enter scores'!$B87-'2. Enter scores'!AO87,"")</f>
        <v/>
      </c>
      <c r="AQ83" s="125" t="str">
        <f>IF('2. Enter scores'!AP87&lt;&gt;"",'2. Enter scores'!$B87-'2. Enter scores'!AP87,"")</f>
        <v/>
      </c>
      <c r="AR83" s="125" t="str">
        <f>IF('2. Enter scores'!AQ87&lt;&gt;"",'2. Enter scores'!$B87-'2. Enter scores'!AQ87,"")</f>
        <v/>
      </c>
      <c r="AS83" s="125" t="str">
        <f>IF('2. Enter scores'!AR87&lt;&gt;"",'2. Enter scores'!$B87-'2. Enter scores'!AR87,"")</f>
        <v/>
      </c>
      <c r="AT83" s="125" t="str">
        <f>IF('2. Enter scores'!AS87&lt;&gt;"",'2. Enter scores'!$B87-'2. Enter scores'!AS87,"")</f>
        <v/>
      </c>
      <c r="AU83" s="125" t="str">
        <f>IF('2. Enter scores'!AT87&lt;&gt;"",'2. Enter scores'!$B87-'2. Enter scores'!AT87,"")</f>
        <v/>
      </c>
      <c r="AV83" s="125" t="str">
        <f>IF('2. Enter scores'!AU87&lt;&gt;"",'2. Enter scores'!$B87-'2. Enter scores'!AU87,"")</f>
        <v/>
      </c>
      <c r="AW83" s="125" t="str">
        <f>IF('2. Enter scores'!AV87&lt;&gt;"",'2. Enter scores'!$B87-'2. Enter scores'!AV87,"")</f>
        <v/>
      </c>
      <c r="AX83" s="125" t="str">
        <f>IF('2. Enter scores'!AW87&lt;&gt;"",'2. Enter scores'!$B87-'2. Enter scores'!AW87,"")</f>
        <v/>
      </c>
      <c r="AY83" s="125" t="str">
        <f>IF('2. Enter scores'!AX87&lt;&gt;"",'2. Enter scores'!$B87-'2. Enter scores'!AX87,"")</f>
        <v/>
      </c>
      <c r="AZ83" s="125" t="str">
        <f>IF('2. Enter scores'!AY87&lt;&gt;"",'2. Enter scores'!$B87-'2. Enter scores'!AY87,"")</f>
        <v/>
      </c>
      <c r="BA83" s="125" t="str">
        <f>IF('2. Enter scores'!AZ87&lt;&gt;"",'2. Enter scores'!$B87-'2. Enter scores'!AZ87,"")</f>
        <v/>
      </c>
      <c r="BB83" s="125" t="str">
        <f>IF('2. Enter scores'!BA87&lt;&gt;"",'2. Enter scores'!$B87-'2. Enter scores'!BA87,"")</f>
        <v/>
      </c>
      <c r="BC83" s="125" t="str">
        <f>IF('2. Enter scores'!BB87&lt;&gt;"",'2. Enter scores'!$B87-'2. Enter scores'!BB87,"")</f>
        <v/>
      </c>
      <c r="BD83" s="125" t="str">
        <f>IF('2. Enter scores'!BC87&lt;&gt;"",'2. Enter scores'!$B87-'2. Enter scores'!BC87,"")</f>
        <v/>
      </c>
      <c r="BE83" s="125" t="str">
        <f>IF('2. Enter scores'!BD87&lt;&gt;"",'2. Enter scores'!$B87-'2. Enter scores'!BD87,"")</f>
        <v/>
      </c>
      <c r="BF83" s="125" t="str">
        <f>IF('2. Enter scores'!BE87&lt;&gt;"",'2. Enter scores'!$B87-'2. Enter scores'!BE87,"")</f>
        <v/>
      </c>
      <c r="BG83" s="125" t="str">
        <f>IF('2. Enter scores'!BF87&lt;&gt;"",'2. Enter scores'!$B87-'2. Enter scores'!BF87,"")</f>
        <v/>
      </c>
      <c r="BH83" s="125" t="str">
        <f>IF('2. Enter scores'!BG87&lt;&gt;"",'2. Enter scores'!$B87-'2. Enter scores'!BG87,"")</f>
        <v/>
      </c>
      <c r="BI83" s="125" t="str">
        <f>IF('2. Enter scores'!BH87&lt;&gt;"",'2. Enter scores'!$B87-'2. Enter scores'!BH87,"")</f>
        <v/>
      </c>
      <c r="BJ83" s="125" t="str">
        <f>IF('2. Enter scores'!BI87&lt;&gt;"",'2. Enter scores'!$B87-'2. Enter scores'!BI87,"")</f>
        <v/>
      </c>
      <c r="BK83" s="125" t="str">
        <f>IF('2. Enter scores'!BJ87&lt;&gt;"",'2. Enter scores'!$B87-'2. Enter scores'!BJ87,"")</f>
        <v/>
      </c>
      <c r="BL83" s="125" t="str">
        <f>IF('2. Enter scores'!BK87&lt;&gt;"",'2. Enter scores'!$B87-'2. Enter scores'!BK87,"")</f>
        <v/>
      </c>
      <c r="BM83" s="125" t="str">
        <f>IF('2. Enter scores'!BL87&lt;&gt;"",'2. Enter scores'!$B87-'2. Enter scores'!BL87,"")</f>
        <v/>
      </c>
      <c r="BN83" s="125" t="str">
        <f>IF('2. Enter scores'!BM87&lt;&gt;"",'2. Enter scores'!$B87-'2. Enter scores'!BM87,"")</f>
        <v/>
      </c>
      <c r="BO83" s="125" t="str">
        <f>IF('2. Enter scores'!BN87&lt;&gt;"",'2. Enter scores'!$B87-'2. Enter scores'!BN87,"")</f>
        <v/>
      </c>
      <c r="BP83" s="108">
        <v>1000</v>
      </c>
    </row>
    <row r="84" spans="2:68" x14ac:dyDescent="0.35">
      <c r="B84" s="125" t="str">
        <f>IF('2. Enter scores'!A88&lt;&gt;"",'2. Enter scores'!A88,"")</f>
        <v/>
      </c>
      <c r="H84" s="125" t="str">
        <f>IF('2. Enter scores'!G88&lt;&gt;"",'2. Enter scores'!$B88-'2. Enter scores'!G88,"")</f>
        <v/>
      </c>
      <c r="I84" s="125" t="str">
        <f>IF('2. Enter scores'!H88&lt;&gt;"",'2. Enter scores'!$B88-'2. Enter scores'!H88,"")</f>
        <v/>
      </c>
      <c r="J84" s="125" t="str">
        <f>IF('2. Enter scores'!I88&lt;&gt;"",'2. Enter scores'!$B88-'2. Enter scores'!I88,"")</f>
        <v/>
      </c>
      <c r="K84" s="125" t="str">
        <f>IF('2. Enter scores'!J88&lt;&gt;"",'2. Enter scores'!$B88-'2. Enter scores'!J88,"")</f>
        <v/>
      </c>
      <c r="L84" s="125" t="str">
        <f>IF('2. Enter scores'!K88&lt;&gt;"",'2. Enter scores'!$B88-'2. Enter scores'!K88,"")</f>
        <v/>
      </c>
      <c r="M84" s="125" t="str">
        <f>IF('2. Enter scores'!L88&lt;&gt;"",'2. Enter scores'!$B88-'2. Enter scores'!L88,"")</f>
        <v/>
      </c>
      <c r="N84" s="125" t="str">
        <f>IF('2. Enter scores'!M88&lt;&gt;"",'2. Enter scores'!$B88-'2. Enter scores'!M88,"")</f>
        <v/>
      </c>
      <c r="O84" s="125" t="str">
        <f>IF('2. Enter scores'!N88&lt;&gt;"",'2. Enter scores'!$B88-'2. Enter scores'!N88,"")</f>
        <v/>
      </c>
      <c r="P84" s="125" t="str">
        <f>IF('2. Enter scores'!O88&lt;&gt;"",'2. Enter scores'!$B88-'2. Enter scores'!O88,"")</f>
        <v/>
      </c>
      <c r="Q84" s="125" t="str">
        <f>IF('2. Enter scores'!P88&lt;&gt;"",'2. Enter scores'!$B88-'2. Enter scores'!P88,"")</f>
        <v/>
      </c>
      <c r="R84" s="125" t="str">
        <f>IF('2. Enter scores'!Q88&lt;&gt;"",'2. Enter scores'!$B88-'2. Enter scores'!Q88,"")</f>
        <v/>
      </c>
      <c r="S84" s="125" t="str">
        <f>IF('2. Enter scores'!R88&lt;&gt;"",'2. Enter scores'!$B88-'2. Enter scores'!R88,"")</f>
        <v/>
      </c>
      <c r="T84" s="125" t="str">
        <f>IF('2. Enter scores'!S88&lt;&gt;"",'2. Enter scores'!$B88-'2. Enter scores'!S88,"")</f>
        <v/>
      </c>
      <c r="U84" s="125" t="str">
        <f>IF('2. Enter scores'!T88&lt;&gt;"",'2. Enter scores'!$B88-'2. Enter scores'!T88,"")</f>
        <v/>
      </c>
      <c r="V84" s="125" t="str">
        <f>IF('2. Enter scores'!U88&lt;&gt;"",'2. Enter scores'!$B88-'2. Enter scores'!U88,"")</f>
        <v/>
      </c>
      <c r="W84" s="125" t="str">
        <f>IF('2. Enter scores'!V88&lt;&gt;"",'2. Enter scores'!$B88-'2. Enter scores'!V88,"")</f>
        <v/>
      </c>
      <c r="X84" s="125" t="str">
        <f>IF('2. Enter scores'!W88&lt;&gt;"",'2. Enter scores'!$B88-'2. Enter scores'!W88,"")</f>
        <v/>
      </c>
      <c r="Y84" s="125" t="str">
        <f>IF('2. Enter scores'!X88&lt;&gt;"",'2. Enter scores'!$B88-'2. Enter scores'!X88,"")</f>
        <v/>
      </c>
      <c r="Z84" s="125" t="str">
        <f>IF('2. Enter scores'!Y88&lt;&gt;"",'2. Enter scores'!$B88-'2. Enter scores'!Y88,"")</f>
        <v/>
      </c>
      <c r="AA84" s="125" t="str">
        <f>IF('2. Enter scores'!Z88&lt;&gt;"",'2. Enter scores'!$B88-'2. Enter scores'!Z88,"")</f>
        <v/>
      </c>
      <c r="AB84" s="125" t="str">
        <f>IF('2. Enter scores'!AA88&lt;&gt;"",'2. Enter scores'!$B88-'2. Enter scores'!AA88,"")</f>
        <v/>
      </c>
      <c r="AC84" s="125" t="str">
        <f>IF('2. Enter scores'!AB88&lt;&gt;"",'2. Enter scores'!$B88-'2. Enter scores'!AB88,"")</f>
        <v/>
      </c>
      <c r="AD84" s="125" t="str">
        <f>IF('2. Enter scores'!AC88&lt;&gt;"",'2. Enter scores'!$B88-'2. Enter scores'!AC88,"")</f>
        <v/>
      </c>
      <c r="AE84" s="125" t="str">
        <f>IF('2. Enter scores'!AD88&lt;&gt;"",'2. Enter scores'!$B88-'2. Enter scores'!AD88,"")</f>
        <v/>
      </c>
      <c r="AF84" s="125" t="str">
        <f>IF('2. Enter scores'!AE88&lt;&gt;"",'2. Enter scores'!$B88-'2. Enter scores'!AE88,"")</f>
        <v/>
      </c>
      <c r="AG84" s="125" t="str">
        <f>IF('2. Enter scores'!AF88&lt;&gt;"",'2. Enter scores'!$B88-'2. Enter scores'!AF88,"")</f>
        <v/>
      </c>
      <c r="AH84" s="125" t="str">
        <f>IF('2. Enter scores'!AG88&lt;&gt;"",'2. Enter scores'!$B88-'2. Enter scores'!AG88,"")</f>
        <v/>
      </c>
      <c r="AI84" s="125" t="str">
        <f>IF('2. Enter scores'!AH88&lt;&gt;"",'2. Enter scores'!$B88-'2. Enter scores'!AH88,"")</f>
        <v/>
      </c>
      <c r="AJ84" s="125" t="str">
        <f>IF('2. Enter scores'!AI88&lt;&gt;"",'2. Enter scores'!$B88-'2. Enter scores'!AI88,"")</f>
        <v/>
      </c>
      <c r="AK84" s="125" t="str">
        <f>IF('2. Enter scores'!AJ88&lt;&gt;"",'2. Enter scores'!$B88-'2. Enter scores'!AJ88,"")</f>
        <v/>
      </c>
      <c r="AL84" s="125" t="str">
        <f>IF('2. Enter scores'!AK88&lt;&gt;"",'2. Enter scores'!$B88-'2. Enter scores'!AK88,"")</f>
        <v/>
      </c>
      <c r="AM84" s="125" t="str">
        <f>IF('2. Enter scores'!AL88&lt;&gt;"",'2. Enter scores'!$B88-'2. Enter scores'!AL88,"")</f>
        <v/>
      </c>
      <c r="AN84" s="125" t="str">
        <f>IF('2. Enter scores'!AM88&lt;&gt;"",'2. Enter scores'!$B88-'2. Enter scores'!AM88,"")</f>
        <v/>
      </c>
      <c r="AO84" s="125" t="str">
        <f>IF('2. Enter scores'!AN88&lt;&gt;"",'2. Enter scores'!$B88-'2. Enter scores'!AN88,"")</f>
        <v/>
      </c>
      <c r="AP84" s="125" t="str">
        <f>IF('2. Enter scores'!AO88&lt;&gt;"",'2. Enter scores'!$B88-'2. Enter scores'!AO88,"")</f>
        <v/>
      </c>
      <c r="AQ84" s="125" t="str">
        <f>IF('2. Enter scores'!AP88&lt;&gt;"",'2. Enter scores'!$B88-'2. Enter scores'!AP88,"")</f>
        <v/>
      </c>
      <c r="AR84" s="125" t="str">
        <f>IF('2. Enter scores'!AQ88&lt;&gt;"",'2. Enter scores'!$B88-'2. Enter scores'!AQ88,"")</f>
        <v/>
      </c>
      <c r="AS84" s="125" t="str">
        <f>IF('2. Enter scores'!AR88&lt;&gt;"",'2. Enter scores'!$B88-'2. Enter scores'!AR88,"")</f>
        <v/>
      </c>
      <c r="AT84" s="125" t="str">
        <f>IF('2. Enter scores'!AS88&lt;&gt;"",'2. Enter scores'!$B88-'2. Enter scores'!AS88,"")</f>
        <v/>
      </c>
      <c r="AU84" s="125" t="str">
        <f>IF('2. Enter scores'!AT88&lt;&gt;"",'2. Enter scores'!$B88-'2. Enter scores'!AT88,"")</f>
        <v/>
      </c>
      <c r="AV84" s="125" t="str">
        <f>IF('2. Enter scores'!AU88&lt;&gt;"",'2. Enter scores'!$B88-'2. Enter scores'!AU88,"")</f>
        <v/>
      </c>
      <c r="AW84" s="125" t="str">
        <f>IF('2. Enter scores'!AV88&lt;&gt;"",'2. Enter scores'!$B88-'2. Enter scores'!AV88,"")</f>
        <v/>
      </c>
      <c r="AX84" s="125" t="str">
        <f>IF('2. Enter scores'!AW88&lt;&gt;"",'2. Enter scores'!$B88-'2. Enter scores'!AW88,"")</f>
        <v/>
      </c>
      <c r="AY84" s="125" t="str">
        <f>IF('2. Enter scores'!AX88&lt;&gt;"",'2. Enter scores'!$B88-'2. Enter scores'!AX88,"")</f>
        <v/>
      </c>
      <c r="AZ84" s="125" t="str">
        <f>IF('2. Enter scores'!AY88&lt;&gt;"",'2. Enter scores'!$B88-'2. Enter scores'!AY88,"")</f>
        <v/>
      </c>
      <c r="BA84" s="125" t="str">
        <f>IF('2. Enter scores'!AZ88&lt;&gt;"",'2. Enter scores'!$B88-'2. Enter scores'!AZ88,"")</f>
        <v/>
      </c>
      <c r="BB84" s="125" t="str">
        <f>IF('2. Enter scores'!BA88&lt;&gt;"",'2. Enter scores'!$B88-'2. Enter scores'!BA88,"")</f>
        <v/>
      </c>
      <c r="BC84" s="125" t="str">
        <f>IF('2. Enter scores'!BB88&lt;&gt;"",'2. Enter scores'!$B88-'2. Enter scores'!BB88,"")</f>
        <v/>
      </c>
      <c r="BD84" s="125" t="str">
        <f>IF('2. Enter scores'!BC88&lt;&gt;"",'2. Enter scores'!$B88-'2. Enter scores'!BC88,"")</f>
        <v/>
      </c>
      <c r="BE84" s="125" t="str">
        <f>IF('2. Enter scores'!BD88&lt;&gt;"",'2. Enter scores'!$B88-'2. Enter scores'!BD88,"")</f>
        <v/>
      </c>
      <c r="BF84" s="125" t="str">
        <f>IF('2. Enter scores'!BE88&lt;&gt;"",'2. Enter scores'!$B88-'2. Enter scores'!BE88,"")</f>
        <v/>
      </c>
      <c r="BG84" s="125" t="str">
        <f>IF('2. Enter scores'!BF88&lt;&gt;"",'2. Enter scores'!$B88-'2. Enter scores'!BF88,"")</f>
        <v/>
      </c>
      <c r="BH84" s="125" t="str">
        <f>IF('2. Enter scores'!BG88&lt;&gt;"",'2. Enter scores'!$B88-'2. Enter scores'!BG88,"")</f>
        <v/>
      </c>
      <c r="BI84" s="125" t="str">
        <f>IF('2. Enter scores'!BH88&lt;&gt;"",'2. Enter scores'!$B88-'2. Enter scores'!BH88,"")</f>
        <v/>
      </c>
      <c r="BJ84" s="125" t="str">
        <f>IF('2. Enter scores'!BI88&lt;&gt;"",'2. Enter scores'!$B88-'2. Enter scores'!BI88,"")</f>
        <v/>
      </c>
      <c r="BK84" s="125" t="str">
        <f>IF('2. Enter scores'!BJ88&lt;&gt;"",'2. Enter scores'!$B88-'2. Enter scores'!BJ88,"")</f>
        <v/>
      </c>
      <c r="BL84" s="125" t="str">
        <f>IF('2. Enter scores'!BK88&lt;&gt;"",'2. Enter scores'!$B88-'2. Enter scores'!BK88,"")</f>
        <v/>
      </c>
      <c r="BM84" s="125" t="str">
        <f>IF('2. Enter scores'!BL88&lt;&gt;"",'2. Enter scores'!$B88-'2. Enter scores'!BL88,"")</f>
        <v/>
      </c>
      <c r="BN84" s="125" t="str">
        <f>IF('2. Enter scores'!BM88&lt;&gt;"",'2. Enter scores'!$B88-'2. Enter scores'!BM88,"")</f>
        <v/>
      </c>
      <c r="BO84" s="125" t="str">
        <f>IF('2. Enter scores'!BN88&lt;&gt;"",'2. Enter scores'!$B88-'2. Enter scores'!BN88,"")</f>
        <v/>
      </c>
      <c r="BP84" s="108">
        <v>1000</v>
      </c>
    </row>
    <row r="85" spans="2:68" x14ac:dyDescent="0.35">
      <c r="B85" s="125" t="str">
        <f>IF('2. Enter scores'!A89&lt;&gt;"",'2. Enter scores'!A89,"")</f>
        <v/>
      </c>
      <c r="H85" s="125" t="str">
        <f>IF('2. Enter scores'!G89&lt;&gt;"",'2. Enter scores'!$B89-'2. Enter scores'!G89,"")</f>
        <v/>
      </c>
      <c r="I85" s="125" t="str">
        <f>IF('2. Enter scores'!H89&lt;&gt;"",'2. Enter scores'!$B89-'2. Enter scores'!H89,"")</f>
        <v/>
      </c>
      <c r="J85" s="125" t="str">
        <f>IF('2. Enter scores'!I89&lt;&gt;"",'2. Enter scores'!$B89-'2. Enter scores'!I89,"")</f>
        <v/>
      </c>
      <c r="K85" s="125" t="str">
        <f>IF('2. Enter scores'!J89&lt;&gt;"",'2. Enter scores'!$B89-'2. Enter scores'!J89,"")</f>
        <v/>
      </c>
      <c r="L85" s="125" t="str">
        <f>IF('2. Enter scores'!K89&lt;&gt;"",'2. Enter scores'!$B89-'2. Enter scores'!K89,"")</f>
        <v/>
      </c>
      <c r="M85" s="125" t="str">
        <f>IF('2. Enter scores'!L89&lt;&gt;"",'2. Enter scores'!$B89-'2. Enter scores'!L89,"")</f>
        <v/>
      </c>
      <c r="N85" s="125" t="str">
        <f>IF('2. Enter scores'!M89&lt;&gt;"",'2. Enter scores'!$B89-'2. Enter scores'!M89,"")</f>
        <v/>
      </c>
      <c r="O85" s="125" t="str">
        <f>IF('2. Enter scores'!N89&lt;&gt;"",'2. Enter scores'!$B89-'2. Enter scores'!N89,"")</f>
        <v/>
      </c>
      <c r="P85" s="125" t="str">
        <f>IF('2. Enter scores'!O89&lt;&gt;"",'2. Enter scores'!$B89-'2. Enter scores'!O89,"")</f>
        <v/>
      </c>
      <c r="Q85" s="125" t="str">
        <f>IF('2. Enter scores'!P89&lt;&gt;"",'2. Enter scores'!$B89-'2. Enter scores'!P89,"")</f>
        <v/>
      </c>
      <c r="R85" s="125" t="str">
        <f>IF('2. Enter scores'!Q89&lt;&gt;"",'2. Enter scores'!$B89-'2. Enter scores'!Q89,"")</f>
        <v/>
      </c>
      <c r="S85" s="125" t="str">
        <f>IF('2. Enter scores'!R89&lt;&gt;"",'2. Enter scores'!$B89-'2. Enter scores'!R89,"")</f>
        <v/>
      </c>
      <c r="T85" s="125" t="str">
        <f>IF('2. Enter scores'!S89&lt;&gt;"",'2. Enter scores'!$B89-'2. Enter scores'!S89,"")</f>
        <v/>
      </c>
      <c r="U85" s="125" t="str">
        <f>IF('2. Enter scores'!T89&lt;&gt;"",'2. Enter scores'!$B89-'2. Enter scores'!T89,"")</f>
        <v/>
      </c>
      <c r="V85" s="125" t="str">
        <f>IF('2. Enter scores'!U89&lt;&gt;"",'2. Enter scores'!$B89-'2. Enter scores'!U89,"")</f>
        <v/>
      </c>
      <c r="W85" s="125" t="str">
        <f>IF('2. Enter scores'!V89&lt;&gt;"",'2. Enter scores'!$B89-'2. Enter scores'!V89,"")</f>
        <v/>
      </c>
      <c r="X85" s="125" t="str">
        <f>IF('2. Enter scores'!W89&lt;&gt;"",'2. Enter scores'!$B89-'2. Enter scores'!W89,"")</f>
        <v/>
      </c>
      <c r="Y85" s="125" t="str">
        <f>IF('2. Enter scores'!X89&lt;&gt;"",'2. Enter scores'!$B89-'2. Enter scores'!X89,"")</f>
        <v/>
      </c>
      <c r="Z85" s="125" t="str">
        <f>IF('2. Enter scores'!Y89&lt;&gt;"",'2. Enter scores'!$B89-'2. Enter scores'!Y89,"")</f>
        <v/>
      </c>
      <c r="AA85" s="125" t="str">
        <f>IF('2. Enter scores'!Z89&lt;&gt;"",'2. Enter scores'!$B89-'2. Enter scores'!Z89,"")</f>
        <v/>
      </c>
      <c r="AB85" s="125" t="str">
        <f>IF('2. Enter scores'!AA89&lt;&gt;"",'2. Enter scores'!$B89-'2. Enter scores'!AA89,"")</f>
        <v/>
      </c>
      <c r="AC85" s="125" t="str">
        <f>IF('2. Enter scores'!AB89&lt;&gt;"",'2. Enter scores'!$B89-'2. Enter scores'!AB89,"")</f>
        <v/>
      </c>
      <c r="AD85" s="125" t="str">
        <f>IF('2. Enter scores'!AC89&lt;&gt;"",'2. Enter scores'!$B89-'2. Enter scores'!AC89,"")</f>
        <v/>
      </c>
      <c r="AE85" s="125" t="str">
        <f>IF('2. Enter scores'!AD89&lt;&gt;"",'2. Enter scores'!$B89-'2. Enter scores'!AD89,"")</f>
        <v/>
      </c>
      <c r="AF85" s="125" t="str">
        <f>IF('2. Enter scores'!AE89&lt;&gt;"",'2. Enter scores'!$B89-'2. Enter scores'!AE89,"")</f>
        <v/>
      </c>
      <c r="AG85" s="125" t="str">
        <f>IF('2. Enter scores'!AF89&lt;&gt;"",'2. Enter scores'!$B89-'2. Enter scores'!AF89,"")</f>
        <v/>
      </c>
      <c r="AH85" s="125" t="str">
        <f>IF('2. Enter scores'!AG89&lt;&gt;"",'2. Enter scores'!$B89-'2. Enter scores'!AG89,"")</f>
        <v/>
      </c>
      <c r="AI85" s="125" t="str">
        <f>IF('2. Enter scores'!AH89&lt;&gt;"",'2. Enter scores'!$B89-'2. Enter scores'!AH89,"")</f>
        <v/>
      </c>
      <c r="AJ85" s="125" t="str">
        <f>IF('2. Enter scores'!AI89&lt;&gt;"",'2. Enter scores'!$B89-'2. Enter scores'!AI89,"")</f>
        <v/>
      </c>
      <c r="AK85" s="125" t="str">
        <f>IF('2. Enter scores'!AJ89&lt;&gt;"",'2. Enter scores'!$B89-'2. Enter scores'!AJ89,"")</f>
        <v/>
      </c>
      <c r="AL85" s="125" t="str">
        <f>IF('2. Enter scores'!AK89&lt;&gt;"",'2. Enter scores'!$B89-'2. Enter scores'!AK89,"")</f>
        <v/>
      </c>
      <c r="AM85" s="125" t="str">
        <f>IF('2. Enter scores'!AL89&lt;&gt;"",'2. Enter scores'!$B89-'2. Enter scores'!AL89,"")</f>
        <v/>
      </c>
      <c r="AN85" s="125" t="str">
        <f>IF('2. Enter scores'!AM89&lt;&gt;"",'2. Enter scores'!$B89-'2. Enter scores'!AM89,"")</f>
        <v/>
      </c>
      <c r="AO85" s="125" t="str">
        <f>IF('2. Enter scores'!AN89&lt;&gt;"",'2. Enter scores'!$B89-'2. Enter scores'!AN89,"")</f>
        <v/>
      </c>
      <c r="AP85" s="125" t="str">
        <f>IF('2. Enter scores'!AO89&lt;&gt;"",'2. Enter scores'!$B89-'2. Enter scores'!AO89,"")</f>
        <v/>
      </c>
      <c r="AQ85" s="125" t="str">
        <f>IF('2. Enter scores'!AP89&lt;&gt;"",'2. Enter scores'!$B89-'2. Enter scores'!AP89,"")</f>
        <v/>
      </c>
      <c r="AR85" s="125" t="str">
        <f>IF('2. Enter scores'!AQ89&lt;&gt;"",'2. Enter scores'!$B89-'2. Enter scores'!AQ89,"")</f>
        <v/>
      </c>
      <c r="AS85" s="125" t="str">
        <f>IF('2. Enter scores'!AR89&lt;&gt;"",'2. Enter scores'!$B89-'2. Enter scores'!AR89,"")</f>
        <v/>
      </c>
      <c r="AT85" s="125" t="str">
        <f>IF('2. Enter scores'!AS89&lt;&gt;"",'2. Enter scores'!$B89-'2. Enter scores'!AS89,"")</f>
        <v/>
      </c>
      <c r="AU85" s="125" t="str">
        <f>IF('2. Enter scores'!AT89&lt;&gt;"",'2. Enter scores'!$B89-'2. Enter scores'!AT89,"")</f>
        <v/>
      </c>
      <c r="AV85" s="125" t="str">
        <f>IF('2. Enter scores'!AU89&lt;&gt;"",'2. Enter scores'!$B89-'2. Enter scores'!AU89,"")</f>
        <v/>
      </c>
      <c r="AW85" s="125" t="str">
        <f>IF('2. Enter scores'!AV89&lt;&gt;"",'2. Enter scores'!$B89-'2. Enter scores'!AV89,"")</f>
        <v/>
      </c>
      <c r="AX85" s="125" t="str">
        <f>IF('2. Enter scores'!AW89&lt;&gt;"",'2. Enter scores'!$B89-'2. Enter scores'!AW89,"")</f>
        <v/>
      </c>
      <c r="AY85" s="125" t="str">
        <f>IF('2. Enter scores'!AX89&lt;&gt;"",'2. Enter scores'!$B89-'2. Enter scores'!AX89,"")</f>
        <v/>
      </c>
      <c r="AZ85" s="125" t="str">
        <f>IF('2. Enter scores'!AY89&lt;&gt;"",'2. Enter scores'!$B89-'2. Enter scores'!AY89,"")</f>
        <v/>
      </c>
      <c r="BA85" s="125" t="str">
        <f>IF('2. Enter scores'!AZ89&lt;&gt;"",'2. Enter scores'!$B89-'2. Enter scores'!AZ89,"")</f>
        <v/>
      </c>
      <c r="BB85" s="125" t="str">
        <f>IF('2. Enter scores'!BA89&lt;&gt;"",'2. Enter scores'!$B89-'2. Enter scores'!BA89,"")</f>
        <v/>
      </c>
      <c r="BC85" s="125" t="str">
        <f>IF('2. Enter scores'!BB89&lt;&gt;"",'2. Enter scores'!$B89-'2. Enter scores'!BB89,"")</f>
        <v/>
      </c>
      <c r="BD85" s="125" t="str">
        <f>IF('2. Enter scores'!BC89&lt;&gt;"",'2. Enter scores'!$B89-'2. Enter scores'!BC89,"")</f>
        <v/>
      </c>
      <c r="BE85" s="125" t="str">
        <f>IF('2. Enter scores'!BD89&lt;&gt;"",'2. Enter scores'!$B89-'2. Enter scores'!BD89,"")</f>
        <v/>
      </c>
      <c r="BF85" s="125" t="str">
        <f>IF('2. Enter scores'!BE89&lt;&gt;"",'2. Enter scores'!$B89-'2. Enter scores'!BE89,"")</f>
        <v/>
      </c>
      <c r="BG85" s="125" t="str">
        <f>IF('2. Enter scores'!BF89&lt;&gt;"",'2. Enter scores'!$B89-'2. Enter scores'!BF89,"")</f>
        <v/>
      </c>
      <c r="BH85" s="125" t="str">
        <f>IF('2. Enter scores'!BG89&lt;&gt;"",'2. Enter scores'!$B89-'2. Enter scores'!BG89,"")</f>
        <v/>
      </c>
      <c r="BI85" s="125" t="str">
        <f>IF('2. Enter scores'!BH89&lt;&gt;"",'2. Enter scores'!$B89-'2. Enter scores'!BH89,"")</f>
        <v/>
      </c>
      <c r="BJ85" s="125" t="str">
        <f>IF('2. Enter scores'!BI89&lt;&gt;"",'2. Enter scores'!$B89-'2. Enter scores'!BI89,"")</f>
        <v/>
      </c>
      <c r="BK85" s="125" t="str">
        <f>IF('2. Enter scores'!BJ89&lt;&gt;"",'2. Enter scores'!$B89-'2. Enter scores'!BJ89,"")</f>
        <v/>
      </c>
      <c r="BL85" s="125" t="str">
        <f>IF('2. Enter scores'!BK89&lt;&gt;"",'2. Enter scores'!$B89-'2. Enter scores'!BK89,"")</f>
        <v/>
      </c>
      <c r="BM85" s="125" t="str">
        <f>IF('2. Enter scores'!BL89&lt;&gt;"",'2. Enter scores'!$B89-'2. Enter scores'!BL89,"")</f>
        <v/>
      </c>
      <c r="BN85" s="125" t="str">
        <f>IF('2. Enter scores'!BM89&lt;&gt;"",'2. Enter scores'!$B89-'2. Enter scores'!BM89,"")</f>
        <v/>
      </c>
      <c r="BO85" s="125" t="str">
        <f>IF('2. Enter scores'!BN89&lt;&gt;"",'2. Enter scores'!$B89-'2. Enter scores'!BN89,"")</f>
        <v/>
      </c>
      <c r="BP85" s="108">
        <v>1000</v>
      </c>
    </row>
    <row r="86" spans="2:68" x14ac:dyDescent="0.35">
      <c r="B86" s="125" t="str">
        <f>IF('2. Enter scores'!A90&lt;&gt;"",'2. Enter scores'!A90,"")</f>
        <v/>
      </c>
      <c r="H86" s="125" t="str">
        <f>IF('2. Enter scores'!G90&lt;&gt;"",'2. Enter scores'!$B90-'2. Enter scores'!G90,"")</f>
        <v/>
      </c>
      <c r="I86" s="125" t="str">
        <f>IF('2. Enter scores'!H90&lt;&gt;"",'2. Enter scores'!$B90-'2. Enter scores'!H90,"")</f>
        <v/>
      </c>
      <c r="J86" s="125" t="str">
        <f>IF('2. Enter scores'!I90&lt;&gt;"",'2. Enter scores'!$B90-'2. Enter scores'!I90,"")</f>
        <v/>
      </c>
      <c r="K86" s="125" t="str">
        <f>IF('2. Enter scores'!J90&lt;&gt;"",'2. Enter scores'!$B90-'2. Enter scores'!J90,"")</f>
        <v/>
      </c>
      <c r="L86" s="125" t="str">
        <f>IF('2. Enter scores'!K90&lt;&gt;"",'2. Enter scores'!$B90-'2. Enter scores'!K90,"")</f>
        <v/>
      </c>
      <c r="M86" s="125" t="str">
        <f>IF('2. Enter scores'!L90&lt;&gt;"",'2. Enter scores'!$B90-'2. Enter scores'!L90,"")</f>
        <v/>
      </c>
      <c r="N86" s="125" t="str">
        <f>IF('2. Enter scores'!M90&lt;&gt;"",'2. Enter scores'!$B90-'2. Enter scores'!M90,"")</f>
        <v/>
      </c>
      <c r="O86" s="125" t="str">
        <f>IF('2. Enter scores'!N90&lt;&gt;"",'2. Enter scores'!$B90-'2. Enter scores'!N90,"")</f>
        <v/>
      </c>
      <c r="P86" s="125" t="str">
        <f>IF('2. Enter scores'!O90&lt;&gt;"",'2. Enter scores'!$B90-'2. Enter scores'!O90,"")</f>
        <v/>
      </c>
      <c r="Q86" s="125" t="str">
        <f>IF('2. Enter scores'!P90&lt;&gt;"",'2. Enter scores'!$B90-'2. Enter scores'!P90,"")</f>
        <v/>
      </c>
      <c r="R86" s="125" t="str">
        <f>IF('2. Enter scores'!Q90&lt;&gt;"",'2. Enter scores'!$B90-'2. Enter scores'!Q90,"")</f>
        <v/>
      </c>
      <c r="S86" s="125" t="str">
        <f>IF('2. Enter scores'!R90&lt;&gt;"",'2. Enter scores'!$B90-'2. Enter scores'!R90,"")</f>
        <v/>
      </c>
      <c r="T86" s="125" t="str">
        <f>IF('2. Enter scores'!S90&lt;&gt;"",'2. Enter scores'!$B90-'2. Enter scores'!S90,"")</f>
        <v/>
      </c>
      <c r="U86" s="125" t="str">
        <f>IF('2. Enter scores'!T90&lt;&gt;"",'2. Enter scores'!$B90-'2. Enter scores'!T90,"")</f>
        <v/>
      </c>
      <c r="V86" s="125" t="str">
        <f>IF('2. Enter scores'!U90&lt;&gt;"",'2. Enter scores'!$B90-'2. Enter scores'!U90,"")</f>
        <v/>
      </c>
      <c r="W86" s="125" t="str">
        <f>IF('2. Enter scores'!V90&lt;&gt;"",'2. Enter scores'!$B90-'2. Enter scores'!V90,"")</f>
        <v/>
      </c>
      <c r="X86" s="125" t="str">
        <f>IF('2. Enter scores'!W90&lt;&gt;"",'2. Enter scores'!$B90-'2. Enter scores'!W90,"")</f>
        <v/>
      </c>
      <c r="Y86" s="125" t="str">
        <f>IF('2. Enter scores'!X90&lt;&gt;"",'2. Enter scores'!$B90-'2. Enter scores'!X90,"")</f>
        <v/>
      </c>
      <c r="Z86" s="125" t="str">
        <f>IF('2. Enter scores'!Y90&lt;&gt;"",'2. Enter scores'!$B90-'2. Enter scores'!Y90,"")</f>
        <v/>
      </c>
      <c r="AA86" s="125" t="str">
        <f>IF('2. Enter scores'!Z90&lt;&gt;"",'2. Enter scores'!$B90-'2. Enter scores'!Z90,"")</f>
        <v/>
      </c>
      <c r="AB86" s="125" t="str">
        <f>IF('2. Enter scores'!AA90&lt;&gt;"",'2. Enter scores'!$B90-'2. Enter scores'!AA90,"")</f>
        <v/>
      </c>
      <c r="AC86" s="125" t="str">
        <f>IF('2. Enter scores'!AB90&lt;&gt;"",'2. Enter scores'!$B90-'2. Enter scores'!AB90,"")</f>
        <v/>
      </c>
      <c r="AD86" s="125" t="str">
        <f>IF('2. Enter scores'!AC90&lt;&gt;"",'2. Enter scores'!$B90-'2. Enter scores'!AC90,"")</f>
        <v/>
      </c>
      <c r="AE86" s="125" t="str">
        <f>IF('2. Enter scores'!AD90&lt;&gt;"",'2. Enter scores'!$B90-'2. Enter scores'!AD90,"")</f>
        <v/>
      </c>
      <c r="AF86" s="125" t="str">
        <f>IF('2. Enter scores'!AE90&lt;&gt;"",'2. Enter scores'!$B90-'2. Enter scores'!AE90,"")</f>
        <v/>
      </c>
      <c r="AG86" s="125" t="str">
        <f>IF('2. Enter scores'!AF90&lt;&gt;"",'2. Enter scores'!$B90-'2. Enter scores'!AF90,"")</f>
        <v/>
      </c>
      <c r="AH86" s="125" t="str">
        <f>IF('2. Enter scores'!AG90&lt;&gt;"",'2. Enter scores'!$B90-'2. Enter scores'!AG90,"")</f>
        <v/>
      </c>
      <c r="AI86" s="125" t="str">
        <f>IF('2. Enter scores'!AH90&lt;&gt;"",'2. Enter scores'!$B90-'2. Enter scores'!AH90,"")</f>
        <v/>
      </c>
      <c r="AJ86" s="125" t="str">
        <f>IF('2. Enter scores'!AI90&lt;&gt;"",'2. Enter scores'!$B90-'2. Enter scores'!AI90,"")</f>
        <v/>
      </c>
      <c r="AK86" s="125" t="str">
        <f>IF('2. Enter scores'!AJ90&lt;&gt;"",'2. Enter scores'!$B90-'2. Enter scores'!AJ90,"")</f>
        <v/>
      </c>
      <c r="AL86" s="125" t="str">
        <f>IF('2. Enter scores'!AK90&lt;&gt;"",'2. Enter scores'!$B90-'2. Enter scores'!AK90,"")</f>
        <v/>
      </c>
      <c r="AM86" s="125" t="str">
        <f>IF('2. Enter scores'!AL90&lt;&gt;"",'2. Enter scores'!$B90-'2. Enter scores'!AL90,"")</f>
        <v/>
      </c>
      <c r="AN86" s="125" t="str">
        <f>IF('2. Enter scores'!AM90&lt;&gt;"",'2. Enter scores'!$B90-'2. Enter scores'!AM90,"")</f>
        <v/>
      </c>
      <c r="AO86" s="125" t="str">
        <f>IF('2. Enter scores'!AN90&lt;&gt;"",'2. Enter scores'!$B90-'2. Enter scores'!AN90,"")</f>
        <v/>
      </c>
      <c r="AP86" s="125" t="str">
        <f>IF('2. Enter scores'!AO90&lt;&gt;"",'2. Enter scores'!$B90-'2. Enter scores'!AO90,"")</f>
        <v/>
      </c>
      <c r="AQ86" s="125" t="str">
        <f>IF('2. Enter scores'!AP90&lt;&gt;"",'2. Enter scores'!$B90-'2. Enter scores'!AP90,"")</f>
        <v/>
      </c>
      <c r="AR86" s="125" t="str">
        <f>IF('2. Enter scores'!AQ90&lt;&gt;"",'2. Enter scores'!$B90-'2. Enter scores'!AQ90,"")</f>
        <v/>
      </c>
      <c r="AS86" s="125" t="str">
        <f>IF('2. Enter scores'!AR90&lt;&gt;"",'2. Enter scores'!$B90-'2. Enter scores'!AR90,"")</f>
        <v/>
      </c>
      <c r="AT86" s="125" t="str">
        <f>IF('2. Enter scores'!AS90&lt;&gt;"",'2. Enter scores'!$B90-'2. Enter scores'!AS90,"")</f>
        <v/>
      </c>
      <c r="AU86" s="125" t="str">
        <f>IF('2. Enter scores'!AT90&lt;&gt;"",'2. Enter scores'!$B90-'2. Enter scores'!AT90,"")</f>
        <v/>
      </c>
      <c r="AV86" s="125" t="str">
        <f>IF('2. Enter scores'!AU90&lt;&gt;"",'2. Enter scores'!$B90-'2. Enter scores'!AU90,"")</f>
        <v/>
      </c>
      <c r="AW86" s="125" t="str">
        <f>IF('2. Enter scores'!AV90&lt;&gt;"",'2. Enter scores'!$B90-'2. Enter scores'!AV90,"")</f>
        <v/>
      </c>
      <c r="AX86" s="125" t="str">
        <f>IF('2. Enter scores'!AW90&lt;&gt;"",'2. Enter scores'!$B90-'2. Enter scores'!AW90,"")</f>
        <v/>
      </c>
      <c r="AY86" s="125" t="str">
        <f>IF('2. Enter scores'!AX90&lt;&gt;"",'2. Enter scores'!$B90-'2. Enter scores'!AX90,"")</f>
        <v/>
      </c>
      <c r="AZ86" s="125" t="str">
        <f>IF('2. Enter scores'!AY90&lt;&gt;"",'2. Enter scores'!$B90-'2. Enter scores'!AY90,"")</f>
        <v/>
      </c>
      <c r="BA86" s="125" t="str">
        <f>IF('2. Enter scores'!AZ90&lt;&gt;"",'2. Enter scores'!$B90-'2. Enter scores'!AZ90,"")</f>
        <v/>
      </c>
      <c r="BB86" s="125" t="str">
        <f>IF('2. Enter scores'!BA90&lt;&gt;"",'2. Enter scores'!$B90-'2. Enter scores'!BA90,"")</f>
        <v/>
      </c>
      <c r="BC86" s="125" t="str">
        <f>IF('2. Enter scores'!BB90&lt;&gt;"",'2. Enter scores'!$B90-'2. Enter scores'!BB90,"")</f>
        <v/>
      </c>
      <c r="BD86" s="125" t="str">
        <f>IF('2. Enter scores'!BC90&lt;&gt;"",'2. Enter scores'!$B90-'2. Enter scores'!BC90,"")</f>
        <v/>
      </c>
      <c r="BE86" s="125" t="str">
        <f>IF('2. Enter scores'!BD90&lt;&gt;"",'2. Enter scores'!$B90-'2. Enter scores'!BD90,"")</f>
        <v/>
      </c>
      <c r="BF86" s="125" t="str">
        <f>IF('2. Enter scores'!BE90&lt;&gt;"",'2. Enter scores'!$B90-'2. Enter scores'!BE90,"")</f>
        <v/>
      </c>
      <c r="BG86" s="125" t="str">
        <f>IF('2. Enter scores'!BF90&lt;&gt;"",'2. Enter scores'!$B90-'2. Enter scores'!BF90,"")</f>
        <v/>
      </c>
      <c r="BH86" s="125" t="str">
        <f>IF('2. Enter scores'!BG90&lt;&gt;"",'2. Enter scores'!$B90-'2. Enter scores'!BG90,"")</f>
        <v/>
      </c>
      <c r="BI86" s="125" t="str">
        <f>IF('2. Enter scores'!BH90&lt;&gt;"",'2. Enter scores'!$B90-'2. Enter scores'!BH90,"")</f>
        <v/>
      </c>
      <c r="BJ86" s="125" t="str">
        <f>IF('2. Enter scores'!BI90&lt;&gt;"",'2. Enter scores'!$B90-'2. Enter scores'!BI90,"")</f>
        <v/>
      </c>
      <c r="BK86" s="125" t="str">
        <f>IF('2. Enter scores'!BJ90&lt;&gt;"",'2. Enter scores'!$B90-'2. Enter scores'!BJ90,"")</f>
        <v/>
      </c>
      <c r="BL86" s="125" t="str">
        <f>IF('2. Enter scores'!BK90&lt;&gt;"",'2. Enter scores'!$B90-'2. Enter scores'!BK90,"")</f>
        <v/>
      </c>
      <c r="BM86" s="125" t="str">
        <f>IF('2. Enter scores'!BL90&lt;&gt;"",'2. Enter scores'!$B90-'2. Enter scores'!BL90,"")</f>
        <v/>
      </c>
      <c r="BN86" s="125" t="str">
        <f>IF('2. Enter scores'!BM90&lt;&gt;"",'2. Enter scores'!$B90-'2. Enter scores'!BM90,"")</f>
        <v/>
      </c>
      <c r="BO86" s="125" t="str">
        <f>IF('2. Enter scores'!BN90&lt;&gt;"",'2. Enter scores'!$B90-'2. Enter scores'!BN90,"")</f>
        <v/>
      </c>
      <c r="BP86" s="108">
        <v>1000</v>
      </c>
    </row>
    <row r="87" spans="2:68" x14ac:dyDescent="0.35">
      <c r="B87" s="125" t="str">
        <f>IF('2. Enter scores'!A91&lt;&gt;"",'2. Enter scores'!A91,"")</f>
        <v/>
      </c>
      <c r="H87" s="125" t="str">
        <f>IF('2. Enter scores'!G91&lt;&gt;"",'2. Enter scores'!$B91-'2. Enter scores'!G91,"")</f>
        <v/>
      </c>
      <c r="I87" s="125" t="str">
        <f>IF('2. Enter scores'!H91&lt;&gt;"",'2. Enter scores'!$B91-'2. Enter scores'!H91,"")</f>
        <v/>
      </c>
      <c r="J87" s="125" t="str">
        <f>IF('2. Enter scores'!I91&lt;&gt;"",'2. Enter scores'!$B91-'2. Enter scores'!I91,"")</f>
        <v/>
      </c>
      <c r="K87" s="125" t="str">
        <f>IF('2. Enter scores'!J91&lt;&gt;"",'2. Enter scores'!$B91-'2. Enter scores'!J91,"")</f>
        <v/>
      </c>
      <c r="L87" s="125" t="str">
        <f>IF('2. Enter scores'!K91&lt;&gt;"",'2. Enter scores'!$B91-'2. Enter scores'!K91,"")</f>
        <v/>
      </c>
      <c r="M87" s="125" t="str">
        <f>IF('2. Enter scores'!L91&lt;&gt;"",'2. Enter scores'!$B91-'2. Enter scores'!L91,"")</f>
        <v/>
      </c>
      <c r="N87" s="125" t="str">
        <f>IF('2. Enter scores'!M91&lt;&gt;"",'2. Enter scores'!$B91-'2. Enter scores'!M91,"")</f>
        <v/>
      </c>
      <c r="O87" s="125" t="str">
        <f>IF('2. Enter scores'!N91&lt;&gt;"",'2. Enter scores'!$B91-'2. Enter scores'!N91,"")</f>
        <v/>
      </c>
      <c r="P87" s="125" t="str">
        <f>IF('2. Enter scores'!O91&lt;&gt;"",'2. Enter scores'!$B91-'2. Enter scores'!O91,"")</f>
        <v/>
      </c>
      <c r="Q87" s="125" t="str">
        <f>IF('2. Enter scores'!P91&lt;&gt;"",'2. Enter scores'!$B91-'2. Enter scores'!P91,"")</f>
        <v/>
      </c>
      <c r="R87" s="125" t="str">
        <f>IF('2. Enter scores'!Q91&lt;&gt;"",'2. Enter scores'!$B91-'2. Enter scores'!Q91,"")</f>
        <v/>
      </c>
      <c r="S87" s="125" t="str">
        <f>IF('2. Enter scores'!R91&lt;&gt;"",'2. Enter scores'!$B91-'2. Enter scores'!R91,"")</f>
        <v/>
      </c>
      <c r="T87" s="125" t="str">
        <f>IF('2. Enter scores'!S91&lt;&gt;"",'2. Enter scores'!$B91-'2. Enter scores'!S91,"")</f>
        <v/>
      </c>
      <c r="U87" s="125" t="str">
        <f>IF('2. Enter scores'!T91&lt;&gt;"",'2. Enter scores'!$B91-'2. Enter scores'!T91,"")</f>
        <v/>
      </c>
      <c r="V87" s="125" t="str">
        <f>IF('2. Enter scores'!U91&lt;&gt;"",'2. Enter scores'!$B91-'2. Enter scores'!U91,"")</f>
        <v/>
      </c>
      <c r="W87" s="125" t="str">
        <f>IF('2. Enter scores'!V91&lt;&gt;"",'2. Enter scores'!$B91-'2. Enter scores'!V91,"")</f>
        <v/>
      </c>
      <c r="X87" s="125" t="str">
        <f>IF('2. Enter scores'!W91&lt;&gt;"",'2. Enter scores'!$B91-'2. Enter scores'!W91,"")</f>
        <v/>
      </c>
      <c r="Y87" s="125" t="str">
        <f>IF('2. Enter scores'!X91&lt;&gt;"",'2. Enter scores'!$B91-'2. Enter scores'!X91,"")</f>
        <v/>
      </c>
      <c r="Z87" s="125" t="str">
        <f>IF('2. Enter scores'!Y91&lt;&gt;"",'2. Enter scores'!$B91-'2. Enter scores'!Y91,"")</f>
        <v/>
      </c>
      <c r="AA87" s="125" t="str">
        <f>IF('2. Enter scores'!Z91&lt;&gt;"",'2. Enter scores'!$B91-'2. Enter scores'!Z91,"")</f>
        <v/>
      </c>
      <c r="AB87" s="125" t="str">
        <f>IF('2. Enter scores'!AA91&lt;&gt;"",'2. Enter scores'!$B91-'2. Enter scores'!AA91,"")</f>
        <v/>
      </c>
      <c r="AC87" s="125" t="str">
        <f>IF('2. Enter scores'!AB91&lt;&gt;"",'2. Enter scores'!$B91-'2. Enter scores'!AB91,"")</f>
        <v/>
      </c>
      <c r="AD87" s="125" t="str">
        <f>IF('2. Enter scores'!AC91&lt;&gt;"",'2. Enter scores'!$B91-'2. Enter scores'!AC91,"")</f>
        <v/>
      </c>
      <c r="AE87" s="125" t="str">
        <f>IF('2. Enter scores'!AD91&lt;&gt;"",'2. Enter scores'!$B91-'2. Enter scores'!AD91,"")</f>
        <v/>
      </c>
      <c r="AF87" s="125" t="str">
        <f>IF('2. Enter scores'!AE91&lt;&gt;"",'2. Enter scores'!$B91-'2. Enter scores'!AE91,"")</f>
        <v/>
      </c>
      <c r="AG87" s="125" t="str">
        <f>IF('2. Enter scores'!AF91&lt;&gt;"",'2. Enter scores'!$B91-'2. Enter scores'!AF91,"")</f>
        <v/>
      </c>
      <c r="AH87" s="125" t="str">
        <f>IF('2. Enter scores'!AG91&lt;&gt;"",'2. Enter scores'!$B91-'2. Enter scores'!AG91,"")</f>
        <v/>
      </c>
      <c r="AI87" s="125" t="str">
        <f>IF('2. Enter scores'!AH91&lt;&gt;"",'2. Enter scores'!$B91-'2. Enter scores'!AH91,"")</f>
        <v/>
      </c>
      <c r="AJ87" s="125" t="str">
        <f>IF('2. Enter scores'!AI91&lt;&gt;"",'2. Enter scores'!$B91-'2. Enter scores'!AI91,"")</f>
        <v/>
      </c>
      <c r="AK87" s="125" t="str">
        <f>IF('2. Enter scores'!AJ91&lt;&gt;"",'2. Enter scores'!$B91-'2. Enter scores'!AJ91,"")</f>
        <v/>
      </c>
      <c r="AL87" s="125" t="str">
        <f>IF('2. Enter scores'!AK91&lt;&gt;"",'2. Enter scores'!$B91-'2. Enter scores'!AK91,"")</f>
        <v/>
      </c>
      <c r="AM87" s="125" t="str">
        <f>IF('2. Enter scores'!AL91&lt;&gt;"",'2. Enter scores'!$B91-'2. Enter scores'!AL91,"")</f>
        <v/>
      </c>
      <c r="AN87" s="125" t="str">
        <f>IF('2. Enter scores'!AM91&lt;&gt;"",'2. Enter scores'!$B91-'2. Enter scores'!AM91,"")</f>
        <v/>
      </c>
      <c r="AO87" s="125" t="str">
        <f>IF('2. Enter scores'!AN91&lt;&gt;"",'2. Enter scores'!$B91-'2. Enter scores'!AN91,"")</f>
        <v/>
      </c>
      <c r="AP87" s="125" t="str">
        <f>IF('2. Enter scores'!AO91&lt;&gt;"",'2. Enter scores'!$B91-'2. Enter scores'!AO91,"")</f>
        <v/>
      </c>
      <c r="AQ87" s="125" t="str">
        <f>IF('2. Enter scores'!AP91&lt;&gt;"",'2. Enter scores'!$B91-'2. Enter scores'!AP91,"")</f>
        <v/>
      </c>
      <c r="AR87" s="125" t="str">
        <f>IF('2. Enter scores'!AQ91&lt;&gt;"",'2. Enter scores'!$B91-'2. Enter scores'!AQ91,"")</f>
        <v/>
      </c>
      <c r="AS87" s="125" t="str">
        <f>IF('2. Enter scores'!AR91&lt;&gt;"",'2. Enter scores'!$B91-'2. Enter scores'!AR91,"")</f>
        <v/>
      </c>
      <c r="AT87" s="125" t="str">
        <f>IF('2. Enter scores'!AS91&lt;&gt;"",'2. Enter scores'!$B91-'2. Enter scores'!AS91,"")</f>
        <v/>
      </c>
      <c r="AU87" s="125" t="str">
        <f>IF('2. Enter scores'!AT91&lt;&gt;"",'2. Enter scores'!$B91-'2. Enter scores'!AT91,"")</f>
        <v/>
      </c>
      <c r="AV87" s="125" t="str">
        <f>IF('2. Enter scores'!AU91&lt;&gt;"",'2. Enter scores'!$B91-'2. Enter scores'!AU91,"")</f>
        <v/>
      </c>
      <c r="AW87" s="125" t="str">
        <f>IF('2. Enter scores'!AV91&lt;&gt;"",'2. Enter scores'!$B91-'2. Enter scores'!AV91,"")</f>
        <v/>
      </c>
      <c r="AX87" s="125" t="str">
        <f>IF('2. Enter scores'!AW91&lt;&gt;"",'2. Enter scores'!$B91-'2. Enter scores'!AW91,"")</f>
        <v/>
      </c>
      <c r="AY87" s="125" t="str">
        <f>IF('2. Enter scores'!AX91&lt;&gt;"",'2. Enter scores'!$B91-'2. Enter scores'!AX91,"")</f>
        <v/>
      </c>
      <c r="AZ87" s="125" t="str">
        <f>IF('2. Enter scores'!AY91&lt;&gt;"",'2. Enter scores'!$B91-'2. Enter scores'!AY91,"")</f>
        <v/>
      </c>
      <c r="BA87" s="125" t="str">
        <f>IF('2. Enter scores'!AZ91&lt;&gt;"",'2. Enter scores'!$B91-'2. Enter scores'!AZ91,"")</f>
        <v/>
      </c>
      <c r="BB87" s="125" t="str">
        <f>IF('2. Enter scores'!BA91&lt;&gt;"",'2. Enter scores'!$B91-'2. Enter scores'!BA91,"")</f>
        <v/>
      </c>
      <c r="BC87" s="125" t="str">
        <f>IF('2. Enter scores'!BB91&lt;&gt;"",'2. Enter scores'!$B91-'2. Enter scores'!BB91,"")</f>
        <v/>
      </c>
      <c r="BD87" s="125" t="str">
        <f>IF('2. Enter scores'!BC91&lt;&gt;"",'2. Enter scores'!$B91-'2. Enter scores'!BC91,"")</f>
        <v/>
      </c>
      <c r="BE87" s="125" t="str">
        <f>IF('2. Enter scores'!BD91&lt;&gt;"",'2. Enter scores'!$B91-'2. Enter scores'!BD91,"")</f>
        <v/>
      </c>
      <c r="BF87" s="125" t="str">
        <f>IF('2. Enter scores'!BE91&lt;&gt;"",'2. Enter scores'!$B91-'2. Enter scores'!BE91,"")</f>
        <v/>
      </c>
      <c r="BG87" s="125" t="str">
        <f>IF('2. Enter scores'!BF91&lt;&gt;"",'2. Enter scores'!$B91-'2. Enter scores'!BF91,"")</f>
        <v/>
      </c>
      <c r="BH87" s="125" t="str">
        <f>IF('2. Enter scores'!BG91&lt;&gt;"",'2. Enter scores'!$B91-'2. Enter scores'!BG91,"")</f>
        <v/>
      </c>
      <c r="BI87" s="125" t="str">
        <f>IF('2. Enter scores'!BH91&lt;&gt;"",'2. Enter scores'!$B91-'2. Enter scores'!BH91,"")</f>
        <v/>
      </c>
      <c r="BJ87" s="125" t="str">
        <f>IF('2. Enter scores'!BI91&lt;&gt;"",'2. Enter scores'!$B91-'2. Enter scores'!BI91,"")</f>
        <v/>
      </c>
      <c r="BK87" s="125" t="str">
        <f>IF('2. Enter scores'!BJ91&lt;&gt;"",'2. Enter scores'!$B91-'2. Enter scores'!BJ91,"")</f>
        <v/>
      </c>
      <c r="BL87" s="125" t="str">
        <f>IF('2. Enter scores'!BK91&lt;&gt;"",'2. Enter scores'!$B91-'2. Enter scores'!BK91,"")</f>
        <v/>
      </c>
      <c r="BM87" s="125" t="str">
        <f>IF('2. Enter scores'!BL91&lt;&gt;"",'2. Enter scores'!$B91-'2. Enter scores'!BL91,"")</f>
        <v/>
      </c>
      <c r="BN87" s="125" t="str">
        <f>IF('2. Enter scores'!BM91&lt;&gt;"",'2. Enter scores'!$B91-'2. Enter scores'!BM91,"")</f>
        <v/>
      </c>
      <c r="BO87" s="125" t="str">
        <f>IF('2. Enter scores'!BN91&lt;&gt;"",'2. Enter scores'!$B91-'2. Enter scores'!BN91,"")</f>
        <v/>
      </c>
      <c r="BP87" s="108">
        <v>1000</v>
      </c>
    </row>
    <row r="88" spans="2:68" x14ac:dyDescent="0.35">
      <c r="B88" s="125" t="str">
        <f>IF('2. Enter scores'!A92&lt;&gt;"",'2. Enter scores'!A92,"")</f>
        <v/>
      </c>
      <c r="H88" s="125" t="str">
        <f>IF('2. Enter scores'!G92&lt;&gt;"",'2. Enter scores'!$B92-'2. Enter scores'!G92,"")</f>
        <v/>
      </c>
      <c r="I88" s="125" t="str">
        <f>IF('2. Enter scores'!H92&lt;&gt;"",'2. Enter scores'!$B92-'2. Enter scores'!H92,"")</f>
        <v/>
      </c>
      <c r="J88" s="125" t="str">
        <f>IF('2. Enter scores'!I92&lt;&gt;"",'2. Enter scores'!$B92-'2. Enter scores'!I92,"")</f>
        <v/>
      </c>
      <c r="K88" s="125" t="str">
        <f>IF('2. Enter scores'!J92&lt;&gt;"",'2. Enter scores'!$B92-'2. Enter scores'!J92,"")</f>
        <v/>
      </c>
      <c r="L88" s="125" t="str">
        <f>IF('2. Enter scores'!K92&lt;&gt;"",'2. Enter scores'!$B92-'2. Enter scores'!K92,"")</f>
        <v/>
      </c>
      <c r="M88" s="125" t="str">
        <f>IF('2. Enter scores'!L92&lt;&gt;"",'2. Enter scores'!$B92-'2. Enter scores'!L92,"")</f>
        <v/>
      </c>
      <c r="N88" s="125" t="str">
        <f>IF('2. Enter scores'!M92&lt;&gt;"",'2. Enter scores'!$B92-'2. Enter scores'!M92,"")</f>
        <v/>
      </c>
      <c r="O88" s="125" t="str">
        <f>IF('2. Enter scores'!N92&lt;&gt;"",'2. Enter scores'!$B92-'2. Enter scores'!N92,"")</f>
        <v/>
      </c>
      <c r="P88" s="125" t="str">
        <f>IF('2. Enter scores'!O92&lt;&gt;"",'2. Enter scores'!$B92-'2. Enter scores'!O92,"")</f>
        <v/>
      </c>
      <c r="Q88" s="125" t="str">
        <f>IF('2. Enter scores'!P92&lt;&gt;"",'2. Enter scores'!$B92-'2. Enter scores'!P92,"")</f>
        <v/>
      </c>
      <c r="R88" s="125" t="str">
        <f>IF('2. Enter scores'!Q92&lt;&gt;"",'2. Enter scores'!$B92-'2. Enter scores'!Q92,"")</f>
        <v/>
      </c>
      <c r="S88" s="125" t="str">
        <f>IF('2. Enter scores'!R92&lt;&gt;"",'2. Enter scores'!$B92-'2. Enter scores'!R92,"")</f>
        <v/>
      </c>
      <c r="T88" s="125" t="str">
        <f>IF('2. Enter scores'!S92&lt;&gt;"",'2. Enter scores'!$B92-'2. Enter scores'!S92,"")</f>
        <v/>
      </c>
      <c r="U88" s="125" t="str">
        <f>IF('2. Enter scores'!T92&lt;&gt;"",'2. Enter scores'!$B92-'2. Enter scores'!T92,"")</f>
        <v/>
      </c>
      <c r="V88" s="125" t="str">
        <f>IF('2. Enter scores'!U92&lt;&gt;"",'2. Enter scores'!$B92-'2. Enter scores'!U92,"")</f>
        <v/>
      </c>
      <c r="W88" s="125" t="str">
        <f>IF('2. Enter scores'!V92&lt;&gt;"",'2. Enter scores'!$B92-'2. Enter scores'!V92,"")</f>
        <v/>
      </c>
      <c r="X88" s="125" t="str">
        <f>IF('2. Enter scores'!W92&lt;&gt;"",'2. Enter scores'!$B92-'2. Enter scores'!W92,"")</f>
        <v/>
      </c>
      <c r="Y88" s="125" t="str">
        <f>IF('2. Enter scores'!X92&lt;&gt;"",'2. Enter scores'!$B92-'2. Enter scores'!X92,"")</f>
        <v/>
      </c>
      <c r="Z88" s="125" t="str">
        <f>IF('2. Enter scores'!Y92&lt;&gt;"",'2. Enter scores'!$B92-'2. Enter scores'!Y92,"")</f>
        <v/>
      </c>
      <c r="AA88" s="125" t="str">
        <f>IF('2. Enter scores'!Z92&lt;&gt;"",'2. Enter scores'!$B92-'2. Enter scores'!Z92,"")</f>
        <v/>
      </c>
      <c r="AB88" s="125" t="str">
        <f>IF('2. Enter scores'!AA92&lt;&gt;"",'2. Enter scores'!$B92-'2. Enter scores'!AA92,"")</f>
        <v/>
      </c>
      <c r="AC88" s="125" t="str">
        <f>IF('2. Enter scores'!AB92&lt;&gt;"",'2. Enter scores'!$B92-'2. Enter scores'!AB92,"")</f>
        <v/>
      </c>
      <c r="AD88" s="125" t="str">
        <f>IF('2. Enter scores'!AC92&lt;&gt;"",'2. Enter scores'!$B92-'2. Enter scores'!AC92,"")</f>
        <v/>
      </c>
      <c r="AE88" s="125" t="str">
        <f>IF('2. Enter scores'!AD92&lt;&gt;"",'2. Enter scores'!$B92-'2. Enter scores'!AD92,"")</f>
        <v/>
      </c>
      <c r="AF88" s="125" t="str">
        <f>IF('2. Enter scores'!AE92&lt;&gt;"",'2. Enter scores'!$B92-'2. Enter scores'!AE92,"")</f>
        <v/>
      </c>
      <c r="AG88" s="125" t="str">
        <f>IF('2. Enter scores'!AF92&lt;&gt;"",'2. Enter scores'!$B92-'2. Enter scores'!AF92,"")</f>
        <v/>
      </c>
      <c r="AH88" s="125" t="str">
        <f>IF('2. Enter scores'!AG92&lt;&gt;"",'2. Enter scores'!$B92-'2. Enter scores'!AG92,"")</f>
        <v/>
      </c>
      <c r="AI88" s="125" t="str">
        <f>IF('2. Enter scores'!AH92&lt;&gt;"",'2. Enter scores'!$B92-'2. Enter scores'!AH92,"")</f>
        <v/>
      </c>
      <c r="AJ88" s="125" t="str">
        <f>IF('2. Enter scores'!AI92&lt;&gt;"",'2. Enter scores'!$B92-'2. Enter scores'!AI92,"")</f>
        <v/>
      </c>
      <c r="AK88" s="125" t="str">
        <f>IF('2. Enter scores'!AJ92&lt;&gt;"",'2. Enter scores'!$B92-'2. Enter scores'!AJ92,"")</f>
        <v/>
      </c>
      <c r="AL88" s="125" t="str">
        <f>IF('2. Enter scores'!AK92&lt;&gt;"",'2. Enter scores'!$B92-'2. Enter scores'!AK92,"")</f>
        <v/>
      </c>
      <c r="AM88" s="125" t="str">
        <f>IF('2. Enter scores'!AL92&lt;&gt;"",'2. Enter scores'!$B92-'2. Enter scores'!AL92,"")</f>
        <v/>
      </c>
      <c r="AN88" s="125" t="str">
        <f>IF('2. Enter scores'!AM92&lt;&gt;"",'2. Enter scores'!$B92-'2. Enter scores'!AM92,"")</f>
        <v/>
      </c>
      <c r="AO88" s="125" t="str">
        <f>IF('2. Enter scores'!AN92&lt;&gt;"",'2. Enter scores'!$B92-'2. Enter scores'!AN92,"")</f>
        <v/>
      </c>
      <c r="AP88" s="125" t="str">
        <f>IF('2. Enter scores'!AO92&lt;&gt;"",'2. Enter scores'!$B92-'2. Enter scores'!AO92,"")</f>
        <v/>
      </c>
      <c r="AQ88" s="125" t="str">
        <f>IF('2. Enter scores'!AP92&lt;&gt;"",'2. Enter scores'!$B92-'2. Enter scores'!AP92,"")</f>
        <v/>
      </c>
      <c r="AR88" s="125" t="str">
        <f>IF('2. Enter scores'!AQ92&lt;&gt;"",'2. Enter scores'!$B92-'2. Enter scores'!AQ92,"")</f>
        <v/>
      </c>
      <c r="AS88" s="125" t="str">
        <f>IF('2. Enter scores'!AR92&lt;&gt;"",'2. Enter scores'!$B92-'2. Enter scores'!AR92,"")</f>
        <v/>
      </c>
      <c r="AT88" s="125" t="str">
        <f>IF('2. Enter scores'!AS92&lt;&gt;"",'2. Enter scores'!$B92-'2. Enter scores'!AS92,"")</f>
        <v/>
      </c>
      <c r="AU88" s="125" t="str">
        <f>IF('2. Enter scores'!AT92&lt;&gt;"",'2. Enter scores'!$B92-'2. Enter scores'!AT92,"")</f>
        <v/>
      </c>
      <c r="AV88" s="125" t="str">
        <f>IF('2. Enter scores'!AU92&lt;&gt;"",'2. Enter scores'!$B92-'2. Enter scores'!AU92,"")</f>
        <v/>
      </c>
      <c r="AW88" s="125" t="str">
        <f>IF('2. Enter scores'!AV92&lt;&gt;"",'2. Enter scores'!$B92-'2. Enter scores'!AV92,"")</f>
        <v/>
      </c>
      <c r="AX88" s="125" t="str">
        <f>IF('2. Enter scores'!AW92&lt;&gt;"",'2. Enter scores'!$B92-'2. Enter scores'!AW92,"")</f>
        <v/>
      </c>
      <c r="AY88" s="125" t="str">
        <f>IF('2. Enter scores'!AX92&lt;&gt;"",'2. Enter scores'!$B92-'2. Enter scores'!AX92,"")</f>
        <v/>
      </c>
      <c r="AZ88" s="125" t="str">
        <f>IF('2. Enter scores'!AY92&lt;&gt;"",'2. Enter scores'!$B92-'2. Enter scores'!AY92,"")</f>
        <v/>
      </c>
      <c r="BA88" s="125" t="str">
        <f>IF('2. Enter scores'!AZ92&lt;&gt;"",'2. Enter scores'!$B92-'2. Enter scores'!AZ92,"")</f>
        <v/>
      </c>
      <c r="BB88" s="125" t="str">
        <f>IF('2. Enter scores'!BA92&lt;&gt;"",'2. Enter scores'!$B92-'2. Enter scores'!BA92,"")</f>
        <v/>
      </c>
      <c r="BC88" s="125" t="str">
        <f>IF('2. Enter scores'!BB92&lt;&gt;"",'2. Enter scores'!$B92-'2. Enter scores'!BB92,"")</f>
        <v/>
      </c>
      <c r="BD88" s="125" t="str">
        <f>IF('2. Enter scores'!BC92&lt;&gt;"",'2. Enter scores'!$B92-'2. Enter scores'!BC92,"")</f>
        <v/>
      </c>
      <c r="BE88" s="125" t="str">
        <f>IF('2. Enter scores'!BD92&lt;&gt;"",'2. Enter scores'!$B92-'2. Enter scores'!BD92,"")</f>
        <v/>
      </c>
      <c r="BF88" s="125" t="str">
        <f>IF('2. Enter scores'!BE92&lt;&gt;"",'2. Enter scores'!$B92-'2. Enter scores'!BE92,"")</f>
        <v/>
      </c>
      <c r="BG88" s="125" t="str">
        <f>IF('2. Enter scores'!BF92&lt;&gt;"",'2. Enter scores'!$B92-'2. Enter scores'!BF92,"")</f>
        <v/>
      </c>
      <c r="BH88" s="125" t="str">
        <f>IF('2. Enter scores'!BG92&lt;&gt;"",'2. Enter scores'!$B92-'2. Enter scores'!BG92,"")</f>
        <v/>
      </c>
      <c r="BI88" s="125" t="str">
        <f>IF('2. Enter scores'!BH92&lt;&gt;"",'2. Enter scores'!$B92-'2. Enter scores'!BH92,"")</f>
        <v/>
      </c>
      <c r="BJ88" s="125" t="str">
        <f>IF('2. Enter scores'!BI92&lt;&gt;"",'2. Enter scores'!$B92-'2. Enter scores'!BI92,"")</f>
        <v/>
      </c>
      <c r="BK88" s="125" t="str">
        <f>IF('2. Enter scores'!BJ92&lt;&gt;"",'2. Enter scores'!$B92-'2. Enter scores'!BJ92,"")</f>
        <v/>
      </c>
      <c r="BL88" s="125" t="str">
        <f>IF('2. Enter scores'!BK92&lt;&gt;"",'2. Enter scores'!$B92-'2. Enter scores'!BK92,"")</f>
        <v/>
      </c>
      <c r="BM88" s="125" t="str">
        <f>IF('2. Enter scores'!BL92&lt;&gt;"",'2. Enter scores'!$B92-'2. Enter scores'!BL92,"")</f>
        <v/>
      </c>
      <c r="BN88" s="125" t="str">
        <f>IF('2. Enter scores'!BM92&lt;&gt;"",'2. Enter scores'!$B92-'2. Enter scores'!BM92,"")</f>
        <v/>
      </c>
      <c r="BO88" s="125" t="str">
        <f>IF('2. Enter scores'!BN92&lt;&gt;"",'2. Enter scores'!$B92-'2. Enter scores'!BN92,"")</f>
        <v/>
      </c>
      <c r="BP88" s="108">
        <v>1000</v>
      </c>
    </row>
    <row r="89" spans="2:68" x14ac:dyDescent="0.35">
      <c r="B89" s="125" t="str">
        <f>IF('2. Enter scores'!A93&lt;&gt;"",'2. Enter scores'!A93,"")</f>
        <v/>
      </c>
      <c r="H89" s="125" t="str">
        <f>IF('2. Enter scores'!G93&lt;&gt;"",'2. Enter scores'!$B93-'2. Enter scores'!G93,"")</f>
        <v/>
      </c>
      <c r="I89" s="125" t="str">
        <f>IF('2. Enter scores'!H93&lt;&gt;"",'2. Enter scores'!$B93-'2. Enter scores'!H93,"")</f>
        <v/>
      </c>
      <c r="J89" s="125" t="str">
        <f>IF('2. Enter scores'!I93&lt;&gt;"",'2. Enter scores'!$B93-'2. Enter scores'!I93,"")</f>
        <v/>
      </c>
      <c r="K89" s="125" t="str">
        <f>IF('2. Enter scores'!J93&lt;&gt;"",'2. Enter scores'!$B93-'2. Enter scores'!J93,"")</f>
        <v/>
      </c>
      <c r="L89" s="125" t="str">
        <f>IF('2. Enter scores'!K93&lt;&gt;"",'2. Enter scores'!$B93-'2. Enter scores'!K93,"")</f>
        <v/>
      </c>
      <c r="M89" s="125" t="str">
        <f>IF('2. Enter scores'!L93&lt;&gt;"",'2. Enter scores'!$B93-'2. Enter scores'!L93,"")</f>
        <v/>
      </c>
      <c r="N89" s="125" t="str">
        <f>IF('2. Enter scores'!M93&lt;&gt;"",'2. Enter scores'!$B93-'2. Enter scores'!M93,"")</f>
        <v/>
      </c>
      <c r="O89" s="125" t="str">
        <f>IF('2. Enter scores'!N93&lt;&gt;"",'2. Enter scores'!$B93-'2. Enter scores'!N93,"")</f>
        <v/>
      </c>
      <c r="P89" s="125" t="str">
        <f>IF('2. Enter scores'!O93&lt;&gt;"",'2. Enter scores'!$B93-'2. Enter scores'!O93,"")</f>
        <v/>
      </c>
      <c r="Q89" s="125" t="str">
        <f>IF('2. Enter scores'!P93&lt;&gt;"",'2. Enter scores'!$B93-'2. Enter scores'!P93,"")</f>
        <v/>
      </c>
      <c r="R89" s="125" t="str">
        <f>IF('2. Enter scores'!Q93&lt;&gt;"",'2. Enter scores'!$B93-'2. Enter scores'!Q93,"")</f>
        <v/>
      </c>
      <c r="S89" s="125" t="str">
        <f>IF('2. Enter scores'!R93&lt;&gt;"",'2. Enter scores'!$B93-'2. Enter scores'!R93,"")</f>
        <v/>
      </c>
      <c r="T89" s="125" t="str">
        <f>IF('2. Enter scores'!S93&lt;&gt;"",'2. Enter scores'!$B93-'2. Enter scores'!S93,"")</f>
        <v/>
      </c>
      <c r="U89" s="125" t="str">
        <f>IF('2. Enter scores'!T93&lt;&gt;"",'2. Enter scores'!$B93-'2. Enter scores'!T93,"")</f>
        <v/>
      </c>
      <c r="V89" s="125" t="str">
        <f>IF('2. Enter scores'!U93&lt;&gt;"",'2. Enter scores'!$B93-'2. Enter scores'!U93,"")</f>
        <v/>
      </c>
      <c r="W89" s="125" t="str">
        <f>IF('2. Enter scores'!V93&lt;&gt;"",'2. Enter scores'!$B93-'2. Enter scores'!V93,"")</f>
        <v/>
      </c>
      <c r="X89" s="125" t="str">
        <f>IF('2. Enter scores'!W93&lt;&gt;"",'2. Enter scores'!$B93-'2. Enter scores'!W93,"")</f>
        <v/>
      </c>
      <c r="Y89" s="125" t="str">
        <f>IF('2. Enter scores'!X93&lt;&gt;"",'2. Enter scores'!$B93-'2. Enter scores'!X93,"")</f>
        <v/>
      </c>
      <c r="Z89" s="125" t="str">
        <f>IF('2. Enter scores'!Y93&lt;&gt;"",'2. Enter scores'!$B93-'2. Enter scores'!Y93,"")</f>
        <v/>
      </c>
      <c r="AA89" s="125" t="str">
        <f>IF('2. Enter scores'!Z93&lt;&gt;"",'2. Enter scores'!$B93-'2. Enter scores'!Z93,"")</f>
        <v/>
      </c>
      <c r="AB89" s="125" t="str">
        <f>IF('2. Enter scores'!AA93&lt;&gt;"",'2. Enter scores'!$B93-'2. Enter scores'!AA93,"")</f>
        <v/>
      </c>
      <c r="AC89" s="125" t="str">
        <f>IF('2. Enter scores'!AB93&lt;&gt;"",'2. Enter scores'!$B93-'2. Enter scores'!AB93,"")</f>
        <v/>
      </c>
      <c r="AD89" s="125" t="str">
        <f>IF('2. Enter scores'!AC93&lt;&gt;"",'2. Enter scores'!$B93-'2. Enter scores'!AC93,"")</f>
        <v/>
      </c>
      <c r="AE89" s="125" t="str">
        <f>IF('2. Enter scores'!AD93&lt;&gt;"",'2. Enter scores'!$B93-'2. Enter scores'!AD93,"")</f>
        <v/>
      </c>
      <c r="AF89" s="125" t="str">
        <f>IF('2. Enter scores'!AE93&lt;&gt;"",'2. Enter scores'!$B93-'2. Enter scores'!AE93,"")</f>
        <v/>
      </c>
      <c r="AG89" s="125" t="str">
        <f>IF('2. Enter scores'!AF93&lt;&gt;"",'2. Enter scores'!$B93-'2. Enter scores'!AF93,"")</f>
        <v/>
      </c>
      <c r="AH89" s="125" t="str">
        <f>IF('2. Enter scores'!AG93&lt;&gt;"",'2. Enter scores'!$B93-'2. Enter scores'!AG93,"")</f>
        <v/>
      </c>
      <c r="AI89" s="125" t="str">
        <f>IF('2. Enter scores'!AH93&lt;&gt;"",'2. Enter scores'!$B93-'2. Enter scores'!AH93,"")</f>
        <v/>
      </c>
      <c r="AJ89" s="125" t="str">
        <f>IF('2. Enter scores'!AI93&lt;&gt;"",'2. Enter scores'!$B93-'2. Enter scores'!AI93,"")</f>
        <v/>
      </c>
      <c r="AK89" s="125" t="str">
        <f>IF('2. Enter scores'!AJ93&lt;&gt;"",'2. Enter scores'!$B93-'2. Enter scores'!AJ93,"")</f>
        <v/>
      </c>
      <c r="AL89" s="125" t="str">
        <f>IF('2. Enter scores'!AK93&lt;&gt;"",'2. Enter scores'!$B93-'2. Enter scores'!AK93,"")</f>
        <v/>
      </c>
      <c r="AM89" s="125" t="str">
        <f>IF('2. Enter scores'!AL93&lt;&gt;"",'2. Enter scores'!$B93-'2. Enter scores'!AL93,"")</f>
        <v/>
      </c>
      <c r="AN89" s="125" t="str">
        <f>IF('2. Enter scores'!AM93&lt;&gt;"",'2. Enter scores'!$B93-'2. Enter scores'!AM93,"")</f>
        <v/>
      </c>
      <c r="AO89" s="125" t="str">
        <f>IF('2. Enter scores'!AN93&lt;&gt;"",'2. Enter scores'!$B93-'2. Enter scores'!AN93,"")</f>
        <v/>
      </c>
      <c r="AP89" s="125" t="str">
        <f>IF('2. Enter scores'!AO93&lt;&gt;"",'2. Enter scores'!$B93-'2. Enter scores'!AO93,"")</f>
        <v/>
      </c>
      <c r="AQ89" s="125" t="str">
        <f>IF('2. Enter scores'!AP93&lt;&gt;"",'2. Enter scores'!$B93-'2. Enter scores'!AP93,"")</f>
        <v/>
      </c>
      <c r="AR89" s="125" t="str">
        <f>IF('2. Enter scores'!AQ93&lt;&gt;"",'2. Enter scores'!$B93-'2. Enter scores'!AQ93,"")</f>
        <v/>
      </c>
      <c r="AS89" s="125" t="str">
        <f>IF('2. Enter scores'!AR93&lt;&gt;"",'2. Enter scores'!$B93-'2. Enter scores'!AR93,"")</f>
        <v/>
      </c>
      <c r="AT89" s="125" t="str">
        <f>IF('2. Enter scores'!AS93&lt;&gt;"",'2. Enter scores'!$B93-'2. Enter scores'!AS93,"")</f>
        <v/>
      </c>
      <c r="AU89" s="125" t="str">
        <f>IF('2. Enter scores'!AT93&lt;&gt;"",'2. Enter scores'!$B93-'2. Enter scores'!AT93,"")</f>
        <v/>
      </c>
      <c r="AV89" s="125" t="str">
        <f>IF('2. Enter scores'!AU93&lt;&gt;"",'2. Enter scores'!$B93-'2. Enter scores'!AU93,"")</f>
        <v/>
      </c>
      <c r="AW89" s="125" t="str">
        <f>IF('2. Enter scores'!AV93&lt;&gt;"",'2. Enter scores'!$B93-'2. Enter scores'!AV93,"")</f>
        <v/>
      </c>
      <c r="AX89" s="125" t="str">
        <f>IF('2. Enter scores'!AW93&lt;&gt;"",'2. Enter scores'!$B93-'2. Enter scores'!AW93,"")</f>
        <v/>
      </c>
      <c r="AY89" s="125" t="str">
        <f>IF('2. Enter scores'!AX93&lt;&gt;"",'2. Enter scores'!$B93-'2. Enter scores'!AX93,"")</f>
        <v/>
      </c>
      <c r="AZ89" s="125" t="str">
        <f>IF('2. Enter scores'!AY93&lt;&gt;"",'2. Enter scores'!$B93-'2. Enter scores'!AY93,"")</f>
        <v/>
      </c>
      <c r="BA89" s="125" t="str">
        <f>IF('2. Enter scores'!AZ93&lt;&gt;"",'2. Enter scores'!$B93-'2. Enter scores'!AZ93,"")</f>
        <v/>
      </c>
      <c r="BB89" s="125" t="str">
        <f>IF('2. Enter scores'!BA93&lt;&gt;"",'2. Enter scores'!$B93-'2. Enter scores'!BA93,"")</f>
        <v/>
      </c>
      <c r="BC89" s="125" t="str">
        <f>IF('2. Enter scores'!BB93&lt;&gt;"",'2. Enter scores'!$B93-'2. Enter scores'!BB93,"")</f>
        <v/>
      </c>
      <c r="BD89" s="125" t="str">
        <f>IF('2. Enter scores'!BC93&lt;&gt;"",'2. Enter scores'!$B93-'2. Enter scores'!BC93,"")</f>
        <v/>
      </c>
      <c r="BE89" s="125" t="str">
        <f>IF('2. Enter scores'!BD93&lt;&gt;"",'2. Enter scores'!$B93-'2. Enter scores'!BD93,"")</f>
        <v/>
      </c>
      <c r="BF89" s="125" t="str">
        <f>IF('2. Enter scores'!BE93&lt;&gt;"",'2. Enter scores'!$B93-'2. Enter scores'!BE93,"")</f>
        <v/>
      </c>
      <c r="BG89" s="125" t="str">
        <f>IF('2. Enter scores'!BF93&lt;&gt;"",'2. Enter scores'!$B93-'2. Enter scores'!BF93,"")</f>
        <v/>
      </c>
      <c r="BH89" s="125" t="str">
        <f>IF('2. Enter scores'!BG93&lt;&gt;"",'2. Enter scores'!$B93-'2. Enter scores'!BG93,"")</f>
        <v/>
      </c>
      <c r="BI89" s="125" t="str">
        <f>IF('2. Enter scores'!BH93&lt;&gt;"",'2. Enter scores'!$B93-'2. Enter scores'!BH93,"")</f>
        <v/>
      </c>
      <c r="BJ89" s="125" t="str">
        <f>IF('2. Enter scores'!BI93&lt;&gt;"",'2. Enter scores'!$B93-'2. Enter scores'!BI93,"")</f>
        <v/>
      </c>
      <c r="BK89" s="125" t="str">
        <f>IF('2. Enter scores'!BJ93&lt;&gt;"",'2. Enter scores'!$B93-'2. Enter scores'!BJ93,"")</f>
        <v/>
      </c>
      <c r="BL89" s="125" t="str">
        <f>IF('2. Enter scores'!BK93&lt;&gt;"",'2. Enter scores'!$B93-'2. Enter scores'!BK93,"")</f>
        <v/>
      </c>
      <c r="BM89" s="125" t="str">
        <f>IF('2. Enter scores'!BL93&lt;&gt;"",'2. Enter scores'!$B93-'2. Enter scores'!BL93,"")</f>
        <v/>
      </c>
      <c r="BN89" s="125" t="str">
        <f>IF('2. Enter scores'!BM93&lt;&gt;"",'2. Enter scores'!$B93-'2. Enter scores'!BM93,"")</f>
        <v/>
      </c>
      <c r="BO89" s="125" t="str">
        <f>IF('2. Enter scores'!BN93&lt;&gt;"",'2. Enter scores'!$B93-'2. Enter scores'!BN93,"")</f>
        <v/>
      </c>
      <c r="BP89" s="108">
        <v>1000</v>
      </c>
    </row>
    <row r="90" spans="2:68" x14ac:dyDescent="0.35">
      <c r="B90" s="125" t="str">
        <f>IF('2. Enter scores'!A94&lt;&gt;"",'2. Enter scores'!A94,"")</f>
        <v/>
      </c>
      <c r="H90" s="125" t="str">
        <f>IF('2. Enter scores'!G94&lt;&gt;"",'2. Enter scores'!$B94-'2. Enter scores'!G94,"")</f>
        <v/>
      </c>
      <c r="I90" s="125" t="str">
        <f>IF('2. Enter scores'!H94&lt;&gt;"",'2. Enter scores'!$B94-'2. Enter scores'!H94,"")</f>
        <v/>
      </c>
      <c r="J90" s="125" t="str">
        <f>IF('2. Enter scores'!I94&lt;&gt;"",'2. Enter scores'!$B94-'2. Enter scores'!I94,"")</f>
        <v/>
      </c>
      <c r="K90" s="125" t="str">
        <f>IF('2. Enter scores'!J94&lt;&gt;"",'2. Enter scores'!$B94-'2. Enter scores'!J94,"")</f>
        <v/>
      </c>
      <c r="L90" s="125" t="str">
        <f>IF('2. Enter scores'!K94&lt;&gt;"",'2. Enter scores'!$B94-'2. Enter scores'!K94,"")</f>
        <v/>
      </c>
      <c r="M90" s="125" t="str">
        <f>IF('2. Enter scores'!L94&lt;&gt;"",'2. Enter scores'!$B94-'2. Enter scores'!L94,"")</f>
        <v/>
      </c>
      <c r="N90" s="125" t="str">
        <f>IF('2. Enter scores'!M94&lt;&gt;"",'2. Enter scores'!$B94-'2. Enter scores'!M94,"")</f>
        <v/>
      </c>
      <c r="O90" s="125" t="str">
        <f>IF('2. Enter scores'!N94&lt;&gt;"",'2. Enter scores'!$B94-'2. Enter scores'!N94,"")</f>
        <v/>
      </c>
      <c r="P90" s="125" t="str">
        <f>IF('2. Enter scores'!O94&lt;&gt;"",'2. Enter scores'!$B94-'2. Enter scores'!O94,"")</f>
        <v/>
      </c>
      <c r="Q90" s="125" t="str">
        <f>IF('2. Enter scores'!P94&lt;&gt;"",'2. Enter scores'!$B94-'2. Enter scores'!P94,"")</f>
        <v/>
      </c>
      <c r="R90" s="125" t="str">
        <f>IF('2. Enter scores'!Q94&lt;&gt;"",'2. Enter scores'!$B94-'2. Enter scores'!Q94,"")</f>
        <v/>
      </c>
      <c r="S90" s="125" t="str">
        <f>IF('2. Enter scores'!R94&lt;&gt;"",'2. Enter scores'!$B94-'2. Enter scores'!R94,"")</f>
        <v/>
      </c>
      <c r="T90" s="125" t="str">
        <f>IF('2. Enter scores'!S94&lt;&gt;"",'2. Enter scores'!$B94-'2. Enter scores'!S94,"")</f>
        <v/>
      </c>
      <c r="U90" s="125" t="str">
        <f>IF('2. Enter scores'!T94&lt;&gt;"",'2. Enter scores'!$B94-'2. Enter scores'!T94,"")</f>
        <v/>
      </c>
      <c r="V90" s="125" t="str">
        <f>IF('2. Enter scores'!U94&lt;&gt;"",'2. Enter scores'!$B94-'2. Enter scores'!U94,"")</f>
        <v/>
      </c>
      <c r="W90" s="125" t="str">
        <f>IF('2. Enter scores'!V94&lt;&gt;"",'2. Enter scores'!$B94-'2. Enter scores'!V94,"")</f>
        <v/>
      </c>
      <c r="X90" s="125" t="str">
        <f>IF('2. Enter scores'!W94&lt;&gt;"",'2. Enter scores'!$B94-'2. Enter scores'!W94,"")</f>
        <v/>
      </c>
      <c r="Y90" s="125" t="str">
        <f>IF('2. Enter scores'!X94&lt;&gt;"",'2. Enter scores'!$B94-'2. Enter scores'!X94,"")</f>
        <v/>
      </c>
      <c r="Z90" s="125" t="str">
        <f>IF('2. Enter scores'!Y94&lt;&gt;"",'2. Enter scores'!$B94-'2. Enter scores'!Y94,"")</f>
        <v/>
      </c>
      <c r="AA90" s="125" t="str">
        <f>IF('2. Enter scores'!Z94&lt;&gt;"",'2. Enter scores'!$B94-'2. Enter scores'!Z94,"")</f>
        <v/>
      </c>
      <c r="AB90" s="125" t="str">
        <f>IF('2. Enter scores'!AA94&lt;&gt;"",'2. Enter scores'!$B94-'2. Enter scores'!AA94,"")</f>
        <v/>
      </c>
      <c r="AC90" s="125" t="str">
        <f>IF('2. Enter scores'!AB94&lt;&gt;"",'2. Enter scores'!$B94-'2. Enter scores'!AB94,"")</f>
        <v/>
      </c>
      <c r="AD90" s="125" t="str">
        <f>IF('2. Enter scores'!AC94&lt;&gt;"",'2. Enter scores'!$B94-'2. Enter scores'!AC94,"")</f>
        <v/>
      </c>
      <c r="AE90" s="125" t="str">
        <f>IF('2. Enter scores'!AD94&lt;&gt;"",'2. Enter scores'!$B94-'2. Enter scores'!AD94,"")</f>
        <v/>
      </c>
      <c r="AF90" s="125" t="str">
        <f>IF('2. Enter scores'!AE94&lt;&gt;"",'2. Enter scores'!$B94-'2. Enter scores'!AE94,"")</f>
        <v/>
      </c>
      <c r="AG90" s="125" t="str">
        <f>IF('2. Enter scores'!AF94&lt;&gt;"",'2. Enter scores'!$B94-'2. Enter scores'!AF94,"")</f>
        <v/>
      </c>
      <c r="AH90" s="125" t="str">
        <f>IF('2. Enter scores'!AG94&lt;&gt;"",'2. Enter scores'!$B94-'2. Enter scores'!AG94,"")</f>
        <v/>
      </c>
      <c r="AI90" s="125" t="str">
        <f>IF('2. Enter scores'!AH94&lt;&gt;"",'2. Enter scores'!$B94-'2. Enter scores'!AH94,"")</f>
        <v/>
      </c>
      <c r="AJ90" s="125" t="str">
        <f>IF('2. Enter scores'!AI94&lt;&gt;"",'2. Enter scores'!$B94-'2. Enter scores'!AI94,"")</f>
        <v/>
      </c>
      <c r="AK90" s="125" t="str">
        <f>IF('2. Enter scores'!AJ94&lt;&gt;"",'2. Enter scores'!$B94-'2. Enter scores'!AJ94,"")</f>
        <v/>
      </c>
      <c r="AL90" s="125" t="str">
        <f>IF('2. Enter scores'!AK94&lt;&gt;"",'2. Enter scores'!$B94-'2. Enter scores'!AK94,"")</f>
        <v/>
      </c>
      <c r="AM90" s="125" t="str">
        <f>IF('2. Enter scores'!AL94&lt;&gt;"",'2. Enter scores'!$B94-'2. Enter scores'!AL94,"")</f>
        <v/>
      </c>
      <c r="AN90" s="125" t="str">
        <f>IF('2. Enter scores'!AM94&lt;&gt;"",'2. Enter scores'!$B94-'2. Enter scores'!AM94,"")</f>
        <v/>
      </c>
      <c r="AO90" s="125" t="str">
        <f>IF('2. Enter scores'!AN94&lt;&gt;"",'2. Enter scores'!$B94-'2. Enter scores'!AN94,"")</f>
        <v/>
      </c>
      <c r="AP90" s="125" t="str">
        <f>IF('2. Enter scores'!AO94&lt;&gt;"",'2. Enter scores'!$B94-'2. Enter scores'!AO94,"")</f>
        <v/>
      </c>
      <c r="AQ90" s="125" t="str">
        <f>IF('2. Enter scores'!AP94&lt;&gt;"",'2. Enter scores'!$B94-'2. Enter scores'!AP94,"")</f>
        <v/>
      </c>
      <c r="AR90" s="125" t="str">
        <f>IF('2. Enter scores'!AQ94&lt;&gt;"",'2. Enter scores'!$B94-'2. Enter scores'!AQ94,"")</f>
        <v/>
      </c>
      <c r="AS90" s="125" t="str">
        <f>IF('2. Enter scores'!AR94&lt;&gt;"",'2. Enter scores'!$B94-'2. Enter scores'!AR94,"")</f>
        <v/>
      </c>
      <c r="AT90" s="125" t="str">
        <f>IF('2. Enter scores'!AS94&lt;&gt;"",'2. Enter scores'!$B94-'2. Enter scores'!AS94,"")</f>
        <v/>
      </c>
      <c r="AU90" s="125" t="str">
        <f>IF('2. Enter scores'!AT94&lt;&gt;"",'2. Enter scores'!$B94-'2. Enter scores'!AT94,"")</f>
        <v/>
      </c>
      <c r="AV90" s="125" t="str">
        <f>IF('2. Enter scores'!AU94&lt;&gt;"",'2. Enter scores'!$B94-'2. Enter scores'!AU94,"")</f>
        <v/>
      </c>
      <c r="AW90" s="125" t="str">
        <f>IF('2. Enter scores'!AV94&lt;&gt;"",'2. Enter scores'!$B94-'2. Enter scores'!AV94,"")</f>
        <v/>
      </c>
      <c r="AX90" s="125" t="str">
        <f>IF('2. Enter scores'!AW94&lt;&gt;"",'2. Enter scores'!$B94-'2. Enter scores'!AW94,"")</f>
        <v/>
      </c>
      <c r="AY90" s="125" t="str">
        <f>IF('2. Enter scores'!AX94&lt;&gt;"",'2. Enter scores'!$B94-'2. Enter scores'!AX94,"")</f>
        <v/>
      </c>
      <c r="AZ90" s="125" t="str">
        <f>IF('2. Enter scores'!AY94&lt;&gt;"",'2. Enter scores'!$B94-'2. Enter scores'!AY94,"")</f>
        <v/>
      </c>
      <c r="BA90" s="125" t="str">
        <f>IF('2. Enter scores'!AZ94&lt;&gt;"",'2. Enter scores'!$B94-'2. Enter scores'!AZ94,"")</f>
        <v/>
      </c>
      <c r="BB90" s="125" t="str">
        <f>IF('2. Enter scores'!BA94&lt;&gt;"",'2. Enter scores'!$B94-'2. Enter scores'!BA94,"")</f>
        <v/>
      </c>
      <c r="BC90" s="125" t="str">
        <f>IF('2. Enter scores'!BB94&lt;&gt;"",'2. Enter scores'!$B94-'2. Enter scores'!BB94,"")</f>
        <v/>
      </c>
      <c r="BD90" s="125" t="str">
        <f>IF('2. Enter scores'!BC94&lt;&gt;"",'2. Enter scores'!$B94-'2. Enter scores'!BC94,"")</f>
        <v/>
      </c>
      <c r="BE90" s="125" t="str">
        <f>IF('2. Enter scores'!BD94&lt;&gt;"",'2. Enter scores'!$B94-'2. Enter scores'!BD94,"")</f>
        <v/>
      </c>
      <c r="BF90" s="125" t="str">
        <f>IF('2. Enter scores'!BE94&lt;&gt;"",'2. Enter scores'!$B94-'2. Enter scores'!BE94,"")</f>
        <v/>
      </c>
      <c r="BG90" s="125" t="str">
        <f>IF('2. Enter scores'!BF94&lt;&gt;"",'2. Enter scores'!$B94-'2. Enter scores'!BF94,"")</f>
        <v/>
      </c>
      <c r="BH90" s="125" t="str">
        <f>IF('2. Enter scores'!BG94&lt;&gt;"",'2. Enter scores'!$B94-'2. Enter scores'!BG94,"")</f>
        <v/>
      </c>
      <c r="BI90" s="125" t="str">
        <f>IF('2. Enter scores'!BH94&lt;&gt;"",'2. Enter scores'!$B94-'2. Enter scores'!BH94,"")</f>
        <v/>
      </c>
      <c r="BJ90" s="125" t="str">
        <f>IF('2. Enter scores'!BI94&lt;&gt;"",'2. Enter scores'!$B94-'2. Enter scores'!BI94,"")</f>
        <v/>
      </c>
      <c r="BK90" s="125" t="str">
        <f>IF('2. Enter scores'!BJ94&lt;&gt;"",'2. Enter scores'!$B94-'2. Enter scores'!BJ94,"")</f>
        <v/>
      </c>
      <c r="BL90" s="125" t="str">
        <f>IF('2. Enter scores'!BK94&lt;&gt;"",'2. Enter scores'!$B94-'2. Enter scores'!BK94,"")</f>
        <v/>
      </c>
      <c r="BM90" s="125" t="str">
        <f>IF('2. Enter scores'!BL94&lt;&gt;"",'2. Enter scores'!$B94-'2. Enter scores'!BL94,"")</f>
        <v/>
      </c>
      <c r="BN90" s="125" t="str">
        <f>IF('2. Enter scores'!BM94&lt;&gt;"",'2. Enter scores'!$B94-'2. Enter scores'!BM94,"")</f>
        <v/>
      </c>
      <c r="BO90" s="125" t="str">
        <f>IF('2. Enter scores'!BN94&lt;&gt;"",'2. Enter scores'!$B94-'2. Enter scores'!BN94,"")</f>
        <v/>
      </c>
      <c r="BP90" s="108">
        <v>1000</v>
      </c>
    </row>
    <row r="91" spans="2:68" x14ac:dyDescent="0.35">
      <c r="B91" s="125" t="str">
        <f>IF('2. Enter scores'!A95&lt;&gt;"",'2. Enter scores'!A95,"")</f>
        <v/>
      </c>
      <c r="H91" s="125" t="str">
        <f>IF('2. Enter scores'!G95&lt;&gt;"",'2. Enter scores'!$B95-'2. Enter scores'!G95,"")</f>
        <v/>
      </c>
      <c r="I91" s="125" t="str">
        <f>IF('2. Enter scores'!H95&lt;&gt;"",'2. Enter scores'!$B95-'2. Enter scores'!H95,"")</f>
        <v/>
      </c>
      <c r="J91" s="125" t="str">
        <f>IF('2. Enter scores'!I95&lt;&gt;"",'2. Enter scores'!$B95-'2. Enter scores'!I95,"")</f>
        <v/>
      </c>
      <c r="K91" s="125" t="str">
        <f>IF('2. Enter scores'!J95&lt;&gt;"",'2. Enter scores'!$B95-'2. Enter scores'!J95,"")</f>
        <v/>
      </c>
      <c r="L91" s="125" t="str">
        <f>IF('2. Enter scores'!K95&lt;&gt;"",'2. Enter scores'!$B95-'2. Enter scores'!K95,"")</f>
        <v/>
      </c>
      <c r="M91" s="125" t="str">
        <f>IF('2. Enter scores'!L95&lt;&gt;"",'2. Enter scores'!$B95-'2. Enter scores'!L95,"")</f>
        <v/>
      </c>
      <c r="N91" s="125" t="str">
        <f>IF('2. Enter scores'!M95&lt;&gt;"",'2. Enter scores'!$B95-'2. Enter scores'!M95,"")</f>
        <v/>
      </c>
      <c r="O91" s="125" t="str">
        <f>IF('2. Enter scores'!N95&lt;&gt;"",'2. Enter scores'!$B95-'2. Enter scores'!N95,"")</f>
        <v/>
      </c>
      <c r="P91" s="125" t="str">
        <f>IF('2. Enter scores'!O95&lt;&gt;"",'2. Enter scores'!$B95-'2. Enter scores'!O95,"")</f>
        <v/>
      </c>
      <c r="Q91" s="125" t="str">
        <f>IF('2. Enter scores'!P95&lt;&gt;"",'2. Enter scores'!$B95-'2. Enter scores'!P95,"")</f>
        <v/>
      </c>
      <c r="R91" s="125" t="str">
        <f>IF('2. Enter scores'!Q95&lt;&gt;"",'2. Enter scores'!$B95-'2. Enter scores'!Q95,"")</f>
        <v/>
      </c>
      <c r="S91" s="125" t="str">
        <f>IF('2. Enter scores'!R95&lt;&gt;"",'2. Enter scores'!$B95-'2. Enter scores'!R95,"")</f>
        <v/>
      </c>
      <c r="T91" s="125" t="str">
        <f>IF('2. Enter scores'!S95&lt;&gt;"",'2. Enter scores'!$B95-'2. Enter scores'!S95,"")</f>
        <v/>
      </c>
      <c r="U91" s="125" t="str">
        <f>IF('2. Enter scores'!T95&lt;&gt;"",'2. Enter scores'!$B95-'2. Enter scores'!T95,"")</f>
        <v/>
      </c>
      <c r="V91" s="125" t="str">
        <f>IF('2. Enter scores'!U95&lt;&gt;"",'2. Enter scores'!$B95-'2. Enter scores'!U95,"")</f>
        <v/>
      </c>
      <c r="W91" s="125" t="str">
        <f>IF('2. Enter scores'!V95&lt;&gt;"",'2. Enter scores'!$B95-'2. Enter scores'!V95,"")</f>
        <v/>
      </c>
      <c r="X91" s="125" t="str">
        <f>IF('2. Enter scores'!W95&lt;&gt;"",'2. Enter scores'!$B95-'2. Enter scores'!W95,"")</f>
        <v/>
      </c>
      <c r="Y91" s="125" t="str">
        <f>IF('2. Enter scores'!X95&lt;&gt;"",'2. Enter scores'!$B95-'2. Enter scores'!X95,"")</f>
        <v/>
      </c>
      <c r="Z91" s="125" t="str">
        <f>IF('2. Enter scores'!Y95&lt;&gt;"",'2. Enter scores'!$B95-'2. Enter scores'!Y95,"")</f>
        <v/>
      </c>
      <c r="AA91" s="125" t="str">
        <f>IF('2. Enter scores'!Z95&lt;&gt;"",'2. Enter scores'!$B95-'2. Enter scores'!Z95,"")</f>
        <v/>
      </c>
      <c r="AB91" s="125" t="str">
        <f>IF('2. Enter scores'!AA95&lt;&gt;"",'2. Enter scores'!$B95-'2. Enter scores'!AA95,"")</f>
        <v/>
      </c>
      <c r="AC91" s="125" t="str">
        <f>IF('2. Enter scores'!AB95&lt;&gt;"",'2. Enter scores'!$B95-'2. Enter scores'!AB95,"")</f>
        <v/>
      </c>
      <c r="AD91" s="125" t="str">
        <f>IF('2. Enter scores'!AC95&lt;&gt;"",'2. Enter scores'!$B95-'2. Enter scores'!AC95,"")</f>
        <v/>
      </c>
      <c r="AE91" s="125" t="str">
        <f>IF('2. Enter scores'!AD95&lt;&gt;"",'2. Enter scores'!$B95-'2. Enter scores'!AD95,"")</f>
        <v/>
      </c>
      <c r="AF91" s="125" t="str">
        <f>IF('2. Enter scores'!AE95&lt;&gt;"",'2. Enter scores'!$B95-'2. Enter scores'!AE95,"")</f>
        <v/>
      </c>
      <c r="AG91" s="125" t="str">
        <f>IF('2. Enter scores'!AF95&lt;&gt;"",'2. Enter scores'!$B95-'2. Enter scores'!AF95,"")</f>
        <v/>
      </c>
      <c r="AH91" s="125" t="str">
        <f>IF('2. Enter scores'!AG95&lt;&gt;"",'2. Enter scores'!$B95-'2. Enter scores'!AG95,"")</f>
        <v/>
      </c>
      <c r="AI91" s="125" t="str">
        <f>IF('2. Enter scores'!AH95&lt;&gt;"",'2. Enter scores'!$B95-'2. Enter scores'!AH95,"")</f>
        <v/>
      </c>
      <c r="AJ91" s="125" t="str">
        <f>IF('2. Enter scores'!AI95&lt;&gt;"",'2. Enter scores'!$B95-'2. Enter scores'!AI95,"")</f>
        <v/>
      </c>
      <c r="AK91" s="125" t="str">
        <f>IF('2. Enter scores'!AJ95&lt;&gt;"",'2. Enter scores'!$B95-'2. Enter scores'!AJ95,"")</f>
        <v/>
      </c>
      <c r="AL91" s="125" t="str">
        <f>IF('2. Enter scores'!AK95&lt;&gt;"",'2. Enter scores'!$B95-'2. Enter scores'!AK95,"")</f>
        <v/>
      </c>
      <c r="AM91" s="125" t="str">
        <f>IF('2. Enter scores'!AL95&lt;&gt;"",'2. Enter scores'!$B95-'2. Enter scores'!AL95,"")</f>
        <v/>
      </c>
      <c r="AN91" s="125" t="str">
        <f>IF('2. Enter scores'!AM95&lt;&gt;"",'2. Enter scores'!$B95-'2. Enter scores'!AM95,"")</f>
        <v/>
      </c>
      <c r="AO91" s="125" t="str">
        <f>IF('2. Enter scores'!AN95&lt;&gt;"",'2. Enter scores'!$B95-'2. Enter scores'!AN95,"")</f>
        <v/>
      </c>
      <c r="AP91" s="125" t="str">
        <f>IF('2. Enter scores'!AO95&lt;&gt;"",'2. Enter scores'!$B95-'2. Enter scores'!AO95,"")</f>
        <v/>
      </c>
      <c r="AQ91" s="125" t="str">
        <f>IF('2. Enter scores'!AP95&lt;&gt;"",'2. Enter scores'!$B95-'2. Enter scores'!AP95,"")</f>
        <v/>
      </c>
      <c r="AR91" s="125" t="str">
        <f>IF('2. Enter scores'!AQ95&lt;&gt;"",'2. Enter scores'!$B95-'2. Enter scores'!AQ95,"")</f>
        <v/>
      </c>
      <c r="AS91" s="125" t="str">
        <f>IF('2. Enter scores'!AR95&lt;&gt;"",'2. Enter scores'!$B95-'2. Enter scores'!AR95,"")</f>
        <v/>
      </c>
      <c r="AT91" s="125" t="str">
        <f>IF('2. Enter scores'!AS95&lt;&gt;"",'2. Enter scores'!$B95-'2. Enter scores'!AS95,"")</f>
        <v/>
      </c>
      <c r="AU91" s="125" t="str">
        <f>IF('2. Enter scores'!AT95&lt;&gt;"",'2. Enter scores'!$B95-'2. Enter scores'!AT95,"")</f>
        <v/>
      </c>
      <c r="AV91" s="125" t="str">
        <f>IF('2. Enter scores'!AU95&lt;&gt;"",'2. Enter scores'!$B95-'2. Enter scores'!AU95,"")</f>
        <v/>
      </c>
      <c r="AW91" s="125" t="str">
        <f>IF('2. Enter scores'!AV95&lt;&gt;"",'2. Enter scores'!$B95-'2. Enter scores'!AV95,"")</f>
        <v/>
      </c>
      <c r="AX91" s="125" t="str">
        <f>IF('2. Enter scores'!AW95&lt;&gt;"",'2. Enter scores'!$B95-'2. Enter scores'!AW95,"")</f>
        <v/>
      </c>
      <c r="AY91" s="125" t="str">
        <f>IF('2. Enter scores'!AX95&lt;&gt;"",'2. Enter scores'!$B95-'2. Enter scores'!AX95,"")</f>
        <v/>
      </c>
      <c r="AZ91" s="125" t="str">
        <f>IF('2. Enter scores'!AY95&lt;&gt;"",'2. Enter scores'!$B95-'2. Enter scores'!AY95,"")</f>
        <v/>
      </c>
      <c r="BA91" s="125" t="str">
        <f>IF('2. Enter scores'!AZ95&lt;&gt;"",'2. Enter scores'!$B95-'2. Enter scores'!AZ95,"")</f>
        <v/>
      </c>
      <c r="BB91" s="125" t="str">
        <f>IF('2. Enter scores'!BA95&lt;&gt;"",'2. Enter scores'!$B95-'2. Enter scores'!BA95,"")</f>
        <v/>
      </c>
      <c r="BC91" s="125" t="str">
        <f>IF('2. Enter scores'!BB95&lt;&gt;"",'2. Enter scores'!$B95-'2. Enter scores'!BB95,"")</f>
        <v/>
      </c>
      <c r="BD91" s="125" t="str">
        <f>IF('2. Enter scores'!BC95&lt;&gt;"",'2. Enter scores'!$B95-'2. Enter scores'!BC95,"")</f>
        <v/>
      </c>
      <c r="BE91" s="125" t="str">
        <f>IF('2. Enter scores'!BD95&lt;&gt;"",'2. Enter scores'!$B95-'2. Enter scores'!BD95,"")</f>
        <v/>
      </c>
      <c r="BF91" s="125" t="str">
        <f>IF('2. Enter scores'!BE95&lt;&gt;"",'2. Enter scores'!$B95-'2. Enter scores'!BE95,"")</f>
        <v/>
      </c>
      <c r="BG91" s="125" t="str">
        <f>IF('2. Enter scores'!BF95&lt;&gt;"",'2. Enter scores'!$B95-'2. Enter scores'!BF95,"")</f>
        <v/>
      </c>
      <c r="BH91" s="125" t="str">
        <f>IF('2. Enter scores'!BG95&lt;&gt;"",'2. Enter scores'!$B95-'2. Enter scores'!BG95,"")</f>
        <v/>
      </c>
      <c r="BI91" s="125" t="str">
        <f>IF('2. Enter scores'!BH95&lt;&gt;"",'2. Enter scores'!$B95-'2. Enter scores'!BH95,"")</f>
        <v/>
      </c>
      <c r="BJ91" s="125" t="str">
        <f>IF('2. Enter scores'!BI95&lt;&gt;"",'2. Enter scores'!$B95-'2. Enter scores'!BI95,"")</f>
        <v/>
      </c>
      <c r="BK91" s="125" t="str">
        <f>IF('2. Enter scores'!BJ95&lt;&gt;"",'2. Enter scores'!$B95-'2. Enter scores'!BJ95,"")</f>
        <v/>
      </c>
      <c r="BL91" s="125" t="str">
        <f>IF('2. Enter scores'!BK95&lt;&gt;"",'2. Enter scores'!$B95-'2. Enter scores'!BK95,"")</f>
        <v/>
      </c>
      <c r="BM91" s="125" t="str">
        <f>IF('2. Enter scores'!BL95&lt;&gt;"",'2. Enter scores'!$B95-'2. Enter scores'!BL95,"")</f>
        <v/>
      </c>
      <c r="BN91" s="125" t="str">
        <f>IF('2. Enter scores'!BM95&lt;&gt;"",'2. Enter scores'!$B95-'2. Enter scores'!BM95,"")</f>
        <v/>
      </c>
      <c r="BO91" s="125" t="str">
        <f>IF('2. Enter scores'!BN95&lt;&gt;"",'2. Enter scores'!$B95-'2. Enter scores'!BN95,"")</f>
        <v/>
      </c>
      <c r="BP91" s="108">
        <v>1000</v>
      </c>
    </row>
    <row r="92" spans="2:68" x14ac:dyDescent="0.35">
      <c r="B92" s="125" t="str">
        <f>IF('2. Enter scores'!A96&lt;&gt;"",'2. Enter scores'!A96,"")</f>
        <v/>
      </c>
      <c r="H92" s="125" t="str">
        <f>IF('2. Enter scores'!G96&lt;&gt;"",'2. Enter scores'!$B96-'2. Enter scores'!G96,"")</f>
        <v/>
      </c>
      <c r="I92" s="125" t="str">
        <f>IF('2. Enter scores'!H96&lt;&gt;"",'2. Enter scores'!$B96-'2. Enter scores'!H96,"")</f>
        <v/>
      </c>
      <c r="J92" s="125" t="str">
        <f>IF('2. Enter scores'!I96&lt;&gt;"",'2. Enter scores'!$B96-'2. Enter scores'!I96,"")</f>
        <v/>
      </c>
      <c r="K92" s="125" t="str">
        <f>IF('2. Enter scores'!J96&lt;&gt;"",'2. Enter scores'!$B96-'2. Enter scores'!J96,"")</f>
        <v/>
      </c>
      <c r="L92" s="125" t="str">
        <f>IF('2. Enter scores'!K96&lt;&gt;"",'2. Enter scores'!$B96-'2. Enter scores'!K96,"")</f>
        <v/>
      </c>
      <c r="M92" s="125" t="str">
        <f>IF('2. Enter scores'!L96&lt;&gt;"",'2. Enter scores'!$B96-'2. Enter scores'!L96,"")</f>
        <v/>
      </c>
      <c r="N92" s="125" t="str">
        <f>IF('2. Enter scores'!M96&lt;&gt;"",'2. Enter scores'!$B96-'2. Enter scores'!M96,"")</f>
        <v/>
      </c>
      <c r="O92" s="125" t="str">
        <f>IF('2. Enter scores'!N96&lt;&gt;"",'2. Enter scores'!$B96-'2. Enter scores'!N96,"")</f>
        <v/>
      </c>
      <c r="P92" s="125" t="str">
        <f>IF('2. Enter scores'!O96&lt;&gt;"",'2. Enter scores'!$B96-'2. Enter scores'!O96,"")</f>
        <v/>
      </c>
      <c r="Q92" s="125" t="str">
        <f>IF('2. Enter scores'!P96&lt;&gt;"",'2. Enter scores'!$B96-'2. Enter scores'!P96,"")</f>
        <v/>
      </c>
      <c r="R92" s="125" t="str">
        <f>IF('2. Enter scores'!Q96&lt;&gt;"",'2. Enter scores'!$B96-'2. Enter scores'!Q96,"")</f>
        <v/>
      </c>
      <c r="S92" s="125" t="str">
        <f>IF('2. Enter scores'!R96&lt;&gt;"",'2. Enter scores'!$B96-'2. Enter scores'!R96,"")</f>
        <v/>
      </c>
      <c r="T92" s="125" t="str">
        <f>IF('2. Enter scores'!S96&lt;&gt;"",'2. Enter scores'!$B96-'2. Enter scores'!S96,"")</f>
        <v/>
      </c>
      <c r="U92" s="125" t="str">
        <f>IF('2. Enter scores'!T96&lt;&gt;"",'2. Enter scores'!$B96-'2. Enter scores'!T96,"")</f>
        <v/>
      </c>
      <c r="V92" s="125" t="str">
        <f>IF('2. Enter scores'!U96&lt;&gt;"",'2. Enter scores'!$B96-'2. Enter scores'!U96,"")</f>
        <v/>
      </c>
      <c r="W92" s="125" t="str">
        <f>IF('2. Enter scores'!V96&lt;&gt;"",'2. Enter scores'!$B96-'2. Enter scores'!V96,"")</f>
        <v/>
      </c>
      <c r="X92" s="125" t="str">
        <f>IF('2. Enter scores'!W96&lt;&gt;"",'2. Enter scores'!$B96-'2. Enter scores'!W96,"")</f>
        <v/>
      </c>
      <c r="Y92" s="125" t="str">
        <f>IF('2. Enter scores'!X96&lt;&gt;"",'2. Enter scores'!$B96-'2. Enter scores'!X96,"")</f>
        <v/>
      </c>
      <c r="Z92" s="125" t="str">
        <f>IF('2. Enter scores'!Y96&lt;&gt;"",'2. Enter scores'!$B96-'2. Enter scores'!Y96,"")</f>
        <v/>
      </c>
      <c r="AA92" s="125" t="str">
        <f>IF('2. Enter scores'!Z96&lt;&gt;"",'2. Enter scores'!$B96-'2. Enter scores'!Z96,"")</f>
        <v/>
      </c>
      <c r="AB92" s="125" t="str">
        <f>IF('2. Enter scores'!AA96&lt;&gt;"",'2. Enter scores'!$B96-'2. Enter scores'!AA96,"")</f>
        <v/>
      </c>
      <c r="AC92" s="125" t="str">
        <f>IF('2. Enter scores'!AB96&lt;&gt;"",'2. Enter scores'!$B96-'2. Enter scores'!AB96,"")</f>
        <v/>
      </c>
      <c r="AD92" s="125" t="str">
        <f>IF('2. Enter scores'!AC96&lt;&gt;"",'2. Enter scores'!$B96-'2. Enter scores'!AC96,"")</f>
        <v/>
      </c>
      <c r="AE92" s="125" t="str">
        <f>IF('2. Enter scores'!AD96&lt;&gt;"",'2. Enter scores'!$B96-'2. Enter scores'!AD96,"")</f>
        <v/>
      </c>
      <c r="AF92" s="125" t="str">
        <f>IF('2. Enter scores'!AE96&lt;&gt;"",'2. Enter scores'!$B96-'2. Enter scores'!AE96,"")</f>
        <v/>
      </c>
      <c r="AG92" s="125" t="str">
        <f>IF('2. Enter scores'!AF96&lt;&gt;"",'2. Enter scores'!$B96-'2. Enter scores'!AF96,"")</f>
        <v/>
      </c>
      <c r="AH92" s="125" t="str">
        <f>IF('2. Enter scores'!AG96&lt;&gt;"",'2. Enter scores'!$B96-'2. Enter scores'!AG96,"")</f>
        <v/>
      </c>
      <c r="AI92" s="125" t="str">
        <f>IF('2. Enter scores'!AH96&lt;&gt;"",'2. Enter scores'!$B96-'2. Enter scores'!AH96,"")</f>
        <v/>
      </c>
      <c r="AJ92" s="125" t="str">
        <f>IF('2. Enter scores'!AI96&lt;&gt;"",'2. Enter scores'!$B96-'2. Enter scores'!AI96,"")</f>
        <v/>
      </c>
      <c r="AK92" s="125" t="str">
        <f>IF('2. Enter scores'!AJ96&lt;&gt;"",'2. Enter scores'!$B96-'2. Enter scores'!AJ96,"")</f>
        <v/>
      </c>
      <c r="AL92" s="125" t="str">
        <f>IF('2. Enter scores'!AK96&lt;&gt;"",'2. Enter scores'!$B96-'2. Enter scores'!AK96,"")</f>
        <v/>
      </c>
      <c r="AM92" s="125" t="str">
        <f>IF('2. Enter scores'!AL96&lt;&gt;"",'2. Enter scores'!$B96-'2. Enter scores'!AL96,"")</f>
        <v/>
      </c>
      <c r="AN92" s="125" t="str">
        <f>IF('2. Enter scores'!AM96&lt;&gt;"",'2. Enter scores'!$B96-'2. Enter scores'!AM96,"")</f>
        <v/>
      </c>
      <c r="AO92" s="125" t="str">
        <f>IF('2. Enter scores'!AN96&lt;&gt;"",'2. Enter scores'!$B96-'2. Enter scores'!AN96,"")</f>
        <v/>
      </c>
      <c r="AP92" s="125" t="str">
        <f>IF('2. Enter scores'!AO96&lt;&gt;"",'2. Enter scores'!$B96-'2. Enter scores'!AO96,"")</f>
        <v/>
      </c>
      <c r="AQ92" s="125" t="str">
        <f>IF('2. Enter scores'!AP96&lt;&gt;"",'2. Enter scores'!$B96-'2. Enter scores'!AP96,"")</f>
        <v/>
      </c>
      <c r="AR92" s="125" t="str">
        <f>IF('2. Enter scores'!AQ96&lt;&gt;"",'2. Enter scores'!$B96-'2. Enter scores'!AQ96,"")</f>
        <v/>
      </c>
      <c r="AS92" s="125" t="str">
        <f>IF('2. Enter scores'!AR96&lt;&gt;"",'2. Enter scores'!$B96-'2. Enter scores'!AR96,"")</f>
        <v/>
      </c>
      <c r="AT92" s="125" t="str">
        <f>IF('2. Enter scores'!AS96&lt;&gt;"",'2. Enter scores'!$B96-'2. Enter scores'!AS96,"")</f>
        <v/>
      </c>
      <c r="AU92" s="125" t="str">
        <f>IF('2. Enter scores'!AT96&lt;&gt;"",'2. Enter scores'!$B96-'2. Enter scores'!AT96,"")</f>
        <v/>
      </c>
      <c r="AV92" s="125" t="str">
        <f>IF('2. Enter scores'!AU96&lt;&gt;"",'2. Enter scores'!$B96-'2. Enter scores'!AU96,"")</f>
        <v/>
      </c>
      <c r="AW92" s="125" t="str">
        <f>IF('2. Enter scores'!AV96&lt;&gt;"",'2. Enter scores'!$B96-'2. Enter scores'!AV96,"")</f>
        <v/>
      </c>
      <c r="AX92" s="125" t="str">
        <f>IF('2. Enter scores'!AW96&lt;&gt;"",'2. Enter scores'!$B96-'2. Enter scores'!AW96,"")</f>
        <v/>
      </c>
      <c r="AY92" s="125" t="str">
        <f>IF('2. Enter scores'!AX96&lt;&gt;"",'2. Enter scores'!$B96-'2. Enter scores'!AX96,"")</f>
        <v/>
      </c>
      <c r="AZ92" s="125" t="str">
        <f>IF('2. Enter scores'!AY96&lt;&gt;"",'2. Enter scores'!$B96-'2. Enter scores'!AY96,"")</f>
        <v/>
      </c>
      <c r="BA92" s="125" t="str">
        <f>IF('2. Enter scores'!AZ96&lt;&gt;"",'2. Enter scores'!$B96-'2. Enter scores'!AZ96,"")</f>
        <v/>
      </c>
      <c r="BB92" s="125" t="str">
        <f>IF('2. Enter scores'!BA96&lt;&gt;"",'2. Enter scores'!$B96-'2. Enter scores'!BA96,"")</f>
        <v/>
      </c>
      <c r="BC92" s="125" t="str">
        <f>IF('2. Enter scores'!BB96&lt;&gt;"",'2. Enter scores'!$B96-'2. Enter scores'!BB96,"")</f>
        <v/>
      </c>
      <c r="BD92" s="125" t="str">
        <f>IF('2. Enter scores'!BC96&lt;&gt;"",'2. Enter scores'!$B96-'2. Enter scores'!BC96,"")</f>
        <v/>
      </c>
      <c r="BE92" s="125" t="str">
        <f>IF('2. Enter scores'!BD96&lt;&gt;"",'2. Enter scores'!$B96-'2. Enter scores'!BD96,"")</f>
        <v/>
      </c>
      <c r="BF92" s="125" t="str">
        <f>IF('2. Enter scores'!BE96&lt;&gt;"",'2. Enter scores'!$B96-'2. Enter scores'!BE96,"")</f>
        <v/>
      </c>
      <c r="BG92" s="125" t="str">
        <f>IF('2. Enter scores'!BF96&lt;&gt;"",'2. Enter scores'!$B96-'2. Enter scores'!BF96,"")</f>
        <v/>
      </c>
      <c r="BH92" s="125" t="str">
        <f>IF('2. Enter scores'!BG96&lt;&gt;"",'2. Enter scores'!$B96-'2. Enter scores'!BG96,"")</f>
        <v/>
      </c>
      <c r="BI92" s="125" t="str">
        <f>IF('2. Enter scores'!BH96&lt;&gt;"",'2. Enter scores'!$B96-'2. Enter scores'!BH96,"")</f>
        <v/>
      </c>
      <c r="BJ92" s="125" t="str">
        <f>IF('2. Enter scores'!BI96&lt;&gt;"",'2. Enter scores'!$B96-'2. Enter scores'!BI96,"")</f>
        <v/>
      </c>
      <c r="BK92" s="125" t="str">
        <f>IF('2. Enter scores'!BJ96&lt;&gt;"",'2. Enter scores'!$B96-'2. Enter scores'!BJ96,"")</f>
        <v/>
      </c>
      <c r="BL92" s="125" t="str">
        <f>IF('2. Enter scores'!BK96&lt;&gt;"",'2. Enter scores'!$B96-'2. Enter scores'!BK96,"")</f>
        <v/>
      </c>
      <c r="BM92" s="125" t="str">
        <f>IF('2. Enter scores'!BL96&lt;&gt;"",'2. Enter scores'!$B96-'2. Enter scores'!BL96,"")</f>
        <v/>
      </c>
      <c r="BN92" s="125" t="str">
        <f>IF('2. Enter scores'!BM96&lt;&gt;"",'2. Enter scores'!$B96-'2. Enter scores'!BM96,"")</f>
        <v/>
      </c>
      <c r="BO92" s="125" t="str">
        <f>IF('2. Enter scores'!BN96&lt;&gt;"",'2. Enter scores'!$B96-'2. Enter scores'!BN96,"")</f>
        <v/>
      </c>
      <c r="BP92" s="108">
        <v>1000</v>
      </c>
    </row>
    <row r="93" spans="2:68" x14ac:dyDescent="0.35">
      <c r="B93" s="125" t="str">
        <f>IF('2. Enter scores'!A97&lt;&gt;"",'2. Enter scores'!A97,"")</f>
        <v/>
      </c>
      <c r="H93" s="125" t="str">
        <f>IF('2. Enter scores'!G97&lt;&gt;"",'2. Enter scores'!$B97-'2. Enter scores'!G97,"")</f>
        <v/>
      </c>
      <c r="I93" s="125" t="str">
        <f>IF('2. Enter scores'!H97&lt;&gt;"",'2. Enter scores'!$B97-'2. Enter scores'!H97,"")</f>
        <v/>
      </c>
      <c r="J93" s="125" t="str">
        <f>IF('2. Enter scores'!I97&lt;&gt;"",'2. Enter scores'!$B97-'2. Enter scores'!I97,"")</f>
        <v/>
      </c>
      <c r="K93" s="125" t="str">
        <f>IF('2. Enter scores'!J97&lt;&gt;"",'2. Enter scores'!$B97-'2. Enter scores'!J97,"")</f>
        <v/>
      </c>
      <c r="L93" s="125" t="str">
        <f>IF('2. Enter scores'!K97&lt;&gt;"",'2. Enter scores'!$B97-'2. Enter scores'!K97,"")</f>
        <v/>
      </c>
      <c r="M93" s="125" t="str">
        <f>IF('2. Enter scores'!L97&lt;&gt;"",'2. Enter scores'!$B97-'2. Enter scores'!L97,"")</f>
        <v/>
      </c>
      <c r="N93" s="125" t="str">
        <f>IF('2. Enter scores'!M97&lt;&gt;"",'2. Enter scores'!$B97-'2. Enter scores'!M97,"")</f>
        <v/>
      </c>
      <c r="O93" s="125" t="str">
        <f>IF('2. Enter scores'!N97&lt;&gt;"",'2. Enter scores'!$B97-'2. Enter scores'!N97,"")</f>
        <v/>
      </c>
      <c r="P93" s="125" t="str">
        <f>IF('2. Enter scores'!O97&lt;&gt;"",'2. Enter scores'!$B97-'2. Enter scores'!O97,"")</f>
        <v/>
      </c>
      <c r="Q93" s="125" t="str">
        <f>IF('2. Enter scores'!P97&lt;&gt;"",'2. Enter scores'!$B97-'2. Enter scores'!P97,"")</f>
        <v/>
      </c>
      <c r="R93" s="125" t="str">
        <f>IF('2. Enter scores'!Q97&lt;&gt;"",'2. Enter scores'!$B97-'2. Enter scores'!Q97,"")</f>
        <v/>
      </c>
      <c r="S93" s="125" t="str">
        <f>IF('2. Enter scores'!R97&lt;&gt;"",'2. Enter scores'!$B97-'2. Enter scores'!R97,"")</f>
        <v/>
      </c>
      <c r="T93" s="125" t="str">
        <f>IF('2. Enter scores'!S97&lt;&gt;"",'2. Enter scores'!$B97-'2. Enter scores'!S97,"")</f>
        <v/>
      </c>
      <c r="U93" s="125" t="str">
        <f>IF('2. Enter scores'!T97&lt;&gt;"",'2. Enter scores'!$B97-'2. Enter scores'!T97,"")</f>
        <v/>
      </c>
      <c r="V93" s="125" t="str">
        <f>IF('2. Enter scores'!U97&lt;&gt;"",'2. Enter scores'!$B97-'2. Enter scores'!U97,"")</f>
        <v/>
      </c>
      <c r="W93" s="125" t="str">
        <f>IF('2. Enter scores'!V97&lt;&gt;"",'2. Enter scores'!$B97-'2. Enter scores'!V97,"")</f>
        <v/>
      </c>
      <c r="X93" s="125" t="str">
        <f>IF('2. Enter scores'!W97&lt;&gt;"",'2. Enter scores'!$B97-'2. Enter scores'!W97,"")</f>
        <v/>
      </c>
      <c r="Y93" s="125" t="str">
        <f>IF('2. Enter scores'!X97&lt;&gt;"",'2. Enter scores'!$B97-'2. Enter scores'!X97,"")</f>
        <v/>
      </c>
      <c r="Z93" s="125" t="str">
        <f>IF('2. Enter scores'!Y97&lt;&gt;"",'2. Enter scores'!$B97-'2. Enter scores'!Y97,"")</f>
        <v/>
      </c>
      <c r="AA93" s="125" t="str">
        <f>IF('2. Enter scores'!Z97&lt;&gt;"",'2. Enter scores'!$B97-'2. Enter scores'!Z97,"")</f>
        <v/>
      </c>
      <c r="AB93" s="125" t="str">
        <f>IF('2. Enter scores'!AA97&lt;&gt;"",'2. Enter scores'!$B97-'2. Enter scores'!AA97,"")</f>
        <v/>
      </c>
      <c r="AC93" s="125" t="str">
        <f>IF('2. Enter scores'!AB97&lt;&gt;"",'2. Enter scores'!$B97-'2. Enter scores'!AB97,"")</f>
        <v/>
      </c>
      <c r="AD93" s="125" t="str">
        <f>IF('2. Enter scores'!AC97&lt;&gt;"",'2. Enter scores'!$B97-'2. Enter scores'!AC97,"")</f>
        <v/>
      </c>
      <c r="AE93" s="125" t="str">
        <f>IF('2. Enter scores'!AD97&lt;&gt;"",'2. Enter scores'!$B97-'2. Enter scores'!AD97,"")</f>
        <v/>
      </c>
      <c r="AF93" s="125" t="str">
        <f>IF('2. Enter scores'!AE97&lt;&gt;"",'2. Enter scores'!$B97-'2. Enter scores'!AE97,"")</f>
        <v/>
      </c>
      <c r="AG93" s="125" t="str">
        <f>IF('2. Enter scores'!AF97&lt;&gt;"",'2. Enter scores'!$B97-'2. Enter scores'!AF97,"")</f>
        <v/>
      </c>
      <c r="AH93" s="125" t="str">
        <f>IF('2. Enter scores'!AG97&lt;&gt;"",'2. Enter scores'!$B97-'2. Enter scores'!AG97,"")</f>
        <v/>
      </c>
      <c r="AI93" s="125" t="str">
        <f>IF('2. Enter scores'!AH97&lt;&gt;"",'2. Enter scores'!$B97-'2. Enter scores'!AH97,"")</f>
        <v/>
      </c>
      <c r="AJ93" s="125" t="str">
        <f>IF('2. Enter scores'!AI97&lt;&gt;"",'2. Enter scores'!$B97-'2. Enter scores'!AI97,"")</f>
        <v/>
      </c>
      <c r="AK93" s="125" t="str">
        <f>IF('2. Enter scores'!AJ97&lt;&gt;"",'2. Enter scores'!$B97-'2. Enter scores'!AJ97,"")</f>
        <v/>
      </c>
      <c r="AL93" s="125" t="str">
        <f>IF('2. Enter scores'!AK97&lt;&gt;"",'2. Enter scores'!$B97-'2. Enter scores'!AK97,"")</f>
        <v/>
      </c>
      <c r="AM93" s="125" t="str">
        <f>IF('2. Enter scores'!AL97&lt;&gt;"",'2. Enter scores'!$B97-'2. Enter scores'!AL97,"")</f>
        <v/>
      </c>
      <c r="AN93" s="125" t="str">
        <f>IF('2. Enter scores'!AM97&lt;&gt;"",'2. Enter scores'!$B97-'2. Enter scores'!AM97,"")</f>
        <v/>
      </c>
      <c r="AO93" s="125" t="str">
        <f>IF('2. Enter scores'!AN97&lt;&gt;"",'2. Enter scores'!$B97-'2. Enter scores'!AN97,"")</f>
        <v/>
      </c>
      <c r="AP93" s="125" t="str">
        <f>IF('2. Enter scores'!AO97&lt;&gt;"",'2. Enter scores'!$B97-'2. Enter scores'!AO97,"")</f>
        <v/>
      </c>
      <c r="AQ93" s="125" t="str">
        <f>IF('2. Enter scores'!AP97&lt;&gt;"",'2. Enter scores'!$B97-'2. Enter scores'!AP97,"")</f>
        <v/>
      </c>
      <c r="AR93" s="125" t="str">
        <f>IF('2. Enter scores'!AQ97&lt;&gt;"",'2. Enter scores'!$B97-'2. Enter scores'!AQ97,"")</f>
        <v/>
      </c>
      <c r="AS93" s="125" t="str">
        <f>IF('2. Enter scores'!AR97&lt;&gt;"",'2. Enter scores'!$B97-'2. Enter scores'!AR97,"")</f>
        <v/>
      </c>
      <c r="AT93" s="125" t="str">
        <f>IF('2. Enter scores'!AS97&lt;&gt;"",'2. Enter scores'!$B97-'2. Enter scores'!AS97,"")</f>
        <v/>
      </c>
      <c r="AU93" s="125" t="str">
        <f>IF('2. Enter scores'!AT97&lt;&gt;"",'2. Enter scores'!$B97-'2. Enter scores'!AT97,"")</f>
        <v/>
      </c>
      <c r="AV93" s="125" t="str">
        <f>IF('2. Enter scores'!AU97&lt;&gt;"",'2. Enter scores'!$B97-'2. Enter scores'!AU97,"")</f>
        <v/>
      </c>
      <c r="AW93" s="125" t="str">
        <f>IF('2. Enter scores'!AV97&lt;&gt;"",'2. Enter scores'!$B97-'2. Enter scores'!AV97,"")</f>
        <v/>
      </c>
      <c r="AX93" s="125" t="str">
        <f>IF('2. Enter scores'!AW97&lt;&gt;"",'2. Enter scores'!$B97-'2. Enter scores'!AW97,"")</f>
        <v/>
      </c>
      <c r="AY93" s="125" t="str">
        <f>IF('2. Enter scores'!AX97&lt;&gt;"",'2. Enter scores'!$B97-'2. Enter scores'!AX97,"")</f>
        <v/>
      </c>
      <c r="AZ93" s="125" t="str">
        <f>IF('2. Enter scores'!AY97&lt;&gt;"",'2. Enter scores'!$B97-'2. Enter scores'!AY97,"")</f>
        <v/>
      </c>
      <c r="BA93" s="125" t="str">
        <f>IF('2. Enter scores'!AZ97&lt;&gt;"",'2. Enter scores'!$B97-'2. Enter scores'!AZ97,"")</f>
        <v/>
      </c>
      <c r="BB93" s="125" t="str">
        <f>IF('2. Enter scores'!BA97&lt;&gt;"",'2. Enter scores'!$B97-'2. Enter scores'!BA97,"")</f>
        <v/>
      </c>
      <c r="BC93" s="125" t="str">
        <f>IF('2. Enter scores'!BB97&lt;&gt;"",'2. Enter scores'!$B97-'2. Enter scores'!BB97,"")</f>
        <v/>
      </c>
      <c r="BD93" s="125" t="str">
        <f>IF('2. Enter scores'!BC97&lt;&gt;"",'2. Enter scores'!$B97-'2. Enter scores'!BC97,"")</f>
        <v/>
      </c>
      <c r="BE93" s="125" t="str">
        <f>IF('2. Enter scores'!BD97&lt;&gt;"",'2. Enter scores'!$B97-'2. Enter scores'!BD97,"")</f>
        <v/>
      </c>
      <c r="BF93" s="125" t="str">
        <f>IF('2. Enter scores'!BE97&lt;&gt;"",'2. Enter scores'!$B97-'2. Enter scores'!BE97,"")</f>
        <v/>
      </c>
      <c r="BG93" s="125" t="str">
        <f>IF('2. Enter scores'!BF97&lt;&gt;"",'2. Enter scores'!$B97-'2. Enter scores'!BF97,"")</f>
        <v/>
      </c>
      <c r="BH93" s="125" t="str">
        <f>IF('2. Enter scores'!BG97&lt;&gt;"",'2. Enter scores'!$B97-'2. Enter scores'!BG97,"")</f>
        <v/>
      </c>
      <c r="BI93" s="125" t="str">
        <f>IF('2. Enter scores'!BH97&lt;&gt;"",'2. Enter scores'!$B97-'2. Enter scores'!BH97,"")</f>
        <v/>
      </c>
      <c r="BJ93" s="125" t="str">
        <f>IF('2. Enter scores'!BI97&lt;&gt;"",'2. Enter scores'!$B97-'2. Enter scores'!BI97,"")</f>
        <v/>
      </c>
      <c r="BK93" s="125" t="str">
        <f>IF('2. Enter scores'!BJ97&lt;&gt;"",'2. Enter scores'!$B97-'2. Enter scores'!BJ97,"")</f>
        <v/>
      </c>
      <c r="BL93" s="125" t="str">
        <f>IF('2. Enter scores'!BK97&lt;&gt;"",'2. Enter scores'!$B97-'2. Enter scores'!BK97,"")</f>
        <v/>
      </c>
      <c r="BM93" s="125" t="str">
        <f>IF('2. Enter scores'!BL97&lt;&gt;"",'2. Enter scores'!$B97-'2. Enter scores'!BL97,"")</f>
        <v/>
      </c>
      <c r="BN93" s="125" t="str">
        <f>IF('2. Enter scores'!BM97&lt;&gt;"",'2. Enter scores'!$B97-'2. Enter scores'!BM97,"")</f>
        <v/>
      </c>
      <c r="BO93" s="125" t="str">
        <f>IF('2. Enter scores'!BN97&lt;&gt;"",'2. Enter scores'!$B97-'2. Enter scores'!BN97,"")</f>
        <v/>
      </c>
      <c r="BP93" s="108">
        <v>1000</v>
      </c>
    </row>
    <row r="94" spans="2:68" x14ac:dyDescent="0.35">
      <c r="B94" s="125" t="str">
        <f>IF('2. Enter scores'!A98&lt;&gt;"",'2. Enter scores'!A98,"")</f>
        <v/>
      </c>
      <c r="H94" s="125" t="str">
        <f>IF('2. Enter scores'!G98&lt;&gt;"",'2. Enter scores'!$B98-'2. Enter scores'!G98,"")</f>
        <v/>
      </c>
      <c r="I94" s="125" t="str">
        <f>IF('2. Enter scores'!H98&lt;&gt;"",'2. Enter scores'!$B98-'2. Enter scores'!H98,"")</f>
        <v/>
      </c>
      <c r="J94" s="125" t="str">
        <f>IF('2. Enter scores'!I98&lt;&gt;"",'2. Enter scores'!$B98-'2. Enter scores'!I98,"")</f>
        <v/>
      </c>
      <c r="K94" s="125" t="str">
        <f>IF('2. Enter scores'!J98&lt;&gt;"",'2. Enter scores'!$B98-'2. Enter scores'!J98,"")</f>
        <v/>
      </c>
      <c r="L94" s="125" t="str">
        <f>IF('2. Enter scores'!K98&lt;&gt;"",'2. Enter scores'!$B98-'2. Enter scores'!K98,"")</f>
        <v/>
      </c>
      <c r="M94" s="125" t="str">
        <f>IF('2. Enter scores'!L98&lt;&gt;"",'2. Enter scores'!$B98-'2. Enter scores'!L98,"")</f>
        <v/>
      </c>
      <c r="N94" s="125" t="str">
        <f>IF('2. Enter scores'!M98&lt;&gt;"",'2. Enter scores'!$B98-'2. Enter scores'!M98,"")</f>
        <v/>
      </c>
      <c r="O94" s="125" t="str">
        <f>IF('2. Enter scores'!N98&lt;&gt;"",'2. Enter scores'!$B98-'2. Enter scores'!N98,"")</f>
        <v/>
      </c>
      <c r="P94" s="125" t="str">
        <f>IF('2. Enter scores'!O98&lt;&gt;"",'2. Enter scores'!$B98-'2. Enter scores'!O98,"")</f>
        <v/>
      </c>
      <c r="Q94" s="125" t="str">
        <f>IF('2. Enter scores'!P98&lt;&gt;"",'2. Enter scores'!$B98-'2. Enter scores'!P98,"")</f>
        <v/>
      </c>
      <c r="R94" s="125" t="str">
        <f>IF('2. Enter scores'!Q98&lt;&gt;"",'2. Enter scores'!$B98-'2. Enter scores'!Q98,"")</f>
        <v/>
      </c>
      <c r="S94" s="125" t="str">
        <f>IF('2. Enter scores'!R98&lt;&gt;"",'2. Enter scores'!$B98-'2. Enter scores'!R98,"")</f>
        <v/>
      </c>
      <c r="T94" s="125" t="str">
        <f>IF('2. Enter scores'!S98&lt;&gt;"",'2. Enter scores'!$B98-'2. Enter scores'!S98,"")</f>
        <v/>
      </c>
      <c r="U94" s="125" t="str">
        <f>IF('2. Enter scores'!T98&lt;&gt;"",'2. Enter scores'!$B98-'2. Enter scores'!T98,"")</f>
        <v/>
      </c>
      <c r="V94" s="125" t="str">
        <f>IF('2. Enter scores'!U98&lt;&gt;"",'2. Enter scores'!$B98-'2. Enter scores'!U98,"")</f>
        <v/>
      </c>
      <c r="W94" s="125" t="str">
        <f>IF('2. Enter scores'!V98&lt;&gt;"",'2. Enter scores'!$B98-'2. Enter scores'!V98,"")</f>
        <v/>
      </c>
      <c r="X94" s="125" t="str">
        <f>IF('2. Enter scores'!W98&lt;&gt;"",'2. Enter scores'!$B98-'2. Enter scores'!W98,"")</f>
        <v/>
      </c>
      <c r="Y94" s="125" t="str">
        <f>IF('2. Enter scores'!X98&lt;&gt;"",'2. Enter scores'!$B98-'2. Enter scores'!X98,"")</f>
        <v/>
      </c>
      <c r="Z94" s="125" t="str">
        <f>IF('2. Enter scores'!Y98&lt;&gt;"",'2. Enter scores'!$B98-'2. Enter scores'!Y98,"")</f>
        <v/>
      </c>
      <c r="AA94" s="125" t="str">
        <f>IF('2. Enter scores'!Z98&lt;&gt;"",'2. Enter scores'!$B98-'2. Enter scores'!Z98,"")</f>
        <v/>
      </c>
      <c r="AB94" s="125" t="str">
        <f>IF('2. Enter scores'!AA98&lt;&gt;"",'2. Enter scores'!$B98-'2. Enter scores'!AA98,"")</f>
        <v/>
      </c>
      <c r="AC94" s="125" t="str">
        <f>IF('2. Enter scores'!AB98&lt;&gt;"",'2. Enter scores'!$B98-'2. Enter scores'!AB98,"")</f>
        <v/>
      </c>
      <c r="AD94" s="125" t="str">
        <f>IF('2. Enter scores'!AC98&lt;&gt;"",'2. Enter scores'!$B98-'2. Enter scores'!AC98,"")</f>
        <v/>
      </c>
      <c r="AE94" s="125" t="str">
        <f>IF('2. Enter scores'!AD98&lt;&gt;"",'2. Enter scores'!$B98-'2. Enter scores'!AD98,"")</f>
        <v/>
      </c>
      <c r="AF94" s="125" t="str">
        <f>IF('2. Enter scores'!AE98&lt;&gt;"",'2. Enter scores'!$B98-'2. Enter scores'!AE98,"")</f>
        <v/>
      </c>
      <c r="AG94" s="125" t="str">
        <f>IF('2. Enter scores'!AF98&lt;&gt;"",'2. Enter scores'!$B98-'2. Enter scores'!AF98,"")</f>
        <v/>
      </c>
      <c r="AH94" s="125" t="str">
        <f>IF('2. Enter scores'!AG98&lt;&gt;"",'2. Enter scores'!$B98-'2. Enter scores'!AG98,"")</f>
        <v/>
      </c>
      <c r="AI94" s="125" t="str">
        <f>IF('2. Enter scores'!AH98&lt;&gt;"",'2. Enter scores'!$B98-'2. Enter scores'!AH98,"")</f>
        <v/>
      </c>
      <c r="AJ94" s="125" t="str">
        <f>IF('2. Enter scores'!AI98&lt;&gt;"",'2. Enter scores'!$B98-'2. Enter scores'!AI98,"")</f>
        <v/>
      </c>
      <c r="AK94" s="125" t="str">
        <f>IF('2. Enter scores'!AJ98&lt;&gt;"",'2. Enter scores'!$B98-'2. Enter scores'!AJ98,"")</f>
        <v/>
      </c>
      <c r="AL94" s="125" t="str">
        <f>IF('2. Enter scores'!AK98&lt;&gt;"",'2. Enter scores'!$B98-'2. Enter scores'!AK98,"")</f>
        <v/>
      </c>
      <c r="AM94" s="125" t="str">
        <f>IF('2. Enter scores'!AL98&lt;&gt;"",'2. Enter scores'!$B98-'2. Enter scores'!AL98,"")</f>
        <v/>
      </c>
      <c r="AN94" s="125" t="str">
        <f>IF('2. Enter scores'!AM98&lt;&gt;"",'2. Enter scores'!$B98-'2. Enter scores'!AM98,"")</f>
        <v/>
      </c>
      <c r="AO94" s="125" t="str">
        <f>IF('2. Enter scores'!AN98&lt;&gt;"",'2. Enter scores'!$B98-'2. Enter scores'!AN98,"")</f>
        <v/>
      </c>
      <c r="AP94" s="125" t="str">
        <f>IF('2. Enter scores'!AO98&lt;&gt;"",'2. Enter scores'!$B98-'2. Enter scores'!AO98,"")</f>
        <v/>
      </c>
      <c r="AQ94" s="125" t="str">
        <f>IF('2. Enter scores'!AP98&lt;&gt;"",'2. Enter scores'!$B98-'2. Enter scores'!AP98,"")</f>
        <v/>
      </c>
      <c r="AR94" s="125" t="str">
        <f>IF('2. Enter scores'!AQ98&lt;&gt;"",'2. Enter scores'!$B98-'2. Enter scores'!AQ98,"")</f>
        <v/>
      </c>
      <c r="AS94" s="125" t="str">
        <f>IF('2. Enter scores'!AR98&lt;&gt;"",'2. Enter scores'!$B98-'2. Enter scores'!AR98,"")</f>
        <v/>
      </c>
      <c r="AT94" s="125" t="str">
        <f>IF('2. Enter scores'!AS98&lt;&gt;"",'2. Enter scores'!$B98-'2. Enter scores'!AS98,"")</f>
        <v/>
      </c>
      <c r="AU94" s="125" t="str">
        <f>IF('2. Enter scores'!AT98&lt;&gt;"",'2. Enter scores'!$B98-'2. Enter scores'!AT98,"")</f>
        <v/>
      </c>
      <c r="AV94" s="125" t="str">
        <f>IF('2. Enter scores'!AU98&lt;&gt;"",'2. Enter scores'!$B98-'2. Enter scores'!AU98,"")</f>
        <v/>
      </c>
      <c r="AW94" s="125" t="str">
        <f>IF('2. Enter scores'!AV98&lt;&gt;"",'2. Enter scores'!$B98-'2. Enter scores'!AV98,"")</f>
        <v/>
      </c>
      <c r="AX94" s="125" t="str">
        <f>IF('2. Enter scores'!AW98&lt;&gt;"",'2. Enter scores'!$B98-'2. Enter scores'!AW98,"")</f>
        <v/>
      </c>
      <c r="AY94" s="125" t="str">
        <f>IF('2. Enter scores'!AX98&lt;&gt;"",'2. Enter scores'!$B98-'2. Enter scores'!AX98,"")</f>
        <v/>
      </c>
      <c r="AZ94" s="125" t="str">
        <f>IF('2. Enter scores'!AY98&lt;&gt;"",'2. Enter scores'!$B98-'2. Enter scores'!AY98,"")</f>
        <v/>
      </c>
      <c r="BA94" s="125" t="str">
        <f>IF('2. Enter scores'!AZ98&lt;&gt;"",'2. Enter scores'!$B98-'2. Enter scores'!AZ98,"")</f>
        <v/>
      </c>
      <c r="BB94" s="125" t="str">
        <f>IF('2. Enter scores'!BA98&lt;&gt;"",'2. Enter scores'!$B98-'2. Enter scores'!BA98,"")</f>
        <v/>
      </c>
      <c r="BC94" s="125" t="str">
        <f>IF('2. Enter scores'!BB98&lt;&gt;"",'2. Enter scores'!$B98-'2. Enter scores'!BB98,"")</f>
        <v/>
      </c>
      <c r="BD94" s="125" t="str">
        <f>IF('2. Enter scores'!BC98&lt;&gt;"",'2. Enter scores'!$B98-'2. Enter scores'!BC98,"")</f>
        <v/>
      </c>
      <c r="BE94" s="125" t="str">
        <f>IF('2. Enter scores'!BD98&lt;&gt;"",'2. Enter scores'!$B98-'2. Enter scores'!BD98,"")</f>
        <v/>
      </c>
      <c r="BF94" s="125" t="str">
        <f>IF('2. Enter scores'!BE98&lt;&gt;"",'2. Enter scores'!$B98-'2. Enter scores'!BE98,"")</f>
        <v/>
      </c>
      <c r="BG94" s="125" t="str">
        <f>IF('2. Enter scores'!BF98&lt;&gt;"",'2. Enter scores'!$B98-'2. Enter scores'!BF98,"")</f>
        <v/>
      </c>
      <c r="BH94" s="125" t="str">
        <f>IF('2. Enter scores'!BG98&lt;&gt;"",'2. Enter scores'!$B98-'2. Enter scores'!BG98,"")</f>
        <v/>
      </c>
      <c r="BI94" s="125" t="str">
        <f>IF('2. Enter scores'!BH98&lt;&gt;"",'2. Enter scores'!$B98-'2. Enter scores'!BH98,"")</f>
        <v/>
      </c>
      <c r="BJ94" s="125" t="str">
        <f>IF('2. Enter scores'!BI98&lt;&gt;"",'2. Enter scores'!$B98-'2. Enter scores'!BI98,"")</f>
        <v/>
      </c>
      <c r="BK94" s="125" t="str">
        <f>IF('2. Enter scores'!BJ98&lt;&gt;"",'2. Enter scores'!$B98-'2. Enter scores'!BJ98,"")</f>
        <v/>
      </c>
      <c r="BL94" s="125" t="str">
        <f>IF('2. Enter scores'!BK98&lt;&gt;"",'2. Enter scores'!$B98-'2. Enter scores'!BK98,"")</f>
        <v/>
      </c>
      <c r="BM94" s="125" t="str">
        <f>IF('2. Enter scores'!BL98&lt;&gt;"",'2. Enter scores'!$B98-'2. Enter scores'!BL98,"")</f>
        <v/>
      </c>
      <c r="BN94" s="125" t="str">
        <f>IF('2. Enter scores'!BM98&lt;&gt;"",'2. Enter scores'!$B98-'2. Enter scores'!BM98,"")</f>
        <v/>
      </c>
      <c r="BO94" s="125" t="str">
        <f>IF('2. Enter scores'!BN98&lt;&gt;"",'2. Enter scores'!$B98-'2. Enter scores'!BN98,"")</f>
        <v/>
      </c>
      <c r="BP94" s="108">
        <v>1000</v>
      </c>
    </row>
    <row r="95" spans="2:68" x14ac:dyDescent="0.35">
      <c r="B95" s="125" t="str">
        <f>IF('2. Enter scores'!A99&lt;&gt;"",'2. Enter scores'!A99,"")</f>
        <v/>
      </c>
      <c r="H95" s="125" t="str">
        <f>IF('2. Enter scores'!G99&lt;&gt;"",'2. Enter scores'!$B99-'2. Enter scores'!G99,"")</f>
        <v/>
      </c>
      <c r="I95" s="125" t="str">
        <f>IF('2. Enter scores'!H99&lt;&gt;"",'2. Enter scores'!$B99-'2. Enter scores'!H99,"")</f>
        <v/>
      </c>
      <c r="J95" s="125" t="str">
        <f>IF('2. Enter scores'!I99&lt;&gt;"",'2. Enter scores'!$B99-'2. Enter scores'!I99,"")</f>
        <v/>
      </c>
      <c r="K95" s="125" t="str">
        <f>IF('2. Enter scores'!J99&lt;&gt;"",'2. Enter scores'!$B99-'2. Enter scores'!J99,"")</f>
        <v/>
      </c>
      <c r="L95" s="125" t="str">
        <f>IF('2. Enter scores'!K99&lt;&gt;"",'2. Enter scores'!$B99-'2. Enter scores'!K99,"")</f>
        <v/>
      </c>
      <c r="M95" s="125" t="str">
        <f>IF('2. Enter scores'!L99&lt;&gt;"",'2. Enter scores'!$B99-'2. Enter scores'!L99,"")</f>
        <v/>
      </c>
      <c r="N95" s="125" t="str">
        <f>IF('2. Enter scores'!M99&lt;&gt;"",'2. Enter scores'!$B99-'2. Enter scores'!M99,"")</f>
        <v/>
      </c>
      <c r="O95" s="125" t="str">
        <f>IF('2. Enter scores'!N99&lt;&gt;"",'2. Enter scores'!$B99-'2. Enter scores'!N99,"")</f>
        <v/>
      </c>
      <c r="P95" s="125" t="str">
        <f>IF('2. Enter scores'!O99&lt;&gt;"",'2. Enter scores'!$B99-'2. Enter scores'!O99,"")</f>
        <v/>
      </c>
      <c r="Q95" s="125" t="str">
        <f>IF('2. Enter scores'!P99&lt;&gt;"",'2. Enter scores'!$B99-'2. Enter scores'!P99,"")</f>
        <v/>
      </c>
      <c r="R95" s="125" t="str">
        <f>IF('2. Enter scores'!Q99&lt;&gt;"",'2. Enter scores'!$B99-'2. Enter scores'!Q99,"")</f>
        <v/>
      </c>
      <c r="S95" s="125" t="str">
        <f>IF('2. Enter scores'!R99&lt;&gt;"",'2. Enter scores'!$B99-'2. Enter scores'!R99,"")</f>
        <v/>
      </c>
      <c r="T95" s="125" t="str">
        <f>IF('2. Enter scores'!S99&lt;&gt;"",'2. Enter scores'!$B99-'2. Enter scores'!S99,"")</f>
        <v/>
      </c>
      <c r="U95" s="125" t="str">
        <f>IF('2. Enter scores'!T99&lt;&gt;"",'2. Enter scores'!$B99-'2. Enter scores'!T99,"")</f>
        <v/>
      </c>
      <c r="V95" s="125" t="str">
        <f>IF('2. Enter scores'!U99&lt;&gt;"",'2. Enter scores'!$B99-'2. Enter scores'!U99,"")</f>
        <v/>
      </c>
      <c r="W95" s="125" t="str">
        <f>IF('2. Enter scores'!V99&lt;&gt;"",'2. Enter scores'!$B99-'2. Enter scores'!V99,"")</f>
        <v/>
      </c>
      <c r="X95" s="125" t="str">
        <f>IF('2. Enter scores'!W99&lt;&gt;"",'2. Enter scores'!$B99-'2. Enter scores'!W99,"")</f>
        <v/>
      </c>
      <c r="Y95" s="125" t="str">
        <f>IF('2. Enter scores'!X99&lt;&gt;"",'2. Enter scores'!$B99-'2. Enter scores'!X99,"")</f>
        <v/>
      </c>
      <c r="Z95" s="125" t="str">
        <f>IF('2. Enter scores'!Y99&lt;&gt;"",'2. Enter scores'!$B99-'2. Enter scores'!Y99,"")</f>
        <v/>
      </c>
      <c r="AA95" s="125" t="str">
        <f>IF('2. Enter scores'!Z99&lt;&gt;"",'2. Enter scores'!$B99-'2. Enter scores'!Z99,"")</f>
        <v/>
      </c>
      <c r="AB95" s="125" t="str">
        <f>IF('2. Enter scores'!AA99&lt;&gt;"",'2. Enter scores'!$B99-'2. Enter scores'!AA99,"")</f>
        <v/>
      </c>
      <c r="AC95" s="125" t="str">
        <f>IF('2. Enter scores'!AB99&lt;&gt;"",'2. Enter scores'!$B99-'2. Enter scores'!AB99,"")</f>
        <v/>
      </c>
      <c r="AD95" s="125" t="str">
        <f>IF('2. Enter scores'!AC99&lt;&gt;"",'2. Enter scores'!$B99-'2. Enter scores'!AC99,"")</f>
        <v/>
      </c>
      <c r="AE95" s="125" t="str">
        <f>IF('2. Enter scores'!AD99&lt;&gt;"",'2. Enter scores'!$B99-'2. Enter scores'!AD99,"")</f>
        <v/>
      </c>
      <c r="AF95" s="125" t="str">
        <f>IF('2. Enter scores'!AE99&lt;&gt;"",'2. Enter scores'!$B99-'2. Enter scores'!AE99,"")</f>
        <v/>
      </c>
      <c r="AG95" s="125" t="str">
        <f>IF('2. Enter scores'!AF99&lt;&gt;"",'2. Enter scores'!$B99-'2. Enter scores'!AF99,"")</f>
        <v/>
      </c>
      <c r="AH95" s="125" t="str">
        <f>IF('2. Enter scores'!AG99&lt;&gt;"",'2. Enter scores'!$B99-'2. Enter scores'!AG99,"")</f>
        <v/>
      </c>
      <c r="AI95" s="125" t="str">
        <f>IF('2. Enter scores'!AH99&lt;&gt;"",'2. Enter scores'!$B99-'2. Enter scores'!AH99,"")</f>
        <v/>
      </c>
      <c r="AJ95" s="125" t="str">
        <f>IF('2. Enter scores'!AI99&lt;&gt;"",'2. Enter scores'!$B99-'2. Enter scores'!AI99,"")</f>
        <v/>
      </c>
      <c r="AK95" s="125" t="str">
        <f>IF('2. Enter scores'!AJ99&lt;&gt;"",'2. Enter scores'!$B99-'2. Enter scores'!AJ99,"")</f>
        <v/>
      </c>
      <c r="AL95" s="125" t="str">
        <f>IF('2. Enter scores'!AK99&lt;&gt;"",'2. Enter scores'!$B99-'2. Enter scores'!AK99,"")</f>
        <v/>
      </c>
      <c r="AM95" s="125" t="str">
        <f>IF('2. Enter scores'!AL99&lt;&gt;"",'2. Enter scores'!$B99-'2. Enter scores'!AL99,"")</f>
        <v/>
      </c>
      <c r="AN95" s="125" t="str">
        <f>IF('2. Enter scores'!AM99&lt;&gt;"",'2. Enter scores'!$B99-'2. Enter scores'!AM99,"")</f>
        <v/>
      </c>
      <c r="AO95" s="125" t="str">
        <f>IF('2. Enter scores'!AN99&lt;&gt;"",'2. Enter scores'!$B99-'2. Enter scores'!AN99,"")</f>
        <v/>
      </c>
      <c r="AP95" s="125" t="str">
        <f>IF('2. Enter scores'!AO99&lt;&gt;"",'2. Enter scores'!$B99-'2. Enter scores'!AO99,"")</f>
        <v/>
      </c>
      <c r="AQ95" s="125" t="str">
        <f>IF('2. Enter scores'!AP99&lt;&gt;"",'2. Enter scores'!$B99-'2. Enter scores'!AP99,"")</f>
        <v/>
      </c>
      <c r="AR95" s="125" t="str">
        <f>IF('2. Enter scores'!AQ99&lt;&gt;"",'2. Enter scores'!$B99-'2. Enter scores'!AQ99,"")</f>
        <v/>
      </c>
      <c r="AS95" s="125" t="str">
        <f>IF('2. Enter scores'!AR99&lt;&gt;"",'2. Enter scores'!$B99-'2. Enter scores'!AR99,"")</f>
        <v/>
      </c>
      <c r="AT95" s="125" t="str">
        <f>IF('2. Enter scores'!AS99&lt;&gt;"",'2. Enter scores'!$B99-'2. Enter scores'!AS99,"")</f>
        <v/>
      </c>
      <c r="AU95" s="125" t="str">
        <f>IF('2. Enter scores'!AT99&lt;&gt;"",'2. Enter scores'!$B99-'2. Enter scores'!AT99,"")</f>
        <v/>
      </c>
      <c r="AV95" s="125" t="str">
        <f>IF('2. Enter scores'!AU99&lt;&gt;"",'2. Enter scores'!$B99-'2. Enter scores'!AU99,"")</f>
        <v/>
      </c>
      <c r="AW95" s="125" t="str">
        <f>IF('2. Enter scores'!AV99&lt;&gt;"",'2. Enter scores'!$B99-'2. Enter scores'!AV99,"")</f>
        <v/>
      </c>
      <c r="AX95" s="125" t="str">
        <f>IF('2. Enter scores'!AW99&lt;&gt;"",'2. Enter scores'!$B99-'2. Enter scores'!AW99,"")</f>
        <v/>
      </c>
      <c r="AY95" s="125" t="str">
        <f>IF('2. Enter scores'!AX99&lt;&gt;"",'2. Enter scores'!$B99-'2. Enter scores'!AX99,"")</f>
        <v/>
      </c>
      <c r="AZ95" s="125" t="str">
        <f>IF('2. Enter scores'!AY99&lt;&gt;"",'2. Enter scores'!$B99-'2. Enter scores'!AY99,"")</f>
        <v/>
      </c>
      <c r="BA95" s="125" t="str">
        <f>IF('2. Enter scores'!AZ99&lt;&gt;"",'2. Enter scores'!$B99-'2. Enter scores'!AZ99,"")</f>
        <v/>
      </c>
      <c r="BB95" s="125" t="str">
        <f>IF('2. Enter scores'!BA99&lt;&gt;"",'2. Enter scores'!$B99-'2. Enter scores'!BA99,"")</f>
        <v/>
      </c>
      <c r="BC95" s="125" t="str">
        <f>IF('2. Enter scores'!BB99&lt;&gt;"",'2. Enter scores'!$B99-'2. Enter scores'!BB99,"")</f>
        <v/>
      </c>
      <c r="BD95" s="125" t="str">
        <f>IF('2. Enter scores'!BC99&lt;&gt;"",'2. Enter scores'!$B99-'2. Enter scores'!BC99,"")</f>
        <v/>
      </c>
      <c r="BE95" s="125" t="str">
        <f>IF('2. Enter scores'!BD99&lt;&gt;"",'2. Enter scores'!$B99-'2. Enter scores'!BD99,"")</f>
        <v/>
      </c>
      <c r="BF95" s="125" t="str">
        <f>IF('2. Enter scores'!BE99&lt;&gt;"",'2. Enter scores'!$B99-'2. Enter scores'!BE99,"")</f>
        <v/>
      </c>
      <c r="BG95" s="125" t="str">
        <f>IF('2. Enter scores'!BF99&lt;&gt;"",'2. Enter scores'!$B99-'2. Enter scores'!BF99,"")</f>
        <v/>
      </c>
      <c r="BH95" s="125" t="str">
        <f>IF('2. Enter scores'!BG99&lt;&gt;"",'2. Enter scores'!$B99-'2. Enter scores'!BG99,"")</f>
        <v/>
      </c>
      <c r="BI95" s="125" t="str">
        <f>IF('2. Enter scores'!BH99&lt;&gt;"",'2. Enter scores'!$B99-'2. Enter scores'!BH99,"")</f>
        <v/>
      </c>
      <c r="BJ95" s="125" t="str">
        <f>IF('2. Enter scores'!BI99&lt;&gt;"",'2. Enter scores'!$B99-'2. Enter scores'!BI99,"")</f>
        <v/>
      </c>
      <c r="BK95" s="125" t="str">
        <f>IF('2. Enter scores'!BJ99&lt;&gt;"",'2. Enter scores'!$B99-'2. Enter scores'!BJ99,"")</f>
        <v/>
      </c>
      <c r="BL95" s="125" t="str">
        <f>IF('2. Enter scores'!BK99&lt;&gt;"",'2. Enter scores'!$B99-'2. Enter scores'!BK99,"")</f>
        <v/>
      </c>
      <c r="BM95" s="125" t="str">
        <f>IF('2. Enter scores'!BL99&lt;&gt;"",'2. Enter scores'!$B99-'2. Enter scores'!BL99,"")</f>
        <v/>
      </c>
      <c r="BN95" s="125" t="str">
        <f>IF('2. Enter scores'!BM99&lt;&gt;"",'2. Enter scores'!$B99-'2. Enter scores'!BM99,"")</f>
        <v/>
      </c>
      <c r="BO95" s="125" t="str">
        <f>IF('2. Enter scores'!BN99&lt;&gt;"",'2. Enter scores'!$B99-'2. Enter scores'!BN99,"")</f>
        <v/>
      </c>
      <c r="BP95" s="108">
        <v>1000</v>
      </c>
    </row>
    <row r="96" spans="2:68" x14ac:dyDescent="0.35">
      <c r="B96" s="125" t="str">
        <f>IF('2. Enter scores'!A100&lt;&gt;"",'2. Enter scores'!A100,"")</f>
        <v/>
      </c>
      <c r="H96" s="125" t="str">
        <f>IF('2. Enter scores'!G100&lt;&gt;"",'2. Enter scores'!$B100-'2. Enter scores'!G100,"")</f>
        <v/>
      </c>
      <c r="I96" s="125" t="str">
        <f>IF('2. Enter scores'!H100&lt;&gt;"",'2. Enter scores'!$B100-'2. Enter scores'!H100,"")</f>
        <v/>
      </c>
      <c r="J96" s="125" t="str">
        <f>IF('2. Enter scores'!I100&lt;&gt;"",'2. Enter scores'!$B100-'2. Enter scores'!I100,"")</f>
        <v/>
      </c>
      <c r="K96" s="125" t="str">
        <f>IF('2. Enter scores'!J100&lt;&gt;"",'2. Enter scores'!$B100-'2. Enter scores'!J100,"")</f>
        <v/>
      </c>
      <c r="L96" s="125" t="str">
        <f>IF('2. Enter scores'!K100&lt;&gt;"",'2. Enter scores'!$B100-'2. Enter scores'!K100,"")</f>
        <v/>
      </c>
      <c r="M96" s="125" t="str">
        <f>IF('2. Enter scores'!L100&lt;&gt;"",'2. Enter scores'!$B100-'2. Enter scores'!L100,"")</f>
        <v/>
      </c>
      <c r="N96" s="125" t="str">
        <f>IF('2. Enter scores'!M100&lt;&gt;"",'2. Enter scores'!$B100-'2. Enter scores'!M100,"")</f>
        <v/>
      </c>
      <c r="O96" s="125" t="str">
        <f>IF('2. Enter scores'!N100&lt;&gt;"",'2. Enter scores'!$B100-'2. Enter scores'!N100,"")</f>
        <v/>
      </c>
      <c r="P96" s="125" t="str">
        <f>IF('2. Enter scores'!O100&lt;&gt;"",'2. Enter scores'!$B100-'2. Enter scores'!O100,"")</f>
        <v/>
      </c>
      <c r="Q96" s="125" t="str">
        <f>IF('2. Enter scores'!P100&lt;&gt;"",'2. Enter scores'!$B100-'2. Enter scores'!P100,"")</f>
        <v/>
      </c>
      <c r="R96" s="125" t="str">
        <f>IF('2. Enter scores'!Q100&lt;&gt;"",'2. Enter scores'!$B100-'2. Enter scores'!Q100,"")</f>
        <v/>
      </c>
      <c r="S96" s="125" t="str">
        <f>IF('2. Enter scores'!R100&lt;&gt;"",'2. Enter scores'!$B100-'2. Enter scores'!R100,"")</f>
        <v/>
      </c>
      <c r="T96" s="125" t="str">
        <f>IF('2. Enter scores'!S100&lt;&gt;"",'2. Enter scores'!$B100-'2. Enter scores'!S100,"")</f>
        <v/>
      </c>
      <c r="U96" s="125" t="str">
        <f>IF('2. Enter scores'!T100&lt;&gt;"",'2. Enter scores'!$B100-'2. Enter scores'!T100,"")</f>
        <v/>
      </c>
      <c r="V96" s="125" t="str">
        <f>IF('2. Enter scores'!U100&lt;&gt;"",'2. Enter scores'!$B100-'2. Enter scores'!U100,"")</f>
        <v/>
      </c>
      <c r="W96" s="125" t="str">
        <f>IF('2. Enter scores'!V100&lt;&gt;"",'2. Enter scores'!$B100-'2. Enter scores'!V100,"")</f>
        <v/>
      </c>
      <c r="X96" s="125" t="str">
        <f>IF('2. Enter scores'!W100&lt;&gt;"",'2. Enter scores'!$B100-'2. Enter scores'!W100,"")</f>
        <v/>
      </c>
      <c r="Y96" s="125" t="str">
        <f>IF('2. Enter scores'!X100&lt;&gt;"",'2. Enter scores'!$B100-'2. Enter scores'!X100,"")</f>
        <v/>
      </c>
      <c r="Z96" s="125" t="str">
        <f>IF('2. Enter scores'!Y100&lt;&gt;"",'2. Enter scores'!$B100-'2. Enter scores'!Y100,"")</f>
        <v/>
      </c>
      <c r="AA96" s="125" t="str">
        <f>IF('2. Enter scores'!Z100&lt;&gt;"",'2. Enter scores'!$B100-'2. Enter scores'!Z100,"")</f>
        <v/>
      </c>
      <c r="AB96" s="125" t="str">
        <f>IF('2. Enter scores'!AA100&lt;&gt;"",'2. Enter scores'!$B100-'2. Enter scores'!AA100,"")</f>
        <v/>
      </c>
      <c r="AC96" s="125" t="str">
        <f>IF('2. Enter scores'!AB100&lt;&gt;"",'2. Enter scores'!$B100-'2. Enter scores'!AB100,"")</f>
        <v/>
      </c>
      <c r="AD96" s="125" t="str">
        <f>IF('2. Enter scores'!AC100&lt;&gt;"",'2. Enter scores'!$B100-'2. Enter scores'!AC100,"")</f>
        <v/>
      </c>
      <c r="AE96" s="125" t="str">
        <f>IF('2. Enter scores'!AD100&lt;&gt;"",'2. Enter scores'!$B100-'2. Enter scores'!AD100,"")</f>
        <v/>
      </c>
      <c r="AF96" s="125" t="str">
        <f>IF('2. Enter scores'!AE100&lt;&gt;"",'2. Enter scores'!$B100-'2. Enter scores'!AE100,"")</f>
        <v/>
      </c>
      <c r="AG96" s="125" t="str">
        <f>IF('2. Enter scores'!AF100&lt;&gt;"",'2. Enter scores'!$B100-'2. Enter scores'!AF100,"")</f>
        <v/>
      </c>
      <c r="AH96" s="125" t="str">
        <f>IF('2. Enter scores'!AG100&lt;&gt;"",'2. Enter scores'!$B100-'2. Enter scores'!AG100,"")</f>
        <v/>
      </c>
      <c r="AI96" s="125" t="str">
        <f>IF('2. Enter scores'!AH100&lt;&gt;"",'2. Enter scores'!$B100-'2. Enter scores'!AH100,"")</f>
        <v/>
      </c>
      <c r="AJ96" s="125" t="str">
        <f>IF('2. Enter scores'!AI100&lt;&gt;"",'2. Enter scores'!$B100-'2. Enter scores'!AI100,"")</f>
        <v/>
      </c>
      <c r="AK96" s="125" t="str">
        <f>IF('2. Enter scores'!AJ100&lt;&gt;"",'2. Enter scores'!$B100-'2. Enter scores'!AJ100,"")</f>
        <v/>
      </c>
      <c r="AL96" s="125" t="str">
        <f>IF('2. Enter scores'!AK100&lt;&gt;"",'2. Enter scores'!$B100-'2. Enter scores'!AK100,"")</f>
        <v/>
      </c>
      <c r="AM96" s="125" t="str">
        <f>IF('2. Enter scores'!AL100&lt;&gt;"",'2. Enter scores'!$B100-'2. Enter scores'!AL100,"")</f>
        <v/>
      </c>
      <c r="AN96" s="125" t="str">
        <f>IF('2. Enter scores'!AM100&lt;&gt;"",'2. Enter scores'!$B100-'2. Enter scores'!AM100,"")</f>
        <v/>
      </c>
      <c r="AO96" s="125" t="str">
        <f>IF('2. Enter scores'!AN100&lt;&gt;"",'2. Enter scores'!$B100-'2. Enter scores'!AN100,"")</f>
        <v/>
      </c>
      <c r="AP96" s="125" t="str">
        <f>IF('2. Enter scores'!AO100&lt;&gt;"",'2. Enter scores'!$B100-'2. Enter scores'!AO100,"")</f>
        <v/>
      </c>
      <c r="AQ96" s="125" t="str">
        <f>IF('2. Enter scores'!AP100&lt;&gt;"",'2. Enter scores'!$B100-'2. Enter scores'!AP100,"")</f>
        <v/>
      </c>
      <c r="AR96" s="125" t="str">
        <f>IF('2. Enter scores'!AQ100&lt;&gt;"",'2. Enter scores'!$B100-'2. Enter scores'!AQ100,"")</f>
        <v/>
      </c>
      <c r="AS96" s="125" t="str">
        <f>IF('2. Enter scores'!AR100&lt;&gt;"",'2. Enter scores'!$B100-'2. Enter scores'!AR100,"")</f>
        <v/>
      </c>
      <c r="AT96" s="125" t="str">
        <f>IF('2. Enter scores'!AS100&lt;&gt;"",'2. Enter scores'!$B100-'2. Enter scores'!AS100,"")</f>
        <v/>
      </c>
      <c r="AU96" s="125" t="str">
        <f>IF('2. Enter scores'!AT100&lt;&gt;"",'2. Enter scores'!$B100-'2. Enter scores'!AT100,"")</f>
        <v/>
      </c>
      <c r="AV96" s="125" t="str">
        <f>IF('2. Enter scores'!AU100&lt;&gt;"",'2. Enter scores'!$B100-'2. Enter scores'!AU100,"")</f>
        <v/>
      </c>
      <c r="AW96" s="125" t="str">
        <f>IF('2. Enter scores'!AV100&lt;&gt;"",'2. Enter scores'!$B100-'2. Enter scores'!AV100,"")</f>
        <v/>
      </c>
      <c r="AX96" s="125" t="str">
        <f>IF('2. Enter scores'!AW100&lt;&gt;"",'2. Enter scores'!$B100-'2. Enter scores'!AW100,"")</f>
        <v/>
      </c>
      <c r="AY96" s="125" t="str">
        <f>IF('2. Enter scores'!AX100&lt;&gt;"",'2. Enter scores'!$B100-'2. Enter scores'!AX100,"")</f>
        <v/>
      </c>
      <c r="AZ96" s="125" t="str">
        <f>IF('2. Enter scores'!AY100&lt;&gt;"",'2. Enter scores'!$B100-'2. Enter scores'!AY100,"")</f>
        <v/>
      </c>
      <c r="BA96" s="125" t="str">
        <f>IF('2. Enter scores'!AZ100&lt;&gt;"",'2. Enter scores'!$B100-'2. Enter scores'!AZ100,"")</f>
        <v/>
      </c>
      <c r="BB96" s="125" t="str">
        <f>IF('2. Enter scores'!BA100&lt;&gt;"",'2. Enter scores'!$B100-'2. Enter scores'!BA100,"")</f>
        <v/>
      </c>
      <c r="BC96" s="125" t="str">
        <f>IF('2. Enter scores'!BB100&lt;&gt;"",'2. Enter scores'!$B100-'2. Enter scores'!BB100,"")</f>
        <v/>
      </c>
      <c r="BD96" s="125" t="str">
        <f>IF('2. Enter scores'!BC100&lt;&gt;"",'2. Enter scores'!$B100-'2. Enter scores'!BC100,"")</f>
        <v/>
      </c>
      <c r="BE96" s="125" t="str">
        <f>IF('2. Enter scores'!BD100&lt;&gt;"",'2. Enter scores'!$B100-'2. Enter scores'!BD100,"")</f>
        <v/>
      </c>
      <c r="BF96" s="125" t="str">
        <f>IF('2. Enter scores'!BE100&lt;&gt;"",'2. Enter scores'!$B100-'2. Enter scores'!BE100,"")</f>
        <v/>
      </c>
      <c r="BG96" s="125" t="str">
        <f>IF('2. Enter scores'!BF100&lt;&gt;"",'2. Enter scores'!$B100-'2. Enter scores'!BF100,"")</f>
        <v/>
      </c>
      <c r="BH96" s="125" t="str">
        <f>IF('2. Enter scores'!BG100&lt;&gt;"",'2. Enter scores'!$B100-'2. Enter scores'!BG100,"")</f>
        <v/>
      </c>
      <c r="BI96" s="125" t="str">
        <f>IF('2. Enter scores'!BH100&lt;&gt;"",'2. Enter scores'!$B100-'2. Enter scores'!BH100,"")</f>
        <v/>
      </c>
      <c r="BJ96" s="125" t="str">
        <f>IF('2. Enter scores'!BI100&lt;&gt;"",'2. Enter scores'!$B100-'2. Enter scores'!BI100,"")</f>
        <v/>
      </c>
      <c r="BK96" s="125" t="str">
        <f>IF('2. Enter scores'!BJ100&lt;&gt;"",'2. Enter scores'!$B100-'2. Enter scores'!BJ100,"")</f>
        <v/>
      </c>
      <c r="BL96" s="125" t="str">
        <f>IF('2. Enter scores'!BK100&lt;&gt;"",'2. Enter scores'!$B100-'2. Enter scores'!BK100,"")</f>
        <v/>
      </c>
      <c r="BM96" s="125" t="str">
        <f>IF('2. Enter scores'!BL100&lt;&gt;"",'2. Enter scores'!$B100-'2. Enter scores'!BL100,"")</f>
        <v/>
      </c>
      <c r="BN96" s="125" t="str">
        <f>IF('2. Enter scores'!BM100&lt;&gt;"",'2. Enter scores'!$B100-'2. Enter scores'!BM100,"")</f>
        <v/>
      </c>
      <c r="BO96" s="125" t="str">
        <f>IF('2. Enter scores'!BN100&lt;&gt;"",'2. Enter scores'!$B100-'2. Enter scores'!BN100,"")</f>
        <v/>
      </c>
      <c r="BP96" s="108">
        <v>1000</v>
      </c>
    </row>
    <row r="97" spans="2:68" x14ac:dyDescent="0.35">
      <c r="B97" s="125" t="str">
        <f>IF('2. Enter scores'!A101&lt;&gt;"",'2. Enter scores'!A101,"")</f>
        <v/>
      </c>
      <c r="H97" s="125" t="str">
        <f>IF('2. Enter scores'!G101&lt;&gt;"",'2. Enter scores'!$B101-'2. Enter scores'!G101,"")</f>
        <v/>
      </c>
      <c r="I97" s="125" t="str">
        <f>IF('2. Enter scores'!H101&lt;&gt;"",'2. Enter scores'!$B101-'2. Enter scores'!H101,"")</f>
        <v/>
      </c>
      <c r="J97" s="125" t="str">
        <f>IF('2. Enter scores'!I101&lt;&gt;"",'2. Enter scores'!$B101-'2. Enter scores'!I101,"")</f>
        <v/>
      </c>
      <c r="K97" s="125" t="str">
        <f>IF('2. Enter scores'!J101&lt;&gt;"",'2. Enter scores'!$B101-'2. Enter scores'!J101,"")</f>
        <v/>
      </c>
      <c r="L97" s="125" t="str">
        <f>IF('2. Enter scores'!K101&lt;&gt;"",'2. Enter scores'!$B101-'2. Enter scores'!K101,"")</f>
        <v/>
      </c>
      <c r="M97" s="125" t="str">
        <f>IF('2. Enter scores'!L101&lt;&gt;"",'2. Enter scores'!$B101-'2. Enter scores'!L101,"")</f>
        <v/>
      </c>
      <c r="N97" s="125" t="str">
        <f>IF('2. Enter scores'!M101&lt;&gt;"",'2. Enter scores'!$B101-'2. Enter scores'!M101,"")</f>
        <v/>
      </c>
      <c r="O97" s="125" t="str">
        <f>IF('2. Enter scores'!N101&lt;&gt;"",'2. Enter scores'!$B101-'2. Enter scores'!N101,"")</f>
        <v/>
      </c>
      <c r="P97" s="125" t="str">
        <f>IF('2. Enter scores'!O101&lt;&gt;"",'2. Enter scores'!$B101-'2. Enter scores'!O101,"")</f>
        <v/>
      </c>
      <c r="Q97" s="125" t="str">
        <f>IF('2. Enter scores'!P101&lt;&gt;"",'2. Enter scores'!$B101-'2. Enter scores'!P101,"")</f>
        <v/>
      </c>
      <c r="R97" s="125" t="str">
        <f>IF('2. Enter scores'!Q101&lt;&gt;"",'2. Enter scores'!$B101-'2. Enter scores'!Q101,"")</f>
        <v/>
      </c>
      <c r="S97" s="125" t="str">
        <f>IF('2. Enter scores'!R101&lt;&gt;"",'2. Enter scores'!$B101-'2. Enter scores'!R101,"")</f>
        <v/>
      </c>
      <c r="T97" s="125" t="str">
        <f>IF('2. Enter scores'!S101&lt;&gt;"",'2. Enter scores'!$B101-'2. Enter scores'!S101,"")</f>
        <v/>
      </c>
      <c r="U97" s="125" t="str">
        <f>IF('2. Enter scores'!T101&lt;&gt;"",'2. Enter scores'!$B101-'2. Enter scores'!T101,"")</f>
        <v/>
      </c>
      <c r="V97" s="125" t="str">
        <f>IF('2. Enter scores'!U101&lt;&gt;"",'2. Enter scores'!$B101-'2. Enter scores'!U101,"")</f>
        <v/>
      </c>
      <c r="W97" s="125" t="str">
        <f>IF('2. Enter scores'!V101&lt;&gt;"",'2. Enter scores'!$B101-'2. Enter scores'!V101,"")</f>
        <v/>
      </c>
      <c r="X97" s="125" t="str">
        <f>IF('2. Enter scores'!W101&lt;&gt;"",'2. Enter scores'!$B101-'2. Enter scores'!W101,"")</f>
        <v/>
      </c>
      <c r="Y97" s="125" t="str">
        <f>IF('2. Enter scores'!X101&lt;&gt;"",'2. Enter scores'!$B101-'2. Enter scores'!X101,"")</f>
        <v/>
      </c>
      <c r="Z97" s="125" t="str">
        <f>IF('2. Enter scores'!Y101&lt;&gt;"",'2. Enter scores'!$B101-'2. Enter scores'!Y101,"")</f>
        <v/>
      </c>
      <c r="AA97" s="125" t="str">
        <f>IF('2. Enter scores'!Z101&lt;&gt;"",'2. Enter scores'!$B101-'2. Enter scores'!Z101,"")</f>
        <v/>
      </c>
      <c r="AB97" s="125" t="str">
        <f>IF('2. Enter scores'!AA101&lt;&gt;"",'2. Enter scores'!$B101-'2. Enter scores'!AA101,"")</f>
        <v/>
      </c>
      <c r="AC97" s="125" t="str">
        <f>IF('2. Enter scores'!AB101&lt;&gt;"",'2. Enter scores'!$B101-'2. Enter scores'!AB101,"")</f>
        <v/>
      </c>
      <c r="AD97" s="125" t="str">
        <f>IF('2. Enter scores'!AC101&lt;&gt;"",'2. Enter scores'!$B101-'2. Enter scores'!AC101,"")</f>
        <v/>
      </c>
      <c r="AE97" s="125" t="str">
        <f>IF('2. Enter scores'!AD101&lt;&gt;"",'2. Enter scores'!$B101-'2. Enter scores'!AD101,"")</f>
        <v/>
      </c>
      <c r="AF97" s="125" t="str">
        <f>IF('2. Enter scores'!AE101&lt;&gt;"",'2. Enter scores'!$B101-'2. Enter scores'!AE101,"")</f>
        <v/>
      </c>
      <c r="AG97" s="125" t="str">
        <f>IF('2. Enter scores'!AF101&lt;&gt;"",'2. Enter scores'!$B101-'2. Enter scores'!AF101,"")</f>
        <v/>
      </c>
      <c r="AH97" s="125" t="str">
        <f>IF('2. Enter scores'!AG101&lt;&gt;"",'2. Enter scores'!$B101-'2. Enter scores'!AG101,"")</f>
        <v/>
      </c>
      <c r="AI97" s="125" t="str">
        <f>IF('2. Enter scores'!AH101&lt;&gt;"",'2. Enter scores'!$B101-'2. Enter scores'!AH101,"")</f>
        <v/>
      </c>
      <c r="AJ97" s="125" t="str">
        <f>IF('2. Enter scores'!AI101&lt;&gt;"",'2. Enter scores'!$B101-'2. Enter scores'!AI101,"")</f>
        <v/>
      </c>
      <c r="AK97" s="125" t="str">
        <f>IF('2. Enter scores'!AJ101&lt;&gt;"",'2. Enter scores'!$B101-'2. Enter scores'!AJ101,"")</f>
        <v/>
      </c>
      <c r="AL97" s="125" t="str">
        <f>IF('2. Enter scores'!AK101&lt;&gt;"",'2. Enter scores'!$B101-'2. Enter scores'!AK101,"")</f>
        <v/>
      </c>
      <c r="AM97" s="125" t="str">
        <f>IF('2. Enter scores'!AL101&lt;&gt;"",'2. Enter scores'!$B101-'2. Enter scores'!AL101,"")</f>
        <v/>
      </c>
      <c r="AN97" s="125" t="str">
        <f>IF('2. Enter scores'!AM101&lt;&gt;"",'2. Enter scores'!$B101-'2. Enter scores'!AM101,"")</f>
        <v/>
      </c>
      <c r="AO97" s="125" t="str">
        <f>IF('2. Enter scores'!AN101&lt;&gt;"",'2. Enter scores'!$B101-'2. Enter scores'!AN101,"")</f>
        <v/>
      </c>
      <c r="AP97" s="125" t="str">
        <f>IF('2. Enter scores'!AO101&lt;&gt;"",'2. Enter scores'!$B101-'2. Enter scores'!AO101,"")</f>
        <v/>
      </c>
      <c r="AQ97" s="125" t="str">
        <f>IF('2. Enter scores'!AP101&lt;&gt;"",'2. Enter scores'!$B101-'2. Enter scores'!AP101,"")</f>
        <v/>
      </c>
      <c r="AR97" s="125" t="str">
        <f>IF('2. Enter scores'!AQ101&lt;&gt;"",'2. Enter scores'!$B101-'2. Enter scores'!AQ101,"")</f>
        <v/>
      </c>
      <c r="AS97" s="125" t="str">
        <f>IF('2. Enter scores'!AR101&lt;&gt;"",'2. Enter scores'!$B101-'2. Enter scores'!AR101,"")</f>
        <v/>
      </c>
      <c r="AT97" s="125" t="str">
        <f>IF('2. Enter scores'!AS101&lt;&gt;"",'2. Enter scores'!$B101-'2. Enter scores'!AS101,"")</f>
        <v/>
      </c>
      <c r="AU97" s="125" t="str">
        <f>IF('2. Enter scores'!AT101&lt;&gt;"",'2. Enter scores'!$B101-'2. Enter scores'!AT101,"")</f>
        <v/>
      </c>
      <c r="AV97" s="125" t="str">
        <f>IF('2. Enter scores'!AU101&lt;&gt;"",'2. Enter scores'!$B101-'2. Enter scores'!AU101,"")</f>
        <v/>
      </c>
      <c r="AW97" s="125" t="str">
        <f>IF('2. Enter scores'!AV101&lt;&gt;"",'2. Enter scores'!$B101-'2. Enter scores'!AV101,"")</f>
        <v/>
      </c>
      <c r="AX97" s="125" t="str">
        <f>IF('2. Enter scores'!AW101&lt;&gt;"",'2. Enter scores'!$B101-'2. Enter scores'!AW101,"")</f>
        <v/>
      </c>
      <c r="AY97" s="125" t="str">
        <f>IF('2. Enter scores'!AX101&lt;&gt;"",'2. Enter scores'!$B101-'2. Enter scores'!AX101,"")</f>
        <v/>
      </c>
      <c r="AZ97" s="125" t="str">
        <f>IF('2. Enter scores'!AY101&lt;&gt;"",'2. Enter scores'!$B101-'2. Enter scores'!AY101,"")</f>
        <v/>
      </c>
      <c r="BA97" s="125" t="str">
        <f>IF('2. Enter scores'!AZ101&lt;&gt;"",'2. Enter scores'!$B101-'2. Enter scores'!AZ101,"")</f>
        <v/>
      </c>
      <c r="BB97" s="125" t="str">
        <f>IF('2. Enter scores'!BA101&lt;&gt;"",'2. Enter scores'!$B101-'2. Enter scores'!BA101,"")</f>
        <v/>
      </c>
      <c r="BC97" s="125" t="str">
        <f>IF('2. Enter scores'!BB101&lt;&gt;"",'2. Enter scores'!$B101-'2. Enter scores'!BB101,"")</f>
        <v/>
      </c>
      <c r="BD97" s="125" t="str">
        <f>IF('2. Enter scores'!BC101&lt;&gt;"",'2. Enter scores'!$B101-'2. Enter scores'!BC101,"")</f>
        <v/>
      </c>
      <c r="BE97" s="125" t="str">
        <f>IF('2. Enter scores'!BD101&lt;&gt;"",'2. Enter scores'!$B101-'2. Enter scores'!BD101,"")</f>
        <v/>
      </c>
      <c r="BF97" s="125" t="str">
        <f>IF('2. Enter scores'!BE101&lt;&gt;"",'2. Enter scores'!$B101-'2. Enter scores'!BE101,"")</f>
        <v/>
      </c>
      <c r="BG97" s="125" t="str">
        <f>IF('2. Enter scores'!BF101&lt;&gt;"",'2. Enter scores'!$B101-'2. Enter scores'!BF101,"")</f>
        <v/>
      </c>
      <c r="BH97" s="125" t="str">
        <f>IF('2. Enter scores'!BG101&lt;&gt;"",'2. Enter scores'!$B101-'2. Enter scores'!BG101,"")</f>
        <v/>
      </c>
      <c r="BI97" s="125" t="str">
        <f>IF('2. Enter scores'!BH101&lt;&gt;"",'2. Enter scores'!$B101-'2. Enter scores'!BH101,"")</f>
        <v/>
      </c>
      <c r="BJ97" s="125" t="str">
        <f>IF('2. Enter scores'!BI101&lt;&gt;"",'2. Enter scores'!$B101-'2. Enter scores'!BI101,"")</f>
        <v/>
      </c>
      <c r="BK97" s="125" t="str">
        <f>IF('2. Enter scores'!BJ101&lt;&gt;"",'2. Enter scores'!$B101-'2. Enter scores'!BJ101,"")</f>
        <v/>
      </c>
      <c r="BL97" s="125" t="str">
        <f>IF('2. Enter scores'!BK101&lt;&gt;"",'2. Enter scores'!$B101-'2. Enter scores'!BK101,"")</f>
        <v/>
      </c>
      <c r="BM97" s="125" t="str">
        <f>IF('2. Enter scores'!BL101&lt;&gt;"",'2. Enter scores'!$B101-'2. Enter scores'!BL101,"")</f>
        <v/>
      </c>
      <c r="BN97" s="125" t="str">
        <f>IF('2. Enter scores'!BM101&lt;&gt;"",'2. Enter scores'!$B101-'2. Enter scores'!BM101,"")</f>
        <v/>
      </c>
      <c r="BO97" s="125" t="str">
        <f>IF('2. Enter scores'!BN101&lt;&gt;"",'2. Enter scores'!$B101-'2. Enter scores'!BN101,"")</f>
        <v/>
      </c>
      <c r="BP97" s="108">
        <v>1000</v>
      </c>
    </row>
    <row r="98" spans="2:68" x14ac:dyDescent="0.35">
      <c r="B98" s="125" t="str">
        <f>IF('2. Enter scores'!A102&lt;&gt;"",'2. Enter scores'!A102,"")</f>
        <v/>
      </c>
      <c r="H98" s="125" t="str">
        <f>IF('2. Enter scores'!G102&lt;&gt;"",'2. Enter scores'!$B102-'2. Enter scores'!G102,"")</f>
        <v/>
      </c>
      <c r="I98" s="125" t="str">
        <f>IF('2. Enter scores'!H102&lt;&gt;"",'2. Enter scores'!$B102-'2. Enter scores'!H102,"")</f>
        <v/>
      </c>
      <c r="J98" s="125" t="str">
        <f>IF('2. Enter scores'!I102&lt;&gt;"",'2. Enter scores'!$B102-'2. Enter scores'!I102,"")</f>
        <v/>
      </c>
      <c r="K98" s="125" t="str">
        <f>IF('2. Enter scores'!J102&lt;&gt;"",'2. Enter scores'!$B102-'2. Enter scores'!J102,"")</f>
        <v/>
      </c>
      <c r="L98" s="125" t="str">
        <f>IF('2. Enter scores'!K102&lt;&gt;"",'2. Enter scores'!$B102-'2. Enter scores'!K102,"")</f>
        <v/>
      </c>
      <c r="M98" s="125" t="str">
        <f>IF('2. Enter scores'!L102&lt;&gt;"",'2. Enter scores'!$B102-'2. Enter scores'!L102,"")</f>
        <v/>
      </c>
      <c r="N98" s="125" t="str">
        <f>IF('2. Enter scores'!M102&lt;&gt;"",'2. Enter scores'!$B102-'2. Enter scores'!M102,"")</f>
        <v/>
      </c>
      <c r="O98" s="125" t="str">
        <f>IF('2. Enter scores'!N102&lt;&gt;"",'2. Enter scores'!$B102-'2. Enter scores'!N102,"")</f>
        <v/>
      </c>
      <c r="P98" s="125" t="str">
        <f>IF('2. Enter scores'!O102&lt;&gt;"",'2. Enter scores'!$B102-'2. Enter scores'!O102,"")</f>
        <v/>
      </c>
      <c r="Q98" s="125" t="str">
        <f>IF('2. Enter scores'!P102&lt;&gt;"",'2. Enter scores'!$B102-'2. Enter scores'!P102,"")</f>
        <v/>
      </c>
      <c r="R98" s="125" t="str">
        <f>IF('2. Enter scores'!Q102&lt;&gt;"",'2. Enter scores'!$B102-'2. Enter scores'!Q102,"")</f>
        <v/>
      </c>
      <c r="S98" s="125" t="str">
        <f>IF('2. Enter scores'!R102&lt;&gt;"",'2. Enter scores'!$B102-'2. Enter scores'!R102,"")</f>
        <v/>
      </c>
      <c r="T98" s="125" t="str">
        <f>IF('2. Enter scores'!S102&lt;&gt;"",'2. Enter scores'!$B102-'2. Enter scores'!S102,"")</f>
        <v/>
      </c>
      <c r="U98" s="125" t="str">
        <f>IF('2. Enter scores'!T102&lt;&gt;"",'2. Enter scores'!$B102-'2. Enter scores'!T102,"")</f>
        <v/>
      </c>
      <c r="V98" s="125" t="str">
        <f>IF('2. Enter scores'!U102&lt;&gt;"",'2. Enter scores'!$B102-'2. Enter scores'!U102,"")</f>
        <v/>
      </c>
      <c r="W98" s="125" t="str">
        <f>IF('2. Enter scores'!V102&lt;&gt;"",'2. Enter scores'!$B102-'2. Enter scores'!V102,"")</f>
        <v/>
      </c>
      <c r="X98" s="125" t="str">
        <f>IF('2. Enter scores'!W102&lt;&gt;"",'2. Enter scores'!$B102-'2. Enter scores'!W102,"")</f>
        <v/>
      </c>
      <c r="Y98" s="125" t="str">
        <f>IF('2. Enter scores'!X102&lt;&gt;"",'2. Enter scores'!$B102-'2. Enter scores'!X102,"")</f>
        <v/>
      </c>
      <c r="Z98" s="125" t="str">
        <f>IF('2. Enter scores'!Y102&lt;&gt;"",'2. Enter scores'!$B102-'2. Enter scores'!Y102,"")</f>
        <v/>
      </c>
      <c r="AA98" s="125" t="str">
        <f>IF('2. Enter scores'!Z102&lt;&gt;"",'2. Enter scores'!$B102-'2. Enter scores'!Z102,"")</f>
        <v/>
      </c>
      <c r="AB98" s="125" t="str">
        <f>IF('2. Enter scores'!AA102&lt;&gt;"",'2. Enter scores'!$B102-'2. Enter scores'!AA102,"")</f>
        <v/>
      </c>
      <c r="AC98" s="125" t="str">
        <f>IF('2. Enter scores'!AB102&lt;&gt;"",'2. Enter scores'!$B102-'2. Enter scores'!AB102,"")</f>
        <v/>
      </c>
      <c r="AD98" s="125" t="str">
        <f>IF('2. Enter scores'!AC102&lt;&gt;"",'2. Enter scores'!$B102-'2. Enter scores'!AC102,"")</f>
        <v/>
      </c>
      <c r="AE98" s="125" t="str">
        <f>IF('2. Enter scores'!AD102&lt;&gt;"",'2. Enter scores'!$B102-'2. Enter scores'!AD102,"")</f>
        <v/>
      </c>
      <c r="AF98" s="125" t="str">
        <f>IF('2. Enter scores'!AE102&lt;&gt;"",'2. Enter scores'!$B102-'2. Enter scores'!AE102,"")</f>
        <v/>
      </c>
      <c r="AG98" s="125" t="str">
        <f>IF('2. Enter scores'!AF102&lt;&gt;"",'2. Enter scores'!$B102-'2. Enter scores'!AF102,"")</f>
        <v/>
      </c>
      <c r="AH98" s="125" t="str">
        <f>IF('2. Enter scores'!AG102&lt;&gt;"",'2. Enter scores'!$B102-'2. Enter scores'!AG102,"")</f>
        <v/>
      </c>
      <c r="AI98" s="125" t="str">
        <f>IF('2. Enter scores'!AH102&lt;&gt;"",'2. Enter scores'!$B102-'2. Enter scores'!AH102,"")</f>
        <v/>
      </c>
      <c r="AJ98" s="125" t="str">
        <f>IF('2. Enter scores'!AI102&lt;&gt;"",'2. Enter scores'!$B102-'2. Enter scores'!AI102,"")</f>
        <v/>
      </c>
      <c r="AK98" s="125" t="str">
        <f>IF('2. Enter scores'!AJ102&lt;&gt;"",'2. Enter scores'!$B102-'2. Enter scores'!AJ102,"")</f>
        <v/>
      </c>
      <c r="AL98" s="125" t="str">
        <f>IF('2. Enter scores'!AK102&lt;&gt;"",'2. Enter scores'!$B102-'2. Enter scores'!AK102,"")</f>
        <v/>
      </c>
      <c r="AM98" s="125" t="str">
        <f>IF('2. Enter scores'!AL102&lt;&gt;"",'2. Enter scores'!$B102-'2. Enter scores'!AL102,"")</f>
        <v/>
      </c>
      <c r="AN98" s="125" t="str">
        <f>IF('2. Enter scores'!AM102&lt;&gt;"",'2. Enter scores'!$B102-'2. Enter scores'!AM102,"")</f>
        <v/>
      </c>
      <c r="AO98" s="125" t="str">
        <f>IF('2. Enter scores'!AN102&lt;&gt;"",'2. Enter scores'!$B102-'2. Enter scores'!AN102,"")</f>
        <v/>
      </c>
      <c r="AP98" s="125" t="str">
        <f>IF('2. Enter scores'!AO102&lt;&gt;"",'2. Enter scores'!$B102-'2. Enter scores'!AO102,"")</f>
        <v/>
      </c>
      <c r="AQ98" s="125" t="str">
        <f>IF('2. Enter scores'!AP102&lt;&gt;"",'2. Enter scores'!$B102-'2. Enter scores'!AP102,"")</f>
        <v/>
      </c>
      <c r="AR98" s="125" t="str">
        <f>IF('2. Enter scores'!AQ102&lt;&gt;"",'2. Enter scores'!$B102-'2. Enter scores'!AQ102,"")</f>
        <v/>
      </c>
      <c r="AS98" s="125" t="str">
        <f>IF('2. Enter scores'!AR102&lt;&gt;"",'2. Enter scores'!$B102-'2. Enter scores'!AR102,"")</f>
        <v/>
      </c>
      <c r="AT98" s="125" t="str">
        <f>IF('2. Enter scores'!AS102&lt;&gt;"",'2. Enter scores'!$B102-'2. Enter scores'!AS102,"")</f>
        <v/>
      </c>
      <c r="AU98" s="125" t="str">
        <f>IF('2. Enter scores'!AT102&lt;&gt;"",'2. Enter scores'!$B102-'2. Enter scores'!AT102,"")</f>
        <v/>
      </c>
      <c r="AV98" s="125" t="str">
        <f>IF('2. Enter scores'!AU102&lt;&gt;"",'2. Enter scores'!$B102-'2. Enter scores'!AU102,"")</f>
        <v/>
      </c>
      <c r="AW98" s="125" t="str">
        <f>IF('2. Enter scores'!AV102&lt;&gt;"",'2. Enter scores'!$B102-'2. Enter scores'!AV102,"")</f>
        <v/>
      </c>
      <c r="AX98" s="125" t="str">
        <f>IF('2. Enter scores'!AW102&lt;&gt;"",'2. Enter scores'!$B102-'2. Enter scores'!AW102,"")</f>
        <v/>
      </c>
      <c r="AY98" s="125" t="str">
        <f>IF('2. Enter scores'!AX102&lt;&gt;"",'2. Enter scores'!$B102-'2. Enter scores'!AX102,"")</f>
        <v/>
      </c>
      <c r="AZ98" s="125" t="str">
        <f>IF('2. Enter scores'!AY102&lt;&gt;"",'2. Enter scores'!$B102-'2. Enter scores'!AY102,"")</f>
        <v/>
      </c>
      <c r="BA98" s="125" t="str">
        <f>IF('2. Enter scores'!AZ102&lt;&gt;"",'2. Enter scores'!$B102-'2. Enter scores'!AZ102,"")</f>
        <v/>
      </c>
      <c r="BB98" s="125" t="str">
        <f>IF('2. Enter scores'!BA102&lt;&gt;"",'2. Enter scores'!$B102-'2. Enter scores'!BA102,"")</f>
        <v/>
      </c>
      <c r="BC98" s="125" t="str">
        <f>IF('2. Enter scores'!BB102&lt;&gt;"",'2. Enter scores'!$B102-'2. Enter scores'!BB102,"")</f>
        <v/>
      </c>
      <c r="BD98" s="125" t="str">
        <f>IF('2. Enter scores'!BC102&lt;&gt;"",'2. Enter scores'!$B102-'2. Enter scores'!BC102,"")</f>
        <v/>
      </c>
      <c r="BE98" s="125" t="str">
        <f>IF('2. Enter scores'!BD102&lt;&gt;"",'2. Enter scores'!$B102-'2. Enter scores'!BD102,"")</f>
        <v/>
      </c>
      <c r="BF98" s="125" t="str">
        <f>IF('2. Enter scores'!BE102&lt;&gt;"",'2. Enter scores'!$B102-'2. Enter scores'!BE102,"")</f>
        <v/>
      </c>
      <c r="BG98" s="125" t="str">
        <f>IF('2. Enter scores'!BF102&lt;&gt;"",'2. Enter scores'!$B102-'2. Enter scores'!BF102,"")</f>
        <v/>
      </c>
      <c r="BH98" s="125" t="str">
        <f>IF('2. Enter scores'!BG102&lt;&gt;"",'2. Enter scores'!$B102-'2. Enter scores'!BG102,"")</f>
        <v/>
      </c>
      <c r="BI98" s="125" t="str">
        <f>IF('2. Enter scores'!BH102&lt;&gt;"",'2. Enter scores'!$B102-'2. Enter scores'!BH102,"")</f>
        <v/>
      </c>
      <c r="BJ98" s="125" t="str">
        <f>IF('2. Enter scores'!BI102&lt;&gt;"",'2. Enter scores'!$B102-'2. Enter scores'!BI102,"")</f>
        <v/>
      </c>
      <c r="BK98" s="125" t="str">
        <f>IF('2. Enter scores'!BJ102&lt;&gt;"",'2. Enter scores'!$B102-'2. Enter scores'!BJ102,"")</f>
        <v/>
      </c>
      <c r="BL98" s="125" t="str">
        <f>IF('2. Enter scores'!BK102&lt;&gt;"",'2. Enter scores'!$B102-'2. Enter scores'!BK102,"")</f>
        <v/>
      </c>
      <c r="BM98" s="125" t="str">
        <f>IF('2. Enter scores'!BL102&lt;&gt;"",'2. Enter scores'!$B102-'2. Enter scores'!BL102,"")</f>
        <v/>
      </c>
      <c r="BN98" s="125" t="str">
        <f>IF('2. Enter scores'!BM102&lt;&gt;"",'2. Enter scores'!$B102-'2. Enter scores'!BM102,"")</f>
        <v/>
      </c>
      <c r="BO98" s="125" t="str">
        <f>IF('2. Enter scores'!BN102&lt;&gt;"",'2. Enter scores'!$B102-'2. Enter scores'!BN102,"")</f>
        <v/>
      </c>
      <c r="BP98" s="108">
        <v>1000</v>
      </c>
    </row>
    <row r="99" spans="2:68" x14ac:dyDescent="0.35">
      <c r="B99" s="125" t="str">
        <f>IF('2. Enter scores'!A103&lt;&gt;"",'2. Enter scores'!A103,"")</f>
        <v/>
      </c>
      <c r="H99" s="125" t="str">
        <f>IF('2. Enter scores'!G103&lt;&gt;"",'2. Enter scores'!$B103-'2. Enter scores'!G103,"")</f>
        <v/>
      </c>
      <c r="I99" s="125" t="str">
        <f>IF('2. Enter scores'!H103&lt;&gt;"",'2. Enter scores'!$B103-'2. Enter scores'!H103,"")</f>
        <v/>
      </c>
      <c r="J99" s="125" t="str">
        <f>IF('2. Enter scores'!I103&lt;&gt;"",'2. Enter scores'!$B103-'2. Enter scores'!I103,"")</f>
        <v/>
      </c>
      <c r="K99" s="125" t="str">
        <f>IF('2. Enter scores'!J103&lt;&gt;"",'2. Enter scores'!$B103-'2. Enter scores'!J103,"")</f>
        <v/>
      </c>
      <c r="L99" s="125" t="str">
        <f>IF('2. Enter scores'!K103&lt;&gt;"",'2. Enter scores'!$B103-'2. Enter scores'!K103,"")</f>
        <v/>
      </c>
      <c r="M99" s="125" t="str">
        <f>IF('2. Enter scores'!L103&lt;&gt;"",'2. Enter scores'!$B103-'2. Enter scores'!L103,"")</f>
        <v/>
      </c>
      <c r="N99" s="125" t="str">
        <f>IF('2. Enter scores'!M103&lt;&gt;"",'2. Enter scores'!$B103-'2. Enter scores'!M103,"")</f>
        <v/>
      </c>
      <c r="O99" s="125" t="str">
        <f>IF('2. Enter scores'!N103&lt;&gt;"",'2. Enter scores'!$B103-'2. Enter scores'!N103,"")</f>
        <v/>
      </c>
      <c r="P99" s="125" t="str">
        <f>IF('2. Enter scores'!O103&lt;&gt;"",'2. Enter scores'!$B103-'2. Enter scores'!O103,"")</f>
        <v/>
      </c>
      <c r="Q99" s="125" t="str">
        <f>IF('2. Enter scores'!P103&lt;&gt;"",'2. Enter scores'!$B103-'2. Enter scores'!P103,"")</f>
        <v/>
      </c>
      <c r="R99" s="125" t="str">
        <f>IF('2. Enter scores'!Q103&lt;&gt;"",'2. Enter scores'!$B103-'2. Enter scores'!Q103,"")</f>
        <v/>
      </c>
      <c r="S99" s="125" t="str">
        <f>IF('2. Enter scores'!R103&lt;&gt;"",'2. Enter scores'!$B103-'2. Enter scores'!R103,"")</f>
        <v/>
      </c>
      <c r="T99" s="125" t="str">
        <f>IF('2. Enter scores'!S103&lt;&gt;"",'2. Enter scores'!$B103-'2. Enter scores'!S103,"")</f>
        <v/>
      </c>
      <c r="U99" s="125" t="str">
        <f>IF('2. Enter scores'!T103&lt;&gt;"",'2. Enter scores'!$B103-'2. Enter scores'!T103,"")</f>
        <v/>
      </c>
      <c r="V99" s="125" t="str">
        <f>IF('2. Enter scores'!U103&lt;&gt;"",'2. Enter scores'!$B103-'2. Enter scores'!U103,"")</f>
        <v/>
      </c>
      <c r="W99" s="125" t="str">
        <f>IF('2. Enter scores'!V103&lt;&gt;"",'2. Enter scores'!$B103-'2. Enter scores'!V103,"")</f>
        <v/>
      </c>
      <c r="X99" s="125" t="str">
        <f>IF('2. Enter scores'!W103&lt;&gt;"",'2. Enter scores'!$B103-'2. Enter scores'!W103,"")</f>
        <v/>
      </c>
      <c r="Y99" s="125" t="str">
        <f>IF('2. Enter scores'!X103&lt;&gt;"",'2. Enter scores'!$B103-'2. Enter scores'!X103,"")</f>
        <v/>
      </c>
      <c r="Z99" s="125" t="str">
        <f>IF('2. Enter scores'!Y103&lt;&gt;"",'2. Enter scores'!$B103-'2. Enter scores'!Y103,"")</f>
        <v/>
      </c>
      <c r="AA99" s="125" t="str">
        <f>IF('2. Enter scores'!Z103&lt;&gt;"",'2. Enter scores'!$B103-'2. Enter scores'!Z103,"")</f>
        <v/>
      </c>
      <c r="AB99" s="125" t="str">
        <f>IF('2. Enter scores'!AA103&lt;&gt;"",'2. Enter scores'!$B103-'2. Enter scores'!AA103,"")</f>
        <v/>
      </c>
      <c r="AC99" s="125" t="str">
        <f>IF('2. Enter scores'!AB103&lt;&gt;"",'2. Enter scores'!$B103-'2. Enter scores'!AB103,"")</f>
        <v/>
      </c>
      <c r="AD99" s="125" t="str">
        <f>IF('2. Enter scores'!AC103&lt;&gt;"",'2. Enter scores'!$B103-'2. Enter scores'!AC103,"")</f>
        <v/>
      </c>
      <c r="AE99" s="125" t="str">
        <f>IF('2. Enter scores'!AD103&lt;&gt;"",'2. Enter scores'!$B103-'2. Enter scores'!AD103,"")</f>
        <v/>
      </c>
      <c r="AF99" s="125" t="str">
        <f>IF('2. Enter scores'!AE103&lt;&gt;"",'2. Enter scores'!$B103-'2. Enter scores'!AE103,"")</f>
        <v/>
      </c>
      <c r="AG99" s="125" t="str">
        <f>IF('2. Enter scores'!AF103&lt;&gt;"",'2. Enter scores'!$B103-'2. Enter scores'!AF103,"")</f>
        <v/>
      </c>
      <c r="AH99" s="125" t="str">
        <f>IF('2. Enter scores'!AG103&lt;&gt;"",'2. Enter scores'!$B103-'2. Enter scores'!AG103,"")</f>
        <v/>
      </c>
      <c r="AI99" s="125" t="str">
        <f>IF('2. Enter scores'!AH103&lt;&gt;"",'2. Enter scores'!$B103-'2. Enter scores'!AH103,"")</f>
        <v/>
      </c>
      <c r="AJ99" s="125" t="str">
        <f>IF('2. Enter scores'!AI103&lt;&gt;"",'2. Enter scores'!$B103-'2. Enter scores'!AI103,"")</f>
        <v/>
      </c>
      <c r="AK99" s="125" t="str">
        <f>IF('2. Enter scores'!AJ103&lt;&gt;"",'2. Enter scores'!$B103-'2. Enter scores'!AJ103,"")</f>
        <v/>
      </c>
      <c r="AL99" s="125" t="str">
        <f>IF('2. Enter scores'!AK103&lt;&gt;"",'2. Enter scores'!$B103-'2. Enter scores'!AK103,"")</f>
        <v/>
      </c>
      <c r="AM99" s="125" t="str">
        <f>IF('2. Enter scores'!AL103&lt;&gt;"",'2. Enter scores'!$B103-'2. Enter scores'!AL103,"")</f>
        <v/>
      </c>
      <c r="AN99" s="125" t="str">
        <f>IF('2. Enter scores'!AM103&lt;&gt;"",'2. Enter scores'!$B103-'2. Enter scores'!AM103,"")</f>
        <v/>
      </c>
      <c r="AO99" s="125" t="str">
        <f>IF('2. Enter scores'!AN103&lt;&gt;"",'2. Enter scores'!$B103-'2. Enter scores'!AN103,"")</f>
        <v/>
      </c>
      <c r="AP99" s="125" t="str">
        <f>IF('2. Enter scores'!AO103&lt;&gt;"",'2. Enter scores'!$B103-'2. Enter scores'!AO103,"")</f>
        <v/>
      </c>
      <c r="AQ99" s="125" t="str">
        <f>IF('2. Enter scores'!AP103&lt;&gt;"",'2. Enter scores'!$B103-'2. Enter scores'!AP103,"")</f>
        <v/>
      </c>
      <c r="AR99" s="125" t="str">
        <f>IF('2. Enter scores'!AQ103&lt;&gt;"",'2. Enter scores'!$B103-'2. Enter scores'!AQ103,"")</f>
        <v/>
      </c>
      <c r="AS99" s="125" t="str">
        <f>IF('2. Enter scores'!AR103&lt;&gt;"",'2. Enter scores'!$B103-'2. Enter scores'!AR103,"")</f>
        <v/>
      </c>
      <c r="AT99" s="125" t="str">
        <f>IF('2. Enter scores'!AS103&lt;&gt;"",'2. Enter scores'!$B103-'2. Enter scores'!AS103,"")</f>
        <v/>
      </c>
      <c r="AU99" s="125" t="str">
        <f>IF('2. Enter scores'!AT103&lt;&gt;"",'2. Enter scores'!$B103-'2. Enter scores'!AT103,"")</f>
        <v/>
      </c>
      <c r="AV99" s="125" t="str">
        <f>IF('2. Enter scores'!AU103&lt;&gt;"",'2. Enter scores'!$B103-'2. Enter scores'!AU103,"")</f>
        <v/>
      </c>
      <c r="AW99" s="125" t="str">
        <f>IF('2. Enter scores'!AV103&lt;&gt;"",'2. Enter scores'!$B103-'2. Enter scores'!AV103,"")</f>
        <v/>
      </c>
      <c r="AX99" s="125" t="str">
        <f>IF('2. Enter scores'!AW103&lt;&gt;"",'2. Enter scores'!$B103-'2. Enter scores'!AW103,"")</f>
        <v/>
      </c>
      <c r="AY99" s="125" t="str">
        <f>IF('2. Enter scores'!AX103&lt;&gt;"",'2. Enter scores'!$B103-'2. Enter scores'!AX103,"")</f>
        <v/>
      </c>
      <c r="AZ99" s="125" t="str">
        <f>IF('2. Enter scores'!AY103&lt;&gt;"",'2. Enter scores'!$B103-'2. Enter scores'!AY103,"")</f>
        <v/>
      </c>
      <c r="BA99" s="125" t="str">
        <f>IF('2. Enter scores'!AZ103&lt;&gt;"",'2. Enter scores'!$B103-'2. Enter scores'!AZ103,"")</f>
        <v/>
      </c>
      <c r="BB99" s="125" t="str">
        <f>IF('2. Enter scores'!BA103&lt;&gt;"",'2. Enter scores'!$B103-'2. Enter scores'!BA103,"")</f>
        <v/>
      </c>
      <c r="BC99" s="125" t="str">
        <f>IF('2. Enter scores'!BB103&lt;&gt;"",'2. Enter scores'!$B103-'2. Enter scores'!BB103,"")</f>
        <v/>
      </c>
      <c r="BD99" s="125" t="str">
        <f>IF('2. Enter scores'!BC103&lt;&gt;"",'2. Enter scores'!$B103-'2. Enter scores'!BC103,"")</f>
        <v/>
      </c>
      <c r="BE99" s="125" t="str">
        <f>IF('2. Enter scores'!BD103&lt;&gt;"",'2. Enter scores'!$B103-'2. Enter scores'!BD103,"")</f>
        <v/>
      </c>
      <c r="BF99" s="125" t="str">
        <f>IF('2. Enter scores'!BE103&lt;&gt;"",'2. Enter scores'!$B103-'2. Enter scores'!BE103,"")</f>
        <v/>
      </c>
      <c r="BG99" s="125" t="str">
        <f>IF('2. Enter scores'!BF103&lt;&gt;"",'2. Enter scores'!$B103-'2. Enter scores'!BF103,"")</f>
        <v/>
      </c>
      <c r="BH99" s="125" t="str">
        <f>IF('2. Enter scores'!BG103&lt;&gt;"",'2. Enter scores'!$B103-'2. Enter scores'!BG103,"")</f>
        <v/>
      </c>
      <c r="BI99" s="125" t="str">
        <f>IF('2. Enter scores'!BH103&lt;&gt;"",'2. Enter scores'!$B103-'2. Enter scores'!BH103,"")</f>
        <v/>
      </c>
      <c r="BJ99" s="125" t="str">
        <f>IF('2. Enter scores'!BI103&lt;&gt;"",'2. Enter scores'!$B103-'2. Enter scores'!BI103,"")</f>
        <v/>
      </c>
      <c r="BK99" s="125" t="str">
        <f>IF('2. Enter scores'!BJ103&lt;&gt;"",'2. Enter scores'!$B103-'2. Enter scores'!BJ103,"")</f>
        <v/>
      </c>
      <c r="BL99" s="125" t="str">
        <f>IF('2. Enter scores'!BK103&lt;&gt;"",'2. Enter scores'!$B103-'2. Enter scores'!BK103,"")</f>
        <v/>
      </c>
      <c r="BM99" s="125" t="str">
        <f>IF('2. Enter scores'!BL103&lt;&gt;"",'2. Enter scores'!$B103-'2. Enter scores'!BL103,"")</f>
        <v/>
      </c>
      <c r="BN99" s="125" t="str">
        <f>IF('2. Enter scores'!BM103&lt;&gt;"",'2. Enter scores'!$B103-'2. Enter scores'!BM103,"")</f>
        <v/>
      </c>
      <c r="BO99" s="125" t="str">
        <f>IF('2. Enter scores'!BN103&lt;&gt;"",'2. Enter scores'!$B103-'2. Enter scores'!BN103,"")</f>
        <v/>
      </c>
      <c r="BP99" s="108">
        <v>1000</v>
      </c>
    </row>
    <row r="100" spans="2:68" x14ac:dyDescent="0.35">
      <c r="B100" s="125" t="str">
        <f>IF('2. Enter scores'!A104&lt;&gt;"",'2. Enter scores'!A104,"")</f>
        <v/>
      </c>
      <c r="H100" s="125" t="str">
        <f>IF('2. Enter scores'!G104&lt;&gt;"",'2. Enter scores'!$B104-'2. Enter scores'!G104,"")</f>
        <v/>
      </c>
      <c r="I100" s="125" t="str">
        <f>IF('2. Enter scores'!H104&lt;&gt;"",'2. Enter scores'!$B104-'2. Enter scores'!H104,"")</f>
        <v/>
      </c>
      <c r="J100" s="125" t="str">
        <f>IF('2. Enter scores'!I104&lt;&gt;"",'2. Enter scores'!$B104-'2. Enter scores'!I104,"")</f>
        <v/>
      </c>
      <c r="K100" s="125" t="str">
        <f>IF('2. Enter scores'!J104&lt;&gt;"",'2. Enter scores'!$B104-'2. Enter scores'!J104,"")</f>
        <v/>
      </c>
      <c r="L100" s="125" t="str">
        <f>IF('2. Enter scores'!K104&lt;&gt;"",'2. Enter scores'!$B104-'2. Enter scores'!K104,"")</f>
        <v/>
      </c>
      <c r="M100" s="125" t="str">
        <f>IF('2. Enter scores'!L104&lt;&gt;"",'2. Enter scores'!$B104-'2. Enter scores'!L104,"")</f>
        <v/>
      </c>
      <c r="N100" s="125" t="str">
        <f>IF('2. Enter scores'!M104&lt;&gt;"",'2. Enter scores'!$B104-'2. Enter scores'!M104,"")</f>
        <v/>
      </c>
      <c r="O100" s="125" t="str">
        <f>IF('2. Enter scores'!N104&lt;&gt;"",'2. Enter scores'!$B104-'2. Enter scores'!N104,"")</f>
        <v/>
      </c>
      <c r="P100" s="125" t="str">
        <f>IF('2. Enter scores'!O104&lt;&gt;"",'2. Enter scores'!$B104-'2. Enter scores'!O104,"")</f>
        <v/>
      </c>
      <c r="Q100" s="125" t="str">
        <f>IF('2. Enter scores'!P104&lt;&gt;"",'2. Enter scores'!$B104-'2. Enter scores'!P104,"")</f>
        <v/>
      </c>
      <c r="R100" s="125" t="str">
        <f>IF('2. Enter scores'!Q104&lt;&gt;"",'2. Enter scores'!$B104-'2. Enter scores'!Q104,"")</f>
        <v/>
      </c>
      <c r="S100" s="125" t="str">
        <f>IF('2. Enter scores'!R104&lt;&gt;"",'2. Enter scores'!$B104-'2. Enter scores'!R104,"")</f>
        <v/>
      </c>
      <c r="T100" s="125" t="str">
        <f>IF('2. Enter scores'!S104&lt;&gt;"",'2. Enter scores'!$B104-'2. Enter scores'!S104,"")</f>
        <v/>
      </c>
      <c r="U100" s="125" t="str">
        <f>IF('2. Enter scores'!T104&lt;&gt;"",'2. Enter scores'!$B104-'2. Enter scores'!T104,"")</f>
        <v/>
      </c>
      <c r="V100" s="125" t="str">
        <f>IF('2. Enter scores'!U104&lt;&gt;"",'2. Enter scores'!$B104-'2. Enter scores'!U104,"")</f>
        <v/>
      </c>
      <c r="W100" s="125" t="str">
        <f>IF('2. Enter scores'!V104&lt;&gt;"",'2. Enter scores'!$B104-'2. Enter scores'!V104,"")</f>
        <v/>
      </c>
      <c r="X100" s="125" t="str">
        <f>IF('2. Enter scores'!W104&lt;&gt;"",'2. Enter scores'!$B104-'2. Enter scores'!W104,"")</f>
        <v/>
      </c>
      <c r="Y100" s="125" t="str">
        <f>IF('2. Enter scores'!X104&lt;&gt;"",'2. Enter scores'!$B104-'2. Enter scores'!X104,"")</f>
        <v/>
      </c>
      <c r="Z100" s="125" t="str">
        <f>IF('2. Enter scores'!Y104&lt;&gt;"",'2. Enter scores'!$B104-'2. Enter scores'!Y104,"")</f>
        <v/>
      </c>
      <c r="AA100" s="125" t="str">
        <f>IF('2. Enter scores'!Z104&lt;&gt;"",'2. Enter scores'!$B104-'2. Enter scores'!Z104,"")</f>
        <v/>
      </c>
      <c r="AB100" s="125" t="str">
        <f>IF('2. Enter scores'!AA104&lt;&gt;"",'2. Enter scores'!$B104-'2. Enter scores'!AA104,"")</f>
        <v/>
      </c>
      <c r="AC100" s="125" t="str">
        <f>IF('2. Enter scores'!AB104&lt;&gt;"",'2. Enter scores'!$B104-'2. Enter scores'!AB104,"")</f>
        <v/>
      </c>
      <c r="AD100" s="125" t="str">
        <f>IF('2. Enter scores'!AC104&lt;&gt;"",'2. Enter scores'!$B104-'2. Enter scores'!AC104,"")</f>
        <v/>
      </c>
      <c r="AE100" s="125" t="str">
        <f>IF('2. Enter scores'!AD104&lt;&gt;"",'2. Enter scores'!$B104-'2. Enter scores'!AD104,"")</f>
        <v/>
      </c>
      <c r="AF100" s="125" t="str">
        <f>IF('2. Enter scores'!AE104&lt;&gt;"",'2. Enter scores'!$B104-'2. Enter scores'!AE104,"")</f>
        <v/>
      </c>
      <c r="AG100" s="125" t="str">
        <f>IF('2. Enter scores'!AF104&lt;&gt;"",'2. Enter scores'!$B104-'2. Enter scores'!AF104,"")</f>
        <v/>
      </c>
      <c r="AH100" s="125" t="str">
        <f>IF('2. Enter scores'!AG104&lt;&gt;"",'2. Enter scores'!$B104-'2. Enter scores'!AG104,"")</f>
        <v/>
      </c>
      <c r="AI100" s="125" t="str">
        <f>IF('2. Enter scores'!AH104&lt;&gt;"",'2. Enter scores'!$B104-'2. Enter scores'!AH104,"")</f>
        <v/>
      </c>
      <c r="AJ100" s="125" t="str">
        <f>IF('2. Enter scores'!AI104&lt;&gt;"",'2. Enter scores'!$B104-'2. Enter scores'!AI104,"")</f>
        <v/>
      </c>
      <c r="AK100" s="125" t="str">
        <f>IF('2. Enter scores'!AJ104&lt;&gt;"",'2. Enter scores'!$B104-'2. Enter scores'!AJ104,"")</f>
        <v/>
      </c>
      <c r="AL100" s="125" t="str">
        <f>IF('2. Enter scores'!AK104&lt;&gt;"",'2. Enter scores'!$B104-'2. Enter scores'!AK104,"")</f>
        <v/>
      </c>
      <c r="AM100" s="125" t="str">
        <f>IF('2. Enter scores'!AL104&lt;&gt;"",'2. Enter scores'!$B104-'2. Enter scores'!AL104,"")</f>
        <v/>
      </c>
      <c r="AN100" s="125" t="str">
        <f>IF('2. Enter scores'!AM104&lt;&gt;"",'2. Enter scores'!$B104-'2. Enter scores'!AM104,"")</f>
        <v/>
      </c>
      <c r="AO100" s="125" t="str">
        <f>IF('2. Enter scores'!AN104&lt;&gt;"",'2. Enter scores'!$B104-'2. Enter scores'!AN104,"")</f>
        <v/>
      </c>
      <c r="AP100" s="125" t="str">
        <f>IF('2. Enter scores'!AO104&lt;&gt;"",'2. Enter scores'!$B104-'2. Enter scores'!AO104,"")</f>
        <v/>
      </c>
      <c r="AQ100" s="125" t="str">
        <f>IF('2. Enter scores'!AP104&lt;&gt;"",'2. Enter scores'!$B104-'2. Enter scores'!AP104,"")</f>
        <v/>
      </c>
      <c r="AR100" s="125" t="str">
        <f>IF('2. Enter scores'!AQ104&lt;&gt;"",'2. Enter scores'!$B104-'2. Enter scores'!AQ104,"")</f>
        <v/>
      </c>
      <c r="AS100" s="125" t="str">
        <f>IF('2. Enter scores'!AR104&lt;&gt;"",'2. Enter scores'!$B104-'2. Enter scores'!AR104,"")</f>
        <v/>
      </c>
      <c r="AT100" s="125" t="str">
        <f>IF('2. Enter scores'!AS104&lt;&gt;"",'2. Enter scores'!$B104-'2. Enter scores'!AS104,"")</f>
        <v/>
      </c>
      <c r="AU100" s="125" t="str">
        <f>IF('2. Enter scores'!AT104&lt;&gt;"",'2. Enter scores'!$B104-'2. Enter scores'!AT104,"")</f>
        <v/>
      </c>
      <c r="AV100" s="125" t="str">
        <f>IF('2. Enter scores'!AU104&lt;&gt;"",'2. Enter scores'!$B104-'2. Enter scores'!AU104,"")</f>
        <v/>
      </c>
      <c r="AW100" s="125" t="str">
        <f>IF('2. Enter scores'!AV104&lt;&gt;"",'2. Enter scores'!$B104-'2. Enter scores'!AV104,"")</f>
        <v/>
      </c>
      <c r="AX100" s="125" t="str">
        <f>IF('2. Enter scores'!AW104&lt;&gt;"",'2. Enter scores'!$B104-'2. Enter scores'!AW104,"")</f>
        <v/>
      </c>
      <c r="AY100" s="125" t="str">
        <f>IF('2. Enter scores'!AX104&lt;&gt;"",'2. Enter scores'!$B104-'2. Enter scores'!AX104,"")</f>
        <v/>
      </c>
      <c r="AZ100" s="125" t="str">
        <f>IF('2. Enter scores'!AY104&lt;&gt;"",'2. Enter scores'!$B104-'2. Enter scores'!AY104,"")</f>
        <v/>
      </c>
      <c r="BA100" s="125" t="str">
        <f>IF('2. Enter scores'!AZ104&lt;&gt;"",'2. Enter scores'!$B104-'2. Enter scores'!AZ104,"")</f>
        <v/>
      </c>
      <c r="BB100" s="125" t="str">
        <f>IF('2. Enter scores'!BA104&lt;&gt;"",'2. Enter scores'!$B104-'2. Enter scores'!BA104,"")</f>
        <v/>
      </c>
      <c r="BC100" s="125" t="str">
        <f>IF('2. Enter scores'!BB104&lt;&gt;"",'2. Enter scores'!$B104-'2. Enter scores'!BB104,"")</f>
        <v/>
      </c>
      <c r="BD100" s="125" t="str">
        <f>IF('2. Enter scores'!BC104&lt;&gt;"",'2. Enter scores'!$B104-'2. Enter scores'!BC104,"")</f>
        <v/>
      </c>
      <c r="BE100" s="125" t="str">
        <f>IF('2. Enter scores'!BD104&lt;&gt;"",'2. Enter scores'!$B104-'2. Enter scores'!BD104,"")</f>
        <v/>
      </c>
      <c r="BF100" s="125" t="str">
        <f>IF('2. Enter scores'!BE104&lt;&gt;"",'2. Enter scores'!$B104-'2. Enter scores'!BE104,"")</f>
        <v/>
      </c>
      <c r="BG100" s="125" t="str">
        <f>IF('2. Enter scores'!BF104&lt;&gt;"",'2. Enter scores'!$B104-'2. Enter scores'!BF104,"")</f>
        <v/>
      </c>
      <c r="BH100" s="125" t="str">
        <f>IF('2. Enter scores'!BG104&lt;&gt;"",'2. Enter scores'!$B104-'2. Enter scores'!BG104,"")</f>
        <v/>
      </c>
      <c r="BI100" s="125" t="str">
        <f>IF('2. Enter scores'!BH104&lt;&gt;"",'2. Enter scores'!$B104-'2. Enter scores'!BH104,"")</f>
        <v/>
      </c>
      <c r="BJ100" s="125" t="str">
        <f>IF('2. Enter scores'!BI104&lt;&gt;"",'2. Enter scores'!$B104-'2. Enter scores'!BI104,"")</f>
        <v/>
      </c>
      <c r="BK100" s="125" t="str">
        <f>IF('2. Enter scores'!BJ104&lt;&gt;"",'2. Enter scores'!$B104-'2. Enter scores'!BJ104,"")</f>
        <v/>
      </c>
      <c r="BL100" s="125" t="str">
        <f>IF('2. Enter scores'!BK104&lt;&gt;"",'2. Enter scores'!$B104-'2. Enter scores'!BK104,"")</f>
        <v/>
      </c>
      <c r="BM100" s="125" t="str">
        <f>IF('2. Enter scores'!BL104&lt;&gt;"",'2. Enter scores'!$B104-'2. Enter scores'!BL104,"")</f>
        <v/>
      </c>
      <c r="BN100" s="125" t="str">
        <f>IF('2. Enter scores'!BM104&lt;&gt;"",'2. Enter scores'!$B104-'2. Enter scores'!BM104,"")</f>
        <v/>
      </c>
      <c r="BO100" s="125" t="str">
        <f>IF('2. Enter scores'!BN104&lt;&gt;"",'2. Enter scores'!$B104-'2. Enter scores'!BN104,"")</f>
        <v/>
      </c>
      <c r="BP100" s="108">
        <v>1000</v>
      </c>
    </row>
    <row r="101" spans="2:68" x14ac:dyDescent="0.35">
      <c r="B101" s="125" t="str">
        <f>IF('2. Enter scores'!A105&lt;&gt;"",'2. Enter scores'!A105,"")</f>
        <v/>
      </c>
      <c r="H101" s="125" t="str">
        <f>IF('2. Enter scores'!G105&lt;&gt;"",'2. Enter scores'!$B105-'2. Enter scores'!G105,"")</f>
        <v/>
      </c>
      <c r="I101" s="125" t="str">
        <f>IF('2. Enter scores'!H105&lt;&gt;"",'2. Enter scores'!$B105-'2. Enter scores'!H105,"")</f>
        <v/>
      </c>
      <c r="J101" s="125" t="str">
        <f>IF('2. Enter scores'!I105&lt;&gt;"",'2. Enter scores'!$B105-'2. Enter scores'!I105,"")</f>
        <v/>
      </c>
      <c r="K101" s="125" t="str">
        <f>IF('2. Enter scores'!J105&lt;&gt;"",'2. Enter scores'!$B105-'2. Enter scores'!J105,"")</f>
        <v/>
      </c>
      <c r="L101" s="125" t="str">
        <f>IF('2. Enter scores'!K105&lt;&gt;"",'2. Enter scores'!$B105-'2. Enter scores'!K105,"")</f>
        <v/>
      </c>
      <c r="M101" s="125" t="str">
        <f>IF('2. Enter scores'!L105&lt;&gt;"",'2. Enter scores'!$B105-'2. Enter scores'!L105,"")</f>
        <v/>
      </c>
      <c r="N101" s="125" t="str">
        <f>IF('2. Enter scores'!M105&lt;&gt;"",'2. Enter scores'!$B105-'2. Enter scores'!M105,"")</f>
        <v/>
      </c>
      <c r="O101" s="125" t="str">
        <f>IF('2. Enter scores'!N105&lt;&gt;"",'2. Enter scores'!$B105-'2. Enter scores'!N105,"")</f>
        <v/>
      </c>
      <c r="P101" s="125" t="str">
        <f>IF('2. Enter scores'!O105&lt;&gt;"",'2. Enter scores'!$B105-'2. Enter scores'!O105,"")</f>
        <v/>
      </c>
      <c r="Q101" s="125" t="str">
        <f>IF('2. Enter scores'!P105&lt;&gt;"",'2. Enter scores'!$B105-'2. Enter scores'!P105,"")</f>
        <v/>
      </c>
      <c r="R101" s="125" t="str">
        <f>IF('2. Enter scores'!Q105&lt;&gt;"",'2. Enter scores'!$B105-'2. Enter scores'!Q105,"")</f>
        <v/>
      </c>
      <c r="S101" s="125" t="str">
        <f>IF('2. Enter scores'!R105&lt;&gt;"",'2. Enter scores'!$B105-'2. Enter scores'!R105,"")</f>
        <v/>
      </c>
      <c r="T101" s="125" t="str">
        <f>IF('2. Enter scores'!S105&lt;&gt;"",'2. Enter scores'!$B105-'2. Enter scores'!S105,"")</f>
        <v/>
      </c>
      <c r="U101" s="125" t="str">
        <f>IF('2. Enter scores'!T105&lt;&gt;"",'2. Enter scores'!$B105-'2. Enter scores'!T105,"")</f>
        <v/>
      </c>
      <c r="V101" s="125" t="str">
        <f>IF('2. Enter scores'!U105&lt;&gt;"",'2. Enter scores'!$B105-'2. Enter scores'!U105,"")</f>
        <v/>
      </c>
      <c r="W101" s="125" t="str">
        <f>IF('2. Enter scores'!V105&lt;&gt;"",'2. Enter scores'!$B105-'2. Enter scores'!V105,"")</f>
        <v/>
      </c>
      <c r="X101" s="125" t="str">
        <f>IF('2. Enter scores'!W105&lt;&gt;"",'2. Enter scores'!$B105-'2. Enter scores'!W105,"")</f>
        <v/>
      </c>
      <c r="Y101" s="125" t="str">
        <f>IF('2. Enter scores'!X105&lt;&gt;"",'2. Enter scores'!$B105-'2. Enter scores'!X105,"")</f>
        <v/>
      </c>
      <c r="Z101" s="125" t="str">
        <f>IF('2. Enter scores'!Y105&lt;&gt;"",'2. Enter scores'!$B105-'2. Enter scores'!Y105,"")</f>
        <v/>
      </c>
      <c r="AA101" s="125" t="str">
        <f>IF('2. Enter scores'!Z105&lt;&gt;"",'2. Enter scores'!$B105-'2. Enter scores'!Z105,"")</f>
        <v/>
      </c>
      <c r="AB101" s="125" t="str">
        <f>IF('2. Enter scores'!AA105&lt;&gt;"",'2. Enter scores'!$B105-'2. Enter scores'!AA105,"")</f>
        <v/>
      </c>
      <c r="AC101" s="125" t="str">
        <f>IF('2. Enter scores'!AB105&lt;&gt;"",'2. Enter scores'!$B105-'2. Enter scores'!AB105,"")</f>
        <v/>
      </c>
      <c r="AD101" s="125" t="str">
        <f>IF('2. Enter scores'!AC105&lt;&gt;"",'2. Enter scores'!$B105-'2. Enter scores'!AC105,"")</f>
        <v/>
      </c>
      <c r="AE101" s="125" t="str">
        <f>IF('2. Enter scores'!AD105&lt;&gt;"",'2. Enter scores'!$B105-'2. Enter scores'!AD105,"")</f>
        <v/>
      </c>
      <c r="AF101" s="125" t="str">
        <f>IF('2. Enter scores'!AE105&lt;&gt;"",'2. Enter scores'!$B105-'2. Enter scores'!AE105,"")</f>
        <v/>
      </c>
      <c r="AG101" s="125" t="str">
        <f>IF('2. Enter scores'!AF105&lt;&gt;"",'2. Enter scores'!$B105-'2. Enter scores'!AF105,"")</f>
        <v/>
      </c>
      <c r="AH101" s="125" t="str">
        <f>IF('2. Enter scores'!AG105&lt;&gt;"",'2. Enter scores'!$B105-'2. Enter scores'!AG105,"")</f>
        <v/>
      </c>
      <c r="AI101" s="125" t="str">
        <f>IF('2. Enter scores'!AH105&lt;&gt;"",'2. Enter scores'!$B105-'2. Enter scores'!AH105,"")</f>
        <v/>
      </c>
      <c r="AJ101" s="125" t="str">
        <f>IF('2. Enter scores'!AI105&lt;&gt;"",'2. Enter scores'!$B105-'2. Enter scores'!AI105,"")</f>
        <v/>
      </c>
      <c r="AK101" s="125" t="str">
        <f>IF('2. Enter scores'!AJ105&lt;&gt;"",'2. Enter scores'!$B105-'2. Enter scores'!AJ105,"")</f>
        <v/>
      </c>
      <c r="AL101" s="125" t="str">
        <f>IF('2. Enter scores'!AK105&lt;&gt;"",'2. Enter scores'!$B105-'2. Enter scores'!AK105,"")</f>
        <v/>
      </c>
      <c r="AM101" s="125" t="str">
        <f>IF('2. Enter scores'!AL105&lt;&gt;"",'2. Enter scores'!$B105-'2. Enter scores'!AL105,"")</f>
        <v/>
      </c>
      <c r="AN101" s="125" t="str">
        <f>IF('2. Enter scores'!AM105&lt;&gt;"",'2. Enter scores'!$B105-'2. Enter scores'!AM105,"")</f>
        <v/>
      </c>
      <c r="AO101" s="125" t="str">
        <f>IF('2. Enter scores'!AN105&lt;&gt;"",'2. Enter scores'!$B105-'2. Enter scores'!AN105,"")</f>
        <v/>
      </c>
      <c r="AP101" s="125" t="str">
        <f>IF('2. Enter scores'!AO105&lt;&gt;"",'2. Enter scores'!$B105-'2. Enter scores'!AO105,"")</f>
        <v/>
      </c>
      <c r="AQ101" s="125" t="str">
        <f>IF('2. Enter scores'!AP105&lt;&gt;"",'2. Enter scores'!$B105-'2. Enter scores'!AP105,"")</f>
        <v/>
      </c>
      <c r="AR101" s="125" t="str">
        <f>IF('2. Enter scores'!AQ105&lt;&gt;"",'2. Enter scores'!$B105-'2. Enter scores'!AQ105,"")</f>
        <v/>
      </c>
      <c r="AS101" s="125" t="str">
        <f>IF('2. Enter scores'!AR105&lt;&gt;"",'2. Enter scores'!$B105-'2. Enter scores'!AR105,"")</f>
        <v/>
      </c>
      <c r="AT101" s="125" t="str">
        <f>IF('2. Enter scores'!AS105&lt;&gt;"",'2. Enter scores'!$B105-'2. Enter scores'!AS105,"")</f>
        <v/>
      </c>
      <c r="AU101" s="125" t="str">
        <f>IF('2. Enter scores'!AT105&lt;&gt;"",'2. Enter scores'!$B105-'2. Enter scores'!AT105,"")</f>
        <v/>
      </c>
      <c r="AV101" s="125" t="str">
        <f>IF('2. Enter scores'!AU105&lt;&gt;"",'2. Enter scores'!$B105-'2. Enter scores'!AU105,"")</f>
        <v/>
      </c>
      <c r="AW101" s="125" t="str">
        <f>IF('2. Enter scores'!AV105&lt;&gt;"",'2. Enter scores'!$B105-'2. Enter scores'!AV105,"")</f>
        <v/>
      </c>
      <c r="AX101" s="125" t="str">
        <f>IF('2. Enter scores'!AW105&lt;&gt;"",'2. Enter scores'!$B105-'2. Enter scores'!AW105,"")</f>
        <v/>
      </c>
      <c r="AY101" s="125" t="str">
        <f>IF('2. Enter scores'!AX105&lt;&gt;"",'2. Enter scores'!$B105-'2. Enter scores'!AX105,"")</f>
        <v/>
      </c>
      <c r="AZ101" s="125" t="str">
        <f>IF('2. Enter scores'!AY105&lt;&gt;"",'2. Enter scores'!$B105-'2. Enter scores'!AY105,"")</f>
        <v/>
      </c>
      <c r="BA101" s="125" t="str">
        <f>IF('2. Enter scores'!AZ105&lt;&gt;"",'2. Enter scores'!$B105-'2. Enter scores'!AZ105,"")</f>
        <v/>
      </c>
      <c r="BB101" s="125" t="str">
        <f>IF('2. Enter scores'!BA105&lt;&gt;"",'2. Enter scores'!$B105-'2. Enter scores'!BA105,"")</f>
        <v/>
      </c>
      <c r="BC101" s="125" t="str">
        <f>IF('2. Enter scores'!BB105&lt;&gt;"",'2. Enter scores'!$B105-'2. Enter scores'!BB105,"")</f>
        <v/>
      </c>
      <c r="BD101" s="125" t="str">
        <f>IF('2. Enter scores'!BC105&lt;&gt;"",'2. Enter scores'!$B105-'2. Enter scores'!BC105,"")</f>
        <v/>
      </c>
      <c r="BE101" s="125" t="str">
        <f>IF('2. Enter scores'!BD105&lt;&gt;"",'2. Enter scores'!$B105-'2. Enter scores'!BD105,"")</f>
        <v/>
      </c>
      <c r="BF101" s="125" t="str">
        <f>IF('2. Enter scores'!BE105&lt;&gt;"",'2. Enter scores'!$B105-'2. Enter scores'!BE105,"")</f>
        <v/>
      </c>
      <c r="BG101" s="125" t="str">
        <f>IF('2. Enter scores'!BF105&lt;&gt;"",'2. Enter scores'!$B105-'2. Enter scores'!BF105,"")</f>
        <v/>
      </c>
      <c r="BH101" s="125" t="str">
        <f>IF('2. Enter scores'!BG105&lt;&gt;"",'2. Enter scores'!$B105-'2. Enter scores'!BG105,"")</f>
        <v/>
      </c>
      <c r="BI101" s="125" t="str">
        <f>IF('2. Enter scores'!BH105&lt;&gt;"",'2. Enter scores'!$B105-'2. Enter scores'!BH105,"")</f>
        <v/>
      </c>
      <c r="BJ101" s="125" t="str">
        <f>IF('2. Enter scores'!BI105&lt;&gt;"",'2. Enter scores'!$B105-'2. Enter scores'!BI105,"")</f>
        <v/>
      </c>
      <c r="BK101" s="125" t="str">
        <f>IF('2. Enter scores'!BJ105&lt;&gt;"",'2. Enter scores'!$B105-'2. Enter scores'!BJ105,"")</f>
        <v/>
      </c>
      <c r="BL101" s="125" t="str">
        <f>IF('2. Enter scores'!BK105&lt;&gt;"",'2. Enter scores'!$B105-'2. Enter scores'!BK105,"")</f>
        <v/>
      </c>
      <c r="BM101" s="125" t="str">
        <f>IF('2. Enter scores'!BL105&lt;&gt;"",'2. Enter scores'!$B105-'2. Enter scores'!BL105,"")</f>
        <v/>
      </c>
      <c r="BN101" s="125" t="str">
        <f>IF('2. Enter scores'!BM105&lt;&gt;"",'2. Enter scores'!$B105-'2. Enter scores'!BM105,"")</f>
        <v/>
      </c>
      <c r="BO101" s="125" t="str">
        <f>IF('2. Enter scores'!BN105&lt;&gt;"",'2. Enter scores'!$B105-'2. Enter scores'!BN105,"")</f>
        <v/>
      </c>
      <c r="BP101" s="108">
        <v>1000</v>
      </c>
    </row>
    <row r="102" spans="2:68" x14ac:dyDescent="0.35">
      <c r="B102" s="125" t="str">
        <f>IF('2. Enter scores'!A106&lt;&gt;"",'2. Enter scores'!A106,"")</f>
        <v/>
      </c>
      <c r="H102" s="125" t="str">
        <f>IF('2. Enter scores'!G106&lt;&gt;"",'2. Enter scores'!$B106-'2. Enter scores'!G106,"")</f>
        <v/>
      </c>
      <c r="I102" s="125" t="str">
        <f>IF('2. Enter scores'!H106&lt;&gt;"",'2. Enter scores'!$B106-'2. Enter scores'!H106,"")</f>
        <v/>
      </c>
      <c r="J102" s="125" t="str">
        <f>IF('2. Enter scores'!I106&lt;&gt;"",'2. Enter scores'!$B106-'2. Enter scores'!I106,"")</f>
        <v/>
      </c>
      <c r="K102" s="125" t="str">
        <f>IF('2. Enter scores'!J106&lt;&gt;"",'2. Enter scores'!$B106-'2. Enter scores'!J106,"")</f>
        <v/>
      </c>
      <c r="L102" s="125" t="str">
        <f>IF('2. Enter scores'!K106&lt;&gt;"",'2. Enter scores'!$B106-'2. Enter scores'!K106,"")</f>
        <v/>
      </c>
      <c r="M102" s="125" t="str">
        <f>IF('2. Enter scores'!L106&lt;&gt;"",'2. Enter scores'!$B106-'2. Enter scores'!L106,"")</f>
        <v/>
      </c>
      <c r="N102" s="125" t="str">
        <f>IF('2. Enter scores'!M106&lt;&gt;"",'2. Enter scores'!$B106-'2. Enter scores'!M106,"")</f>
        <v/>
      </c>
      <c r="O102" s="125" t="str">
        <f>IF('2. Enter scores'!N106&lt;&gt;"",'2. Enter scores'!$B106-'2. Enter scores'!N106,"")</f>
        <v/>
      </c>
      <c r="P102" s="125" t="str">
        <f>IF('2. Enter scores'!O106&lt;&gt;"",'2. Enter scores'!$B106-'2. Enter scores'!O106,"")</f>
        <v/>
      </c>
      <c r="Q102" s="125" t="str">
        <f>IF('2. Enter scores'!P106&lt;&gt;"",'2. Enter scores'!$B106-'2. Enter scores'!P106,"")</f>
        <v/>
      </c>
      <c r="R102" s="125" t="str">
        <f>IF('2. Enter scores'!Q106&lt;&gt;"",'2. Enter scores'!$B106-'2. Enter scores'!Q106,"")</f>
        <v/>
      </c>
      <c r="S102" s="125" t="str">
        <f>IF('2. Enter scores'!R106&lt;&gt;"",'2. Enter scores'!$B106-'2. Enter scores'!R106,"")</f>
        <v/>
      </c>
      <c r="T102" s="125" t="str">
        <f>IF('2. Enter scores'!S106&lt;&gt;"",'2. Enter scores'!$B106-'2. Enter scores'!S106,"")</f>
        <v/>
      </c>
      <c r="U102" s="125" t="str">
        <f>IF('2. Enter scores'!T106&lt;&gt;"",'2. Enter scores'!$B106-'2. Enter scores'!T106,"")</f>
        <v/>
      </c>
      <c r="V102" s="125" t="str">
        <f>IF('2. Enter scores'!U106&lt;&gt;"",'2. Enter scores'!$B106-'2. Enter scores'!U106,"")</f>
        <v/>
      </c>
      <c r="W102" s="125" t="str">
        <f>IF('2. Enter scores'!V106&lt;&gt;"",'2. Enter scores'!$B106-'2. Enter scores'!V106,"")</f>
        <v/>
      </c>
      <c r="X102" s="125" t="str">
        <f>IF('2. Enter scores'!W106&lt;&gt;"",'2. Enter scores'!$B106-'2. Enter scores'!W106,"")</f>
        <v/>
      </c>
      <c r="Y102" s="125" t="str">
        <f>IF('2. Enter scores'!X106&lt;&gt;"",'2. Enter scores'!$B106-'2. Enter scores'!X106,"")</f>
        <v/>
      </c>
      <c r="Z102" s="125" t="str">
        <f>IF('2. Enter scores'!Y106&lt;&gt;"",'2. Enter scores'!$B106-'2. Enter scores'!Y106,"")</f>
        <v/>
      </c>
      <c r="AA102" s="125" t="str">
        <f>IF('2. Enter scores'!Z106&lt;&gt;"",'2. Enter scores'!$B106-'2. Enter scores'!Z106,"")</f>
        <v/>
      </c>
      <c r="AB102" s="125" t="str">
        <f>IF('2. Enter scores'!AA106&lt;&gt;"",'2. Enter scores'!$B106-'2. Enter scores'!AA106,"")</f>
        <v/>
      </c>
      <c r="AC102" s="125" t="str">
        <f>IF('2. Enter scores'!AB106&lt;&gt;"",'2. Enter scores'!$B106-'2. Enter scores'!AB106,"")</f>
        <v/>
      </c>
      <c r="AD102" s="125" t="str">
        <f>IF('2. Enter scores'!AC106&lt;&gt;"",'2. Enter scores'!$B106-'2. Enter scores'!AC106,"")</f>
        <v/>
      </c>
      <c r="AE102" s="125" t="str">
        <f>IF('2. Enter scores'!AD106&lt;&gt;"",'2. Enter scores'!$B106-'2. Enter scores'!AD106,"")</f>
        <v/>
      </c>
      <c r="AF102" s="125" t="str">
        <f>IF('2. Enter scores'!AE106&lt;&gt;"",'2. Enter scores'!$B106-'2. Enter scores'!AE106,"")</f>
        <v/>
      </c>
      <c r="AG102" s="125" t="str">
        <f>IF('2. Enter scores'!AF106&lt;&gt;"",'2. Enter scores'!$B106-'2. Enter scores'!AF106,"")</f>
        <v/>
      </c>
      <c r="AH102" s="125" t="str">
        <f>IF('2. Enter scores'!AG106&lt;&gt;"",'2. Enter scores'!$B106-'2. Enter scores'!AG106,"")</f>
        <v/>
      </c>
      <c r="AI102" s="125" t="str">
        <f>IF('2. Enter scores'!AH106&lt;&gt;"",'2. Enter scores'!$B106-'2. Enter scores'!AH106,"")</f>
        <v/>
      </c>
      <c r="AJ102" s="125" t="str">
        <f>IF('2. Enter scores'!AI106&lt;&gt;"",'2. Enter scores'!$B106-'2. Enter scores'!AI106,"")</f>
        <v/>
      </c>
      <c r="AK102" s="125" t="str">
        <f>IF('2. Enter scores'!AJ106&lt;&gt;"",'2. Enter scores'!$B106-'2. Enter scores'!AJ106,"")</f>
        <v/>
      </c>
      <c r="AL102" s="125" t="str">
        <f>IF('2. Enter scores'!AK106&lt;&gt;"",'2. Enter scores'!$B106-'2. Enter scores'!AK106,"")</f>
        <v/>
      </c>
      <c r="AM102" s="125" t="str">
        <f>IF('2. Enter scores'!AL106&lt;&gt;"",'2. Enter scores'!$B106-'2. Enter scores'!AL106,"")</f>
        <v/>
      </c>
      <c r="AN102" s="125" t="str">
        <f>IF('2. Enter scores'!AM106&lt;&gt;"",'2. Enter scores'!$B106-'2. Enter scores'!AM106,"")</f>
        <v/>
      </c>
      <c r="AO102" s="125" t="str">
        <f>IF('2. Enter scores'!AN106&lt;&gt;"",'2. Enter scores'!$B106-'2. Enter scores'!AN106,"")</f>
        <v/>
      </c>
      <c r="AP102" s="125" t="str">
        <f>IF('2. Enter scores'!AO106&lt;&gt;"",'2. Enter scores'!$B106-'2. Enter scores'!AO106,"")</f>
        <v/>
      </c>
      <c r="AQ102" s="125" t="str">
        <f>IF('2. Enter scores'!AP106&lt;&gt;"",'2. Enter scores'!$B106-'2. Enter scores'!AP106,"")</f>
        <v/>
      </c>
      <c r="AR102" s="125" t="str">
        <f>IF('2. Enter scores'!AQ106&lt;&gt;"",'2. Enter scores'!$B106-'2. Enter scores'!AQ106,"")</f>
        <v/>
      </c>
      <c r="AS102" s="125" t="str">
        <f>IF('2. Enter scores'!AR106&lt;&gt;"",'2. Enter scores'!$B106-'2. Enter scores'!AR106,"")</f>
        <v/>
      </c>
      <c r="AT102" s="125" t="str">
        <f>IF('2. Enter scores'!AS106&lt;&gt;"",'2. Enter scores'!$B106-'2. Enter scores'!AS106,"")</f>
        <v/>
      </c>
      <c r="AU102" s="125" t="str">
        <f>IF('2. Enter scores'!AT106&lt;&gt;"",'2. Enter scores'!$B106-'2. Enter scores'!AT106,"")</f>
        <v/>
      </c>
      <c r="AV102" s="125" t="str">
        <f>IF('2. Enter scores'!AU106&lt;&gt;"",'2. Enter scores'!$B106-'2. Enter scores'!AU106,"")</f>
        <v/>
      </c>
      <c r="AW102" s="125" t="str">
        <f>IF('2. Enter scores'!AV106&lt;&gt;"",'2. Enter scores'!$B106-'2. Enter scores'!AV106,"")</f>
        <v/>
      </c>
      <c r="AX102" s="125" t="str">
        <f>IF('2. Enter scores'!AW106&lt;&gt;"",'2. Enter scores'!$B106-'2. Enter scores'!AW106,"")</f>
        <v/>
      </c>
      <c r="AY102" s="125" t="str">
        <f>IF('2. Enter scores'!AX106&lt;&gt;"",'2. Enter scores'!$B106-'2. Enter scores'!AX106,"")</f>
        <v/>
      </c>
      <c r="AZ102" s="125" t="str">
        <f>IF('2. Enter scores'!AY106&lt;&gt;"",'2. Enter scores'!$B106-'2. Enter scores'!AY106,"")</f>
        <v/>
      </c>
      <c r="BA102" s="125" t="str">
        <f>IF('2. Enter scores'!AZ106&lt;&gt;"",'2. Enter scores'!$B106-'2. Enter scores'!AZ106,"")</f>
        <v/>
      </c>
      <c r="BB102" s="125" t="str">
        <f>IF('2. Enter scores'!BA106&lt;&gt;"",'2. Enter scores'!$B106-'2. Enter scores'!BA106,"")</f>
        <v/>
      </c>
      <c r="BC102" s="125" t="str">
        <f>IF('2. Enter scores'!BB106&lt;&gt;"",'2. Enter scores'!$B106-'2. Enter scores'!BB106,"")</f>
        <v/>
      </c>
      <c r="BD102" s="125" t="str">
        <f>IF('2. Enter scores'!BC106&lt;&gt;"",'2. Enter scores'!$B106-'2. Enter scores'!BC106,"")</f>
        <v/>
      </c>
      <c r="BE102" s="125" t="str">
        <f>IF('2. Enter scores'!BD106&lt;&gt;"",'2. Enter scores'!$B106-'2. Enter scores'!BD106,"")</f>
        <v/>
      </c>
      <c r="BF102" s="125" t="str">
        <f>IF('2. Enter scores'!BE106&lt;&gt;"",'2. Enter scores'!$B106-'2. Enter scores'!BE106,"")</f>
        <v/>
      </c>
      <c r="BG102" s="125" t="str">
        <f>IF('2. Enter scores'!BF106&lt;&gt;"",'2. Enter scores'!$B106-'2. Enter scores'!BF106,"")</f>
        <v/>
      </c>
      <c r="BH102" s="125" t="str">
        <f>IF('2. Enter scores'!BG106&lt;&gt;"",'2. Enter scores'!$B106-'2. Enter scores'!BG106,"")</f>
        <v/>
      </c>
      <c r="BI102" s="125" t="str">
        <f>IF('2. Enter scores'!BH106&lt;&gt;"",'2. Enter scores'!$B106-'2. Enter scores'!BH106,"")</f>
        <v/>
      </c>
      <c r="BJ102" s="125" t="str">
        <f>IF('2. Enter scores'!BI106&lt;&gt;"",'2. Enter scores'!$B106-'2. Enter scores'!BI106,"")</f>
        <v/>
      </c>
      <c r="BK102" s="125" t="str">
        <f>IF('2. Enter scores'!BJ106&lt;&gt;"",'2. Enter scores'!$B106-'2. Enter scores'!BJ106,"")</f>
        <v/>
      </c>
      <c r="BL102" s="125" t="str">
        <f>IF('2. Enter scores'!BK106&lt;&gt;"",'2. Enter scores'!$B106-'2. Enter scores'!BK106,"")</f>
        <v/>
      </c>
      <c r="BM102" s="125" t="str">
        <f>IF('2. Enter scores'!BL106&lt;&gt;"",'2. Enter scores'!$B106-'2. Enter scores'!BL106,"")</f>
        <v/>
      </c>
      <c r="BN102" s="125" t="str">
        <f>IF('2. Enter scores'!BM106&lt;&gt;"",'2. Enter scores'!$B106-'2. Enter scores'!BM106,"")</f>
        <v/>
      </c>
      <c r="BO102" s="125" t="str">
        <f>IF('2. Enter scores'!BN106&lt;&gt;"",'2. Enter scores'!$B106-'2. Enter scores'!BN106,"")</f>
        <v/>
      </c>
      <c r="BP102" s="108">
        <v>1000</v>
      </c>
    </row>
    <row r="103" spans="2:68" x14ac:dyDescent="0.35">
      <c r="B103" s="125" t="str">
        <f>IF('2. Enter scores'!A107&lt;&gt;"",'2. Enter scores'!A107,"")</f>
        <v/>
      </c>
      <c r="H103" s="125" t="str">
        <f>IF('2. Enter scores'!G107&lt;&gt;"",'2. Enter scores'!$B107-'2. Enter scores'!G107,"")</f>
        <v/>
      </c>
      <c r="I103" s="125" t="str">
        <f>IF('2. Enter scores'!H107&lt;&gt;"",'2. Enter scores'!$B107-'2. Enter scores'!H107,"")</f>
        <v/>
      </c>
      <c r="J103" s="125" t="str">
        <f>IF('2. Enter scores'!I107&lt;&gt;"",'2. Enter scores'!$B107-'2. Enter scores'!I107,"")</f>
        <v/>
      </c>
      <c r="K103" s="125" t="str">
        <f>IF('2. Enter scores'!J107&lt;&gt;"",'2. Enter scores'!$B107-'2. Enter scores'!J107,"")</f>
        <v/>
      </c>
      <c r="L103" s="125" t="str">
        <f>IF('2. Enter scores'!K107&lt;&gt;"",'2. Enter scores'!$B107-'2. Enter scores'!K107,"")</f>
        <v/>
      </c>
      <c r="M103" s="125" t="str">
        <f>IF('2. Enter scores'!L107&lt;&gt;"",'2. Enter scores'!$B107-'2. Enter scores'!L107,"")</f>
        <v/>
      </c>
      <c r="N103" s="125" t="str">
        <f>IF('2. Enter scores'!M107&lt;&gt;"",'2. Enter scores'!$B107-'2. Enter scores'!M107,"")</f>
        <v/>
      </c>
      <c r="O103" s="125" t="str">
        <f>IF('2. Enter scores'!N107&lt;&gt;"",'2. Enter scores'!$B107-'2. Enter scores'!N107,"")</f>
        <v/>
      </c>
      <c r="P103" s="125" t="str">
        <f>IF('2. Enter scores'!O107&lt;&gt;"",'2. Enter scores'!$B107-'2. Enter scores'!O107,"")</f>
        <v/>
      </c>
      <c r="Q103" s="125" t="str">
        <f>IF('2. Enter scores'!P107&lt;&gt;"",'2. Enter scores'!$B107-'2. Enter scores'!P107,"")</f>
        <v/>
      </c>
      <c r="R103" s="125" t="str">
        <f>IF('2. Enter scores'!Q107&lt;&gt;"",'2. Enter scores'!$B107-'2. Enter scores'!Q107,"")</f>
        <v/>
      </c>
      <c r="S103" s="125" t="str">
        <f>IF('2. Enter scores'!R107&lt;&gt;"",'2. Enter scores'!$B107-'2. Enter scores'!R107,"")</f>
        <v/>
      </c>
      <c r="T103" s="125" t="str">
        <f>IF('2. Enter scores'!S107&lt;&gt;"",'2. Enter scores'!$B107-'2. Enter scores'!S107,"")</f>
        <v/>
      </c>
      <c r="U103" s="125" t="str">
        <f>IF('2. Enter scores'!T107&lt;&gt;"",'2. Enter scores'!$B107-'2. Enter scores'!T107,"")</f>
        <v/>
      </c>
      <c r="V103" s="125" t="str">
        <f>IF('2. Enter scores'!U107&lt;&gt;"",'2. Enter scores'!$B107-'2. Enter scores'!U107,"")</f>
        <v/>
      </c>
      <c r="W103" s="125" t="str">
        <f>IF('2. Enter scores'!V107&lt;&gt;"",'2. Enter scores'!$B107-'2. Enter scores'!V107,"")</f>
        <v/>
      </c>
      <c r="X103" s="125" t="str">
        <f>IF('2. Enter scores'!W107&lt;&gt;"",'2. Enter scores'!$B107-'2. Enter scores'!W107,"")</f>
        <v/>
      </c>
      <c r="Y103" s="125" t="str">
        <f>IF('2. Enter scores'!X107&lt;&gt;"",'2. Enter scores'!$B107-'2. Enter scores'!X107,"")</f>
        <v/>
      </c>
      <c r="Z103" s="125" t="str">
        <f>IF('2. Enter scores'!Y107&lt;&gt;"",'2. Enter scores'!$B107-'2. Enter scores'!Y107,"")</f>
        <v/>
      </c>
      <c r="AA103" s="125" t="str">
        <f>IF('2. Enter scores'!Z107&lt;&gt;"",'2. Enter scores'!$B107-'2. Enter scores'!Z107,"")</f>
        <v/>
      </c>
      <c r="AB103" s="125" t="str">
        <f>IF('2. Enter scores'!AA107&lt;&gt;"",'2. Enter scores'!$B107-'2. Enter scores'!AA107,"")</f>
        <v/>
      </c>
      <c r="AC103" s="125" t="str">
        <f>IF('2. Enter scores'!AB107&lt;&gt;"",'2. Enter scores'!$B107-'2. Enter scores'!AB107,"")</f>
        <v/>
      </c>
      <c r="AD103" s="125" t="str">
        <f>IF('2. Enter scores'!AC107&lt;&gt;"",'2. Enter scores'!$B107-'2. Enter scores'!AC107,"")</f>
        <v/>
      </c>
      <c r="AE103" s="125" t="str">
        <f>IF('2. Enter scores'!AD107&lt;&gt;"",'2. Enter scores'!$B107-'2. Enter scores'!AD107,"")</f>
        <v/>
      </c>
      <c r="AF103" s="125" t="str">
        <f>IF('2. Enter scores'!AE107&lt;&gt;"",'2. Enter scores'!$B107-'2. Enter scores'!AE107,"")</f>
        <v/>
      </c>
      <c r="AG103" s="125" t="str">
        <f>IF('2. Enter scores'!AF107&lt;&gt;"",'2. Enter scores'!$B107-'2. Enter scores'!AF107,"")</f>
        <v/>
      </c>
      <c r="AH103" s="125" t="str">
        <f>IF('2. Enter scores'!AG107&lt;&gt;"",'2. Enter scores'!$B107-'2. Enter scores'!AG107,"")</f>
        <v/>
      </c>
      <c r="AI103" s="125" t="str">
        <f>IF('2. Enter scores'!AH107&lt;&gt;"",'2. Enter scores'!$B107-'2. Enter scores'!AH107,"")</f>
        <v/>
      </c>
      <c r="AJ103" s="125" t="str">
        <f>IF('2. Enter scores'!AI107&lt;&gt;"",'2. Enter scores'!$B107-'2. Enter scores'!AI107,"")</f>
        <v/>
      </c>
      <c r="AK103" s="125" t="str">
        <f>IF('2. Enter scores'!AJ107&lt;&gt;"",'2. Enter scores'!$B107-'2. Enter scores'!AJ107,"")</f>
        <v/>
      </c>
      <c r="AL103" s="125" t="str">
        <f>IF('2. Enter scores'!AK107&lt;&gt;"",'2. Enter scores'!$B107-'2. Enter scores'!AK107,"")</f>
        <v/>
      </c>
      <c r="AM103" s="125" t="str">
        <f>IF('2. Enter scores'!AL107&lt;&gt;"",'2. Enter scores'!$B107-'2. Enter scores'!AL107,"")</f>
        <v/>
      </c>
      <c r="AN103" s="125" t="str">
        <f>IF('2. Enter scores'!AM107&lt;&gt;"",'2. Enter scores'!$B107-'2. Enter scores'!AM107,"")</f>
        <v/>
      </c>
      <c r="AO103" s="125" t="str">
        <f>IF('2. Enter scores'!AN107&lt;&gt;"",'2. Enter scores'!$B107-'2. Enter scores'!AN107,"")</f>
        <v/>
      </c>
      <c r="AP103" s="125" t="str">
        <f>IF('2. Enter scores'!AO107&lt;&gt;"",'2. Enter scores'!$B107-'2. Enter scores'!AO107,"")</f>
        <v/>
      </c>
      <c r="AQ103" s="125" t="str">
        <f>IF('2. Enter scores'!AP107&lt;&gt;"",'2. Enter scores'!$B107-'2. Enter scores'!AP107,"")</f>
        <v/>
      </c>
      <c r="AR103" s="125" t="str">
        <f>IF('2. Enter scores'!AQ107&lt;&gt;"",'2. Enter scores'!$B107-'2. Enter scores'!AQ107,"")</f>
        <v/>
      </c>
      <c r="AS103" s="125" t="str">
        <f>IF('2. Enter scores'!AR107&lt;&gt;"",'2. Enter scores'!$B107-'2. Enter scores'!AR107,"")</f>
        <v/>
      </c>
      <c r="AT103" s="125" t="str">
        <f>IF('2. Enter scores'!AS107&lt;&gt;"",'2. Enter scores'!$B107-'2. Enter scores'!AS107,"")</f>
        <v/>
      </c>
      <c r="AU103" s="125" t="str">
        <f>IF('2. Enter scores'!AT107&lt;&gt;"",'2. Enter scores'!$B107-'2. Enter scores'!AT107,"")</f>
        <v/>
      </c>
      <c r="AV103" s="125" t="str">
        <f>IF('2. Enter scores'!AU107&lt;&gt;"",'2. Enter scores'!$B107-'2. Enter scores'!AU107,"")</f>
        <v/>
      </c>
      <c r="AW103" s="125" t="str">
        <f>IF('2. Enter scores'!AV107&lt;&gt;"",'2. Enter scores'!$B107-'2. Enter scores'!AV107,"")</f>
        <v/>
      </c>
      <c r="AX103" s="125" t="str">
        <f>IF('2. Enter scores'!AW107&lt;&gt;"",'2. Enter scores'!$B107-'2. Enter scores'!AW107,"")</f>
        <v/>
      </c>
      <c r="AY103" s="125" t="str">
        <f>IF('2. Enter scores'!AX107&lt;&gt;"",'2. Enter scores'!$B107-'2. Enter scores'!AX107,"")</f>
        <v/>
      </c>
      <c r="AZ103" s="125" t="str">
        <f>IF('2. Enter scores'!AY107&lt;&gt;"",'2. Enter scores'!$B107-'2. Enter scores'!AY107,"")</f>
        <v/>
      </c>
      <c r="BA103" s="125" t="str">
        <f>IF('2. Enter scores'!AZ107&lt;&gt;"",'2. Enter scores'!$B107-'2. Enter scores'!AZ107,"")</f>
        <v/>
      </c>
      <c r="BB103" s="125" t="str">
        <f>IF('2. Enter scores'!BA107&lt;&gt;"",'2. Enter scores'!$B107-'2. Enter scores'!BA107,"")</f>
        <v/>
      </c>
      <c r="BC103" s="125" t="str">
        <f>IF('2. Enter scores'!BB107&lt;&gt;"",'2. Enter scores'!$B107-'2. Enter scores'!BB107,"")</f>
        <v/>
      </c>
      <c r="BD103" s="125" t="str">
        <f>IF('2. Enter scores'!BC107&lt;&gt;"",'2. Enter scores'!$B107-'2. Enter scores'!BC107,"")</f>
        <v/>
      </c>
      <c r="BE103" s="125" t="str">
        <f>IF('2. Enter scores'!BD107&lt;&gt;"",'2. Enter scores'!$B107-'2. Enter scores'!BD107,"")</f>
        <v/>
      </c>
      <c r="BF103" s="125" t="str">
        <f>IF('2. Enter scores'!BE107&lt;&gt;"",'2. Enter scores'!$B107-'2. Enter scores'!BE107,"")</f>
        <v/>
      </c>
      <c r="BG103" s="125" t="str">
        <f>IF('2. Enter scores'!BF107&lt;&gt;"",'2. Enter scores'!$B107-'2. Enter scores'!BF107,"")</f>
        <v/>
      </c>
      <c r="BH103" s="125" t="str">
        <f>IF('2. Enter scores'!BG107&lt;&gt;"",'2. Enter scores'!$B107-'2. Enter scores'!BG107,"")</f>
        <v/>
      </c>
      <c r="BI103" s="125" t="str">
        <f>IF('2. Enter scores'!BH107&lt;&gt;"",'2. Enter scores'!$B107-'2. Enter scores'!BH107,"")</f>
        <v/>
      </c>
      <c r="BJ103" s="125" t="str">
        <f>IF('2. Enter scores'!BI107&lt;&gt;"",'2. Enter scores'!$B107-'2. Enter scores'!BI107,"")</f>
        <v/>
      </c>
      <c r="BK103" s="125" t="str">
        <f>IF('2. Enter scores'!BJ107&lt;&gt;"",'2. Enter scores'!$B107-'2. Enter scores'!BJ107,"")</f>
        <v/>
      </c>
      <c r="BL103" s="125" t="str">
        <f>IF('2. Enter scores'!BK107&lt;&gt;"",'2. Enter scores'!$B107-'2. Enter scores'!BK107,"")</f>
        <v/>
      </c>
      <c r="BM103" s="125" t="str">
        <f>IF('2. Enter scores'!BL107&lt;&gt;"",'2. Enter scores'!$B107-'2. Enter scores'!BL107,"")</f>
        <v/>
      </c>
      <c r="BN103" s="125" t="str">
        <f>IF('2. Enter scores'!BM107&lt;&gt;"",'2. Enter scores'!$B107-'2. Enter scores'!BM107,"")</f>
        <v/>
      </c>
      <c r="BO103" s="125" t="str">
        <f>IF('2. Enter scores'!BN107&lt;&gt;"",'2. Enter scores'!$B107-'2. Enter scores'!BN107,"")</f>
        <v/>
      </c>
      <c r="BP103" s="108">
        <v>1000</v>
      </c>
    </row>
    <row r="104" spans="2:68" x14ac:dyDescent="0.35">
      <c r="B104" s="125" t="str">
        <f>IF('2. Enter scores'!A108&lt;&gt;"",'2. Enter scores'!A108,"")</f>
        <v/>
      </c>
      <c r="H104" s="125" t="str">
        <f>IF('2. Enter scores'!G108&lt;&gt;"",'2. Enter scores'!$B108-'2. Enter scores'!G108,"")</f>
        <v/>
      </c>
      <c r="I104" s="125" t="str">
        <f>IF('2. Enter scores'!H108&lt;&gt;"",'2. Enter scores'!$B108-'2. Enter scores'!H108,"")</f>
        <v/>
      </c>
      <c r="J104" s="125" t="str">
        <f>IF('2. Enter scores'!I108&lt;&gt;"",'2. Enter scores'!$B108-'2. Enter scores'!I108,"")</f>
        <v/>
      </c>
      <c r="K104" s="125" t="str">
        <f>IF('2. Enter scores'!J108&lt;&gt;"",'2. Enter scores'!$B108-'2. Enter scores'!J108,"")</f>
        <v/>
      </c>
      <c r="L104" s="125" t="str">
        <f>IF('2. Enter scores'!K108&lt;&gt;"",'2. Enter scores'!$B108-'2. Enter scores'!K108,"")</f>
        <v/>
      </c>
      <c r="M104" s="125" t="str">
        <f>IF('2. Enter scores'!L108&lt;&gt;"",'2. Enter scores'!$B108-'2. Enter scores'!L108,"")</f>
        <v/>
      </c>
      <c r="N104" s="125" t="str">
        <f>IF('2. Enter scores'!M108&lt;&gt;"",'2. Enter scores'!$B108-'2. Enter scores'!M108,"")</f>
        <v/>
      </c>
      <c r="O104" s="125" t="str">
        <f>IF('2. Enter scores'!N108&lt;&gt;"",'2. Enter scores'!$B108-'2. Enter scores'!N108,"")</f>
        <v/>
      </c>
      <c r="P104" s="125" t="str">
        <f>IF('2. Enter scores'!O108&lt;&gt;"",'2. Enter scores'!$B108-'2. Enter scores'!O108,"")</f>
        <v/>
      </c>
      <c r="Q104" s="125" t="str">
        <f>IF('2. Enter scores'!P108&lt;&gt;"",'2. Enter scores'!$B108-'2. Enter scores'!P108,"")</f>
        <v/>
      </c>
      <c r="R104" s="125" t="str">
        <f>IF('2. Enter scores'!Q108&lt;&gt;"",'2. Enter scores'!$B108-'2. Enter scores'!Q108,"")</f>
        <v/>
      </c>
      <c r="S104" s="125" t="str">
        <f>IF('2. Enter scores'!R108&lt;&gt;"",'2. Enter scores'!$B108-'2. Enter scores'!R108,"")</f>
        <v/>
      </c>
      <c r="T104" s="125" t="str">
        <f>IF('2. Enter scores'!S108&lt;&gt;"",'2. Enter scores'!$B108-'2. Enter scores'!S108,"")</f>
        <v/>
      </c>
      <c r="U104" s="125" t="str">
        <f>IF('2. Enter scores'!T108&lt;&gt;"",'2. Enter scores'!$B108-'2. Enter scores'!T108,"")</f>
        <v/>
      </c>
      <c r="V104" s="125" t="str">
        <f>IF('2. Enter scores'!U108&lt;&gt;"",'2. Enter scores'!$B108-'2. Enter scores'!U108,"")</f>
        <v/>
      </c>
      <c r="W104" s="125" t="str">
        <f>IF('2. Enter scores'!V108&lt;&gt;"",'2. Enter scores'!$B108-'2. Enter scores'!V108,"")</f>
        <v/>
      </c>
      <c r="X104" s="125" t="str">
        <f>IF('2. Enter scores'!W108&lt;&gt;"",'2. Enter scores'!$B108-'2. Enter scores'!W108,"")</f>
        <v/>
      </c>
      <c r="Y104" s="125" t="str">
        <f>IF('2. Enter scores'!X108&lt;&gt;"",'2. Enter scores'!$B108-'2. Enter scores'!X108,"")</f>
        <v/>
      </c>
      <c r="Z104" s="125" t="str">
        <f>IF('2. Enter scores'!Y108&lt;&gt;"",'2. Enter scores'!$B108-'2. Enter scores'!Y108,"")</f>
        <v/>
      </c>
      <c r="AA104" s="125" t="str">
        <f>IF('2. Enter scores'!Z108&lt;&gt;"",'2. Enter scores'!$B108-'2. Enter scores'!Z108,"")</f>
        <v/>
      </c>
      <c r="AB104" s="125" t="str">
        <f>IF('2. Enter scores'!AA108&lt;&gt;"",'2. Enter scores'!$B108-'2. Enter scores'!AA108,"")</f>
        <v/>
      </c>
      <c r="AC104" s="125" t="str">
        <f>IF('2. Enter scores'!AB108&lt;&gt;"",'2. Enter scores'!$B108-'2. Enter scores'!AB108,"")</f>
        <v/>
      </c>
      <c r="AD104" s="125" t="str">
        <f>IF('2. Enter scores'!AC108&lt;&gt;"",'2. Enter scores'!$B108-'2. Enter scores'!AC108,"")</f>
        <v/>
      </c>
      <c r="AE104" s="125" t="str">
        <f>IF('2. Enter scores'!AD108&lt;&gt;"",'2. Enter scores'!$B108-'2. Enter scores'!AD108,"")</f>
        <v/>
      </c>
      <c r="AF104" s="125" t="str">
        <f>IF('2. Enter scores'!AE108&lt;&gt;"",'2. Enter scores'!$B108-'2. Enter scores'!AE108,"")</f>
        <v/>
      </c>
      <c r="AG104" s="125" t="str">
        <f>IF('2. Enter scores'!AF108&lt;&gt;"",'2. Enter scores'!$B108-'2. Enter scores'!AF108,"")</f>
        <v/>
      </c>
      <c r="AH104" s="125" t="str">
        <f>IF('2. Enter scores'!AG108&lt;&gt;"",'2. Enter scores'!$B108-'2. Enter scores'!AG108,"")</f>
        <v/>
      </c>
      <c r="AI104" s="125" t="str">
        <f>IF('2. Enter scores'!AH108&lt;&gt;"",'2. Enter scores'!$B108-'2. Enter scores'!AH108,"")</f>
        <v/>
      </c>
      <c r="AJ104" s="125" t="str">
        <f>IF('2. Enter scores'!AI108&lt;&gt;"",'2. Enter scores'!$B108-'2. Enter scores'!AI108,"")</f>
        <v/>
      </c>
      <c r="AK104" s="125" t="str">
        <f>IF('2. Enter scores'!AJ108&lt;&gt;"",'2. Enter scores'!$B108-'2. Enter scores'!AJ108,"")</f>
        <v/>
      </c>
      <c r="AL104" s="125" t="str">
        <f>IF('2. Enter scores'!AK108&lt;&gt;"",'2. Enter scores'!$B108-'2. Enter scores'!AK108,"")</f>
        <v/>
      </c>
      <c r="AM104" s="125" t="str">
        <f>IF('2. Enter scores'!AL108&lt;&gt;"",'2. Enter scores'!$B108-'2. Enter scores'!AL108,"")</f>
        <v/>
      </c>
      <c r="AN104" s="125" t="str">
        <f>IF('2. Enter scores'!AM108&lt;&gt;"",'2. Enter scores'!$B108-'2. Enter scores'!AM108,"")</f>
        <v/>
      </c>
      <c r="AO104" s="125" t="str">
        <f>IF('2. Enter scores'!AN108&lt;&gt;"",'2. Enter scores'!$B108-'2. Enter scores'!AN108,"")</f>
        <v/>
      </c>
      <c r="AP104" s="125" t="str">
        <f>IF('2. Enter scores'!AO108&lt;&gt;"",'2. Enter scores'!$B108-'2. Enter scores'!AO108,"")</f>
        <v/>
      </c>
      <c r="AQ104" s="125" t="str">
        <f>IF('2. Enter scores'!AP108&lt;&gt;"",'2. Enter scores'!$B108-'2. Enter scores'!AP108,"")</f>
        <v/>
      </c>
      <c r="AR104" s="125" t="str">
        <f>IF('2. Enter scores'!AQ108&lt;&gt;"",'2. Enter scores'!$B108-'2. Enter scores'!AQ108,"")</f>
        <v/>
      </c>
      <c r="AS104" s="125" t="str">
        <f>IF('2. Enter scores'!AR108&lt;&gt;"",'2. Enter scores'!$B108-'2. Enter scores'!AR108,"")</f>
        <v/>
      </c>
      <c r="AT104" s="125" t="str">
        <f>IF('2. Enter scores'!AS108&lt;&gt;"",'2. Enter scores'!$B108-'2. Enter scores'!AS108,"")</f>
        <v/>
      </c>
      <c r="AU104" s="125" t="str">
        <f>IF('2. Enter scores'!AT108&lt;&gt;"",'2. Enter scores'!$B108-'2. Enter scores'!AT108,"")</f>
        <v/>
      </c>
      <c r="AV104" s="125" t="str">
        <f>IF('2. Enter scores'!AU108&lt;&gt;"",'2. Enter scores'!$B108-'2. Enter scores'!AU108,"")</f>
        <v/>
      </c>
      <c r="AW104" s="125" t="str">
        <f>IF('2. Enter scores'!AV108&lt;&gt;"",'2. Enter scores'!$B108-'2. Enter scores'!AV108,"")</f>
        <v/>
      </c>
      <c r="AX104" s="125" t="str">
        <f>IF('2. Enter scores'!AW108&lt;&gt;"",'2. Enter scores'!$B108-'2. Enter scores'!AW108,"")</f>
        <v/>
      </c>
      <c r="AY104" s="125" t="str">
        <f>IF('2. Enter scores'!AX108&lt;&gt;"",'2. Enter scores'!$B108-'2. Enter scores'!AX108,"")</f>
        <v/>
      </c>
      <c r="AZ104" s="125" t="str">
        <f>IF('2. Enter scores'!AY108&lt;&gt;"",'2. Enter scores'!$B108-'2. Enter scores'!AY108,"")</f>
        <v/>
      </c>
      <c r="BA104" s="125" t="str">
        <f>IF('2. Enter scores'!AZ108&lt;&gt;"",'2. Enter scores'!$B108-'2. Enter scores'!AZ108,"")</f>
        <v/>
      </c>
      <c r="BB104" s="125" t="str">
        <f>IF('2. Enter scores'!BA108&lt;&gt;"",'2. Enter scores'!$B108-'2. Enter scores'!BA108,"")</f>
        <v/>
      </c>
      <c r="BC104" s="125" t="str">
        <f>IF('2. Enter scores'!BB108&lt;&gt;"",'2. Enter scores'!$B108-'2. Enter scores'!BB108,"")</f>
        <v/>
      </c>
      <c r="BD104" s="125" t="str">
        <f>IF('2. Enter scores'!BC108&lt;&gt;"",'2. Enter scores'!$B108-'2. Enter scores'!BC108,"")</f>
        <v/>
      </c>
      <c r="BE104" s="125" t="str">
        <f>IF('2. Enter scores'!BD108&lt;&gt;"",'2. Enter scores'!$B108-'2. Enter scores'!BD108,"")</f>
        <v/>
      </c>
      <c r="BF104" s="125" t="str">
        <f>IF('2. Enter scores'!BE108&lt;&gt;"",'2. Enter scores'!$B108-'2. Enter scores'!BE108,"")</f>
        <v/>
      </c>
      <c r="BG104" s="125" t="str">
        <f>IF('2. Enter scores'!BF108&lt;&gt;"",'2. Enter scores'!$B108-'2. Enter scores'!BF108,"")</f>
        <v/>
      </c>
      <c r="BH104" s="125" t="str">
        <f>IF('2. Enter scores'!BG108&lt;&gt;"",'2. Enter scores'!$B108-'2. Enter scores'!BG108,"")</f>
        <v/>
      </c>
      <c r="BI104" s="125" t="str">
        <f>IF('2. Enter scores'!BH108&lt;&gt;"",'2. Enter scores'!$B108-'2. Enter scores'!BH108,"")</f>
        <v/>
      </c>
      <c r="BJ104" s="125" t="str">
        <f>IF('2. Enter scores'!BI108&lt;&gt;"",'2. Enter scores'!$B108-'2. Enter scores'!BI108,"")</f>
        <v/>
      </c>
      <c r="BK104" s="125" t="str">
        <f>IF('2. Enter scores'!BJ108&lt;&gt;"",'2. Enter scores'!$B108-'2. Enter scores'!BJ108,"")</f>
        <v/>
      </c>
      <c r="BL104" s="125" t="str">
        <f>IF('2. Enter scores'!BK108&lt;&gt;"",'2. Enter scores'!$B108-'2. Enter scores'!BK108,"")</f>
        <v/>
      </c>
      <c r="BM104" s="125" t="str">
        <f>IF('2. Enter scores'!BL108&lt;&gt;"",'2. Enter scores'!$B108-'2. Enter scores'!BL108,"")</f>
        <v/>
      </c>
      <c r="BN104" s="125" t="str">
        <f>IF('2. Enter scores'!BM108&lt;&gt;"",'2. Enter scores'!$B108-'2. Enter scores'!BM108,"")</f>
        <v/>
      </c>
      <c r="BO104" s="125" t="str">
        <f>IF('2. Enter scores'!BN108&lt;&gt;"",'2. Enter scores'!$B108-'2. Enter scores'!BN108,"")</f>
        <v/>
      </c>
      <c r="BP104" s="108">
        <v>1000</v>
      </c>
    </row>
    <row r="105" spans="2:68" x14ac:dyDescent="0.35">
      <c r="B105" s="125" t="str">
        <f>IF('2. Enter scores'!A109&lt;&gt;"",'2. Enter scores'!A109,"")</f>
        <v/>
      </c>
      <c r="H105" s="125" t="str">
        <f>IF('2. Enter scores'!G109&lt;&gt;"",'2. Enter scores'!$B109-'2. Enter scores'!G109,"")</f>
        <v/>
      </c>
      <c r="I105" s="125" t="str">
        <f>IF('2. Enter scores'!H109&lt;&gt;"",'2. Enter scores'!$B109-'2. Enter scores'!H109,"")</f>
        <v/>
      </c>
      <c r="J105" s="125" t="str">
        <f>IF('2. Enter scores'!I109&lt;&gt;"",'2. Enter scores'!$B109-'2. Enter scores'!I109,"")</f>
        <v/>
      </c>
      <c r="K105" s="125" t="str">
        <f>IF('2. Enter scores'!J109&lt;&gt;"",'2. Enter scores'!$B109-'2. Enter scores'!J109,"")</f>
        <v/>
      </c>
      <c r="L105" s="125" t="str">
        <f>IF('2. Enter scores'!K109&lt;&gt;"",'2. Enter scores'!$B109-'2. Enter scores'!K109,"")</f>
        <v/>
      </c>
      <c r="M105" s="125" t="str">
        <f>IF('2. Enter scores'!L109&lt;&gt;"",'2. Enter scores'!$B109-'2. Enter scores'!L109,"")</f>
        <v/>
      </c>
      <c r="N105" s="125" t="str">
        <f>IF('2. Enter scores'!M109&lt;&gt;"",'2. Enter scores'!$B109-'2. Enter scores'!M109,"")</f>
        <v/>
      </c>
      <c r="O105" s="125" t="str">
        <f>IF('2. Enter scores'!N109&lt;&gt;"",'2. Enter scores'!$B109-'2. Enter scores'!N109,"")</f>
        <v/>
      </c>
      <c r="P105" s="125" t="str">
        <f>IF('2. Enter scores'!O109&lt;&gt;"",'2. Enter scores'!$B109-'2. Enter scores'!O109,"")</f>
        <v/>
      </c>
      <c r="Q105" s="125" t="str">
        <f>IF('2. Enter scores'!P109&lt;&gt;"",'2. Enter scores'!$B109-'2. Enter scores'!P109,"")</f>
        <v/>
      </c>
      <c r="R105" s="125" t="str">
        <f>IF('2. Enter scores'!Q109&lt;&gt;"",'2. Enter scores'!$B109-'2. Enter scores'!Q109,"")</f>
        <v/>
      </c>
      <c r="S105" s="125" t="str">
        <f>IF('2. Enter scores'!R109&lt;&gt;"",'2. Enter scores'!$B109-'2. Enter scores'!R109,"")</f>
        <v/>
      </c>
      <c r="T105" s="125" t="str">
        <f>IF('2. Enter scores'!S109&lt;&gt;"",'2. Enter scores'!$B109-'2. Enter scores'!S109,"")</f>
        <v/>
      </c>
      <c r="U105" s="125" t="str">
        <f>IF('2. Enter scores'!T109&lt;&gt;"",'2. Enter scores'!$B109-'2. Enter scores'!T109,"")</f>
        <v/>
      </c>
      <c r="V105" s="125" t="str">
        <f>IF('2. Enter scores'!U109&lt;&gt;"",'2. Enter scores'!$B109-'2. Enter scores'!U109,"")</f>
        <v/>
      </c>
      <c r="W105" s="125" t="str">
        <f>IF('2. Enter scores'!V109&lt;&gt;"",'2. Enter scores'!$B109-'2. Enter scores'!V109,"")</f>
        <v/>
      </c>
      <c r="X105" s="125" t="str">
        <f>IF('2. Enter scores'!W109&lt;&gt;"",'2. Enter scores'!$B109-'2. Enter scores'!W109,"")</f>
        <v/>
      </c>
      <c r="Y105" s="125" t="str">
        <f>IF('2. Enter scores'!X109&lt;&gt;"",'2. Enter scores'!$B109-'2. Enter scores'!X109,"")</f>
        <v/>
      </c>
      <c r="Z105" s="125" t="str">
        <f>IF('2. Enter scores'!Y109&lt;&gt;"",'2. Enter scores'!$B109-'2. Enter scores'!Y109,"")</f>
        <v/>
      </c>
      <c r="AA105" s="125" t="str">
        <f>IF('2. Enter scores'!Z109&lt;&gt;"",'2. Enter scores'!$B109-'2. Enter scores'!Z109,"")</f>
        <v/>
      </c>
      <c r="AB105" s="125" t="str">
        <f>IF('2. Enter scores'!AA109&lt;&gt;"",'2. Enter scores'!$B109-'2. Enter scores'!AA109,"")</f>
        <v/>
      </c>
      <c r="AC105" s="125" t="str">
        <f>IF('2. Enter scores'!AB109&lt;&gt;"",'2. Enter scores'!$B109-'2. Enter scores'!AB109,"")</f>
        <v/>
      </c>
      <c r="AD105" s="125" t="str">
        <f>IF('2. Enter scores'!AC109&lt;&gt;"",'2. Enter scores'!$B109-'2. Enter scores'!AC109,"")</f>
        <v/>
      </c>
      <c r="AE105" s="125" t="str">
        <f>IF('2. Enter scores'!AD109&lt;&gt;"",'2. Enter scores'!$B109-'2. Enter scores'!AD109,"")</f>
        <v/>
      </c>
      <c r="AF105" s="125" t="str">
        <f>IF('2. Enter scores'!AE109&lt;&gt;"",'2. Enter scores'!$B109-'2. Enter scores'!AE109,"")</f>
        <v/>
      </c>
      <c r="AG105" s="125" t="str">
        <f>IF('2. Enter scores'!AF109&lt;&gt;"",'2. Enter scores'!$B109-'2. Enter scores'!AF109,"")</f>
        <v/>
      </c>
      <c r="AH105" s="125" t="str">
        <f>IF('2. Enter scores'!AG109&lt;&gt;"",'2. Enter scores'!$B109-'2. Enter scores'!AG109,"")</f>
        <v/>
      </c>
      <c r="AI105" s="125" t="str">
        <f>IF('2. Enter scores'!AH109&lt;&gt;"",'2. Enter scores'!$B109-'2. Enter scores'!AH109,"")</f>
        <v/>
      </c>
      <c r="AJ105" s="125" t="str">
        <f>IF('2. Enter scores'!AI109&lt;&gt;"",'2. Enter scores'!$B109-'2. Enter scores'!AI109,"")</f>
        <v/>
      </c>
      <c r="AK105" s="125" t="str">
        <f>IF('2. Enter scores'!AJ109&lt;&gt;"",'2. Enter scores'!$B109-'2. Enter scores'!AJ109,"")</f>
        <v/>
      </c>
      <c r="AL105" s="125" t="str">
        <f>IF('2. Enter scores'!AK109&lt;&gt;"",'2. Enter scores'!$B109-'2. Enter scores'!AK109,"")</f>
        <v/>
      </c>
      <c r="AM105" s="125" t="str">
        <f>IF('2. Enter scores'!AL109&lt;&gt;"",'2. Enter scores'!$B109-'2. Enter scores'!AL109,"")</f>
        <v/>
      </c>
      <c r="AN105" s="125" t="str">
        <f>IF('2. Enter scores'!AM109&lt;&gt;"",'2. Enter scores'!$B109-'2. Enter scores'!AM109,"")</f>
        <v/>
      </c>
      <c r="AO105" s="125" t="str">
        <f>IF('2. Enter scores'!AN109&lt;&gt;"",'2. Enter scores'!$B109-'2. Enter scores'!AN109,"")</f>
        <v/>
      </c>
      <c r="AP105" s="125" t="str">
        <f>IF('2. Enter scores'!AO109&lt;&gt;"",'2. Enter scores'!$B109-'2. Enter scores'!AO109,"")</f>
        <v/>
      </c>
      <c r="AQ105" s="125" t="str">
        <f>IF('2. Enter scores'!AP109&lt;&gt;"",'2. Enter scores'!$B109-'2. Enter scores'!AP109,"")</f>
        <v/>
      </c>
      <c r="AR105" s="125" t="str">
        <f>IF('2. Enter scores'!AQ109&lt;&gt;"",'2. Enter scores'!$B109-'2. Enter scores'!AQ109,"")</f>
        <v/>
      </c>
      <c r="AS105" s="125" t="str">
        <f>IF('2. Enter scores'!AR109&lt;&gt;"",'2. Enter scores'!$B109-'2. Enter scores'!AR109,"")</f>
        <v/>
      </c>
      <c r="AT105" s="125" t="str">
        <f>IF('2. Enter scores'!AS109&lt;&gt;"",'2. Enter scores'!$B109-'2. Enter scores'!AS109,"")</f>
        <v/>
      </c>
      <c r="AU105" s="125" t="str">
        <f>IF('2. Enter scores'!AT109&lt;&gt;"",'2. Enter scores'!$B109-'2. Enter scores'!AT109,"")</f>
        <v/>
      </c>
      <c r="AV105" s="125" t="str">
        <f>IF('2. Enter scores'!AU109&lt;&gt;"",'2. Enter scores'!$B109-'2. Enter scores'!AU109,"")</f>
        <v/>
      </c>
      <c r="AW105" s="125" t="str">
        <f>IF('2. Enter scores'!AV109&lt;&gt;"",'2. Enter scores'!$B109-'2. Enter scores'!AV109,"")</f>
        <v/>
      </c>
      <c r="AX105" s="125" t="str">
        <f>IF('2. Enter scores'!AW109&lt;&gt;"",'2. Enter scores'!$B109-'2. Enter scores'!AW109,"")</f>
        <v/>
      </c>
      <c r="AY105" s="125" t="str">
        <f>IF('2. Enter scores'!AX109&lt;&gt;"",'2. Enter scores'!$B109-'2. Enter scores'!AX109,"")</f>
        <v/>
      </c>
      <c r="AZ105" s="125" t="str">
        <f>IF('2. Enter scores'!AY109&lt;&gt;"",'2. Enter scores'!$B109-'2. Enter scores'!AY109,"")</f>
        <v/>
      </c>
      <c r="BA105" s="125" t="str">
        <f>IF('2. Enter scores'!AZ109&lt;&gt;"",'2. Enter scores'!$B109-'2. Enter scores'!AZ109,"")</f>
        <v/>
      </c>
      <c r="BB105" s="125" t="str">
        <f>IF('2. Enter scores'!BA109&lt;&gt;"",'2. Enter scores'!$B109-'2. Enter scores'!BA109,"")</f>
        <v/>
      </c>
      <c r="BC105" s="125" t="str">
        <f>IF('2. Enter scores'!BB109&lt;&gt;"",'2. Enter scores'!$B109-'2. Enter scores'!BB109,"")</f>
        <v/>
      </c>
      <c r="BD105" s="125" t="str">
        <f>IF('2. Enter scores'!BC109&lt;&gt;"",'2. Enter scores'!$B109-'2. Enter scores'!BC109,"")</f>
        <v/>
      </c>
      <c r="BE105" s="125" t="str">
        <f>IF('2. Enter scores'!BD109&lt;&gt;"",'2. Enter scores'!$B109-'2. Enter scores'!BD109,"")</f>
        <v/>
      </c>
      <c r="BF105" s="125" t="str">
        <f>IF('2. Enter scores'!BE109&lt;&gt;"",'2. Enter scores'!$B109-'2. Enter scores'!BE109,"")</f>
        <v/>
      </c>
      <c r="BG105" s="125" t="str">
        <f>IF('2. Enter scores'!BF109&lt;&gt;"",'2. Enter scores'!$B109-'2. Enter scores'!BF109,"")</f>
        <v/>
      </c>
      <c r="BH105" s="125" t="str">
        <f>IF('2. Enter scores'!BG109&lt;&gt;"",'2. Enter scores'!$B109-'2. Enter scores'!BG109,"")</f>
        <v/>
      </c>
      <c r="BI105" s="125" t="str">
        <f>IF('2. Enter scores'!BH109&lt;&gt;"",'2. Enter scores'!$B109-'2. Enter scores'!BH109,"")</f>
        <v/>
      </c>
      <c r="BJ105" s="125" t="str">
        <f>IF('2. Enter scores'!BI109&lt;&gt;"",'2. Enter scores'!$B109-'2. Enter scores'!BI109,"")</f>
        <v/>
      </c>
      <c r="BK105" s="125" t="str">
        <f>IF('2. Enter scores'!BJ109&lt;&gt;"",'2. Enter scores'!$B109-'2. Enter scores'!BJ109,"")</f>
        <v/>
      </c>
      <c r="BL105" s="125" t="str">
        <f>IF('2. Enter scores'!BK109&lt;&gt;"",'2. Enter scores'!$B109-'2. Enter scores'!BK109,"")</f>
        <v/>
      </c>
      <c r="BM105" s="125" t="str">
        <f>IF('2. Enter scores'!BL109&lt;&gt;"",'2. Enter scores'!$B109-'2. Enter scores'!BL109,"")</f>
        <v/>
      </c>
      <c r="BN105" s="125" t="str">
        <f>IF('2. Enter scores'!BM109&lt;&gt;"",'2. Enter scores'!$B109-'2. Enter scores'!BM109,"")</f>
        <v/>
      </c>
      <c r="BO105" s="125" t="str">
        <f>IF('2. Enter scores'!BN109&lt;&gt;"",'2. Enter scores'!$B109-'2. Enter scores'!BN109,"")</f>
        <v/>
      </c>
      <c r="BP105" s="108">
        <v>1000</v>
      </c>
    </row>
    <row r="106" spans="2:68" x14ac:dyDescent="0.35">
      <c r="B106" s="125" t="str">
        <f>IF('2. Enter scores'!A110&lt;&gt;"",'2. Enter scores'!A110,"")</f>
        <v/>
      </c>
      <c r="H106" s="125" t="str">
        <f>IF('2. Enter scores'!G110&lt;&gt;"",'2. Enter scores'!$B110-'2. Enter scores'!G110,"")</f>
        <v/>
      </c>
      <c r="I106" s="125" t="str">
        <f>IF('2. Enter scores'!H110&lt;&gt;"",'2. Enter scores'!$B110-'2. Enter scores'!H110,"")</f>
        <v/>
      </c>
      <c r="J106" s="125" t="str">
        <f>IF('2. Enter scores'!I110&lt;&gt;"",'2. Enter scores'!$B110-'2. Enter scores'!I110,"")</f>
        <v/>
      </c>
      <c r="K106" s="125" t="str">
        <f>IF('2. Enter scores'!J110&lt;&gt;"",'2. Enter scores'!$B110-'2. Enter scores'!J110,"")</f>
        <v/>
      </c>
      <c r="L106" s="125" t="str">
        <f>IF('2. Enter scores'!K110&lt;&gt;"",'2. Enter scores'!$B110-'2. Enter scores'!K110,"")</f>
        <v/>
      </c>
      <c r="M106" s="125" t="str">
        <f>IF('2. Enter scores'!L110&lt;&gt;"",'2. Enter scores'!$B110-'2. Enter scores'!L110,"")</f>
        <v/>
      </c>
      <c r="N106" s="125" t="str">
        <f>IF('2. Enter scores'!M110&lt;&gt;"",'2. Enter scores'!$B110-'2. Enter scores'!M110,"")</f>
        <v/>
      </c>
      <c r="O106" s="125" t="str">
        <f>IF('2. Enter scores'!N110&lt;&gt;"",'2. Enter scores'!$B110-'2. Enter scores'!N110,"")</f>
        <v/>
      </c>
      <c r="P106" s="125" t="str">
        <f>IF('2. Enter scores'!O110&lt;&gt;"",'2. Enter scores'!$B110-'2. Enter scores'!O110,"")</f>
        <v/>
      </c>
      <c r="Q106" s="125" t="str">
        <f>IF('2. Enter scores'!P110&lt;&gt;"",'2. Enter scores'!$B110-'2. Enter scores'!P110,"")</f>
        <v/>
      </c>
      <c r="R106" s="125" t="str">
        <f>IF('2. Enter scores'!Q110&lt;&gt;"",'2. Enter scores'!$B110-'2. Enter scores'!Q110,"")</f>
        <v/>
      </c>
      <c r="S106" s="125" t="str">
        <f>IF('2. Enter scores'!R110&lt;&gt;"",'2. Enter scores'!$B110-'2. Enter scores'!R110,"")</f>
        <v/>
      </c>
      <c r="T106" s="125" t="str">
        <f>IF('2. Enter scores'!S110&lt;&gt;"",'2. Enter scores'!$B110-'2. Enter scores'!S110,"")</f>
        <v/>
      </c>
      <c r="U106" s="125" t="str">
        <f>IF('2. Enter scores'!T110&lt;&gt;"",'2. Enter scores'!$B110-'2. Enter scores'!T110,"")</f>
        <v/>
      </c>
      <c r="V106" s="125" t="str">
        <f>IF('2. Enter scores'!U110&lt;&gt;"",'2. Enter scores'!$B110-'2. Enter scores'!U110,"")</f>
        <v/>
      </c>
      <c r="W106" s="125" t="str">
        <f>IF('2. Enter scores'!V110&lt;&gt;"",'2. Enter scores'!$B110-'2. Enter scores'!V110,"")</f>
        <v/>
      </c>
      <c r="X106" s="125" t="str">
        <f>IF('2. Enter scores'!W110&lt;&gt;"",'2. Enter scores'!$B110-'2. Enter scores'!W110,"")</f>
        <v/>
      </c>
      <c r="Y106" s="125" t="str">
        <f>IF('2. Enter scores'!X110&lt;&gt;"",'2. Enter scores'!$B110-'2. Enter scores'!X110,"")</f>
        <v/>
      </c>
      <c r="Z106" s="125" t="str">
        <f>IF('2. Enter scores'!Y110&lt;&gt;"",'2. Enter scores'!$B110-'2. Enter scores'!Y110,"")</f>
        <v/>
      </c>
      <c r="AA106" s="125" t="str">
        <f>IF('2. Enter scores'!Z110&lt;&gt;"",'2. Enter scores'!$B110-'2. Enter scores'!Z110,"")</f>
        <v/>
      </c>
      <c r="AB106" s="125" t="str">
        <f>IF('2. Enter scores'!AA110&lt;&gt;"",'2. Enter scores'!$B110-'2. Enter scores'!AA110,"")</f>
        <v/>
      </c>
      <c r="AC106" s="125" t="str">
        <f>IF('2. Enter scores'!AB110&lt;&gt;"",'2. Enter scores'!$B110-'2. Enter scores'!AB110,"")</f>
        <v/>
      </c>
      <c r="AD106" s="125" t="str">
        <f>IF('2. Enter scores'!AC110&lt;&gt;"",'2. Enter scores'!$B110-'2. Enter scores'!AC110,"")</f>
        <v/>
      </c>
      <c r="AE106" s="125" t="str">
        <f>IF('2. Enter scores'!AD110&lt;&gt;"",'2. Enter scores'!$B110-'2. Enter scores'!AD110,"")</f>
        <v/>
      </c>
      <c r="AF106" s="125" t="str">
        <f>IF('2. Enter scores'!AE110&lt;&gt;"",'2. Enter scores'!$B110-'2. Enter scores'!AE110,"")</f>
        <v/>
      </c>
      <c r="AG106" s="125" t="str">
        <f>IF('2. Enter scores'!AF110&lt;&gt;"",'2. Enter scores'!$B110-'2. Enter scores'!AF110,"")</f>
        <v/>
      </c>
      <c r="AH106" s="125" t="str">
        <f>IF('2. Enter scores'!AG110&lt;&gt;"",'2. Enter scores'!$B110-'2. Enter scores'!AG110,"")</f>
        <v/>
      </c>
      <c r="AI106" s="125" t="str">
        <f>IF('2. Enter scores'!AH110&lt;&gt;"",'2. Enter scores'!$B110-'2. Enter scores'!AH110,"")</f>
        <v/>
      </c>
      <c r="AJ106" s="125" t="str">
        <f>IF('2. Enter scores'!AI110&lt;&gt;"",'2. Enter scores'!$B110-'2. Enter scores'!AI110,"")</f>
        <v/>
      </c>
      <c r="AK106" s="125" t="str">
        <f>IF('2. Enter scores'!AJ110&lt;&gt;"",'2. Enter scores'!$B110-'2. Enter scores'!AJ110,"")</f>
        <v/>
      </c>
      <c r="AL106" s="125" t="str">
        <f>IF('2. Enter scores'!AK110&lt;&gt;"",'2. Enter scores'!$B110-'2. Enter scores'!AK110,"")</f>
        <v/>
      </c>
      <c r="AM106" s="125" t="str">
        <f>IF('2. Enter scores'!AL110&lt;&gt;"",'2. Enter scores'!$B110-'2. Enter scores'!AL110,"")</f>
        <v/>
      </c>
      <c r="AN106" s="125" t="str">
        <f>IF('2. Enter scores'!AM110&lt;&gt;"",'2. Enter scores'!$B110-'2. Enter scores'!AM110,"")</f>
        <v/>
      </c>
      <c r="AO106" s="125" t="str">
        <f>IF('2. Enter scores'!AN110&lt;&gt;"",'2. Enter scores'!$B110-'2. Enter scores'!AN110,"")</f>
        <v/>
      </c>
      <c r="AP106" s="125" t="str">
        <f>IF('2. Enter scores'!AO110&lt;&gt;"",'2. Enter scores'!$B110-'2. Enter scores'!AO110,"")</f>
        <v/>
      </c>
      <c r="AQ106" s="125" t="str">
        <f>IF('2. Enter scores'!AP110&lt;&gt;"",'2. Enter scores'!$B110-'2. Enter scores'!AP110,"")</f>
        <v/>
      </c>
      <c r="AR106" s="125" t="str">
        <f>IF('2. Enter scores'!AQ110&lt;&gt;"",'2. Enter scores'!$B110-'2. Enter scores'!AQ110,"")</f>
        <v/>
      </c>
      <c r="AS106" s="125" t="str">
        <f>IF('2. Enter scores'!AR110&lt;&gt;"",'2. Enter scores'!$B110-'2. Enter scores'!AR110,"")</f>
        <v/>
      </c>
      <c r="AT106" s="125" t="str">
        <f>IF('2. Enter scores'!AS110&lt;&gt;"",'2. Enter scores'!$B110-'2. Enter scores'!AS110,"")</f>
        <v/>
      </c>
      <c r="AU106" s="125" t="str">
        <f>IF('2. Enter scores'!AT110&lt;&gt;"",'2. Enter scores'!$B110-'2. Enter scores'!AT110,"")</f>
        <v/>
      </c>
      <c r="AV106" s="125" t="str">
        <f>IF('2. Enter scores'!AU110&lt;&gt;"",'2. Enter scores'!$B110-'2. Enter scores'!AU110,"")</f>
        <v/>
      </c>
      <c r="AW106" s="125" t="str">
        <f>IF('2. Enter scores'!AV110&lt;&gt;"",'2. Enter scores'!$B110-'2. Enter scores'!AV110,"")</f>
        <v/>
      </c>
      <c r="AX106" s="125" t="str">
        <f>IF('2. Enter scores'!AW110&lt;&gt;"",'2. Enter scores'!$B110-'2. Enter scores'!AW110,"")</f>
        <v/>
      </c>
      <c r="AY106" s="125" t="str">
        <f>IF('2. Enter scores'!AX110&lt;&gt;"",'2. Enter scores'!$B110-'2. Enter scores'!AX110,"")</f>
        <v/>
      </c>
      <c r="AZ106" s="125" t="str">
        <f>IF('2. Enter scores'!AY110&lt;&gt;"",'2. Enter scores'!$B110-'2. Enter scores'!AY110,"")</f>
        <v/>
      </c>
      <c r="BA106" s="125" t="str">
        <f>IF('2. Enter scores'!AZ110&lt;&gt;"",'2. Enter scores'!$B110-'2. Enter scores'!AZ110,"")</f>
        <v/>
      </c>
      <c r="BB106" s="125" t="str">
        <f>IF('2. Enter scores'!BA110&lt;&gt;"",'2. Enter scores'!$B110-'2. Enter scores'!BA110,"")</f>
        <v/>
      </c>
      <c r="BC106" s="125" t="str">
        <f>IF('2. Enter scores'!BB110&lt;&gt;"",'2. Enter scores'!$B110-'2. Enter scores'!BB110,"")</f>
        <v/>
      </c>
      <c r="BD106" s="125" t="str">
        <f>IF('2. Enter scores'!BC110&lt;&gt;"",'2. Enter scores'!$B110-'2. Enter scores'!BC110,"")</f>
        <v/>
      </c>
      <c r="BE106" s="125" t="str">
        <f>IF('2. Enter scores'!BD110&lt;&gt;"",'2. Enter scores'!$B110-'2. Enter scores'!BD110,"")</f>
        <v/>
      </c>
      <c r="BF106" s="125" t="str">
        <f>IF('2. Enter scores'!BE110&lt;&gt;"",'2. Enter scores'!$B110-'2. Enter scores'!BE110,"")</f>
        <v/>
      </c>
      <c r="BG106" s="125" t="str">
        <f>IF('2. Enter scores'!BF110&lt;&gt;"",'2. Enter scores'!$B110-'2. Enter scores'!BF110,"")</f>
        <v/>
      </c>
      <c r="BH106" s="125" t="str">
        <f>IF('2. Enter scores'!BG110&lt;&gt;"",'2. Enter scores'!$B110-'2. Enter scores'!BG110,"")</f>
        <v/>
      </c>
      <c r="BI106" s="125" t="str">
        <f>IF('2. Enter scores'!BH110&lt;&gt;"",'2. Enter scores'!$B110-'2. Enter scores'!BH110,"")</f>
        <v/>
      </c>
      <c r="BJ106" s="125" t="str">
        <f>IF('2. Enter scores'!BI110&lt;&gt;"",'2. Enter scores'!$B110-'2. Enter scores'!BI110,"")</f>
        <v/>
      </c>
      <c r="BK106" s="125" t="str">
        <f>IF('2. Enter scores'!BJ110&lt;&gt;"",'2. Enter scores'!$B110-'2. Enter scores'!BJ110,"")</f>
        <v/>
      </c>
      <c r="BL106" s="125" t="str">
        <f>IF('2. Enter scores'!BK110&lt;&gt;"",'2. Enter scores'!$B110-'2. Enter scores'!BK110,"")</f>
        <v/>
      </c>
      <c r="BM106" s="125" t="str">
        <f>IF('2. Enter scores'!BL110&lt;&gt;"",'2. Enter scores'!$B110-'2. Enter scores'!BL110,"")</f>
        <v/>
      </c>
      <c r="BN106" s="125" t="str">
        <f>IF('2. Enter scores'!BM110&lt;&gt;"",'2. Enter scores'!$B110-'2. Enter scores'!BM110,"")</f>
        <v/>
      </c>
      <c r="BO106" s="125" t="str">
        <f>IF('2. Enter scores'!BN110&lt;&gt;"",'2. Enter scores'!$B110-'2. Enter scores'!BN110,"")</f>
        <v/>
      </c>
      <c r="BP106" s="108">
        <v>1000</v>
      </c>
    </row>
    <row r="107" spans="2:68" x14ac:dyDescent="0.35">
      <c r="B107" s="125" t="str">
        <f>IF('2. Enter scores'!A111&lt;&gt;"",'2. Enter scores'!A111,"")</f>
        <v/>
      </c>
      <c r="H107" s="125" t="str">
        <f>IF('2. Enter scores'!G111&lt;&gt;"",'2. Enter scores'!$B111-'2. Enter scores'!G111,"")</f>
        <v/>
      </c>
      <c r="I107" s="125" t="str">
        <f>IF('2. Enter scores'!H111&lt;&gt;"",'2. Enter scores'!$B111-'2. Enter scores'!H111,"")</f>
        <v/>
      </c>
      <c r="J107" s="125" t="str">
        <f>IF('2. Enter scores'!I111&lt;&gt;"",'2. Enter scores'!$B111-'2. Enter scores'!I111,"")</f>
        <v/>
      </c>
      <c r="K107" s="125" t="str">
        <f>IF('2. Enter scores'!J111&lt;&gt;"",'2. Enter scores'!$B111-'2. Enter scores'!J111,"")</f>
        <v/>
      </c>
      <c r="L107" s="125" t="str">
        <f>IF('2. Enter scores'!K111&lt;&gt;"",'2. Enter scores'!$B111-'2. Enter scores'!K111,"")</f>
        <v/>
      </c>
      <c r="M107" s="125" t="str">
        <f>IF('2. Enter scores'!L111&lt;&gt;"",'2. Enter scores'!$B111-'2. Enter scores'!L111,"")</f>
        <v/>
      </c>
      <c r="N107" s="125" t="str">
        <f>IF('2. Enter scores'!M111&lt;&gt;"",'2. Enter scores'!$B111-'2. Enter scores'!M111,"")</f>
        <v/>
      </c>
      <c r="O107" s="125" t="str">
        <f>IF('2. Enter scores'!N111&lt;&gt;"",'2. Enter scores'!$B111-'2. Enter scores'!N111,"")</f>
        <v/>
      </c>
      <c r="P107" s="125" t="str">
        <f>IF('2. Enter scores'!O111&lt;&gt;"",'2. Enter scores'!$B111-'2. Enter scores'!O111,"")</f>
        <v/>
      </c>
      <c r="Q107" s="125" t="str">
        <f>IF('2. Enter scores'!P111&lt;&gt;"",'2. Enter scores'!$B111-'2. Enter scores'!P111,"")</f>
        <v/>
      </c>
      <c r="R107" s="125" t="str">
        <f>IF('2. Enter scores'!Q111&lt;&gt;"",'2. Enter scores'!$B111-'2. Enter scores'!Q111,"")</f>
        <v/>
      </c>
      <c r="S107" s="125" t="str">
        <f>IF('2. Enter scores'!R111&lt;&gt;"",'2. Enter scores'!$B111-'2. Enter scores'!R111,"")</f>
        <v/>
      </c>
      <c r="T107" s="125" t="str">
        <f>IF('2. Enter scores'!S111&lt;&gt;"",'2. Enter scores'!$B111-'2. Enter scores'!S111,"")</f>
        <v/>
      </c>
      <c r="U107" s="125" t="str">
        <f>IF('2. Enter scores'!T111&lt;&gt;"",'2. Enter scores'!$B111-'2. Enter scores'!T111,"")</f>
        <v/>
      </c>
      <c r="V107" s="125" t="str">
        <f>IF('2. Enter scores'!U111&lt;&gt;"",'2. Enter scores'!$B111-'2. Enter scores'!U111,"")</f>
        <v/>
      </c>
      <c r="W107" s="125" t="str">
        <f>IF('2. Enter scores'!V111&lt;&gt;"",'2. Enter scores'!$B111-'2. Enter scores'!V111,"")</f>
        <v/>
      </c>
      <c r="X107" s="125" t="str">
        <f>IF('2. Enter scores'!W111&lt;&gt;"",'2. Enter scores'!$B111-'2. Enter scores'!W111,"")</f>
        <v/>
      </c>
      <c r="Y107" s="125" t="str">
        <f>IF('2. Enter scores'!X111&lt;&gt;"",'2. Enter scores'!$B111-'2. Enter scores'!X111,"")</f>
        <v/>
      </c>
      <c r="Z107" s="125" t="str">
        <f>IF('2. Enter scores'!Y111&lt;&gt;"",'2. Enter scores'!$B111-'2. Enter scores'!Y111,"")</f>
        <v/>
      </c>
      <c r="AA107" s="125" t="str">
        <f>IF('2. Enter scores'!Z111&lt;&gt;"",'2. Enter scores'!$B111-'2. Enter scores'!Z111,"")</f>
        <v/>
      </c>
      <c r="AB107" s="125" t="str">
        <f>IF('2. Enter scores'!AA111&lt;&gt;"",'2. Enter scores'!$B111-'2. Enter scores'!AA111,"")</f>
        <v/>
      </c>
      <c r="AC107" s="125" t="str">
        <f>IF('2. Enter scores'!AB111&lt;&gt;"",'2. Enter scores'!$B111-'2. Enter scores'!AB111,"")</f>
        <v/>
      </c>
      <c r="AD107" s="125" t="str">
        <f>IF('2. Enter scores'!AC111&lt;&gt;"",'2. Enter scores'!$B111-'2. Enter scores'!AC111,"")</f>
        <v/>
      </c>
      <c r="AE107" s="125" t="str">
        <f>IF('2. Enter scores'!AD111&lt;&gt;"",'2. Enter scores'!$B111-'2. Enter scores'!AD111,"")</f>
        <v/>
      </c>
      <c r="AF107" s="125" t="str">
        <f>IF('2. Enter scores'!AE111&lt;&gt;"",'2. Enter scores'!$B111-'2. Enter scores'!AE111,"")</f>
        <v/>
      </c>
      <c r="AG107" s="125" t="str">
        <f>IF('2. Enter scores'!AF111&lt;&gt;"",'2. Enter scores'!$B111-'2. Enter scores'!AF111,"")</f>
        <v/>
      </c>
      <c r="AH107" s="125" t="str">
        <f>IF('2. Enter scores'!AG111&lt;&gt;"",'2. Enter scores'!$B111-'2. Enter scores'!AG111,"")</f>
        <v/>
      </c>
      <c r="AI107" s="125" t="str">
        <f>IF('2. Enter scores'!AH111&lt;&gt;"",'2. Enter scores'!$B111-'2. Enter scores'!AH111,"")</f>
        <v/>
      </c>
      <c r="AJ107" s="125" t="str">
        <f>IF('2. Enter scores'!AI111&lt;&gt;"",'2. Enter scores'!$B111-'2. Enter scores'!AI111,"")</f>
        <v/>
      </c>
      <c r="AK107" s="125" t="str">
        <f>IF('2. Enter scores'!AJ111&lt;&gt;"",'2. Enter scores'!$B111-'2. Enter scores'!AJ111,"")</f>
        <v/>
      </c>
      <c r="AL107" s="125" t="str">
        <f>IF('2. Enter scores'!AK111&lt;&gt;"",'2. Enter scores'!$B111-'2. Enter scores'!AK111,"")</f>
        <v/>
      </c>
      <c r="AM107" s="125" t="str">
        <f>IF('2. Enter scores'!AL111&lt;&gt;"",'2. Enter scores'!$B111-'2. Enter scores'!AL111,"")</f>
        <v/>
      </c>
      <c r="AN107" s="125" t="str">
        <f>IF('2. Enter scores'!AM111&lt;&gt;"",'2. Enter scores'!$B111-'2. Enter scores'!AM111,"")</f>
        <v/>
      </c>
      <c r="AO107" s="125" t="str">
        <f>IF('2. Enter scores'!AN111&lt;&gt;"",'2. Enter scores'!$B111-'2. Enter scores'!AN111,"")</f>
        <v/>
      </c>
      <c r="AP107" s="125" t="str">
        <f>IF('2. Enter scores'!AO111&lt;&gt;"",'2. Enter scores'!$B111-'2. Enter scores'!AO111,"")</f>
        <v/>
      </c>
      <c r="AQ107" s="125" t="str">
        <f>IF('2. Enter scores'!AP111&lt;&gt;"",'2. Enter scores'!$B111-'2. Enter scores'!AP111,"")</f>
        <v/>
      </c>
      <c r="AR107" s="125" t="str">
        <f>IF('2. Enter scores'!AQ111&lt;&gt;"",'2. Enter scores'!$B111-'2. Enter scores'!AQ111,"")</f>
        <v/>
      </c>
      <c r="AS107" s="125" t="str">
        <f>IF('2. Enter scores'!AR111&lt;&gt;"",'2. Enter scores'!$B111-'2. Enter scores'!AR111,"")</f>
        <v/>
      </c>
      <c r="AT107" s="125" t="str">
        <f>IF('2. Enter scores'!AS111&lt;&gt;"",'2. Enter scores'!$B111-'2. Enter scores'!AS111,"")</f>
        <v/>
      </c>
      <c r="AU107" s="125" t="str">
        <f>IF('2. Enter scores'!AT111&lt;&gt;"",'2. Enter scores'!$B111-'2. Enter scores'!AT111,"")</f>
        <v/>
      </c>
      <c r="AV107" s="125" t="str">
        <f>IF('2. Enter scores'!AU111&lt;&gt;"",'2. Enter scores'!$B111-'2. Enter scores'!AU111,"")</f>
        <v/>
      </c>
      <c r="AW107" s="125" t="str">
        <f>IF('2. Enter scores'!AV111&lt;&gt;"",'2. Enter scores'!$B111-'2. Enter scores'!AV111,"")</f>
        <v/>
      </c>
      <c r="AX107" s="125" t="str">
        <f>IF('2. Enter scores'!AW111&lt;&gt;"",'2. Enter scores'!$B111-'2. Enter scores'!AW111,"")</f>
        <v/>
      </c>
      <c r="AY107" s="125" t="str">
        <f>IF('2. Enter scores'!AX111&lt;&gt;"",'2. Enter scores'!$B111-'2. Enter scores'!AX111,"")</f>
        <v/>
      </c>
      <c r="AZ107" s="125" t="str">
        <f>IF('2. Enter scores'!AY111&lt;&gt;"",'2. Enter scores'!$B111-'2. Enter scores'!AY111,"")</f>
        <v/>
      </c>
      <c r="BA107" s="125" t="str">
        <f>IF('2. Enter scores'!AZ111&lt;&gt;"",'2. Enter scores'!$B111-'2. Enter scores'!AZ111,"")</f>
        <v/>
      </c>
      <c r="BB107" s="125" t="str">
        <f>IF('2. Enter scores'!BA111&lt;&gt;"",'2. Enter scores'!$B111-'2. Enter scores'!BA111,"")</f>
        <v/>
      </c>
      <c r="BC107" s="125" t="str">
        <f>IF('2. Enter scores'!BB111&lt;&gt;"",'2. Enter scores'!$B111-'2. Enter scores'!BB111,"")</f>
        <v/>
      </c>
      <c r="BD107" s="125" t="str">
        <f>IF('2. Enter scores'!BC111&lt;&gt;"",'2. Enter scores'!$B111-'2. Enter scores'!BC111,"")</f>
        <v/>
      </c>
      <c r="BE107" s="125" t="str">
        <f>IF('2. Enter scores'!BD111&lt;&gt;"",'2. Enter scores'!$B111-'2. Enter scores'!BD111,"")</f>
        <v/>
      </c>
      <c r="BF107" s="125" t="str">
        <f>IF('2. Enter scores'!BE111&lt;&gt;"",'2. Enter scores'!$B111-'2. Enter scores'!BE111,"")</f>
        <v/>
      </c>
      <c r="BG107" s="125" t="str">
        <f>IF('2. Enter scores'!BF111&lt;&gt;"",'2. Enter scores'!$B111-'2. Enter scores'!BF111,"")</f>
        <v/>
      </c>
      <c r="BH107" s="125" t="str">
        <f>IF('2. Enter scores'!BG111&lt;&gt;"",'2. Enter scores'!$B111-'2. Enter scores'!BG111,"")</f>
        <v/>
      </c>
      <c r="BI107" s="125" t="str">
        <f>IF('2. Enter scores'!BH111&lt;&gt;"",'2. Enter scores'!$B111-'2. Enter scores'!BH111,"")</f>
        <v/>
      </c>
      <c r="BJ107" s="125" t="str">
        <f>IF('2. Enter scores'!BI111&lt;&gt;"",'2. Enter scores'!$B111-'2. Enter scores'!BI111,"")</f>
        <v/>
      </c>
      <c r="BK107" s="125" t="str">
        <f>IF('2. Enter scores'!BJ111&lt;&gt;"",'2. Enter scores'!$B111-'2. Enter scores'!BJ111,"")</f>
        <v/>
      </c>
      <c r="BL107" s="125" t="str">
        <f>IF('2. Enter scores'!BK111&lt;&gt;"",'2. Enter scores'!$B111-'2. Enter scores'!BK111,"")</f>
        <v/>
      </c>
      <c r="BM107" s="125" t="str">
        <f>IF('2. Enter scores'!BL111&lt;&gt;"",'2. Enter scores'!$B111-'2. Enter scores'!BL111,"")</f>
        <v/>
      </c>
      <c r="BN107" s="125" t="str">
        <f>IF('2. Enter scores'!BM111&lt;&gt;"",'2. Enter scores'!$B111-'2. Enter scores'!BM111,"")</f>
        <v/>
      </c>
      <c r="BO107" s="125" t="str">
        <f>IF('2. Enter scores'!BN111&lt;&gt;"",'2. Enter scores'!$B111-'2. Enter scores'!BN111,"")</f>
        <v/>
      </c>
      <c r="BP107" s="108">
        <v>1000</v>
      </c>
    </row>
    <row r="108" spans="2:68" x14ac:dyDescent="0.35">
      <c r="B108" s="125" t="str">
        <f>IF('2. Enter scores'!A112&lt;&gt;"",'2. Enter scores'!A112,"")</f>
        <v/>
      </c>
      <c r="H108" s="125" t="str">
        <f>IF('2. Enter scores'!G112&lt;&gt;"",'2. Enter scores'!$B112-'2. Enter scores'!G112,"")</f>
        <v/>
      </c>
      <c r="I108" s="125" t="str">
        <f>IF('2. Enter scores'!H112&lt;&gt;"",'2. Enter scores'!$B112-'2. Enter scores'!H112,"")</f>
        <v/>
      </c>
      <c r="J108" s="125" t="str">
        <f>IF('2. Enter scores'!I112&lt;&gt;"",'2. Enter scores'!$B112-'2. Enter scores'!I112,"")</f>
        <v/>
      </c>
      <c r="K108" s="125" t="str">
        <f>IF('2. Enter scores'!J112&lt;&gt;"",'2. Enter scores'!$B112-'2. Enter scores'!J112,"")</f>
        <v/>
      </c>
      <c r="L108" s="125" t="str">
        <f>IF('2. Enter scores'!K112&lt;&gt;"",'2. Enter scores'!$B112-'2. Enter scores'!K112,"")</f>
        <v/>
      </c>
      <c r="M108" s="125" t="str">
        <f>IF('2. Enter scores'!L112&lt;&gt;"",'2. Enter scores'!$B112-'2. Enter scores'!L112,"")</f>
        <v/>
      </c>
      <c r="N108" s="125" t="str">
        <f>IF('2. Enter scores'!M112&lt;&gt;"",'2. Enter scores'!$B112-'2. Enter scores'!M112,"")</f>
        <v/>
      </c>
      <c r="O108" s="125" t="str">
        <f>IF('2. Enter scores'!N112&lt;&gt;"",'2. Enter scores'!$B112-'2. Enter scores'!N112,"")</f>
        <v/>
      </c>
      <c r="P108" s="125" t="str">
        <f>IF('2. Enter scores'!O112&lt;&gt;"",'2. Enter scores'!$B112-'2. Enter scores'!O112,"")</f>
        <v/>
      </c>
      <c r="Q108" s="125" t="str">
        <f>IF('2. Enter scores'!P112&lt;&gt;"",'2. Enter scores'!$B112-'2. Enter scores'!P112,"")</f>
        <v/>
      </c>
      <c r="R108" s="125" t="str">
        <f>IF('2. Enter scores'!Q112&lt;&gt;"",'2. Enter scores'!$B112-'2. Enter scores'!Q112,"")</f>
        <v/>
      </c>
      <c r="S108" s="125" t="str">
        <f>IF('2. Enter scores'!R112&lt;&gt;"",'2. Enter scores'!$B112-'2. Enter scores'!R112,"")</f>
        <v/>
      </c>
      <c r="T108" s="125" t="str">
        <f>IF('2. Enter scores'!S112&lt;&gt;"",'2. Enter scores'!$B112-'2. Enter scores'!S112,"")</f>
        <v/>
      </c>
      <c r="U108" s="125" t="str">
        <f>IF('2. Enter scores'!T112&lt;&gt;"",'2. Enter scores'!$B112-'2. Enter scores'!T112,"")</f>
        <v/>
      </c>
      <c r="V108" s="125" t="str">
        <f>IF('2. Enter scores'!U112&lt;&gt;"",'2. Enter scores'!$B112-'2. Enter scores'!U112,"")</f>
        <v/>
      </c>
      <c r="W108" s="125" t="str">
        <f>IF('2. Enter scores'!V112&lt;&gt;"",'2. Enter scores'!$B112-'2. Enter scores'!V112,"")</f>
        <v/>
      </c>
      <c r="X108" s="125" t="str">
        <f>IF('2. Enter scores'!W112&lt;&gt;"",'2. Enter scores'!$B112-'2. Enter scores'!W112,"")</f>
        <v/>
      </c>
      <c r="Y108" s="125" t="str">
        <f>IF('2. Enter scores'!X112&lt;&gt;"",'2. Enter scores'!$B112-'2. Enter scores'!X112,"")</f>
        <v/>
      </c>
      <c r="Z108" s="125" t="str">
        <f>IF('2. Enter scores'!Y112&lt;&gt;"",'2. Enter scores'!$B112-'2. Enter scores'!Y112,"")</f>
        <v/>
      </c>
      <c r="AA108" s="125" t="str">
        <f>IF('2. Enter scores'!Z112&lt;&gt;"",'2. Enter scores'!$B112-'2. Enter scores'!Z112,"")</f>
        <v/>
      </c>
      <c r="AB108" s="125" t="str">
        <f>IF('2. Enter scores'!AA112&lt;&gt;"",'2. Enter scores'!$B112-'2. Enter scores'!AA112,"")</f>
        <v/>
      </c>
      <c r="AC108" s="125" t="str">
        <f>IF('2. Enter scores'!AB112&lt;&gt;"",'2. Enter scores'!$B112-'2. Enter scores'!AB112,"")</f>
        <v/>
      </c>
      <c r="AD108" s="125" t="str">
        <f>IF('2. Enter scores'!AC112&lt;&gt;"",'2. Enter scores'!$B112-'2. Enter scores'!AC112,"")</f>
        <v/>
      </c>
      <c r="AE108" s="125" t="str">
        <f>IF('2. Enter scores'!AD112&lt;&gt;"",'2. Enter scores'!$B112-'2. Enter scores'!AD112,"")</f>
        <v/>
      </c>
      <c r="AF108" s="125" t="str">
        <f>IF('2. Enter scores'!AE112&lt;&gt;"",'2. Enter scores'!$B112-'2. Enter scores'!AE112,"")</f>
        <v/>
      </c>
      <c r="AG108" s="125" t="str">
        <f>IF('2. Enter scores'!AF112&lt;&gt;"",'2. Enter scores'!$B112-'2. Enter scores'!AF112,"")</f>
        <v/>
      </c>
      <c r="AH108" s="125" t="str">
        <f>IF('2. Enter scores'!AG112&lt;&gt;"",'2. Enter scores'!$B112-'2. Enter scores'!AG112,"")</f>
        <v/>
      </c>
      <c r="AI108" s="125" t="str">
        <f>IF('2. Enter scores'!AH112&lt;&gt;"",'2. Enter scores'!$B112-'2. Enter scores'!AH112,"")</f>
        <v/>
      </c>
      <c r="AJ108" s="125" t="str">
        <f>IF('2. Enter scores'!AI112&lt;&gt;"",'2. Enter scores'!$B112-'2. Enter scores'!AI112,"")</f>
        <v/>
      </c>
      <c r="AK108" s="125" t="str">
        <f>IF('2. Enter scores'!AJ112&lt;&gt;"",'2. Enter scores'!$B112-'2. Enter scores'!AJ112,"")</f>
        <v/>
      </c>
      <c r="AL108" s="125" t="str">
        <f>IF('2. Enter scores'!AK112&lt;&gt;"",'2. Enter scores'!$B112-'2. Enter scores'!AK112,"")</f>
        <v/>
      </c>
      <c r="AM108" s="125" t="str">
        <f>IF('2. Enter scores'!AL112&lt;&gt;"",'2. Enter scores'!$B112-'2. Enter scores'!AL112,"")</f>
        <v/>
      </c>
      <c r="AN108" s="125" t="str">
        <f>IF('2. Enter scores'!AM112&lt;&gt;"",'2. Enter scores'!$B112-'2. Enter scores'!AM112,"")</f>
        <v/>
      </c>
      <c r="AO108" s="125" t="str">
        <f>IF('2. Enter scores'!AN112&lt;&gt;"",'2. Enter scores'!$B112-'2. Enter scores'!AN112,"")</f>
        <v/>
      </c>
      <c r="AP108" s="125" t="str">
        <f>IF('2. Enter scores'!AO112&lt;&gt;"",'2. Enter scores'!$B112-'2. Enter scores'!AO112,"")</f>
        <v/>
      </c>
      <c r="AQ108" s="125" t="str">
        <f>IF('2. Enter scores'!AP112&lt;&gt;"",'2. Enter scores'!$B112-'2. Enter scores'!AP112,"")</f>
        <v/>
      </c>
      <c r="AR108" s="125" t="str">
        <f>IF('2. Enter scores'!AQ112&lt;&gt;"",'2. Enter scores'!$B112-'2. Enter scores'!AQ112,"")</f>
        <v/>
      </c>
      <c r="AS108" s="125" t="str">
        <f>IF('2. Enter scores'!AR112&lt;&gt;"",'2. Enter scores'!$B112-'2. Enter scores'!AR112,"")</f>
        <v/>
      </c>
      <c r="AT108" s="125" t="str">
        <f>IF('2. Enter scores'!AS112&lt;&gt;"",'2. Enter scores'!$B112-'2. Enter scores'!AS112,"")</f>
        <v/>
      </c>
      <c r="AU108" s="125" t="str">
        <f>IF('2. Enter scores'!AT112&lt;&gt;"",'2. Enter scores'!$B112-'2. Enter scores'!AT112,"")</f>
        <v/>
      </c>
      <c r="AV108" s="125" t="str">
        <f>IF('2. Enter scores'!AU112&lt;&gt;"",'2. Enter scores'!$B112-'2. Enter scores'!AU112,"")</f>
        <v/>
      </c>
      <c r="AW108" s="125" t="str">
        <f>IF('2. Enter scores'!AV112&lt;&gt;"",'2. Enter scores'!$B112-'2. Enter scores'!AV112,"")</f>
        <v/>
      </c>
      <c r="AX108" s="125" t="str">
        <f>IF('2. Enter scores'!AW112&lt;&gt;"",'2. Enter scores'!$B112-'2. Enter scores'!AW112,"")</f>
        <v/>
      </c>
      <c r="AY108" s="125" t="str">
        <f>IF('2. Enter scores'!AX112&lt;&gt;"",'2. Enter scores'!$B112-'2. Enter scores'!AX112,"")</f>
        <v/>
      </c>
      <c r="AZ108" s="125" t="str">
        <f>IF('2. Enter scores'!AY112&lt;&gt;"",'2. Enter scores'!$B112-'2. Enter scores'!AY112,"")</f>
        <v/>
      </c>
      <c r="BA108" s="125" t="str">
        <f>IF('2. Enter scores'!AZ112&lt;&gt;"",'2. Enter scores'!$B112-'2. Enter scores'!AZ112,"")</f>
        <v/>
      </c>
      <c r="BB108" s="125" t="str">
        <f>IF('2. Enter scores'!BA112&lt;&gt;"",'2. Enter scores'!$B112-'2. Enter scores'!BA112,"")</f>
        <v/>
      </c>
      <c r="BC108" s="125" t="str">
        <f>IF('2. Enter scores'!BB112&lt;&gt;"",'2. Enter scores'!$B112-'2. Enter scores'!BB112,"")</f>
        <v/>
      </c>
      <c r="BD108" s="125" t="str">
        <f>IF('2. Enter scores'!BC112&lt;&gt;"",'2. Enter scores'!$B112-'2. Enter scores'!BC112,"")</f>
        <v/>
      </c>
      <c r="BE108" s="125" t="str">
        <f>IF('2. Enter scores'!BD112&lt;&gt;"",'2. Enter scores'!$B112-'2. Enter scores'!BD112,"")</f>
        <v/>
      </c>
      <c r="BF108" s="125" t="str">
        <f>IF('2. Enter scores'!BE112&lt;&gt;"",'2. Enter scores'!$B112-'2. Enter scores'!BE112,"")</f>
        <v/>
      </c>
      <c r="BG108" s="125" t="str">
        <f>IF('2. Enter scores'!BF112&lt;&gt;"",'2. Enter scores'!$B112-'2. Enter scores'!BF112,"")</f>
        <v/>
      </c>
      <c r="BH108" s="125" t="str">
        <f>IF('2. Enter scores'!BG112&lt;&gt;"",'2. Enter scores'!$B112-'2. Enter scores'!BG112,"")</f>
        <v/>
      </c>
      <c r="BI108" s="125" t="str">
        <f>IF('2. Enter scores'!BH112&lt;&gt;"",'2. Enter scores'!$B112-'2. Enter scores'!BH112,"")</f>
        <v/>
      </c>
      <c r="BJ108" s="125" t="str">
        <f>IF('2. Enter scores'!BI112&lt;&gt;"",'2. Enter scores'!$B112-'2. Enter scores'!BI112,"")</f>
        <v/>
      </c>
      <c r="BK108" s="125" t="str">
        <f>IF('2. Enter scores'!BJ112&lt;&gt;"",'2. Enter scores'!$B112-'2. Enter scores'!BJ112,"")</f>
        <v/>
      </c>
      <c r="BL108" s="125" t="str">
        <f>IF('2. Enter scores'!BK112&lt;&gt;"",'2. Enter scores'!$B112-'2. Enter scores'!BK112,"")</f>
        <v/>
      </c>
      <c r="BM108" s="125" t="str">
        <f>IF('2. Enter scores'!BL112&lt;&gt;"",'2. Enter scores'!$B112-'2. Enter scores'!BL112,"")</f>
        <v/>
      </c>
      <c r="BN108" s="125" t="str">
        <f>IF('2. Enter scores'!BM112&lt;&gt;"",'2. Enter scores'!$B112-'2. Enter scores'!BM112,"")</f>
        <v/>
      </c>
      <c r="BO108" s="125" t="str">
        <f>IF('2. Enter scores'!BN112&lt;&gt;"",'2. Enter scores'!$B112-'2. Enter scores'!BN112,"")</f>
        <v/>
      </c>
      <c r="BP108" s="108">
        <v>1000</v>
      </c>
    </row>
    <row r="109" spans="2:68" x14ac:dyDescent="0.35">
      <c r="B109" s="125" t="str">
        <f>IF('2. Enter scores'!A113&lt;&gt;"",'2. Enter scores'!A113,"")</f>
        <v/>
      </c>
      <c r="H109" s="125" t="str">
        <f>IF('2. Enter scores'!G113&lt;&gt;"",'2. Enter scores'!$B113-'2. Enter scores'!G113,"")</f>
        <v/>
      </c>
      <c r="I109" s="125" t="str">
        <f>IF('2. Enter scores'!H113&lt;&gt;"",'2. Enter scores'!$B113-'2. Enter scores'!H113,"")</f>
        <v/>
      </c>
      <c r="J109" s="125" t="str">
        <f>IF('2. Enter scores'!I113&lt;&gt;"",'2. Enter scores'!$B113-'2. Enter scores'!I113,"")</f>
        <v/>
      </c>
      <c r="K109" s="125" t="str">
        <f>IF('2. Enter scores'!J113&lt;&gt;"",'2. Enter scores'!$B113-'2. Enter scores'!J113,"")</f>
        <v/>
      </c>
      <c r="L109" s="125" t="str">
        <f>IF('2. Enter scores'!K113&lt;&gt;"",'2. Enter scores'!$B113-'2. Enter scores'!K113,"")</f>
        <v/>
      </c>
      <c r="M109" s="125" t="str">
        <f>IF('2. Enter scores'!L113&lt;&gt;"",'2. Enter scores'!$B113-'2. Enter scores'!L113,"")</f>
        <v/>
      </c>
      <c r="N109" s="125" t="str">
        <f>IF('2. Enter scores'!M113&lt;&gt;"",'2. Enter scores'!$B113-'2. Enter scores'!M113,"")</f>
        <v/>
      </c>
      <c r="O109" s="125" t="str">
        <f>IF('2. Enter scores'!N113&lt;&gt;"",'2. Enter scores'!$B113-'2. Enter scores'!N113,"")</f>
        <v/>
      </c>
      <c r="P109" s="125" t="str">
        <f>IF('2. Enter scores'!O113&lt;&gt;"",'2. Enter scores'!$B113-'2. Enter scores'!O113,"")</f>
        <v/>
      </c>
      <c r="Q109" s="125" t="str">
        <f>IF('2. Enter scores'!P113&lt;&gt;"",'2. Enter scores'!$B113-'2. Enter scores'!P113,"")</f>
        <v/>
      </c>
      <c r="R109" s="125" t="str">
        <f>IF('2. Enter scores'!Q113&lt;&gt;"",'2. Enter scores'!$B113-'2. Enter scores'!Q113,"")</f>
        <v/>
      </c>
      <c r="S109" s="125" t="str">
        <f>IF('2. Enter scores'!R113&lt;&gt;"",'2. Enter scores'!$B113-'2. Enter scores'!R113,"")</f>
        <v/>
      </c>
      <c r="T109" s="125" t="str">
        <f>IF('2. Enter scores'!S113&lt;&gt;"",'2. Enter scores'!$B113-'2. Enter scores'!S113,"")</f>
        <v/>
      </c>
      <c r="U109" s="125" t="str">
        <f>IF('2. Enter scores'!T113&lt;&gt;"",'2. Enter scores'!$B113-'2. Enter scores'!T113,"")</f>
        <v/>
      </c>
      <c r="V109" s="125" t="str">
        <f>IF('2. Enter scores'!U113&lt;&gt;"",'2. Enter scores'!$B113-'2. Enter scores'!U113,"")</f>
        <v/>
      </c>
      <c r="W109" s="125" t="str">
        <f>IF('2. Enter scores'!V113&lt;&gt;"",'2. Enter scores'!$B113-'2. Enter scores'!V113,"")</f>
        <v/>
      </c>
      <c r="X109" s="125" t="str">
        <f>IF('2. Enter scores'!W113&lt;&gt;"",'2. Enter scores'!$B113-'2. Enter scores'!W113,"")</f>
        <v/>
      </c>
      <c r="Y109" s="125" t="str">
        <f>IF('2. Enter scores'!X113&lt;&gt;"",'2. Enter scores'!$B113-'2. Enter scores'!X113,"")</f>
        <v/>
      </c>
      <c r="Z109" s="125" t="str">
        <f>IF('2. Enter scores'!Y113&lt;&gt;"",'2. Enter scores'!$B113-'2. Enter scores'!Y113,"")</f>
        <v/>
      </c>
      <c r="AA109" s="125" t="str">
        <f>IF('2. Enter scores'!Z113&lt;&gt;"",'2. Enter scores'!$B113-'2. Enter scores'!Z113,"")</f>
        <v/>
      </c>
      <c r="AB109" s="125" t="str">
        <f>IF('2. Enter scores'!AA113&lt;&gt;"",'2. Enter scores'!$B113-'2. Enter scores'!AA113,"")</f>
        <v/>
      </c>
      <c r="AC109" s="125" t="str">
        <f>IF('2. Enter scores'!AB113&lt;&gt;"",'2. Enter scores'!$B113-'2. Enter scores'!AB113,"")</f>
        <v/>
      </c>
      <c r="AD109" s="125" t="str">
        <f>IF('2. Enter scores'!AC113&lt;&gt;"",'2. Enter scores'!$B113-'2. Enter scores'!AC113,"")</f>
        <v/>
      </c>
      <c r="AE109" s="125" t="str">
        <f>IF('2. Enter scores'!AD113&lt;&gt;"",'2. Enter scores'!$B113-'2. Enter scores'!AD113,"")</f>
        <v/>
      </c>
      <c r="AF109" s="125" t="str">
        <f>IF('2. Enter scores'!AE113&lt;&gt;"",'2. Enter scores'!$B113-'2. Enter scores'!AE113,"")</f>
        <v/>
      </c>
      <c r="AG109" s="125" t="str">
        <f>IF('2. Enter scores'!AF113&lt;&gt;"",'2. Enter scores'!$B113-'2. Enter scores'!AF113,"")</f>
        <v/>
      </c>
      <c r="AH109" s="125" t="str">
        <f>IF('2. Enter scores'!AG113&lt;&gt;"",'2. Enter scores'!$B113-'2. Enter scores'!AG113,"")</f>
        <v/>
      </c>
      <c r="AI109" s="125" t="str">
        <f>IF('2. Enter scores'!AH113&lt;&gt;"",'2. Enter scores'!$B113-'2. Enter scores'!AH113,"")</f>
        <v/>
      </c>
      <c r="AJ109" s="125" t="str">
        <f>IF('2. Enter scores'!AI113&lt;&gt;"",'2. Enter scores'!$B113-'2. Enter scores'!AI113,"")</f>
        <v/>
      </c>
      <c r="AK109" s="125" t="str">
        <f>IF('2. Enter scores'!AJ113&lt;&gt;"",'2. Enter scores'!$B113-'2. Enter scores'!AJ113,"")</f>
        <v/>
      </c>
      <c r="AL109" s="125" t="str">
        <f>IF('2. Enter scores'!AK113&lt;&gt;"",'2. Enter scores'!$B113-'2. Enter scores'!AK113,"")</f>
        <v/>
      </c>
      <c r="AM109" s="125" t="str">
        <f>IF('2. Enter scores'!AL113&lt;&gt;"",'2. Enter scores'!$B113-'2. Enter scores'!AL113,"")</f>
        <v/>
      </c>
      <c r="AN109" s="125" t="str">
        <f>IF('2. Enter scores'!AM113&lt;&gt;"",'2. Enter scores'!$B113-'2. Enter scores'!AM113,"")</f>
        <v/>
      </c>
      <c r="AO109" s="125" t="str">
        <f>IF('2. Enter scores'!AN113&lt;&gt;"",'2. Enter scores'!$B113-'2. Enter scores'!AN113,"")</f>
        <v/>
      </c>
      <c r="AP109" s="125" t="str">
        <f>IF('2. Enter scores'!AO113&lt;&gt;"",'2. Enter scores'!$B113-'2. Enter scores'!AO113,"")</f>
        <v/>
      </c>
      <c r="AQ109" s="125" t="str">
        <f>IF('2. Enter scores'!AP113&lt;&gt;"",'2. Enter scores'!$B113-'2. Enter scores'!AP113,"")</f>
        <v/>
      </c>
      <c r="AR109" s="125" t="str">
        <f>IF('2. Enter scores'!AQ113&lt;&gt;"",'2. Enter scores'!$B113-'2. Enter scores'!AQ113,"")</f>
        <v/>
      </c>
      <c r="AS109" s="125" t="str">
        <f>IF('2. Enter scores'!AR113&lt;&gt;"",'2. Enter scores'!$B113-'2. Enter scores'!AR113,"")</f>
        <v/>
      </c>
      <c r="AT109" s="125" t="str">
        <f>IF('2. Enter scores'!AS113&lt;&gt;"",'2. Enter scores'!$B113-'2. Enter scores'!AS113,"")</f>
        <v/>
      </c>
      <c r="AU109" s="125" t="str">
        <f>IF('2. Enter scores'!AT113&lt;&gt;"",'2. Enter scores'!$B113-'2. Enter scores'!AT113,"")</f>
        <v/>
      </c>
      <c r="AV109" s="125" t="str">
        <f>IF('2. Enter scores'!AU113&lt;&gt;"",'2. Enter scores'!$B113-'2. Enter scores'!AU113,"")</f>
        <v/>
      </c>
      <c r="AW109" s="125" t="str">
        <f>IF('2. Enter scores'!AV113&lt;&gt;"",'2. Enter scores'!$B113-'2. Enter scores'!AV113,"")</f>
        <v/>
      </c>
      <c r="AX109" s="125" t="str">
        <f>IF('2. Enter scores'!AW113&lt;&gt;"",'2. Enter scores'!$B113-'2. Enter scores'!AW113,"")</f>
        <v/>
      </c>
      <c r="AY109" s="125" t="str">
        <f>IF('2. Enter scores'!AX113&lt;&gt;"",'2. Enter scores'!$B113-'2. Enter scores'!AX113,"")</f>
        <v/>
      </c>
      <c r="AZ109" s="125" t="str">
        <f>IF('2. Enter scores'!AY113&lt;&gt;"",'2. Enter scores'!$B113-'2. Enter scores'!AY113,"")</f>
        <v/>
      </c>
      <c r="BA109" s="125" t="str">
        <f>IF('2. Enter scores'!AZ113&lt;&gt;"",'2. Enter scores'!$B113-'2. Enter scores'!AZ113,"")</f>
        <v/>
      </c>
      <c r="BB109" s="125" t="str">
        <f>IF('2. Enter scores'!BA113&lt;&gt;"",'2. Enter scores'!$B113-'2. Enter scores'!BA113,"")</f>
        <v/>
      </c>
      <c r="BC109" s="125" t="str">
        <f>IF('2. Enter scores'!BB113&lt;&gt;"",'2. Enter scores'!$B113-'2. Enter scores'!BB113,"")</f>
        <v/>
      </c>
      <c r="BD109" s="125" t="str">
        <f>IF('2. Enter scores'!BC113&lt;&gt;"",'2. Enter scores'!$B113-'2. Enter scores'!BC113,"")</f>
        <v/>
      </c>
      <c r="BE109" s="125" t="str">
        <f>IF('2. Enter scores'!BD113&lt;&gt;"",'2. Enter scores'!$B113-'2. Enter scores'!BD113,"")</f>
        <v/>
      </c>
      <c r="BF109" s="125" t="str">
        <f>IF('2. Enter scores'!BE113&lt;&gt;"",'2. Enter scores'!$B113-'2. Enter scores'!BE113,"")</f>
        <v/>
      </c>
      <c r="BG109" s="125" t="str">
        <f>IF('2. Enter scores'!BF113&lt;&gt;"",'2. Enter scores'!$B113-'2. Enter scores'!BF113,"")</f>
        <v/>
      </c>
      <c r="BH109" s="125" t="str">
        <f>IF('2. Enter scores'!BG113&lt;&gt;"",'2. Enter scores'!$B113-'2. Enter scores'!BG113,"")</f>
        <v/>
      </c>
      <c r="BI109" s="125" t="str">
        <f>IF('2. Enter scores'!BH113&lt;&gt;"",'2. Enter scores'!$B113-'2. Enter scores'!BH113,"")</f>
        <v/>
      </c>
      <c r="BJ109" s="125" t="str">
        <f>IF('2. Enter scores'!BI113&lt;&gt;"",'2. Enter scores'!$B113-'2. Enter scores'!BI113,"")</f>
        <v/>
      </c>
      <c r="BK109" s="125" t="str">
        <f>IF('2. Enter scores'!BJ113&lt;&gt;"",'2. Enter scores'!$B113-'2. Enter scores'!BJ113,"")</f>
        <v/>
      </c>
      <c r="BL109" s="125" t="str">
        <f>IF('2. Enter scores'!BK113&lt;&gt;"",'2. Enter scores'!$B113-'2. Enter scores'!BK113,"")</f>
        <v/>
      </c>
      <c r="BM109" s="125" t="str">
        <f>IF('2. Enter scores'!BL113&lt;&gt;"",'2. Enter scores'!$B113-'2. Enter scores'!BL113,"")</f>
        <v/>
      </c>
      <c r="BN109" s="125" t="str">
        <f>IF('2. Enter scores'!BM113&lt;&gt;"",'2. Enter scores'!$B113-'2. Enter scores'!BM113,"")</f>
        <v/>
      </c>
      <c r="BO109" s="125" t="str">
        <f>IF('2. Enter scores'!BN113&lt;&gt;"",'2. Enter scores'!$B113-'2. Enter scores'!BN113,"")</f>
        <v/>
      </c>
      <c r="BP109" s="108">
        <v>1000</v>
      </c>
    </row>
    <row r="110" spans="2:68" x14ac:dyDescent="0.35">
      <c r="B110" s="125" t="str">
        <f>IF('2. Enter scores'!A114&lt;&gt;"",'2. Enter scores'!A114,"")</f>
        <v/>
      </c>
      <c r="H110" s="125" t="str">
        <f>IF('2. Enter scores'!G114&lt;&gt;"",'2. Enter scores'!$B114-'2. Enter scores'!G114,"")</f>
        <v/>
      </c>
      <c r="I110" s="125" t="str">
        <f>IF('2. Enter scores'!H114&lt;&gt;"",'2. Enter scores'!$B114-'2. Enter scores'!H114,"")</f>
        <v/>
      </c>
      <c r="J110" s="125" t="str">
        <f>IF('2. Enter scores'!I114&lt;&gt;"",'2. Enter scores'!$B114-'2. Enter scores'!I114,"")</f>
        <v/>
      </c>
      <c r="K110" s="125" t="str">
        <f>IF('2. Enter scores'!J114&lt;&gt;"",'2. Enter scores'!$B114-'2. Enter scores'!J114,"")</f>
        <v/>
      </c>
      <c r="L110" s="125" t="str">
        <f>IF('2. Enter scores'!K114&lt;&gt;"",'2. Enter scores'!$B114-'2. Enter scores'!K114,"")</f>
        <v/>
      </c>
      <c r="M110" s="125" t="str">
        <f>IF('2. Enter scores'!L114&lt;&gt;"",'2. Enter scores'!$B114-'2. Enter scores'!L114,"")</f>
        <v/>
      </c>
      <c r="N110" s="125" t="str">
        <f>IF('2. Enter scores'!M114&lt;&gt;"",'2. Enter scores'!$B114-'2. Enter scores'!M114,"")</f>
        <v/>
      </c>
      <c r="O110" s="125" t="str">
        <f>IF('2. Enter scores'!N114&lt;&gt;"",'2. Enter scores'!$B114-'2. Enter scores'!N114,"")</f>
        <v/>
      </c>
      <c r="P110" s="125" t="str">
        <f>IF('2. Enter scores'!O114&lt;&gt;"",'2. Enter scores'!$B114-'2. Enter scores'!O114,"")</f>
        <v/>
      </c>
      <c r="Q110" s="125" t="str">
        <f>IF('2. Enter scores'!P114&lt;&gt;"",'2. Enter scores'!$B114-'2. Enter scores'!P114,"")</f>
        <v/>
      </c>
      <c r="R110" s="125" t="str">
        <f>IF('2. Enter scores'!Q114&lt;&gt;"",'2. Enter scores'!$B114-'2. Enter scores'!Q114,"")</f>
        <v/>
      </c>
      <c r="S110" s="125" t="str">
        <f>IF('2. Enter scores'!R114&lt;&gt;"",'2. Enter scores'!$B114-'2. Enter scores'!R114,"")</f>
        <v/>
      </c>
      <c r="T110" s="125" t="str">
        <f>IF('2. Enter scores'!S114&lt;&gt;"",'2. Enter scores'!$B114-'2. Enter scores'!S114,"")</f>
        <v/>
      </c>
      <c r="U110" s="125" t="str">
        <f>IF('2. Enter scores'!T114&lt;&gt;"",'2. Enter scores'!$B114-'2. Enter scores'!T114,"")</f>
        <v/>
      </c>
      <c r="V110" s="125" t="str">
        <f>IF('2. Enter scores'!U114&lt;&gt;"",'2. Enter scores'!$B114-'2. Enter scores'!U114,"")</f>
        <v/>
      </c>
      <c r="W110" s="125" t="str">
        <f>IF('2. Enter scores'!V114&lt;&gt;"",'2. Enter scores'!$B114-'2. Enter scores'!V114,"")</f>
        <v/>
      </c>
      <c r="X110" s="125" t="str">
        <f>IF('2. Enter scores'!W114&lt;&gt;"",'2. Enter scores'!$B114-'2. Enter scores'!W114,"")</f>
        <v/>
      </c>
      <c r="Y110" s="125" t="str">
        <f>IF('2. Enter scores'!X114&lt;&gt;"",'2. Enter scores'!$B114-'2. Enter scores'!X114,"")</f>
        <v/>
      </c>
      <c r="Z110" s="125" t="str">
        <f>IF('2. Enter scores'!Y114&lt;&gt;"",'2. Enter scores'!$B114-'2. Enter scores'!Y114,"")</f>
        <v/>
      </c>
      <c r="AA110" s="125" t="str">
        <f>IF('2. Enter scores'!Z114&lt;&gt;"",'2. Enter scores'!$B114-'2. Enter scores'!Z114,"")</f>
        <v/>
      </c>
      <c r="AB110" s="125" t="str">
        <f>IF('2. Enter scores'!AA114&lt;&gt;"",'2. Enter scores'!$B114-'2. Enter scores'!AA114,"")</f>
        <v/>
      </c>
      <c r="AC110" s="125" t="str">
        <f>IF('2. Enter scores'!AB114&lt;&gt;"",'2. Enter scores'!$B114-'2. Enter scores'!AB114,"")</f>
        <v/>
      </c>
      <c r="AD110" s="125" t="str">
        <f>IF('2. Enter scores'!AC114&lt;&gt;"",'2. Enter scores'!$B114-'2. Enter scores'!AC114,"")</f>
        <v/>
      </c>
      <c r="AE110" s="125" t="str">
        <f>IF('2. Enter scores'!AD114&lt;&gt;"",'2. Enter scores'!$B114-'2. Enter scores'!AD114,"")</f>
        <v/>
      </c>
      <c r="AF110" s="125" t="str">
        <f>IF('2. Enter scores'!AE114&lt;&gt;"",'2. Enter scores'!$B114-'2. Enter scores'!AE114,"")</f>
        <v/>
      </c>
      <c r="AG110" s="125" t="str">
        <f>IF('2. Enter scores'!AF114&lt;&gt;"",'2. Enter scores'!$B114-'2. Enter scores'!AF114,"")</f>
        <v/>
      </c>
      <c r="AH110" s="125" t="str">
        <f>IF('2. Enter scores'!AG114&lt;&gt;"",'2. Enter scores'!$B114-'2. Enter scores'!AG114,"")</f>
        <v/>
      </c>
      <c r="AI110" s="125" t="str">
        <f>IF('2. Enter scores'!AH114&lt;&gt;"",'2. Enter scores'!$B114-'2. Enter scores'!AH114,"")</f>
        <v/>
      </c>
      <c r="AJ110" s="125" t="str">
        <f>IF('2. Enter scores'!AI114&lt;&gt;"",'2. Enter scores'!$B114-'2. Enter scores'!AI114,"")</f>
        <v/>
      </c>
      <c r="AK110" s="125" t="str">
        <f>IF('2. Enter scores'!AJ114&lt;&gt;"",'2. Enter scores'!$B114-'2. Enter scores'!AJ114,"")</f>
        <v/>
      </c>
      <c r="AL110" s="125" t="str">
        <f>IF('2. Enter scores'!AK114&lt;&gt;"",'2. Enter scores'!$B114-'2. Enter scores'!AK114,"")</f>
        <v/>
      </c>
      <c r="AM110" s="125" t="str">
        <f>IF('2. Enter scores'!AL114&lt;&gt;"",'2. Enter scores'!$B114-'2. Enter scores'!AL114,"")</f>
        <v/>
      </c>
      <c r="AN110" s="125" t="str">
        <f>IF('2. Enter scores'!AM114&lt;&gt;"",'2. Enter scores'!$B114-'2. Enter scores'!AM114,"")</f>
        <v/>
      </c>
      <c r="AO110" s="125" t="str">
        <f>IF('2. Enter scores'!AN114&lt;&gt;"",'2. Enter scores'!$B114-'2. Enter scores'!AN114,"")</f>
        <v/>
      </c>
      <c r="AP110" s="125" t="str">
        <f>IF('2. Enter scores'!AO114&lt;&gt;"",'2. Enter scores'!$B114-'2. Enter scores'!AO114,"")</f>
        <v/>
      </c>
      <c r="AQ110" s="125" t="str">
        <f>IF('2. Enter scores'!AP114&lt;&gt;"",'2. Enter scores'!$B114-'2. Enter scores'!AP114,"")</f>
        <v/>
      </c>
      <c r="AR110" s="125" t="str">
        <f>IF('2. Enter scores'!AQ114&lt;&gt;"",'2. Enter scores'!$B114-'2. Enter scores'!AQ114,"")</f>
        <v/>
      </c>
      <c r="AS110" s="125" t="str">
        <f>IF('2. Enter scores'!AR114&lt;&gt;"",'2. Enter scores'!$B114-'2. Enter scores'!AR114,"")</f>
        <v/>
      </c>
      <c r="AT110" s="125" t="str">
        <f>IF('2. Enter scores'!AS114&lt;&gt;"",'2. Enter scores'!$B114-'2. Enter scores'!AS114,"")</f>
        <v/>
      </c>
      <c r="AU110" s="125" t="str">
        <f>IF('2. Enter scores'!AT114&lt;&gt;"",'2. Enter scores'!$B114-'2. Enter scores'!AT114,"")</f>
        <v/>
      </c>
      <c r="AV110" s="125" t="str">
        <f>IF('2. Enter scores'!AU114&lt;&gt;"",'2. Enter scores'!$B114-'2. Enter scores'!AU114,"")</f>
        <v/>
      </c>
      <c r="AW110" s="125" t="str">
        <f>IF('2. Enter scores'!AV114&lt;&gt;"",'2. Enter scores'!$B114-'2. Enter scores'!AV114,"")</f>
        <v/>
      </c>
      <c r="AX110" s="125" t="str">
        <f>IF('2. Enter scores'!AW114&lt;&gt;"",'2. Enter scores'!$B114-'2. Enter scores'!AW114,"")</f>
        <v/>
      </c>
      <c r="AY110" s="125" t="str">
        <f>IF('2. Enter scores'!AX114&lt;&gt;"",'2. Enter scores'!$B114-'2. Enter scores'!AX114,"")</f>
        <v/>
      </c>
      <c r="AZ110" s="125" t="str">
        <f>IF('2. Enter scores'!AY114&lt;&gt;"",'2. Enter scores'!$B114-'2. Enter scores'!AY114,"")</f>
        <v/>
      </c>
      <c r="BA110" s="125" t="str">
        <f>IF('2. Enter scores'!AZ114&lt;&gt;"",'2. Enter scores'!$B114-'2. Enter scores'!AZ114,"")</f>
        <v/>
      </c>
      <c r="BB110" s="125" t="str">
        <f>IF('2. Enter scores'!BA114&lt;&gt;"",'2. Enter scores'!$B114-'2. Enter scores'!BA114,"")</f>
        <v/>
      </c>
      <c r="BC110" s="125" t="str">
        <f>IF('2. Enter scores'!BB114&lt;&gt;"",'2. Enter scores'!$B114-'2. Enter scores'!BB114,"")</f>
        <v/>
      </c>
      <c r="BD110" s="125" t="str">
        <f>IF('2. Enter scores'!BC114&lt;&gt;"",'2. Enter scores'!$B114-'2. Enter scores'!BC114,"")</f>
        <v/>
      </c>
      <c r="BE110" s="125" t="str">
        <f>IF('2. Enter scores'!BD114&lt;&gt;"",'2. Enter scores'!$B114-'2. Enter scores'!BD114,"")</f>
        <v/>
      </c>
      <c r="BF110" s="125" t="str">
        <f>IF('2. Enter scores'!BE114&lt;&gt;"",'2. Enter scores'!$B114-'2. Enter scores'!BE114,"")</f>
        <v/>
      </c>
      <c r="BG110" s="125" t="str">
        <f>IF('2. Enter scores'!BF114&lt;&gt;"",'2. Enter scores'!$B114-'2. Enter scores'!BF114,"")</f>
        <v/>
      </c>
      <c r="BH110" s="125" t="str">
        <f>IF('2. Enter scores'!BG114&lt;&gt;"",'2. Enter scores'!$B114-'2. Enter scores'!BG114,"")</f>
        <v/>
      </c>
      <c r="BI110" s="125" t="str">
        <f>IF('2. Enter scores'!BH114&lt;&gt;"",'2. Enter scores'!$B114-'2. Enter scores'!BH114,"")</f>
        <v/>
      </c>
      <c r="BJ110" s="125" t="str">
        <f>IF('2. Enter scores'!BI114&lt;&gt;"",'2. Enter scores'!$B114-'2. Enter scores'!BI114,"")</f>
        <v/>
      </c>
      <c r="BK110" s="125" t="str">
        <f>IF('2. Enter scores'!BJ114&lt;&gt;"",'2. Enter scores'!$B114-'2. Enter scores'!BJ114,"")</f>
        <v/>
      </c>
      <c r="BL110" s="125" t="str">
        <f>IF('2. Enter scores'!BK114&lt;&gt;"",'2. Enter scores'!$B114-'2. Enter scores'!BK114,"")</f>
        <v/>
      </c>
      <c r="BM110" s="125" t="str">
        <f>IF('2. Enter scores'!BL114&lt;&gt;"",'2. Enter scores'!$B114-'2. Enter scores'!BL114,"")</f>
        <v/>
      </c>
      <c r="BN110" s="125" t="str">
        <f>IF('2. Enter scores'!BM114&lt;&gt;"",'2. Enter scores'!$B114-'2. Enter scores'!BM114,"")</f>
        <v/>
      </c>
      <c r="BO110" s="125" t="str">
        <f>IF('2. Enter scores'!BN114&lt;&gt;"",'2. Enter scores'!$B114-'2. Enter scores'!BN114,"")</f>
        <v/>
      </c>
      <c r="BP110" s="108">
        <v>1000</v>
      </c>
    </row>
    <row r="111" spans="2:68" x14ac:dyDescent="0.35">
      <c r="B111" s="125" t="str">
        <f>IF('2. Enter scores'!A115&lt;&gt;"",'2. Enter scores'!A115,"")</f>
        <v/>
      </c>
      <c r="H111" s="125" t="str">
        <f>IF('2. Enter scores'!G115&lt;&gt;"",'2. Enter scores'!$B115-'2. Enter scores'!G115,"")</f>
        <v/>
      </c>
      <c r="I111" s="125" t="str">
        <f>IF('2. Enter scores'!H115&lt;&gt;"",'2. Enter scores'!$B115-'2. Enter scores'!H115,"")</f>
        <v/>
      </c>
      <c r="J111" s="125" t="str">
        <f>IF('2. Enter scores'!I115&lt;&gt;"",'2. Enter scores'!$B115-'2. Enter scores'!I115,"")</f>
        <v/>
      </c>
      <c r="K111" s="125" t="str">
        <f>IF('2. Enter scores'!J115&lt;&gt;"",'2. Enter scores'!$B115-'2. Enter scores'!J115,"")</f>
        <v/>
      </c>
      <c r="L111" s="125" t="str">
        <f>IF('2. Enter scores'!K115&lt;&gt;"",'2. Enter scores'!$B115-'2. Enter scores'!K115,"")</f>
        <v/>
      </c>
      <c r="M111" s="125" t="str">
        <f>IF('2. Enter scores'!L115&lt;&gt;"",'2. Enter scores'!$B115-'2. Enter scores'!L115,"")</f>
        <v/>
      </c>
      <c r="N111" s="125" t="str">
        <f>IF('2. Enter scores'!M115&lt;&gt;"",'2. Enter scores'!$B115-'2. Enter scores'!M115,"")</f>
        <v/>
      </c>
      <c r="O111" s="125" t="str">
        <f>IF('2. Enter scores'!N115&lt;&gt;"",'2. Enter scores'!$B115-'2. Enter scores'!N115,"")</f>
        <v/>
      </c>
      <c r="P111" s="125" t="str">
        <f>IF('2. Enter scores'!O115&lt;&gt;"",'2. Enter scores'!$B115-'2. Enter scores'!O115,"")</f>
        <v/>
      </c>
      <c r="Q111" s="125" t="str">
        <f>IF('2. Enter scores'!P115&lt;&gt;"",'2. Enter scores'!$B115-'2. Enter scores'!P115,"")</f>
        <v/>
      </c>
      <c r="R111" s="125" t="str">
        <f>IF('2. Enter scores'!Q115&lt;&gt;"",'2. Enter scores'!$B115-'2. Enter scores'!Q115,"")</f>
        <v/>
      </c>
      <c r="S111" s="125" t="str">
        <f>IF('2. Enter scores'!R115&lt;&gt;"",'2. Enter scores'!$B115-'2. Enter scores'!R115,"")</f>
        <v/>
      </c>
      <c r="T111" s="125" t="str">
        <f>IF('2. Enter scores'!S115&lt;&gt;"",'2. Enter scores'!$B115-'2. Enter scores'!S115,"")</f>
        <v/>
      </c>
      <c r="U111" s="125" t="str">
        <f>IF('2. Enter scores'!T115&lt;&gt;"",'2. Enter scores'!$B115-'2. Enter scores'!T115,"")</f>
        <v/>
      </c>
      <c r="V111" s="125" t="str">
        <f>IF('2. Enter scores'!U115&lt;&gt;"",'2. Enter scores'!$B115-'2. Enter scores'!U115,"")</f>
        <v/>
      </c>
      <c r="W111" s="125" t="str">
        <f>IF('2. Enter scores'!V115&lt;&gt;"",'2. Enter scores'!$B115-'2. Enter scores'!V115,"")</f>
        <v/>
      </c>
      <c r="X111" s="125" t="str">
        <f>IF('2. Enter scores'!W115&lt;&gt;"",'2. Enter scores'!$B115-'2. Enter scores'!W115,"")</f>
        <v/>
      </c>
      <c r="Y111" s="125" t="str">
        <f>IF('2. Enter scores'!X115&lt;&gt;"",'2. Enter scores'!$B115-'2. Enter scores'!X115,"")</f>
        <v/>
      </c>
      <c r="Z111" s="125" t="str">
        <f>IF('2. Enter scores'!Y115&lt;&gt;"",'2. Enter scores'!$B115-'2. Enter scores'!Y115,"")</f>
        <v/>
      </c>
      <c r="AA111" s="125" t="str">
        <f>IF('2. Enter scores'!Z115&lt;&gt;"",'2. Enter scores'!$B115-'2. Enter scores'!Z115,"")</f>
        <v/>
      </c>
      <c r="AB111" s="125" t="str">
        <f>IF('2. Enter scores'!AA115&lt;&gt;"",'2. Enter scores'!$B115-'2. Enter scores'!AA115,"")</f>
        <v/>
      </c>
      <c r="AC111" s="125" t="str">
        <f>IF('2. Enter scores'!AB115&lt;&gt;"",'2. Enter scores'!$B115-'2. Enter scores'!AB115,"")</f>
        <v/>
      </c>
      <c r="AD111" s="125" t="str">
        <f>IF('2. Enter scores'!AC115&lt;&gt;"",'2. Enter scores'!$B115-'2. Enter scores'!AC115,"")</f>
        <v/>
      </c>
      <c r="AE111" s="125" t="str">
        <f>IF('2. Enter scores'!AD115&lt;&gt;"",'2. Enter scores'!$B115-'2. Enter scores'!AD115,"")</f>
        <v/>
      </c>
      <c r="AF111" s="125" t="str">
        <f>IF('2. Enter scores'!AE115&lt;&gt;"",'2. Enter scores'!$B115-'2. Enter scores'!AE115,"")</f>
        <v/>
      </c>
      <c r="AG111" s="125" t="str">
        <f>IF('2. Enter scores'!AF115&lt;&gt;"",'2. Enter scores'!$B115-'2. Enter scores'!AF115,"")</f>
        <v/>
      </c>
      <c r="AH111" s="125" t="str">
        <f>IF('2. Enter scores'!AG115&lt;&gt;"",'2. Enter scores'!$B115-'2. Enter scores'!AG115,"")</f>
        <v/>
      </c>
      <c r="AI111" s="125" t="str">
        <f>IF('2. Enter scores'!AH115&lt;&gt;"",'2. Enter scores'!$B115-'2. Enter scores'!AH115,"")</f>
        <v/>
      </c>
      <c r="AJ111" s="125" t="str">
        <f>IF('2. Enter scores'!AI115&lt;&gt;"",'2. Enter scores'!$B115-'2. Enter scores'!AI115,"")</f>
        <v/>
      </c>
      <c r="AK111" s="125" t="str">
        <f>IF('2. Enter scores'!AJ115&lt;&gt;"",'2. Enter scores'!$B115-'2. Enter scores'!AJ115,"")</f>
        <v/>
      </c>
      <c r="AL111" s="125" t="str">
        <f>IF('2. Enter scores'!AK115&lt;&gt;"",'2. Enter scores'!$B115-'2. Enter scores'!AK115,"")</f>
        <v/>
      </c>
      <c r="AM111" s="125" t="str">
        <f>IF('2. Enter scores'!AL115&lt;&gt;"",'2. Enter scores'!$B115-'2. Enter scores'!AL115,"")</f>
        <v/>
      </c>
      <c r="AN111" s="125" t="str">
        <f>IF('2. Enter scores'!AM115&lt;&gt;"",'2. Enter scores'!$B115-'2. Enter scores'!AM115,"")</f>
        <v/>
      </c>
      <c r="AO111" s="125" t="str">
        <f>IF('2. Enter scores'!AN115&lt;&gt;"",'2. Enter scores'!$B115-'2. Enter scores'!AN115,"")</f>
        <v/>
      </c>
      <c r="AP111" s="125" t="str">
        <f>IF('2. Enter scores'!AO115&lt;&gt;"",'2. Enter scores'!$B115-'2. Enter scores'!AO115,"")</f>
        <v/>
      </c>
      <c r="AQ111" s="125" t="str">
        <f>IF('2. Enter scores'!AP115&lt;&gt;"",'2. Enter scores'!$B115-'2. Enter scores'!AP115,"")</f>
        <v/>
      </c>
      <c r="AR111" s="125" t="str">
        <f>IF('2. Enter scores'!AQ115&lt;&gt;"",'2. Enter scores'!$B115-'2. Enter scores'!AQ115,"")</f>
        <v/>
      </c>
      <c r="AS111" s="125" t="str">
        <f>IF('2. Enter scores'!AR115&lt;&gt;"",'2. Enter scores'!$B115-'2. Enter scores'!AR115,"")</f>
        <v/>
      </c>
      <c r="AT111" s="125" t="str">
        <f>IF('2. Enter scores'!AS115&lt;&gt;"",'2. Enter scores'!$B115-'2. Enter scores'!AS115,"")</f>
        <v/>
      </c>
      <c r="AU111" s="125" t="str">
        <f>IF('2. Enter scores'!AT115&lt;&gt;"",'2. Enter scores'!$B115-'2. Enter scores'!AT115,"")</f>
        <v/>
      </c>
      <c r="AV111" s="125" t="str">
        <f>IF('2. Enter scores'!AU115&lt;&gt;"",'2. Enter scores'!$B115-'2. Enter scores'!AU115,"")</f>
        <v/>
      </c>
      <c r="AW111" s="125" t="str">
        <f>IF('2. Enter scores'!AV115&lt;&gt;"",'2. Enter scores'!$B115-'2. Enter scores'!AV115,"")</f>
        <v/>
      </c>
      <c r="AX111" s="125" t="str">
        <f>IF('2. Enter scores'!AW115&lt;&gt;"",'2. Enter scores'!$B115-'2. Enter scores'!AW115,"")</f>
        <v/>
      </c>
      <c r="AY111" s="125" t="str">
        <f>IF('2. Enter scores'!AX115&lt;&gt;"",'2. Enter scores'!$B115-'2. Enter scores'!AX115,"")</f>
        <v/>
      </c>
      <c r="AZ111" s="125" t="str">
        <f>IF('2. Enter scores'!AY115&lt;&gt;"",'2. Enter scores'!$B115-'2. Enter scores'!AY115,"")</f>
        <v/>
      </c>
      <c r="BA111" s="125" t="str">
        <f>IF('2. Enter scores'!AZ115&lt;&gt;"",'2. Enter scores'!$B115-'2. Enter scores'!AZ115,"")</f>
        <v/>
      </c>
      <c r="BB111" s="125" t="str">
        <f>IF('2. Enter scores'!BA115&lt;&gt;"",'2. Enter scores'!$B115-'2. Enter scores'!BA115,"")</f>
        <v/>
      </c>
      <c r="BC111" s="125" t="str">
        <f>IF('2. Enter scores'!BB115&lt;&gt;"",'2. Enter scores'!$B115-'2. Enter scores'!BB115,"")</f>
        <v/>
      </c>
      <c r="BD111" s="125" t="str">
        <f>IF('2. Enter scores'!BC115&lt;&gt;"",'2. Enter scores'!$B115-'2. Enter scores'!BC115,"")</f>
        <v/>
      </c>
      <c r="BE111" s="125" t="str">
        <f>IF('2. Enter scores'!BD115&lt;&gt;"",'2. Enter scores'!$B115-'2. Enter scores'!BD115,"")</f>
        <v/>
      </c>
      <c r="BF111" s="125" t="str">
        <f>IF('2. Enter scores'!BE115&lt;&gt;"",'2. Enter scores'!$B115-'2. Enter scores'!BE115,"")</f>
        <v/>
      </c>
      <c r="BG111" s="125" t="str">
        <f>IF('2. Enter scores'!BF115&lt;&gt;"",'2. Enter scores'!$B115-'2. Enter scores'!BF115,"")</f>
        <v/>
      </c>
      <c r="BH111" s="125" t="str">
        <f>IF('2. Enter scores'!BG115&lt;&gt;"",'2. Enter scores'!$B115-'2. Enter scores'!BG115,"")</f>
        <v/>
      </c>
      <c r="BI111" s="125" t="str">
        <f>IF('2. Enter scores'!BH115&lt;&gt;"",'2. Enter scores'!$B115-'2. Enter scores'!BH115,"")</f>
        <v/>
      </c>
      <c r="BJ111" s="125" t="str">
        <f>IF('2. Enter scores'!BI115&lt;&gt;"",'2. Enter scores'!$B115-'2. Enter scores'!BI115,"")</f>
        <v/>
      </c>
      <c r="BK111" s="125" t="str">
        <f>IF('2. Enter scores'!BJ115&lt;&gt;"",'2. Enter scores'!$B115-'2. Enter scores'!BJ115,"")</f>
        <v/>
      </c>
      <c r="BL111" s="125" t="str">
        <f>IF('2. Enter scores'!BK115&lt;&gt;"",'2. Enter scores'!$B115-'2. Enter scores'!BK115,"")</f>
        <v/>
      </c>
      <c r="BM111" s="125" t="str">
        <f>IF('2. Enter scores'!BL115&lt;&gt;"",'2. Enter scores'!$B115-'2. Enter scores'!BL115,"")</f>
        <v/>
      </c>
      <c r="BN111" s="125" t="str">
        <f>IF('2. Enter scores'!BM115&lt;&gt;"",'2. Enter scores'!$B115-'2. Enter scores'!BM115,"")</f>
        <v/>
      </c>
      <c r="BO111" s="125" t="str">
        <f>IF('2. Enter scores'!BN115&lt;&gt;"",'2. Enter scores'!$B115-'2. Enter scores'!BN115,"")</f>
        <v/>
      </c>
      <c r="BP111" s="108">
        <v>1000</v>
      </c>
    </row>
    <row r="112" spans="2:68" x14ac:dyDescent="0.35">
      <c r="B112" s="125" t="str">
        <f>IF('2. Enter scores'!A116&lt;&gt;"",'2. Enter scores'!A116,"")</f>
        <v/>
      </c>
      <c r="H112" s="125" t="str">
        <f>IF('2. Enter scores'!G116&lt;&gt;"",'2. Enter scores'!$B116-'2. Enter scores'!G116,"")</f>
        <v/>
      </c>
      <c r="I112" s="125" t="str">
        <f>IF('2. Enter scores'!H116&lt;&gt;"",'2. Enter scores'!$B116-'2. Enter scores'!H116,"")</f>
        <v/>
      </c>
      <c r="J112" s="125" t="str">
        <f>IF('2. Enter scores'!I116&lt;&gt;"",'2. Enter scores'!$B116-'2. Enter scores'!I116,"")</f>
        <v/>
      </c>
      <c r="K112" s="125" t="str">
        <f>IF('2. Enter scores'!J116&lt;&gt;"",'2. Enter scores'!$B116-'2. Enter scores'!J116,"")</f>
        <v/>
      </c>
      <c r="L112" s="125" t="str">
        <f>IF('2. Enter scores'!K116&lt;&gt;"",'2. Enter scores'!$B116-'2. Enter scores'!K116,"")</f>
        <v/>
      </c>
      <c r="M112" s="125" t="str">
        <f>IF('2. Enter scores'!L116&lt;&gt;"",'2. Enter scores'!$B116-'2. Enter scores'!L116,"")</f>
        <v/>
      </c>
      <c r="N112" s="125" t="str">
        <f>IF('2. Enter scores'!M116&lt;&gt;"",'2. Enter scores'!$B116-'2. Enter scores'!M116,"")</f>
        <v/>
      </c>
      <c r="O112" s="125" t="str">
        <f>IF('2. Enter scores'!N116&lt;&gt;"",'2. Enter scores'!$B116-'2. Enter scores'!N116,"")</f>
        <v/>
      </c>
      <c r="P112" s="125" t="str">
        <f>IF('2. Enter scores'!O116&lt;&gt;"",'2. Enter scores'!$B116-'2. Enter scores'!O116,"")</f>
        <v/>
      </c>
      <c r="Q112" s="125" t="str">
        <f>IF('2. Enter scores'!P116&lt;&gt;"",'2. Enter scores'!$B116-'2. Enter scores'!P116,"")</f>
        <v/>
      </c>
      <c r="R112" s="125" t="str">
        <f>IF('2. Enter scores'!Q116&lt;&gt;"",'2. Enter scores'!$B116-'2. Enter scores'!Q116,"")</f>
        <v/>
      </c>
      <c r="S112" s="125" t="str">
        <f>IF('2. Enter scores'!R116&lt;&gt;"",'2. Enter scores'!$B116-'2. Enter scores'!R116,"")</f>
        <v/>
      </c>
      <c r="T112" s="125" t="str">
        <f>IF('2. Enter scores'!S116&lt;&gt;"",'2. Enter scores'!$B116-'2. Enter scores'!S116,"")</f>
        <v/>
      </c>
      <c r="U112" s="125" t="str">
        <f>IF('2. Enter scores'!T116&lt;&gt;"",'2. Enter scores'!$B116-'2. Enter scores'!T116,"")</f>
        <v/>
      </c>
      <c r="V112" s="125" t="str">
        <f>IF('2. Enter scores'!U116&lt;&gt;"",'2. Enter scores'!$B116-'2. Enter scores'!U116,"")</f>
        <v/>
      </c>
      <c r="W112" s="125" t="str">
        <f>IF('2. Enter scores'!V116&lt;&gt;"",'2. Enter scores'!$B116-'2. Enter scores'!V116,"")</f>
        <v/>
      </c>
      <c r="X112" s="125" t="str">
        <f>IF('2. Enter scores'!W116&lt;&gt;"",'2. Enter scores'!$B116-'2. Enter scores'!W116,"")</f>
        <v/>
      </c>
      <c r="Y112" s="125" t="str">
        <f>IF('2. Enter scores'!X116&lt;&gt;"",'2. Enter scores'!$B116-'2. Enter scores'!X116,"")</f>
        <v/>
      </c>
      <c r="Z112" s="125" t="str">
        <f>IF('2. Enter scores'!Y116&lt;&gt;"",'2. Enter scores'!$B116-'2. Enter scores'!Y116,"")</f>
        <v/>
      </c>
      <c r="AA112" s="125" t="str">
        <f>IF('2. Enter scores'!Z116&lt;&gt;"",'2. Enter scores'!$B116-'2. Enter scores'!Z116,"")</f>
        <v/>
      </c>
      <c r="AB112" s="125" t="str">
        <f>IF('2. Enter scores'!AA116&lt;&gt;"",'2. Enter scores'!$B116-'2. Enter scores'!AA116,"")</f>
        <v/>
      </c>
      <c r="AC112" s="125" t="str">
        <f>IF('2. Enter scores'!AB116&lt;&gt;"",'2. Enter scores'!$B116-'2. Enter scores'!AB116,"")</f>
        <v/>
      </c>
      <c r="AD112" s="125" t="str">
        <f>IF('2. Enter scores'!AC116&lt;&gt;"",'2. Enter scores'!$B116-'2. Enter scores'!AC116,"")</f>
        <v/>
      </c>
      <c r="AE112" s="125" t="str">
        <f>IF('2. Enter scores'!AD116&lt;&gt;"",'2. Enter scores'!$B116-'2. Enter scores'!AD116,"")</f>
        <v/>
      </c>
      <c r="AF112" s="125" t="str">
        <f>IF('2. Enter scores'!AE116&lt;&gt;"",'2. Enter scores'!$B116-'2. Enter scores'!AE116,"")</f>
        <v/>
      </c>
      <c r="AG112" s="125" t="str">
        <f>IF('2. Enter scores'!AF116&lt;&gt;"",'2. Enter scores'!$B116-'2. Enter scores'!AF116,"")</f>
        <v/>
      </c>
      <c r="AH112" s="125" t="str">
        <f>IF('2. Enter scores'!AG116&lt;&gt;"",'2. Enter scores'!$B116-'2. Enter scores'!AG116,"")</f>
        <v/>
      </c>
      <c r="AI112" s="125" t="str">
        <f>IF('2. Enter scores'!AH116&lt;&gt;"",'2. Enter scores'!$B116-'2. Enter scores'!AH116,"")</f>
        <v/>
      </c>
      <c r="AJ112" s="125" t="str">
        <f>IF('2. Enter scores'!AI116&lt;&gt;"",'2. Enter scores'!$B116-'2. Enter scores'!AI116,"")</f>
        <v/>
      </c>
      <c r="AK112" s="125" t="str">
        <f>IF('2. Enter scores'!AJ116&lt;&gt;"",'2. Enter scores'!$B116-'2. Enter scores'!AJ116,"")</f>
        <v/>
      </c>
      <c r="AL112" s="125" t="str">
        <f>IF('2. Enter scores'!AK116&lt;&gt;"",'2. Enter scores'!$B116-'2. Enter scores'!AK116,"")</f>
        <v/>
      </c>
      <c r="AM112" s="125" t="str">
        <f>IF('2. Enter scores'!AL116&lt;&gt;"",'2. Enter scores'!$B116-'2. Enter scores'!AL116,"")</f>
        <v/>
      </c>
      <c r="AN112" s="125" t="str">
        <f>IF('2. Enter scores'!AM116&lt;&gt;"",'2. Enter scores'!$B116-'2. Enter scores'!AM116,"")</f>
        <v/>
      </c>
      <c r="AO112" s="125" t="str">
        <f>IF('2. Enter scores'!AN116&lt;&gt;"",'2. Enter scores'!$B116-'2. Enter scores'!AN116,"")</f>
        <v/>
      </c>
      <c r="AP112" s="125" t="str">
        <f>IF('2. Enter scores'!AO116&lt;&gt;"",'2. Enter scores'!$B116-'2. Enter scores'!AO116,"")</f>
        <v/>
      </c>
      <c r="AQ112" s="125" t="str">
        <f>IF('2. Enter scores'!AP116&lt;&gt;"",'2. Enter scores'!$B116-'2. Enter scores'!AP116,"")</f>
        <v/>
      </c>
      <c r="AR112" s="125" t="str">
        <f>IF('2. Enter scores'!AQ116&lt;&gt;"",'2. Enter scores'!$B116-'2. Enter scores'!AQ116,"")</f>
        <v/>
      </c>
      <c r="AS112" s="125" t="str">
        <f>IF('2. Enter scores'!AR116&lt;&gt;"",'2. Enter scores'!$B116-'2. Enter scores'!AR116,"")</f>
        <v/>
      </c>
      <c r="AT112" s="125" t="str">
        <f>IF('2. Enter scores'!AS116&lt;&gt;"",'2. Enter scores'!$B116-'2. Enter scores'!AS116,"")</f>
        <v/>
      </c>
      <c r="AU112" s="125" t="str">
        <f>IF('2. Enter scores'!AT116&lt;&gt;"",'2. Enter scores'!$B116-'2. Enter scores'!AT116,"")</f>
        <v/>
      </c>
      <c r="AV112" s="125" t="str">
        <f>IF('2. Enter scores'!AU116&lt;&gt;"",'2. Enter scores'!$B116-'2. Enter scores'!AU116,"")</f>
        <v/>
      </c>
      <c r="AW112" s="125" t="str">
        <f>IF('2. Enter scores'!AV116&lt;&gt;"",'2. Enter scores'!$B116-'2. Enter scores'!AV116,"")</f>
        <v/>
      </c>
      <c r="AX112" s="125" t="str">
        <f>IF('2. Enter scores'!AW116&lt;&gt;"",'2. Enter scores'!$B116-'2. Enter scores'!AW116,"")</f>
        <v/>
      </c>
      <c r="AY112" s="125" t="str">
        <f>IF('2. Enter scores'!AX116&lt;&gt;"",'2. Enter scores'!$B116-'2. Enter scores'!AX116,"")</f>
        <v/>
      </c>
      <c r="AZ112" s="125" t="str">
        <f>IF('2. Enter scores'!AY116&lt;&gt;"",'2. Enter scores'!$B116-'2. Enter scores'!AY116,"")</f>
        <v/>
      </c>
      <c r="BA112" s="125" t="str">
        <f>IF('2. Enter scores'!AZ116&lt;&gt;"",'2. Enter scores'!$B116-'2. Enter scores'!AZ116,"")</f>
        <v/>
      </c>
      <c r="BB112" s="125" t="str">
        <f>IF('2. Enter scores'!BA116&lt;&gt;"",'2. Enter scores'!$B116-'2. Enter scores'!BA116,"")</f>
        <v/>
      </c>
      <c r="BC112" s="125" t="str">
        <f>IF('2. Enter scores'!BB116&lt;&gt;"",'2. Enter scores'!$B116-'2. Enter scores'!BB116,"")</f>
        <v/>
      </c>
      <c r="BD112" s="125" t="str">
        <f>IF('2. Enter scores'!BC116&lt;&gt;"",'2. Enter scores'!$B116-'2. Enter scores'!BC116,"")</f>
        <v/>
      </c>
      <c r="BE112" s="125" t="str">
        <f>IF('2. Enter scores'!BD116&lt;&gt;"",'2. Enter scores'!$B116-'2. Enter scores'!BD116,"")</f>
        <v/>
      </c>
      <c r="BF112" s="125" t="str">
        <f>IF('2. Enter scores'!BE116&lt;&gt;"",'2. Enter scores'!$B116-'2. Enter scores'!BE116,"")</f>
        <v/>
      </c>
      <c r="BG112" s="125" t="str">
        <f>IF('2. Enter scores'!BF116&lt;&gt;"",'2. Enter scores'!$B116-'2. Enter scores'!BF116,"")</f>
        <v/>
      </c>
      <c r="BH112" s="125" t="str">
        <f>IF('2. Enter scores'!BG116&lt;&gt;"",'2. Enter scores'!$B116-'2. Enter scores'!BG116,"")</f>
        <v/>
      </c>
      <c r="BI112" s="125" t="str">
        <f>IF('2. Enter scores'!BH116&lt;&gt;"",'2. Enter scores'!$B116-'2. Enter scores'!BH116,"")</f>
        <v/>
      </c>
      <c r="BJ112" s="125" t="str">
        <f>IF('2. Enter scores'!BI116&lt;&gt;"",'2. Enter scores'!$B116-'2. Enter scores'!BI116,"")</f>
        <v/>
      </c>
      <c r="BK112" s="125" t="str">
        <f>IF('2. Enter scores'!BJ116&lt;&gt;"",'2. Enter scores'!$B116-'2. Enter scores'!BJ116,"")</f>
        <v/>
      </c>
      <c r="BL112" s="125" t="str">
        <f>IF('2. Enter scores'!BK116&lt;&gt;"",'2. Enter scores'!$B116-'2. Enter scores'!BK116,"")</f>
        <v/>
      </c>
      <c r="BM112" s="125" t="str">
        <f>IF('2. Enter scores'!BL116&lt;&gt;"",'2. Enter scores'!$B116-'2. Enter scores'!BL116,"")</f>
        <v/>
      </c>
      <c r="BN112" s="125" t="str">
        <f>IF('2. Enter scores'!BM116&lt;&gt;"",'2. Enter scores'!$B116-'2. Enter scores'!BM116,"")</f>
        <v/>
      </c>
      <c r="BO112" s="125" t="str">
        <f>IF('2. Enter scores'!BN116&lt;&gt;"",'2. Enter scores'!$B116-'2. Enter scores'!BN116,"")</f>
        <v/>
      </c>
      <c r="BP112" s="108">
        <v>1000</v>
      </c>
    </row>
    <row r="113" spans="2:68" x14ac:dyDescent="0.35">
      <c r="B113" s="125" t="str">
        <f>IF('2. Enter scores'!A117&lt;&gt;"",'2. Enter scores'!A117,"")</f>
        <v/>
      </c>
      <c r="H113" s="125" t="str">
        <f>IF('2. Enter scores'!G117&lt;&gt;"",'2. Enter scores'!$B117-'2. Enter scores'!G117,"")</f>
        <v/>
      </c>
      <c r="I113" s="125" t="str">
        <f>IF('2. Enter scores'!H117&lt;&gt;"",'2. Enter scores'!$B117-'2. Enter scores'!H117,"")</f>
        <v/>
      </c>
      <c r="J113" s="125" t="str">
        <f>IF('2. Enter scores'!I117&lt;&gt;"",'2. Enter scores'!$B117-'2. Enter scores'!I117,"")</f>
        <v/>
      </c>
      <c r="K113" s="125" t="str">
        <f>IF('2. Enter scores'!J117&lt;&gt;"",'2. Enter scores'!$B117-'2. Enter scores'!J117,"")</f>
        <v/>
      </c>
      <c r="L113" s="125" t="str">
        <f>IF('2. Enter scores'!K117&lt;&gt;"",'2. Enter scores'!$B117-'2. Enter scores'!K117,"")</f>
        <v/>
      </c>
      <c r="M113" s="125" t="str">
        <f>IF('2. Enter scores'!L117&lt;&gt;"",'2. Enter scores'!$B117-'2. Enter scores'!L117,"")</f>
        <v/>
      </c>
      <c r="N113" s="125" t="str">
        <f>IF('2. Enter scores'!M117&lt;&gt;"",'2. Enter scores'!$B117-'2. Enter scores'!M117,"")</f>
        <v/>
      </c>
      <c r="O113" s="125" t="str">
        <f>IF('2. Enter scores'!N117&lt;&gt;"",'2. Enter scores'!$B117-'2. Enter scores'!N117,"")</f>
        <v/>
      </c>
      <c r="P113" s="125" t="str">
        <f>IF('2. Enter scores'!O117&lt;&gt;"",'2. Enter scores'!$B117-'2. Enter scores'!O117,"")</f>
        <v/>
      </c>
      <c r="Q113" s="125" t="str">
        <f>IF('2. Enter scores'!P117&lt;&gt;"",'2. Enter scores'!$B117-'2. Enter scores'!P117,"")</f>
        <v/>
      </c>
      <c r="R113" s="125" t="str">
        <f>IF('2. Enter scores'!Q117&lt;&gt;"",'2. Enter scores'!$B117-'2. Enter scores'!Q117,"")</f>
        <v/>
      </c>
      <c r="S113" s="125" t="str">
        <f>IF('2. Enter scores'!R117&lt;&gt;"",'2. Enter scores'!$B117-'2. Enter scores'!R117,"")</f>
        <v/>
      </c>
      <c r="T113" s="125" t="str">
        <f>IF('2. Enter scores'!S117&lt;&gt;"",'2. Enter scores'!$B117-'2. Enter scores'!S117,"")</f>
        <v/>
      </c>
      <c r="U113" s="125" t="str">
        <f>IF('2. Enter scores'!T117&lt;&gt;"",'2. Enter scores'!$B117-'2. Enter scores'!T117,"")</f>
        <v/>
      </c>
      <c r="V113" s="125" t="str">
        <f>IF('2. Enter scores'!U117&lt;&gt;"",'2. Enter scores'!$B117-'2. Enter scores'!U117,"")</f>
        <v/>
      </c>
      <c r="W113" s="125" t="str">
        <f>IF('2. Enter scores'!V117&lt;&gt;"",'2. Enter scores'!$B117-'2. Enter scores'!V117,"")</f>
        <v/>
      </c>
      <c r="X113" s="125" t="str">
        <f>IF('2. Enter scores'!W117&lt;&gt;"",'2. Enter scores'!$B117-'2. Enter scores'!W117,"")</f>
        <v/>
      </c>
      <c r="Y113" s="125" t="str">
        <f>IF('2. Enter scores'!X117&lt;&gt;"",'2. Enter scores'!$B117-'2. Enter scores'!X117,"")</f>
        <v/>
      </c>
      <c r="Z113" s="125" t="str">
        <f>IF('2. Enter scores'!Y117&lt;&gt;"",'2. Enter scores'!$B117-'2. Enter scores'!Y117,"")</f>
        <v/>
      </c>
      <c r="AA113" s="125" t="str">
        <f>IF('2. Enter scores'!Z117&lt;&gt;"",'2. Enter scores'!$B117-'2. Enter scores'!Z117,"")</f>
        <v/>
      </c>
      <c r="AB113" s="125" t="str">
        <f>IF('2. Enter scores'!AA117&lt;&gt;"",'2. Enter scores'!$B117-'2. Enter scores'!AA117,"")</f>
        <v/>
      </c>
      <c r="AC113" s="125" t="str">
        <f>IF('2. Enter scores'!AB117&lt;&gt;"",'2. Enter scores'!$B117-'2. Enter scores'!AB117,"")</f>
        <v/>
      </c>
      <c r="AD113" s="125" t="str">
        <f>IF('2. Enter scores'!AC117&lt;&gt;"",'2. Enter scores'!$B117-'2. Enter scores'!AC117,"")</f>
        <v/>
      </c>
      <c r="AE113" s="125" t="str">
        <f>IF('2. Enter scores'!AD117&lt;&gt;"",'2. Enter scores'!$B117-'2. Enter scores'!AD117,"")</f>
        <v/>
      </c>
      <c r="AF113" s="125" t="str">
        <f>IF('2. Enter scores'!AE117&lt;&gt;"",'2. Enter scores'!$B117-'2. Enter scores'!AE117,"")</f>
        <v/>
      </c>
      <c r="AG113" s="125" t="str">
        <f>IF('2. Enter scores'!AF117&lt;&gt;"",'2. Enter scores'!$B117-'2. Enter scores'!AF117,"")</f>
        <v/>
      </c>
      <c r="AH113" s="125" t="str">
        <f>IF('2. Enter scores'!AG117&lt;&gt;"",'2. Enter scores'!$B117-'2. Enter scores'!AG117,"")</f>
        <v/>
      </c>
      <c r="AI113" s="125" t="str">
        <f>IF('2. Enter scores'!AH117&lt;&gt;"",'2. Enter scores'!$B117-'2. Enter scores'!AH117,"")</f>
        <v/>
      </c>
      <c r="AJ113" s="125" t="str">
        <f>IF('2. Enter scores'!AI117&lt;&gt;"",'2. Enter scores'!$B117-'2. Enter scores'!AI117,"")</f>
        <v/>
      </c>
      <c r="AK113" s="125" t="str">
        <f>IF('2. Enter scores'!AJ117&lt;&gt;"",'2. Enter scores'!$B117-'2. Enter scores'!AJ117,"")</f>
        <v/>
      </c>
      <c r="AL113" s="125" t="str">
        <f>IF('2. Enter scores'!AK117&lt;&gt;"",'2. Enter scores'!$B117-'2. Enter scores'!AK117,"")</f>
        <v/>
      </c>
      <c r="AM113" s="125" t="str">
        <f>IF('2. Enter scores'!AL117&lt;&gt;"",'2. Enter scores'!$B117-'2. Enter scores'!AL117,"")</f>
        <v/>
      </c>
      <c r="AN113" s="125" t="str">
        <f>IF('2. Enter scores'!AM117&lt;&gt;"",'2. Enter scores'!$B117-'2. Enter scores'!AM117,"")</f>
        <v/>
      </c>
      <c r="AO113" s="125" t="str">
        <f>IF('2. Enter scores'!AN117&lt;&gt;"",'2. Enter scores'!$B117-'2. Enter scores'!AN117,"")</f>
        <v/>
      </c>
      <c r="AP113" s="125" t="str">
        <f>IF('2. Enter scores'!AO117&lt;&gt;"",'2. Enter scores'!$B117-'2. Enter scores'!AO117,"")</f>
        <v/>
      </c>
      <c r="AQ113" s="125" t="str">
        <f>IF('2. Enter scores'!AP117&lt;&gt;"",'2. Enter scores'!$B117-'2. Enter scores'!AP117,"")</f>
        <v/>
      </c>
      <c r="AR113" s="125" t="str">
        <f>IF('2. Enter scores'!AQ117&lt;&gt;"",'2. Enter scores'!$B117-'2. Enter scores'!AQ117,"")</f>
        <v/>
      </c>
      <c r="AS113" s="125" t="str">
        <f>IF('2. Enter scores'!AR117&lt;&gt;"",'2. Enter scores'!$B117-'2. Enter scores'!AR117,"")</f>
        <v/>
      </c>
      <c r="AT113" s="125" t="str">
        <f>IF('2. Enter scores'!AS117&lt;&gt;"",'2. Enter scores'!$B117-'2. Enter scores'!AS117,"")</f>
        <v/>
      </c>
      <c r="AU113" s="125" t="str">
        <f>IF('2. Enter scores'!AT117&lt;&gt;"",'2. Enter scores'!$B117-'2. Enter scores'!AT117,"")</f>
        <v/>
      </c>
      <c r="AV113" s="125" t="str">
        <f>IF('2. Enter scores'!AU117&lt;&gt;"",'2. Enter scores'!$B117-'2. Enter scores'!AU117,"")</f>
        <v/>
      </c>
      <c r="AW113" s="125" t="str">
        <f>IF('2. Enter scores'!AV117&lt;&gt;"",'2. Enter scores'!$B117-'2. Enter scores'!AV117,"")</f>
        <v/>
      </c>
      <c r="AX113" s="125" t="str">
        <f>IF('2. Enter scores'!AW117&lt;&gt;"",'2. Enter scores'!$B117-'2. Enter scores'!AW117,"")</f>
        <v/>
      </c>
      <c r="AY113" s="125" t="str">
        <f>IF('2. Enter scores'!AX117&lt;&gt;"",'2. Enter scores'!$B117-'2. Enter scores'!AX117,"")</f>
        <v/>
      </c>
      <c r="AZ113" s="125" t="str">
        <f>IF('2. Enter scores'!AY117&lt;&gt;"",'2. Enter scores'!$B117-'2. Enter scores'!AY117,"")</f>
        <v/>
      </c>
      <c r="BA113" s="125" t="str">
        <f>IF('2. Enter scores'!AZ117&lt;&gt;"",'2. Enter scores'!$B117-'2. Enter scores'!AZ117,"")</f>
        <v/>
      </c>
      <c r="BB113" s="125" t="str">
        <f>IF('2. Enter scores'!BA117&lt;&gt;"",'2. Enter scores'!$B117-'2. Enter scores'!BA117,"")</f>
        <v/>
      </c>
      <c r="BC113" s="125" t="str">
        <f>IF('2. Enter scores'!BB117&lt;&gt;"",'2. Enter scores'!$B117-'2. Enter scores'!BB117,"")</f>
        <v/>
      </c>
      <c r="BD113" s="125" t="str">
        <f>IF('2. Enter scores'!BC117&lt;&gt;"",'2. Enter scores'!$B117-'2. Enter scores'!BC117,"")</f>
        <v/>
      </c>
      <c r="BE113" s="125" t="str">
        <f>IF('2. Enter scores'!BD117&lt;&gt;"",'2. Enter scores'!$B117-'2. Enter scores'!BD117,"")</f>
        <v/>
      </c>
      <c r="BF113" s="125" t="str">
        <f>IF('2. Enter scores'!BE117&lt;&gt;"",'2. Enter scores'!$B117-'2. Enter scores'!BE117,"")</f>
        <v/>
      </c>
      <c r="BG113" s="125" t="str">
        <f>IF('2. Enter scores'!BF117&lt;&gt;"",'2. Enter scores'!$B117-'2. Enter scores'!BF117,"")</f>
        <v/>
      </c>
      <c r="BH113" s="125" t="str">
        <f>IF('2. Enter scores'!BG117&lt;&gt;"",'2. Enter scores'!$B117-'2. Enter scores'!BG117,"")</f>
        <v/>
      </c>
      <c r="BI113" s="125" t="str">
        <f>IF('2. Enter scores'!BH117&lt;&gt;"",'2. Enter scores'!$B117-'2. Enter scores'!BH117,"")</f>
        <v/>
      </c>
      <c r="BJ113" s="125" t="str">
        <f>IF('2. Enter scores'!BI117&lt;&gt;"",'2. Enter scores'!$B117-'2. Enter scores'!BI117,"")</f>
        <v/>
      </c>
      <c r="BK113" s="125" t="str">
        <f>IF('2. Enter scores'!BJ117&lt;&gt;"",'2. Enter scores'!$B117-'2. Enter scores'!BJ117,"")</f>
        <v/>
      </c>
      <c r="BL113" s="125" t="str">
        <f>IF('2. Enter scores'!BK117&lt;&gt;"",'2. Enter scores'!$B117-'2. Enter scores'!BK117,"")</f>
        <v/>
      </c>
      <c r="BM113" s="125" t="str">
        <f>IF('2. Enter scores'!BL117&lt;&gt;"",'2. Enter scores'!$B117-'2. Enter scores'!BL117,"")</f>
        <v/>
      </c>
      <c r="BN113" s="125" t="str">
        <f>IF('2. Enter scores'!BM117&lt;&gt;"",'2. Enter scores'!$B117-'2. Enter scores'!BM117,"")</f>
        <v/>
      </c>
      <c r="BO113" s="125" t="str">
        <f>IF('2. Enter scores'!BN117&lt;&gt;"",'2. Enter scores'!$B117-'2. Enter scores'!BN117,"")</f>
        <v/>
      </c>
      <c r="BP113" s="108">
        <v>1000</v>
      </c>
    </row>
    <row r="114" spans="2:68" x14ac:dyDescent="0.35">
      <c r="B114" s="125" t="str">
        <f>IF('2. Enter scores'!A118&lt;&gt;"",'2. Enter scores'!A118,"")</f>
        <v/>
      </c>
      <c r="H114" s="125" t="str">
        <f>IF('2. Enter scores'!G118&lt;&gt;"",'2. Enter scores'!$B118-'2. Enter scores'!G118,"")</f>
        <v/>
      </c>
      <c r="I114" s="125" t="str">
        <f>IF('2. Enter scores'!H118&lt;&gt;"",'2. Enter scores'!$B118-'2. Enter scores'!H118,"")</f>
        <v/>
      </c>
      <c r="J114" s="125" t="str">
        <f>IF('2. Enter scores'!I118&lt;&gt;"",'2. Enter scores'!$B118-'2. Enter scores'!I118,"")</f>
        <v/>
      </c>
      <c r="K114" s="125" t="str">
        <f>IF('2. Enter scores'!J118&lt;&gt;"",'2. Enter scores'!$B118-'2. Enter scores'!J118,"")</f>
        <v/>
      </c>
      <c r="L114" s="125" t="str">
        <f>IF('2. Enter scores'!K118&lt;&gt;"",'2. Enter scores'!$B118-'2. Enter scores'!K118,"")</f>
        <v/>
      </c>
      <c r="M114" s="125" t="str">
        <f>IF('2. Enter scores'!L118&lt;&gt;"",'2. Enter scores'!$B118-'2. Enter scores'!L118,"")</f>
        <v/>
      </c>
      <c r="N114" s="125" t="str">
        <f>IF('2. Enter scores'!M118&lt;&gt;"",'2. Enter scores'!$B118-'2. Enter scores'!M118,"")</f>
        <v/>
      </c>
      <c r="O114" s="125" t="str">
        <f>IF('2. Enter scores'!N118&lt;&gt;"",'2. Enter scores'!$B118-'2. Enter scores'!N118,"")</f>
        <v/>
      </c>
      <c r="P114" s="125" t="str">
        <f>IF('2. Enter scores'!O118&lt;&gt;"",'2. Enter scores'!$B118-'2. Enter scores'!O118,"")</f>
        <v/>
      </c>
      <c r="Q114" s="125" t="str">
        <f>IF('2. Enter scores'!P118&lt;&gt;"",'2. Enter scores'!$B118-'2. Enter scores'!P118,"")</f>
        <v/>
      </c>
      <c r="R114" s="125" t="str">
        <f>IF('2. Enter scores'!Q118&lt;&gt;"",'2. Enter scores'!$B118-'2. Enter scores'!Q118,"")</f>
        <v/>
      </c>
      <c r="S114" s="125" t="str">
        <f>IF('2. Enter scores'!R118&lt;&gt;"",'2. Enter scores'!$B118-'2. Enter scores'!R118,"")</f>
        <v/>
      </c>
      <c r="T114" s="125" t="str">
        <f>IF('2. Enter scores'!S118&lt;&gt;"",'2. Enter scores'!$B118-'2. Enter scores'!S118,"")</f>
        <v/>
      </c>
      <c r="U114" s="125" t="str">
        <f>IF('2. Enter scores'!T118&lt;&gt;"",'2. Enter scores'!$B118-'2. Enter scores'!T118,"")</f>
        <v/>
      </c>
      <c r="V114" s="125" t="str">
        <f>IF('2. Enter scores'!U118&lt;&gt;"",'2. Enter scores'!$B118-'2. Enter scores'!U118,"")</f>
        <v/>
      </c>
      <c r="W114" s="125" t="str">
        <f>IF('2. Enter scores'!V118&lt;&gt;"",'2. Enter scores'!$B118-'2. Enter scores'!V118,"")</f>
        <v/>
      </c>
      <c r="X114" s="125" t="str">
        <f>IF('2. Enter scores'!W118&lt;&gt;"",'2. Enter scores'!$B118-'2. Enter scores'!W118,"")</f>
        <v/>
      </c>
      <c r="Y114" s="125" t="str">
        <f>IF('2. Enter scores'!X118&lt;&gt;"",'2. Enter scores'!$B118-'2. Enter scores'!X118,"")</f>
        <v/>
      </c>
      <c r="Z114" s="125" t="str">
        <f>IF('2. Enter scores'!Y118&lt;&gt;"",'2. Enter scores'!$B118-'2. Enter scores'!Y118,"")</f>
        <v/>
      </c>
      <c r="AA114" s="125" t="str">
        <f>IF('2. Enter scores'!Z118&lt;&gt;"",'2. Enter scores'!$B118-'2. Enter scores'!Z118,"")</f>
        <v/>
      </c>
      <c r="AB114" s="125" t="str">
        <f>IF('2. Enter scores'!AA118&lt;&gt;"",'2. Enter scores'!$B118-'2. Enter scores'!AA118,"")</f>
        <v/>
      </c>
      <c r="AC114" s="125" t="str">
        <f>IF('2. Enter scores'!AB118&lt;&gt;"",'2. Enter scores'!$B118-'2. Enter scores'!AB118,"")</f>
        <v/>
      </c>
      <c r="AD114" s="125" t="str">
        <f>IF('2. Enter scores'!AC118&lt;&gt;"",'2. Enter scores'!$B118-'2. Enter scores'!AC118,"")</f>
        <v/>
      </c>
      <c r="AE114" s="125" t="str">
        <f>IF('2. Enter scores'!AD118&lt;&gt;"",'2. Enter scores'!$B118-'2. Enter scores'!AD118,"")</f>
        <v/>
      </c>
      <c r="AF114" s="125" t="str">
        <f>IF('2. Enter scores'!AE118&lt;&gt;"",'2. Enter scores'!$B118-'2. Enter scores'!AE118,"")</f>
        <v/>
      </c>
      <c r="AG114" s="125" t="str">
        <f>IF('2. Enter scores'!AF118&lt;&gt;"",'2. Enter scores'!$B118-'2. Enter scores'!AF118,"")</f>
        <v/>
      </c>
      <c r="AH114" s="125" t="str">
        <f>IF('2. Enter scores'!AG118&lt;&gt;"",'2. Enter scores'!$B118-'2. Enter scores'!AG118,"")</f>
        <v/>
      </c>
      <c r="AI114" s="125" t="str">
        <f>IF('2. Enter scores'!AH118&lt;&gt;"",'2. Enter scores'!$B118-'2. Enter scores'!AH118,"")</f>
        <v/>
      </c>
      <c r="AJ114" s="125" t="str">
        <f>IF('2. Enter scores'!AI118&lt;&gt;"",'2. Enter scores'!$B118-'2. Enter scores'!AI118,"")</f>
        <v/>
      </c>
      <c r="AK114" s="125" t="str">
        <f>IF('2. Enter scores'!AJ118&lt;&gt;"",'2. Enter scores'!$B118-'2. Enter scores'!AJ118,"")</f>
        <v/>
      </c>
      <c r="AL114" s="125" t="str">
        <f>IF('2. Enter scores'!AK118&lt;&gt;"",'2. Enter scores'!$B118-'2. Enter scores'!AK118,"")</f>
        <v/>
      </c>
      <c r="AM114" s="125" t="str">
        <f>IF('2. Enter scores'!AL118&lt;&gt;"",'2. Enter scores'!$B118-'2. Enter scores'!AL118,"")</f>
        <v/>
      </c>
      <c r="AN114" s="125" t="str">
        <f>IF('2. Enter scores'!AM118&lt;&gt;"",'2. Enter scores'!$B118-'2. Enter scores'!AM118,"")</f>
        <v/>
      </c>
      <c r="AO114" s="125" t="str">
        <f>IF('2. Enter scores'!AN118&lt;&gt;"",'2. Enter scores'!$B118-'2. Enter scores'!AN118,"")</f>
        <v/>
      </c>
      <c r="AP114" s="125" t="str">
        <f>IF('2. Enter scores'!AO118&lt;&gt;"",'2. Enter scores'!$B118-'2. Enter scores'!AO118,"")</f>
        <v/>
      </c>
      <c r="AQ114" s="125" t="str">
        <f>IF('2. Enter scores'!AP118&lt;&gt;"",'2. Enter scores'!$B118-'2. Enter scores'!AP118,"")</f>
        <v/>
      </c>
      <c r="AR114" s="125" t="str">
        <f>IF('2. Enter scores'!AQ118&lt;&gt;"",'2. Enter scores'!$B118-'2. Enter scores'!AQ118,"")</f>
        <v/>
      </c>
      <c r="AS114" s="125" t="str">
        <f>IF('2. Enter scores'!AR118&lt;&gt;"",'2. Enter scores'!$B118-'2. Enter scores'!AR118,"")</f>
        <v/>
      </c>
      <c r="AT114" s="125" t="str">
        <f>IF('2. Enter scores'!AS118&lt;&gt;"",'2. Enter scores'!$B118-'2. Enter scores'!AS118,"")</f>
        <v/>
      </c>
      <c r="AU114" s="125" t="str">
        <f>IF('2. Enter scores'!AT118&lt;&gt;"",'2. Enter scores'!$B118-'2. Enter scores'!AT118,"")</f>
        <v/>
      </c>
      <c r="AV114" s="125" t="str">
        <f>IF('2. Enter scores'!AU118&lt;&gt;"",'2. Enter scores'!$B118-'2. Enter scores'!AU118,"")</f>
        <v/>
      </c>
      <c r="AW114" s="125" t="str">
        <f>IF('2. Enter scores'!AV118&lt;&gt;"",'2. Enter scores'!$B118-'2. Enter scores'!AV118,"")</f>
        <v/>
      </c>
      <c r="AX114" s="125" t="str">
        <f>IF('2. Enter scores'!AW118&lt;&gt;"",'2. Enter scores'!$B118-'2. Enter scores'!AW118,"")</f>
        <v/>
      </c>
      <c r="AY114" s="125" t="str">
        <f>IF('2. Enter scores'!AX118&lt;&gt;"",'2. Enter scores'!$B118-'2. Enter scores'!AX118,"")</f>
        <v/>
      </c>
      <c r="AZ114" s="125" t="str">
        <f>IF('2. Enter scores'!AY118&lt;&gt;"",'2. Enter scores'!$B118-'2. Enter scores'!AY118,"")</f>
        <v/>
      </c>
      <c r="BA114" s="125" t="str">
        <f>IF('2. Enter scores'!AZ118&lt;&gt;"",'2. Enter scores'!$B118-'2. Enter scores'!AZ118,"")</f>
        <v/>
      </c>
      <c r="BB114" s="125" t="str">
        <f>IF('2. Enter scores'!BA118&lt;&gt;"",'2. Enter scores'!$B118-'2. Enter scores'!BA118,"")</f>
        <v/>
      </c>
      <c r="BC114" s="125" t="str">
        <f>IF('2. Enter scores'!BB118&lt;&gt;"",'2. Enter scores'!$B118-'2. Enter scores'!BB118,"")</f>
        <v/>
      </c>
      <c r="BD114" s="125" t="str">
        <f>IF('2. Enter scores'!BC118&lt;&gt;"",'2. Enter scores'!$B118-'2. Enter scores'!BC118,"")</f>
        <v/>
      </c>
      <c r="BE114" s="125" t="str">
        <f>IF('2. Enter scores'!BD118&lt;&gt;"",'2. Enter scores'!$B118-'2. Enter scores'!BD118,"")</f>
        <v/>
      </c>
      <c r="BF114" s="125" t="str">
        <f>IF('2. Enter scores'!BE118&lt;&gt;"",'2. Enter scores'!$B118-'2. Enter scores'!BE118,"")</f>
        <v/>
      </c>
      <c r="BG114" s="125" t="str">
        <f>IF('2. Enter scores'!BF118&lt;&gt;"",'2. Enter scores'!$B118-'2. Enter scores'!BF118,"")</f>
        <v/>
      </c>
      <c r="BH114" s="125" t="str">
        <f>IF('2. Enter scores'!BG118&lt;&gt;"",'2. Enter scores'!$B118-'2. Enter scores'!BG118,"")</f>
        <v/>
      </c>
      <c r="BI114" s="125" t="str">
        <f>IF('2. Enter scores'!BH118&lt;&gt;"",'2. Enter scores'!$B118-'2. Enter scores'!BH118,"")</f>
        <v/>
      </c>
      <c r="BJ114" s="125" t="str">
        <f>IF('2. Enter scores'!BI118&lt;&gt;"",'2. Enter scores'!$B118-'2. Enter scores'!BI118,"")</f>
        <v/>
      </c>
      <c r="BK114" s="125" t="str">
        <f>IF('2. Enter scores'!BJ118&lt;&gt;"",'2. Enter scores'!$B118-'2. Enter scores'!BJ118,"")</f>
        <v/>
      </c>
      <c r="BL114" s="125" t="str">
        <f>IF('2. Enter scores'!BK118&lt;&gt;"",'2. Enter scores'!$B118-'2. Enter scores'!BK118,"")</f>
        <v/>
      </c>
      <c r="BM114" s="125" t="str">
        <f>IF('2. Enter scores'!BL118&lt;&gt;"",'2. Enter scores'!$B118-'2. Enter scores'!BL118,"")</f>
        <v/>
      </c>
      <c r="BN114" s="125" t="str">
        <f>IF('2. Enter scores'!BM118&lt;&gt;"",'2. Enter scores'!$B118-'2. Enter scores'!BM118,"")</f>
        <v/>
      </c>
      <c r="BO114" s="125" t="str">
        <f>IF('2. Enter scores'!BN118&lt;&gt;"",'2. Enter scores'!$B118-'2. Enter scores'!BN118,"")</f>
        <v/>
      </c>
      <c r="BP114" s="108">
        <v>1000</v>
      </c>
    </row>
    <row r="115" spans="2:68" x14ac:dyDescent="0.35">
      <c r="B115" s="125" t="str">
        <f>IF('2. Enter scores'!A119&lt;&gt;"",'2. Enter scores'!A119,"")</f>
        <v/>
      </c>
      <c r="H115" s="125" t="str">
        <f>IF('2. Enter scores'!G119&lt;&gt;"",'2. Enter scores'!$B119-'2. Enter scores'!G119,"")</f>
        <v/>
      </c>
      <c r="I115" s="125" t="str">
        <f>IF('2. Enter scores'!H119&lt;&gt;"",'2. Enter scores'!$B119-'2. Enter scores'!H119,"")</f>
        <v/>
      </c>
      <c r="J115" s="125" t="str">
        <f>IF('2. Enter scores'!I119&lt;&gt;"",'2. Enter scores'!$B119-'2. Enter scores'!I119,"")</f>
        <v/>
      </c>
      <c r="K115" s="125" t="str">
        <f>IF('2. Enter scores'!J119&lt;&gt;"",'2. Enter scores'!$B119-'2. Enter scores'!J119,"")</f>
        <v/>
      </c>
      <c r="L115" s="125" t="str">
        <f>IF('2. Enter scores'!K119&lt;&gt;"",'2. Enter scores'!$B119-'2. Enter scores'!K119,"")</f>
        <v/>
      </c>
      <c r="M115" s="125" t="str">
        <f>IF('2. Enter scores'!L119&lt;&gt;"",'2. Enter scores'!$B119-'2. Enter scores'!L119,"")</f>
        <v/>
      </c>
      <c r="N115" s="125" t="str">
        <f>IF('2. Enter scores'!M119&lt;&gt;"",'2. Enter scores'!$B119-'2. Enter scores'!M119,"")</f>
        <v/>
      </c>
      <c r="O115" s="125" t="str">
        <f>IF('2. Enter scores'!N119&lt;&gt;"",'2. Enter scores'!$B119-'2. Enter scores'!N119,"")</f>
        <v/>
      </c>
      <c r="P115" s="125" t="str">
        <f>IF('2. Enter scores'!O119&lt;&gt;"",'2. Enter scores'!$B119-'2. Enter scores'!O119,"")</f>
        <v/>
      </c>
      <c r="Q115" s="125" t="str">
        <f>IF('2. Enter scores'!P119&lt;&gt;"",'2. Enter scores'!$B119-'2. Enter scores'!P119,"")</f>
        <v/>
      </c>
      <c r="R115" s="125" t="str">
        <f>IF('2. Enter scores'!Q119&lt;&gt;"",'2. Enter scores'!$B119-'2. Enter scores'!Q119,"")</f>
        <v/>
      </c>
      <c r="S115" s="125" t="str">
        <f>IF('2. Enter scores'!R119&lt;&gt;"",'2. Enter scores'!$B119-'2. Enter scores'!R119,"")</f>
        <v/>
      </c>
      <c r="T115" s="125" t="str">
        <f>IF('2. Enter scores'!S119&lt;&gt;"",'2. Enter scores'!$B119-'2. Enter scores'!S119,"")</f>
        <v/>
      </c>
      <c r="U115" s="125" t="str">
        <f>IF('2. Enter scores'!T119&lt;&gt;"",'2. Enter scores'!$B119-'2. Enter scores'!T119,"")</f>
        <v/>
      </c>
      <c r="V115" s="125" t="str">
        <f>IF('2. Enter scores'!U119&lt;&gt;"",'2. Enter scores'!$B119-'2. Enter scores'!U119,"")</f>
        <v/>
      </c>
      <c r="W115" s="125" t="str">
        <f>IF('2. Enter scores'!V119&lt;&gt;"",'2. Enter scores'!$B119-'2. Enter scores'!V119,"")</f>
        <v/>
      </c>
      <c r="X115" s="125" t="str">
        <f>IF('2. Enter scores'!W119&lt;&gt;"",'2. Enter scores'!$B119-'2. Enter scores'!W119,"")</f>
        <v/>
      </c>
      <c r="Y115" s="125" t="str">
        <f>IF('2. Enter scores'!X119&lt;&gt;"",'2. Enter scores'!$B119-'2. Enter scores'!X119,"")</f>
        <v/>
      </c>
      <c r="Z115" s="125" t="str">
        <f>IF('2. Enter scores'!Y119&lt;&gt;"",'2. Enter scores'!$B119-'2. Enter scores'!Y119,"")</f>
        <v/>
      </c>
      <c r="AA115" s="125" t="str">
        <f>IF('2. Enter scores'!Z119&lt;&gt;"",'2. Enter scores'!$B119-'2. Enter scores'!Z119,"")</f>
        <v/>
      </c>
      <c r="AB115" s="125" t="str">
        <f>IF('2. Enter scores'!AA119&lt;&gt;"",'2. Enter scores'!$B119-'2. Enter scores'!AA119,"")</f>
        <v/>
      </c>
      <c r="AC115" s="125" t="str">
        <f>IF('2. Enter scores'!AB119&lt;&gt;"",'2. Enter scores'!$B119-'2. Enter scores'!AB119,"")</f>
        <v/>
      </c>
      <c r="AD115" s="125" t="str">
        <f>IF('2. Enter scores'!AC119&lt;&gt;"",'2. Enter scores'!$B119-'2. Enter scores'!AC119,"")</f>
        <v/>
      </c>
      <c r="AE115" s="125" t="str">
        <f>IF('2. Enter scores'!AD119&lt;&gt;"",'2. Enter scores'!$B119-'2. Enter scores'!AD119,"")</f>
        <v/>
      </c>
      <c r="AF115" s="125" t="str">
        <f>IF('2. Enter scores'!AE119&lt;&gt;"",'2. Enter scores'!$B119-'2. Enter scores'!AE119,"")</f>
        <v/>
      </c>
      <c r="AG115" s="125" t="str">
        <f>IF('2. Enter scores'!AF119&lt;&gt;"",'2. Enter scores'!$B119-'2. Enter scores'!AF119,"")</f>
        <v/>
      </c>
      <c r="AH115" s="125" t="str">
        <f>IF('2. Enter scores'!AG119&lt;&gt;"",'2. Enter scores'!$B119-'2. Enter scores'!AG119,"")</f>
        <v/>
      </c>
      <c r="AI115" s="125" t="str">
        <f>IF('2. Enter scores'!AH119&lt;&gt;"",'2. Enter scores'!$B119-'2. Enter scores'!AH119,"")</f>
        <v/>
      </c>
      <c r="AJ115" s="125" t="str">
        <f>IF('2. Enter scores'!AI119&lt;&gt;"",'2. Enter scores'!$B119-'2. Enter scores'!AI119,"")</f>
        <v/>
      </c>
      <c r="AK115" s="125" t="str">
        <f>IF('2. Enter scores'!AJ119&lt;&gt;"",'2. Enter scores'!$B119-'2. Enter scores'!AJ119,"")</f>
        <v/>
      </c>
      <c r="AL115" s="125" t="str">
        <f>IF('2. Enter scores'!AK119&lt;&gt;"",'2. Enter scores'!$B119-'2. Enter scores'!AK119,"")</f>
        <v/>
      </c>
      <c r="AM115" s="125" t="str">
        <f>IF('2. Enter scores'!AL119&lt;&gt;"",'2. Enter scores'!$B119-'2. Enter scores'!AL119,"")</f>
        <v/>
      </c>
      <c r="AN115" s="125" t="str">
        <f>IF('2. Enter scores'!AM119&lt;&gt;"",'2. Enter scores'!$B119-'2. Enter scores'!AM119,"")</f>
        <v/>
      </c>
      <c r="AO115" s="125" t="str">
        <f>IF('2. Enter scores'!AN119&lt;&gt;"",'2. Enter scores'!$B119-'2. Enter scores'!AN119,"")</f>
        <v/>
      </c>
      <c r="AP115" s="125" t="str">
        <f>IF('2. Enter scores'!AO119&lt;&gt;"",'2. Enter scores'!$B119-'2. Enter scores'!AO119,"")</f>
        <v/>
      </c>
      <c r="AQ115" s="125" t="str">
        <f>IF('2. Enter scores'!AP119&lt;&gt;"",'2. Enter scores'!$B119-'2. Enter scores'!AP119,"")</f>
        <v/>
      </c>
      <c r="AR115" s="125" t="str">
        <f>IF('2. Enter scores'!AQ119&lt;&gt;"",'2. Enter scores'!$B119-'2. Enter scores'!AQ119,"")</f>
        <v/>
      </c>
      <c r="AS115" s="125" t="str">
        <f>IF('2. Enter scores'!AR119&lt;&gt;"",'2. Enter scores'!$B119-'2. Enter scores'!AR119,"")</f>
        <v/>
      </c>
      <c r="AT115" s="125" t="str">
        <f>IF('2. Enter scores'!AS119&lt;&gt;"",'2. Enter scores'!$B119-'2. Enter scores'!AS119,"")</f>
        <v/>
      </c>
      <c r="AU115" s="125" t="str">
        <f>IF('2. Enter scores'!AT119&lt;&gt;"",'2. Enter scores'!$B119-'2. Enter scores'!AT119,"")</f>
        <v/>
      </c>
      <c r="AV115" s="125" t="str">
        <f>IF('2. Enter scores'!AU119&lt;&gt;"",'2. Enter scores'!$B119-'2. Enter scores'!AU119,"")</f>
        <v/>
      </c>
      <c r="AW115" s="125" t="str">
        <f>IF('2. Enter scores'!AV119&lt;&gt;"",'2. Enter scores'!$B119-'2. Enter scores'!AV119,"")</f>
        <v/>
      </c>
      <c r="AX115" s="125" t="str">
        <f>IF('2. Enter scores'!AW119&lt;&gt;"",'2. Enter scores'!$B119-'2. Enter scores'!AW119,"")</f>
        <v/>
      </c>
      <c r="AY115" s="125" t="str">
        <f>IF('2. Enter scores'!AX119&lt;&gt;"",'2. Enter scores'!$B119-'2. Enter scores'!AX119,"")</f>
        <v/>
      </c>
      <c r="AZ115" s="125" t="str">
        <f>IF('2. Enter scores'!AY119&lt;&gt;"",'2. Enter scores'!$B119-'2. Enter scores'!AY119,"")</f>
        <v/>
      </c>
      <c r="BA115" s="125" t="str">
        <f>IF('2. Enter scores'!AZ119&lt;&gt;"",'2. Enter scores'!$B119-'2. Enter scores'!AZ119,"")</f>
        <v/>
      </c>
      <c r="BB115" s="125" t="str">
        <f>IF('2. Enter scores'!BA119&lt;&gt;"",'2. Enter scores'!$B119-'2. Enter scores'!BA119,"")</f>
        <v/>
      </c>
      <c r="BC115" s="125" t="str">
        <f>IF('2. Enter scores'!BB119&lt;&gt;"",'2. Enter scores'!$B119-'2. Enter scores'!BB119,"")</f>
        <v/>
      </c>
      <c r="BD115" s="125" t="str">
        <f>IF('2. Enter scores'!BC119&lt;&gt;"",'2. Enter scores'!$B119-'2. Enter scores'!BC119,"")</f>
        <v/>
      </c>
      <c r="BE115" s="125" t="str">
        <f>IF('2. Enter scores'!BD119&lt;&gt;"",'2. Enter scores'!$B119-'2. Enter scores'!BD119,"")</f>
        <v/>
      </c>
      <c r="BF115" s="125" t="str">
        <f>IF('2. Enter scores'!BE119&lt;&gt;"",'2. Enter scores'!$B119-'2. Enter scores'!BE119,"")</f>
        <v/>
      </c>
      <c r="BG115" s="125" t="str">
        <f>IF('2. Enter scores'!BF119&lt;&gt;"",'2. Enter scores'!$B119-'2. Enter scores'!BF119,"")</f>
        <v/>
      </c>
      <c r="BH115" s="125" t="str">
        <f>IF('2. Enter scores'!BG119&lt;&gt;"",'2. Enter scores'!$B119-'2. Enter scores'!BG119,"")</f>
        <v/>
      </c>
      <c r="BI115" s="125" t="str">
        <f>IF('2. Enter scores'!BH119&lt;&gt;"",'2. Enter scores'!$B119-'2. Enter scores'!BH119,"")</f>
        <v/>
      </c>
      <c r="BJ115" s="125" t="str">
        <f>IF('2. Enter scores'!BI119&lt;&gt;"",'2. Enter scores'!$B119-'2. Enter scores'!BI119,"")</f>
        <v/>
      </c>
      <c r="BK115" s="125" t="str">
        <f>IF('2. Enter scores'!BJ119&lt;&gt;"",'2. Enter scores'!$B119-'2. Enter scores'!BJ119,"")</f>
        <v/>
      </c>
      <c r="BL115" s="125" t="str">
        <f>IF('2. Enter scores'!BK119&lt;&gt;"",'2. Enter scores'!$B119-'2. Enter scores'!BK119,"")</f>
        <v/>
      </c>
      <c r="BM115" s="125" t="str">
        <f>IF('2. Enter scores'!BL119&lt;&gt;"",'2. Enter scores'!$B119-'2. Enter scores'!BL119,"")</f>
        <v/>
      </c>
      <c r="BN115" s="125" t="str">
        <f>IF('2. Enter scores'!BM119&lt;&gt;"",'2. Enter scores'!$B119-'2. Enter scores'!BM119,"")</f>
        <v/>
      </c>
      <c r="BO115" s="125" t="str">
        <f>IF('2. Enter scores'!BN119&lt;&gt;"",'2. Enter scores'!$B119-'2. Enter scores'!BN119,"")</f>
        <v/>
      </c>
      <c r="BP115" s="108">
        <v>1000</v>
      </c>
    </row>
    <row r="116" spans="2:68" x14ac:dyDescent="0.35">
      <c r="B116" s="125" t="str">
        <f>IF('2. Enter scores'!A120&lt;&gt;"",'2. Enter scores'!A120,"")</f>
        <v/>
      </c>
      <c r="H116" s="125" t="str">
        <f>IF('2. Enter scores'!G120&lt;&gt;"",'2. Enter scores'!$B120-'2. Enter scores'!G120,"")</f>
        <v/>
      </c>
      <c r="I116" s="125" t="str">
        <f>IF('2. Enter scores'!H120&lt;&gt;"",'2. Enter scores'!$B120-'2. Enter scores'!H120,"")</f>
        <v/>
      </c>
      <c r="J116" s="125" t="str">
        <f>IF('2. Enter scores'!I120&lt;&gt;"",'2. Enter scores'!$B120-'2. Enter scores'!I120,"")</f>
        <v/>
      </c>
      <c r="K116" s="125" t="str">
        <f>IF('2. Enter scores'!J120&lt;&gt;"",'2. Enter scores'!$B120-'2. Enter scores'!J120,"")</f>
        <v/>
      </c>
      <c r="L116" s="125" t="str">
        <f>IF('2. Enter scores'!K120&lt;&gt;"",'2. Enter scores'!$B120-'2. Enter scores'!K120,"")</f>
        <v/>
      </c>
      <c r="M116" s="125" t="str">
        <f>IF('2. Enter scores'!L120&lt;&gt;"",'2. Enter scores'!$B120-'2. Enter scores'!L120,"")</f>
        <v/>
      </c>
      <c r="N116" s="125" t="str">
        <f>IF('2. Enter scores'!M120&lt;&gt;"",'2. Enter scores'!$B120-'2. Enter scores'!M120,"")</f>
        <v/>
      </c>
      <c r="O116" s="125" t="str">
        <f>IF('2. Enter scores'!N120&lt;&gt;"",'2. Enter scores'!$B120-'2. Enter scores'!N120,"")</f>
        <v/>
      </c>
      <c r="P116" s="125" t="str">
        <f>IF('2. Enter scores'!O120&lt;&gt;"",'2. Enter scores'!$B120-'2. Enter scores'!O120,"")</f>
        <v/>
      </c>
      <c r="Q116" s="125" t="str">
        <f>IF('2. Enter scores'!P120&lt;&gt;"",'2. Enter scores'!$B120-'2. Enter scores'!P120,"")</f>
        <v/>
      </c>
      <c r="R116" s="125" t="str">
        <f>IF('2. Enter scores'!Q120&lt;&gt;"",'2. Enter scores'!$B120-'2. Enter scores'!Q120,"")</f>
        <v/>
      </c>
      <c r="S116" s="125" t="str">
        <f>IF('2. Enter scores'!R120&lt;&gt;"",'2. Enter scores'!$B120-'2. Enter scores'!R120,"")</f>
        <v/>
      </c>
      <c r="T116" s="125" t="str">
        <f>IF('2. Enter scores'!S120&lt;&gt;"",'2. Enter scores'!$B120-'2. Enter scores'!S120,"")</f>
        <v/>
      </c>
      <c r="U116" s="125" t="str">
        <f>IF('2. Enter scores'!T120&lt;&gt;"",'2. Enter scores'!$B120-'2. Enter scores'!T120,"")</f>
        <v/>
      </c>
      <c r="V116" s="125" t="str">
        <f>IF('2. Enter scores'!U120&lt;&gt;"",'2. Enter scores'!$B120-'2. Enter scores'!U120,"")</f>
        <v/>
      </c>
      <c r="W116" s="125" t="str">
        <f>IF('2. Enter scores'!V120&lt;&gt;"",'2. Enter scores'!$B120-'2. Enter scores'!V120,"")</f>
        <v/>
      </c>
      <c r="X116" s="125" t="str">
        <f>IF('2. Enter scores'!W120&lt;&gt;"",'2. Enter scores'!$B120-'2. Enter scores'!W120,"")</f>
        <v/>
      </c>
      <c r="Y116" s="125" t="str">
        <f>IF('2. Enter scores'!X120&lt;&gt;"",'2. Enter scores'!$B120-'2. Enter scores'!X120,"")</f>
        <v/>
      </c>
      <c r="Z116" s="125" t="str">
        <f>IF('2. Enter scores'!Y120&lt;&gt;"",'2. Enter scores'!$B120-'2. Enter scores'!Y120,"")</f>
        <v/>
      </c>
      <c r="AA116" s="125" t="str">
        <f>IF('2. Enter scores'!Z120&lt;&gt;"",'2. Enter scores'!$B120-'2. Enter scores'!Z120,"")</f>
        <v/>
      </c>
      <c r="AB116" s="125" t="str">
        <f>IF('2. Enter scores'!AA120&lt;&gt;"",'2. Enter scores'!$B120-'2. Enter scores'!AA120,"")</f>
        <v/>
      </c>
      <c r="AC116" s="125" t="str">
        <f>IF('2. Enter scores'!AB120&lt;&gt;"",'2. Enter scores'!$B120-'2. Enter scores'!AB120,"")</f>
        <v/>
      </c>
      <c r="AD116" s="125" t="str">
        <f>IF('2. Enter scores'!AC120&lt;&gt;"",'2. Enter scores'!$B120-'2. Enter scores'!AC120,"")</f>
        <v/>
      </c>
      <c r="AE116" s="125" t="str">
        <f>IF('2. Enter scores'!AD120&lt;&gt;"",'2. Enter scores'!$B120-'2. Enter scores'!AD120,"")</f>
        <v/>
      </c>
      <c r="AF116" s="125" t="str">
        <f>IF('2. Enter scores'!AE120&lt;&gt;"",'2. Enter scores'!$B120-'2. Enter scores'!AE120,"")</f>
        <v/>
      </c>
      <c r="AG116" s="125" t="str">
        <f>IF('2. Enter scores'!AF120&lt;&gt;"",'2. Enter scores'!$B120-'2. Enter scores'!AF120,"")</f>
        <v/>
      </c>
      <c r="AH116" s="125" t="str">
        <f>IF('2. Enter scores'!AG120&lt;&gt;"",'2. Enter scores'!$B120-'2. Enter scores'!AG120,"")</f>
        <v/>
      </c>
      <c r="AI116" s="125" t="str">
        <f>IF('2. Enter scores'!AH120&lt;&gt;"",'2. Enter scores'!$B120-'2. Enter scores'!AH120,"")</f>
        <v/>
      </c>
      <c r="AJ116" s="125" t="str">
        <f>IF('2. Enter scores'!AI120&lt;&gt;"",'2. Enter scores'!$B120-'2. Enter scores'!AI120,"")</f>
        <v/>
      </c>
      <c r="AK116" s="125" t="str">
        <f>IF('2. Enter scores'!AJ120&lt;&gt;"",'2. Enter scores'!$B120-'2. Enter scores'!AJ120,"")</f>
        <v/>
      </c>
      <c r="AL116" s="125" t="str">
        <f>IF('2. Enter scores'!AK120&lt;&gt;"",'2. Enter scores'!$B120-'2. Enter scores'!AK120,"")</f>
        <v/>
      </c>
      <c r="AM116" s="125" t="str">
        <f>IF('2. Enter scores'!AL120&lt;&gt;"",'2. Enter scores'!$B120-'2. Enter scores'!AL120,"")</f>
        <v/>
      </c>
      <c r="AN116" s="125" t="str">
        <f>IF('2. Enter scores'!AM120&lt;&gt;"",'2. Enter scores'!$B120-'2. Enter scores'!AM120,"")</f>
        <v/>
      </c>
      <c r="AO116" s="125" t="str">
        <f>IF('2. Enter scores'!AN120&lt;&gt;"",'2. Enter scores'!$B120-'2. Enter scores'!AN120,"")</f>
        <v/>
      </c>
      <c r="AP116" s="125" t="str">
        <f>IF('2. Enter scores'!AO120&lt;&gt;"",'2. Enter scores'!$B120-'2. Enter scores'!AO120,"")</f>
        <v/>
      </c>
      <c r="AQ116" s="125" t="str">
        <f>IF('2. Enter scores'!AP120&lt;&gt;"",'2. Enter scores'!$B120-'2. Enter scores'!AP120,"")</f>
        <v/>
      </c>
      <c r="AR116" s="125" t="str">
        <f>IF('2. Enter scores'!AQ120&lt;&gt;"",'2. Enter scores'!$B120-'2. Enter scores'!AQ120,"")</f>
        <v/>
      </c>
      <c r="AS116" s="125" t="str">
        <f>IF('2. Enter scores'!AR120&lt;&gt;"",'2. Enter scores'!$B120-'2. Enter scores'!AR120,"")</f>
        <v/>
      </c>
      <c r="AT116" s="125" t="str">
        <f>IF('2. Enter scores'!AS120&lt;&gt;"",'2. Enter scores'!$B120-'2. Enter scores'!AS120,"")</f>
        <v/>
      </c>
      <c r="AU116" s="125" t="str">
        <f>IF('2. Enter scores'!AT120&lt;&gt;"",'2. Enter scores'!$B120-'2. Enter scores'!AT120,"")</f>
        <v/>
      </c>
      <c r="AV116" s="125" t="str">
        <f>IF('2. Enter scores'!AU120&lt;&gt;"",'2. Enter scores'!$B120-'2. Enter scores'!AU120,"")</f>
        <v/>
      </c>
      <c r="AW116" s="125" t="str">
        <f>IF('2. Enter scores'!AV120&lt;&gt;"",'2. Enter scores'!$B120-'2. Enter scores'!AV120,"")</f>
        <v/>
      </c>
      <c r="AX116" s="125" t="str">
        <f>IF('2. Enter scores'!AW120&lt;&gt;"",'2. Enter scores'!$B120-'2. Enter scores'!AW120,"")</f>
        <v/>
      </c>
      <c r="AY116" s="125" t="str">
        <f>IF('2. Enter scores'!AX120&lt;&gt;"",'2. Enter scores'!$B120-'2. Enter scores'!AX120,"")</f>
        <v/>
      </c>
      <c r="AZ116" s="125" t="str">
        <f>IF('2. Enter scores'!AY120&lt;&gt;"",'2. Enter scores'!$B120-'2. Enter scores'!AY120,"")</f>
        <v/>
      </c>
      <c r="BA116" s="125" t="str">
        <f>IF('2. Enter scores'!AZ120&lt;&gt;"",'2. Enter scores'!$B120-'2. Enter scores'!AZ120,"")</f>
        <v/>
      </c>
      <c r="BB116" s="125" t="str">
        <f>IF('2. Enter scores'!BA120&lt;&gt;"",'2. Enter scores'!$B120-'2. Enter scores'!BA120,"")</f>
        <v/>
      </c>
      <c r="BC116" s="125" t="str">
        <f>IF('2. Enter scores'!BB120&lt;&gt;"",'2. Enter scores'!$B120-'2. Enter scores'!BB120,"")</f>
        <v/>
      </c>
      <c r="BD116" s="125" t="str">
        <f>IF('2. Enter scores'!BC120&lt;&gt;"",'2. Enter scores'!$B120-'2. Enter scores'!BC120,"")</f>
        <v/>
      </c>
      <c r="BE116" s="125" t="str">
        <f>IF('2. Enter scores'!BD120&lt;&gt;"",'2. Enter scores'!$B120-'2. Enter scores'!BD120,"")</f>
        <v/>
      </c>
      <c r="BF116" s="125" t="str">
        <f>IF('2. Enter scores'!BE120&lt;&gt;"",'2. Enter scores'!$B120-'2. Enter scores'!BE120,"")</f>
        <v/>
      </c>
      <c r="BG116" s="125" t="str">
        <f>IF('2. Enter scores'!BF120&lt;&gt;"",'2. Enter scores'!$B120-'2. Enter scores'!BF120,"")</f>
        <v/>
      </c>
      <c r="BH116" s="125" t="str">
        <f>IF('2. Enter scores'!BG120&lt;&gt;"",'2. Enter scores'!$B120-'2. Enter scores'!BG120,"")</f>
        <v/>
      </c>
      <c r="BI116" s="125" t="str">
        <f>IF('2. Enter scores'!BH120&lt;&gt;"",'2. Enter scores'!$B120-'2. Enter scores'!BH120,"")</f>
        <v/>
      </c>
      <c r="BJ116" s="125" t="str">
        <f>IF('2. Enter scores'!BI120&lt;&gt;"",'2. Enter scores'!$B120-'2. Enter scores'!BI120,"")</f>
        <v/>
      </c>
      <c r="BK116" s="125" t="str">
        <f>IF('2. Enter scores'!BJ120&lt;&gt;"",'2. Enter scores'!$B120-'2. Enter scores'!BJ120,"")</f>
        <v/>
      </c>
      <c r="BL116" s="125" t="str">
        <f>IF('2. Enter scores'!BK120&lt;&gt;"",'2. Enter scores'!$B120-'2. Enter scores'!BK120,"")</f>
        <v/>
      </c>
      <c r="BM116" s="125" t="str">
        <f>IF('2. Enter scores'!BL120&lt;&gt;"",'2. Enter scores'!$B120-'2. Enter scores'!BL120,"")</f>
        <v/>
      </c>
      <c r="BN116" s="125" t="str">
        <f>IF('2. Enter scores'!BM120&lt;&gt;"",'2. Enter scores'!$B120-'2. Enter scores'!BM120,"")</f>
        <v/>
      </c>
      <c r="BO116" s="125" t="str">
        <f>IF('2. Enter scores'!BN120&lt;&gt;"",'2. Enter scores'!$B120-'2. Enter scores'!BN120,"")</f>
        <v/>
      </c>
      <c r="BP116" s="108">
        <v>1000</v>
      </c>
    </row>
    <row r="117" spans="2:68" x14ac:dyDescent="0.35">
      <c r="B117" s="125" t="str">
        <f>IF('2. Enter scores'!A121&lt;&gt;"",'2. Enter scores'!A121,"")</f>
        <v/>
      </c>
      <c r="H117" s="125" t="str">
        <f>IF('2. Enter scores'!G121&lt;&gt;"",'2. Enter scores'!$B121-'2. Enter scores'!G121,"")</f>
        <v/>
      </c>
      <c r="I117" s="125" t="str">
        <f>IF('2. Enter scores'!H121&lt;&gt;"",'2. Enter scores'!$B121-'2. Enter scores'!H121,"")</f>
        <v/>
      </c>
      <c r="J117" s="125" t="str">
        <f>IF('2. Enter scores'!I121&lt;&gt;"",'2. Enter scores'!$B121-'2. Enter scores'!I121,"")</f>
        <v/>
      </c>
      <c r="K117" s="125" t="str">
        <f>IF('2. Enter scores'!J121&lt;&gt;"",'2. Enter scores'!$B121-'2. Enter scores'!J121,"")</f>
        <v/>
      </c>
      <c r="L117" s="125" t="str">
        <f>IF('2. Enter scores'!K121&lt;&gt;"",'2. Enter scores'!$B121-'2. Enter scores'!K121,"")</f>
        <v/>
      </c>
      <c r="M117" s="125" t="str">
        <f>IF('2. Enter scores'!L121&lt;&gt;"",'2. Enter scores'!$B121-'2. Enter scores'!L121,"")</f>
        <v/>
      </c>
      <c r="N117" s="125" t="str">
        <f>IF('2. Enter scores'!M121&lt;&gt;"",'2. Enter scores'!$B121-'2. Enter scores'!M121,"")</f>
        <v/>
      </c>
      <c r="O117" s="125" t="str">
        <f>IF('2. Enter scores'!N121&lt;&gt;"",'2. Enter scores'!$B121-'2. Enter scores'!N121,"")</f>
        <v/>
      </c>
      <c r="P117" s="125" t="str">
        <f>IF('2. Enter scores'!O121&lt;&gt;"",'2. Enter scores'!$B121-'2. Enter scores'!O121,"")</f>
        <v/>
      </c>
      <c r="Q117" s="125" t="str">
        <f>IF('2. Enter scores'!P121&lt;&gt;"",'2. Enter scores'!$B121-'2. Enter scores'!P121,"")</f>
        <v/>
      </c>
      <c r="R117" s="125" t="str">
        <f>IF('2. Enter scores'!Q121&lt;&gt;"",'2. Enter scores'!$B121-'2. Enter scores'!Q121,"")</f>
        <v/>
      </c>
      <c r="S117" s="125" t="str">
        <f>IF('2. Enter scores'!R121&lt;&gt;"",'2. Enter scores'!$B121-'2. Enter scores'!R121,"")</f>
        <v/>
      </c>
      <c r="T117" s="125" t="str">
        <f>IF('2. Enter scores'!S121&lt;&gt;"",'2. Enter scores'!$B121-'2. Enter scores'!S121,"")</f>
        <v/>
      </c>
      <c r="U117" s="125" t="str">
        <f>IF('2. Enter scores'!T121&lt;&gt;"",'2. Enter scores'!$B121-'2. Enter scores'!T121,"")</f>
        <v/>
      </c>
      <c r="V117" s="125" t="str">
        <f>IF('2. Enter scores'!U121&lt;&gt;"",'2. Enter scores'!$B121-'2. Enter scores'!U121,"")</f>
        <v/>
      </c>
      <c r="W117" s="125" t="str">
        <f>IF('2. Enter scores'!V121&lt;&gt;"",'2. Enter scores'!$B121-'2. Enter scores'!V121,"")</f>
        <v/>
      </c>
      <c r="X117" s="125" t="str">
        <f>IF('2. Enter scores'!W121&lt;&gt;"",'2. Enter scores'!$B121-'2. Enter scores'!W121,"")</f>
        <v/>
      </c>
      <c r="Y117" s="125" t="str">
        <f>IF('2. Enter scores'!X121&lt;&gt;"",'2. Enter scores'!$B121-'2. Enter scores'!X121,"")</f>
        <v/>
      </c>
      <c r="Z117" s="125" t="str">
        <f>IF('2. Enter scores'!Y121&lt;&gt;"",'2. Enter scores'!$B121-'2. Enter scores'!Y121,"")</f>
        <v/>
      </c>
      <c r="AA117" s="125" t="str">
        <f>IF('2. Enter scores'!Z121&lt;&gt;"",'2. Enter scores'!$B121-'2. Enter scores'!Z121,"")</f>
        <v/>
      </c>
      <c r="AB117" s="125" t="str">
        <f>IF('2. Enter scores'!AA121&lt;&gt;"",'2. Enter scores'!$B121-'2. Enter scores'!AA121,"")</f>
        <v/>
      </c>
      <c r="AC117" s="125" t="str">
        <f>IF('2. Enter scores'!AB121&lt;&gt;"",'2. Enter scores'!$B121-'2. Enter scores'!AB121,"")</f>
        <v/>
      </c>
      <c r="AD117" s="125" t="str">
        <f>IF('2. Enter scores'!AC121&lt;&gt;"",'2. Enter scores'!$B121-'2. Enter scores'!AC121,"")</f>
        <v/>
      </c>
      <c r="AE117" s="125" t="str">
        <f>IF('2. Enter scores'!AD121&lt;&gt;"",'2. Enter scores'!$B121-'2. Enter scores'!AD121,"")</f>
        <v/>
      </c>
      <c r="AF117" s="125" t="str">
        <f>IF('2. Enter scores'!AE121&lt;&gt;"",'2. Enter scores'!$B121-'2. Enter scores'!AE121,"")</f>
        <v/>
      </c>
      <c r="AG117" s="125" t="str">
        <f>IF('2. Enter scores'!AF121&lt;&gt;"",'2. Enter scores'!$B121-'2. Enter scores'!AF121,"")</f>
        <v/>
      </c>
      <c r="AH117" s="125" t="str">
        <f>IF('2. Enter scores'!AG121&lt;&gt;"",'2. Enter scores'!$B121-'2. Enter scores'!AG121,"")</f>
        <v/>
      </c>
      <c r="AI117" s="125" t="str">
        <f>IF('2. Enter scores'!AH121&lt;&gt;"",'2. Enter scores'!$B121-'2. Enter scores'!AH121,"")</f>
        <v/>
      </c>
      <c r="AJ117" s="125" t="str">
        <f>IF('2. Enter scores'!AI121&lt;&gt;"",'2. Enter scores'!$B121-'2. Enter scores'!AI121,"")</f>
        <v/>
      </c>
      <c r="AK117" s="125" t="str">
        <f>IF('2. Enter scores'!AJ121&lt;&gt;"",'2. Enter scores'!$B121-'2. Enter scores'!AJ121,"")</f>
        <v/>
      </c>
      <c r="AL117" s="125" t="str">
        <f>IF('2. Enter scores'!AK121&lt;&gt;"",'2. Enter scores'!$B121-'2. Enter scores'!AK121,"")</f>
        <v/>
      </c>
      <c r="AM117" s="125" t="str">
        <f>IF('2. Enter scores'!AL121&lt;&gt;"",'2. Enter scores'!$B121-'2. Enter scores'!AL121,"")</f>
        <v/>
      </c>
      <c r="AN117" s="125" t="str">
        <f>IF('2. Enter scores'!AM121&lt;&gt;"",'2. Enter scores'!$B121-'2. Enter scores'!AM121,"")</f>
        <v/>
      </c>
      <c r="AO117" s="125" t="str">
        <f>IF('2. Enter scores'!AN121&lt;&gt;"",'2. Enter scores'!$B121-'2. Enter scores'!AN121,"")</f>
        <v/>
      </c>
      <c r="AP117" s="125" t="str">
        <f>IF('2. Enter scores'!AO121&lt;&gt;"",'2. Enter scores'!$B121-'2. Enter scores'!AO121,"")</f>
        <v/>
      </c>
      <c r="AQ117" s="125" t="str">
        <f>IF('2. Enter scores'!AP121&lt;&gt;"",'2. Enter scores'!$B121-'2. Enter scores'!AP121,"")</f>
        <v/>
      </c>
      <c r="AR117" s="125" t="str">
        <f>IF('2. Enter scores'!AQ121&lt;&gt;"",'2. Enter scores'!$B121-'2. Enter scores'!AQ121,"")</f>
        <v/>
      </c>
      <c r="AS117" s="125" t="str">
        <f>IF('2. Enter scores'!AR121&lt;&gt;"",'2. Enter scores'!$B121-'2. Enter scores'!AR121,"")</f>
        <v/>
      </c>
      <c r="AT117" s="125" t="str">
        <f>IF('2. Enter scores'!AS121&lt;&gt;"",'2. Enter scores'!$B121-'2. Enter scores'!AS121,"")</f>
        <v/>
      </c>
      <c r="AU117" s="125" t="str">
        <f>IF('2. Enter scores'!AT121&lt;&gt;"",'2. Enter scores'!$B121-'2. Enter scores'!AT121,"")</f>
        <v/>
      </c>
      <c r="AV117" s="125" t="str">
        <f>IF('2. Enter scores'!AU121&lt;&gt;"",'2. Enter scores'!$B121-'2. Enter scores'!AU121,"")</f>
        <v/>
      </c>
      <c r="AW117" s="125" t="str">
        <f>IF('2. Enter scores'!AV121&lt;&gt;"",'2. Enter scores'!$B121-'2. Enter scores'!AV121,"")</f>
        <v/>
      </c>
      <c r="AX117" s="125" t="str">
        <f>IF('2. Enter scores'!AW121&lt;&gt;"",'2. Enter scores'!$B121-'2. Enter scores'!AW121,"")</f>
        <v/>
      </c>
      <c r="AY117" s="125" t="str">
        <f>IF('2. Enter scores'!AX121&lt;&gt;"",'2. Enter scores'!$B121-'2. Enter scores'!AX121,"")</f>
        <v/>
      </c>
      <c r="AZ117" s="125" t="str">
        <f>IF('2. Enter scores'!AY121&lt;&gt;"",'2. Enter scores'!$B121-'2. Enter scores'!AY121,"")</f>
        <v/>
      </c>
      <c r="BA117" s="125" t="str">
        <f>IF('2. Enter scores'!AZ121&lt;&gt;"",'2. Enter scores'!$B121-'2. Enter scores'!AZ121,"")</f>
        <v/>
      </c>
      <c r="BB117" s="125" t="str">
        <f>IF('2. Enter scores'!BA121&lt;&gt;"",'2. Enter scores'!$B121-'2. Enter scores'!BA121,"")</f>
        <v/>
      </c>
      <c r="BC117" s="125" t="str">
        <f>IF('2. Enter scores'!BB121&lt;&gt;"",'2. Enter scores'!$B121-'2. Enter scores'!BB121,"")</f>
        <v/>
      </c>
      <c r="BD117" s="125" t="str">
        <f>IF('2. Enter scores'!BC121&lt;&gt;"",'2. Enter scores'!$B121-'2. Enter scores'!BC121,"")</f>
        <v/>
      </c>
      <c r="BE117" s="125" t="str">
        <f>IF('2. Enter scores'!BD121&lt;&gt;"",'2. Enter scores'!$B121-'2. Enter scores'!BD121,"")</f>
        <v/>
      </c>
      <c r="BF117" s="125" t="str">
        <f>IF('2. Enter scores'!BE121&lt;&gt;"",'2. Enter scores'!$B121-'2. Enter scores'!BE121,"")</f>
        <v/>
      </c>
      <c r="BG117" s="125" t="str">
        <f>IF('2. Enter scores'!BF121&lt;&gt;"",'2. Enter scores'!$B121-'2. Enter scores'!BF121,"")</f>
        <v/>
      </c>
      <c r="BH117" s="125" t="str">
        <f>IF('2. Enter scores'!BG121&lt;&gt;"",'2. Enter scores'!$B121-'2. Enter scores'!BG121,"")</f>
        <v/>
      </c>
      <c r="BI117" s="125" t="str">
        <f>IF('2. Enter scores'!BH121&lt;&gt;"",'2. Enter scores'!$B121-'2. Enter scores'!BH121,"")</f>
        <v/>
      </c>
      <c r="BJ117" s="125" t="str">
        <f>IF('2. Enter scores'!BI121&lt;&gt;"",'2. Enter scores'!$B121-'2. Enter scores'!BI121,"")</f>
        <v/>
      </c>
      <c r="BK117" s="125" t="str">
        <f>IF('2. Enter scores'!BJ121&lt;&gt;"",'2. Enter scores'!$B121-'2. Enter scores'!BJ121,"")</f>
        <v/>
      </c>
      <c r="BL117" s="125" t="str">
        <f>IF('2. Enter scores'!BK121&lt;&gt;"",'2. Enter scores'!$B121-'2. Enter scores'!BK121,"")</f>
        <v/>
      </c>
      <c r="BM117" s="125" t="str">
        <f>IF('2. Enter scores'!BL121&lt;&gt;"",'2. Enter scores'!$B121-'2. Enter scores'!BL121,"")</f>
        <v/>
      </c>
      <c r="BN117" s="125" t="str">
        <f>IF('2. Enter scores'!BM121&lt;&gt;"",'2. Enter scores'!$B121-'2. Enter scores'!BM121,"")</f>
        <v/>
      </c>
      <c r="BO117" s="125" t="str">
        <f>IF('2. Enter scores'!BN121&lt;&gt;"",'2. Enter scores'!$B121-'2. Enter scores'!BN121,"")</f>
        <v/>
      </c>
      <c r="BP117" s="108">
        <v>1000</v>
      </c>
    </row>
    <row r="118" spans="2:68" x14ac:dyDescent="0.35">
      <c r="B118" s="125" t="str">
        <f>IF('2. Enter scores'!A122&lt;&gt;"",'2. Enter scores'!A122,"")</f>
        <v/>
      </c>
      <c r="H118" s="125" t="str">
        <f>IF('2. Enter scores'!G122&lt;&gt;"",'2. Enter scores'!$B122-'2. Enter scores'!G122,"")</f>
        <v/>
      </c>
      <c r="I118" s="125" t="str">
        <f>IF('2. Enter scores'!H122&lt;&gt;"",'2. Enter scores'!$B122-'2. Enter scores'!H122,"")</f>
        <v/>
      </c>
      <c r="J118" s="125" t="str">
        <f>IF('2. Enter scores'!I122&lt;&gt;"",'2. Enter scores'!$B122-'2. Enter scores'!I122,"")</f>
        <v/>
      </c>
      <c r="K118" s="125" t="str">
        <f>IF('2. Enter scores'!J122&lt;&gt;"",'2. Enter scores'!$B122-'2. Enter scores'!J122,"")</f>
        <v/>
      </c>
      <c r="L118" s="125" t="str">
        <f>IF('2. Enter scores'!K122&lt;&gt;"",'2. Enter scores'!$B122-'2. Enter scores'!K122,"")</f>
        <v/>
      </c>
      <c r="M118" s="125" t="str">
        <f>IF('2. Enter scores'!L122&lt;&gt;"",'2. Enter scores'!$B122-'2. Enter scores'!L122,"")</f>
        <v/>
      </c>
      <c r="N118" s="125" t="str">
        <f>IF('2. Enter scores'!M122&lt;&gt;"",'2. Enter scores'!$B122-'2. Enter scores'!M122,"")</f>
        <v/>
      </c>
      <c r="O118" s="125" t="str">
        <f>IF('2. Enter scores'!N122&lt;&gt;"",'2. Enter scores'!$B122-'2. Enter scores'!N122,"")</f>
        <v/>
      </c>
      <c r="P118" s="125" t="str">
        <f>IF('2. Enter scores'!O122&lt;&gt;"",'2. Enter scores'!$B122-'2. Enter scores'!O122,"")</f>
        <v/>
      </c>
      <c r="Q118" s="125" t="str">
        <f>IF('2. Enter scores'!P122&lt;&gt;"",'2. Enter scores'!$B122-'2. Enter scores'!P122,"")</f>
        <v/>
      </c>
      <c r="R118" s="125" t="str">
        <f>IF('2. Enter scores'!Q122&lt;&gt;"",'2. Enter scores'!$B122-'2. Enter scores'!Q122,"")</f>
        <v/>
      </c>
      <c r="S118" s="125" t="str">
        <f>IF('2. Enter scores'!R122&lt;&gt;"",'2. Enter scores'!$B122-'2. Enter scores'!R122,"")</f>
        <v/>
      </c>
      <c r="T118" s="125" t="str">
        <f>IF('2. Enter scores'!S122&lt;&gt;"",'2. Enter scores'!$B122-'2. Enter scores'!S122,"")</f>
        <v/>
      </c>
      <c r="U118" s="125" t="str">
        <f>IF('2. Enter scores'!T122&lt;&gt;"",'2. Enter scores'!$B122-'2. Enter scores'!T122,"")</f>
        <v/>
      </c>
      <c r="V118" s="125" t="str">
        <f>IF('2. Enter scores'!U122&lt;&gt;"",'2. Enter scores'!$B122-'2. Enter scores'!U122,"")</f>
        <v/>
      </c>
      <c r="W118" s="125" t="str">
        <f>IF('2. Enter scores'!V122&lt;&gt;"",'2. Enter scores'!$B122-'2. Enter scores'!V122,"")</f>
        <v/>
      </c>
      <c r="X118" s="125" t="str">
        <f>IF('2. Enter scores'!W122&lt;&gt;"",'2. Enter scores'!$B122-'2. Enter scores'!W122,"")</f>
        <v/>
      </c>
      <c r="Y118" s="125" t="str">
        <f>IF('2. Enter scores'!X122&lt;&gt;"",'2. Enter scores'!$B122-'2. Enter scores'!X122,"")</f>
        <v/>
      </c>
      <c r="Z118" s="125" t="str">
        <f>IF('2. Enter scores'!Y122&lt;&gt;"",'2. Enter scores'!$B122-'2. Enter scores'!Y122,"")</f>
        <v/>
      </c>
      <c r="AA118" s="125" t="str">
        <f>IF('2. Enter scores'!Z122&lt;&gt;"",'2. Enter scores'!$B122-'2. Enter scores'!Z122,"")</f>
        <v/>
      </c>
      <c r="AB118" s="125" t="str">
        <f>IF('2. Enter scores'!AA122&lt;&gt;"",'2. Enter scores'!$B122-'2. Enter scores'!AA122,"")</f>
        <v/>
      </c>
      <c r="AC118" s="125" t="str">
        <f>IF('2. Enter scores'!AB122&lt;&gt;"",'2. Enter scores'!$B122-'2. Enter scores'!AB122,"")</f>
        <v/>
      </c>
      <c r="AD118" s="125" t="str">
        <f>IF('2. Enter scores'!AC122&lt;&gt;"",'2. Enter scores'!$B122-'2. Enter scores'!AC122,"")</f>
        <v/>
      </c>
      <c r="AE118" s="125" t="str">
        <f>IF('2. Enter scores'!AD122&lt;&gt;"",'2. Enter scores'!$B122-'2. Enter scores'!AD122,"")</f>
        <v/>
      </c>
      <c r="AF118" s="125" t="str">
        <f>IF('2. Enter scores'!AE122&lt;&gt;"",'2. Enter scores'!$B122-'2. Enter scores'!AE122,"")</f>
        <v/>
      </c>
      <c r="AG118" s="125" t="str">
        <f>IF('2. Enter scores'!AF122&lt;&gt;"",'2. Enter scores'!$B122-'2. Enter scores'!AF122,"")</f>
        <v/>
      </c>
      <c r="AH118" s="125" t="str">
        <f>IF('2. Enter scores'!AG122&lt;&gt;"",'2. Enter scores'!$B122-'2. Enter scores'!AG122,"")</f>
        <v/>
      </c>
      <c r="AI118" s="125" t="str">
        <f>IF('2. Enter scores'!AH122&lt;&gt;"",'2. Enter scores'!$B122-'2. Enter scores'!AH122,"")</f>
        <v/>
      </c>
      <c r="AJ118" s="125" t="str">
        <f>IF('2. Enter scores'!AI122&lt;&gt;"",'2. Enter scores'!$B122-'2. Enter scores'!AI122,"")</f>
        <v/>
      </c>
      <c r="AK118" s="125" t="str">
        <f>IF('2. Enter scores'!AJ122&lt;&gt;"",'2. Enter scores'!$B122-'2. Enter scores'!AJ122,"")</f>
        <v/>
      </c>
      <c r="AL118" s="125" t="str">
        <f>IF('2. Enter scores'!AK122&lt;&gt;"",'2. Enter scores'!$B122-'2. Enter scores'!AK122,"")</f>
        <v/>
      </c>
      <c r="AM118" s="125" t="str">
        <f>IF('2. Enter scores'!AL122&lt;&gt;"",'2. Enter scores'!$B122-'2. Enter scores'!AL122,"")</f>
        <v/>
      </c>
      <c r="AN118" s="125" t="str">
        <f>IF('2. Enter scores'!AM122&lt;&gt;"",'2. Enter scores'!$B122-'2. Enter scores'!AM122,"")</f>
        <v/>
      </c>
      <c r="AO118" s="125" t="str">
        <f>IF('2. Enter scores'!AN122&lt;&gt;"",'2. Enter scores'!$B122-'2. Enter scores'!AN122,"")</f>
        <v/>
      </c>
      <c r="AP118" s="125" t="str">
        <f>IF('2. Enter scores'!AO122&lt;&gt;"",'2. Enter scores'!$B122-'2. Enter scores'!AO122,"")</f>
        <v/>
      </c>
      <c r="AQ118" s="125" t="str">
        <f>IF('2. Enter scores'!AP122&lt;&gt;"",'2. Enter scores'!$B122-'2. Enter scores'!AP122,"")</f>
        <v/>
      </c>
      <c r="AR118" s="125" t="str">
        <f>IF('2. Enter scores'!AQ122&lt;&gt;"",'2. Enter scores'!$B122-'2. Enter scores'!AQ122,"")</f>
        <v/>
      </c>
      <c r="AS118" s="125" t="str">
        <f>IF('2. Enter scores'!AR122&lt;&gt;"",'2. Enter scores'!$B122-'2. Enter scores'!AR122,"")</f>
        <v/>
      </c>
      <c r="AT118" s="125" t="str">
        <f>IF('2. Enter scores'!AS122&lt;&gt;"",'2. Enter scores'!$B122-'2. Enter scores'!AS122,"")</f>
        <v/>
      </c>
      <c r="AU118" s="125" t="str">
        <f>IF('2. Enter scores'!AT122&lt;&gt;"",'2. Enter scores'!$B122-'2. Enter scores'!AT122,"")</f>
        <v/>
      </c>
      <c r="AV118" s="125" t="str">
        <f>IF('2. Enter scores'!AU122&lt;&gt;"",'2. Enter scores'!$B122-'2. Enter scores'!AU122,"")</f>
        <v/>
      </c>
      <c r="AW118" s="125" t="str">
        <f>IF('2. Enter scores'!AV122&lt;&gt;"",'2. Enter scores'!$B122-'2. Enter scores'!AV122,"")</f>
        <v/>
      </c>
      <c r="AX118" s="125" t="str">
        <f>IF('2. Enter scores'!AW122&lt;&gt;"",'2. Enter scores'!$B122-'2. Enter scores'!AW122,"")</f>
        <v/>
      </c>
      <c r="AY118" s="125" t="str">
        <f>IF('2. Enter scores'!AX122&lt;&gt;"",'2. Enter scores'!$B122-'2. Enter scores'!AX122,"")</f>
        <v/>
      </c>
      <c r="AZ118" s="125" t="str">
        <f>IF('2. Enter scores'!AY122&lt;&gt;"",'2. Enter scores'!$B122-'2. Enter scores'!AY122,"")</f>
        <v/>
      </c>
      <c r="BA118" s="125" t="str">
        <f>IF('2. Enter scores'!AZ122&lt;&gt;"",'2. Enter scores'!$B122-'2. Enter scores'!AZ122,"")</f>
        <v/>
      </c>
      <c r="BB118" s="125" t="str">
        <f>IF('2. Enter scores'!BA122&lt;&gt;"",'2. Enter scores'!$B122-'2. Enter scores'!BA122,"")</f>
        <v/>
      </c>
      <c r="BC118" s="125" t="str">
        <f>IF('2. Enter scores'!BB122&lt;&gt;"",'2. Enter scores'!$B122-'2. Enter scores'!BB122,"")</f>
        <v/>
      </c>
      <c r="BD118" s="125" t="str">
        <f>IF('2. Enter scores'!BC122&lt;&gt;"",'2. Enter scores'!$B122-'2. Enter scores'!BC122,"")</f>
        <v/>
      </c>
      <c r="BE118" s="125" t="str">
        <f>IF('2. Enter scores'!BD122&lt;&gt;"",'2. Enter scores'!$B122-'2. Enter scores'!BD122,"")</f>
        <v/>
      </c>
      <c r="BF118" s="125" t="str">
        <f>IF('2. Enter scores'!BE122&lt;&gt;"",'2. Enter scores'!$B122-'2. Enter scores'!BE122,"")</f>
        <v/>
      </c>
      <c r="BG118" s="125" t="str">
        <f>IF('2. Enter scores'!BF122&lt;&gt;"",'2. Enter scores'!$B122-'2. Enter scores'!BF122,"")</f>
        <v/>
      </c>
      <c r="BH118" s="125" t="str">
        <f>IF('2. Enter scores'!BG122&lt;&gt;"",'2. Enter scores'!$B122-'2. Enter scores'!BG122,"")</f>
        <v/>
      </c>
      <c r="BI118" s="125" t="str">
        <f>IF('2. Enter scores'!BH122&lt;&gt;"",'2. Enter scores'!$B122-'2. Enter scores'!BH122,"")</f>
        <v/>
      </c>
      <c r="BJ118" s="125" t="str">
        <f>IF('2. Enter scores'!BI122&lt;&gt;"",'2. Enter scores'!$B122-'2. Enter scores'!BI122,"")</f>
        <v/>
      </c>
      <c r="BK118" s="125" t="str">
        <f>IF('2. Enter scores'!BJ122&lt;&gt;"",'2. Enter scores'!$B122-'2. Enter scores'!BJ122,"")</f>
        <v/>
      </c>
      <c r="BL118" s="125" t="str">
        <f>IF('2. Enter scores'!BK122&lt;&gt;"",'2. Enter scores'!$B122-'2. Enter scores'!BK122,"")</f>
        <v/>
      </c>
      <c r="BM118" s="125" t="str">
        <f>IF('2. Enter scores'!BL122&lt;&gt;"",'2. Enter scores'!$B122-'2. Enter scores'!BL122,"")</f>
        <v/>
      </c>
      <c r="BN118" s="125" t="str">
        <f>IF('2. Enter scores'!BM122&lt;&gt;"",'2. Enter scores'!$B122-'2. Enter scores'!BM122,"")</f>
        <v/>
      </c>
      <c r="BO118" s="125" t="str">
        <f>IF('2. Enter scores'!BN122&lt;&gt;"",'2. Enter scores'!$B122-'2. Enter scores'!BN122,"")</f>
        <v/>
      </c>
      <c r="BP118" s="108">
        <v>1000</v>
      </c>
    </row>
    <row r="119" spans="2:68" x14ac:dyDescent="0.35">
      <c r="B119" s="125" t="str">
        <f>IF('2. Enter scores'!A123&lt;&gt;"",'2. Enter scores'!A123,"")</f>
        <v/>
      </c>
      <c r="H119" s="125" t="str">
        <f>IF('2. Enter scores'!G123&lt;&gt;"",'2. Enter scores'!$B123-'2. Enter scores'!G123,"")</f>
        <v/>
      </c>
      <c r="I119" s="125" t="str">
        <f>IF('2. Enter scores'!H123&lt;&gt;"",'2. Enter scores'!$B123-'2. Enter scores'!H123,"")</f>
        <v/>
      </c>
      <c r="J119" s="125" t="str">
        <f>IF('2. Enter scores'!I123&lt;&gt;"",'2. Enter scores'!$B123-'2. Enter scores'!I123,"")</f>
        <v/>
      </c>
      <c r="K119" s="125" t="str">
        <f>IF('2. Enter scores'!J123&lt;&gt;"",'2. Enter scores'!$B123-'2. Enter scores'!J123,"")</f>
        <v/>
      </c>
      <c r="L119" s="125" t="str">
        <f>IF('2. Enter scores'!K123&lt;&gt;"",'2. Enter scores'!$B123-'2. Enter scores'!K123,"")</f>
        <v/>
      </c>
      <c r="M119" s="125" t="str">
        <f>IF('2. Enter scores'!L123&lt;&gt;"",'2. Enter scores'!$B123-'2. Enter scores'!L123,"")</f>
        <v/>
      </c>
      <c r="N119" s="125" t="str">
        <f>IF('2. Enter scores'!M123&lt;&gt;"",'2. Enter scores'!$B123-'2. Enter scores'!M123,"")</f>
        <v/>
      </c>
      <c r="O119" s="125" t="str">
        <f>IF('2. Enter scores'!N123&lt;&gt;"",'2. Enter scores'!$B123-'2. Enter scores'!N123,"")</f>
        <v/>
      </c>
      <c r="P119" s="125" t="str">
        <f>IF('2. Enter scores'!O123&lt;&gt;"",'2. Enter scores'!$B123-'2. Enter scores'!O123,"")</f>
        <v/>
      </c>
      <c r="Q119" s="125" t="str">
        <f>IF('2. Enter scores'!P123&lt;&gt;"",'2. Enter scores'!$B123-'2. Enter scores'!P123,"")</f>
        <v/>
      </c>
      <c r="R119" s="125" t="str">
        <f>IF('2. Enter scores'!Q123&lt;&gt;"",'2. Enter scores'!$B123-'2. Enter scores'!Q123,"")</f>
        <v/>
      </c>
      <c r="S119" s="125" t="str">
        <f>IF('2. Enter scores'!R123&lt;&gt;"",'2. Enter scores'!$B123-'2. Enter scores'!R123,"")</f>
        <v/>
      </c>
      <c r="T119" s="125" t="str">
        <f>IF('2. Enter scores'!S123&lt;&gt;"",'2. Enter scores'!$B123-'2. Enter scores'!S123,"")</f>
        <v/>
      </c>
      <c r="U119" s="125" t="str">
        <f>IF('2. Enter scores'!T123&lt;&gt;"",'2. Enter scores'!$B123-'2. Enter scores'!T123,"")</f>
        <v/>
      </c>
      <c r="V119" s="125" t="str">
        <f>IF('2. Enter scores'!U123&lt;&gt;"",'2. Enter scores'!$B123-'2. Enter scores'!U123,"")</f>
        <v/>
      </c>
      <c r="W119" s="125" t="str">
        <f>IF('2. Enter scores'!V123&lt;&gt;"",'2. Enter scores'!$B123-'2. Enter scores'!V123,"")</f>
        <v/>
      </c>
      <c r="X119" s="125" t="str">
        <f>IF('2. Enter scores'!W123&lt;&gt;"",'2. Enter scores'!$B123-'2. Enter scores'!W123,"")</f>
        <v/>
      </c>
      <c r="Y119" s="125" t="str">
        <f>IF('2. Enter scores'!X123&lt;&gt;"",'2. Enter scores'!$B123-'2. Enter scores'!X123,"")</f>
        <v/>
      </c>
      <c r="Z119" s="125" t="str">
        <f>IF('2. Enter scores'!Y123&lt;&gt;"",'2. Enter scores'!$B123-'2. Enter scores'!Y123,"")</f>
        <v/>
      </c>
      <c r="AA119" s="125" t="str">
        <f>IF('2. Enter scores'!Z123&lt;&gt;"",'2. Enter scores'!$B123-'2. Enter scores'!Z123,"")</f>
        <v/>
      </c>
      <c r="AB119" s="125" t="str">
        <f>IF('2. Enter scores'!AA123&lt;&gt;"",'2. Enter scores'!$B123-'2. Enter scores'!AA123,"")</f>
        <v/>
      </c>
      <c r="AC119" s="125" t="str">
        <f>IF('2. Enter scores'!AB123&lt;&gt;"",'2. Enter scores'!$B123-'2. Enter scores'!AB123,"")</f>
        <v/>
      </c>
      <c r="AD119" s="125" t="str">
        <f>IF('2. Enter scores'!AC123&lt;&gt;"",'2. Enter scores'!$B123-'2. Enter scores'!AC123,"")</f>
        <v/>
      </c>
      <c r="AE119" s="125" t="str">
        <f>IF('2. Enter scores'!AD123&lt;&gt;"",'2. Enter scores'!$B123-'2. Enter scores'!AD123,"")</f>
        <v/>
      </c>
      <c r="AF119" s="125" t="str">
        <f>IF('2. Enter scores'!AE123&lt;&gt;"",'2. Enter scores'!$B123-'2. Enter scores'!AE123,"")</f>
        <v/>
      </c>
      <c r="AG119" s="125" t="str">
        <f>IF('2. Enter scores'!AF123&lt;&gt;"",'2. Enter scores'!$B123-'2. Enter scores'!AF123,"")</f>
        <v/>
      </c>
      <c r="AH119" s="125" t="str">
        <f>IF('2. Enter scores'!AG123&lt;&gt;"",'2. Enter scores'!$B123-'2. Enter scores'!AG123,"")</f>
        <v/>
      </c>
      <c r="AI119" s="125" t="str">
        <f>IF('2. Enter scores'!AH123&lt;&gt;"",'2. Enter scores'!$B123-'2. Enter scores'!AH123,"")</f>
        <v/>
      </c>
      <c r="AJ119" s="125" t="str">
        <f>IF('2. Enter scores'!AI123&lt;&gt;"",'2. Enter scores'!$B123-'2. Enter scores'!AI123,"")</f>
        <v/>
      </c>
      <c r="AK119" s="125" t="str">
        <f>IF('2. Enter scores'!AJ123&lt;&gt;"",'2. Enter scores'!$B123-'2. Enter scores'!AJ123,"")</f>
        <v/>
      </c>
      <c r="AL119" s="125" t="str">
        <f>IF('2. Enter scores'!AK123&lt;&gt;"",'2. Enter scores'!$B123-'2. Enter scores'!AK123,"")</f>
        <v/>
      </c>
      <c r="AM119" s="125" t="str">
        <f>IF('2. Enter scores'!AL123&lt;&gt;"",'2. Enter scores'!$B123-'2. Enter scores'!AL123,"")</f>
        <v/>
      </c>
      <c r="AN119" s="125" t="str">
        <f>IF('2. Enter scores'!AM123&lt;&gt;"",'2. Enter scores'!$B123-'2. Enter scores'!AM123,"")</f>
        <v/>
      </c>
      <c r="AO119" s="125" t="str">
        <f>IF('2. Enter scores'!AN123&lt;&gt;"",'2. Enter scores'!$B123-'2. Enter scores'!AN123,"")</f>
        <v/>
      </c>
      <c r="AP119" s="125" t="str">
        <f>IF('2. Enter scores'!AO123&lt;&gt;"",'2. Enter scores'!$B123-'2. Enter scores'!AO123,"")</f>
        <v/>
      </c>
      <c r="AQ119" s="125" t="str">
        <f>IF('2. Enter scores'!AP123&lt;&gt;"",'2. Enter scores'!$B123-'2. Enter scores'!AP123,"")</f>
        <v/>
      </c>
      <c r="AR119" s="125" t="str">
        <f>IF('2. Enter scores'!AQ123&lt;&gt;"",'2. Enter scores'!$B123-'2. Enter scores'!AQ123,"")</f>
        <v/>
      </c>
      <c r="AS119" s="125" t="str">
        <f>IF('2. Enter scores'!AR123&lt;&gt;"",'2. Enter scores'!$B123-'2. Enter scores'!AR123,"")</f>
        <v/>
      </c>
      <c r="AT119" s="125" t="str">
        <f>IF('2. Enter scores'!AS123&lt;&gt;"",'2. Enter scores'!$B123-'2. Enter scores'!AS123,"")</f>
        <v/>
      </c>
      <c r="AU119" s="125" t="str">
        <f>IF('2. Enter scores'!AT123&lt;&gt;"",'2. Enter scores'!$B123-'2. Enter scores'!AT123,"")</f>
        <v/>
      </c>
      <c r="AV119" s="125" t="str">
        <f>IF('2. Enter scores'!AU123&lt;&gt;"",'2. Enter scores'!$B123-'2. Enter scores'!AU123,"")</f>
        <v/>
      </c>
      <c r="AW119" s="125" t="str">
        <f>IF('2. Enter scores'!AV123&lt;&gt;"",'2. Enter scores'!$B123-'2. Enter scores'!AV123,"")</f>
        <v/>
      </c>
      <c r="AX119" s="125" t="str">
        <f>IF('2. Enter scores'!AW123&lt;&gt;"",'2. Enter scores'!$B123-'2. Enter scores'!AW123,"")</f>
        <v/>
      </c>
      <c r="AY119" s="125" t="str">
        <f>IF('2. Enter scores'!AX123&lt;&gt;"",'2. Enter scores'!$B123-'2. Enter scores'!AX123,"")</f>
        <v/>
      </c>
      <c r="AZ119" s="125" t="str">
        <f>IF('2. Enter scores'!AY123&lt;&gt;"",'2. Enter scores'!$B123-'2. Enter scores'!AY123,"")</f>
        <v/>
      </c>
      <c r="BA119" s="125" t="str">
        <f>IF('2. Enter scores'!AZ123&lt;&gt;"",'2. Enter scores'!$B123-'2. Enter scores'!AZ123,"")</f>
        <v/>
      </c>
      <c r="BB119" s="125" t="str">
        <f>IF('2. Enter scores'!BA123&lt;&gt;"",'2. Enter scores'!$B123-'2. Enter scores'!BA123,"")</f>
        <v/>
      </c>
      <c r="BC119" s="125" t="str">
        <f>IF('2. Enter scores'!BB123&lt;&gt;"",'2. Enter scores'!$B123-'2. Enter scores'!BB123,"")</f>
        <v/>
      </c>
      <c r="BD119" s="125" t="str">
        <f>IF('2. Enter scores'!BC123&lt;&gt;"",'2. Enter scores'!$B123-'2. Enter scores'!BC123,"")</f>
        <v/>
      </c>
      <c r="BE119" s="125" t="str">
        <f>IF('2. Enter scores'!BD123&lt;&gt;"",'2. Enter scores'!$B123-'2. Enter scores'!BD123,"")</f>
        <v/>
      </c>
      <c r="BF119" s="125" t="str">
        <f>IF('2. Enter scores'!BE123&lt;&gt;"",'2. Enter scores'!$B123-'2. Enter scores'!BE123,"")</f>
        <v/>
      </c>
      <c r="BG119" s="125" t="str">
        <f>IF('2. Enter scores'!BF123&lt;&gt;"",'2. Enter scores'!$B123-'2. Enter scores'!BF123,"")</f>
        <v/>
      </c>
      <c r="BH119" s="125" t="str">
        <f>IF('2. Enter scores'!BG123&lt;&gt;"",'2. Enter scores'!$B123-'2. Enter scores'!BG123,"")</f>
        <v/>
      </c>
      <c r="BI119" s="125" t="str">
        <f>IF('2. Enter scores'!BH123&lt;&gt;"",'2. Enter scores'!$B123-'2. Enter scores'!BH123,"")</f>
        <v/>
      </c>
      <c r="BJ119" s="125" t="str">
        <f>IF('2. Enter scores'!BI123&lt;&gt;"",'2. Enter scores'!$B123-'2. Enter scores'!BI123,"")</f>
        <v/>
      </c>
      <c r="BK119" s="125" t="str">
        <f>IF('2. Enter scores'!BJ123&lt;&gt;"",'2. Enter scores'!$B123-'2. Enter scores'!BJ123,"")</f>
        <v/>
      </c>
      <c r="BL119" s="125" t="str">
        <f>IF('2. Enter scores'!BK123&lt;&gt;"",'2. Enter scores'!$B123-'2. Enter scores'!BK123,"")</f>
        <v/>
      </c>
      <c r="BM119" s="125" t="str">
        <f>IF('2. Enter scores'!BL123&lt;&gt;"",'2. Enter scores'!$B123-'2. Enter scores'!BL123,"")</f>
        <v/>
      </c>
      <c r="BN119" s="125" t="str">
        <f>IF('2. Enter scores'!BM123&lt;&gt;"",'2. Enter scores'!$B123-'2. Enter scores'!BM123,"")</f>
        <v/>
      </c>
      <c r="BO119" s="125" t="str">
        <f>IF('2. Enter scores'!BN123&lt;&gt;"",'2. Enter scores'!$B123-'2. Enter scores'!BN123,"")</f>
        <v/>
      </c>
      <c r="BP119" s="108">
        <v>1000</v>
      </c>
    </row>
    <row r="120" spans="2:68" x14ac:dyDescent="0.35">
      <c r="B120" s="125" t="str">
        <f>IF('2. Enter scores'!A124&lt;&gt;"",'2. Enter scores'!A124,"")</f>
        <v/>
      </c>
      <c r="H120" s="125" t="str">
        <f>IF('2. Enter scores'!G124&lt;&gt;"",'2. Enter scores'!$B124-'2. Enter scores'!G124,"")</f>
        <v/>
      </c>
      <c r="I120" s="125" t="str">
        <f>IF('2. Enter scores'!H124&lt;&gt;"",'2. Enter scores'!$B124-'2. Enter scores'!H124,"")</f>
        <v/>
      </c>
      <c r="J120" s="125" t="str">
        <f>IF('2. Enter scores'!I124&lt;&gt;"",'2. Enter scores'!$B124-'2. Enter scores'!I124,"")</f>
        <v/>
      </c>
      <c r="K120" s="125" t="str">
        <f>IF('2. Enter scores'!J124&lt;&gt;"",'2. Enter scores'!$B124-'2. Enter scores'!J124,"")</f>
        <v/>
      </c>
      <c r="L120" s="125" t="str">
        <f>IF('2. Enter scores'!K124&lt;&gt;"",'2. Enter scores'!$B124-'2. Enter scores'!K124,"")</f>
        <v/>
      </c>
      <c r="M120" s="125" t="str">
        <f>IF('2. Enter scores'!L124&lt;&gt;"",'2. Enter scores'!$B124-'2. Enter scores'!L124,"")</f>
        <v/>
      </c>
      <c r="N120" s="125" t="str">
        <f>IF('2. Enter scores'!M124&lt;&gt;"",'2. Enter scores'!$B124-'2. Enter scores'!M124,"")</f>
        <v/>
      </c>
      <c r="O120" s="125" t="str">
        <f>IF('2. Enter scores'!N124&lt;&gt;"",'2. Enter scores'!$B124-'2. Enter scores'!N124,"")</f>
        <v/>
      </c>
      <c r="P120" s="125" t="str">
        <f>IF('2. Enter scores'!O124&lt;&gt;"",'2. Enter scores'!$B124-'2. Enter scores'!O124,"")</f>
        <v/>
      </c>
      <c r="Q120" s="125" t="str">
        <f>IF('2. Enter scores'!P124&lt;&gt;"",'2. Enter scores'!$B124-'2. Enter scores'!P124,"")</f>
        <v/>
      </c>
      <c r="R120" s="125" t="str">
        <f>IF('2. Enter scores'!Q124&lt;&gt;"",'2. Enter scores'!$B124-'2. Enter scores'!Q124,"")</f>
        <v/>
      </c>
      <c r="S120" s="125" t="str">
        <f>IF('2. Enter scores'!R124&lt;&gt;"",'2. Enter scores'!$B124-'2. Enter scores'!R124,"")</f>
        <v/>
      </c>
      <c r="T120" s="125" t="str">
        <f>IF('2. Enter scores'!S124&lt;&gt;"",'2. Enter scores'!$B124-'2. Enter scores'!S124,"")</f>
        <v/>
      </c>
      <c r="U120" s="125" t="str">
        <f>IF('2. Enter scores'!T124&lt;&gt;"",'2. Enter scores'!$B124-'2. Enter scores'!T124,"")</f>
        <v/>
      </c>
      <c r="V120" s="125" t="str">
        <f>IF('2. Enter scores'!U124&lt;&gt;"",'2. Enter scores'!$B124-'2. Enter scores'!U124,"")</f>
        <v/>
      </c>
      <c r="W120" s="125" t="str">
        <f>IF('2. Enter scores'!V124&lt;&gt;"",'2. Enter scores'!$B124-'2. Enter scores'!V124,"")</f>
        <v/>
      </c>
      <c r="X120" s="125" t="str">
        <f>IF('2. Enter scores'!W124&lt;&gt;"",'2. Enter scores'!$B124-'2. Enter scores'!W124,"")</f>
        <v/>
      </c>
      <c r="Y120" s="125" t="str">
        <f>IF('2. Enter scores'!X124&lt;&gt;"",'2. Enter scores'!$B124-'2. Enter scores'!X124,"")</f>
        <v/>
      </c>
      <c r="Z120" s="125" t="str">
        <f>IF('2. Enter scores'!Y124&lt;&gt;"",'2. Enter scores'!$B124-'2. Enter scores'!Y124,"")</f>
        <v/>
      </c>
      <c r="AA120" s="125" t="str">
        <f>IF('2. Enter scores'!Z124&lt;&gt;"",'2. Enter scores'!$B124-'2. Enter scores'!Z124,"")</f>
        <v/>
      </c>
      <c r="AB120" s="125" t="str">
        <f>IF('2. Enter scores'!AA124&lt;&gt;"",'2. Enter scores'!$B124-'2. Enter scores'!AA124,"")</f>
        <v/>
      </c>
      <c r="AC120" s="125" t="str">
        <f>IF('2. Enter scores'!AB124&lt;&gt;"",'2. Enter scores'!$B124-'2. Enter scores'!AB124,"")</f>
        <v/>
      </c>
      <c r="AD120" s="125" t="str">
        <f>IF('2. Enter scores'!AC124&lt;&gt;"",'2. Enter scores'!$B124-'2. Enter scores'!AC124,"")</f>
        <v/>
      </c>
      <c r="AE120" s="125" t="str">
        <f>IF('2. Enter scores'!AD124&lt;&gt;"",'2. Enter scores'!$B124-'2. Enter scores'!AD124,"")</f>
        <v/>
      </c>
      <c r="AF120" s="125" t="str">
        <f>IF('2. Enter scores'!AE124&lt;&gt;"",'2. Enter scores'!$B124-'2. Enter scores'!AE124,"")</f>
        <v/>
      </c>
      <c r="AG120" s="125" t="str">
        <f>IF('2. Enter scores'!AF124&lt;&gt;"",'2. Enter scores'!$B124-'2. Enter scores'!AF124,"")</f>
        <v/>
      </c>
      <c r="AH120" s="125" t="str">
        <f>IF('2. Enter scores'!AG124&lt;&gt;"",'2. Enter scores'!$B124-'2. Enter scores'!AG124,"")</f>
        <v/>
      </c>
      <c r="AI120" s="125" t="str">
        <f>IF('2. Enter scores'!AH124&lt;&gt;"",'2. Enter scores'!$B124-'2. Enter scores'!AH124,"")</f>
        <v/>
      </c>
      <c r="AJ120" s="125" t="str">
        <f>IF('2. Enter scores'!AI124&lt;&gt;"",'2. Enter scores'!$B124-'2. Enter scores'!AI124,"")</f>
        <v/>
      </c>
      <c r="AK120" s="125" t="str">
        <f>IF('2. Enter scores'!AJ124&lt;&gt;"",'2. Enter scores'!$B124-'2. Enter scores'!AJ124,"")</f>
        <v/>
      </c>
      <c r="AL120" s="125" t="str">
        <f>IF('2. Enter scores'!AK124&lt;&gt;"",'2. Enter scores'!$B124-'2. Enter scores'!AK124,"")</f>
        <v/>
      </c>
      <c r="AM120" s="125" t="str">
        <f>IF('2. Enter scores'!AL124&lt;&gt;"",'2. Enter scores'!$B124-'2. Enter scores'!AL124,"")</f>
        <v/>
      </c>
      <c r="AN120" s="125" t="str">
        <f>IF('2. Enter scores'!AM124&lt;&gt;"",'2. Enter scores'!$B124-'2. Enter scores'!AM124,"")</f>
        <v/>
      </c>
      <c r="AO120" s="125" t="str">
        <f>IF('2. Enter scores'!AN124&lt;&gt;"",'2. Enter scores'!$B124-'2. Enter scores'!AN124,"")</f>
        <v/>
      </c>
      <c r="AP120" s="125" t="str">
        <f>IF('2. Enter scores'!AO124&lt;&gt;"",'2. Enter scores'!$B124-'2. Enter scores'!AO124,"")</f>
        <v/>
      </c>
      <c r="AQ120" s="125" t="str">
        <f>IF('2. Enter scores'!AP124&lt;&gt;"",'2. Enter scores'!$B124-'2. Enter scores'!AP124,"")</f>
        <v/>
      </c>
      <c r="AR120" s="125" t="str">
        <f>IF('2. Enter scores'!AQ124&lt;&gt;"",'2. Enter scores'!$B124-'2. Enter scores'!AQ124,"")</f>
        <v/>
      </c>
      <c r="AS120" s="125" t="str">
        <f>IF('2. Enter scores'!AR124&lt;&gt;"",'2. Enter scores'!$B124-'2. Enter scores'!AR124,"")</f>
        <v/>
      </c>
      <c r="AT120" s="125" t="str">
        <f>IF('2. Enter scores'!AS124&lt;&gt;"",'2. Enter scores'!$B124-'2. Enter scores'!AS124,"")</f>
        <v/>
      </c>
      <c r="AU120" s="125" t="str">
        <f>IF('2. Enter scores'!AT124&lt;&gt;"",'2. Enter scores'!$B124-'2. Enter scores'!AT124,"")</f>
        <v/>
      </c>
      <c r="AV120" s="125" t="str">
        <f>IF('2. Enter scores'!AU124&lt;&gt;"",'2. Enter scores'!$B124-'2. Enter scores'!AU124,"")</f>
        <v/>
      </c>
      <c r="AW120" s="125" t="str">
        <f>IF('2. Enter scores'!AV124&lt;&gt;"",'2. Enter scores'!$B124-'2. Enter scores'!AV124,"")</f>
        <v/>
      </c>
      <c r="AX120" s="125" t="str">
        <f>IF('2. Enter scores'!AW124&lt;&gt;"",'2. Enter scores'!$B124-'2. Enter scores'!AW124,"")</f>
        <v/>
      </c>
      <c r="AY120" s="125" t="str">
        <f>IF('2. Enter scores'!AX124&lt;&gt;"",'2. Enter scores'!$B124-'2. Enter scores'!AX124,"")</f>
        <v/>
      </c>
      <c r="AZ120" s="125" t="str">
        <f>IF('2. Enter scores'!AY124&lt;&gt;"",'2. Enter scores'!$B124-'2. Enter scores'!AY124,"")</f>
        <v/>
      </c>
      <c r="BA120" s="125" t="str">
        <f>IF('2. Enter scores'!AZ124&lt;&gt;"",'2. Enter scores'!$B124-'2. Enter scores'!AZ124,"")</f>
        <v/>
      </c>
      <c r="BB120" s="125" t="str">
        <f>IF('2. Enter scores'!BA124&lt;&gt;"",'2. Enter scores'!$B124-'2. Enter scores'!BA124,"")</f>
        <v/>
      </c>
      <c r="BC120" s="125" t="str">
        <f>IF('2. Enter scores'!BB124&lt;&gt;"",'2. Enter scores'!$B124-'2. Enter scores'!BB124,"")</f>
        <v/>
      </c>
      <c r="BD120" s="125" t="str">
        <f>IF('2. Enter scores'!BC124&lt;&gt;"",'2. Enter scores'!$B124-'2. Enter scores'!BC124,"")</f>
        <v/>
      </c>
      <c r="BE120" s="125" t="str">
        <f>IF('2. Enter scores'!BD124&lt;&gt;"",'2. Enter scores'!$B124-'2. Enter scores'!BD124,"")</f>
        <v/>
      </c>
      <c r="BF120" s="125" t="str">
        <f>IF('2. Enter scores'!BE124&lt;&gt;"",'2. Enter scores'!$B124-'2. Enter scores'!BE124,"")</f>
        <v/>
      </c>
      <c r="BG120" s="125" t="str">
        <f>IF('2. Enter scores'!BF124&lt;&gt;"",'2. Enter scores'!$B124-'2. Enter scores'!BF124,"")</f>
        <v/>
      </c>
      <c r="BH120" s="125" t="str">
        <f>IF('2. Enter scores'!BG124&lt;&gt;"",'2. Enter scores'!$B124-'2. Enter scores'!BG124,"")</f>
        <v/>
      </c>
      <c r="BI120" s="125" t="str">
        <f>IF('2. Enter scores'!BH124&lt;&gt;"",'2. Enter scores'!$B124-'2. Enter scores'!BH124,"")</f>
        <v/>
      </c>
      <c r="BJ120" s="125" t="str">
        <f>IF('2. Enter scores'!BI124&lt;&gt;"",'2. Enter scores'!$B124-'2. Enter scores'!BI124,"")</f>
        <v/>
      </c>
      <c r="BK120" s="125" t="str">
        <f>IF('2. Enter scores'!BJ124&lt;&gt;"",'2. Enter scores'!$B124-'2. Enter scores'!BJ124,"")</f>
        <v/>
      </c>
      <c r="BL120" s="125" t="str">
        <f>IF('2. Enter scores'!BK124&lt;&gt;"",'2. Enter scores'!$B124-'2. Enter scores'!BK124,"")</f>
        <v/>
      </c>
      <c r="BM120" s="125" t="str">
        <f>IF('2. Enter scores'!BL124&lt;&gt;"",'2. Enter scores'!$B124-'2. Enter scores'!BL124,"")</f>
        <v/>
      </c>
      <c r="BN120" s="125" t="str">
        <f>IF('2. Enter scores'!BM124&lt;&gt;"",'2. Enter scores'!$B124-'2. Enter scores'!BM124,"")</f>
        <v/>
      </c>
      <c r="BO120" s="125" t="str">
        <f>IF('2. Enter scores'!BN124&lt;&gt;"",'2. Enter scores'!$B124-'2. Enter scores'!BN124,"")</f>
        <v/>
      </c>
      <c r="BP120" s="108">
        <v>1000</v>
      </c>
    </row>
    <row r="121" spans="2:68" x14ac:dyDescent="0.35">
      <c r="B121" s="125" t="str">
        <f>IF('2. Enter scores'!A125&lt;&gt;"",'2. Enter scores'!A125,"")</f>
        <v/>
      </c>
      <c r="H121" s="125" t="str">
        <f>IF('2. Enter scores'!G125&lt;&gt;"",'2. Enter scores'!$B125-'2. Enter scores'!G125,"")</f>
        <v/>
      </c>
      <c r="I121" s="125" t="str">
        <f>IF('2. Enter scores'!H125&lt;&gt;"",'2. Enter scores'!$B125-'2. Enter scores'!H125,"")</f>
        <v/>
      </c>
      <c r="J121" s="125" t="str">
        <f>IF('2. Enter scores'!I125&lt;&gt;"",'2. Enter scores'!$B125-'2. Enter scores'!I125,"")</f>
        <v/>
      </c>
      <c r="K121" s="125" t="str">
        <f>IF('2. Enter scores'!J125&lt;&gt;"",'2. Enter scores'!$B125-'2. Enter scores'!J125,"")</f>
        <v/>
      </c>
      <c r="L121" s="125" t="str">
        <f>IF('2. Enter scores'!K125&lt;&gt;"",'2. Enter scores'!$B125-'2. Enter scores'!K125,"")</f>
        <v/>
      </c>
      <c r="M121" s="125" t="str">
        <f>IF('2. Enter scores'!L125&lt;&gt;"",'2. Enter scores'!$B125-'2. Enter scores'!L125,"")</f>
        <v/>
      </c>
      <c r="N121" s="125" t="str">
        <f>IF('2. Enter scores'!M125&lt;&gt;"",'2. Enter scores'!$B125-'2. Enter scores'!M125,"")</f>
        <v/>
      </c>
      <c r="O121" s="125" t="str">
        <f>IF('2. Enter scores'!N125&lt;&gt;"",'2. Enter scores'!$B125-'2. Enter scores'!N125,"")</f>
        <v/>
      </c>
      <c r="P121" s="125" t="str">
        <f>IF('2. Enter scores'!O125&lt;&gt;"",'2. Enter scores'!$B125-'2. Enter scores'!O125,"")</f>
        <v/>
      </c>
      <c r="Q121" s="125" t="str">
        <f>IF('2. Enter scores'!P125&lt;&gt;"",'2. Enter scores'!$B125-'2. Enter scores'!P125,"")</f>
        <v/>
      </c>
      <c r="R121" s="125" t="str">
        <f>IF('2. Enter scores'!Q125&lt;&gt;"",'2. Enter scores'!$B125-'2. Enter scores'!Q125,"")</f>
        <v/>
      </c>
      <c r="S121" s="125" t="str">
        <f>IF('2. Enter scores'!R125&lt;&gt;"",'2. Enter scores'!$B125-'2. Enter scores'!R125,"")</f>
        <v/>
      </c>
      <c r="T121" s="125" t="str">
        <f>IF('2. Enter scores'!S125&lt;&gt;"",'2. Enter scores'!$B125-'2. Enter scores'!S125,"")</f>
        <v/>
      </c>
      <c r="U121" s="125" t="str">
        <f>IF('2. Enter scores'!T125&lt;&gt;"",'2. Enter scores'!$B125-'2. Enter scores'!T125,"")</f>
        <v/>
      </c>
      <c r="V121" s="125" t="str">
        <f>IF('2. Enter scores'!U125&lt;&gt;"",'2. Enter scores'!$B125-'2. Enter scores'!U125,"")</f>
        <v/>
      </c>
      <c r="W121" s="125" t="str">
        <f>IF('2. Enter scores'!V125&lt;&gt;"",'2. Enter scores'!$B125-'2. Enter scores'!V125,"")</f>
        <v/>
      </c>
      <c r="X121" s="125" t="str">
        <f>IF('2. Enter scores'!W125&lt;&gt;"",'2. Enter scores'!$B125-'2. Enter scores'!W125,"")</f>
        <v/>
      </c>
      <c r="Y121" s="125" t="str">
        <f>IF('2. Enter scores'!X125&lt;&gt;"",'2. Enter scores'!$B125-'2. Enter scores'!X125,"")</f>
        <v/>
      </c>
      <c r="Z121" s="125" t="str">
        <f>IF('2. Enter scores'!Y125&lt;&gt;"",'2. Enter scores'!$B125-'2. Enter scores'!Y125,"")</f>
        <v/>
      </c>
      <c r="AA121" s="125" t="str">
        <f>IF('2. Enter scores'!Z125&lt;&gt;"",'2. Enter scores'!$B125-'2. Enter scores'!Z125,"")</f>
        <v/>
      </c>
      <c r="AB121" s="125" t="str">
        <f>IF('2. Enter scores'!AA125&lt;&gt;"",'2. Enter scores'!$B125-'2. Enter scores'!AA125,"")</f>
        <v/>
      </c>
      <c r="AC121" s="125" t="str">
        <f>IF('2. Enter scores'!AB125&lt;&gt;"",'2. Enter scores'!$B125-'2. Enter scores'!AB125,"")</f>
        <v/>
      </c>
      <c r="AD121" s="125" t="str">
        <f>IF('2. Enter scores'!AC125&lt;&gt;"",'2. Enter scores'!$B125-'2. Enter scores'!AC125,"")</f>
        <v/>
      </c>
      <c r="AE121" s="125" t="str">
        <f>IF('2. Enter scores'!AD125&lt;&gt;"",'2. Enter scores'!$B125-'2. Enter scores'!AD125,"")</f>
        <v/>
      </c>
      <c r="AF121" s="125" t="str">
        <f>IF('2. Enter scores'!AE125&lt;&gt;"",'2. Enter scores'!$B125-'2. Enter scores'!AE125,"")</f>
        <v/>
      </c>
      <c r="AG121" s="125" t="str">
        <f>IF('2. Enter scores'!AF125&lt;&gt;"",'2. Enter scores'!$B125-'2. Enter scores'!AF125,"")</f>
        <v/>
      </c>
      <c r="AH121" s="125" t="str">
        <f>IF('2. Enter scores'!AG125&lt;&gt;"",'2. Enter scores'!$B125-'2. Enter scores'!AG125,"")</f>
        <v/>
      </c>
      <c r="AI121" s="125" t="str">
        <f>IF('2. Enter scores'!AH125&lt;&gt;"",'2. Enter scores'!$B125-'2. Enter scores'!AH125,"")</f>
        <v/>
      </c>
      <c r="AJ121" s="125" t="str">
        <f>IF('2. Enter scores'!AI125&lt;&gt;"",'2. Enter scores'!$B125-'2. Enter scores'!AI125,"")</f>
        <v/>
      </c>
      <c r="AK121" s="125" t="str">
        <f>IF('2. Enter scores'!AJ125&lt;&gt;"",'2. Enter scores'!$B125-'2. Enter scores'!AJ125,"")</f>
        <v/>
      </c>
      <c r="AL121" s="125" t="str">
        <f>IF('2. Enter scores'!AK125&lt;&gt;"",'2. Enter scores'!$B125-'2. Enter scores'!AK125,"")</f>
        <v/>
      </c>
      <c r="AM121" s="125" t="str">
        <f>IF('2. Enter scores'!AL125&lt;&gt;"",'2. Enter scores'!$B125-'2. Enter scores'!AL125,"")</f>
        <v/>
      </c>
      <c r="AN121" s="125" t="str">
        <f>IF('2. Enter scores'!AM125&lt;&gt;"",'2. Enter scores'!$B125-'2. Enter scores'!AM125,"")</f>
        <v/>
      </c>
      <c r="AO121" s="125" t="str">
        <f>IF('2. Enter scores'!AN125&lt;&gt;"",'2. Enter scores'!$B125-'2. Enter scores'!AN125,"")</f>
        <v/>
      </c>
      <c r="AP121" s="125" t="str">
        <f>IF('2. Enter scores'!AO125&lt;&gt;"",'2. Enter scores'!$B125-'2. Enter scores'!AO125,"")</f>
        <v/>
      </c>
      <c r="AQ121" s="125" t="str">
        <f>IF('2. Enter scores'!AP125&lt;&gt;"",'2. Enter scores'!$B125-'2. Enter scores'!AP125,"")</f>
        <v/>
      </c>
      <c r="AR121" s="125" t="str">
        <f>IF('2. Enter scores'!AQ125&lt;&gt;"",'2. Enter scores'!$B125-'2. Enter scores'!AQ125,"")</f>
        <v/>
      </c>
      <c r="AS121" s="125" t="str">
        <f>IF('2. Enter scores'!AR125&lt;&gt;"",'2. Enter scores'!$B125-'2. Enter scores'!AR125,"")</f>
        <v/>
      </c>
      <c r="AT121" s="125" t="str">
        <f>IF('2. Enter scores'!AS125&lt;&gt;"",'2. Enter scores'!$B125-'2. Enter scores'!AS125,"")</f>
        <v/>
      </c>
      <c r="AU121" s="125" t="str">
        <f>IF('2. Enter scores'!AT125&lt;&gt;"",'2. Enter scores'!$B125-'2. Enter scores'!AT125,"")</f>
        <v/>
      </c>
      <c r="AV121" s="125" t="str">
        <f>IF('2. Enter scores'!AU125&lt;&gt;"",'2. Enter scores'!$B125-'2. Enter scores'!AU125,"")</f>
        <v/>
      </c>
      <c r="AW121" s="125" t="str">
        <f>IF('2. Enter scores'!AV125&lt;&gt;"",'2. Enter scores'!$B125-'2. Enter scores'!AV125,"")</f>
        <v/>
      </c>
      <c r="AX121" s="125" t="str">
        <f>IF('2. Enter scores'!AW125&lt;&gt;"",'2. Enter scores'!$B125-'2. Enter scores'!AW125,"")</f>
        <v/>
      </c>
      <c r="AY121" s="125" t="str">
        <f>IF('2. Enter scores'!AX125&lt;&gt;"",'2. Enter scores'!$B125-'2. Enter scores'!AX125,"")</f>
        <v/>
      </c>
      <c r="AZ121" s="125" t="str">
        <f>IF('2. Enter scores'!AY125&lt;&gt;"",'2. Enter scores'!$B125-'2. Enter scores'!AY125,"")</f>
        <v/>
      </c>
      <c r="BA121" s="125" t="str">
        <f>IF('2. Enter scores'!AZ125&lt;&gt;"",'2. Enter scores'!$B125-'2. Enter scores'!AZ125,"")</f>
        <v/>
      </c>
      <c r="BB121" s="125" t="str">
        <f>IF('2. Enter scores'!BA125&lt;&gt;"",'2. Enter scores'!$B125-'2. Enter scores'!BA125,"")</f>
        <v/>
      </c>
      <c r="BC121" s="125" t="str">
        <f>IF('2. Enter scores'!BB125&lt;&gt;"",'2. Enter scores'!$B125-'2. Enter scores'!BB125,"")</f>
        <v/>
      </c>
      <c r="BD121" s="125" t="str">
        <f>IF('2. Enter scores'!BC125&lt;&gt;"",'2. Enter scores'!$B125-'2. Enter scores'!BC125,"")</f>
        <v/>
      </c>
      <c r="BE121" s="125" t="str">
        <f>IF('2. Enter scores'!BD125&lt;&gt;"",'2. Enter scores'!$B125-'2. Enter scores'!BD125,"")</f>
        <v/>
      </c>
      <c r="BF121" s="125" t="str">
        <f>IF('2. Enter scores'!BE125&lt;&gt;"",'2. Enter scores'!$B125-'2. Enter scores'!BE125,"")</f>
        <v/>
      </c>
      <c r="BG121" s="125" t="str">
        <f>IF('2. Enter scores'!BF125&lt;&gt;"",'2. Enter scores'!$B125-'2. Enter scores'!BF125,"")</f>
        <v/>
      </c>
      <c r="BH121" s="125" t="str">
        <f>IF('2. Enter scores'!BG125&lt;&gt;"",'2. Enter scores'!$B125-'2. Enter scores'!BG125,"")</f>
        <v/>
      </c>
      <c r="BI121" s="125" t="str">
        <f>IF('2. Enter scores'!BH125&lt;&gt;"",'2. Enter scores'!$B125-'2. Enter scores'!BH125,"")</f>
        <v/>
      </c>
      <c r="BJ121" s="125" t="str">
        <f>IF('2. Enter scores'!BI125&lt;&gt;"",'2. Enter scores'!$B125-'2. Enter scores'!BI125,"")</f>
        <v/>
      </c>
      <c r="BK121" s="125" t="str">
        <f>IF('2. Enter scores'!BJ125&lt;&gt;"",'2. Enter scores'!$B125-'2. Enter scores'!BJ125,"")</f>
        <v/>
      </c>
      <c r="BL121" s="125" t="str">
        <f>IF('2. Enter scores'!BK125&lt;&gt;"",'2. Enter scores'!$B125-'2. Enter scores'!BK125,"")</f>
        <v/>
      </c>
      <c r="BM121" s="125" t="str">
        <f>IF('2. Enter scores'!BL125&lt;&gt;"",'2. Enter scores'!$B125-'2. Enter scores'!BL125,"")</f>
        <v/>
      </c>
      <c r="BN121" s="125" t="str">
        <f>IF('2. Enter scores'!BM125&lt;&gt;"",'2. Enter scores'!$B125-'2. Enter scores'!BM125,"")</f>
        <v/>
      </c>
      <c r="BO121" s="125" t="str">
        <f>IF('2. Enter scores'!BN125&lt;&gt;"",'2. Enter scores'!$B125-'2. Enter scores'!BN125,"")</f>
        <v/>
      </c>
      <c r="BP121" s="108">
        <v>1000</v>
      </c>
    </row>
    <row r="122" spans="2:68" x14ac:dyDescent="0.35">
      <c r="B122" s="125" t="str">
        <f>IF('2. Enter scores'!A126&lt;&gt;"",'2. Enter scores'!A126,"")</f>
        <v/>
      </c>
      <c r="H122" s="125" t="str">
        <f>IF('2. Enter scores'!G126&lt;&gt;"",'2. Enter scores'!$B126-'2. Enter scores'!G126,"")</f>
        <v/>
      </c>
      <c r="I122" s="125" t="str">
        <f>IF('2. Enter scores'!H126&lt;&gt;"",'2. Enter scores'!$B126-'2. Enter scores'!H126,"")</f>
        <v/>
      </c>
      <c r="J122" s="125" t="str">
        <f>IF('2. Enter scores'!I126&lt;&gt;"",'2. Enter scores'!$B126-'2. Enter scores'!I126,"")</f>
        <v/>
      </c>
      <c r="K122" s="125" t="str">
        <f>IF('2. Enter scores'!J126&lt;&gt;"",'2. Enter scores'!$B126-'2. Enter scores'!J126,"")</f>
        <v/>
      </c>
      <c r="L122" s="125" t="str">
        <f>IF('2. Enter scores'!K126&lt;&gt;"",'2. Enter scores'!$B126-'2. Enter scores'!K126,"")</f>
        <v/>
      </c>
      <c r="M122" s="125" t="str">
        <f>IF('2. Enter scores'!L126&lt;&gt;"",'2. Enter scores'!$B126-'2. Enter scores'!L126,"")</f>
        <v/>
      </c>
      <c r="N122" s="125" t="str">
        <f>IF('2. Enter scores'!M126&lt;&gt;"",'2. Enter scores'!$B126-'2. Enter scores'!M126,"")</f>
        <v/>
      </c>
      <c r="O122" s="125" t="str">
        <f>IF('2. Enter scores'!N126&lt;&gt;"",'2. Enter scores'!$B126-'2. Enter scores'!N126,"")</f>
        <v/>
      </c>
      <c r="P122" s="125" t="str">
        <f>IF('2. Enter scores'!O126&lt;&gt;"",'2. Enter scores'!$B126-'2. Enter scores'!O126,"")</f>
        <v/>
      </c>
      <c r="Q122" s="125" t="str">
        <f>IF('2. Enter scores'!P126&lt;&gt;"",'2. Enter scores'!$B126-'2. Enter scores'!P126,"")</f>
        <v/>
      </c>
      <c r="R122" s="125" t="str">
        <f>IF('2. Enter scores'!Q126&lt;&gt;"",'2. Enter scores'!$B126-'2. Enter scores'!Q126,"")</f>
        <v/>
      </c>
      <c r="S122" s="125" t="str">
        <f>IF('2. Enter scores'!R126&lt;&gt;"",'2. Enter scores'!$B126-'2. Enter scores'!R126,"")</f>
        <v/>
      </c>
      <c r="T122" s="125" t="str">
        <f>IF('2. Enter scores'!S126&lt;&gt;"",'2. Enter scores'!$B126-'2. Enter scores'!S126,"")</f>
        <v/>
      </c>
      <c r="U122" s="125" t="str">
        <f>IF('2. Enter scores'!T126&lt;&gt;"",'2. Enter scores'!$B126-'2. Enter scores'!T126,"")</f>
        <v/>
      </c>
      <c r="V122" s="125" t="str">
        <f>IF('2. Enter scores'!U126&lt;&gt;"",'2. Enter scores'!$B126-'2. Enter scores'!U126,"")</f>
        <v/>
      </c>
      <c r="W122" s="125" t="str">
        <f>IF('2. Enter scores'!V126&lt;&gt;"",'2. Enter scores'!$B126-'2. Enter scores'!V126,"")</f>
        <v/>
      </c>
      <c r="X122" s="125" t="str">
        <f>IF('2. Enter scores'!W126&lt;&gt;"",'2. Enter scores'!$B126-'2. Enter scores'!W126,"")</f>
        <v/>
      </c>
      <c r="Y122" s="125" t="str">
        <f>IF('2. Enter scores'!X126&lt;&gt;"",'2. Enter scores'!$B126-'2. Enter scores'!X126,"")</f>
        <v/>
      </c>
      <c r="Z122" s="125" t="str">
        <f>IF('2. Enter scores'!Y126&lt;&gt;"",'2. Enter scores'!$B126-'2. Enter scores'!Y126,"")</f>
        <v/>
      </c>
      <c r="AA122" s="125" t="str">
        <f>IF('2. Enter scores'!Z126&lt;&gt;"",'2. Enter scores'!$B126-'2. Enter scores'!Z126,"")</f>
        <v/>
      </c>
      <c r="AB122" s="125" t="str">
        <f>IF('2. Enter scores'!AA126&lt;&gt;"",'2. Enter scores'!$B126-'2. Enter scores'!AA126,"")</f>
        <v/>
      </c>
      <c r="AC122" s="125" t="str">
        <f>IF('2. Enter scores'!AB126&lt;&gt;"",'2. Enter scores'!$B126-'2. Enter scores'!AB126,"")</f>
        <v/>
      </c>
      <c r="AD122" s="125" t="str">
        <f>IF('2. Enter scores'!AC126&lt;&gt;"",'2. Enter scores'!$B126-'2. Enter scores'!AC126,"")</f>
        <v/>
      </c>
      <c r="AE122" s="125" t="str">
        <f>IF('2. Enter scores'!AD126&lt;&gt;"",'2. Enter scores'!$B126-'2. Enter scores'!AD126,"")</f>
        <v/>
      </c>
      <c r="AF122" s="125" t="str">
        <f>IF('2. Enter scores'!AE126&lt;&gt;"",'2. Enter scores'!$B126-'2. Enter scores'!AE126,"")</f>
        <v/>
      </c>
      <c r="AG122" s="125" t="str">
        <f>IF('2. Enter scores'!AF126&lt;&gt;"",'2. Enter scores'!$B126-'2. Enter scores'!AF126,"")</f>
        <v/>
      </c>
      <c r="AH122" s="125" t="str">
        <f>IF('2. Enter scores'!AG126&lt;&gt;"",'2. Enter scores'!$B126-'2. Enter scores'!AG126,"")</f>
        <v/>
      </c>
      <c r="AI122" s="125" t="str">
        <f>IF('2. Enter scores'!AH126&lt;&gt;"",'2. Enter scores'!$B126-'2. Enter scores'!AH126,"")</f>
        <v/>
      </c>
      <c r="AJ122" s="125" t="str">
        <f>IF('2. Enter scores'!AI126&lt;&gt;"",'2. Enter scores'!$B126-'2. Enter scores'!AI126,"")</f>
        <v/>
      </c>
      <c r="AK122" s="125" t="str">
        <f>IF('2. Enter scores'!AJ126&lt;&gt;"",'2. Enter scores'!$B126-'2. Enter scores'!AJ126,"")</f>
        <v/>
      </c>
      <c r="AL122" s="125" t="str">
        <f>IF('2. Enter scores'!AK126&lt;&gt;"",'2. Enter scores'!$B126-'2. Enter scores'!AK126,"")</f>
        <v/>
      </c>
      <c r="AM122" s="125" t="str">
        <f>IF('2. Enter scores'!AL126&lt;&gt;"",'2. Enter scores'!$B126-'2. Enter scores'!AL126,"")</f>
        <v/>
      </c>
      <c r="AN122" s="125" t="str">
        <f>IF('2. Enter scores'!AM126&lt;&gt;"",'2. Enter scores'!$B126-'2. Enter scores'!AM126,"")</f>
        <v/>
      </c>
      <c r="AO122" s="125" t="str">
        <f>IF('2. Enter scores'!AN126&lt;&gt;"",'2. Enter scores'!$B126-'2. Enter scores'!AN126,"")</f>
        <v/>
      </c>
      <c r="AP122" s="125" t="str">
        <f>IF('2. Enter scores'!AO126&lt;&gt;"",'2. Enter scores'!$B126-'2. Enter scores'!AO126,"")</f>
        <v/>
      </c>
      <c r="AQ122" s="125" t="str">
        <f>IF('2. Enter scores'!AP126&lt;&gt;"",'2. Enter scores'!$B126-'2. Enter scores'!AP126,"")</f>
        <v/>
      </c>
      <c r="AR122" s="125" t="str">
        <f>IF('2. Enter scores'!AQ126&lt;&gt;"",'2. Enter scores'!$B126-'2. Enter scores'!AQ126,"")</f>
        <v/>
      </c>
      <c r="AS122" s="125" t="str">
        <f>IF('2. Enter scores'!AR126&lt;&gt;"",'2. Enter scores'!$B126-'2. Enter scores'!AR126,"")</f>
        <v/>
      </c>
      <c r="AT122" s="125" t="str">
        <f>IF('2. Enter scores'!AS126&lt;&gt;"",'2. Enter scores'!$B126-'2. Enter scores'!AS126,"")</f>
        <v/>
      </c>
      <c r="AU122" s="125" t="str">
        <f>IF('2. Enter scores'!AT126&lt;&gt;"",'2. Enter scores'!$B126-'2. Enter scores'!AT126,"")</f>
        <v/>
      </c>
      <c r="AV122" s="125" t="str">
        <f>IF('2. Enter scores'!AU126&lt;&gt;"",'2. Enter scores'!$B126-'2. Enter scores'!AU126,"")</f>
        <v/>
      </c>
      <c r="AW122" s="125" t="str">
        <f>IF('2. Enter scores'!AV126&lt;&gt;"",'2. Enter scores'!$B126-'2. Enter scores'!AV126,"")</f>
        <v/>
      </c>
      <c r="AX122" s="125" t="str">
        <f>IF('2. Enter scores'!AW126&lt;&gt;"",'2. Enter scores'!$B126-'2. Enter scores'!AW126,"")</f>
        <v/>
      </c>
      <c r="AY122" s="125" t="str">
        <f>IF('2. Enter scores'!AX126&lt;&gt;"",'2. Enter scores'!$B126-'2. Enter scores'!AX126,"")</f>
        <v/>
      </c>
      <c r="AZ122" s="125" t="str">
        <f>IF('2. Enter scores'!AY126&lt;&gt;"",'2. Enter scores'!$B126-'2. Enter scores'!AY126,"")</f>
        <v/>
      </c>
      <c r="BA122" s="125" t="str">
        <f>IF('2. Enter scores'!AZ126&lt;&gt;"",'2. Enter scores'!$B126-'2. Enter scores'!AZ126,"")</f>
        <v/>
      </c>
      <c r="BB122" s="125" t="str">
        <f>IF('2. Enter scores'!BA126&lt;&gt;"",'2. Enter scores'!$B126-'2. Enter scores'!BA126,"")</f>
        <v/>
      </c>
      <c r="BC122" s="125" t="str">
        <f>IF('2. Enter scores'!BB126&lt;&gt;"",'2. Enter scores'!$B126-'2. Enter scores'!BB126,"")</f>
        <v/>
      </c>
      <c r="BD122" s="125" t="str">
        <f>IF('2. Enter scores'!BC126&lt;&gt;"",'2. Enter scores'!$B126-'2. Enter scores'!BC126,"")</f>
        <v/>
      </c>
      <c r="BE122" s="125" t="str">
        <f>IF('2. Enter scores'!BD126&lt;&gt;"",'2. Enter scores'!$B126-'2. Enter scores'!BD126,"")</f>
        <v/>
      </c>
      <c r="BF122" s="125" t="str">
        <f>IF('2. Enter scores'!BE126&lt;&gt;"",'2. Enter scores'!$B126-'2. Enter scores'!BE126,"")</f>
        <v/>
      </c>
      <c r="BG122" s="125" t="str">
        <f>IF('2. Enter scores'!BF126&lt;&gt;"",'2. Enter scores'!$B126-'2. Enter scores'!BF126,"")</f>
        <v/>
      </c>
      <c r="BH122" s="125" t="str">
        <f>IF('2. Enter scores'!BG126&lt;&gt;"",'2. Enter scores'!$B126-'2. Enter scores'!BG126,"")</f>
        <v/>
      </c>
      <c r="BI122" s="125" t="str">
        <f>IF('2. Enter scores'!BH126&lt;&gt;"",'2. Enter scores'!$B126-'2. Enter scores'!BH126,"")</f>
        <v/>
      </c>
      <c r="BJ122" s="125" t="str">
        <f>IF('2. Enter scores'!BI126&lt;&gt;"",'2. Enter scores'!$B126-'2. Enter scores'!BI126,"")</f>
        <v/>
      </c>
      <c r="BK122" s="125" t="str">
        <f>IF('2. Enter scores'!BJ126&lt;&gt;"",'2. Enter scores'!$B126-'2. Enter scores'!BJ126,"")</f>
        <v/>
      </c>
      <c r="BL122" s="125" t="str">
        <f>IF('2. Enter scores'!BK126&lt;&gt;"",'2. Enter scores'!$B126-'2. Enter scores'!BK126,"")</f>
        <v/>
      </c>
      <c r="BM122" s="125" t="str">
        <f>IF('2. Enter scores'!BL126&lt;&gt;"",'2. Enter scores'!$B126-'2. Enter scores'!BL126,"")</f>
        <v/>
      </c>
      <c r="BN122" s="125" t="str">
        <f>IF('2. Enter scores'!BM126&lt;&gt;"",'2. Enter scores'!$B126-'2. Enter scores'!BM126,"")</f>
        <v/>
      </c>
      <c r="BO122" s="125" t="str">
        <f>IF('2. Enter scores'!BN126&lt;&gt;"",'2. Enter scores'!$B126-'2. Enter scores'!BN126,"")</f>
        <v/>
      </c>
      <c r="BP122" s="108">
        <v>1000</v>
      </c>
    </row>
    <row r="123" spans="2:68" x14ac:dyDescent="0.35">
      <c r="B123" s="125" t="str">
        <f>IF('2. Enter scores'!A127&lt;&gt;"",'2. Enter scores'!A127,"")</f>
        <v/>
      </c>
      <c r="H123" s="125" t="str">
        <f>IF('2. Enter scores'!G127&lt;&gt;"",'2. Enter scores'!$B127-'2. Enter scores'!G127,"")</f>
        <v/>
      </c>
      <c r="I123" s="125" t="str">
        <f>IF('2. Enter scores'!H127&lt;&gt;"",'2. Enter scores'!$B127-'2. Enter scores'!H127,"")</f>
        <v/>
      </c>
      <c r="J123" s="125" t="str">
        <f>IF('2. Enter scores'!I127&lt;&gt;"",'2. Enter scores'!$B127-'2. Enter scores'!I127,"")</f>
        <v/>
      </c>
      <c r="K123" s="125" t="str">
        <f>IF('2. Enter scores'!J127&lt;&gt;"",'2. Enter scores'!$B127-'2. Enter scores'!J127,"")</f>
        <v/>
      </c>
      <c r="L123" s="125" t="str">
        <f>IF('2. Enter scores'!K127&lt;&gt;"",'2. Enter scores'!$B127-'2. Enter scores'!K127,"")</f>
        <v/>
      </c>
      <c r="M123" s="125" t="str">
        <f>IF('2. Enter scores'!L127&lt;&gt;"",'2. Enter scores'!$B127-'2. Enter scores'!L127,"")</f>
        <v/>
      </c>
      <c r="N123" s="125" t="str">
        <f>IF('2. Enter scores'!M127&lt;&gt;"",'2. Enter scores'!$B127-'2. Enter scores'!M127,"")</f>
        <v/>
      </c>
      <c r="O123" s="125" t="str">
        <f>IF('2. Enter scores'!N127&lt;&gt;"",'2. Enter scores'!$B127-'2. Enter scores'!N127,"")</f>
        <v/>
      </c>
      <c r="P123" s="125" t="str">
        <f>IF('2. Enter scores'!O127&lt;&gt;"",'2. Enter scores'!$B127-'2. Enter scores'!O127,"")</f>
        <v/>
      </c>
      <c r="Q123" s="125" t="str">
        <f>IF('2. Enter scores'!P127&lt;&gt;"",'2. Enter scores'!$B127-'2. Enter scores'!P127,"")</f>
        <v/>
      </c>
      <c r="R123" s="125" t="str">
        <f>IF('2. Enter scores'!Q127&lt;&gt;"",'2. Enter scores'!$B127-'2. Enter scores'!Q127,"")</f>
        <v/>
      </c>
      <c r="S123" s="125" t="str">
        <f>IF('2. Enter scores'!R127&lt;&gt;"",'2. Enter scores'!$B127-'2. Enter scores'!R127,"")</f>
        <v/>
      </c>
      <c r="T123" s="125" t="str">
        <f>IF('2. Enter scores'!S127&lt;&gt;"",'2. Enter scores'!$B127-'2. Enter scores'!S127,"")</f>
        <v/>
      </c>
      <c r="U123" s="125" t="str">
        <f>IF('2. Enter scores'!T127&lt;&gt;"",'2. Enter scores'!$B127-'2. Enter scores'!T127,"")</f>
        <v/>
      </c>
      <c r="V123" s="125" t="str">
        <f>IF('2. Enter scores'!U127&lt;&gt;"",'2. Enter scores'!$B127-'2. Enter scores'!U127,"")</f>
        <v/>
      </c>
      <c r="W123" s="125" t="str">
        <f>IF('2. Enter scores'!V127&lt;&gt;"",'2. Enter scores'!$B127-'2. Enter scores'!V127,"")</f>
        <v/>
      </c>
      <c r="X123" s="125" t="str">
        <f>IF('2. Enter scores'!W127&lt;&gt;"",'2. Enter scores'!$B127-'2. Enter scores'!W127,"")</f>
        <v/>
      </c>
      <c r="Y123" s="125" t="str">
        <f>IF('2. Enter scores'!X127&lt;&gt;"",'2. Enter scores'!$B127-'2. Enter scores'!X127,"")</f>
        <v/>
      </c>
      <c r="Z123" s="125" t="str">
        <f>IF('2. Enter scores'!Y127&lt;&gt;"",'2. Enter scores'!$B127-'2. Enter scores'!Y127,"")</f>
        <v/>
      </c>
      <c r="AA123" s="125" t="str">
        <f>IF('2. Enter scores'!Z127&lt;&gt;"",'2. Enter scores'!$B127-'2. Enter scores'!Z127,"")</f>
        <v/>
      </c>
      <c r="AB123" s="125" t="str">
        <f>IF('2. Enter scores'!AA127&lt;&gt;"",'2. Enter scores'!$B127-'2. Enter scores'!AA127,"")</f>
        <v/>
      </c>
      <c r="AC123" s="125" t="str">
        <f>IF('2. Enter scores'!AB127&lt;&gt;"",'2. Enter scores'!$B127-'2. Enter scores'!AB127,"")</f>
        <v/>
      </c>
      <c r="AD123" s="125" t="str">
        <f>IF('2. Enter scores'!AC127&lt;&gt;"",'2. Enter scores'!$B127-'2. Enter scores'!AC127,"")</f>
        <v/>
      </c>
      <c r="AE123" s="125" t="str">
        <f>IF('2. Enter scores'!AD127&lt;&gt;"",'2. Enter scores'!$B127-'2. Enter scores'!AD127,"")</f>
        <v/>
      </c>
      <c r="AF123" s="125" t="str">
        <f>IF('2. Enter scores'!AE127&lt;&gt;"",'2. Enter scores'!$B127-'2. Enter scores'!AE127,"")</f>
        <v/>
      </c>
      <c r="AG123" s="125" t="str">
        <f>IF('2. Enter scores'!AF127&lt;&gt;"",'2. Enter scores'!$B127-'2. Enter scores'!AF127,"")</f>
        <v/>
      </c>
      <c r="AH123" s="125" t="str">
        <f>IF('2. Enter scores'!AG127&lt;&gt;"",'2. Enter scores'!$B127-'2. Enter scores'!AG127,"")</f>
        <v/>
      </c>
      <c r="AI123" s="125" t="str">
        <f>IF('2. Enter scores'!AH127&lt;&gt;"",'2. Enter scores'!$B127-'2. Enter scores'!AH127,"")</f>
        <v/>
      </c>
      <c r="AJ123" s="125" t="str">
        <f>IF('2. Enter scores'!AI127&lt;&gt;"",'2. Enter scores'!$B127-'2. Enter scores'!AI127,"")</f>
        <v/>
      </c>
      <c r="AK123" s="125" t="str">
        <f>IF('2. Enter scores'!AJ127&lt;&gt;"",'2. Enter scores'!$B127-'2. Enter scores'!AJ127,"")</f>
        <v/>
      </c>
      <c r="AL123" s="125" t="str">
        <f>IF('2. Enter scores'!AK127&lt;&gt;"",'2. Enter scores'!$B127-'2. Enter scores'!AK127,"")</f>
        <v/>
      </c>
      <c r="AM123" s="125" t="str">
        <f>IF('2. Enter scores'!AL127&lt;&gt;"",'2. Enter scores'!$B127-'2. Enter scores'!AL127,"")</f>
        <v/>
      </c>
      <c r="AN123" s="125" t="str">
        <f>IF('2. Enter scores'!AM127&lt;&gt;"",'2. Enter scores'!$B127-'2. Enter scores'!AM127,"")</f>
        <v/>
      </c>
      <c r="AO123" s="125" t="str">
        <f>IF('2. Enter scores'!AN127&lt;&gt;"",'2. Enter scores'!$B127-'2. Enter scores'!AN127,"")</f>
        <v/>
      </c>
      <c r="AP123" s="125" t="str">
        <f>IF('2. Enter scores'!AO127&lt;&gt;"",'2. Enter scores'!$B127-'2. Enter scores'!AO127,"")</f>
        <v/>
      </c>
      <c r="AQ123" s="125" t="str">
        <f>IF('2. Enter scores'!AP127&lt;&gt;"",'2. Enter scores'!$B127-'2. Enter scores'!AP127,"")</f>
        <v/>
      </c>
      <c r="AR123" s="125" t="str">
        <f>IF('2. Enter scores'!AQ127&lt;&gt;"",'2. Enter scores'!$B127-'2. Enter scores'!AQ127,"")</f>
        <v/>
      </c>
      <c r="AS123" s="125" t="str">
        <f>IF('2. Enter scores'!AR127&lt;&gt;"",'2. Enter scores'!$B127-'2. Enter scores'!AR127,"")</f>
        <v/>
      </c>
      <c r="AT123" s="125" t="str">
        <f>IF('2. Enter scores'!AS127&lt;&gt;"",'2. Enter scores'!$B127-'2. Enter scores'!AS127,"")</f>
        <v/>
      </c>
      <c r="AU123" s="125" t="str">
        <f>IF('2. Enter scores'!AT127&lt;&gt;"",'2. Enter scores'!$B127-'2. Enter scores'!AT127,"")</f>
        <v/>
      </c>
      <c r="AV123" s="125" t="str">
        <f>IF('2. Enter scores'!AU127&lt;&gt;"",'2. Enter scores'!$B127-'2. Enter scores'!AU127,"")</f>
        <v/>
      </c>
      <c r="AW123" s="125" t="str">
        <f>IF('2. Enter scores'!AV127&lt;&gt;"",'2. Enter scores'!$B127-'2. Enter scores'!AV127,"")</f>
        <v/>
      </c>
      <c r="AX123" s="125" t="str">
        <f>IF('2. Enter scores'!AW127&lt;&gt;"",'2. Enter scores'!$B127-'2. Enter scores'!AW127,"")</f>
        <v/>
      </c>
      <c r="AY123" s="125" t="str">
        <f>IF('2. Enter scores'!AX127&lt;&gt;"",'2. Enter scores'!$B127-'2. Enter scores'!AX127,"")</f>
        <v/>
      </c>
      <c r="AZ123" s="125" t="str">
        <f>IF('2. Enter scores'!AY127&lt;&gt;"",'2. Enter scores'!$B127-'2. Enter scores'!AY127,"")</f>
        <v/>
      </c>
      <c r="BA123" s="125" t="str">
        <f>IF('2. Enter scores'!AZ127&lt;&gt;"",'2. Enter scores'!$B127-'2. Enter scores'!AZ127,"")</f>
        <v/>
      </c>
      <c r="BB123" s="125" t="str">
        <f>IF('2. Enter scores'!BA127&lt;&gt;"",'2. Enter scores'!$B127-'2. Enter scores'!BA127,"")</f>
        <v/>
      </c>
      <c r="BC123" s="125" t="str">
        <f>IF('2. Enter scores'!BB127&lt;&gt;"",'2. Enter scores'!$B127-'2. Enter scores'!BB127,"")</f>
        <v/>
      </c>
      <c r="BD123" s="125" t="str">
        <f>IF('2. Enter scores'!BC127&lt;&gt;"",'2. Enter scores'!$B127-'2. Enter scores'!BC127,"")</f>
        <v/>
      </c>
      <c r="BE123" s="125" t="str">
        <f>IF('2. Enter scores'!BD127&lt;&gt;"",'2. Enter scores'!$B127-'2. Enter scores'!BD127,"")</f>
        <v/>
      </c>
      <c r="BF123" s="125" t="str">
        <f>IF('2. Enter scores'!BE127&lt;&gt;"",'2. Enter scores'!$B127-'2. Enter scores'!BE127,"")</f>
        <v/>
      </c>
      <c r="BG123" s="125" t="str">
        <f>IF('2. Enter scores'!BF127&lt;&gt;"",'2. Enter scores'!$B127-'2. Enter scores'!BF127,"")</f>
        <v/>
      </c>
      <c r="BH123" s="125" t="str">
        <f>IF('2. Enter scores'!BG127&lt;&gt;"",'2. Enter scores'!$B127-'2. Enter scores'!BG127,"")</f>
        <v/>
      </c>
      <c r="BI123" s="125" t="str">
        <f>IF('2. Enter scores'!BH127&lt;&gt;"",'2. Enter scores'!$B127-'2. Enter scores'!BH127,"")</f>
        <v/>
      </c>
      <c r="BJ123" s="125" t="str">
        <f>IF('2. Enter scores'!BI127&lt;&gt;"",'2. Enter scores'!$B127-'2. Enter scores'!BI127,"")</f>
        <v/>
      </c>
      <c r="BK123" s="125" t="str">
        <f>IF('2. Enter scores'!BJ127&lt;&gt;"",'2. Enter scores'!$B127-'2. Enter scores'!BJ127,"")</f>
        <v/>
      </c>
      <c r="BL123" s="125" t="str">
        <f>IF('2. Enter scores'!BK127&lt;&gt;"",'2. Enter scores'!$B127-'2. Enter scores'!BK127,"")</f>
        <v/>
      </c>
      <c r="BM123" s="125" t="str">
        <f>IF('2. Enter scores'!BL127&lt;&gt;"",'2. Enter scores'!$B127-'2. Enter scores'!BL127,"")</f>
        <v/>
      </c>
      <c r="BN123" s="125" t="str">
        <f>IF('2. Enter scores'!BM127&lt;&gt;"",'2. Enter scores'!$B127-'2. Enter scores'!BM127,"")</f>
        <v/>
      </c>
      <c r="BO123" s="125" t="str">
        <f>IF('2. Enter scores'!BN127&lt;&gt;"",'2. Enter scores'!$B127-'2. Enter scores'!BN127,"")</f>
        <v/>
      </c>
      <c r="BP123" s="108">
        <v>1000</v>
      </c>
    </row>
    <row r="124" spans="2:68" x14ac:dyDescent="0.35">
      <c r="B124" s="125" t="str">
        <f>IF('2. Enter scores'!A128&lt;&gt;"",'2. Enter scores'!A128,"")</f>
        <v/>
      </c>
      <c r="H124" s="125" t="str">
        <f>IF('2. Enter scores'!G128&lt;&gt;"",'2. Enter scores'!$B128-'2. Enter scores'!G128,"")</f>
        <v/>
      </c>
      <c r="I124" s="125" t="str">
        <f>IF('2. Enter scores'!H128&lt;&gt;"",'2. Enter scores'!$B128-'2. Enter scores'!H128,"")</f>
        <v/>
      </c>
      <c r="J124" s="125" t="str">
        <f>IF('2. Enter scores'!I128&lt;&gt;"",'2. Enter scores'!$B128-'2. Enter scores'!I128,"")</f>
        <v/>
      </c>
      <c r="K124" s="125" t="str">
        <f>IF('2. Enter scores'!J128&lt;&gt;"",'2. Enter scores'!$B128-'2. Enter scores'!J128,"")</f>
        <v/>
      </c>
      <c r="L124" s="125" t="str">
        <f>IF('2. Enter scores'!K128&lt;&gt;"",'2. Enter scores'!$B128-'2. Enter scores'!K128,"")</f>
        <v/>
      </c>
      <c r="M124" s="125" t="str">
        <f>IF('2. Enter scores'!L128&lt;&gt;"",'2. Enter scores'!$B128-'2. Enter scores'!L128,"")</f>
        <v/>
      </c>
      <c r="N124" s="125" t="str">
        <f>IF('2. Enter scores'!M128&lt;&gt;"",'2. Enter scores'!$B128-'2. Enter scores'!M128,"")</f>
        <v/>
      </c>
      <c r="O124" s="125" t="str">
        <f>IF('2. Enter scores'!N128&lt;&gt;"",'2. Enter scores'!$B128-'2. Enter scores'!N128,"")</f>
        <v/>
      </c>
      <c r="P124" s="125" t="str">
        <f>IF('2. Enter scores'!O128&lt;&gt;"",'2. Enter scores'!$B128-'2. Enter scores'!O128,"")</f>
        <v/>
      </c>
      <c r="Q124" s="125" t="str">
        <f>IF('2. Enter scores'!P128&lt;&gt;"",'2. Enter scores'!$B128-'2. Enter scores'!P128,"")</f>
        <v/>
      </c>
      <c r="R124" s="125" t="str">
        <f>IF('2. Enter scores'!Q128&lt;&gt;"",'2. Enter scores'!$B128-'2. Enter scores'!Q128,"")</f>
        <v/>
      </c>
      <c r="S124" s="125" t="str">
        <f>IF('2. Enter scores'!R128&lt;&gt;"",'2. Enter scores'!$B128-'2. Enter scores'!R128,"")</f>
        <v/>
      </c>
      <c r="T124" s="125" t="str">
        <f>IF('2. Enter scores'!S128&lt;&gt;"",'2. Enter scores'!$B128-'2. Enter scores'!S128,"")</f>
        <v/>
      </c>
      <c r="U124" s="125" t="str">
        <f>IF('2. Enter scores'!T128&lt;&gt;"",'2. Enter scores'!$B128-'2. Enter scores'!T128,"")</f>
        <v/>
      </c>
      <c r="V124" s="125" t="str">
        <f>IF('2. Enter scores'!U128&lt;&gt;"",'2. Enter scores'!$B128-'2. Enter scores'!U128,"")</f>
        <v/>
      </c>
      <c r="W124" s="125" t="str">
        <f>IF('2. Enter scores'!V128&lt;&gt;"",'2. Enter scores'!$B128-'2. Enter scores'!V128,"")</f>
        <v/>
      </c>
      <c r="X124" s="125" t="str">
        <f>IF('2. Enter scores'!W128&lt;&gt;"",'2. Enter scores'!$B128-'2. Enter scores'!W128,"")</f>
        <v/>
      </c>
      <c r="Y124" s="125" t="str">
        <f>IF('2. Enter scores'!X128&lt;&gt;"",'2. Enter scores'!$B128-'2. Enter scores'!X128,"")</f>
        <v/>
      </c>
      <c r="Z124" s="125" t="str">
        <f>IF('2. Enter scores'!Y128&lt;&gt;"",'2. Enter scores'!$B128-'2. Enter scores'!Y128,"")</f>
        <v/>
      </c>
      <c r="AA124" s="125" t="str">
        <f>IF('2. Enter scores'!Z128&lt;&gt;"",'2. Enter scores'!$B128-'2. Enter scores'!Z128,"")</f>
        <v/>
      </c>
      <c r="AB124" s="125" t="str">
        <f>IF('2. Enter scores'!AA128&lt;&gt;"",'2. Enter scores'!$B128-'2. Enter scores'!AA128,"")</f>
        <v/>
      </c>
      <c r="AC124" s="125" t="str">
        <f>IF('2. Enter scores'!AB128&lt;&gt;"",'2. Enter scores'!$B128-'2. Enter scores'!AB128,"")</f>
        <v/>
      </c>
      <c r="AD124" s="125" t="str">
        <f>IF('2. Enter scores'!AC128&lt;&gt;"",'2. Enter scores'!$B128-'2. Enter scores'!AC128,"")</f>
        <v/>
      </c>
      <c r="AE124" s="125" t="str">
        <f>IF('2. Enter scores'!AD128&lt;&gt;"",'2. Enter scores'!$B128-'2. Enter scores'!AD128,"")</f>
        <v/>
      </c>
      <c r="AF124" s="125" t="str">
        <f>IF('2. Enter scores'!AE128&lt;&gt;"",'2. Enter scores'!$B128-'2. Enter scores'!AE128,"")</f>
        <v/>
      </c>
      <c r="AG124" s="125" t="str">
        <f>IF('2. Enter scores'!AF128&lt;&gt;"",'2. Enter scores'!$B128-'2. Enter scores'!AF128,"")</f>
        <v/>
      </c>
      <c r="AH124" s="125" t="str">
        <f>IF('2. Enter scores'!AG128&lt;&gt;"",'2. Enter scores'!$B128-'2. Enter scores'!AG128,"")</f>
        <v/>
      </c>
      <c r="AI124" s="125" t="str">
        <f>IF('2. Enter scores'!AH128&lt;&gt;"",'2. Enter scores'!$B128-'2. Enter scores'!AH128,"")</f>
        <v/>
      </c>
      <c r="AJ124" s="125" t="str">
        <f>IF('2. Enter scores'!AI128&lt;&gt;"",'2. Enter scores'!$B128-'2. Enter scores'!AI128,"")</f>
        <v/>
      </c>
      <c r="AK124" s="125" t="str">
        <f>IF('2. Enter scores'!AJ128&lt;&gt;"",'2. Enter scores'!$B128-'2. Enter scores'!AJ128,"")</f>
        <v/>
      </c>
      <c r="AL124" s="125" t="str">
        <f>IF('2. Enter scores'!AK128&lt;&gt;"",'2. Enter scores'!$B128-'2. Enter scores'!AK128,"")</f>
        <v/>
      </c>
      <c r="AM124" s="125" t="str">
        <f>IF('2. Enter scores'!AL128&lt;&gt;"",'2. Enter scores'!$B128-'2. Enter scores'!AL128,"")</f>
        <v/>
      </c>
      <c r="AN124" s="125" t="str">
        <f>IF('2. Enter scores'!AM128&lt;&gt;"",'2. Enter scores'!$B128-'2. Enter scores'!AM128,"")</f>
        <v/>
      </c>
      <c r="AO124" s="125" t="str">
        <f>IF('2. Enter scores'!AN128&lt;&gt;"",'2. Enter scores'!$B128-'2. Enter scores'!AN128,"")</f>
        <v/>
      </c>
      <c r="AP124" s="125" t="str">
        <f>IF('2. Enter scores'!AO128&lt;&gt;"",'2. Enter scores'!$B128-'2. Enter scores'!AO128,"")</f>
        <v/>
      </c>
      <c r="AQ124" s="125" t="str">
        <f>IF('2. Enter scores'!AP128&lt;&gt;"",'2. Enter scores'!$B128-'2. Enter scores'!AP128,"")</f>
        <v/>
      </c>
      <c r="AR124" s="125" t="str">
        <f>IF('2. Enter scores'!AQ128&lt;&gt;"",'2. Enter scores'!$B128-'2. Enter scores'!AQ128,"")</f>
        <v/>
      </c>
      <c r="AS124" s="125" t="str">
        <f>IF('2. Enter scores'!AR128&lt;&gt;"",'2. Enter scores'!$B128-'2. Enter scores'!AR128,"")</f>
        <v/>
      </c>
      <c r="AT124" s="125" t="str">
        <f>IF('2. Enter scores'!AS128&lt;&gt;"",'2. Enter scores'!$B128-'2. Enter scores'!AS128,"")</f>
        <v/>
      </c>
      <c r="AU124" s="125" t="str">
        <f>IF('2. Enter scores'!AT128&lt;&gt;"",'2. Enter scores'!$B128-'2. Enter scores'!AT128,"")</f>
        <v/>
      </c>
      <c r="AV124" s="125" t="str">
        <f>IF('2. Enter scores'!AU128&lt;&gt;"",'2. Enter scores'!$B128-'2. Enter scores'!AU128,"")</f>
        <v/>
      </c>
      <c r="AW124" s="125" t="str">
        <f>IF('2. Enter scores'!AV128&lt;&gt;"",'2. Enter scores'!$B128-'2. Enter scores'!AV128,"")</f>
        <v/>
      </c>
      <c r="AX124" s="125" t="str">
        <f>IF('2. Enter scores'!AW128&lt;&gt;"",'2. Enter scores'!$B128-'2. Enter scores'!AW128,"")</f>
        <v/>
      </c>
      <c r="AY124" s="125" t="str">
        <f>IF('2. Enter scores'!AX128&lt;&gt;"",'2. Enter scores'!$B128-'2. Enter scores'!AX128,"")</f>
        <v/>
      </c>
      <c r="AZ124" s="125" t="str">
        <f>IF('2. Enter scores'!AY128&lt;&gt;"",'2. Enter scores'!$B128-'2. Enter scores'!AY128,"")</f>
        <v/>
      </c>
      <c r="BA124" s="125" t="str">
        <f>IF('2. Enter scores'!AZ128&lt;&gt;"",'2. Enter scores'!$B128-'2. Enter scores'!AZ128,"")</f>
        <v/>
      </c>
      <c r="BB124" s="125" t="str">
        <f>IF('2. Enter scores'!BA128&lt;&gt;"",'2. Enter scores'!$B128-'2. Enter scores'!BA128,"")</f>
        <v/>
      </c>
      <c r="BC124" s="125" t="str">
        <f>IF('2. Enter scores'!BB128&lt;&gt;"",'2. Enter scores'!$B128-'2. Enter scores'!BB128,"")</f>
        <v/>
      </c>
      <c r="BD124" s="125" t="str">
        <f>IF('2. Enter scores'!BC128&lt;&gt;"",'2. Enter scores'!$B128-'2. Enter scores'!BC128,"")</f>
        <v/>
      </c>
      <c r="BE124" s="125" t="str">
        <f>IF('2. Enter scores'!BD128&lt;&gt;"",'2. Enter scores'!$B128-'2. Enter scores'!BD128,"")</f>
        <v/>
      </c>
      <c r="BF124" s="125" t="str">
        <f>IF('2. Enter scores'!BE128&lt;&gt;"",'2. Enter scores'!$B128-'2. Enter scores'!BE128,"")</f>
        <v/>
      </c>
      <c r="BG124" s="125" t="str">
        <f>IF('2. Enter scores'!BF128&lt;&gt;"",'2. Enter scores'!$B128-'2. Enter scores'!BF128,"")</f>
        <v/>
      </c>
      <c r="BH124" s="125" t="str">
        <f>IF('2. Enter scores'!BG128&lt;&gt;"",'2. Enter scores'!$B128-'2. Enter scores'!BG128,"")</f>
        <v/>
      </c>
      <c r="BI124" s="125" t="str">
        <f>IF('2. Enter scores'!BH128&lt;&gt;"",'2. Enter scores'!$B128-'2. Enter scores'!BH128,"")</f>
        <v/>
      </c>
      <c r="BJ124" s="125" t="str">
        <f>IF('2. Enter scores'!BI128&lt;&gt;"",'2. Enter scores'!$B128-'2. Enter scores'!BI128,"")</f>
        <v/>
      </c>
      <c r="BK124" s="125" t="str">
        <f>IF('2. Enter scores'!BJ128&lt;&gt;"",'2. Enter scores'!$B128-'2. Enter scores'!BJ128,"")</f>
        <v/>
      </c>
      <c r="BL124" s="125" t="str">
        <f>IF('2. Enter scores'!BK128&lt;&gt;"",'2. Enter scores'!$B128-'2. Enter scores'!BK128,"")</f>
        <v/>
      </c>
      <c r="BM124" s="125" t="str">
        <f>IF('2. Enter scores'!BL128&lt;&gt;"",'2. Enter scores'!$B128-'2. Enter scores'!BL128,"")</f>
        <v/>
      </c>
      <c r="BN124" s="125" t="str">
        <f>IF('2. Enter scores'!BM128&lt;&gt;"",'2. Enter scores'!$B128-'2. Enter scores'!BM128,"")</f>
        <v/>
      </c>
      <c r="BO124" s="125" t="str">
        <f>IF('2. Enter scores'!BN128&lt;&gt;"",'2. Enter scores'!$B128-'2. Enter scores'!BN128,"")</f>
        <v/>
      </c>
      <c r="BP124" s="108">
        <v>1000</v>
      </c>
    </row>
    <row r="125" spans="2:68" x14ac:dyDescent="0.35">
      <c r="B125" s="125" t="str">
        <f>IF('2. Enter scores'!A129&lt;&gt;"",'2. Enter scores'!A129,"")</f>
        <v/>
      </c>
      <c r="H125" s="125" t="str">
        <f>IF('2. Enter scores'!G129&lt;&gt;"",'2. Enter scores'!$B129-'2. Enter scores'!G129,"")</f>
        <v/>
      </c>
      <c r="I125" s="125" t="str">
        <f>IF('2. Enter scores'!H129&lt;&gt;"",'2. Enter scores'!$B129-'2. Enter scores'!H129,"")</f>
        <v/>
      </c>
      <c r="J125" s="125" t="str">
        <f>IF('2. Enter scores'!I129&lt;&gt;"",'2. Enter scores'!$B129-'2. Enter scores'!I129,"")</f>
        <v/>
      </c>
      <c r="K125" s="125" t="str">
        <f>IF('2. Enter scores'!J129&lt;&gt;"",'2. Enter scores'!$B129-'2. Enter scores'!J129,"")</f>
        <v/>
      </c>
      <c r="L125" s="125" t="str">
        <f>IF('2. Enter scores'!K129&lt;&gt;"",'2. Enter scores'!$B129-'2. Enter scores'!K129,"")</f>
        <v/>
      </c>
      <c r="M125" s="125" t="str">
        <f>IF('2. Enter scores'!L129&lt;&gt;"",'2. Enter scores'!$B129-'2. Enter scores'!L129,"")</f>
        <v/>
      </c>
      <c r="N125" s="125" t="str">
        <f>IF('2. Enter scores'!M129&lt;&gt;"",'2. Enter scores'!$B129-'2. Enter scores'!M129,"")</f>
        <v/>
      </c>
      <c r="O125" s="125" t="str">
        <f>IF('2. Enter scores'!N129&lt;&gt;"",'2. Enter scores'!$B129-'2. Enter scores'!N129,"")</f>
        <v/>
      </c>
      <c r="P125" s="125" t="str">
        <f>IF('2. Enter scores'!O129&lt;&gt;"",'2. Enter scores'!$B129-'2. Enter scores'!O129,"")</f>
        <v/>
      </c>
      <c r="Q125" s="125" t="str">
        <f>IF('2. Enter scores'!P129&lt;&gt;"",'2. Enter scores'!$B129-'2. Enter scores'!P129,"")</f>
        <v/>
      </c>
      <c r="R125" s="125" t="str">
        <f>IF('2. Enter scores'!Q129&lt;&gt;"",'2. Enter scores'!$B129-'2. Enter scores'!Q129,"")</f>
        <v/>
      </c>
      <c r="S125" s="125" t="str">
        <f>IF('2. Enter scores'!R129&lt;&gt;"",'2. Enter scores'!$B129-'2. Enter scores'!R129,"")</f>
        <v/>
      </c>
      <c r="T125" s="125" t="str">
        <f>IF('2. Enter scores'!S129&lt;&gt;"",'2. Enter scores'!$B129-'2. Enter scores'!S129,"")</f>
        <v/>
      </c>
      <c r="U125" s="125" t="str">
        <f>IF('2. Enter scores'!T129&lt;&gt;"",'2. Enter scores'!$B129-'2. Enter scores'!T129,"")</f>
        <v/>
      </c>
      <c r="V125" s="125" t="str">
        <f>IF('2. Enter scores'!U129&lt;&gt;"",'2. Enter scores'!$B129-'2. Enter scores'!U129,"")</f>
        <v/>
      </c>
      <c r="W125" s="125" t="str">
        <f>IF('2. Enter scores'!V129&lt;&gt;"",'2. Enter scores'!$B129-'2. Enter scores'!V129,"")</f>
        <v/>
      </c>
      <c r="X125" s="125" t="str">
        <f>IF('2. Enter scores'!W129&lt;&gt;"",'2. Enter scores'!$B129-'2. Enter scores'!W129,"")</f>
        <v/>
      </c>
      <c r="Y125" s="125" t="str">
        <f>IF('2. Enter scores'!X129&lt;&gt;"",'2. Enter scores'!$B129-'2. Enter scores'!X129,"")</f>
        <v/>
      </c>
      <c r="Z125" s="125" t="str">
        <f>IF('2. Enter scores'!Y129&lt;&gt;"",'2. Enter scores'!$B129-'2. Enter scores'!Y129,"")</f>
        <v/>
      </c>
      <c r="AA125" s="125" t="str">
        <f>IF('2. Enter scores'!Z129&lt;&gt;"",'2. Enter scores'!$B129-'2. Enter scores'!Z129,"")</f>
        <v/>
      </c>
      <c r="AB125" s="125" t="str">
        <f>IF('2. Enter scores'!AA129&lt;&gt;"",'2. Enter scores'!$B129-'2. Enter scores'!AA129,"")</f>
        <v/>
      </c>
      <c r="AC125" s="125" t="str">
        <f>IF('2. Enter scores'!AB129&lt;&gt;"",'2. Enter scores'!$B129-'2. Enter scores'!AB129,"")</f>
        <v/>
      </c>
      <c r="AD125" s="125" t="str">
        <f>IF('2. Enter scores'!AC129&lt;&gt;"",'2. Enter scores'!$B129-'2. Enter scores'!AC129,"")</f>
        <v/>
      </c>
      <c r="AE125" s="125" t="str">
        <f>IF('2. Enter scores'!AD129&lt;&gt;"",'2. Enter scores'!$B129-'2. Enter scores'!AD129,"")</f>
        <v/>
      </c>
      <c r="AF125" s="125" t="str">
        <f>IF('2. Enter scores'!AE129&lt;&gt;"",'2. Enter scores'!$B129-'2. Enter scores'!AE129,"")</f>
        <v/>
      </c>
      <c r="AG125" s="125" t="str">
        <f>IF('2. Enter scores'!AF129&lt;&gt;"",'2. Enter scores'!$B129-'2. Enter scores'!AF129,"")</f>
        <v/>
      </c>
      <c r="AH125" s="125" t="str">
        <f>IF('2. Enter scores'!AG129&lt;&gt;"",'2. Enter scores'!$B129-'2. Enter scores'!AG129,"")</f>
        <v/>
      </c>
      <c r="AI125" s="125" t="str">
        <f>IF('2. Enter scores'!AH129&lt;&gt;"",'2. Enter scores'!$B129-'2. Enter scores'!AH129,"")</f>
        <v/>
      </c>
      <c r="AJ125" s="125" t="str">
        <f>IF('2. Enter scores'!AI129&lt;&gt;"",'2. Enter scores'!$B129-'2. Enter scores'!AI129,"")</f>
        <v/>
      </c>
      <c r="AK125" s="125" t="str">
        <f>IF('2. Enter scores'!AJ129&lt;&gt;"",'2. Enter scores'!$B129-'2. Enter scores'!AJ129,"")</f>
        <v/>
      </c>
      <c r="AL125" s="125" t="str">
        <f>IF('2. Enter scores'!AK129&lt;&gt;"",'2. Enter scores'!$B129-'2. Enter scores'!AK129,"")</f>
        <v/>
      </c>
      <c r="AM125" s="125" t="str">
        <f>IF('2. Enter scores'!AL129&lt;&gt;"",'2. Enter scores'!$B129-'2. Enter scores'!AL129,"")</f>
        <v/>
      </c>
      <c r="AN125" s="125" t="str">
        <f>IF('2. Enter scores'!AM129&lt;&gt;"",'2. Enter scores'!$B129-'2. Enter scores'!AM129,"")</f>
        <v/>
      </c>
      <c r="AO125" s="125" t="str">
        <f>IF('2. Enter scores'!AN129&lt;&gt;"",'2. Enter scores'!$B129-'2. Enter scores'!AN129,"")</f>
        <v/>
      </c>
      <c r="AP125" s="125" t="str">
        <f>IF('2. Enter scores'!AO129&lt;&gt;"",'2. Enter scores'!$B129-'2. Enter scores'!AO129,"")</f>
        <v/>
      </c>
      <c r="AQ125" s="125" t="str">
        <f>IF('2. Enter scores'!AP129&lt;&gt;"",'2. Enter scores'!$B129-'2. Enter scores'!AP129,"")</f>
        <v/>
      </c>
      <c r="AR125" s="125" t="str">
        <f>IF('2. Enter scores'!AQ129&lt;&gt;"",'2. Enter scores'!$B129-'2. Enter scores'!AQ129,"")</f>
        <v/>
      </c>
      <c r="AS125" s="125" t="str">
        <f>IF('2. Enter scores'!AR129&lt;&gt;"",'2. Enter scores'!$B129-'2. Enter scores'!AR129,"")</f>
        <v/>
      </c>
      <c r="AT125" s="125" t="str">
        <f>IF('2. Enter scores'!AS129&lt;&gt;"",'2. Enter scores'!$B129-'2. Enter scores'!AS129,"")</f>
        <v/>
      </c>
      <c r="AU125" s="125" t="str">
        <f>IF('2. Enter scores'!AT129&lt;&gt;"",'2. Enter scores'!$B129-'2. Enter scores'!AT129,"")</f>
        <v/>
      </c>
      <c r="AV125" s="125" t="str">
        <f>IF('2. Enter scores'!AU129&lt;&gt;"",'2. Enter scores'!$B129-'2. Enter scores'!AU129,"")</f>
        <v/>
      </c>
      <c r="AW125" s="125" t="str">
        <f>IF('2. Enter scores'!AV129&lt;&gt;"",'2. Enter scores'!$B129-'2. Enter scores'!AV129,"")</f>
        <v/>
      </c>
      <c r="AX125" s="125" t="str">
        <f>IF('2. Enter scores'!AW129&lt;&gt;"",'2. Enter scores'!$B129-'2. Enter scores'!AW129,"")</f>
        <v/>
      </c>
      <c r="AY125" s="125" t="str">
        <f>IF('2. Enter scores'!AX129&lt;&gt;"",'2. Enter scores'!$B129-'2. Enter scores'!AX129,"")</f>
        <v/>
      </c>
      <c r="AZ125" s="125" t="str">
        <f>IF('2. Enter scores'!AY129&lt;&gt;"",'2. Enter scores'!$B129-'2. Enter scores'!AY129,"")</f>
        <v/>
      </c>
      <c r="BA125" s="125" t="str">
        <f>IF('2. Enter scores'!AZ129&lt;&gt;"",'2. Enter scores'!$B129-'2. Enter scores'!AZ129,"")</f>
        <v/>
      </c>
      <c r="BB125" s="125" t="str">
        <f>IF('2. Enter scores'!BA129&lt;&gt;"",'2. Enter scores'!$B129-'2. Enter scores'!BA129,"")</f>
        <v/>
      </c>
      <c r="BC125" s="125" t="str">
        <f>IF('2. Enter scores'!BB129&lt;&gt;"",'2. Enter scores'!$B129-'2. Enter scores'!BB129,"")</f>
        <v/>
      </c>
      <c r="BD125" s="125" t="str">
        <f>IF('2. Enter scores'!BC129&lt;&gt;"",'2. Enter scores'!$B129-'2. Enter scores'!BC129,"")</f>
        <v/>
      </c>
      <c r="BE125" s="125" t="str">
        <f>IF('2. Enter scores'!BD129&lt;&gt;"",'2. Enter scores'!$B129-'2. Enter scores'!BD129,"")</f>
        <v/>
      </c>
      <c r="BF125" s="125" t="str">
        <f>IF('2. Enter scores'!BE129&lt;&gt;"",'2. Enter scores'!$B129-'2. Enter scores'!BE129,"")</f>
        <v/>
      </c>
      <c r="BG125" s="125" t="str">
        <f>IF('2. Enter scores'!BF129&lt;&gt;"",'2. Enter scores'!$B129-'2. Enter scores'!BF129,"")</f>
        <v/>
      </c>
      <c r="BH125" s="125" t="str">
        <f>IF('2. Enter scores'!BG129&lt;&gt;"",'2. Enter scores'!$B129-'2. Enter scores'!BG129,"")</f>
        <v/>
      </c>
      <c r="BI125" s="125" t="str">
        <f>IF('2. Enter scores'!BH129&lt;&gt;"",'2. Enter scores'!$B129-'2. Enter scores'!BH129,"")</f>
        <v/>
      </c>
      <c r="BJ125" s="125" t="str">
        <f>IF('2. Enter scores'!BI129&lt;&gt;"",'2. Enter scores'!$B129-'2. Enter scores'!BI129,"")</f>
        <v/>
      </c>
      <c r="BK125" s="125" t="str">
        <f>IF('2. Enter scores'!BJ129&lt;&gt;"",'2. Enter scores'!$B129-'2. Enter scores'!BJ129,"")</f>
        <v/>
      </c>
      <c r="BL125" s="125" t="str">
        <f>IF('2. Enter scores'!BK129&lt;&gt;"",'2. Enter scores'!$B129-'2. Enter scores'!BK129,"")</f>
        <v/>
      </c>
      <c r="BM125" s="125" t="str">
        <f>IF('2. Enter scores'!BL129&lt;&gt;"",'2. Enter scores'!$B129-'2. Enter scores'!BL129,"")</f>
        <v/>
      </c>
      <c r="BN125" s="125" t="str">
        <f>IF('2. Enter scores'!BM129&lt;&gt;"",'2. Enter scores'!$B129-'2. Enter scores'!BM129,"")</f>
        <v/>
      </c>
      <c r="BO125" s="125" t="str">
        <f>IF('2. Enter scores'!BN129&lt;&gt;"",'2. Enter scores'!$B129-'2. Enter scores'!BN129,"")</f>
        <v/>
      </c>
      <c r="BP125" s="108">
        <v>1000</v>
      </c>
    </row>
    <row r="126" spans="2:68" x14ac:dyDescent="0.35">
      <c r="B126" s="125" t="str">
        <f>IF('2. Enter scores'!A130&lt;&gt;"",'2. Enter scores'!A130,"")</f>
        <v/>
      </c>
      <c r="H126" s="125" t="str">
        <f>IF('2. Enter scores'!G130&lt;&gt;"",'2. Enter scores'!$B130-'2. Enter scores'!G130,"")</f>
        <v/>
      </c>
      <c r="I126" s="125" t="str">
        <f>IF('2. Enter scores'!H130&lt;&gt;"",'2. Enter scores'!$B130-'2. Enter scores'!H130,"")</f>
        <v/>
      </c>
      <c r="J126" s="125" t="str">
        <f>IF('2. Enter scores'!I130&lt;&gt;"",'2. Enter scores'!$B130-'2. Enter scores'!I130,"")</f>
        <v/>
      </c>
      <c r="K126" s="125" t="str">
        <f>IF('2. Enter scores'!J130&lt;&gt;"",'2. Enter scores'!$B130-'2. Enter scores'!J130,"")</f>
        <v/>
      </c>
      <c r="L126" s="125" t="str">
        <f>IF('2. Enter scores'!K130&lt;&gt;"",'2. Enter scores'!$B130-'2. Enter scores'!K130,"")</f>
        <v/>
      </c>
      <c r="M126" s="125" t="str">
        <f>IF('2. Enter scores'!L130&lt;&gt;"",'2. Enter scores'!$B130-'2. Enter scores'!L130,"")</f>
        <v/>
      </c>
      <c r="N126" s="125" t="str">
        <f>IF('2. Enter scores'!M130&lt;&gt;"",'2. Enter scores'!$B130-'2. Enter scores'!M130,"")</f>
        <v/>
      </c>
      <c r="O126" s="125" t="str">
        <f>IF('2. Enter scores'!N130&lt;&gt;"",'2. Enter scores'!$B130-'2. Enter scores'!N130,"")</f>
        <v/>
      </c>
      <c r="P126" s="125" t="str">
        <f>IF('2. Enter scores'!O130&lt;&gt;"",'2. Enter scores'!$B130-'2. Enter scores'!O130,"")</f>
        <v/>
      </c>
      <c r="Q126" s="125" t="str">
        <f>IF('2. Enter scores'!P130&lt;&gt;"",'2. Enter scores'!$B130-'2. Enter scores'!P130,"")</f>
        <v/>
      </c>
      <c r="R126" s="125" t="str">
        <f>IF('2. Enter scores'!Q130&lt;&gt;"",'2. Enter scores'!$B130-'2. Enter scores'!Q130,"")</f>
        <v/>
      </c>
      <c r="S126" s="125" t="str">
        <f>IF('2. Enter scores'!R130&lt;&gt;"",'2. Enter scores'!$B130-'2. Enter scores'!R130,"")</f>
        <v/>
      </c>
      <c r="T126" s="125" t="str">
        <f>IF('2. Enter scores'!S130&lt;&gt;"",'2. Enter scores'!$B130-'2. Enter scores'!S130,"")</f>
        <v/>
      </c>
      <c r="U126" s="125" t="str">
        <f>IF('2. Enter scores'!T130&lt;&gt;"",'2. Enter scores'!$B130-'2. Enter scores'!T130,"")</f>
        <v/>
      </c>
      <c r="V126" s="125" t="str">
        <f>IF('2. Enter scores'!U130&lt;&gt;"",'2. Enter scores'!$B130-'2. Enter scores'!U130,"")</f>
        <v/>
      </c>
      <c r="W126" s="125" t="str">
        <f>IF('2. Enter scores'!V130&lt;&gt;"",'2. Enter scores'!$B130-'2. Enter scores'!V130,"")</f>
        <v/>
      </c>
      <c r="X126" s="125" t="str">
        <f>IF('2. Enter scores'!W130&lt;&gt;"",'2. Enter scores'!$B130-'2. Enter scores'!W130,"")</f>
        <v/>
      </c>
      <c r="Y126" s="125" t="str">
        <f>IF('2. Enter scores'!X130&lt;&gt;"",'2. Enter scores'!$B130-'2. Enter scores'!X130,"")</f>
        <v/>
      </c>
      <c r="Z126" s="125" t="str">
        <f>IF('2. Enter scores'!Y130&lt;&gt;"",'2. Enter scores'!$B130-'2. Enter scores'!Y130,"")</f>
        <v/>
      </c>
      <c r="AA126" s="125" t="str">
        <f>IF('2. Enter scores'!Z130&lt;&gt;"",'2. Enter scores'!$B130-'2. Enter scores'!Z130,"")</f>
        <v/>
      </c>
      <c r="AB126" s="125" t="str">
        <f>IF('2. Enter scores'!AA130&lt;&gt;"",'2. Enter scores'!$B130-'2. Enter scores'!AA130,"")</f>
        <v/>
      </c>
      <c r="AC126" s="125" t="str">
        <f>IF('2. Enter scores'!AB130&lt;&gt;"",'2. Enter scores'!$B130-'2. Enter scores'!AB130,"")</f>
        <v/>
      </c>
      <c r="AD126" s="125" t="str">
        <f>IF('2. Enter scores'!AC130&lt;&gt;"",'2. Enter scores'!$B130-'2. Enter scores'!AC130,"")</f>
        <v/>
      </c>
      <c r="AE126" s="125" t="str">
        <f>IF('2. Enter scores'!AD130&lt;&gt;"",'2. Enter scores'!$B130-'2. Enter scores'!AD130,"")</f>
        <v/>
      </c>
      <c r="AF126" s="125" t="str">
        <f>IF('2. Enter scores'!AE130&lt;&gt;"",'2. Enter scores'!$B130-'2. Enter scores'!AE130,"")</f>
        <v/>
      </c>
      <c r="AG126" s="125" t="str">
        <f>IF('2. Enter scores'!AF130&lt;&gt;"",'2. Enter scores'!$B130-'2. Enter scores'!AF130,"")</f>
        <v/>
      </c>
      <c r="AH126" s="125" t="str">
        <f>IF('2. Enter scores'!AG130&lt;&gt;"",'2. Enter scores'!$B130-'2. Enter scores'!AG130,"")</f>
        <v/>
      </c>
      <c r="AI126" s="125" t="str">
        <f>IF('2. Enter scores'!AH130&lt;&gt;"",'2. Enter scores'!$B130-'2. Enter scores'!AH130,"")</f>
        <v/>
      </c>
      <c r="AJ126" s="125" t="str">
        <f>IF('2. Enter scores'!AI130&lt;&gt;"",'2. Enter scores'!$B130-'2. Enter scores'!AI130,"")</f>
        <v/>
      </c>
      <c r="AK126" s="125" t="str">
        <f>IF('2. Enter scores'!AJ130&lt;&gt;"",'2. Enter scores'!$B130-'2. Enter scores'!AJ130,"")</f>
        <v/>
      </c>
      <c r="AL126" s="125" t="str">
        <f>IF('2. Enter scores'!AK130&lt;&gt;"",'2. Enter scores'!$B130-'2. Enter scores'!AK130,"")</f>
        <v/>
      </c>
      <c r="AM126" s="125" t="str">
        <f>IF('2. Enter scores'!AL130&lt;&gt;"",'2. Enter scores'!$B130-'2. Enter scores'!AL130,"")</f>
        <v/>
      </c>
      <c r="AN126" s="125" t="str">
        <f>IF('2. Enter scores'!AM130&lt;&gt;"",'2. Enter scores'!$B130-'2. Enter scores'!AM130,"")</f>
        <v/>
      </c>
      <c r="AO126" s="125" t="str">
        <f>IF('2. Enter scores'!AN130&lt;&gt;"",'2. Enter scores'!$B130-'2. Enter scores'!AN130,"")</f>
        <v/>
      </c>
      <c r="AP126" s="125" t="str">
        <f>IF('2. Enter scores'!AO130&lt;&gt;"",'2. Enter scores'!$B130-'2. Enter scores'!AO130,"")</f>
        <v/>
      </c>
      <c r="AQ126" s="125" t="str">
        <f>IF('2. Enter scores'!AP130&lt;&gt;"",'2. Enter scores'!$B130-'2. Enter scores'!AP130,"")</f>
        <v/>
      </c>
      <c r="AR126" s="125" t="str">
        <f>IF('2. Enter scores'!AQ130&lt;&gt;"",'2. Enter scores'!$B130-'2. Enter scores'!AQ130,"")</f>
        <v/>
      </c>
      <c r="AS126" s="125" t="str">
        <f>IF('2. Enter scores'!AR130&lt;&gt;"",'2. Enter scores'!$B130-'2. Enter scores'!AR130,"")</f>
        <v/>
      </c>
      <c r="AT126" s="125" t="str">
        <f>IF('2. Enter scores'!AS130&lt;&gt;"",'2. Enter scores'!$B130-'2. Enter scores'!AS130,"")</f>
        <v/>
      </c>
      <c r="AU126" s="125" t="str">
        <f>IF('2. Enter scores'!AT130&lt;&gt;"",'2. Enter scores'!$B130-'2. Enter scores'!AT130,"")</f>
        <v/>
      </c>
      <c r="AV126" s="125" t="str">
        <f>IF('2. Enter scores'!AU130&lt;&gt;"",'2. Enter scores'!$B130-'2. Enter scores'!AU130,"")</f>
        <v/>
      </c>
      <c r="AW126" s="125" t="str">
        <f>IF('2. Enter scores'!AV130&lt;&gt;"",'2. Enter scores'!$B130-'2. Enter scores'!AV130,"")</f>
        <v/>
      </c>
      <c r="AX126" s="125" t="str">
        <f>IF('2. Enter scores'!AW130&lt;&gt;"",'2. Enter scores'!$B130-'2. Enter scores'!AW130,"")</f>
        <v/>
      </c>
      <c r="AY126" s="125" t="str">
        <f>IF('2. Enter scores'!AX130&lt;&gt;"",'2. Enter scores'!$B130-'2. Enter scores'!AX130,"")</f>
        <v/>
      </c>
      <c r="AZ126" s="125" t="str">
        <f>IF('2. Enter scores'!AY130&lt;&gt;"",'2. Enter scores'!$B130-'2. Enter scores'!AY130,"")</f>
        <v/>
      </c>
      <c r="BA126" s="125" t="str">
        <f>IF('2. Enter scores'!AZ130&lt;&gt;"",'2. Enter scores'!$B130-'2. Enter scores'!AZ130,"")</f>
        <v/>
      </c>
      <c r="BB126" s="125" t="str">
        <f>IF('2. Enter scores'!BA130&lt;&gt;"",'2. Enter scores'!$B130-'2. Enter scores'!BA130,"")</f>
        <v/>
      </c>
      <c r="BC126" s="125" t="str">
        <f>IF('2. Enter scores'!BB130&lt;&gt;"",'2. Enter scores'!$B130-'2. Enter scores'!BB130,"")</f>
        <v/>
      </c>
      <c r="BD126" s="125" t="str">
        <f>IF('2. Enter scores'!BC130&lt;&gt;"",'2. Enter scores'!$B130-'2. Enter scores'!BC130,"")</f>
        <v/>
      </c>
      <c r="BE126" s="125" t="str">
        <f>IF('2. Enter scores'!BD130&lt;&gt;"",'2. Enter scores'!$B130-'2. Enter scores'!BD130,"")</f>
        <v/>
      </c>
      <c r="BF126" s="125" t="str">
        <f>IF('2. Enter scores'!BE130&lt;&gt;"",'2. Enter scores'!$B130-'2. Enter scores'!BE130,"")</f>
        <v/>
      </c>
      <c r="BG126" s="125" t="str">
        <f>IF('2. Enter scores'!BF130&lt;&gt;"",'2. Enter scores'!$B130-'2. Enter scores'!BF130,"")</f>
        <v/>
      </c>
      <c r="BH126" s="125" t="str">
        <f>IF('2. Enter scores'!BG130&lt;&gt;"",'2. Enter scores'!$B130-'2. Enter scores'!BG130,"")</f>
        <v/>
      </c>
      <c r="BI126" s="125" t="str">
        <f>IF('2. Enter scores'!BH130&lt;&gt;"",'2. Enter scores'!$B130-'2. Enter scores'!BH130,"")</f>
        <v/>
      </c>
      <c r="BJ126" s="125" t="str">
        <f>IF('2. Enter scores'!BI130&lt;&gt;"",'2. Enter scores'!$B130-'2. Enter scores'!BI130,"")</f>
        <v/>
      </c>
      <c r="BK126" s="125" t="str">
        <f>IF('2. Enter scores'!BJ130&lt;&gt;"",'2. Enter scores'!$B130-'2. Enter scores'!BJ130,"")</f>
        <v/>
      </c>
      <c r="BL126" s="125" t="str">
        <f>IF('2. Enter scores'!BK130&lt;&gt;"",'2. Enter scores'!$B130-'2. Enter scores'!BK130,"")</f>
        <v/>
      </c>
      <c r="BM126" s="125" t="str">
        <f>IF('2. Enter scores'!BL130&lt;&gt;"",'2. Enter scores'!$B130-'2. Enter scores'!BL130,"")</f>
        <v/>
      </c>
      <c r="BN126" s="125" t="str">
        <f>IF('2. Enter scores'!BM130&lt;&gt;"",'2. Enter scores'!$B130-'2. Enter scores'!BM130,"")</f>
        <v/>
      </c>
      <c r="BO126" s="125" t="str">
        <f>IF('2. Enter scores'!BN130&lt;&gt;"",'2. Enter scores'!$B130-'2. Enter scores'!BN130,"")</f>
        <v/>
      </c>
      <c r="BP126" s="108">
        <v>1000</v>
      </c>
    </row>
    <row r="127" spans="2:68" x14ac:dyDescent="0.35">
      <c r="B127" s="125" t="str">
        <f>IF('2. Enter scores'!A131&lt;&gt;"",'2. Enter scores'!A131,"")</f>
        <v/>
      </c>
      <c r="H127" s="125" t="str">
        <f>IF('2. Enter scores'!G131&lt;&gt;"",'2. Enter scores'!$B131-'2. Enter scores'!G131,"")</f>
        <v/>
      </c>
      <c r="I127" s="125" t="str">
        <f>IF('2. Enter scores'!H131&lt;&gt;"",'2. Enter scores'!$B131-'2. Enter scores'!H131,"")</f>
        <v/>
      </c>
      <c r="J127" s="125" t="str">
        <f>IF('2. Enter scores'!I131&lt;&gt;"",'2. Enter scores'!$B131-'2. Enter scores'!I131,"")</f>
        <v/>
      </c>
      <c r="K127" s="125" t="str">
        <f>IF('2. Enter scores'!J131&lt;&gt;"",'2. Enter scores'!$B131-'2. Enter scores'!J131,"")</f>
        <v/>
      </c>
      <c r="L127" s="125" t="str">
        <f>IF('2. Enter scores'!K131&lt;&gt;"",'2. Enter scores'!$B131-'2. Enter scores'!K131,"")</f>
        <v/>
      </c>
      <c r="M127" s="125" t="str">
        <f>IF('2. Enter scores'!L131&lt;&gt;"",'2. Enter scores'!$B131-'2. Enter scores'!L131,"")</f>
        <v/>
      </c>
      <c r="N127" s="125" t="str">
        <f>IF('2. Enter scores'!M131&lt;&gt;"",'2. Enter scores'!$B131-'2. Enter scores'!M131,"")</f>
        <v/>
      </c>
      <c r="O127" s="125" t="str">
        <f>IF('2. Enter scores'!N131&lt;&gt;"",'2. Enter scores'!$B131-'2. Enter scores'!N131,"")</f>
        <v/>
      </c>
      <c r="P127" s="125" t="str">
        <f>IF('2. Enter scores'!O131&lt;&gt;"",'2. Enter scores'!$B131-'2. Enter scores'!O131,"")</f>
        <v/>
      </c>
      <c r="Q127" s="125" t="str">
        <f>IF('2. Enter scores'!P131&lt;&gt;"",'2. Enter scores'!$B131-'2. Enter scores'!P131,"")</f>
        <v/>
      </c>
      <c r="R127" s="125" t="str">
        <f>IF('2. Enter scores'!Q131&lt;&gt;"",'2. Enter scores'!$B131-'2. Enter scores'!Q131,"")</f>
        <v/>
      </c>
      <c r="S127" s="125" t="str">
        <f>IF('2. Enter scores'!R131&lt;&gt;"",'2. Enter scores'!$B131-'2. Enter scores'!R131,"")</f>
        <v/>
      </c>
      <c r="T127" s="125" t="str">
        <f>IF('2. Enter scores'!S131&lt;&gt;"",'2. Enter scores'!$B131-'2. Enter scores'!S131,"")</f>
        <v/>
      </c>
      <c r="U127" s="125" t="str">
        <f>IF('2. Enter scores'!T131&lt;&gt;"",'2. Enter scores'!$B131-'2. Enter scores'!T131,"")</f>
        <v/>
      </c>
      <c r="V127" s="125" t="str">
        <f>IF('2. Enter scores'!U131&lt;&gt;"",'2. Enter scores'!$B131-'2. Enter scores'!U131,"")</f>
        <v/>
      </c>
      <c r="W127" s="125" t="str">
        <f>IF('2. Enter scores'!V131&lt;&gt;"",'2. Enter scores'!$B131-'2. Enter scores'!V131,"")</f>
        <v/>
      </c>
      <c r="X127" s="125" t="str">
        <f>IF('2. Enter scores'!W131&lt;&gt;"",'2. Enter scores'!$B131-'2. Enter scores'!W131,"")</f>
        <v/>
      </c>
      <c r="Y127" s="125" t="str">
        <f>IF('2. Enter scores'!X131&lt;&gt;"",'2. Enter scores'!$B131-'2. Enter scores'!X131,"")</f>
        <v/>
      </c>
      <c r="Z127" s="125" t="str">
        <f>IF('2. Enter scores'!Y131&lt;&gt;"",'2. Enter scores'!$B131-'2. Enter scores'!Y131,"")</f>
        <v/>
      </c>
      <c r="AA127" s="125" t="str">
        <f>IF('2. Enter scores'!Z131&lt;&gt;"",'2. Enter scores'!$B131-'2. Enter scores'!Z131,"")</f>
        <v/>
      </c>
      <c r="AB127" s="125" t="str">
        <f>IF('2. Enter scores'!AA131&lt;&gt;"",'2. Enter scores'!$B131-'2. Enter scores'!AA131,"")</f>
        <v/>
      </c>
      <c r="AC127" s="125" t="str">
        <f>IF('2. Enter scores'!AB131&lt;&gt;"",'2. Enter scores'!$B131-'2. Enter scores'!AB131,"")</f>
        <v/>
      </c>
      <c r="AD127" s="125" t="str">
        <f>IF('2. Enter scores'!AC131&lt;&gt;"",'2. Enter scores'!$B131-'2. Enter scores'!AC131,"")</f>
        <v/>
      </c>
      <c r="AE127" s="125" t="str">
        <f>IF('2. Enter scores'!AD131&lt;&gt;"",'2. Enter scores'!$B131-'2. Enter scores'!AD131,"")</f>
        <v/>
      </c>
      <c r="AF127" s="125" t="str">
        <f>IF('2. Enter scores'!AE131&lt;&gt;"",'2. Enter scores'!$B131-'2. Enter scores'!AE131,"")</f>
        <v/>
      </c>
      <c r="AG127" s="125" t="str">
        <f>IF('2. Enter scores'!AF131&lt;&gt;"",'2. Enter scores'!$B131-'2. Enter scores'!AF131,"")</f>
        <v/>
      </c>
      <c r="AH127" s="125" t="str">
        <f>IF('2. Enter scores'!AG131&lt;&gt;"",'2. Enter scores'!$B131-'2. Enter scores'!AG131,"")</f>
        <v/>
      </c>
      <c r="AI127" s="125" t="str">
        <f>IF('2. Enter scores'!AH131&lt;&gt;"",'2. Enter scores'!$B131-'2. Enter scores'!AH131,"")</f>
        <v/>
      </c>
      <c r="AJ127" s="125" t="str">
        <f>IF('2. Enter scores'!AI131&lt;&gt;"",'2. Enter scores'!$B131-'2. Enter scores'!AI131,"")</f>
        <v/>
      </c>
      <c r="AK127" s="125" t="str">
        <f>IF('2. Enter scores'!AJ131&lt;&gt;"",'2. Enter scores'!$B131-'2. Enter scores'!AJ131,"")</f>
        <v/>
      </c>
      <c r="AL127" s="125" t="str">
        <f>IF('2. Enter scores'!AK131&lt;&gt;"",'2. Enter scores'!$B131-'2. Enter scores'!AK131,"")</f>
        <v/>
      </c>
      <c r="AM127" s="125" t="str">
        <f>IF('2. Enter scores'!AL131&lt;&gt;"",'2. Enter scores'!$B131-'2. Enter scores'!AL131,"")</f>
        <v/>
      </c>
      <c r="AN127" s="125" t="str">
        <f>IF('2. Enter scores'!AM131&lt;&gt;"",'2. Enter scores'!$B131-'2. Enter scores'!AM131,"")</f>
        <v/>
      </c>
      <c r="AO127" s="125" t="str">
        <f>IF('2. Enter scores'!AN131&lt;&gt;"",'2. Enter scores'!$B131-'2. Enter scores'!AN131,"")</f>
        <v/>
      </c>
      <c r="AP127" s="125" t="str">
        <f>IF('2. Enter scores'!AO131&lt;&gt;"",'2. Enter scores'!$B131-'2. Enter scores'!AO131,"")</f>
        <v/>
      </c>
      <c r="AQ127" s="125" t="str">
        <f>IF('2. Enter scores'!AP131&lt;&gt;"",'2. Enter scores'!$B131-'2. Enter scores'!AP131,"")</f>
        <v/>
      </c>
      <c r="AR127" s="125" t="str">
        <f>IF('2. Enter scores'!AQ131&lt;&gt;"",'2. Enter scores'!$B131-'2. Enter scores'!AQ131,"")</f>
        <v/>
      </c>
      <c r="AS127" s="125" t="str">
        <f>IF('2. Enter scores'!AR131&lt;&gt;"",'2. Enter scores'!$B131-'2. Enter scores'!AR131,"")</f>
        <v/>
      </c>
      <c r="AT127" s="125" t="str">
        <f>IF('2. Enter scores'!AS131&lt;&gt;"",'2. Enter scores'!$B131-'2. Enter scores'!AS131,"")</f>
        <v/>
      </c>
      <c r="AU127" s="125" t="str">
        <f>IF('2. Enter scores'!AT131&lt;&gt;"",'2. Enter scores'!$B131-'2. Enter scores'!AT131,"")</f>
        <v/>
      </c>
      <c r="AV127" s="125" t="str">
        <f>IF('2. Enter scores'!AU131&lt;&gt;"",'2. Enter scores'!$B131-'2. Enter scores'!AU131,"")</f>
        <v/>
      </c>
      <c r="AW127" s="125" t="str">
        <f>IF('2. Enter scores'!AV131&lt;&gt;"",'2. Enter scores'!$B131-'2. Enter scores'!AV131,"")</f>
        <v/>
      </c>
      <c r="AX127" s="125" t="str">
        <f>IF('2. Enter scores'!AW131&lt;&gt;"",'2. Enter scores'!$B131-'2. Enter scores'!AW131,"")</f>
        <v/>
      </c>
      <c r="AY127" s="125" t="str">
        <f>IF('2. Enter scores'!AX131&lt;&gt;"",'2. Enter scores'!$B131-'2. Enter scores'!AX131,"")</f>
        <v/>
      </c>
      <c r="AZ127" s="125" t="str">
        <f>IF('2. Enter scores'!AY131&lt;&gt;"",'2. Enter scores'!$B131-'2. Enter scores'!AY131,"")</f>
        <v/>
      </c>
      <c r="BA127" s="125" t="str">
        <f>IF('2. Enter scores'!AZ131&lt;&gt;"",'2. Enter scores'!$B131-'2. Enter scores'!AZ131,"")</f>
        <v/>
      </c>
      <c r="BB127" s="125" t="str">
        <f>IF('2. Enter scores'!BA131&lt;&gt;"",'2. Enter scores'!$B131-'2. Enter scores'!BA131,"")</f>
        <v/>
      </c>
      <c r="BC127" s="125" t="str">
        <f>IF('2. Enter scores'!BB131&lt;&gt;"",'2. Enter scores'!$B131-'2. Enter scores'!BB131,"")</f>
        <v/>
      </c>
      <c r="BD127" s="125" t="str">
        <f>IF('2. Enter scores'!BC131&lt;&gt;"",'2. Enter scores'!$B131-'2. Enter scores'!BC131,"")</f>
        <v/>
      </c>
      <c r="BE127" s="125" t="str">
        <f>IF('2. Enter scores'!BD131&lt;&gt;"",'2. Enter scores'!$B131-'2. Enter scores'!BD131,"")</f>
        <v/>
      </c>
      <c r="BF127" s="125" t="str">
        <f>IF('2. Enter scores'!BE131&lt;&gt;"",'2. Enter scores'!$B131-'2. Enter scores'!BE131,"")</f>
        <v/>
      </c>
      <c r="BG127" s="125" t="str">
        <f>IF('2. Enter scores'!BF131&lt;&gt;"",'2. Enter scores'!$B131-'2. Enter scores'!BF131,"")</f>
        <v/>
      </c>
      <c r="BH127" s="125" t="str">
        <f>IF('2. Enter scores'!BG131&lt;&gt;"",'2. Enter scores'!$B131-'2. Enter scores'!BG131,"")</f>
        <v/>
      </c>
      <c r="BI127" s="125" t="str">
        <f>IF('2. Enter scores'!BH131&lt;&gt;"",'2. Enter scores'!$B131-'2. Enter scores'!BH131,"")</f>
        <v/>
      </c>
      <c r="BJ127" s="125" t="str">
        <f>IF('2. Enter scores'!BI131&lt;&gt;"",'2. Enter scores'!$B131-'2. Enter scores'!BI131,"")</f>
        <v/>
      </c>
      <c r="BK127" s="125" t="str">
        <f>IF('2. Enter scores'!BJ131&lt;&gt;"",'2. Enter scores'!$B131-'2. Enter scores'!BJ131,"")</f>
        <v/>
      </c>
      <c r="BL127" s="125" t="str">
        <f>IF('2. Enter scores'!BK131&lt;&gt;"",'2. Enter scores'!$B131-'2. Enter scores'!BK131,"")</f>
        <v/>
      </c>
      <c r="BM127" s="125" t="str">
        <f>IF('2. Enter scores'!BL131&lt;&gt;"",'2. Enter scores'!$B131-'2. Enter scores'!BL131,"")</f>
        <v/>
      </c>
      <c r="BN127" s="125" t="str">
        <f>IF('2. Enter scores'!BM131&lt;&gt;"",'2. Enter scores'!$B131-'2. Enter scores'!BM131,"")</f>
        <v/>
      </c>
      <c r="BO127" s="125" t="str">
        <f>IF('2. Enter scores'!BN131&lt;&gt;"",'2. Enter scores'!$B131-'2. Enter scores'!BN131,"")</f>
        <v/>
      </c>
      <c r="BP127" s="108">
        <v>1000</v>
      </c>
    </row>
    <row r="128" spans="2:68" x14ac:dyDescent="0.35">
      <c r="B128" s="125" t="str">
        <f>IF('2. Enter scores'!A132&lt;&gt;"",'2. Enter scores'!A132,"")</f>
        <v/>
      </c>
      <c r="H128" s="125" t="str">
        <f>IF('2. Enter scores'!G132&lt;&gt;"",'2. Enter scores'!$B132-'2. Enter scores'!G132,"")</f>
        <v/>
      </c>
      <c r="I128" s="125" t="str">
        <f>IF('2. Enter scores'!H132&lt;&gt;"",'2. Enter scores'!$B132-'2. Enter scores'!H132,"")</f>
        <v/>
      </c>
      <c r="J128" s="125" t="str">
        <f>IF('2. Enter scores'!I132&lt;&gt;"",'2. Enter scores'!$B132-'2. Enter scores'!I132,"")</f>
        <v/>
      </c>
      <c r="K128" s="125" t="str">
        <f>IF('2. Enter scores'!J132&lt;&gt;"",'2. Enter scores'!$B132-'2. Enter scores'!J132,"")</f>
        <v/>
      </c>
      <c r="L128" s="125" t="str">
        <f>IF('2. Enter scores'!K132&lt;&gt;"",'2. Enter scores'!$B132-'2. Enter scores'!K132,"")</f>
        <v/>
      </c>
      <c r="M128" s="125" t="str">
        <f>IF('2. Enter scores'!L132&lt;&gt;"",'2. Enter scores'!$B132-'2. Enter scores'!L132,"")</f>
        <v/>
      </c>
      <c r="N128" s="125" t="str">
        <f>IF('2. Enter scores'!M132&lt;&gt;"",'2. Enter scores'!$B132-'2. Enter scores'!M132,"")</f>
        <v/>
      </c>
      <c r="O128" s="125" t="str">
        <f>IF('2. Enter scores'!N132&lt;&gt;"",'2. Enter scores'!$B132-'2. Enter scores'!N132,"")</f>
        <v/>
      </c>
      <c r="P128" s="125" t="str">
        <f>IF('2. Enter scores'!O132&lt;&gt;"",'2. Enter scores'!$B132-'2. Enter scores'!O132,"")</f>
        <v/>
      </c>
      <c r="Q128" s="125" t="str">
        <f>IF('2. Enter scores'!P132&lt;&gt;"",'2. Enter scores'!$B132-'2. Enter scores'!P132,"")</f>
        <v/>
      </c>
      <c r="R128" s="125" t="str">
        <f>IF('2. Enter scores'!Q132&lt;&gt;"",'2. Enter scores'!$B132-'2. Enter scores'!Q132,"")</f>
        <v/>
      </c>
      <c r="S128" s="125" t="str">
        <f>IF('2. Enter scores'!R132&lt;&gt;"",'2. Enter scores'!$B132-'2. Enter scores'!R132,"")</f>
        <v/>
      </c>
      <c r="T128" s="125" t="str">
        <f>IF('2. Enter scores'!S132&lt;&gt;"",'2. Enter scores'!$B132-'2. Enter scores'!S132,"")</f>
        <v/>
      </c>
      <c r="U128" s="125" t="str">
        <f>IF('2. Enter scores'!T132&lt;&gt;"",'2. Enter scores'!$B132-'2. Enter scores'!T132,"")</f>
        <v/>
      </c>
      <c r="V128" s="125" t="str">
        <f>IF('2. Enter scores'!U132&lt;&gt;"",'2. Enter scores'!$B132-'2. Enter scores'!U132,"")</f>
        <v/>
      </c>
      <c r="W128" s="125" t="str">
        <f>IF('2. Enter scores'!V132&lt;&gt;"",'2. Enter scores'!$B132-'2. Enter scores'!V132,"")</f>
        <v/>
      </c>
      <c r="X128" s="125" t="str">
        <f>IF('2. Enter scores'!W132&lt;&gt;"",'2. Enter scores'!$B132-'2. Enter scores'!W132,"")</f>
        <v/>
      </c>
      <c r="Y128" s="125" t="str">
        <f>IF('2. Enter scores'!X132&lt;&gt;"",'2. Enter scores'!$B132-'2. Enter scores'!X132,"")</f>
        <v/>
      </c>
      <c r="Z128" s="125" t="str">
        <f>IF('2. Enter scores'!Y132&lt;&gt;"",'2. Enter scores'!$B132-'2. Enter scores'!Y132,"")</f>
        <v/>
      </c>
      <c r="AA128" s="125" t="str">
        <f>IF('2. Enter scores'!Z132&lt;&gt;"",'2. Enter scores'!$B132-'2. Enter scores'!Z132,"")</f>
        <v/>
      </c>
      <c r="AB128" s="125" t="str">
        <f>IF('2. Enter scores'!AA132&lt;&gt;"",'2. Enter scores'!$B132-'2. Enter scores'!AA132,"")</f>
        <v/>
      </c>
      <c r="AC128" s="125" t="str">
        <f>IF('2. Enter scores'!AB132&lt;&gt;"",'2. Enter scores'!$B132-'2. Enter scores'!AB132,"")</f>
        <v/>
      </c>
      <c r="AD128" s="125" t="str">
        <f>IF('2. Enter scores'!AC132&lt;&gt;"",'2. Enter scores'!$B132-'2. Enter scores'!AC132,"")</f>
        <v/>
      </c>
      <c r="AE128" s="125" t="str">
        <f>IF('2. Enter scores'!AD132&lt;&gt;"",'2. Enter scores'!$B132-'2. Enter scores'!AD132,"")</f>
        <v/>
      </c>
      <c r="AF128" s="125" t="str">
        <f>IF('2. Enter scores'!AE132&lt;&gt;"",'2. Enter scores'!$B132-'2. Enter scores'!AE132,"")</f>
        <v/>
      </c>
      <c r="AG128" s="125" t="str">
        <f>IF('2. Enter scores'!AF132&lt;&gt;"",'2. Enter scores'!$B132-'2. Enter scores'!AF132,"")</f>
        <v/>
      </c>
      <c r="AH128" s="125" t="str">
        <f>IF('2. Enter scores'!AG132&lt;&gt;"",'2. Enter scores'!$B132-'2. Enter scores'!AG132,"")</f>
        <v/>
      </c>
      <c r="AI128" s="125" t="str">
        <f>IF('2. Enter scores'!AH132&lt;&gt;"",'2. Enter scores'!$B132-'2. Enter scores'!AH132,"")</f>
        <v/>
      </c>
      <c r="AJ128" s="125" t="str">
        <f>IF('2. Enter scores'!AI132&lt;&gt;"",'2. Enter scores'!$B132-'2. Enter scores'!AI132,"")</f>
        <v/>
      </c>
      <c r="AK128" s="125" t="str">
        <f>IF('2. Enter scores'!AJ132&lt;&gt;"",'2. Enter scores'!$B132-'2. Enter scores'!AJ132,"")</f>
        <v/>
      </c>
      <c r="AL128" s="125" t="str">
        <f>IF('2. Enter scores'!AK132&lt;&gt;"",'2. Enter scores'!$B132-'2. Enter scores'!AK132,"")</f>
        <v/>
      </c>
      <c r="AM128" s="125" t="str">
        <f>IF('2. Enter scores'!AL132&lt;&gt;"",'2. Enter scores'!$B132-'2. Enter scores'!AL132,"")</f>
        <v/>
      </c>
      <c r="AN128" s="125" t="str">
        <f>IF('2. Enter scores'!AM132&lt;&gt;"",'2. Enter scores'!$B132-'2. Enter scores'!AM132,"")</f>
        <v/>
      </c>
      <c r="AO128" s="125" t="str">
        <f>IF('2. Enter scores'!AN132&lt;&gt;"",'2. Enter scores'!$B132-'2. Enter scores'!AN132,"")</f>
        <v/>
      </c>
      <c r="AP128" s="125" t="str">
        <f>IF('2. Enter scores'!AO132&lt;&gt;"",'2. Enter scores'!$B132-'2. Enter scores'!AO132,"")</f>
        <v/>
      </c>
      <c r="AQ128" s="125" t="str">
        <f>IF('2. Enter scores'!AP132&lt;&gt;"",'2. Enter scores'!$B132-'2. Enter scores'!AP132,"")</f>
        <v/>
      </c>
      <c r="AR128" s="125" t="str">
        <f>IF('2. Enter scores'!AQ132&lt;&gt;"",'2. Enter scores'!$B132-'2. Enter scores'!AQ132,"")</f>
        <v/>
      </c>
      <c r="AS128" s="125" t="str">
        <f>IF('2. Enter scores'!AR132&lt;&gt;"",'2. Enter scores'!$B132-'2. Enter scores'!AR132,"")</f>
        <v/>
      </c>
      <c r="AT128" s="125" t="str">
        <f>IF('2. Enter scores'!AS132&lt;&gt;"",'2. Enter scores'!$B132-'2. Enter scores'!AS132,"")</f>
        <v/>
      </c>
      <c r="AU128" s="125" t="str">
        <f>IF('2. Enter scores'!AT132&lt;&gt;"",'2. Enter scores'!$B132-'2. Enter scores'!AT132,"")</f>
        <v/>
      </c>
      <c r="AV128" s="125" t="str">
        <f>IF('2. Enter scores'!AU132&lt;&gt;"",'2. Enter scores'!$B132-'2. Enter scores'!AU132,"")</f>
        <v/>
      </c>
      <c r="AW128" s="125" t="str">
        <f>IF('2. Enter scores'!AV132&lt;&gt;"",'2. Enter scores'!$B132-'2. Enter scores'!AV132,"")</f>
        <v/>
      </c>
      <c r="AX128" s="125" t="str">
        <f>IF('2. Enter scores'!AW132&lt;&gt;"",'2. Enter scores'!$B132-'2. Enter scores'!AW132,"")</f>
        <v/>
      </c>
      <c r="AY128" s="125" t="str">
        <f>IF('2. Enter scores'!AX132&lt;&gt;"",'2. Enter scores'!$B132-'2. Enter scores'!AX132,"")</f>
        <v/>
      </c>
      <c r="AZ128" s="125" t="str">
        <f>IF('2. Enter scores'!AY132&lt;&gt;"",'2. Enter scores'!$B132-'2. Enter scores'!AY132,"")</f>
        <v/>
      </c>
      <c r="BA128" s="125" t="str">
        <f>IF('2. Enter scores'!AZ132&lt;&gt;"",'2. Enter scores'!$B132-'2. Enter scores'!AZ132,"")</f>
        <v/>
      </c>
      <c r="BB128" s="125" t="str">
        <f>IF('2. Enter scores'!BA132&lt;&gt;"",'2. Enter scores'!$B132-'2. Enter scores'!BA132,"")</f>
        <v/>
      </c>
      <c r="BC128" s="125" t="str">
        <f>IF('2. Enter scores'!BB132&lt;&gt;"",'2. Enter scores'!$B132-'2. Enter scores'!BB132,"")</f>
        <v/>
      </c>
      <c r="BD128" s="125" t="str">
        <f>IF('2. Enter scores'!BC132&lt;&gt;"",'2. Enter scores'!$B132-'2. Enter scores'!BC132,"")</f>
        <v/>
      </c>
      <c r="BE128" s="125" t="str">
        <f>IF('2. Enter scores'!BD132&lt;&gt;"",'2. Enter scores'!$B132-'2. Enter scores'!BD132,"")</f>
        <v/>
      </c>
      <c r="BF128" s="125" t="str">
        <f>IF('2. Enter scores'!BE132&lt;&gt;"",'2. Enter scores'!$B132-'2. Enter scores'!BE132,"")</f>
        <v/>
      </c>
      <c r="BG128" s="125" t="str">
        <f>IF('2. Enter scores'!BF132&lt;&gt;"",'2. Enter scores'!$B132-'2. Enter scores'!BF132,"")</f>
        <v/>
      </c>
      <c r="BH128" s="125" t="str">
        <f>IF('2. Enter scores'!BG132&lt;&gt;"",'2. Enter scores'!$B132-'2. Enter scores'!BG132,"")</f>
        <v/>
      </c>
      <c r="BI128" s="125" t="str">
        <f>IF('2. Enter scores'!BH132&lt;&gt;"",'2. Enter scores'!$B132-'2. Enter scores'!BH132,"")</f>
        <v/>
      </c>
      <c r="BJ128" s="125" t="str">
        <f>IF('2. Enter scores'!BI132&lt;&gt;"",'2. Enter scores'!$B132-'2. Enter scores'!BI132,"")</f>
        <v/>
      </c>
      <c r="BK128" s="125" t="str">
        <f>IF('2. Enter scores'!BJ132&lt;&gt;"",'2. Enter scores'!$B132-'2. Enter scores'!BJ132,"")</f>
        <v/>
      </c>
      <c r="BL128" s="125" t="str">
        <f>IF('2. Enter scores'!BK132&lt;&gt;"",'2. Enter scores'!$B132-'2. Enter scores'!BK132,"")</f>
        <v/>
      </c>
      <c r="BM128" s="125" t="str">
        <f>IF('2. Enter scores'!BL132&lt;&gt;"",'2. Enter scores'!$B132-'2. Enter scores'!BL132,"")</f>
        <v/>
      </c>
      <c r="BN128" s="125" t="str">
        <f>IF('2. Enter scores'!BM132&lt;&gt;"",'2. Enter scores'!$B132-'2. Enter scores'!BM132,"")</f>
        <v/>
      </c>
      <c r="BO128" s="125" t="str">
        <f>IF('2. Enter scores'!BN132&lt;&gt;"",'2. Enter scores'!$B132-'2. Enter scores'!BN132,"")</f>
        <v/>
      </c>
      <c r="BP128" s="108">
        <v>1000</v>
      </c>
    </row>
    <row r="129" spans="2:68" x14ac:dyDescent="0.35">
      <c r="B129" s="125" t="str">
        <f>IF('2. Enter scores'!A133&lt;&gt;"",'2. Enter scores'!A133,"")</f>
        <v/>
      </c>
      <c r="H129" s="125" t="str">
        <f>IF('2. Enter scores'!G133&lt;&gt;"",'2. Enter scores'!$B133-'2. Enter scores'!G133,"")</f>
        <v/>
      </c>
      <c r="I129" s="125" t="str">
        <f>IF('2. Enter scores'!H133&lt;&gt;"",'2. Enter scores'!$B133-'2. Enter scores'!H133,"")</f>
        <v/>
      </c>
      <c r="J129" s="125" t="str">
        <f>IF('2. Enter scores'!I133&lt;&gt;"",'2. Enter scores'!$B133-'2. Enter scores'!I133,"")</f>
        <v/>
      </c>
      <c r="K129" s="125" t="str">
        <f>IF('2. Enter scores'!J133&lt;&gt;"",'2. Enter scores'!$B133-'2. Enter scores'!J133,"")</f>
        <v/>
      </c>
      <c r="L129" s="125" t="str">
        <f>IF('2. Enter scores'!K133&lt;&gt;"",'2. Enter scores'!$B133-'2. Enter scores'!K133,"")</f>
        <v/>
      </c>
      <c r="M129" s="125" t="str">
        <f>IF('2. Enter scores'!L133&lt;&gt;"",'2. Enter scores'!$B133-'2. Enter scores'!L133,"")</f>
        <v/>
      </c>
      <c r="N129" s="125" t="str">
        <f>IF('2. Enter scores'!M133&lt;&gt;"",'2. Enter scores'!$B133-'2. Enter scores'!M133,"")</f>
        <v/>
      </c>
      <c r="O129" s="125" t="str">
        <f>IF('2. Enter scores'!N133&lt;&gt;"",'2. Enter scores'!$B133-'2. Enter scores'!N133,"")</f>
        <v/>
      </c>
      <c r="P129" s="125" t="str">
        <f>IF('2. Enter scores'!O133&lt;&gt;"",'2. Enter scores'!$B133-'2. Enter scores'!O133,"")</f>
        <v/>
      </c>
      <c r="Q129" s="125" t="str">
        <f>IF('2. Enter scores'!P133&lt;&gt;"",'2. Enter scores'!$B133-'2. Enter scores'!P133,"")</f>
        <v/>
      </c>
      <c r="R129" s="125" t="str">
        <f>IF('2. Enter scores'!Q133&lt;&gt;"",'2. Enter scores'!$B133-'2. Enter scores'!Q133,"")</f>
        <v/>
      </c>
      <c r="S129" s="125" t="str">
        <f>IF('2. Enter scores'!R133&lt;&gt;"",'2. Enter scores'!$B133-'2. Enter scores'!R133,"")</f>
        <v/>
      </c>
      <c r="T129" s="125" t="str">
        <f>IF('2. Enter scores'!S133&lt;&gt;"",'2. Enter scores'!$B133-'2. Enter scores'!S133,"")</f>
        <v/>
      </c>
      <c r="U129" s="125" t="str">
        <f>IF('2. Enter scores'!T133&lt;&gt;"",'2. Enter scores'!$B133-'2. Enter scores'!T133,"")</f>
        <v/>
      </c>
      <c r="V129" s="125" t="str">
        <f>IF('2. Enter scores'!U133&lt;&gt;"",'2. Enter scores'!$B133-'2. Enter scores'!U133,"")</f>
        <v/>
      </c>
      <c r="W129" s="125" t="str">
        <f>IF('2. Enter scores'!V133&lt;&gt;"",'2. Enter scores'!$B133-'2. Enter scores'!V133,"")</f>
        <v/>
      </c>
      <c r="X129" s="125" t="str">
        <f>IF('2. Enter scores'!W133&lt;&gt;"",'2. Enter scores'!$B133-'2. Enter scores'!W133,"")</f>
        <v/>
      </c>
      <c r="Y129" s="125" t="str">
        <f>IF('2. Enter scores'!X133&lt;&gt;"",'2. Enter scores'!$B133-'2. Enter scores'!X133,"")</f>
        <v/>
      </c>
      <c r="Z129" s="125" t="str">
        <f>IF('2. Enter scores'!Y133&lt;&gt;"",'2. Enter scores'!$B133-'2. Enter scores'!Y133,"")</f>
        <v/>
      </c>
      <c r="AA129" s="125" t="str">
        <f>IF('2. Enter scores'!Z133&lt;&gt;"",'2. Enter scores'!$B133-'2. Enter scores'!Z133,"")</f>
        <v/>
      </c>
      <c r="AB129" s="125" t="str">
        <f>IF('2. Enter scores'!AA133&lt;&gt;"",'2. Enter scores'!$B133-'2. Enter scores'!AA133,"")</f>
        <v/>
      </c>
      <c r="AC129" s="125" t="str">
        <f>IF('2. Enter scores'!AB133&lt;&gt;"",'2. Enter scores'!$B133-'2. Enter scores'!AB133,"")</f>
        <v/>
      </c>
      <c r="AD129" s="125" t="str">
        <f>IF('2. Enter scores'!AC133&lt;&gt;"",'2. Enter scores'!$B133-'2. Enter scores'!AC133,"")</f>
        <v/>
      </c>
      <c r="AE129" s="125" t="str">
        <f>IF('2. Enter scores'!AD133&lt;&gt;"",'2. Enter scores'!$B133-'2. Enter scores'!AD133,"")</f>
        <v/>
      </c>
      <c r="AF129" s="125" t="str">
        <f>IF('2. Enter scores'!AE133&lt;&gt;"",'2. Enter scores'!$B133-'2. Enter scores'!AE133,"")</f>
        <v/>
      </c>
      <c r="AG129" s="125" t="str">
        <f>IF('2. Enter scores'!AF133&lt;&gt;"",'2. Enter scores'!$B133-'2. Enter scores'!AF133,"")</f>
        <v/>
      </c>
      <c r="AH129" s="125" t="str">
        <f>IF('2. Enter scores'!AG133&lt;&gt;"",'2. Enter scores'!$B133-'2. Enter scores'!AG133,"")</f>
        <v/>
      </c>
      <c r="AI129" s="125" t="str">
        <f>IF('2. Enter scores'!AH133&lt;&gt;"",'2. Enter scores'!$B133-'2. Enter scores'!AH133,"")</f>
        <v/>
      </c>
      <c r="AJ129" s="125" t="str">
        <f>IF('2. Enter scores'!AI133&lt;&gt;"",'2. Enter scores'!$B133-'2. Enter scores'!AI133,"")</f>
        <v/>
      </c>
      <c r="AK129" s="125" t="str">
        <f>IF('2. Enter scores'!AJ133&lt;&gt;"",'2. Enter scores'!$B133-'2. Enter scores'!AJ133,"")</f>
        <v/>
      </c>
      <c r="AL129" s="125" t="str">
        <f>IF('2. Enter scores'!AK133&lt;&gt;"",'2. Enter scores'!$B133-'2. Enter scores'!AK133,"")</f>
        <v/>
      </c>
      <c r="AM129" s="125" t="str">
        <f>IF('2. Enter scores'!AL133&lt;&gt;"",'2. Enter scores'!$B133-'2. Enter scores'!AL133,"")</f>
        <v/>
      </c>
      <c r="AN129" s="125" t="str">
        <f>IF('2. Enter scores'!AM133&lt;&gt;"",'2. Enter scores'!$B133-'2. Enter scores'!AM133,"")</f>
        <v/>
      </c>
      <c r="AO129" s="125" t="str">
        <f>IF('2. Enter scores'!AN133&lt;&gt;"",'2. Enter scores'!$B133-'2. Enter scores'!AN133,"")</f>
        <v/>
      </c>
      <c r="AP129" s="125" t="str">
        <f>IF('2. Enter scores'!AO133&lt;&gt;"",'2. Enter scores'!$B133-'2. Enter scores'!AO133,"")</f>
        <v/>
      </c>
      <c r="AQ129" s="125" t="str">
        <f>IF('2. Enter scores'!AP133&lt;&gt;"",'2. Enter scores'!$B133-'2. Enter scores'!AP133,"")</f>
        <v/>
      </c>
      <c r="AR129" s="125" t="str">
        <f>IF('2. Enter scores'!AQ133&lt;&gt;"",'2. Enter scores'!$B133-'2. Enter scores'!AQ133,"")</f>
        <v/>
      </c>
      <c r="AS129" s="125" t="str">
        <f>IF('2. Enter scores'!AR133&lt;&gt;"",'2. Enter scores'!$B133-'2. Enter scores'!AR133,"")</f>
        <v/>
      </c>
      <c r="AT129" s="125" t="str">
        <f>IF('2. Enter scores'!AS133&lt;&gt;"",'2. Enter scores'!$B133-'2. Enter scores'!AS133,"")</f>
        <v/>
      </c>
      <c r="AU129" s="125" t="str">
        <f>IF('2. Enter scores'!AT133&lt;&gt;"",'2. Enter scores'!$B133-'2. Enter scores'!AT133,"")</f>
        <v/>
      </c>
      <c r="AV129" s="125" t="str">
        <f>IF('2. Enter scores'!AU133&lt;&gt;"",'2. Enter scores'!$B133-'2. Enter scores'!AU133,"")</f>
        <v/>
      </c>
      <c r="AW129" s="125" t="str">
        <f>IF('2. Enter scores'!AV133&lt;&gt;"",'2. Enter scores'!$B133-'2. Enter scores'!AV133,"")</f>
        <v/>
      </c>
      <c r="AX129" s="125" t="str">
        <f>IF('2. Enter scores'!AW133&lt;&gt;"",'2. Enter scores'!$B133-'2. Enter scores'!AW133,"")</f>
        <v/>
      </c>
      <c r="AY129" s="125" t="str">
        <f>IF('2. Enter scores'!AX133&lt;&gt;"",'2. Enter scores'!$B133-'2. Enter scores'!AX133,"")</f>
        <v/>
      </c>
      <c r="AZ129" s="125" t="str">
        <f>IF('2. Enter scores'!AY133&lt;&gt;"",'2. Enter scores'!$B133-'2. Enter scores'!AY133,"")</f>
        <v/>
      </c>
      <c r="BA129" s="125" t="str">
        <f>IF('2. Enter scores'!AZ133&lt;&gt;"",'2. Enter scores'!$B133-'2. Enter scores'!AZ133,"")</f>
        <v/>
      </c>
      <c r="BB129" s="125" t="str">
        <f>IF('2. Enter scores'!BA133&lt;&gt;"",'2. Enter scores'!$B133-'2. Enter scores'!BA133,"")</f>
        <v/>
      </c>
      <c r="BC129" s="125" t="str">
        <f>IF('2. Enter scores'!BB133&lt;&gt;"",'2. Enter scores'!$B133-'2. Enter scores'!BB133,"")</f>
        <v/>
      </c>
      <c r="BD129" s="125" t="str">
        <f>IF('2. Enter scores'!BC133&lt;&gt;"",'2. Enter scores'!$B133-'2. Enter scores'!BC133,"")</f>
        <v/>
      </c>
      <c r="BE129" s="125" t="str">
        <f>IF('2. Enter scores'!BD133&lt;&gt;"",'2. Enter scores'!$B133-'2. Enter scores'!BD133,"")</f>
        <v/>
      </c>
      <c r="BF129" s="125" t="str">
        <f>IF('2. Enter scores'!BE133&lt;&gt;"",'2. Enter scores'!$B133-'2. Enter scores'!BE133,"")</f>
        <v/>
      </c>
      <c r="BG129" s="125" t="str">
        <f>IF('2. Enter scores'!BF133&lt;&gt;"",'2. Enter scores'!$B133-'2. Enter scores'!BF133,"")</f>
        <v/>
      </c>
      <c r="BH129" s="125" t="str">
        <f>IF('2. Enter scores'!BG133&lt;&gt;"",'2. Enter scores'!$B133-'2. Enter scores'!BG133,"")</f>
        <v/>
      </c>
      <c r="BI129" s="125" t="str">
        <f>IF('2. Enter scores'!BH133&lt;&gt;"",'2. Enter scores'!$B133-'2. Enter scores'!BH133,"")</f>
        <v/>
      </c>
      <c r="BJ129" s="125" t="str">
        <f>IF('2. Enter scores'!BI133&lt;&gt;"",'2. Enter scores'!$B133-'2. Enter scores'!BI133,"")</f>
        <v/>
      </c>
      <c r="BK129" s="125" t="str">
        <f>IF('2. Enter scores'!BJ133&lt;&gt;"",'2. Enter scores'!$B133-'2. Enter scores'!BJ133,"")</f>
        <v/>
      </c>
      <c r="BL129" s="125" t="str">
        <f>IF('2. Enter scores'!BK133&lt;&gt;"",'2. Enter scores'!$B133-'2. Enter scores'!BK133,"")</f>
        <v/>
      </c>
      <c r="BM129" s="125" t="str">
        <f>IF('2. Enter scores'!BL133&lt;&gt;"",'2. Enter scores'!$B133-'2. Enter scores'!BL133,"")</f>
        <v/>
      </c>
      <c r="BN129" s="125" t="str">
        <f>IF('2. Enter scores'!BM133&lt;&gt;"",'2. Enter scores'!$B133-'2. Enter scores'!BM133,"")</f>
        <v/>
      </c>
      <c r="BO129" s="125" t="str">
        <f>IF('2. Enter scores'!BN133&lt;&gt;"",'2. Enter scores'!$B133-'2. Enter scores'!BN133,"")</f>
        <v/>
      </c>
      <c r="BP129" s="108">
        <v>1000</v>
      </c>
    </row>
    <row r="130" spans="2:68" x14ac:dyDescent="0.35">
      <c r="B130" s="125" t="str">
        <f>IF('2. Enter scores'!A134&lt;&gt;"",'2. Enter scores'!A134,"")</f>
        <v/>
      </c>
      <c r="H130" s="125" t="str">
        <f>IF('2. Enter scores'!G134&lt;&gt;"",'2. Enter scores'!$B134-'2. Enter scores'!G134,"")</f>
        <v/>
      </c>
      <c r="I130" s="125" t="str">
        <f>IF('2. Enter scores'!H134&lt;&gt;"",'2. Enter scores'!$B134-'2. Enter scores'!H134,"")</f>
        <v/>
      </c>
      <c r="J130" s="125" t="str">
        <f>IF('2. Enter scores'!I134&lt;&gt;"",'2. Enter scores'!$B134-'2. Enter scores'!I134,"")</f>
        <v/>
      </c>
      <c r="K130" s="125" t="str">
        <f>IF('2. Enter scores'!J134&lt;&gt;"",'2. Enter scores'!$B134-'2. Enter scores'!J134,"")</f>
        <v/>
      </c>
      <c r="L130" s="125" t="str">
        <f>IF('2. Enter scores'!K134&lt;&gt;"",'2. Enter scores'!$B134-'2. Enter scores'!K134,"")</f>
        <v/>
      </c>
      <c r="M130" s="125" t="str">
        <f>IF('2. Enter scores'!L134&lt;&gt;"",'2. Enter scores'!$B134-'2. Enter scores'!L134,"")</f>
        <v/>
      </c>
      <c r="N130" s="125" t="str">
        <f>IF('2. Enter scores'!M134&lt;&gt;"",'2. Enter scores'!$B134-'2. Enter scores'!M134,"")</f>
        <v/>
      </c>
      <c r="O130" s="125" t="str">
        <f>IF('2. Enter scores'!N134&lt;&gt;"",'2. Enter scores'!$B134-'2. Enter scores'!N134,"")</f>
        <v/>
      </c>
      <c r="P130" s="125" t="str">
        <f>IF('2. Enter scores'!O134&lt;&gt;"",'2. Enter scores'!$B134-'2. Enter scores'!O134,"")</f>
        <v/>
      </c>
      <c r="Q130" s="125" t="str">
        <f>IF('2. Enter scores'!P134&lt;&gt;"",'2. Enter scores'!$B134-'2. Enter scores'!P134,"")</f>
        <v/>
      </c>
      <c r="R130" s="125" t="str">
        <f>IF('2. Enter scores'!Q134&lt;&gt;"",'2. Enter scores'!$B134-'2. Enter scores'!Q134,"")</f>
        <v/>
      </c>
      <c r="S130" s="125" t="str">
        <f>IF('2. Enter scores'!R134&lt;&gt;"",'2. Enter scores'!$B134-'2. Enter scores'!R134,"")</f>
        <v/>
      </c>
      <c r="T130" s="125" t="str">
        <f>IF('2. Enter scores'!S134&lt;&gt;"",'2. Enter scores'!$B134-'2. Enter scores'!S134,"")</f>
        <v/>
      </c>
      <c r="U130" s="125" t="str">
        <f>IF('2. Enter scores'!T134&lt;&gt;"",'2. Enter scores'!$B134-'2. Enter scores'!T134,"")</f>
        <v/>
      </c>
      <c r="V130" s="125" t="str">
        <f>IF('2. Enter scores'!U134&lt;&gt;"",'2. Enter scores'!$B134-'2. Enter scores'!U134,"")</f>
        <v/>
      </c>
      <c r="W130" s="125" t="str">
        <f>IF('2. Enter scores'!V134&lt;&gt;"",'2. Enter scores'!$B134-'2. Enter scores'!V134,"")</f>
        <v/>
      </c>
      <c r="X130" s="125" t="str">
        <f>IF('2. Enter scores'!W134&lt;&gt;"",'2. Enter scores'!$B134-'2. Enter scores'!W134,"")</f>
        <v/>
      </c>
      <c r="Y130" s="125" t="str">
        <f>IF('2. Enter scores'!X134&lt;&gt;"",'2. Enter scores'!$B134-'2. Enter scores'!X134,"")</f>
        <v/>
      </c>
      <c r="Z130" s="125" t="str">
        <f>IF('2. Enter scores'!Y134&lt;&gt;"",'2. Enter scores'!$B134-'2. Enter scores'!Y134,"")</f>
        <v/>
      </c>
      <c r="AA130" s="125" t="str">
        <f>IF('2. Enter scores'!Z134&lt;&gt;"",'2. Enter scores'!$B134-'2. Enter scores'!Z134,"")</f>
        <v/>
      </c>
      <c r="AB130" s="125" t="str">
        <f>IF('2. Enter scores'!AA134&lt;&gt;"",'2. Enter scores'!$B134-'2. Enter scores'!AA134,"")</f>
        <v/>
      </c>
      <c r="AC130" s="125" t="str">
        <f>IF('2. Enter scores'!AB134&lt;&gt;"",'2. Enter scores'!$B134-'2. Enter scores'!AB134,"")</f>
        <v/>
      </c>
      <c r="AD130" s="125" t="str">
        <f>IF('2. Enter scores'!AC134&lt;&gt;"",'2. Enter scores'!$B134-'2. Enter scores'!AC134,"")</f>
        <v/>
      </c>
      <c r="AE130" s="125" t="str">
        <f>IF('2. Enter scores'!AD134&lt;&gt;"",'2. Enter scores'!$B134-'2. Enter scores'!AD134,"")</f>
        <v/>
      </c>
      <c r="AF130" s="125" t="str">
        <f>IF('2. Enter scores'!AE134&lt;&gt;"",'2. Enter scores'!$B134-'2. Enter scores'!AE134,"")</f>
        <v/>
      </c>
      <c r="AG130" s="125" t="str">
        <f>IF('2. Enter scores'!AF134&lt;&gt;"",'2. Enter scores'!$B134-'2. Enter scores'!AF134,"")</f>
        <v/>
      </c>
      <c r="AH130" s="125" t="str">
        <f>IF('2. Enter scores'!AG134&lt;&gt;"",'2. Enter scores'!$B134-'2. Enter scores'!AG134,"")</f>
        <v/>
      </c>
      <c r="AI130" s="125" t="str">
        <f>IF('2. Enter scores'!AH134&lt;&gt;"",'2. Enter scores'!$B134-'2. Enter scores'!AH134,"")</f>
        <v/>
      </c>
      <c r="AJ130" s="125" t="str">
        <f>IF('2. Enter scores'!AI134&lt;&gt;"",'2. Enter scores'!$B134-'2. Enter scores'!AI134,"")</f>
        <v/>
      </c>
      <c r="AK130" s="125" t="str">
        <f>IF('2. Enter scores'!AJ134&lt;&gt;"",'2. Enter scores'!$B134-'2. Enter scores'!AJ134,"")</f>
        <v/>
      </c>
      <c r="AL130" s="125" t="str">
        <f>IF('2. Enter scores'!AK134&lt;&gt;"",'2. Enter scores'!$B134-'2. Enter scores'!AK134,"")</f>
        <v/>
      </c>
      <c r="AM130" s="125" t="str">
        <f>IF('2. Enter scores'!AL134&lt;&gt;"",'2. Enter scores'!$B134-'2. Enter scores'!AL134,"")</f>
        <v/>
      </c>
      <c r="AN130" s="125" t="str">
        <f>IF('2. Enter scores'!AM134&lt;&gt;"",'2. Enter scores'!$B134-'2. Enter scores'!AM134,"")</f>
        <v/>
      </c>
      <c r="AO130" s="125" t="str">
        <f>IF('2. Enter scores'!AN134&lt;&gt;"",'2. Enter scores'!$B134-'2. Enter scores'!AN134,"")</f>
        <v/>
      </c>
      <c r="AP130" s="125" t="str">
        <f>IF('2. Enter scores'!AO134&lt;&gt;"",'2. Enter scores'!$B134-'2. Enter scores'!AO134,"")</f>
        <v/>
      </c>
      <c r="AQ130" s="125" t="str">
        <f>IF('2. Enter scores'!AP134&lt;&gt;"",'2. Enter scores'!$B134-'2. Enter scores'!AP134,"")</f>
        <v/>
      </c>
      <c r="AR130" s="125" t="str">
        <f>IF('2. Enter scores'!AQ134&lt;&gt;"",'2. Enter scores'!$B134-'2. Enter scores'!AQ134,"")</f>
        <v/>
      </c>
      <c r="AS130" s="125" t="str">
        <f>IF('2. Enter scores'!AR134&lt;&gt;"",'2. Enter scores'!$B134-'2. Enter scores'!AR134,"")</f>
        <v/>
      </c>
      <c r="AT130" s="125" t="str">
        <f>IF('2. Enter scores'!AS134&lt;&gt;"",'2. Enter scores'!$B134-'2. Enter scores'!AS134,"")</f>
        <v/>
      </c>
      <c r="AU130" s="125" t="str">
        <f>IF('2. Enter scores'!AT134&lt;&gt;"",'2. Enter scores'!$B134-'2. Enter scores'!AT134,"")</f>
        <v/>
      </c>
      <c r="AV130" s="125" t="str">
        <f>IF('2. Enter scores'!AU134&lt;&gt;"",'2. Enter scores'!$B134-'2. Enter scores'!AU134,"")</f>
        <v/>
      </c>
      <c r="AW130" s="125" t="str">
        <f>IF('2. Enter scores'!AV134&lt;&gt;"",'2. Enter scores'!$B134-'2. Enter scores'!AV134,"")</f>
        <v/>
      </c>
      <c r="AX130" s="125" t="str">
        <f>IF('2. Enter scores'!AW134&lt;&gt;"",'2. Enter scores'!$B134-'2. Enter scores'!AW134,"")</f>
        <v/>
      </c>
      <c r="AY130" s="125" t="str">
        <f>IF('2. Enter scores'!AX134&lt;&gt;"",'2. Enter scores'!$B134-'2. Enter scores'!AX134,"")</f>
        <v/>
      </c>
      <c r="AZ130" s="125" t="str">
        <f>IF('2. Enter scores'!AY134&lt;&gt;"",'2. Enter scores'!$B134-'2. Enter scores'!AY134,"")</f>
        <v/>
      </c>
      <c r="BA130" s="125" t="str">
        <f>IF('2. Enter scores'!AZ134&lt;&gt;"",'2. Enter scores'!$B134-'2. Enter scores'!AZ134,"")</f>
        <v/>
      </c>
      <c r="BB130" s="125" t="str">
        <f>IF('2. Enter scores'!BA134&lt;&gt;"",'2. Enter scores'!$B134-'2. Enter scores'!BA134,"")</f>
        <v/>
      </c>
      <c r="BC130" s="125" t="str">
        <f>IF('2. Enter scores'!BB134&lt;&gt;"",'2. Enter scores'!$B134-'2. Enter scores'!BB134,"")</f>
        <v/>
      </c>
      <c r="BD130" s="125" t="str">
        <f>IF('2. Enter scores'!BC134&lt;&gt;"",'2. Enter scores'!$B134-'2. Enter scores'!BC134,"")</f>
        <v/>
      </c>
      <c r="BE130" s="125" t="str">
        <f>IF('2. Enter scores'!BD134&lt;&gt;"",'2. Enter scores'!$B134-'2. Enter scores'!BD134,"")</f>
        <v/>
      </c>
      <c r="BF130" s="125" t="str">
        <f>IF('2. Enter scores'!BE134&lt;&gt;"",'2. Enter scores'!$B134-'2. Enter scores'!BE134,"")</f>
        <v/>
      </c>
      <c r="BG130" s="125" t="str">
        <f>IF('2. Enter scores'!BF134&lt;&gt;"",'2. Enter scores'!$B134-'2. Enter scores'!BF134,"")</f>
        <v/>
      </c>
      <c r="BH130" s="125" t="str">
        <f>IF('2. Enter scores'!BG134&lt;&gt;"",'2. Enter scores'!$B134-'2. Enter scores'!BG134,"")</f>
        <v/>
      </c>
      <c r="BI130" s="125" t="str">
        <f>IF('2. Enter scores'!BH134&lt;&gt;"",'2. Enter scores'!$B134-'2. Enter scores'!BH134,"")</f>
        <v/>
      </c>
      <c r="BJ130" s="125" t="str">
        <f>IF('2. Enter scores'!BI134&lt;&gt;"",'2. Enter scores'!$B134-'2. Enter scores'!BI134,"")</f>
        <v/>
      </c>
      <c r="BK130" s="125" t="str">
        <f>IF('2. Enter scores'!BJ134&lt;&gt;"",'2. Enter scores'!$B134-'2. Enter scores'!BJ134,"")</f>
        <v/>
      </c>
      <c r="BL130" s="125" t="str">
        <f>IF('2. Enter scores'!BK134&lt;&gt;"",'2. Enter scores'!$B134-'2. Enter scores'!BK134,"")</f>
        <v/>
      </c>
      <c r="BM130" s="125" t="str">
        <f>IF('2. Enter scores'!BL134&lt;&gt;"",'2. Enter scores'!$B134-'2. Enter scores'!BL134,"")</f>
        <v/>
      </c>
      <c r="BN130" s="125" t="str">
        <f>IF('2. Enter scores'!BM134&lt;&gt;"",'2. Enter scores'!$B134-'2. Enter scores'!BM134,"")</f>
        <v/>
      </c>
      <c r="BO130" s="125" t="str">
        <f>IF('2. Enter scores'!BN134&lt;&gt;"",'2. Enter scores'!$B134-'2. Enter scores'!BN134,"")</f>
        <v/>
      </c>
      <c r="BP130" s="108">
        <v>1000</v>
      </c>
    </row>
    <row r="131" spans="2:68" x14ac:dyDescent="0.35">
      <c r="B131" s="125" t="str">
        <f>IF('2. Enter scores'!A135&lt;&gt;"",'2. Enter scores'!A135,"")</f>
        <v/>
      </c>
      <c r="H131" s="125" t="str">
        <f>IF('2. Enter scores'!G135&lt;&gt;"",'2. Enter scores'!$B135-'2. Enter scores'!G135,"")</f>
        <v/>
      </c>
      <c r="I131" s="125" t="str">
        <f>IF('2. Enter scores'!H135&lt;&gt;"",'2. Enter scores'!$B135-'2. Enter scores'!H135,"")</f>
        <v/>
      </c>
      <c r="J131" s="125" t="str">
        <f>IF('2. Enter scores'!I135&lt;&gt;"",'2. Enter scores'!$B135-'2. Enter scores'!I135,"")</f>
        <v/>
      </c>
      <c r="K131" s="125" t="str">
        <f>IF('2. Enter scores'!J135&lt;&gt;"",'2. Enter scores'!$B135-'2. Enter scores'!J135,"")</f>
        <v/>
      </c>
      <c r="L131" s="125" t="str">
        <f>IF('2. Enter scores'!K135&lt;&gt;"",'2. Enter scores'!$B135-'2. Enter scores'!K135,"")</f>
        <v/>
      </c>
      <c r="M131" s="125" t="str">
        <f>IF('2. Enter scores'!L135&lt;&gt;"",'2. Enter scores'!$B135-'2. Enter scores'!L135,"")</f>
        <v/>
      </c>
      <c r="N131" s="125" t="str">
        <f>IF('2. Enter scores'!M135&lt;&gt;"",'2. Enter scores'!$B135-'2. Enter scores'!M135,"")</f>
        <v/>
      </c>
      <c r="O131" s="125" t="str">
        <f>IF('2. Enter scores'!N135&lt;&gt;"",'2. Enter scores'!$B135-'2. Enter scores'!N135,"")</f>
        <v/>
      </c>
      <c r="P131" s="125" t="str">
        <f>IF('2. Enter scores'!O135&lt;&gt;"",'2. Enter scores'!$B135-'2. Enter scores'!O135,"")</f>
        <v/>
      </c>
      <c r="Q131" s="125" t="str">
        <f>IF('2. Enter scores'!P135&lt;&gt;"",'2. Enter scores'!$B135-'2. Enter scores'!P135,"")</f>
        <v/>
      </c>
      <c r="R131" s="125" t="str">
        <f>IF('2. Enter scores'!Q135&lt;&gt;"",'2. Enter scores'!$B135-'2. Enter scores'!Q135,"")</f>
        <v/>
      </c>
      <c r="S131" s="125" t="str">
        <f>IF('2. Enter scores'!R135&lt;&gt;"",'2. Enter scores'!$B135-'2. Enter scores'!R135,"")</f>
        <v/>
      </c>
      <c r="T131" s="125" t="str">
        <f>IF('2. Enter scores'!S135&lt;&gt;"",'2. Enter scores'!$B135-'2. Enter scores'!S135,"")</f>
        <v/>
      </c>
      <c r="U131" s="125" t="str">
        <f>IF('2. Enter scores'!T135&lt;&gt;"",'2. Enter scores'!$B135-'2. Enter scores'!T135,"")</f>
        <v/>
      </c>
      <c r="V131" s="125" t="str">
        <f>IF('2. Enter scores'!U135&lt;&gt;"",'2. Enter scores'!$B135-'2. Enter scores'!U135,"")</f>
        <v/>
      </c>
      <c r="W131" s="125" t="str">
        <f>IF('2. Enter scores'!V135&lt;&gt;"",'2. Enter scores'!$B135-'2. Enter scores'!V135,"")</f>
        <v/>
      </c>
      <c r="X131" s="125" t="str">
        <f>IF('2. Enter scores'!W135&lt;&gt;"",'2. Enter scores'!$B135-'2. Enter scores'!W135,"")</f>
        <v/>
      </c>
      <c r="Y131" s="125" t="str">
        <f>IF('2. Enter scores'!X135&lt;&gt;"",'2. Enter scores'!$B135-'2. Enter scores'!X135,"")</f>
        <v/>
      </c>
      <c r="Z131" s="125" t="str">
        <f>IF('2. Enter scores'!Y135&lt;&gt;"",'2. Enter scores'!$B135-'2. Enter scores'!Y135,"")</f>
        <v/>
      </c>
      <c r="AA131" s="125" t="str">
        <f>IF('2. Enter scores'!Z135&lt;&gt;"",'2. Enter scores'!$B135-'2. Enter scores'!Z135,"")</f>
        <v/>
      </c>
      <c r="AB131" s="125" t="str">
        <f>IF('2. Enter scores'!AA135&lt;&gt;"",'2. Enter scores'!$B135-'2. Enter scores'!AA135,"")</f>
        <v/>
      </c>
      <c r="AC131" s="125" t="str">
        <f>IF('2. Enter scores'!AB135&lt;&gt;"",'2. Enter scores'!$B135-'2. Enter scores'!AB135,"")</f>
        <v/>
      </c>
      <c r="AD131" s="125" t="str">
        <f>IF('2. Enter scores'!AC135&lt;&gt;"",'2. Enter scores'!$B135-'2. Enter scores'!AC135,"")</f>
        <v/>
      </c>
      <c r="AE131" s="125" t="str">
        <f>IF('2. Enter scores'!AD135&lt;&gt;"",'2. Enter scores'!$B135-'2. Enter scores'!AD135,"")</f>
        <v/>
      </c>
      <c r="AF131" s="125" t="str">
        <f>IF('2. Enter scores'!AE135&lt;&gt;"",'2. Enter scores'!$B135-'2. Enter scores'!AE135,"")</f>
        <v/>
      </c>
      <c r="AG131" s="125" t="str">
        <f>IF('2. Enter scores'!AF135&lt;&gt;"",'2. Enter scores'!$B135-'2. Enter scores'!AF135,"")</f>
        <v/>
      </c>
      <c r="AH131" s="125" t="str">
        <f>IF('2. Enter scores'!AG135&lt;&gt;"",'2. Enter scores'!$B135-'2. Enter scores'!AG135,"")</f>
        <v/>
      </c>
      <c r="AI131" s="125" t="str">
        <f>IF('2. Enter scores'!AH135&lt;&gt;"",'2. Enter scores'!$B135-'2. Enter scores'!AH135,"")</f>
        <v/>
      </c>
      <c r="AJ131" s="125" t="str">
        <f>IF('2. Enter scores'!AI135&lt;&gt;"",'2. Enter scores'!$B135-'2. Enter scores'!AI135,"")</f>
        <v/>
      </c>
      <c r="AK131" s="125" t="str">
        <f>IF('2. Enter scores'!AJ135&lt;&gt;"",'2. Enter scores'!$B135-'2. Enter scores'!AJ135,"")</f>
        <v/>
      </c>
      <c r="AL131" s="125" t="str">
        <f>IF('2. Enter scores'!AK135&lt;&gt;"",'2. Enter scores'!$B135-'2. Enter scores'!AK135,"")</f>
        <v/>
      </c>
      <c r="AM131" s="125" t="str">
        <f>IF('2. Enter scores'!AL135&lt;&gt;"",'2. Enter scores'!$B135-'2. Enter scores'!AL135,"")</f>
        <v/>
      </c>
      <c r="AN131" s="125" t="str">
        <f>IF('2. Enter scores'!AM135&lt;&gt;"",'2. Enter scores'!$B135-'2. Enter scores'!AM135,"")</f>
        <v/>
      </c>
      <c r="AO131" s="125" t="str">
        <f>IF('2. Enter scores'!AN135&lt;&gt;"",'2. Enter scores'!$B135-'2. Enter scores'!AN135,"")</f>
        <v/>
      </c>
      <c r="AP131" s="125" t="str">
        <f>IF('2. Enter scores'!AO135&lt;&gt;"",'2. Enter scores'!$B135-'2. Enter scores'!AO135,"")</f>
        <v/>
      </c>
      <c r="AQ131" s="125" t="str">
        <f>IF('2. Enter scores'!AP135&lt;&gt;"",'2. Enter scores'!$B135-'2. Enter scores'!AP135,"")</f>
        <v/>
      </c>
      <c r="AR131" s="125" t="str">
        <f>IF('2. Enter scores'!AQ135&lt;&gt;"",'2. Enter scores'!$B135-'2. Enter scores'!AQ135,"")</f>
        <v/>
      </c>
      <c r="AS131" s="125" t="str">
        <f>IF('2. Enter scores'!AR135&lt;&gt;"",'2. Enter scores'!$B135-'2. Enter scores'!AR135,"")</f>
        <v/>
      </c>
      <c r="AT131" s="125" t="str">
        <f>IF('2. Enter scores'!AS135&lt;&gt;"",'2. Enter scores'!$B135-'2. Enter scores'!AS135,"")</f>
        <v/>
      </c>
      <c r="AU131" s="125" t="str">
        <f>IF('2. Enter scores'!AT135&lt;&gt;"",'2. Enter scores'!$B135-'2. Enter scores'!AT135,"")</f>
        <v/>
      </c>
      <c r="AV131" s="125" t="str">
        <f>IF('2. Enter scores'!AU135&lt;&gt;"",'2. Enter scores'!$B135-'2. Enter scores'!AU135,"")</f>
        <v/>
      </c>
      <c r="AW131" s="125" t="str">
        <f>IF('2. Enter scores'!AV135&lt;&gt;"",'2. Enter scores'!$B135-'2. Enter scores'!AV135,"")</f>
        <v/>
      </c>
      <c r="AX131" s="125" t="str">
        <f>IF('2. Enter scores'!AW135&lt;&gt;"",'2. Enter scores'!$B135-'2. Enter scores'!AW135,"")</f>
        <v/>
      </c>
      <c r="AY131" s="125" t="str">
        <f>IF('2. Enter scores'!AX135&lt;&gt;"",'2. Enter scores'!$B135-'2. Enter scores'!AX135,"")</f>
        <v/>
      </c>
      <c r="AZ131" s="125" t="str">
        <f>IF('2. Enter scores'!AY135&lt;&gt;"",'2. Enter scores'!$B135-'2. Enter scores'!AY135,"")</f>
        <v/>
      </c>
      <c r="BA131" s="125" t="str">
        <f>IF('2. Enter scores'!AZ135&lt;&gt;"",'2. Enter scores'!$B135-'2. Enter scores'!AZ135,"")</f>
        <v/>
      </c>
      <c r="BB131" s="125" t="str">
        <f>IF('2. Enter scores'!BA135&lt;&gt;"",'2. Enter scores'!$B135-'2. Enter scores'!BA135,"")</f>
        <v/>
      </c>
      <c r="BC131" s="125" t="str">
        <f>IF('2. Enter scores'!BB135&lt;&gt;"",'2. Enter scores'!$B135-'2. Enter scores'!BB135,"")</f>
        <v/>
      </c>
      <c r="BD131" s="125" t="str">
        <f>IF('2. Enter scores'!BC135&lt;&gt;"",'2. Enter scores'!$B135-'2. Enter scores'!BC135,"")</f>
        <v/>
      </c>
      <c r="BE131" s="125" t="str">
        <f>IF('2. Enter scores'!BD135&lt;&gt;"",'2. Enter scores'!$B135-'2. Enter scores'!BD135,"")</f>
        <v/>
      </c>
      <c r="BF131" s="125" t="str">
        <f>IF('2. Enter scores'!BE135&lt;&gt;"",'2. Enter scores'!$B135-'2. Enter scores'!BE135,"")</f>
        <v/>
      </c>
      <c r="BG131" s="125" t="str">
        <f>IF('2. Enter scores'!BF135&lt;&gt;"",'2. Enter scores'!$B135-'2. Enter scores'!BF135,"")</f>
        <v/>
      </c>
      <c r="BH131" s="125" t="str">
        <f>IF('2. Enter scores'!BG135&lt;&gt;"",'2. Enter scores'!$B135-'2. Enter scores'!BG135,"")</f>
        <v/>
      </c>
      <c r="BI131" s="125" t="str">
        <f>IF('2. Enter scores'!BH135&lt;&gt;"",'2. Enter scores'!$B135-'2. Enter scores'!BH135,"")</f>
        <v/>
      </c>
      <c r="BJ131" s="125" t="str">
        <f>IF('2. Enter scores'!BI135&lt;&gt;"",'2. Enter scores'!$B135-'2. Enter scores'!BI135,"")</f>
        <v/>
      </c>
      <c r="BK131" s="125" t="str">
        <f>IF('2. Enter scores'!BJ135&lt;&gt;"",'2. Enter scores'!$B135-'2. Enter scores'!BJ135,"")</f>
        <v/>
      </c>
      <c r="BL131" s="125" t="str">
        <f>IF('2. Enter scores'!BK135&lt;&gt;"",'2. Enter scores'!$B135-'2. Enter scores'!BK135,"")</f>
        <v/>
      </c>
      <c r="BM131" s="125" t="str">
        <f>IF('2. Enter scores'!BL135&lt;&gt;"",'2. Enter scores'!$B135-'2. Enter scores'!BL135,"")</f>
        <v/>
      </c>
      <c r="BN131" s="125" t="str">
        <f>IF('2. Enter scores'!BM135&lt;&gt;"",'2. Enter scores'!$B135-'2. Enter scores'!BM135,"")</f>
        <v/>
      </c>
      <c r="BO131" s="125" t="str">
        <f>IF('2. Enter scores'!BN135&lt;&gt;"",'2. Enter scores'!$B135-'2. Enter scores'!BN135,"")</f>
        <v/>
      </c>
      <c r="BP131" s="108">
        <v>1000</v>
      </c>
    </row>
    <row r="132" spans="2:68" x14ac:dyDescent="0.35">
      <c r="B132" s="125" t="str">
        <f>IF('2. Enter scores'!A136&lt;&gt;"",'2. Enter scores'!A136,"")</f>
        <v/>
      </c>
      <c r="H132" s="125" t="str">
        <f>IF('2. Enter scores'!G136&lt;&gt;"",'2. Enter scores'!$B136-'2. Enter scores'!G136,"")</f>
        <v/>
      </c>
      <c r="I132" s="125" t="str">
        <f>IF('2. Enter scores'!H136&lt;&gt;"",'2. Enter scores'!$B136-'2. Enter scores'!H136,"")</f>
        <v/>
      </c>
      <c r="J132" s="125" t="str">
        <f>IF('2. Enter scores'!I136&lt;&gt;"",'2. Enter scores'!$B136-'2. Enter scores'!I136,"")</f>
        <v/>
      </c>
      <c r="K132" s="125" t="str">
        <f>IF('2. Enter scores'!J136&lt;&gt;"",'2. Enter scores'!$B136-'2. Enter scores'!J136,"")</f>
        <v/>
      </c>
      <c r="L132" s="125" t="str">
        <f>IF('2. Enter scores'!K136&lt;&gt;"",'2. Enter scores'!$B136-'2. Enter scores'!K136,"")</f>
        <v/>
      </c>
      <c r="M132" s="125" t="str">
        <f>IF('2. Enter scores'!L136&lt;&gt;"",'2. Enter scores'!$B136-'2. Enter scores'!L136,"")</f>
        <v/>
      </c>
      <c r="N132" s="125" t="str">
        <f>IF('2. Enter scores'!M136&lt;&gt;"",'2. Enter scores'!$B136-'2. Enter scores'!M136,"")</f>
        <v/>
      </c>
      <c r="O132" s="125" t="str">
        <f>IF('2. Enter scores'!N136&lt;&gt;"",'2. Enter scores'!$B136-'2. Enter scores'!N136,"")</f>
        <v/>
      </c>
      <c r="P132" s="125" t="str">
        <f>IF('2. Enter scores'!O136&lt;&gt;"",'2. Enter scores'!$B136-'2. Enter scores'!O136,"")</f>
        <v/>
      </c>
      <c r="Q132" s="125" t="str">
        <f>IF('2. Enter scores'!P136&lt;&gt;"",'2. Enter scores'!$B136-'2. Enter scores'!P136,"")</f>
        <v/>
      </c>
      <c r="R132" s="125" t="str">
        <f>IF('2. Enter scores'!Q136&lt;&gt;"",'2. Enter scores'!$B136-'2. Enter scores'!Q136,"")</f>
        <v/>
      </c>
      <c r="S132" s="125" t="str">
        <f>IF('2. Enter scores'!R136&lt;&gt;"",'2. Enter scores'!$B136-'2. Enter scores'!R136,"")</f>
        <v/>
      </c>
      <c r="T132" s="125" t="str">
        <f>IF('2. Enter scores'!S136&lt;&gt;"",'2. Enter scores'!$B136-'2. Enter scores'!S136,"")</f>
        <v/>
      </c>
      <c r="U132" s="125" t="str">
        <f>IF('2. Enter scores'!T136&lt;&gt;"",'2. Enter scores'!$B136-'2. Enter scores'!T136,"")</f>
        <v/>
      </c>
      <c r="V132" s="125" t="str">
        <f>IF('2. Enter scores'!U136&lt;&gt;"",'2. Enter scores'!$B136-'2. Enter scores'!U136,"")</f>
        <v/>
      </c>
      <c r="W132" s="125" t="str">
        <f>IF('2. Enter scores'!V136&lt;&gt;"",'2. Enter scores'!$B136-'2. Enter scores'!V136,"")</f>
        <v/>
      </c>
      <c r="X132" s="125" t="str">
        <f>IF('2. Enter scores'!W136&lt;&gt;"",'2. Enter scores'!$B136-'2. Enter scores'!W136,"")</f>
        <v/>
      </c>
      <c r="Y132" s="125" t="str">
        <f>IF('2. Enter scores'!X136&lt;&gt;"",'2. Enter scores'!$B136-'2. Enter scores'!X136,"")</f>
        <v/>
      </c>
      <c r="Z132" s="125" t="str">
        <f>IF('2. Enter scores'!Y136&lt;&gt;"",'2. Enter scores'!$B136-'2. Enter scores'!Y136,"")</f>
        <v/>
      </c>
      <c r="AA132" s="125" t="str">
        <f>IF('2. Enter scores'!Z136&lt;&gt;"",'2. Enter scores'!$B136-'2. Enter scores'!Z136,"")</f>
        <v/>
      </c>
      <c r="AB132" s="125" t="str">
        <f>IF('2. Enter scores'!AA136&lt;&gt;"",'2. Enter scores'!$B136-'2. Enter scores'!AA136,"")</f>
        <v/>
      </c>
      <c r="AC132" s="125" t="str">
        <f>IF('2. Enter scores'!AB136&lt;&gt;"",'2. Enter scores'!$B136-'2. Enter scores'!AB136,"")</f>
        <v/>
      </c>
      <c r="AD132" s="125" t="str">
        <f>IF('2. Enter scores'!AC136&lt;&gt;"",'2. Enter scores'!$B136-'2. Enter scores'!AC136,"")</f>
        <v/>
      </c>
      <c r="AE132" s="125" t="str">
        <f>IF('2. Enter scores'!AD136&lt;&gt;"",'2. Enter scores'!$B136-'2. Enter scores'!AD136,"")</f>
        <v/>
      </c>
      <c r="AF132" s="125" t="str">
        <f>IF('2. Enter scores'!AE136&lt;&gt;"",'2. Enter scores'!$B136-'2. Enter scores'!AE136,"")</f>
        <v/>
      </c>
      <c r="AG132" s="125" t="str">
        <f>IF('2. Enter scores'!AF136&lt;&gt;"",'2. Enter scores'!$B136-'2. Enter scores'!AF136,"")</f>
        <v/>
      </c>
      <c r="AH132" s="125" t="str">
        <f>IF('2. Enter scores'!AG136&lt;&gt;"",'2. Enter scores'!$B136-'2. Enter scores'!AG136,"")</f>
        <v/>
      </c>
      <c r="AI132" s="125" t="str">
        <f>IF('2. Enter scores'!AH136&lt;&gt;"",'2. Enter scores'!$B136-'2. Enter scores'!AH136,"")</f>
        <v/>
      </c>
      <c r="AJ132" s="125" t="str">
        <f>IF('2. Enter scores'!AI136&lt;&gt;"",'2. Enter scores'!$B136-'2. Enter scores'!AI136,"")</f>
        <v/>
      </c>
      <c r="AK132" s="125" t="str">
        <f>IF('2. Enter scores'!AJ136&lt;&gt;"",'2. Enter scores'!$B136-'2. Enter scores'!AJ136,"")</f>
        <v/>
      </c>
      <c r="AL132" s="125" t="str">
        <f>IF('2. Enter scores'!AK136&lt;&gt;"",'2. Enter scores'!$B136-'2. Enter scores'!AK136,"")</f>
        <v/>
      </c>
      <c r="AM132" s="125" t="str">
        <f>IF('2. Enter scores'!AL136&lt;&gt;"",'2. Enter scores'!$B136-'2. Enter scores'!AL136,"")</f>
        <v/>
      </c>
      <c r="AN132" s="125" t="str">
        <f>IF('2. Enter scores'!AM136&lt;&gt;"",'2. Enter scores'!$B136-'2. Enter scores'!AM136,"")</f>
        <v/>
      </c>
      <c r="AO132" s="125" t="str">
        <f>IF('2. Enter scores'!AN136&lt;&gt;"",'2. Enter scores'!$B136-'2. Enter scores'!AN136,"")</f>
        <v/>
      </c>
      <c r="AP132" s="125" t="str">
        <f>IF('2. Enter scores'!AO136&lt;&gt;"",'2. Enter scores'!$B136-'2. Enter scores'!AO136,"")</f>
        <v/>
      </c>
      <c r="AQ132" s="125" t="str">
        <f>IF('2. Enter scores'!AP136&lt;&gt;"",'2. Enter scores'!$B136-'2. Enter scores'!AP136,"")</f>
        <v/>
      </c>
      <c r="AR132" s="125" t="str">
        <f>IF('2. Enter scores'!AQ136&lt;&gt;"",'2. Enter scores'!$B136-'2. Enter scores'!AQ136,"")</f>
        <v/>
      </c>
      <c r="AS132" s="125" t="str">
        <f>IF('2. Enter scores'!AR136&lt;&gt;"",'2. Enter scores'!$B136-'2. Enter scores'!AR136,"")</f>
        <v/>
      </c>
      <c r="AT132" s="125" t="str">
        <f>IF('2. Enter scores'!AS136&lt;&gt;"",'2. Enter scores'!$B136-'2. Enter scores'!AS136,"")</f>
        <v/>
      </c>
      <c r="AU132" s="125" t="str">
        <f>IF('2. Enter scores'!AT136&lt;&gt;"",'2. Enter scores'!$B136-'2. Enter scores'!AT136,"")</f>
        <v/>
      </c>
      <c r="AV132" s="125" t="str">
        <f>IF('2. Enter scores'!AU136&lt;&gt;"",'2. Enter scores'!$B136-'2. Enter scores'!AU136,"")</f>
        <v/>
      </c>
      <c r="AW132" s="125" t="str">
        <f>IF('2. Enter scores'!AV136&lt;&gt;"",'2. Enter scores'!$B136-'2. Enter scores'!AV136,"")</f>
        <v/>
      </c>
      <c r="AX132" s="125" t="str">
        <f>IF('2. Enter scores'!AW136&lt;&gt;"",'2. Enter scores'!$B136-'2. Enter scores'!AW136,"")</f>
        <v/>
      </c>
      <c r="AY132" s="125" t="str">
        <f>IF('2. Enter scores'!AX136&lt;&gt;"",'2. Enter scores'!$B136-'2. Enter scores'!AX136,"")</f>
        <v/>
      </c>
      <c r="AZ132" s="125" t="str">
        <f>IF('2. Enter scores'!AY136&lt;&gt;"",'2. Enter scores'!$B136-'2. Enter scores'!AY136,"")</f>
        <v/>
      </c>
      <c r="BA132" s="125" t="str">
        <f>IF('2. Enter scores'!AZ136&lt;&gt;"",'2. Enter scores'!$B136-'2. Enter scores'!AZ136,"")</f>
        <v/>
      </c>
      <c r="BB132" s="125" t="str">
        <f>IF('2. Enter scores'!BA136&lt;&gt;"",'2. Enter scores'!$B136-'2. Enter scores'!BA136,"")</f>
        <v/>
      </c>
      <c r="BC132" s="125" t="str">
        <f>IF('2. Enter scores'!BB136&lt;&gt;"",'2. Enter scores'!$B136-'2. Enter scores'!BB136,"")</f>
        <v/>
      </c>
      <c r="BD132" s="125" t="str">
        <f>IF('2. Enter scores'!BC136&lt;&gt;"",'2. Enter scores'!$B136-'2. Enter scores'!BC136,"")</f>
        <v/>
      </c>
      <c r="BE132" s="125" t="str">
        <f>IF('2. Enter scores'!BD136&lt;&gt;"",'2. Enter scores'!$B136-'2. Enter scores'!BD136,"")</f>
        <v/>
      </c>
      <c r="BF132" s="125" t="str">
        <f>IF('2. Enter scores'!BE136&lt;&gt;"",'2. Enter scores'!$B136-'2. Enter scores'!BE136,"")</f>
        <v/>
      </c>
      <c r="BG132" s="125" t="str">
        <f>IF('2. Enter scores'!BF136&lt;&gt;"",'2. Enter scores'!$B136-'2. Enter scores'!BF136,"")</f>
        <v/>
      </c>
      <c r="BH132" s="125" t="str">
        <f>IF('2. Enter scores'!BG136&lt;&gt;"",'2. Enter scores'!$B136-'2. Enter scores'!BG136,"")</f>
        <v/>
      </c>
      <c r="BI132" s="125" t="str">
        <f>IF('2. Enter scores'!BH136&lt;&gt;"",'2. Enter scores'!$B136-'2. Enter scores'!BH136,"")</f>
        <v/>
      </c>
      <c r="BJ132" s="125" t="str">
        <f>IF('2. Enter scores'!BI136&lt;&gt;"",'2. Enter scores'!$B136-'2. Enter scores'!BI136,"")</f>
        <v/>
      </c>
      <c r="BK132" s="125" t="str">
        <f>IF('2. Enter scores'!BJ136&lt;&gt;"",'2. Enter scores'!$B136-'2. Enter scores'!BJ136,"")</f>
        <v/>
      </c>
      <c r="BL132" s="125" t="str">
        <f>IF('2. Enter scores'!BK136&lt;&gt;"",'2. Enter scores'!$B136-'2. Enter scores'!BK136,"")</f>
        <v/>
      </c>
      <c r="BM132" s="125" t="str">
        <f>IF('2. Enter scores'!BL136&lt;&gt;"",'2. Enter scores'!$B136-'2. Enter scores'!BL136,"")</f>
        <v/>
      </c>
      <c r="BN132" s="125" t="str">
        <f>IF('2. Enter scores'!BM136&lt;&gt;"",'2. Enter scores'!$B136-'2. Enter scores'!BM136,"")</f>
        <v/>
      </c>
      <c r="BO132" s="125" t="str">
        <f>IF('2. Enter scores'!BN136&lt;&gt;"",'2. Enter scores'!$B136-'2. Enter scores'!BN136,"")</f>
        <v/>
      </c>
      <c r="BP132" s="108">
        <v>1000</v>
      </c>
    </row>
    <row r="133" spans="2:68" x14ac:dyDescent="0.35">
      <c r="B133" s="125" t="str">
        <f>IF('2. Enter scores'!A137&lt;&gt;"",'2. Enter scores'!A137,"")</f>
        <v/>
      </c>
      <c r="H133" s="125" t="str">
        <f>IF('2. Enter scores'!G137&lt;&gt;"",'2. Enter scores'!$B137-'2. Enter scores'!G137,"")</f>
        <v/>
      </c>
      <c r="I133" s="125" t="str">
        <f>IF('2. Enter scores'!H137&lt;&gt;"",'2. Enter scores'!$B137-'2. Enter scores'!H137,"")</f>
        <v/>
      </c>
      <c r="J133" s="125" t="str">
        <f>IF('2. Enter scores'!I137&lt;&gt;"",'2. Enter scores'!$B137-'2. Enter scores'!I137,"")</f>
        <v/>
      </c>
      <c r="K133" s="125" t="str">
        <f>IF('2. Enter scores'!J137&lt;&gt;"",'2. Enter scores'!$B137-'2. Enter scores'!J137,"")</f>
        <v/>
      </c>
      <c r="L133" s="125" t="str">
        <f>IF('2. Enter scores'!K137&lt;&gt;"",'2. Enter scores'!$B137-'2. Enter scores'!K137,"")</f>
        <v/>
      </c>
      <c r="M133" s="125" t="str">
        <f>IF('2. Enter scores'!L137&lt;&gt;"",'2. Enter scores'!$B137-'2. Enter scores'!L137,"")</f>
        <v/>
      </c>
      <c r="N133" s="125" t="str">
        <f>IF('2. Enter scores'!M137&lt;&gt;"",'2. Enter scores'!$B137-'2. Enter scores'!M137,"")</f>
        <v/>
      </c>
      <c r="O133" s="125" t="str">
        <f>IF('2. Enter scores'!N137&lt;&gt;"",'2. Enter scores'!$B137-'2. Enter scores'!N137,"")</f>
        <v/>
      </c>
      <c r="P133" s="125" t="str">
        <f>IF('2. Enter scores'!O137&lt;&gt;"",'2. Enter scores'!$B137-'2. Enter scores'!O137,"")</f>
        <v/>
      </c>
      <c r="Q133" s="125" t="str">
        <f>IF('2. Enter scores'!P137&lt;&gt;"",'2. Enter scores'!$B137-'2. Enter scores'!P137,"")</f>
        <v/>
      </c>
      <c r="R133" s="125" t="str">
        <f>IF('2. Enter scores'!Q137&lt;&gt;"",'2. Enter scores'!$B137-'2. Enter scores'!Q137,"")</f>
        <v/>
      </c>
      <c r="S133" s="125" t="str">
        <f>IF('2. Enter scores'!R137&lt;&gt;"",'2. Enter scores'!$B137-'2. Enter scores'!R137,"")</f>
        <v/>
      </c>
      <c r="T133" s="125" t="str">
        <f>IF('2. Enter scores'!S137&lt;&gt;"",'2. Enter scores'!$B137-'2. Enter scores'!S137,"")</f>
        <v/>
      </c>
      <c r="U133" s="125" t="str">
        <f>IF('2. Enter scores'!T137&lt;&gt;"",'2. Enter scores'!$B137-'2. Enter scores'!T137,"")</f>
        <v/>
      </c>
      <c r="V133" s="125" t="str">
        <f>IF('2. Enter scores'!U137&lt;&gt;"",'2. Enter scores'!$B137-'2. Enter scores'!U137,"")</f>
        <v/>
      </c>
      <c r="W133" s="125" t="str">
        <f>IF('2. Enter scores'!V137&lt;&gt;"",'2. Enter scores'!$B137-'2. Enter scores'!V137,"")</f>
        <v/>
      </c>
      <c r="X133" s="125" t="str">
        <f>IF('2. Enter scores'!W137&lt;&gt;"",'2. Enter scores'!$B137-'2. Enter scores'!W137,"")</f>
        <v/>
      </c>
      <c r="Y133" s="125" t="str">
        <f>IF('2. Enter scores'!X137&lt;&gt;"",'2. Enter scores'!$B137-'2. Enter scores'!X137,"")</f>
        <v/>
      </c>
      <c r="Z133" s="125" t="str">
        <f>IF('2. Enter scores'!Y137&lt;&gt;"",'2. Enter scores'!$B137-'2. Enter scores'!Y137,"")</f>
        <v/>
      </c>
      <c r="AA133" s="125" t="str">
        <f>IF('2. Enter scores'!Z137&lt;&gt;"",'2. Enter scores'!$B137-'2. Enter scores'!Z137,"")</f>
        <v/>
      </c>
      <c r="AB133" s="125" t="str">
        <f>IF('2. Enter scores'!AA137&lt;&gt;"",'2. Enter scores'!$B137-'2. Enter scores'!AA137,"")</f>
        <v/>
      </c>
      <c r="AC133" s="125" t="str">
        <f>IF('2. Enter scores'!AB137&lt;&gt;"",'2. Enter scores'!$B137-'2. Enter scores'!AB137,"")</f>
        <v/>
      </c>
      <c r="AD133" s="125" t="str">
        <f>IF('2. Enter scores'!AC137&lt;&gt;"",'2. Enter scores'!$B137-'2. Enter scores'!AC137,"")</f>
        <v/>
      </c>
      <c r="AE133" s="125" t="str">
        <f>IF('2. Enter scores'!AD137&lt;&gt;"",'2. Enter scores'!$B137-'2. Enter scores'!AD137,"")</f>
        <v/>
      </c>
      <c r="AF133" s="125" t="str">
        <f>IF('2. Enter scores'!AE137&lt;&gt;"",'2. Enter scores'!$B137-'2. Enter scores'!AE137,"")</f>
        <v/>
      </c>
      <c r="AG133" s="125" t="str">
        <f>IF('2. Enter scores'!AF137&lt;&gt;"",'2. Enter scores'!$B137-'2. Enter scores'!AF137,"")</f>
        <v/>
      </c>
      <c r="AH133" s="125" t="str">
        <f>IF('2. Enter scores'!AG137&lt;&gt;"",'2. Enter scores'!$B137-'2. Enter scores'!AG137,"")</f>
        <v/>
      </c>
      <c r="AI133" s="125" t="str">
        <f>IF('2. Enter scores'!AH137&lt;&gt;"",'2. Enter scores'!$B137-'2. Enter scores'!AH137,"")</f>
        <v/>
      </c>
      <c r="AJ133" s="125" t="str">
        <f>IF('2. Enter scores'!AI137&lt;&gt;"",'2. Enter scores'!$B137-'2. Enter scores'!AI137,"")</f>
        <v/>
      </c>
      <c r="AK133" s="125" t="str">
        <f>IF('2. Enter scores'!AJ137&lt;&gt;"",'2. Enter scores'!$B137-'2. Enter scores'!AJ137,"")</f>
        <v/>
      </c>
      <c r="AL133" s="125" t="str">
        <f>IF('2. Enter scores'!AK137&lt;&gt;"",'2. Enter scores'!$B137-'2. Enter scores'!AK137,"")</f>
        <v/>
      </c>
      <c r="AM133" s="125" t="str">
        <f>IF('2. Enter scores'!AL137&lt;&gt;"",'2. Enter scores'!$B137-'2. Enter scores'!AL137,"")</f>
        <v/>
      </c>
      <c r="AN133" s="125" t="str">
        <f>IF('2. Enter scores'!AM137&lt;&gt;"",'2. Enter scores'!$B137-'2. Enter scores'!AM137,"")</f>
        <v/>
      </c>
      <c r="AO133" s="125" t="str">
        <f>IF('2. Enter scores'!AN137&lt;&gt;"",'2. Enter scores'!$B137-'2. Enter scores'!AN137,"")</f>
        <v/>
      </c>
      <c r="AP133" s="125" t="str">
        <f>IF('2. Enter scores'!AO137&lt;&gt;"",'2. Enter scores'!$B137-'2. Enter scores'!AO137,"")</f>
        <v/>
      </c>
      <c r="AQ133" s="125" t="str">
        <f>IF('2. Enter scores'!AP137&lt;&gt;"",'2. Enter scores'!$B137-'2. Enter scores'!AP137,"")</f>
        <v/>
      </c>
      <c r="AR133" s="125" t="str">
        <f>IF('2. Enter scores'!AQ137&lt;&gt;"",'2. Enter scores'!$B137-'2. Enter scores'!AQ137,"")</f>
        <v/>
      </c>
      <c r="AS133" s="125" t="str">
        <f>IF('2. Enter scores'!AR137&lt;&gt;"",'2. Enter scores'!$B137-'2. Enter scores'!AR137,"")</f>
        <v/>
      </c>
      <c r="AT133" s="125" t="str">
        <f>IF('2. Enter scores'!AS137&lt;&gt;"",'2. Enter scores'!$B137-'2. Enter scores'!AS137,"")</f>
        <v/>
      </c>
      <c r="AU133" s="125" t="str">
        <f>IF('2. Enter scores'!AT137&lt;&gt;"",'2. Enter scores'!$B137-'2. Enter scores'!AT137,"")</f>
        <v/>
      </c>
      <c r="AV133" s="125" t="str">
        <f>IF('2. Enter scores'!AU137&lt;&gt;"",'2. Enter scores'!$B137-'2. Enter scores'!AU137,"")</f>
        <v/>
      </c>
      <c r="AW133" s="125" t="str">
        <f>IF('2. Enter scores'!AV137&lt;&gt;"",'2. Enter scores'!$B137-'2. Enter scores'!AV137,"")</f>
        <v/>
      </c>
      <c r="AX133" s="125" t="str">
        <f>IF('2. Enter scores'!AW137&lt;&gt;"",'2. Enter scores'!$B137-'2. Enter scores'!AW137,"")</f>
        <v/>
      </c>
      <c r="AY133" s="125" t="str">
        <f>IF('2. Enter scores'!AX137&lt;&gt;"",'2. Enter scores'!$B137-'2. Enter scores'!AX137,"")</f>
        <v/>
      </c>
      <c r="AZ133" s="125" t="str">
        <f>IF('2. Enter scores'!AY137&lt;&gt;"",'2. Enter scores'!$B137-'2. Enter scores'!AY137,"")</f>
        <v/>
      </c>
      <c r="BA133" s="125" t="str">
        <f>IF('2. Enter scores'!AZ137&lt;&gt;"",'2. Enter scores'!$B137-'2. Enter scores'!AZ137,"")</f>
        <v/>
      </c>
      <c r="BB133" s="125" t="str">
        <f>IF('2. Enter scores'!BA137&lt;&gt;"",'2. Enter scores'!$B137-'2. Enter scores'!BA137,"")</f>
        <v/>
      </c>
      <c r="BC133" s="125" t="str">
        <f>IF('2. Enter scores'!BB137&lt;&gt;"",'2. Enter scores'!$B137-'2. Enter scores'!BB137,"")</f>
        <v/>
      </c>
      <c r="BD133" s="125" t="str">
        <f>IF('2. Enter scores'!BC137&lt;&gt;"",'2. Enter scores'!$B137-'2. Enter scores'!BC137,"")</f>
        <v/>
      </c>
      <c r="BE133" s="125" t="str">
        <f>IF('2. Enter scores'!BD137&lt;&gt;"",'2. Enter scores'!$B137-'2. Enter scores'!BD137,"")</f>
        <v/>
      </c>
      <c r="BF133" s="125" t="str">
        <f>IF('2. Enter scores'!BE137&lt;&gt;"",'2. Enter scores'!$B137-'2. Enter scores'!BE137,"")</f>
        <v/>
      </c>
      <c r="BG133" s="125" t="str">
        <f>IF('2. Enter scores'!BF137&lt;&gt;"",'2. Enter scores'!$B137-'2. Enter scores'!BF137,"")</f>
        <v/>
      </c>
      <c r="BH133" s="125" t="str">
        <f>IF('2. Enter scores'!BG137&lt;&gt;"",'2. Enter scores'!$B137-'2. Enter scores'!BG137,"")</f>
        <v/>
      </c>
      <c r="BI133" s="125" t="str">
        <f>IF('2. Enter scores'!BH137&lt;&gt;"",'2. Enter scores'!$B137-'2. Enter scores'!BH137,"")</f>
        <v/>
      </c>
      <c r="BJ133" s="125" t="str">
        <f>IF('2. Enter scores'!BI137&lt;&gt;"",'2. Enter scores'!$B137-'2. Enter scores'!BI137,"")</f>
        <v/>
      </c>
      <c r="BK133" s="125" t="str">
        <f>IF('2. Enter scores'!BJ137&lt;&gt;"",'2. Enter scores'!$B137-'2. Enter scores'!BJ137,"")</f>
        <v/>
      </c>
      <c r="BL133" s="125" t="str">
        <f>IF('2. Enter scores'!BK137&lt;&gt;"",'2. Enter scores'!$B137-'2. Enter scores'!BK137,"")</f>
        <v/>
      </c>
      <c r="BM133" s="125" t="str">
        <f>IF('2. Enter scores'!BL137&lt;&gt;"",'2. Enter scores'!$B137-'2. Enter scores'!BL137,"")</f>
        <v/>
      </c>
      <c r="BN133" s="125" t="str">
        <f>IF('2. Enter scores'!BM137&lt;&gt;"",'2. Enter scores'!$B137-'2. Enter scores'!BM137,"")</f>
        <v/>
      </c>
      <c r="BO133" s="125" t="str">
        <f>IF('2. Enter scores'!BN137&lt;&gt;"",'2. Enter scores'!$B137-'2. Enter scores'!BN137,"")</f>
        <v/>
      </c>
      <c r="BP133" s="108">
        <v>1000</v>
      </c>
    </row>
    <row r="134" spans="2:68" x14ac:dyDescent="0.35">
      <c r="B134" s="125" t="str">
        <f>IF('2. Enter scores'!A138&lt;&gt;"",'2. Enter scores'!A138,"")</f>
        <v/>
      </c>
      <c r="H134" s="125" t="str">
        <f>IF('2. Enter scores'!G138&lt;&gt;"",'2. Enter scores'!$B138-'2. Enter scores'!G138,"")</f>
        <v/>
      </c>
      <c r="I134" s="125" t="str">
        <f>IF('2. Enter scores'!H138&lt;&gt;"",'2. Enter scores'!$B138-'2. Enter scores'!H138,"")</f>
        <v/>
      </c>
      <c r="J134" s="125" t="str">
        <f>IF('2. Enter scores'!I138&lt;&gt;"",'2. Enter scores'!$B138-'2. Enter scores'!I138,"")</f>
        <v/>
      </c>
      <c r="K134" s="125" t="str">
        <f>IF('2. Enter scores'!J138&lt;&gt;"",'2. Enter scores'!$B138-'2. Enter scores'!J138,"")</f>
        <v/>
      </c>
      <c r="L134" s="125" t="str">
        <f>IF('2. Enter scores'!K138&lt;&gt;"",'2. Enter scores'!$B138-'2. Enter scores'!K138,"")</f>
        <v/>
      </c>
      <c r="M134" s="125" t="str">
        <f>IF('2. Enter scores'!L138&lt;&gt;"",'2. Enter scores'!$B138-'2. Enter scores'!L138,"")</f>
        <v/>
      </c>
      <c r="N134" s="125" t="str">
        <f>IF('2. Enter scores'!M138&lt;&gt;"",'2. Enter scores'!$B138-'2. Enter scores'!M138,"")</f>
        <v/>
      </c>
      <c r="O134" s="125" t="str">
        <f>IF('2. Enter scores'!N138&lt;&gt;"",'2. Enter scores'!$B138-'2. Enter scores'!N138,"")</f>
        <v/>
      </c>
      <c r="P134" s="125" t="str">
        <f>IF('2. Enter scores'!O138&lt;&gt;"",'2. Enter scores'!$B138-'2. Enter scores'!O138,"")</f>
        <v/>
      </c>
      <c r="Q134" s="125" t="str">
        <f>IF('2. Enter scores'!P138&lt;&gt;"",'2. Enter scores'!$B138-'2. Enter scores'!P138,"")</f>
        <v/>
      </c>
      <c r="R134" s="125" t="str">
        <f>IF('2. Enter scores'!Q138&lt;&gt;"",'2. Enter scores'!$B138-'2. Enter scores'!Q138,"")</f>
        <v/>
      </c>
      <c r="S134" s="125" t="str">
        <f>IF('2. Enter scores'!R138&lt;&gt;"",'2. Enter scores'!$B138-'2. Enter scores'!R138,"")</f>
        <v/>
      </c>
      <c r="T134" s="125" t="str">
        <f>IF('2. Enter scores'!S138&lt;&gt;"",'2. Enter scores'!$B138-'2. Enter scores'!S138,"")</f>
        <v/>
      </c>
      <c r="U134" s="125" t="str">
        <f>IF('2. Enter scores'!T138&lt;&gt;"",'2. Enter scores'!$B138-'2. Enter scores'!T138,"")</f>
        <v/>
      </c>
      <c r="V134" s="125" t="str">
        <f>IF('2. Enter scores'!U138&lt;&gt;"",'2. Enter scores'!$B138-'2. Enter scores'!U138,"")</f>
        <v/>
      </c>
      <c r="W134" s="125" t="str">
        <f>IF('2. Enter scores'!V138&lt;&gt;"",'2. Enter scores'!$B138-'2. Enter scores'!V138,"")</f>
        <v/>
      </c>
      <c r="X134" s="125" t="str">
        <f>IF('2. Enter scores'!W138&lt;&gt;"",'2. Enter scores'!$B138-'2. Enter scores'!W138,"")</f>
        <v/>
      </c>
      <c r="Y134" s="125" t="str">
        <f>IF('2. Enter scores'!X138&lt;&gt;"",'2. Enter scores'!$B138-'2. Enter scores'!X138,"")</f>
        <v/>
      </c>
      <c r="Z134" s="125" t="str">
        <f>IF('2. Enter scores'!Y138&lt;&gt;"",'2. Enter scores'!$B138-'2. Enter scores'!Y138,"")</f>
        <v/>
      </c>
      <c r="AA134" s="125" t="str">
        <f>IF('2. Enter scores'!Z138&lt;&gt;"",'2. Enter scores'!$B138-'2. Enter scores'!Z138,"")</f>
        <v/>
      </c>
      <c r="AB134" s="125" t="str">
        <f>IF('2. Enter scores'!AA138&lt;&gt;"",'2. Enter scores'!$B138-'2. Enter scores'!AA138,"")</f>
        <v/>
      </c>
      <c r="AC134" s="125" t="str">
        <f>IF('2. Enter scores'!AB138&lt;&gt;"",'2. Enter scores'!$B138-'2. Enter scores'!AB138,"")</f>
        <v/>
      </c>
      <c r="AD134" s="125" t="str">
        <f>IF('2. Enter scores'!AC138&lt;&gt;"",'2. Enter scores'!$B138-'2. Enter scores'!AC138,"")</f>
        <v/>
      </c>
      <c r="AE134" s="125" t="str">
        <f>IF('2. Enter scores'!AD138&lt;&gt;"",'2. Enter scores'!$B138-'2. Enter scores'!AD138,"")</f>
        <v/>
      </c>
      <c r="AF134" s="125" t="str">
        <f>IF('2. Enter scores'!AE138&lt;&gt;"",'2. Enter scores'!$B138-'2. Enter scores'!AE138,"")</f>
        <v/>
      </c>
      <c r="AG134" s="125" t="str">
        <f>IF('2. Enter scores'!AF138&lt;&gt;"",'2. Enter scores'!$B138-'2. Enter scores'!AF138,"")</f>
        <v/>
      </c>
      <c r="AH134" s="125" t="str">
        <f>IF('2. Enter scores'!AG138&lt;&gt;"",'2. Enter scores'!$B138-'2. Enter scores'!AG138,"")</f>
        <v/>
      </c>
      <c r="AI134" s="125" t="str">
        <f>IF('2. Enter scores'!AH138&lt;&gt;"",'2. Enter scores'!$B138-'2. Enter scores'!AH138,"")</f>
        <v/>
      </c>
      <c r="AJ134" s="125" t="str">
        <f>IF('2. Enter scores'!AI138&lt;&gt;"",'2. Enter scores'!$B138-'2. Enter scores'!AI138,"")</f>
        <v/>
      </c>
      <c r="AK134" s="125" t="str">
        <f>IF('2. Enter scores'!AJ138&lt;&gt;"",'2. Enter scores'!$B138-'2. Enter scores'!AJ138,"")</f>
        <v/>
      </c>
      <c r="AL134" s="125" t="str">
        <f>IF('2. Enter scores'!AK138&lt;&gt;"",'2. Enter scores'!$B138-'2. Enter scores'!AK138,"")</f>
        <v/>
      </c>
      <c r="AM134" s="125" t="str">
        <f>IF('2. Enter scores'!AL138&lt;&gt;"",'2. Enter scores'!$B138-'2. Enter scores'!AL138,"")</f>
        <v/>
      </c>
      <c r="AN134" s="125" t="str">
        <f>IF('2. Enter scores'!AM138&lt;&gt;"",'2. Enter scores'!$B138-'2. Enter scores'!AM138,"")</f>
        <v/>
      </c>
      <c r="AO134" s="125" t="str">
        <f>IF('2. Enter scores'!AN138&lt;&gt;"",'2. Enter scores'!$B138-'2. Enter scores'!AN138,"")</f>
        <v/>
      </c>
      <c r="AP134" s="125" t="str">
        <f>IF('2. Enter scores'!AO138&lt;&gt;"",'2. Enter scores'!$B138-'2. Enter scores'!AO138,"")</f>
        <v/>
      </c>
      <c r="AQ134" s="125" t="str">
        <f>IF('2. Enter scores'!AP138&lt;&gt;"",'2. Enter scores'!$B138-'2. Enter scores'!AP138,"")</f>
        <v/>
      </c>
      <c r="AR134" s="125" t="str">
        <f>IF('2. Enter scores'!AQ138&lt;&gt;"",'2. Enter scores'!$B138-'2. Enter scores'!AQ138,"")</f>
        <v/>
      </c>
      <c r="AS134" s="125" t="str">
        <f>IF('2. Enter scores'!AR138&lt;&gt;"",'2. Enter scores'!$B138-'2. Enter scores'!AR138,"")</f>
        <v/>
      </c>
      <c r="AT134" s="125" t="str">
        <f>IF('2. Enter scores'!AS138&lt;&gt;"",'2. Enter scores'!$B138-'2. Enter scores'!AS138,"")</f>
        <v/>
      </c>
      <c r="AU134" s="125" t="str">
        <f>IF('2. Enter scores'!AT138&lt;&gt;"",'2. Enter scores'!$B138-'2. Enter scores'!AT138,"")</f>
        <v/>
      </c>
      <c r="AV134" s="125" t="str">
        <f>IF('2. Enter scores'!AU138&lt;&gt;"",'2. Enter scores'!$B138-'2. Enter scores'!AU138,"")</f>
        <v/>
      </c>
      <c r="AW134" s="125" t="str">
        <f>IF('2. Enter scores'!AV138&lt;&gt;"",'2. Enter scores'!$B138-'2. Enter scores'!AV138,"")</f>
        <v/>
      </c>
      <c r="AX134" s="125" t="str">
        <f>IF('2. Enter scores'!AW138&lt;&gt;"",'2. Enter scores'!$B138-'2. Enter scores'!AW138,"")</f>
        <v/>
      </c>
      <c r="AY134" s="125" t="str">
        <f>IF('2. Enter scores'!AX138&lt;&gt;"",'2. Enter scores'!$B138-'2. Enter scores'!AX138,"")</f>
        <v/>
      </c>
      <c r="AZ134" s="125" t="str">
        <f>IF('2. Enter scores'!AY138&lt;&gt;"",'2. Enter scores'!$B138-'2. Enter scores'!AY138,"")</f>
        <v/>
      </c>
      <c r="BA134" s="125" t="str">
        <f>IF('2. Enter scores'!AZ138&lt;&gt;"",'2. Enter scores'!$B138-'2. Enter scores'!AZ138,"")</f>
        <v/>
      </c>
      <c r="BB134" s="125" t="str">
        <f>IF('2. Enter scores'!BA138&lt;&gt;"",'2. Enter scores'!$B138-'2. Enter scores'!BA138,"")</f>
        <v/>
      </c>
      <c r="BC134" s="125" t="str">
        <f>IF('2. Enter scores'!BB138&lt;&gt;"",'2. Enter scores'!$B138-'2. Enter scores'!BB138,"")</f>
        <v/>
      </c>
      <c r="BD134" s="125" t="str">
        <f>IF('2. Enter scores'!BC138&lt;&gt;"",'2. Enter scores'!$B138-'2. Enter scores'!BC138,"")</f>
        <v/>
      </c>
      <c r="BE134" s="125" t="str">
        <f>IF('2. Enter scores'!BD138&lt;&gt;"",'2. Enter scores'!$B138-'2. Enter scores'!BD138,"")</f>
        <v/>
      </c>
      <c r="BF134" s="125" t="str">
        <f>IF('2. Enter scores'!BE138&lt;&gt;"",'2. Enter scores'!$B138-'2. Enter scores'!BE138,"")</f>
        <v/>
      </c>
      <c r="BG134" s="125" t="str">
        <f>IF('2. Enter scores'!BF138&lt;&gt;"",'2. Enter scores'!$B138-'2. Enter scores'!BF138,"")</f>
        <v/>
      </c>
      <c r="BH134" s="125" t="str">
        <f>IF('2. Enter scores'!BG138&lt;&gt;"",'2. Enter scores'!$B138-'2. Enter scores'!BG138,"")</f>
        <v/>
      </c>
      <c r="BI134" s="125" t="str">
        <f>IF('2. Enter scores'!BH138&lt;&gt;"",'2. Enter scores'!$B138-'2. Enter scores'!BH138,"")</f>
        <v/>
      </c>
      <c r="BJ134" s="125" t="str">
        <f>IF('2. Enter scores'!BI138&lt;&gt;"",'2. Enter scores'!$B138-'2. Enter scores'!BI138,"")</f>
        <v/>
      </c>
      <c r="BK134" s="125" t="str">
        <f>IF('2. Enter scores'!BJ138&lt;&gt;"",'2. Enter scores'!$B138-'2. Enter scores'!BJ138,"")</f>
        <v/>
      </c>
      <c r="BL134" s="125" t="str">
        <f>IF('2. Enter scores'!BK138&lt;&gt;"",'2. Enter scores'!$B138-'2. Enter scores'!BK138,"")</f>
        <v/>
      </c>
      <c r="BM134" s="125" t="str">
        <f>IF('2. Enter scores'!BL138&lt;&gt;"",'2. Enter scores'!$B138-'2. Enter scores'!BL138,"")</f>
        <v/>
      </c>
      <c r="BN134" s="125" t="str">
        <f>IF('2. Enter scores'!BM138&lt;&gt;"",'2. Enter scores'!$B138-'2. Enter scores'!BM138,"")</f>
        <v/>
      </c>
      <c r="BO134" s="125" t="str">
        <f>IF('2. Enter scores'!BN138&lt;&gt;"",'2. Enter scores'!$B138-'2. Enter scores'!BN138,"")</f>
        <v/>
      </c>
      <c r="BP134" s="108">
        <v>1000</v>
      </c>
    </row>
    <row r="135" spans="2:68" x14ac:dyDescent="0.35">
      <c r="B135" s="125" t="str">
        <f>IF('2. Enter scores'!A139&lt;&gt;"",'2. Enter scores'!A139,"")</f>
        <v/>
      </c>
      <c r="H135" s="125" t="str">
        <f>IF('2. Enter scores'!G139&lt;&gt;"",'2. Enter scores'!$B139-'2. Enter scores'!G139,"")</f>
        <v/>
      </c>
      <c r="I135" s="125" t="str">
        <f>IF('2. Enter scores'!H139&lt;&gt;"",'2. Enter scores'!$B139-'2. Enter scores'!H139,"")</f>
        <v/>
      </c>
      <c r="J135" s="125" t="str">
        <f>IF('2. Enter scores'!I139&lt;&gt;"",'2. Enter scores'!$B139-'2. Enter scores'!I139,"")</f>
        <v/>
      </c>
      <c r="K135" s="125" t="str">
        <f>IF('2. Enter scores'!J139&lt;&gt;"",'2. Enter scores'!$B139-'2. Enter scores'!J139,"")</f>
        <v/>
      </c>
      <c r="L135" s="125" t="str">
        <f>IF('2. Enter scores'!K139&lt;&gt;"",'2. Enter scores'!$B139-'2. Enter scores'!K139,"")</f>
        <v/>
      </c>
      <c r="M135" s="125" t="str">
        <f>IF('2. Enter scores'!L139&lt;&gt;"",'2. Enter scores'!$B139-'2. Enter scores'!L139,"")</f>
        <v/>
      </c>
      <c r="N135" s="125" t="str">
        <f>IF('2. Enter scores'!M139&lt;&gt;"",'2. Enter scores'!$B139-'2. Enter scores'!M139,"")</f>
        <v/>
      </c>
      <c r="O135" s="125" t="str">
        <f>IF('2. Enter scores'!N139&lt;&gt;"",'2. Enter scores'!$B139-'2. Enter scores'!N139,"")</f>
        <v/>
      </c>
      <c r="P135" s="125" t="str">
        <f>IF('2. Enter scores'!O139&lt;&gt;"",'2. Enter scores'!$B139-'2. Enter scores'!O139,"")</f>
        <v/>
      </c>
      <c r="Q135" s="125" t="str">
        <f>IF('2. Enter scores'!P139&lt;&gt;"",'2. Enter scores'!$B139-'2. Enter scores'!P139,"")</f>
        <v/>
      </c>
      <c r="R135" s="125" t="str">
        <f>IF('2. Enter scores'!Q139&lt;&gt;"",'2. Enter scores'!$B139-'2. Enter scores'!Q139,"")</f>
        <v/>
      </c>
      <c r="S135" s="125" t="str">
        <f>IF('2. Enter scores'!R139&lt;&gt;"",'2. Enter scores'!$B139-'2. Enter scores'!R139,"")</f>
        <v/>
      </c>
      <c r="T135" s="125" t="str">
        <f>IF('2. Enter scores'!S139&lt;&gt;"",'2. Enter scores'!$B139-'2. Enter scores'!S139,"")</f>
        <v/>
      </c>
      <c r="U135" s="125" t="str">
        <f>IF('2. Enter scores'!T139&lt;&gt;"",'2. Enter scores'!$B139-'2. Enter scores'!T139,"")</f>
        <v/>
      </c>
      <c r="V135" s="125" t="str">
        <f>IF('2. Enter scores'!U139&lt;&gt;"",'2. Enter scores'!$B139-'2. Enter scores'!U139,"")</f>
        <v/>
      </c>
      <c r="W135" s="125" t="str">
        <f>IF('2. Enter scores'!V139&lt;&gt;"",'2. Enter scores'!$B139-'2. Enter scores'!V139,"")</f>
        <v/>
      </c>
      <c r="X135" s="125" t="str">
        <f>IF('2. Enter scores'!W139&lt;&gt;"",'2. Enter scores'!$B139-'2. Enter scores'!W139,"")</f>
        <v/>
      </c>
      <c r="Y135" s="125" t="str">
        <f>IF('2. Enter scores'!X139&lt;&gt;"",'2. Enter scores'!$B139-'2. Enter scores'!X139,"")</f>
        <v/>
      </c>
      <c r="Z135" s="125" t="str">
        <f>IF('2. Enter scores'!Y139&lt;&gt;"",'2. Enter scores'!$B139-'2. Enter scores'!Y139,"")</f>
        <v/>
      </c>
      <c r="AA135" s="125" t="str">
        <f>IF('2. Enter scores'!Z139&lt;&gt;"",'2. Enter scores'!$B139-'2. Enter scores'!Z139,"")</f>
        <v/>
      </c>
      <c r="AB135" s="125" t="str">
        <f>IF('2. Enter scores'!AA139&lt;&gt;"",'2. Enter scores'!$B139-'2. Enter scores'!AA139,"")</f>
        <v/>
      </c>
      <c r="AC135" s="125" t="str">
        <f>IF('2. Enter scores'!AB139&lt;&gt;"",'2. Enter scores'!$B139-'2. Enter scores'!AB139,"")</f>
        <v/>
      </c>
      <c r="AD135" s="125" t="str">
        <f>IF('2. Enter scores'!AC139&lt;&gt;"",'2. Enter scores'!$B139-'2. Enter scores'!AC139,"")</f>
        <v/>
      </c>
      <c r="AE135" s="125" t="str">
        <f>IF('2. Enter scores'!AD139&lt;&gt;"",'2. Enter scores'!$B139-'2. Enter scores'!AD139,"")</f>
        <v/>
      </c>
      <c r="AF135" s="125" t="str">
        <f>IF('2. Enter scores'!AE139&lt;&gt;"",'2. Enter scores'!$B139-'2. Enter scores'!AE139,"")</f>
        <v/>
      </c>
      <c r="AG135" s="125" t="str">
        <f>IF('2. Enter scores'!AF139&lt;&gt;"",'2. Enter scores'!$B139-'2. Enter scores'!AF139,"")</f>
        <v/>
      </c>
      <c r="AH135" s="125" t="str">
        <f>IF('2. Enter scores'!AG139&lt;&gt;"",'2. Enter scores'!$B139-'2. Enter scores'!AG139,"")</f>
        <v/>
      </c>
      <c r="AI135" s="125" t="str">
        <f>IF('2. Enter scores'!AH139&lt;&gt;"",'2. Enter scores'!$B139-'2. Enter scores'!AH139,"")</f>
        <v/>
      </c>
      <c r="AJ135" s="125" t="str">
        <f>IF('2. Enter scores'!AI139&lt;&gt;"",'2. Enter scores'!$B139-'2. Enter scores'!AI139,"")</f>
        <v/>
      </c>
      <c r="AK135" s="125" t="str">
        <f>IF('2. Enter scores'!AJ139&lt;&gt;"",'2. Enter scores'!$B139-'2. Enter scores'!AJ139,"")</f>
        <v/>
      </c>
      <c r="AL135" s="125" t="str">
        <f>IF('2. Enter scores'!AK139&lt;&gt;"",'2. Enter scores'!$B139-'2. Enter scores'!AK139,"")</f>
        <v/>
      </c>
      <c r="AM135" s="125" t="str">
        <f>IF('2. Enter scores'!AL139&lt;&gt;"",'2. Enter scores'!$B139-'2. Enter scores'!AL139,"")</f>
        <v/>
      </c>
      <c r="AN135" s="125" t="str">
        <f>IF('2. Enter scores'!AM139&lt;&gt;"",'2. Enter scores'!$B139-'2. Enter scores'!AM139,"")</f>
        <v/>
      </c>
      <c r="AO135" s="125" t="str">
        <f>IF('2. Enter scores'!AN139&lt;&gt;"",'2. Enter scores'!$B139-'2. Enter scores'!AN139,"")</f>
        <v/>
      </c>
      <c r="AP135" s="125" t="str">
        <f>IF('2. Enter scores'!AO139&lt;&gt;"",'2. Enter scores'!$B139-'2. Enter scores'!AO139,"")</f>
        <v/>
      </c>
      <c r="AQ135" s="125" t="str">
        <f>IF('2. Enter scores'!AP139&lt;&gt;"",'2. Enter scores'!$B139-'2. Enter scores'!AP139,"")</f>
        <v/>
      </c>
      <c r="AR135" s="125" t="str">
        <f>IF('2. Enter scores'!AQ139&lt;&gt;"",'2. Enter scores'!$B139-'2. Enter scores'!AQ139,"")</f>
        <v/>
      </c>
      <c r="AS135" s="125" t="str">
        <f>IF('2. Enter scores'!AR139&lt;&gt;"",'2. Enter scores'!$B139-'2. Enter scores'!AR139,"")</f>
        <v/>
      </c>
      <c r="AT135" s="125" t="str">
        <f>IF('2. Enter scores'!AS139&lt;&gt;"",'2. Enter scores'!$B139-'2. Enter scores'!AS139,"")</f>
        <v/>
      </c>
      <c r="AU135" s="125" t="str">
        <f>IF('2. Enter scores'!AT139&lt;&gt;"",'2. Enter scores'!$B139-'2. Enter scores'!AT139,"")</f>
        <v/>
      </c>
      <c r="AV135" s="125" t="str">
        <f>IF('2. Enter scores'!AU139&lt;&gt;"",'2. Enter scores'!$B139-'2. Enter scores'!AU139,"")</f>
        <v/>
      </c>
      <c r="AW135" s="125" t="str">
        <f>IF('2. Enter scores'!AV139&lt;&gt;"",'2. Enter scores'!$B139-'2. Enter scores'!AV139,"")</f>
        <v/>
      </c>
      <c r="AX135" s="125" t="str">
        <f>IF('2. Enter scores'!AW139&lt;&gt;"",'2. Enter scores'!$B139-'2. Enter scores'!AW139,"")</f>
        <v/>
      </c>
      <c r="AY135" s="125" t="str">
        <f>IF('2. Enter scores'!AX139&lt;&gt;"",'2. Enter scores'!$B139-'2. Enter scores'!AX139,"")</f>
        <v/>
      </c>
      <c r="AZ135" s="125" t="str">
        <f>IF('2. Enter scores'!AY139&lt;&gt;"",'2. Enter scores'!$B139-'2. Enter scores'!AY139,"")</f>
        <v/>
      </c>
      <c r="BA135" s="125" t="str">
        <f>IF('2. Enter scores'!AZ139&lt;&gt;"",'2. Enter scores'!$B139-'2. Enter scores'!AZ139,"")</f>
        <v/>
      </c>
      <c r="BB135" s="125" t="str">
        <f>IF('2. Enter scores'!BA139&lt;&gt;"",'2. Enter scores'!$B139-'2. Enter scores'!BA139,"")</f>
        <v/>
      </c>
      <c r="BC135" s="125" t="str">
        <f>IF('2. Enter scores'!BB139&lt;&gt;"",'2. Enter scores'!$B139-'2. Enter scores'!BB139,"")</f>
        <v/>
      </c>
      <c r="BD135" s="125" t="str">
        <f>IF('2. Enter scores'!BC139&lt;&gt;"",'2. Enter scores'!$B139-'2. Enter scores'!BC139,"")</f>
        <v/>
      </c>
      <c r="BE135" s="125" t="str">
        <f>IF('2. Enter scores'!BD139&lt;&gt;"",'2. Enter scores'!$B139-'2. Enter scores'!BD139,"")</f>
        <v/>
      </c>
      <c r="BF135" s="125" t="str">
        <f>IF('2. Enter scores'!BE139&lt;&gt;"",'2. Enter scores'!$B139-'2. Enter scores'!BE139,"")</f>
        <v/>
      </c>
      <c r="BG135" s="125" t="str">
        <f>IF('2. Enter scores'!BF139&lt;&gt;"",'2. Enter scores'!$B139-'2. Enter scores'!BF139,"")</f>
        <v/>
      </c>
      <c r="BH135" s="125" t="str">
        <f>IF('2. Enter scores'!BG139&lt;&gt;"",'2. Enter scores'!$B139-'2. Enter scores'!BG139,"")</f>
        <v/>
      </c>
      <c r="BI135" s="125" t="str">
        <f>IF('2. Enter scores'!BH139&lt;&gt;"",'2. Enter scores'!$B139-'2. Enter scores'!BH139,"")</f>
        <v/>
      </c>
      <c r="BJ135" s="125" t="str">
        <f>IF('2. Enter scores'!BI139&lt;&gt;"",'2. Enter scores'!$B139-'2. Enter scores'!BI139,"")</f>
        <v/>
      </c>
      <c r="BK135" s="125" t="str">
        <f>IF('2. Enter scores'!BJ139&lt;&gt;"",'2. Enter scores'!$B139-'2. Enter scores'!BJ139,"")</f>
        <v/>
      </c>
      <c r="BL135" s="125" t="str">
        <f>IF('2. Enter scores'!BK139&lt;&gt;"",'2. Enter scores'!$B139-'2. Enter scores'!BK139,"")</f>
        <v/>
      </c>
      <c r="BM135" s="125" t="str">
        <f>IF('2. Enter scores'!BL139&lt;&gt;"",'2. Enter scores'!$B139-'2. Enter scores'!BL139,"")</f>
        <v/>
      </c>
      <c r="BN135" s="125" t="str">
        <f>IF('2. Enter scores'!BM139&lt;&gt;"",'2. Enter scores'!$B139-'2. Enter scores'!BM139,"")</f>
        <v/>
      </c>
      <c r="BO135" s="125" t="str">
        <f>IF('2. Enter scores'!BN139&lt;&gt;"",'2. Enter scores'!$B139-'2. Enter scores'!BN139,"")</f>
        <v/>
      </c>
      <c r="BP135" s="108">
        <v>1000</v>
      </c>
    </row>
    <row r="136" spans="2:68" x14ac:dyDescent="0.35">
      <c r="B136" s="125" t="str">
        <f>IF('2. Enter scores'!A140&lt;&gt;"",'2. Enter scores'!A140,"")</f>
        <v/>
      </c>
      <c r="H136" s="125" t="str">
        <f>IF('2. Enter scores'!G140&lt;&gt;"",'2. Enter scores'!$B140-'2. Enter scores'!G140,"")</f>
        <v/>
      </c>
      <c r="I136" s="125" t="str">
        <f>IF('2. Enter scores'!H140&lt;&gt;"",'2. Enter scores'!$B140-'2. Enter scores'!H140,"")</f>
        <v/>
      </c>
      <c r="J136" s="125" t="str">
        <f>IF('2. Enter scores'!I140&lt;&gt;"",'2. Enter scores'!$B140-'2. Enter scores'!I140,"")</f>
        <v/>
      </c>
      <c r="K136" s="125" t="str">
        <f>IF('2. Enter scores'!J140&lt;&gt;"",'2. Enter scores'!$B140-'2. Enter scores'!J140,"")</f>
        <v/>
      </c>
      <c r="L136" s="125" t="str">
        <f>IF('2. Enter scores'!K140&lt;&gt;"",'2. Enter scores'!$B140-'2. Enter scores'!K140,"")</f>
        <v/>
      </c>
      <c r="M136" s="125" t="str">
        <f>IF('2. Enter scores'!L140&lt;&gt;"",'2. Enter scores'!$B140-'2. Enter scores'!L140,"")</f>
        <v/>
      </c>
      <c r="N136" s="125" t="str">
        <f>IF('2. Enter scores'!M140&lt;&gt;"",'2. Enter scores'!$B140-'2. Enter scores'!M140,"")</f>
        <v/>
      </c>
      <c r="O136" s="125" t="str">
        <f>IF('2. Enter scores'!N140&lt;&gt;"",'2. Enter scores'!$B140-'2. Enter scores'!N140,"")</f>
        <v/>
      </c>
      <c r="P136" s="125" t="str">
        <f>IF('2. Enter scores'!O140&lt;&gt;"",'2. Enter scores'!$B140-'2. Enter scores'!O140,"")</f>
        <v/>
      </c>
      <c r="Q136" s="125" t="str">
        <f>IF('2. Enter scores'!P140&lt;&gt;"",'2. Enter scores'!$B140-'2. Enter scores'!P140,"")</f>
        <v/>
      </c>
      <c r="R136" s="125" t="str">
        <f>IF('2. Enter scores'!Q140&lt;&gt;"",'2. Enter scores'!$B140-'2. Enter scores'!Q140,"")</f>
        <v/>
      </c>
      <c r="S136" s="125" t="str">
        <f>IF('2. Enter scores'!R140&lt;&gt;"",'2. Enter scores'!$B140-'2. Enter scores'!R140,"")</f>
        <v/>
      </c>
      <c r="T136" s="125" t="str">
        <f>IF('2. Enter scores'!S140&lt;&gt;"",'2. Enter scores'!$B140-'2. Enter scores'!S140,"")</f>
        <v/>
      </c>
      <c r="U136" s="125" t="str">
        <f>IF('2. Enter scores'!T140&lt;&gt;"",'2. Enter scores'!$B140-'2. Enter scores'!T140,"")</f>
        <v/>
      </c>
      <c r="V136" s="125" t="str">
        <f>IF('2. Enter scores'!U140&lt;&gt;"",'2. Enter scores'!$B140-'2. Enter scores'!U140,"")</f>
        <v/>
      </c>
      <c r="W136" s="125" t="str">
        <f>IF('2. Enter scores'!V140&lt;&gt;"",'2. Enter scores'!$B140-'2. Enter scores'!V140,"")</f>
        <v/>
      </c>
      <c r="X136" s="125" t="str">
        <f>IF('2. Enter scores'!W140&lt;&gt;"",'2. Enter scores'!$B140-'2. Enter scores'!W140,"")</f>
        <v/>
      </c>
      <c r="Y136" s="125" t="str">
        <f>IF('2. Enter scores'!X140&lt;&gt;"",'2. Enter scores'!$B140-'2. Enter scores'!X140,"")</f>
        <v/>
      </c>
      <c r="Z136" s="125" t="str">
        <f>IF('2. Enter scores'!Y140&lt;&gt;"",'2. Enter scores'!$B140-'2. Enter scores'!Y140,"")</f>
        <v/>
      </c>
      <c r="AA136" s="125" t="str">
        <f>IF('2. Enter scores'!Z140&lt;&gt;"",'2. Enter scores'!$B140-'2. Enter scores'!Z140,"")</f>
        <v/>
      </c>
      <c r="AB136" s="125" t="str">
        <f>IF('2. Enter scores'!AA140&lt;&gt;"",'2. Enter scores'!$B140-'2. Enter scores'!AA140,"")</f>
        <v/>
      </c>
      <c r="AC136" s="125" t="str">
        <f>IF('2. Enter scores'!AB140&lt;&gt;"",'2. Enter scores'!$B140-'2. Enter scores'!AB140,"")</f>
        <v/>
      </c>
      <c r="AD136" s="125" t="str">
        <f>IF('2. Enter scores'!AC140&lt;&gt;"",'2. Enter scores'!$B140-'2. Enter scores'!AC140,"")</f>
        <v/>
      </c>
      <c r="AE136" s="125" t="str">
        <f>IF('2. Enter scores'!AD140&lt;&gt;"",'2. Enter scores'!$B140-'2. Enter scores'!AD140,"")</f>
        <v/>
      </c>
      <c r="AF136" s="125" t="str">
        <f>IF('2. Enter scores'!AE140&lt;&gt;"",'2. Enter scores'!$B140-'2. Enter scores'!AE140,"")</f>
        <v/>
      </c>
      <c r="AG136" s="125" t="str">
        <f>IF('2. Enter scores'!AF140&lt;&gt;"",'2. Enter scores'!$B140-'2. Enter scores'!AF140,"")</f>
        <v/>
      </c>
      <c r="AH136" s="125" t="str">
        <f>IF('2. Enter scores'!AG140&lt;&gt;"",'2. Enter scores'!$B140-'2. Enter scores'!AG140,"")</f>
        <v/>
      </c>
      <c r="AI136" s="125" t="str">
        <f>IF('2. Enter scores'!AH140&lt;&gt;"",'2. Enter scores'!$B140-'2. Enter scores'!AH140,"")</f>
        <v/>
      </c>
      <c r="AJ136" s="125" t="str">
        <f>IF('2. Enter scores'!AI140&lt;&gt;"",'2. Enter scores'!$B140-'2. Enter scores'!AI140,"")</f>
        <v/>
      </c>
      <c r="AK136" s="125" t="str">
        <f>IF('2. Enter scores'!AJ140&lt;&gt;"",'2. Enter scores'!$B140-'2. Enter scores'!AJ140,"")</f>
        <v/>
      </c>
      <c r="AL136" s="125" t="str">
        <f>IF('2. Enter scores'!AK140&lt;&gt;"",'2. Enter scores'!$B140-'2. Enter scores'!AK140,"")</f>
        <v/>
      </c>
      <c r="AM136" s="125" t="str">
        <f>IF('2. Enter scores'!AL140&lt;&gt;"",'2. Enter scores'!$B140-'2. Enter scores'!AL140,"")</f>
        <v/>
      </c>
      <c r="AN136" s="125" t="str">
        <f>IF('2. Enter scores'!AM140&lt;&gt;"",'2. Enter scores'!$B140-'2. Enter scores'!AM140,"")</f>
        <v/>
      </c>
      <c r="AO136" s="125" t="str">
        <f>IF('2. Enter scores'!AN140&lt;&gt;"",'2. Enter scores'!$B140-'2. Enter scores'!AN140,"")</f>
        <v/>
      </c>
      <c r="AP136" s="125" t="str">
        <f>IF('2. Enter scores'!AO140&lt;&gt;"",'2. Enter scores'!$B140-'2. Enter scores'!AO140,"")</f>
        <v/>
      </c>
      <c r="AQ136" s="125" t="str">
        <f>IF('2. Enter scores'!AP140&lt;&gt;"",'2. Enter scores'!$B140-'2. Enter scores'!AP140,"")</f>
        <v/>
      </c>
      <c r="AR136" s="125" t="str">
        <f>IF('2. Enter scores'!AQ140&lt;&gt;"",'2. Enter scores'!$B140-'2. Enter scores'!AQ140,"")</f>
        <v/>
      </c>
      <c r="AS136" s="125" t="str">
        <f>IF('2. Enter scores'!AR140&lt;&gt;"",'2. Enter scores'!$B140-'2. Enter scores'!AR140,"")</f>
        <v/>
      </c>
      <c r="AT136" s="125" t="str">
        <f>IF('2. Enter scores'!AS140&lt;&gt;"",'2. Enter scores'!$B140-'2. Enter scores'!AS140,"")</f>
        <v/>
      </c>
      <c r="AU136" s="125" t="str">
        <f>IF('2. Enter scores'!AT140&lt;&gt;"",'2. Enter scores'!$B140-'2. Enter scores'!AT140,"")</f>
        <v/>
      </c>
      <c r="AV136" s="125" t="str">
        <f>IF('2. Enter scores'!AU140&lt;&gt;"",'2. Enter scores'!$B140-'2. Enter scores'!AU140,"")</f>
        <v/>
      </c>
      <c r="AW136" s="125" t="str">
        <f>IF('2. Enter scores'!AV140&lt;&gt;"",'2. Enter scores'!$B140-'2. Enter scores'!AV140,"")</f>
        <v/>
      </c>
      <c r="AX136" s="125" t="str">
        <f>IF('2. Enter scores'!AW140&lt;&gt;"",'2. Enter scores'!$B140-'2. Enter scores'!AW140,"")</f>
        <v/>
      </c>
      <c r="AY136" s="125" t="str">
        <f>IF('2. Enter scores'!AX140&lt;&gt;"",'2. Enter scores'!$B140-'2. Enter scores'!AX140,"")</f>
        <v/>
      </c>
      <c r="AZ136" s="125" t="str">
        <f>IF('2. Enter scores'!AY140&lt;&gt;"",'2. Enter scores'!$B140-'2. Enter scores'!AY140,"")</f>
        <v/>
      </c>
      <c r="BA136" s="125" t="str">
        <f>IF('2. Enter scores'!AZ140&lt;&gt;"",'2. Enter scores'!$B140-'2. Enter scores'!AZ140,"")</f>
        <v/>
      </c>
      <c r="BB136" s="125" t="str">
        <f>IF('2. Enter scores'!BA140&lt;&gt;"",'2. Enter scores'!$B140-'2. Enter scores'!BA140,"")</f>
        <v/>
      </c>
      <c r="BC136" s="125" t="str">
        <f>IF('2. Enter scores'!BB140&lt;&gt;"",'2. Enter scores'!$B140-'2. Enter scores'!BB140,"")</f>
        <v/>
      </c>
      <c r="BD136" s="125" t="str">
        <f>IF('2. Enter scores'!BC140&lt;&gt;"",'2. Enter scores'!$B140-'2. Enter scores'!BC140,"")</f>
        <v/>
      </c>
      <c r="BE136" s="125" t="str">
        <f>IF('2. Enter scores'!BD140&lt;&gt;"",'2. Enter scores'!$B140-'2. Enter scores'!BD140,"")</f>
        <v/>
      </c>
      <c r="BF136" s="125" t="str">
        <f>IF('2. Enter scores'!BE140&lt;&gt;"",'2. Enter scores'!$B140-'2. Enter scores'!BE140,"")</f>
        <v/>
      </c>
      <c r="BG136" s="125" t="str">
        <f>IF('2. Enter scores'!BF140&lt;&gt;"",'2. Enter scores'!$B140-'2. Enter scores'!BF140,"")</f>
        <v/>
      </c>
      <c r="BH136" s="125" t="str">
        <f>IF('2. Enter scores'!BG140&lt;&gt;"",'2. Enter scores'!$B140-'2. Enter scores'!BG140,"")</f>
        <v/>
      </c>
      <c r="BI136" s="125" t="str">
        <f>IF('2. Enter scores'!BH140&lt;&gt;"",'2. Enter scores'!$B140-'2. Enter scores'!BH140,"")</f>
        <v/>
      </c>
      <c r="BJ136" s="125" t="str">
        <f>IF('2. Enter scores'!BI140&lt;&gt;"",'2. Enter scores'!$B140-'2. Enter scores'!BI140,"")</f>
        <v/>
      </c>
      <c r="BK136" s="125" t="str">
        <f>IF('2. Enter scores'!BJ140&lt;&gt;"",'2. Enter scores'!$B140-'2. Enter scores'!BJ140,"")</f>
        <v/>
      </c>
      <c r="BL136" s="125" t="str">
        <f>IF('2. Enter scores'!BK140&lt;&gt;"",'2. Enter scores'!$B140-'2. Enter scores'!BK140,"")</f>
        <v/>
      </c>
      <c r="BM136" s="125" t="str">
        <f>IF('2. Enter scores'!BL140&lt;&gt;"",'2. Enter scores'!$B140-'2. Enter scores'!BL140,"")</f>
        <v/>
      </c>
      <c r="BN136" s="125" t="str">
        <f>IF('2. Enter scores'!BM140&lt;&gt;"",'2. Enter scores'!$B140-'2. Enter scores'!BM140,"")</f>
        <v/>
      </c>
      <c r="BO136" s="125" t="str">
        <f>IF('2. Enter scores'!BN140&lt;&gt;"",'2. Enter scores'!$B140-'2. Enter scores'!BN140,"")</f>
        <v/>
      </c>
      <c r="BP136" s="108">
        <v>1000</v>
      </c>
    </row>
    <row r="137" spans="2:68" x14ac:dyDescent="0.35">
      <c r="B137" s="125" t="str">
        <f>IF('2. Enter scores'!A141&lt;&gt;"",'2. Enter scores'!A141,"")</f>
        <v/>
      </c>
      <c r="H137" s="125" t="str">
        <f>IF('2. Enter scores'!G141&lt;&gt;"",'2. Enter scores'!$B141-'2. Enter scores'!G141,"")</f>
        <v/>
      </c>
      <c r="I137" s="125" t="str">
        <f>IF('2. Enter scores'!H141&lt;&gt;"",'2. Enter scores'!$B141-'2. Enter scores'!H141,"")</f>
        <v/>
      </c>
      <c r="J137" s="125" t="str">
        <f>IF('2. Enter scores'!I141&lt;&gt;"",'2. Enter scores'!$B141-'2. Enter scores'!I141,"")</f>
        <v/>
      </c>
      <c r="K137" s="125" t="str">
        <f>IF('2. Enter scores'!J141&lt;&gt;"",'2. Enter scores'!$B141-'2. Enter scores'!J141,"")</f>
        <v/>
      </c>
      <c r="L137" s="125" t="str">
        <f>IF('2. Enter scores'!K141&lt;&gt;"",'2. Enter scores'!$B141-'2. Enter scores'!K141,"")</f>
        <v/>
      </c>
      <c r="M137" s="125" t="str">
        <f>IF('2. Enter scores'!L141&lt;&gt;"",'2. Enter scores'!$B141-'2. Enter scores'!L141,"")</f>
        <v/>
      </c>
      <c r="N137" s="125" t="str">
        <f>IF('2. Enter scores'!M141&lt;&gt;"",'2. Enter scores'!$B141-'2. Enter scores'!M141,"")</f>
        <v/>
      </c>
      <c r="O137" s="125" t="str">
        <f>IF('2. Enter scores'!N141&lt;&gt;"",'2. Enter scores'!$B141-'2. Enter scores'!N141,"")</f>
        <v/>
      </c>
      <c r="P137" s="125" t="str">
        <f>IF('2. Enter scores'!O141&lt;&gt;"",'2. Enter scores'!$B141-'2. Enter scores'!O141,"")</f>
        <v/>
      </c>
      <c r="Q137" s="125" t="str">
        <f>IF('2. Enter scores'!P141&lt;&gt;"",'2. Enter scores'!$B141-'2. Enter scores'!P141,"")</f>
        <v/>
      </c>
      <c r="R137" s="125" t="str">
        <f>IF('2. Enter scores'!Q141&lt;&gt;"",'2. Enter scores'!$B141-'2. Enter scores'!Q141,"")</f>
        <v/>
      </c>
      <c r="S137" s="125" t="str">
        <f>IF('2. Enter scores'!R141&lt;&gt;"",'2. Enter scores'!$B141-'2. Enter scores'!R141,"")</f>
        <v/>
      </c>
      <c r="T137" s="125" t="str">
        <f>IF('2. Enter scores'!S141&lt;&gt;"",'2. Enter scores'!$B141-'2. Enter scores'!S141,"")</f>
        <v/>
      </c>
      <c r="U137" s="125" t="str">
        <f>IF('2. Enter scores'!T141&lt;&gt;"",'2. Enter scores'!$B141-'2. Enter scores'!T141,"")</f>
        <v/>
      </c>
      <c r="V137" s="125" t="str">
        <f>IF('2. Enter scores'!U141&lt;&gt;"",'2. Enter scores'!$B141-'2. Enter scores'!U141,"")</f>
        <v/>
      </c>
      <c r="W137" s="125" t="str">
        <f>IF('2. Enter scores'!V141&lt;&gt;"",'2. Enter scores'!$B141-'2. Enter scores'!V141,"")</f>
        <v/>
      </c>
      <c r="X137" s="125" t="str">
        <f>IF('2. Enter scores'!W141&lt;&gt;"",'2. Enter scores'!$B141-'2. Enter scores'!W141,"")</f>
        <v/>
      </c>
      <c r="Y137" s="125" t="str">
        <f>IF('2. Enter scores'!X141&lt;&gt;"",'2. Enter scores'!$B141-'2. Enter scores'!X141,"")</f>
        <v/>
      </c>
      <c r="Z137" s="125" t="str">
        <f>IF('2. Enter scores'!Y141&lt;&gt;"",'2. Enter scores'!$B141-'2. Enter scores'!Y141,"")</f>
        <v/>
      </c>
      <c r="AA137" s="125" t="str">
        <f>IF('2. Enter scores'!Z141&lt;&gt;"",'2. Enter scores'!$B141-'2. Enter scores'!Z141,"")</f>
        <v/>
      </c>
      <c r="AB137" s="125" t="str">
        <f>IF('2. Enter scores'!AA141&lt;&gt;"",'2. Enter scores'!$B141-'2. Enter scores'!AA141,"")</f>
        <v/>
      </c>
      <c r="AC137" s="125" t="str">
        <f>IF('2. Enter scores'!AB141&lt;&gt;"",'2. Enter scores'!$B141-'2. Enter scores'!AB141,"")</f>
        <v/>
      </c>
      <c r="AD137" s="125" t="str">
        <f>IF('2. Enter scores'!AC141&lt;&gt;"",'2. Enter scores'!$B141-'2. Enter scores'!AC141,"")</f>
        <v/>
      </c>
      <c r="AE137" s="125" t="str">
        <f>IF('2. Enter scores'!AD141&lt;&gt;"",'2. Enter scores'!$B141-'2. Enter scores'!AD141,"")</f>
        <v/>
      </c>
      <c r="AF137" s="125" t="str">
        <f>IF('2. Enter scores'!AE141&lt;&gt;"",'2. Enter scores'!$B141-'2. Enter scores'!AE141,"")</f>
        <v/>
      </c>
      <c r="AG137" s="125" t="str">
        <f>IF('2. Enter scores'!AF141&lt;&gt;"",'2. Enter scores'!$B141-'2. Enter scores'!AF141,"")</f>
        <v/>
      </c>
      <c r="AH137" s="125" t="str">
        <f>IF('2. Enter scores'!AG141&lt;&gt;"",'2. Enter scores'!$B141-'2. Enter scores'!AG141,"")</f>
        <v/>
      </c>
      <c r="AI137" s="125" t="str">
        <f>IF('2. Enter scores'!AH141&lt;&gt;"",'2. Enter scores'!$B141-'2. Enter scores'!AH141,"")</f>
        <v/>
      </c>
      <c r="AJ137" s="125" t="str">
        <f>IF('2. Enter scores'!AI141&lt;&gt;"",'2. Enter scores'!$B141-'2. Enter scores'!AI141,"")</f>
        <v/>
      </c>
      <c r="AK137" s="125" t="str">
        <f>IF('2. Enter scores'!AJ141&lt;&gt;"",'2. Enter scores'!$B141-'2. Enter scores'!AJ141,"")</f>
        <v/>
      </c>
      <c r="AL137" s="125" t="str">
        <f>IF('2. Enter scores'!AK141&lt;&gt;"",'2. Enter scores'!$B141-'2. Enter scores'!AK141,"")</f>
        <v/>
      </c>
      <c r="AM137" s="125" t="str">
        <f>IF('2. Enter scores'!AL141&lt;&gt;"",'2. Enter scores'!$B141-'2. Enter scores'!AL141,"")</f>
        <v/>
      </c>
      <c r="AN137" s="125" t="str">
        <f>IF('2. Enter scores'!AM141&lt;&gt;"",'2. Enter scores'!$B141-'2. Enter scores'!AM141,"")</f>
        <v/>
      </c>
      <c r="AO137" s="125" t="str">
        <f>IF('2. Enter scores'!AN141&lt;&gt;"",'2. Enter scores'!$B141-'2. Enter scores'!AN141,"")</f>
        <v/>
      </c>
      <c r="AP137" s="125" t="str">
        <f>IF('2. Enter scores'!AO141&lt;&gt;"",'2. Enter scores'!$B141-'2. Enter scores'!AO141,"")</f>
        <v/>
      </c>
      <c r="AQ137" s="125" t="str">
        <f>IF('2. Enter scores'!AP141&lt;&gt;"",'2. Enter scores'!$B141-'2. Enter scores'!AP141,"")</f>
        <v/>
      </c>
      <c r="AR137" s="125" t="str">
        <f>IF('2. Enter scores'!AQ141&lt;&gt;"",'2. Enter scores'!$B141-'2. Enter scores'!AQ141,"")</f>
        <v/>
      </c>
      <c r="AS137" s="125" t="str">
        <f>IF('2. Enter scores'!AR141&lt;&gt;"",'2. Enter scores'!$B141-'2. Enter scores'!AR141,"")</f>
        <v/>
      </c>
      <c r="AT137" s="125" t="str">
        <f>IF('2. Enter scores'!AS141&lt;&gt;"",'2. Enter scores'!$B141-'2. Enter scores'!AS141,"")</f>
        <v/>
      </c>
      <c r="AU137" s="125" t="str">
        <f>IF('2. Enter scores'!AT141&lt;&gt;"",'2. Enter scores'!$B141-'2. Enter scores'!AT141,"")</f>
        <v/>
      </c>
      <c r="AV137" s="125" t="str">
        <f>IF('2. Enter scores'!AU141&lt;&gt;"",'2. Enter scores'!$B141-'2. Enter scores'!AU141,"")</f>
        <v/>
      </c>
      <c r="AW137" s="125" t="str">
        <f>IF('2. Enter scores'!AV141&lt;&gt;"",'2. Enter scores'!$B141-'2. Enter scores'!AV141,"")</f>
        <v/>
      </c>
      <c r="AX137" s="125" t="str">
        <f>IF('2. Enter scores'!AW141&lt;&gt;"",'2. Enter scores'!$B141-'2. Enter scores'!AW141,"")</f>
        <v/>
      </c>
      <c r="AY137" s="125" t="str">
        <f>IF('2. Enter scores'!AX141&lt;&gt;"",'2. Enter scores'!$B141-'2. Enter scores'!AX141,"")</f>
        <v/>
      </c>
      <c r="AZ137" s="125" t="str">
        <f>IF('2. Enter scores'!AY141&lt;&gt;"",'2. Enter scores'!$B141-'2. Enter scores'!AY141,"")</f>
        <v/>
      </c>
      <c r="BA137" s="125" t="str">
        <f>IF('2. Enter scores'!AZ141&lt;&gt;"",'2. Enter scores'!$B141-'2. Enter scores'!AZ141,"")</f>
        <v/>
      </c>
      <c r="BB137" s="125" t="str">
        <f>IF('2. Enter scores'!BA141&lt;&gt;"",'2. Enter scores'!$B141-'2. Enter scores'!BA141,"")</f>
        <v/>
      </c>
      <c r="BC137" s="125" t="str">
        <f>IF('2. Enter scores'!BB141&lt;&gt;"",'2. Enter scores'!$B141-'2. Enter scores'!BB141,"")</f>
        <v/>
      </c>
      <c r="BD137" s="125" t="str">
        <f>IF('2. Enter scores'!BC141&lt;&gt;"",'2. Enter scores'!$B141-'2. Enter scores'!BC141,"")</f>
        <v/>
      </c>
      <c r="BE137" s="125" t="str">
        <f>IF('2. Enter scores'!BD141&lt;&gt;"",'2. Enter scores'!$B141-'2. Enter scores'!BD141,"")</f>
        <v/>
      </c>
      <c r="BF137" s="125" t="str">
        <f>IF('2. Enter scores'!BE141&lt;&gt;"",'2. Enter scores'!$B141-'2. Enter scores'!BE141,"")</f>
        <v/>
      </c>
      <c r="BG137" s="125" t="str">
        <f>IF('2. Enter scores'!BF141&lt;&gt;"",'2. Enter scores'!$B141-'2. Enter scores'!BF141,"")</f>
        <v/>
      </c>
      <c r="BH137" s="125" t="str">
        <f>IF('2. Enter scores'!BG141&lt;&gt;"",'2. Enter scores'!$B141-'2. Enter scores'!BG141,"")</f>
        <v/>
      </c>
      <c r="BI137" s="125" t="str">
        <f>IF('2. Enter scores'!BH141&lt;&gt;"",'2. Enter scores'!$B141-'2. Enter scores'!BH141,"")</f>
        <v/>
      </c>
      <c r="BJ137" s="125" t="str">
        <f>IF('2. Enter scores'!BI141&lt;&gt;"",'2. Enter scores'!$B141-'2. Enter scores'!BI141,"")</f>
        <v/>
      </c>
      <c r="BK137" s="125" t="str">
        <f>IF('2. Enter scores'!BJ141&lt;&gt;"",'2. Enter scores'!$B141-'2. Enter scores'!BJ141,"")</f>
        <v/>
      </c>
      <c r="BL137" s="125" t="str">
        <f>IF('2. Enter scores'!BK141&lt;&gt;"",'2. Enter scores'!$B141-'2. Enter scores'!BK141,"")</f>
        <v/>
      </c>
      <c r="BM137" s="125" t="str">
        <f>IF('2. Enter scores'!BL141&lt;&gt;"",'2. Enter scores'!$B141-'2. Enter scores'!BL141,"")</f>
        <v/>
      </c>
      <c r="BN137" s="125" t="str">
        <f>IF('2. Enter scores'!BM141&lt;&gt;"",'2. Enter scores'!$B141-'2. Enter scores'!BM141,"")</f>
        <v/>
      </c>
      <c r="BO137" s="125" t="str">
        <f>IF('2. Enter scores'!BN141&lt;&gt;"",'2. Enter scores'!$B141-'2. Enter scores'!BN141,"")</f>
        <v/>
      </c>
      <c r="BP137" s="108">
        <v>1000</v>
      </c>
    </row>
    <row r="138" spans="2:68" x14ac:dyDescent="0.35">
      <c r="B138" s="125" t="str">
        <f>IF('2. Enter scores'!A142&lt;&gt;"",'2. Enter scores'!A142,"")</f>
        <v/>
      </c>
      <c r="H138" s="125" t="str">
        <f>IF('2. Enter scores'!G142&lt;&gt;"",'2. Enter scores'!$B142-'2. Enter scores'!G142,"")</f>
        <v/>
      </c>
      <c r="I138" s="125" t="str">
        <f>IF('2. Enter scores'!H142&lt;&gt;"",'2. Enter scores'!$B142-'2. Enter scores'!H142,"")</f>
        <v/>
      </c>
      <c r="J138" s="125" t="str">
        <f>IF('2. Enter scores'!I142&lt;&gt;"",'2. Enter scores'!$B142-'2. Enter scores'!I142,"")</f>
        <v/>
      </c>
      <c r="K138" s="125" t="str">
        <f>IF('2. Enter scores'!J142&lt;&gt;"",'2. Enter scores'!$B142-'2. Enter scores'!J142,"")</f>
        <v/>
      </c>
      <c r="L138" s="125" t="str">
        <f>IF('2. Enter scores'!K142&lt;&gt;"",'2. Enter scores'!$B142-'2. Enter scores'!K142,"")</f>
        <v/>
      </c>
      <c r="M138" s="125" t="str">
        <f>IF('2. Enter scores'!L142&lt;&gt;"",'2. Enter scores'!$B142-'2. Enter scores'!L142,"")</f>
        <v/>
      </c>
      <c r="N138" s="125" t="str">
        <f>IF('2. Enter scores'!M142&lt;&gt;"",'2. Enter scores'!$B142-'2. Enter scores'!M142,"")</f>
        <v/>
      </c>
      <c r="O138" s="125" t="str">
        <f>IF('2. Enter scores'!N142&lt;&gt;"",'2. Enter scores'!$B142-'2. Enter scores'!N142,"")</f>
        <v/>
      </c>
      <c r="P138" s="125" t="str">
        <f>IF('2. Enter scores'!O142&lt;&gt;"",'2. Enter scores'!$B142-'2. Enter scores'!O142,"")</f>
        <v/>
      </c>
      <c r="Q138" s="125" t="str">
        <f>IF('2. Enter scores'!P142&lt;&gt;"",'2. Enter scores'!$B142-'2. Enter scores'!P142,"")</f>
        <v/>
      </c>
      <c r="R138" s="125" t="str">
        <f>IF('2. Enter scores'!Q142&lt;&gt;"",'2. Enter scores'!$B142-'2. Enter scores'!Q142,"")</f>
        <v/>
      </c>
      <c r="S138" s="125" t="str">
        <f>IF('2. Enter scores'!R142&lt;&gt;"",'2. Enter scores'!$B142-'2. Enter scores'!R142,"")</f>
        <v/>
      </c>
      <c r="T138" s="125" t="str">
        <f>IF('2. Enter scores'!S142&lt;&gt;"",'2. Enter scores'!$B142-'2. Enter scores'!S142,"")</f>
        <v/>
      </c>
      <c r="U138" s="125" t="str">
        <f>IF('2. Enter scores'!T142&lt;&gt;"",'2. Enter scores'!$B142-'2. Enter scores'!T142,"")</f>
        <v/>
      </c>
      <c r="V138" s="125" t="str">
        <f>IF('2. Enter scores'!U142&lt;&gt;"",'2. Enter scores'!$B142-'2. Enter scores'!U142,"")</f>
        <v/>
      </c>
      <c r="W138" s="125" t="str">
        <f>IF('2. Enter scores'!V142&lt;&gt;"",'2. Enter scores'!$B142-'2. Enter scores'!V142,"")</f>
        <v/>
      </c>
      <c r="X138" s="125" t="str">
        <f>IF('2. Enter scores'!W142&lt;&gt;"",'2. Enter scores'!$B142-'2. Enter scores'!W142,"")</f>
        <v/>
      </c>
      <c r="Y138" s="125" t="str">
        <f>IF('2. Enter scores'!X142&lt;&gt;"",'2. Enter scores'!$B142-'2. Enter scores'!X142,"")</f>
        <v/>
      </c>
      <c r="Z138" s="125" t="str">
        <f>IF('2. Enter scores'!Y142&lt;&gt;"",'2. Enter scores'!$B142-'2. Enter scores'!Y142,"")</f>
        <v/>
      </c>
      <c r="AA138" s="125" t="str">
        <f>IF('2. Enter scores'!Z142&lt;&gt;"",'2. Enter scores'!$B142-'2. Enter scores'!Z142,"")</f>
        <v/>
      </c>
      <c r="AB138" s="125" t="str">
        <f>IF('2. Enter scores'!AA142&lt;&gt;"",'2. Enter scores'!$B142-'2. Enter scores'!AA142,"")</f>
        <v/>
      </c>
      <c r="AC138" s="125" t="str">
        <f>IF('2. Enter scores'!AB142&lt;&gt;"",'2. Enter scores'!$B142-'2. Enter scores'!AB142,"")</f>
        <v/>
      </c>
      <c r="AD138" s="125" t="str">
        <f>IF('2. Enter scores'!AC142&lt;&gt;"",'2. Enter scores'!$B142-'2. Enter scores'!AC142,"")</f>
        <v/>
      </c>
      <c r="AE138" s="125" t="str">
        <f>IF('2. Enter scores'!AD142&lt;&gt;"",'2. Enter scores'!$B142-'2. Enter scores'!AD142,"")</f>
        <v/>
      </c>
      <c r="AF138" s="125" t="str">
        <f>IF('2. Enter scores'!AE142&lt;&gt;"",'2. Enter scores'!$B142-'2. Enter scores'!AE142,"")</f>
        <v/>
      </c>
      <c r="AG138" s="125" t="str">
        <f>IF('2. Enter scores'!AF142&lt;&gt;"",'2. Enter scores'!$B142-'2. Enter scores'!AF142,"")</f>
        <v/>
      </c>
      <c r="AH138" s="125" t="str">
        <f>IF('2. Enter scores'!AG142&lt;&gt;"",'2. Enter scores'!$B142-'2. Enter scores'!AG142,"")</f>
        <v/>
      </c>
      <c r="AI138" s="125" t="str">
        <f>IF('2. Enter scores'!AH142&lt;&gt;"",'2. Enter scores'!$B142-'2. Enter scores'!AH142,"")</f>
        <v/>
      </c>
      <c r="AJ138" s="125" t="str">
        <f>IF('2. Enter scores'!AI142&lt;&gt;"",'2. Enter scores'!$B142-'2. Enter scores'!AI142,"")</f>
        <v/>
      </c>
      <c r="AK138" s="125" t="str">
        <f>IF('2. Enter scores'!AJ142&lt;&gt;"",'2. Enter scores'!$B142-'2. Enter scores'!AJ142,"")</f>
        <v/>
      </c>
      <c r="AL138" s="125" t="str">
        <f>IF('2. Enter scores'!AK142&lt;&gt;"",'2. Enter scores'!$B142-'2. Enter scores'!AK142,"")</f>
        <v/>
      </c>
      <c r="AM138" s="125" t="str">
        <f>IF('2. Enter scores'!AL142&lt;&gt;"",'2. Enter scores'!$B142-'2. Enter scores'!AL142,"")</f>
        <v/>
      </c>
      <c r="AN138" s="125" t="str">
        <f>IF('2. Enter scores'!AM142&lt;&gt;"",'2. Enter scores'!$B142-'2. Enter scores'!AM142,"")</f>
        <v/>
      </c>
      <c r="AO138" s="125" t="str">
        <f>IF('2. Enter scores'!AN142&lt;&gt;"",'2. Enter scores'!$B142-'2. Enter scores'!AN142,"")</f>
        <v/>
      </c>
      <c r="AP138" s="125" t="str">
        <f>IF('2. Enter scores'!AO142&lt;&gt;"",'2. Enter scores'!$B142-'2. Enter scores'!AO142,"")</f>
        <v/>
      </c>
      <c r="AQ138" s="125" t="str">
        <f>IF('2. Enter scores'!AP142&lt;&gt;"",'2. Enter scores'!$B142-'2. Enter scores'!AP142,"")</f>
        <v/>
      </c>
      <c r="AR138" s="125" t="str">
        <f>IF('2. Enter scores'!AQ142&lt;&gt;"",'2. Enter scores'!$B142-'2. Enter scores'!AQ142,"")</f>
        <v/>
      </c>
      <c r="AS138" s="125" t="str">
        <f>IF('2. Enter scores'!AR142&lt;&gt;"",'2. Enter scores'!$B142-'2. Enter scores'!AR142,"")</f>
        <v/>
      </c>
      <c r="AT138" s="125" t="str">
        <f>IF('2. Enter scores'!AS142&lt;&gt;"",'2. Enter scores'!$B142-'2. Enter scores'!AS142,"")</f>
        <v/>
      </c>
      <c r="AU138" s="125" t="str">
        <f>IF('2. Enter scores'!AT142&lt;&gt;"",'2. Enter scores'!$B142-'2. Enter scores'!AT142,"")</f>
        <v/>
      </c>
      <c r="AV138" s="125" t="str">
        <f>IF('2. Enter scores'!AU142&lt;&gt;"",'2. Enter scores'!$B142-'2. Enter scores'!AU142,"")</f>
        <v/>
      </c>
      <c r="AW138" s="125" t="str">
        <f>IF('2. Enter scores'!AV142&lt;&gt;"",'2. Enter scores'!$B142-'2. Enter scores'!AV142,"")</f>
        <v/>
      </c>
      <c r="AX138" s="125" t="str">
        <f>IF('2. Enter scores'!AW142&lt;&gt;"",'2. Enter scores'!$B142-'2. Enter scores'!AW142,"")</f>
        <v/>
      </c>
      <c r="AY138" s="125" t="str">
        <f>IF('2. Enter scores'!AX142&lt;&gt;"",'2. Enter scores'!$B142-'2. Enter scores'!AX142,"")</f>
        <v/>
      </c>
      <c r="AZ138" s="125" t="str">
        <f>IF('2. Enter scores'!AY142&lt;&gt;"",'2. Enter scores'!$B142-'2. Enter scores'!AY142,"")</f>
        <v/>
      </c>
      <c r="BA138" s="125" t="str">
        <f>IF('2. Enter scores'!AZ142&lt;&gt;"",'2. Enter scores'!$B142-'2. Enter scores'!AZ142,"")</f>
        <v/>
      </c>
      <c r="BB138" s="125" t="str">
        <f>IF('2. Enter scores'!BA142&lt;&gt;"",'2. Enter scores'!$B142-'2. Enter scores'!BA142,"")</f>
        <v/>
      </c>
      <c r="BC138" s="125" t="str">
        <f>IF('2. Enter scores'!BB142&lt;&gt;"",'2. Enter scores'!$B142-'2. Enter scores'!BB142,"")</f>
        <v/>
      </c>
      <c r="BD138" s="125" t="str">
        <f>IF('2. Enter scores'!BC142&lt;&gt;"",'2. Enter scores'!$B142-'2. Enter scores'!BC142,"")</f>
        <v/>
      </c>
      <c r="BE138" s="125" t="str">
        <f>IF('2. Enter scores'!BD142&lt;&gt;"",'2. Enter scores'!$B142-'2. Enter scores'!BD142,"")</f>
        <v/>
      </c>
      <c r="BF138" s="125" t="str">
        <f>IF('2. Enter scores'!BE142&lt;&gt;"",'2. Enter scores'!$B142-'2. Enter scores'!BE142,"")</f>
        <v/>
      </c>
      <c r="BG138" s="125" t="str">
        <f>IF('2. Enter scores'!BF142&lt;&gt;"",'2. Enter scores'!$B142-'2. Enter scores'!BF142,"")</f>
        <v/>
      </c>
      <c r="BH138" s="125" t="str">
        <f>IF('2. Enter scores'!BG142&lt;&gt;"",'2. Enter scores'!$B142-'2. Enter scores'!BG142,"")</f>
        <v/>
      </c>
      <c r="BI138" s="125" t="str">
        <f>IF('2. Enter scores'!BH142&lt;&gt;"",'2. Enter scores'!$B142-'2. Enter scores'!BH142,"")</f>
        <v/>
      </c>
      <c r="BJ138" s="125" t="str">
        <f>IF('2. Enter scores'!BI142&lt;&gt;"",'2. Enter scores'!$B142-'2. Enter scores'!BI142,"")</f>
        <v/>
      </c>
      <c r="BK138" s="125" t="str">
        <f>IF('2. Enter scores'!BJ142&lt;&gt;"",'2. Enter scores'!$B142-'2. Enter scores'!BJ142,"")</f>
        <v/>
      </c>
      <c r="BL138" s="125" t="str">
        <f>IF('2. Enter scores'!BK142&lt;&gt;"",'2. Enter scores'!$B142-'2. Enter scores'!BK142,"")</f>
        <v/>
      </c>
      <c r="BM138" s="125" t="str">
        <f>IF('2. Enter scores'!BL142&lt;&gt;"",'2. Enter scores'!$B142-'2. Enter scores'!BL142,"")</f>
        <v/>
      </c>
      <c r="BN138" s="125" t="str">
        <f>IF('2. Enter scores'!BM142&lt;&gt;"",'2. Enter scores'!$B142-'2. Enter scores'!BM142,"")</f>
        <v/>
      </c>
      <c r="BO138" s="125" t="str">
        <f>IF('2. Enter scores'!BN142&lt;&gt;"",'2. Enter scores'!$B142-'2. Enter scores'!BN142,"")</f>
        <v/>
      </c>
      <c r="BP138" s="108">
        <v>1000</v>
      </c>
    </row>
    <row r="139" spans="2:68" x14ac:dyDescent="0.35">
      <c r="B139" s="125" t="str">
        <f>IF('2. Enter scores'!A143&lt;&gt;"",'2. Enter scores'!A143,"")</f>
        <v/>
      </c>
      <c r="H139" s="125" t="str">
        <f>IF('2. Enter scores'!G143&lt;&gt;"",'2. Enter scores'!$B143-'2. Enter scores'!G143,"")</f>
        <v/>
      </c>
      <c r="I139" s="125" t="str">
        <f>IF('2. Enter scores'!H143&lt;&gt;"",'2. Enter scores'!$B143-'2. Enter scores'!H143,"")</f>
        <v/>
      </c>
      <c r="J139" s="125" t="str">
        <f>IF('2. Enter scores'!I143&lt;&gt;"",'2. Enter scores'!$B143-'2. Enter scores'!I143,"")</f>
        <v/>
      </c>
      <c r="K139" s="125" t="str">
        <f>IF('2. Enter scores'!J143&lt;&gt;"",'2. Enter scores'!$B143-'2. Enter scores'!J143,"")</f>
        <v/>
      </c>
      <c r="L139" s="125" t="str">
        <f>IF('2. Enter scores'!K143&lt;&gt;"",'2. Enter scores'!$B143-'2. Enter scores'!K143,"")</f>
        <v/>
      </c>
      <c r="M139" s="125" t="str">
        <f>IF('2. Enter scores'!L143&lt;&gt;"",'2. Enter scores'!$B143-'2. Enter scores'!L143,"")</f>
        <v/>
      </c>
      <c r="N139" s="125" t="str">
        <f>IF('2. Enter scores'!M143&lt;&gt;"",'2. Enter scores'!$B143-'2. Enter scores'!M143,"")</f>
        <v/>
      </c>
      <c r="O139" s="125" t="str">
        <f>IF('2. Enter scores'!N143&lt;&gt;"",'2. Enter scores'!$B143-'2. Enter scores'!N143,"")</f>
        <v/>
      </c>
      <c r="P139" s="125" t="str">
        <f>IF('2. Enter scores'!O143&lt;&gt;"",'2. Enter scores'!$B143-'2. Enter scores'!O143,"")</f>
        <v/>
      </c>
      <c r="Q139" s="125" t="str">
        <f>IF('2. Enter scores'!P143&lt;&gt;"",'2. Enter scores'!$B143-'2. Enter scores'!P143,"")</f>
        <v/>
      </c>
      <c r="R139" s="125" t="str">
        <f>IF('2. Enter scores'!Q143&lt;&gt;"",'2. Enter scores'!$B143-'2. Enter scores'!Q143,"")</f>
        <v/>
      </c>
      <c r="S139" s="125" t="str">
        <f>IF('2. Enter scores'!R143&lt;&gt;"",'2. Enter scores'!$B143-'2. Enter scores'!R143,"")</f>
        <v/>
      </c>
      <c r="T139" s="125" t="str">
        <f>IF('2. Enter scores'!S143&lt;&gt;"",'2. Enter scores'!$B143-'2. Enter scores'!S143,"")</f>
        <v/>
      </c>
      <c r="U139" s="125" t="str">
        <f>IF('2. Enter scores'!T143&lt;&gt;"",'2. Enter scores'!$B143-'2. Enter scores'!T143,"")</f>
        <v/>
      </c>
      <c r="V139" s="125" t="str">
        <f>IF('2. Enter scores'!U143&lt;&gt;"",'2. Enter scores'!$B143-'2. Enter scores'!U143,"")</f>
        <v/>
      </c>
      <c r="W139" s="125" t="str">
        <f>IF('2. Enter scores'!V143&lt;&gt;"",'2. Enter scores'!$B143-'2. Enter scores'!V143,"")</f>
        <v/>
      </c>
      <c r="X139" s="125" t="str">
        <f>IF('2. Enter scores'!W143&lt;&gt;"",'2. Enter scores'!$B143-'2. Enter scores'!W143,"")</f>
        <v/>
      </c>
      <c r="Y139" s="125" t="str">
        <f>IF('2. Enter scores'!X143&lt;&gt;"",'2. Enter scores'!$B143-'2. Enter scores'!X143,"")</f>
        <v/>
      </c>
      <c r="Z139" s="125" t="str">
        <f>IF('2. Enter scores'!Y143&lt;&gt;"",'2. Enter scores'!$B143-'2. Enter scores'!Y143,"")</f>
        <v/>
      </c>
      <c r="AA139" s="125" t="str">
        <f>IF('2. Enter scores'!Z143&lt;&gt;"",'2. Enter scores'!$B143-'2. Enter scores'!Z143,"")</f>
        <v/>
      </c>
      <c r="AB139" s="125" t="str">
        <f>IF('2. Enter scores'!AA143&lt;&gt;"",'2. Enter scores'!$B143-'2. Enter scores'!AA143,"")</f>
        <v/>
      </c>
      <c r="AC139" s="125" t="str">
        <f>IF('2. Enter scores'!AB143&lt;&gt;"",'2. Enter scores'!$B143-'2. Enter scores'!AB143,"")</f>
        <v/>
      </c>
      <c r="AD139" s="125" t="str">
        <f>IF('2. Enter scores'!AC143&lt;&gt;"",'2. Enter scores'!$B143-'2. Enter scores'!AC143,"")</f>
        <v/>
      </c>
      <c r="AE139" s="125" t="str">
        <f>IF('2. Enter scores'!AD143&lt;&gt;"",'2. Enter scores'!$B143-'2. Enter scores'!AD143,"")</f>
        <v/>
      </c>
      <c r="AF139" s="125" t="str">
        <f>IF('2. Enter scores'!AE143&lt;&gt;"",'2. Enter scores'!$B143-'2. Enter scores'!AE143,"")</f>
        <v/>
      </c>
      <c r="AG139" s="125" t="str">
        <f>IF('2. Enter scores'!AF143&lt;&gt;"",'2. Enter scores'!$B143-'2. Enter scores'!AF143,"")</f>
        <v/>
      </c>
      <c r="AH139" s="125" t="str">
        <f>IF('2. Enter scores'!AG143&lt;&gt;"",'2. Enter scores'!$B143-'2. Enter scores'!AG143,"")</f>
        <v/>
      </c>
      <c r="AI139" s="125" t="str">
        <f>IF('2. Enter scores'!AH143&lt;&gt;"",'2. Enter scores'!$B143-'2. Enter scores'!AH143,"")</f>
        <v/>
      </c>
      <c r="AJ139" s="125" t="str">
        <f>IF('2. Enter scores'!AI143&lt;&gt;"",'2. Enter scores'!$B143-'2. Enter scores'!AI143,"")</f>
        <v/>
      </c>
      <c r="AK139" s="125" t="str">
        <f>IF('2. Enter scores'!AJ143&lt;&gt;"",'2. Enter scores'!$B143-'2. Enter scores'!AJ143,"")</f>
        <v/>
      </c>
      <c r="AL139" s="125" t="str">
        <f>IF('2. Enter scores'!AK143&lt;&gt;"",'2. Enter scores'!$B143-'2. Enter scores'!AK143,"")</f>
        <v/>
      </c>
      <c r="AM139" s="125" t="str">
        <f>IF('2. Enter scores'!AL143&lt;&gt;"",'2. Enter scores'!$B143-'2. Enter scores'!AL143,"")</f>
        <v/>
      </c>
      <c r="AN139" s="125" t="str">
        <f>IF('2. Enter scores'!AM143&lt;&gt;"",'2. Enter scores'!$B143-'2. Enter scores'!AM143,"")</f>
        <v/>
      </c>
      <c r="AO139" s="125" t="str">
        <f>IF('2. Enter scores'!AN143&lt;&gt;"",'2. Enter scores'!$B143-'2. Enter scores'!AN143,"")</f>
        <v/>
      </c>
      <c r="AP139" s="125" t="str">
        <f>IF('2. Enter scores'!AO143&lt;&gt;"",'2. Enter scores'!$B143-'2. Enter scores'!AO143,"")</f>
        <v/>
      </c>
      <c r="AQ139" s="125" t="str">
        <f>IF('2. Enter scores'!AP143&lt;&gt;"",'2. Enter scores'!$B143-'2. Enter scores'!AP143,"")</f>
        <v/>
      </c>
      <c r="AR139" s="125" t="str">
        <f>IF('2. Enter scores'!AQ143&lt;&gt;"",'2. Enter scores'!$B143-'2. Enter scores'!AQ143,"")</f>
        <v/>
      </c>
      <c r="AS139" s="125" t="str">
        <f>IF('2. Enter scores'!AR143&lt;&gt;"",'2. Enter scores'!$B143-'2. Enter scores'!AR143,"")</f>
        <v/>
      </c>
      <c r="AT139" s="125" t="str">
        <f>IF('2. Enter scores'!AS143&lt;&gt;"",'2. Enter scores'!$B143-'2. Enter scores'!AS143,"")</f>
        <v/>
      </c>
      <c r="AU139" s="125" t="str">
        <f>IF('2. Enter scores'!AT143&lt;&gt;"",'2. Enter scores'!$B143-'2. Enter scores'!AT143,"")</f>
        <v/>
      </c>
      <c r="AV139" s="125" t="str">
        <f>IF('2. Enter scores'!AU143&lt;&gt;"",'2. Enter scores'!$B143-'2. Enter scores'!AU143,"")</f>
        <v/>
      </c>
      <c r="AW139" s="125" t="str">
        <f>IF('2. Enter scores'!AV143&lt;&gt;"",'2. Enter scores'!$B143-'2. Enter scores'!AV143,"")</f>
        <v/>
      </c>
      <c r="AX139" s="125" t="str">
        <f>IF('2. Enter scores'!AW143&lt;&gt;"",'2. Enter scores'!$B143-'2. Enter scores'!AW143,"")</f>
        <v/>
      </c>
      <c r="AY139" s="125" t="str">
        <f>IF('2. Enter scores'!AX143&lt;&gt;"",'2. Enter scores'!$B143-'2. Enter scores'!AX143,"")</f>
        <v/>
      </c>
      <c r="AZ139" s="125" t="str">
        <f>IF('2. Enter scores'!AY143&lt;&gt;"",'2. Enter scores'!$B143-'2. Enter scores'!AY143,"")</f>
        <v/>
      </c>
      <c r="BA139" s="125" t="str">
        <f>IF('2. Enter scores'!AZ143&lt;&gt;"",'2. Enter scores'!$B143-'2. Enter scores'!AZ143,"")</f>
        <v/>
      </c>
      <c r="BB139" s="125" t="str">
        <f>IF('2. Enter scores'!BA143&lt;&gt;"",'2. Enter scores'!$B143-'2. Enter scores'!BA143,"")</f>
        <v/>
      </c>
      <c r="BC139" s="125" t="str">
        <f>IF('2. Enter scores'!BB143&lt;&gt;"",'2. Enter scores'!$B143-'2. Enter scores'!BB143,"")</f>
        <v/>
      </c>
      <c r="BD139" s="125" t="str">
        <f>IF('2. Enter scores'!BC143&lt;&gt;"",'2. Enter scores'!$B143-'2. Enter scores'!BC143,"")</f>
        <v/>
      </c>
      <c r="BE139" s="125" t="str">
        <f>IF('2. Enter scores'!BD143&lt;&gt;"",'2. Enter scores'!$B143-'2. Enter scores'!BD143,"")</f>
        <v/>
      </c>
      <c r="BF139" s="125" t="str">
        <f>IF('2. Enter scores'!BE143&lt;&gt;"",'2. Enter scores'!$B143-'2. Enter scores'!BE143,"")</f>
        <v/>
      </c>
      <c r="BG139" s="125" t="str">
        <f>IF('2. Enter scores'!BF143&lt;&gt;"",'2. Enter scores'!$B143-'2. Enter scores'!BF143,"")</f>
        <v/>
      </c>
      <c r="BH139" s="125" t="str">
        <f>IF('2. Enter scores'!BG143&lt;&gt;"",'2. Enter scores'!$B143-'2. Enter scores'!BG143,"")</f>
        <v/>
      </c>
      <c r="BI139" s="125" t="str">
        <f>IF('2. Enter scores'!BH143&lt;&gt;"",'2. Enter scores'!$B143-'2. Enter scores'!BH143,"")</f>
        <v/>
      </c>
      <c r="BJ139" s="125" t="str">
        <f>IF('2. Enter scores'!BI143&lt;&gt;"",'2. Enter scores'!$B143-'2. Enter scores'!BI143,"")</f>
        <v/>
      </c>
      <c r="BK139" s="125" t="str">
        <f>IF('2. Enter scores'!BJ143&lt;&gt;"",'2. Enter scores'!$B143-'2. Enter scores'!BJ143,"")</f>
        <v/>
      </c>
      <c r="BL139" s="125" t="str">
        <f>IF('2. Enter scores'!BK143&lt;&gt;"",'2. Enter scores'!$B143-'2. Enter scores'!BK143,"")</f>
        <v/>
      </c>
      <c r="BM139" s="125" t="str">
        <f>IF('2. Enter scores'!BL143&lt;&gt;"",'2. Enter scores'!$B143-'2. Enter scores'!BL143,"")</f>
        <v/>
      </c>
      <c r="BN139" s="125" t="str">
        <f>IF('2. Enter scores'!BM143&lt;&gt;"",'2. Enter scores'!$B143-'2. Enter scores'!BM143,"")</f>
        <v/>
      </c>
      <c r="BO139" s="125" t="str">
        <f>IF('2. Enter scores'!BN143&lt;&gt;"",'2. Enter scores'!$B143-'2. Enter scores'!BN143,"")</f>
        <v/>
      </c>
      <c r="BP139" s="108">
        <v>1000</v>
      </c>
    </row>
    <row r="140" spans="2:68" x14ac:dyDescent="0.35">
      <c r="B140" s="125" t="str">
        <f>IF('2. Enter scores'!A144&lt;&gt;"",'2. Enter scores'!A144,"")</f>
        <v/>
      </c>
      <c r="H140" s="125" t="str">
        <f>IF('2. Enter scores'!G144&lt;&gt;"",'2. Enter scores'!$B144-'2. Enter scores'!G144,"")</f>
        <v/>
      </c>
      <c r="I140" s="125" t="str">
        <f>IF('2. Enter scores'!H144&lt;&gt;"",'2. Enter scores'!$B144-'2. Enter scores'!H144,"")</f>
        <v/>
      </c>
      <c r="J140" s="125" t="str">
        <f>IF('2. Enter scores'!I144&lt;&gt;"",'2. Enter scores'!$B144-'2. Enter scores'!I144,"")</f>
        <v/>
      </c>
      <c r="K140" s="125" t="str">
        <f>IF('2. Enter scores'!J144&lt;&gt;"",'2. Enter scores'!$B144-'2. Enter scores'!J144,"")</f>
        <v/>
      </c>
      <c r="L140" s="125" t="str">
        <f>IF('2. Enter scores'!K144&lt;&gt;"",'2. Enter scores'!$B144-'2. Enter scores'!K144,"")</f>
        <v/>
      </c>
      <c r="M140" s="125" t="str">
        <f>IF('2. Enter scores'!L144&lt;&gt;"",'2. Enter scores'!$B144-'2. Enter scores'!L144,"")</f>
        <v/>
      </c>
      <c r="N140" s="125" t="str">
        <f>IF('2. Enter scores'!M144&lt;&gt;"",'2. Enter scores'!$B144-'2. Enter scores'!M144,"")</f>
        <v/>
      </c>
      <c r="O140" s="125" t="str">
        <f>IF('2. Enter scores'!N144&lt;&gt;"",'2. Enter scores'!$B144-'2. Enter scores'!N144,"")</f>
        <v/>
      </c>
      <c r="P140" s="125" t="str">
        <f>IF('2. Enter scores'!O144&lt;&gt;"",'2. Enter scores'!$B144-'2. Enter scores'!O144,"")</f>
        <v/>
      </c>
      <c r="Q140" s="125" t="str">
        <f>IF('2. Enter scores'!P144&lt;&gt;"",'2. Enter scores'!$B144-'2. Enter scores'!P144,"")</f>
        <v/>
      </c>
      <c r="R140" s="125" t="str">
        <f>IF('2. Enter scores'!Q144&lt;&gt;"",'2. Enter scores'!$B144-'2. Enter scores'!Q144,"")</f>
        <v/>
      </c>
      <c r="S140" s="125" t="str">
        <f>IF('2. Enter scores'!R144&lt;&gt;"",'2. Enter scores'!$B144-'2. Enter scores'!R144,"")</f>
        <v/>
      </c>
      <c r="T140" s="125" t="str">
        <f>IF('2. Enter scores'!S144&lt;&gt;"",'2. Enter scores'!$B144-'2. Enter scores'!S144,"")</f>
        <v/>
      </c>
      <c r="U140" s="125" t="str">
        <f>IF('2. Enter scores'!T144&lt;&gt;"",'2. Enter scores'!$B144-'2. Enter scores'!T144,"")</f>
        <v/>
      </c>
      <c r="V140" s="125" t="str">
        <f>IF('2. Enter scores'!U144&lt;&gt;"",'2. Enter scores'!$B144-'2. Enter scores'!U144,"")</f>
        <v/>
      </c>
      <c r="W140" s="125" t="str">
        <f>IF('2. Enter scores'!V144&lt;&gt;"",'2. Enter scores'!$B144-'2. Enter scores'!V144,"")</f>
        <v/>
      </c>
      <c r="X140" s="125" t="str">
        <f>IF('2. Enter scores'!W144&lt;&gt;"",'2. Enter scores'!$B144-'2. Enter scores'!W144,"")</f>
        <v/>
      </c>
      <c r="Y140" s="125" t="str">
        <f>IF('2. Enter scores'!X144&lt;&gt;"",'2. Enter scores'!$B144-'2. Enter scores'!X144,"")</f>
        <v/>
      </c>
      <c r="Z140" s="125" t="str">
        <f>IF('2. Enter scores'!Y144&lt;&gt;"",'2. Enter scores'!$B144-'2. Enter scores'!Y144,"")</f>
        <v/>
      </c>
      <c r="AA140" s="125" t="str">
        <f>IF('2. Enter scores'!Z144&lt;&gt;"",'2. Enter scores'!$B144-'2. Enter scores'!Z144,"")</f>
        <v/>
      </c>
      <c r="AB140" s="125" t="str">
        <f>IF('2. Enter scores'!AA144&lt;&gt;"",'2. Enter scores'!$B144-'2. Enter scores'!AA144,"")</f>
        <v/>
      </c>
      <c r="AC140" s="125" t="str">
        <f>IF('2. Enter scores'!AB144&lt;&gt;"",'2. Enter scores'!$B144-'2. Enter scores'!AB144,"")</f>
        <v/>
      </c>
      <c r="AD140" s="125" t="str">
        <f>IF('2. Enter scores'!AC144&lt;&gt;"",'2. Enter scores'!$B144-'2. Enter scores'!AC144,"")</f>
        <v/>
      </c>
      <c r="AE140" s="125" t="str">
        <f>IF('2. Enter scores'!AD144&lt;&gt;"",'2. Enter scores'!$B144-'2. Enter scores'!AD144,"")</f>
        <v/>
      </c>
      <c r="AF140" s="125" t="str">
        <f>IF('2. Enter scores'!AE144&lt;&gt;"",'2. Enter scores'!$B144-'2. Enter scores'!AE144,"")</f>
        <v/>
      </c>
      <c r="AG140" s="125" t="str">
        <f>IF('2. Enter scores'!AF144&lt;&gt;"",'2. Enter scores'!$B144-'2. Enter scores'!AF144,"")</f>
        <v/>
      </c>
      <c r="AH140" s="125" t="str">
        <f>IF('2. Enter scores'!AG144&lt;&gt;"",'2. Enter scores'!$B144-'2. Enter scores'!AG144,"")</f>
        <v/>
      </c>
      <c r="AI140" s="125" t="str">
        <f>IF('2. Enter scores'!AH144&lt;&gt;"",'2. Enter scores'!$B144-'2. Enter scores'!AH144,"")</f>
        <v/>
      </c>
      <c r="AJ140" s="125" t="str">
        <f>IF('2. Enter scores'!AI144&lt;&gt;"",'2. Enter scores'!$B144-'2. Enter scores'!AI144,"")</f>
        <v/>
      </c>
      <c r="AK140" s="125" t="str">
        <f>IF('2. Enter scores'!AJ144&lt;&gt;"",'2. Enter scores'!$B144-'2. Enter scores'!AJ144,"")</f>
        <v/>
      </c>
      <c r="AL140" s="125" t="str">
        <f>IF('2. Enter scores'!AK144&lt;&gt;"",'2. Enter scores'!$B144-'2. Enter scores'!AK144,"")</f>
        <v/>
      </c>
      <c r="AM140" s="125" t="str">
        <f>IF('2. Enter scores'!AL144&lt;&gt;"",'2. Enter scores'!$B144-'2. Enter scores'!AL144,"")</f>
        <v/>
      </c>
      <c r="AN140" s="125" t="str">
        <f>IF('2. Enter scores'!AM144&lt;&gt;"",'2. Enter scores'!$B144-'2. Enter scores'!AM144,"")</f>
        <v/>
      </c>
      <c r="AO140" s="125" t="str">
        <f>IF('2. Enter scores'!AN144&lt;&gt;"",'2. Enter scores'!$B144-'2. Enter scores'!AN144,"")</f>
        <v/>
      </c>
      <c r="AP140" s="125" t="str">
        <f>IF('2. Enter scores'!AO144&lt;&gt;"",'2. Enter scores'!$B144-'2. Enter scores'!AO144,"")</f>
        <v/>
      </c>
      <c r="AQ140" s="125" t="str">
        <f>IF('2. Enter scores'!AP144&lt;&gt;"",'2. Enter scores'!$B144-'2. Enter scores'!AP144,"")</f>
        <v/>
      </c>
      <c r="AR140" s="125" t="str">
        <f>IF('2. Enter scores'!AQ144&lt;&gt;"",'2. Enter scores'!$B144-'2. Enter scores'!AQ144,"")</f>
        <v/>
      </c>
      <c r="AS140" s="125" t="str">
        <f>IF('2. Enter scores'!AR144&lt;&gt;"",'2. Enter scores'!$B144-'2. Enter scores'!AR144,"")</f>
        <v/>
      </c>
      <c r="AT140" s="125" t="str">
        <f>IF('2. Enter scores'!AS144&lt;&gt;"",'2. Enter scores'!$B144-'2. Enter scores'!AS144,"")</f>
        <v/>
      </c>
      <c r="AU140" s="125" t="str">
        <f>IF('2. Enter scores'!AT144&lt;&gt;"",'2. Enter scores'!$B144-'2. Enter scores'!AT144,"")</f>
        <v/>
      </c>
      <c r="AV140" s="125" t="str">
        <f>IF('2. Enter scores'!AU144&lt;&gt;"",'2. Enter scores'!$B144-'2. Enter scores'!AU144,"")</f>
        <v/>
      </c>
      <c r="AW140" s="125" t="str">
        <f>IF('2. Enter scores'!AV144&lt;&gt;"",'2. Enter scores'!$B144-'2. Enter scores'!AV144,"")</f>
        <v/>
      </c>
      <c r="AX140" s="125" t="str">
        <f>IF('2. Enter scores'!AW144&lt;&gt;"",'2. Enter scores'!$B144-'2. Enter scores'!AW144,"")</f>
        <v/>
      </c>
      <c r="AY140" s="125" t="str">
        <f>IF('2. Enter scores'!AX144&lt;&gt;"",'2. Enter scores'!$B144-'2. Enter scores'!AX144,"")</f>
        <v/>
      </c>
      <c r="AZ140" s="125" t="str">
        <f>IF('2. Enter scores'!AY144&lt;&gt;"",'2. Enter scores'!$B144-'2. Enter scores'!AY144,"")</f>
        <v/>
      </c>
      <c r="BA140" s="125" t="str">
        <f>IF('2. Enter scores'!AZ144&lt;&gt;"",'2. Enter scores'!$B144-'2. Enter scores'!AZ144,"")</f>
        <v/>
      </c>
      <c r="BB140" s="125" t="str">
        <f>IF('2. Enter scores'!BA144&lt;&gt;"",'2. Enter scores'!$B144-'2. Enter scores'!BA144,"")</f>
        <v/>
      </c>
      <c r="BC140" s="125" t="str">
        <f>IF('2. Enter scores'!BB144&lt;&gt;"",'2. Enter scores'!$B144-'2. Enter scores'!BB144,"")</f>
        <v/>
      </c>
      <c r="BD140" s="125" t="str">
        <f>IF('2. Enter scores'!BC144&lt;&gt;"",'2. Enter scores'!$B144-'2. Enter scores'!BC144,"")</f>
        <v/>
      </c>
      <c r="BE140" s="125" t="str">
        <f>IF('2. Enter scores'!BD144&lt;&gt;"",'2. Enter scores'!$B144-'2. Enter scores'!BD144,"")</f>
        <v/>
      </c>
      <c r="BF140" s="125" t="str">
        <f>IF('2. Enter scores'!BE144&lt;&gt;"",'2. Enter scores'!$B144-'2. Enter scores'!BE144,"")</f>
        <v/>
      </c>
      <c r="BG140" s="125" t="str">
        <f>IF('2. Enter scores'!BF144&lt;&gt;"",'2. Enter scores'!$B144-'2. Enter scores'!BF144,"")</f>
        <v/>
      </c>
      <c r="BH140" s="125" t="str">
        <f>IF('2. Enter scores'!BG144&lt;&gt;"",'2. Enter scores'!$B144-'2. Enter scores'!BG144,"")</f>
        <v/>
      </c>
      <c r="BI140" s="125" t="str">
        <f>IF('2. Enter scores'!BH144&lt;&gt;"",'2. Enter scores'!$B144-'2. Enter scores'!BH144,"")</f>
        <v/>
      </c>
      <c r="BJ140" s="125" t="str">
        <f>IF('2. Enter scores'!BI144&lt;&gt;"",'2. Enter scores'!$B144-'2. Enter scores'!BI144,"")</f>
        <v/>
      </c>
      <c r="BK140" s="125" t="str">
        <f>IF('2. Enter scores'!BJ144&lt;&gt;"",'2. Enter scores'!$B144-'2. Enter scores'!BJ144,"")</f>
        <v/>
      </c>
      <c r="BL140" s="125" t="str">
        <f>IF('2. Enter scores'!BK144&lt;&gt;"",'2. Enter scores'!$B144-'2. Enter scores'!BK144,"")</f>
        <v/>
      </c>
      <c r="BM140" s="125" t="str">
        <f>IF('2. Enter scores'!BL144&lt;&gt;"",'2. Enter scores'!$B144-'2. Enter scores'!BL144,"")</f>
        <v/>
      </c>
      <c r="BN140" s="125" t="str">
        <f>IF('2. Enter scores'!BM144&lt;&gt;"",'2. Enter scores'!$B144-'2. Enter scores'!BM144,"")</f>
        <v/>
      </c>
      <c r="BO140" s="125" t="str">
        <f>IF('2. Enter scores'!BN144&lt;&gt;"",'2. Enter scores'!$B144-'2. Enter scores'!BN144,"")</f>
        <v/>
      </c>
      <c r="BP140" s="108">
        <v>1000</v>
      </c>
    </row>
    <row r="141" spans="2:68" x14ac:dyDescent="0.35">
      <c r="B141" s="125" t="str">
        <f>IF('2. Enter scores'!A145&lt;&gt;"",'2. Enter scores'!A145,"")</f>
        <v/>
      </c>
      <c r="H141" s="125" t="str">
        <f>IF('2. Enter scores'!G145&lt;&gt;"",'2. Enter scores'!$B145-'2. Enter scores'!G145,"")</f>
        <v/>
      </c>
      <c r="I141" s="125" t="str">
        <f>IF('2. Enter scores'!H145&lt;&gt;"",'2. Enter scores'!$B145-'2. Enter scores'!H145,"")</f>
        <v/>
      </c>
      <c r="J141" s="125" t="str">
        <f>IF('2. Enter scores'!I145&lt;&gt;"",'2. Enter scores'!$B145-'2. Enter scores'!I145,"")</f>
        <v/>
      </c>
      <c r="K141" s="125" t="str">
        <f>IF('2. Enter scores'!J145&lt;&gt;"",'2. Enter scores'!$B145-'2. Enter scores'!J145,"")</f>
        <v/>
      </c>
      <c r="L141" s="125" t="str">
        <f>IF('2. Enter scores'!K145&lt;&gt;"",'2. Enter scores'!$B145-'2. Enter scores'!K145,"")</f>
        <v/>
      </c>
      <c r="M141" s="125" t="str">
        <f>IF('2. Enter scores'!L145&lt;&gt;"",'2. Enter scores'!$B145-'2. Enter scores'!L145,"")</f>
        <v/>
      </c>
      <c r="N141" s="125" t="str">
        <f>IF('2. Enter scores'!M145&lt;&gt;"",'2. Enter scores'!$B145-'2. Enter scores'!M145,"")</f>
        <v/>
      </c>
      <c r="O141" s="125" t="str">
        <f>IF('2. Enter scores'!N145&lt;&gt;"",'2. Enter scores'!$B145-'2. Enter scores'!N145,"")</f>
        <v/>
      </c>
      <c r="P141" s="125" t="str">
        <f>IF('2. Enter scores'!O145&lt;&gt;"",'2. Enter scores'!$B145-'2. Enter scores'!O145,"")</f>
        <v/>
      </c>
      <c r="Q141" s="125" t="str">
        <f>IF('2. Enter scores'!P145&lt;&gt;"",'2. Enter scores'!$B145-'2. Enter scores'!P145,"")</f>
        <v/>
      </c>
      <c r="R141" s="125" t="str">
        <f>IF('2. Enter scores'!Q145&lt;&gt;"",'2. Enter scores'!$B145-'2. Enter scores'!Q145,"")</f>
        <v/>
      </c>
      <c r="S141" s="125" t="str">
        <f>IF('2. Enter scores'!R145&lt;&gt;"",'2. Enter scores'!$B145-'2. Enter scores'!R145,"")</f>
        <v/>
      </c>
      <c r="T141" s="125" t="str">
        <f>IF('2. Enter scores'!S145&lt;&gt;"",'2. Enter scores'!$B145-'2. Enter scores'!S145,"")</f>
        <v/>
      </c>
      <c r="U141" s="125" t="str">
        <f>IF('2. Enter scores'!T145&lt;&gt;"",'2. Enter scores'!$B145-'2. Enter scores'!T145,"")</f>
        <v/>
      </c>
      <c r="V141" s="125" t="str">
        <f>IF('2. Enter scores'!U145&lt;&gt;"",'2. Enter scores'!$B145-'2. Enter scores'!U145,"")</f>
        <v/>
      </c>
      <c r="W141" s="125" t="str">
        <f>IF('2. Enter scores'!V145&lt;&gt;"",'2. Enter scores'!$B145-'2. Enter scores'!V145,"")</f>
        <v/>
      </c>
      <c r="X141" s="125" t="str">
        <f>IF('2. Enter scores'!W145&lt;&gt;"",'2. Enter scores'!$B145-'2. Enter scores'!W145,"")</f>
        <v/>
      </c>
      <c r="Y141" s="125" t="str">
        <f>IF('2. Enter scores'!X145&lt;&gt;"",'2. Enter scores'!$B145-'2. Enter scores'!X145,"")</f>
        <v/>
      </c>
      <c r="Z141" s="125" t="str">
        <f>IF('2. Enter scores'!Y145&lt;&gt;"",'2. Enter scores'!$B145-'2. Enter scores'!Y145,"")</f>
        <v/>
      </c>
      <c r="AA141" s="125" t="str">
        <f>IF('2. Enter scores'!Z145&lt;&gt;"",'2. Enter scores'!$B145-'2. Enter scores'!Z145,"")</f>
        <v/>
      </c>
      <c r="AB141" s="125" t="str">
        <f>IF('2. Enter scores'!AA145&lt;&gt;"",'2. Enter scores'!$B145-'2. Enter scores'!AA145,"")</f>
        <v/>
      </c>
      <c r="AC141" s="125" t="str">
        <f>IF('2. Enter scores'!AB145&lt;&gt;"",'2. Enter scores'!$B145-'2. Enter scores'!AB145,"")</f>
        <v/>
      </c>
      <c r="AD141" s="125" t="str">
        <f>IF('2. Enter scores'!AC145&lt;&gt;"",'2. Enter scores'!$B145-'2. Enter scores'!AC145,"")</f>
        <v/>
      </c>
      <c r="AE141" s="125" t="str">
        <f>IF('2. Enter scores'!AD145&lt;&gt;"",'2. Enter scores'!$B145-'2. Enter scores'!AD145,"")</f>
        <v/>
      </c>
      <c r="AF141" s="125" t="str">
        <f>IF('2. Enter scores'!AE145&lt;&gt;"",'2. Enter scores'!$B145-'2. Enter scores'!AE145,"")</f>
        <v/>
      </c>
      <c r="AG141" s="125" t="str">
        <f>IF('2. Enter scores'!AF145&lt;&gt;"",'2. Enter scores'!$B145-'2. Enter scores'!AF145,"")</f>
        <v/>
      </c>
      <c r="AH141" s="125" t="str">
        <f>IF('2. Enter scores'!AG145&lt;&gt;"",'2. Enter scores'!$B145-'2. Enter scores'!AG145,"")</f>
        <v/>
      </c>
      <c r="AI141" s="125" t="str">
        <f>IF('2. Enter scores'!AH145&lt;&gt;"",'2. Enter scores'!$B145-'2. Enter scores'!AH145,"")</f>
        <v/>
      </c>
      <c r="AJ141" s="125" t="str">
        <f>IF('2. Enter scores'!AI145&lt;&gt;"",'2. Enter scores'!$B145-'2. Enter scores'!AI145,"")</f>
        <v/>
      </c>
      <c r="AK141" s="125" t="str">
        <f>IF('2. Enter scores'!AJ145&lt;&gt;"",'2. Enter scores'!$B145-'2. Enter scores'!AJ145,"")</f>
        <v/>
      </c>
      <c r="AL141" s="125" t="str">
        <f>IF('2. Enter scores'!AK145&lt;&gt;"",'2. Enter scores'!$B145-'2. Enter scores'!AK145,"")</f>
        <v/>
      </c>
      <c r="AM141" s="125" t="str">
        <f>IF('2. Enter scores'!AL145&lt;&gt;"",'2. Enter scores'!$B145-'2. Enter scores'!AL145,"")</f>
        <v/>
      </c>
      <c r="AN141" s="125" t="str">
        <f>IF('2. Enter scores'!AM145&lt;&gt;"",'2. Enter scores'!$B145-'2. Enter scores'!AM145,"")</f>
        <v/>
      </c>
      <c r="AO141" s="125" t="str">
        <f>IF('2. Enter scores'!AN145&lt;&gt;"",'2. Enter scores'!$B145-'2. Enter scores'!AN145,"")</f>
        <v/>
      </c>
      <c r="AP141" s="125" t="str">
        <f>IF('2. Enter scores'!AO145&lt;&gt;"",'2. Enter scores'!$B145-'2. Enter scores'!AO145,"")</f>
        <v/>
      </c>
      <c r="AQ141" s="125" t="str">
        <f>IF('2. Enter scores'!AP145&lt;&gt;"",'2. Enter scores'!$B145-'2. Enter scores'!AP145,"")</f>
        <v/>
      </c>
      <c r="AR141" s="125" t="str">
        <f>IF('2. Enter scores'!AQ145&lt;&gt;"",'2. Enter scores'!$B145-'2. Enter scores'!AQ145,"")</f>
        <v/>
      </c>
      <c r="AS141" s="125" t="str">
        <f>IF('2. Enter scores'!AR145&lt;&gt;"",'2. Enter scores'!$B145-'2. Enter scores'!AR145,"")</f>
        <v/>
      </c>
      <c r="AT141" s="125" t="str">
        <f>IF('2. Enter scores'!AS145&lt;&gt;"",'2. Enter scores'!$B145-'2. Enter scores'!AS145,"")</f>
        <v/>
      </c>
      <c r="AU141" s="125" t="str">
        <f>IF('2. Enter scores'!AT145&lt;&gt;"",'2. Enter scores'!$B145-'2. Enter scores'!AT145,"")</f>
        <v/>
      </c>
      <c r="AV141" s="125" t="str">
        <f>IF('2. Enter scores'!AU145&lt;&gt;"",'2. Enter scores'!$B145-'2. Enter scores'!AU145,"")</f>
        <v/>
      </c>
      <c r="AW141" s="125" t="str">
        <f>IF('2. Enter scores'!AV145&lt;&gt;"",'2. Enter scores'!$B145-'2. Enter scores'!AV145,"")</f>
        <v/>
      </c>
      <c r="AX141" s="125" t="str">
        <f>IF('2. Enter scores'!AW145&lt;&gt;"",'2. Enter scores'!$B145-'2. Enter scores'!AW145,"")</f>
        <v/>
      </c>
      <c r="AY141" s="125" t="str">
        <f>IF('2. Enter scores'!AX145&lt;&gt;"",'2. Enter scores'!$B145-'2. Enter scores'!AX145,"")</f>
        <v/>
      </c>
      <c r="AZ141" s="125" t="str">
        <f>IF('2. Enter scores'!AY145&lt;&gt;"",'2. Enter scores'!$B145-'2. Enter scores'!AY145,"")</f>
        <v/>
      </c>
      <c r="BA141" s="125" t="str">
        <f>IF('2. Enter scores'!AZ145&lt;&gt;"",'2. Enter scores'!$B145-'2. Enter scores'!AZ145,"")</f>
        <v/>
      </c>
      <c r="BB141" s="125" t="str">
        <f>IF('2. Enter scores'!BA145&lt;&gt;"",'2. Enter scores'!$B145-'2. Enter scores'!BA145,"")</f>
        <v/>
      </c>
      <c r="BC141" s="125" t="str">
        <f>IF('2. Enter scores'!BB145&lt;&gt;"",'2. Enter scores'!$B145-'2. Enter scores'!BB145,"")</f>
        <v/>
      </c>
      <c r="BD141" s="125" t="str">
        <f>IF('2. Enter scores'!BC145&lt;&gt;"",'2. Enter scores'!$B145-'2. Enter scores'!BC145,"")</f>
        <v/>
      </c>
      <c r="BE141" s="125" t="str">
        <f>IF('2. Enter scores'!BD145&lt;&gt;"",'2. Enter scores'!$B145-'2. Enter scores'!BD145,"")</f>
        <v/>
      </c>
      <c r="BF141" s="125" t="str">
        <f>IF('2. Enter scores'!BE145&lt;&gt;"",'2. Enter scores'!$B145-'2. Enter scores'!BE145,"")</f>
        <v/>
      </c>
      <c r="BG141" s="125" t="str">
        <f>IF('2. Enter scores'!BF145&lt;&gt;"",'2. Enter scores'!$B145-'2. Enter scores'!BF145,"")</f>
        <v/>
      </c>
      <c r="BH141" s="125" t="str">
        <f>IF('2. Enter scores'!BG145&lt;&gt;"",'2. Enter scores'!$B145-'2. Enter scores'!BG145,"")</f>
        <v/>
      </c>
      <c r="BI141" s="125" t="str">
        <f>IF('2. Enter scores'!BH145&lt;&gt;"",'2. Enter scores'!$B145-'2. Enter scores'!BH145,"")</f>
        <v/>
      </c>
      <c r="BJ141" s="125" t="str">
        <f>IF('2. Enter scores'!BI145&lt;&gt;"",'2. Enter scores'!$B145-'2. Enter scores'!BI145,"")</f>
        <v/>
      </c>
      <c r="BK141" s="125" t="str">
        <f>IF('2. Enter scores'!BJ145&lt;&gt;"",'2. Enter scores'!$B145-'2. Enter scores'!BJ145,"")</f>
        <v/>
      </c>
      <c r="BL141" s="125" t="str">
        <f>IF('2. Enter scores'!BK145&lt;&gt;"",'2. Enter scores'!$B145-'2. Enter scores'!BK145,"")</f>
        <v/>
      </c>
      <c r="BM141" s="125" t="str">
        <f>IF('2. Enter scores'!BL145&lt;&gt;"",'2. Enter scores'!$B145-'2. Enter scores'!BL145,"")</f>
        <v/>
      </c>
      <c r="BN141" s="125" t="str">
        <f>IF('2. Enter scores'!BM145&lt;&gt;"",'2. Enter scores'!$B145-'2. Enter scores'!BM145,"")</f>
        <v/>
      </c>
      <c r="BO141" s="125" t="str">
        <f>IF('2. Enter scores'!BN145&lt;&gt;"",'2. Enter scores'!$B145-'2. Enter scores'!BN145,"")</f>
        <v/>
      </c>
      <c r="BP141" s="108">
        <v>1000</v>
      </c>
    </row>
    <row r="142" spans="2:68" x14ac:dyDescent="0.35">
      <c r="B142" s="125" t="str">
        <f>IF('2. Enter scores'!A146&lt;&gt;"",'2. Enter scores'!A146,"")</f>
        <v/>
      </c>
      <c r="H142" s="125" t="str">
        <f>IF('2. Enter scores'!G146&lt;&gt;"",'2. Enter scores'!$B146-'2. Enter scores'!G146,"")</f>
        <v/>
      </c>
      <c r="I142" s="125" t="str">
        <f>IF('2. Enter scores'!H146&lt;&gt;"",'2. Enter scores'!$B146-'2. Enter scores'!H146,"")</f>
        <v/>
      </c>
      <c r="J142" s="125" t="str">
        <f>IF('2. Enter scores'!I146&lt;&gt;"",'2. Enter scores'!$B146-'2. Enter scores'!I146,"")</f>
        <v/>
      </c>
      <c r="K142" s="125" t="str">
        <f>IF('2. Enter scores'!J146&lt;&gt;"",'2. Enter scores'!$B146-'2. Enter scores'!J146,"")</f>
        <v/>
      </c>
      <c r="L142" s="125" t="str">
        <f>IF('2. Enter scores'!K146&lt;&gt;"",'2. Enter scores'!$B146-'2. Enter scores'!K146,"")</f>
        <v/>
      </c>
      <c r="M142" s="125" t="str">
        <f>IF('2. Enter scores'!L146&lt;&gt;"",'2. Enter scores'!$B146-'2. Enter scores'!L146,"")</f>
        <v/>
      </c>
      <c r="N142" s="125" t="str">
        <f>IF('2. Enter scores'!M146&lt;&gt;"",'2. Enter scores'!$B146-'2. Enter scores'!M146,"")</f>
        <v/>
      </c>
      <c r="O142" s="125" t="str">
        <f>IF('2. Enter scores'!N146&lt;&gt;"",'2. Enter scores'!$B146-'2. Enter scores'!N146,"")</f>
        <v/>
      </c>
      <c r="P142" s="125" t="str">
        <f>IF('2. Enter scores'!O146&lt;&gt;"",'2. Enter scores'!$B146-'2. Enter scores'!O146,"")</f>
        <v/>
      </c>
      <c r="Q142" s="125" t="str">
        <f>IF('2. Enter scores'!P146&lt;&gt;"",'2. Enter scores'!$B146-'2. Enter scores'!P146,"")</f>
        <v/>
      </c>
      <c r="R142" s="125" t="str">
        <f>IF('2. Enter scores'!Q146&lt;&gt;"",'2. Enter scores'!$B146-'2. Enter scores'!Q146,"")</f>
        <v/>
      </c>
      <c r="S142" s="125" t="str">
        <f>IF('2. Enter scores'!R146&lt;&gt;"",'2. Enter scores'!$B146-'2. Enter scores'!R146,"")</f>
        <v/>
      </c>
      <c r="T142" s="125" t="str">
        <f>IF('2. Enter scores'!S146&lt;&gt;"",'2. Enter scores'!$B146-'2. Enter scores'!S146,"")</f>
        <v/>
      </c>
      <c r="U142" s="125" t="str">
        <f>IF('2. Enter scores'!T146&lt;&gt;"",'2. Enter scores'!$B146-'2. Enter scores'!T146,"")</f>
        <v/>
      </c>
      <c r="V142" s="125" t="str">
        <f>IF('2. Enter scores'!U146&lt;&gt;"",'2. Enter scores'!$B146-'2. Enter scores'!U146,"")</f>
        <v/>
      </c>
      <c r="W142" s="125" t="str">
        <f>IF('2. Enter scores'!V146&lt;&gt;"",'2. Enter scores'!$B146-'2. Enter scores'!V146,"")</f>
        <v/>
      </c>
      <c r="X142" s="125" t="str">
        <f>IF('2. Enter scores'!W146&lt;&gt;"",'2. Enter scores'!$B146-'2. Enter scores'!W146,"")</f>
        <v/>
      </c>
      <c r="Y142" s="125" t="str">
        <f>IF('2. Enter scores'!X146&lt;&gt;"",'2. Enter scores'!$B146-'2. Enter scores'!X146,"")</f>
        <v/>
      </c>
      <c r="Z142" s="125" t="str">
        <f>IF('2. Enter scores'!Y146&lt;&gt;"",'2. Enter scores'!$B146-'2. Enter scores'!Y146,"")</f>
        <v/>
      </c>
      <c r="AA142" s="125" t="str">
        <f>IF('2. Enter scores'!Z146&lt;&gt;"",'2. Enter scores'!$B146-'2. Enter scores'!Z146,"")</f>
        <v/>
      </c>
      <c r="AB142" s="125" t="str">
        <f>IF('2. Enter scores'!AA146&lt;&gt;"",'2. Enter scores'!$B146-'2. Enter scores'!AA146,"")</f>
        <v/>
      </c>
      <c r="AC142" s="125" t="str">
        <f>IF('2. Enter scores'!AB146&lt;&gt;"",'2. Enter scores'!$B146-'2. Enter scores'!AB146,"")</f>
        <v/>
      </c>
      <c r="AD142" s="125" t="str">
        <f>IF('2. Enter scores'!AC146&lt;&gt;"",'2. Enter scores'!$B146-'2. Enter scores'!AC146,"")</f>
        <v/>
      </c>
      <c r="AE142" s="125" t="str">
        <f>IF('2. Enter scores'!AD146&lt;&gt;"",'2. Enter scores'!$B146-'2. Enter scores'!AD146,"")</f>
        <v/>
      </c>
      <c r="AF142" s="125" t="str">
        <f>IF('2. Enter scores'!AE146&lt;&gt;"",'2. Enter scores'!$B146-'2. Enter scores'!AE146,"")</f>
        <v/>
      </c>
      <c r="AG142" s="125" t="str">
        <f>IF('2. Enter scores'!AF146&lt;&gt;"",'2. Enter scores'!$B146-'2. Enter scores'!AF146,"")</f>
        <v/>
      </c>
      <c r="AH142" s="125" t="str">
        <f>IF('2. Enter scores'!AG146&lt;&gt;"",'2. Enter scores'!$B146-'2. Enter scores'!AG146,"")</f>
        <v/>
      </c>
      <c r="AI142" s="125" t="str">
        <f>IF('2. Enter scores'!AH146&lt;&gt;"",'2. Enter scores'!$B146-'2. Enter scores'!AH146,"")</f>
        <v/>
      </c>
      <c r="AJ142" s="125" t="str">
        <f>IF('2. Enter scores'!AI146&lt;&gt;"",'2. Enter scores'!$B146-'2. Enter scores'!AI146,"")</f>
        <v/>
      </c>
      <c r="AK142" s="125" t="str">
        <f>IF('2. Enter scores'!AJ146&lt;&gt;"",'2. Enter scores'!$B146-'2. Enter scores'!AJ146,"")</f>
        <v/>
      </c>
      <c r="AL142" s="125" t="str">
        <f>IF('2. Enter scores'!AK146&lt;&gt;"",'2. Enter scores'!$B146-'2. Enter scores'!AK146,"")</f>
        <v/>
      </c>
      <c r="AM142" s="125" t="str">
        <f>IF('2. Enter scores'!AL146&lt;&gt;"",'2. Enter scores'!$B146-'2. Enter scores'!AL146,"")</f>
        <v/>
      </c>
      <c r="AN142" s="125" t="str">
        <f>IF('2. Enter scores'!AM146&lt;&gt;"",'2. Enter scores'!$B146-'2. Enter scores'!AM146,"")</f>
        <v/>
      </c>
      <c r="AO142" s="125" t="str">
        <f>IF('2. Enter scores'!AN146&lt;&gt;"",'2. Enter scores'!$B146-'2. Enter scores'!AN146,"")</f>
        <v/>
      </c>
      <c r="AP142" s="125" t="str">
        <f>IF('2. Enter scores'!AO146&lt;&gt;"",'2. Enter scores'!$B146-'2. Enter scores'!AO146,"")</f>
        <v/>
      </c>
      <c r="AQ142" s="125" t="str">
        <f>IF('2. Enter scores'!AP146&lt;&gt;"",'2. Enter scores'!$B146-'2. Enter scores'!AP146,"")</f>
        <v/>
      </c>
      <c r="AR142" s="125" t="str">
        <f>IF('2. Enter scores'!AQ146&lt;&gt;"",'2. Enter scores'!$B146-'2. Enter scores'!AQ146,"")</f>
        <v/>
      </c>
      <c r="AS142" s="125" t="str">
        <f>IF('2. Enter scores'!AR146&lt;&gt;"",'2. Enter scores'!$B146-'2. Enter scores'!AR146,"")</f>
        <v/>
      </c>
      <c r="AT142" s="125" t="str">
        <f>IF('2. Enter scores'!AS146&lt;&gt;"",'2. Enter scores'!$B146-'2. Enter scores'!AS146,"")</f>
        <v/>
      </c>
      <c r="AU142" s="125" t="str">
        <f>IF('2. Enter scores'!AT146&lt;&gt;"",'2. Enter scores'!$B146-'2. Enter scores'!AT146,"")</f>
        <v/>
      </c>
      <c r="AV142" s="125" t="str">
        <f>IF('2. Enter scores'!AU146&lt;&gt;"",'2. Enter scores'!$B146-'2. Enter scores'!AU146,"")</f>
        <v/>
      </c>
      <c r="AW142" s="125" t="str">
        <f>IF('2. Enter scores'!AV146&lt;&gt;"",'2. Enter scores'!$B146-'2. Enter scores'!AV146,"")</f>
        <v/>
      </c>
      <c r="AX142" s="125" t="str">
        <f>IF('2. Enter scores'!AW146&lt;&gt;"",'2. Enter scores'!$B146-'2. Enter scores'!AW146,"")</f>
        <v/>
      </c>
      <c r="AY142" s="125" t="str">
        <f>IF('2. Enter scores'!AX146&lt;&gt;"",'2. Enter scores'!$B146-'2. Enter scores'!AX146,"")</f>
        <v/>
      </c>
      <c r="AZ142" s="125" t="str">
        <f>IF('2. Enter scores'!AY146&lt;&gt;"",'2. Enter scores'!$B146-'2. Enter scores'!AY146,"")</f>
        <v/>
      </c>
      <c r="BA142" s="125" t="str">
        <f>IF('2. Enter scores'!AZ146&lt;&gt;"",'2. Enter scores'!$B146-'2. Enter scores'!AZ146,"")</f>
        <v/>
      </c>
      <c r="BB142" s="125" t="str">
        <f>IF('2. Enter scores'!BA146&lt;&gt;"",'2. Enter scores'!$B146-'2. Enter scores'!BA146,"")</f>
        <v/>
      </c>
      <c r="BC142" s="125" t="str">
        <f>IF('2. Enter scores'!BB146&lt;&gt;"",'2. Enter scores'!$B146-'2. Enter scores'!BB146,"")</f>
        <v/>
      </c>
      <c r="BD142" s="125" t="str">
        <f>IF('2. Enter scores'!BC146&lt;&gt;"",'2. Enter scores'!$B146-'2. Enter scores'!BC146,"")</f>
        <v/>
      </c>
      <c r="BE142" s="125" t="str">
        <f>IF('2. Enter scores'!BD146&lt;&gt;"",'2. Enter scores'!$B146-'2. Enter scores'!BD146,"")</f>
        <v/>
      </c>
      <c r="BF142" s="125" t="str">
        <f>IF('2. Enter scores'!BE146&lt;&gt;"",'2. Enter scores'!$B146-'2. Enter scores'!BE146,"")</f>
        <v/>
      </c>
      <c r="BG142" s="125" t="str">
        <f>IF('2. Enter scores'!BF146&lt;&gt;"",'2. Enter scores'!$B146-'2. Enter scores'!BF146,"")</f>
        <v/>
      </c>
      <c r="BH142" s="125" t="str">
        <f>IF('2. Enter scores'!BG146&lt;&gt;"",'2. Enter scores'!$B146-'2. Enter scores'!BG146,"")</f>
        <v/>
      </c>
      <c r="BI142" s="125" t="str">
        <f>IF('2. Enter scores'!BH146&lt;&gt;"",'2. Enter scores'!$B146-'2. Enter scores'!BH146,"")</f>
        <v/>
      </c>
      <c r="BJ142" s="125" t="str">
        <f>IF('2. Enter scores'!BI146&lt;&gt;"",'2. Enter scores'!$B146-'2. Enter scores'!BI146,"")</f>
        <v/>
      </c>
      <c r="BK142" s="125" t="str">
        <f>IF('2. Enter scores'!BJ146&lt;&gt;"",'2. Enter scores'!$B146-'2. Enter scores'!BJ146,"")</f>
        <v/>
      </c>
      <c r="BL142" s="125" t="str">
        <f>IF('2. Enter scores'!BK146&lt;&gt;"",'2. Enter scores'!$B146-'2. Enter scores'!BK146,"")</f>
        <v/>
      </c>
      <c r="BM142" s="125" t="str">
        <f>IF('2. Enter scores'!BL146&lt;&gt;"",'2. Enter scores'!$B146-'2. Enter scores'!BL146,"")</f>
        <v/>
      </c>
      <c r="BN142" s="125" t="str">
        <f>IF('2. Enter scores'!BM146&lt;&gt;"",'2. Enter scores'!$B146-'2. Enter scores'!BM146,"")</f>
        <v/>
      </c>
      <c r="BO142" s="125" t="str">
        <f>IF('2. Enter scores'!BN146&lt;&gt;"",'2. Enter scores'!$B146-'2. Enter scores'!BN146,"")</f>
        <v/>
      </c>
      <c r="BP142" s="108">
        <v>1000</v>
      </c>
    </row>
    <row r="143" spans="2:68" x14ac:dyDescent="0.35">
      <c r="B143" s="125" t="str">
        <f>IF('2. Enter scores'!A147&lt;&gt;"",'2. Enter scores'!A147,"")</f>
        <v/>
      </c>
      <c r="H143" s="125" t="str">
        <f>IF('2. Enter scores'!G147&lt;&gt;"",'2. Enter scores'!$B147-'2. Enter scores'!G147,"")</f>
        <v/>
      </c>
      <c r="I143" s="125" t="str">
        <f>IF('2. Enter scores'!H147&lt;&gt;"",'2. Enter scores'!$B147-'2. Enter scores'!H147,"")</f>
        <v/>
      </c>
      <c r="J143" s="125" t="str">
        <f>IF('2. Enter scores'!I147&lt;&gt;"",'2. Enter scores'!$B147-'2. Enter scores'!I147,"")</f>
        <v/>
      </c>
      <c r="K143" s="125" t="str">
        <f>IF('2. Enter scores'!J147&lt;&gt;"",'2. Enter scores'!$B147-'2. Enter scores'!J147,"")</f>
        <v/>
      </c>
      <c r="L143" s="125" t="str">
        <f>IF('2. Enter scores'!K147&lt;&gt;"",'2. Enter scores'!$B147-'2. Enter scores'!K147,"")</f>
        <v/>
      </c>
      <c r="M143" s="125" t="str">
        <f>IF('2. Enter scores'!L147&lt;&gt;"",'2. Enter scores'!$B147-'2. Enter scores'!L147,"")</f>
        <v/>
      </c>
      <c r="N143" s="125" t="str">
        <f>IF('2. Enter scores'!M147&lt;&gt;"",'2. Enter scores'!$B147-'2. Enter scores'!M147,"")</f>
        <v/>
      </c>
      <c r="O143" s="125" t="str">
        <f>IF('2. Enter scores'!N147&lt;&gt;"",'2. Enter scores'!$B147-'2. Enter scores'!N147,"")</f>
        <v/>
      </c>
      <c r="P143" s="125" t="str">
        <f>IF('2. Enter scores'!O147&lt;&gt;"",'2. Enter scores'!$B147-'2. Enter scores'!O147,"")</f>
        <v/>
      </c>
      <c r="Q143" s="125" t="str">
        <f>IF('2. Enter scores'!P147&lt;&gt;"",'2. Enter scores'!$B147-'2. Enter scores'!P147,"")</f>
        <v/>
      </c>
      <c r="R143" s="125" t="str">
        <f>IF('2. Enter scores'!Q147&lt;&gt;"",'2. Enter scores'!$B147-'2. Enter scores'!Q147,"")</f>
        <v/>
      </c>
      <c r="S143" s="125" t="str">
        <f>IF('2. Enter scores'!R147&lt;&gt;"",'2. Enter scores'!$B147-'2. Enter scores'!R147,"")</f>
        <v/>
      </c>
      <c r="T143" s="125" t="str">
        <f>IF('2. Enter scores'!S147&lt;&gt;"",'2. Enter scores'!$B147-'2. Enter scores'!S147,"")</f>
        <v/>
      </c>
      <c r="U143" s="125" t="str">
        <f>IF('2. Enter scores'!T147&lt;&gt;"",'2. Enter scores'!$B147-'2. Enter scores'!T147,"")</f>
        <v/>
      </c>
      <c r="V143" s="125" t="str">
        <f>IF('2. Enter scores'!U147&lt;&gt;"",'2. Enter scores'!$B147-'2. Enter scores'!U147,"")</f>
        <v/>
      </c>
      <c r="W143" s="125" t="str">
        <f>IF('2. Enter scores'!V147&lt;&gt;"",'2. Enter scores'!$B147-'2. Enter scores'!V147,"")</f>
        <v/>
      </c>
      <c r="X143" s="125" t="str">
        <f>IF('2. Enter scores'!W147&lt;&gt;"",'2. Enter scores'!$B147-'2. Enter scores'!W147,"")</f>
        <v/>
      </c>
      <c r="Y143" s="125" t="str">
        <f>IF('2. Enter scores'!X147&lt;&gt;"",'2. Enter scores'!$B147-'2. Enter scores'!X147,"")</f>
        <v/>
      </c>
      <c r="Z143" s="125" t="str">
        <f>IF('2. Enter scores'!Y147&lt;&gt;"",'2. Enter scores'!$B147-'2. Enter scores'!Y147,"")</f>
        <v/>
      </c>
      <c r="AA143" s="125" t="str">
        <f>IF('2. Enter scores'!Z147&lt;&gt;"",'2. Enter scores'!$B147-'2. Enter scores'!Z147,"")</f>
        <v/>
      </c>
      <c r="AB143" s="125" t="str">
        <f>IF('2. Enter scores'!AA147&lt;&gt;"",'2. Enter scores'!$B147-'2. Enter scores'!AA147,"")</f>
        <v/>
      </c>
      <c r="AC143" s="125" t="str">
        <f>IF('2. Enter scores'!AB147&lt;&gt;"",'2. Enter scores'!$B147-'2. Enter scores'!AB147,"")</f>
        <v/>
      </c>
      <c r="AD143" s="125" t="str">
        <f>IF('2. Enter scores'!AC147&lt;&gt;"",'2. Enter scores'!$B147-'2. Enter scores'!AC147,"")</f>
        <v/>
      </c>
      <c r="AE143" s="125" t="str">
        <f>IF('2. Enter scores'!AD147&lt;&gt;"",'2. Enter scores'!$B147-'2. Enter scores'!AD147,"")</f>
        <v/>
      </c>
      <c r="AF143" s="125" t="str">
        <f>IF('2. Enter scores'!AE147&lt;&gt;"",'2. Enter scores'!$B147-'2. Enter scores'!AE147,"")</f>
        <v/>
      </c>
      <c r="AG143" s="125" t="str">
        <f>IF('2. Enter scores'!AF147&lt;&gt;"",'2. Enter scores'!$B147-'2. Enter scores'!AF147,"")</f>
        <v/>
      </c>
      <c r="AH143" s="125" t="str">
        <f>IF('2. Enter scores'!AG147&lt;&gt;"",'2. Enter scores'!$B147-'2. Enter scores'!AG147,"")</f>
        <v/>
      </c>
      <c r="AI143" s="125" t="str">
        <f>IF('2. Enter scores'!AH147&lt;&gt;"",'2. Enter scores'!$B147-'2. Enter scores'!AH147,"")</f>
        <v/>
      </c>
      <c r="AJ143" s="125" t="str">
        <f>IF('2. Enter scores'!AI147&lt;&gt;"",'2. Enter scores'!$B147-'2. Enter scores'!AI147,"")</f>
        <v/>
      </c>
      <c r="AK143" s="125" t="str">
        <f>IF('2. Enter scores'!AJ147&lt;&gt;"",'2. Enter scores'!$B147-'2. Enter scores'!AJ147,"")</f>
        <v/>
      </c>
      <c r="AL143" s="125" t="str">
        <f>IF('2. Enter scores'!AK147&lt;&gt;"",'2. Enter scores'!$B147-'2. Enter scores'!AK147,"")</f>
        <v/>
      </c>
      <c r="AM143" s="125" t="str">
        <f>IF('2. Enter scores'!AL147&lt;&gt;"",'2. Enter scores'!$B147-'2. Enter scores'!AL147,"")</f>
        <v/>
      </c>
      <c r="AN143" s="125" t="str">
        <f>IF('2. Enter scores'!AM147&lt;&gt;"",'2. Enter scores'!$B147-'2. Enter scores'!AM147,"")</f>
        <v/>
      </c>
      <c r="AO143" s="125" t="str">
        <f>IF('2. Enter scores'!AN147&lt;&gt;"",'2. Enter scores'!$B147-'2. Enter scores'!AN147,"")</f>
        <v/>
      </c>
      <c r="AP143" s="125" t="str">
        <f>IF('2. Enter scores'!AO147&lt;&gt;"",'2. Enter scores'!$B147-'2. Enter scores'!AO147,"")</f>
        <v/>
      </c>
      <c r="AQ143" s="125" t="str">
        <f>IF('2. Enter scores'!AP147&lt;&gt;"",'2. Enter scores'!$B147-'2. Enter scores'!AP147,"")</f>
        <v/>
      </c>
      <c r="AR143" s="125" t="str">
        <f>IF('2. Enter scores'!AQ147&lt;&gt;"",'2. Enter scores'!$B147-'2. Enter scores'!AQ147,"")</f>
        <v/>
      </c>
      <c r="AS143" s="125" t="str">
        <f>IF('2. Enter scores'!AR147&lt;&gt;"",'2. Enter scores'!$B147-'2. Enter scores'!AR147,"")</f>
        <v/>
      </c>
      <c r="AT143" s="125" t="str">
        <f>IF('2. Enter scores'!AS147&lt;&gt;"",'2. Enter scores'!$B147-'2. Enter scores'!AS147,"")</f>
        <v/>
      </c>
      <c r="AU143" s="125" t="str">
        <f>IF('2. Enter scores'!AT147&lt;&gt;"",'2. Enter scores'!$B147-'2. Enter scores'!AT147,"")</f>
        <v/>
      </c>
      <c r="AV143" s="125" t="str">
        <f>IF('2. Enter scores'!AU147&lt;&gt;"",'2. Enter scores'!$B147-'2. Enter scores'!AU147,"")</f>
        <v/>
      </c>
      <c r="AW143" s="125" t="str">
        <f>IF('2. Enter scores'!AV147&lt;&gt;"",'2. Enter scores'!$B147-'2. Enter scores'!AV147,"")</f>
        <v/>
      </c>
      <c r="AX143" s="125" t="str">
        <f>IF('2. Enter scores'!AW147&lt;&gt;"",'2. Enter scores'!$B147-'2. Enter scores'!AW147,"")</f>
        <v/>
      </c>
      <c r="AY143" s="125" t="str">
        <f>IF('2. Enter scores'!AX147&lt;&gt;"",'2. Enter scores'!$B147-'2. Enter scores'!AX147,"")</f>
        <v/>
      </c>
      <c r="AZ143" s="125" t="str">
        <f>IF('2. Enter scores'!AY147&lt;&gt;"",'2. Enter scores'!$B147-'2. Enter scores'!AY147,"")</f>
        <v/>
      </c>
      <c r="BA143" s="125" t="str">
        <f>IF('2. Enter scores'!AZ147&lt;&gt;"",'2. Enter scores'!$B147-'2. Enter scores'!AZ147,"")</f>
        <v/>
      </c>
      <c r="BB143" s="125" t="str">
        <f>IF('2. Enter scores'!BA147&lt;&gt;"",'2. Enter scores'!$B147-'2. Enter scores'!BA147,"")</f>
        <v/>
      </c>
      <c r="BC143" s="125" t="str">
        <f>IF('2. Enter scores'!BB147&lt;&gt;"",'2. Enter scores'!$B147-'2. Enter scores'!BB147,"")</f>
        <v/>
      </c>
      <c r="BD143" s="125" t="str">
        <f>IF('2. Enter scores'!BC147&lt;&gt;"",'2. Enter scores'!$B147-'2. Enter scores'!BC147,"")</f>
        <v/>
      </c>
      <c r="BE143" s="125" t="str">
        <f>IF('2. Enter scores'!BD147&lt;&gt;"",'2. Enter scores'!$B147-'2. Enter scores'!BD147,"")</f>
        <v/>
      </c>
      <c r="BF143" s="125" t="str">
        <f>IF('2. Enter scores'!BE147&lt;&gt;"",'2. Enter scores'!$B147-'2. Enter scores'!BE147,"")</f>
        <v/>
      </c>
      <c r="BG143" s="125" t="str">
        <f>IF('2. Enter scores'!BF147&lt;&gt;"",'2. Enter scores'!$B147-'2. Enter scores'!BF147,"")</f>
        <v/>
      </c>
      <c r="BH143" s="125" t="str">
        <f>IF('2. Enter scores'!BG147&lt;&gt;"",'2. Enter scores'!$B147-'2. Enter scores'!BG147,"")</f>
        <v/>
      </c>
      <c r="BI143" s="125" t="str">
        <f>IF('2. Enter scores'!BH147&lt;&gt;"",'2. Enter scores'!$B147-'2. Enter scores'!BH147,"")</f>
        <v/>
      </c>
      <c r="BJ143" s="125" t="str">
        <f>IF('2. Enter scores'!BI147&lt;&gt;"",'2. Enter scores'!$B147-'2. Enter scores'!BI147,"")</f>
        <v/>
      </c>
      <c r="BK143" s="125" t="str">
        <f>IF('2. Enter scores'!BJ147&lt;&gt;"",'2. Enter scores'!$B147-'2. Enter scores'!BJ147,"")</f>
        <v/>
      </c>
      <c r="BL143" s="125" t="str">
        <f>IF('2. Enter scores'!BK147&lt;&gt;"",'2. Enter scores'!$B147-'2. Enter scores'!BK147,"")</f>
        <v/>
      </c>
      <c r="BM143" s="125" t="str">
        <f>IF('2. Enter scores'!BL147&lt;&gt;"",'2. Enter scores'!$B147-'2. Enter scores'!BL147,"")</f>
        <v/>
      </c>
      <c r="BN143" s="125" t="str">
        <f>IF('2. Enter scores'!BM147&lt;&gt;"",'2. Enter scores'!$B147-'2. Enter scores'!BM147,"")</f>
        <v/>
      </c>
      <c r="BO143" s="125" t="str">
        <f>IF('2. Enter scores'!BN147&lt;&gt;"",'2. Enter scores'!$B147-'2. Enter scores'!BN147,"")</f>
        <v/>
      </c>
      <c r="BP143" s="108">
        <v>1000</v>
      </c>
    </row>
    <row r="144" spans="2:68" x14ac:dyDescent="0.35">
      <c r="B144" s="125" t="str">
        <f>IF('2. Enter scores'!A148&lt;&gt;"",'2. Enter scores'!A148,"")</f>
        <v/>
      </c>
      <c r="H144" s="125" t="str">
        <f>IF('2. Enter scores'!G148&lt;&gt;"",'2. Enter scores'!$B148-'2. Enter scores'!G148,"")</f>
        <v/>
      </c>
      <c r="I144" s="125" t="str">
        <f>IF('2. Enter scores'!H148&lt;&gt;"",'2. Enter scores'!$B148-'2. Enter scores'!H148,"")</f>
        <v/>
      </c>
      <c r="J144" s="125" t="str">
        <f>IF('2. Enter scores'!I148&lt;&gt;"",'2. Enter scores'!$B148-'2. Enter scores'!I148,"")</f>
        <v/>
      </c>
      <c r="K144" s="125" t="str">
        <f>IF('2. Enter scores'!J148&lt;&gt;"",'2. Enter scores'!$B148-'2. Enter scores'!J148,"")</f>
        <v/>
      </c>
      <c r="L144" s="125" t="str">
        <f>IF('2. Enter scores'!K148&lt;&gt;"",'2. Enter scores'!$B148-'2. Enter scores'!K148,"")</f>
        <v/>
      </c>
      <c r="M144" s="125" t="str">
        <f>IF('2. Enter scores'!L148&lt;&gt;"",'2. Enter scores'!$B148-'2. Enter scores'!L148,"")</f>
        <v/>
      </c>
      <c r="N144" s="125" t="str">
        <f>IF('2. Enter scores'!M148&lt;&gt;"",'2. Enter scores'!$B148-'2. Enter scores'!M148,"")</f>
        <v/>
      </c>
      <c r="O144" s="125" t="str">
        <f>IF('2. Enter scores'!N148&lt;&gt;"",'2. Enter scores'!$B148-'2. Enter scores'!N148,"")</f>
        <v/>
      </c>
      <c r="P144" s="125" t="str">
        <f>IF('2. Enter scores'!O148&lt;&gt;"",'2. Enter scores'!$B148-'2. Enter scores'!O148,"")</f>
        <v/>
      </c>
      <c r="Q144" s="125" t="str">
        <f>IF('2. Enter scores'!P148&lt;&gt;"",'2. Enter scores'!$B148-'2. Enter scores'!P148,"")</f>
        <v/>
      </c>
      <c r="R144" s="125" t="str">
        <f>IF('2. Enter scores'!Q148&lt;&gt;"",'2. Enter scores'!$B148-'2. Enter scores'!Q148,"")</f>
        <v/>
      </c>
      <c r="S144" s="125" t="str">
        <f>IF('2. Enter scores'!R148&lt;&gt;"",'2. Enter scores'!$B148-'2. Enter scores'!R148,"")</f>
        <v/>
      </c>
      <c r="T144" s="125" t="str">
        <f>IF('2. Enter scores'!S148&lt;&gt;"",'2. Enter scores'!$B148-'2. Enter scores'!S148,"")</f>
        <v/>
      </c>
      <c r="U144" s="125" t="str">
        <f>IF('2. Enter scores'!T148&lt;&gt;"",'2. Enter scores'!$B148-'2. Enter scores'!T148,"")</f>
        <v/>
      </c>
      <c r="V144" s="125" t="str">
        <f>IF('2. Enter scores'!U148&lt;&gt;"",'2. Enter scores'!$B148-'2. Enter scores'!U148,"")</f>
        <v/>
      </c>
      <c r="W144" s="125" t="str">
        <f>IF('2. Enter scores'!V148&lt;&gt;"",'2. Enter scores'!$B148-'2. Enter scores'!V148,"")</f>
        <v/>
      </c>
      <c r="X144" s="125" t="str">
        <f>IF('2. Enter scores'!W148&lt;&gt;"",'2. Enter scores'!$B148-'2. Enter scores'!W148,"")</f>
        <v/>
      </c>
      <c r="Y144" s="125" t="str">
        <f>IF('2. Enter scores'!X148&lt;&gt;"",'2. Enter scores'!$B148-'2. Enter scores'!X148,"")</f>
        <v/>
      </c>
      <c r="Z144" s="125" t="str">
        <f>IF('2. Enter scores'!Y148&lt;&gt;"",'2. Enter scores'!$B148-'2. Enter scores'!Y148,"")</f>
        <v/>
      </c>
      <c r="AA144" s="125" t="str">
        <f>IF('2. Enter scores'!Z148&lt;&gt;"",'2. Enter scores'!$B148-'2. Enter scores'!Z148,"")</f>
        <v/>
      </c>
      <c r="AB144" s="125" t="str">
        <f>IF('2. Enter scores'!AA148&lt;&gt;"",'2. Enter scores'!$B148-'2. Enter scores'!AA148,"")</f>
        <v/>
      </c>
      <c r="AC144" s="125" t="str">
        <f>IF('2. Enter scores'!AB148&lt;&gt;"",'2. Enter scores'!$B148-'2. Enter scores'!AB148,"")</f>
        <v/>
      </c>
      <c r="AD144" s="125" t="str">
        <f>IF('2. Enter scores'!AC148&lt;&gt;"",'2. Enter scores'!$B148-'2. Enter scores'!AC148,"")</f>
        <v/>
      </c>
      <c r="AE144" s="125" t="str">
        <f>IF('2. Enter scores'!AD148&lt;&gt;"",'2. Enter scores'!$B148-'2. Enter scores'!AD148,"")</f>
        <v/>
      </c>
      <c r="AF144" s="125" t="str">
        <f>IF('2. Enter scores'!AE148&lt;&gt;"",'2. Enter scores'!$B148-'2. Enter scores'!AE148,"")</f>
        <v/>
      </c>
      <c r="AG144" s="125" t="str">
        <f>IF('2. Enter scores'!AF148&lt;&gt;"",'2. Enter scores'!$B148-'2. Enter scores'!AF148,"")</f>
        <v/>
      </c>
      <c r="AH144" s="125" t="str">
        <f>IF('2. Enter scores'!AG148&lt;&gt;"",'2. Enter scores'!$B148-'2. Enter scores'!AG148,"")</f>
        <v/>
      </c>
      <c r="AI144" s="125" t="str">
        <f>IF('2. Enter scores'!AH148&lt;&gt;"",'2. Enter scores'!$B148-'2. Enter scores'!AH148,"")</f>
        <v/>
      </c>
      <c r="AJ144" s="125" t="str">
        <f>IF('2. Enter scores'!AI148&lt;&gt;"",'2. Enter scores'!$B148-'2. Enter scores'!AI148,"")</f>
        <v/>
      </c>
      <c r="AK144" s="125" t="str">
        <f>IF('2. Enter scores'!AJ148&lt;&gt;"",'2. Enter scores'!$B148-'2. Enter scores'!AJ148,"")</f>
        <v/>
      </c>
      <c r="AL144" s="125" t="str">
        <f>IF('2. Enter scores'!AK148&lt;&gt;"",'2. Enter scores'!$B148-'2. Enter scores'!AK148,"")</f>
        <v/>
      </c>
      <c r="AM144" s="125" t="str">
        <f>IF('2. Enter scores'!AL148&lt;&gt;"",'2. Enter scores'!$B148-'2. Enter scores'!AL148,"")</f>
        <v/>
      </c>
      <c r="AN144" s="125" t="str">
        <f>IF('2. Enter scores'!AM148&lt;&gt;"",'2. Enter scores'!$B148-'2. Enter scores'!AM148,"")</f>
        <v/>
      </c>
      <c r="AO144" s="125" t="str">
        <f>IF('2. Enter scores'!AN148&lt;&gt;"",'2. Enter scores'!$B148-'2. Enter scores'!AN148,"")</f>
        <v/>
      </c>
      <c r="AP144" s="125" t="str">
        <f>IF('2. Enter scores'!AO148&lt;&gt;"",'2. Enter scores'!$B148-'2. Enter scores'!AO148,"")</f>
        <v/>
      </c>
      <c r="AQ144" s="125" t="str">
        <f>IF('2. Enter scores'!AP148&lt;&gt;"",'2. Enter scores'!$B148-'2. Enter scores'!AP148,"")</f>
        <v/>
      </c>
      <c r="AR144" s="125" t="str">
        <f>IF('2. Enter scores'!AQ148&lt;&gt;"",'2. Enter scores'!$B148-'2. Enter scores'!AQ148,"")</f>
        <v/>
      </c>
      <c r="AS144" s="125" t="str">
        <f>IF('2. Enter scores'!AR148&lt;&gt;"",'2. Enter scores'!$B148-'2. Enter scores'!AR148,"")</f>
        <v/>
      </c>
      <c r="AT144" s="125" t="str">
        <f>IF('2. Enter scores'!AS148&lt;&gt;"",'2. Enter scores'!$B148-'2. Enter scores'!AS148,"")</f>
        <v/>
      </c>
      <c r="AU144" s="125" t="str">
        <f>IF('2. Enter scores'!AT148&lt;&gt;"",'2. Enter scores'!$B148-'2. Enter scores'!AT148,"")</f>
        <v/>
      </c>
      <c r="AV144" s="125" t="str">
        <f>IF('2. Enter scores'!AU148&lt;&gt;"",'2. Enter scores'!$B148-'2. Enter scores'!AU148,"")</f>
        <v/>
      </c>
      <c r="AW144" s="125" t="str">
        <f>IF('2. Enter scores'!AV148&lt;&gt;"",'2. Enter scores'!$B148-'2. Enter scores'!AV148,"")</f>
        <v/>
      </c>
      <c r="AX144" s="125" t="str">
        <f>IF('2. Enter scores'!AW148&lt;&gt;"",'2. Enter scores'!$B148-'2. Enter scores'!AW148,"")</f>
        <v/>
      </c>
      <c r="AY144" s="125" t="str">
        <f>IF('2. Enter scores'!AX148&lt;&gt;"",'2. Enter scores'!$B148-'2. Enter scores'!AX148,"")</f>
        <v/>
      </c>
      <c r="AZ144" s="125" t="str">
        <f>IF('2. Enter scores'!AY148&lt;&gt;"",'2. Enter scores'!$B148-'2. Enter scores'!AY148,"")</f>
        <v/>
      </c>
      <c r="BA144" s="125" t="str">
        <f>IF('2. Enter scores'!AZ148&lt;&gt;"",'2. Enter scores'!$B148-'2. Enter scores'!AZ148,"")</f>
        <v/>
      </c>
      <c r="BB144" s="125" t="str">
        <f>IF('2. Enter scores'!BA148&lt;&gt;"",'2. Enter scores'!$B148-'2. Enter scores'!BA148,"")</f>
        <v/>
      </c>
      <c r="BC144" s="125" t="str">
        <f>IF('2. Enter scores'!BB148&lt;&gt;"",'2. Enter scores'!$B148-'2. Enter scores'!BB148,"")</f>
        <v/>
      </c>
      <c r="BD144" s="125" t="str">
        <f>IF('2. Enter scores'!BC148&lt;&gt;"",'2. Enter scores'!$B148-'2. Enter scores'!BC148,"")</f>
        <v/>
      </c>
      <c r="BE144" s="125" t="str">
        <f>IF('2. Enter scores'!BD148&lt;&gt;"",'2. Enter scores'!$B148-'2. Enter scores'!BD148,"")</f>
        <v/>
      </c>
      <c r="BF144" s="125" t="str">
        <f>IF('2. Enter scores'!BE148&lt;&gt;"",'2. Enter scores'!$B148-'2. Enter scores'!BE148,"")</f>
        <v/>
      </c>
      <c r="BG144" s="125" t="str">
        <f>IF('2. Enter scores'!BF148&lt;&gt;"",'2. Enter scores'!$B148-'2. Enter scores'!BF148,"")</f>
        <v/>
      </c>
      <c r="BH144" s="125" t="str">
        <f>IF('2. Enter scores'!BG148&lt;&gt;"",'2. Enter scores'!$B148-'2. Enter scores'!BG148,"")</f>
        <v/>
      </c>
      <c r="BI144" s="125" t="str">
        <f>IF('2. Enter scores'!BH148&lt;&gt;"",'2. Enter scores'!$B148-'2. Enter scores'!BH148,"")</f>
        <v/>
      </c>
      <c r="BJ144" s="125" t="str">
        <f>IF('2. Enter scores'!BI148&lt;&gt;"",'2. Enter scores'!$B148-'2. Enter scores'!BI148,"")</f>
        <v/>
      </c>
      <c r="BK144" s="125" t="str">
        <f>IF('2. Enter scores'!BJ148&lt;&gt;"",'2. Enter scores'!$B148-'2. Enter scores'!BJ148,"")</f>
        <v/>
      </c>
      <c r="BL144" s="125" t="str">
        <f>IF('2. Enter scores'!BK148&lt;&gt;"",'2. Enter scores'!$B148-'2. Enter scores'!BK148,"")</f>
        <v/>
      </c>
      <c r="BM144" s="125" t="str">
        <f>IF('2. Enter scores'!BL148&lt;&gt;"",'2. Enter scores'!$B148-'2. Enter scores'!BL148,"")</f>
        <v/>
      </c>
      <c r="BN144" s="125" t="str">
        <f>IF('2. Enter scores'!BM148&lt;&gt;"",'2. Enter scores'!$B148-'2. Enter scores'!BM148,"")</f>
        <v/>
      </c>
      <c r="BO144" s="125" t="str">
        <f>IF('2. Enter scores'!BN148&lt;&gt;"",'2. Enter scores'!$B148-'2. Enter scores'!BN148,"")</f>
        <v/>
      </c>
      <c r="BP144" s="108">
        <v>1000</v>
      </c>
    </row>
    <row r="145" spans="2:68" x14ac:dyDescent="0.35">
      <c r="B145" s="125" t="str">
        <f>IF('2. Enter scores'!A149&lt;&gt;"",'2. Enter scores'!A149,"")</f>
        <v/>
      </c>
      <c r="H145" s="125" t="str">
        <f>IF('2. Enter scores'!G149&lt;&gt;"",'2. Enter scores'!$B149-'2. Enter scores'!G149,"")</f>
        <v/>
      </c>
      <c r="I145" s="125" t="str">
        <f>IF('2. Enter scores'!H149&lt;&gt;"",'2. Enter scores'!$B149-'2. Enter scores'!H149,"")</f>
        <v/>
      </c>
      <c r="J145" s="125" t="str">
        <f>IF('2. Enter scores'!I149&lt;&gt;"",'2. Enter scores'!$B149-'2. Enter scores'!I149,"")</f>
        <v/>
      </c>
      <c r="K145" s="125" t="str">
        <f>IF('2. Enter scores'!J149&lt;&gt;"",'2. Enter scores'!$B149-'2. Enter scores'!J149,"")</f>
        <v/>
      </c>
      <c r="L145" s="125" t="str">
        <f>IF('2. Enter scores'!K149&lt;&gt;"",'2. Enter scores'!$B149-'2. Enter scores'!K149,"")</f>
        <v/>
      </c>
      <c r="M145" s="125" t="str">
        <f>IF('2. Enter scores'!L149&lt;&gt;"",'2. Enter scores'!$B149-'2. Enter scores'!L149,"")</f>
        <v/>
      </c>
      <c r="N145" s="125" t="str">
        <f>IF('2. Enter scores'!M149&lt;&gt;"",'2. Enter scores'!$B149-'2. Enter scores'!M149,"")</f>
        <v/>
      </c>
      <c r="O145" s="125" t="str">
        <f>IF('2. Enter scores'!N149&lt;&gt;"",'2. Enter scores'!$B149-'2. Enter scores'!N149,"")</f>
        <v/>
      </c>
      <c r="P145" s="125" t="str">
        <f>IF('2. Enter scores'!O149&lt;&gt;"",'2. Enter scores'!$B149-'2. Enter scores'!O149,"")</f>
        <v/>
      </c>
      <c r="Q145" s="125" t="str">
        <f>IF('2. Enter scores'!P149&lt;&gt;"",'2. Enter scores'!$B149-'2. Enter scores'!P149,"")</f>
        <v/>
      </c>
      <c r="R145" s="125" t="str">
        <f>IF('2. Enter scores'!Q149&lt;&gt;"",'2. Enter scores'!$B149-'2. Enter scores'!Q149,"")</f>
        <v/>
      </c>
      <c r="S145" s="125" t="str">
        <f>IF('2. Enter scores'!R149&lt;&gt;"",'2. Enter scores'!$B149-'2. Enter scores'!R149,"")</f>
        <v/>
      </c>
      <c r="T145" s="125" t="str">
        <f>IF('2. Enter scores'!S149&lt;&gt;"",'2. Enter scores'!$B149-'2. Enter scores'!S149,"")</f>
        <v/>
      </c>
      <c r="U145" s="125" t="str">
        <f>IF('2. Enter scores'!T149&lt;&gt;"",'2. Enter scores'!$B149-'2. Enter scores'!T149,"")</f>
        <v/>
      </c>
      <c r="V145" s="125" t="str">
        <f>IF('2. Enter scores'!U149&lt;&gt;"",'2. Enter scores'!$B149-'2. Enter scores'!U149,"")</f>
        <v/>
      </c>
      <c r="W145" s="125" t="str">
        <f>IF('2. Enter scores'!V149&lt;&gt;"",'2. Enter scores'!$B149-'2. Enter scores'!V149,"")</f>
        <v/>
      </c>
      <c r="X145" s="125" t="str">
        <f>IF('2. Enter scores'!W149&lt;&gt;"",'2. Enter scores'!$B149-'2. Enter scores'!W149,"")</f>
        <v/>
      </c>
      <c r="Y145" s="125" t="str">
        <f>IF('2. Enter scores'!X149&lt;&gt;"",'2. Enter scores'!$B149-'2. Enter scores'!X149,"")</f>
        <v/>
      </c>
      <c r="Z145" s="125" t="str">
        <f>IF('2. Enter scores'!Y149&lt;&gt;"",'2. Enter scores'!$B149-'2. Enter scores'!Y149,"")</f>
        <v/>
      </c>
      <c r="AA145" s="125" t="str">
        <f>IF('2. Enter scores'!Z149&lt;&gt;"",'2. Enter scores'!$B149-'2. Enter scores'!Z149,"")</f>
        <v/>
      </c>
      <c r="AB145" s="125" t="str">
        <f>IF('2. Enter scores'!AA149&lt;&gt;"",'2. Enter scores'!$B149-'2. Enter scores'!AA149,"")</f>
        <v/>
      </c>
      <c r="AC145" s="125" t="str">
        <f>IF('2. Enter scores'!AB149&lt;&gt;"",'2. Enter scores'!$B149-'2. Enter scores'!AB149,"")</f>
        <v/>
      </c>
      <c r="AD145" s="125" t="str">
        <f>IF('2. Enter scores'!AC149&lt;&gt;"",'2. Enter scores'!$B149-'2. Enter scores'!AC149,"")</f>
        <v/>
      </c>
      <c r="AE145" s="125" t="str">
        <f>IF('2. Enter scores'!AD149&lt;&gt;"",'2. Enter scores'!$B149-'2. Enter scores'!AD149,"")</f>
        <v/>
      </c>
      <c r="AF145" s="125" t="str">
        <f>IF('2. Enter scores'!AE149&lt;&gt;"",'2. Enter scores'!$B149-'2. Enter scores'!AE149,"")</f>
        <v/>
      </c>
      <c r="AG145" s="125" t="str">
        <f>IF('2. Enter scores'!AF149&lt;&gt;"",'2. Enter scores'!$B149-'2. Enter scores'!AF149,"")</f>
        <v/>
      </c>
      <c r="AH145" s="125" t="str">
        <f>IF('2. Enter scores'!AG149&lt;&gt;"",'2. Enter scores'!$B149-'2. Enter scores'!AG149,"")</f>
        <v/>
      </c>
      <c r="AI145" s="125" t="str">
        <f>IF('2. Enter scores'!AH149&lt;&gt;"",'2. Enter scores'!$B149-'2. Enter scores'!AH149,"")</f>
        <v/>
      </c>
      <c r="AJ145" s="125" t="str">
        <f>IF('2. Enter scores'!AI149&lt;&gt;"",'2. Enter scores'!$B149-'2. Enter scores'!AI149,"")</f>
        <v/>
      </c>
      <c r="AK145" s="125" t="str">
        <f>IF('2. Enter scores'!AJ149&lt;&gt;"",'2. Enter scores'!$B149-'2. Enter scores'!AJ149,"")</f>
        <v/>
      </c>
      <c r="AL145" s="125" t="str">
        <f>IF('2. Enter scores'!AK149&lt;&gt;"",'2. Enter scores'!$B149-'2. Enter scores'!AK149,"")</f>
        <v/>
      </c>
      <c r="AM145" s="125" t="str">
        <f>IF('2. Enter scores'!AL149&lt;&gt;"",'2. Enter scores'!$B149-'2. Enter scores'!AL149,"")</f>
        <v/>
      </c>
      <c r="AN145" s="125" t="str">
        <f>IF('2. Enter scores'!AM149&lt;&gt;"",'2. Enter scores'!$B149-'2. Enter scores'!AM149,"")</f>
        <v/>
      </c>
      <c r="AO145" s="125" t="str">
        <f>IF('2. Enter scores'!AN149&lt;&gt;"",'2. Enter scores'!$B149-'2. Enter scores'!AN149,"")</f>
        <v/>
      </c>
      <c r="AP145" s="125" t="str">
        <f>IF('2. Enter scores'!AO149&lt;&gt;"",'2. Enter scores'!$B149-'2. Enter scores'!AO149,"")</f>
        <v/>
      </c>
      <c r="AQ145" s="125" t="str">
        <f>IF('2. Enter scores'!AP149&lt;&gt;"",'2. Enter scores'!$B149-'2. Enter scores'!AP149,"")</f>
        <v/>
      </c>
      <c r="AR145" s="125" t="str">
        <f>IF('2. Enter scores'!AQ149&lt;&gt;"",'2. Enter scores'!$B149-'2. Enter scores'!AQ149,"")</f>
        <v/>
      </c>
      <c r="AS145" s="125" t="str">
        <f>IF('2. Enter scores'!AR149&lt;&gt;"",'2. Enter scores'!$B149-'2. Enter scores'!AR149,"")</f>
        <v/>
      </c>
      <c r="AT145" s="125" t="str">
        <f>IF('2. Enter scores'!AS149&lt;&gt;"",'2. Enter scores'!$B149-'2. Enter scores'!AS149,"")</f>
        <v/>
      </c>
      <c r="AU145" s="125" t="str">
        <f>IF('2. Enter scores'!AT149&lt;&gt;"",'2. Enter scores'!$B149-'2. Enter scores'!AT149,"")</f>
        <v/>
      </c>
      <c r="AV145" s="125" t="str">
        <f>IF('2. Enter scores'!AU149&lt;&gt;"",'2. Enter scores'!$B149-'2. Enter scores'!AU149,"")</f>
        <v/>
      </c>
      <c r="AW145" s="125" t="str">
        <f>IF('2. Enter scores'!AV149&lt;&gt;"",'2. Enter scores'!$B149-'2. Enter scores'!AV149,"")</f>
        <v/>
      </c>
      <c r="AX145" s="125" t="str">
        <f>IF('2. Enter scores'!AW149&lt;&gt;"",'2. Enter scores'!$B149-'2. Enter scores'!AW149,"")</f>
        <v/>
      </c>
      <c r="AY145" s="125" t="str">
        <f>IF('2. Enter scores'!AX149&lt;&gt;"",'2. Enter scores'!$B149-'2. Enter scores'!AX149,"")</f>
        <v/>
      </c>
      <c r="AZ145" s="125" t="str">
        <f>IF('2. Enter scores'!AY149&lt;&gt;"",'2. Enter scores'!$B149-'2. Enter scores'!AY149,"")</f>
        <v/>
      </c>
      <c r="BA145" s="125" t="str">
        <f>IF('2. Enter scores'!AZ149&lt;&gt;"",'2. Enter scores'!$B149-'2. Enter scores'!AZ149,"")</f>
        <v/>
      </c>
      <c r="BB145" s="125" t="str">
        <f>IF('2. Enter scores'!BA149&lt;&gt;"",'2. Enter scores'!$B149-'2. Enter scores'!BA149,"")</f>
        <v/>
      </c>
      <c r="BC145" s="125" t="str">
        <f>IF('2. Enter scores'!BB149&lt;&gt;"",'2. Enter scores'!$B149-'2. Enter scores'!BB149,"")</f>
        <v/>
      </c>
      <c r="BD145" s="125" t="str">
        <f>IF('2. Enter scores'!BC149&lt;&gt;"",'2. Enter scores'!$B149-'2. Enter scores'!BC149,"")</f>
        <v/>
      </c>
      <c r="BE145" s="125" t="str">
        <f>IF('2. Enter scores'!BD149&lt;&gt;"",'2. Enter scores'!$B149-'2. Enter scores'!BD149,"")</f>
        <v/>
      </c>
      <c r="BF145" s="125" t="str">
        <f>IF('2. Enter scores'!BE149&lt;&gt;"",'2. Enter scores'!$B149-'2. Enter scores'!BE149,"")</f>
        <v/>
      </c>
      <c r="BG145" s="125" t="str">
        <f>IF('2. Enter scores'!BF149&lt;&gt;"",'2. Enter scores'!$B149-'2. Enter scores'!BF149,"")</f>
        <v/>
      </c>
      <c r="BH145" s="125" t="str">
        <f>IF('2. Enter scores'!BG149&lt;&gt;"",'2. Enter scores'!$B149-'2. Enter scores'!BG149,"")</f>
        <v/>
      </c>
      <c r="BI145" s="125" t="str">
        <f>IF('2. Enter scores'!BH149&lt;&gt;"",'2. Enter scores'!$B149-'2. Enter scores'!BH149,"")</f>
        <v/>
      </c>
      <c r="BJ145" s="125" t="str">
        <f>IF('2. Enter scores'!BI149&lt;&gt;"",'2. Enter scores'!$B149-'2. Enter scores'!BI149,"")</f>
        <v/>
      </c>
      <c r="BK145" s="125" t="str">
        <f>IF('2. Enter scores'!BJ149&lt;&gt;"",'2. Enter scores'!$B149-'2. Enter scores'!BJ149,"")</f>
        <v/>
      </c>
      <c r="BL145" s="125" t="str">
        <f>IF('2. Enter scores'!BK149&lt;&gt;"",'2. Enter scores'!$B149-'2. Enter scores'!BK149,"")</f>
        <v/>
      </c>
      <c r="BM145" s="125" t="str">
        <f>IF('2. Enter scores'!BL149&lt;&gt;"",'2. Enter scores'!$B149-'2. Enter scores'!BL149,"")</f>
        <v/>
      </c>
      <c r="BN145" s="125" t="str">
        <f>IF('2. Enter scores'!BM149&lt;&gt;"",'2. Enter scores'!$B149-'2. Enter scores'!BM149,"")</f>
        <v/>
      </c>
      <c r="BO145" s="125" t="str">
        <f>IF('2. Enter scores'!BN149&lt;&gt;"",'2. Enter scores'!$B149-'2. Enter scores'!BN149,"")</f>
        <v/>
      </c>
      <c r="BP145" s="108">
        <v>1000</v>
      </c>
    </row>
    <row r="146" spans="2:68" x14ac:dyDescent="0.35">
      <c r="B146" s="125" t="str">
        <f>IF('2. Enter scores'!A150&lt;&gt;"",'2. Enter scores'!A150,"")</f>
        <v/>
      </c>
      <c r="H146" s="125" t="str">
        <f>IF('2. Enter scores'!G150&lt;&gt;"",'2. Enter scores'!$B150-'2. Enter scores'!G150,"")</f>
        <v/>
      </c>
      <c r="I146" s="125" t="str">
        <f>IF('2. Enter scores'!H150&lt;&gt;"",'2. Enter scores'!$B150-'2. Enter scores'!H150,"")</f>
        <v/>
      </c>
      <c r="J146" s="125" t="str">
        <f>IF('2. Enter scores'!I150&lt;&gt;"",'2. Enter scores'!$B150-'2. Enter scores'!I150,"")</f>
        <v/>
      </c>
      <c r="K146" s="125" t="str">
        <f>IF('2. Enter scores'!J150&lt;&gt;"",'2. Enter scores'!$B150-'2. Enter scores'!J150,"")</f>
        <v/>
      </c>
      <c r="L146" s="125" t="str">
        <f>IF('2. Enter scores'!K150&lt;&gt;"",'2. Enter scores'!$B150-'2. Enter scores'!K150,"")</f>
        <v/>
      </c>
      <c r="M146" s="125" t="str">
        <f>IF('2. Enter scores'!L150&lt;&gt;"",'2. Enter scores'!$B150-'2. Enter scores'!L150,"")</f>
        <v/>
      </c>
      <c r="N146" s="125" t="str">
        <f>IF('2. Enter scores'!M150&lt;&gt;"",'2. Enter scores'!$B150-'2. Enter scores'!M150,"")</f>
        <v/>
      </c>
      <c r="O146" s="125" t="str">
        <f>IF('2. Enter scores'!N150&lt;&gt;"",'2. Enter scores'!$B150-'2. Enter scores'!N150,"")</f>
        <v/>
      </c>
      <c r="P146" s="125" t="str">
        <f>IF('2. Enter scores'!O150&lt;&gt;"",'2. Enter scores'!$B150-'2. Enter scores'!O150,"")</f>
        <v/>
      </c>
      <c r="Q146" s="125" t="str">
        <f>IF('2. Enter scores'!P150&lt;&gt;"",'2. Enter scores'!$B150-'2. Enter scores'!P150,"")</f>
        <v/>
      </c>
      <c r="R146" s="125" t="str">
        <f>IF('2. Enter scores'!Q150&lt;&gt;"",'2. Enter scores'!$B150-'2. Enter scores'!Q150,"")</f>
        <v/>
      </c>
      <c r="S146" s="125" t="str">
        <f>IF('2. Enter scores'!R150&lt;&gt;"",'2. Enter scores'!$B150-'2. Enter scores'!R150,"")</f>
        <v/>
      </c>
      <c r="T146" s="125" t="str">
        <f>IF('2. Enter scores'!S150&lt;&gt;"",'2. Enter scores'!$B150-'2. Enter scores'!S150,"")</f>
        <v/>
      </c>
      <c r="U146" s="125" t="str">
        <f>IF('2. Enter scores'!T150&lt;&gt;"",'2. Enter scores'!$B150-'2. Enter scores'!T150,"")</f>
        <v/>
      </c>
      <c r="V146" s="125" t="str">
        <f>IF('2. Enter scores'!U150&lt;&gt;"",'2. Enter scores'!$B150-'2. Enter scores'!U150,"")</f>
        <v/>
      </c>
      <c r="W146" s="125" t="str">
        <f>IF('2. Enter scores'!V150&lt;&gt;"",'2. Enter scores'!$B150-'2. Enter scores'!V150,"")</f>
        <v/>
      </c>
      <c r="X146" s="125" t="str">
        <f>IF('2. Enter scores'!W150&lt;&gt;"",'2. Enter scores'!$B150-'2. Enter scores'!W150,"")</f>
        <v/>
      </c>
      <c r="Y146" s="125" t="str">
        <f>IF('2. Enter scores'!X150&lt;&gt;"",'2. Enter scores'!$B150-'2. Enter scores'!X150,"")</f>
        <v/>
      </c>
      <c r="Z146" s="125" t="str">
        <f>IF('2. Enter scores'!Y150&lt;&gt;"",'2. Enter scores'!$B150-'2. Enter scores'!Y150,"")</f>
        <v/>
      </c>
      <c r="AA146" s="125" t="str">
        <f>IF('2. Enter scores'!Z150&lt;&gt;"",'2. Enter scores'!$B150-'2. Enter scores'!Z150,"")</f>
        <v/>
      </c>
      <c r="AB146" s="125" t="str">
        <f>IF('2. Enter scores'!AA150&lt;&gt;"",'2. Enter scores'!$B150-'2. Enter scores'!AA150,"")</f>
        <v/>
      </c>
      <c r="AC146" s="125" t="str">
        <f>IF('2. Enter scores'!AB150&lt;&gt;"",'2. Enter scores'!$B150-'2. Enter scores'!AB150,"")</f>
        <v/>
      </c>
      <c r="AD146" s="125" t="str">
        <f>IF('2. Enter scores'!AC150&lt;&gt;"",'2. Enter scores'!$B150-'2. Enter scores'!AC150,"")</f>
        <v/>
      </c>
      <c r="AE146" s="125" t="str">
        <f>IF('2. Enter scores'!AD150&lt;&gt;"",'2. Enter scores'!$B150-'2. Enter scores'!AD150,"")</f>
        <v/>
      </c>
      <c r="AF146" s="125" t="str">
        <f>IF('2. Enter scores'!AE150&lt;&gt;"",'2. Enter scores'!$B150-'2. Enter scores'!AE150,"")</f>
        <v/>
      </c>
      <c r="AG146" s="125" t="str">
        <f>IF('2. Enter scores'!AF150&lt;&gt;"",'2. Enter scores'!$B150-'2. Enter scores'!AF150,"")</f>
        <v/>
      </c>
      <c r="AH146" s="125" t="str">
        <f>IF('2. Enter scores'!AG150&lt;&gt;"",'2. Enter scores'!$B150-'2. Enter scores'!AG150,"")</f>
        <v/>
      </c>
      <c r="AI146" s="125" t="str">
        <f>IF('2. Enter scores'!AH150&lt;&gt;"",'2. Enter scores'!$B150-'2. Enter scores'!AH150,"")</f>
        <v/>
      </c>
      <c r="AJ146" s="125" t="str">
        <f>IF('2. Enter scores'!AI150&lt;&gt;"",'2. Enter scores'!$B150-'2. Enter scores'!AI150,"")</f>
        <v/>
      </c>
      <c r="AK146" s="125" t="str">
        <f>IF('2. Enter scores'!AJ150&lt;&gt;"",'2. Enter scores'!$B150-'2. Enter scores'!AJ150,"")</f>
        <v/>
      </c>
      <c r="AL146" s="125" t="str">
        <f>IF('2. Enter scores'!AK150&lt;&gt;"",'2. Enter scores'!$B150-'2. Enter scores'!AK150,"")</f>
        <v/>
      </c>
      <c r="AM146" s="125" t="str">
        <f>IF('2. Enter scores'!AL150&lt;&gt;"",'2. Enter scores'!$B150-'2. Enter scores'!AL150,"")</f>
        <v/>
      </c>
      <c r="AN146" s="125" t="str">
        <f>IF('2. Enter scores'!AM150&lt;&gt;"",'2. Enter scores'!$B150-'2. Enter scores'!AM150,"")</f>
        <v/>
      </c>
      <c r="AO146" s="125" t="str">
        <f>IF('2. Enter scores'!AN150&lt;&gt;"",'2. Enter scores'!$B150-'2. Enter scores'!AN150,"")</f>
        <v/>
      </c>
      <c r="AP146" s="125" t="str">
        <f>IF('2. Enter scores'!AO150&lt;&gt;"",'2. Enter scores'!$B150-'2. Enter scores'!AO150,"")</f>
        <v/>
      </c>
      <c r="AQ146" s="125" t="str">
        <f>IF('2. Enter scores'!AP150&lt;&gt;"",'2. Enter scores'!$B150-'2. Enter scores'!AP150,"")</f>
        <v/>
      </c>
      <c r="AR146" s="125" t="str">
        <f>IF('2. Enter scores'!AQ150&lt;&gt;"",'2. Enter scores'!$B150-'2. Enter scores'!AQ150,"")</f>
        <v/>
      </c>
      <c r="AS146" s="125" t="str">
        <f>IF('2. Enter scores'!AR150&lt;&gt;"",'2. Enter scores'!$B150-'2. Enter scores'!AR150,"")</f>
        <v/>
      </c>
      <c r="AT146" s="125" t="str">
        <f>IF('2. Enter scores'!AS150&lt;&gt;"",'2. Enter scores'!$B150-'2. Enter scores'!AS150,"")</f>
        <v/>
      </c>
      <c r="AU146" s="125" t="str">
        <f>IF('2. Enter scores'!AT150&lt;&gt;"",'2. Enter scores'!$B150-'2. Enter scores'!AT150,"")</f>
        <v/>
      </c>
      <c r="AV146" s="125" t="str">
        <f>IF('2. Enter scores'!AU150&lt;&gt;"",'2. Enter scores'!$B150-'2. Enter scores'!AU150,"")</f>
        <v/>
      </c>
      <c r="AW146" s="125" t="str">
        <f>IF('2. Enter scores'!AV150&lt;&gt;"",'2. Enter scores'!$B150-'2. Enter scores'!AV150,"")</f>
        <v/>
      </c>
      <c r="AX146" s="125" t="str">
        <f>IF('2. Enter scores'!AW150&lt;&gt;"",'2. Enter scores'!$B150-'2. Enter scores'!AW150,"")</f>
        <v/>
      </c>
      <c r="AY146" s="125" t="str">
        <f>IF('2. Enter scores'!AX150&lt;&gt;"",'2. Enter scores'!$B150-'2. Enter scores'!AX150,"")</f>
        <v/>
      </c>
      <c r="AZ146" s="125" t="str">
        <f>IF('2. Enter scores'!AY150&lt;&gt;"",'2. Enter scores'!$B150-'2. Enter scores'!AY150,"")</f>
        <v/>
      </c>
      <c r="BA146" s="125" t="str">
        <f>IF('2. Enter scores'!AZ150&lt;&gt;"",'2. Enter scores'!$B150-'2. Enter scores'!AZ150,"")</f>
        <v/>
      </c>
      <c r="BB146" s="125" t="str">
        <f>IF('2. Enter scores'!BA150&lt;&gt;"",'2. Enter scores'!$B150-'2. Enter scores'!BA150,"")</f>
        <v/>
      </c>
      <c r="BC146" s="125" t="str">
        <f>IF('2. Enter scores'!BB150&lt;&gt;"",'2. Enter scores'!$B150-'2. Enter scores'!BB150,"")</f>
        <v/>
      </c>
      <c r="BD146" s="125" t="str">
        <f>IF('2. Enter scores'!BC150&lt;&gt;"",'2. Enter scores'!$B150-'2. Enter scores'!BC150,"")</f>
        <v/>
      </c>
      <c r="BE146" s="125" t="str">
        <f>IF('2. Enter scores'!BD150&lt;&gt;"",'2. Enter scores'!$B150-'2. Enter scores'!BD150,"")</f>
        <v/>
      </c>
      <c r="BF146" s="125" t="str">
        <f>IF('2. Enter scores'!BE150&lt;&gt;"",'2. Enter scores'!$B150-'2. Enter scores'!BE150,"")</f>
        <v/>
      </c>
      <c r="BG146" s="125" t="str">
        <f>IF('2. Enter scores'!BF150&lt;&gt;"",'2. Enter scores'!$B150-'2. Enter scores'!BF150,"")</f>
        <v/>
      </c>
      <c r="BH146" s="125" t="str">
        <f>IF('2. Enter scores'!BG150&lt;&gt;"",'2. Enter scores'!$B150-'2. Enter scores'!BG150,"")</f>
        <v/>
      </c>
      <c r="BI146" s="125" t="str">
        <f>IF('2. Enter scores'!BH150&lt;&gt;"",'2. Enter scores'!$B150-'2. Enter scores'!BH150,"")</f>
        <v/>
      </c>
      <c r="BJ146" s="125" t="str">
        <f>IF('2. Enter scores'!BI150&lt;&gt;"",'2. Enter scores'!$B150-'2. Enter scores'!BI150,"")</f>
        <v/>
      </c>
      <c r="BK146" s="125" t="str">
        <f>IF('2. Enter scores'!BJ150&lt;&gt;"",'2. Enter scores'!$B150-'2. Enter scores'!BJ150,"")</f>
        <v/>
      </c>
      <c r="BL146" s="125" t="str">
        <f>IF('2. Enter scores'!BK150&lt;&gt;"",'2. Enter scores'!$B150-'2. Enter scores'!BK150,"")</f>
        <v/>
      </c>
      <c r="BM146" s="125" t="str">
        <f>IF('2. Enter scores'!BL150&lt;&gt;"",'2. Enter scores'!$B150-'2. Enter scores'!BL150,"")</f>
        <v/>
      </c>
      <c r="BN146" s="125" t="str">
        <f>IF('2. Enter scores'!BM150&lt;&gt;"",'2. Enter scores'!$B150-'2. Enter scores'!BM150,"")</f>
        <v/>
      </c>
      <c r="BO146" s="125" t="str">
        <f>IF('2. Enter scores'!BN150&lt;&gt;"",'2. Enter scores'!$B150-'2. Enter scores'!BN150,"")</f>
        <v/>
      </c>
      <c r="BP146" s="108">
        <v>1000</v>
      </c>
    </row>
    <row r="147" spans="2:68" x14ac:dyDescent="0.35">
      <c r="B147" s="125" t="str">
        <f>IF('2. Enter scores'!A151&lt;&gt;"",'2. Enter scores'!A151,"")</f>
        <v/>
      </c>
      <c r="H147" s="125" t="str">
        <f>IF('2. Enter scores'!G151&lt;&gt;"",'2. Enter scores'!$B151-'2. Enter scores'!G151,"")</f>
        <v/>
      </c>
      <c r="I147" s="125" t="str">
        <f>IF('2. Enter scores'!H151&lt;&gt;"",'2. Enter scores'!$B151-'2. Enter scores'!H151,"")</f>
        <v/>
      </c>
      <c r="J147" s="125" t="str">
        <f>IF('2. Enter scores'!I151&lt;&gt;"",'2. Enter scores'!$B151-'2. Enter scores'!I151,"")</f>
        <v/>
      </c>
      <c r="K147" s="125" t="str">
        <f>IF('2. Enter scores'!J151&lt;&gt;"",'2. Enter scores'!$B151-'2. Enter scores'!J151,"")</f>
        <v/>
      </c>
      <c r="L147" s="125" t="str">
        <f>IF('2. Enter scores'!K151&lt;&gt;"",'2. Enter scores'!$B151-'2. Enter scores'!K151,"")</f>
        <v/>
      </c>
      <c r="M147" s="125" t="str">
        <f>IF('2. Enter scores'!L151&lt;&gt;"",'2. Enter scores'!$B151-'2. Enter scores'!L151,"")</f>
        <v/>
      </c>
      <c r="N147" s="125" t="str">
        <f>IF('2. Enter scores'!M151&lt;&gt;"",'2. Enter scores'!$B151-'2. Enter scores'!M151,"")</f>
        <v/>
      </c>
      <c r="O147" s="125" t="str">
        <f>IF('2. Enter scores'!N151&lt;&gt;"",'2. Enter scores'!$B151-'2. Enter scores'!N151,"")</f>
        <v/>
      </c>
      <c r="P147" s="125" t="str">
        <f>IF('2. Enter scores'!O151&lt;&gt;"",'2. Enter scores'!$B151-'2. Enter scores'!O151,"")</f>
        <v/>
      </c>
      <c r="Q147" s="125" t="str">
        <f>IF('2. Enter scores'!P151&lt;&gt;"",'2. Enter scores'!$B151-'2. Enter scores'!P151,"")</f>
        <v/>
      </c>
      <c r="R147" s="125" t="str">
        <f>IF('2. Enter scores'!Q151&lt;&gt;"",'2. Enter scores'!$B151-'2. Enter scores'!Q151,"")</f>
        <v/>
      </c>
      <c r="S147" s="125" t="str">
        <f>IF('2. Enter scores'!R151&lt;&gt;"",'2. Enter scores'!$B151-'2. Enter scores'!R151,"")</f>
        <v/>
      </c>
      <c r="T147" s="125" t="str">
        <f>IF('2. Enter scores'!S151&lt;&gt;"",'2. Enter scores'!$B151-'2. Enter scores'!S151,"")</f>
        <v/>
      </c>
      <c r="U147" s="125" t="str">
        <f>IF('2. Enter scores'!T151&lt;&gt;"",'2. Enter scores'!$B151-'2. Enter scores'!T151,"")</f>
        <v/>
      </c>
      <c r="V147" s="125" t="str">
        <f>IF('2. Enter scores'!U151&lt;&gt;"",'2. Enter scores'!$B151-'2. Enter scores'!U151,"")</f>
        <v/>
      </c>
      <c r="W147" s="125" t="str">
        <f>IF('2. Enter scores'!V151&lt;&gt;"",'2. Enter scores'!$B151-'2. Enter scores'!V151,"")</f>
        <v/>
      </c>
      <c r="X147" s="125" t="str">
        <f>IF('2. Enter scores'!W151&lt;&gt;"",'2. Enter scores'!$B151-'2. Enter scores'!W151,"")</f>
        <v/>
      </c>
      <c r="Y147" s="125" t="str">
        <f>IF('2. Enter scores'!X151&lt;&gt;"",'2. Enter scores'!$B151-'2. Enter scores'!X151,"")</f>
        <v/>
      </c>
      <c r="Z147" s="125" t="str">
        <f>IF('2. Enter scores'!Y151&lt;&gt;"",'2. Enter scores'!$B151-'2. Enter scores'!Y151,"")</f>
        <v/>
      </c>
      <c r="AA147" s="125" t="str">
        <f>IF('2. Enter scores'!Z151&lt;&gt;"",'2. Enter scores'!$B151-'2. Enter scores'!Z151,"")</f>
        <v/>
      </c>
      <c r="AB147" s="125" t="str">
        <f>IF('2. Enter scores'!AA151&lt;&gt;"",'2. Enter scores'!$B151-'2. Enter scores'!AA151,"")</f>
        <v/>
      </c>
      <c r="AC147" s="125" t="str">
        <f>IF('2. Enter scores'!AB151&lt;&gt;"",'2. Enter scores'!$B151-'2. Enter scores'!AB151,"")</f>
        <v/>
      </c>
      <c r="AD147" s="125" t="str">
        <f>IF('2. Enter scores'!AC151&lt;&gt;"",'2. Enter scores'!$B151-'2. Enter scores'!AC151,"")</f>
        <v/>
      </c>
      <c r="AE147" s="125" t="str">
        <f>IF('2. Enter scores'!AD151&lt;&gt;"",'2. Enter scores'!$B151-'2. Enter scores'!AD151,"")</f>
        <v/>
      </c>
      <c r="AF147" s="125" t="str">
        <f>IF('2. Enter scores'!AE151&lt;&gt;"",'2. Enter scores'!$B151-'2. Enter scores'!AE151,"")</f>
        <v/>
      </c>
      <c r="AG147" s="125" t="str">
        <f>IF('2. Enter scores'!AF151&lt;&gt;"",'2. Enter scores'!$B151-'2. Enter scores'!AF151,"")</f>
        <v/>
      </c>
      <c r="AH147" s="125" t="str">
        <f>IF('2. Enter scores'!AG151&lt;&gt;"",'2. Enter scores'!$B151-'2. Enter scores'!AG151,"")</f>
        <v/>
      </c>
      <c r="AI147" s="125" t="str">
        <f>IF('2. Enter scores'!AH151&lt;&gt;"",'2. Enter scores'!$B151-'2. Enter scores'!AH151,"")</f>
        <v/>
      </c>
      <c r="AJ147" s="125" t="str">
        <f>IF('2. Enter scores'!AI151&lt;&gt;"",'2. Enter scores'!$B151-'2. Enter scores'!AI151,"")</f>
        <v/>
      </c>
      <c r="AK147" s="125" t="str">
        <f>IF('2. Enter scores'!AJ151&lt;&gt;"",'2. Enter scores'!$B151-'2. Enter scores'!AJ151,"")</f>
        <v/>
      </c>
      <c r="AL147" s="125" t="str">
        <f>IF('2. Enter scores'!AK151&lt;&gt;"",'2. Enter scores'!$B151-'2. Enter scores'!AK151,"")</f>
        <v/>
      </c>
      <c r="AM147" s="125" t="str">
        <f>IF('2. Enter scores'!AL151&lt;&gt;"",'2. Enter scores'!$B151-'2. Enter scores'!AL151,"")</f>
        <v/>
      </c>
      <c r="AN147" s="125" t="str">
        <f>IF('2. Enter scores'!AM151&lt;&gt;"",'2. Enter scores'!$B151-'2. Enter scores'!AM151,"")</f>
        <v/>
      </c>
      <c r="AO147" s="125" t="str">
        <f>IF('2. Enter scores'!AN151&lt;&gt;"",'2. Enter scores'!$B151-'2. Enter scores'!AN151,"")</f>
        <v/>
      </c>
      <c r="AP147" s="125" t="str">
        <f>IF('2. Enter scores'!AO151&lt;&gt;"",'2. Enter scores'!$B151-'2. Enter scores'!AO151,"")</f>
        <v/>
      </c>
      <c r="AQ147" s="125" t="str">
        <f>IF('2. Enter scores'!AP151&lt;&gt;"",'2. Enter scores'!$B151-'2. Enter scores'!AP151,"")</f>
        <v/>
      </c>
      <c r="AR147" s="125" t="str">
        <f>IF('2. Enter scores'!AQ151&lt;&gt;"",'2. Enter scores'!$B151-'2. Enter scores'!AQ151,"")</f>
        <v/>
      </c>
      <c r="AS147" s="125" t="str">
        <f>IF('2. Enter scores'!AR151&lt;&gt;"",'2. Enter scores'!$B151-'2. Enter scores'!AR151,"")</f>
        <v/>
      </c>
      <c r="AT147" s="125" t="str">
        <f>IF('2. Enter scores'!AS151&lt;&gt;"",'2. Enter scores'!$B151-'2. Enter scores'!AS151,"")</f>
        <v/>
      </c>
      <c r="AU147" s="125" t="str">
        <f>IF('2. Enter scores'!AT151&lt;&gt;"",'2. Enter scores'!$B151-'2. Enter scores'!AT151,"")</f>
        <v/>
      </c>
      <c r="AV147" s="125" t="str">
        <f>IF('2. Enter scores'!AU151&lt;&gt;"",'2. Enter scores'!$B151-'2. Enter scores'!AU151,"")</f>
        <v/>
      </c>
      <c r="AW147" s="125" t="str">
        <f>IF('2. Enter scores'!AV151&lt;&gt;"",'2. Enter scores'!$B151-'2. Enter scores'!AV151,"")</f>
        <v/>
      </c>
      <c r="AX147" s="125" t="str">
        <f>IF('2. Enter scores'!AW151&lt;&gt;"",'2. Enter scores'!$B151-'2. Enter scores'!AW151,"")</f>
        <v/>
      </c>
      <c r="AY147" s="125" t="str">
        <f>IF('2. Enter scores'!AX151&lt;&gt;"",'2. Enter scores'!$B151-'2. Enter scores'!AX151,"")</f>
        <v/>
      </c>
      <c r="AZ147" s="125" t="str">
        <f>IF('2. Enter scores'!AY151&lt;&gt;"",'2. Enter scores'!$B151-'2. Enter scores'!AY151,"")</f>
        <v/>
      </c>
      <c r="BA147" s="125" t="str">
        <f>IF('2. Enter scores'!AZ151&lt;&gt;"",'2. Enter scores'!$B151-'2. Enter scores'!AZ151,"")</f>
        <v/>
      </c>
      <c r="BB147" s="125" t="str">
        <f>IF('2. Enter scores'!BA151&lt;&gt;"",'2. Enter scores'!$B151-'2. Enter scores'!BA151,"")</f>
        <v/>
      </c>
      <c r="BC147" s="125" t="str">
        <f>IF('2. Enter scores'!BB151&lt;&gt;"",'2. Enter scores'!$B151-'2. Enter scores'!BB151,"")</f>
        <v/>
      </c>
      <c r="BD147" s="125" t="str">
        <f>IF('2. Enter scores'!BC151&lt;&gt;"",'2. Enter scores'!$B151-'2. Enter scores'!BC151,"")</f>
        <v/>
      </c>
      <c r="BE147" s="125" t="str">
        <f>IF('2. Enter scores'!BD151&lt;&gt;"",'2. Enter scores'!$B151-'2. Enter scores'!BD151,"")</f>
        <v/>
      </c>
      <c r="BF147" s="125" t="str">
        <f>IF('2. Enter scores'!BE151&lt;&gt;"",'2. Enter scores'!$B151-'2. Enter scores'!BE151,"")</f>
        <v/>
      </c>
      <c r="BG147" s="125" t="str">
        <f>IF('2. Enter scores'!BF151&lt;&gt;"",'2. Enter scores'!$B151-'2. Enter scores'!BF151,"")</f>
        <v/>
      </c>
      <c r="BH147" s="125" t="str">
        <f>IF('2. Enter scores'!BG151&lt;&gt;"",'2. Enter scores'!$B151-'2. Enter scores'!BG151,"")</f>
        <v/>
      </c>
      <c r="BI147" s="125" t="str">
        <f>IF('2. Enter scores'!BH151&lt;&gt;"",'2. Enter scores'!$B151-'2. Enter scores'!BH151,"")</f>
        <v/>
      </c>
      <c r="BJ147" s="125" t="str">
        <f>IF('2. Enter scores'!BI151&lt;&gt;"",'2. Enter scores'!$B151-'2. Enter scores'!BI151,"")</f>
        <v/>
      </c>
      <c r="BK147" s="125" t="str">
        <f>IF('2. Enter scores'!BJ151&lt;&gt;"",'2. Enter scores'!$B151-'2. Enter scores'!BJ151,"")</f>
        <v/>
      </c>
      <c r="BL147" s="125" t="str">
        <f>IF('2. Enter scores'!BK151&lt;&gt;"",'2. Enter scores'!$B151-'2. Enter scores'!BK151,"")</f>
        <v/>
      </c>
      <c r="BM147" s="125" t="str">
        <f>IF('2. Enter scores'!BL151&lt;&gt;"",'2. Enter scores'!$B151-'2. Enter scores'!BL151,"")</f>
        <v/>
      </c>
      <c r="BN147" s="125" t="str">
        <f>IF('2. Enter scores'!BM151&lt;&gt;"",'2. Enter scores'!$B151-'2. Enter scores'!BM151,"")</f>
        <v/>
      </c>
      <c r="BO147" s="125" t="str">
        <f>IF('2. Enter scores'!BN151&lt;&gt;"",'2. Enter scores'!$B151-'2. Enter scores'!BN151,"")</f>
        <v/>
      </c>
      <c r="BP147" s="108">
        <v>1000</v>
      </c>
    </row>
    <row r="148" spans="2:68" x14ac:dyDescent="0.35">
      <c r="B148" s="125" t="str">
        <f>IF('2. Enter scores'!A152&lt;&gt;"",'2. Enter scores'!A152,"")</f>
        <v/>
      </c>
      <c r="H148" s="125" t="str">
        <f>IF('2. Enter scores'!G152&lt;&gt;"",'2. Enter scores'!$B152-'2. Enter scores'!G152,"")</f>
        <v/>
      </c>
      <c r="I148" s="125" t="str">
        <f>IF('2. Enter scores'!H152&lt;&gt;"",'2. Enter scores'!$B152-'2. Enter scores'!H152,"")</f>
        <v/>
      </c>
      <c r="J148" s="125" t="str">
        <f>IF('2. Enter scores'!I152&lt;&gt;"",'2. Enter scores'!$B152-'2. Enter scores'!I152,"")</f>
        <v/>
      </c>
      <c r="K148" s="125" t="str">
        <f>IF('2. Enter scores'!J152&lt;&gt;"",'2. Enter scores'!$B152-'2. Enter scores'!J152,"")</f>
        <v/>
      </c>
      <c r="L148" s="125" t="str">
        <f>IF('2. Enter scores'!K152&lt;&gt;"",'2. Enter scores'!$B152-'2. Enter scores'!K152,"")</f>
        <v/>
      </c>
      <c r="M148" s="125" t="str">
        <f>IF('2. Enter scores'!L152&lt;&gt;"",'2. Enter scores'!$B152-'2. Enter scores'!L152,"")</f>
        <v/>
      </c>
      <c r="N148" s="125" t="str">
        <f>IF('2. Enter scores'!M152&lt;&gt;"",'2. Enter scores'!$B152-'2. Enter scores'!M152,"")</f>
        <v/>
      </c>
      <c r="O148" s="125" t="str">
        <f>IF('2. Enter scores'!N152&lt;&gt;"",'2. Enter scores'!$B152-'2. Enter scores'!N152,"")</f>
        <v/>
      </c>
      <c r="P148" s="125" t="str">
        <f>IF('2. Enter scores'!O152&lt;&gt;"",'2. Enter scores'!$B152-'2. Enter scores'!O152,"")</f>
        <v/>
      </c>
      <c r="Q148" s="125" t="str">
        <f>IF('2. Enter scores'!P152&lt;&gt;"",'2. Enter scores'!$B152-'2. Enter scores'!P152,"")</f>
        <v/>
      </c>
      <c r="R148" s="125" t="str">
        <f>IF('2. Enter scores'!Q152&lt;&gt;"",'2. Enter scores'!$B152-'2. Enter scores'!Q152,"")</f>
        <v/>
      </c>
      <c r="S148" s="125" t="str">
        <f>IF('2. Enter scores'!R152&lt;&gt;"",'2. Enter scores'!$B152-'2. Enter scores'!R152,"")</f>
        <v/>
      </c>
      <c r="T148" s="125" t="str">
        <f>IF('2. Enter scores'!S152&lt;&gt;"",'2. Enter scores'!$B152-'2. Enter scores'!S152,"")</f>
        <v/>
      </c>
      <c r="U148" s="125" t="str">
        <f>IF('2. Enter scores'!T152&lt;&gt;"",'2. Enter scores'!$B152-'2. Enter scores'!T152,"")</f>
        <v/>
      </c>
      <c r="V148" s="125" t="str">
        <f>IF('2. Enter scores'!U152&lt;&gt;"",'2. Enter scores'!$B152-'2. Enter scores'!U152,"")</f>
        <v/>
      </c>
      <c r="W148" s="125" t="str">
        <f>IF('2. Enter scores'!V152&lt;&gt;"",'2. Enter scores'!$B152-'2. Enter scores'!V152,"")</f>
        <v/>
      </c>
      <c r="X148" s="125" t="str">
        <f>IF('2. Enter scores'!W152&lt;&gt;"",'2. Enter scores'!$B152-'2. Enter scores'!W152,"")</f>
        <v/>
      </c>
      <c r="Y148" s="125" t="str">
        <f>IF('2. Enter scores'!X152&lt;&gt;"",'2. Enter scores'!$B152-'2. Enter scores'!X152,"")</f>
        <v/>
      </c>
      <c r="Z148" s="125" t="str">
        <f>IF('2. Enter scores'!Y152&lt;&gt;"",'2. Enter scores'!$B152-'2. Enter scores'!Y152,"")</f>
        <v/>
      </c>
      <c r="AA148" s="125" t="str">
        <f>IF('2. Enter scores'!Z152&lt;&gt;"",'2. Enter scores'!$B152-'2. Enter scores'!Z152,"")</f>
        <v/>
      </c>
      <c r="AB148" s="125" t="str">
        <f>IF('2. Enter scores'!AA152&lt;&gt;"",'2. Enter scores'!$B152-'2. Enter scores'!AA152,"")</f>
        <v/>
      </c>
      <c r="AC148" s="125" t="str">
        <f>IF('2. Enter scores'!AB152&lt;&gt;"",'2. Enter scores'!$B152-'2. Enter scores'!AB152,"")</f>
        <v/>
      </c>
      <c r="AD148" s="125" t="str">
        <f>IF('2. Enter scores'!AC152&lt;&gt;"",'2. Enter scores'!$B152-'2. Enter scores'!AC152,"")</f>
        <v/>
      </c>
      <c r="AE148" s="125" t="str">
        <f>IF('2. Enter scores'!AD152&lt;&gt;"",'2. Enter scores'!$B152-'2. Enter scores'!AD152,"")</f>
        <v/>
      </c>
      <c r="AF148" s="125" t="str">
        <f>IF('2. Enter scores'!AE152&lt;&gt;"",'2. Enter scores'!$B152-'2. Enter scores'!AE152,"")</f>
        <v/>
      </c>
      <c r="AG148" s="125" t="str">
        <f>IF('2. Enter scores'!AF152&lt;&gt;"",'2. Enter scores'!$B152-'2. Enter scores'!AF152,"")</f>
        <v/>
      </c>
      <c r="AH148" s="125" t="str">
        <f>IF('2. Enter scores'!AG152&lt;&gt;"",'2. Enter scores'!$B152-'2. Enter scores'!AG152,"")</f>
        <v/>
      </c>
      <c r="AI148" s="125" t="str">
        <f>IF('2. Enter scores'!AH152&lt;&gt;"",'2. Enter scores'!$B152-'2. Enter scores'!AH152,"")</f>
        <v/>
      </c>
      <c r="AJ148" s="125" t="str">
        <f>IF('2. Enter scores'!AI152&lt;&gt;"",'2. Enter scores'!$B152-'2. Enter scores'!AI152,"")</f>
        <v/>
      </c>
      <c r="AK148" s="125" t="str">
        <f>IF('2. Enter scores'!AJ152&lt;&gt;"",'2. Enter scores'!$B152-'2. Enter scores'!AJ152,"")</f>
        <v/>
      </c>
      <c r="AL148" s="125" t="str">
        <f>IF('2. Enter scores'!AK152&lt;&gt;"",'2. Enter scores'!$B152-'2. Enter scores'!AK152,"")</f>
        <v/>
      </c>
      <c r="AM148" s="125" t="str">
        <f>IF('2. Enter scores'!AL152&lt;&gt;"",'2. Enter scores'!$B152-'2. Enter scores'!AL152,"")</f>
        <v/>
      </c>
      <c r="AN148" s="125" t="str">
        <f>IF('2. Enter scores'!AM152&lt;&gt;"",'2. Enter scores'!$B152-'2. Enter scores'!AM152,"")</f>
        <v/>
      </c>
      <c r="AO148" s="125" t="str">
        <f>IF('2. Enter scores'!AN152&lt;&gt;"",'2. Enter scores'!$B152-'2. Enter scores'!AN152,"")</f>
        <v/>
      </c>
      <c r="AP148" s="125" t="str">
        <f>IF('2. Enter scores'!AO152&lt;&gt;"",'2. Enter scores'!$B152-'2. Enter scores'!AO152,"")</f>
        <v/>
      </c>
      <c r="AQ148" s="125" t="str">
        <f>IF('2. Enter scores'!AP152&lt;&gt;"",'2. Enter scores'!$B152-'2. Enter scores'!AP152,"")</f>
        <v/>
      </c>
      <c r="AR148" s="125" t="str">
        <f>IF('2. Enter scores'!AQ152&lt;&gt;"",'2. Enter scores'!$B152-'2. Enter scores'!AQ152,"")</f>
        <v/>
      </c>
      <c r="AS148" s="125" t="str">
        <f>IF('2. Enter scores'!AR152&lt;&gt;"",'2. Enter scores'!$B152-'2. Enter scores'!AR152,"")</f>
        <v/>
      </c>
      <c r="AT148" s="125" t="str">
        <f>IF('2. Enter scores'!AS152&lt;&gt;"",'2. Enter scores'!$B152-'2. Enter scores'!AS152,"")</f>
        <v/>
      </c>
      <c r="AU148" s="125" t="str">
        <f>IF('2. Enter scores'!AT152&lt;&gt;"",'2. Enter scores'!$B152-'2. Enter scores'!AT152,"")</f>
        <v/>
      </c>
      <c r="AV148" s="125" t="str">
        <f>IF('2. Enter scores'!AU152&lt;&gt;"",'2. Enter scores'!$B152-'2. Enter scores'!AU152,"")</f>
        <v/>
      </c>
      <c r="AW148" s="125" t="str">
        <f>IF('2. Enter scores'!AV152&lt;&gt;"",'2. Enter scores'!$B152-'2. Enter scores'!AV152,"")</f>
        <v/>
      </c>
      <c r="AX148" s="125" t="str">
        <f>IF('2. Enter scores'!AW152&lt;&gt;"",'2. Enter scores'!$B152-'2. Enter scores'!AW152,"")</f>
        <v/>
      </c>
      <c r="AY148" s="125" t="str">
        <f>IF('2. Enter scores'!AX152&lt;&gt;"",'2. Enter scores'!$B152-'2. Enter scores'!AX152,"")</f>
        <v/>
      </c>
      <c r="AZ148" s="125" t="str">
        <f>IF('2. Enter scores'!AY152&lt;&gt;"",'2. Enter scores'!$B152-'2. Enter scores'!AY152,"")</f>
        <v/>
      </c>
      <c r="BA148" s="125" t="str">
        <f>IF('2. Enter scores'!AZ152&lt;&gt;"",'2. Enter scores'!$B152-'2. Enter scores'!AZ152,"")</f>
        <v/>
      </c>
      <c r="BB148" s="125" t="str">
        <f>IF('2. Enter scores'!BA152&lt;&gt;"",'2. Enter scores'!$B152-'2. Enter scores'!BA152,"")</f>
        <v/>
      </c>
      <c r="BC148" s="125" t="str">
        <f>IF('2. Enter scores'!BB152&lt;&gt;"",'2. Enter scores'!$B152-'2. Enter scores'!BB152,"")</f>
        <v/>
      </c>
      <c r="BD148" s="125" t="str">
        <f>IF('2. Enter scores'!BC152&lt;&gt;"",'2. Enter scores'!$B152-'2. Enter scores'!BC152,"")</f>
        <v/>
      </c>
      <c r="BE148" s="125" t="str">
        <f>IF('2. Enter scores'!BD152&lt;&gt;"",'2. Enter scores'!$B152-'2. Enter scores'!BD152,"")</f>
        <v/>
      </c>
      <c r="BF148" s="125" t="str">
        <f>IF('2. Enter scores'!BE152&lt;&gt;"",'2. Enter scores'!$B152-'2. Enter scores'!BE152,"")</f>
        <v/>
      </c>
      <c r="BG148" s="125" t="str">
        <f>IF('2. Enter scores'!BF152&lt;&gt;"",'2. Enter scores'!$B152-'2. Enter scores'!BF152,"")</f>
        <v/>
      </c>
      <c r="BH148" s="125" t="str">
        <f>IF('2. Enter scores'!BG152&lt;&gt;"",'2. Enter scores'!$B152-'2. Enter scores'!BG152,"")</f>
        <v/>
      </c>
      <c r="BI148" s="125" t="str">
        <f>IF('2. Enter scores'!BH152&lt;&gt;"",'2. Enter scores'!$B152-'2. Enter scores'!BH152,"")</f>
        <v/>
      </c>
      <c r="BJ148" s="125" t="str">
        <f>IF('2. Enter scores'!BI152&lt;&gt;"",'2. Enter scores'!$B152-'2. Enter scores'!BI152,"")</f>
        <v/>
      </c>
      <c r="BK148" s="125" t="str">
        <f>IF('2. Enter scores'!BJ152&lt;&gt;"",'2. Enter scores'!$B152-'2. Enter scores'!BJ152,"")</f>
        <v/>
      </c>
      <c r="BL148" s="125" t="str">
        <f>IF('2. Enter scores'!BK152&lt;&gt;"",'2. Enter scores'!$B152-'2. Enter scores'!BK152,"")</f>
        <v/>
      </c>
      <c r="BM148" s="125" t="str">
        <f>IF('2. Enter scores'!BL152&lt;&gt;"",'2. Enter scores'!$B152-'2. Enter scores'!BL152,"")</f>
        <v/>
      </c>
      <c r="BN148" s="125" t="str">
        <f>IF('2. Enter scores'!BM152&lt;&gt;"",'2. Enter scores'!$B152-'2. Enter scores'!BM152,"")</f>
        <v/>
      </c>
      <c r="BO148" s="125" t="str">
        <f>IF('2. Enter scores'!BN152&lt;&gt;"",'2. Enter scores'!$B152-'2. Enter scores'!BN152,"")</f>
        <v/>
      </c>
      <c r="BP148" s="108">
        <v>1000</v>
      </c>
    </row>
    <row r="149" spans="2:68" x14ac:dyDescent="0.35">
      <c r="B149" s="125" t="str">
        <f>IF('2. Enter scores'!A153&lt;&gt;"",'2. Enter scores'!A153,"")</f>
        <v/>
      </c>
      <c r="H149" s="125" t="str">
        <f>IF('2. Enter scores'!G153&lt;&gt;"",'2. Enter scores'!$B153-'2. Enter scores'!G153,"")</f>
        <v/>
      </c>
      <c r="I149" s="125" t="str">
        <f>IF('2. Enter scores'!H153&lt;&gt;"",'2. Enter scores'!$B153-'2. Enter scores'!H153,"")</f>
        <v/>
      </c>
      <c r="J149" s="125" t="str">
        <f>IF('2. Enter scores'!I153&lt;&gt;"",'2. Enter scores'!$B153-'2. Enter scores'!I153,"")</f>
        <v/>
      </c>
      <c r="K149" s="125" t="str">
        <f>IF('2. Enter scores'!J153&lt;&gt;"",'2. Enter scores'!$B153-'2. Enter scores'!J153,"")</f>
        <v/>
      </c>
      <c r="L149" s="125" t="str">
        <f>IF('2. Enter scores'!K153&lt;&gt;"",'2. Enter scores'!$B153-'2. Enter scores'!K153,"")</f>
        <v/>
      </c>
      <c r="M149" s="125" t="str">
        <f>IF('2. Enter scores'!L153&lt;&gt;"",'2. Enter scores'!$B153-'2. Enter scores'!L153,"")</f>
        <v/>
      </c>
      <c r="N149" s="125" t="str">
        <f>IF('2. Enter scores'!M153&lt;&gt;"",'2. Enter scores'!$B153-'2. Enter scores'!M153,"")</f>
        <v/>
      </c>
      <c r="O149" s="125" t="str">
        <f>IF('2. Enter scores'!N153&lt;&gt;"",'2. Enter scores'!$B153-'2. Enter scores'!N153,"")</f>
        <v/>
      </c>
      <c r="P149" s="125" t="str">
        <f>IF('2. Enter scores'!O153&lt;&gt;"",'2. Enter scores'!$B153-'2. Enter scores'!O153,"")</f>
        <v/>
      </c>
      <c r="Q149" s="125" t="str">
        <f>IF('2. Enter scores'!P153&lt;&gt;"",'2. Enter scores'!$B153-'2. Enter scores'!P153,"")</f>
        <v/>
      </c>
      <c r="R149" s="125" t="str">
        <f>IF('2. Enter scores'!Q153&lt;&gt;"",'2. Enter scores'!$B153-'2. Enter scores'!Q153,"")</f>
        <v/>
      </c>
      <c r="S149" s="125" t="str">
        <f>IF('2. Enter scores'!R153&lt;&gt;"",'2. Enter scores'!$B153-'2. Enter scores'!R153,"")</f>
        <v/>
      </c>
      <c r="T149" s="125" t="str">
        <f>IF('2. Enter scores'!S153&lt;&gt;"",'2. Enter scores'!$B153-'2. Enter scores'!S153,"")</f>
        <v/>
      </c>
      <c r="U149" s="125" t="str">
        <f>IF('2. Enter scores'!T153&lt;&gt;"",'2. Enter scores'!$B153-'2. Enter scores'!T153,"")</f>
        <v/>
      </c>
      <c r="V149" s="125" t="str">
        <f>IF('2. Enter scores'!U153&lt;&gt;"",'2. Enter scores'!$B153-'2. Enter scores'!U153,"")</f>
        <v/>
      </c>
      <c r="W149" s="125" t="str">
        <f>IF('2. Enter scores'!V153&lt;&gt;"",'2. Enter scores'!$B153-'2. Enter scores'!V153,"")</f>
        <v/>
      </c>
      <c r="X149" s="125" t="str">
        <f>IF('2. Enter scores'!W153&lt;&gt;"",'2. Enter scores'!$B153-'2. Enter scores'!W153,"")</f>
        <v/>
      </c>
      <c r="Y149" s="125" t="str">
        <f>IF('2. Enter scores'!X153&lt;&gt;"",'2. Enter scores'!$B153-'2. Enter scores'!X153,"")</f>
        <v/>
      </c>
      <c r="Z149" s="125" t="str">
        <f>IF('2. Enter scores'!Y153&lt;&gt;"",'2. Enter scores'!$B153-'2. Enter scores'!Y153,"")</f>
        <v/>
      </c>
      <c r="AA149" s="125" t="str">
        <f>IF('2. Enter scores'!Z153&lt;&gt;"",'2. Enter scores'!$B153-'2. Enter scores'!Z153,"")</f>
        <v/>
      </c>
      <c r="AB149" s="125" t="str">
        <f>IF('2. Enter scores'!AA153&lt;&gt;"",'2. Enter scores'!$B153-'2. Enter scores'!AA153,"")</f>
        <v/>
      </c>
      <c r="AC149" s="125" t="str">
        <f>IF('2. Enter scores'!AB153&lt;&gt;"",'2. Enter scores'!$B153-'2. Enter scores'!AB153,"")</f>
        <v/>
      </c>
      <c r="AD149" s="125" t="str">
        <f>IF('2. Enter scores'!AC153&lt;&gt;"",'2. Enter scores'!$B153-'2. Enter scores'!AC153,"")</f>
        <v/>
      </c>
      <c r="AE149" s="125" t="str">
        <f>IF('2. Enter scores'!AD153&lt;&gt;"",'2. Enter scores'!$B153-'2. Enter scores'!AD153,"")</f>
        <v/>
      </c>
      <c r="AF149" s="125" t="str">
        <f>IF('2. Enter scores'!AE153&lt;&gt;"",'2. Enter scores'!$B153-'2. Enter scores'!AE153,"")</f>
        <v/>
      </c>
      <c r="AG149" s="125" t="str">
        <f>IF('2. Enter scores'!AF153&lt;&gt;"",'2. Enter scores'!$B153-'2. Enter scores'!AF153,"")</f>
        <v/>
      </c>
      <c r="AH149" s="125" t="str">
        <f>IF('2. Enter scores'!AG153&lt;&gt;"",'2. Enter scores'!$B153-'2. Enter scores'!AG153,"")</f>
        <v/>
      </c>
      <c r="AI149" s="125" t="str">
        <f>IF('2. Enter scores'!AH153&lt;&gt;"",'2. Enter scores'!$B153-'2. Enter scores'!AH153,"")</f>
        <v/>
      </c>
      <c r="AJ149" s="125" t="str">
        <f>IF('2. Enter scores'!AI153&lt;&gt;"",'2. Enter scores'!$B153-'2. Enter scores'!AI153,"")</f>
        <v/>
      </c>
      <c r="AK149" s="125" t="str">
        <f>IF('2. Enter scores'!AJ153&lt;&gt;"",'2. Enter scores'!$B153-'2. Enter scores'!AJ153,"")</f>
        <v/>
      </c>
      <c r="AL149" s="125" t="str">
        <f>IF('2. Enter scores'!AK153&lt;&gt;"",'2. Enter scores'!$B153-'2. Enter scores'!AK153,"")</f>
        <v/>
      </c>
      <c r="AM149" s="125" t="str">
        <f>IF('2. Enter scores'!AL153&lt;&gt;"",'2. Enter scores'!$B153-'2. Enter scores'!AL153,"")</f>
        <v/>
      </c>
      <c r="AN149" s="125" t="str">
        <f>IF('2. Enter scores'!AM153&lt;&gt;"",'2. Enter scores'!$B153-'2. Enter scores'!AM153,"")</f>
        <v/>
      </c>
      <c r="AO149" s="125" t="str">
        <f>IF('2. Enter scores'!AN153&lt;&gt;"",'2. Enter scores'!$B153-'2. Enter scores'!AN153,"")</f>
        <v/>
      </c>
      <c r="AP149" s="125" t="str">
        <f>IF('2. Enter scores'!AO153&lt;&gt;"",'2. Enter scores'!$B153-'2. Enter scores'!AO153,"")</f>
        <v/>
      </c>
      <c r="AQ149" s="125" t="str">
        <f>IF('2. Enter scores'!AP153&lt;&gt;"",'2. Enter scores'!$B153-'2. Enter scores'!AP153,"")</f>
        <v/>
      </c>
      <c r="AR149" s="125" t="str">
        <f>IF('2. Enter scores'!AQ153&lt;&gt;"",'2. Enter scores'!$B153-'2. Enter scores'!AQ153,"")</f>
        <v/>
      </c>
      <c r="AS149" s="125" t="str">
        <f>IF('2. Enter scores'!AR153&lt;&gt;"",'2. Enter scores'!$B153-'2. Enter scores'!AR153,"")</f>
        <v/>
      </c>
      <c r="AT149" s="125" t="str">
        <f>IF('2. Enter scores'!AS153&lt;&gt;"",'2. Enter scores'!$B153-'2. Enter scores'!AS153,"")</f>
        <v/>
      </c>
      <c r="AU149" s="125" t="str">
        <f>IF('2. Enter scores'!AT153&lt;&gt;"",'2. Enter scores'!$B153-'2. Enter scores'!AT153,"")</f>
        <v/>
      </c>
      <c r="AV149" s="125" t="str">
        <f>IF('2. Enter scores'!AU153&lt;&gt;"",'2. Enter scores'!$B153-'2. Enter scores'!AU153,"")</f>
        <v/>
      </c>
      <c r="AW149" s="125" t="str">
        <f>IF('2. Enter scores'!AV153&lt;&gt;"",'2. Enter scores'!$B153-'2. Enter scores'!AV153,"")</f>
        <v/>
      </c>
      <c r="AX149" s="125" t="str">
        <f>IF('2. Enter scores'!AW153&lt;&gt;"",'2. Enter scores'!$B153-'2. Enter scores'!AW153,"")</f>
        <v/>
      </c>
      <c r="AY149" s="125" t="str">
        <f>IF('2. Enter scores'!AX153&lt;&gt;"",'2. Enter scores'!$B153-'2. Enter scores'!AX153,"")</f>
        <v/>
      </c>
      <c r="AZ149" s="125" t="str">
        <f>IF('2. Enter scores'!AY153&lt;&gt;"",'2. Enter scores'!$B153-'2. Enter scores'!AY153,"")</f>
        <v/>
      </c>
      <c r="BA149" s="125" t="str">
        <f>IF('2. Enter scores'!AZ153&lt;&gt;"",'2. Enter scores'!$B153-'2. Enter scores'!AZ153,"")</f>
        <v/>
      </c>
      <c r="BB149" s="125" t="str">
        <f>IF('2. Enter scores'!BA153&lt;&gt;"",'2. Enter scores'!$B153-'2. Enter scores'!BA153,"")</f>
        <v/>
      </c>
      <c r="BC149" s="125" t="str">
        <f>IF('2. Enter scores'!BB153&lt;&gt;"",'2. Enter scores'!$B153-'2. Enter scores'!BB153,"")</f>
        <v/>
      </c>
      <c r="BD149" s="125" t="str">
        <f>IF('2. Enter scores'!BC153&lt;&gt;"",'2. Enter scores'!$B153-'2. Enter scores'!BC153,"")</f>
        <v/>
      </c>
      <c r="BE149" s="125" t="str">
        <f>IF('2. Enter scores'!BD153&lt;&gt;"",'2. Enter scores'!$B153-'2. Enter scores'!BD153,"")</f>
        <v/>
      </c>
      <c r="BF149" s="125" t="str">
        <f>IF('2. Enter scores'!BE153&lt;&gt;"",'2. Enter scores'!$B153-'2. Enter scores'!BE153,"")</f>
        <v/>
      </c>
      <c r="BG149" s="125" t="str">
        <f>IF('2. Enter scores'!BF153&lt;&gt;"",'2. Enter scores'!$B153-'2. Enter scores'!BF153,"")</f>
        <v/>
      </c>
      <c r="BH149" s="125" t="str">
        <f>IF('2. Enter scores'!BG153&lt;&gt;"",'2. Enter scores'!$B153-'2. Enter scores'!BG153,"")</f>
        <v/>
      </c>
      <c r="BI149" s="125" t="str">
        <f>IF('2. Enter scores'!BH153&lt;&gt;"",'2. Enter scores'!$B153-'2. Enter scores'!BH153,"")</f>
        <v/>
      </c>
      <c r="BJ149" s="125" t="str">
        <f>IF('2. Enter scores'!BI153&lt;&gt;"",'2. Enter scores'!$B153-'2. Enter scores'!BI153,"")</f>
        <v/>
      </c>
      <c r="BK149" s="125" t="str">
        <f>IF('2. Enter scores'!BJ153&lt;&gt;"",'2. Enter scores'!$B153-'2. Enter scores'!BJ153,"")</f>
        <v/>
      </c>
      <c r="BL149" s="125" t="str">
        <f>IF('2. Enter scores'!BK153&lt;&gt;"",'2. Enter scores'!$B153-'2. Enter scores'!BK153,"")</f>
        <v/>
      </c>
      <c r="BM149" s="125" t="str">
        <f>IF('2. Enter scores'!BL153&lt;&gt;"",'2. Enter scores'!$B153-'2. Enter scores'!BL153,"")</f>
        <v/>
      </c>
      <c r="BN149" s="125" t="str">
        <f>IF('2. Enter scores'!BM153&lt;&gt;"",'2. Enter scores'!$B153-'2. Enter scores'!BM153,"")</f>
        <v/>
      </c>
      <c r="BO149" s="125" t="str">
        <f>IF('2. Enter scores'!BN153&lt;&gt;"",'2. Enter scores'!$B153-'2. Enter scores'!BN153,"")</f>
        <v/>
      </c>
      <c r="BP149" s="108">
        <v>1000</v>
      </c>
    </row>
    <row r="150" spans="2:68" x14ac:dyDescent="0.35">
      <c r="B150" s="125" t="str">
        <f>IF('2. Enter scores'!A154&lt;&gt;"",'2. Enter scores'!A154,"")</f>
        <v/>
      </c>
      <c r="H150" s="125" t="str">
        <f>IF('2. Enter scores'!G154&lt;&gt;"",'2. Enter scores'!$B154-'2. Enter scores'!G154,"")</f>
        <v/>
      </c>
      <c r="I150" s="125" t="str">
        <f>IF('2. Enter scores'!H154&lt;&gt;"",'2. Enter scores'!$B154-'2. Enter scores'!H154,"")</f>
        <v/>
      </c>
      <c r="J150" s="125" t="str">
        <f>IF('2. Enter scores'!I154&lt;&gt;"",'2. Enter scores'!$B154-'2. Enter scores'!I154,"")</f>
        <v/>
      </c>
      <c r="K150" s="125" t="str">
        <f>IF('2. Enter scores'!J154&lt;&gt;"",'2. Enter scores'!$B154-'2. Enter scores'!J154,"")</f>
        <v/>
      </c>
      <c r="L150" s="125" t="str">
        <f>IF('2. Enter scores'!K154&lt;&gt;"",'2. Enter scores'!$B154-'2. Enter scores'!K154,"")</f>
        <v/>
      </c>
      <c r="M150" s="125" t="str">
        <f>IF('2. Enter scores'!L154&lt;&gt;"",'2. Enter scores'!$B154-'2. Enter scores'!L154,"")</f>
        <v/>
      </c>
      <c r="N150" s="125" t="str">
        <f>IF('2. Enter scores'!M154&lt;&gt;"",'2. Enter scores'!$B154-'2. Enter scores'!M154,"")</f>
        <v/>
      </c>
      <c r="O150" s="125" t="str">
        <f>IF('2. Enter scores'!N154&lt;&gt;"",'2. Enter scores'!$B154-'2. Enter scores'!N154,"")</f>
        <v/>
      </c>
      <c r="P150" s="125" t="str">
        <f>IF('2. Enter scores'!O154&lt;&gt;"",'2. Enter scores'!$B154-'2. Enter scores'!O154,"")</f>
        <v/>
      </c>
      <c r="Q150" s="125" t="str">
        <f>IF('2. Enter scores'!P154&lt;&gt;"",'2. Enter scores'!$B154-'2. Enter scores'!P154,"")</f>
        <v/>
      </c>
      <c r="R150" s="125" t="str">
        <f>IF('2. Enter scores'!Q154&lt;&gt;"",'2. Enter scores'!$B154-'2. Enter scores'!Q154,"")</f>
        <v/>
      </c>
      <c r="S150" s="125" t="str">
        <f>IF('2. Enter scores'!R154&lt;&gt;"",'2. Enter scores'!$B154-'2. Enter scores'!R154,"")</f>
        <v/>
      </c>
      <c r="T150" s="125" t="str">
        <f>IF('2. Enter scores'!S154&lt;&gt;"",'2. Enter scores'!$B154-'2. Enter scores'!S154,"")</f>
        <v/>
      </c>
      <c r="U150" s="125" t="str">
        <f>IF('2. Enter scores'!T154&lt;&gt;"",'2. Enter scores'!$B154-'2. Enter scores'!T154,"")</f>
        <v/>
      </c>
      <c r="V150" s="125" t="str">
        <f>IF('2. Enter scores'!U154&lt;&gt;"",'2. Enter scores'!$B154-'2. Enter scores'!U154,"")</f>
        <v/>
      </c>
      <c r="W150" s="125" t="str">
        <f>IF('2. Enter scores'!V154&lt;&gt;"",'2. Enter scores'!$B154-'2. Enter scores'!V154,"")</f>
        <v/>
      </c>
      <c r="X150" s="125" t="str">
        <f>IF('2. Enter scores'!W154&lt;&gt;"",'2. Enter scores'!$B154-'2. Enter scores'!W154,"")</f>
        <v/>
      </c>
      <c r="Y150" s="125" t="str">
        <f>IF('2. Enter scores'!X154&lt;&gt;"",'2. Enter scores'!$B154-'2. Enter scores'!X154,"")</f>
        <v/>
      </c>
      <c r="Z150" s="125" t="str">
        <f>IF('2. Enter scores'!Y154&lt;&gt;"",'2. Enter scores'!$B154-'2. Enter scores'!Y154,"")</f>
        <v/>
      </c>
      <c r="AA150" s="125" t="str">
        <f>IF('2. Enter scores'!Z154&lt;&gt;"",'2. Enter scores'!$B154-'2. Enter scores'!Z154,"")</f>
        <v/>
      </c>
      <c r="AB150" s="125" t="str">
        <f>IF('2. Enter scores'!AA154&lt;&gt;"",'2. Enter scores'!$B154-'2. Enter scores'!AA154,"")</f>
        <v/>
      </c>
      <c r="AC150" s="125" t="str">
        <f>IF('2. Enter scores'!AB154&lt;&gt;"",'2. Enter scores'!$B154-'2. Enter scores'!AB154,"")</f>
        <v/>
      </c>
      <c r="AD150" s="125" t="str">
        <f>IF('2. Enter scores'!AC154&lt;&gt;"",'2. Enter scores'!$B154-'2. Enter scores'!AC154,"")</f>
        <v/>
      </c>
      <c r="AE150" s="125" t="str">
        <f>IF('2. Enter scores'!AD154&lt;&gt;"",'2. Enter scores'!$B154-'2. Enter scores'!AD154,"")</f>
        <v/>
      </c>
      <c r="AF150" s="125" t="str">
        <f>IF('2. Enter scores'!AE154&lt;&gt;"",'2. Enter scores'!$B154-'2. Enter scores'!AE154,"")</f>
        <v/>
      </c>
      <c r="AG150" s="125" t="str">
        <f>IF('2. Enter scores'!AF154&lt;&gt;"",'2. Enter scores'!$B154-'2. Enter scores'!AF154,"")</f>
        <v/>
      </c>
      <c r="AH150" s="125" t="str">
        <f>IF('2. Enter scores'!AG154&lt;&gt;"",'2. Enter scores'!$B154-'2. Enter scores'!AG154,"")</f>
        <v/>
      </c>
      <c r="AI150" s="125" t="str">
        <f>IF('2. Enter scores'!AH154&lt;&gt;"",'2. Enter scores'!$B154-'2. Enter scores'!AH154,"")</f>
        <v/>
      </c>
      <c r="AJ150" s="125" t="str">
        <f>IF('2. Enter scores'!AI154&lt;&gt;"",'2. Enter scores'!$B154-'2. Enter scores'!AI154,"")</f>
        <v/>
      </c>
      <c r="AK150" s="125" t="str">
        <f>IF('2. Enter scores'!AJ154&lt;&gt;"",'2. Enter scores'!$B154-'2. Enter scores'!AJ154,"")</f>
        <v/>
      </c>
      <c r="AL150" s="125" t="str">
        <f>IF('2. Enter scores'!AK154&lt;&gt;"",'2. Enter scores'!$B154-'2. Enter scores'!AK154,"")</f>
        <v/>
      </c>
      <c r="AM150" s="125" t="str">
        <f>IF('2. Enter scores'!AL154&lt;&gt;"",'2. Enter scores'!$B154-'2. Enter scores'!AL154,"")</f>
        <v/>
      </c>
      <c r="AN150" s="125" t="str">
        <f>IF('2. Enter scores'!AM154&lt;&gt;"",'2. Enter scores'!$B154-'2. Enter scores'!AM154,"")</f>
        <v/>
      </c>
      <c r="AO150" s="125" t="str">
        <f>IF('2. Enter scores'!AN154&lt;&gt;"",'2. Enter scores'!$B154-'2. Enter scores'!AN154,"")</f>
        <v/>
      </c>
      <c r="AP150" s="125" t="str">
        <f>IF('2. Enter scores'!AO154&lt;&gt;"",'2. Enter scores'!$B154-'2. Enter scores'!AO154,"")</f>
        <v/>
      </c>
      <c r="AQ150" s="125" t="str">
        <f>IF('2. Enter scores'!AP154&lt;&gt;"",'2. Enter scores'!$B154-'2. Enter scores'!AP154,"")</f>
        <v/>
      </c>
      <c r="AR150" s="125" t="str">
        <f>IF('2. Enter scores'!AQ154&lt;&gt;"",'2. Enter scores'!$B154-'2. Enter scores'!AQ154,"")</f>
        <v/>
      </c>
      <c r="AS150" s="125" t="str">
        <f>IF('2. Enter scores'!AR154&lt;&gt;"",'2. Enter scores'!$B154-'2. Enter scores'!AR154,"")</f>
        <v/>
      </c>
      <c r="AT150" s="125" t="str">
        <f>IF('2. Enter scores'!AS154&lt;&gt;"",'2. Enter scores'!$B154-'2. Enter scores'!AS154,"")</f>
        <v/>
      </c>
      <c r="AU150" s="125" t="str">
        <f>IF('2. Enter scores'!AT154&lt;&gt;"",'2. Enter scores'!$B154-'2. Enter scores'!AT154,"")</f>
        <v/>
      </c>
      <c r="AV150" s="125" t="str">
        <f>IF('2. Enter scores'!AU154&lt;&gt;"",'2. Enter scores'!$B154-'2. Enter scores'!AU154,"")</f>
        <v/>
      </c>
      <c r="AW150" s="125" t="str">
        <f>IF('2. Enter scores'!AV154&lt;&gt;"",'2. Enter scores'!$B154-'2. Enter scores'!AV154,"")</f>
        <v/>
      </c>
      <c r="AX150" s="125" t="str">
        <f>IF('2. Enter scores'!AW154&lt;&gt;"",'2. Enter scores'!$B154-'2. Enter scores'!AW154,"")</f>
        <v/>
      </c>
      <c r="AY150" s="125" t="str">
        <f>IF('2. Enter scores'!AX154&lt;&gt;"",'2. Enter scores'!$B154-'2. Enter scores'!AX154,"")</f>
        <v/>
      </c>
      <c r="AZ150" s="125" t="str">
        <f>IF('2. Enter scores'!AY154&lt;&gt;"",'2. Enter scores'!$B154-'2. Enter scores'!AY154,"")</f>
        <v/>
      </c>
      <c r="BA150" s="125" t="str">
        <f>IF('2. Enter scores'!AZ154&lt;&gt;"",'2. Enter scores'!$B154-'2. Enter scores'!AZ154,"")</f>
        <v/>
      </c>
      <c r="BB150" s="125" t="str">
        <f>IF('2. Enter scores'!BA154&lt;&gt;"",'2. Enter scores'!$B154-'2. Enter scores'!BA154,"")</f>
        <v/>
      </c>
      <c r="BC150" s="125" t="str">
        <f>IF('2. Enter scores'!BB154&lt;&gt;"",'2. Enter scores'!$B154-'2. Enter scores'!BB154,"")</f>
        <v/>
      </c>
      <c r="BD150" s="125" t="str">
        <f>IF('2. Enter scores'!BC154&lt;&gt;"",'2. Enter scores'!$B154-'2. Enter scores'!BC154,"")</f>
        <v/>
      </c>
      <c r="BE150" s="125" t="str">
        <f>IF('2. Enter scores'!BD154&lt;&gt;"",'2. Enter scores'!$B154-'2. Enter scores'!BD154,"")</f>
        <v/>
      </c>
      <c r="BF150" s="125" t="str">
        <f>IF('2. Enter scores'!BE154&lt;&gt;"",'2. Enter scores'!$B154-'2. Enter scores'!BE154,"")</f>
        <v/>
      </c>
      <c r="BG150" s="125" t="str">
        <f>IF('2. Enter scores'!BF154&lt;&gt;"",'2. Enter scores'!$B154-'2. Enter scores'!BF154,"")</f>
        <v/>
      </c>
      <c r="BH150" s="125" t="str">
        <f>IF('2. Enter scores'!BG154&lt;&gt;"",'2. Enter scores'!$B154-'2. Enter scores'!BG154,"")</f>
        <v/>
      </c>
      <c r="BI150" s="125" t="str">
        <f>IF('2. Enter scores'!BH154&lt;&gt;"",'2. Enter scores'!$B154-'2. Enter scores'!BH154,"")</f>
        <v/>
      </c>
      <c r="BJ150" s="125" t="str">
        <f>IF('2. Enter scores'!BI154&lt;&gt;"",'2. Enter scores'!$B154-'2. Enter scores'!BI154,"")</f>
        <v/>
      </c>
      <c r="BK150" s="125" t="str">
        <f>IF('2. Enter scores'!BJ154&lt;&gt;"",'2. Enter scores'!$B154-'2. Enter scores'!BJ154,"")</f>
        <v/>
      </c>
      <c r="BL150" s="125" t="str">
        <f>IF('2. Enter scores'!BK154&lt;&gt;"",'2. Enter scores'!$B154-'2. Enter scores'!BK154,"")</f>
        <v/>
      </c>
      <c r="BM150" s="125" t="str">
        <f>IF('2. Enter scores'!BL154&lt;&gt;"",'2. Enter scores'!$B154-'2. Enter scores'!BL154,"")</f>
        <v/>
      </c>
      <c r="BN150" s="125" t="str">
        <f>IF('2. Enter scores'!BM154&lt;&gt;"",'2. Enter scores'!$B154-'2. Enter scores'!BM154,"")</f>
        <v/>
      </c>
      <c r="BO150" s="125" t="str">
        <f>IF('2. Enter scores'!BN154&lt;&gt;"",'2. Enter scores'!$B154-'2. Enter scores'!BN154,"")</f>
        <v/>
      </c>
      <c r="BP150" s="108">
        <v>1000</v>
      </c>
    </row>
    <row r="151" spans="2:68" x14ac:dyDescent="0.35">
      <c r="B151" s="125" t="str">
        <f>IF('2. Enter scores'!A155&lt;&gt;"",'2. Enter scores'!A155,"")</f>
        <v/>
      </c>
      <c r="H151" s="125" t="str">
        <f>IF('2. Enter scores'!G155&lt;&gt;"",'2. Enter scores'!$B155-'2. Enter scores'!G155,"")</f>
        <v/>
      </c>
      <c r="I151" s="125" t="str">
        <f>IF('2. Enter scores'!H155&lt;&gt;"",'2. Enter scores'!$B155-'2. Enter scores'!H155,"")</f>
        <v/>
      </c>
      <c r="J151" s="125" t="str">
        <f>IF('2. Enter scores'!I155&lt;&gt;"",'2. Enter scores'!$B155-'2. Enter scores'!I155,"")</f>
        <v/>
      </c>
      <c r="K151" s="125" t="str">
        <f>IF('2. Enter scores'!J155&lt;&gt;"",'2. Enter scores'!$B155-'2. Enter scores'!J155,"")</f>
        <v/>
      </c>
      <c r="L151" s="125" t="str">
        <f>IF('2. Enter scores'!K155&lt;&gt;"",'2. Enter scores'!$B155-'2. Enter scores'!K155,"")</f>
        <v/>
      </c>
      <c r="M151" s="125" t="str">
        <f>IF('2. Enter scores'!L155&lt;&gt;"",'2. Enter scores'!$B155-'2. Enter scores'!L155,"")</f>
        <v/>
      </c>
      <c r="N151" s="125" t="str">
        <f>IF('2. Enter scores'!M155&lt;&gt;"",'2. Enter scores'!$B155-'2. Enter scores'!M155,"")</f>
        <v/>
      </c>
      <c r="O151" s="125" t="str">
        <f>IF('2. Enter scores'!N155&lt;&gt;"",'2. Enter scores'!$B155-'2. Enter scores'!N155,"")</f>
        <v/>
      </c>
      <c r="P151" s="125" t="str">
        <f>IF('2. Enter scores'!O155&lt;&gt;"",'2. Enter scores'!$B155-'2. Enter scores'!O155,"")</f>
        <v/>
      </c>
      <c r="Q151" s="125" t="str">
        <f>IF('2. Enter scores'!P155&lt;&gt;"",'2. Enter scores'!$B155-'2. Enter scores'!P155,"")</f>
        <v/>
      </c>
      <c r="R151" s="125" t="str">
        <f>IF('2. Enter scores'!Q155&lt;&gt;"",'2. Enter scores'!$B155-'2. Enter scores'!Q155,"")</f>
        <v/>
      </c>
      <c r="S151" s="125" t="str">
        <f>IF('2. Enter scores'!R155&lt;&gt;"",'2. Enter scores'!$B155-'2. Enter scores'!R155,"")</f>
        <v/>
      </c>
      <c r="T151" s="125" t="str">
        <f>IF('2. Enter scores'!S155&lt;&gt;"",'2. Enter scores'!$B155-'2. Enter scores'!S155,"")</f>
        <v/>
      </c>
      <c r="U151" s="125" t="str">
        <f>IF('2. Enter scores'!T155&lt;&gt;"",'2. Enter scores'!$B155-'2. Enter scores'!T155,"")</f>
        <v/>
      </c>
      <c r="V151" s="125" t="str">
        <f>IF('2. Enter scores'!U155&lt;&gt;"",'2. Enter scores'!$B155-'2. Enter scores'!U155,"")</f>
        <v/>
      </c>
      <c r="W151" s="125" t="str">
        <f>IF('2. Enter scores'!V155&lt;&gt;"",'2. Enter scores'!$B155-'2. Enter scores'!V155,"")</f>
        <v/>
      </c>
      <c r="X151" s="125" t="str">
        <f>IF('2. Enter scores'!W155&lt;&gt;"",'2. Enter scores'!$B155-'2. Enter scores'!W155,"")</f>
        <v/>
      </c>
      <c r="Y151" s="125" t="str">
        <f>IF('2. Enter scores'!X155&lt;&gt;"",'2. Enter scores'!$B155-'2. Enter scores'!X155,"")</f>
        <v/>
      </c>
      <c r="Z151" s="125" t="str">
        <f>IF('2. Enter scores'!Y155&lt;&gt;"",'2. Enter scores'!$B155-'2. Enter scores'!Y155,"")</f>
        <v/>
      </c>
      <c r="AA151" s="125" t="str">
        <f>IF('2. Enter scores'!Z155&lt;&gt;"",'2. Enter scores'!$B155-'2. Enter scores'!Z155,"")</f>
        <v/>
      </c>
      <c r="AB151" s="125" t="str">
        <f>IF('2. Enter scores'!AA155&lt;&gt;"",'2. Enter scores'!$B155-'2. Enter scores'!AA155,"")</f>
        <v/>
      </c>
      <c r="AC151" s="125" t="str">
        <f>IF('2. Enter scores'!AB155&lt;&gt;"",'2. Enter scores'!$B155-'2. Enter scores'!AB155,"")</f>
        <v/>
      </c>
      <c r="AD151" s="125" t="str">
        <f>IF('2. Enter scores'!AC155&lt;&gt;"",'2. Enter scores'!$B155-'2. Enter scores'!AC155,"")</f>
        <v/>
      </c>
      <c r="AE151" s="125" t="str">
        <f>IF('2. Enter scores'!AD155&lt;&gt;"",'2. Enter scores'!$B155-'2. Enter scores'!AD155,"")</f>
        <v/>
      </c>
      <c r="AF151" s="125" t="str">
        <f>IF('2. Enter scores'!AE155&lt;&gt;"",'2. Enter scores'!$B155-'2. Enter scores'!AE155,"")</f>
        <v/>
      </c>
      <c r="AG151" s="125" t="str">
        <f>IF('2. Enter scores'!AF155&lt;&gt;"",'2. Enter scores'!$B155-'2. Enter scores'!AF155,"")</f>
        <v/>
      </c>
      <c r="AH151" s="125" t="str">
        <f>IF('2. Enter scores'!AG155&lt;&gt;"",'2. Enter scores'!$B155-'2. Enter scores'!AG155,"")</f>
        <v/>
      </c>
      <c r="AI151" s="125" t="str">
        <f>IF('2. Enter scores'!AH155&lt;&gt;"",'2. Enter scores'!$B155-'2. Enter scores'!AH155,"")</f>
        <v/>
      </c>
      <c r="AJ151" s="125" t="str">
        <f>IF('2. Enter scores'!AI155&lt;&gt;"",'2. Enter scores'!$B155-'2. Enter scores'!AI155,"")</f>
        <v/>
      </c>
      <c r="AK151" s="125" t="str">
        <f>IF('2. Enter scores'!AJ155&lt;&gt;"",'2. Enter scores'!$B155-'2. Enter scores'!AJ155,"")</f>
        <v/>
      </c>
      <c r="AL151" s="125" t="str">
        <f>IF('2. Enter scores'!AK155&lt;&gt;"",'2. Enter scores'!$B155-'2. Enter scores'!AK155,"")</f>
        <v/>
      </c>
      <c r="AM151" s="125" t="str">
        <f>IF('2. Enter scores'!AL155&lt;&gt;"",'2. Enter scores'!$B155-'2. Enter scores'!AL155,"")</f>
        <v/>
      </c>
      <c r="AN151" s="125" t="str">
        <f>IF('2. Enter scores'!AM155&lt;&gt;"",'2. Enter scores'!$B155-'2. Enter scores'!AM155,"")</f>
        <v/>
      </c>
      <c r="AO151" s="125" t="str">
        <f>IF('2. Enter scores'!AN155&lt;&gt;"",'2. Enter scores'!$B155-'2. Enter scores'!AN155,"")</f>
        <v/>
      </c>
      <c r="AP151" s="125" t="str">
        <f>IF('2. Enter scores'!AO155&lt;&gt;"",'2. Enter scores'!$B155-'2. Enter scores'!AO155,"")</f>
        <v/>
      </c>
      <c r="AQ151" s="125" t="str">
        <f>IF('2. Enter scores'!AP155&lt;&gt;"",'2. Enter scores'!$B155-'2. Enter scores'!AP155,"")</f>
        <v/>
      </c>
      <c r="AR151" s="125" t="str">
        <f>IF('2. Enter scores'!AQ155&lt;&gt;"",'2. Enter scores'!$B155-'2. Enter scores'!AQ155,"")</f>
        <v/>
      </c>
      <c r="AS151" s="125" t="str">
        <f>IF('2. Enter scores'!AR155&lt;&gt;"",'2. Enter scores'!$B155-'2. Enter scores'!AR155,"")</f>
        <v/>
      </c>
      <c r="AT151" s="125" t="str">
        <f>IF('2. Enter scores'!AS155&lt;&gt;"",'2. Enter scores'!$B155-'2. Enter scores'!AS155,"")</f>
        <v/>
      </c>
      <c r="AU151" s="125" t="str">
        <f>IF('2. Enter scores'!AT155&lt;&gt;"",'2. Enter scores'!$B155-'2. Enter scores'!AT155,"")</f>
        <v/>
      </c>
      <c r="AV151" s="125" t="str">
        <f>IF('2. Enter scores'!AU155&lt;&gt;"",'2. Enter scores'!$B155-'2. Enter scores'!AU155,"")</f>
        <v/>
      </c>
      <c r="AW151" s="125" t="str">
        <f>IF('2. Enter scores'!AV155&lt;&gt;"",'2. Enter scores'!$B155-'2. Enter scores'!AV155,"")</f>
        <v/>
      </c>
      <c r="AX151" s="125" t="str">
        <f>IF('2. Enter scores'!AW155&lt;&gt;"",'2. Enter scores'!$B155-'2. Enter scores'!AW155,"")</f>
        <v/>
      </c>
      <c r="AY151" s="125" t="str">
        <f>IF('2. Enter scores'!AX155&lt;&gt;"",'2. Enter scores'!$B155-'2. Enter scores'!AX155,"")</f>
        <v/>
      </c>
      <c r="AZ151" s="125" t="str">
        <f>IF('2. Enter scores'!AY155&lt;&gt;"",'2. Enter scores'!$B155-'2. Enter scores'!AY155,"")</f>
        <v/>
      </c>
      <c r="BA151" s="125" t="str">
        <f>IF('2. Enter scores'!AZ155&lt;&gt;"",'2. Enter scores'!$B155-'2. Enter scores'!AZ155,"")</f>
        <v/>
      </c>
      <c r="BB151" s="125" t="str">
        <f>IF('2. Enter scores'!BA155&lt;&gt;"",'2. Enter scores'!$B155-'2. Enter scores'!BA155,"")</f>
        <v/>
      </c>
      <c r="BC151" s="125" t="str">
        <f>IF('2. Enter scores'!BB155&lt;&gt;"",'2. Enter scores'!$B155-'2. Enter scores'!BB155,"")</f>
        <v/>
      </c>
      <c r="BD151" s="125" t="str">
        <f>IF('2. Enter scores'!BC155&lt;&gt;"",'2. Enter scores'!$B155-'2. Enter scores'!BC155,"")</f>
        <v/>
      </c>
      <c r="BE151" s="125" t="str">
        <f>IF('2. Enter scores'!BD155&lt;&gt;"",'2. Enter scores'!$B155-'2. Enter scores'!BD155,"")</f>
        <v/>
      </c>
      <c r="BF151" s="125" t="str">
        <f>IF('2. Enter scores'!BE155&lt;&gt;"",'2. Enter scores'!$B155-'2. Enter scores'!BE155,"")</f>
        <v/>
      </c>
      <c r="BG151" s="125" t="str">
        <f>IF('2. Enter scores'!BF155&lt;&gt;"",'2. Enter scores'!$B155-'2. Enter scores'!BF155,"")</f>
        <v/>
      </c>
      <c r="BH151" s="125" t="str">
        <f>IF('2. Enter scores'!BG155&lt;&gt;"",'2. Enter scores'!$B155-'2. Enter scores'!BG155,"")</f>
        <v/>
      </c>
      <c r="BI151" s="125" t="str">
        <f>IF('2. Enter scores'!BH155&lt;&gt;"",'2. Enter scores'!$B155-'2. Enter scores'!BH155,"")</f>
        <v/>
      </c>
      <c r="BJ151" s="125" t="str">
        <f>IF('2. Enter scores'!BI155&lt;&gt;"",'2. Enter scores'!$B155-'2. Enter scores'!BI155,"")</f>
        <v/>
      </c>
      <c r="BK151" s="125" t="str">
        <f>IF('2. Enter scores'!BJ155&lt;&gt;"",'2. Enter scores'!$B155-'2. Enter scores'!BJ155,"")</f>
        <v/>
      </c>
      <c r="BL151" s="125" t="str">
        <f>IF('2. Enter scores'!BK155&lt;&gt;"",'2. Enter scores'!$B155-'2. Enter scores'!BK155,"")</f>
        <v/>
      </c>
      <c r="BM151" s="125" t="str">
        <f>IF('2. Enter scores'!BL155&lt;&gt;"",'2. Enter scores'!$B155-'2. Enter scores'!BL155,"")</f>
        <v/>
      </c>
      <c r="BN151" s="125" t="str">
        <f>IF('2. Enter scores'!BM155&lt;&gt;"",'2. Enter scores'!$B155-'2. Enter scores'!BM155,"")</f>
        <v/>
      </c>
      <c r="BO151" s="125" t="str">
        <f>IF('2. Enter scores'!BN155&lt;&gt;"",'2. Enter scores'!$B155-'2. Enter scores'!BN155,"")</f>
        <v/>
      </c>
      <c r="BP151" s="108">
        <v>1000</v>
      </c>
    </row>
    <row r="152" spans="2:68" x14ac:dyDescent="0.35">
      <c r="B152" s="125" t="str">
        <f>IF('2. Enter scores'!A156&lt;&gt;"",'2. Enter scores'!A156,"")</f>
        <v/>
      </c>
      <c r="H152" s="125" t="str">
        <f>IF('2. Enter scores'!G156&lt;&gt;"",'2. Enter scores'!$B156-'2. Enter scores'!G156,"")</f>
        <v/>
      </c>
      <c r="I152" s="125" t="str">
        <f>IF('2. Enter scores'!H156&lt;&gt;"",'2. Enter scores'!$B156-'2. Enter scores'!H156,"")</f>
        <v/>
      </c>
      <c r="J152" s="125" t="str">
        <f>IF('2. Enter scores'!I156&lt;&gt;"",'2. Enter scores'!$B156-'2. Enter scores'!I156,"")</f>
        <v/>
      </c>
      <c r="K152" s="125" t="str">
        <f>IF('2. Enter scores'!J156&lt;&gt;"",'2. Enter scores'!$B156-'2. Enter scores'!J156,"")</f>
        <v/>
      </c>
      <c r="L152" s="125" t="str">
        <f>IF('2. Enter scores'!K156&lt;&gt;"",'2. Enter scores'!$B156-'2. Enter scores'!K156,"")</f>
        <v/>
      </c>
      <c r="M152" s="125" t="str">
        <f>IF('2. Enter scores'!L156&lt;&gt;"",'2. Enter scores'!$B156-'2. Enter scores'!L156,"")</f>
        <v/>
      </c>
      <c r="N152" s="125" t="str">
        <f>IF('2. Enter scores'!M156&lt;&gt;"",'2. Enter scores'!$B156-'2. Enter scores'!M156,"")</f>
        <v/>
      </c>
      <c r="O152" s="125" t="str">
        <f>IF('2. Enter scores'!N156&lt;&gt;"",'2. Enter scores'!$B156-'2. Enter scores'!N156,"")</f>
        <v/>
      </c>
      <c r="P152" s="125" t="str">
        <f>IF('2. Enter scores'!O156&lt;&gt;"",'2. Enter scores'!$B156-'2. Enter scores'!O156,"")</f>
        <v/>
      </c>
      <c r="Q152" s="125" t="str">
        <f>IF('2. Enter scores'!P156&lt;&gt;"",'2. Enter scores'!$B156-'2. Enter scores'!P156,"")</f>
        <v/>
      </c>
      <c r="R152" s="125" t="str">
        <f>IF('2. Enter scores'!Q156&lt;&gt;"",'2. Enter scores'!$B156-'2. Enter scores'!Q156,"")</f>
        <v/>
      </c>
      <c r="S152" s="125" t="str">
        <f>IF('2. Enter scores'!R156&lt;&gt;"",'2. Enter scores'!$B156-'2. Enter scores'!R156,"")</f>
        <v/>
      </c>
      <c r="T152" s="125" t="str">
        <f>IF('2. Enter scores'!S156&lt;&gt;"",'2. Enter scores'!$B156-'2. Enter scores'!S156,"")</f>
        <v/>
      </c>
      <c r="U152" s="125" t="str">
        <f>IF('2. Enter scores'!T156&lt;&gt;"",'2. Enter scores'!$B156-'2. Enter scores'!T156,"")</f>
        <v/>
      </c>
      <c r="V152" s="125" t="str">
        <f>IF('2. Enter scores'!U156&lt;&gt;"",'2. Enter scores'!$B156-'2. Enter scores'!U156,"")</f>
        <v/>
      </c>
      <c r="W152" s="125" t="str">
        <f>IF('2. Enter scores'!V156&lt;&gt;"",'2. Enter scores'!$B156-'2. Enter scores'!V156,"")</f>
        <v/>
      </c>
      <c r="X152" s="125" t="str">
        <f>IF('2. Enter scores'!W156&lt;&gt;"",'2. Enter scores'!$B156-'2. Enter scores'!W156,"")</f>
        <v/>
      </c>
      <c r="Y152" s="125" t="str">
        <f>IF('2. Enter scores'!X156&lt;&gt;"",'2. Enter scores'!$B156-'2. Enter scores'!X156,"")</f>
        <v/>
      </c>
      <c r="Z152" s="125" t="str">
        <f>IF('2. Enter scores'!Y156&lt;&gt;"",'2. Enter scores'!$B156-'2. Enter scores'!Y156,"")</f>
        <v/>
      </c>
      <c r="AA152" s="125" t="str">
        <f>IF('2. Enter scores'!Z156&lt;&gt;"",'2. Enter scores'!$B156-'2. Enter scores'!Z156,"")</f>
        <v/>
      </c>
      <c r="AB152" s="125" t="str">
        <f>IF('2. Enter scores'!AA156&lt;&gt;"",'2. Enter scores'!$B156-'2. Enter scores'!AA156,"")</f>
        <v/>
      </c>
      <c r="AC152" s="125" t="str">
        <f>IF('2. Enter scores'!AB156&lt;&gt;"",'2. Enter scores'!$B156-'2. Enter scores'!AB156,"")</f>
        <v/>
      </c>
      <c r="AD152" s="125" t="str">
        <f>IF('2. Enter scores'!AC156&lt;&gt;"",'2. Enter scores'!$B156-'2. Enter scores'!AC156,"")</f>
        <v/>
      </c>
      <c r="AE152" s="125" t="str">
        <f>IF('2. Enter scores'!AD156&lt;&gt;"",'2. Enter scores'!$B156-'2. Enter scores'!AD156,"")</f>
        <v/>
      </c>
      <c r="AF152" s="125" t="str">
        <f>IF('2. Enter scores'!AE156&lt;&gt;"",'2. Enter scores'!$B156-'2. Enter scores'!AE156,"")</f>
        <v/>
      </c>
      <c r="AG152" s="125" t="str">
        <f>IF('2. Enter scores'!AF156&lt;&gt;"",'2. Enter scores'!$B156-'2. Enter scores'!AF156,"")</f>
        <v/>
      </c>
      <c r="AH152" s="125" t="str">
        <f>IF('2. Enter scores'!AG156&lt;&gt;"",'2. Enter scores'!$B156-'2. Enter scores'!AG156,"")</f>
        <v/>
      </c>
      <c r="AI152" s="125" t="str">
        <f>IF('2. Enter scores'!AH156&lt;&gt;"",'2. Enter scores'!$B156-'2. Enter scores'!AH156,"")</f>
        <v/>
      </c>
      <c r="AJ152" s="125" t="str">
        <f>IF('2. Enter scores'!AI156&lt;&gt;"",'2. Enter scores'!$B156-'2. Enter scores'!AI156,"")</f>
        <v/>
      </c>
      <c r="AK152" s="125" t="str">
        <f>IF('2. Enter scores'!AJ156&lt;&gt;"",'2. Enter scores'!$B156-'2. Enter scores'!AJ156,"")</f>
        <v/>
      </c>
      <c r="AL152" s="125" t="str">
        <f>IF('2. Enter scores'!AK156&lt;&gt;"",'2. Enter scores'!$B156-'2. Enter scores'!AK156,"")</f>
        <v/>
      </c>
      <c r="AM152" s="125" t="str">
        <f>IF('2. Enter scores'!AL156&lt;&gt;"",'2. Enter scores'!$B156-'2. Enter scores'!AL156,"")</f>
        <v/>
      </c>
      <c r="AN152" s="125" t="str">
        <f>IF('2. Enter scores'!AM156&lt;&gt;"",'2. Enter scores'!$B156-'2. Enter scores'!AM156,"")</f>
        <v/>
      </c>
      <c r="AO152" s="125" t="str">
        <f>IF('2. Enter scores'!AN156&lt;&gt;"",'2. Enter scores'!$B156-'2. Enter scores'!AN156,"")</f>
        <v/>
      </c>
      <c r="AP152" s="125" t="str">
        <f>IF('2. Enter scores'!AO156&lt;&gt;"",'2. Enter scores'!$B156-'2. Enter scores'!AO156,"")</f>
        <v/>
      </c>
      <c r="AQ152" s="125" t="str">
        <f>IF('2. Enter scores'!AP156&lt;&gt;"",'2. Enter scores'!$B156-'2. Enter scores'!AP156,"")</f>
        <v/>
      </c>
      <c r="AR152" s="125" t="str">
        <f>IF('2. Enter scores'!AQ156&lt;&gt;"",'2. Enter scores'!$B156-'2. Enter scores'!AQ156,"")</f>
        <v/>
      </c>
      <c r="AS152" s="125" t="str">
        <f>IF('2. Enter scores'!AR156&lt;&gt;"",'2. Enter scores'!$B156-'2. Enter scores'!AR156,"")</f>
        <v/>
      </c>
      <c r="AT152" s="125" t="str">
        <f>IF('2. Enter scores'!AS156&lt;&gt;"",'2. Enter scores'!$B156-'2. Enter scores'!AS156,"")</f>
        <v/>
      </c>
      <c r="AU152" s="125" t="str">
        <f>IF('2. Enter scores'!AT156&lt;&gt;"",'2. Enter scores'!$B156-'2. Enter scores'!AT156,"")</f>
        <v/>
      </c>
      <c r="AV152" s="125" t="str">
        <f>IF('2. Enter scores'!AU156&lt;&gt;"",'2. Enter scores'!$B156-'2. Enter scores'!AU156,"")</f>
        <v/>
      </c>
      <c r="AW152" s="125" t="str">
        <f>IF('2. Enter scores'!AV156&lt;&gt;"",'2. Enter scores'!$B156-'2. Enter scores'!AV156,"")</f>
        <v/>
      </c>
      <c r="AX152" s="125" t="str">
        <f>IF('2. Enter scores'!AW156&lt;&gt;"",'2. Enter scores'!$B156-'2. Enter scores'!AW156,"")</f>
        <v/>
      </c>
      <c r="AY152" s="125" t="str">
        <f>IF('2. Enter scores'!AX156&lt;&gt;"",'2. Enter scores'!$B156-'2. Enter scores'!AX156,"")</f>
        <v/>
      </c>
      <c r="AZ152" s="125" t="str">
        <f>IF('2. Enter scores'!AY156&lt;&gt;"",'2. Enter scores'!$B156-'2. Enter scores'!AY156,"")</f>
        <v/>
      </c>
      <c r="BA152" s="125" t="str">
        <f>IF('2. Enter scores'!AZ156&lt;&gt;"",'2. Enter scores'!$B156-'2. Enter scores'!AZ156,"")</f>
        <v/>
      </c>
      <c r="BB152" s="125" t="str">
        <f>IF('2. Enter scores'!BA156&lt;&gt;"",'2. Enter scores'!$B156-'2. Enter scores'!BA156,"")</f>
        <v/>
      </c>
      <c r="BC152" s="125" t="str">
        <f>IF('2. Enter scores'!BB156&lt;&gt;"",'2. Enter scores'!$B156-'2. Enter scores'!BB156,"")</f>
        <v/>
      </c>
      <c r="BD152" s="125" t="str">
        <f>IF('2. Enter scores'!BC156&lt;&gt;"",'2. Enter scores'!$B156-'2. Enter scores'!BC156,"")</f>
        <v/>
      </c>
      <c r="BE152" s="125" t="str">
        <f>IF('2. Enter scores'!BD156&lt;&gt;"",'2. Enter scores'!$B156-'2. Enter scores'!BD156,"")</f>
        <v/>
      </c>
      <c r="BF152" s="125" t="str">
        <f>IF('2. Enter scores'!BE156&lt;&gt;"",'2. Enter scores'!$B156-'2. Enter scores'!BE156,"")</f>
        <v/>
      </c>
      <c r="BG152" s="125" t="str">
        <f>IF('2. Enter scores'!BF156&lt;&gt;"",'2. Enter scores'!$B156-'2. Enter scores'!BF156,"")</f>
        <v/>
      </c>
      <c r="BH152" s="125" t="str">
        <f>IF('2. Enter scores'!BG156&lt;&gt;"",'2. Enter scores'!$B156-'2. Enter scores'!BG156,"")</f>
        <v/>
      </c>
      <c r="BI152" s="125" t="str">
        <f>IF('2. Enter scores'!BH156&lt;&gt;"",'2. Enter scores'!$B156-'2. Enter scores'!BH156,"")</f>
        <v/>
      </c>
      <c r="BJ152" s="125" t="str">
        <f>IF('2. Enter scores'!BI156&lt;&gt;"",'2. Enter scores'!$B156-'2. Enter scores'!BI156,"")</f>
        <v/>
      </c>
      <c r="BK152" s="125" t="str">
        <f>IF('2. Enter scores'!BJ156&lt;&gt;"",'2. Enter scores'!$B156-'2. Enter scores'!BJ156,"")</f>
        <v/>
      </c>
      <c r="BL152" s="125" t="str">
        <f>IF('2. Enter scores'!BK156&lt;&gt;"",'2. Enter scores'!$B156-'2. Enter scores'!BK156,"")</f>
        <v/>
      </c>
      <c r="BM152" s="125" t="str">
        <f>IF('2. Enter scores'!BL156&lt;&gt;"",'2. Enter scores'!$B156-'2. Enter scores'!BL156,"")</f>
        <v/>
      </c>
      <c r="BN152" s="125" t="str">
        <f>IF('2. Enter scores'!BM156&lt;&gt;"",'2. Enter scores'!$B156-'2. Enter scores'!BM156,"")</f>
        <v/>
      </c>
      <c r="BO152" s="125" t="str">
        <f>IF('2. Enter scores'!BN156&lt;&gt;"",'2. Enter scores'!$B156-'2. Enter scores'!BN156,"")</f>
        <v/>
      </c>
      <c r="BP152" s="108">
        <v>1000</v>
      </c>
    </row>
    <row r="153" spans="2:68" x14ac:dyDescent="0.35">
      <c r="B153" s="125" t="str">
        <f>IF('2. Enter scores'!A157&lt;&gt;"",'2. Enter scores'!A157,"")</f>
        <v/>
      </c>
      <c r="H153" s="125" t="str">
        <f>IF('2. Enter scores'!G157&lt;&gt;"",'2. Enter scores'!$B157-'2. Enter scores'!G157,"")</f>
        <v/>
      </c>
      <c r="I153" s="125" t="str">
        <f>IF('2. Enter scores'!H157&lt;&gt;"",'2. Enter scores'!$B157-'2. Enter scores'!H157,"")</f>
        <v/>
      </c>
      <c r="J153" s="125" t="str">
        <f>IF('2. Enter scores'!I157&lt;&gt;"",'2. Enter scores'!$B157-'2. Enter scores'!I157,"")</f>
        <v/>
      </c>
      <c r="K153" s="125" t="str">
        <f>IF('2. Enter scores'!J157&lt;&gt;"",'2. Enter scores'!$B157-'2. Enter scores'!J157,"")</f>
        <v/>
      </c>
      <c r="L153" s="125" t="str">
        <f>IF('2. Enter scores'!K157&lt;&gt;"",'2. Enter scores'!$B157-'2. Enter scores'!K157,"")</f>
        <v/>
      </c>
      <c r="M153" s="125" t="str">
        <f>IF('2. Enter scores'!L157&lt;&gt;"",'2. Enter scores'!$B157-'2. Enter scores'!L157,"")</f>
        <v/>
      </c>
      <c r="N153" s="125" t="str">
        <f>IF('2. Enter scores'!M157&lt;&gt;"",'2. Enter scores'!$B157-'2. Enter scores'!M157,"")</f>
        <v/>
      </c>
      <c r="O153" s="125" t="str">
        <f>IF('2. Enter scores'!N157&lt;&gt;"",'2. Enter scores'!$B157-'2. Enter scores'!N157,"")</f>
        <v/>
      </c>
      <c r="P153" s="125" t="str">
        <f>IF('2. Enter scores'!O157&lt;&gt;"",'2. Enter scores'!$B157-'2. Enter scores'!O157,"")</f>
        <v/>
      </c>
      <c r="Q153" s="125" t="str">
        <f>IF('2. Enter scores'!P157&lt;&gt;"",'2. Enter scores'!$B157-'2. Enter scores'!P157,"")</f>
        <v/>
      </c>
      <c r="R153" s="125" t="str">
        <f>IF('2. Enter scores'!Q157&lt;&gt;"",'2. Enter scores'!$B157-'2. Enter scores'!Q157,"")</f>
        <v/>
      </c>
      <c r="S153" s="125" t="str">
        <f>IF('2. Enter scores'!R157&lt;&gt;"",'2. Enter scores'!$B157-'2. Enter scores'!R157,"")</f>
        <v/>
      </c>
      <c r="T153" s="125" t="str">
        <f>IF('2. Enter scores'!S157&lt;&gt;"",'2. Enter scores'!$B157-'2. Enter scores'!S157,"")</f>
        <v/>
      </c>
      <c r="U153" s="125" t="str">
        <f>IF('2. Enter scores'!T157&lt;&gt;"",'2. Enter scores'!$B157-'2. Enter scores'!T157,"")</f>
        <v/>
      </c>
      <c r="V153" s="125" t="str">
        <f>IF('2. Enter scores'!U157&lt;&gt;"",'2. Enter scores'!$B157-'2. Enter scores'!U157,"")</f>
        <v/>
      </c>
      <c r="W153" s="125" t="str">
        <f>IF('2. Enter scores'!V157&lt;&gt;"",'2. Enter scores'!$B157-'2. Enter scores'!V157,"")</f>
        <v/>
      </c>
      <c r="X153" s="125" t="str">
        <f>IF('2. Enter scores'!W157&lt;&gt;"",'2. Enter scores'!$B157-'2. Enter scores'!W157,"")</f>
        <v/>
      </c>
      <c r="Y153" s="125" t="str">
        <f>IF('2. Enter scores'!X157&lt;&gt;"",'2. Enter scores'!$B157-'2. Enter scores'!X157,"")</f>
        <v/>
      </c>
      <c r="Z153" s="125" t="str">
        <f>IF('2. Enter scores'!Y157&lt;&gt;"",'2. Enter scores'!$B157-'2. Enter scores'!Y157,"")</f>
        <v/>
      </c>
      <c r="AA153" s="125" t="str">
        <f>IF('2. Enter scores'!Z157&lt;&gt;"",'2. Enter scores'!$B157-'2. Enter scores'!Z157,"")</f>
        <v/>
      </c>
      <c r="AB153" s="125" t="str">
        <f>IF('2. Enter scores'!AA157&lt;&gt;"",'2. Enter scores'!$B157-'2. Enter scores'!AA157,"")</f>
        <v/>
      </c>
      <c r="AC153" s="125" t="str">
        <f>IF('2. Enter scores'!AB157&lt;&gt;"",'2. Enter scores'!$B157-'2. Enter scores'!AB157,"")</f>
        <v/>
      </c>
      <c r="AD153" s="125" t="str">
        <f>IF('2. Enter scores'!AC157&lt;&gt;"",'2. Enter scores'!$B157-'2. Enter scores'!AC157,"")</f>
        <v/>
      </c>
      <c r="AE153" s="125" t="str">
        <f>IF('2. Enter scores'!AD157&lt;&gt;"",'2. Enter scores'!$B157-'2. Enter scores'!AD157,"")</f>
        <v/>
      </c>
      <c r="AF153" s="125" t="str">
        <f>IF('2. Enter scores'!AE157&lt;&gt;"",'2. Enter scores'!$B157-'2. Enter scores'!AE157,"")</f>
        <v/>
      </c>
      <c r="AG153" s="125" t="str">
        <f>IF('2. Enter scores'!AF157&lt;&gt;"",'2. Enter scores'!$B157-'2. Enter scores'!AF157,"")</f>
        <v/>
      </c>
      <c r="AH153" s="125" t="str">
        <f>IF('2. Enter scores'!AG157&lt;&gt;"",'2. Enter scores'!$B157-'2. Enter scores'!AG157,"")</f>
        <v/>
      </c>
      <c r="AI153" s="125" t="str">
        <f>IF('2. Enter scores'!AH157&lt;&gt;"",'2. Enter scores'!$B157-'2. Enter scores'!AH157,"")</f>
        <v/>
      </c>
      <c r="AJ153" s="125" t="str">
        <f>IF('2. Enter scores'!AI157&lt;&gt;"",'2. Enter scores'!$B157-'2. Enter scores'!AI157,"")</f>
        <v/>
      </c>
      <c r="AK153" s="125" t="str">
        <f>IF('2. Enter scores'!AJ157&lt;&gt;"",'2. Enter scores'!$B157-'2. Enter scores'!AJ157,"")</f>
        <v/>
      </c>
      <c r="AL153" s="125" t="str">
        <f>IF('2. Enter scores'!AK157&lt;&gt;"",'2. Enter scores'!$B157-'2. Enter scores'!AK157,"")</f>
        <v/>
      </c>
      <c r="AM153" s="125" t="str">
        <f>IF('2. Enter scores'!AL157&lt;&gt;"",'2. Enter scores'!$B157-'2. Enter scores'!AL157,"")</f>
        <v/>
      </c>
      <c r="AN153" s="125" t="str">
        <f>IF('2. Enter scores'!AM157&lt;&gt;"",'2. Enter scores'!$B157-'2. Enter scores'!AM157,"")</f>
        <v/>
      </c>
      <c r="AO153" s="125" t="str">
        <f>IF('2. Enter scores'!AN157&lt;&gt;"",'2. Enter scores'!$B157-'2. Enter scores'!AN157,"")</f>
        <v/>
      </c>
      <c r="AP153" s="125" t="str">
        <f>IF('2. Enter scores'!AO157&lt;&gt;"",'2. Enter scores'!$B157-'2. Enter scores'!AO157,"")</f>
        <v/>
      </c>
      <c r="AQ153" s="125" t="str">
        <f>IF('2. Enter scores'!AP157&lt;&gt;"",'2. Enter scores'!$B157-'2. Enter scores'!AP157,"")</f>
        <v/>
      </c>
      <c r="AR153" s="125" t="str">
        <f>IF('2. Enter scores'!AQ157&lt;&gt;"",'2. Enter scores'!$B157-'2. Enter scores'!AQ157,"")</f>
        <v/>
      </c>
      <c r="AS153" s="125" t="str">
        <f>IF('2. Enter scores'!AR157&lt;&gt;"",'2. Enter scores'!$B157-'2. Enter scores'!AR157,"")</f>
        <v/>
      </c>
      <c r="AT153" s="125" t="str">
        <f>IF('2. Enter scores'!AS157&lt;&gt;"",'2. Enter scores'!$B157-'2. Enter scores'!AS157,"")</f>
        <v/>
      </c>
      <c r="AU153" s="125" t="str">
        <f>IF('2. Enter scores'!AT157&lt;&gt;"",'2. Enter scores'!$B157-'2. Enter scores'!AT157,"")</f>
        <v/>
      </c>
      <c r="AV153" s="125" t="str">
        <f>IF('2. Enter scores'!AU157&lt;&gt;"",'2. Enter scores'!$B157-'2. Enter scores'!AU157,"")</f>
        <v/>
      </c>
      <c r="AW153" s="125" t="str">
        <f>IF('2. Enter scores'!AV157&lt;&gt;"",'2. Enter scores'!$B157-'2. Enter scores'!AV157,"")</f>
        <v/>
      </c>
      <c r="AX153" s="125" t="str">
        <f>IF('2. Enter scores'!AW157&lt;&gt;"",'2. Enter scores'!$B157-'2. Enter scores'!AW157,"")</f>
        <v/>
      </c>
      <c r="AY153" s="125" t="str">
        <f>IF('2. Enter scores'!AX157&lt;&gt;"",'2. Enter scores'!$B157-'2. Enter scores'!AX157,"")</f>
        <v/>
      </c>
      <c r="AZ153" s="125" t="str">
        <f>IF('2. Enter scores'!AY157&lt;&gt;"",'2. Enter scores'!$B157-'2. Enter scores'!AY157,"")</f>
        <v/>
      </c>
      <c r="BA153" s="125" t="str">
        <f>IF('2. Enter scores'!AZ157&lt;&gt;"",'2. Enter scores'!$B157-'2. Enter scores'!AZ157,"")</f>
        <v/>
      </c>
      <c r="BB153" s="125" t="str">
        <f>IF('2. Enter scores'!BA157&lt;&gt;"",'2. Enter scores'!$B157-'2. Enter scores'!BA157,"")</f>
        <v/>
      </c>
      <c r="BC153" s="125" t="str">
        <f>IF('2. Enter scores'!BB157&lt;&gt;"",'2. Enter scores'!$B157-'2. Enter scores'!BB157,"")</f>
        <v/>
      </c>
      <c r="BD153" s="125" t="str">
        <f>IF('2. Enter scores'!BC157&lt;&gt;"",'2. Enter scores'!$B157-'2. Enter scores'!BC157,"")</f>
        <v/>
      </c>
      <c r="BE153" s="125" t="str">
        <f>IF('2. Enter scores'!BD157&lt;&gt;"",'2. Enter scores'!$B157-'2. Enter scores'!BD157,"")</f>
        <v/>
      </c>
      <c r="BF153" s="125" t="str">
        <f>IF('2. Enter scores'!BE157&lt;&gt;"",'2. Enter scores'!$B157-'2. Enter scores'!BE157,"")</f>
        <v/>
      </c>
      <c r="BG153" s="125" t="str">
        <f>IF('2. Enter scores'!BF157&lt;&gt;"",'2. Enter scores'!$B157-'2. Enter scores'!BF157,"")</f>
        <v/>
      </c>
      <c r="BH153" s="125" t="str">
        <f>IF('2. Enter scores'!BG157&lt;&gt;"",'2. Enter scores'!$B157-'2. Enter scores'!BG157,"")</f>
        <v/>
      </c>
      <c r="BI153" s="125" t="str">
        <f>IF('2. Enter scores'!BH157&lt;&gt;"",'2. Enter scores'!$B157-'2. Enter scores'!BH157,"")</f>
        <v/>
      </c>
      <c r="BJ153" s="125" t="str">
        <f>IF('2. Enter scores'!BI157&lt;&gt;"",'2. Enter scores'!$B157-'2. Enter scores'!BI157,"")</f>
        <v/>
      </c>
      <c r="BK153" s="125" t="str">
        <f>IF('2. Enter scores'!BJ157&lt;&gt;"",'2. Enter scores'!$B157-'2. Enter scores'!BJ157,"")</f>
        <v/>
      </c>
      <c r="BL153" s="125" t="str">
        <f>IF('2. Enter scores'!BK157&lt;&gt;"",'2. Enter scores'!$B157-'2. Enter scores'!BK157,"")</f>
        <v/>
      </c>
      <c r="BM153" s="125" t="str">
        <f>IF('2. Enter scores'!BL157&lt;&gt;"",'2. Enter scores'!$B157-'2. Enter scores'!BL157,"")</f>
        <v/>
      </c>
      <c r="BN153" s="125" t="str">
        <f>IF('2. Enter scores'!BM157&lt;&gt;"",'2. Enter scores'!$B157-'2. Enter scores'!BM157,"")</f>
        <v/>
      </c>
      <c r="BO153" s="125" t="str">
        <f>IF('2. Enter scores'!BN157&lt;&gt;"",'2. Enter scores'!$B157-'2. Enter scores'!BN157,"")</f>
        <v/>
      </c>
      <c r="BP153" s="108">
        <v>1000</v>
      </c>
    </row>
    <row r="154" spans="2:68" x14ac:dyDescent="0.35">
      <c r="B154" s="125" t="str">
        <f>IF('2. Enter scores'!A158&lt;&gt;"",'2. Enter scores'!A158,"")</f>
        <v/>
      </c>
      <c r="H154" s="125" t="str">
        <f>IF('2. Enter scores'!G158&lt;&gt;"",'2. Enter scores'!$B158-'2. Enter scores'!G158,"")</f>
        <v/>
      </c>
      <c r="I154" s="125" t="str">
        <f>IF('2. Enter scores'!H158&lt;&gt;"",'2. Enter scores'!$B158-'2. Enter scores'!H158,"")</f>
        <v/>
      </c>
      <c r="J154" s="125" t="str">
        <f>IF('2. Enter scores'!I158&lt;&gt;"",'2. Enter scores'!$B158-'2. Enter scores'!I158,"")</f>
        <v/>
      </c>
      <c r="K154" s="125" t="str">
        <f>IF('2. Enter scores'!J158&lt;&gt;"",'2. Enter scores'!$B158-'2. Enter scores'!J158,"")</f>
        <v/>
      </c>
      <c r="L154" s="125" t="str">
        <f>IF('2. Enter scores'!K158&lt;&gt;"",'2. Enter scores'!$B158-'2. Enter scores'!K158,"")</f>
        <v/>
      </c>
      <c r="M154" s="125" t="str">
        <f>IF('2. Enter scores'!L158&lt;&gt;"",'2. Enter scores'!$B158-'2. Enter scores'!L158,"")</f>
        <v/>
      </c>
      <c r="N154" s="125" t="str">
        <f>IF('2. Enter scores'!M158&lt;&gt;"",'2. Enter scores'!$B158-'2. Enter scores'!M158,"")</f>
        <v/>
      </c>
      <c r="O154" s="125" t="str">
        <f>IF('2. Enter scores'!N158&lt;&gt;"",'2. Enter scores'!$B158-'2. Enter scores'!N158,"")</f>
        <v/>
      </c>
      <c r="P154" s="125" t="str">
        <f>IF('2. Enter scores'!O158&lt;&gt;"",'2. Enter scores'!$B158-'2. Enter scores'!O158,"")</f>
        <v/>
      </c>
      <c r="Q154" s="125" t="str">
        <f>IF('2. Enter scores'!P158&lt;&gt;"",'2. Enter scores'!$B158-'2. Enter scores'!P158,"")</f>
        <v/>
      </c>
      <c r="R154" s="125" t="str">
        <f>IF('2. Enter scores'!Q158&lt;&gt;"",'2. Enter scores'!$B158-'2. Enter scores'!Q158,"")</f>
        <v/>
      </c>
      <c r="S154" s="125" t="str">
        <f>IF('2. Enter scores'!R158&lt;&gt;"",'2. Enter scores'!$B158-'2. Enter scores'!R158,"")</f>
        <v/>
      </c>
      <c r="T154" s="125" t="str">
        <f>IF('2. Enter scores'!S158&lt;&gt;"",'2. Enter scores'!$B158-'2. Enter scores'!S158,"")</f>
        <v/>
      </c>
      <c r="U154" s="125" t="str">
        <f>IF('2. Enter scores'!T158&lt;&gt;"",'2. Enter scores'!$B158-'2. Enter scores'!T158,"")</f>
        <v/>
      </c>
      <c r="V154" s="125" t="str">
        <f>IF('2. Enter scores'!U158&lt;&gt;"",'2. Enter scores'!$B158-'2. Enter scores'!U158,"")</f>
        <v/>
      </c>
      <c r="W154" s="125" t="str">
        <f>IF('2. Enter scores'!V158&lt;&gt;"",'2. Enter scores'!$B158-'2. Enter scores'!V158,"")</f>
        <v/>
      </c>
      <c r="X154" s="125" t="str">
        <f>IF('2. Enter scores'!W158&lt;&gt;"",'2. Enter scores'!$B158-'2. Enter scores'!W158,"")</f>
        <v/>
      </c>
      <c r="Y154" s="125" t="str">
        <f>IF('2. Enter scores'!X158&lt;&gt;"",'2. Enter scores'!$B158-'2. Enter scores'!X158,"")</f>
        <v/>
      </c>
      <c r="Z154" s="125" t="str">
        <f>IF('2. Enter scores'!Y158&lt;&gt;"",'2. Enter scores'!$B158-'2. Enter scores'!Y158,"")</f>
        <v/>
      </c>
      <c r="AA154" s="125" t="str">
        <f>IF('2. Enter scores'!Z158&lt;&gt;"",'2. Enter scores'!$B158-'2. Enter scores'!Z158,"")</f>
        <v/>
      </c>
      <c r="AB154" s="125" t="str">
        <f>IF('2. Enter scores'!AA158&lt;&gt;"",'2. Enter scores'!$B158-'2. Enter scores'!AA158,"")</f>
        <v/>
      </c>
      <c r="AC154" s="125" t="str">
        <f>IF('2. Enter scores'!AB158&lt;&gt;"",'2. Enter scores'!$B158-'2. Enter scores'!AB158,"")</f>
        <v/>
      </c>
      <c r="AD154" s="125" t="str">
        <f>IF('2. Enter scores'!AC158&lt;&gt;"",'2. Enter scores'!$B158-'2. Enter scores'!AC158,"")</f>
        <v/>
      </c>
      <c r="AE154" s="125" t="str">
        <f>IF('2. Enter scores'!AD158&lt;&gt;"",'2. Enter scores'!$B158-'2. Enter scores'!AD158,"")</f>
        <v/>
      </c>
      <c r="AF154" s="125" t="str">
        <f>IF('2. Enter scores'!AE158&lt;&gt;"",'2. Enter scores'!$B158-'2. Enter scores'!AE158,"")</f>
        <v/>
      </c>
      <c r="AG154" s="125" t="str">
        <f>IF('2. Enter scores'!AF158&lt;&gt;"",'2. Enter scores'!$B158-'2. Enter scores'!AF158,"")</f>
        <v/>
      </c>
      <c r="AH154" s="125" t="str">
        <f>IF('2. Enter scores'!AG158&lt;&gt;"",'2. Enter scores'!$B158-'2. Enter scores'!AG158,"")</f>
        <v/>
      </c>
      <c r="AI154" s="125" t="str">
        <f>IF('2. Enter scores'!AH158&lt;&gt;"",'2. Enter scores'!$B158-'2. Enter scores'!AH158,"")</f>
        <v/>
      </c>
      <c r="AJ154" s="125" t="str">
        <f>IF('2. Enter scores'!AI158&lt;&gt;"",'2. Enter scores'!$B158-'2. Enter scores'!AI158,"")</f>
        <v/>
      </c>
      <c r="AK154" s="125" t="str">
        <f>IF('2. Enter scores'!AJ158&lt;&gt;"",'2. Enter scores'!$B158-'2. Enter scores'!AJ158,"")</f>
        <v/>
      </c>
      <c r="AL154" s="125" t="str">
        <f>IF('2. Enter scores'!AK158&lt;&gt;"",'2. Enter scores'!$B158-'2. Enter scores'!AK158,"")</f>
        <v/>
      </c>
      <c r="AM154" s="125" t="str">
        <f>IF('2. Enter scores'!AL158&lt;&gt;"",'2. Enter scores'!$B158-'2. Enter scores'!AL158,"")</f>
        <v/>
      </c>
      <c r="AN154" s="125" t="str">
        <f>IF('2. Enter scores'!AM158&lt;&gt;"",'2. Enter scores'!$B158-'2. Enter scores'!AM158,"")</f>
        <v/>
      </c>
      <c r="AO154" s="125" t="str">
        <f>IF('2. Enter scores'!AN158&lt;&gt;"",'2. Enter scores'!$B158-'2. Enter scores'!AN158,"")</f>
        <v/>
      </c>
      <c r="AP154" s="125" t="str">
        <f>IF('2. Enter scores'!AO158&lt;&gt;"",'2. Enter scores'!$B158-'2. Enter scores'!AO158,"")</f>
        <v/>
      </c>
      <c r="AQ154" s="125" t="str">
        <f>IF('2. Enter scores'!AP158&lt;&gt;"",'2. Enter scores'!$B158-'2. Enter scores'!AP158,"")</f>
        <v/>
      </c>
      <c r="AR154" s="125" t="str">
        <f>IF('2. Enter scores'!AQ158&lt;&gt;"",'2. Enter scores'!$B158-'2. Enter scores'!AQ158,"")</f>
        <v/>
      </c>
      <c r="AS154" s="125" t="str">
        <f>IF('2. Enter scores'!AR158&lt;&gt;"",'2. Enter scores'!$B158-'2. Enter scores'!AR158,"")</f>
        <v/>
      </c>
      <c r="AT154" s="125" t="str">
        <f>IF('2. Enter scores'!AS158&lt;&gt;"",'2. Enter scores'!$B158-'2. Enter scores'!AS158,"")</f>
        <v/>
      </c>
      <c r="AU154" s="125" t="str">
        <f>IF('2. Enter scores'!AT158&lt;&gt;"",'2. Enter scores'!$B158-'2. Enter scores'!AT158,"")</f>
        <v/>
      </c>
      <c r="AV154" s="125" t="str">
        <f>IF('2. Enter scores'!AU158&lt;&gt;"",'2. Enter scores'!$B158-'2. Enter scores'!AU158,"")</f>
        <v/>
      </c>
      <c r="AW154" s="125" t="str">
        <f>IF('2. Enter scores'!AV158&lt;&gt;"",'2. Enter scores'!$B158-'2. Enter scores'!AV158,"")</f>
        <v/>
      </c>
      <c r="AX154" s="125" t="str">
        <f>IF('2. Enter scores'!AW158&lt;&gt;"",'2. Enter scores'!$B158-'2. Enter scores'!AW158,"")</f>
        <v/>
      </c>
      <c r="AY154" s="125" t="str">
        <f>IF('2. Enter scores'!AX158&lt;&gt;"",'2. Enter scores'!$B158-'2. Enter scores'!AX158,"")</f>
        <v/>
      </c>
      <c r="AZ154" s="125" t="str">
        <f>IF('2. Enter scores'!AY158&lt;&gt;"",'2. Enter scores'!$B158-'2. Enter scores'!AY158,"")</f>
        <v/>
      </c>
      <c r="BA154" s="125" t="str">
        <f>IF('2. Enter scores'!AZ158&lt;&gt;"",'2. Enter scores'!$B158-'2. Enter scores'!AZ158,"")</f>
        <v/>
      </c>
      <c r="BB154" s="125" t="str">
        <f>IF('2. Enter scores'!BA158&lt;&gt;"",'2. Enter scores'!$B158-'2. Enter scores'!BA158,"")</f>
        <v/>
      </c>
      <c r="BC154" s="125" t="str">
        <f>IF('2. Enter scores'!BB158&lt;&gt;"",'2. Enter scores'!$B158-'2. Enter scores'!BB158,"")</f>
        <v/>
      </c>
      <c r="BD154" s="125" t="str">
        <f>IF('2. Enter scores'!BC158&lt;&gt;"",'2. Enter scores'!$B158-'2. Enter scores'!BC158,"")</f>
        <v/>
      </c>
      <c r="BE154" s="125" t="str">
        <f>IF('2. Enter scores'!BD158&lt;&gt;"",'2. Enter scores'!$B158-'2. Enter scores'!BD158,"")</f>
        <v/>
      </c>
      <c r="BF154" s="125" t="str">
        <f>IF('2. Enter scores'!BE158&lt;&gt;"",'2. Enter scores'!$B158-'2. Enter scores'!BE158,"")</f>
        <v/>
      </c>
      <c r="BG154" s="125" t="str">
        <f>IF('2. Enter scores'!BF158&lt;&gt;"",'2. Enter scores'!$B158-'2. Enter scores'!BF158,"")</f>
        <v/>
      </c>
      <c r="BH154" s="125" t="str">
        <f>IF('2. Enter scores'!BG158&lt;&gt;"",'2. Enter scores'!$B158-'2. Enter scores'!BG158,"")</f>
        <v/>
      </c>
      <c r="BI154" s="125" t="str">
        <f>IF('2. Enter scores'!BH158&lt;&gt;"",'2. Enter scores'!$B158-'2. Enter scores'!BH158,"")</f>
        <v/>
      </c>
      <c r="BJ154" s="125" t="str">
        <f>IF('2. Enter scores'!BI158&lt;&gt;"",'2. Enter scores'!$B158-'2. Enter scores'!BI158,"")</f>
        <v/>
      </c>
      <c r="BK154" s="125" t="str">
        <f>IF('2. Enter scores'!BJ158&lt;&gt;"",'2. Enter scores'!$B158-'2. Enter scores'!BJ158,"")</f>
        <v/>
      </c>
      <c r="BL154" s="125" t="str">
        <f>IF('2. Enter scores'!BK158&lt;&gt;"",'2. Enter scores'!$B158-'2. Enter scores'!BK158,"")</f>
        <v/>
      </c>
      <c r="BM154" s="125" t="str">
        <f>IF('2. Enter scores'!BL158&lt;&gt;"",'2. Enter scores'!$B158-'2. Enter scores'!BL158,"")</f>
        <v/>
      </c>
      <c r="BN154" s="125" t="str">
        <f>IF('2. Enter scores'!BM158&lt;&gt;"",'2. Enter scores'!$B158-'2. Enter scores'!BM158,"")</f>
        <v/>
      </c>
      <c r="BO154" s="125" t="str">
        <f>IF('2. Enter scores'!BN158&lt;&gt;"",'2. Enter scores'!$B158-'2. Enter scores'!BN158,"")</f>
        <v/>
      </c>
      <c r="BP154" s="108">
        <v>1000</v>
      </c>
    </row>
    <row r="155" spans="2:68" x14ac:dyDescent="0.35">
      <c r="B155" s="125" t="str">
        <f>IF('2. Enter scores'!A159&lt;&gt;"",'2. Enter scores'!A159,"")</f>
        <v/>
      </c>
      <c r="H155" s="125" t="str">
        <f>IF('2. Enter scores'!G159&lt;&gt;"",'2. Enter scores'!$B159-'2. Enter scores'!G159,"")</f>
        <v/>
      </c>
      <c r="I155" s="125" t="str">
        <f>IF('2. Enter scores'!H159&lt;&gt;"",'2. Enter scores'!$B159-'2. Enter scores'!H159,"")</f>
        <v/>
      </c>
      <c r="J155" s="125" t="str">
        <f>IF('2. Enter scores'!I159&lt;&gt;"",'2. Enter scores'!$B159-'2. Enter scores'!I159,"")</f>
        <v/>
      </c>
      <c r="K155" s="125" t="str">
        <f>IF('2. Enter scores'!J159&lt;&gt;"",'2. Enter scores'!$B159-'2. Enter scores'!J159,"")</f>
        <v/>
      </c>
      <c r="L155" s="125" t="str">
        <f>IF('2. Enter scores'!K159&lt;&gt;"",'2. Enter scores'!$B159-'2. Enter scores'!K159,"")</f>
        <v/>
      </c>
      <c r="M155" s="125" t="str">
        <f>IF('2. Enter scores'!L159&lt;&gt;"",'2. Enter scores'!$B159-'2. Enter scores'!L159,"")</f>
        <v/>
      </c>
      <c r="N155" s="125" t="str">
        <f>IF('2. Enter scores'!M159&lt;&gt;"",'2. Enter scores'!$B159-'2. Enter scores'!M159,"")</f>
        <v/>
      </c>
      <c r="O155" s="125" t="str">
        <f>IF('2. Enter scores'!N159&lt;&gt;"",'2. Enter scores'!$B159-'2. Enter scores'!N159,"")</f>
        <v/>
      </c>
      <c r="P155" s="125" t="str">
        <f>IF('2. Enter scores'!O159&lt;&gt;"",'2. Enter scores'!$B159-'2. Enter scores'!O159,"")</f>
        <v/>
      </c>
      <c r="Q155" s="125" t="str">
        <f>IF('2. Enter scores'!P159&lt;&gt;"",'2. Enter scores'!$B159-'2. Enter scores'!P159,"")</f>
        <v/>
      </c>
      <c r="R155" s="125" t="str">
        <f>IF('2. Enter scores'!Q159&lt;&gt;"",'2. Enter scores'!$B159-'2. Enter scores'!Q159,"")</f>
        <v/>
      </c>
      <c r="S155" s="125" t="str">
        <f>IF('2. Enter scores'!R159&lt;&gt;"",'2. Enter scores'!$B159-'2. Enter scores'!R159,"")</f>
        <v/>
      </c>
      <c r="T155" s="125" t="str">
        <f>IF('2. Enter scores'!S159&lt;&gt;"",'2. Enter scores'!$B159-'2. Enter scores'!S159,"")</f>
        <v/>
      </c>
      <c r="U155" s="125" t="str">
        <f>IF('2. Enter scores'!T159&lt;&gt;"",'2. Enter scores'!$B159-'2. Enter scores'!T159,"")</f>
        <v/>
      </c>
      <c r="V155" s="125" t="str">
        <f>IF('2. Enter scores'!U159&lt;&gt;"",'2. Enter scores'!$B159-'2. Enter scores'!U159,"")</f>
        <v/>
      </c>
      <c r="W155" s="125" t="str">
        <f>IF('2. Enter scores'!V159&lt;&gt;"",'2. Enter scores'!$B159-'2. Enter scores'!V159,"")</f>
        <v/>
      </c>
      <c r="X155" s="125" t="str">
        <f>IF('2. Enter scores'!W159&lt;&gt;"",'2. Enter scores'!$B159-'2. Enter scores'!W159,"")</f>
        <v/>
      </c>
      <c r="Y155" s="125" t="str">
        <f>IF('2. Enter scores'!X159&lt;&gt;"",'2. Enter scores'!$B159-'2. Enter scores'!X159,"")</f>
        <v/>
      </c>
      <c r="Z155" s="125" t="str">
        <f>IF('2. Enter scores'!Y159&lt;&gt;"",'2. Enter scores'!$B159-'2. Enter scores'!Y159,"")</f>
        <v/>
      </c>
      <c r="AA155" s="125" t="str">
        <f>IF('2. Enter scores'!Z159&lt;&gt;"",'2. Enter scores'!$B159-'2. Enter scores'!Z159,"")</f>
        <v/>
      </c>
      <c r="AB155" s="125" t="str">
        <f>IF('2. Enter scores'!AA159&lt;&gt;"",'2. Enter scores'!$B159-'2. Enter scores'!AA159,"")</f>
        <v/>
      </c>
      <c r="AC155" s="125" t="str">
        <f>IF('2. Enter scores'!AB159&lt;&gt;"",'2. Enter scores'!$B159-'2. Enter scores'!AB159,"")</f>
        <v/>
      </c>
      <c r="AD155" s="125" t="str">
        <f>IF('2. Enter scores'!AC159&lt;&gt;"",'2. Enter scores'!$B159-'2. Enter scores'!AC159,"")</f>
        <v/>
      </c>
      <c r="AE155" s="125" t="str">
        <f>IF('2. Enter scores'!AD159&lt;&gt;"",'2. Enter scores'!$B159-'2. Enter scores'!AD159,"")</f>
        <v/>
      </c>
      <c r="AF155" s="125" t="str">
        <f>IF('2. Enter scores'!AE159&lt;&gt;"",'2. Enter scores'!$B159-'2. Enter scores'!AE159,"")</f>
        <v/>
      </c>
      <c r="AG155" s="125" t="str">
        <f>IF('2. Enter scores'!AF159&lt;&gt;"",'2. Enter scores'!$B159-'2. Enter scores'!AF159,"")</f>
        <v/>
      </c>
      <c r="AH155" s="125" t="str">
        <f>IF('2. Enter scores'!AG159&lt;&gt;"",'2. Enter scores'!$B159-'2. Enter scores'!AG159,"")</f>
        <v/>
      </c>
      <c r="AI155" s="125" t="str">
        <f>IF('2. Enter scores'!AH159&lt;&gt;"",'2. Enter scores'!$B159-'2. Enter scores'!AH159,"")</f>
        <v/>
      </c>
      <c r="AJ155" s="125" t="str">
        <f>IF('2. Enter scores'!AI159&lt;&gt;"",'2. Enter scores'!$B159-'2. Enter scores'!AI159,"")</f>
        <v/>
      </c>
      <c r="AK155" s="125" t="str">
        <f>IF('2. Enter scores'!AJ159&lt;&gt;"",'2. Enter scores'!$B159-'2. Enter scores'!AJ159,"")</f>
        <v/>
      </c>
      <c r="AL155" s="125" t="str">
        <f>IF('2. Enter scores'!AK159&lt;&gt;"",'2. Enter scores'!$B159-'2. Enter scores'!AK159,"")</f>
        <v/>
      </c>
      <c r="AM155" s="125" t="str">
        <f>IF('2. Enter scores'!AL159&lt;&gt;"",'2. Enter scores'!$B159-'2. Enter scores'!AL159,"")</f>
        <v/>
      </c>
      <c r="AN155" s="125" t="str">
        <f>IF('2. Enter scores'!AM159&lt;&gt;"",'2. Enter scores'!$B159-'2. Enter scores'!AM159,"")</f>
        <v/>
      </c>
      <c r="AO155" s="125" t="str">
        <f>IF('2. Enter scores'!AN159&lt;&gt;"",'2. Enter scores'!$B159-'2. Enter scores'!AN159,"")</f>
        <v/>
      </c>
      <c r="AP155" s="125" t="str">
        <f>IF('2. Enter scores'!AO159&lt;&gt;"",'2. Enter scores'!$B159-'2. Enter scores'!AO159,"")</f>
        <v/>
      </c>
      <c r="AQ155" s="125" t="str">
        <f>IF('2. Enter scores'!AP159&lt;&gt;"",'2. Enter scores'!$B159-'2. Enter scores'!AP159,"")</f>
        <v/>
      </c>
      <c r="AR155" s="125" t="str">
        <f>IF('2. Enter scores'!AQ159&lt;&gt;"",'2. Enter scores'!$B159-'2. Enter scores'!AQ159,"")</f>
        <v/>
      </c>
      <c r="AS155" s="125" t="str">
        <f>IF('2. Enter scores'!AR159&lt;&gt;"",'2. Enter scores'!$B159-'2. Enter scores'!AR159,"")</f>
        <v/>
      </c>
      <c r="AT155" s="125" t="str">
        <f>IF('2. Enter scores'!AS159&lt;&gt;"",'2. Enter scores'!$B159-'2. Enter scores'!AS159,"")</f>
        <v/>
      </c>
      <c r="AU155" s="125" t="str">
        <f>IF('2. Enter scores'!AT159&lt;&gt;"",'2. Enter scores'!$B159-'2. Enter scores'!AT159,"")</f>
        <v/>
      </c>
      <c r="AV155" s="125" t="str">
        <f>IF('2. Enter scores'!AU159&lt;&gt;"",'2. Enter scores'!$B159-'2. Enter scores'!AU159,"")</f>
        <v/>
      </c>
      <c r="AW155" s="125" t="str">
        <f>IF('2. Enter scores'!AV159&lt;&gt;"",'2. Enter scores'!$B159-'2. Enter scores'!AV159,"")</f>
        <v/>
      </c>
      <c r="AX155" s="125" t="str">
        <f>IF('2. Enter scores'!AW159&lt;&gt;"",'2. Enter scores'!$B159-'2. Enter scores'!AW159,"")</f>
        <v/>
      </c>
      <c r="AY155" s="125" t="str">
        <f>IF('2. Enter scores'!AX159&lt;&gt;"",'2. Enter scores'!$B159-'2. Enter scores'!AX159,"")</f>
        <v/>
      </c>
      <c r="AZ155" s="125" t="str">
        <f>IF('2. Enter scores'!AY159&lt;&gt;"",'2. Enter scores'!$B159-'2. Enter scores'!AY159,"")</f>
        <v/>
      </c>
      <c r="BA155" s="125" t="str">
        <f>IF('2. Enter scores'!AZ159&lt;&gt;"",'2. Enter scores'!$B159-'2. Enter scores'!AZ159,"")</f>
        <v/>
      </c>
      <c r="BB155" s="125" t="str">
        <f>IF('2. Enter scores'!BA159&lt;&gt;"",'2. Enter scores'!$B159-'2. Enter scores'!BA159,"")</f>
        <v/>
      </c>
      <c r="BC155" s="125" t="str">
        <f>IF('2. Enter scores'!BB159&lt;&gt;"",'2. Enter scores'!$B159-'2. Enter scores'!BB159,"")</f>
        <v/>
      </c>
      <c r="BD155" s="125" t="str">
        <f>IF('2. Enter scores'!BC159&lt;&gt;"",'2. Enter scores'!$B159-'2. Enter scores'!BC159,"")</f>
        <v/>
      </c>
      <c r="BE155" s="125" t="str">
        <f>IF('2. Enter scores'!BD159&lt;&gt;"",'2. Enter scores'!$B159-'2. Enter scores'!BD159,"")</f>
        <v/>
      </c>
      <c r="BF155" s="125" t="str">
        <f>IF('2. Enter scores'!BE159&lt;&gt;"",'2. Enter scores'!$B159-'2. Enter scores'!BE159,"")</f>
        <v/>
      </c>
      <c r="BG155" s="125" t="str">
        <f>IF('2. Enter scores'!BF159&lt;&gt;"",'2. Enter scores'!$B159-'2. Enter scores'!BF159,"")</f>
        <v/>
      </c>
      <c r="BH155" s="125" t="str">
        <f>IF('2. Enter scores'!BG159&lt;&gt;"",'2. Enter scores'!$B159-'2. Enter scores'!BG159,"")</f>
        <v/>
      </c>
      <c r="BI155" s="125" t="str">
        <f>IF('2. Enter scores'!BH159&lt;&gt;"",'2. Enter scores'!$B159-'2. Enter scores'!BH159,"")</f>
        <v/>
      </c>
      <c r="BJ155" s="125" t="str">
        <f>IF('2. Enter scores'!BI159&lt;&gt;"",'2. Enter scores'!$B159-'2. Enter scores'!BI159,"")</f>
        <v/>
      </c>
      <c r="BK155" s="125" t="str">
        <f>IF('2. Enter scores'!BJ159&lt;&gt;"",'2. Enter scores'!$B159-'2. Enter scores'!BJ159,"")</f>
        <v/>
      </c>
      <c r="BL155" s="125" t="str">
        <f>IF('2. Enter scores'!BK159&lt;&gt;"",'2. Enter scores'!$B159-'2. Enter scores'!BK159,"")</f>
        <v/>
      </c>
      <c r="BM155" s="125" t="str">
        <f>IF('2. Enter scores'!BL159&lt;&gt;"",'2. Enter scores'!$B159-'2. Enter scores'!BL159,"")</f>
        <v/>
      </c>
      <c r="BN155" s="125" t="str">
        <f>IF('2. Enter scores'!BM159&lt;&gt;"",'2. Enter scores'!$B159-'2. Enter scores'!BM159,"")</f>
        <v/>
      </c>
      <c r="BO155" s="125" t="str">
        <f>IF('2. Enter scores'!BN159&lt;&gt;"",'2. Enter scores'!$B159-'2. Enter scores'!BN159,"")</f>
        <v/>
      </c>
      <c r="BP155" s="108">
        <v>1000</v>
      </c>
    </row>
    <row r="156" spans="2:68" x14ac:dyDescent="0.35">
      <c r="B156" s="125" t="str">
        <f>IF('2. Enter scores'!A160&lt;&gt;"",'2. Enter scores'!A160,"")</f>
        <v/>
      </c>
      <c r="H156" s="125" t="str">
        <f>IF('2. Enter scores'!G160&lt;&gt;"",'2. Enter scores'!$B160-'2. Enter scores'!G160,"")</f>
        <v/>
      </c>
      <c r="I156" s="125" t="str">
        <f>IF('2. Enter scores'!H160&lt;&gt;"",'2. Enter scores'!$B160-'2. Enter scores'!H160,"")</f>
        <v/>
      </c>
      <c r="J156" s="125" t="str">
        <f>IF('2. Enter scores'!I160&lt;&gt;"",'2. Enter scores'!$B160-'2. Enter scores'!I160,"")</f>
        <v/>
      </c>
      <c r="K156" s="125" t="str">
        <f>IF('2. Enter scores'!J160&lt;&gt;"",'2. Enter scores'!$B160-'2. Enter scores'!J160,"")</f>
        <v/>
      </c>
      <c r="L156" s="125" t="str">
        <f>IF('2. Enter scores'!K160&lt;&gt;"",'2. Enter scores'!$B160-'2. Enter scores'!K160,"")</f>
        <v/>
      </c>
      <c r="M156" s="125" t="str">
        <f>IF('2. Enter scores'!L160&lt;&gt;"",'2. Enter scores'!$B160-'2. Enter scores'!L160,"")</f>
        <v/>
      </c>
      <c r="N156" s="125" t="str">
        <f>IF('2. Enter scores'!M160&lt;&gt;"",'2. Enter scores'!$B160-'2. Enter scores'!M160,"")</f>
        <v/>
      </c>
      <c r="O156" s="125" t="str">
        <f>IF('2. Enter scores'!N160&lt;&gt;"",'2. Enter scores'!$B160-'2. Enter scores'!N160,"")</f>
        <v/>
      </c>
      <c r="P156" s="125" t="str">
        <f>IF('2. Enter scores'!O160&lt;&gt;"",'2. Enter scores'!$B160-'2. Enter scores'!O160,"")</f>
        <v/>
      </c>
      <c r="Q156" s="125" t="str">
        <f>IF('2. Enter scores'!P160&lt;&gt;"",'2. Enter scores'!$B160-'2. Enter scores'!P160,"")</f>
        <v/>
      </c>
      <c r="R156" s="125" t="str">
        <f>IF('2. Enter scores'!Q160&lt;&gt;"",'2. Enter scores'!$B160-'2. Enter scores'!Q160,"")</f>
        <v/>
      </c>
      <c r="S156" s="125" t="str">
        <f>IF('2. Enter scores'!R160&lt;&gt;"",'2. Enter scores'!$B160-'2. Enter scores'!R160,"")</f>
        <v/>
      </c>
      <c r="T156" s="125" t="str">
        <f>IF('2. Enter scores'!S160&lt;&gt;"",'2. Enter scores'!$B160-'2. Enter scores'!S160,"")</f>
        <v/>
      </c>
      <c r="U156" s="125" t="str">
        <f>IF('2. Enter scores'!T160&lt;&gt;"",'2. Enter scores'!$B160-'2. Enter scores'!T160,"")</f>
        <v/>
      </c>
      <c r="V156" s="125" t="str">
        <f>IF('2. Enter scores'!U160&lt;&gt;"",'2. Enter scores'!$B160-'2. Enter scores'!U160,"")</f>
        <v/>
      </c>
      <c r="W156" s="125" t="str">
        <f>IF('2. Enter scores'!V160&lt;&gt;"",'2. Enter scores'!$B160-'2. Enter scores'!V160,"")</f>
        <v/>
      </c>
      <c r="X156" s="125" t="str">
        <f>IF('2. Enter scores'!W160&lt;&gt;"",'2. Enter scores'!$B160-'2. Enter scores'!W160,"")</f>
        <v/>
      </c>
      <c r="Y156" s="125" t="str">
        <f>IF('2. Enter scores'!X160&lt;&gt;"",'2. Enter scores'!$B160-'2. Enter scores'!X160,"")</f>
        <v/>
      </c>
      <c r="Z156" s="125" t="str">
        <f>IF('2. Enter scores'!Y160&lt;&gt;"",'2. Enter scores'!$B160-'2. Enter scores'!Y160,"")</f>
        <v/>
      </c>
      <c r="AA156" s="125" t="str">
        <f>IF('2. Enter scores'!Z160&lt;&gt;"",'2. Enter scores'!$B160-'2. Enter scores'!Z160,"")</f>
        <v/>
      </c>
      <c r="AB156" s="125" t="str">
        <f>IF('2. Enter scores'!AA160&lt;&gt;"",'2. Enter scores'!$B160-'2. Enter scores'!AA160,"")</f>
        <v/>
      </c>
      <c r="AC156" s="125" t="str">
        <f>IF('2. Enter scores'!AB160&lt;&gt;"",'2. Enter scores'!$B160-'2. Enter scores'!AB160,"")</f>
        <v/>
      </c>
      <c r="AD156" s="125" t="str">
        <f>IF('2. Enter scores'!AC160&lt;&gt;"",'2. Enter scores'!$B160-'2. Enter scores'!AC160,"")</f>
        <v/>
      </c>
      <c r="AE156" s="125" t="str">
        <f>IF('2. Enter scores'!AD160&lt;&gt;"",'2. Enter scores'!$B160-'2. Enter scores'!AD160,"")</f>
        <v/>
      </c>
      <c r="AF156" s="125" t="str">
        <f>IF('2. Enter scores'!AE160&lt;&gt;"",'2. Enter scores'!$B160-'2. Enter scores'!AE160,"")</f>
        <v/>
      </c>
      <c r="AG156" s="125" t="str">
        <f>IF('2. Enter scores'!AF160&lt;&gt;"",'2. Enter scores'!$B160-'2. Enter scores'!AF160,"")</f>
        <v/>
      </c>
      <c r="AH156" s="125" t="str">
        <f>IF('2. Enter scores'!AG160&lt;&gt;"",'2. Enter scores'!$B160-'2. Enter scores'!AG160,"")</f>
        <v/>
      </c>
      <c r="AI156" s="125" t="str">
        <f>IF('2. Enter scores'!AH160&lt;&gt;"",'2. Enter scores'!$B160-'2. Enter scores'!AH160,"")</f>
        <v/>
      </c>
      <c r="AJ156" s="125" t="str">
        <f>IF('2. Enter scores'!AI160&lt;&gt;"",'2. Enter scores'!$B160-'2. Enter scores'!AI160,"")</f>
        <v/>
      </c>
      <c r="AK156" s="125" t="str">
        <f>IF('2. Enter scores'!AJ160&lt;&gt;"",'2. Enter scores'!$B160-'2. Enter scores'!AJ160,"")</f>
        <v/>
      </c>
      <c r="AL156" s="125" t="str">
        <f>IF('2. Enter scores'!AK160&lt;&gt;"",'2. Enter scores'!$B160-'2. Enter scores'!AK160,"")</f>
        <v/>
      </c>
      <c r="AM156" s="125" t="str">
        <f>IF('2. Enter scores'!AL160&lt;&gt;"",'2. Enter scores'!$B160-'2. Enter scores'!AL160,"")</f>
        <v/>
      </c>
      <c r="AN156" s="125" t="str">
        <f>IF('2. Enter scores'!AM160&lt;&gt;"",'2. Enter scores'!$B160-'2. Enter scores'!AM160,"")</f>
        <v/>
      </c>
      <c r="AO156" s="125" t="str">
        <f>IF('2. Enter scores'!AN160&lt;&gt;"",'2. Enter scores'!$B160-'2. Enter scores'!AN160,"")</f>
        <v/>
      </c>
      <c r="AP156" s="125" t="str">
        <f>IF('2. Enter scores'!AO160&lt;&gt;"",'2. Enter scores'!$B160-'2. Enter scores'!AO160,"")</f>
        <v/>
      </c>
      <c r="AQ156" s="125" t="str">
        <f>IF('2. Enter scores'!AP160&lt;&gt;"",'2. Enter scores'!$B160-'2. Enter scores'!AP160,"")</f>
        <v/>
      </c>
      <c r="AR156" s="125" t="str">
        <f>IF('2. Enter scores'!AQ160&lt;&gt;"",'2. Enter scores'!$B160-'2. Enter scores'!AQ160,"")</f>
        <v/>
      </c>
      <c r="AS156" s="125" t="str">
        <f>IF('2. Enter scores'!AR160&lt;&gt;"",'2. Enter scores'!$B160-'2. Enter scores'!AR160,"")</f>
        <v/>
      </c>
      <c r="AT156" s="125" t="str">
        <f>IF('2. Enter scores'!AS160&lt;&gt;"",'2. Enter scores'!$B160-'2. Enter scores'!AS160,"")</f>
        <v/>
      </c>
      <c r="AU156" s="125" t="str">
        <f>IF('2. Enter scores'!AT160&lt;&gt;"",'2. Enter scores'!$B160-'2. Enter scores'!AT160,"")</f>
        <v/>
      </c>
      <c r="AV156" s="125" t="str">
        <f>IF('2. Enter scores'!AU160&lt;&gt;"",'2. Enter scores'!$B160-'2. Enter scores'!AU160,"")</f>
        <v/>
      </c>
      <c r="AW156" s="125" t="str">
        <f>IF('2. Enter scores'!AV160&lt;&gt;"",'2. Enter scores'!$B160-'2. Enter scores'!AV160,"")</f>
        <v/>
      </c>
      <c r="AX156" s="125" t="str">
        <f>IF('2. Enter scores'!AW160&lt;&gt;"",'2. Enter scores'!$B160-'2. Enter scores'!AW160,"")</f>
        <v/>
      </c>
      <c r="AY156" s="125" t="str">
        <f>IF('2. Enter scores'!AX160&lt;&gt;"",'2. Enter scores'!$B160-'2. Enter scores'!AX160,"")</f>
        <v/>
      </c>
      <c r="AZ156" s="125" t="str">
        <f>IF('2. Enter scores'!AY160&lt;&gt;"",'2. Enter scores'!$B160-'2. Enter scores'!AY160,"")</f>
        <v/>
      </c>
      <c r="BA156" s="125" t="str">
        <f>IF('2. Enter scores'!AZ160&lt;&gt;"",'2. Enter scores'!$B160-'2. Enter scores'!AZ160,"")</f>
        <v/>
      </c>
      <c r="BB156" s="125" t="str">
        <f>IF('2. Enter scores'!BA160&lt;&gt;"",'2. Enter scores'!$B160-'2. Enter scores'!BA160,"")</f>
        <v/>
      </c>
      <c r="BC156" s="125" t="str">
        <f>IF('2. Enter scores'!BB160&lt;&gt;"",'2. Enter scores'!$B160-'2. Enter scores'!BB160,"")</f>
        <v/>
      </c>
      <c r="BD156" s="125" t="str">
        <f>IF('2. Enter scores'!BC160&lt;&gt;"",'2. Enter scores'!$B160-'2. Enter scores'!BC160,"")</f>
        <v/>
      </c>
      <c r="BE156" s="125" t="str">
        <f>IF('2. Enter scores'!BD160&lt;&gt;"",'2. Enter scores'!$B160-'2. Enter scores'!BD160,"")</f>
        <v/>
      </c>
      <c r="BF156" s="125" t="str">
        <f>IF('2. Enter scores'!BE160&lt;&gt;"",'2. Enter scores'!$B160-'2. Enter scores'!BE160,"")</f>
        <v/>
      </c>
      <c r="BG156" s="125" t="str">
        <f>IF('2. Enter scores'!BF160&lt;&gt;"",'2. Enter scores'!$B160-'2. Enter scores'!BF160,"")</f>
        <v/>
      </c>
      <c r="BH156" s="125" t="str">
        <f>IF('2. Enter scores'!BG160&lt;&gt;"",'2. Enter scores'!$B160-'2. Enter scores'!BG160,"")</f>
        <v/>
      </c>
      <c r="BI156" s="125" t="str">
        <f>IF('2. Enter scores'!BH160&lt;&gt;"",'2. Enter scores'!$B160-'2. Enter scores'!BH160,"")</f>
        <v/>
      </c>
      <c r="BJ156" s="125" t="str">
        <f>IF('2. Enter scores'!BI160&lt;&gt;"",'2. Enter scores'!$B160-'2. Enter scores'!BI160,"")</f>
        <v/>
      </c>
      <c r="BK156" s="125" t="str">
        <f>IF('2. Enter scores'!BJ160&lt;&gt;"",'2. Enter scores'!$B160-'2. Enter scores'!BJ160,"")</f>
        <v/>
      </c>
      <c r="BL156" s="125" t="str">
        <f>IF('2. Enter scores'!BK160&lt;&gt;"",'2. Enter scores'!$B160-'2. Enter scores'!BK160,"")</f>
        <v/>
      </c>
      <c r="BM156" s="125" t="str">
        <f>IF('2. Enter scores'!BL160&lt;&gt;"",'2. Enter scores'!$B160-'2. Enter scores'!BL160,"")</f>
        <v/>
      </c>
      <c r="BN156" s="125" t="str">
        <f>IF('2. Enter scores'!BM160&lt;&gt;"",'2. Enter scores'!$B160-'2. Enter scores'!BM160,"")</f>
        <v/>
      </c>
      <c r="BO156" s="125" t="str">
        <f>IF('2. Enter scores'!BN160&lt;&gt;"",'2. Enter scores'!$B160-'2. Enter scores'!BN160,"")</f>
        <v/>
      </c>
      <c r="BP156" s="108">
        <v>1000</v>
      </c>
    </row>
    <row r="157" spans="2:68" x14ac:dyDescent="0.35">
      <c r="B157" s="125" t="str">
        <f>IF('2. Enter scores'!A161&lt;&gt;"",'2. Enter scores'!A161,"")</f>
        <v/>
      </c>
      <c r="H157" s="125" t="str">
        <f>IF('2. Enter scores'!G161&lt;&gt;"",'2. Enter scores'!$B161-'2. Enter scores'!G161,"")</f>
        <v/>
      </c>
      <c r="I157" s="125" t="str">
        <f>IF('2. Enter scores'!H161&lt;&gt;"",'2. Enter scores'!$B161-'2. Enter scores'!H161,"")</f>
        <v/>
      </c>
      <c r="J157" s="125" t="str">
        <f>IF('2. Enter scores'!I161&lt;&gt;"",'2. Enter scores'!$B161-'2. Enter scores'!I161,"")</f>
        <v/>
      </c>
      <c r="K157" s="125" t="str">
        <f>IF('2. Enter scores'!J161&lt;&gt;"",'2. Enter scores'!$B161-'2. Enter scores'!J161,"")</f>
        <v/>
      </c>
      <c r="L157" s="125" t="str">
        <f>IF('2. Enter scores'!K161&lt;&gt;"",'2. Enter scores'!$B161-'2. Enter scores'!K161,"")</f>
        <v/>
      </c>
      <c r="M157" s="125" t="str">
        <f>IF('2. Enter scores'!L161&lt;&gt;"",'2. Enter scores'!$B161-'2. Enter scores'!L161,"")</f>
        <v/>
      </c>
      <c r="N157" s="125" t="str">
        <f>IF('2. Enter scores'!M161&lt;&gt;"",'2. Enter scores'!$B161-'2. Enter scores'!M161,"")</f>
        <v/>
      </c>
      <c r="O157" s="125" t="str">
        <f>IF('2. Enter scores'!N161&lt;&gt;"",'2. Enter scores'!$B161-'2. Enter scores'!N161,"")</f>
        <v/>
      </c>
      <c r="P157" s="125" t="str">
        <f>IF('2. Enter scores'!O161&lt;&gt;"",'2. Enter scores'!$B161-'2. Enter scores'!O161,"")</f>
        <v/>
      </c>
      <c r="Q157" s="125" t="str">
        <f>IF('2. Enter scores'!P161&lt;&gt;"",'2. Enter scores'!$B161-'2. Enter scores'!P161,"")</f>
        <v/>
      </c>
      <c r="R157" s="125" t="str">
        <f>IF('2. Enter scores'!Q161&lt;&gt;"",'2. Enter scores'!$B161-'2. Enter scores'!Q161,"")</f>
        <v/>
      </c>
      <c r="S157" s="125" t="str">
        <f>IF('2. Enter scores'!R161&lt;&gt;"",'2. Enter scores'!$B161-'2. Enter scores'!R161,"")</f>
        <v/>
      </c>
      <c r="T157" s="125" t="str">
        <f>IF('2. Enter scores'!S161&lt;&gt;"",'2. Enter scores'!$B161-'2. Enter scores'!S161,"")</f>
        <v/>
      </c>
      <c r="U157" s="125" t="str">
        <f>IF('2. Enter scores'!T161&lt;&gt;"",'2. Enter scores'!$B161-'2. Enter scores'!T161,"")</f>
        <v/>
      </c>
      <c r="V157" s="125" t="str">
        <f>IF('2. Enter scores'!U161&lt;&gt;"",'2. Enter scores'!$B161-'2. Enter scores'!U161,"")</f>
        <v/>
      </c>
      <c r="W157" s="125" t="str">
        <f>IF('2. Enter scores'!V161&lt;&gt;"",'2. Enter scores'!$B161-'2. Enter scores'!V161,"")</f>
        <v/>
      </c>
      <c r="X157" s="125" t="str">
        <f>IF('2. Enter scores'!W161&lt;&gt;"",'2. Enter scores'!$B161-'2. Enter scores'!W161,"")</f>
        <v/>
      </c>
      <c r="Y157" s="125" t="str">
        <f>IF('2. Enter scores'!X161&lt;&gt;"",'2. Enter scores'!$B161-'2. Enter scores'!X161,"")</f>
        <v/>
      </c>
      <c r="Z157" s="125" t="str">
        <f>IF('2. Enter scores'!Y161&lt;&gt;"",'2. Enter scores'!$B161-'2. Enter scores'!Y161,"")</f>
        <v/>
      </c>
      <c r="AA157" s="125" t="str">
        <f>IF('2. Enter scores'!Z161&lt;&gt;"",'2. Enter scores'!$B161-'2. Enter scores'!Z161,"")</f>
        <v/>
      </c>
      <c r="AB157" s="125" t="str">
        <f>IF('2. Enter scores'!AA161&lt;&gt;"",'2. Enter scores'!$B161-'2. Enter scores'!AA161,"")</f>
        <v/>
      </c>
      <c r="AC157" s="125" t="str">
        <f>IF('2. Enter scores'!AB161&lt;&gt;"",'2. Enter scores'!$B161-'2. Enter scores'!AB161,"")</f>
        <v/>
      </c>
      <c r="AD157" s="125" t="str">
        <f>IF('2. Enter scores'!AC161&lt;&gt;"",'2. Enter scores'!$B161-'2. Enter scores'!AC161,"")</f>
        <v/>
      </c>
      <c r="AE157" s="125" t="str">
        <f>IF('2. Enter scores'!AD161&lt;&gt;"",'2. Enter scores'!$B161-'2. Enter scores'!AD161,"")</f>
        <v/>
      </c>
      <c r="AF157" s="125" t="str">
        <f>IF('2. Enter scores'!AE161&lt;&gt;"",'2. Enter scores'!$B161-'2. Enter scores'!AE161,"")</f>
        <v/>
      </c>
      <c r="AG157" s="125" t="str">
        <f>IF('2. Enter scores'!AF161&lt;&gt;"",'2. Enter scores'!$B161-'2. Enter scores'!AF161,"")</f>
        <v/>
      </c>
      <c r="AH157" s="125" t="str">
        <f>IF('2. Enter scores'!AG161&lt;&gt;"",'2. Enter scores'!$B161-'2. Enter scores'!AG161,"")</f>
        <v/>
      </c>
      <c r="AI157" s="125" t="str">
        <f>IF('2. Enter scores'!AH161&lt;&gt;"",'2. Enter scores'!$B161-'2. Enter scores'!AH161,"")</f>
        <v/>
      </c>
      <c r="AJ157" s="125" t="str">
        <f>IF('2. Enter scores'!AI161&lt;&gt;"",'2. Enter scores'!$B161-'2. Enter scores'!AI161,"")</f>
        <v/>
      </c>
      <c r="AK157" s="125" t="str">
        <f>IF('2. Enter scores'!AJ161&lt;&gt;"",'2. Enter scores'!$B161-'2. Enter scores'!AJ161,"")</f>
        <v/>
      </c>
      <c r="AL157" s="125" t="str">
        <f>IF('2. Enter scores'!AK161&lt;&gt;"",'2. Enter scores'!$B161-'2. Enter scores'!AK161,"")</f>
        <v/>
      </c>
      <c r="AM157" s="125" t="str">
        <f>IF('2. Enter scores'!AL161&lt;&gt;"",'2. Enter scores'!$B161-'2. Enter scores'!AL161,"")</f>
        <v/>
      </c>
      <c r="AN157" s="125" t="str">
        <f>IF('2. Enter scores'!AM161&lt;&gt;"",'2. Enter scores'!$B161-'2. Enter scores'!AM161,"")</f>
        <v/>
      </c>
      <c r="AO157" s="125" t="str">
        <f>IF('2. Enter scores'!AN161&lt;&gt;"",'2. Enter scores'!$B161-'2. Enter scores'!AN161,"")</f>
        <v/>
      </c>
      <c r="AP157" s="125" t="str">
        <f>IF('2. Enter scores'!AO161&lt;&gt;"",'2. Enter scores'!$B161-'2. Enter scores'!AO161,"")</f>
        <v/>
      </c>
      <c r="AQ157" s="125" t="str">
        <f>IF('2. Enter scores'!AP161&lt;&gt;"",'2. Enter scores'!$B161-'2. Enter scores'!AP161,"")</f>
        <v/>
      </c>
      <c r="AR157" s="125" t="str">
        <f>IF('2. Enter scores'!AQ161&lt;&gt;"",'2. Enter scores'!$B161-'2. Enter scores'!AQ161,"")</f>
        <v/>
      </c>
      <c r="AS157" s="125" t="str">
        <f>IF('2. Enter scores'!AR161&lt;&gt;"",'2. Enter scores'!$B161-'2. Enter scores'!AR161,"")</f>
        <v/>
      </c>
      <c r="AT157" s="125" t="str">
        <f>IF('2. Enter scores'!AS161&lt;&gt;"",'2. Enter scores'!$B161-'2. Enter scores'!AS161,"")</f>
        <v/>
      </c>
      <c r="AU157" s="125" t="str">
        <f>IF('2. Enter scores'!AT161&lt;&gt;"",'2. Enter scores'!$B161-'2. Enter scores'!AT161,"")</f>
        <v/>
      </c>
      <c r="AV157" s="125" t="str">
        <f>IF('2. Enter scores'!AU161&lt;&gt;"",'2. Enter scores'!$B161-'2. Enter scores'!AU161,"")</f>
        <v/>
      </c>
      <c r="AW157" s="125" t="str">
        <f>IF('2. Enter scores'!AV161&lt;&gt;"",'2. Enter scores'!$B161-'2. Enter scores'!AV161,"")</f>
        <v/>
      </c>
      <c r="AX157" s="125" t="str">
        <f>IF('2. Enter scores'!AW161&lt;&gt;"",'2. Enter scores'!$B161-'2. Enter scores'!AW161,"")</f>
        <v/>
      </c>
      <c r="AY157" s="125" t="str">
        <f>IF('2. Enter scores'!AX161&lt;&gt;"",'2. Enter scores'!$B161-'2. Enter scores'!AX161,"")</f>
        <v/>
      </c>
      <c r="AZ157" s="125" t="str">
        <f>IF('2. Enter scores'!AY161&lt;&gt;"",'2. Enter scores'!$B161-'2. Enter scores'!AY161,"")</f>
        <v/>
      </c>
      <c r="BA157" s="125" t="str">
        <f>IF('2. Enter scores'!AZ161&lt;&gt;"",'2. Enter scores'!$B161-'2. Enter scores'!AZ161,"")</f>
        <v/>
      </c>
      <c r="BB157" s="125" t="str">
        <f>IF('2. Enter scores'!BA161&lt;&gt;"",'2. Enter scores'!$B161-'2. Enter scores'!BA161,"")</f>
        <v/>
      </c>
      <c r="BC157" s="125" t="str">
        <f>IF('2. Enter scores'!BB161&lt;&gt;"",'2. Enter scores'!$B161-'2. Enter scores'!BB161,"")</f>
        <v/>
      </c>
      <c r="BD157" s="125" t="str">
        <f>IF('2. Enter scores'!BC161&lt;&gt;"",'2. Enter scores'!$B161-'2. Enter scores'!BC161,"")</f>
        <v/>
      </c>
      <c r="BE157" s="125" t="str">
        <f>IF('2. Enter scores'!BD161&lt;&gt;"",'2. Enter scores'!$B161-'2. Enter scores'!BD161,"")</f>
        <v/>
      </c>
      <c r="BF157" s="125" t="str">
        <f>IF('2. Enter scores'!BE161&lt;&gt;"",'2. Enter scores'!$B161-'2. Enter scores'!BE161,"")</f>
        <v/>
      </c>
      <c r="BG157" s="125" t="str">
        <f>IF('2. Enter scores'!BF161&lt;&gt;"",'2. Enter scores'!$B161-'2. Enter scores'!BF161,"")</f>
        <v/>
      </c>
      <c r="BH157" s="125" t="str">
        <f>IF('2. Enter scores'!BG161&lt;&gt;"",'2. Enter scores'!$B161-'2. Enter scores'!BG161,"")</f>
        <v/>
      </c>
      <c r="BI157" s="125" t="str">
        <f>IF('2. Enter scores'!BH161&lt;&gt;"",'2. Enter scores'!$B161-'2. Enter scores'!BH161,"")</f>
        <v/>
      </c>
      <c r="BJ157" s="125" t="str">
        <f>IF('2. Enter scores'!BI161&lt;&gt;"",'2. Enter scores'!$B161-'2. Enter scores'!BI161,"")</f>
        <v/>
      </c>
      <c r="BK157" s="125" t="str">
        <f>IF('2. Enter scores'!BJ161&lt;&gt;"",'2. Enter scores'!$B161-'2. Enter scores'!BJ161,"")</f>
        <v/>
      </c>
      <c r="BL157" s="125" t="str">
        <f>IF('2. Enter scores'!BK161&lt;&gt;"",'2. Enter scores'!$B161-'2. Enter scores'!BK161,"")</f>
        <v/>
      </c>
      <c r="BM157" s="125" t="str">
        <f>IF('2. Enter scores'!BL161&lt;&gt;"",'2. Enter scores'!$B161-'2. Enter scores'!BL161,"")</f>
        <v/>
      </c>
      <c r="BN157" s="125" t="str">
        <f>IF('2. Enter scores'!BM161&lt;&gt;"",'2. Enter scores'!$B161-'2. Enter scores'!BM161,"")</f>
        <v/>
      </c>
      <c r="BO157" s="125" t="str">
        <f>IF('2. Enter scores'!BN161&lt;&gt;"",'2. Enter scores'!$B161-'2. Enter scores'!BN161,"")</f>
        <v/>
      </c>
      <c r="BP157" s="108">
        <v>1000</v>
      </c>
    </row>
    <row r="158" spans="2:68" x14ac:dyDescent="0.35">
      <c r="B158" s="125" t="str">
        <f>IF('2. Enter scores'!A162&lt;&gt;"",'2. Enter scores'!A162,"")</f>
        <v/>
      </c>
      <c r="H158" s="125" t="str">
        <f>IF('2. Enter scores'!G162&lt;&gt;"",'2. Enter scores'!$B162-'2. Enter scores'!G162,"")</f>
        <v/>
      </c>
      <c r="I158" s="125" t="str">
        <f>IF('2. Enter scores'!H162&lt;&gt;"",'2. Enter scores'!$B162-'2. Enter scores'!H162,"")</f>
        <v/>
      </c>
      <c r="J158" s="125" t="str">
        <f>IF('2. Enter scores'!I162&lt;&gt;"",'2. Enter scores'!$B162-'2. Enter scores'!I162,"")</f>
        <v/>
      </c>
      <c r="K158" s="125" t="str">
        <f>IF('2. Enter scores'!J162&lt;&gt;"",'2. Enter scores'!$B162-'2. Enter scores'!J162,"")</f>
        <v/>
      </c>
      <c r="L158" s="125" t="str">
        <f>IF('2. Enter scores'!K162&lt;&gt;"",'2. Enter scores'!$B162-'2. Enter scores'!K162,"")</f>
        <v/>
      </c>
      <c r="M158" s="125" t="str">
        <f>IF('2. Enter scores'!L162&lt;&gt;"",'2. Enter scores'!$B162-'2. Enter scores'!L162,"")</f>
        <v/>
      </c>
      <c r="N158" s="125" t="str">
        <f>IF('2. Enter scores'!M162&lt;&gt;"",'2. Enter scores'!$B162-'2. Enter scores'!M162,"")</f>
        <v/>
      </c>
      <c r="O158" s="125" t="str">
        <f>IF('2. Enter scores'!N162&lt;&gt;"",'2. Enter scores'!$B162-'2. Enter scores'!N162,"")</f>
        <v/>
      </c>
      <c r="P158" s="125" t="str">
        <f>IF('2. Enter scores'!O162&lt;&gt;"",'2. Enter scores'!$B162-'2. Enter scores'!O162,"")</f>
        <v/>
      </c>
      <c r="Q158" s="125" t="str">
        <f>IF('2. Enter scores'!P162&lt;&gt;"",'2. Enter scores'!$B162-'2. Enter scores'!P162,"")</f>
        <v/>
      </c>
      <c r="R158" s="125" t="str">
        <f>IF('2. Enter scores'!Q162&lt;&gt;"",'2. Enter scores'!$B162-'2. Enter scores'!Q162,"")</f>
        <v/>
      </c>
      <c r="S158" s="125" t="str">
        <f>IF('2. Enter scores'!R162&lt;&gt;"",'2. Enter scores'!$B162-'2. Enter scores'!R162,"")</f>
        <v/>
      </c>
      <c r="T158" s="125" t="str">
        <f>IF('2. Enter scores'!S162&lt;&gt;"",'2. Enter scores'!$B162-'2. Enter scores'!S162,"")</f>
        <v/>
      </c>
      <c r="U158" s="125" t="str">
        <f>IF('2. Enter scores'!T162&lt;&gt;"",'2. Enter scores'!$B162-'2. Enter scores'!T162,"")</f>
        <v/>
      </c>
      <c r="V158" s="125" t="str">
        <f>IF('2. Enter scores'!U162&lt;&gt;"",'2. Enter scores'!$B162-'2. Enter scores'!U162,"")</f>
        <v/>
      </c>
      <c r="W158" s="125" t="str">
        <f>IF('2. Enter scores'!V162&lt;&gt;"",'2. Enter scores'!$B162-'2. Enter scores'!V162,"")</f>
        <v/>
      </c>
      <c r="X158" s="125" t="str">
        <f>IF('2. Enter scores'!W162&lt;&gt;"",'2. Enter scores'!$B162-'2. Enter scores'!W162,"")</f>
        <v/>
      </c>
      <c r="Y158" s="125" t="str">
        <f>IF('2. Enter scores'!X162&lt;&gt;"",'2. Enter scores'!$B162-'2. Enter scores'!X162,"")</f>
        <v/>
      </c>
      <c r="Z158" s="125" t="str">
        <f>IF('2. Enter scores'!Y162&lt;&gt;"",'2. Enter scores'!$B162-'2. Enter scores'!Y162,"")</f>
        <v/>
      </c>
      <c r="AA158" s="125" t="str">
        <f>IF('2. Enter scores'!Z162&lt;&gt;"",'2. Enter scores'!$B162-'2. Enter scores'!Z162,"")</f>
        <v/>
      </c>
      <c r="AB158" s="125" t="str">
        <f>IF('2. Enter scores'!AA162&lt;&gt;"",'2. Enter scores'!$B162-'2. Enter scores'!AA162,"")</f>
        <v/>
      </c>
      <c r="AC158" s="125" t="str">
        <f>IF('2. Enter scores'!AB162&lt;&gt;"",'2. Enter scores'!$B162-'2. Enter scores'!AB162,"")</f>
        <v/>
      </c>
      <c r="AD158" s="125" t="str">
        <f>IF('2. Enter scores'!AC162&lt;&gt;"",'2. Enter scores'!$B162-'2. Enter scores'!AC162,"")</f>
        <v/>
      </c>
      <c r="AE158" s="125" t="str">
        <f>IF('2. Enter scores'!AD162&lt;&gt;"",'2. Enter scores'!$B162-'2. Enter scores'!AD162,"")</f>
        <v/>
      </c>
      <c r="AF158" s="125" t="str">
        <f>IF('2. Enter scores'!AE162&lt;&gt;"",'2. Enter scores'!$B162-'2. Enter scores'!AE162,"")</f>
        <v/>
      </c>
      <c r="AG158" s="125" t="str">
        <f>IF('2. Enter scores'!AF162&lt;&gt;"",'2. Enter scores'!$B162-'2. Enter scores'!AF162,"")</f>
        <v/>
      </c>
      <c r="AH158" s="125" t="str">
        <f>IF('2. Enter scores'!AG162&lt;&gt;"",'2. Enter scores'!$B162-'2. Enter scores'!AG162,"")</f>
        <v/>
      </c>
      <c r="AI158" s="125" t="str">
        <f>IF('2. Enter scores'!AH162&lt;&gt;"",'2. Enter scores'!$B162-'2. Enter scores'!AH162,"")</f>
        <v/>
      </c>
      <c r="AJ158" s="125" t="str">
        <f>IF('2. Enter scores'!AI162&lt;&gt;"",'2. Enter scores'!$B162-'2. Enter scores'!AI162,"")</f>
        <v/>
      </c>
      <c r="AK158" s="125" t="str">
        <f>IF('2. Enter scores'!AJ162&lt;&gt;"",'2. Enter scores'!$B162-'2. Enter scores'!AJ162,"")</f>
        <v/>
      </c>
      <c r="AL158" s="125" t="str">
        <f>IF('2. Enter scores'!AK162&lt;&gt;"",'2. Enter scores'!$B162-'2. Enter scores'!AK162,"")</f>
        <v/>
      </c>
      <c r="AM158" s="125" t="str">
        <f>IF('2. Enter scores'!AL162&lt;&gt;"",'2. Enter scores'!$B162-'2. Enter scores'!AL162,"")</f>
        <v/>
      </c>
      <c r="AN158" s="125" t="str">
        <f>IF('2. Enter scores'!AM162&lt;&gt;"",'2. Enter scores'!$B162-'2. Enter scores'!AM162,"")</f>
        <v/>
      </c>
      <c r="AO158" s="125" t="str">
        <f>IF('2. Enter scores'!AN162&lt;&gt;"",'2. Enter scores'!$B162-'2. Enter scores'!AN162,"")</f>
        <v/>
      </c>
      <c r="AP158" s="125" t="str">
        <f>IF('2. Enter scores'!AO162&lt;&gt;"",'2. Enter scores'!$B162-'2. Enter scores'!AO162,"")</f>
        <v/>
      </c>
      <c r="AQ158" s="125" t="str">
        <f>IF('2. Enter scores'!AP162&lt;&gt;"",'2. Enter scores'!$B162-'2. Enter scores'!AP162,"")</f>
        <v/>
      </c>
      <c r="AR158" s="125" t="str">
        <f>IF('2. Enter scores'!AQ162&lt;&gt;"",'2. Enter scores'!$B162-'2. Enter scores'!AQ162,"")</f>
        <v/>
      </c>
      <c r="AS158" s="125" t="str">
        <f>IF('2. Enter scores'!AR162&lt;&gt;"",'2. Enter scores'!$B162-'2. Enter scores'!AR162,"")</f>
        <v/>
      </c>
      <c r="AT158" s="125" t="str">
        <f>IF('2. Enter scores'!AS162&lt;&gt;"",'2. Enter scores'!$B162-'2. Enter scores'!AS162,"")</f>
        <v/>
      </c>
      <c r="AU158" s="125" t="str">
        <f>IF('2. Enter scores'!AT162&lt;&gt;"",'2. Enter scores'!$B162-'2. Enter scores'!AT162,"")</f>
        <v/>
      </c>
      <c r="AV158" s="125" t="str">
        <f>IF('2. Enter scores'!AU162&lt;&gt;"",'2. Enter scores'!$B162-'2. Enter scores'!AU162,"")</f>
        <v/>
      </c>
      <c r="AW158" s="125" t="str">
        <f>IF('2. Enter scores'!AV162&lt;&gt;"",'2. Enter scores'!$B162-'2. Enter scores'!AV162,"")</f>
        <v/>
      </c>
      <c r="AX158" s="125" t="str">
        <f>IF('2. Enter scores'!AW162&lt;&gt;"",'2. Enter scores'!$B162-'2. Enter scores'!AW162,"")</f>
        <v/>
      </c>
      <c r="AY158" s="125" t="str">
        <f>IF('2. Enter scores'!AX162&lt;&gt;"",'2. Enter scores'!$B162-'2. Enter scores'!AX162,"")</f>
        <v/>
      </c>
      <c r="AZ158" s="125" t="str">
        <f>IF('2. Enter scores'!AY162&lt;&gt;"",'2. Enter scores'!$B162-'2. Enter scores'!AY162,"")</f>
        <v/>
      </c>
      <c r="BA158" s="125" t="str">
        <f>IF('2. Enter scores'!AZ162&lt;&gt;"",'2. Enter scores'!$B162-'2. Enter scores'!AZ162,"")</f>
        <v/>
      </c>
      <c r="BB158" s="125" t="str">
        <f>IF('2. Enter scores'!BA162&lt;&gt;"",'2. Enter scores'!$B162-'2. Enter scores'!BA162,"")</f>
        <v/>
      </c>
      <c r="BC158" s="125" t="str">
        <f>IF('2. Enter scores'!BB162&lt;&gt;"",'2. Enter scores'!$B162-'2. Enter scores'!BB162,"")</f>
        <v/>
      </c>
      <c r="BD158" s="125" t="str">
        <f>IF('2. Enter scores'!BC162&lt;&gt;"",'2. Enter scores'!$B162-'2. Enter scores'!BC162,"")</f>
        <v/>
      </c>
      <c r="BE158" s="125" t="str">
        <f>IF('2. Enter scores'!BD162&lt;&gt;"",'2. Enter scores'!$B162-'2. Enter scores'!BD162,"")</f>
        <v/>
      </c>
      <c r="BF158" s="125" t="str">
        <f>IF('2. Enter scores'!BE162&lt;&gt;"",'2. Enter scores'!$B162-'2. Enter scores'!BE162,"")</f>
        <v/>
      </c>
      <c r="BG158" s="125" t="str">
        <f>IF('2. Enter scores'!BF162&lt;&gt;"",'2. Enter scores'!$B162-'2. Enter scores'!BF162,"")</f>
        <v/>
      </c>
      <c r="BH158" s="125" t="str">
        <f>IF('2. Enter scores'!BG162&lt;&gt;"",'2. Enter scores'!$B162-'2. Enter scores'!BG162,"")</f>
        <v/>
      </c>
      <c r="BI158" s="125" t="str">
        <f>IF('2. Enter scores'!BH162&lt;&gt;"",'2. Enter scores'!$B162-'2. Enter scores'!BH162,"")</f>
        <v/>
      </c>
      <c r="BJ158" s="125" t="str">
        <f>IF('2. Enter scores'!BI162&lt;&gt;"",'2. Enter scores'!$B162-'2. Enter scores'!BI162,"")</f>
        <v/>
      </c>
      <c r="BK158" s="125" t="str">
        <f>IF('2. Enter scores'!BJ162&lt;&gt;"",'2. Enter scores'!$B162-'2. Enter scores'!BJ162,"")</f>
        <v/>
      </c>
      <c r="BL158" s="125" t="str">
        <f>IF('2. Enter scores'!BK162&lt;&gt;"",'2. Enter scores'!$B162-'2. Enter scores'!BK162,"")</f>
        <v/>
      </c>
      <c r="BM158" s="125" t="str">
        <f>IF('2. Enter scores'!BL162&lt;&gt;"",'2. Enter scores'!$B162-'2. Enter scores'!BL162,"")</f>
        <v/>
      </c>
      <c r="BN158" s="125" t="str">
        <f>IF('2. Enter scores'!BM162&lt;&gt;"",'2. Enter scores'!$B162-'2. Enter scores'!BM162,"")</f>
        <v/>
      </c>
      <c r="BO158" s="125" t="str">
        <f>IF('2. Enter scores'!BN162&lt;&gt;"",'2. Enter scores'!$B162-'2. Enter scores'!BN162,"")</f>
        <v/>
      </c>
      <c r="BP158" s="108">
        <v>1000</v>
      </c>
    </row>
    <row r="159" spans="2:68" x14ac:dyDescent="0.35">
      <c r="B159" s="125" t="str">
        <f>IF('2. Enter scores'!A163&lt;&gt;"",'2. Enter scores'!A163,"")</f>
        <v/>
      </c>
      <c r="H159" s="125" t="str">
        <f>IF('2. Enter scores'!G163&lt;&gt;"",'2. Enter scores'!$B163-'2. Enter scores'!G163,"")</f>
        <v/>
      </c>
      <c r="I159" s="125" t="str">
        <f>IF('2. Enter scores'!H163&lt;&gt;"",'2. Enter scores'!$B163-'2. Enter scores'!H163,"")</f>
        <v/>
      </c>
      <c r="J159" s="125" t="str">
        <f>IF('2. Enter scores'!I163&lt;&gt;"",'2. Enter scores'!$B163-'2. Enter scores'!I163,"")</f>
        <v/>
      </c>
      <c r="K159" s="125" t="str">
        <f>IF('2. Enter scores'!J163&lt;&gt;"",'2. Enter scores'!$B163-'2. Enter scores'!J163,"")</f>
        <v/>
      </c>
      <c r="L159" s="125" t="str">
        <f>IF('2. Enter scores'!K163&lt;&gt;"",'2. Enter scores'!$B163-'2. Enter scores'!K163,"")</f>
        <v/>
      </c>
      <c r="M159" s="125" t="str">
        <f>IF('2. Enter scores'!L163&lt;&gt;"",'2. Enter scores'!$B163-'2. Enter scores'!L163,"")</f>
        <v/>
      </c>
      <c r="N159" s="125" t="str">
        <f>IF('2. Enter scores'!M163&lt;&gt;"",'2. Enter scores'!$B163-'2. Enter scores'!M163,"")</f>
        <v/>
      </c>
      <c r="O159" s="125" t="str">
        <f>IF('2. Enter scores'!N163&lt;&gt;"",'2. Enter scores'!$B163-'2. Enter scores'!N163,"")</f>
        <v/>
      </c>
      <c r="P159" s="125" t="str">
        <f>IF('2. Enter scores'!O163&lt;&gt;"",'2. Enter scores'!$B163-'2. Enter scores'!O163,"")</f>
        <v/>
      </c>
      <c r="Q159" s="125" t="str">
        <f>IF('2. Enter scores'!P163&lt;&gt;"",'2. Enter scores'!$B163-'2. Enter scores'!P163,"")</f>
        <v/>
      </c>
      <c r="R159" s="125" t="str">
        <f>IF('2. Enter scores'!Q163&lt;&gt;"",'2. Enter scores'!$B163-'2. Enter scores'!Q163,"")</f>
        <v/>
      </c>
      <c r="S159" s="125" t="str">
        <f>IF('2. Enter scores'!R163&lt;&gt;"",'2. Enter scores'!$B163-'2. Enter scores'!R163,"")</f>
        <v/>
      </c>
      <c r="T159" s="125" t="str">
        <f>IF('2. Enter scores'!S163&lt;&gt;"",'2. Enter scores'!$B163-'2. Enter scores'!S163,"")</f>
        <v/>
      </c>
      <c r="U159" s="125" t="str">
        <f>IF('2. Enter scores'!T163&lt;&gt;"",'2. Enter scores'!$B163-'2. Enter scores'!T163,"")</f>
        <v/>
      </c>
      <c r="V159" s="125" t="str">
        <f>IF('2. Enter scores'!U163&lt;&gt;"",'2. Enter scores'!$B163-'2. Enter scores'!U163,"")</f>
        <v/>
      </c>
      <c r="W159" s="125" t="str">
        <f>IF('2. Enter scores'!V163&lt;&gt;"",'2. Enter scores'!$B163-'2. Enter scores'!V163,"")</f>
        <v/>
      </c>
      <c r="X159" s="125" t="str">
        <f>IF('2. Enter scores'!W163&lt;&gt;"",'2. Enter scores'!$B163-'2. Enter scores'!W163,"")</f>
        <v/>
      </c>
      <c r="Y159" s="125" t="str">
        <f>IF('2. Enter scores'!X163&lt;&gt;"",'2. Enter scores'!$B163-'2. Enter scores'!X163,"")</f>
        <v/>
      </c>
      <c r="Z159" s="125" t="str">
        <f>IF('2. Enter scores'!Y163&lt;&gt;"",'2. Enter scores'!$B163-'2. Enter scores'!Y163,"")</f>
        <v/>
      </c>
      <c r="AA159" s="125" t="str">
        <f>IF('2. Enter scores'!Z163&lt;&gt;"",'2. Enter scores'!$B163-'2. Enter scores'!Z163,"")</f>
        <v/>
      </c>
      <c r="AB159" s="125" t="str">
        <f>IF('2. Enter scores'!AA163&lt;&gt;"",'2. Enter scores'!$B163-'2. Enter scores'!AA163,"")</f>
        <v/>
      </c>
      <c r="AC159" s="125" t="str">
        <f>IF('2. Enter scores'!AB163&lt;&gt;"",'2. Enter scores'!$B163-'2. Enter scores'!AB163,"")</f>
        <v/>
      </c>
      <c r="AD159" s="125" t="str">
        <f>IF('2. Enter scores'!AC163&lt;&gt;"",'2. Enter scores'!$B163-'2. Enter scores'!AC163,"")</f>
        <v/>
      </c>
      <c r="AE159" s="125" t="str">
        <f>IF('2. Enter scores'!AD163&lt;&gt;"",'2. Enter scores'!$B163-'2. Enter scores'!AD163,"")</f>
        <v/>
      </c>
      <c r="AF159" s="125" t="str">
        <f>IF('2. Enter scores'!AE163&lt;&gt;"",'2. Enter scores'!$B163-'2. Enter scores'!AE163,"")</f>
        <v/>
      </c>
      <c r="AG159" s="125" t="str">
        <f>IF('2. Enter scores'!AF163&lt;&gt;"",'2. Enter scores'!$B163-'2. Enter scores'!AF163,"")</f>
        <v/>
      </c>
      <c r="AH159" s="125" t="str">
        <f>IF('2. Enter scores'!AG163&lt;&gt;"",'2. Enter scores'!$B163-'2. Enter scores'!AG163,"")</f>
        <v/>
      </c>
      <c r="AI159" s="125" t="str">
        <f>IF('2. Enter scores'!AH163&lt;&gt;"",'2. Enter scores'!$B163-'2. Enter scores'!AH163,"")</f>
        <v/>
      </c>
      <c r="AJ159" s="125" t="str">
        <f>IF('2. Enter scores'!AI163&lt;&gt;"",'2. Enter scores'!$B163-'2. Enter scores'!AI163,"")</f>
        <v/>
      </c>
      <c r="AK159" s="125" t="str">
        <f>IF('2. Enter scores'!AJ163&lt;&gt;"",'2. Enter scores'!$B163-'2. Enter scores'!AJ163,"")</f>
        <v/>
      </c>
      <c r="AL159" s="125" t="str">
        <f>IF('2. Enter scores'!AK163&lt;&gt;"",'2. Enter scores'!$B163-'2. Enter scores'!AK163,"")</f>
        <v/>
      </c>
      <c r="AM159" s="125" t="str">
        <f>IF('2. Enter scores'!AL163&lt;&gt;"",'2. Enter scores'!$B163-'2. Enter scores'!AL163,"")</f>
        <v/>
      </c>
      <c r="AN159" s="125" t="str">
        <f>IF('2. Enter scores'!AM163&lt;&gt;"",'2. Enter scores'!$B163-'2. Enter scores'!AM163,"")</f>
        <v/>
      </c>
      <c r="AO159" s="125" t="str">
        <f>IF('2. Enter scores'!AN163&lt;&gt;"",'2. Enter scores'!$B163-'2. Enter scores'!AN163,"")</f>
        <v/>
      </c>
      <c r="AP159" s="125" t="str">
        <f>IF('2. Enter scores'!AO163&lt;&gt;"",'2. Enter scores'!$B163-'2. Enter scores'!AO163,"")</f>
        <v/>
      </c>
      <c r="AQ159" s="125" t="str">
        <f>IF('2. Enter scores'!AP163&lt;&gt;"",'2. Enter scores'!$B163-'2. Enter scores'!AP163,"")</f>
        <v/>
      </c>
      <c r="AR159" s="125" t="str">
        <f>IF('2. Enter scores'!AQ163&lt;&gt;"",'2. Enter scores'!$B163-'2. Enter scores'!AQ163,"")</f>
        <v/>
      </c>
      <c r="AS159" s="125" t="str">
        <f>IF('2. Enter scores'!AR163&lt;&gt;"",'2. Enter scores'!$B163-'2. Enter scores'!AR163,"")</f>
        <v/>
      </c>
      <c r="AT159" s="125" t="str">
        <f>IF('2. Enter scores'!AS163&lt;&gt;"",'2. Enter scores'!$B163-'2. Enter scores'!AS163,"")</f>
        <v/>
      </c>
      <c r="AU159" s="125" t="str">
        <f>IF('2. Enter scores'!AT163&lt;&gt;"",'2. Enter scores'!$B163-'2. Enter scores'!AT163,"")</f>
        <v/>
      </c>
      <c r="AV159" s="125" t="str">
        <f>IF('2. Enter scores'!AU163&lt;&gt;"",'2. Enter scores'!$B163-'2. Enter scores'!AU163,"")</f>
        <v/>
      </c>
      <c r="AW159" s="125" t="str">
        <f>IF('2. Enter scores'!AV163&lt;&gt;"",'2. Enter scores'!$B163-'2. Enter scores'!AV163,"")</f>
        <v/>
      </c>
      <c r="AX159" s="125" t="str">
        <f>IF('2. Enter scores'!AW163&lt;&gt;"",'2. Enter scores'!$B163-'2. Enter scores'!AW163,"")</f>
        <v/>
      </c>
      <c r="AY159" s="125" t="str">
        <f>IF('2. Enter scores'!AX163&lt;&gt;"",'2. Enter scores'!$B163-'2. Enter scores'!AX163,"")</f>
        <v/>
      </c>
      <c r="AZ159" s="125" t="str">
        <f>IF('2. Enter scores'!AY163&lt;&gt;"",'2. Enter scores'!$B163-'2. Enter scores'!AY163,"")</f>
        <v/>
      </c>
      <c r="BA159" s="125" t="str">
        <f>IF('2. Enter scores'!AZ163&lt;&gt;"",'2. Enter scores'!$B163-'2. Enter scores'!AZ163,"")</f>
        <v/>
      </c>
      <c r="BB159" s="125" t="str">
        <f>IF('2. Enter scores'!BA163&lt;&gt;"",'2. Enter scores'!$B163-'2. Enter scores'!BA163,"")</f>
        <v/>
      </c>
      <c r="BC159" s="125" t="str">
        <f>IF('2. Enter scores'!BB163&lt;&gt;"",'2. Enter scores'!$B163-'2. Enter scores'!BB163,"")</f>
        <v/>
      </c>
      <c r="BD159" s="125" t="str">
        <f>IF('2. Enter scores'!BC163&lt;&gt;"",'2. Enter scores'!$B163-'2. Enter scores'!BC163,"")</f>
        <v/>
      </c>
      <c r="BE159" s="125" t="str">
        <f>IF('2. Enter scores'!BD163&lt;&gt;"",'2. Enter scores'!$B163-'2. Enter scores'!BD163,"")</f>
        <v/>
      </c>
      <c r="BF159" s="125" t="str">
        <f>IF('2. Enter scores'!BE163&lt;&gt;"",'2. Enter scores'!$B163-'2. Enter scores'!BE163,"")</f>
        <v/>
      </c>
      <c r="BG159" s="125" t="str">
        <f>IF('2. Enter scores'!BF163&lt;&gt;"",'2. Enter scores'!$B163-'2. Enter scores'!BF163,"")</f>
        <v/>
      </c>
      <c r="BH159" s="125" t="str">
        <f>IF('2. Enter scores'!BG163&lt;&gt;"",'2. Enter scores'!$B163-'2. Enter scores'!BG163,"")</f>
        <v/>
      </c>
      <c r="BI159" s="125" t="str">
        <f>IF('2. Enter scores'!BH163&lt;&gt;"",'2. Enter scores'!$B163-'2. Enter scores'!BH163,"")</f>
        <v/>
      </c>
      <c r="BJ159" s="125" t="str">
        <f>IF('2. Enter scores'!BI163&lt;&gt;"",'2. Enter scores'!$B163-'2. Enter scores'!BI163,"")</f>
        <v/>
      </c>
      <c r="BK159" s="125" t="str">
        <f>IF('2. Enter scores'!BJ163&lt;&gt;"",'2. Enter scores'!$B163-'2. Enter scores'!BJ163,"")</f>
        <v/>
      </c>
      <c r="BL159" s="125" t="str">
        <f>IF('2. Enter scores'!BK163&lt;&gt;"",'2. Enter scores'!$B163-'2. Enter scores'!BK163,"")</f>
        <v/>
      </c>
      <c r="BM159" s="125" t="str">
        <f>IF('2. Enter scores'!BL163&lt;&gt;"",'2. Enter scores'!$B163-'2. Enter scores'!BL163,"")</f>
        <v/>
      </c>
      <c r="BN159" s="125" t="str">
        <f>IF('2. Enter scores'!BM163&lt;&gt;"",'2. Enter scores'!$B163-'2. Enter scores'!BM163,"")</f>
        <v/>
      </c>
      <c r="BO159" s="125" t="str">
        <f>IF('2. Enter scores'!BN163&lt;&gt;"",'2. Enter scores'!$B163-'2. Enter scores'!BN163,"")</f>
        <v/>
      </c>
      <c r="BP159" s="108">
        <v>1000</v>
      </c>
    </row>
    <row r="160" spans="2:68" x14ac:dyDescent="0.35">
      <c r="B160" s="125" t="str">
        <f>IF('2. Enter scores'!A164&lt;&gt;"",'2. Enter scores'!A164,"")</f>
        <v/>
      </c>
      <c r="H160" s="125" t="str">
        <f>IF('2. Enter scores'!G164&lt;&gt;"",'2. Enter scores'!$B164-'2. Enter scores'!G164,"")</f>
        <v/>
      </c>
      <c r="I160" s="125" t="str">
        <f>IF('2. Enter scores'!H164&lt;&gt;"",'2. Enter scores'!$B164-'2. Enter scores'!H164,"")</f>
        <v/>
      </c>
      <c r="J160" s="125" t="str">
        <f>IF('2. Enter scores'!I164&lt;&gt;"",'2. Enter scores'!$B164-'2. Enter scores'!I164,"")</f>
        <v/>
      </c>
      <c r="K160" s="125" t="str">
        <f>IF('2. Enter scores'!J164&lt;&gt;"",'2. Enter scores'!$B164-'2. Enter scores'!J164,"")</f>
        <v/>
      </c>
      <c r="L160" s="125" t="str">
        <f>IF('2. Enter scores'!K164&lt;&gt;"",'2. Enter scores'!$B164-'2. Enter scores'!K164,"")</f>
        <v/>
      </c>
      <c r="M160" s="125" t="str">
        <f>IF('2. Enter scores'!L164&lt;&gt;"",'2. Enter scores'!$B164-'2. Enter scores'!L164,"")</f>
        <v/>
      </c>
      <c r="N160" s="125" t="str">
        <f>IF('2. Enter scores'!M164&lt;&gt;"",'2. Enter scores'!$B164-'2. Enter scores'!M164,"")</f>
        <v/>
      </c>
      <c r="O160" s="125" t="str">
        <f>IF('2. Enter scores'!N164&lt;&gt;"",'2. Enter scores'!$B164-'2. Enter scores'!N164,"")</f>
        <v/>
      </c>
      <c r="P160" s="125" t="str">
        <f>IF('2. Enter scores'!O164&lt;&gt;"",'2. Enter scores'!$B164-'2. Enter scores'!O164,"")</f>
        <v/>
      </c>
      <c r="Q160" s="125" t="str">
        <f>IF('2. Enter scores'!P164&lt;&gt;"",'2. Enter scores'!$B164-'2. Enter scores'!P164,"")</f>
        <v/>
      </c>
      <c r="R160" s="125" t="str">
        <f>IF('2. Enter scores'!Q164&lt;&gt;"",'2. Enter scores'!$B164-'2. Enter scores'!Q164,"")</f>
        <v/>
      </c>
      <c r="S160" s="125" t="str">
        <f>IF('2. Enter scores'!R164&lt;&gt;"",'2. Enter scores'!$B164-'2. Enter scores'!R164,"")</f>
        <v/>
      </c>
      <c r="T160" s="125" t="str">
        <f>IF('2. Enter scores'!S164&lt;&gt;"",'2. Enter scores'!$B164-'2. Enter scores'!S164,"")</f>
        <v/>
      </c>
      <c r="U160" s="125" t="str">
        <f>IF('2. Enter scores'!T164&lt;&gt;"",'2. Enter scores'!$B164-'2. Enter scores'!T164,"")</f>
        <v/>
      </c>
      <c r="V160" s="125" t="str">
        <f>IF('2. Enter scores'!U164&lt;&gt;"",'2. Enter scores'!$B164-'2. Enter scores'!U164,"")</f>
        <v/>
      </c>
      <c r="W160" s="125" t="str">
        <f>IF('2. Enter scores'!V164&lt;&gt;"",'2. Enter scores'!$B164-'2. Enter scores'!V164,"")</f>
        <v/>
      </c>
      <c r="X160" s="125" t="str">
        <f>IF('2. Enter scores'!W164&lt;&gt;"",'2. Enter scores'!$B164-'2. Enter scores'!W164,"")</f>
        <v/>
      </c>
      <c r="Y160" s="125" t="str">
        <f>IF('2. Enter scores'!X164&lt;&gt;"",'2. Enter scores'!$B164-'2. Enter scores'!X164,"")</f>
        <v/>
      </c>
      <c r="Z160" s="125" t="str">
        <f>IF('2. Enter scores'!Y164&lt;&gt;"",'2. Enter scores'!$B164-'2. Enter scores'!Y164,"")</f>
        <v/>
      </c>
      <c r="AA160" s="125" t="str">
        <f>IF('2. Enter scores'!Z164&lt;&gt;"",'2. Enter scores'!$B164-'2. Enter scores'!Z164,"")</f>
        <v/>
      </c>
      <c r="AB160" s="125" t="str">
        <f>IF('2. Enter scores'!AA164&lt;&gt;"",'2. Enter scores'!$B164-'2. Enter scores'!AA164,"")</f>
        <v/>
      </c>
      <c r="AC160" s="125" t="str">
        <f>IF('2. Enter scores'!AB164&lt;&gt;"",'2. Enter scores'!$B164-'2. Enter scores'!AB164,"")</f>
        <v/>
      </c>
      <c r="AD160" s="125" t="str">
        <f>IF('2. Enter scores'!AC164&lt;&gt;"",'2. Enter scores'!$B164-'2. Enter scores'!AC164,"")</f>
        <v/>
      </c>
      <c r="AE160" s="125" t="str">
        <f>IF('2. Enter scores'!AD164&lt;&gt;"",'2. Enter scores'!$B164-'2. Enter scores'!AD164,"")</f>
        <v/>
      </c>
      <c r="AF160" s="125" t="str">
        <f>IF('2. Enter scores'!AE164&lt;&gt;"",'2. Enter scores'!$B164-'2. Enter scores'!AE164,"")</f>
        <v/>
      </c>
      <c r="AG160" s="125" t="str">
        <f>IF('2. Enter scores'!AF164&lt;&gt;"",'2. Enter scores'!$B164-'2. Enter scores'!AF164,"")</f>
        <v/>
      </c>
      <c r="AH160" s="125" t="str">
        <f>IF('2. Enter scores'!AG164&lt;&gt;"",'2. Enter scores'!$B164-'2. Enter scores'!AG164,"")</f>
        <v/>
      </c>
      <c r="AI160" s="125" t="str">
        <f>IF('2. Enter scores'!AH164&lt;&gt;"",'2. Enter scores'!$B164-'2. Enter scores'!AH164,"")</f>
        <v/>
      </c>
      <c r="AJ160" s="125" t="str">
        <f>IF('2. Enter scores'!AI164&lt;&gt;"",'2. Enter scores'!$B164-'2. Enter scores'!AI164,"")</f>
        <v/>
      </c>
      <c r="AK160" s="125" t="str">
        <f>IF('2. Enter scores'!AJ164&lt;&gt;"",'2. Enter scores'!$B164-'2. Enter scores'!AJ164,"")</f>
        <v/>
      </c>
      <c r="AL160" s="125" t="str">
        <f>IF('2. Enter scores'!AK164&lt;&gt;"",'2. Enter scores'!$B164-'2. Enter scores'!AK164,"")</f>
        <v/>
      </c>
      <c r="AM160" s="125" t="str">
        <f>IF('2. Enter scores'!AL164&lt;&gt;"",'2. Enter scores'!$B164-'2. Enter scores'!AL164,"")</f>
        <v/>
      </c>
      <c r="AN160" s="125" t="str">
        <f>IF('2. Enter scores'!AM164&lt;&gt;"",'2. Enter scores'!$B164-'2. Enter scores'!AM164,"")</f>
        <v/>
      </c>
      <c r="AO160" s="125" t="str">
        <f>IF('2. Enter scores'!AN164&lt;&gt;"",'2. Enter scores'!$B164-'2. Enter scores'!AN164,"")</f>
        <v/>
      </c>
      <c r="AP160" s="125" t="str">
        <f>IF('2. Enter scores'!AO164&lt;&gt;"",'2. Enter scores'!$B164-'2. Enter scores'!AO164,"")</f>
        <v/>
      </c>
      <c r="AQ160" s="125" t="str">
        <f>IF('2. Enter scores'!AP164&lt;&gt;"",'2. Enter scores'!$B164-'2. Enter scores'!AP164,"")</f>
        <v/>
      </c>
      <c r="AR160" s="125" t="str">
        <f>IF('2. Enter scores'!AQ164&lt;&gt;"",'2. Enter scores'!$B164-'2. Enter scores'!AQ164,"")</f>
        <v/>
      </c>
      <c r="AS160" s="125" t="str">
        <f>IF('2. Enter scores'!AR164&lt;&gt;"",'2. Enter scores'!$B164-'2. Enter scores'!AR164,"")</f>
        <v/>
      </c>
      <c r="AT160" s="125" t="str">
        <f>IF('2. Enter scores'!AS164&lt;&gt;"",'2. Enter scores'!$B164-'2. Enter scores'!AS164,"")</f>
        <v/>
      </c>
      <c r="AU160" s="125" t="str">
        <f>IF('2. Enter scores'!AT164&lt;&gt;"",'2. Enter scores'!$B164-'2. Enter scores'!AT164,"")</f>
        <v/>
      </c>
      <c r="AV160" s="125" t="str">
        <f>IF('2. Enter scores'!AU164&lt;&gt;"",'2. Enter scores'!$B164-'2. Enter scores'!AU164,"")</f>
        <v/>
      </c>
      <c r="AW160" s="125" t="str">
        <f>IF('2. Enter scores'!AV164&lt;&gt;"",'2. Enter scores'!$B164-'2. Enter scores'!AV164,"")</f>
        <v/>
      </c>
      <c r="AX160" s="125" t="str">
        <f>IF('2. Enter scores'!AW164&lt;&gt;"",'2. Enter scores'!$B164-'2. Enter scores'!AW164,"")</f>
        <v/>
      </c>
      <c r="AY160" s="125" t="str">
        <f>IF('2. Enter scores'!AX164&lt;&gt;"",'2. Enter scores'!$B164-'2. Enter scores'!AX164,"")</f>
        <v/>
      </c>
      <c r="AZ160" s="125" t="str">
        <f>IF('2. Enter scores'!AY164&lt;&gt;"",'2. Enter scores'!$B164-'2. Enter scores'!AY164,"")</f>
        <v/>
      </c>
      <c r="BA160" s="125" t="str">
        <f>IF('2. Enter scores'!AZ164&lt;&gt;"",'2. Enter scores'!$B164-'2. Enter scores'!AZ164,"")</f>
        <v/>
      </c>
      <c r="BB160" s="125" t="str">
        <f>IF('2. Enter scores'!BA164&lt;&gt;"",'2. Enter scores'!$B164-'2. Enter scores'!BA164,"")</f>
        <v/>
      </c>
      <c r="BC160" s="125" t="str">
        <f>IF('2. Enter scores'!BB164&lt;&gt;"",'2. Enter scores'!$B164-'2. Enter scores'!BB164,"")</f>
        <v/>
      </c>
      <c r="BD160" s="125" t="str">
        <f>IF('2. Enter scores'!BC164&lt;&gt;"",'2. Enter scores'!$B164-'2. Enter scores'!BC164,"")</f>
        <v/>
      </c>
      <c r="BE160" s="125" t="str">
        <f>IF('2. Enter scores'!BD164&lt;&gt;"",'2. Enter scores'!$B164-'2. Enter scores'!BD164,"")</f>
        <v/>
      </c>
      <c r="BF160" s="125" t="str">
        <f>IF('2. Enter scores'!BE164&lt;&gt;"",'2. Enter scores'!$B164-'2. Enter scores'!BE164,"")</f>
        <v/>
      </c>
      <c r="BG160" s="125" t="str">
        <f>IF('2. Enter scores'!BF164&lt;&gt;"",'2. Enter scores'!$B164-'2. Enter scores'!BF164,"")</f>
        <v/>
      </c>
      <c r="BH160" s="125" t="str">
        <f>IF('2. Enter scores'!BG164&lt;&gt;"",'2. Enter scores'!$B164-'2. Enter scores'!BG164,"")</f>
        <v/>
      </c>
      <c r="BI160" s="125" t="str">
        <f>IF('2. Enter scores'!BH164&lt;&gt;"",'2. Enter scores'!$B164-'2. Enter scores'!BH164,"")</f>
        <v/>
      </c>
      <c r="BJ160" s="125" t="str">
        <f>IF('2. Enter scores'!BI164&lt;&gt;"",'2. Enter scores'!$B164-'2. Enter scores'!BI164,"")</f>
        <v/>
      </c>
      <c r="BK160" s="125" t="str">
        <f>IF('2. Enter scores'!BJ164&lt;&gt;"",'2. Enter scores'!$B164-'2. Enter scores'!BJ164,"")</f>
        <v/>
      </c>
      <c r="BL160" s="125" t="str">
        <f>IF('2. Enter scores'!BK164&lt;&gt;"",'2. Enter scores'!$B164-'2. Enter scores'!BK164,"")</f>
        <v/>
      </c>
      <c r="BM160" s="125" t="str">
        <f>IF('2. Enter scores'!BL164&lt;&gt;"",'2. Enter scores'!$B164-'2. Enter scores'!BL164,"")</f>
        <v/>
      </c>
      <c r="BN160" s="125" t="str">
        <f>IF('2. Enter scores'!BM164&lt;&gt;"",'2. Enter scores'!$B164-'2. Enter scores'!BM164,"")</f>
        <v/>
      </c>
      <c r="BO160" s="125" t="str">
        <f>IF('2. Enter scores'!BN164&lt;&gt;"",'2. Enter scores'!$B164-'2. Enter scores'!BN164,"")</f>
        <v/>
      </c>
      <c r="BP160" s="108">
        <v>1000</v>
      </c>
    </row>
    <row r="161" spans="2:68" x14ac:dyDescent="0.35">
      <c r="B161" s="125" t="str">
        <f>IF('2. Enter scores'!A165&lt;&gt;"",'2. Enter scores'!A165,"")</f>
        <v/>
      </c>
      <c r="H161" s="125" t="str">
        <f>IF('2. Enter scores'!G165&lt;&gt;"",'2. Enter scores'!$B165-'2. Enter scores'!G165,"")</f>
        <v/>
      </c>
      <c r="I161" s="125" t="str">
        <f>IF('2. Enter scores'!H165&lt;&gt;"",'2. Enter scores'!$B165-'2. Enter scores'!H165,"")</f>
        <v/>
      </c>
      <c r="J161" s="125" t="str">
        <f>IF('2. Enter scores'!I165&lt;&gt;"",'2. Enter scores'!$B165-'2. Enter scores'!I165,"")</f>
        <v/>
      </c>
      <c r="K161" s="125" t="str">
        <f>IF('2. Enter scores'!J165&lt;&gt;"",'2. Enter scores'!$B165-'2. Enter scores'!J165,"")</f>
        <v/>
      </c>
      <c r="L161" s="125" t="str">
        <f>IF('2. Enter scores'!K165&lt;&gt;"",'2. Enter scores'!$B165-'2. Enter scores'!K165,"")</f>
        <v/>
      </c>
      <c r="M161" s="125" t="str">
        <f>IF('2. Enter scores'!L165&lt;&gt;"",'2. Enter scores'!$B165-'2. Enter scores'!L165,"")</f>
        <v/>
      </c>
      <c r="N161" s="125" t="str">
        <f>IF('2. Enter scores'!M165&lt;&gt;"",'2. Enter scores'!$B165-'2. Enter scores'!M165,"")</f>
        <v/>
      </c>
      <c r="O161" s="125" t="str">
        <f>IF('2. Enter scores'!N165&lt;&gt;"",'2. Enter scores'!$B165-'2. Enter scores'!N165,"")</f>
        <v/>
      </c>
      <c r="P161" s="125" t="str">
        <f>IF('2. Enter scores'!O165&lt;&gt;"",'2. Enter scores'!$B165-'2. Enter scores'!O165,"")</f>
        <v/>
      </c>
      <c r="Q161" s="125" t="str">
        <f>IF('2. Enter scores'!P165&lt;&gt;"",'2. Enter scores'!$B165-'2. Enter scores'!P165,"")</f>
        <v/>
      </c>
      <c r="R161" s="125" t="str">
        <f>IF('2. Enter scores'!Q165&lt;&gt;"",'2. Enter scores'!$B165-'2. Enter scores'!Q165,"")</f>
        <v/>
      </c>
      <c r="S161" s="125" t="str">
        <f>IF('2. Enter scores'!R165&lt;&gt;"",'2. Enter scores'!$B165-'2. Enter scores'!R165,"")</f>
        <v/>
      </c>
      <c r="T161" s="125" t="str">
        <f>IF('2. Enter scores'!S165&lt;&gt;"",'2. Enter scores'!$B165-'2. Enter scores'!S165,"")</f>
        <v/>
      </c>
      <c r="U161" s="125" t="str">
        <f>IF('2. Enter scores'!T165&lt;&gt;"",'2. Enter scores'!$B165-'2. Enter scores'!T165,"")</f>
        <v/>
      </c>
      <c r="V161" s="125" t="str">
        <f>IF('2. Enter scores'!U165&lt;&gt;"",'2. Enter scores'!$B165-'2. Enter scores'!U165,"")</f>
        <v/>
      </c>
      <c r="W161" s="125" t="str">
        <f>IF('2. Enter scores'!V165&lt;&gt;"",'2. Enter scores'!$B165-'2. Enter scores'!V165,"")</f>
        <v/>
      </c>
      <c r="X161" s="125" t="str">
        <f>IF('2. Enter scores'!W165&lt;&gt;"",'2. Enter scores'!$B165-'2. Enter scores'!W165,"")</f>
        <v/>
      </c>
      <c r="Y161" s="125" t="str">
        <f>IF('2. Enter scores'!X165&lt;&gt;"",'2. Enter scores'!$B165-'2. Enter scores'!X165,"")</f>
        <v/>
      </c>
      <c r="Z161" s="125" t="str">
        <f>IF('2. Enter scores'!Y165&lt;&gt;"",'2. Enter scores'!$B165-'2. Enter scores'!Y165,"")</f>
        <v/>
      </c>
      <c r="AA161" s="125" t="str">
        <f>IF('2. Enter scores'!Z165&lt;&gt;"",'2. Enter scores'!$B165-'2. Enter scores'!Z165,"")</f>
        <v/>
      </c>
      <c r="AB161" s="125" t="str">
        <f>IF('2. Enter scores'!AA165&lt;&gt;"",'2. Enter scores'!$B165-'2. Enter scores'!AA165,"")</f>
        <v/>
      </c>
      <c r="AC161" s="125" t="str">
        <f>IF('2. Enter scores'!AB165&lt;&gt;"",'2. Enter scores'!$B165-'2. Enter scores'!AB165,"")</f>
        <v/>
      </c>
      <c r="AD161" s="125" t="str">
        <f>IF('2. Enter scores'!AC165&lt;&gt;"",'2. Enter scores'!$B165-'2. Enter scores'!AC165,"")</f>
        <v/>
      </c>
      <c r="AE161" s="125" t="str">
        <f>IF('2. Enter scores'!AD165&lt;&gt;"",'2. Enter scores'!$B165-'2. Enter scores'!AD165,"")</f>
        <v/>
      </c>
      <c r="AF161" s="125" t="str">
        <f>IF('2. Enter scores'!AE165&lt;&gt;"",'2. Enter scores'!$B165-'2. Enter scores'!AE165,"")</f>
        <v/>
      </c>
      <c r="AG161" s="125" t="str">
        <f>IF('2. Enter scores'!AF165&lt;&gt;"",'2. Enter scores'!$B165-'2. Enter scores'!AF165,"")</f>
        <v/>
      </c>
      <c r="AH161" s="125" t="str">
        <f>IF('2. Enter scores'!AG165&lt;&gt;"",'2. Enter scores'!$B165-'2. Enter scores'!AG165,"")</f>
        <v/>
      </c>
      <c r="AI161" s="125" t="str">
        <f>IF('2. Enter scores'!AH165&lt;&gt;"",'2. Enter scores'!$B165-'2. Enter scores'!AH165,"")</f>
        <v/>
      </c>
      <c r="AJ161" s="125" t="str">
        <f>IF('2. Enter scores'!AI165&lt;&gt;"",'2. Enter scores'!$B165-'2. Enter scores'!AI165,"")</f>
        <v/>
      </c>
      <c r="AK161" s="125" t="str">
        <f>IF('2. Enter scores'!AJ165&lt;&gt;"",'2. Enter scores'!$B165-'2. Enter scores'!AJ165,"")</f>
        <v/>
      </c>
      <c r="AL161" s="125" t="str">
        <f>IF('2. Enter scores'!AK165&lt;&gt;"",'2. Enter scores'!$B165-'2. Enter scores'!AK165,"")</f>
        <v/>
      </c>
      <c r="AM161" s="125" t="str">
        <f>IF('2. Enter scores'!AL165&lt;&gt;"",'2. Enter scores'!$B165-'2. Enter scores'!AL165,"")</f>
        <v/>
      </c>
      <c r="AN161" s="125" t="str">
        <f>IF('2. Enter scores'!AM165&lt;&gt;"",'2. Enter scores'!$B165-'2. Enter scores'!AM165,"")</f>
        <v/>
      </c>
      <c r="AO161" s="125" t="str">
        <f>IF('2. Enter scores'!AN165&lt;&gt;"",'2. Enter scores'!$B165-'2. Enter scores'!AN165,"")</f>
        <v/>
      </c>
      <c r="AP161" s="125" t="str">
        <f>IF('2. Enter scores'!AO165&lt;&gt;"",'2. Enter scores'!$B165-'2. Enter scores'!AO165,"")</f>
        <v/>
      </c>
      <c r="AQ161" s="125" t="str">
        <f>IF('2. Enter scores'!AP165&lt;&gt;"",'2. Enter scores'!$B165-'2. Enter scores'!AP165,"")</f>
        <v/>
      </c>
      <c r="AR161" s="125" t="str">
        <f>IF('2. Enter scores'!AQ165&lt;&gt;"",'2. Enter scores'!$B165-'2. Enter scores'!AQ165,"")</f>
        <v/>
      </c>
      <c r="AS161" s="125" t="str">
        <f>IF('2. Enter scores'!AR165&lt;&gt;"",'2. Enter scores'!$B165-'2. Enter scores'!AR165,"")</f>
        <v/>
      </c>
      <c r="AT161" s="125" t="str">
        <f>IF('2. Enter scores'!AS165&lt;&gt;"",'2. Enter scores'!$B165-'2. Enter scores'!AS165,"")</f>
        <v/>
      </c>
      <c r="AU161" s="125" t="str">
        <f>IF('2. Enter scores'!AT165&lt;&gt;"",'2. Enter scores'!$B165-'2. Enter scores'!AT165,"")</f>
        <v/>
      </c>
      <c r="AV161" s="125" t="str">
        <f>IF('2. Enter scores'!AU165&lt;&gt;"",'2. Enter scores'!$B165-'2. Enter scores'!AU165,"")</f>
        <v/>
      </c>
      <c r="AW161" s="125" t="str">
        <f>IF('2. Enter scores'!AV165&lt;&gt;"",'2. Enter scores'!$B165-'2. Enter scores'!AV165,"")</f>
        <v/>
      </c>
      <c r="AX161" s="125" t="str">
        <f>IF('2. Enter scores'!AW165&lt;&gt;"",'2. Enter scores'!$B165-'2. Enter scores'!AW165,"")</f>
        <v/>
      </c>
      <c r="AY161" s="125" t="str">
        <f>IF('2. Enter scores'!AX165&lt;&gt;"",'2. Enter scores'!$B165-'2. Enter scores'!AX165,"")</f>
        <v/>
      </c>
      <c r="AZ161" s="125" t="str">
        <f>IF('2. Enter scores'!AY165&lt;&gt;"",'2. Enter scores'!$B165-'2. Enter scores'!AY165,"")</f>
        <v/>
      </c>
      <c r="BA161" s="125" t="str">
        <f>IF('2. Enter scores'!AZ165&lt;&gt;"",'2. Enter scores'!$B165-'2. Enter scores'!AZ165,"")</f>
        <v/>
      </c>
      <c r="BB161" s="125" t="str">
        <f>IF('2. Enter scores'!BA165&lt;&gt;"",'2. Enter scores'!$B165-'2. Enter scores'!BA165,"")</f>
        <v/>
      </c>
      <c r="BC161" s="125" t="str">
        <f>IF('2. Enter scores'!BB165&lt;&gt;"",'2. Enter scores'!$B165-'2. Enter scores'!BB165,"")</f>
        <v/>
      </c>
      <c r="BD161" s="125" t="str">
        <f>IF('2. Enter scores'!BC165&lt;&gt;"",'2. Enter scores'!$B165-'2. Enter scores'!BC165,"")</f>
        <v/>
      </c>
      <c r="BE161" s="125" t="str">
        <f>IF('2. Enter scores'!BD165&lt;&gt;"",'2. Enter scores'!$B165-'2. Enter scores'!BD165,"")</f>
        <v/>
      </c>
      <c r="BF161" s="125" t="str">
        <f>IF('2. Enter scores'!BE165&lt;&gt;"",'2. Enter scores'!$B165-'2. Enter scores'!BE165,"")</f>
        <v/>
      </c>
      <c r="BG161" s="125" t="str">
        <f>IF('2. Enter scores'!BF165&lt;&gt;"",'2. Enter scores'!$B165-'2. Enter scores'!BF165,"")</f>
        <v/>
      </c>
      <c r="BH161" s="125" t="str">
        <f>IF('2. Enter scores'!BG165&lt;&gt;"",'2. Enter scores'!$B165-'2. Enter scores'!BG165,"")</f>
        <v/>
      </c>
      <c r="BI161" s="125" t="str">
        <f>IF('2. Enter scores'!BH165&lt;&gt;"",'2. Enter scores'!$B165-'2. Enter scores'!BH165,"")</f>
        <v/>
      </c>
      <c r="BJ161" s="125" t="str">
        <f>IF('2. Enter scores'!BI165&lt;&gt;"",'2. Enter scores'!$B165-'2. Enter scores'!BI165,"")</f>
        <v/>
      </c>
      <c r="BK161" s="125" t="str">
        <f>IF('2. Enter scores'!BJ165&lt;&gt;"",'2. Enter scores'!$B165-'2. Enter scores'!BJ165,"")</f>
        <v/>
      </c>
      <c r="BL161" s="125" t="str">
        <f>IF('2. Enter scores'!BK165&lt;&gt;"",'2. Enter scores'!$B165-'2. Enter scores'!BK165,"")</f>
        <v/>
      </c>
      <c r="BM161" s="125" t="str">
        <f>IF('2. Enter scores'!BL165&lt;&gt;"",'2. Enter scores'!$B165-'2. Enter scores'!BL165,"")</f>
        <v/>
      </c>
      <c r="BN161" s="125" t="str">
        <f>IF('2. Enter scores'!BM165&lt;&gt;"",'2. Enter scores'!$B165-'2. Enter scores'!BM165,"")</f>
        <v/>
      </c>
      <c r="BO161" s="125" t="str">
        <f>IF('2. Enter scores'!BN165&lt;&gt;"",'2. Enter scores'!$B165-'2. Enter scores'!BN165,"")</f>
        <v/>
      </c>
      <c r="BP161" s="108">
        <v>1000</v>
      </c>
    </row>
    <row r="162" spans="2:68" x14ac:dyDescent="0.35">
      <c r="B162" s="125" t="str">
        <f>IF('2. Enter scores'!A166&lt;&gt;"",'2. Enter scores'!A166,"")</f>
        <v/>
      </c>
      <c r="H162" s="125" t="str">
        <f>IF('2. Enter scores'!G166&lt;&gt;"",'2. Enter scores'!$B166-'2. Enter scores'!G166,"")</f>
        <v/>
      </c>
      <c r="I162" s="125" t="str">
        <f>IF('2. Enter scores'!H166&lt;&gt;"",'2. Enter scores'!$B166-'2. Enter scores'!H166,"")</f>
        <v/>
      </c>
      <c r="J162" s="125" t="str">
        <f>IF('2. Enter scores'!I166&lt;&gt;"",'2. Enter scores'!$B166-'2. Enter scores'!I166,"")</f>
        <v/>
      </c>
      <c r="K162" s="125" t="str">
        <f>IF('2. Enter scores'!J166&lt;&gt;"",'2. Enter scores'!$B166-'2. Enter scores'!J166,"")</f>
        <v/>
      </c>
      <c r="L162" s="125" t="str">
        <f>IF('2. Enter scores'!K166&lt;&gt;"",'2. Enter scores'!$B166-'2. Enter scores'!K166,"")</f>
        <v/>
      </c>
      <c r="M162" s="125" t="str">
        <f>IF('2. Enter scores'!L166&lt;&gt;"",'2. Enter scores'!$B166-'2. Enter scores'!L166,"")</f>
        <v/>
      </c>
      <c r="N162" s="125" t="str">
        <f>IF('2. Enter scores'!M166&lt;&gt;"",'2. Enter scores'!$B166-'2. Enter scores'!M166,"")</f>
        <v/>
      </c>
      <c r="O162" s="125" t="str">
        <f>IF('2. Enter scores'!N166&lt;&gt;"",'2. Enter scores'!$B166-'2. Enter scores'!N166,"")</f>
        <v/>
      </c>
      <c r="P162" s="125" t="str">
        <f>IF('2. Enter scores'!O166&lt;&gt;"",'2. Enter scores'!$B166-'2. Enter scores'!O166,"")</f>
        <v/>
      </c>
      <c r="Q162" s="125" t="str">
        <f>IF('2. Enter scores'!P166&lt;&gt;"",'2. Enter scores'!$B166-'2. Enter scores'!P166,"")</f>
        <v/>
      </c>
      <c r="R162" s="125" t="str">
        <f>IF('2. Enter scores'!Q166&lt;&gt;"",'2. Enter scores'!$B166-'2. Enter scores'!Q166,"")</f>
        <v/>
      </c>
      <c r="S162" s="125" t="str">
        <f>IF('2. Enter scores'!R166&lt;&gt;"",'2. Enter scores'!$B166-'2. Enter scores'!R166,"")</f>
        <v/>
      </c>
      <c r="T162" s="125" t="str">
        <f>IF('2. Enter scores'!S166&lt;&gt;"",'2. Enter scores'!$B166-'2. Enter scores'!S166,"")</f>
        <v/>
      </c>
      <c r="U162" s="125" t="str">
        <f>IF('2. Enter scores'!T166&lt;&gt;"",'2. Enter scores'!$B166-'2. Enter scores'!T166,"")</f>
        <v/>
      </c>
      <c r="V162" s="125" t="str">
        <f>IF('2. Enter scores'!U166&lt;&gt;"",'2. Enter scores'!$B166-'2. Enter scores'!U166,"")</f>
        <v/>
      </c>
      <c r="W162" s="125" t="str">
        <f>IF('2. Enter scores'!V166&lt;&gt;"",'2. Enter scores'!$B166-'2. Enter scores'!V166,"")</f>
        <v/>
      </c>
      <c r="X162" s="125" t="str">
        <f>IF('2. Enter scores'!W166&lt;&gt;"",'2. Enter scores'!$B166-'2. Enter scores'!W166,"")</f>
        <v/>
      </c>
      <c r="Y162" s="125" t="str">
        <f>IF('2. Enter scores'!X166&lt;&gt;"",'2. Enter scores'!$B166-'2. Enter scores'!X166,"")</f>
        <v/>
      </c>
      <c r="Z162" s="125" t="str">
        <f>IF('2. Enter scores'!Y166&lt;&gt;"",'2. Enter scores'!$B166-'2. Enter scores'!Y166,"")</f>
        <v/>
      </c>
      <c r="AA162" s="125" t="str">
        <f>IF('2. Enter scores'!Z166&lt;&gt;"",'2. Enter scores'!$B166-'2. Enter scores'!Z166,"")</f>
        <v/>
      </c>
      <c r="AB162" s="125" t="str">
        <f>IF('2. Enter scores'!AA166&lt;&gt;"",'2. Enter scores'!$B166-'2. Enter scores'!AA166,"")</f>
        <v/>
      </c>
      <c r="AC162" s="125" t="str">
        <f>IF('2. Enter scores'!AB166&lt;&gt;"",'2. Enter scores'!$B166-'2. Enter scores'!AB166,"")</f>
        <v/>
      </c>
      <c r="AD162" s="125" t="str">
        <f>IF('2. Enter scores'!AC166&lt;&gt;"",'2. Enter scores'!$B166-'2. Enter scores'!AC166,"")</f>
        <v/>
      </c>
      <c r="AE162" s="125" t="str">
        <f>IF('2. Enter scores'!AD166&lt;&gt;"",'2. Enter scores'!$B166-'2. Enter scores'!AD166,"")</f>
        <v/>
      </c>
      <c r="AF162" s="125" t="str">
        <f>IF('2. Enter scores'!AE166&lt;&gt;"",'2. Enter scores'!$B166-'2. Enter scores'!AE166,"")</f>
        <v/>
      </c>
      <c r="AG162" s="125" t="str">
        <f>IF('2. Enter scores'!AF166&lt;&gt;"",'2. Enter scores'!$B166-'2. Enter scores'!AF166,"")</f>
        <v/>
      </c>
      <c r="AH162" s="125" t="str">
        <f>IF('2. Enter scores'!AG166&lt;&gt;"",'2. Enter scores'!$B166-'2. Enter scores'!AG166,"")</f>
        <v/>
      </c>
      <c r="AI162" s="125" t="str">
        <f>IF('2. Enter scores'!AH166&lt;&gt;"",'2. Enter scores'!$B166-'2. Enter scores'!AH166,"")</f>
        <v/>
      </c>
      <c r="AJ162" s="125" t="str">
        <f>IF('2. Enter scores'!AI166&lt;&gt;"",'2. Enter scores'!$B166-'2. Enter scores'!AI166,"")</f>
        <v/>
      </c>
      <c r="AK162" s="125" t="str">
        <f>IF('2. Enter scores'!AJ166&lt;&gt;"",'2. Enter scores'!$B166-'2. Enter scores'!AJ166,"")</f>
        <v/>
      </c>
      <c r="AL162" s="125" t="str">
        <f>IF('2. Enter scores'!AK166&lt;&gt;"",'2. Enter scores'!$B166-'2. Enter scores'!AK166,"")</f>
        <v/>
      </c>
      <c r="AM162" s="125" t="str">
        <f>IF('2. Enter scores'!AL166&lt;&gt;"",'2. Enter scores'!$B166-'2. Enter scores'!AL166,"")</f>
        <v/>
      </c>
      <c r="AN162" s="125" t="str">
        <f>IF('2. Enter scores'!AM166&lt;&gt;"",'2. Enter scores'!$B166-'2. Enter scores'!AM166,"")</f>
        <v/>
      </c>
      <c r="AO162" s="125" t="str">
        <f>IF('2. Enter scores'!AN166&lt;&gt;"",'2. Enter scores'!$B166-'2. Enter scores'!AN166,"")</f>
        <v/>
      </c>
      <c r="AP162" s="125" t="str">
        <f>IF('2. Enter scores'!AO166&lt;&gt;"",'2. Enter scores'!$B166-'2. Enter scores'!AO166,"")</f>
        <v/>
      </c>
      <c r="AQ162" s="125" t="str">
        <f>IF('2. Enter scores'!AP166&lt;&gt;"",'2. Enter scores'!$B166-'2. Enter scores'!AP166,"")</f>
        <v/>
      </c>
      <c r="AR162" s="125" t="str">
        <f>IF('2. Enter scores'!AQ166&lt;&gt;"",'2. Enter scores'!$B166-'2. Enter scores'!AQ166,"")</f>
        <v/>
      </c>
      <c r="AS162" s="125" t="str">
        <f>IF('2. Enter scores'!AR166&lt;&gt;"",'2. Enter scores'!$B166-'2. Enter scores'!AR166,"")</f>
        <v/>
      </c>
      <c r="AT162" s="125" t="str">
        <f>IF('2. Enter scores'!AS166&lt;&gt;"",'2. Enter scores'!$B166-'2. Enter scores'!AS166,"")</f>
        <v/>
      </c>
      <c r="AU162" s="125" t="str">
        <f>IF('2. Enter scores'!AT166&lt;&gt;"",'2. Enter scores'!$B166-'2. Enter scores'!AT166,"")</f>
        <v/>
      </c>
      <c r="AV162" s="125" t="str">
        <f>IF('2. Enter scores'!AU166&lt;&gt;"",'2. Enter scores'!$B166-'2. Enter scores'!AU166,"")</f>
        <v/>
      </c>
      <c r="AW162" s="125" t="str">
        <f>IF('2. Enter scores'!AV166&lt;&gt;"",'2. Enter scores'!$B166-'2. Enter scores'!AV166,"")</f>
        <v/>
      </c>
      <c r="AX162" s="125" t="str">
        <f>IF('2. Enter scores'!AW166&lt;&gt;"",'2. Enter scores'!$B166-'2. Enter scores'!AW166,"")</f>
        <v/>
      </c>
      <c r="AY162" s="125" t="str">
        <f>IF('2. Enter scores'!AX166&lt;&gt;"",'2. Enter scores'!$B166-'2. Enter scores'!AX166,"")</f>
        <v/>
      </c>
      <c r="AZ162" s="125" t="str">
        <f>IF('2. Enter scores'!AY166&lt;&gt;"",'2. Enter scores'!$B166-'2. Enter scores'!AY166,"")</f>
        <v/>
      </c>
      <c r="BA162" s="125" t="str">
        <f>IF('2. Enter scores'!AZ166&lt;&gt;"",'2. Enter scores'!$B166-'2. Enter scores'!AZ166,"")</f>
        <v/>
      </c>
      <c r="BB162" s="125" t="str">
        <f>IF('2. Enter scores'!BA166&lt;&gt;"",'2. Enter scores'!$B166-'2. Enter scores'!BA166,"")</f>
        <v/>
      </c>
      <c r="BC162" s="125" t="str">
        <f>IF('2. Enter scores'!BB166&lt;&gt;"",'2. Enter scores'!$B166-'2. Enter scores'!BB166,"")</f>
        <v/>
      </c>
      <c r="BD162" s="125" t="str">
        <f>IF('2. Enter scores'!BC166&lt;&gt;"",'2. Enter scores'!$B166-'2. Enter scores'!BC166,"")</f>
        <v/>
      </c>
      <c r="BE162" s="125" t="str">
        <f>IF('2. Enter scores'!BD166&lt;&gt;"",'2. Enter scores'!$B166-'2. Enter scores'!BD166,"")</f>
        <v/>
      </c>
      <c r="BF162" s="125" t="str">
        <f>IF('2. Enter scores'!BE166&lt;&gt;"",'2. Enter scores'!$B166-'2. Enter scores'!BE166,"")</f>
        <v/>
      </c>
      <c r="BG162" s="125" t="str">
        <f>IF('2. Enter scores'!BF166&lt;&gt;"",'2. Enter scores'!$B166-'2. Enter scores'!BF166,"")</f>
        <v/>
      </c>
      <c r="BH162" s="125" t="str">
        <f>IF('2. Enter scores'!BG166&lt;&gt;"",'2. Enter scores'!$B166-'2. Enter scores'!BG166,"")</f>
        <v/>
      </c>
      <c r="BI162" s="125" t="str">
        <f>IF('2. Enter scores'!BH166&lt;&gt;"",'2. Enter scores'!$B166-'2. Enter scores'!BH166,"")</f>
        <v/>
      </c>
      <c r="BJ162" s="125" t="str">
        <f>IF('2. Enter scores'!BI166&lt;&gt;"",'2. Enter scores'!$B166-'2. Enter scores'!BI166,"")</f>
        <v/>
      </c>
      <c r="BK162" s="125" t="str">
        <f>IF('2. Enter scores'!BJ166&lt;&gt;"",'2. Enter scores'!$B166-'2. Enter scores'!BJ166,"")</f>
        <v/>
      </c>
      <c r="BL162" s="125" t="str">
        <f>IF('2. Enter scores'!BK166&lt;&gt;"",'2. Enter scores'!$B166-'2. Enter scores'!BK166,"")</f>
        <v/>
      </c>
      <c r="BM162" s="125" t="str">
        <f>IF('2. Enter scores'!BL166&lt;&gt;"",'2. Enter scores'!$B166-'2. Enter scores'!BL166,"")</f>
        <v/>
      </c>
      <c r="BN162" s="125" t="str">
        <f>IF('2. Enter scores'!BM166&lt;&gt;"",'2. Enter scores'!$B166-'2. Enter scores'!BM166,"")</f>
        <v/>
      </c>
      <c r="BO162" s="125" t="str">
        <f>IF('2. Enter scores'!BN166&lt;&gt;"",'2. Enter scores'!$B166-'2. Enter scores'!BN166,"")</f>
        <v/>
      </c>
      <c r="BP162" s="108">
        <v>1000</v>
      </c>
    </row>
    <row r="163" spans="2:68" x14ac:dyDescent="0.35">
      <c r="B163" s="125" t="str">
        <f>IF('2. Enter scores'!A167&lt;&gt;"",'2. Enter scores'!A167,"")</f>
        <v/>
      </c>
      <c r="H163" s="125" t="str">
        <f>IF('2. Enter scores'!G167&lt;&gt;"",'2. Enter scores'!$B167-'2. Enter scores'!G167,"")</f>
        <v/>
      </c>
      <c r="I163" s="125" t="str">
        <f>IF('2. Enter scores'!H167&lt;&gt;"",'2. Enter scores'!$B167-'2. Enter scores'!H167,"")</f>
        <v/>
      </c>
      <c r="J163" s="125" t="str">
        <f>IF('2. Enter scores'!I167&lt;&gt;"",'2. Enter scores'!$B167-'2. Enter scores'!I167,"")</f>
        <v/>
      </c>
      <c r="K163" s="125" t="str">
        <f>IF('2. Enter scores'!J167&lt;&gt;"",'2. Enter scores'!$B167-'2. Enter scores'!J167,"")</f>
        <v/>
      </c>
      <c r="L163" s="125" t="str">
        <f>IF('2. Enter scores'!K167&lt;&gt;"",'2. Enter scores'!$B167-'2. Enter scores'!K167,"")</f>
        <v/>
      </c>
      <c r="M163" s="125" t="str">
        <f>IF('2. Enter scores'!L167&lt;&gt;"",'2. Enter scores'!$B167-'2. Enter scores'!L167,"")</f>
        <v/>
      </c>
      <c r="N163" s="125" t="str">
        <f>IF('2. Enter scores'!M167&lt;&gt;"",'2. Enter scores'!$B167-'2. Enter scores'!M167,"")</f>
        <v/>
      </c>
      <c r="O163" s="125" t="str">
        <f>IF('2. Enter scores'!N167&lt;&gt;"",'2. Enter scores'!$B167-'2. Enter scores'!N167,"")</f>
        <v/>
      </c>
      <c r="P163" s="125" t="str">
        <f>IF('2. Enter scores'!O167&lt;&gt;"",'2. Enter scores'!$B167-'2. Enter scores'!O167,"")</f>
        <v/>
      </c>
      <c r="Q163" s="125" t="str">
        <f>IF('2. Enter scores'!P167&lt;&gt;"",'2. Enter scores'!$B167-'2. Enter scores'!P167,"")</f>
        <v/>
      </c>
      <c r="R163" s="125" t="str">
        <f>IF('2. Enter scores'!Q167&lt;&gt;"",'2. Enter scores'!$B167-'2. Enter scores'!Q167,"")</f>
        <v/>
      </c>
      <c r="S163" s="125" t="str">
        <f>IF('2. Enter scores'!R167&lt;&gt;"",'2. Enter scores'!$B167-'2. Enter scores'!R167,"")</f>
        <v/>
      </c>
      <c r="T163" s="125" t="str">
        <f>IF('2. Enter scores'!S167&lt;&gt;"",'2. Enter scores'!$B167-'2. Enter scores'!S167,"")</f>
        <v/>
      </c>
      <c r="U163" s="125" t="str">
        <f>IF('2. Enter scores'!T167&lt;&gt;"",'2. Enter scores'!$B167-'2. Enter scores'!T167,"")</f>
        <v/>
      </c>
      <c r="V163" s="125" t="str">
        <f>IF('2. Enter scores'!U167&lt;&gt;"",'2. Enter scores'!$B167-'2. Enter scores'!U167,"")</f>
        <v/>
      </c>
      <c r="W163" s="125" t="str">
        <f>IF('2. Enter scores'!V167&lt;&gt;"",'2. Enter scores'!$B167-'2. Enter scores'!V167,"")</f>
        <v/>
      </c>
      <c r="X163" s="125" t="str">
        <f>IF('2. Enter scores'!W167&lt;&gt;"",'2. Enter scores'!$B167-'2. Enter scores'!W167,"")</f>
        <v/>
      </c>
      <c r="Y163" s="125" t="str">
        <f>IF('2. Enter scores'!X167&lt;&gt;"",'2. Enter scores'!$B167-'2. Enter scores'!X167,"")</f>
        <v/>
      </c>
      <c r="Z163" s="125" t="str">
        <f>IF('2. Enter scores'!Y167&lt;&gt;"",'2. Enter scores'!$B167-'2. Enter scores'!Y167,"")</f>
        <v/>
      </c>
      <c r="AA163" s="125" t="str">
        <f>IF('2. Enter scores'!Z167&lt;&gt;"",'2. Enter scores'!$B167-'2. Enter scores'!Z167,"")</f>
        <v/>
      </c>
      <c r="AB163" s="125" t="str">
        <f>IF('2. Enter scores'!AA167&lt;&gt;"",'2. Enter scores'!$B167-'2. Enter scores'!AA167,"")</f>
        <v/>
      </c>
      <c r="AC163" s="125" t="str">
        <f>IF('2. Enter scores'!AB167&lt;&gt;"",'2. Enter scores'!$B167-'2. Enter scores'!AB167,"")</f>
        <v/>
      </c>
      <c r="AD163" s="125" t="str">
        <f>IF('2. Enter scores'!AC167&lt;&gt;"",'2. Enter scores'!$B167-'2. Enter scores'!AC167,"")</f>
        <v/>
      </c>
      <c r="AE163" s="125" t="str">
        <f>IF('2. Enter scores'!AD167&lt;&gt;"",'2. Enter scores'!$B167-'2. Enter scores'!AD167,"")</f>
        <v/>
      </c>
      <c r="AF163" s="125" t="str">
        <f>IF('2. Enter scores'!AE167&lt;&gt;"",'2. Enter scores'!$B167-'2. Enter scores'!AE167,"")</f>
        <v/>
      </c>
      <c r="AG163" s="125" t="str">
        <f>IF('2. Enter scores'!AF167&lt;&gt;"",'2. Enter scores'!$B167-'2. Enter scores'!AF167,"")</f>
        <v/>
      </c>
      <c r="AH163" s="125" t="str">
        <f>IF('2. Enter scores'!AG167&lt;&gt;"",'2. Enter scores'!$B167-'2. Enter scores'!AG167,"")</f>
        <v/>
      </c>
      <c r="AI163" s="125" t="str">
        <f>IF('2. Enter scores'!AH167&lt;&gt;"",'2. Enter scores'!$B167-'2. Enter scores'!AH167,"")</f>
        <v/>
      </c>
      <c r="AJ163" s="125" t="str">
        <f>IF('2. Enter scores'!AI167&lt;&gt;"",'2. Enter scores'!$B167-'2. Enter scores'!AI167,"")</f>
        <v/>
      </c>
      <c r="AK163" s="125" t="str">
        <f>IF('2. Enter scores'!AJ167&lt;&gt;"",'2. Enter scores'!$B167-'2. Enter scores'!AJ167,"")</f>
        <v/>
      </c>
      <c r="AL163" s="125" t="str">
        <f>IF('2. Enter scores'!AK167&lt;&gt;"",'2. Enter scores'!$B167-'2. Enter scores'!AK167,"")</f>
        <v/>
      </c>
      <c r="AM163" s="125" t="str">
        <f>IF('2. Enter scores'!AL167&lt;&gt;"",'2. Enter scores'!$B167-'2. Enter scores'!AL167,"")</f>
        <v/>
      </c>
      <c r="AN163" s="125" t="str">
        <f>IF('2. Enter scores'!AM167&lt;&gt;"",'2. Enter scores'!$B167-'2. Enter scores'!AM167,"")</f>
        <v/>
      </c>
      <c r="AO163" s="125" t="str">
        <f>IF('2. Enter scores'!AN167&lt;&gt;"",'2. Enter scores'!$B167-'2. Enter scores'!AN167,"")</f>
        <v/>
      </c>
      <c r="AP163" s="125" t="str">
        <f>IF('2. Enter scores'!AO167&lt;&gt;"",'2. Enter scores'!$B167-'2. Enter scores'!AO167,"")</f>
        <v/>
      </c>
      <c r="AQ163" s="125" t="str">
        <f>IF('2. Enter scores'!AP167&lt;&gt;"",'2. Enter scores'!$B167-'2. Enter scores'!AP167,"")</f>
        <v/>
      </c>
      <c r="AR163" s="125" t="str">
        <f>IF('2. Enter scores'!AQ167&lt;&gt;"",'2. Enter scores'!$B167-'2. Enter scores'!AQ167,"")</f>
        <v/>
      </c>
      <c r="AS163" s="125" t="str">
        <f>IF('2. Enter scores'!AR167&lt;&gt;"",'2. Enter scores'!$B167-'2. Enter scores'!AR167,"")</f>
        <v/>
      </c>
      <c r="AT163" s="125" t="str">
        <f>IF('2. Enter scores'!AS167&lt;&gt;"",'2. Enter scores'!$B167-'2. Enter scores'!AS167,"")</f>
        <v/>
      </c>
      <c r="AU163" s="125" t="str">
        <f>IF('2. Enter scores'!AT167&lt;&gt;"",'2. Enter scores'!$B167-'2. Enter scores'!AT167,"")</f>
        <v/>
      </c>
      <c r="AV163" s="125" t="str">
        <f>IF('2. Enter scores'!AU167&lt;&gt;"",'2. Enter scores'!$B167-'2. Enter scores'!AU167,"")</f>
        <v/>
      </c>
      <c r="AW163" s="125" t="str">
        <f>IF('2. Enter scores'!AV167&lt;&gt;"",'2. Enter scores'!$B167-'2. Enter scores'!AV167,"")</f>
        <v/>
      </c>
      <c r="AX163" s="125" t="str">
        <f>IF('2. Enter scores'!AW167&lt;&gt;"",'2. Enter scores'!$B167-'2. Enter scores'!AW167,"")</f>
        <v/>
      </c>
      <c r="AY163" s="125" t="str">
        <f>IF('2. Enter scores'!AX167&lt;&gt;"",'2. Enter scores'!$B167-'2. Enter scores'!AX167,"")</f>
        <v/>
      </c>
      <c r="AZ163" s="125" t="str">
        <f>IF('2. Enter scores'!AY167&lt;&gt;"",'2. Enter scores'!$B167-'2. Enter scores'!AY167,"")</f>
        <v/>
      </c>
      <c r="BA163" s="125" t="str">
        <f>IF('2. Enter scores'!AZ167&lt;&gt;"",'2. Enter scores'!$B167-'2. Enter scores'!AZ167,"")</f>
        <v/>
      </c>
      <c r="BB163" s="125" t="str">
        <f>IF('2. Enter scores'!BA167&lt;&gt;"",'2. Enter scores'!$B167-'2. Enter scores'!BA167,"")</f>
        <v/>
      </c>
      <c r="BC163" s="125" t="str">
        <f>IF('2. Enter scores'!BB167&lt;&gt;"",'2. Enter scores'!$B167-'2. Enter scores'!BB167,"")</f>
        <v/>
      </c>
      <c r="BD163" s="125" t="str">
        <f>IF('2. Enter scores'!BC167&lt;&gt;"",'2. Enter scores'!$B167-'2. Enter scores'!BC167,"")</f>
        <v/>
      </c>
      <c r="BE163" s="125" t="str">
        <f>IF('2. Enter scores'!BD167&lt;&gt;"",'2. Enter scores'!$B167-'2. Enter scores'!BD167,"")</f>
        <v/>
      </c>
      <c r="BF163" s="125" t="str">
        <f>IF('2. Enter scores'!BE167&lt;&gt;"",'2. Enter scores'!$B167-'2. Enter scores'!BE167,"")</f>
        <v/>
      </c>
      <c r="BG163" s="125" t="str">
        <f>IF('2. Enter scores'!BF167&lt;&gt;"",'2. Enter scores'!$B167-'2. Enter scores'!BF167,"")</f>
        <v/>
      </c>
      <c r="BH163" s="125" t="str">
        <f>IF('2. Enter scores'!BG167&lt;&gt;"",'2. Enter scores'!$B167-'2. Enter scores'!BG167,"")</f>
        <v/>
      </c>
      <c r="BI163" s="125" t="str">
        <f>IF('2. Enter scores'!BH167&lt;&gt;"",'2. Enter scores'!$B167-'2. Enter scores'!BH167,"")</f>
        <v/>
      </c>
      <c r="BJ163" s="125" t="str">
        <f>IF('2. Enter scores'!BI167&lt;&gt;"",'2. Enter scores'!$B167-'2. Enter scores'!BI167,"")</f>
        <v/>
      </c>
      <c r="BK163" s="125" t="str">
        <f>IF('2. Enter scores'!BJ167&lt;&gt;"",'2. Enter scores'!$B167-'2. Enter scores'!BJ167,"")</f>
        <v/>
      </c>
      <c r="BL163" s="125" t="str">
        <f>IF('2. Enter scores'!BK167&lt;&gt;"",'2. Enter scores'!$B167-'2. Enter scores'!BK167,"")</f>
        <v/>
      </c>
      <c r="BM163" s="125" t="str">
        <f>IF('2. Enter scores'!BL167&lt;&gt;"",'2. Enter scores'!$B167-'2. Enter scores'!BL167,"")</f>
        <v/>
      </c>
      <c r="BN163" s="125" t="str">
        <f>IF('2. Enter scores'!BM167&lt;&gt;"",'2. Enter scores'!$B167-'2. Enter scores'!BM167,"")</f>
        <v/>
      </c>
      <c r="BO163" s="125" t="str">
        <f>IF('2. Enter scores'!BN167&lt;&gt;"",'2. Enter scores'!$B167-'2. Enter scores'!BN167,"")</f>
        <v/>
      </c>
      <c r="BP163" s="108">
        <v>1000</v>
      </c>
    </row>
    <row r="164" spans="2:68" x14ac:dyDescent="0.35">
      <c r="B164" s="125" t="str">
        <f>IF('2. Enter scores'!A168&lt;&gt;"",'2. Enter scores'!A168,"")</f>
        <v/>
      </c>
      <c r="H164" s="125" t="str">
        <f>IF('2. Enter scores'!G168&lt;&gt;"",'2. Enter scores'!$B168-'2. Enter scores'!G168,"")</f>
        <v/>
      </c>
      <c r="I164" s="125" t="str">
        <f>IF('2. Enter scores'!H168&lt;&gt;"",'2. Enter scores'!$B168-'2. Enter scores'!H168,"")</f>
        <v/>
      </c>
      <c r="J164" s="125" t="str">
        <f>IF('2. Enter scores'!I168&lt;&gt;"",'2. Enter scores'!$B168-'2. Enter scores'!I168,"")</f>
        <v/>
      </c>
      <c r="K164" s="125" t="str">
        <f>IF('2. Enter scores'!J168&lt;&gt;"",'2. Enter scores'!$B168-'2. Enter scores'!J168,"")</f>
        <v/>
      </c>
      <c r="L164" s="125" t="str">
        <f>IF('2. Enter scores'!K168&lt;&gt;"",'2. Enter scores'!$B168-'2. Enter scores'!K168,"")</f>
        <v/>
      </c>
      <c r="M164" s="125" t="str">
        <f>IF('2. Enter scores'!L168&lt;&gt;"",'2. Enter scores'!$B168-'2. Enter scores'!L168,"")</f>
        <v/>
      </c>
      <c r="N164" s="125" t="str">
        <f>IF('2. Enter scores'!M168&lt;&gt;"",'2. Enter scores'!$B168-'2. Enter scores'!M168,"")</f>
        <v/>
      </c>
      <c r="O164" s="125" t="str">
        <f>IF('2. Enter scores'!N168&lt;&gt;"",'2. Enter scores'!$B168-'2. Enter scores'!N168,"")</f>
        <v/>
      </c>
      <c r="P164" s="125" t="str">
        <f>IF('2. Enter scores'!O168&lt;&gt;"",'2. Enter scores'!$B168-'2. Enter scores'!O168,"")</f>
        <v/>
      </c>
      <c r="Q164" s="125" t="str">
        <f>IF('2. Enter scores'!P168&lt;&gt;"",'2. Enter scores'!$B168-'2. Enter scores'!P168,"")</f>
        <v/>
      </c>
      <c r="R164" s="125" t="str">
        <f>IF('2. Enter scores'!Q168&lt;&gt;"",'2. Enter scores'!$B168-'2. Enter scores'!Q168,"")</f>
        <v/>
      </c>
      <c r="S164" s="125" t="str">
        <f>IF('2. Enter scores'!R168&lt;&gt;"",'2. Enter scores'!$B168-'2. Enter scores'!R168,"")</f>
        <v/>
      </c>
      <c r="T164" s="125" t="str">
        <f>IF('2. Enter scores'!S168&lt;&gt;"",'2. Enter scores'!$B168-'2. Enter scores'!S168,"")</f>
        <v/>
      </c>
      <c r="U164" s="125" t="str">
        <f>IF('2. Enter scores'!T168&lt;&gt;"",'2. Enter scores'!$B168-'2. Enter scores'!T168,"")</f>
        <v/>
      </c>
      <c r="V164" s="125" t="str">
        <f>IF('2. Enter scores'!U168&lt;&gt;"",'2. Enter scores'!$B168-'2. Enter scores'!U168,"")</f>
        <v/>
      </c>
      <c r="W164" s="125" t="str">
        <f>IF('2. Enter scores'!V168&lt;&gt;"",'2. Enter scores'!$B168-'2. Enter scores'!V168,"")</f>
        <v/>
      </c>
      <c r="X164" s="125" t="str">
        <f>IF('2. Enter scores'!W168&lt;&gt;"",'2. Enter scores'!$B168-'2. Enter scores'!W168,"")</f>
        <v/>
      </c>
      <c r="Y164" s="125" t="str">
        <f>IF('2. Enter scores'!X168&lt;&gt;"",'2. Enter scores'!$B168-'2. Enter scores'!X168,"")</f>
        <v/>
      </c>
      <c r="Z164" s="125" t="str">
        <f>IF('2. Enter scores'!Y168&lt;&gt;"",'2. Enter scores'!$B168-'2. Enter scores'!Y168,"")</f>
        <v/>
      </c>
      <c r="AA164" s="125" t="str">
        <f>IF('2. Enter scores'!Z168&lt;&gt;"",'2. Enter scores'!$B168-'2. Enter scores'!Z168,"")</f>
        <v/>
      </c>
      <c r="AB164" s="125" t="str">
        <f>IF('2. Enter scores'!AA168&lt;&gt;"",'2. Enter scores'!$B168-'2. Enter scores'!AA168,"")</f>
        <v/>
      </c>
      <c r="AC164" s="125" t="str">
        <f>IF('2. Enter scores'!AB168&lt;&gt;"",'2. Enter scores'!$B168-'2. Enter scores'!AB168,"")</f>
        <v/>
      </c>
      <c r="AD164" s="125" t="str">
        <f>IF('2. Enter scores'!AC168&lt;&gt;"",'2. Enter scores'!$B168-'2. Enter scores'!AC168,"")</f>
        <v/>
      </c>
      <c r="AE164" s="125" t="str">
        <f>IF('2. Enter scores'!AD168&lt;&gt;"",'2. Enter scores'!$B168-'2. Enter scores'!AD168,"")</f>
        <v/>
      </c>
      <c r="AF164" s="125" t="str">
        <f>IF('2. Enter scores'!AE168&lt;&gt;"",'2. Enter scores'!$B168-'2. Enter scores'!AE168,"")</f>
        <v/>
      </c>
      <c r="AG164" s="125" t="str">
        <f>IF('2. Enter scores'!AF168&lt;&gt;"",'2. Enter scores'!$B168-'2. Enter scores'!AF168,"")</f>
        <v/>
      </c>
      <c r="AH164" s="125" t="str">
        <f>IF('2. Enter scores'!AG168&lt;&gt;"",'2. Enter scores'!$B168-'2. Enter scores'!AG168,"")</f>
        <v/>
      </c>
      <c r="AI164" s="125" t="str">
        <f>IF('2. Enter scores'!AH168&lt;&gt;"",'2. Enter scores'!$B168-'2. Enter scores'!AH168,"")</f>
        <v/>
      </c>
      <c r="AJ164" s="125" t="str">
        <f>IF('2. Enter scores'!AI168&lt;&gt;"",'2. Enter scores'!$B168-'2. Enter scores'!AI168,"")</f>
        <v/>
      </c>
      <c r="AK164" s="125" t="str">
        <f>IF('2. Enter scores'!AJ168&lt;&gt;"",'2. Enter scores'!$B168-'2. Enter scores'!AJ168,"")</f>
        <v/>
      </c>
      <c r="AL164" s="125" t="str">
        <f>IF('2. Enter scores'!AK168&lt;&gt;"",'2. Enter scores'!$B168-'2. Enter scores'!AK168,"")</f>
        <v/>
      </c>
      <c r="AM164" s="125" t="str">
        <f>IF('2. Enter scores'!AL168&lt;&gt;"",'2. Enter scores'!$B168-'2. Enter scores'!AL168,"")</f>
        <v/>
      </c>
      <c r="AN164" s="125" t="str">
        <f>IF('2. Enter scores'!AM168&lt;&gt;"",'2. Enter scores'!$B168-'2. Enter scores'!AM168,"")</f>
        <v/>
      </c>
      <c r="AO164" s="125" t="str">
        <f>IF('2. Enter scores'!AN168&lt;&gt;"",'2. Enter scores'!$B168-'2. Enter scores'!AN168,"")</f>
        <v/>
      </c>
      <c r="AP164" s="125" t="str">
        <f>IF('2. Enter scores'!AO168&lt;&gt;"",'2. Enter scores'!$B168-'2. Enter scores'!AO168,"")</f>
        <v/>
      </c>
      <c r="AQ164" s="125" t="str">
        <f>IF('2. Enter scores'!AP168&lt;&gt;"",'2. Enter scores'!$B168-'2. Enter scores'!AP168,"")</f>
        <v/>
      </c>
      <c r="AR164" s="125" t="str">
        <f>IF('2. Enter scores'!AQ168&lt;&gt;"",'2. Enter scores'!$B168-'2. Enter scores'!AQ168,"")</f>
        <v/>
      </c>
      <c r="AS164" s="125" t="str">
        <f>IF('2. Enter scores'!AR168&lt;&gt;"",'2. Enter scores'!$B168-'2. Enter scores'!AR168,"")</f>
        <v/>
      </c>
      <c r="AT164" s="125" t="str">
        <f>IF('2. Enter scores'!AS168&lt;&gt;"",'2. Enter scores'!$B168-'2. Enter scores'!AS168,"")</f>
        <v/>
      </c>
      <c r="AU164" s="125" t="str">
        <f>IF('2. Enter scores'!AT168&lt;&gt;"",'2. Enter scores'!$B168-'2. Enter scores'!AT168,"")</f>
        <v/>
      </c>
      <c r="AV164" s="125" t="str">
        <f>IF('2. Enter scores'!AU168&lt;&gt;"",'2. Enter scores'!$B168-'2. Enter scores'!AU168,"")</f>
        <v/>
      </c>
      <c r="AW164" s="125" t="str">
        <f>IF('2. Enter scores'!AV168&lt;&gt;"",'2. Enter scores'!$B168-'2. Enter scores'!AV168,"")</f>
        <v/>
      </c>
      <c r="AX164" s="125" t="str">
        <f>IF('2. Enter scores'!AW168&lt;&gt;"",'2. Enter scores'!$B168-'2. Enter scores'!AW168,"")</f>
        <v/>
      </c>
      <c r="AY164" s="125" t="str">
        <f>IF('2. Enter scores'!AX168&lt;&gt;"",'2. Enter scores'!$B168-'2. Enter scores'!AX168,"")</f>
        <v/>
      </c>
      <c r="AZ164" s="125" t="str">
        <f>IF('2. Enter scores'!AY168&lt;&gt;"",'2. Enter scores'!$B168-'2. Enter scores'!AY168,"")</f>
        <v/>
      </c>
      <c r="BA164" s="125" t="str">
        <f>IF('2. Enter scores'!AZ168&lt;&gt;"",'2. Enter scores'!$B168-'2. Enter scores'!AZ168,"")</f>
        <v/>
      </c>
      <c r="BB164" s="125" t="str">
        <f>IF('2. Enter scores'!BA168&lt;&gt;"",'2. Enter scores'!$B168-'2. Enter scores'!BA168,"")</f>
        <v/>
      </c>
      <c r="BC164" s="125" t="str">
        <f>IF('2. Enter scores'!BB168&lt;&gt;"",'2. Enter scores'!$B168-'2. Enter scores'!BB168,"")</f>
        <v/>
      </c>
      <c r="BD164" s="125" t="str">
        <f>IF('2. Enter scores'!BC168&lt;&gt;"",'2. Enter scores'!$B168-'2. Enter scores'!BC168,"")</f>
        <v/>
      </c>
      <c r="BE164" s="125" t="str">
        <f>IF('2. Enter scores'!BD168&lt;&gt;"",'2. Enter scores'!$B168-'2. Enter scores'!BD168,"")</f>
        <v/>
      </c>
      <c r="BF164" s="125" t="str">
        <f>IF('2. Enter scores'!BE168&lt;&gt;"",'2. Enter scores'!$B168-'2. Enter scores'!BE168,"")</f>
        <v/>
      </c>
      <c r="BG164" s="125" t="str">
        <f>IF('2. Enter scores'!BF168&lt;&gt;"",'2. Enter scores'!$B168-'2. Enter scores'!BF168,"")</f>
        <v/>
      </c>
      <c r="BH164" s="125" t="str">
        <f>IF('2. Enter scores'!BG168&lt;&gt;"",'2. Enter scores'!$B168-'2. Enter scores'!BG168,"")</f>
        <v/>
      </c>
      <c r="BI164" s="125" t="str">
        <f>IF('2. Enter scores'!BH168&lt;&gt;"",'2. Enter scores'!$B168-'2. Enter scores'!BH168,"")</f>
        <v/>
      </c>
      <c r="BJ164" s="125" t="str">
        <f>IF('2. Enter scores'!BI168&lt;&gt;"",'2. Enter scores'!$B168-'2. Enter scores'!BI168,"")</f>
        <v/>
      </c>
      <c r="BK164" s="125" t="str">
        <f>IF('2. Enter scores'!BJ168&lt;&gt;"",'2. Enter scores'!$B168-'2. Enter scores'!BJ168,"")</f>
        <v/>
      </c>
      <c r="BL164" s="125" t="str">
        <f>IF('2. Enter scores'!BK168&lt;&gt;"",'2. Enter scores'!$B168-'2. Enter scores'!BK168,"")</f>
        <v/>
      </c>
      <c r="BM164" s="125" t="str">
        <f>IF('2. Enter scores'!BL168&lt;&gt;"",'2. Enter scores'!$B168-'2. Enter scores'!BL168,"")</f>
        <v/>
      </c>
      <c r="BN164" s="125" t="str">
        <f>IF('2. Enter scores'!BM168&lt;&gt;"",'2. Enter scores'!$B168-'2. Enter scores'!BM168,"")</f>
        <v/>
      </c>
      <c r="BO164" s="125" t="str">
        <f>IF('2. Enter scores'!BN168&lt;&gt;"",'2. Enter scores'!$B168-'2. Enter scores'!BN168,"")</f>
        <v/>
      </c>
      <c r="BP164" s="108">
        <v>1000</v>
      </c>
    </row>
    <row r="165" spans="2:68" x14ac:dyDescent="0.35">
      <c r="B165" s="125" t="str">
        <f>IF('2. Enter scores'!A169&lt;&gt;"",'2. Enter scores'!A169,"")</f>
        <v/>
      </c>
      <c r="H165" s="125" t="str">
        <f>IF('2. Enter scores'!G169&lt;&gt;"",'2. Enter scores'!$B169-'2. Enter scores'!G169,"")</f>
        <v/>
      </c>
      <c r="I165" s="125" t="str">
        <f>IF('2. Enter scores'!H169&lt;&gt;"",'2. Enter scores'!$B169-'2. Enter scores'!H169,"")</f>
        <v/>
      </c>
      <c r="J165" s="125" t="str">
        <f>IF('2. Enter scores'!I169&lt;&gt;"",'2. Enter scores'!$B169-'2. Enter scores'!I169,"")</f>
        <v/>
      </c>
      <c r="K165" s="125" t="str">
        <f>IF('2. Enter scores'!J169&lt;&gt;"",'2. Enter scores'!$B169-'2. Enter scores'!J169,"")</f>
        <v/>
      </c>
      <c r="L165" s="125" t="str">
        <f>IF('2. Enter scores'!K169&lt;&gt;"",'2. Enter scores'!$B169-'2. Enter scores'!K169,"")</f>
        <v/>
      </c>
      <c r="M165" s="125" t="str">
        <f>IF('2. Enter scores'!L169&lt;&gt;"",'2. Enter scores'!$B169-'2. Enter scores'!L169,"")</f>
        <v/>
      </c>
      <c r="N165" s="125" t="str">
        <f>IF('2. Enter scores'!M169&lt;&gt;"",'2. Enter scores'!$B169-'2. Enter scores'!M169,"")</f>
        <v/>
      </c>
      <c r="O165" s="125" t="str">
        <f>IF('2. Enter scores'!N169&lt;&gt;"",'2. Enter scores'!$B169-'2. Enter scores'!N169,"")</f>
        <v/>
      </c>
      <c r="P165" s="125" t="str">
        <f>IF('2. Enter scores'!O169&lt;&gt;"",'2. Enter scores'!$B169-'2. Enter scores'!O169,"")</f>
        <v/>
      </c>
      <c r="Q165" s="125" t="str">
        <f>IF('2. Enter scores'!P169&lt;&gt;"",'2. Enter scores'!$B169-'2. Enter scores'!P169,"")</f>
        <v/>
      </c>
      <c r="R165" s="125" t="str">
        <f>IF('2. Enter scores'!Q169&lt;&gt;"",'2. Enter scores'!$B169-'2. Enter scores'!Q169,"")</f>
        <v/>
      </c>
      <c r="S165" s="125" t="str">
        <f>IF('2. Enter scores'!R169&lt;&gt;"",'2. Enter scores'!$B169-'2. Enter scores'!R169,"")</f>
        <v/>
      </c>
      <c r="T165" s="125" t="str">
        <f>IF('2. Enter scores'!S169&lt;&gt;"",'2. Enter scores'!$B169-'2. Enter scores'!S169,"")</f>
        <v/>
      </c>
      <c r="U165" s="125" t="str">
        <f>IF('2. Enter scores'!T169&lt;&gt;"",'2. Enter scores'!$B169-'2. Enter scores'!T169,"")</f>
        <v/>
      </c>
      <c r="V165" s="125" t="str">
        <f>IF('2. Enter scores'!U169&lt;&gt;"",'2. Enter scores'!$B169-'2. Enter scores'!U169,"")</f>
        <v/>
      </c>
      <c r="W165" s="125" t="str">
        <f>IF('2. Enter scores'!V169&lt;&gt;"",'2. Enter scores'!$B169-'2. Enter scores'!V169,"")</f>
        <v/>
      </c>
      <c r="X165" s="125" t="str">
        <f>IF('2. Enter scores'!W169&lt;&gt;"",'2. Enter scores'!$B169-'2. Enter scores'!W169,"")</f>
        <v/>
      </c>
      <c r="Y165" s="125" t="str">
        <f>IF('2. Enter scores'!X169&lt;&gt;"",'2. Enter scores'!$B169-'2. Enter scores'!X169,"")</f>
        <v/>
      </c>
      <c r="Z165" s="125" t="str">
        <f>IF('2. Enter scores'!Y169&lt;&gt;"",'2. Enter scores'!$B169-'2. Enter scores'!Y169,"")</f>
        <v/>
      </c>
      <c r="AA165" s="125" t="str">
        <f>IF('2. Enter scores'!Z169&lt;&gt;"",'2. Enter scores'!$B169-'2. Enter scores'!Z169,"")</f>
        <v/>
      </c>
      <c r="AB165" s="125" t="str">
        <f>IF('2. Enter scores'!AA169&lt;&gt;"",'2. Enter scores'!$B169-'2. Enter scores'!AA169,"")</f>
        <v/>
      </c>
      <c r="AC165" s="125" t="str">
        <f>IF('2. Enter scores'!AB169&lt;&gt;"",'2. Enter scores'!$B169-'2. Enter scores'!AB169,"")</f>
        <v/>
      </c>
      <c r="AD165" s="125" t="str">
        <f>IF('2. Enter scores'!AC169&lt;&gt;"",'2. Enter scores'!$B169-'2. Enter scores'!AC169,"")</f>
        <v/>
      </c>
      <c r="AE165" s="125" t="str">
        <f>IF('2. Enter scores'!AD169&lt;&gt;"",'2. Enter scores'!$B169-'2. Enter scores'!AD169,"")</f>
        <v/>
      </c>
      <c r="AF165" s="125" t="str">
        <f>IF('2. Enter scores'!AE169&lt;&gt;"",'2. Enter scores'!$B169-'2. Enter scores'!AE169,"")</f>
        <v/>
      </c>
      <c r="AG165" s="125" t="str">
        <f>IF('2. Enter scores'!AF169&lt;&gt;"",'2. Enter scores'!$B169-'2. Enter scores'!AF169,"")</f>
        <v/>
      </c>
      <c r="AH165" s="125" t="str">
        <f>IF('2. Enter scores'!AG169&lt;&gt;"",'2. Enter scores'!$B169-'2. Enter scores'!AG169,"")</f>
        <v/>
      </c>
      <c r="AI165" s="125" t="str">
        <f>IF('2. Enter scores'!AH169&lt;&gt;"",'2. Enter scores'!$B169-'2. Enter scores'!AH169,"")</f>
        <v/>
      </c>
      <c r="AJ165" s="125" t="str">
        <f>IF('2. Enter scores'!AI169&lt;&gt;"",'2. Enter scores'!$B169-'2. Enter scores'!AI169,"")</f>
        <v/>
      </c>
      <c r="AK165" s="125" t="str">
        <f>IF('2. Enter scores'!AJ169&lt;&gt;"",'2. Enter scores'!$B169-'2. Enter scores'!AJ169,"")</f>
        <v/>
      </c>
      <c r="AL165" s="125" t="str">
        <f>IF('2. Enter scores'!AK169&lt;&gt;"",'2. Enter scores'!$B169-'2. Enter scores'!AK169,"")</f>
        <v/>
      </c>
      <c r="AM165" s="125" t="str">
        <f>IF('2. Enter scores'!AL169&lt;&gt;"",'2. Enter scores'!$B169-'2. Enter scores'!AL169,"")</f>
        <v/>
      </c>
      <c r="AN165" s="125" t="str">
        <f>IF('2. Enter scores'!AM169&lt;&gt;"",'2. Enter scores'!$B169-'2. Enter scores'!AM169,"")</f>
        <v/>
      </c>
      <c r="AO165" s="125" t="str">
        <f>IF('2. Enter scores'!AN169&lt;&gt;"",'2. Enter scores'!$B169-'2. Enter scores'!AN169,"")</f>
        <v/>
      </c>
      <c r="AP165" s="125" t="str">
        <f>IF('2. Enter scores'!AO169&lt;&gt;"",'2. Enter scores'!$B169-'2. Enter scores'!AO169,"")</f>
        <v/>
      </c>
      <c r="AQ165" s="125" t="str">
        <f>IF('2. Enter scores'!AP169&lt;&gt;"",'2. Enter scores'!$B169-'2. Enter scores'!AP169,"")</f>
        <v/>
      </c>
      <c r="AR165" s="125" t="str">
        <f>IF('2. Enter scores'!AQ169&lt;&gt;"",'2. Enter scores'!$B169-'2. Enter scores'!AQ169,"")</f>
        <v/>
      </c>
      <c r="AS165" s="125" t="str">
        <f>IF('2. Enter scores'!AR169&lt;&gt;"",'2. Enter scores'!$B169-'2. Enter scores'!AR169,"")</f>
        <v/>
      </c>
      <c r="AT165" s="125" t="str">
        <f>IF('2. Enter scores'!AS169&lt;&gt;"",'2. Enter scores'!$B169-'2. Enter scores'!AS169,"")</f>
        <v/>
      </c>
      <c r="AU165" s="125" t="str">
        <f>IF('2. Enter scores'!AT169&lt;&gt;"",'2. Enter scores'!$B169-'2. Enter scores'!AT169,"")</f>
        <v/>
      </c>
      <c r="AV165" s="125" t="str">
        <f>IF('2. Enter scores'!AU169&lt;&gt;"",'2. Enter scores'!$B169-'2. Enter scores'!AU169,"")</f>
        <v/>
      </c>
      <c r="AW165" s="125" t="str">
        <f>IF('2. Enter scores'!AV169&lt;&gt;"",'2. Enter scores'!$B169-'2. Enter scores'!AV169,"")</f>
        <v/>
      </c>
      <c r="AX165" s="125" t="str">
        <f>IF('2. Enter scores'!AW169&lt;&gt;"",'2. Enter scores'!$B169-'2. Enter scores'!AW169,"")</f>
        <v/>
      </c>
      <c r="AY165" s="125" t="str">
        <f>IF('2. Enter scores'!AX169&lt;&gt;"",'2. Enter scores'!$B169-'2. Enter scores'!AX169,"")</f>
        <v/>
      </c>
      <c r="AZ165" s="125" t="str">
        <f>IF('2. Enter scores'!AY169&lt;&gt;"",'2. Enter scores'!$B169-'2. Enter scores'!AY169,"")</f>
        <v/>
      </c>
      <c r="BA165" s="125" t="str">
        <f>IF('2. Enter scores'!AZ169&lt;&gt;"",'2. Enter scores'!$B169-'2. Enter scores'!AZ169,"")</f>
        <v/>
      </c>
      <c r="BB165" s="125" t="str">
        <f>IF('2. Enter scores'!BA169&lt;&gt;"",'2. Enter scores'!$B169-'2. Enter scores'!BA169,"")</f>
        <v/>
      </c>
      <c r="BC165" s="125" t="str">
        <f>IF('2. Enter scores'!BB169&lt;&gt;"",'2. Enter scores'!$B169-'2. Enter scores'!BB169,"")</f>
        <v/>
      </c>
      <c r="BD165" s="125" t="str">
        <f>IF('2. Enter scores'!BC169&lt;&gt;"",'2. Enter scores'!$B169-'2. Enter scores'!BC169,"")</f>
        <v/>
      </c>
      <c r="BE165" s="125" t="str">
        <f>IF('2. Enter scores'!BD169&lt;&gt;"",'2. Enter scores'!$B169-'2. Enter scores'!BD169,"")</f>
        <v/>
      </c>
      <c r="BF165" s="125" t="str">
        <f>IF('2. Enter scores'!BE169&lt;&gt;"",'2. Enter scores'!$B169-'2. Enter scores'!BE169,"")</f>
        <v/>
      </c>
      <c r="BG165" s="125" t="str">
        <f>IF('2. Enter scores'!BF169&lt;&gt;"",'2. Enter scores'!$B169-'2. Enter scores'!BF169,"")</f>
        <v/>
      </c>
      <c r="BH165" s="125" t="str">
        <f>IF('2. Enter scores'!BG169&lt;&gt;"",'2. Enter scores'!$B169-'2. Enter scores'!BG169,"")</f>
        <v/>
      </c>
      <c r="BI165" s="125" t="str">
        <f>IF('2. Enter scores'!BH169&lt;&gt;"",'2. Enter scores'!$B169-'2. Enter scores'!BH169,"")</f>
        <v/>
      </c>
      <c r="BJ165" s="125" t="str">
        <f>IF('2. Enter scores'!BI169&lt;&gt;"",'2. Enter scores'!$B169-'2. Enter scores'!BI169,"")</f>
        <v/>
      </c>
      <c r="BK165" s="125" t="str">
        <f>IF('2. Enter scores'!BJ169&lt;&gt;"",'2. Enter scores'!$B169-'2. Enter scores'!BJ169,"")</f>
        <v/>
      </c>
      <c r="BL165" s="125" t="str">
        <f>IF('2. Enter scores'!BK169&lt;&gt;"",'2. Enter scores'!$B169-'2. Enter scores'!BK169,"")</f>
        <v/>
      </c>
      <c r="BM165" s="125" t="str">
        <f>IF('2. Enter scores'!BL169&lt;&gt;"",'2. Enter scores'!$B169-'2. Enter scores'!BL169,"")</f>
        <v/>
      </c>
      <c r="BN165" s="125" t="str">
        <f>IF('2. Enter scores'!BM169&lt;&gt;"",'2. Enter scores'!$B169-'2. Enter scores'!BM169,"")</f>
        <v/>
      </c>
      <c r="BO165" s="125" t="str">
        <f>IF('2. Enter scores'!BN169&lt;&gt;"",'2. Enter scores'!$B169-'2. Enter scores'!BN169,"")</f>
        <v/>
      </c>
      <c r="BP165" s="108">
        <v>1000</v>
      </c>
    </row>
    <row r="166" spans="2:68" x14ac:dyDescent="0.35">
      <c r="B166" s="125" t="str">
        <f>IF('2. Enter scores'!A170&lt;&gt;"",'2. Enter scores'!A170,"")</f>
        <v/>
      </c>
      <c r="H166" s="125" t="str">
        <f>IF('2. Enter scores'!G170&lt;&gt;"",'2. Enter scores'!$B170-'2. Enter scores'!G170,"")</f>
        <v/>
      </c>
      <c r="I166" s="125" t="str">
        <f>IF('2. Enter scores'!H170&lt;&gt;"",'2. Enter scores'!$B170-'2. Enter scores'!H170,"")</f>
        <v/>
      </c>
      <c r="J166" s="125" t="str">
        <f>IF('2. Enter scores'!I170&lt;&gt;"",'2. Enter scores'!$B170-'2. Enter scores'!I170,"")</f>
        <v/>
      </c>
      <c r="K166" s="125" t="str">
        <f>IF('2. Enter scores'!J170&lt;&gt;"",'2. Enter scores'!$B170-'2. Enter scores'!J170,"")</f>
        <v/>
      </c>
      <c r="L166" s="125" t="str">
        <f>IF('2. Enter scores'!K170&lt;&gt;"",'2. Enter scores'!$B170-'2. Enter scores'!K170,"")</f>
        <v/>
      </c>
      <c r="M166" s="125" t="str">
        <f>IF('2. Enter scores'!L170&lt;&gt;"",'2. Enter scores'!$B170-'2. Enter scores'!L170,"")</f>
        <v/>
      </c>
      <c r="N166" s="125" t="str">
        <f>IF('2. Enter scores'!M170&lt;&gt;"",'2. Enter scores'!$B170-'2. Enter scores'!M170,"")</f>
        <v/>
      </c>
      <c r="O166" s="125" t="str">
        <f>IF('2. Enter scores'!N170&lt;&gt;"",'2. Enter scores'!$B170-'2. Enter scores'!N170,"")</f>
        <v/>
      </c>
      <c r="P166" s="125" t="str">
        <f>IF('2. Enter scores'!O170&lt;&gt;"",'2. Enter scores'!$B170-'2. Enter scores'!O170,"")</f>
        <v/>
      </c>
      <c r="Q166" s="125" t="str">
        <f>IF('2. Enter scores'!P170&lt;&gt;"",'2. Enter scores'!$B170-'2. Enter scores'!P170,"")</f>
        <v/>
      </c>
      <c r="R166" s="125" t="str">
        <f>IF('2. Enter scores'!Q170&lt;&gt;"",'2. Enter scores'!$B170-'2. Enter scores'!Q170,"")</f>
        <v/>
      </c>
      <c r="S166" s="125" t="str">
        <f>IF('2. Enter scores'!R170&lt;&gt;"",'2. Enter scores'!$B170-'2. Enter scores'!R170,"")</f>
        <v/>
      </c>
      <c r="T166" s="125" t="str">
        <f>IF('2. Enter scores'!S170&lt;&gt;"",'2. Enter scores'!$B170-'2. Enter scores'!S170,"")</f>
        <v/>
      </c>
      <c r="U166" s="125" t="str">
        <f>IF('2. Enter scores'!T170&lt;&gt;"",'2. Enter scores'!$B170-'2. Enter scores'!T170,"")</f>
        <v/>
      </c>
      <c r="V166" s="125" t="str">
        <f>IF('2. Enter scores'!U170&lt;&gt;"",'2. Enter scores'!$B170-'2. Enter scores'!U170,"")</f>
        <v/>
      </c>
      <c r="W166" s="125" t="str">
        <f>IF('2. Enter scores'!V170&lt;&gt;"",'2. Enter scores'!$B170-'2. Enter scores'!V170,"")</f>
        <v/>
      </c>
      <c r="X166" s="125" t="str">
        <f>IF('2. Enter scores'!W170&lt;&gt;"",'2. Enter scores'!$B170-'2. Enter scores'!W170,"")</f>
        <v/>
      </c>
      <c r="Y166" s="125" t="str">
        <f>IF('2. Enter scores'!X170&lt;&gt;"",'2. Enter scores'!$B170-'2. Enter scores'!X170,"")</f>
        <v/>
      </c>
      <c r="Z166" s="125" t="str">
        <f>IF('2. Enter scores'!Y170&lt;&gt;"",'2. Enter scores'!$B170-'2. Enter scores'!Y170,"")</f>
        <v/>
      </c>
      <c r="AA166" s="125" t="str">
        <f>IF('2. Enter scores'!Z170&lt;&gt;"",'2. Enter scores'!$B170-'2. Enter scores'!Z170,"")</f>
        <v/>
      </c>
      <c r="AB166" s="125" t="str">
        <f>IF('2. Enter scores'!AA170&lt;&gt;"",'2. Enter scores'!$B170-'2. Enter scores'!AA170,"")</f>
        <v/>
      </c>
      <c r="AC166" s="125" t="str">
        <f>IF('2. Enter scores'!AB170&lt;&gt;"",'2. Enter scores'!$B170-'2. Enter scores'!AB170,"")</f>
        <v/>
      </c>
      <c r="AD166" s="125" t="str">
        <f>IF('2. Enter scores'!AC170&lt;&gt;"",'2. Enter scores'!$B170-'2. Enter scores'!AC170,"")</f>
        <v/>
      </c>
      <c r="AE166" s="125" t="str">
        <f>IF('2. Enter scores'!AD170&lt;&gt;"",'2. Enter scores'!$B170-'2. Enter scores'!AD170,"")</f>
        <v/>
      </c>
      <c r="AF166" s="125" t="str">
        <f>IF('2. Enter scores'!AE170&lt;&gt;"",'2. Enter scores'!$B170-'2. Enter scores'!AE170,"")</f>
        <v/>
      </c>
      <c r="AG166" s="125" t="str">
        <f>IF('2. Enter scores'!AF170&lt;&gt;"",'2. Enter scores'!$B170-'2. Enter scores'!AF170,"")</f>
        <v/>
      </c>
      <c r="AH166" s="125" t="str">
        <f>IF('2. Enter scores'!AG170&lt;&gt;"",'2. Enter scores'!$B170-'2. Enter scores'!AG170,"")</f>
        <v/>
      </c>
      <c r="AI166" s="125" t="str">
        <f>IF('2. Enter scores'!AH170&lt;&gt;"",'2. Enter scores'!$B170-'2. Enter scores'!AH170,"")</f>
        <v/>
      </c>
      <c r="AJ166" s="125" t="str">
        <f>IF('2. Enter scores'!AI170&lt;&gt;"",'2. Enter scores'!$B170-'2. Enter scores'!AI170,"")</f>
        <v/>
      </c>
      <c r="AK166" s="125" t="str">
        <f>IF('2. Enter scores'!AJ170&lt;&gt;"",'2. Enter scores'!$B170-'2. Enter scores'!AJ170,"")</f>
        <v/>
      </c>
      <c r="AL166" s="125" t="str">
        <f>IF('2. Enter scores'!AK170&lt;&gt;"",'2. Enter scores'!$B170-'2. Enter scores'!AK170,"")</f>
        <v/>
      </c>
      <c r="AM166" s="125" t="str">
        <f>IF('2. Enter scores'!AL170&lt;&gt;"",'2. Enter scores'!$B170-'2. Enter scores'!AL170,"")</f>
        <v/>
      </c>
      <c r="AN166" s="125" t="str">
        <f>IF('2. Enter scores'!AM170&lt;&gt;"",'2. Enter scores'!$B170-'2. Enter scores'!AM170,"")</f>
        <v/>
      </c>
      <c r="AO166" s="125" t="str">
        <f>IF('2. Enter scores'!AN170&lt;&gt;"",'2. Enter scores'!$B170-'2. Enter scores'!AN170,"")</f>
        <v/>
      </c>
      <c r="AP166" s="125" t="str">
        <f>IF('2. Enter scores'!AO170&lt;&gt;"",'2. Enter scores'!$B170-'2. Enter scores'!AO170,"")</f>
        <v/>
      </c>
      <c r="AQ166" s="125" t="str">
        <f>IF('2. Enter scores'!AP170&lt;&gt;"",'2. Enter scores'!$B170-'2. Enter scores'!AP170,"")</f>
        <v/>
      </c>
      <c r="AR166" s="125" t="str">
        <f>IF('2. Enter scores'!AQ170&lt;&gt;"",'2. Enter scores'!$B170-'2. Enter scores'!AQ170,"")</f>
        <v/>
      </c>
      <c r="AS166" s="125" t="str">
        <f>IF('2. Enter scores'!AR170&lt;&gt;"",'2. Enter scores'!$B170-'2. Enter scores'!AR170,"")</f>
        <v/>
      </c>
      <c r="AT166" s="125" t="str">
        <f>IF('2. Enter scores'!AS170&lt;&gt;"",'2. Enter scores'!$B170-'2. Enter scores'!AS170,"")</f>
        <v/>
      </c>
      <c r="AU166" s="125" t="str">
        <f>IF('2. Enter scores'!AT170&lt;&gt;"",'2. Enter scores'!$B170-'2. Enter scores'!AT170,"")</f>
        <v/>
      </c>
      <c r="AV166" s="125" t="str">
        <f>IF('2. Enter scores'!AU170&lt;&gt;"",'2. Enter scores'!$B170-'2. Enter scores'!AU170,"")</f>
        <v/>
      </c>
      <c r="AW166" s="125" t="str">
        <f>IF('2. Enter scores'!AV170&lt;&gt;"",'2. Enter scores'!$B170-'2. Enter scores'!AV170,"")</f>
        <v/>
      </c>
      <c r="AX166" s="125" t="str">
        <f>IF('2. Enter scores'!AW170&lt;&gt;"",'2. Enter scores'!$B170-'2. Enter scores'!AW170,"")</f>
        <v/>
      </c>
      <c r="AY166" s="125" t="str">
        <f>IF('2. Enter scores'!AX170&lt;&gt;"",'2. Enter scores'!$B170-'2. Enter scores'!AX170,"")</f>
        <v/>
      </c>
      <c r="AZ166" s="125" t="str">
        <f>IF('2. Enter scores'!AY170&lt;&gt;"",'2. Enter scores'!$B170-'2. Enter scores'!AY170,"")</f>
        <v/>
      </c>
      <c r="BA166" s="125" t="str">
        <f>IF('2. Enter scores'!AZ170&lt;&gt;"",'2. Enter scores'!$B170-'2. Enter scores'!AZ170,"")</f>
        <v/>
      </c>
      <c r="BB166" s="125" t="str">
        <f>IF('2. Enter scores'!BA170&lt;&gt;"",'2. Enter scores'!$B170-'2. Enter scores'!BA170,"")</f>
        <v/>
      </c>
      <c r="BC166" s="125" t="str">
        <f>IF('2. Enter scores'!BB170&lt;&gt;"",'2. Enter scores'!$B170-'2. Enter scores'!BB170,"")</f>
        <v/>
      </c>
      <c r="BD166" s="125" t="str">
        <f>IF('2. Enter scores'!BC170&lt;&gt;"",'2. Enter scores'!$B170-'2. Enter scores'!BC170,"")</f>
        <v/>
      </c>
      <c r="BE166" s="125" t="str">
        <f>IF('2. Enter scores'!BD170&lt;&gt;"",'2. Enter scores'!$B170-'2. Enter scores'!BD170,"")</f>
        <v/>
      </c>
      <c r="BF166" s="125" t="str">
        <f>IF('2. Enter scores'!BE170&lt;&gt;"",'2. Enter scores'!$B170-'2. Enter scores'!BE170,"")</f>
        <v/>
      </c>
      <c r="BG166" s="125" t="str">
        <f>IF('2. Enter scores'!BF170&lt;&gt;"",'2. Enter scores'!$B170-'2. Enter scores'!BF170,"")</f>
        <v/>
      </c>
      <c r="BH166" s="125" t="str">
        <f>IF('2. Enter scores'!BG170&lt;&gt;"",'2. Enter scores'!$B170-'2. Enter scores'!BG170,"")</f>
        <v/>
      </c>
      <c r="BI166" s="125" t="str">
        <f>IF('2. Enter scores'!BH170&lt;&gt;"",'2. Enter scores'!$B170-'2. Enter scores'!BH170,"")</f>
        <v/>
      </c>
      <c r="BJ166" s="125" t="str">
        <f>IF('2. Enter scores'!BI170&lt;&gt;"",'2. Enter scores'!$B170-'2. Enter scores'!BI170,"")</f>
        <v/>
      </c>
      <c r="BK166" s="125" t="str">
        <f>IF('2. Enter scores'!BJ170&lt;&gt;"",'2. Enter scores'!$B170-'2. Enter scores'!BJ170,"")</f>
        <v/>
      </c>
      <c r="BL166" s="125" t="str">
        <f>IF('2. Enter scores'!BK170&lt;&gt;"",'2. Enter scores'!$B170-'2. Enter scores'!BK170,"")</f>
        <v/>
      </c>
      <c r="BM166" s="125" t="str">
        <f>IF('2. Enter scores'!BL170&lt;&gt;"",'2. Enter scores'!$B170-'2. Enter scores'!BL170,"")</f>
        <v/>
      </c>
      <c r="BN166" s="125" t="str">
        <f>IF('2. Enter scores'!BM170&lt;&gt;"",'2. Enter scores'!$B170-'2. Enter scores'!BM170,"")</f>
        <v/>
      </c>
      <c r="BO166" s="125" t="str">
        <f>IF('2. Enter scores'!BN170&lt;&gt;"",'2. Enter scores'!$B170-'2. Enter scores'!BN170,"")</f>
        <v/>
      </c>
      <c r="BP166" s="108">
        <v>1000</v>
      </c>
    </row>
    <row r="167" spans="2:68" x14ac:dyDescent="0.35">
      <c r="B167" s="125" t="str">
        <f>IF('2. Enter scores'!A171&lt;&gt;"",'2. Enter scores'!A171,"")</f>
        <v/>
      </c>
      <c r="H167" s="125" t="str">
        <f>IF('2. Enter scores'!G171&lt;&gt;"",'2. Enter scores'!$B171-'2. Enter scores'!G171,"")</f>
        <v/>
      </c>
      <c r="I167" s="125" t="str">
        <f>IF('2. Enter scores'!H171&lt;&gt;"",'2. Enter scores'!$B171-'2. Enter scores'!H171,"")</f>
        <v/>
      </c>
      <c r="J167" s="125" t="str">
        <f>IF('2. Enter scores'!I171&lt;&gt;"",'2. Enter scores'!$B171-'2. Enter scores'!I171,"")</f>
        <v/>
      </c>
      <c r="K167" s="125" t="str">
        <f>IF('2. Enter scores'!J171&lt;&gt;"",'2. Enter scores'!$B171-'2. Enter scores'!J171,"")</f>
        <v/>
      </c>
      <c r="L167" s="125" t="str">
        <f>IF('2. Enter scores'!K171&lt;&gt;"",'2. Enter scores'!$B171-'2. Enter scores'!K171,"")</f>
        <v/>
      </c>
      <c r="M167" s="125" t="str">
        <f>IF('2. Enter scores'!L171&lt;&gt;"",'2. Enter scores'!$B171-'2. Enter scores'!L171,"")</f>
        <v/>
      </c>
      <c r="N167" s="125" t="str">
        <f>IF('2. Enter scores'!M171&lt;&gt;"",'2. Enter scores'!$B171-'2. Enter scores'!M171,"")</f>
        <v/>
      </c>
      <c r="O167" s="125" t="str">
        <f>IF('2. Enter scores'!N171&lt;&gt;"",'2. Enter scores'!$B171-'2. Enter scores'!N171,"")</f>
        <v/>
      </c>
      <c r="P167" s="125" t="str">
        <f>IF('2. Enter scores'!O171&lt;&gt;"",'2. Enter scores'!$B171-'2. Enter scores'!O171,"")</f>
        <v/>
      </c>
      <c r="Q167" s="125" t="str">
        <f>IF('2. Enter scores'!P171&lt;&gt;"",'2. Enter scores'!$B171-'2. Enter scores'!P171,"")</f>
        <v/>
      </c>
      <c r="R167" s="125" t="str">
        <f>IF('2. Enter scores'!Q171&lt;&gt;"",'2. Enter scores'!$B171-'2. Enter scores'!Q171,"")</f>
        <v/>
      </c>
      <c r="S167" s="125" t="str">
        <f>IF('2. Enter scores'!R171&lt;&gt;"",'2. Enter scores'!$B171-'2. Enter scores'!R171,"")</f>
        <v/>
      </c>
      <c r="T167" s="125" t="str">
        <f>IF('2. Enter scores'!S171&lt;&gt;"",'2. Enter scores'!$B171-'2. Enter scores'!S171,"")</f>
        <v/>
      </c>
      <c r="U167" s="125" t="str">
        <f>IF('2. Enter scores'!T171&lt;&gt;"",'2. Enter scores'!$B171-'2. Enter scores'!T171,"")</f>
        <v/>
      </c>
      <c r="V167" s="125" t="str">
        <f>IF('2. Enter scores'!U171&lt;&gt;"",'2. Enter scores'!$B171-'2. Enter scores'!U171,"")</f>
        <v/>
      </c>
      <c r="W167" s="125" t="str">
        <f>IF('2. Enter scores'!V171&lt;&gt;"",'2. Enter scores'!$B171-'2. Enter scores'!V171,"")</f>
        <v/>
      </c>
      <c r="X167" s="125" t="str">
        <f>IF('2. Enter scores'!W171&lt;&gt;"",'2. Enter scores'!$B171-'2. Enter scores'!W171,"")</f>
        <v/>
      </c>
      <c r="Y167" s="125" t="str">
        <f>IF('2. Enter scores'!X171&lt;&gt;"",'2. Enter scores'!$B171-'2. Enter scores'!X171,"")</f>
        <v/>
      </c>
      <c r="Z167" s="125" t="str">
        <f>IF('2. Enter scores'!Y171&lt;&gt;"",'2. Enter scores'!$B171-'2. Enter scores'!Y171,"")</f>
        <v/>
      </c>
      <c r="AA167" s="125" t="str">
        <f>IF('2. Enter scores'!Z171&lt;&gt;"",'2. Enter scores'!$B171-'2. Enter scores'!Z171,"")</f>
        <v/>
      </c>
      <c r="AB167" s="125" t="str">
        <f>IF('2. Enter scores'!AA171&lt;&gt;"",'2. Enter scores'!$B171-'2. Enter scores'!AA171,"")</f>
        <v/>
      </c>
      <c r="AC167" s="125" t="str">
        <f>IF('2. Enter scores'!AB171&lt;&gt;"",'2. Enter scores'!$B171-'2. Enter scores'!AB171,"")</f>
        <v/>
      </c>
      <c r="AD167" s="125" t="str">
        <f>IF('2. Enter scores'!AC171&lt;&gt;"",'2. Enter scores'!$B171-'2. Enter scores'!AC171,"")</f>
        <v/>
      </c>
      <c r="AE167" s="125" t="str">
        <f>IF('2. Enter scores'!AD171&lt;&gt;"",'2. Enter scores'!$B171-'2. Enter scores'!AD171,"")</f>
        <v/>
      </c>
      <c r="AF167" s="125" t="str">
        <f>IF('2. Enter scores'!AE171&lt;&gt;"",'2. Enter scores'!$B171-'2. Enter scores'!AE171,"")</f>
        <v/>
      </c>
      <c r="AG167" s="125" t="str">
        <f>IF('2. Enter scores'!AF171&lt;&gt;"",'2. Enter scores'!$B171-'2. Enter scores'!AF171,"")</f>
        <v/>
      </c>
      <c r="AH167" s="125" t="str">
        <f>IF('2. Enter scores'!AG171&lt;&gt;"",'2. Enter scores'!$B171-'2. Enter scores'!AG171,"")</f>
        <v/>
      </c>
      <c r="AI167" s="125" t="str">
        <f>IF('2. Enter scores'!AH171&lt;&gt;"",'2. Enter scores'!$B171-'2. Enter scores'!AH171,"")</f>
        <v/>
      </c>
      <c r="AJ167" s="125" t="str">
        <f>IF('2. Enter scores'!AI171&lt;&gt;"",'2. Enter scores'!$B171-'2. Enter scores'!AI171,"")</f>
        <v/>
      </c>
      <c r="AK167" s="125" t="str">
        <f>IF('2. Enter scores'!AJ171&lt;&gt;"",'2. Enter scores'!$B171-'2. Enter scores'!AJ171,"")</f>
        <v/>
      </c>
      <c r="AL167" s="125" t="str">
        <f>IF('2. Enter scores'!AK171&lt;&gt;"",'2. Enter scores'!$B171-'2. Enter scores'!AK171,"")</f>
        <v/>
      </c>
      <c r="AM167" s="125" t="str">
        <f>IF('2. Enter scores'!AL171&lt;&gt;"",'2. Enter scores'!$B171-'2. Enter scores'!AL171,"")</f>
        <v/>
      </c>
      <c r="AN167" s="125" t="str">
        <f>IF('2. Enter scores'!AM171&lt;&gt;"",'2. Enter scores'!$B171-'2. Enter scores'!AM171,"")</f>
        <v/>
      </c>
      <c r="AO167" s="125" t="str">
        <f>IF('2. Enter scores'!AN171&lt;&gt;"",'2. Enter scores'!$B171-'2. Enter scores'!AN171,"")</f>
        <v/>
      </c>
      <c r="AP167" s="125" t="str">
        <f>IF('2. Enter scores'!AO171&lt;&gt;"",'2. Enter scores'!$B171-'2. Enter scores'!AO171,"")</f>
        <v/>
      </c>
      <c r="AQ167" s="125" t="str">
        <f>IF('2. Enter scores'!AP171&lt;&gt;"",'2. Enter scores'!$B171-'2. Enter scores'!AP171,"")</f>
        <v/>
      </c>
      <c r="AR167" s="125" t="str">
        <f>IF('2. Enter scores'!AQ171&lt;&gt;"",'2. Enter scores'!$B171-'2. Enter scores'!AQ171,"")</f>
        <v/>
      </c>
      <c r="AS167" s="125" t="str">
        <f>IF('2. Enter scores'!AR171&lt;&gt;"",'2. Enter scores'!$B171-'2. Enter scores'!AR171,"")</f>
        <v/>
      </c>
      <c r="AT167" s="125" t="str">
        <f>IF('2. Enter scores'!AS171&lt;&gt;"",'2. Enter scores'!$B171-'2. Enter scores'!AS171,"")</f>
        <v/>
      </c>
      <c r="AU167" s="125" t="str">
        <f>IF('2. Enter scores'!AT171&lt;&gt;"",'2. Enter scores'!$B171-'2. Enter scores'!AT171,"")</f>
        <v/>
      </c>
      <c r="AV167" s="125" t="str">
        <f>IF('2. Enter scores'!AU171&lt;&gt;"",'2. Enter scores'!$B171-'2. Enter scores'!AU171,"")</f>
        <v/>
      </c>
      <c r="AW167" s="125" t="str">
        <f>IF('2. Enter scores'!AV171&lt;&gt;"",'2. Enter scores'!$B171-'2. Enter scores'!AV171,"")</f>
        <v/>
      </c>
      <c r="AX167" s="125" t="str">
        <f>IF('2. Enter scores'!AW171&lt;&gt;"",'2. Enter scores'!$B171-'2. Enter scores'!AW171,"")</f>
        <v/>
      </c>
      <c r="AY167" s="125" t="str">
        <f>IF('2. Enter scores'!AX171&lt;&gt;"",'2. Enter scores'!$B171-'2. Enter scores'!AX171,"")</f>
        <v/>
      </c>
      <c r="AZ167" s="125" t="str">
        <f>IF('2. Enter scores'!AY171&lt;&gt;"",'2. Enter scores'!$B171-'2. Enter scores'!AY171,"")</f>
        <v/>
      </c>
      <c r="BA167" s="125" t="str">
        <f>IF('2. Enter scores'!AZ171&lt;&gt;"",'2. Enter scores'!$B171-'2. Enter scores'!AZ171,"")</f>
        <v/>
      </c>
      <c r="BB167" s="125" t="str">
        <f>IF('2. Enter scores'!BA171&lt;&gt;"",'2. Enter scores'!$B171-'2. Enter scores'!BA171,"")</f>
        <v/>
      </c>
      <c r="BC167" s="125" t="str">
        <f>IF('2. Enter scores'!BB171&lt;&gt;"",'2. Enter scores'!$B171-'2. Enter scores'!BB171,"")</f>
        <v/>
      </c>
      <c r="BD167" s="125" t="str">
        <f>IF('2. Enter scores'!BC171&lt;&gt;"",'2. Enter scores'!$B171-'2. Enter scores'!BC171,"")</f>
        <v/>
      </c>
      <c r="BE167" s="125" t="str">
        <f>IF('2. Enter scores'!BD171&lt;&gt;"",'2. Enter scores'!$B171-'2. Enter scores'!BD171,"")</f>
        <v/>
      </c>
      <c r="BF167" s="125" t="str">
        <f>IF('2. Enter scores'!BE171&lt;&gt;"",'2. Enter scores'!$B171-'2. Enter scores'!BE171,"")</f>
        <v/>
      </c>
      <c r="BG167" s="125" t="str">
        <f>IF('2. Enter scores'!BF171&lt;&gt;"",'2. Enter scores'!$B171-'2. Enter scores'!BF171,"")</f>
        <v/>
      </c>
      <c r="BH167" s="125" t="str">
        <f>IF('2. Enter scores'!BG171&lt;&gt;"",'2. Enter scores'!$B171-'2. Enter scores'!BG171,"")</f>
        <v/>
      </c>
      <c r="BI167" s="125" t="str">
        <f>IF('2. Enter scores'!BH171&lt;&gt;"",'2. Enter scores'!$B171-'2. Enter scores'!BH171,"")</f>
        <v/>
      </c>
      <c r="BJ167" s="125" t="str">
        <f>IF('2. Enter scores'!BI171&lt;&gt;"",'2. Enter scores'!$B171-'2. Enter scores'!BI171,"")</f>
        <v/>
      </c>
      <c r="BK167" s="125" t="str">
        <f>IF('2. Enter scores'!BJ171&lt;&gt;"",'2. Enter scores'!$B171-'2. Enter scores'!BJ171,"")</f>
        <v/>
      </c>
      <c r="BL167" s="125" t="str">
        <f>IF('2. Enter scores'!BK171&lt;&gt;"",'2. Enter scores'!$B171-'2. Enter scores'!BK171,"")</f>
        <v/>
      </c>
      <c r="BM167" s="125" t="str">
        <f>IF('2. Enter scores'!BL171&lt;&gt;"",'2. Enter scores'!$B171-'2. Enter scores'!BL171,"")</f>
        <v/>
      </c>
      <c r="BN167" s="125" t="str">
        <f>IF('2. Enter scores'!BM171&lt;&gt;"",'2. Enter scores'!$B171-'2. Enter scores'!BM171,"")</f>
        <v/>
      </c>
      <c r="BO167" s="125" t="str">
        <f>IF('2. Enter scores'!BN171&lt;&gt;"",'2. Enter scores'!$B171-'2. Enter scores'!BN171,"")</f>
        <v/>
      </c>
      <c r="BP167" s="108">
        <v>1000</v>
      </c>
    </row>
    <row r="168" spans="2:68" x14ac:dyDescent="0.35">
      <c r="B168" s="125" t="str">
        <f>IF('2. Enter scores'!A172&lt;&gt;"",'2. Enter scores'!A172,"")</f>
        <v/>
      </c>
      <c r="H168" s="125" t="str">
        <f>IF('2. Enter scores'!G172&lt;&gt;"",'2. Enter scores'!$B172-'2. Enter scores'!G172,"")</f>
        <v/>
      </c>
      <c r="I168" s="125" t="str">
        <f>IF('2. Enter scores'!H172&lt;&gt;"",'2. Enter scores'!$B172-'2. Enter scores'!H172,"")</f>
        <v/>
      </c>
      <c r="J168" s="125" t="str">
        <f>IF('2. Enter scores'!I172&lt;&gt;"",'2. Enter scores'!$B172-'2. Enter scores'!I172,"")</f>
        <v/>
      </c>
      <c r="K168" s="125" t="str">
        <f>IF('2. Enter scores'!J172&lt;&gt;"",'2. Enter scores'!$B172-'2. Enter scores'!J172,"")</f>
        <v/>
      </c>
      <c r="L168" s="125" t="str">
        <f>IF('2. Enter scores'!K172&lt;&gt;"",'2. Enter scores'!$B172-'2. Enter scores'!K172,"")</f>
        <v/>
      </c>
      <c r="M168" s="125" t="str">
        <f>IF('2. Enter scores'!L172&lt;&gt;"",'2. Enter scores'!$B172-'2. Enter scores'!L172,"")</f>
        <v/>
      </c>
      <c r="N168" s="125" t="str">
        <f>IF('2. Enter scores'!M172&lt;&gt;"",'2. Enter scores'!$B172-'2. Enter scores'!M172,"")</f>
        <v/>
      </c>
      <c r="O168" s="125" t="str">
        <f>IF('2. Enter scores'!N172&lt;&gt;"",'2. Enter scores'!$B172-'2. Enter scores'!N172,"")</f>
        <v/>
      </c>
      <c r="P168" s="125" t="str">
        <f>IF('2. Enter scores'!O172&lt;&gt;"",'2. Enter scores'!$B172-'2. Enter scores'!O172,"")</f>
        <v/>
      </c>
      <c r="Q168" s="125" t="str">
        <f>IF('2. Enter scores'!P172&lt;&gt;"",'2. Enter scores'!$B172-'2. Enter scores'!P172,"")</f>
        <v/>
      </c>
      <c r="R168" s="125" t="str">
        <f>IF('2. Enter scores'!Q172&lt;&gt;"",'2. Enter scores'!$B172-'2. Enter scores'!Q172,"")</f>
        <v/>
      </c>
      <c r="S168" s="125" t="str">
        <f>IF('2. Enter scores'!R172&lt;&gt;"",'2. Enter scores'!$B172-'2. Enter scores'!R172,"")</f>
        <v/>
      </c>
      <c r="T168" s="125" t="str">
        <f>IF('2. Enter scores'!S172&lt;&gt;"",'2. Enter scores'!$B172-'2. Enter scores'!S172,"")</f>
        <v/>
      </c>
      <c r="U168" s="125" t="str">
        <f>IF('2. Enter scores'!T172&lt;&gt;"",'2. Enter scores'!$B172-'2. Enter scores'!T172,"")</f>
        <v/>
      </c>
      <c r="V168" s="125" t="str">
        <f>IF('2. Enter scores'!U172&lt;&gt;"",'2. Enter scores'!$B172-'2. Enter scores'!U172,"")</f>
        <v/>
      </c>
      <c r="W168" s="125" t="str">
        <f>IF('2. Enter scores'!V172&lt;&gt;"",'2. Enter scores'!$B172-'2. Enter scores'!V172,"")</f>
        <v/>
      </c>
      <c r="X168" s="125" t="str">
        <f>IF('2. Enter scores'!W172&lt;&gt;"",'2. Enter scores'!$B172-'2. Enter scores'!W172,"")</f>
        <v/>
      </c>
      <c r="Y168" s="125" t="str">
        <f>IF('2. Enter scores'!X172&lt;&gt;"",'2. Enter scores'!$B172-'2. Enter scores'!X172,"")</f>
        <v/>
      </c>
      <c r="Z168" s="125" t="str">
        <f>IF('2. Enter scores'!Y172&lt;&gt;"",'2. Enter scores'!$B172-'2. Enter scores'!Y172,"")</f>
        <v/>
      </c>
      <c r="AA168" s="125" t="str">
        <f>IF('2. Enter scores'!Z172&lt;&gt;"",'2. Enter scores'!$B172-'2. Enter scores'!Z172,"")</f>
        <v/>
      </c>
      <c r="AB168" s="125" t="str">
        <f>IF('2. Enter scores'!AA172&lt;&gt;"",'2. Enter scores'!$B172-'2. Enter scores'!AA172,"")</f>
        <v/>
      </c>
      <c r="AC168" s="125" t="str">
        <f>IF('2. Enter scores'!AB172&lt;&gt;"",'2. Enter scores'!$B172-'2. Enter scores'!AB172,"")</f>
        <v/>
      </c>
      <c r="AD168" s="125" t="str">
        <f>IF('2. Enter scores'!AC172&lt;&gt;"",'2. Enter scores'!$B172-'2. Enter scores'!AC172,"")</f>
        <v/>
      </c>
      <c r="AE168" s="125" t="str">
        <f>IF('2. Enter scores'!AD172&lt;&gt;"",'2. Enter scores'!$B172-'2. Enter scores'!AD172,"")</f>
        <v/>
      </c>
      <c r="AF168" s="125" t="str">
        <f>IF('2. Enter scores'!AE172&lt;&gt;"",'2. Enter scores'!$B172-'2. Enter scores'!AE172,"")</f>
        <v/>
      </c>
      <c r="AG168" s="125" t="str">
        <f>IF('2. Enter scores'!AF172&lt;&gt;"",'2. Enter scores'!$B172-'2. Enter scores'!AF172,"")</f>
        <v/>
      </c>
      <c r="AH168" s="125" t="str">
        <f>IF('2. Enter scores'!AG172&lt;&gt;"",'2. Enter scores'!$B172-'2. Enter scores'!AG172,"")</f>
        <v/>
      </c>
      <c r="AI168" s="125" t="str">
        <f>IF('2. Enter scores'!AH172&lt;&gt;"",'2. Enter scores'!$B172-'2. Enter scores'!AH172,"")</f>
        <v/>
      </c>
      <c r="AJ168" s="125" t="str">
        <f>IF('2. Enter scores'!AI172&lt;&gt;"",'2. Enter scores'!$B172-'2. Enter scores'!AI172,"")</f>
        <v/>
      </c>
      <c r="AK168" s="125" t="str">
        <f>IF('2. Enter scores'!AJ172&lt;&gt;"",'2. Enter scores'!$B172-'2. Enter scores'!AJ172,"")</f>
        <v/>
      </c>
      <c r="AL168" s="125" t="str">
        <f>IF('2. Enter scores'!AK172&lt;&gt;"",'2. Enter scores'!$B172-'2. Enter scores'!AK172,"")</f>
        <v/>
      </c>
      <c r="AM168" s="125" t="str">
        <f>IF('2. Enter scores'!AL172&lt;&gt;"",'2. Enter scores'!$B172-'2. Enter scores'!AL172,"")</f>
        <v/>
      </c>
      <c r="AN168" s="125" t="str">
        <f>IF('2. Enter scores'!AM172&lt;&gt;"",'2. Enter scores'!$B172-'2. Enter scores'!AM172,"")</f>
        <v/>
      </c>
      <c r="AO168" s="125" t="str">
        <f>IF('2. Enter scores'!AN172&lt;&gt;"",'2. Enter scores'!$B172-'2. Enter scores'!AN172,"")</f>
        <v/>
      </c>
      <c r="AP168" s="125" t="str">
        <f>IF('2. Enter scores'!AO172&lt;&gt;"",'2. Enter scores'!$B172-'2. Enter scores'!AO172,"")</f>
        <v/>
      </c>
      <c r="AQ168" s="125" t="str">
        <f>IF('2. Enter scores'!AP172&lt;&gt;"",'2. Enter scores'!$B172-'2. Enter scores'!AP172,"")</f>
        <v/>
      </c>
      <c r="AR168" s="125" t="str">
        <f>IF('2. Enter scores'!AQ172&lt;&gt;"",'2. Enter scores'!$B172-'2. Enter scores'!AQ172,"")</f>
        <v/>
      </c>
      <c r="AS168" s="125" t="str">
        <f>IF('2. Enter scores'!AR172&lt;&gt;"",'2. Enter scores'!$B172-'2. Enter scores'!AR172,"")</f>
        <v/>
      </c>
      <c r="AT168" s="125" t="str">
        <f>IF('2. Enter scores'!AS172&lt;&gt;"",'2. Enter scores'!$B172-'2. Enter scores'!AS172,"")</f>
        <v/>
      </c>
      <c r="AU168" s="125" t="str">
        <f>IF('2. Enter scores'!AT172&lt;&gt;"",'2. Enter scores'!$B172-'2. Enter scores'!AT172,"")</f>
        <v/>
      </c>
      <c r="AV168" s="125" t="str">
        <f>IF('2. Enter scores'!AU172&lt;&gt;"",'2. Enter scores'!$B172-'2. Enter scores'!AU172,"")</f>
        <v/>
      </c>
      <c r="AW168" s="125" t="str">
        <f>IF('2. Enter scores'!AV172&lt;&gt;"",'2. Enter scores'!$B172-'2. Enter scores'!AV172,"")</f>
        <v/>
      </c>
      <c r="AX168" s="125" t="str">
        <f>IF('2. Enter scores'!AW172&lt;&gt;"",'2. Enter scores'!$B172-'2. Enter scores'!AW172,"")</f>
        <v/>
      </c>
      <c r="AY168" s="125" t="str">
        <f>IF('2. Enter scores'!AX172&lt;&gt;"",'2. Enter scores'!$B172-'2. Enter scores'!AX172,"")</f>
        <v/>
      </c>
      <c r="AZ168" s="125" t="str">
        <f>IF('2. Enter scores'!AY172&lt;&gt;"",'2. Enter scores'!$B172-'2. Enter scores'!AY172,"")</f>
        <v/>
      </c>
      <c r="BA168" s="125" t="str">
        <f>IF('2. Enter scores'!AZ172&lt;&gt;"",'2. Enter scores'!$B172-'2. Enter scores'!AZ172,"")</f>
        <v/>
      </c>
      <c r="BB168" s="125" t="str">
        <f>IF('2. Enter scores'!BA172&lt;&gt;"",'2. Enter scores'!$B172-'2. Enter scores'!BA172,"")</f>
        <v/>
      </c>
      <c r="BC168" s="125" t="str">
        <f>IF('2. Enter scores'!BB172&lt;&gt;"",'2. Enter scores'!$B172-'2. Enter scores'!BB172,"")</f>
        <v/>
      </c>
      <c r="BD168" s="125" t="str">
        <f>IF('2. Enter scores'!BC172&lt;&gt;"",'2. Enter scores'!$B172-'2. Enter scores'!BC172,"")</f>
        <v/>
      </c>
      <c r="BE168" s="125" t="str">
        <f>IF('2. Enter scores'!BD172&lt;&gt;"",'2. Enter scores'!$B172-'2. Enter scores'!BD172,"")</f>
        <v/>
      </c>
      <c r="BF168" s="125" t="str">
        <f>IF('2. Enter scores'!BE172&lt;&gt;"",'2. Enter scores'!$B172-'2. Enter scores'!BE172,"")</f>
        <v/>
      </c>
      <c r="BG168" s="125" t="str">
        <f>IF('2. Enter scores'!BF172&lt;&gt;"",'2. Enter scores'!$B172-'2. Enter scores'!BF172,"")</f>
        <v/>
      </c>
      <c r="BH168" s="125" t="str">
        <f>IF('2. Enter scores'!BG172&lt;&gt;"",'2. Enter scores'!$B172-'2. Enter scores'!BG172,"")</f>
        <v/>
      </c>
      <c r="BI168" s="125" t="str">
        <f>IF('2. Enter scores'!BH172&lt;&gt;"",'2. Enter scores'!$B172-'2. Enter scores'!BH172,"")</f>
        <v/>
      </c>
      <c r="BJ168" s="125" t="str">
        <f>IF('2. Enter scores'!BI172&lt;&gt;"",'2. Enter scores'!$B172-'2. Enter scores'!BI172,"")</f>
        <v/>
      </c>
      <c r="BK168" s="125" t="str">
        <f>IF('2. Enter scores'!BJ172&lt;&gt;"",'2. Enter scores'!$B172-'2. Enter scores'!BJ172,"")</f>
        <v/>
      </c>
      <c r="BL168" s="125" t="str">
        <f>IF('2. Enter scores'!BK172&lt;&gt;"",'2. Enter scores'!$B172-'2. Enter scores'!BK172,"")</f>
        <v/>
      </c>
      <c r="BM168" s="125" t="str">
        <f>IF('2. Enter scores'!BL172&lt;&gt;"",'2. Enter scores'!$B172-'2. Enter scores'!BL172,"")</f>
        <v/>
      </c>
      <c r="BN168" s="125" t="str">
        <f>IF('2. Enter scores'!BM172&lt;&gt;"",'2. Enter scores'!$B172-'2. Enter scores'!BM172,"")</f>
        <v/>
      </c>
      <c r="BO168" s="125" t="str">
        <f>IF('2. Enter scores'!BN172&lt;&gt;"",'2. Enter scores'!$B172-'2. Enter scores'!BN172,"")</f>
        <v/>
      </c>
      <c r="BP168" s="108">
        <v>1000</v>
      </c>
    </row>
    <row r="169" spans="2:68" x14ac:dyDescent="0.35">
      <c r="B169" s="125" t="str">
        <f>IF('2. Enter scores'!A173&lt;&gt;"",'2. Enter scores'!A173,"")</f>
        <v/>
      </c>
      <c r="H169" s="125" t="str">
        <f>IF('2. Enter scores'!G173&lt;&gt;"",'2. Enter scores'!$B173-'2. Enter scores'!G173,"")</f>
        <v/>
      </c>
      <c r="I169" s="125" t="str">
        <f>IF('2. Enter scores'!H173&lt;&gt;"",'2. Enter scores'!$B173-'2. Enter scores'!H173,"")</f>
        <v/>
      </c>
      <c r="J169" s="125" t="str">
        <f>IF('2. Enter scores'!I173&lt;&gt;"",'2. Enter scores'!$B173-'2. Enter scores'!I173,"")</f>
        <v/>
      </c>
      <c r="K169" s="125" t="str">
        <f>IF('2. Enter scores'!J173&lt;&gt;"",'2. Enter scores'!$B173-'2. Enter scores'!J173,"")</f>
        <v/>
      </c>
      <c r="L169" s="125" t="str">
        <f>IF('2. Enter scores'!K173&lt;&gt;"",'2. Enter scores'!$B173-'2. Enter scores'!K173,"")</f>
        <v/>
      </c>
      <c r="M169" s="125" t="str">
        <f>IF('2. Enter scores'!L173&lt;&gt;"",'2. Enter scores'!$B173-'2. Enter scores'!L173,"")</f>
        <v/>
      </c>
      <c r="N169" s="125" t="str">
        <f>IF('2. Enter scores'!M173&lt;&gt;"",'2. Enter scores'!$B173-'2. Enter scores'!M173,"")</f>
        <v/>
      </c>
      <c r="O169" s="125" t="str">
        <f>IF('2. Enter scores'!N173&lt;&gt;"",'2. Enter scores'!$B173-'2. Enter scores'!N173,"")</f>
        <v/>
      </c>
      <c r="P169" s="125" t="str">
        <f>IF('2. Enter scores'!O173&lt;&gt;"",'2. Enter scores'!$B173-'2. Enter scores'!O173,"")</f>
        <v/>
      </c>
      <c r="Q169" s="125" t="str">
        <f>IF('2. Enter scores'!P173&lt;&gt;"",'2. Enter scores'!$B173-'2. Enter scores'!P173,"")</f>
        <v/>
      </c>
      <c r="R169" s="125" t="str">
        <f>IF('2. Enter scores'!Q173&lt;&gt;"",'2. Enter scores'!$B173-'2. Enter scores'!Q173,"")</f>
        <v/>
      </c>
      <c r="S169" s="125" t="str">
        <f>IF('2. Enter scores'!R173&lt;&gt;"",'2. Enter scores'!$B173-'2. Enter scores'!R173,"")</f>
        <v/>
      </c>
      <c r="T169" s="125" t="str">
        <f>IF('2. Enter scores'!S173&lt;&gt;"",'2. Enter scores'!$B173-'2. Enter scores'!S173,"")</f>
        <v/>
      </c>
      <c r="U169" s="125" t="str">
        <f>IF('2. Enter scores'!T173&lt;&gt;"",'2. Enter scores'!$B173-'2. Enter scores'!T173,"")</f>
        <v/>
      </c>
      <c r="V169" s="125" t="str">
        <f>IF('2. Enter scores'!U173&lt;&gt;"",'2. Enter scores'!$B173-'2. Enter scores'!U173,"")</f>
        <v/>
      </c>
      <c r="W169" s="125" t="str">
        <f>IF('2. Enter scores'!V173&lt;&gt;"",'2. Enter scores'!$B173-'2. Enter scores'!V173,"")</f>
        <v/>
      </c>
      <c r="X169" s="125" t="str">
        <f>IF('2. Enter scores'!W173&lt;&gt;"",'2. Enter scores'!$B173-'2. Enter scores'!W173,"")</f>
        <v/>
      </c>
      <c r="Y169" s="125" t="str">
        <f>IF('2. Enter scores'!X173&lt;&gt;"",'2. Enter scores'!$B173-'2. Enter scores'!X173,"")</f>
        <v/>
      </c>
      <c r="Z169" s="125" t="str">
        <f>IF('2. Enter scores'!Y173&lt;&gt;"",'2. Enter scores'!$B173-'2. Enter scores'!Y173,"")</f>
        <v/>
      </c>
      <c r="AA169" s="125" t="str">
        <f>IF('2. Enter scores'!Z173&lt;&gt;"",'2. Enter scores'!$B173-'2. Enter scores'!Z173,"")</f>
        <v/>
      </c>
      <c r="AB169" s="125" t="str">
        <f>IF('2. Enter scores'!AA173&lt;&gt;"",'2. Enter scores'!$B173-'2. Enter scores'!AA173,"")</f>
        <v/>
      </c>
      <c r="AC169" s="125" t="str">
        <f>IF('2. Enter scores'!AB173&lt;&gt;"",'2. Enter scores'!$B173-'2. Enter scores'!AB173,"")</f>
        <v/>
      </c>
      <c r="AD169" s="125" t="str">
        <f>IF('2. Enter scores'!AC173&lt;&gt;"",'2. Enter scores'!$B173-'2. Enter scores'!AC173,"")</f>
        <v/>
      </c>
      <c r="AE169" s="125" t="str">
        <f>IF('2. Enter scores'!AD173&lt;&gt;"",'2. Enter scores'!$B173-'2. Enter scores'!AD173,"")</f>
        <v/>
      </c>
      <c r="AF169" s="125" t="str">
        <f>IF('2. Enter scores'!AE173&lt;&gt;"",'2. Enter scores'!$B173-'2. Enter scores'!AE173,"")</f>
        <v/>
      </c>
      <c r="AG169" s="125" t="str">
        <f>IF('2. Enter scores'!AF173&lt;&gt;"",'2. Enter scores'!$B173-'2. Enter scores'!AF173,"")</f>
        <v/>
      </c>
      <c r="AH169" s="125" t="str">
        <f>IF('2. Enter scores'!AG173&lt;&gt;"",'2. Enter scores'!$B173-'2. Enter scores'!AG173,"")</f>
        <v/>
      </c>
      <c r="AI169" s="125" t="str">
        <f>IF('2. Enter scores'!AH173&lt;&gt;"",'2. Enter scores'!$B173-'2. Enter scores'!AH173,"")</f>
        <v/>
      </c>
      <c r="AJ169" s="125" t="str">
        <f>IF('2. Enter scores'!AI173&lt;&gt;"",'2. Enter scores'!$B173-'2. Enter scores'!AI173,"")</f>
        <v/>
      </c>
      <c r="AK169" s="125" t="str">
        <f>IF('2. Enter scores'!AJ173&lt;&gt;"",'2. Enter scores'!$B173-'2. Enter scores'!AJ173,"")</f>
        <v/>
      </c>
      <c r="AL169" s="125" t="str">
        <f>IF('2. Enter scores'!AK173&lt;&gt;"",'2. Enter scores'!$B173-'2. Enter scores'!AK173,"")</f>
        <v/>
      </c>
      <c r="AM169" s="125" t="str">
        <f>IF('2. Enter scores'!AL173&lt;&gt;"",'2. Enter scores'!$B173-'2. Enter scores'!AL173,"")</f>
        <v/>
      </c>
      <c r="AN169" s="125" t="str">
        <f>IF('2. Enter scores'!AM173&lt;&gt;"",'2. Enter scores'!$B173-'2. Enter scores'!AM173,"")</f>
        <v/>
      </c>
      <c r="AO169" s="125" t="str">
        <f>IF('2. Enter scores'!AN173&lt;&gt;"",'2. Enter scores'!$B173-'2. Enter scores'!AN173,"")</f>
        <v/>
      </c>
      <c r="AP169" s="125" t="str">
        <f>IF('2. Enter scores'!AO173&lt;&gt;"",'2. Enter scores'!$B173-'2. Enter scores'!AO173,"")</f>
        <v/>
      </c>
      <c r="AQ169" s="125" t="str">
        <f>IF('2. Enter scores'!AP173&lt;&gt;"",'2. Enter scores'!$B173-'2. Enter scores'!AP173,"")</f>
        <v/>
      </c>
      <c r="AR169" s="125" t="str">
        <f>IF('2. Enter scores'!AQ173&lt;&gt;"",'2. Enter scores'!$B173-'2. Enter scores'!AQ173,"")</f>
        <v/>
      </c>
      <c r="AS169" s="125" t="str">
        <f>IF('2. Enter scores'!AR173&lt;&gt;"",'2. Enter scores'!$B173-'2. Enter scores'!AR173,"")</f>
        <v/>
      </c>
      <c r="AT169" s="125" t="str">
        <f>IF('2. Enter scores'!AS173&lt;&gt;"",'2. Enter scores'!$B173-'2. Enter scores'!AS173,"")</f>
        <v/>
      </c>
      <c r="AU169" s="125" t="str">
        <f>IF('2. Enter scores'!AT173&lt;&gt;"",'2. Enter scores'!$B173-'2. Enter scores'!AT173,"")</f>
        <v/>
      </c>
      <c r="AV169" s="125" t="str">
        <f>IF('2. Enter scores'!AU173&lt;&gt;"",'2. Enter scores'!$B173-'2. Enter scores'!AU173,"")</f>
        <v/>
      </c>
      <c r="AW169" s="125" t="str">
        <f>IF('2. Enter scores'!AV173&lt;&gt;"",'2. Enter scores'!$B173-'2. Enter scores'!AV173,"")</f>
        <v/>
      </c>
      <c r="AX169" s="125" t="str">
        <f>IF('2. Enter scores'!AW173&lt;&gt;"",'2. Enter scores'!$B173-'2. Enter scores'!AW173,"")</f>
        <v/>
      </c>
      <c r="AY169" s="125" t="str">
        <f>IF('2. Enter scores'!AX173&lt;&gt;"",'2. Enter scores'!$B173-'2. Enter scores'!AX173,"")</f>
        <v/>
      </c>
      <c r="AZ169" s="125" t="str">
        <f>IF('2. Enter scores'!AY173&lt;&gt;"",'2. Enter scores'!$B173-'2. Enter scores'!AY173,"")</f>
        <v/>
      </c>
      <c r="BA169" s="125" t="str">
        <f>IF('2. Enter scores'!AZ173&lt;&gt;"",'2. Enter scores'!$B173-'2. Enter scores'!AZ173,"")</f>
        <v/>
      </c>
      <c r="BB169" s="125" t="str">
        <f>IF('2. Enter scores'!BA173&lt;&gt;"",'2. Enter scores'!$B173-'2. Enter scores'!BA173,"")</f>
        <v/>
      </c>
      <c r="BC169" s="125" t="str">
        <f>IF('2. Enter scores'!BB173&lt;&gt;"",'2. Enter scores'!$B173-'2. Enter scores'!BB173,"")</f>
        <v/>
      </c>
      <c r="BD169" s="125" t="str">
        <f>IF('2. Enter scores'!BC173&lt;&gt;"",'2. Enter scores'!$B173-'2. Enter scores'!BC173,"")</f>
        <v/>
      </c>
      <c r="BE169" s="125" t="str">
        <f>IF('2. Enter scores'!BD173&lt;&gt;"",'2. Enter scores'!$B173-'2. Enter scores'!BD173,"")</f>
        <v/>
      </c>
      <c r="BF169" s="125" t="str">
        <f>IF('2. Enter scores'!BE173&lt;&gt;"",'2. Enter scores'!$B173-'2. Enter scores'!BE173,"")</f>
        <v/>
      </c>
      <c r="BG169" s="125" t="str">
        <f>IF('2. Enter scores'!BF173&lt;&gt;"",'2. Enter scores'!$B173-'2. Enter scores'!BF173,"")</f>
        <v/>
      </c>
      <c r="BH169" s="125" t="str">
        <f>IF('2. Enter scores'!BG173&lt;&gt;"",'2. Enter scores'!$B173-'2. Enter scores'!BG173,"")</f>
        <v/>
      </c>
      <c r="BI169" s="125" t="str">
        <f>IF('2. Enter scores'!BH173&lt;&gt;"",'2. Enter scores'!$B173-'2. Enter scores'!BH173,"")</f>
        <v/>
      </c>
      <c r="BJ169" s="125" t="str">
        <f>IF('2. Enter scores'!BI173&lt;&gt;"",'2. Enter scores'!$B173-'2. Enter scores'!BI173,"")</f>
        <v/>
      </c>
      <c r="BK169" s="125" t="str">
        <f>IF('2. Enter scores'!BJ173&lt;&gt;"",'2. Enter scores'!$B173-'2. Enter scores'!BJ173,"")</f>
        <v/>
      </c>
      <c r="BL169" s="125" t="str">
        <f>IF('2. Enter scores'!BK173&lt;&gt;"",'2. Enter scores'!$B173-'2. Enter scores'!BK173,"")</f>
        <v/>
      </c>
      <c r="BM169" s="125" t="str">
        <f>IF('2. Enter scores'!BL173&lt;&gt;"",'2. Enter scores'!$B173-'2. Enter scores'!BL173,"")</f>
        <v/>
      </c>
      <c r="BN169" s="125" t="str">
        <f>IF('2. Enter scores'!BM173&lt;&gt;"",'2. Enter scores'!$B173-'2. Enter scores'!BM173,"")</f>
        <v/>
      </c>
      <c r="BO169" s="125" t="str">
        <f>IF('2. Enter scores'!BN173&lt;&gt;"",'2. Enter scores'!$B173-'2. Enter scores'!BN173,"")</f>
        <v/>
      </c>
      <c r="BP169" s="108">
        <v>1000</v>
      </c>
    </row>
    <row r="170" spans="2:68" x14ac:dyDescent="0.35">
      <c r="B170" s="125" t="str">
        <f>IF('2. Enter scores'!A174&lt;&gt;"",'2. Enter scores'!A174,"")</f>
        <v/>
      </c>
      <c r="H170" s="125" t="str">
        <f>IF('2. Enter scores'!G174&lt;&gt;"",'2. Enter scores'!$B174-'2. Enter scores'!G174,"")</f>
        <v/>
      </c>
      <c r="I170" s="125" t="str">
        <f>IF('2. Enter scores'!H174&lt;&gt;"",'2. Enter scores'!$B174-'2. Enter scores'!H174,"")</f>
        <v/>
      </c>
      <c r="J170" s="125" t="str">
        <f>IF('2. Enter scores'!I174&lt;&gt;"",'2. Enter scores'!$B174-'2. Enter scores'!I174,"")</f>
        <v/>
      </c>
      <c r="K170" s="125" t="str">
        <f>IF('2. Enter scores'!J174&lt;&gt;"",'2. Enter scores'!$B174-'2. Enter scores'!J174,"")</f>
        <v/>
      </c>
      <c r="L170" s="125" t="str">
        <f>IF('2. Enter scores'!K174&lt;&gt;"",'2. Enter scores'!$B174-'2. Enter scores'!K174,"")</f>
        <v/>
      </c>
      <c r="M170" s="125" t="str">
        <f>IF('2. Enter scores'!L174&lt;&gt;"",'2. Enter scores'!$B174-'2. Enter scores'!L174,"")</f>
        <v/>
      </c>
      <c r="N170" s="125" t="str">
        <f>IF('2. Enter scores'!M174&lt;&gt;"",'2. Enter scores'!$B174-'2. Enter scores'!M174,"")</f>
        <v/>
      </c>
      <c r="O170" s="125" t="str">
        <f>IF('2. Enter scores'!N174&lt;&gt;"",'2. Enter scores'!$B174-'2. Enter scores'!N174,"")</f>
        <v/>
      </c>
      <c r="P170" s="125" t="str">
        <f>IF('2. Enter scores'!O174&lt;&gt;"",'2. Enter scores'!$B174-'2. Enter scores'!O174,"")</f>
        <v/>
      </c>
      <c r="Q170" s="125" t="str">
        <f>IF('2. Enter scores'!P174&lt;&gt;"",'2. Enter scores'!$B174-'2. Enter scores'!P174,"")</f>
        <v/>
      </c>
      <c r="R170" s="125" t="str">
        <f>IF('2. Enter scores'!Q174&lt;&gt;"",'2. Enter scores'!$B174-'2. Enter scores'!Q174,"")</f>
        <v/>
      </c>
      <c r="S170" s="125" t="str">
        <f>IF('2. Enter scores'!R174&lt;&gt;"",'2. Enter scores'!$B174-'2. Enter scores'!R174,"")</f>
        <v/>
      </c>
      <c r="T170" s="125" t="str">
        <f>IF('2. Enter scores'!S174&lt;&gt;"",'2. Enter scores'!$B174-'2. Enter scores'!S174,"")</f>
        <v/>
      </c>
      <c r="U170" s="125" t="str">
        <f>IF('2. Enter scores'!T174&lt;&gt;"",'2. Enter scores'!$B174-'2. Enter scores'!T174,"")</f>
        <v/>
      </c>
      <c r="V170" s="125" t="str">
        <f>IF('2. Enter scores'!U174&lt;&gt;"",'2. Enter scores'!$B174-'2. Enter scores'!U174,"")</f>
        <v/>
      </c>
      <c r="W170" s="125" t="str">
        <f>IF('2. Enter scores'!V174&lt;&gt;"",'2. Enter scores'!$B174-'2. Enter scores'!V174,"")</f>
        <v/>
      </c>
      <c r="X170" s="125" t="str">
        <f>IF('2. Enter scores'!W174&lt;&gt;"",'2. Enter scores'!$B174-'2. Enter scores'!W174,"")</f>
        <v/>
      </c>
      <c r="Y170" s="125" t="str">
        <f>IF('2. Enter scores'!X174&lt;&gt;"",'2. Enter scores'!$B174-'2. Enter scores'!X174,"")</f>
        <v/>
      </c>
      <c r="Z170" s="125" t="str">
        <f>IF('2. Enter scores'!Y174&lt;&gt;"",'2. Enter scores'!$B174-'2. Enter scores'!Y174,"")</f>
        <v/>
      </c>
      <c r="AA170" s="125" t="str">
        <f>IF('2. Enter scores'!Z174&lt;&gt;"",'2. Enter scores'!$B174-'2. Enter scores'!Z174,"")</f>
        <v/>
      </c>
      <c r="AB170" s="125" t="str">
        <f>IF('2. Enter scores'!AA174&lt;&gt;"",'2. Enter scores'!$B174-'2. Enter scores'!AA174,"")</f>
        <v/>
      </c>
      <c r="AC170" s="125" t="str">
        <f>IF('2. Enter scores'!AB174&lt;&gt;"",'2. Enter scores'!$B174-'2. Enter scores'!AB174,"")</f>
        <v/>
      </c>
      <c r="AD170" s="125" t="str">
        <f>IF('2. Enter scores'!AC174&lt;&gt;"",'2. Enter scores'!$B174-'2. Enter scores'!AC174,"")</f>
        <v/>
      </c>
      <c r="AE170" s="125" t="str">
        <f>IF('2. Enter scores'!AD174&lt;&gt;"",'2. Enter scores'!$B174-'2. Enter scores'!AD174,"")</f>
        <v/>
      </c>
      <c r="AF170" s="125" t="str">
        <f>IF('2. Enter scores'!AE174&lt;&gt;"",'2. Enter scores'!$B174-'2. Enter scores'!AE174,"")</f>
        <v/>
      </c>
      <c r="AG170" s="125" t="str">
        <f>IF('2. Enter scores'!AF174&lt;&gt;"",'2. Enter scores'!$B174-'2. Enter scores'!AF174,"")</f>
        <v/>
      </c>
      <c r="AH170" s="125" t="str">
        <f>IF('2. Enter scores'!AG174&lt;&gt;"",'2. Enter scores'!$B174-'2. Enter scores'!AG174,"")</f>
        <v/>
      </c>
      <c r="AI170" s="125" t="str">
        <f>IF('2. Enter scores'!AH174&lt;&gt;"",'2. Enter scores'!$B174-'2. Enter scores'!AH174,"")</f>
        <v/>
      </c>
      <c r="AJ170" s="125" t="str">
        <f>IF('2. Enter scores'!AI174&lt;&gt;"",'2. Enter scores'!$B174-'2. Enter scores'!AI174,"")</f>
        <v/>
      </c>
      <c r="AK170" s="125" t="str">
        <f>IF('2. Enter scores'!AJ174&lt;&gt;"",'2. Enter scores'!$B174-'2. Enter scores'!AJ174,"")</f>
        <v/>
      </c>
      <c r="AL170" s="125" t="str">
        <f>IF('2. Enter scores'!AK174&lt;&gt;"",'2. Enter scores'!$B174-'2. Enter scores'!AK174,"")</f>
        <v/>
      </c>
      <c r="AM170" s="125" t="str">
        <f>IF('2. Enter scores'!AL174&lt;&gt;"",'2. Enter scores'!$B174-'2. Enter scores'!AL174,"")</f>
        <v/>
      </c>
      <c r="AN170" s="125" t="str">
        <f>IF('2. Enter scores'!AM174&lt;&gt;"",'2. Enter scores'!$B174-'2. Enter scores'!AM174,"")</f>
        <v/>
      </c>
      <c r="AO170" s="125" t="str">
        <f>IF('2. Enter scores'!AN174&lt;&gt;"",'2. Enter scores'!$B174-'2. Enter scores'!AN174,"")</f>
        <v/>
      </c>
      <c r="AP170" s="125" t="str">
        <f>IF('2. Enter scores'!AO174&lt;&gt;"",'2. Enter scores'!$B174-'2. Enter scores'!AO174,"")</f>
        <v/>
      </c>
      <c r="AQ170" s="125" t="str">
        <f>IF('2. Enter scores'!AP174&lt;&gt;"",'2. Enter scores'!$B174-'2. Enter scores'!AP174,"")</f>
        <v/>
      </c>
      <c r="AR170" s="125" t="str">
        <f>IF('2. Enter scores'!AQ174&lt;&gt;"",'2. Enter scores'!$B174-'2. Enter scores'!AQ174,"")</f>
        <v/>
      </c>
      <c r="AS170" s="125" t="str">
        <f>IF('2. Enter scores'!AR174&lt;&gt;"",'2. Enter scores'!$B174-'2. Enter scores'!AR174,"")</f>
        <v/>
      </c>
      <c r="AT170" s="125" t="str">
        <f>IF('2. Enter scores'!AS174&lt;&gt;"",'2. Enter scores'!$B174-'2. Enter scores'!AS174,"")</f>
        <v/>
      </c>
      <c r="AU170" s="125" t="str">
        <f>IF('2. Enter scores'!AT174&lt;&gt;"",'2. Enter scores'!$B174-'2. Enter scores'!AT174,"")</f>
        <v/>
      </c>
      <c r="AV170" s="125" t="str">
        <f>IF('2. Enter scores'!AU174&lt;&gt;"",'2. Enter scores'!$B174-'2. Enter scores'!AU174,"")</f>
        <v/>
      </c>
      <c r="AW170" s="125" t="str">
        <f>IF('2. Enter scores'!AV174&lt;&gt;"",'2. Enter scores'!$B174-'2. Enter scores'!AV174,"")</f>
        <v/>
      </c>
      <c r="AX170" s="125" t="str">
        <f>IF('2. Enter scores'!AW174&lt;&gt;"",'2. Enter scores'!$B174-'2. Enter scores'!AW174,"")</f>
        <v/>
      </c>
      <c r="AY170" s="125" t="str">
        <f>IF('2. Enter scores'!AX174&lt;&gt;"",'2. Enter scores'!$B174-'2. Enter scores'!AX174,"")</f>
        <v/>
      </c>
      <c r="AZ170" s="125" t="str">
        <f>IF('2. Enter scores'!AY174&lt;&gt;"",'2. Enter scores'!$B174-'2. Enter scores'!AY174,"")</f>
        <v/>
      </c>
      <c r="BA170" s="125" t="str">
        <f>IF('2. Enter scores'!AZ174&lt;&gt;"",'2. Enter scores'!$B174-'2. Enter scores'!AZ174,"")</f>
        <v/>
      </c>
      <c r="BB170" s="125" t="str">
        <f>IF('2. Enter scores'!BA174&lt;&gt;"",'2. Enter scores'!$B174-'2. Enter scores'!BA174,"")</f>
        <v/>
      </c>
      <c r="BC170" s="125" t="str">
        <f>IF('2. Enter scores'!BB174&lt;&gt;"",'2. Enter scores'!$B174-'2. Enter scores'!BB174,"")</f>
        <v/>
      </c>
      <c r="BD170" s="125" t="str">
        <f>IF('2. Enter scores'!BC174&lt;&gt;"",'2. Enter scores'!$B174-'2. Enter scores'!BC174,"")</f>
        <v/>
      </c>
      <c r="BE170" s="125" t="str">
        <f>IF('2. Enter scores'!BD174&lt;&gt;"",'2. Enter scores'!$B174-'2. Enter scores'!BD174,"")</f>
        <v/>
      </c>
      <c r="BF170" s="125" t="str">
        <f>IF('2. Enter scores'!BE174&lt;&gt;"",'2. Enter scores'!$B174-'2. Enter scores'!BE174,"")</f>
        <v/>
      </c>
      <c r="BG170" s="125" t="str">
        <f>IF('2. Enter scores'!BF174&lt;&gt;"",'2. Enter scores'!$B174-'2. Enter scores'!BF174,"")</f>
        <v/>
      </c>
      <c r="BH170" s="125" t="str">
        <f>IF('2. Enter scores'!BG174&lt;&gt;"",'2. Enter scores'!$B174-'2. Enter scores'!BG174,"")</f>
        <v/>
      </c>
      <c r="BI170" s="125" t="str">
        <f>IF('2. Enter scores'!BH174&lt;&gt;"",'2. Enter scores'!$B174-'2. Enter scores'!BH174,"")</f>
        <v/>
      </c>
      <c r="BJ170" s="125" t="str">
        <f>IF('2. Enter scores'!BI174&lt;&gt;"",'2. Enter scores'!$B174-'2. Enter scores'!BI174,"")</f>
        <v/>
      </c>
      <c r="BK170" s="125" t="str">
        <f>IF('2. Enter scores'!BJ174&lt;&gt;"",'2. Enter scores'!$B174-'2. Enter scores'!BJ174,"")</f>
        <v/>
      </c>
      <c r="BL170" s="125" t="str">
        <f>IF('2. Enter scores'!BK174&lt;&gt;"",'2. Enter scores'!$B174-'2. Enter scores'!BK174,"")</f>
        <v/>
      </c>
      <c r="BM170" s="125" t="str">
        <f>IF('2. Enter scores'!BL174&lt;&gt;"",'2. Enter scores'!$B174-'2. Enter scores'!BL174,"")</f>
        <v/>
      </c>
      <c r="BN170" s="125" t="str">
        <f>IF('2. Enter scores'!BM174&lt;&gt;"",'2. Enter scores'!$B174-'2. Enter scores'!BM174,"")</f>
        <v/>
      </c>
      <c r="BO170" s="125" t="str">
        <f>IF('2. Enter scores'!BN174&lt;&gt;"",'2. Enter scores'!$B174-'2. Enter scores'!BN174,"")</f>
        <v/>
      </c>
      <c r="BP170" s="108">
        <v>1000</v>
      </c>
    </row>
    <row r="171" spans="2:68" x14ac:dyDescent="0.35">
      <c r="B171" s="125" t="str">
        <f>IF('2. Enter scores'!A175&lt;&gt;"",'2. Enter scores'!A175,"")</f>
        <v/>
      </c>
      <c r="H171" s="125" t="str">
        <f>IF('2. Enter scores'!G175&lt;&gt;"",'2. Enter scores'!$B175-'2. Enter scores'!G175,"")</f>
        <v/>
      </c>
      <c r="I171" s="125" t="str">
        <f>IF('2. Enter scores'!H175&lt;&gt;"",'2. Enter scores'!$B175-'2. Enter scores'!H175,"")</f>
        <v/>
      </c>
      <c r="J171" s="125" t="str">
        <f>IF('2. Enter scores'!I175&lt;&gt;"",'2. Enter scores'!$B175-'2. Enter scores'!I175,"")</f>
        <v/>
      </c>
      <c r="K171" s="125" t="str">
        <f>IF('2. Enter scores'!J175&lt;&gt;"",'2. Enter scores'!$B175-'2. Enter scores'!J175,"")</f>
        <v/>
      </c>
      <c r="L171" s="125" t="str">
        <f>IF('2. Enter scores'!K175&lt;&gt;"",'2. Enter scores'!$B175-'2. Enter scores'!K175,"")</f>
        <v/>
      </c>
      <c r="M171" s="125" t="str">
        <f>IF('2. Enter scores'!L175&lt;&gt;"",'2. Enter scores'!$B175-'2. Enter scores'!L175,"")</f>
        <v/>
      </c>
      <c r="N171" s="125" t="str">
        <f>IF('2. Enter scores'!M175&lt;&gt;"",'2. Enter scores'!$B175-'2. Enter scores'!M175,"")</f>
        <v/>
      </c>
      <c r="O171" s="125" t="str">
        <f>IF('2. Enter scores'!N175&lt;&gt;"",'2. Enter scores'!$B175-'2. Enter scores'!N175,"")</f>
        <v/>
      </c>
      <c r="P171" s="125" t="str">
        <f>IF('2. Enter scores'!O175&lt;&gt;"",'2. Enter scores'!$B175-'2. Enter scores'!O175,"")</f>
        <v/>
      </c>
      <c r="Q171" s="125" t="str">
        <f>IF('2. Enter scores'!P175&lt;&gt;"",'2. Enter scores'!$B175-'2. Enter scores'!P175,"")</f>
        <v/>
      </c>
      <c r="R171" s="125" t="str">
        <f>IF('2. Enter scores'!Q175&lt;&gt;"",'2. Enter scores'!$B175-'2. Enter scores'!Q175,"")</f>
        <v/>
      </c>
      <c r="S171" s="125" t="str">
        <f>IF('2. Enter scores'!R175&lt;&gt;"",'2. Enter scores'!$B175-'2. Enter scores'!R175,"")</f>
        <v/>
      </c>
      <c r="T171" s="125" t="str">
        <f>IF('2. Enter scores'!S175&lt;&gt;"",'2. Enter scores'!$B175-'2. Enter scores'!S175,"")</f>
        <v/>
      </c>
      <c r="U171" s="125" t="str">
        <f>IF('2. Enter scores'!T175&lt;&gt;"",'2. Enter scores'!$B175-'2. Enter scores'!T175,"")</f>
        <v/>
      </c>
      <c r="V171" s="125" t="str">
        <f>IF('2. Enter scores'!U175&lt;&gt;"",'2. Enter scores'!$B175-'2. Enter scores'!U175,"")</f>
        <v/>
      </c>
      <c r="W171" s="125" t="str">
        <f>IF('2. Enter scores'!V175&lt;&gt;"",'2. Enter scores'!$B175-'2. Enter scores'!V175,"")</f>
        <v/>
      </c>
      <c r="X171" s="125" t="str">
        <f>IF('2. Enter scores'!W175&lt;&gt;"",'2. Enter scores'!$B175-'2. Enter scores'!W175,"")</f>
        <v/>
      </c>
      <c r="Y171" s="125" t="str">
        <f>IF('2. Enter scores'!X175&lt;&gt;"",'2. Enter scores'!$B175-'2. Enter scores'!X175,"")</f>
        <v/>
      </c>
      <c r="Z171" s="125" t="str">
        <f>IF('2. Enter scores'!Y175&lt;&gt;"",'2. Enter scores'!$B175-'2. Enter scores'!Y175,"")</f>
        <v/>
      </c>
      <c r="AA171" s="125" t="str">
        <f>IF('2. Enter scores'!Z175&lt;&gt;"",'2. Enter scores'!$B175-'2. Enter scores'!Z175,"")</f>
        <v/>
      </c>
      <c r="AB171" s="125" t="str">
        <f>IF('2. Enter scores'!AA175&lt;&gt;"",'2. Enter scores'!$B175-'2. Enter scores'!AA175,"")</f>
        <v/>
      </c>
      <c r="AC171" s="125" t="str">
        <f>IF('2. Enter scores'!AB175&lt;&gt;"",'2. Enter scores'!$B175-'2. Enter scores'!AB175,"")</f>
        <v/>
      </c>
      <c r="AD171" s="125" t="str">
        <f>IF('2. Enter scores'!AC175&lt;&gt;"",'2. Enter scores'!$B175-'2. Enter scores'!AC175,"")</f>
        <v/>
      </c>
      <c r="AE171" s="125" t="str">
        <f>IF('2. Enter scores'!AD175&lt;&gt;"",'2. Enter scores'!$B175-'2. Enter scores'!AD175,"")</f>
        <v/>
      </c>
      <c r="AF171" s="125" t="str">
        <f>IF('2. Enter scores'!AE175&lt;&gt;"",'2. Enter scores'!$B175-'2. Enter scores'!AE175,"")</f>
        <v/>
      </c>
      <c r="AG171" s="125" t="str">
        <f>IF('2. Enter scores'!AF175&lt;&gt;"",'2. Enter scores'!$B175-'2. Enter scores'!AF175,"")</f>
        <v/>
      </c>
      <c r="AH171" s="125" t="str">
        <f>IF('2. Enter scores'!AG175&lt;&gt;"",'2. Enter scores'!$B175-'2. Enter scores'!AG175,"")</f>
        <v/>
      </c>
      <c r="AI171" s="125" t="str">
        <f>IF('2. Enter scores'!AH175&lt;&gt;"",'2. Enter scores'!$B175-'2. Enter scores'!AH175,"")</f>
        <v/>
      </c>
      <c r="AJ171" s="125" t="str">
        <f>IF('2. Enter scores'!AI175&lt;&gt;"",'2. Enter scores'!$B175-'2. Enter scores'!AI175,"")</f>
        <v/>
      </c>
      <c r="AK171" s="125" t="str">
        <f>IF('2. Enter scores'!AJ175&lt;&gt;"",'2. Enter scores'!$B175-'2. Enter scores'!AJ175,"")</f>
        <v/>
      </c>
      <c r="AL171" s="125" t="str">
        <f>IF('2. Enter scores'!AK175&lt;&gt;"",'2. Enter scores'!$B175-'2. Enter scores'!AK175,"")</f>
        <v/>
      </c>
      <c r="AM171" s="125" t="str">
        <f>IF('2. Enter scores'!AL175&lt;&gt;"",'2. Enter scores'!$B175-'2. Enter scores'!AL175,"")</f>
        <v/>
      </c>
      <c r="AN171" s="125" t="str">
        <f>IF('2. Enter scores'!AM175&lt;&gt;"",'2. Enter scores'!$B175-'2. Enter scores'!AM175,"")</f>
        <v/>
      </c>
      <c r="AO171" s="125" t="str">
        <f>IF('2. Enter scores'!AN175&lt;&gt;"",'2. Enter scores'!$B175-'2. Enter scores'!AN175,"")</f>
        <v/>
      </c>
      <c r="AP171" s="125" t="str">
        <f>IF('2. Enter scores'!AO175&lt;&gt;"",'2. Enter scores'!$B175-'2. Enter scores'!AO175,"")</f>
        <v/>
      </c>
      <c r="AQ171" s="125" t="str">
        <f>IF('2. Enter scores'!AP175&lt;&gt;"",'2. Enter scores'!$B175-'2. Enter scores'!AP175,"")</f>
        <v/>
      </c>
      <c r="AR171" s="125" t="str">
        <f>IF('2. Enter scores'!AQ175&lt;&gt;"",'2. Enter scores'!$B175-'2. Enter scores'!AQ175,"")</f>
        <v/>
      </c>
      <c r="AS171" s="125" t="str">
        <f>IF('2. Enter scores'!AR175&lt;&gt;"",'2. Enter scores'!$B175-'2. Enter scores'!AR175,"")</f>
        <v/>
      </c>
      <c r="AT171" s="125" t="str">
        <f>IF('2. Enter scores'!AS175&lt;&gt;"",'2. Enter scores'!$B175-'2. Enter scores'!AS175,"")</f>
        <v/>
      </c>
      <c r="AU171" s="125" t="str">
        <f>IF('2. Enter scores'!AT175&lt;&gt;"",'2. Enter scores'!$B175-'2. Enter scores'!AT175,"")</f>
        <v/>
      </c>
      <c r="AV171" s="125" t="str">
        <f>IF('2. Enter scores'!AU175&lt;&gt;"",'2. Enter scores'!$B175-'2. Enter scores'!AU175,"")</f>
        <v/>
      </c>
      <c r="AW171" s="125" t="str">
        <f>IF('2. Enter scores'!AV175&lt;&gt;"",'2. Enter scores'!$B175-'2. Enter scores'!AV175,"")</f>
        <v/>
      </c>
      <c r="AX171" s="125" t="str">
        <f>IF('2. Enter scores'!AW175&lt;&gt;"",'2. Enter scores'!$B175-'2. Enter scores'!AW175,"")</f>
        <v/>
      </c>
      <c r="AY171" s="125" t="str">
        <f>IF('2. Enter scores'!AX175&lt;&gt;"",'2. Enter scores'!$B175-'2. Enter scores'!AX175,"")</f>
        <v/>
      </c>
      <c r="AZ171" s="125" t="str">
        <f>IF('2. Enter scores'!AY175&lt;&gt;"",'2. Enter scores'!$B175-'2. Enter scores'!AY175,"")</f>
        <v/>
      </c>
      <c r="BA171" s="125" t="str">
        <f>IF('2. Enter scores'!AZ175&lt;&gt;"",'2. Enter scores'!$B175-'2. Enter scores'!AZ175,"")</f>
        <v/>
      </c>
      <c r="BB171" s="125" t="str">
        <f>IF('2. Enter scores'!BA175&lt;&gt;"",'2. Enter scores'!$B175-'2. Enter scores'!BA175,"")</f>
        <v/>
      </c>
      <c r="BC171" s="125" t="str">
        <f>IF('2. Enter scores'!BB175&lt;&gt;"",'2. Enter scores'!$B175-'2. Enter scores'!BB175,"")</f>
        <v/>
      </c>
      <c r="BD171" s="125" t="str">
        <f>IF('2. Enter scores'!BC175&lt;&gt;"",'2. Enter scores'!$B175-'2. Enter scores'!BC175,"")</f>
        <v/>
      </c>
      <c r="BE171" s="125" t="str">
        <f>IF('2. Enter scores'!BD175&lt;&gt;"",'2. Enter scores'!$B175-'2. Enter scores'!BD175,"")</f>
        <v/>
      </c>
      <c r="BF171" s="125" t="str">
        <f>IF('2. Enter scores'!BE175&lt;&gt;"",'2. Enter scores'!$B175-'2. Enter scores'!BE175,"")</f>
        <v/>
      </c>
      <c r="BG171" s="125" t="str">
        <f>IF('2. Enter scores'!BF175&lt;&gt;"",'2. Enter scores'!$B175-'2. Enter scores'!BF175,"")</f>
        <v/>
      </c>
      <c r="BH171" s="125" t="str">
        <f>IF('2. Enter scores'!BG175&lt;&gt;"",'2. Enter scores'!$B175-'2. Enter scores'!BG175,"")</f>
        <v/>
      </c>
      <c r="BI171" s="125" t="str">
        <f>IF('2. Enter scores'!BH175&lt;&gt;"",'2. Enter scores'!$B175-'2. Enter scores'!BH175,"")</f>
        <v/>
      </c>
      <c r="BJ171" s="125" t="str">
        <f>IF('2. Enter scores'!BI175&lt;&gt;"",'2. Enter scores'!$B175-'2. Enter scores'!BI175,"")</f>
        <v/>
      </c>
      <c r="BK171" s="125" t="str">
        <f>IF('2. Enter scores'!BJ175&lt;&gt;"",'2. Enter scores'!$B175-'2. Enter scores'!BJ175,"")</f>
        <v/>
      </c>
      <c r="BL171" s="125" t="str">
        <f>IF('2. Enter scores'!BK175&lt;&gt;"",'2. Enter scores'!$B175-'2. Enter scores'!BK175,"")</f>
        <v/>
      </c>
      <c r="BM171" s="125" t="str">
        <f>IF('2. Enter scores'!BL175&lt;&gt;"",'2. Enter scores'!$B175-'2. Enter scores'!BL175,"")</f>
        <v/>
      </c>
      <c r="BN171" s="125" t="str">
        <f>IF('2. Enter scores'!BM175&lt;&gt;"",'2. Enter scores'!$B175-'2. Enter scores'!BM175,"")</f>
        <v/>
      </c>
      <c r="BO171" s="125" t="str">
        <f>IF('2. Enter scores'!BN175&lt;&gt;"",'2. Enter scores'!$B175-'2. Enter scores'!BN175,"")</f>
        <v/>
      </c>
      <c r="BP171" s="108">
        <v>1000</v>
      </c>
    </row>
    <row r="172" spans="2:68" x14ac:dyDescent="0.35">
      <c r="B172" s="125" t="str">
        <f>IF('2. Enter scores'!A176&lt;&gt;"",'2. Enter scores'!A176,"")</f>
        <v/>
      </c>
      <c r="H172" s="125" t="str">
        <f>IF('2. Enter scores'!G176&lt;&gt;"",'2. Enter scores'!$B176-'2. Enter scores'!G176,"")</f>
        <v/>
      </c>
      <c r="I172" s="125" t="str">
        <f>IF('2. Enter scores'!H176&lt;&gt;"",'2. Enter scores'!$B176-'2. Enter scores'!H176,"")</f>
        <v/>
      </c>
      <c r="J172" s="125" t="str">
        <f>IF('2. Enter scores'!I176&lt;&gt;"",'2. Enter scores'!$B176-'2. Enter scores'!I176,"")</f>
        <v/>
      </c>
      <c r="K172" s="125" t="str">
        <f>IF('2. Enter scores'!J176&lt;&gt;"",'2. Enter scores'!$B176-'2. Enter scores'!J176,"")</f>
        <v/>
      </c>
      <c r="L172" s="125" t="str">
        <f>IF('2. Enter scores'!K176&lt;&gt;"",'2. Enter scores'!$B176-'2. Enter scores'!K176,"")</f>
        <v/>
      </c>
      <c r="M172" s="125" t="str">
        <f>IF('2. Enter scores'!L176&lt;&gt;"",'2. Enter scores'!$B176-'2. Enter scores'!L176,"")</f>
        <v/>
      </c>
      <c r="N172" s="125" t="str">
        <f>IF('2. Enter scores'!M176&lt;&gt;"",'2. Enter scores'!$B176-'2. Enter scores'!M176,"")</f>
        <v/>
      </c>
      <c r="O172" s="125" t="str">
        <f>IF('2. Enter scores'!N176&lt;&gt;"",'2. Enter scores'!$B176-'2. Enter scores'!N176,"")</f>
        <v/>
      </c>
      <c r="P172" s="125" t="str">
        <f>IF('2. Enter scores'!O176&lt;&gt;"",'2. Enter scores'!$B176-'2. Enter scores'!O176,"")</f>
        <v/>
      </c>
      <c r="Q172" s="125" t="str">
        <f>IF('2. Enter scores'!P176&lt;&gt;"",'2. Enter scores'!$B176-'2. Enter scores'!P176,"")</f>
        <v/>
      </c>
      <c r="R172" s="125" t="str">
        <f>IF('2. Enter scores'!Q176&lt;&gt;"",'2. Enter scores'!$B176-'2. Enter scores'!Q176,"")</f>
        <v/>
      </c>
      <c r="S172" s="125" t="str">
        <f>IF('2. Enter scores'!R176&lt;&gt;"",'2. Enter scores'!$B176-'2. Enter scores'!R176,"")</f>
        <v/>
      </c>
      <c r="T172" s="125" t="str">
        <f>IF('2. Enter scores'!S176&lt;&gt;"",'2. Enter scores'!$B176-'2. Enter scores'!S176,"")</f>
        <v/>
      </c>
      <c r="U172" s="125" t="str">
        <f>IF('2. Enter scores'!T176&lt;&gt;"",'2. Enter scores'!$B176-'2. Enter scores'!T176,"")</f>
        <v/>
      </c>
      <c r="V172" s="125" t="str">
        <f>IF('2. Enter scores'!U176&lt;&gt;"",'2. Enter scores'!$B176-'2. Enter scores'!U176,"")</f>
        <v/>
      </c>
      <c r="W172" s="125" t="str">
        <f>IF('2. Enter scores'!V176&lt;&gt;"",'2. Enter scores'!$B176-'2. Enter scores'!V176,"")</f>
        <v/>
      </c>
      <c r="X172" s="125" t="str">
        <f>IF('2. Enter scores'!W176&lt;&gt;"",'2. Enter scores'!$B176-'2. Enter scores'!W176,"")</f>
        <v/>
      </c>
      <c r="Y172" s="125" t="str">
        <f>IF('2. Enter scores'!X176&lt;&gt;"",'2. Enter scores'!$B176-'2. Enter scores'!X176,"")</f>
        <v/>
      </c>
      <c r="Z172" s="125" t="str">
        <f>IF('2. Enter scores'!Y176&lt;&gt;"",'2. Enter scores'!$B176-'2. Enter scores'!Y176,"")</f>
        <v/>
      </c>
      <c r="AA172" s="125" t="str">
        <f>IF('2. Enter scores'!Z176&lt;&gt;"",'2. Enter scores'!$B176-'2. Enter scores'!Z176,"")</f>
        <v/>
      </c>
      <c r="AB172" s="125" t="str">
        <f>IF('2. Enter scores'!AA176&lt;&gt;"",'2. Enter scores'!$B176-'2. Enter scores'!AA176,"")</f>
        <v/>
      </c>
      <c r="AC172" s="125" t="str">
        <f>IF('2. Enter scores'!AB176&lt;&gt;"",'2. Enter scores'!$B176-'2. Enter scores'!AB176,"")</f>
        <v/>
      </c>
      <c r="AD172" s="125" t="str">
        <f>IF('2. Enter scores'!AC176&lt;&gt;"",'2. Enter scores'!$B176-'2. Enter scores'!AC176,"")</f>
        <v/>
      </c>
      <c r="AE172" s="125" t="str">
        <f>IF('2. Enter scores'!AD176&lt;&gt;"",'2. Enter scores'!$B176-'2. Enter scores'!AD176,"")</f>
        <v/>
      </c>
      <c r="AF172" s="125" t="str">
        <f>IF('2. Enter scores'!AE176&lt;&gt;"",'2. Enter scores'!$B176-'2. Enter scores'!AE176,"")</f>
        <v/>
      </c>
      <c r="AG172" s="125" t="str">
        <f>IF('2. Enter scores'!AF176&lt;&gt;"",'2. Enter scores'!$B176-'2. Enter scores'!AF176,"")</f>
        <v/>
      </c>
      <c r="AH172" s="125" t="str">
        <f>IF('2. Enter scores'!AG176&lt;&gt;"",'2. Enter scores'!$B176-'2. Enter scores'!AG176,"")</f>
        <v/>
      </c>
      <c r="AI172" s="125" t="str">
        <f>IF('2. Enter scores'!AH176&lt;&gt;"",'2. Enter scores'!$B176-'2. Enter scores'!AH176,"")</f>
        <v/>
      </c>
      <c r="AJ172" s="125" t="str">
        <f>IF('2. Enter scores'!AI176&lt;&gt;"",'2. Enter scores'!$B176-'2. Enter scores'!AI176,"")</f>
        <v/>
      </c>
      <c r="AK172" s="125" t="str">
        <f>IF('2. Enter scores'!AJ176&lt;&gt;"",'2. Enter scores'!$B176-'2. Enter scores'!AJ176,"")</f>
        <v/>
      </c>
      <c r="AL172" s="125" t="str">
        <f>IF('2. Enter scores'!AK176&lt;&gt;"",'2. Enter scores'!$B176-'2. Enter scores'!AK176,"")</f>
        <v/>
      </c>
      <c r="AM172" s="125" t="str">
        <f>IF('2. Enter scores'!AL176&lt;&gt;"",'2. Enter scores'!$B176-'2. Enter scores'!AL176,"")</f>
        <v/>
      </c>
      <c r="AN172" s="125" t="str">
        <f>IF('2. Enter scores'!AM176&lt;&gt;"",'2. Enter scores'!$B176-'2. Enter scores'!AM176,"")</f>
        <v/>
      </c>
      <c r="AO172" s="125" t="str">
        <f>IF('2. Enter scores'!AN176&lt;&gt;"",'2. Enter scores'!$B176-'2. Enter scores'!AN176,"")</f>
        <v/>
      </c>
      <c r="AP172" s="125" t="str">
        <f>IF('2. Enter scores'!AO176&lt;&gt;"",'2. Enter scores'!$B176-'2. Enter scores'!AO176,"")</f>
        <v/>
      </c>
      <c r="AQ172" s="125" t="str">
        <f>IF('2. Enter scores'!AP176&lt;&gt;"",'2. Enter scores'!$B176-'2. Enter scores'!AP176,"")</f>
        <v/>
      </c>
      <c r="AR172" s="125" t="str">
        <f>IF('2. Enter scores'!AQ176&lt;&gt;"",'2. Enter scores'!$B176-'2. Enter scores'!AQ176,"")</f>
        <v/>
      </c>
      <c r="AS172" s="125" t="str">
        <f>IF('2. Enter scores'!AR176&lt;&gt;"",'2. Enter scores'!$B176-'2. Enter scores'!AR176,"")</f>
        <v/>
      </c>
      <c r="AT172" s="125" t="str">
        <f>IF('2. Enter scores'!AS176&lt;&gt;"",'2. Enter scores'!$B176-'2. Enter scores'!AS176,"")</f>
        <v/>
      </c>
      <c r="AU172" s="125" t="str">
        <f>IF('2. Enter scores'!AT176&lt;&gt;"",'2. Enter scores'!$B176-'2. Enter scores'!AT176,"")</f>
        <v/>
      </c>
      <c r="AV172" s="125" t="str">
        <f>IF('2. Enter scores'!AU176&lt;&gt;"",'2. Enter scores'!$B176-'2. Enter scores'!AU176,"")</f>
        <v/>
      </c>
      <c r="AW172" s="125" t="str">
        <f>IF('2. Enter scores'!AV176&lt;&gt;"",'2. Enter scores'!$B176-'2. Enter scores'!AV176,"")</f>
        <v/>
      </c>
      <c r="AX172" s="125" t="str">
        <f>IF('2. Enter scores'!AW176&lt;&gt;"",'2. Enter scores'!$B176-'2. Enter scores'!AW176,"")</f>
        <v/>
      </c>
      <c r="AY172" s="125" t="str">
        <f>IF('2. Enter scores'!AX176&lt;&gt;"",'2. Enter scores'!$B176-'2. Enter scores'!AX176,"")</f>
        <v/>
      </c>
      <c r="AZ172" s="125" t="str">
        <f>IF('2. Enter scores'!AY176&lt;&gt;"",'2. Enter scores'!$B176-'2. Enter scores'!AY176,"")</f>
        <v/>
      </c>
      <c r="BA172" s="125" t="str">
        <f>IF('2. Enter scores'!AZ176&lt;&gt;"",'2. Enter scores'!$B176-'2. Enter scores'!AZ176,"")</f>
        <v/>
      </c>
      <c r="BB172" s="125" t="str">
        <f>IF('2. Enter scores'!BA176&lt;&gt;"",'2. Enter scores'!$B176-'2. Enter scores'!BA176,"")</f>
        <v/>
      </c>
      <c r="BC172" s="125" t="str">
        <f>IF('2. Enter scores'!BB176&lt;&gt;"",'2. Enter scores'!$B176-'2. Enter scores'!BB176,"")</f>
        <v/>
      </c>
      <c r="BD172" s="125" t="str">
        <f>IF('2. Enter scores'!BC176&lt;&gt;"",'2. Enter scores'!$B176-'2. Enter scores'!BC176,"")</f>
        <v/>
      </c>
      <c r="BE172" s="125" t="str">
        <f>IF('2. Enter scores'!BD176&lt;&gt;"",'2. Enter scores'!$B176-'2. Enter scores'!BD176,"")</f>
        <v/>
      </c>
      <c r="BF172" s="125" t="str">
        <f>IF('2. Enter scores'!BE176&lt;&gt;"",'2. Enter scores'!$B176-'2. Enter scores'!BE176,"")</f>
        <v/>
      </c>
      <c r="BG172" s="125" t="str">
        <f>IF('2. Enter scores'!BF176&lt;&gt;"",'2. Enter scores'!$B176-'2. Enter scores'!BF176,"")</f>
        <v/>
      </c>
      <c r="BH172" s="125" t="str">
        <f>IF('2. Enter scores'!BG176&lt;&gt;"",'2. Enter scores'!$B176-'2. Enter scores'!BG176,"")</f>
        <v/>
      </c>
      <c r="BI172" s="125" t="str">
        <f>IF('2. Enter scores'!BH176&lt;&gt;"",'2. Enter scores'!$B176-'2. Enter scores'!BH176,"")</f>
        <v/>
      </c>
      <c r="BJ172" s="125" t="str">
        <f>IF('2. Enter scores'!BI176&lt;&gt;"",'2. Enter scores'!$B176-'2. Enter scores'!BI176,"")</f>
        <v/>
      </c>
      <c r="BK172" s="125" t="str">
        <f>IF('2. Enter scores'!BJ176&lt;&gt;"",'2. Enter scores'!$B176-'2. Enter scores'!BJ176,"")</f>
        <v/>
      </c>
      <c r="BL172" s="125" t="str">
        <f>IF('2. Enter scores'!BK176&lt;&gt;"",'2. Enter scores'!$B176-'2. Enter scores'!BK176,"")</f>
        <v/>
      </c>
      <c r="BM172" s="125" t="str">
        <f>IF('2. Enter scores'!BL176&lt;&gt;"",'2. Enter scores'!$B176-'2. Enter scores'!BL176,"")</f>
        <v/>
      </c>
      <c r="BN172" s="125" t="str">
        <f>IF('2. Enter scores'!BM176&lt;&gt;"",'2. Enter scores'!$B176-'2. Enter scores'!BM176,"")</f>
        <v/>
      </c>
      <c r="BO172" s="125" t="str">
        <f>IF('2. Enter scores'!BN176&lt;&gt;"",'2. Enter scores'!$B176-'2. Enter scores'!BN176,"")</f>
        <v/>
      </c>
      <c r="BP172" s="108">
        <v>1000</v>
      </c>
    </row>
    <row r="173" spans="2:68" x14ac:dyDescent="0.35">
      <c r="B173" s="125" t="str">
        <f>IF('2. Enter scores'!A177&lt;&gt;"",'2. Enter scores'!A177,"")</f>
        <v/>
      </c>
      <c r="H173" s="125" t="str">
        <f>IF('2. Enter scores'!G177&lt;&gt;"",'2. Enter scores'!$B177-'2. Enter scores'!G177,"")</f>
        <v/>
      </c>
      <c r="I173" s="125" t="str">
        <f>IF('2. Enter scores'!H177&lt;&gt;"",'2. Enter scores'!$B177-'2. Enter scores'!H177,"")</f>
        <v/>
      </c>
      <c r="J173" s="125" t="str">
        <f>IF('2. Enter scores'!I177&lt;&gt;"",'2. Enter scores'!$B177-'2. Enter scores'!I177,"")</f>
        <v/>
      </c>
      <c r="K173" s="125" t="str">
        <f>IF('2. Enter scores'!J177&lt;&gt;"",'2. Enter scores'!$B177-'2. Enter scores'!J177,"")</f>
        <v/>
      </c>
      <c r="L173" s="125" t="str">
        <f>IF('2. Enter scores'!K177&lt;&gt;"",'2. Enter scores'!$B177-'2. Enter scores'!K177,"")</f>
        <v/>
      </c>
      <c r="M173" s="125" t="str">
        <f>IF('2. Enter scores'!L177&lt;&gt;"",'2. Enter scores'!$B177-'2. Enter scores'!L177,"")</f>
        <v/>
      </c>
      <c r="N173" s="125" t="str">
        <f>IF('2. Enter scores'!M177&lt;&gt;"",'2. Enter scores'!$B177-'2. Enter scores'!M177,"")</f>
        <v/>
      </c>
      <c r="O173" s="125" t="str">
        <f>IF('2. Enter scores'!N177&lt;&gt;"",'2. Enter scores'!$B177-'2. Enter scores'!N177,"")</f>
        <v/>
      </c>
      <c r="P173" s="125" t="str">
        <f>IF('2. Enter scores'!O177&lt;&gt;"",'2. Enter scores'!$B177-'2. Enter scores'!O177,"")</f>
        <v/>
      </c>
      <c r="Q173" s="125" t="str">
        <f>IF('2. Enter scores'!P177&lt;&gt;"",'2. Enter scores'!$B177-'2. Enter scores'!P177,"")</f>
        <v/>
      </c>
      <c r="R173" s="125" t="str">
        <f>IF('2. Enter scores'!Q177&lt;&gt;"",'2. Enter scores'!$B177-'2. Enter scores'!Q177,"")</f>
        <v/>
      </c>
      <c r="S173" s="125" t="str">
        <f>IF('2. Enter scores'!R177&lt;&gt;"",'2. Enter scores'!$B177-'2. Enter scores'!R177,"")</f>
        <v/>
      </c>
      <c r="T173" s="125" t="str">
        <f>IF('2. Enter scores'!S177&lt;&gt;"",'2. Enter scores'!$B177-'2. Enter scores'!S177,"")</f>
        <v/>
      </c>
      <c r="U173" s="125" t="str">
        <f>IF('2. Enter scores'!T177&lt;&gt;"",'2. Enter scores'!$B177-'2. Enter scores'!T177,"")</f>
        <v/>
      </c>
      <c r="V173" s="125" t="str">
        <f>IF('2. Enter scores'!U177&lt;&gt;"",'2. Enter scores'!$B177-'2. Enter scores'!U177,"")</f>
        <v/>
      </c>
      <c r="W173" s="125" t="str">
        <f>IF('2. Enter scores'!V177&lt;&gt;"",'2. Enter scores'!$B177-'2. Enter scores'!V177,"")</f>
        <v/>
      </c>
      <c r="X173" s="125" t="str">
        <f>IF('2. Enter scores'!W177&lt;&gt;"",'2. Enter scores'!$B177-'2. Enter scores'!W177,"")</f>
        <v/>
      </c>
      <c r="Y173" s="125" t="str">
        <f>IF('2. Enter scores'!X177&lt;&gt;"",'2. Enter scores'!$B177-'2. Enter scores'!X177,"")</f>
        <v/>
      </c>
      <c r="Z173" s="125" t="str">
        <f>IF('2. Enter scores'!Y177&lt;&gt;"",'2. Enter scores'!$B177-'2. Enter scores'!Y177,"")</f>
        <v/>
      </c>
      <c r="AA173" s="125" t="str">
        <f>IF('2. Enter scores'!Z177&lt;&gt;"",'2. Enter scores'!$B177-'2. Enter scores'!Z177,"")</f>
        <v/>
      </c>
      <c r="AB173" s="125" t="str">
        <f>IF('2. Enter scores'!AA177&lt;&gt;"",'2. Enter scores'!$B177-'2. Enter scores'!AA177,"")</f>
        <v/>
      </c>
      <c r="AC173" s="125" t="str">
        <f>IF('2. Enter scores'!AB177&lt;&gt;"",'2. Enter scores'!$B177-'2. Enter scores'!AB177,"")</f>
        <v/>
      </c>
      <c r="AD173" s="125" t="str">
        <f>IF('2. Enter scores'!AC177&lt;&gt;"",'2. Enter scores'!$B177-'2. Enter scores'!AC177,"")</f>
        <v/>
      </c>
      <c r="AE173" s="125" t="str">
        <f>IF('2. Enter scores'!AD177&lt;&gt;"",'2. Enter scores'!$B177-'2. Enter scores'!AD177,"")</f>
        <v/>
      </c>
      <c r="AF173" s="125" t="str">
        <f>IF('2. Enter scores'!AE177&lt;&gt;"",'2. Enter scores'!$B177-'2. Enter scores'!AE177,"")</f>
        <v/>
      </c>
      <c r="AG173" s="125" t="str">
        <f>IF('2. Enter scores'!AF177&lt;&gt;"",'2. Enter scores'!$B177-'2. Enter scores'!AF177,"")</f>
        <v/>
      </c>
      <c r="AH173" s="125" t="str">
        <f>IF('2. Enter scores'!AG177&lt;&gt;"",'2. Enter scores'!$B177-'2. Enter scores'!AG177,"")</f>
        <v/>
      </c>
      <c r="AI173" s="125" t="str">
        <f>IF('2. Enter scores'!AH177&lt;&gt;"",'2. Enter scores'!$B177-'2. Enter scores'!AH177,"")</f>
        <v/>
      </c>
      <c r="AJ173" s="125" t="str">
        <f>IF('2. Enter scores'!AI177&lt;&gt;"",'2. Enter scores'!$B177-'2. Enter scores'!AI177,"")</f>
        <v/>
      </c>
      <c r="AK173" s="125" t="str">
        <f>IF('2. Enter scores'!AJ177&lt;&gt;"",'2. Enter scores'!$B177-'2. Enter scores'!AJ177,"")</f>
        <v/>
      </c>
      <c r="AL173" s="125" t="str">
        <f>IF('2. Enter scores'!AK177&lt;&gt;"",'2. Enter scores'!$B177-'2. Enter scores'!AK177,"")</f>
        <v/>
      </c>
      <c r="AM173" s="125" t="str">
        <f>IF('2. Enter scores'!AL177&lt;&gt;"",'2. Enter scores'!$B177-'2. Enter scores'!AL177,"")</f>
        <v/>
      </c>
      <c r="AN173" s="125" t="str">
        <f>IF('2. Enter scores'!AM177&lt;&gt;"",'2. Enter scores'!$B177-'2. Enter scores'!AM177,"")</f>
        <v/>
      </c>
      <c r="AO173" s="125" t="str">
        <f>IF('2. Enter scores'!AN177&lt;&gt;"",'2. Enter scores'!$B177-'2. Enter scores'!AN177,"")</f>
        <v/>
      </c>
      <c r="AP173" s="125" t="str">
        <f>IF('2. Enter scores'!AO177&lt;&gt;"",'2. Enter scores'!$B177-'2. Enter scores'!AO177,"")</f>
        <v/>
      </c>
      <c r="AQ173" s="125" t="str">
        <f>IF('2. Enter scores'!AP177&lt;&gt;"",'2. Enter scores'!$B177-'2. Enter scores'!AP177,"")</f>
        <v/>
      </c>
      <c r="AR173" s="125" t="str">
        <f>IF('2. Enter scores'!AQ177&lt;&gt;"",'2. Enter scores'!$B177-'2. Enter scores'!AQ177,"")</f>
        <v/>
      </c>
      <c r="AS173" s="125" t="str">
        <f>IF('2. Enter scores'!AR177&lt;&gt;"",'2. Enter scores'!$B177-'2. Enter scores'!AR177,"")</f>
        <v/>
      </c>
      <c r="AT173" s="125" t="str">
        <f>IF('2. Enter scores'!AS177&lt;&gt;"",'2. Enter scores'!$B177-'2. Enter scores'!AS177,"")</f>
        <v/>
      </c>
      <c r="AU173" s="125" t="str">
        <f>IF('2. Enter scores'!AT177&lt;&gt;"",'2. Enter scores'!$B177-'2. Enter scores'!AT177,"")</f>
        <v/>
      </c>
      <c r="AV173" s="125" t="str">
        <f>IF('2. Enter scores'!AU177&lt;&gt;"",'2. Enter scores'!$B177-'2. Enter scores'!AU177,"")</f>
        <v/>
      </c>
      <c r="AW173" s="125" t="str">
        <f>IF('2. Enter scores'!AV177&lt;&gt;"",'2. Enter scores'!$B177-'2. Enter scores'!AV177,"")</f>
        <v/>
      </c>
      <c r="AX173" s="125" t="str">
        <f>IF('2. Enter scores'!AW177&lt;&gt;"",'2. Enter scores'!$B177-'2. Enter scores'!AW177,"")</f>
        <v/>
      </c>
      <c r="AY173" s="125" t="str">
        <f>IF('2. Enter scores'!AX177&lt;&gt;"",'2. Enter scores'!$B177-'2. Enter scores'!AX177,"")</f>
        <v/>
      </c>
      <c r="AZ173" s="125" t="str">
        <f>IF('2. Enter scores'!AY177&lt;&gt;"",'2. Enter scores'!$B177-'2. Enter scores'!AY177,"")</f>
        <v/>
      </c>
      <c r="BA173" s="125" t="str">
        <f>IF('2. Enter scores'!AZ177&lt;&gt;"",'2. Enter scores'!$B177-'2. Enter scores'!AZ177,"")</f>
        <v/>
      </c>
      <c r="BB173" s="125" t="str">
        <f>IF('2. Enter scores'!BA177&lt;&gt;"",'2. Enter scores'!$B177-'2. Enter scores'!BA177,"")</f>
        <v/>
      </c>
      <c r="BC173" s="125" t="str">
        <f>IF('2. Enter scores'!BB177&lt;&gt;"",'2. Enter scores'!$B177-'2. Enter scores'!BB177,"")</f>
        <v/>
      </c>
      <c r="BD173" s="125" t="str">
        <f>IF('2. Enter scores'!BC177&lt;&gt;"",'2. Enter scores'!$B177-'2. Enter scores'!BC177,"")</f>
        <v/>
      </c>
      <c r="BE173" s="125" t="str">
        <f>IF('2. Enter scores'!BD177&lt;&gt;"",'2. Enter scores'!$B177-'2. Enter scores'!BD177,"")</f>
        <v/>
      </c>
      <c r="BF173" s="125" t="str">
        <f>IF('2. Enter scores'!BE177&lt;&gt;"",'2. Enter scores'!$B177-'2. Enter scores'!BE177,"")</f>
        <v/>
      </c>
      <c r="BG173" s="125" t="str">
        <f>IF('2. Enter scores'!BF177&lt;&gt;"",'2. Enter scores'!$B177-'2. Enter scores'!BF177,"")</f>
        <v/>
      </c>
      <c r="BH173" s="125" t="str">
        <f>IF('2. Enter scores'!BG177&lt;&gt;"",'2. Enter scores'!$B177-'2. Enter scores'!BG177,"")</f>
        <v/>
      </c>
      <c r="BI173" s="125" t="str">
        <f>IF('2. Enter scores'!BH177&lt;&gt;"",'2. Enter scores'!$B177-'2. Enter scores'!BH177,"")</f>
        <v/>
      </c>
      <c r="BJ173" s="125" t="str">
        <f>IF('2. Enter scores'!BI177&lt;&gt;"",'2. Enter scores'!$B177-'2. Enter scores'!BI177,"")</f>
        <v/>
      </c>
      <c r="BK173" s="125" t="str">
        <f>IF('2. Enter scores'!BJ177&lt;&gt;"",'2. Enter scores'!$B177-'2. Enter scores'!BJ177,"")</f>
        <v/>
      </c>
      <c r="BL173" s="125" t="str">
        <f>IF('2. Enter scores'!BK177&lt;&gt;"",'2. Enter scores'!$B177-'2. Enter scores'!BK177,"")</f>
        <v/>
      </c>
      <c r="BM173" s="125" t="str">
        <f>IF('2. Enter scores'!BL177&lt;&gt;"",'2. Enter scores'!$B177-'2. Enter scores'!BL177,"")</f>
        <v/>
      </c>
      <c r="BN173" s="125" t="str">
        <f>IF('2. Enter scores'!BM177&lt;&gt;"",'2. Enter scores'!$B177-'2. Enter scores'!BM177,"")</f>
        <v/>
      </c>
      <c r="BO173" s="125" t="str">
        <f>IF('2. Enter scores'!BN177&lt;&gt;"",'2. Enter scores'!$B177-'2. Enter scores'!BN177,"")</f>
        <v/>
      </c>
      <c r="BP173" s="108">
        <v>1000</v>
      </c>
    </row>
    <row r="174" spans="2:68" x14ac:dyDescent="0.35">
      <c r="B174" s="125" t="str">
        <f>IF('2. Enter scores'!A178&lt;&gt;"",'2. Enter scores'!A178,"")</f>
        <v/>
      </c>
      <c r="H174" s="125" t="str">
        <f>IF('2. Enter scores'!G178&lt;&gt;"",'2. Enter scores'!$B178-'2. Enter scores'!G178,"")</f>
        <v/>
      </c>
      <c r="I174" s="125" t="str">
        <f>IF('2. Enter scores'!H178&lt;&gt;"",'2. Enter scores'!$B178-'2. Enter scores'!H178,"")</f>
        <v/>
      </c>
      <c r="J174" s="125" t="str">
        <f>IF('2. Enter scores'!I178&lt;&gt;"",'2. Enter scores'!$B178-'2. Enter scores'!I178,"")</f>
        <v/>
      </c>
      <c r="K174" s="125" t="str">
        <f>IF('2. Enter scores'!J178&lt;&gt;"",'2. Enter scores'!$B178-'2. Enter scores'!J178,"")</f>
        <v/>
      </c>
      <c r="L174" s="125" t="str">
        <f>IF('2. Enter scores'!K178&lt;&gt;"",'2. Enter scores'!$B178-'2. Enter scores'!K178,"")</f>
        <v/>
      </c>
      <c r="M174" s="125" t="str">
        <f>IF('2. Enter scores'!L178&lt;&gt;"",'2. Enter scores'!$B178-'2. Enter scores'!L178,"")</f>
        <v/>
      </c>
      <c r="N174" s="125" t="str">
        <f>IF('2. Enter scores'!M178&lt;&gt;"",'2. Enter scores'!$B178-'2. Enter scores'!M178,"")</f>
        <v/>
      </c>
      <c r="O174" s="125" t="str">
        <f>IF('2. Enter scores'!N178&lt;&gt;"",'2. Enter scores'!$B178-'2. Enter scores'!N178,"")</f>
        <v/>
      </c>
      <c r="P174" s="125" t="str">
        <f>IF('2. Enter scores'!O178&lt;&gt;"",'2. Enter scores'!$B178-'2. Enter scores'!O178,"")</f>
        <v/>
      </c>
      <c r="Q174" s="125" t="str">
        <f>IF('2. Enter scores'!P178&lt;&gt;"",'2. Enter scores'!$B178-'2. Enter scores'!P178,"")</f>
        <v/>
      </c>
      <c r="R174" s="125" t="str">
        <f>IF('2. Enter scores'!Q178&lt;&gt;"",'2. Enter scores'!$B178-'2. Enter scores'!Q178,"")</f>
        <v/>
      </c>
      <c r="S174" s="125" t="str">
        <f>IF('2. Enter scores'!R178&lt;&gt;"",'2. Enter scores'!$B178-'2. Enter scores'!R178,"")</f>
        <v/>
      </c>
      <c r="T174" s="125" t="str">
        <f>IF('2. Enter scores'!S178&lt;&gt;"",'2. Enter scores'!$B178-'2. Enter scores'!S178,"")</f>
        <v/>
      </c>
      <c r="U174" s="125" t="str">
        <f>IF('2. Enter scores'!T178&lt;&gt;"",'2. Enter scores'!$B178-'2. Enter scores'!T178,"")</f>
        <v/>
      </c>
      <c r="V174" s="125" t="str">
        <f>IF('2. Enter scores'!U178&lt;&gt;"",'2. Enter scores'!$B178-'2. Enter scores'!U178,"")</f>
        <v/>
      </c>
      <c r="W174" s="125" t="str">
        <f>IF('2. Enter scores'!V178&lt;&gt;"",'2. Enter scores'!$B178-'2. Enter scores'!V178,"")</f>
        <v/>
      </c>
      <c r="X174" s="125" t="str">
        <f>IF('2. Enter scores'!W178&lt;&gt;"",'2. Enter scores'!$B178-'2. Enter scores'!W178,"")</f>
        <v/>
      </c>
      <c r="Y174" s="125" t="str">
        <f>IF('2. Enter scores'!X178&lt;&gt;"",'2. Enter scores'!$B178-'2. Enter scores'!X178,"")</f>
        <v/>
      </c>
      <c r="Z174" s="125" t="str">
        <f>IF('2. Enter scores'!Y178&lt;&gt;"",'2. Enter scores'!$B178-'2. Enter scores'!Y178,"")</f>
        <v/>
      </c>
      <c r="AA174" s="125" t="str">
        <f>IF('2. Enter scores'!Z178&lt;&gt;"",'2. Enter scores'!$B178-'2. Enter scores'!Z178,"")</f>
        <v/>
      </c>
      <c r="AB174" s="125" t="str">
        <f>IF('2. Enter scores'!AA178&lt;&gt;"",'2. Enter scores'!$B178-'2. Enter scores'!AA178,"")</f>
        <v/>
      </c>
      <c r="AC174" s="125" t="str">
        <f>IF('2. Enter scores'!AB178&lt;&gt;"",'2. Enter scores'!$B178-'2. Enter scores'!AB178,"")</f>
        <v/>
      </c>
      <c r="AD174" s="125" t="str">
        <f>IF('2. Enter scores'!AC178&lt;&gt;"",'2. Enter scores'!$B178-'2. Enter scores'!AC178,"")</f>
        <v/>
      </c>
      <c r="AE174" s="125" t="str">
        <f>IF('2. Enter scores'!AD178&lt;&gt;"",'2. Enter scores'!$B178-'2. Enter scores'!AD178,"")</f>
        <v/>
      </c>
      <c r="AF174" s="125" t="str">
        <f>IF('2. Enter scores'!AE178&lt;&gt;"",'2. Enter scores'!$B178-'2. Enter scores'!AE178,"")</f>
        <v/>
      </c>
      <c r="AG174" s="125" t="str">
        <f>IF('2. Enter scores'!AF178&lt;&gt;"",'2. Enter scores'!$B178-'2. Enter scores'!AF178,"")</f>
        <v/>
      </c>
      <c r="AH174" s="125" t="str">
        <f>IF('2. Enter scores'!AG178&lt;&gt;"",'2. Enter scores'!$B178-'2. Enter scores'!AG178,"")</f>
        <v/>
      </c>
      <c r="AI174" s="125" t="str">
        <f>IF('2. Enter scores'!AH178&lt;&gt;"",'2. Enter scores'!$B178-'2. Enter scores'!AH178,"")</f>
        <v/>
      </c>
      <c r="AJ174" s="125" t="str">
        <f>IF('2. Enter scores'!AI178&lt;&gt;"",'2. Enter scores'!$B178-'2. Enter scores'!AI178,"")</f>
        <v/>
      </c>
      <c r="AK174" s="125" t="str">
        <f>IF('2. Enter scores'!AJ178&lt;&gt;"",'2. Enter scores'!$B178-'2. Enter scores'!AJ178,"")</f>
        <v/>
      </c>
      <c r="AL174" s="125" t="str">
        <f>IF('2. Enter scores'!AK178&lt;&gt;"",'2. Enter scores'!$B178-'2. Enter scores'!AK178,"")</f>
        <v/>
      </c>
      <c r="AM174" s="125" t="str">
        <f>IF('2. Enter scores'!AL178&lt;&gt;"",'2. Enter scores'!$B178-'2. Enter scores'!AL178,"")</f>
        <v/>
      </c>
      <c r="AN174" s="125" t="str">
        <f>IF('2. Enter scores'!AM178&lt;&gt;"",'2. Enter scores'!$B178-'2. Enter scores'!AM178,"")</f>
        <v/>
      </c>
      <c r="AO174" s="125" t="str">
        <f>IF('2. Enter scores'!AN178&lt;&gt;"",'2. Enter scores'!$B178-'2. Enter scores'!AN178,"")</f>
        <v/>
      </c>
      <c r="AP174" s="125" t="str">
        <f>IF('2. Enter scores'!AO178&lt;&gt;"",'2. Enter scores'!$B178-'2. Enter scores'!AO178,"")</f>
        <v/>
      </c>
      <c r="AQ174" s="125" t="str">
        <f>IF('2. Enter scores'!AP178&lt;&gt;"",'2. Enter scores'!$B178-'2. Enter scores'!AP178,"")</f>
        <v/>
      </c>
      <c r="AR174" s="125" t="str">
        <f>IF('2. Enter scores'!AQ178&lt;&gt;"",'2. Enter scores'!$B178-'2. Enter scores'!AQ178,"")</f>
        <v/>
      </c>
      <c r="AS174" s="125" t="str">
        <f>IF('2. Enter scores'!AR178&lt;&gt;"",'2. Enter scores'!$B178-'2. Enter scores'!AR178,"")</f>
        <v/>
      </c>
      <c r="AT174" s="125" t="str">
        <f>IF('2. Enter scores'!AS178&lt;&gt;"",'2. Enter scores'!$B178-'2. Enter scores'!AS178,"")</f>
        <v/>
      </c>
      <c r="AU174" s="125" t="str">
        <f>IF('2. Enter scores'!AT178&lt;&gt;"",'2. Enter scores'!$B178-'2. Enter scores'!AT178,"")</f>
        <v/>
      </c>
      <c r="AV174" s="125" t="str">
        <f>IF('2. Enter scores'!AU178&lt;&gt;"",'2. Enter scores'!$B178-'2. Enter scores'!AU178,"")</f>
        <v/>
      </c>
      <c r="AW174" s="125" t="str">
        <f>IF('2. Enter scores'!AV178&lt;&gt;"",'2. Enter scores'!$B178-'2. Enter scores'!AV178,"")</f>
        <v/>
      </c>
      <c r="AX174" s="125" t="str">
        <f>IF('2. Enter scores'!AW178&lt;&gt;"",'2. Enter scores'!$B178-'2. Enter scores'!AW178,"")</f>
        <v/>
      </c>
      <c r="AY174" s="125" t="str">
        <f>IF('2. Enter scores'!AX178&lt;&gt;"",'2. Enter scores'!$B178-'2. Enter scores'!AX178,"")</f>
        <v/>
      </c>
      <c r="AZ174" s="125" t="str">
        <f>IF('2. Enter scores'!AY178&lt;&gt;"",'2. Enter scores'!$B178-'2. Enter scores'!AY178,"")</f>
        <v/>
      </c>
      <c r="BA174" s="125" t="str">
        <f>IF('2. Enter scores'!AZ178&lt;&gt;"",'2. Enter scores'!$B178-'2. Enter scores'!AZ178,"")</f>
        <v/>
      </c>
      <c r="BB174" s="125" t="str">
        <f>IF('2. Enter scores'!BA178&lt;&gt;"",'2. Enter scores'!$B178-'2. Enter scores'!BA178,"")</f>
        <v/>
      </c>
      <c r="BC174" s="125" t="str">
        <f>IF('2. Enter scores'!BB178&lt;&gt;"",'2. Enter scores'!$B178-'2. Enter scores'!BB178,"")</f>
        <v/>
      </c>
      <c r="BD174" s="125" t="str">
        <f>IF('2. Enter scores'!BC178&lt;&gt;"",'2. Enter scores'!$B178-'2. Enter scores'!BC178,"")</f>
        <v/>
      </c>
      <c r="BE174" s="125" t="str">
        <f>IF('2. Enter scores'!BD178&lt;&gt;"",'2. Enter scores'!$B178-'2. Enter scores'!BD178,"")</f>
        <v/>
      </c>
      <c r="BF174" s="125" t="str">
        <f>IF('2. Enter scores'!BE178&lt;&gt;"",'2. Enter scores'!$B178-'2. Enter scores'!BE178,"")</f>
        <v/>
      </c>
      <c r="BG174" s="125" t="str">
        <f>IF('2. Enter scores'!BF178&lt;&gt;"",'2. Enter scores'!$B178-'2. Enter scores'!BF178,"")</f>
        <v/>
      </c>
      <c r="BH174" s="125" t="str">
        <f>IF('2. Enter scores'!BG178&lt;&gt;"",'2. Enter scores'!$B178-'2. Enter scores'!BG178,"")</f>
        <v/>
      </c>
      <c r="BI174" s="125" t="str">
        <f>IF('2. Enter scores'!BH178&lt;&gt;"",'2. Enter scores'!$B178-'2. Enter scores'!BH178,"")</f>
        <v/>
      </c>
      <c r="BJ174" s="125" t="str">
        <f>IF('2. Enter scores'!BI178&lt;&gt;"",'2. Enter scores'!$B178-'2. Enter scores'!BI178,"")</f>
        <v/>
      </c>
      <c r="BK174" s="125" t="str">
        <f>IF('2. Enter scores'!BJ178&lt;&gt;"",'2. Enter scores'!$B178-'2. Enter scores'!BJ178,"")</f>
        <v/>
      </c>
      <c r="BL174" s="125" t="str">
        <f>IF('2. Enter scores'!BK178&lt;&gt;"",'2. Enter scores'!$B178-'2. Enter scores'!BK178,"")</f>
        <v/>
      </c>
      <c r="BM174" s="125" t="str">
        <f>IF('2. Enter scores'!BL178&lt;&gt;"",'2. Enter scores'!$B178-'2. Enter scores'!BL178,"")</f>
        <v/>
      </c>
      <c r="BN174" s="125" t="str">
        <f>IF('2. Enter scores'!BM178&lt;&gt;"",'2. Enter scores'!$B178-'2. Enter scores'!BM178,"")</f>
        <v/>
      </c>
      <c r="BO174" s="125" t="str">
        <f>IF('2. Enter scores'!BN178&lt;&gt;"",'2. Enter scores'!$B178-'2. Enter scores'!BN178,"")</f>
        <v/>
      </c>
      <c r="BP174" s="108">
        <v>1000</v>
      </c>
    </row>
    <row r="175" spans="2:68" x14ac:dyDescent="0.35">
      <c r="B175" s="125" t="str">
        <f>IF('2. Enter scores'!A179&lt;&gt;"",'2. Enter scores'!A179,"")</f>
        <v/>
      </c>
      <c r="H175" s="125" t="str">
        <f>IF('2. Enter scores'!G179&lt;&gt;"",'2. Enter scores'!$B179-'2. Enter scores'!G179,"")</f>
        <v/>
      </c>
      <c r="I175" s="125" t="str">
        <f>IF('2. Enter scores'!H179&lt;&gt;"",'2. Enter scores'!$B179-'2. Enter scores'!H179,"")</f>
        <v/>
      </c>
      <c r="J175" s="125" t="str">
        <f>IF('2. Enter scores'!I179&lt;&gt;"",'2. Enter scores'!$B179-'2. Enter scores'!I179,"")</f>
        <v/>
      </c>
      <c r="K175" s="125" t="str">
        <f>IF('2. Enter scores'!J179&lt;&gt;"",'2. Enter scores'!$B179-'2. Enter scores'!J179,"")</f>
        <v/>
      </c>
      <c r="L175" s="125" t="str">
        <f>IF('2. Enter scores'!K179&lt;&gt;"",'2. Enter scores'!$B179-'2. Enter scores'!K179,"")</f>
        <v/>
      </c>
      <c r="M175" s="125" t="str">
        <f>IF('2. Enter scores'!L179&lt;&gt;"",'2. Enter scores'!$B179-'2. Enter scores'!L179,"")</f>
        <v/>
      </c>
      <c r="N175" s="125" t="str">
        <f>IF('2. Enter scores'!M179&lt;&gt;"",'2. Enter scores'!$B179-'2. Enter scores'!M179,"")</f>
        <v/>
      </c>
      <c r="O175" s="125" t="str">
        <f>IF('2. Enter scores'!N179&lt;&gt;"",'2. Enter scores'!$B179-'2. Enter scores'!N179,"")</f>
        <v/>
      </c>
      <c r="P175" s="125" t="str">
        <f>IF('2. Enter scores'!O179&lt;&gt;"",'2. Enter scores'!$B179-'2. Enter scores'!O179,"")</f>
        <v/>
      </c>
      <c r="Q175" s="125" t="str">
        <f>IF('2. Enter scores'!P179&lt;&gt;"",'2. Enter scores'!$B179-'2. Enter scores'!P179,"")</f>
        <v/>
      </c>
      <c r="R175" s="125" t="str">
        <f>IF('2. Enter scores'!Q179&lt;&gt;"",'2. Enter scores'!$B179-'2. Enter scores'!Q179,"")</f>
        <v/>
      </c>
      <c r="S175" s="125" t="str">
        <f>IF('2. Enter scores'!R179&lt;&gt;"",'2. Enter scores'!$B179-'2. Enter scores'!R179,"")</f>
        <v/>
      </c>
      <c r="T175" s="125" t="str">
        <f>IF('2. Enter scores'!S179&lt;&gt;"",'2. Enter scores'!$B179-'2. Enter scores'!S179,"")</f>
        <v/>
      </c>
      <c r="U175" s="125" t="str">
        <f>IF('2. Enter scores'!T179&lt;&gt;"",'2. Enter scores'!$B179-'2. Enter scores'!T179,"")</f>
        <v/>
      </c>
      <c r="V175" s="125" t="str">
        <f>IF('2. Enter scores'!U179&lt;&gt;"",'2. Enter scores'!$B179-'2. Enter scores'!U179,"")</f>
        <v/>
      </c>
      <c r="W175" s="125" t="str">
        <f>IF('2. Enter scores'!V179&lt;&gt;"",'2. Enter scores'!$B179-'2. Enter scores'!V179,"")</f>
        <v/>
      </c>
      <c r="X175" s="125" t="str">
        <f>IF('2. Enter scores'!W179&lt;&gt;"",'2. Enter scores'!$B179-'2. Enter scores'!W179,"")</f>
        <v/>
      </c>
      <c r="Y175" s="125" t="str">
        <f>IF('2. Enter scores'!X179&lt;&gt;"",'2. Enter scores'!$B179-'2. Enter scores'!X179,"")</f>
        <v/>
      </c>
      <c r="Z175" s="125" t="str">
        <f>IF('2. Enter scores'!Y179&lt;&gt;"",'2. Enter scores'!$B179-'2. Enter scores'!Y179,"")</f>
        <v/>
      </c>
      <c r="AA175" s="125" t="str">
        <f>IF('2. Enter scores'!Z179&lt;&gt;"",'2. Enter scores'!$B179-'2. Enter scores'!Z179,"")</f>
        <v/>
      </c>
      <c r="AB175" s="125" t="str">
        <f>IF('2. Enter scores'!AA179&lt;&gt;"",'2. Enter scores'!$B179-'2. Enter scores'!AA179,"")</f>
        <v/>
      </c>
      <c r="AC175" s="125" t="str">
        <f>IF('2. Enter scores'!AB179&lt;&gt;"",'2. Enter scores'!$B179-'2. Enter scores'!AB179,"")</f>
        <v/>
      </c>
      <c r="AD175" s="125" t="str">
        <f>IF('2. Enter scores'!AC179&lt;&gt;"",'2. Enter scores'!$B179-'2. Enter scores'!AC179,"")</f>
        <v/>
      </c>
      <c r="AE175" s="125" t="str">
        <f>IF('2. Enter scores'!AD179&lt;&gt;"",'2. Enter scores'!$B179-'2. Enter scores'!AD179,"")</f>
        <v/>
      </c>
      <c r="AF175" s="125" t="str">
        <f>IF('2. Enter scores'!AE179&lt;&gt;"",'2. Enter scores'!$B179-'2. Enter scores'!AE179,"")</f>
        <v/>
      </c>
      <c r="AG175" s="125" t="str">
        <f>IF('2. Enter scores'!AF179&lt;&gt;"",'2. Enter scores'!$B179-'2. Enter scores'!AF179,"")</f>
        <v/>
      </c>
      <c r="AH175" s="125" t="str">
        <f>IF('2. Enter scores'!AG179&lt;&gt;"",'2. Enter scores'!$B179-'2. Enter scores'!AG179,"")</f>
        <v/>
      </c>
      <c r="AI175" s="125" t="str">
        <f>IF('2. Enter scores'!AH179&lt;&gt;"",'2. Enter scores'!$B179-'2. Enter scores'!AH179,"")</f>
        <v/>
      </c>
      <c r="AJ175" s="125" t="str">
        <f>IF('2. Enter scores'!AI179&lt;&gt;"",'2. Enter scores'!$B179-'2. Enter scores'!AI179,"")</f>
        <v/>
      </c>
      <c r="AK175" s="125" t="str">
        <f>IF('2. Enter scores'!AJ179&lt;&gt;"",'2. Enter scores'!$B179-'2. Enter scores'!AJ179,"")</f>
        <v/>
      </c>
      <c r="AL175" s="125" t="str">
        <f>IF('2. Enter scores'!AK179&lt;&gt;"",'2. Enter scores'!$B179-'2. Enter scores'!AK179,"")</f>
        <v/>
      </c>
      <c r="AM175" s="125" t="str">
        <f>IF('2. Enter scores'!AL179&lt;&gt;"",'2. Enter scores'!$B179-'2. Enter scores'!AL179,"")</f>
        <v/>
      </c>
      <c r="AN175" s="125" t="str">
        <f>IF('2. Enter scores'!AM179&lt;&gt;"",'2. Enter scores'!$B179-'2. Enter scores'!AM179,"")</f>
        <v/>
      </c>
      <c r="AO175" s="125" t="str">
        <f>IF('2. Enter scores'!AN179&lt;&gt;"",'2. Enter scores'!$B179-'2. Enter scores'!AN179,"")</f>
        <v/>
      </c>
      <c r="AP175" s="125" t="str">
        <f>IF('2. Enter scores'!AO179&lt;&gt;"",'2. Enter scores'!$B179-'2. Enter scores'!AO179,"")</f>
        <v/>
      </c>
      <c r="AQ175" s="125" t="str">
        <f>IF('2. Enter scores'!AP179&lt;&gt;"",'2. Enter scores'!$B179-'2. Enter scores'!AP179,"")</f>
        <v/>
      </c>
      <c r="AR175" s="125" t="str">
        <f>IF('2. Enter scores'!AQ179&lt;&gt;"",'2. Enter scores'!$B179-'2. Enter scores'!AQ179,"")</f>
        <v/>
      </c>
      <c r="AS175" s="125" t="str">
        <f>IF('2. Enter scores'!AR179&lt;&gt;"",'2. Enter scores'!$B179-'2. Enter scores'!AR179,"")</f>
        <v/>
      </c>
      <c r="AT175" s="125" t="str">
        <f>IF('2. Enter scores'!AS179&lt;&gt;"",'2. Enter scores'!$B179-'2. Enter scores'!AS179,"")</f>
        <v/>
      </c>
      <c r="AU175" s="125" t="str">
        <f>IF('2. Enter scores'!AT179&lt;&gt;"",'2. Enter scores'!$B179-'2. Enter scores'!AT179,"")</f>
        <v/>
      </c>
      <c r="AV175" s="125" t="str">
        <f>IF('2. Enter scores'!AU179&lt;&gt;"",'2. Enter scores'!$B179-'2. Enter scores'!AU179,"")</f>
        <v/>
      </c>
      <c r="AW175" s="125" t="str">
        <f>IF('2. Enter scores'!AV179&lt;&gt;"",'2. Enter scores'!$B179-'2. Enter scores'!AV179,"")</f>
        <v/>
      </c>
      <c r="AX175" s="125" t="str">
        <f>IF('2. Enter scores'!AW179&lt;&gt;"",'2. Enter scores'!$B179-'2. Enter scores'!AW179,"")</f>
        <v/>
      </c>
      <c r="AY175" s="125" t="str">
        <f>IF('2. Enter scores'!AX179&lt;&gt;"",'2. Enter scores'!$B179-'2. Enter scores'!AX179,"")</f>
        <v/>
      </c>
      <c r="AZ175" s="125" t="str">
        <f>IF('2. Enter scores'!AY179&lt;&gt;"",'2. Enter scores'!$B179-'2. Enter scores'!AY179,"")</f>
        <v/>
      </c>
      <c r="BA175" s="125" t="str">
        <f>IF('2. Enter scores'!AZ179&lt;&gt;"",'2. Enter scores'!$B179-'2. Enter scores'!AZ179,"")</f>
        <v/>
      </c>
      <c r="BB175" s="125" t="str">
        <f>IF('2. Enter scores'!BA179&lt;&gt;"",'2. Enter scores'!$B179-'2. Enter scores'!BA179,"")</f>
        <v/>
      </c>
      <c r="BC175" s="125" t="str">
        <f>IF('2. Enter scores'!BB179&lt;&gt;"",'2. Enter scores'!$B179-'2. Enter scores'!BB179,"")</f>
        <v/>
      </c>
      <c r="BD175" s="125" t="str">
        <f>IF('2. Enter scores'!BC179&lt;&gt;"",'2. Enter scores'!$B179-'2. Enter scores'!BC179,"")</f>
        <v/>
      </c>
      <c r="BE175" s="125" t="str">
        <f>IF('2. Enter scores'!BD179&lt;&gt;"",'2. Enter scores'!$B179-'2. Enter scores'!BD179,"")</f>
        <v/>
      </c>
      <c r="BF175" s="125" t="str">
        <f>IF('2. Enter scores'!BE179&lt;&gt;"",'2. Enter scores'!$B179-'2. Enter scores'!BE179,"")</f>
        <v/>
      </c>
      <c r="BG175" s="125" t="str">
        <f>IF('2. Enter scores'!BF179&lt;&gt;"",'2. Enter scores'!$B179-'2. Enter scores'!BF179,"")</f>
        <v/>
      </c>
      <c r="BH175" s="125" t="str">
        <f>IF('2. Enter scores'!BG179&lt;&gt;"",'2. Enter scores'!$B179-'2. Enter scores'!BG179,"")</f>
        <v/>
      </c>
      <c r="BI175" s="125" t="str">
        <f>IF('2. Enter scores'!BH179&lt;&gt;"",'2. Enter scores'!$B179-'2. Enter scores'!BH179,"")</f>
        <v/>
      </c>
      <c r="BJ175" s="125" t="str">
        <f>IF('2. Enter scores'!BI179&lt;&gt;"",'2. Enter scores'!$B179-'2. Enter scores'!BI179,"")</f>
        <v/>
      </c>
      <c r="BK175" s="125" t="str">
        <f>IF('2. Enter scores'!BJ179&lt;&gt;"",'2. Enter scores'!$B179-'2. Enter scores'!BJ179,"")</f>
        <v/>
      </c>
      <c r="BL175" s="125" t="str">
        <f>IF('2. Enter scores'!BK179&lt;&gt;"",'2. Enter scores'!$B179-'2. Enter scores'!BK179,"")</f>
        <v/>
      </c>
      <c r="BM175" s="125" t="str">
        <f>IF('2. Enter scores'!BL179&lt;&gt;"",'2. Enter scores'!$B179-'2. Enter scores'!BL179,"")</f>
        <v/>
      </c>
      <c r="BN175" s="125" t="str">
        <f>IF('2. Enter scores'!BM179&lt;&gt;"",'2. Enter scores'!$B179-'2. Enter scores'!BM179,"")</f>
        <v/>
      </c>
      <c r="BO175" s="125" t="str">
        <f>IF('2. Enter scores'!BN179&lt;&gt;"",'2. Enter scores'!$B179-'2. Enter scores'!BN179,"")</f>
        <v/>
      </c>
      <c r="BP175" s="108">
        <v>1000</v>
      </c>
    </row>
    <row r="176" spans="2:68" x14ac:dyDescent="0.35">
      <c r="B176" s="125" t="str">
        <f>IF('2. Enter scores'!A180&lt;&gt;"",'2. Enter scores'!A180,"")</f>
        <v/>
      </c>
      <c r="H176" s="125" t="str">
        <f>IF('2. Enter scores'!G180&lt;&gt;"",'2. Enter scores'!$B180-'2. Enter scores'!G180,"")</f>
        <v/>
      </c>
      <c r="I176" s="125" t="str">
        <f>IF('2. Enter scores'!H180&lt;&gt;"",'2. Enter scores'!$B180-'2. Enter scores'!H180,"")</f>
        <v/>
      </c>
      <c r="J176" s="125" t="str">
        <f>IF('2. Enter scores'!I180&lt;&gt;"",'2. Enter scores'!$B180-'2. Enter scores'!I180,"")</f>
        <v/>
      </c>
      <c r="K176" s="125" t="str">
        <f>IF('2. Enter scores'!J180&lt;&gt;"",'2. Enter scores'!$B180-'2. Enter scores'!J180,"")</f>
        <v/>
      </c>
      <c r="L176" s="125" t="str">
        <f>IF('2. Enter scores'!K180&lt;&gt;"",'2. Enter scores'!$B180-'2. Enter scores'!K180,"")</f>
        <v/>
      </c>
      <c r="M176" s="125" t="str">
        <f>IF('2. Enter scores'!L180&lt;&gt;"",'2. Enter scores'!$B180-'2. Enter scores'!L180,"")</f>
        <v/>
      </c>
      <c r="N176" s="125" t="str">
        <f>IF('2. Enter scores'!M180&lt;&gt;"",'2. Enter scores'!$B180-'2. Enter scores'!M180,"")</f>
        <v/>
      </c>
      <c r="O176" s="125" t="str">
        <f>IF('2. Enter scores'!N180&lt;&gt;"",'2. Enter scores'!$B180-'2. Enter scores'!N180,"")</f>
        <v/>
      </c>
      <c r="P176" s="125" t="str">
        <f>IF('2. Enter scores'!O180&lt;&gt;"",'2. Enter scores'!$B180-'2. Enter scores'!O180,"")</f>
        <v/>
      </c>
      <c r="Q176" s="125" t="str">
        <f>IF('2. Enter scores'!P180&lt;&gt;"",'2. Enter scores'!$B180-'2. Enter scores'!P180,"")</f>
        <v/>
      </c>
      <c r="R176" s="125" t="str">
        <f>IF('2. Enter scores'!Q180&lt;&gt;"",'2. Enter scores'!$B180-'2. Enter scores'!Q180,"")</f>
        <v/>
      </c>
      <c r="S176" s="125" t="str">
        <f>IF('2. Enter scores'!R180&lt;&gt;"",'2. Enter scores'!$B180-'2. Enter scores'!R180,"")</f>
        <v/>
      </c>
      <c r="T176" s="125" t="str">
        <f>IF('2. Enter scores'!S180&lt;&gt;"",'2. Enter scores'!$B180-'2. Enter scores'!S180,"")</f>
        <v/>
      </c>
      <c r="U176" s="125" t="str">
        <f>IF('2. Enter scores'!T180&lt;&gt;"",'2. Enter scores'!$B180-'2. Enter scores'!T180,"")</f>
        <v/>
      </c>
      <c r="V176" s="125" t="str">
        <f>IF('2. Enter scores'!U180&lt;&gt;"",'2. Enter scores'!$B180-'2. Enter scores'!U180,"")</f>
        <v/>
      </c>
      <c r="W176" s="125" t="str">
        <f>IF('2. Enter scores'!V180&lt;&gt;"",'2. Enter scores'!$B180-'2. Enter scores'!V180,"")</f>
        <v/>
      </c>
      <c r="X176" s="125" t="str">
        <f>IF('2. Enter scores'!W180&lt;&gt;"",'2. Enter scores'!$B180-'2. Enter scores'!W180,"")</f>
        <v/>
      </c>
      <c r="Y176" s="125" t="str">
        <f>IF('2. Enter scores'!X180&lt;&gt;"",'2. Enter scores'!$B180-'2. Enter scores'!X180,"")</f>
        <v/>
      </c>
      <c r="Z176" s="125" t="str">
        <f>IF('2. Enter scores'!Y180&lt;&gt;"",'2. Enter scores'!$B180-'2. Enter scores'!Y180,"")</f>
        <v/>
      </c>
      <c r="AA176" s="125" t="str">
        <f>IF('2. Enter scores'!Z180&lt;&gt;"",'2. Enter scores'!$B180-'2. Enter scores'!Z180,"")</f>
        <v/>
      </c>
      <c r="AB176" s="125" t="str">
        <f>IF('2. Enter scores'!AA180&lt;&gt;"",'2. Enter scores'!$B180-'2. Enter scores'!AA180,"")</f>
        <v/>
      </c>
      <c r="AC176" s="125" t="str">
        <f>IF('2. Enter scores'!AB180&lt;&gt;"",'2. Enter scores'!$B180-'2. Enter scores'!AB180,"")</f>
        <v/>
      </c>
      <c r="AD176" s="125" t="str">
        <f>IF('2. Enter scores'!AC180&lt;&gt;"",'2. Enter scores'!$B180-'2. Enter scores'!AC180,"")</f>
        <v/>
      </c>
      <c r="AE176" s="125" t="str">
        <f>IF('2. Enter scores'!AD180&lt;&gt;"",'2. Enter scores'!$B180-'2. Enter scores'!AD180,"")</f>
        <v/>
      </c>
      <c r="AF176" s="125" t="str">
        <f>IF('2. Enter scores'!AE180&lt;&gt;"",'2. Enter scores'!$B180-'2. Enter scores'!AE180,"")</f>
        <v/>
      </c>
      <c r="AG176" s="125" t="str">
        <f>IF('2. Enter scores'!AF180&lt;&gt;"",'2. Enter scores'!$B180-'2. Enter scores'!AF180,"")</f>
        <v/>
      </c>
      <c r="AH176" s="125" t="str">
        <f>IF('2. Enter scores'!AG180&lt;&gt;"",'2. Enter scores'!$B180-'2. Enter scores'!AG180,"")</f>
        <v/>
      </c>
      <c r="AI176" s="125" t="str">
        <f>IF('2. Enter scores'!AH180&lt;&gt;"",'2. Enter scores'!$B180-'2. Enter scores'!AH180,"")</f>
        <v/>
      </c>
      <c r="AJ176" s="125" t="str">
        <f>IF('2. Enter scores'!AI180&lt;&gt;"",'2. Enter scores'!$B180-'2. Enter scores'!AI180,"")</f>
        <v/>
      </c>
      <c r="AK176" s="125" t="str">
        <f>IF('2. Enter scores'!AJ180&lt;&gt;"",'2. Enter scores'!$B180-'2. Enter scores'!AJ180,"")</f>
        <v/>
      </c>
      <c r="AL176" s="125" t="str">
        <f>IF('2. Enter scores'!AK180&lt;&gt;"",'2. Enter scores'!$B180-'2. Enter scores'!AK180,"")</f>
        <v/>
      </c>
      <c r="AM176" s="125" t="str">
        <f>IF('2. Enter scores'!AL180&lt;&gt;"",'2. Enter scores'!$B180-'2. Enter scores'!AL180,"")</f>
        <v/>
      </c>
      <c r="AN176" s="125" t="str">
        <f>IF('2. Enter scores'!AM180&lt;&gt;"",'2. Enter scores'!$B180-'2. Enter scores'!AM180,"")</f>
        <v/>
      </c>
      <c r="AO176" s="125" t="str">
        <f>IF('2. Enter scores'!AN180&lt;&gt;"",'2. Enter scores'!$B180-'2. Enter scores'!AN180,"")</f>
        <v/>
      </c>
      <c r="AP176" s="125" t="str">
        <f>IF('2. Enter scores'!AO180&lt;&gt;"",'2. Enter scores'!$B180-'2. Enter scores'!AO180,"")</f>
        <v/>
      </c>
      <c r="AQ176" s="125" t="str">
        <f>IF('2. Enter scores'!AP180&lt;&gt;"",'2. Enter scores'!$B180-'2. Enter scores'!AP180,"")</f>
        <v/>
      </c>
      <c r="AR176" s="125" t="str">
        <f>IF('2. Enter scores'!AQ180&lt;&gt;"",'2. Enter scores'!$B180-'2. Enter scores'!AQ180,"")</f>
        <v/>
      </c>
      <c r="AS176" s="125" t="str">
        <f>IF('2. Enter scores'!AR180&lt;&gt;"",'2. Enter scores'!$B180-'2. Enter scores'!AR180,"")</f>
        <v/>
      </c>
      <c r="AT176" s="125" t="str">
        <f>IF('2. Enter scores'!AS180&lt;&gt;"",'2. Enter scores'!$B180-'2. Enter scores'!AS180,"")</f>
        <v/>
      </c>
      <c r="AU176" s="125" t="str">
        <f>IF('2. Enter scores'!AT180&lt;&gt;"",'2. Enter scores'!$B180-'2. Enter scores'!AT180,"")</f>
        <v/>
      </c>
      <c r="AV176" s="125" t="str">
        <f>IF('2. Enter scores'!AU180&lt;&gt;"",'2. Enter scores'!$B180-'2. Enter scores'!AU180,"")</f>
        <v/>
      </c>
      <c r="AW176" s="125" t="str">
        <f>IF('2. Enter scores'!AV180&lt;&gt;"",'2. Enter scores'!$B180-'2. Enter scores'!AV180,"")</f>
        <v/>
      </c>
      <c r="AX176" s="125" t="str">
        <f>IF('2. Enter scores'!AW180&lt;&gt;"",'2. Enter scores'!$B180-'2. Enter scores'!AW180,"")</f>
        <v/>
      </c>
      <c r="AY176" s="125" t="str">
        <f>IF('2. Enter scores'!AX180&lt;&gt;"",'2. Enter scores'!$B180-'2. Enter scores'!AX180,"")</f>
        <v/>
      </c>
      <c r="AZ176" s="125" t="str">
        <f>IF('2. Enter scores'!AY180&lt;&gt;"",'2. Enter scores'!$B180-'2. Enter scores'!AY180,"")</f>
        <v/>
      </c>
      <c r="BA176" s="125" t="str">
        <f>IF('2. Enter scores'!AZ180&lt;&gt;"",'2. Enter scores'!$B180-'2. Enter scores'!AZ180,"")</f>
        <v/>
      </c>
      <c r="BB176" s="125" t="str">
        <f>IF('2. Enter scores'!BA180&lt;&gt;"",'2. Enter scores'!$B180-'2. Enter scores'!BA180,"")</f>
        <v/>
      </c>
      <c r="BC176" s="125" t="str">
        <f>IF('2. Enter scores'!BB180&lt;&gt;"",'2. Enter scores'!$B180-'2. Enter scores'!BB180,"")</f>
        <v/>
      </c>
      <c r="BD176" s="125" t="str">
        <f>IF('2. Enter scores'!BC180&lt;&gt;"",'2. Enter scores'!$B180-'2. Enter scores'!BC180,"")</f>
        <v/>
      </c>
      <c r="BE176" s="125" t="str">
        <f>IF('2. Enter scores'!BD180&lt;&gt;"",'2. Enter scores'!$B180-'2. Enter scores'!BD180,"")</f>
        <v/>
      </c>
      <c r="BF176" s="125" t="str">
        <f>IF('2. Enter scores'!BE180&lt;&gt;"",'2. Enter scores'!$B180-'2. Enter scores'!BE180,"")</f>
        <v/>
      </c>
      <c r="BG176" s="125" t="str">
        <f>IF('2. Enter scores'!BF180&lt;&gt;"",'2. Enter scores'!$B180-'2. Enter scores'!BF180,"")</f>
        <v/>
      </c>
      <c r="BH176" s="125" t="str">
        <f>IF('2. Enter scores'!BG180&lt;&gt;"",'2. Enter scores'!$B180-'2. Enter scores'!BG180,"")</f>
        <v/>
      </c>
      <c r="BI176" s="125" t="str">
        <f>IF('2. Enter scores'!BH180&lt;&gt;"",'2. Enter scores'!$B180-'2. Enter scores'!BH180,"")</f>
        <v/>
      </c>
      <c r="BJ176" s="125" t="str">
        <f>IF('2. Enter scores'!BI180&lt;&gt;"",'2. Enter scores'!$B180-'2. Enter scores'!BI180,"")</f>
        <v/>
      </c>
      <c r="BK176" s="125" t="str">
        <f>IF('2. Enter scores'!BJ180&lt;&gt;"",'2. Enter scores'!$B180-'2. Enter scores'!BJ180,"")</f>
        <v/>
      </c>
      <c r="BL176" s="125" t="str">
        <f>IF('2. Enter scores'!BK180&lt;&gt;"",'2. Enter scores'!$B180-'2. Enter scores'!BK180,"")</f>
        <v/>
      </c>
      <c r="BM176" s="125" t="str">
        <f>IF('2. Enter scores'!BL180&lt;&gt;"",'2. Enter scores'!$B180-'2. Enter scores'!BL180,"")</f>
        <v/>
      </c>
      <c r="BN176" s="125" t="str">
        <f>IF('2. Enter scores'!BM180&lt;&gt;"",'2. Enter scores'!$B180-'2. Enter scores'!BM180,"")</f>
        <v/>
      </c>
      <c r="BO176" s="125" t="str">
        <f>IF('2. Enter scores'!BN180&lt;&gt;"",'2. Enter scores'!$B180-'2. Enter scores'!BN180,"")</f>
        <v/>
      </c>
      <c r="BP176" s="108">
        <v>1000</v>
      </c>
    </row>
    <row r="177" spans="2:68" x14ac:dyDescent="0.35">
      <c r="B177" s="125" t="str">
        <f>IF('2. Enter scores'!A181&lt;&gt;"",'2. Enter scores'!A181,"")</f>
        <v/>
      </c>
      <c r="H177" s="125" t="str">
        <f>IF('2. Enter scores'!G181&lt;&gt;"",'2. Enter scores'!$B181-'2. Enter scores'!G181,"")</f>
        <v/>
      </c>
      <c r="I177" s="125" t="str">
        <f>IF('2. Enter scores'!H181&lt;&gt;"",'2. Enter scores'!$B181-'2. Enter scores'!H181,"")</f>
        <v/>
      </c>
      <c r="J177" s="125" t="str">
        <f>IF('2. Enter scores'!I181&lt;&gt;"",'2. Enter scores'!$B181-'2. Enter scores'!I181,"")</f>
        <v/>
      </c>
      <c r="K177" s="125" t="str">
        <f>IF('2. Enter scores'!J181&lt;&gt;"",'2. Enter scores'!$B181-'2. Enter scores'!J181,"")</f>
        <v/>
      </c>
      <c r="L177" s="125" t="str">
        <f>IF('2. Enter scores'!K181&lt;&gt;"",'2. Enter scores'!$B181-'2. Enter scores'!K181,"")</f>
        <v/>
      </c>
      <c r="M177" s="125" t="str">
        <f>IF('2. Enter scores'!L181&lt;&gt;"",'2. Enter scores'!$B181-'2. Enter scores'!L181,"")</f>
        <v/>
      </c>
      <c r="N177" s="125" t="str">
        <f>IF('2. Enter scores'!M181&lt;&gt;"",'2. Enter scores'!$B181-'2. Enter scores'!M181,"")</f>
        <v/>
      </c>
      <c r="O177" s="125" t="str">
        <f>IF('2. Enter scores'!N181&lt;&gt;"",'2. Enter scores'!$B181-'2. Enter scores'!N181,"")</f>
        <v/>
      </c>
      <c r="P177" s="125" t="str">
        <f>IF('2. Enter scores'!O181&lt;&gt;"",'2. Enter scores'!$B181-'2. Enter scores'!O181,"")</f>
        <v/>
      </c>
      <c r="Q177" s="125" t="str">
        <f>IF('2. Enter scores'!P181&lt;&gt;"",'2. Enter scores'!$B181-'2. Enter scores'!P181,"")</f>
        <v/>
      </c>
      <c r="R177" s="125" t="str">
        <f>IF('2. Enter scores'!Q181&lt;&gt;"",'2. Enter scores'!$B181-'2. Enter scores'!Q181,"")</f>
        <v/>
      </c>
      <c r="S177" s="125" t="str">
        <f>IF('2. Enter scores'!R181&lt;&gt;"",'2. Enter scores'!$B181-'2. Enter scores'!R181,"")</f>
        <v/>
      </c>
      <c r="T177" s="125" t="str">
        <f>IF('2. Enter scores'!S181&lt;&gt;"",'2. Enter scores'!$B181-'2. Enter scores'!S181,"")</f>
        <v/>
      </c>
      <c r="U177" s="125" t="str">
        <f>IF('2. Enter scores'!T181&lt;&gt;"",'2. Enter scores'!$B181-'2. Enter scores'!T181,"")</f>
        <v/>
      </c>
      <c r="V177" s="125" t="str">
        <f>IF('2. Enter scores'!U181&lt;&gt;"",'2. Enter scores'!$B181-'2. Enter scores'!U181,"")</f>
        <v/>
      </c>
      <c r="W177" s="125" t="str">
        <f>IF('2. Enter scores'!V181&lt;&gt;"",'2. Enter scores'!$B181-'2. Enter scores'!V181,"")</f>
        <v/>
      </c>
      <c r="X177" s="125" t="str">
        <f>IF('2. Enter scores'!W181&lt;&gt;"",'2. Enter scores'!$B181-'2. Enter scores'!W181,"")</f>
        <v/>
      </c>
      <c r="Y177" s="125" t="str">
        <f>IF('2. Enter scores'!X181&lt;&gt;"",'2. Enter scores'!$B181-'2. Enter scores'!X181,"")</f>
        <v/>
      </c>
      <c r="Z177" s="125" t="str">
        <f>IF('2. Enter scores'!Y181&lt;&gt;"",'2. Enter scores'!$B181-'2. Enter scores'!Y181,"")</f>
        <v/>
      </c>
      <c r="AA177" s="125" t="str">
        <f>IF('2. Enter scores'!Z181&lt;&gt;"",'2. Enter scores'!$B181-'2. Enter scores'!Z181,"")</f>
        <v/>
      </c>
      <c r="AB177" s="125" t="str">
        <f>IF('2. Enter scores'!AA181&lt;&gt;"",'2. Enter scores'!$B181-'2. Enter scores'!AA181,"")</f>
        <v/>
      </c>
      <c r="AC177" s="125" t="str">
        <f>IF('2. Enter scores'!AB181&lt;&gt;"",'2. Enter scores'!$B181-'2. Enter scores'!AB181,"")</f>
        <v/>
      </c>
      <c r="AD177" s="125" t="str">
        <f>IF('2. Enter scores'!AC181&lt;&gt;"",'2. Enter scores'!$B181-'2. Enter scores'!AC181,"")</f>
        <v/>
      </c>
      <c r="AE177" s="125" t="str">
        <f>IF('2. Enter scores'!AD181&lt;&gt;"",'2. Enter scores'!$B181-'2. Enter scores'!AD181,"")</f>
        <v/>
      </c>
      <c r="AF177" s="125" t="str">
        <f>IF('2. Enter scores'!AE181&lt;&gt;"",'2. Enter scores'!$B181-'2. Enter scores'!AE181,"")</f>
        <v/>
      </c>
      <c r="AG177" s="125" t="str">
        <f>IF('2. Enter scores'!AF181&lt;&gt;"",'2. Enter scores'!$B181-'2. Enter scores'!AF181,"")</f>
        <v/>
      </c>
      <c r="AH177" s="125" t="str">
        <f>IF('2. Enter scores'!AG181&lt;&gt;"",'2. Enter scores'!$B181-'2. Enter scores'!AG181,"")</f>
        <v/>
      </c>
      <c r="AI177" s="125" t="str">
        <f>IF('2. Enter scores'!AH181&lt;&gt;"",'2. Enter scores'!$B181-'2. Enter scores'!AH181,"")</f>
        <v/>
      </c>
      <c r="AJ177" s="125" t="str">
        <f>IF('2. Enter scores'!AI181&lt;&gt;"",'2. Enter scores'!$B181-'2. Enter scores'!AI181,"")</f>
        <v/>
      </c>
      <c r="AK177" s="125" t="str">
        <f>IF('2. Enter scores'!AJ181&lt;&gt;"",'2. Enter scores'!$B181-'2. Enter scores'!AJ181,"")</f>
        <v/>
      </c>
      <c r="AL177" s="125" t="str">
        <f>IF('2. Enter scores'!AK181&lt;&gt;"",'2. Enter scores'!$B181-'2. Enter scores'!AK181,"")</f>
        <v/>
      </c>
      <c r="AM177" s="125" t="str">
        <f>IF('2. Enter scores'!AL181&lt;&gt;"",'2. Enter scores'!$B181-'2. Enter scores'!AL181,"")</f>
        <v/>
      </c>
      <c r="AN177" s="125" t="str">
        <f>IF('2. Enter scores'!AM181&lt;&gt;"",'2. Enter scores'!$B181-'2. Enter scores'!AM181,"")</f>
        <v/>
      </c>
      <c r="AO177" s="125" t="str">
        <f>IF('2. Enter scores'!AN181&lt;&gt;"",'2. Enter scores'!$B181-'2. Enter scores'!AN181,"")</f>
        <v/>
      </c>
      <c r="AP177" s="125" t="str">
        <f>IF('2. Enter scores'!AO181&lt;&gt;"",'2. Enter scores'!$B181-'2. Enter scores'!AO181,"")</f>
        <v/>
      </c>
      <c r="AQ177" s="125" t="str">
        <f>IF('2. Enter scores'!AP181&lt;&gt;"",'2. Enter scores'!$B181-'2. Enter scores'!AP181,"")</f>
        <v/>
      </c>
      <c r="AR177" s="125" t="str">
        <f>IF('2. Enter scores'!AQ181&lt;&gt;"",'2. Enter scores'!$B181-'2. Enter scores'!AQ181,"")</f>
        <v/>
      </c>
      <c r="AS177" s="125" t="str">
        <f>IF('2. Enter scores'!AR181&lt;&gt;"",'2. Enter scores'!$B181-'2. Enter scores'!AR181,"")</f>
        <v/>
      </c>
      <c r="AT177" s="125" t="str">
        <f>IF('2. Enter scores'!AS181&lt;&gt;"",'2. Enter scores'!$B181-'2. Enter scores'!AS181,"")</f>
        <v/>
      </c>
      <c r="AU177" s="125" t="str">
        <f>IF('2. Enter scores'!AT181&lt;&gt;"",'2. Enter scores'!$B181-'2. Enter scores'!AT181,"")</f>
        <v/>
      </c>
      <c r="AV177" s="125" t="str">
        <f>IF('2. Enter scores'!AU181&lt;&gt;"",'2. Enter scores'!$B181-'2. Enter scores'!AU181,"")</f>
        <v/>
      </c>
      <c r="AW177" s="125" t="str">
        <f>IF('2. Enter scores'!AV181&lt;&gt;"",'2. Enter scores'!$B181-'2. Enter scores'!AV181,"")</f>
        <v/>
      </c>
      <c r="AX177" s="125" t="str">
        <f>IF('2. Enter scores'!AW181&lt;&gt;"",'2. Enter scores'!$B181-'2. Enter scores'!AW181,"")</f>
        <v/>
      </c>
      <c r="AY177" s="125" t="str">
        <f>IF('2. Enter scores'!AX181&lt;&gt;"",'2. Enter scores'!$B181-'2. Enter scores'!AX181,"")</f>
        <v/>
      </c>
      <c r="AZ177" s="125" t="str">
        <f>IF('2. Enter scores'!AY181&lt;&gt;"",'2. Enter scores'!$B181-'2. Enter scores'!AY181,"")</f>
        <v/>
      </c>
      <c r="BA177" s="125" t="str">
        <f>IF('2. Enter scores'!AZ181&lt;&gt;"",'2. Enter scores'!$B181-'2. Enter scores'!AZ181,"")</f>
        <v/>
      </c>
      <c r="BB177" s="125" t="str">
        <f>IF('2. Enter scores'!BA181&lt;&gt;"",'2. Enter scores'!$B181-'2. Enter scores'!BA181,"")</f>
        <v/>
      </c>
      <c r="BC177" s="125" t="str">
        <f>IF('2. Enter scores'!BB181&lt;&gt;"",'2. Enter scores'!$B181-'2. Enter scores'!BB181,"")</f>
        <v/>
      </c>
      <c r="BD177" s="125" t="str">
        <f>IF('2. Enter scores'!BC181&lt;&gt;"",'2. Enter scores'!$B181-'2. Enter scores'!BC181,"")</f>
        <v/>
      </c>
      <c r="BE177" s="125" t="str">
        <f>IF('2. Enter scores'!BD181&lt;&gt;"",'2. Enter scores'!$B181-'2. Enter scores'!BD181,"")</f>
        <v/>
      </c>
      <c r="BF177" s="125" t="str">
        <f>IF('2. Enter scores'!BE181&lt;&gt;"",'2. Enter scores'!$B181-'2. Enter scores'!BE181,"")</f>
        <v/>
      </c>
      <c r="BG177" s="125" t="str">
        <f>IF('2. Enter scores'!BF181&lt;&gt;"",'2. Enter scores'!$B181-'2. Enter scores'!BF181,"")</f>
        <v/>
      </c>
      <c r="BH177" s="125" t="str">
        <f>IF('2. Enter scores'!BG181&lt;&gt;"",'2. Enter scores'!$B181-'2. Enter scores'!BG181,"")</f>
        <v/>
      </c>
      <c r="BI177" s="125" t="str">
        <f>IF('2. Enter scores'!BH181&lt;&gt;"",'2. Enter scores'!$B181-'2. Enter scores'!BH181,"")</f>
        <v/>
      </c>
      <c r="BJ177" s="125" t="str">
        <f>IF('2. Enter scores'!BI181&lt;&gt;"",'2. Enter scores'!$B181-'2. Enter scores'!BI181,"")</f>
        <v/>
      </c>
      <c r="BK177" s="125" t="str">
        <f>IF('2. Enter scores'!BJ181&lt;&gt;"",'2. Enter scores'!$B181-'2. Enter scores'!BJ181,"")</f>
        <v/>
      </c>
      <c r="BL177" s="125" t="str">
        <f>IF('2. Enter scores'!BK181&lt;&gt;"",'2. Enter scores'!$B181-'2. Enter scores'!BK181,"")</f>
        <v/>
      </c>
      <c r="BM177" s="125" t="str">
        <f>IF('2. Enter scores'!BL181&lt;&gt;"",'2. Enter scores'!$B181-'2. Enter scores'!BL181,"")</f>
        <v/>
      </c>
      <c r="BN177" s="125" t="str">
        <f>IF('2. Enter scores'!BM181&lt;&gt;"",'2. Enter scores'!$B181-'2. Enter scores'!BM181,"")</f>
        <v/>
      </c>
      <c r="BO177" s="125" t="str">
        <f>IF('2. Enter scores'!BN181&lt;&gt;"",'2. Enter scores'!$B181-'2. Enter scores'!BN181,"")</f>
        <v/>
      </c>
      <c r="BP177" s="108">
        <v>1000</v>
      </c>
    </row>
    <row r="178" spans="2:68" x14ac:dyDescent="0.35">
      <c r="B178" s="125" t="str">
        <f>IF('2. Enter scores'!A182&lt;&gt;"",'2. Enter scores'!A182,"")</f>
        <v/>
      </c>
      <c r="H178" s="125" t="str">
        <f>IF('2. Enter scores'!G182&lt;&gt;"",'2. Enter scores'!$B182-'2. Enter scores'!G182,"")</f>
        <v/>
      </c>
      <c r="I178" s="125" t="str">
        <f>IF('2. Enter scores'!H182&lt;&gt;"",'2. Enter scores'!$B182-'2. Enter scores'!H182,"")</f>
        <v/>
      </c>
      <c r="J178" s="125" t="str">
        <f>IF('2. Enter scores'!I182&lt;&gt;"",'2. Enter scores'!$B182-'2. Enter scores'!I182,"")</f>
        <v/>
      </c>
      <c r="K178" s="125" t="str">
        <f>IF('2. Enter scores'!J182&lt;&gt;"",'2. Enter scores'!$B182-'2. Enter scores'!J182,"")</f>
        <v/>
      </c>
      <c r="L178" s="125" t="str">
        <f>IF('2. Enter scores'!K182&lt;&gt;"",'2. Enter scores'!$B182-'2. Enter scores'!K182,"")</f>
        <v/>
      </c>
      <c r="M178" s="125" t="str">
        <f>IF('2. Enter scores'!L182&lt;&gt;"",'2. Enter scores'!$B182-'2. Enter scores'!L182,"")</f>
        <v/>
      </c>
      <c r="N178" s="125" t="str">
        <f>IF('2. Enter scores'!M182&lt;&gt;"",'2. Enter scores'!$B182-'2. Enter scores'!M182,"")</f>
        <v/>
      </c>
      <c r="O178" s="125" t="str">
        <f>IF('2. Enter scores'!N182&lt;&gt;"",'2. Enter scores'!$B182-'2. Enter scores'!N182,"")</f>
        <v/>
      </c>
      <c r="P178" s="125" t="str">
        <f>IF('2. Enter scores'!O182&lt;&gt;"",'2. Enter scores'!$B182-'2. Enter scores'!O182,"")</f>
        <v/>
      </c>
      <c r="Q178" s="125" t="str">
        <f>IF('2. Enter scores'!P182&lt;&gt;"",'2. Enter scores'!$B182-'2. Enter scores'!P182,"")</f>
        <v/>
      </c>
      <c r="R178" s="125" t="str">
        <f>IF('2. Enter scores'!Q182&lt;&gt;"",'2. Enter scores'!$B182-'2. Enter scores'!Q182,"")</f>
        <v/>
      </c>
      <c r="S178" s="125" t="str">
        <f>IF('2. Enter scores'!R182&lt;&gt;"",'2. Enter scores'!$B182-'2. Enter scores'!R182,"")</f>
        <v/>
      </c>
      <c r="T178" s="125" t="str">
        <f>IF('2. Enter scores'!S182&lt;&gt;"",'2. Enter scores'!$B182-'2. Enter scores'!S182,"")</f>
        <v/>
      </c>
      <c r="U178" s="125" t="str">
        <f>IF('2. Enter scores'!T182&lt;&gt;"",'2. Enter scores'!$B182-'2. Enter scores'!T182,"")</f>
        <v/>
      </c>
      <c r="V178" s="125" t="str">
        <f>IF('2. Enter scores'!U182&lt;&gt;"",'2. Enter scores'!$B182-'2. Enter scores'!U182,"")</f>
        <v/>
      </c>
      <c r="W178" s="125" t="str">
        <f>IF('2. Enter scores'!V182&lt;&gt;"",'2. Enter scores'!$B182-'2. Enter scores'!V182,"")</f>
        <v/>
      </c>
      <c r="X178" s="125" t="str">
        <f>IF('2. Enter scores'!W182&lt;&gt;"",'2. Enter scores'!$B182-'2. Enter scores'!W182,"")</f>
        <v/>
      </c>
      <c r="Y178" s="125" t="str">
        <f>IF('2. Enter scores'!X182&lt;&gt;"",'2. Enter scores'!$B182-'2. Enter scores'!X182,"")</f>
        <v/>
      </c>
      <c r="Z178" s="125" t="str">
        <f>IF('2. Enter scores'!Y182&lt;&gt;"",'2. Enter scores'!$B182-'2. Enter scores'!Y182,"")</f>
        <v/>
      </c>
      <c r="AA178" s="125" t="str">
        <f>IF('2. Enter scores'!Z182&lt;&gt;"",'2. Enter scores'!$B182-'2. Enter scores'!Z182,"")</f>
        <v/>
      </c>
      <c r="AB178" s="125" t="str">
        <f>IF('2. Enter scores'!AA182&lt;&gt;"",'2. Enter scores'!$B182-'2. Enter scores'!AA182,"")</f>
        <v/>
      </c>
      <c r="AC178" s="125" t="str">
        <f>IF('2. Enter scores'!AB182&lt;&gt;"",'2. Enter scores'!$B182-'2. Enter scores'!AB182,"")</f>
        <v/>
      </c>
      <c r="AD178" s="125" t="str">
        <f>IF('2. Enter scores'!AC182&lt;&gt;"",'2. Enter scores'!$B182-'2. Enter scores'!AC182,"")</f>
        <v/>
      </c>
      <c r="AE178" s="125" t="str">
        <f>IF('2. Enter scores'!AD182&lt;&gt;"",'2. Enter scores'!$B182-'2. Enter scores'!AD182,"")</f>
        <v/>
      </c>
      <c r="AF178" s="125" t="str">
        <f>IF('2. Enter scores'!AE182&lt;&gt;"",'2. Enter scores'!$B182-'2. Enter scores'!AE182,"")</f>
        <v/>
      </c>
      <c r="AG178" s="125" t="str">
        <f>IF('2. Enter scores'!AF182&lt;&gt;"",'2. Enter scores'!$B182-'2. Enter scores'!AF182,"")</f>
        <v/>
      </c>
      <c r="AH178" s="125" t="str">
        <f>IF('2. Enter scores'!AG182&lt;&gt;"",'2. Enter scores'!$B182-'2. Enter scores'!AG182,"")</f>
        <v/>
      </c>
      <c r="AI178" s="125" t="str">
        <f>IF('2. Enter scores'!AH182&lt;&gt;"",'2. Enter scores'!$B182-'2. Enter scores'!AH182,"")</f>
        <v/>
      </c>
      <c r="AJ178" s="125" t="str">
        <f>IF('2. Enter scores'!AI182&lt;&gt;"",'2. Enter scores'!$B182-'2. Enter scores'!AI182,"")</f>
        <v/>
      </c>
      <c r="AK178" s="125" t="str">
        <f>IF('2. Enter scores'!AJ182&lt;&gt;"",'2. Enter scores'!$B182-'2. Enter scores'!AJ182,"")</f>
        <v/>
      </c>
      <c r="AL178" s="125" t="str">
        <f>IF('2. Enter scores'!AK182&lt;&gt;"",'2. Enter scores'!$B182-'2. Enter scores'!AK182,"")</f>
        <v/>
      </c>
      <c r="AM178" s="125" t="str">
        <f>IF('2. Enter scores'!AL182&lt;&gt;"",'2. Enter scores'!$B182-'2. Enter scores'!AL182,"")</f>
        <v/>
      </c>
      <c r="AN178" s="125" t="str">
        <f>IF('2. Enter scores'!AM182&lt;&gt;"",'2. Enter scores'!$B182-'2. Enter scores'!AM182,"")</f>
        <v/>
      </c>
      <c r="AO178" s="125" t="str">
        <f>IF('2. Enter scores'!AN182&lt;&gt;"",'2. Enter scores'!$B182-'2. Enter scores'!AN182,"")</f>
        <v/>
      </c>
      <c r="AP178" s="125" t="str">
        <f>IF('2. Enter scores'!AO182&lt;&gt;"",'2. Enter scores'!$B182-'2. Enter scores'!AO182,"")</f>
        <v/>
      </c>
      <c r="AQ178" s="125" t="str">
        <f>IF('2. Enter scores'!AP182&lt;&gt;"",'2. Enter scores'!$B182-'2. Enter scores'!AP182,"")</f>
        <v/>
      </c>
      <c r="AR178" s="125" t="str">
        <f>IF('2. Enter scores'!AQ182&lt;&gt;"",'2. Enter scores'!$B182-'2. Enter scores'!AQ182,"")</f>
        <v/>
      </c>
      <c r="AS178" s="125" t="str">
        <f>IF('2. Enter scores'!AR182&lt;&gt;"",'2. Enter scores'!$B182-'2. Enter scores'!AR182,"")</f>
        <v/>
      </c>
      <c r="AT178" s="125" t="str">
        <f>IF('2. Enter scores'!AS182&lt;&gt;"",'2. Enter scores'!$B182-'2. Enter scores'!AS182,"")</f>
        <v/>
      </c>
      <c r="AU178" s="125" t="str">
        <f>IF('2. Enter scores'!AT182&lt;&gt;"",'2. Enter scores'!$B182-'2. Enter scores'!AT182,"")</f>
        <v/>
      </c>
      <c r="AV178" s="125" t="str">
        <f>IF('2. Enter scores'!AU182&lt;&gt;"",'2. Enter scores'!$B182-'2. Enter scores'!AU182,"")</f>
        <v/>
      </c>
      <c r="AW178" s="125" t="str">
        <f>IF('2. Enter scores'!AV182&lt;&gt;"",'2. Enter scores'!$B182-'2. Enter scores'!AV182,"")</f>
        <v/>
      </c>
      <c r="AX178" s="125" t="str">
        <f>IF('2. Enter scores'!AW182&lt;&gt;"",'2. Enter scores'!$B182-'2. Enter scores'!AW182,"")</f>
        <v/>
      </c>
      <c r="AY178" s="125" t="str">
        <f>IF('2. Enter scores'!AX182&lt;&gt;"",'2. Enter scores'!$B182-'2. Enter scores'!AX182,"")</f>
        <v/>
      </c>
      <c r="AZ178" s="125" t="str">
        <f>IF('2. Enter scores'!AY182&lt;&gt;"",'2. Enter scores'!$B182-'2. Enter scores'!AY182,"")</f>
        <v/>
      </c>
      <c r="BA178" s="125" t="str">
        <f>IF('2. Enter scores'!AZ182&lt;&gt;"",'2. Enter scores'!$B182-'2. Enter scores'!AZ182,"")</f>
        <v/>
      </c>
      <c r="BB178" s="125" t="str">
        <f>IF('2. Enter scores'!BA182&lt;&gt;"",'2. Enter scores'!$B182-'2. Enter scores'!BA182,"")</f>
        <v/>
      </c>
      <c r="BC178" s="125" t="str">
        <f>IF('2. Enter scores'!BB182&lt;&gt;"",'2. Enter scores'!$B182-'2. Enter scores'!BB182,"")</f>
        <v/>
      </c>
      <c r="BD178" s="125" t="str">
        <f>IF('2. Enter scores'!BC182&lt;&gt;"",'2. Enter scores'!$B182-'2. Enter scores'!BC182,"")</f>
        <v/>
      </c>
      <c r="BE178" s="125" t="str">
        <f>IF('2. Enter scores'!BD182&lt;&gt;"",'2. Enter scores'!$B182-'2. Enter scores'!BD182,"")</f>
        <v/>
      </c>
      <c r="BF178" s="125" t="str">
        <f>IF('2. Enter scores'!BE182&lt;&gt;"",'2. Enter scores'!$B182-'2. Enter scores'!BE182,"")</f>
        <v/>
      </c>
      <c r="BG178" s="125" t="str">
        <f>IF('2. Enter scores'!BF182&lt;&gt;"",'2. Enter scores'!$B182-'2. Enter scores'!BF182,"")</f>
        <v/>
      </c>
      <c r="BH178" s="125" t="str">
        <f>IF('2. Enter scores'!BG182&lt;&gt;"",'2. Enter scores'!$B182-'2. Enter scores'!BG182,"")</f>
        <v/>
      </c>
      <c r="BI178" s="125" t="str">
        <f>IF('2. Enter scores'!BH182&lt;&gt;"",'2. Enter scores'!$B182-'2. Enter scores'!BH182,"")</f>
        <v/>
      </c>
      <c r="BJ178" s="125" t="str">
        <f>IF('2. Enter scores'!BI182&lt;&gt;"",'2. Enter scores'!$B182-'2. Enter scores'!BI182,"")</f>
        <v/>
      </c>
      <c r="BK178" s="125" t="str">
        <f>IF('2. Enter scores'!BJ182&lt;&gt;"",'2. Enter scores'!$B182-'2. Enter scores'!BJ182,"")</f>
        <v/>
      </c>
      <c r="BL178" s="125" t="str">
        <f>IF('2. Enter scores'!BK182&lt;&gt;"",'2. Enter scores'!$B182-'2. Enter scores'!BK182,"")</f>
        <v/>
      </c>
      <c r="BM178" s="125" t="str">
        <f>IF('2. Enter scores'!BL182&lt;&gt;"",'2. Enter scores'!$B182-'2. Enter scores'!BL182,"")</f>
        <v/>
      </c>
      <c r="BN178" s="125" t="str">
        <f>IF('2. Enter scores'!BM182&lt;&gt;"",'2. Enter scores'!$B182-'2. Enter scores'!BM182,"")</f>
        <v/>
      </c>
      <c r="BO178" s="125" t="str">
        <f>IF('2. Enter scores'!BN182&lt;&gt;"",'2. Enter scores'!$B182-'2. Enter scores'!BN182,"")</f>
        <v/>
      </c>
      <c r="BP178" s="108">
        <v>1000</v>
      </c>
    </row>
    <row r="179" spans="2:68" x14ac:dyDescent="0.35">
      <c r="B179" s="125" t="str">
        <f>IF('2. Enter scores'!A183&lt;&gt;"",'2. Enter scores'!A183,"")</f>
        <v/>
      </c>
      <c r="H179" s="125" t="str">
        <f>IF('2. Enter scores'!G183&lt;&gt;"",'2. Enter scores'!$B183-'2. Enter scores'!G183,"")</f>
        <v/>
      </c>
      <c r="I179" s="125" t="str">
        <f>IF('2. Enter scores'!H183&lt;&gt;"",'2. Enter scores'!$B183-'2. Enter scores'!H183,"")</f>
        <v/>
      </c>
      <c r="J179" s="125" t="str">
        <f>IF('2. Enter scores'!I183&lt;&gt;"",'2. Enter scores'!$B183-'2. Enter scores'!I183,"")</f>
        <v/>
      </c>
      <c r="K179" s="125" t="str">
        <f>IF('2. Enter scores'!J183&lt;&gt;"",'2. Enter scores'!$B183-'2. Enter scores'!J183,"")</f>
        <v/>
      </c>
      <c r="L179" s="125" t="str">
        <f>IF('2. Enter scores'!K183&lt;&gt;"",'2. Enter scores'!$B183-'2. Enter scores'!K183,"")</f>
        <v/>
      </c>
      <c r="M179" s="125" t="str">
        <f>IF('2. Enter scores'!L183&lt;&gt;"",'2. Enter scores'!$B183-'2. Enter scores'!L183,"")</f>
        <v/>
      </c>
      <c r="N179" s="125" t="str">
        <f>IF('2. Enter scores'!M183&lt;&gt;"",'2. Enter scores'!$B183-'2. Enter scores'!M183,"")</f>
        <v/>
      </c>
      <c r="O179" s="125" t="str">
        <f>IF('2. Enter scores'!N183&lt;&gt;"",'2. Enter scores'!$B183-'2. Enter scores'!N183,"")</f>
        <v/>
      </c>
      <c r="P179" s="125" t="str">
        <f>IF('2. Enter scores'!O183&lt;&gt;"",'2. Enter scores'!$B183-'2. Enter scores'!O183,"")</f>
        <v/>
      </c>
      <c r="Q179" s="125" t="str">
        <f>IF('2. Enter scores'!P183&lt;&gt;"",'2. Enter scores'!$B183-'2. Enter scores'!P183,"")</f>
        <v/>
      </c>
      <c r="R179" s="125" t="str">
        <f>IF('2. Enter scores'!Q183&lt;&gt;"",'2. Enter scores'!$B183-'2. Enter scores'!Q183,"")</f>
        <v/>
      </c>
      <c r="S179" s="125" t="str">
        <f>IF('2. Enter scores'!R183&lt;&gt;"",'2. Enter scores'!$B183-'2. Enter scores'!R183,"")</f>
        <v/>
      </c>
      <c r="T179" s="125" t="str">
        <f>IF('2. Enter scores'!S183&lt;&gt;"",'2. Enter scores'!$B183-'2. Enter scores'!S183,"")</f>
        <v/>
      </c>
      <c r="U179" s="125" t="str">
        <f>IF('2. Enter scores'!T183&lt;&gt;"",'2. Enter scores'!$B183-'2. Enter scores'!T183,"")</f>
        <v/>
      </c>
      <c r="V179" s="125" t="str">
        <f>IF('2. Enter scores'!U183&lt;&gt;"",'2. Enter scores'!$B183-'2. Enter scores'!U183,"")</f>
        <v/>
      </c>
      <c r="W179" s="125" t="str">
        <f>IF('2. Enter scores'!V183&lt;&gt;"",'2. Enter scores'!$B183-'2. Enter scores'!V183,"")</f>
        <v/>
      </c>
      <c r="X179" s="125" t="str">
        <f>IF('2. Enter scores'!W183&lt;&gt;"",'2. Enter scores'!$B183-'2. Enter scores'!W183,"")</f>
        <v/>
      </c>
      <c r="Y179" s="125" t="str">
        <f>IF('2. Enter scores'!X183&lt;&gt;"",'2. Enter scores'!$B183-'2. Enter scores'!X183,"")</f>
        <v/>
      </c>
      <c r="Z179" s="125" t="str">
        <f>IF('2. Enter scores'!Y183&lt;&gt;"",'2. Enter scores'!$B183-'2. Enter scores'!Y183,"")</f>
        <v/>
      </c>
      <c r="AA179" s="125" t="str">
        <f>IF('2. Enter scores'!Z183&lt;&gt;"",'2. Enter scores'!$B183-'2. Enter scores'!Z183,"")</f>
        <v/>
      </c>
      <c r="AB179" s="125" t="str">
        <f>IF('2. Enter scores'!AA183&lt;&gt;"",'2. Enter scores'!$B183-'2. Enter scores'!AA183,"")</f>
        <v/>
      </c>
      <c r="AC179" s="125" t="str">
        <f>IF('2. Enter scores'!AB183&lt;&gt;"",'2. Enter scores'!$B183-'2. Enter scores'!AB183,"")</f>
        <v/>
      </c>
      <c r="AD179" s="125" t="str">
        <f>IF('2. Enter scores'!AC183&lt;&gt;"",'2. Enter scores'!$B183-'2. Enter scores'!AC183,"")</f>
        <v/>
      </c>
      <c r="AE179" s="125" t="str">
        <f>IF('2. Enter scores'!AD183&lt;&gt;"",'2. Enter scores'!$B183-'2. Enter scores'!AD183,"")</f>
        <v/>
      </c>
      <c r="AF179" s="125" t="str">
        <f>IF('2. Enter scores'!AE183&lt;&gt;"",'2. Enter scores'!$B183-'2. Enter scores'!AE183,"")</f>
        <v/>
      </c>
      <c r="AG179" s="125" t="str">
        <f>IF('2. Enter scores'!AF183&lt;&gt;"",'2. Enter scores'!$B183-'2. Enter scores'!AF183,"")</f>
        <v/>
      </c>
      <c r="AH179" s="125" t="str">
        <f>IF('2. Enter scores'!AG183&lt;&gt;"",'2. Enter scores'!$B183-'2. Enter scores'!AG183,"")</f>
        <v/>
      </c>
      <c r="AI179" s="125" t="str">
        <f>IF('2. Enter scores'!AH183&lt;&gt;"",'2. Enter scores'!$B183-'2. Enter scores'!AH183,"")</f>
        <v/>
      </c>
      <c r="AJ179" s="125" t="str">
        <f>IF('2. Enter scores'!AI183&lt;&gt;"",'2. Enter scores'!$B183-'2. Enter scores'!AI183,"")</f>
        <v/>
      </c>
      <c r="AK179" s="125" t="str">
        <f>IF('2. Enter scores'!AJ183&lt;&gt;"",'2. Enter scores'!$B183-'2. Enter scores'!AJ183,"")</f>
        <v/>
      </c>
      <c r="AL179" s="125" t="str">
        <f>IF('2. Enter scores'!AK183&lt;&gt;"",'2. Enter scores'!$B183-'2. Enter scores'!AK183,"")</f>
        <v/>
      </c>
      <c r="AM179" s="125" t="str">
        <f>IF('2. Enter scores'!AL183&lt;&gt;"",'2. Enter scores'!$B183-'2. Enter scores'!AL183,"")</f>
        <v/>
      </c>
      <c r="AN179" s="125" t="str">
        <f>IF('2. Enter scores'!AM183&lt;&gt;"",'2. Enter scores'!$B183-'2. Enter scores'!AM183,"")</f>
        <v/>
      </c>
      <c r="AO179" s="125" t="str">
        <f>IF('2. Enter scores'!AN183&lt;&gt;"",'2. Enter scores'!$B183-'2. Enter scores'!AN183,"")</f>
        <v/>
      </c>
      <c r="AP179" s="125" t="str">
        <f>IF('2. Enter scores'!AO183&lt;&gt;"",'2. Enter scores'!$B183-'2. Enter scores'!AO183,"")</f>
        <v/>
      </c>
      <c r="AQ179" s="125" t="str">
        <f>IF('2. Enter scores'!AP183&lt;&gt;"",'2. Enter scores'!$B183-'2. Enter scores'!AP183,"")</f>
        <v/>
      </c>
      <c r="AR179" s="125" t="str">
        <f>IF('2. Enter scores'!AQ183&lt;&gt;"",'2. Enter scores'!$B183-'2. Enter scores'!AQ183,"")</f>
        <v/>
      </c>
      <c r="AS179" s="125" t="str">
        <f>IF('2. Enter scores'!AR183&lt;&gt;"",'2. Enter scores'!$B183-'2. Enter scores'!AR183,"")</f>
        <v/>
      </c>
      <c r="AT179" s="125" t="str">
        <f>IF('2. Enter scores'!AS183&lt;&gt;"",'2. Enter scores'!$B183-'2. Enter scores'!AS183,"")</f>
        <v/>
      </c>
      <c r="AU179" s="125" t="str">
        <f>IF('2. Enter scores'!AT183&lt;&gt;"",'2. Enter scores'!$B183-'2. Enter scores'!AT183,"")</f>
        <v/>
      </c>
      <c r="AV179" s="125" t="str">
        <f>IF('2. Enter scores'!AU183&lt;&gt;"",'2. Enter scores'!$B183-'2. Enter scores'!AU183,"")</f>
        <v/>
      </c>
      <c r="AW179" s="125" t="str">
        <f>IF('2. Enter scores'!AV183&lt;&gt;"",'2. Enter scores'!$B183-'2. Enter scores'!AV183,"")</f>
        <v/>
      </c>
      <c r="AX179" s="125" t="str">
        <f>IF('2. Enter scores'!AW183&lt;&gt;"",'2. Enter scores'!$B183-'2. Enter scores'!AW183,"")</f>
        <v/>
      </c>
      <c r="AY179" s="125" t="str">
        <f>IF('2. Enter scores'!AX183&lt;&gt;"",'2. Enter scores'!$B183-'2. Enter scores'!AX183,"")</f>
        <v/>
      </c>
      <c r="AZ179" s="125" t="str">
        <f>IF('2. Enter scores'!AY183&lt;&gt;"",'2. Enter scores'!$B183-'2. Enter scores'!AY183,"")</f>
        <v/>
      </c>
      <c r="BA179" s="125" t="str">
        <f>IF('2. Enter scores'!AZ183&lt;&gt;"",'2. Enter scores'!$B183-'2. Enter scores'!AZ183,"")</f>
        <v/>
      </c>
      <c r="BB179" s="125" t="str">
        <f>IF('2. Enter scores'!BA183&lt;&gt;"",'2. Enter scores'!$B183-'2. Enter scores'!BA183,"")</f>
        <v/>
      </c>
      <c r="BC179" s="125" t="str">
        <f>IF('2. Enter scores'!BB183&lt;&gt;"",'2. Enter scores'!$B183-'2. Enter scores'!BB183,"")</f>
        <v/>
      </c>
      <c r="BD179" s="125" t="str">
        <f>IF('2. Enter scores'!BC183&lt;&gt;"",'2. Enter scores'!$B183-'2. Enter scores'!BC183,"")</f>
        <v/>
      </c>
      <c r="BE179" s="125" t="str">
        <f>IF('2. Enter scores'!BD183&lt;&gt;"",'2. Enter scores'!$B183-'2. Enter scores'!BD183,"")</f>
        <v/>
      </c>
      <c r="BF179" s="125" t="str">
        <f>IF('2. Enter scores'!BE183&lt;&gt;"",'2. Enter scores'!$B183-'2. Enter scores'!BE183,"")</f>
        <v/>
      </c>
      <c r="BG179" s="125" t="str">
        <f>IF('2. Enter scores'!BF183&lt;&gt;"",'2. Enter scores'!$B183-'2. Enter scores'!BF183,"")</f>
        <v/>
      </c>
      <c r="BH179" s="125" t="str">
        <f>IF('2. Enter scores'!BG183&lt;&gt;"",'2. Enter scores'!$B183-'2. Enter scores'!BG183,"")</f>
        <v/>
      </c>
      <c r="BI179" s="125" t="str">
        <f>IF('2. Enter scores'!BH183&lt;&gt;"",'2. Enter scores'!$B183-'2. Enter scores'!BH183,"")</f>
        <v/>
      </c>
      <c r="BJ179" s="125" t="str">
        <f>IF('2. Enter scores'!BI183&lt;&gt;"",'2. Enter scores'!$B183-'2. Enter scores'!BI183,"")</f>
        <v/>
      </c>
      <c r="BK179" s="125" t="str">
        <f>IF('2. Enter scores'!BJ183&lt;&gt;"",'2. Enter scores'!$B183-'2. Enter scores'!BJ183,"")</f>
        <v/>
      </c>
      <c r="BL179" s="125" t="str">
        <f>IF('2. Enter scores'!BK183&lt;&gt;"",'2. Enter scores'!$B183-'2. Enter scores'!BK183,"")</f>
        <v/>
      </c>
      <c r="BM179" s="125" t="str">
        <f>IF('2. Enter scores'!BL183&lt;&gt;"",'2. Enter scores'!$B183-'2. Enter scores'!BL183,"")</f>
        <v/>
      </c>
      <c r="BN179" s="125" t="str">
        <f>IF('2. Enter scores'!BM183&lt;&gt;"",'2. Enter scores'!$B183-'2. Enter scores'!BM183,"")</f>
        <v/>
      </c>
      <c r="BO179" s="125" t="str">
        <f>IF('2. Enter scores'!BN183&lt;&gt;"",'2. Enter scores'!$B183-'2. Enter scores'!BN183,"")</f>
        <v/>
      </c>
      <c r="BP179" s="108">
        <v>1000</v>
      </c>
    </row>
    <row r="180" spans="2:68" x14ac:dyDescent="0.35">
      <c r="B180" s="125" t="str">
        <f>IF('2. Enter scores'!A184&lt;&gt;"",'2. Enter scores'!A184,"")</f>
        <v/>
      </c>
      <c r="H180" s="125" t="str">
        <f>IF('2. Enter scores'!G184&lt;&gt;"",'2. Enter scores'!$B184-'2. Enter scores'!G184,"")</f>
        <v/>
      </c>
      <c r="I180" s="125" t="str">
        <f>IF('2. Enter scores'!H184&lt;&gt;"",'2. Enter scores'!$B184-'2. Enter scores'!H184,"")</f>
        <v/>
      </c>
      <c r="J180" s="125" t="str">
        <f>IF('2. Enter scores'!I184&lt;&gt;"",'2. Enter scores'!$B184-'2. Enter scores'!I184,"")</f>
        <v/>
      </c>
      <c r="K180" s="125" t="str">
        <f>IF('2. Enter scores'!J184&lt;&gt;"",'2. Enter scores'!$B184-'2. Enter scores'!J184,"")</f>
        <v/>
      </c>
      <c r="L180" s="125" t="str">
        <f>IF('2. Enter scores'!K184&lt;&gt;"",'2. Enter scores'!$B184-'2. Enter scores'!K184,"")</f>
        <v/>
      </c>
      <c r="M180" s="125" t="str">
        <f>IF('2. Enter scores'!L184&lt;&gt;"",'2. Enter scores'!$B184-'2. Enter scores'!L184,"")</f>
        <v/>
      </c>
      <c r="N180" s="125" t="str">
        <f>IF('2. Enter scores'!M184&lt;&gt;"",'2. Enter scores'!$B184-'2. Enter scores'!M184,"")</f>
        <v/>
      </c>
      <c r="O180" s="125" t="str">
        <f>IF('2. Enter scores'!N184&lt;&gt;"",'2. Enter scores'!$B184-'2. Enter scores'!N184,"")</f>
        <v/>
      </c>
      <c r="P180" s="125" t="str">
        <f>IF('2. Enter scores'!O184&lt;&gt;"",'2. Enter scores'!$B184-'2. Enter scores'!O184,"")</f>
        <v/>
      </c>
      <c r="Q180" s="125" t="str">
        <f>IF('2. Enter scores'!P184&lt;&gt;"",'2. Enter scores'!$B184-'2. Enter scores'!P184,"")</f>
        <v/>
      </c>
      <c r="R180" s="125" t="str">
        <f>IF('2. Enter scores'!Q184&lt;&gt;"",'2. Enter scores'!$B184-'2. Enter scores'!Q184,"")</f>
        <v/>
      </c>
      <c r="S180" s="125" t="str">
        <f>IF('2. Enter scores'!R184&lt;&gt;"",'2. Enter scores'!$B184-'2. Enter scores'!R184,"")</f>
        <v/>
      </c>
      <c r="T180" s="125" t="str">
        <f>IF('2. Enter scores'!S184&lt;&gt;"",'2. Enter scores'!$B184-'2. Enter scores'!S184,"")</f>
        <v/>
      </c>
      <c r="U180" s="125" t="str">
        <f>IF('2. Enter scores'!T184&lt;&gt;"",'2. Enter scores'!$B184-'2. Enter scores'!T184,"")</f>
        <v/>
      </c>
      <c r="V180" s="125" t="str">
        <f>IF('2. Enter scores'!U184&lt;&gt;"",'2. Enter scores'!$B184-'2. Enter scores'!U184,"")</f>
        <v/>
      </c>
      <c r="W180" s="125" t="str">
        <f>IF('2. Enter scores'!V184&lt;&gt;"",'2. Enter scores'!$B184-'2. Enter scores'!V184,"")</f>
        <v/>
      </c>
      <c r="X180" s="125" t="str">
        <f>IF('2. Enter scores'!W184&lt;&gt;"",'2. Enter scores'!$B184-'2. Enter scores'!W184,"")</f>
        <v/>
      </c>
      <c r="Y180" s="125" t="str">
        <f>IF('2. Enter scores'!X184&lt;&gt;"",'2. Enter scores'!$B184-'2. Enter scores'!X184,"")</f>
        <v/>
      </c>
      <c r="Z180" s="125" t="str">
        <f>IF('2. Enter scores'!Y184&lt;&gt;"",'2. Enter scores'!$B184-'2. Enter scores'!Y184,"")</f>
        <v/>
      </c>
      <c r="AA180" s="125" t="str">
        <f>IF('2. Enter scores'!Z184&lt;&gt;"",'2. Enter scores'!$B184-'2. Enter scores'!Z184,"")</f>
        <v/>
      </c>
      <c r="AB180" s="125" t="str">
        <f>IF('2. Enter scores'!AA184&lt;&gt;"",'2. Enter scores'!$B184-'2. Enter scores'!AA184,"")</f>
        <v/>
      </c>
      <c r="AC180" s="125" t="str">
        <f>IF('2. Enter scores'!AB184&lt;&gt;"",'2. Enter scores'!$B184-'2. Enter scores'!AB184,"")</f>
        <v/>
      </c>
      <c r="AD180" s="125" t="str">
        <f>IF('2. Enter scores'!AC184&lt;&gt;"",'2. Enter scores'!$B184-'2. Enter scores'!AC184,"")</f>
        <v/>
      </c>
      <c r="AE180" s="125" t="str">
        <f>IF('2. Enter scores'!AD184&lt;&gt;"",'2. Enter scores'!$B184-'2. Enter scores'!AD184,"")</f>
        <v/>
      </c>
      <c r="AF180" s="125" t="str">
        <f>IF('2. Enter scores'!AE184&lt;&gt;"",'2. Enter scores'!$B184-'2. Enter scores'!AE184,"")</f>
        <v/>
      </c>
      <c r="AG180" s="125" t="str">
        <f>IF('2. Enter scores'!AF184&lt;&gt;"",'2. Enter scores'!$B184-'2. Enter scores'!AF184,"")</f>
        <v/>
      </c>
      <c r="AH180" s="125" t="str">
        <f>IF('2. Enter scores'!AG184&lt;&gt;"",'2. Enter scores'!$B184-'2. Enter scores'!AG184,"")</f>
        <v/>
      </c>
      <c r="AI180" s="125" t="str">
        <f>IF('2. Enter scores'!AH184&lt;&gt;"",'2. Enter scores'!$B184-'2. Enter scores'!AH184,"")</f>
        <v/>
      </c>
      <c r="AJ180" s="125" t="str">
        <f>IF('2. Enter scores'!AI184&lt;&gt;"",'2. Enter scores'!$B184-'2. Enter scores'!AI184,"")</f>
        <v/>
      </c>
      <c r="AK180" s="125" t="str">
        <f>IF('2. Enter scores'!AJ184&lt;&gt;"",'2. Enter scores'!$B184-'2. Enter scores'!AJ184,"")</f>
        <v/>
      </c>
      <c r="AL180" s="125" t="str">
        <f>IF('2. Enter scores'!AK184&lt;&gt;"",'2. Enter scores'!$B184-'2. Enter scores'!AK184,"")</f>
        <v/>
      </c>
      <c r="AM180" s="125" t="str">
        <f>IF('2. Enter scores'!AL184&lt;&gt;"",'2. Enter scores'!$B184-'2. Enter scores'!AL184,"")</f>
        <v/>
      </c>
      <c r="AN180" s="125" t="str">
        <f>IF('2. Enter scores'!AM184&lt;&gt;"",'2. Enter scores'!$B184-'2. Enter scores'!AM184,"")</f>
        <v/>
      </c>
      <c r="AO180" s="125" t="str">
        <f>IF('2. Enter scores'!AN184&lt;&gt;"",'2. Enter scores'!$B184-'2. Enter scores'!AN184,"")</f>
        <v/>
      </c>
      <c r="AP180" s="125" t="str">
        <f>IF('2. Enter scores'!AO184&lt;&gt;"",'2. Enter scores'!$B184-'2. Enter scores'!AO184,"")</f>
        <v/>
      </c>
      <c r="AQ180" s="125" t="str">
        <f>IF('2. Enter scores'!AP184&lt;&gt;"",'2. Enter scores'!$B184-'2. Enter scores'!AP184,"")</f>
        <v/>
      </c>
      <c r="AR180" s="125" t="str">
        <f>IF('2. Enter scores'!AQ184&lt;&gt;"",'2. Enter scores'!$B184-'2. Enter scores'!AQ184,"")</f>
        <v/>
      </c>
      <c r="AS180" s="125" t="str">
        <f>IF('2. Enter scores'!AR184&lt;&gt;"",'2. Enter scores'!$B184-'2. Enter scores'!AR184,"")</f>
        <v/>
      </c>
      <c r="AT180" s="125" t="str">
        <f>IF('2. Enter scores'!AS184&lt;&gt;"",'2. Enter scores'!$B184-'2. Enter scores'!AS184,"")</f>
        <v/>
      </c>
      <c r="AU180" s="125" t="str">
        <f>IF('2. Enter scores'!AT184&lt;&gt;"",'2. Enter scores'!$B184-'2. Enter scores'!AT184,"")</f>
        <v/>
      </c>
      <c r="AV180" s="125" t="str">
        <f>IF('2. Enter scores'!AU184&lt;&gt;"",'2. Enter scores'!$B184-'2. Enter scores'!AU184,"")</f>
        <v/>
      </c>
      <c r="AW180" s="125" t="str">
        <f>IF('2. Enter scores'!AV184&lt;&gt;"",'2. Enter scores'!$B184-'2. Enter scores'!AV184,"")</f>
        <v/>
      </c>
      <c r="AX180" s="125" t="str">
        <f>IF('2. Enter scores'!AW184&lt;&gt;"",'2. Enter scores'!$B184-'2. Enter scores'!AW184,"")</f>
        <v/>
      </c>
      <c r="AY180" s="125" t="str">
        <f>IF('2. Enter scores'!AX184&lt;&gt;"",'2. Enter scores'!$B184-'2. Enter scores'!AX184,"")</f>
        <v/>
      </c>
      <c r="AZ180" s="125" t="str">
        <f>IF('2. Enter scores'!AY184&lt;&gt;"",'2. Enter scores'!$B184-'2. Enter scores'!AY184,"")</f>
        <v/>
      </c>
      <c r="BA180" s="125" t="str">
        <f>IF('2. Enter scores'!AZ184&lt;&gt;"",'2. Enter scores'!$B184-'2. Enter scores'!AZ184,"")</f>
        <v/>
      </c>
      <c r="BB180" s="125" t="str">
        <f>IF('2. Enter scores'!BA184&lt;&gt;"",'2. Enter scores'!$B184-'2. Enter scores'!BA184,"")</f>
        <v/>
      </c>
      <c r="BC180" s="125" t="str">
        <f>IF('2. Enter scores'!BB184&lt;&gt;"",'2. Enter scores'!$B184-'2. Enter scores'!BB184,"")</f>
        <v/>
      </c>
      <c r="BD180" s="125" t="str">
        <f>IF('2. Enter scores'!BC184&lt;&gt;"",'2. Enter scores'!$B184-'2. Enter scores'!BC184,"")</f>
        <v/>
      </c>
      <c r="BE180" s="125" t="str">
        <f>IF('2. Enter scores'!BD184&lt;&gt;"",'2. Enter scores'!$B184-'2. Enter scores'!BD184,"")</f>
        <v/>
      </c>
      <c r="BF180" s="125" t="str">
        <f>IF('2. Enter scores'!BE184&lt;&gt;"",'2. Enter scores'!$B184-'2. Enter scores'!BE184,"")</f>
        <v/>
      </c>
      <c r="BG180" s="125" t="str">
        <f>IF('2. Enter scores'!BF184&lt;&gt;"",'2. Enter scores'!$B184-'2. Enter scores'!BF184,"")</f>
        <v/>
      </c>
      <c r="BH180" s="125" t="str">
        <f>IF('2. Enter scores'!BG184&lt;&gt;"",'2. Enter scores'!$B184-'2. Enter scores'!BG184,"")</f>
        <v/>
      </c>
      <c r="BI180" s="125" t="str">
        <f>IF('2. Enter scores'!BH184&lt;&gt;"",'2. Enter scores'!$B184-'2. Enter scores'!BH184,"")</f>
        <v/>
      </c>
      <c r="BJ180" s="125" t="str">
        <f>IF('2. Enter scores'!BI184&lt;&gt;"",'2. Enter scores'!$B184-'2. Enter scores'!BI184,"")</f>
        <v/>
      </c>
      <c r="BK180" s="125" t="str">
        <f>IF('2. Enter scores'!BJ184&lt;&gt;"",'2. Enter scores'!$B184-'2. Enter scores'!BJ184,"")</f>
        <v/>
      </c>
      <c r="BL180" s="125" t="str">
        <f>IF('2. Enter scores'!BK184&lt;&gt;"",'2. Enter scores'!$B184-'2. Enter scores'!BK184,"")</f>
        <v/>
      </c>
      <c r="BM180" s="125" t="str">
        <f>IF('2. Enter scores'!BL184&lt;&gt;"",'2. Enter scores'!$B184-'2. Enter scores'!BL184,"")</f>
        <v/>
      </c>
      <c r="BN180" s="125" t="str">
        <f>IF('2. Enter scores'!BM184&lt;&gt;"",'2. Enter scores'!$B184-'2. Enter scores'!BM184,"")</f>
        <v/>
      </c>
      <c r="BO180" s="125" t="str">
        <f>IF('2. Enter scores'!BN184&lt;&gt;"",'2. Enter scores'!$B184-'2. Enter scores'!BN184,"")</f>
        <v/>
      </c>
      <c r="BP180" s="108">
        <v>1000</v>
      </c>
    </row>
    <row r="181" spans="2:68" x14ac:dyDescent="0.35">
      <c r="B181" s="125" t="str">
        <f>IF('2. Enter scores'!A185&lt;&gt;"",'2. Enter scores'!A185,"")</f>
        <v/>
      </c>
      <c r="H181" s="125" t="str">
        <f>IF('2. Enter scores'!G185&lt;&gt;"",'2. Enter scores'!$B185-'2. Enter scores'!G185,"")</f>
        <v/>
      </c>
      <c r="I181" s="125" t="str">
        <f>IF('2. Enter scores'!H185&lt;&gt;"",'2. Enter scores'!$B185-'2. Enter scores'!H185,"")</f>
        <v/>
      </c>
      <c r="J181" s="125" t="str">
        <f>IF('2. Enter scores'!I185&lt;&gt;"",'2. Enter scores'!$B185-'2. Enter scores'!I185,"")</f>
        <v/>
      </c>
      <c r="K181" s="125" t="str">
        <f>IF('2. Enter scores'!J185&lt;&gt;"",'2. Enter scores'!$B185-'2. Enter scores'!J185,"")</f>
        <v/>
      </c>
      <c r="L181" s="125" t="str">
        <f>IF('2. Enter scores'!K185&lt;&gt;"",'2. Enter scores'!$B185-'2. Enter scores'!K185,"")</f>
        <v/>
      </c>
      <c r="M181" s="125" t="str">
        <f>IF('2. Enter scores'!L185&lt;&gt;"",'2. Enter scores'!$B185-'2. Enter scores'!L185,"")</f>
        <v/>
      </c>
      <c r="N181" s="125" t="str">
        <f>IF('2. Enter scores'!M185&lt;&gt;"",'2. Enter scores'!$B185-'2. Enter scores'!M185,"")</f>
        <v/>
      </c>
      <c r="O181" s="125" t="str">
        <f>IF('2. Enter scores'!N185&lt;&gt;"",'2. Enter scores'!$B185-'2. Enter scores'!N185,"")</f>
        <v/>
      </c>
      <c r="P181" s="125" t="str">
        <f>IF('2. Enter scores'!O185&lt;&gt;"",'2. Enter scores'!$B185-'2. Enter scores'!O185,"")</f>
        <v/>
      </c>
      <c r="Q181" s="125" t="str">
        <f>IF('2. Enter scores'!P185&lt;&gt;"",'2. Enter scores'!$B185-'2. Enter scores'!P185,"")</f>
        <v/>
      </c>
      <c r="R181" s="125" t="str">
        <f>IF('2. Enter scores'!Q185&lt;&gt;"",'2. Enter scores'!$B185-'2. Enter scores'!Q185,"")</f>
        <v/>
      </c>
      <c r="S181" s="125" t="str">
        <f>IF('2. Enter scores'!R185&lt;&gt;"",'2. Enter scores'!$B185-'2. Enter scores'!R185,"")</f>
        <v/>
      </c>
      <c r="T181" s="125" t="str">
        <f>IF('2. Enter scores'!S185&lt;&gt;"",'2. Enter scores'!$B185-'2. Enter scores'!S185,"")</f>
        <v/>
      </c>
      <c r="U181" s="125" t="str">
        <f>IF('2. Enter scores'!T185&lt;&gt;"",'2. Enter scores'!$B185-'2. Enter scores'!T185,"")</f>
        <v/>
      </c>
      <c r="V181" s="125" t="str">
        <f>IF('2. Enter scores'!U185&lt;&gt;"",'2. Enter scores'!$B185-'2. Enter scores'!U185,"")</f>
        <v/>
      </c>
      <c r="W181" s="125" t="str">
        <f>IF('2. Enter scores'!V185&lt;&gt;"",'2. Enter scores'!$B185-'2. Enter scores'!V185,"")</f>
        <v/>
      </c>
      <c r="X181" s="125" t="str">
        <f>IF('2. Enter scores'!W185&lt;&gt;"",'2. Enter scores'!$B185-'2. Enter scores'!W185,"")</f>
        <v/>
      </c>
      <c r="Y181" s="125" t="str">
        <f>IF('2. Enter scores'!X185&lt;&gt;"",'2. Enter scores'!$B185-'2. Enter scores'!X185,"")</f>
        <v/>
      </c>
      <c r="Z181" s="125" t="str">
        <f>IF('2. Enter scores'!Y185&lt;&gt;"",'2. Enter scores'!$B185-'2. Enter scores'!Y185,"")</f>
        <v/>
      </c>
      <c r="AA181" s="125" t="str">
        <f>IF('2. Enter scores'!Z185&lt;&gt;"",'2. Enter scores'!$B185-'2. Enter scores'!Z185,"")</f>
        <v/>
      </c>
      <c r="AB181" s="125" t="str">
        <f>IF('2. Enter scores'!AA185&lt;&gt;"",'2. Enter scores'!$B185-'2. Enter scores'!AA185,"")</f>
        <v/>
      </c>
      <c r="AC181" s="125" t="str">
        <f>IF('2. Enter scores'!AB185&lt;&gt;"",'2. Enter scores'!$B185-'2. Enter scores'!AB185,"")</f>
        <v/>
      </c>
      <c r="AD181" s="125" t="str">
        <f>IF('2. Enter scores'!AC185&lt;&gt;"",'2. Enter scores'!$B185-'2. Enter scores'!AC185,"")</f>
        <v/>
      </c>
      <c r="AE181" s="125" t="str">
        <f>IF('2. Enter scores'!AD185&lt;&gt;"",'2. Enter scores'!$B185-'2. Enter scores'!AD185,"")</f>
        <v/>
      </c>
      <c r="AF181" s="125" t="str">
        <f>IF('2. Enter scores'!AE185&lt;&gt;"",'2. Enter scores'!$B185-'2. Enter scores'!AE185,"")</f>
        <v/>
      </c>
      <c r="AG181" s="125" t="str">
        <f>IF('2. Enter scores'!AF185&lt;&gt;"",'2. Enter scores'!$B185-'2. Enter scores'!AF185,"")</f>
        <v/>
      </c>
      <c r="AH181" s="125" t="str">
        <f>IF('2. Enter scores'!AG185&lt;&gt;"",'2. Enter scores'!$B185-'2. Enter scores'!AG185,"")</f>
        <v/>
      </c>
      <c r="AI181" s="125" t="str">
        <f>IF('2. Enter scores'!AH185&lt;&gt;"",'2. Enter scores'!$B185-'2. Enter scores'!AH185,"")</f>
        <v/>
      </c>
      <c r="AJ181" s="125" t="str">
        <f>IF('2. Enter scores'!AI185&lt;&gt;"",'2. Enter scores'!$B185-'2. Enter scores'!AI185,"")</f>
        <v/>
      </c>
      <c r="AK181" s="125" t="str">
        <f>IF('2. Enter scores'!AJ185&lt;&gt;"",'2. Enter scores'!$B185-'2. Enter scores'!AJ185,"")</f>
        <v/>
      </c>
      <c r="AL181" s="125" t="str">
        <f>IF('2. Enter scores'!AK185&lt;&gt;"",'2. Enter scores'!$B185-'2. Enter scores'!AK185,"")</f>
        <v/>
      </c>
      <c r="AM181" s="125" t="str">
        <f>IF('2. Enter scores'!AL185&lt;&gt;"",'2. Enter scores'!$B185-'2. Enter scores'!AL185,"")</f>
        <v/>
      </c>
      <c r="AN181" s="125" t="str">
        <f>IF('2. Enter scores'!AM185&lt;&gt;"",'2. Enter scores'!$B185-'2. Enter scores'!AM185,"")</f>
        <v/>
      </c>
      <c r="AO181" s="125" t="str">
        <f>IF('2. Enter scores'!AN185&lt;&gt;"",'2. Enter scores'!$B185-'2. Enter scores'!AN185,"")</f>
        <v/>
      </c>
      <c r="AP181" s="125" t="str">
        <f>IF('2. Enter scores'!AO185&lt;&gt;"",'2. Enter scores'!$B185-'2. Enter scores'!AO185,"")</f>
        <v/>
      </c>
      <c r="AQ181" s="125" t="str">
        <f>IF('2. Enter scores'!AP185&lt;&gt;"",'2. Enter scores'!$B185-'2. Enter scores'!AP185,"")</f>
        <v/>
      </c>
      <c r="AR181" s="125" t="str">
        <f>IF('2. Enter scores'!AQ185&lt;&gt;"",'2. Enter scores'!$B185-'2. Enter scores'!AQ185,"")</f>
        <v/>
      </c>
      <c r="AS181" s="125" t="str">
        <f>IF('2. Enter scores'!AR185&lt;&gt;"",'2. Enter scores'!$B185-'2. Enter scores'!AR185,"")</f>
        <v/>
      </c>
      <c r="AT181" s="125" t="str">
        <f>IF('2. Enter scores'!AS185&lt;&gt;"",'2. Enter scores'!$B185-'2. Enter scores'!AS185,"")</f>
        <v/>
      </c>
      <c r="AU181" s="125" t="str">
        <f>IF('2. Enter scores'!AT185&lt;&gt;"",'2. Enter scores'!$B185-'2. Enter scores'!AT185,"")</f>
        <v/>
      </c>
      <c r="AV181" s="125" t="str">
        <f>IF('2. Enter scores'!AU185&lt;&gt;"",'2. Enter scores'!$B185-'2. Enter scores'!AU185,"")</f>
        <v/>
      </c>
      <c r="AW181" s="125" t="str">
        <f>IF('2. Enter scores'!AV185&lt;&gt;"",'2. Enter scores'!$B185-'2. Enter scores'!AV185,"")</f>
        <v/>
      </c>
      <c r="AX181" s="125" t="str">
        <f>IF('2. Enter scores'!AW185&lt;&gt;"",'2. Enter scores'!$B185-'2. Enter scores'!AW185,"")</f>
        <v/>
      </c>
      <c r="AY181" s="125" t="str">
        <f>IF('2. Enter scores'!AX185&lt;&gt;"",'2. Enter scores'!$B185-'2. Enter scores'!AX185,"")</f>
        <v/>
      </c>
      <c r="AZ181" s="125" t="str">
        <f>IF('2. Enter scores'!AY185&lt;&gt;"",'2. Enter scores'!$B185-'2. Enter scores'!AY185,"")</f>
        <v/>
      </c>
      <c r="BA181" s="125" t="str">
        <f>IF('2. Enter scores'!AZ185&lt;&gt;"",'2. Enter scores'!$B185-'2. Enter scores'!AZ185,"")</f>
        <v/>
      </c>
      <c r="BB181" s="125" t="str">
        <f>IF('2. Enter scores'!BA185&lt;&gt;"",'2. Enter scores'!$B185-'2. Enter scores'!BA185,"")</f>
        <v/>
      </c>
      <c r="BC181" s="125" t="str">
        <f>IF('2. Enter scores'!BB185&lt;&gt;"",'2. Enter scores'!$B185-'2. Enter scores'!BB185,"")</f>
        <v/>
      </c>
      <c r="BD181" s="125" t="str">
        <f>IF('2. Enter scores'!BC185&lt;&gt;"",'2. Enter scores'!$B185-'2. Enter scores'!BC185,"")</f>
        <v/>
      </c>
      <c r="BE181" s="125" t="str">
        <f>IF('2. Enter scores'!BD185&lt;&gt;"",'2. Enter scores'!$B185-'2. Enter scores'!BD185,"")</f>
        <v/>
      </c>
      <c r="BF181" s="125" t="str">
        <f>IF('2. Enter scores'!BE185&lt;&gt;"",'2. Enter scores'!$B185-'2. Enter scores'!BE185,"")</f>
        <v/>
      </c>
      <c r="BG181" s="125" t="str">
        <f>IF('2. Enter scores'!BF185&lt;&gt;"",'2. Enter scores'!$B185-'2. Enter scores'!BF185,"")</f>
        <v/>
      </c>
      <c r="BH181" s="125" t="str">
        <f>IF('2. Enter scores'!BG185&lt;&gt;"",'2. Enter scores'!$B185-'2. Enter scores'!BG185,"")</f>
        <v/>
      </c>
      <c r="BI181" s="125" t="str">
        <f>IF('2. Enter scores'!BH185&lt;&gt;"",'2. Enter scores'!$B185-'2. Enter scores'!BH185,"")</f>
        <v/>
      </c>
      <c r="BJ181" s="125" t="str">
        <f>IF('2. Enter scores'!BI185&lt;&gt;"",'2. Enter scores'!$B185-'2. Enter scores'!BI185,"")</f>
        <v/>
      </c>
      <c r="BK181" s="125" t="str">
        <f>IF('2. Enter scores'!BJ185&lt;&gt;"",'2. Enter scores'!$B185-'2. Enter scores'!BJ185,"")</f>
        <v/>
      </c>
      <c r="BL181" s="125" t="str">
        <f>IF('2. Enter scores'!BK185&lt;&gt;"",'2. Enter scores'!$B185-'2. Enter scores'!BK185,"")</f>
        <v/>
      </c>
      <c r="BM181" s="125" t="str">
        <f>IF('2. Enter scores'!BL185&lt;&gt;"",'2. Enter scores'!$B185-'2. Enter scores'!BL185,"")</f>
        <v/>
      </c>
      <c r="BN181" s="125" t="str">
        <f>IF('2. Enter scores'!BM185&lt;&gt;"",'2. Enter scores'!$B185-'2. Enter scores'!BM185,"")</f>
        <v/>
      </c>
      <c r="BO181" s="125" t="str">
        <f>IF('2. Enter scores'!BN185&lt;&gt;"",'2. Enter scores'!$B185-'2. Enter scores'!BN185,"")</f>
        <v/>
      </c>
      <c r="BP181" s="108">
        <v>1000</v>
      </c>
    </row>
    <row r="182" spans="2:68" x14ac:dyDescent="0.35">
      <c r="B182" s="125" t="str">
        <f>IF('2. Enter scores'!A186&lt;&gt;"",'2. Enter scores'!A186,"")</f>
        <v/>
      </c>
      <c r="H182" s="125" t="str">
        <f>IF('2. Enter scores'!G186&lt;&gt;"",'2. Enter scores'!$B186-'2. Enter scores'!G186,"")</f>
        <v/>
      </c>
      <c r="I182" s="125" t="str">
        <f>IF('2. Enter scores'!H186&lt;&gt;"",'2. Enter scores'!$B186-'2. Enter scores'!H186,"")</f>
        <v/>
      </c>
      <c r="J182" s="125" t="str">
        <f>IF('2. Enter scores'!I186&lt;&gt;"",'2. Enter scores'!$B186-'2. Enter scores'!I186,"")</f>
        <v/>
      </c>
      <c r="K182" s="125" t="str">
        <f>IF('2. Enter scores'!J186&lt;&gt;"",'2. Enter scores'!$B186-'2. Enter scores'!J186,"")</f>
        <v/>
      </c>
      <c r="L182" s="125" t="str">
        <f>IF('2. Enter scores'!K186&lt;&gt;"",'2. Enter scores'!$B186-'2. Enter scores'!K186,"")</f>
        <v/>
      </c>
      <c r="M182" s="125" t="str">
        <f>IF('2. Enter scores'!L186&lt;&gt;"",'2. Enter scores'!$B186-'2. Enter scores'!L186,"")</f>
        <v/>
      </c>
      <c r="N182" s="125" t="str">
        <f>IF('2. Enter scores'!M186&lt;&gt;"",'2. Enter scores'!$B186-'2. Enter scores'!M186,"")</f>
        <v/>
      </c>
      <c r="O182" s="125" t="str">
        <f>IF('2. Enter scores'!N186&lt;&gt;"",'2. Enter scores'!$B186-'2. Enter scores'!N186,"")</f>
        <v/>
      </c>
      <c r="P182" s="125" t="str">
        <f>IF('2. Enter scores'!O186&lt;&gt;"",'2. Enter scores'!$B186-'2. Enter scores'!O186,"")</f>
        <v/>
      </c>
      <c r="Q182" s="125" t="str">
        <f>IF('2. Enter scores'!P186&lt;&gt;"",'2. Enter scores'!$B186-'2. Enter scores'!P186,"")</f>
        <v/>
      </c>
      <c r="R182" s="125" t="str">
        <f>IF('2. Enter scores'!Q186&lt;&gt;"",'2. Enter scores'!$B186-'2. Enter scores'!Q186,"")</f>
        <v/>
      </c>
      <c r="S182" s="125" t="str">
        <f>IF('2. Enter scores'!R186&lt;&gt;"",'2. Enter scores'!$B186-'2. Enter scores'!R186,"")</f>
        <v/>
      </c>
      <c r="T182" s="125" t="str">
        <f>IF('2. Enter scores'!S186&lt;&gt;"",'2. Enter scores'!$B186-'2. Enter scores'!S186,"")</f>
        <v/>
      </c>
      <c r="U182" s="125" t="str">
        <f>IF('2. Enter scores'!T186&lt;&gt;"",'2. Enter scores'!$B186-'2. Enter scores'!T186,"")</f>
        <v/>
      </c>
      <c r="V182" s="125" t="str">
        <f>IF('2. Enter scores'!U186&lt;&gt;"",'2. Enter scores'!$B186-'2. Enter scores'!U186,"")</f>
        <v/>
      </c>
      <c r="W182" s="125" t="str">
        <f>IF('2. Enter scores'!V186&lt;&gt;"",'2. Enter scores'!$B186-'2. Enter scores'!V186,"")</f>
        <v/>
      </c>
      <c r="X182" s="125" t="str">
        <f>IF('2. Enter scores'!W186&lt;&gt;"",'2. Enter scores'!$B186-'2. Enter scores'!W186,"")</f>
        <v/>
      </c>
      <c r="Y182" s="125" t="str">
        <f>IF('2. Enter scores'!X186&lt;&gt;"",'2. Enter scores'!$B186-'2. Enter scores'!X186,"")</f>
        <v/>
      </c>
      <c r="Z182" s="125" t="str">
        <f>IF('2. Enter scores'!Y186&lt;&gt;"",'2. Enter scores'!$B186-'2. Enter scores'!Y186,"")</f>
        <v/>
      </c>
      <c r="AA182" s="125" t="str">
        <f>IF('2. Enter scores'!Z186&lt;&gt;"",'2. Enter scores'!$B186-'2. Enter scores'!Z186,"")</f>
        <v/>
      </c>
      <c r="AB182" s="125" t="str">
        <f>IF('2. Enter scores'!AA186&lt;&gt;"",'2. Enter scores'!$B186-'2. Enter scores'!AA186,"")</f>
        <v/>
      </c>
      <c r="AC182" s="125" t="str">
        <f>IF('2. Enter scores'!AB186&lt;&gt;"",'2. Enter scores'!$B186-'2. Enter scores'!AB186,"")</f>
        <v/>
      </c>
      <c r="AD182" s="125" t="str">
        <f>IF('2. Enter scores'!AC186&lt;&gt;"",'2. Enter scores'!$B186-'2. Enter scores'!AC186,"")</f>
        <v/>
      </c>
      <c r="AE182" s="125" t="str">
        <f>IF('2. Enter scores'!AD186&lt;&gt;"",'2. Enter scores'!$B186-'2. Enter scores'!AD186,"")</f>
        <v/>
      </c>
      <c r="AF182" s="125" t="str">
        <f>IF('2. Enter scores'!AE186&lt;&gt;"",'2. Enter scores'!$B186-'2. Enter scores'!AE186,"")</f>
        <v/>
      </c>
      <c r="AG182" s="125" t="str">
        <f>IF('2. Enter scores'!AF186&lt;&gt;"",'2. Enter scores'!$B186-'2. Enter scores'!AF186,"")</f>
        <v/>
      </c>
      <c r="AH182" s="125" t="str">
        <f>IF('2. Enter scores'!AG186&lt;&gt;"",'2. Enter scores'!$B186-'2. Enter scores'!AG186,"")</f>
        <v/>
      </c>
      <c r="AI182" s="125" t="str">
        <f>IF('2. Enter scores'!AH186&lt;&gt;"",'2. Enter scores'!$B186-'2. Enter scores'!AH186,"")</f>
        <v/>
      </c>
      <c r="AJ182" s="125" t="str">
        <f>IF('2. Enter scores'!AI186&lt;&gt;"",'2. Enter scores'!$B186-'2. Enter scores'!AI186,"")</f>
        <v/>
      </c>
      <c r="AK182" s="125" t="str">
        <f>IF('2. Enter scores'!AJ186&lt;&gt;"",'2. Enter scores'!$B186-'2. Enter scores'!AJ186,"")</f>
        <v/>
      </c>
      <c r="AL182" s="125" t="str">
        <f>IF('2. Enter scores'!AK186&lt;&gt;"",'2. Enter scores'!$B186-'2. Enter scores'!AK186,"")</f>
        <v/>
      </c>
      <c r="AM182" s="125" t="str">
        <f>IF('2. Enter scores'!AL186&lt;&gt;"",'2. Enter scores'!$B186-'2. Enter scores'!AL186,"")</f>
        <v/>
      </c>
      <c r="AN182" s="125" t="str">
        <f>IF('2. Enter scores'!AM186&lt;&gt;"",'2. Enter scores'!$B186-'2. Enter scores'!AM186,"")</f>
        <v/>
      </c>
      <c r="AO182" s="125" t="str">
        <f>IF('2. Enter scores'!AN186&lt;&gt;"",'2. Enter scores'!$B186-'2. Enter scores'!AN186,"")</f>
        <v/>
      </c>
      <c r="AP182" s="125" t="str">
        <f>IF('2. Enter scores'!AO186&lt;&gt;"",'2. Enter scores'!$B186-'2. Enter scores'!AO186,"")</f>
        <v/>
      </c>
      <c r="AQ182" s="125" t="str">
        <f>IF('2. Enter scores'!AP186&lt;&gt;"",'2. Enter scores'!$B186-'2. Enter scores'!AP186,"")</f>
        <v/>
      </c>
      <c r="AR182" s="125" t="str">
        <f>IF('2. Enter scores'!AQ186&lt;&gt;"",'2. Enter scores'!$B186-'2. Enter scores'!AQ186,"")</f>
        <v/>
      </c>
      <c r="AS182" s="125" t="str">
        <f>IF('2. Enter scores'!AR186&lt;&gt;"",'2. Enter scores'!$B186-'2. Enter scores'!AR186,"")</f>
        <v/>
      </c>
      <c r="AT182" s="125" t="str">
        <f>IF('2. Enter scores'!AS186&lt;&gt;"",'2. Enter scores'!$B186-'2. Enter scores'!AS186,"")</f>
        <v/>
      </c>
      <c r="AU182" s="125" t="str">
        <f>IF('2. Enter scores'!AT186&lt;&gt;"",'2. Enter scores'!$B186-'2. Enter scores'!AT186,"")</f>
        <v/>
      </c>
      <c r="AV182" s="125" t="str">
        <f>IF('2. Enter scores'!AU186&lt;&gt;"",'2. Enter scores'!$B186-'2. Enter scores'!AU186,"")</f>
        <v/>
      </c>
      <c r="AW182" s="125" t="str">
        <f>IF('2. Enter scores'!AV186&lt;&gt;"",'2. Enter scores'!$B186-'2. Enter scores'!AV186,"")</f>
        <v/>
      </c>
      <c r="AX182" s="125" t="str">
        <f>IF('2. Enter scores'!AW186&lt;&gt;"",'2. Enter scores'!$B186-'2. Enter scores'!AW186,"")</f>
        <v/>
      </c>
      <c r="AY182" s="125" t="str">
        <f>IF('2. Enter scores'!AX186&lt;&gt;"",'2. Enter scores'!$B186-'2. Enter scores'!AX186,"")</f>
        <v/>
      </c>
      <c r="AZ182" s="125" t="str">
        <f>IF('2. Enter scores'!AY186&lt;&gt;"",'2. Enter scores'!$B186-'2. Enter scores'!AY186,"")</f>
        <v/>
      </c>
      <c r="BA182" s="125" t="str">
        <f>IF('2. Enter scores'!AZ186&lt;&gt;"",'2. Enter scores'!$B186-'2. Enter scores'!AZ186,"")</f>
        <v/>
      </c>
      <c r="BB182" s="125" t="str">
        <f>IF('2. Enter scores'!BA186&lt;&gt;"",'2. Enter scores'!$B186-'2. Enter scores'!BA186,"")</f>
        <v/>
      </c>
      <c r="BC182" s="125" t="str">
        <f>IF('2. Enter scores'!BB186&lt;&gt;"",'2. Enter scores'!$B186-'2. Enter scores'!BB186,"")</f>
        <v/>
      </c>
      <c r="BD182" s="125" t="str">
        <f>IF('2. Enter scores'!BC186&lt;&gt;"",'2. Enter scores'!$B186-'2. Enter scores'!BC186,"")</f>
        <v/>
      </c>
      <c r="BE182" s="125" t="str">
        <f>IF('2. Enter scores'!BD186&lt;&gt;"",'2. Enter scores'!$B186-'2. Enter scores'!BD186,"")</f>
        <v/>
      </c>
      <c r="BF182" s="125" t="str">
        <f>IF('2. Enter scores'!BE186&lt;&gt;"",'2. Enter scores'!$B186-'2. Enter scores'!BE186,"")</f>
        <v/>
      </c>
      <c r="BG182" s="125" t="str">
        <f>IF('2. Enter scores'!BF186&lt;&gt;"",'2. Enter scores'!$B186-'2. Enter scores'!BF186,"")</f>
        <v/>
      </c>
      <c r="BH182" s="125" t="str">
        <f>IF('2. Enter scores'!BG186&lt;&gt;"",'2. Enter scores'!$B186-'2. Enter scores'!BG186,"")</f>
        <v/>
      </c>
      <c r="BI182" s="125" t="str">
        <f>IF('2. Enter scores'!BH186&lt;&gt;"",'2. Enter scores'!$B186-'2. Enter scores'!BH186,"")</f>
        <v/>
      </c>
      <c r="BJ182" s="125" t="str">
        <f>IF('2. Enter scores'!BI186&lt;&gt;"",'2. Enter scores'!$B186-'2. Enter scores'!BI186,"")</f>
        <v/>
      </c>
      <c r="BK182" s="125" t="str">
        <f>IF('2. Enter scores'!BJ186&lt;&gt;"",'2. Enter scores'!$B186-'2. Enter scores'!BJ186,"")</f>
        <v/>
      </c>
      <c r="BL182" s="125" t="str">
        <f>IF('2. Enter scores'!BK186&lt;&gt;"",'2. Enter scores'!$B186-'2. Enter scores'!BK186,"")</f>
        <v/>
      </c>
      <c r="BM182" s="125" t="str">
        <f>IF('2. Enter scores'!BL186&lt;&gt;"",'2. Enter scores'!$B186-'2. Enter scores'!BL186,"")</f>
        <v/>
      </c>
      <c r="BN182" s="125" t="str">
        <f>IF('2. Enter scores'!BM186&lt;&gt;"",'2. Enter scores'!$B186-'2. Enter scores'!BM186,"")</f>
        <v/>
      </c>
      <c r="BO182" s="125" t="str">
        <f>IF('2. Enter scores'!BN186&lt;&gt;"",'2. Enter scores'!$B186-'2. Enter scores'!BN186,"")</f>
        <v/>
      </c>
      <c r="BP182" s="108">
        <v>1000</v>
      </c>
    </row>
    <row r="183" spans="2:68" x14ac:dyDescent="0.35">
      <c r="B183" s="125" t="str">
        <f>IF('2. Enter scores'!A187&lt;&gt;"",'2. Enter scores'!A187,"")</f>
        <v/>
      </c>
      <c r="H183" s="125" t="str">
        <f>IF('2. Enter scores'!G187&lt;&gt;"",'2. Enter scores'!$B187-'2. Enter scores'!G187,"")</f>
        <v/>
      </c>
      <c r="I183" s="125" t="str">
        <f>IF('2. Enter scores'!H187&lt;&gt;"",'2. Enter scores'!$B187-'2. Enter scores'!H187,"")</f>
        <v/>
      </c>
      <c r="J183" s="125" t="str">
        <f>IF('2. Enter scores'!I187&lt;&gt;"",'2. Enter scores'!$B187-'2. Enter scores'!I187,"")</f>
        <v/>
      </c>
      <c r="K183" s="125" t="str">
        <f>IF('2. Enter scores'!J187&lt;&gt;"",'2. Enter scores'!$B187-'2. Enter scores'!J187,"")</f>
        <v/>
      </c>
      <c r="L183" s="125" t="str">
        <f>IF('2. Enter scores'!K187&lt;&gt;"",'2. Enter scores'!$B187-'2. Enter scores'!K187,"")</f>
        <v/>
      </c>
      <c r="M183" s="125" t="str">
        <f>IF('2. Enter scores'!L187&lt;&gt;"",'2. Enter scores'!$B187-'2. Enter scores'!L187,"")</f>
        <v/>
      </c>
      <c r="N183" s="125" t="str">
        <f>IF('2. Enter scores'!M187&lt;&gt;"",'2. Enter scores'!$B187-'2. Enter scores'!M187,"")</f>
        <v/>
      </c>
      <c r="O183" s="125" t="str">
        <f>IF('2. Enter scores'!N187&lt;&gt;"",'2. Enter scores'!$B187-'2. Enter scores'!N187,"")</f>
        <v/>
      </c>
      <c r="P183" s="125" t="str">
        <f>IF('2. Enter scores'!O187&lt;&gt;"",'2. Enter scores'!$B187-'2. Enter scores'!O187,"")</f>
        <v/>
      </c>
      <c r="Q183" s="125" t="str">
        <f>IF('2. Enter scores'!P187&lt;&gt;"",'2. Enter scores'!$B187-'2. Enter scores'!P187,"")</f>
        <v/>
      </c>
      <c r="R183" s="125" t="str">
        <f>IF('2. Enter scores'!Q187&lt;&gt;"",'2. Enter scores'!$B187-'2. Enter scores'!Q187,"")</f>
        <v/>
      </c>
      <c r="S183" s="125" t="str">
        <f>IF('2. Enter scores'!R187&lt;&gt;"",'2. Enter scores'!$B187-'2. Enter scores'!R187,"")</f>
        <v/>
      </c>
      <c r="T183" s="125" t="str">
        <f>IF('2. Enter scores'!S187&lt;&gt;"",'2. Enter scores'!$B187-'2. Enter scores'!S187,"")</f>
        <v/>
      </c>
      <c r="U183" s="125" t="str">
        <f>IF('2. Enter scores'!T187&lt;&gt;"",'2. Enter scores'!$B187-'2. Enter scores'!T187,"")</f>
        <v/>
      </c>
      <c r="V183" s="125" t="str">
        <f>IF('2. Enter scores'!U187&lt;&gt;"",'2. Enter scores'!$B187-'2. Enter scores'!U187,"")</f>
        <v/>
      </c>
      <c r="W183" s="125" t="str">
        <f>IF('2. Enter scores'!V187&lt;&gt;"",'2. Enter scores'!$B187-'2. Enter scores'!V187,"")</f>
        <v/>
      </c>
      <c r="X183" s="125" t="str">
        <f>IF('2. Enter scores'!W187&lt;&gt;"",'2. Enter scores'!$B187-'2. Enter scores'!W187,"")</f>
        <v/>
      </c>
      <c r="Y183" s="125" t="str">
        <f>IF('2. Enter scores'!X187&lt;&gt;"",'2. Enter scores'!$B187-'2. Enter scores'!X187,"")</f>
        <v/>
      </c>
      <c r="Z183" s="125" t="str">
        <f>IF('2. Enter scores'!Y187&lt;&gt;"",'2. Enter scores'!$B187-'2. Enter scores'!Y187,"")</f>
        <v/>
      </c>
      <c r="AA183" s="125" t="str">
        <f>IF('2. Enter scores'!Z187&lt;&gt;"",'2. Enter scores'!$B187-'2. Enter scores'!Z187,"")</f>
        <v/>
      </c>
      <c r="AB183" s="125" t="str">
        <f>IF('2. Enter scores'!AA187&lt;&gt;"",'2. Enter scores'!$B187-'2. Enter scores'!AA187,"")</f>
        <v/>
      </c>
      <c r="AC183" s="125" t="str">
        <f>IF('2. Enter scores'!AB187&lt;&gt;"",'2. Enter scores'!$B187-'2. Enter scores'!AB187,"")</f>
        <v/>
      </c>
      <c r="AD183" s="125" t="str">
        <f>IF('2. Enter scores'!AC187&lt;&gt;"",'2. Enter scores'!$B187-'2. Enter scores'!AC187,"")</f>
        <v/>
      </c>
      <c r="AE183" s="125" t="str">
        <f>IF('2. Enter scores'!AD187&lt;&gt;"",'2. Enter scores'!$B187-'2. Enter scores'!AD187,"")</f>
        <v/>
      </c>
      <c r="AF183" s="125" t="str">
        <f>IF('2. Enter scores'!AE187&lt;&gt;"",'2. Enter scores'!$B187-'2. Enter scores'!AE187,"")</f>
        <v/>
      </c>
      <c r="AG183" s="125" t="str">
        <f>IF('2. Enter scores'!AF187&lt;&gt;"",'2. Enter scores'!$B187-'2. Enter scores'!AF187,"")</f>
        <v/>
      </c>
      <c r="AH183" s="125" t="str">
        <f>IF('2. Enter scores'!AG187&lt;&gt;"",'2. Enter scores'!$B187-'2. Enter scores'!AG187,"")</f>
        <v/>
      </c>
      <c r="AI183" s="125" t="str">
        <f>IF('2. Enter scores'!AH187&lt;&gt;"",'2. Enter scores'!$B187-'2. Enter scores'!AH187,"")</f>
        <v/>
      </c>
      <c r="AJ183" s="125" t="str">
        <f>IF('2. Enter scores'!AI187&lt;&gt;"",'2. Enter scores'!$B187-'2. Enter scores'!AI187,"")</f>
        <v/>
      </c>
      <c r="AK183" s="125" t="str">
        <f>IF('2. Enter scores'!AJ187&lt;&gt;"",'2. Enter scores'!$B187-'2. Enter scores'!AJ187,"")</f>
        <v/>
      </c>
      <c r="AL183" s="125" t="str">
        <f>IF('2. Enter scores'!AK187&lt;&gt;"",'2. Enter scores'!$B187-'2. Enter scores'!AK187,"")</f>
        <v/>
      </c>
      <c r="AM183" s="125" t="str">
        <f>IF('2. Enter scores'!AL187&lt;&gt;"",'2. Enter scores'!$B187-'2. Enter scores'!AL187,"")</f>
        <v/>
      </c>
      <c r="AN183" s="125" t="str">
        <f>IF('2. Enter scores'!AM187&lt;&gt;"",'2. Enter scores'!$B187-'2. Enter scores'!AM187,"")</f>
        <v/>
      </c>
      <c r="AO183" s="125" t="str">
        <f>IF('2. Enter scores'!AN187&lt;&gt;"",'2. Enter scores'!$B187-'2. Enter scores'!AN187,"")</f>
        <v/>
      </c>
      <c r="AP183" s="125" t="str">
        <f>IF('2. Enter scores'!AO187&lt;&gt;"",'2. Enter scores'!$B187-'2. Enter scores'!AO187,"")</f>
        <v/>
      </c>
      <c r="AQ183" s="125" t="str">
        <f>IF('2. Enter scores'!AP187&lt;&gt;"",'2. Enter scores'!$B187-'2. Enter scores'!AP187,"")</f>
        <v/>
      </c>
      <c r="AR183" s="125" t="str">
        <f>IF('2. Enter scores'!AQ187&lt;&gt;"",'2. Enter scores'!$B187-'2. Enter scores'!AQ187,"")</f>
        <v/>
      </c>
      <c r="AS183" s="125" t="str">
        <f>IF('2. Enter scores'!AR187&lt;&gt;"",'2. Enter scores'!$B187-'2. Enter scores'!AR187,"")</f>
        <v/>
      </c>
      <c r="AT183" s="125" t="str">
        <f>IF('2. Enter scores'!AS187&lt;&gt;"",'2. Enter scores'!$B187-'2. Enter scores'!AS187,"")</f>
        <v/>
      </c>
      <c r="AU183" s="125" t="str">
        <f>IF('2. Enter scores'!AT187&lt;&gt;"",'2. Enter scores'!$B187-'2. Enter scores'!AT187,"")</f>
        <v/>
      </c>
      <c r="AV183" s="125" t="str">
        <f>IF('2. Enter scores'!AU187&lt;&gt;"",'2. Enter scores'!$B187-'2. Enter scores'!AU187,"")</f>
        <v/>
      </c>
      <c r="AW183" s="125" t="str">
        <f>IF('2. Enter scores'!AV187&lt;&gt;"",'2. Enter scores'!$B187-'2. Enter scores'!AV187,"")</f>
        <v/>
      </c>
      <c r="AX183" s="125" t="str">
        <f>IF('2. Enter scores'!AW187&lt;&gt;"",'2. Enter scores'!$B187-'2. Enter scores'!AW187,"")</f>
        <v/>
      </c>
      <c r="AY183" s="125" t="str">
        <f>IF('2. Enter scores'!AX187&lt;&gt;"",'2. Enter scores'!$B187-'2. Enter scores'!AX187,"")</f>
        <v/>
      </c>
      <c r="AZ183" s="125" t="str">
        <f>IF('2. Enter scores'!AY187&lt;&gt;"",'2. Enter scores'!$B187-'2. Enter scores'!AY187,"")</f>
        <v/>
      </c>
      <c r="BA183" s="125" t="str">
        <f>IF('2. Enter scores'!AZ187&lt;&gt;"",'2. Enter scores'!$B187-'2. Enter scores'!AZ187,"")</f>
        <v/>
      </c>
      <c r="BB183" s="125" t="str">
        <f>IF('2. Enter scores'!BA187&lt;&gt;"",'2. Enter scores'!$B187-'2. Enter scores'!BA187,"")</f>
        <v/>
      </c>
      <c r="BC183" s="125" t="str">
        <f>IF('2. Enter scores'!BB187&lt;&gt;"",'2. Enter scores'!$B187-'2. Enter scores'!BB187,"")</f>
        <v/>
      </c>
      <c r="BD183" s="125" t="str">
        <f>IF('2. Enter scores'!BC187&lt;&gt;"",'2. Enter scores'!$B187-'2. Enter scores'!BC187,"")</f>
        <v/>
      </c>
      <c r="BE183" s="125" t="str">
        <f>IF('2. Enter scores'!BD187&lt;&gt;"",'2. Enter scores'!$B187-'2. Enter scores'!BD187,"")</f>
        <v/>
      </c>
      <c r="BF183" s="125" t="str">
        <f>IF('2. Enter scores'!BE187&lt;&gt;"",'2. Enter scores'!$B187-'2. Enter scores'!BE187,"")</f>
        <v/>
      </c>
      <c r="BG183" s="125" t="str">
        <f>IF('2. Enter scores'!BF187&lt;&gt;"",'2. Enter scores'!$B187-'2. Enter scores'!BF187,"")</f>
        <v/>
      </c>
      <c r="BH183" s="125" t="str">
        <f>IF('2. Enter scores'!BG187&lt;&gt;"",'2. Enter scores'!$B187-'2. Enter scores'!BG187,"")</f>
        <v/>
      </c>
      <c r="BI183" s="125" t="str">
        <f>IF('2. Enter scores'!BH187&lt;&gt;"",'2. Enter scores'!$B187-'2. Enter scores'!BH187,"")</f>
        <v/>
      </c>
      <c r="BJ183" s="125" t="str">
        <f>IF('2. Enter scores'!BI187&lt;&gt;"",'2. Enter scores'!$B187-'2. Enter scores'!BI187,"")</f>
        <v/>
      </c>
      <c r="BK183" s="125" t="str">
        <f>IF('2. Enter scores'!BJ187&lt;&gt;"",'2. Enter scores'!$B187-'2. Enter scores'!BJ187,"")</f>
        <v/>
      </c>
      <c r="BL183" s="125" t="str">
        <f>IF('2. Enter scores'!BK187&lt;&gt;"",'2. Enter scores'!$B187-'2. Enter scores'!BK187,"")</f>
        <v/>
      </c>
      <c r="BM183" s="125" t="str">
        <f>IF('2. Enter scores'!BL187&lt;&gt;"",'2. Enter scores'!$B187-'2. Enter scores'!BL187,"")</f>
        <v/>
      </c>
      <c r="BN183" s="125" t="str">
        <f>IF('2. Enter scores'!BM187&lt;&gt;"",'2. Enter scores'!$B187-'2. Enter scores'!BM187,"")</f>
        <v/>
      </c>
      <c r="BO183" s="125" t="str">
        <f>IF('2. Enter scores'!BN187&lt;&gt;"",'2. Enter scores'!$B187-'2. Enter scores'!BN187,"")</f>
        <v/>
      </c>
      <c r="BP183" s="108">
        <v>1000</v>
      </c>
    </row>
    <row r="184" spans="2:68" x14ac:dyDescent="0.35">
      <c r="B184" s="125" t="str">
        <f>IF('2. Enter scores'!A188&lt;&gt;"",'2. Enter scores'!A188,"")</f>
        <v/>
      </c>
      <c r="H184" s="125" t="str">
        <f>IF('2. Enter scores'!G188&lt;&gt;"",'2. Enter scores'!$B188-'2. Enter scores'!G188,"")</f>
        <v/>
      </c>
      <c r="I184" s="125" t="str">
        <f>IF('2. Enter scores'!H188&lt;&gt;"",'2. Enter scores'!$B188-'2. Enter scores'!H188,"")</f>
        <v/>
      </c>
      <c r="J184" s="125" t="str">
        <f>IF('2. Enter scores'!I188&lt;&gt;"",'2. Enter scores'!$B188-'2. Enter scores'!I188,"")</f>
        <v/>
      </c>
      <c r="K184" s="125" t="str">
        <f>IF('2. Enter scores'!J188&lt;&gt;"",'2. Enter scores'!$B188-'2. Enter scores'!J188,"")</f>
        <v/>
      </c>
      <c r="L184" s="125" t="str">
        <f>IF('2. Enter scores'!K188&lt;&gt;"",'2. Enter scores'!$B188-'2. Enter scores'!K188,"")</f>
        <v/>
      </c>
      <c r="M184" s="125" t="str">
        <f>IF('2. Enter scores'!L188&lt;&gt;"",'2. Enter scores'!$B188-'2. Enter scores'!L188,"")</f>
        <v/>
      </c>
      <c r="N184" s="125" t="str">
        <f>IF('2. Enter scores'!M188&lt;&gt;"",'2. Enter scores'!$B188-'2. Enter scores'!M188,"")</f>
        <v/>
      </c>
      <c r="O184" s="125" t="str">
        <f>IF('2. Enter scores'!N188&lt;&gt;"",'2. Enter scores'!$B188-'2. Enter scores'!N188,"")</f>
        <v/>
      </c>
      <c r="P184" s="125" t="str">
        <f>IF('2. Enter scores'!O188&lt;&gt;"",'2. Enter scores'!$B188-'2. Enter scores'!O188,"")</f>
        <v/>
      </c>
      <c r="Q184" s="125" t="str">
        <f>IF('2. Enter scores'!P188&lt;&gt;"",'2. Enter scores'!$B188-'2. Enter scores'!P188,"")</f>
        <v/>
      </c>
      <c r="R184" s="125" t="str">
        <f>IF('2. Enter scores'!Q188&lt;&gt;"",'2. Enter scores'!$B188-'2. Enter scores'!Q188,"")</f>
        <v/>
      </c>
      <c r="S184" s="125" t="str">
        <f>IF('2. Enter scores'!R188&lt;&gt;"",'2. Enter scores'!$B188-'2. Enter scores'!R188,"")</f>
        <v/>
      </c>
      <c r="T184" s="125" t="str">
        <f>IF('2. Enter scores'!S188&lt;&gt;"",'2. Enter scores'!$B188-'2. Enter scores'!S188,"")</f>
        <v/>
      </c>
      <c r="U184" s="125" t="str">
        <f>IF('2. Enter scores'!T188&lt;&gt;"",'2. Enter scores'!$B188-'2. Enter scores'!T188,"")</f>
        <v/>
      </c>
      <c r="V184" s="125" t="str">
        <f>IF('2. Enter scores'!U188&lt;&gt;"",'2. Enter scores'!$B188-'2. Enter scores'!U188,"")</f>
        <v/>
      </c>
      <c r="W184" s="125" t="str">
        <f>IF('2. Enter scores'!V188&lt;&gt;"",'2. Enter scores'!$B188-'2. Enter scores'!V188,"")</f>
        <v/>
      </c>
      <c r="X184" s="125" t="str">
        <f>IF('2. Enter scores'!W188&lt;&gt;"",'2. Enter scores'!$B188-'2. Enter scores'!W188,"")</f>
        <v/>
      </c>
      <c r="Y184" s="125" t="str">
        <f>IF('2. Enter scores'!X188&lt;&gt;"",'2. Enter scores'!$B188-'2. Enter scores'!X188,"")</f>
        <v/>
      </c>
      <c r="Z184" s="125" t="str">
        <f>IF('2. Enter scores'!Y188&lt;&gt;"",'2. Enter scores'!$B188-'2. Enter scores'!Y188,"")</f>
        <v/>
      </c>
      <c r="AA184" s="125" t="str">
        <f>IF('2. Enter scores'!Z188&lt;&gt;"",'2. Enter scores'!$B188-'2. Enter scores'!Z188,"")</f>
        <v/>
      </c>
      <c r="AB184" s="125" t="str">
        <f>IF('2. Enter scores'!AA188&lt;&gt;"",'2. Enter scores'!$B188-'2. Enter scores'!AA188,"")</f>
        <v/>
      </c>
      <c r="AC184" s="125" t="str">
        <f>IF('2. Enter scores'!AB188&lt;&gt;"",'2. Enter scores'!$B188-'2. Enter scores'!AB188,"")</f>
        <v/>
      </c>
      <c r="AD184" s="125" t="str">
        <f>IF('2. Enter scores'!AC188&lt;&gt;"",'2. Enter scores'!$B188-'2. Enter scores'!AC188,"")</f>
        <v/>
      </c>
      <c r="AE184" s="125" t="str">
        <f>IF('2. Enter scores'!AD188&lt;&gt;"",'2. Enter scores'!$B188-'2. Enter scores'!AD188,"")</f>
        <v/>
      </c>
      <c r="AF184" s="125" t="str">
        <f>IF('2. Enter scores'!AE188&lt;&gt;"",'2. Enter scores'!$B188-'2. Enter scores'!AE188,"")</f>
        <v/>
      </c>
      <c r="AG184" s="125" t="str">
        <f>IF('2. Enter scores'!AF188&lt;&gt;"",'2. Enter scores'!$B188-'2. Enter scores'!AF188,"")</f>
        <v/>
      </c>
      <c r="AH184" s="125" t="str">
        <f>IF('2. Enter scores'!AG188&lt;&gt;"",'2. Enter scores'!$B188-'2. Enter scores'!AG188,"")</f>
        <v/>
      </c>
      <c r="AI184" s="125" t="str">
        <f>IF('2. Enter scores'!AH188&lt;&gt;"",'2. Enter scores'!$B188-'2. Enter scores'!AH188,"")</f>
        <v/>
      </c>
      <c r="AJ184" s="125" t="str">
        <f>IF('2. Enter scores'!AI188&lt;&gt;"",'2. Enter scores'!$B188-'2. Enter scores'!AI188,"")</f>
        <v/>
      </c>
      <c r="AK184" s="125" t="str">
        <f>IF('2. Enter scores'!AJ188&lt;&gt;"",'2. Enter scores'!$B188-'2. Enter scores'!AJ188,"")</f>
        <v/>
      </c>
      <c r="AL184" s="125" t="str">
        <f>IF('2. Enter scores'!AK188&lt;&gt;"",'2. Enter scores'!$B188-'2. Enter scores'!AK188,"")</f>
        <v/>
      </c>
      <c r="AM184" s="125" t="str">
        <f>IF('2. Enter scores'!AL188&lt;&gt;"",'2. Enter scores'!$B188-'2. Enter scores'!AL188,"")</f>
        <v/>
      </c>
      <c r="AN184" s="125" t="str">
        <f>IF('2. Enter scores'!AM188&lt;&gt;"",'2. Enter scores'!$B188-'2. Enter scores'!AM188,"")</f>
        <v/>
      </c>
      <c r="AO184" s="125" t="str">
        <f>IF('2. Enter scores'!AN188&lt;&gt;"",'2. Enter scores'!$B188-'2. Enter scores'!AN188,"")</f>
        <v/>
      </c>
      <c r="AP184" s="125" t="str">
        <f>IF('2. Enter scores'!AO188&lt;&gt;"",'2. Enter scores'!$B188-'2. Enter scores'!AO188,"")</f>
        <v/>
      </c>
      <c r="AQ184" s="125" t="str">
        <f>IF('2. Enter scores'!AP188&lt;&gt;"",'2. Enter scores'!$B188-'2. Enter scores'!AP188,"")</f>
        <v/>
      </c>
      <c r="AR184" s="125" t="str">
        <f>IF('2. Enter scores'!AQ188&lt;&gt;"",'2. Enter scores'!$B188-'2. Enter scores'!AQ188,"")</f>
        <v/>
      </c>
      <c r="AS184" s="125" t="str">
        <f>IF('2. Enter scores'!AR188&lt;&gt;"",'2. Enter scores'!$B188-'2. Enter scores'!AR188,"")</f>
        <v/>
      </c>
      <c r="AT184" s="125" t="str">
        <f>IF('2. Enter scores'!AS188&lt;&gt;"",'2. Enter scores'!$B188-'2. Enter scores'!AS188,"")</f>
        <v/>
      </c>
      <c r="AU184" s="125" t="str">
        <f>IF('2. Enter scores'!AT188&lt;&gt;"",'2. Enter scores'!$B188-'2. Enter scores'!AT188,"")</f>
        <v/>
      </c>
      <c r="AV184" s="125" t="str">
        <f>IF('2. Enter scores'!AU188&lt;&gt;"",'2. Enter scores'!$B188-'2. Enter scores'!AU188,"")</f>
        <v/>
      </c>
      <c r="AW184" s="125" t="str">
        <f>IF('2. Enter scores'!AV188&lt;&gt;"",'2. Enter scores'!$B188-'2. Enter scores'!AV188,"")</f>
        <v/>
      </c>
      <c r="AX184" s="125" t="str">
        <f>IF('2. Enter scores'!AW188&lt;&gt;"",'2. Enter scores'!$B188-'2. Enter scores'!AW188,"")</f>
        <v/>
      </c>
      <c r="AY184" s="125" t="str">
        <f>IF('2. Enter scores'!AX188&lt;&gt;"",'2. Enter scores'!$B188-'2. Enter scores'!AX188,"")</f>
        <v/>
      </c>
      <c r="AZ184" s="125" t="str">
        <f>IF('2. Enter scores'!AY188&lt;&gt;"",'2. Enter scores'!$B188-'2. Enter scores'!AY188,"")</f>
        <v/>
      </c>
      <c r="BA184" s="125" t="str">
        <f>IF('2. Enter scores'!AZ188&lt;&gt;"",'2. Enter scores'!$B188-'2. Enter scores'!AZ188,"")</f>
        <v/>
      </c>
      <c r="BB184" s="125" t="str">
        <f>IF('2. Enter scores'!BA188&lt;&gt;"",'2. Enter scores'!$B188-'2. Enter scores'!BA188,"")</f>
        <v/>
      </c>
      <c r="BC184" s="125" t="str">
        <f>IF('2. Enter scores'!BB188&lt;&gt;"",'2. Enter scores'!$B188-'2. Enter scores'!BB188,"")</f>
        <v/>
      </c>
      <c r="BD184" s="125" t="str">
        <f>IF('2. Enter scores'!BC188&lt;&gt;"",'2. Enter scores'!$B188-'2. Enter scores'!BC188,"")</f>
        <v/>
      </c>
      <c r="BE184" s="125" t="str">
        <f>IF('2. Enter scores'!BD188&lt;&gt;"",'2. Enter scores'!$B188-'2. Enter scores'!BD188,"")</f>
        <v/>
      </c>
      <c r="BF184" s="125" t="str">
        <f>IF('2. Enter scores'!BE188&lt;&gt;"",'2. Enter scores'!$B188-'2. Enter scores'!BE188,"")</f>
        <v/>
      </c>
      <c r="BG184" s="125" t="str">
        <f>IF('2. Enter scores'!BF188&lt;&gt;"",'2. Enter scores'!$B188-'2. Enter scores'!BF188,"")</f>
        <v/>
      </c>
      <c r="BH184" s="125" t="str">
        <f>IF('2. Enter scores'!BG188&lt;&gt;"",'2. Enter scores'!$B188-'2. Enter scores'!BG188,"")</f>
        <v/>
      </c>
      <c r="BI184" s="125" t="str">
        <f>IF('2. Enter scores'!BH188&lt;&gt;"",'2. Enter scores'!$B188-'2. Enter scores'!BH188,"")</f>
        <v/>
      </c>
      <c r="BJ184" s="125" t="str">
        <f>IF('2. Enter scores'!BI188&lt;&gt;"",'2. Enter scores'!$B188-'2. Enter scores'!BI188,"")</f>
        <v/>
      </c>
      <c r="BK184" s="125" t="str">
        <f>IF('2. Enter scores'!BJ188&lt;&gt;"",'2. Enter scores'!$B188-'2. Enter scores'!BJ188,"")</f>
        <v/>
      </c>
      <c r="BL184" s="125" t="str">
        <f>IF('2. Enter scores'!BK188&lt;&gt;"",'2. Enter scores'!$B188-'2. Enter scores'!BK188,"")</f>
        <v/>
      </c>
      <c r="BM184" s="125" t="str">
        <f>IF('2. Enter scores'!BL188&lt;&gt;"",'2. Enter scores'!$B188-'2. Enter scores'!BL188,"")</f>
        <v/>
      </c>
      <c r="BN184" s="125" t="str">
        <f>IF('2. Enter scores'!BM188&lt;&gt;"",'2. Enter scores'!$B188-'2. Enter scores'!BM188,"")</f>
        <v/>
      </c>
      <c r="BO184" s="125" t="str">
        <f>IF('2. Enter scores'!BN188&lt;&gt;"",'2. Enter scores'!$B188-'2. Enter scores'!BN188,"")</f>
        <v/>
      </c>
      <c r="BP184" s="108">
        <v>1000</v>
      </c>
    </row>
    <row r="185" spans="2:68" x14ac:dyDescent="0.35">
      <c r="B185" s="125" t="str">
        <f>IF('2. Enter scores'!A189&lt;&gt;"",'2. Enter scores'!A189,"")</f>
        <v/>
      </c>
      <c r="H185" s="125" t="str">
        <f>IF('2. Enter scores'!G189&lt;&gt;"",'2. Enter scores'!$B189-'2. Enter scores'!G189,"")</f>
        <v/>
      </c>
      <c r="I185" s="125" t="str">
        <f>IF('2. Enter scores'!H189&lt;&gt;"",'2. Enter scores'!$B189-'2. Enter scores'!H189,"")</f>
        <v/>
      </c>
      <c r="J185" s="125" t="str">
        <f>IF('2. Enter scores'!I189&lt;&gt;"",'2. Enter scores'!$B189-'2. Enter scores'!I189,"")</f>
        <v/>
      </c>
      <c r="K185" s="125" t="str">
        <f>IF('2. Enter scores'!J189&lt;&gt;"",'2. Enter scores'!$B189-'2. Enter scores'!J189,"")</f>
        <v/>
      </c>
      <c r="L185" s="125" t="str">
        <f>IF('2. Enter scores'!K189&lt;&gt;"",'2. Enter scores'!$B189-'2. Enter scores'!K189,"")</f>
        <v/>
      </c>
      <c r="M185" s="125" t="str">
        <f>IF('2. Enter scores'!L189&lt;&gt;"",'2. Enter scores'!$B189-'2. Enter scores'!L189,"")</f>
        <v/>
      </c>
      <c r="N185" s="125" t="str">
        <f>IF('2. Enter scores'!M189&lt;&gt;"",'2. Enter scores'!$B189-'2. Enter scores'!M189,"")</f>
        <v/>
      </c>
      <c r="O185" s="125" t="str">
        <f>IF('2. Enter scores'!N189&lt;&gt;"",'2. Enter scores'!$B189-'2. Enter scores'!N189,"")</f>
        <v/>
      </c>
      <c r="P185" s="125" t="str">
        <f>IF('2. Enter scores'!O189&lt;&gt;"",'2. Enter scores'!$B189-'2. Enter scores'!O189,"")</f>
        <v/>
      </c>
      <c r="Q185" s="125" t="str">
        <f>IF('2. Enter scores'!P189&lt;&gt;"",'2. Enter scores'!$B189-'2. Enter scores'!P189,"")</f>
        <v/>
      </c>
      <c r="R185" s="125" t="str">
        <f>IF('2. Enter scores'!Q189&lt;&gt;"",'2. Enter scores'!$B189-'2. Enter scores'!Q189,"")</f>
        <v/>
      </c>
      <c r="S185" s="125" t="str">
        <f>IF('2. Enter scores'!R189&lt;&gt;"",'2. Enter scores'!$B189-'2. Enter scores'!R189,"")</f>
        <v/>
      </c>
      <c r="T185" s="125" t="str">
        <f>IF('2. Enter scores'!S189&lt;&gt;"",'2. Enter scores'!$B189-'2. Enter scores'!S189,"")</f>
        <v/>
      </c>
      <c r="U185" s="125" t="str">
        <f>IF('2. Enter scores'!T189&lt;&gt;"",'2. Enter scores'!$B189-'2. Enter scores'!T189,"")</f>
        <v/>
      </c>
      <c r="V185" s="125" t="str">
        <f>IF('2. Enter scores'!U189&lt;&gt;"",'2. Enter scores'!$B189-'2. Enter scores'!U189,"")</f>
        <v/>
      </c>
      <c r="W185" s="125" t="str">
        <f>IF('2. Enter scores'!V189&lt;&gt;"",'2. Enter scores'!$B189-'2. Enter scores'!V189,"")</f>
        <v/>
      </c>
      <c r="X185" s="125" t="str">
        <f>IF('2. Enter scores'!W189&lt;&gt;"",'2. Enter scores'!$B189-'2. Enter scores'!W189,"")</f>
        <v/>
      </c>
      <c r="Y185" s="125" t="str">
        <f>IF('2. Enter scores'!X189&lt;&gt;"",'2. Enter scores'!$B189-'2. Enter scores'!X189,"")</f>
        <v/>
      </c>
      <c r="Z185" s="125" t="str">
        <f>IF('2. Enter scores'!Y189&lt;&gt;"",'2. Enter scores'!$B189-'2. Enter scores'!Y189,"")</f>
        <v/>
      </c>
      <c r="AA185" s="125" t="str">
        <f>IF('2. Enter scores'!Z189&lt;&gt;"",'2. Enter scores'!$B189-'2. Enter scores'!Z189,"")</f>
        <v/>
      </c>
      <c r="AB185" s="125" t="str">
        <f>IF('2. Enter scores'!AA189&lt;&gt;"",'2. Enter scores'!$B189-'2. Enter scores'!AA189,"")</f>
        <v/>
      </c>
      <c r="AC185" s="125" t="str">
        <f>IF('2. Enter scores'!AB189&lt;&gt;"",'2. Enter scores'!$B189-'2. Enter scores'!AB189,"")</f>
        <v/>
      </c>
      <c r="AD185" s="125" t="str">
        <f>IF('2. Enter scores'!AC189&lt;&gt;"",'2. Enter scores'!$B189-'2. Enter scores'!AC189,"")</f>
        <v/>
      </c>
      <c r="AE185" s="125" t="str">
        <f>IF('2. Enter scores'!AD189&lt;&gt;"",'2. Enter scores'!$B189-'2. Enter scores'!AD189,"")</f>
        <v/>
      </c>
      <c r="AF185" s="125" t="str">
        <f>IF('2. Enter scores'!AE189&lt;&gt;"",'2. Enter scores'!$B189-'2. Enter scores'!AE189,"")</f>
        <v/>
      </c>
      <c r="AG185" s="125" t="str">
        <f>IF('2. Enter scores'!AF189&lt;&gt;"",'2. Enter scores'!$B189-'2. Enter scores'!AF189,"")</f>
        <v/>
      </c>
      <c r="AH185" s="125" t="str">
        <f>IF('2. Enter scores'!AG189&lt;&gt;"",'2. Enter scores'!$B189-'2. Enter scores'!AG189,"")</f>
        <v/>
      </c>
      <c r="AI185" s="125" t="str">
        <f>IF('2. Enter scores'!AH189&lt;&gt;"",'2. Enter scores'!$B189-'2. Enter scores'!AH189,"")</f>
        <v/>
      </c>
      <c r="AJ185" s="125" t="str">
        <f>IF('2. Enter scores'!AI189&lt;&gt;"",'2. Enter scores'!$B189-'2. Enter scores'!AI189,"")</f>
        <v/>
      </c>
      <c r="AK185" s="125" t="str">
        <f>IF('2. Enter scores'!AJ189&lt;&gt;"",'2. Enter scores'!$B189-'2. Enter scores'!AJ189,"")</f>
        <v/>
      </c>
      <c r="AL185" s="125" t="str">
        <f>IF('2. Enter scores'!AK189&lt;&gt;"",'2. Enter scores'!$B189-'2. Enter scores'!AK189,"")</f>
        <v/>
      </c>
      <c r="AM185" s="125" t="str">
        <f>IF('2. Enter scores'!AL189&lt;&gt;"",'2. Enter scores'!$B189-'2. Enter scores'!AL189,"")</f>
        <v/>
      </c>
      <c r="AN185" s="125" t="str">
        <f>IF('2. Enter scores'!AM189&lt;&gt;"",'2. Enter scores'!$B189-'2. Enter scores'!AM189,"")</f>
        <v/>
      </c>
      <c r="AO185" s="125" t="str">
        <f>IF('2. Enter scores'!AN189&lt;&gt;"",'2. Enter scores'!$B189-'2. Enter scores'!AN189,"")</f>
        <v/>
      </c>
      <c r="AP185" s="125" t="str">
        <f>IF('2. Enter scores'!AO189&lt;&gt;"",'2. Enter scores'!$B189-'2. Enter scores'!AO189,"")</f>
        <v/>
      </c>
      <c r="AQ185" s="125" t="str">
        <f>IF('2. Enter scores'!AP189&lt;&gt;"",'2. Enter scores'!$B189-'2. Enter scores'!AP189,"")</f>
        <v/>
      </c>
      <c r="AR185" s="125" t="str">
        <f>IF('2. Enter scores'!AQ189&lt;&gt;"",'2. Enter scores'!$B189-'2. Enter scores'!AQ189,"")</f>
        <v/>
      </c>
      <c r="AS185" s="125" t="str">
        <f>IF('2. Enter scores'!AR189&lt;&gt;"",'2. Enter scores'!$B189-'2. Enter scores'!AR189,"")</f>
        <v/>
      </c>
      <c r="AT185" s="125" t="str">
        <f>IF('2. Enter scores'!AS189&lt;&gt;"",'2. Enter scores'!$B189-'2. Enter scores'!AS189,"")</f>
        <v/>
      </c>
      <c r="AU185" s="125" t="str">
        <f>IF('2. Enter scores'!AT189&lt;&gt;"",'2. Enter scores'!$B189-'2. Enter scores'!AT189,"")</f>
        <v/>
      </c>
      <c r="AV185" s="125" t="str">
        <f>IF('2. Enter scores'!AU189&lt;&gt;"",'2. Enter scores'!$B189-'2. Enter scores'!AU189,"")</f>
        <v/>
      </c>
      <c r="AW185" s="125" t="str">
        <f>IF('2. Enter scores'!AV189&lt;&gt;"",'2. Enter scores'!$B189-'2. Enter scores'!AV189,"")</f>
        <v/>
      </c>
      <c r="AX185" s="125" t="str">
        <f>IF('2. Enter scores'!AW189&lt;&gt;"",'2. Enter scores'!$B189-'2. Enter scores'!AW189,"")</f>
        <v/>
      </c>
      <c r="AY185" s="125" t="str">
        <f>IF('2. Enter scores'!AX189&lt;&gt;"",'2. Enter scores'!$B189-'2. Enter scores'!AX189,"")</f>
        <v/>
      </c>
      <c r="AZ185" s="125" t="str">
        <f>IF('2. Enter scores'!AY189&lt;&gt;"",'2. Enter scores'!$B189-'2. Enter scores'!AY189,"")</f>
        <v/>
      </c>
      <c r="BA185" s="125" t="str">
        <f>IF('2. Enter scores'!AZ189&lt;&gt;"",'2. Enter scores'!$B189-'2. Enter scores'!AZ189,"")</f>
        <v/>
      </c>
      <c r="BB185" s="125" t="str">
        <f>IF('2. Enter scores'!BA189&lt;&gt;"",'2. Enter scores'!$B189-'2. Enter scores'!BA189,"")</f>
        <v/>
      </c>
      <c r="BC185" s="125" t="str">
        <f>IF('2. Enter scores'!BB189&lt;&gt;"",'2. Enter scores'!$B189-'2. Enter scores'!BB189,"")</f>
        <v/>
      </c>
      <c r="BD185" s="125" t="str">
        <f>IF('2. Enter scores'!BC189&lt;&gt;"",'2. Enter scores'!$B189-'2. Enter scores'!BC189,"")</f>
        <v/>
      </c>
      <c r="BE185" s="125" t="str">
        <f>IF('2. Enter scores'!BD189&lt;&gt;"",'2. Enter scores'!$B189-'2. Enter scores'!BD189,"")</f>
        <v/>
      </c>
      <c r="BF185" s="125" t="str">
        <f>IF('2. Enter scores'!BE189&lt;&gt;"",'2. Enter scores'!$B189-'2. Enter scores'!BE189,"")</f>
        <v/>
      </c>
      <c r="BG185" s="125" t="str">
        <f>IF('2. Enter scores'!BF189&lt;&gt;"",'2. Enter scores'!$B189-'2. Enter scores'!BF189,"")</f>
        <v/>
      </c>
      <c r="BH185" s="125" t="str">
        <f>IF('2. Enter scores'!BG189&lt;&gt;"",'2. Enter scores'!$B189-'2. Enter scores'!BG189,"")</f>
        <v/>
      </c>
      <c r="BI185" s="125" t="str">
        <f>IF('2. Enter scores'!BH189&lt;&gt;"",'2. Enter scores'!$B189-'2. Enter scores'!BH189,"")</f>
        <v/>
      </c>
      <c r="BJ185" s="125" t="str">
        <f>IF('2. Enter scores'!BI189&lt;&gt;"",'2. Enter scores'!$B189-'2. Enter scores'!BI189,"")</f>
        <v/>
      </c>
      <c r="BK185" s="125" t="str">
        <f>IF('2. Enter scores'!BJ189&lt;&gt;"",'2. Enter scores'!$B189-'2. Enter scores'!BJ189,"")</f>
        <v/>
      </c>
      <c r="BL185" s="125" t="str">
        <f>IF('2. Enter scores'!BK189&lt;&gt;"",'2. Enter scores'!$B189-'2. Enter scores'!BK189,"")</f>
        <v/>
      </c>
      <c r="BM185" s="125" t="str">
        <f>IF('2. Enter scores'!BL189&lt;&gt;"",'2. Enter scores'!$B189-'2. Enter scores'!BL189,"")</f>
        <v/>
      </c>
      <c r="BN185" s="125" t="str">
        <f>IF('2. Enter scores'!BM189&lt;&gt;"",'2. Enter scores'!$B189-'2. Enter scores'!BM189,"")</f>
        <v/>
      </c>
      <c r="BO185" s="125" t="str">
        <f>IF('2. Enter scores'!BN189&lt;&gt;"",'2. Enter scores'!$B189-'2. Enter scores'!BN189,"")</f>
        <v/>
      </c>
      <c r="BP185" s="108">
        <v>1000</v>
      </c>
    </row>
    <row r="186" spans="2:68" x14ac:dyDescent="0.35">
      <c r="B186" s="125" t="str">
        <f>IF('2. Enter scores'!A190&lt;&gt;"",'2. Enter scores'!A190,"")</f>
        <v/>
      </c>
      <c r="H186" s="125" t="str">
        <f>IF('2. Enter scores'!G190&lt;&gt;"",'2. Enter scores'!$B190-'2. Enter scores'!G190,"")</f>
        <v/>
      </c>
      <c r="I186" s="125" t="str">
        <f>IF('2. Enter scores'!H190&lt;&gt;"",'2. Enter scores'!$B190-'2. Enter scores'!H190,"")</f>
        <v/>
      </c>
      <c r="J186" s="125" t="str">
        <f>IF('2. Enter scores'!I190&lt;&gt;"",'2. Enter scores'!$B190-'2. Enter scores'!I190,"")</f>
        <v/>
      </c>
      <c r="K186" s="125" t="str">
        <f>IF('2. Enter scores'!J190&lt;&gt;"",'2. Enter scores'!$B190-'2. Enter scores'!J190,"")</f>
        <v/>
      </c>
      <c r="L186" s="125" t="str">
        <f>IF('2. Enter scores'!K190&lt;&gt;"",'2. Enter scores'!$B190-'2. Enter scores'!K190,"")</f>
        <v/>
      </c>
      <c r="M186" s="125" t="str">
        <f>IF('2. Enter scores'!L190&lt;&gt;"",'2. Enter scores'!$B190-'2. Enter scores'!L190,"")</f>
        <v/>
      </c>
      <c r="N186" s="125" t="str">
        <f>IF('2. Enter scores'!M190&lt;&gt;"",'2. Enter scores'!$B190-'2. Enter scores'!M190,"")</f>
        <v/>
      </c>
      <c r="O186" s="125" t="str">
        <f>IF('2. Enter scores'!N190&lt;&gt;"",'2. Enter scores'!$B190-'2. Enter scores'!N190,"")</f>
        <v/>
      </c>
      <c r="P186" s="125" t="str">
        <f>IF('2. Enter scores'!O190&lt;&gt;"",'2. Enter scores'!$B190-'2. Enter scores'!O190,"")</f>
        <v/>
      </c>
      <c r="Q186" s="125" t="str">
        <f>IF('2. Enter scores'!P190&lt;&gt;"",'2. Enter scores'!$B190-'2. Enter scores'!P190,"")</f>
        <v/>
      </c>
      <c r="R186" s="125" t="str">
        <f>IF('2. Enter scores'!Q190&lt;&gt;"",'2. Enter scores'!$B190-'2. Enter scores'!Q190,"")</f>
        <v/>
      </c>
      <c r="S186" s="125" t="str">
        <f>IF('2. Enter scores'!R190&lt;&gt;"",'2. Enter scores'!$B190-'2. Enter scores'!R190,"")</f>
        <v/>
      </c>
      <c r="T186" s="125" t="str">
        <f>IF('2. Enter scores'!S190&lt;&gt;"",'2. Enter scores'!$B190-'2. Enter scores'!S190,"")</f>
        <v/>
      </c>
      <c r="U186" s="125" t="str">
        <f>IF('2. Enter scores'!T190&lt;&gt;"",'2. Enter scores'!$B190-'2. Enter scores'!T190,"")</f>
        <v/>
      </c>
      <c r="V186" s="125" t="str">
        <f>IF('2. Enter scores'!U190&lt;&gt;"",'2. Enter scores'!$B190-'2. Enter scores'!U190,"")</f>
        <v/>
      </c>
      <c r="W186" s="125" t="str">
        <f>IF('2. Enter scores'!V190&lt;&gt;"",'2. Enter scores'!$B190-'2. Enter scores'!V190,"")</f>
        <v/>
      </c>
      <c r="X186" s="125" t="str">
        <f>IF('2. Enter scores'!W190&lt;&gt;"",'2. Enter scores'!$B190-'2. Enter scores'!W190,"")</f>
        <v/>
      </c>
      <c r="Y186" s="125" t="str">
        <f>IF('2. Enter scores'!X190&lt;&gt;"",'2. Enter scores'!$B190-'2. Enter scores'!X190,"")</f>
        <v/>
      </c>
      <c r="Z186" s="125" t="str">
        <f>IF('2. Enter scores'!Y190&lt;&gt;"",'2. Enter scores'!$B190-'2. Enter scores'!Y190,"")</f>
        <v/>
      </c>
      <c r="AA186" s="125" t="str">
        <f>IF('2. Enter scores'!Z190&lt;&gt;"",'2. Enter scores'!$B190-'2. Enter scores'!Z190,"")</f>
        <v/>
      </c>
      <c r="AB186" s="125" t="str">
        <f>IF('2. Enter scores'!AA190&lt;&gt;"",'2. Enter scores'!$B190-'2. Enter scores'!AA190,"")</f>
        <v/>
      </c>
      <c r="AC186" s="125" t="str">
        <f>IF('2. Enter scores'!AB190&lt;&gt;"",'2. Enter scores'!$B190-'2. Enter scores'!AB190,"")</f>
        <v/>
      </c>
      <c r="AD186" s="125" t="str">
        <f>IF('2. Enter scores'!AC190&lt;&gt;"",'2. Enter scores'!$B190-'2. Enter scores'!AC190,"")</f>
        <v/>
      </c>
      <c r="AE186" s="125" t="str">
        <f>IF('2. Enter scores'!AD190&lt;&gt;"",'2. Enter scores'!$B190-'2. Enter scores'!AD190,"")</f>
        <v/>
      </c>
      <c r="AF186" s="125" t="str">
        <f>IF('2. Enter scores'!AE190&lt;&gt;"",'2. Enter scores'!$B190-'2. Enter scores'!AE190,"")</f>
        <v/>
      </c>
      <c r="AG186" s="125" t="str">
        <f>IF('2. Enter scores'!AF190&lt;&gt;"",'2. Enter scores'!$B190-'2. Enter scores'!AF190,"")</f>
        <v/>
      </c>
      <c r="AH186" s="125" t="str">
        <f>IF('2. Enter scores'!AG190&lt;&gt;"",'2. Enter scores'!$B190-'2. Enter scores'!AG190,"")</f>
        <v/>
      </c>
      <c r="AI186" s="125" t="str">
        <f>IF('2. Enter scores'!AH190&lt;&gt;"",'2. Enter scores'!$B190-'2. Enter scores'!AH190,"")</f>
        <v/>
      </c>
      <c r="AJ186" s="125" t="str">
        <f>IF('2. Enter scores'!AI190&lt;&gt;"",'2. Enter scores'!$B190-'2. Enter scores'!AI190,"")</f>
        <v/>
      </c>
      <c r="AK186" s="125" t="str">
        <f>IF('2. Enter scores'!AJ190&lt;&gt;"",'2. Enter scores'!$B190-'2. Enter scores'!AJ190,"")</f>
        <v/>
      </c>
      <c r="AL186" s="125" t="str">
        <f>IF('2. Enter scores'!AK190&lt;&gt;"",'2. Enter scores'!$B190-'2. Enter scores'!AK190,"")</f>
        <v/>
      </c>
      <c r="AM186" s="125" t="str">
        <f>IF('2. Enter scores'!AL190&lt;&gt;"",'2. Enter scores'!$B190-'2. Enter scores'!AL190,"")</f>
        <v/>
      </c>
      <c r="AN186" s="125" t="str">
        <f>IF('2. Enter scores'!AM190&lt;&gt;"",'2. Enter scores'!$B190-'2. Enter scores'!AM190,"")</f>
        <v/>
      </c>
      <c r="AO186" s="125" t="str">
        <f>IF('2. Enter scores'!AN190&lt;&gt;"",'2. Enter scores'!$B190-'2. Enter scores'!AN190,"")</f>
        <v/>
      </c>
      <c r="AP186" s="125" t="str">
        <f>IF('2. Enter scores'!AO190&lt;&gt;"",'2. Enter scores'!$B190-'2. Enter scores'!AO190,"")</f>
        <v/>
      </c>
      <c r="AQ186" s="125" t="str">
        <f>IF('2. Enter scores'!AP190&lt;&gt;"",'2. Enter scores'!$B190-'2. Enter scores'!AP190,"")</f>
        <v/>
      </c>
      <c r="AR186" s="125" t="str">
        <f>IF('2. Enter scores'!AQ190&lt;&gt;"",'2. Enter scores'!$B190-'2. Enter scores'!AQ190,"")</f>
        <v/>
      </c>
      <c r="AS186" s="125" t="str">
        <f>IF('2. Enter scores'!AR190&lt;&gt;"",'2. Enter scores'!$B190-'2. Enter scores'!AR190,"")</f>
        <v/>
      </c>
      <c r="AT186" s="125" t="str">
        <f>IF('2. Enter scores'!AS190&lt;&gt;"",'2. Enter scores'!$B190-'2. Enter scores'!AS190,"")</f>
        <v/>
      </c>
      <c r="AU186" s="125" t="str">
        <f>IF('2. Enter scores'!AT190&lt;&gt;"",'2. Enter scores'!$B190-'2. Enter scores'!AT190,"")</f>
        <v/>
      </c>
      <c r="AV186" s="125" t="str">
        <f>IF('2. Enter scores'!AU190&lt;&gt;"",'2. Enter scores'!$B190-'2. Enter scores'!AU190,"")</f>
        <v/>
      </c>
      <c r="AW186" s="125" t="str">
        <f>IF('2. Enter scores'!AV190&lt;&gt;"",'2. Enter scores'!$B190-'2. Enter scores'!AV190,"")</f>
        <v/>
      </c>
      <c r="AX186" s="125" t="str">
        <f>IF('2. Enter scores'!AW190&lt;&gt;"",'2. Enter scores'!$B190-'2. Enter scores'!AW190,"")</f>
        <v/>
      </c>
      <c r="AY186" s="125" t="str">
        <f>IF('2. Enter scores'!AX190&lt;&gt;"",'2. Enter scores'!$B190-'2. Enter scores'!AX190,"")</f>
        <v/>
      </c>
      <c r="AZ186" s="125" t="str">
        <f>IF('2. Enter scores'!AY190&lt;&gt;"",'2. Enter scores'!$B190-'2. Enter scores'!AY190,"")</f>
        <v/>
      </c>
      <c r="BA186" s="125" t="str">
        <f>IF('2. Enter scores'!AZ190&lt;&gt;"",'2. Enter scores'!$B190-'2. Enter scores'!AZ190,"")</f>
        <v/>
      </c>
      <c r="BB186" s="125" t="str">
        <f>IF('2. Enter scores'!BA190&lt;&gt;"",'2. Enter scores'!$B190-'2. Enter scores'!BA190,"")</f>
        <v/>
      </c>
      <c r="BC186" s="125" t="str">
        <f>IF('2. Enter scores'!BB190&lt;&gt;"",'2. Enter scores'!$B190-'2. Enter scores'!BB190,"")</f>
        <v/>
      </c>
      <c r="BD186" s="125" t="str">
        <f>IF('2. Enter scores'!BC190&lt;&gt;"",'2. Enter scores'!$B190-'2. Enter scores'!BC190,"")</f>
        <v/>
      </c>
      <c r="BE186" s="125" t="str">
        <f>IF('2. Enter scores'!BD190&lt;&gt;"",'2. Enter scores'!$B190-'2. Enter scores'!BD190,"")</f>
        <v/>
      </c>
      <c r="BF186" s="125" t="str">
        <f>IF('2. Enter scores'!BE190&lt;&gt;"",'2. Enter scores'!$B190-'2. Enter scores'!BE190,"")</f>
        <v/>
      </c>
      <c r="BG186" s="125" t="str">
        <f>IF('2. Enter scores'!BF190&lt;&gt;"",'2. Enter scores'!$B190-'2. Enter scores'!BF190,"")</f>
        <v/>
      </c>
      <c r="BH186" s="125" t="str">
        <f>IF('2. Enter scores'!BG190&lt;&gt;"",'2. Enter scores'!$B190-'2. Enter scores'!BG190,"")</f>
        <v/>
      </c>
      <c r="BI186" s="125" t="str">
        <f>IF('2. Enter scores'!BH190&lt;&gt;"",'2. Enter scores'!$B190-'2. Enter scores'!BH190,"")</f>
        <v/>
      </c>
      <c r="BJ186" s="125" t="str">
        <f>IF('2. Enter scores'!BI190&lt;&gt;"",'2. Enter scores'!$B190-'2. Enter scores'!BI190,"")</f>
        <v/>
      </c>
      <c r="BK186" s="125" t="str">
        <f>IF('2. Enter scores'!BJ190&lt;&gt;"",'2. Enter scores'!$B190-'2. Enter scores'!BJ190,"")</f>
        <v/>
      </c>
      <c r="BL186" s="125" t="str">
        <f>IF('2. Enter scores'!BK190&lt;&gt;"",'2. Enter scores'!$B190-'2. Enter scores'!BK190,"")</f>
        <v/>
      </c>
      <c r="BM186" s="125" t="str">
        <f>IF('2. Enter scores'!BL190&lt;&gt;"",'2. Enter scores'!$B190-'2. Enter scores'!BL190,"")</f>
        <v/>
      </c>
      <c r="BN186" s="125" t="str">
        <f>IF('2. Enter scores'!BM190&lt;&gt;"",'2. Enter scores'!$B190-'2. Enter scores'!BM190,"")</f>
        <v/>
      </c>
      <c r="BO186" s="125" t="str">
        <f>IF('2. Enter scores'!BN190&lt;&gt;"",'2. Enter scores'!$B190-'2. Enter scores'!BN190,"")</f>
        <v/>
      </c>
      <c r="BP186" s="108">
        <v>1000</v>
      </c>
    </row>
    <row r="187" spans="2:68" x14ac:dyDescent="0.35">
      <c r="B187" s="125" t="str">
        <f>IF('2. Enter scores'!A191&lt;&gt;"",'2. Enter scores'!A191,"")</f>
        <v/>
      </c>
      <c r="H187" s="125" t="str">
        <f>IF('2. Enter scores'!G191&lt;&gt;"",'2. Enter scores'!$B191-'2. Enter scores'!G191,"")</f>
        <v/>
      </c>
      <c r="I187" s="125" t="str">
        <f>IF('2. Enter scores'!H191&lt;&gt;"",'2. Enter scores'!$B191-'2. Enter scores'!H191,"")</f>
        <v/>
      </c>
      <c r="J187" s="125" t="str">
        <f>IF('2. Enter scores'!I191&lt;&gt;"",'2. Enter scores'!$B191-'2. Enter scores'!I191,"")</f>
        <v/>
      </c>
      <c r="K187" s="125" t="str">
        <f>IF('2. Enter scores'!J191&lt;&gt;"",'2. Enter scores'!$B191-'2. Enter scores'!J191,"")</f>
        <v/>
      </c>
      <c r="L187" s="125" t="str">
        <f>IF('2. Enter scores'!K191&lt;&gt;"",'2. Enter scores'!$B191-'2. Enter scores'!K191,"")</f>
        <v/>
      </c>
      <c r="M187" s="125" t="str">
        <f>IF('2. Enter scores'!L191&lt;&gt;"",'2. Enter scores'!$B191-'2. Enter scores'!L191,"")</f>
        <v/>
      </c>
      <c r="N187" s="125" t="str">
        <f>IF('2. Enter scores'!M191&lt;&gt;"",'2. Enter scores'!$B191-'2. Enter scores'!M191,"")</f>
        <v/>
      </c>
      <c r="O187" s="125" t="str">
        <f>IF('2. Enter scores'!N191&lt;&gt;"",'2. Enter scores'!$B191-'2. Enter scores'!N191,"")</f>
        <v/>
      </c>
      <c r="P187" s="125" t="str">
        <f>IF('2. Enter scores'!O191&lt;&gt;"",'2. Enter scores'!$B191-'2. Enter scores'!O191,"")</f>
        <v/>
      </c>
      <c r="Q187" s="125" t="str">
        <f>IF('2. Enter scores'!P191&lt;&gt;"",'2. Enter scores'!$B191-'2. Enter scores'!P191,"")</f>
        <v/>
      </c>
      <c r="R187" s="125" t="str">
        <f>IF('2. Enter scores'!Q191&lt;&gt;"",'2. Enter scores'!$B191-'2. Enter scores'!Q191,"")</f>
        <v/>
      </c>
      <c r="S187" s="125" t="str">
        <f>IF('2. Enter scores'!R191&lt;&gt;"",'2. Enter scores'!$B191-'2. Enter scores'!R191,"")</f>
        <v/>
      </c>
      <c r="T187" s="125" t="str">
        <f>IF('2. Enter scores'!S191&lt;&gt;"",'2. Enter scores'!$B191-'2. Enter scores'!S191,"")</f>
        <v/>
      </c>
      <c r="U187" s="125" t="str">
        <f>IF('2. Enter scores'!T191&lt;&gt;"",'2. Enter scores'!$B191-'2. Enter scores'!T191,"")</f>
        <v/>
      </c>
      <c r="V187" s="125" t="str">
        <f>IF('2. Enter scores'!U191&lt;&gt;"",'2. Enter scores'!$B191-'2. Enter scores'!U191,"")</f>
        <v/>
      </c>
      <c r="W187" s="125" t="str">
        <f>IF('2. Enter scores'!V191&lt;&gt;"",'2. Enter scores'!$B191-'2. Enter scores'!V191,"")</f>
        <v/>
      </c>
      <c r="X187" s="125" t="str">
        <f>IF('2. Enter scores'!W191&lt;&gt;"",'2. Enter scores'!$B191-'2. Enter scores'!W191,"")</f>
        <v/>
      </c>
      <c r="Y187" s="125" t="str">
        <f>IF('2. Enter scores'!X191&lt;&gt;"",'2. Enter scores'!$B191-'2. Enter scores'!X191,"")</f>
        <v/>
      </c>
      <c r="Z187" s="125" t="str">
        <f>IF('2. Enter scores'!Y191&lt;&gt;"",'2. Enter scores'!$B191-'2. Enter scores'!Y191,"")</f>
        <v/>
      </c>
      <c r="AA187" s="125" t="str">
        <f>IF('2. Enter scores'!Z191&lt;&gt;"",'2. Enter scores'!$B191-'2. Enter scores'!Z191,"")</f>
        <v/>
      </c>
      <c r="AB187" s="125" t="str">
        <f>IF('2. Enter scores'!AA191&lt;&gt;"",'2. Enter scores'!$B191-'2. Enter scores'!AA191,"")</f>
        <v/>
      </c>
      <c r="AC187" s="125" t="str">
        <f>IF('2. Enter scores'!AB191&lt;&gt;"",'2. Enter scores'!$B191-'2. Enter scores'!AB191,"")</f>
        <v/>
      </c>
      <c r="AD187" s="125" t="str">
        <f>IF('2. Enter scores'!AC191&lt;&gt;"",'2. Enter scores'!$B191-'2. Enter scores'!AC191,"")</f>
        <v/>
      </c>
      <c r="AE187" s="125" t="str">
        <f>IF('2. Enter scores'!AD191&lt;&gt;"",'2. Enter scores'!$B191-'2. Enter scores'!AD191,"")</f>
        <v/>
      </c>
      <c r="AF187" s="125" t="str">
        <f>IF('2. Enter scores'!AE191&lt;&gt;"",'2. Enter scores'!$B191-'2. Enter scores'!AE191,"")</f>
        <v/>
      </c>
      <c r="AG187" s="125" t="str">
        <f>IF('2. Enter scores'!AF191&lt;&gt;"",'2. Enter scores'!$B191-'2. Enter scores'!AF191,"")</f>
        <v/>
      </c>
      <c r="AH187" s="125" t="str">
        <f>IF('2. Enter scores'!AG191&lt;&gt;"",'2. Enter scores'!$B191-'2. Enter scores'!AG191,"")</f>
        <v/>
      </c>
      <c r="AI187" s="125" t="str">
        <f>IF('2. Enter scores'!AH191&lt;&gt;"",'2. Enter scores'!$B191-'2. Enter scores'!AH191,"")</f>
        <v/>
      </c>
      <c r="AJ187" s="125" t="str">
        <f>IF('2. Enter scores'!AI191&lt;&gt;"",'2. Enter scores'!$B191-'2. Enter scores'!AI191,"")</f>
        <v/>
      </c>
      <c r="AK187" s="125" t="str">
        <f>IF('2. Enter scores'!AJ191&lt;&gt;"",'2. Enter scores'!$B191-'2. Enter scores'!AJ191,"")</f>
        <v/>
      </c>
      <c r="AL187" s="125" t="str">
        <f>IF('2. Enter scores'!AK191&lt;&gt;"",'2. Enter scores'!$B191-'2. Enter scores'!AK191,"")</f>
        <v/>
      </c>
      <c r="AM187" s="125" t="str">
        <f>IF('2. Enter scores'!AL191&lt;&gt;"",'2. Enter scores'!$B191-'2. Enter scores'!AL191,"")</f>
        <v/>
      </c>
      <c r="AN187" s="125" t="str">
        <f>IF('2. Enter scores'!AM191&lt;&gt;"",'2. Enter scores'!$B191-'2. Enter scores'!AM191,"")</f>
        <v/>
      </c>
      <c r="AO187" s="125" t="str">
        <f>IF('2. Enter scores'!AN191&lt;&gt;"",'2. Enter scores'!$B191-'2. Enter scores'!AN191,"")</f>
        <v/>
      </c>
      <c r="AP187" s="125" t="str">
        <f>IF('2. Enter scores'!AO191&lt;&gt;"",'2. Enter scores'!$B191-'2. Enter scores'!AO191,"")</f>
        <v/>
      </c>
      <c r="AQ187" s="125" t="str">
        <f>IF('2. Enter scores'!AP191&lt;&gt;"",'2. Enter scores'!$B191-'2. Enter scores'!AP191,"")</f>
        <v/>
      </c>
      <c r="AR187" s="125" t="str">
        <f>IF('2. Enter scores'!AQ191&lt;&gt;"",'2. Enter scores'!$B191-'2. Enter scores'!AQ191,"")</f>
        <v/>
      </c>
      <c r="AS187" s="125" t="str">
        <f>IF('2. Enter scores'!AR191&lt;&gt;"",'2. Enter scores'!$B191-'2. Enter scores'!AR191,"")</f>
        <v/>
      </c>
      <c r="AT187" s="125" t="str">
        <f>IF('2. Enter scores'!AS191&lt;&gt;"",'2. Enter scores'!$B191-'2. Enter scores'!AS191,"")</f>
        <v/>
      </c>
      <c r="AU187" s="125" t="str">
        <f>IF('2. Enter scores'!AT191&lt;&gt;"",'2. Enter scores'!$B191-'2. Enter scores'!AT191,"")</f>
        <v/>
      </c>
      <c r="AV187" s="125" t="str">
        <f>IF('2. Enter scores'!AU191&lt;&gt;"",'2. Enter scores'!$B191-'2. Enter scores'!AU191,"")</f>
        <v/>
      </c>
      <c r="AW187" s="125" t="str">
        <f>IF('2. Enter scores'!AV191&lt;&gt;"",'2. Enter scores'!$B191-'2. Enter scores'!AV191,"")</f>
        <v/>
      </c>
      <c r="AX187" s="125" t="str">
        <f>IF('2. Enter scores'!AW191&lt;&gt;"",'2. Enter scores'!$B191-'2. Enter scores'!AW191,"")</f>
        <v/>
      </c>
      <c r="AY187" s="125" t="str">
        <f>IF('2. Enter scores'!AX191&lt;&gt;"",'2. Enter scores'!$B191-'2. Enter scores'!AX191,"")</f>
        <v/>
      </c>
      <c r="AZ187" s="125" t="str">
        <f>IF('2. Enter scores'!AY191&lt;&gt;"",'2. Enter scores'!$B191-'2. Enter scores'!AY191,"")</f>
        <v/>
      </c>
      <c r="BA187" s="125" t="str">
        <f>IF('2. Enter scores'!AZ191&lt;&gt;"",'2. Enter scores'!$B191-'2. Enter scores'!AZ191,"")</f>
        <v/>
      </c>
      <c r="BB187" s="125" t="str">
        <f>IF('2. Enter scores'!BA191&lt;&gt;"",'2. Enter scores'!$B191-'2. Enter scores'!BA191,"")</f>
        <v/>
      </c>
      <c r="BC187" s="125" t="str">
        <f>IF('2. Enter scores'!BB191&lt;&gt;"",'2. Enter scores'!$B191-'2. Enter scores'!BB191,"")</f>
        <v/>
      </c>
      <c r="BD187" s="125" t="str">
        <f>IF('2. Enter scores'!BC191&lt;&gt;"",'2. Enter scores'!$B191-'2. Enter scores'!BC191,"")</f>
        <v/>
      </c>
      <c r="BE187" s="125" t="str">
        <f>IF('2. Enter scores'!BD191&lt;&gt;"",'2. Enter scores'!$B191-'2. Enter scores'!BD191,"")</f>
        <v/>
      </c>
      <c r="BF187" s="125" t="str">
        <f>IF('2. Enter scores'!BE191&lt;&gt;"",'2. Enter scores'!$B191-'2. Enter scores'!BE191,"")</f>
        <v/>
      </c>
      <c r="BG187" s="125" t="str">
        <f>IF('2. Enter scores'!BF191&lt;&gt;"",'2. Enter scores'!$B191-'2. Enter scores'!BF191,"")</f>
        <v/>
      </c>
      <c r="BH187" s="125" t="str">
        <f>IF('2. Enter scores'!BG191&lt;&gt;"",'2. Enter scores'!$B191-'2. Enter scores'!BG191,"")</f>
        <v/>
      </c>
      <c r="BI187" s="125" t="str">
        <f>IF('2. Enter scores'!BH191&lt;&gt;"",'2. Enter scores'!$B191-'2. Enter scores'!BH191,"")</f>
        <v/>
      </c>
      <c r="BJ187" s="125" t="str">
        <f>IF('2. Enter scores'!BI191&lt;&gt;"",'2. Enter scores'!$B191-'2. Enter scores'!BI191,"")</f>
        <v/>
      </c>
      <c r="BK187" s="125" t="str">
        <f>IF('2. Enter scores'!BJ191&lt;&gt;"",'2. Enter scores'!$B191-'2. Enter scores'!BJ191,"")</f>
        <v/>
      </c>
      <c r="BL187" s="125" t="str">
        <f>IF('2. Enter scores'!BK191&lt;&gt;"",'2. Enter scores'!$B191-'2. Enter scores'!BK191,"")</f>
        <v/>
      </c>
      <c r="BM187" s="125" t="str">
        <f>IF('2. Enter scores'!BL191&lt;&gt;"",'2. Enter scores'!$B191-'2. Enter scores'!BL191,"")</f>
        <v/>
      </c>
      <c r="BN187" s="125" t="str">
        <f>IF('2. Enter scores'!BM191&lt;&gt;"",'2. Enter scores'!$B191-'2. Enter scores'!BM191,"")</f>
        <v/>
      </c>
      <c r="BO187" s="125" t="str">
        <f>IF('2. Enter scores'!BN191&lt;&gt;"",'2. Enter scores'!$B191-'2. Enter scores'!BN191,"")</f>
        <v/>
      </c>
      <c r="BP187" s="108">
        <v>1000</v>
      </c>
    </row>
    <row r="188" spans="2:68" x14ac:dyDescent="0.35">
      <c r="B188" s="125" t="str">
        <f>IF('2. Enter scores'!A192&lt;&gt;"",'2. Enter scores'!A192,"")</f>
        <v/>
      </c>
      <c r="H188" s="125" t="str">
        <f>IF('2. Enter scores'!G192&lt;&gt;"",'2. Enter scores'!$B192-'2. Enter scores'!G192,"")</f>
        <v/>
      </c>
      <c r="I188" s="125" t="str">
        <f>IF('2. Enter scores'!H192&lt;&gt;"",'2. Enter scores'!$B192-'2. Enter scores'!H192,"")</f>
        <v/>
      </c>
      <c r="J188" s="125" t="str">
        <f>IF('2. Enter scores'!I192&lt;&gt;"",'2. Enter scores'!$B192-'2. Enter scores'!I192,"")</f>
        <v/>
      </c>
      <c r="K188" s="125" t="str">
        <f>IF('2. Enter scores'!J192&lt;&gt;"",'2. Enter scores'!$B192-'2. Enter scores'!J192,"")</f>
        <v/>
      </c>
      <c r="L188" s="125" t="str">
        <f>IF('2. Enter scores'!K192&lt;&gt;"",'2. Enter scores'!$B192-'2. Enter scores'!K192,"")</f>
        <v/>
      </c>
      <c r="M188" s="125" t="str">
        <f>IF('2. Enter scores'!L192&lt;&gt;"",'2. Enter scores'!$B192-'2. Enter scores'!L192,"")</f>
        <v/>
      </c>
      <c r="N188" s="125" t="str">
        <f>IF('2. Enter scores'!M192&lt;&gt;"",'2. Enter scores'!$B192-'2. Enter scores'!M192,"")</f>
        <v/>
      </c>
      <c r="O188" s="125" t="str">
        <f>IF('2. Enter scores'!N192&lt;&gt;"",'2. Enter scores'!$B192-'2. Enter scores'!N192,"")</f>
        <v/>
      </c>
      <c r="P188" s="125" t="str">
        <f>IF('2. Enter scores'!O192&lt;&gt;"",'2. Enter scores'!$B192-'2. Enter scores'!O192,"")</f>
        <v/>
      </c>
      <c r="Q188" s="125" t="str">
        <f>IF('2. Enter scores'!P192&lt;&gt;"",'2. Enter scores'!$B192-'2. Enter scores'!P192,"")</f>
        <v/>
      </c>
      <c r="R188" s="125" t="str">
        <f>IF('2. Enter scores'!Q192&lt;&gt;"",'2. Enter scores'!$B192-'2. Enter scores'!Q192,"")</f>
        <v/>
      </c>
      <c r="S188" s="125" t="str">
        <f>IF('2. Enter scores'!R192&lt;&gt;"",'2. Enter scores'!$B192-'2. Enter scores'!R192,"")</f>
        <v/>
      </c>
      <c r="T188" s="125" t="str">
        <f>IF('2. Enter scores'!S192&lt;&gt;"",'2. Enter scores'!$B192-'2. Enter scores'!S192,"")</f>
        <v/>
      </c>
      <c r="U188" s="125" t="str">
        <f>IF('2. Enter scores'!T192&lt;&gt;"",'2. Enter scores'!$B192-'2. Enter scores'!T192,"")</f>
        <v/>
      </c>
      <c r="V188" s="125" t="str">
        <f>IF('2. Enter scores'!U192&lt;&gt;"",'2. Enter scores'!$B192-'2. Enter scores'!U192,"")</f>
        <v/>
      </c>
      <c r="W188" s="125" t="str">
        <f>IF('2. Enter scores'!V192&lt;&gt;"",'2. Enter scores'!$B192-'2. Enter scores'!V192,"")</f>
        <v/>
      </c>
      <c r="X188" s="125" t="str">
        <f>IF('2. Enter scores'!W192&lt;&gt;"",'2. Enter scores'!$B192-'2. Enter scores'!W192,"")</f>
        <v/>
      </c>
      <c r="Y188" s="125" t="str">
        <f>IF('2. Enter scores'!X192&lt;&gt;"",'2. Enter scores'!$B192-'2. Enter scores'!X192,"")</f>
        <v/>
      </c>
      <c r="Z188" s="125" t="str">
        <f>IF('2. Enter scores'!Y192&lt;&gt;"",'2. Enter scores'!$B192-'2. Enter scores'!Y192,"")</f>
        <v/>
      </c>
      <c r="AA188" s="125" t="str">
        <f>IF('2. Enter scores'!Z192&lt;&gt;"",'2. Enter scores'!$B192-'2. Enter scores'!Z192,"")</f>
        <v/>
      </c>
      <c r="AB188" s="125" t="str">
        <f>IF('2. Enter scores'!AA192&lt;&gt;"",'2. Enter scores'!$B192-'2. Enter scores'!AA192,"")</f>
        <v/>
      </c>
      <c r="AC188" s="125" t="str">
        <f>IF('2. Enter scores'!AB192&lt;&gt;"",'2. Enter scores'!$B192-'2. Enter scores'!AB192,"")</f>
        <v/>
      </c>
      <c r="AD188" s="125" t="str">
        <f>IF('2. Enter scores'!AC192&lt;&gt;"",'2. Enter scores'!$B192-'2. Enter scores'!AC192,"")</f>
        <v/>
      </c>
      <c r="AE188" s="125" t="str">
        <f>IF('2. Enter scores'!AD192&lt;&gt;"",'2. Enter scores'!$B192-'2. Enter scores'!AD192,"")</f>
        <v/>
      </c>
      <c r="AF188" s="125" t="str">
        <f>IF('2. Enter scores'!AE192&lt;&gt;"",'2. Enter scores'!$B192-'2. Enter scores'!AE192,"")</f>
        <v/>
      </c>
      <c r="AG188" s="125" t="str">
        <f>IF('2. Enter scores'!AF192&lt;&gt;"",'2. Enter scores'!$B192-'2. Enter scores'!AF192,"")</f>
        <v/>
      </c>
      <c r="AH188" s="125" t="str">
        <f>IF('2. Enter scores'!AG192&lt;&gt;"",'2. Enter scores'!$B192-'2. Enter scores'!AG192,"")</f>
        <v/>
      </c>
      <c r="AI188" s="125" t="str">
        <f>IF('2. Enter scores'!AH192&lt;&gt;"",'2. Enter scores'!$B192-'2. Enter scores'!AH192,"")</f>
        <v/>
      </c>
      <c r="AJ188" s="125" t="str">
        <f>IF('2. Enter scores'!AI192&lt;&gt;"",'2. Enter scores'!$B192-'2. Enter scores'!AI192,"")</f>
        <v/>
      </c>
      <c r="AK188" s="125" t="str">
        <f>IF('2. Enter scores'!AJ192&lt;&gt;"",'2. Enter scores'!$B192-'2. Enter scores'!AJ192,"")</f>
        <v/>
      </c>
      <c r="AL188" s="125" t="str">
        <f>IF('2. Enter scores'!AK192&lt;&gt;"",'2. Enter scores'!$B192-'2. Enter scores'!AK192,"")</f>
        <v/>
      </c>
      <c r="AM188" s="125" t="str">
        <f>IF('2. Enter scores'!AL192&lt;&gt;"",'2. Enter scores'!$B192-'2. Enter scores'!AL192,"")</f>
        <v/>
      </c>
      <c r="AN188" s="125" t="str">
        <f>IF('2. Enter scores'!AM192&lt;&gt;"",'2. Enter scores'!$B192-'2. Enter scores'!AM192,"")</f>
        <v/>
      </c>
      <c r="AO188" s="125" t="str">
        <f>IF('2. Enter scores'!AN192&lt;&gt;"",'2. Enter scores'!$B192-'2. Enter scores'!AN192,"")</f>
        <v/>
      </c>
      <c r="AP188" s="125" t="str">
        <f>IF('2. Enter scores'!AO192&lt;&gt;"",'2. Enter scores'!$B192-'2. Enter scores'!AO192,"")</f>
        <v/>
      </c>
      <c r="AQ188" s="125" t="str">
        <f>IF('2. Enter scores'!AP192&lt;&gt;"",'2. Enter scores'!$B192-'2. Enter scores'!AP192,"")</f>
        <v/>
      </c>
      <c r="AR188" s="125" t="str">
        <f>IF('2. Enter scores'!AQ192&lt;&gt;"",'2. Enter scores'!$B192-'2. Enter scores'!AQ192,"")</f>
        <v/>
      </c>
      <c r="AS188" s="125" t="str">
        <f>IF('2. Enter scores'!AR192&lt;&gt;"",'2. Enter scores'!$B192-'2. Enter scores'!AR192,"")</f>
        <v/>
      </c>
      <c r="AT188" s="125" t="str">
        <f>IF('2. Enter scores'!AS192&lt;&gt;"",'2. Enter scores'!$B192-'2. Enter scores'!AS192,"")</f>
        <v/>
      </c>
      <c r="AU188" s="125" t="str">
        <f>IF('2. Enter scores'!AT192&lt;&gt;"",'2. Enter scores'!$B192-'2. Enter scores'!AT192,"")</f>
        <v/>
      </c>
      <c r="AV188" s="125" t="str">
        <f>IF('2. Enter scores'!AU192&lt;&gt;"",'2. Enter scores'!$B192-'2. Enter scores'!AU192,"")</f>
        <v/>
      </c>
      <c r="AW188" s="125" t="str">
        <f>IF('2. Enter scores'!AV192&lt;&gt;"",'2. Enter scores'!$B192-'2. Enter scores'!AV192,"")</f>
        <v/>
      </c>
      <c r="AX188" s="125" t="str">
        <f>IF('2. Enter scores'!AW192&lt;&gt;"",'2. Enter scores'!$B192-'2. Enter scores'!AW192,"")</f>
        <v/>
      </c>
      <c r="AY188" s="125" t="str">
        <f>IF('2. Enter scores'!AX192&lt;&gt;"",'2. Enter scores'!$B192-'2. Enter scores'!AX192,"")</f>
        <v/>
      </c>
      <c r="AZ188" s="125" t="str">
        <f>IF('2. Enter scores'!AY192&lt;&gt;"",'2. Enter scores'!$B192-'2. Enter scores'!AY192,"")</f>
        <v/>
      </c>
      <c r="BA188" s="125" t="str">
        <f>IF('2. Enter scores'!AZ192&lt;&gt;"",'2. Enter scores'!$B192-'2. Enter scores'!AZ192,"")</f>
        <v/>
      </c>
      <c r="BB188" s="125" t="str">
        <f>IF('2. Enter scores'!BA192&lt;&gt;"",'2. Enter scores'!$B192-'2. Enter scores'!BA192,"")</f>
        <v/>
      </c>
      <c r="BC188" s="125" t="str">
        <f>IF('2. Enter scores'!BB192&lt;&gt;"",'2. Enter scores'!$B192-'2. Enter scores'!BB192,"")</f>
        <v/>
      </c>
      <c r="BD188" s="125" t="str">
        <f>IF('2. Enter scores'!BC192&lt;&gt;"",'2. Enter scores'!$B192-'2. Enter scores'!BC192,"")</f>
        <v/>
      </c>
      <c r="BE188" s="125" t="str">
        <f>IF('2. Enter scores'!BD192&lt;&gt;"",'2. Enter scores'!$B192-'2. Enter scores'!BD192,"")</f>
        <v/>
      </c>
      <c r="BF188" s="125" t="str">
        <f>IF('2. Enter scores'!BE192&lt;&gt;"",'2. Enter scores'!$B192-'2. Enter scores'!BE192,"")</f>
        <v/>
      </c>
      <c r="BG188" s="125" t="str">
        <f>IF('2. Enter scores'!BF192&lt;&gt;"",'2. Enter scores'!$B192-'2. Enter scores'!BF192,"")</f>
        <v/>
      </c>
      <c r="BH188" s="125" t="str">
        <f>IF('2. Enter scores'!BG192&lt;&gt;"",'2. Enter scores'!$B192-'2. Enter scores'!BG192,"")</f>
        <v/>
      </c>
      <c r="BI188" s="125" t="str">
        <f>IF('2. Enter scores'!BH192&lt;&gt;"",'2. Enter scores'!$B192-'2. Enter scores'!BH192,"")</f>
        <v/>
      </c>
      <c r="BJ188" s="125" t="str">
        <f>IF('2. Enter scores'!BI192&lt;&gt;"",'2. Enter scores'!$B192-'2. Enter scores'!BI192,"")</f>
        <v/>
      </c>
      <c r="BK188" s="125" t="str">
        <f>IF('2. Enter scores'!BJ192&lt;&gt;"",'2. Enter scores'!$B192-'2. Enter scores'!BJ192,"")</f>
        <v/>
      </c>
      <c r="BL188" s="125" t="str">
        <f>IF('2. Enter scores'!BK192&lt;&gt;"",'2. Enter scores'!$B192-'2. Enter scores'!BK192,"")</f>
        <v/>
      </c>
      <c r="BM188" s="125" t="str">
        <f>IF('2. Enter scores'!BL192&lt;&gt;"",'2. Enter scores'!$B192-'2. Enter scores'!BL192,"")</f>
        <v/>
      </c>
      <c r="BN188" s="125" t="str">
        <f>IF('2. Enter scores'!BM192&lt;&gt;"",'2. Enter scores'!$B192-'2. Enter scores'!BM192,"")</f>
        <v/>
      </c>
      <c r="BO188" s="125" t="str">
        <f>IF('2. Enter scores'!BN192&lt;&gt;"",'2. Enter scores'!$B192-'2. Enter scores'!BN192,"")</f>
        <v/>
      </c>
      <c r="BP188" s="108">
        <v>1000</v>
      </c>
    </row>
    <row r="189" spans="2:68" x14ac:dyDescent="0.35">
      <c r="B189" s="125" t="str">
        <f>IF('2. Enter scores'!A193&lt;&gt;"",'2. Enter scores'!A193,"")</f>
        <v/>
      </c>
      <c r="H189" s="125" t="str">
        <f>IF('2. Enter scores'!G193&lt;&gt;"",'2. Enter scores'!$B193-'2. Enter scores'!G193,"")</f>
        <v/>
      </c>
      <c r="I189" s="125" t="str">
        <f>IF('2. Enter scores'!H193&lt;&gt;"",'2. Enter scores'!$B193-'2. Enter scores'!H193,"")</f>
        <v/>
      </c>
      <c r="J189" s="125" t="str">
        <f>IF('2. Enter scores'!I193&lt;&gt;"",'2. Enter scores'!$B193-'2. Enter scores'!I193,"")</f>
        <v/>
      </c>
      <c r="K189" s="125" t="str">
        <f>IF('2. Enter scores'!J193&lt;&gt;"",'2. Enter scores'!$B193-'2. Enter scores'!J193,"")</f>
        <v/>
      </c>
      <c r="L189" s="125" t="str">
        <f>IF('2. Enter scores'!K193&lt;&gt;"",'2. Enter scores'!$B193-'2. Enter scores'!K193,"")</f>
        <v/>
      </c>
      <c r="M189" s="125" t="str">
        <f>IF('2. Enter scores'!L193&lt;&gt;"",'2. Enter scores'!$B193-'2. Enter scores'!L193,"")</f>
        <v/>
      </c>
      <c r="N189" s="125" t="str">
        <f>IF('2. Enter scores'!M193&lt;&gt;"",'2. Enter scores'!$B193-'2. Enter scores'!M193,"")</f>
        <v/>
      </c>
      <c r="O189" s="125" t="str">
        <f>IF('2. Enter scores'!N193&lt;&gt;"",'2. Enter scores'!$B193-'2. Enter scores'!N193,"")</f>
        <v/>
      </c>
      <c r="P189" s="125" t="str">
        <f>IF('2. Enter scores'!O193&lt;&gt;"",'2. Enter scores'!$B193-'2. Enter scores'!O193,"")</f>
        <v/>
      </c>
      <c r="Q189" s="125" t="str">
        <f>IF('2. Enter scores'!P193&lt;&gt;"",'2. Enter scores'!$B193-'2. Enter scores'!P193,"")</f>
        <v/>
      </c>
      <c r="R189" s="125" t="str">
        <f>IF('2. Enter scores'!Q193&lt;&gt;"",'2. Enter scores'!$B193-'2. Enter scores'!Q193,"")</f>
        <v/>
      </c>
      <c r="S189" s="125" t="str">
        <f>IF('2. Enter scores'!R193&lt;&gt;"",'2. Enter scores'!$B193-'2. Enter scores'!R193,"")</f>
        <v/>
      </c>
      <c r="T189" s="125" t="str">
        <f>IF('2. Enter scores'!S193&lt;&gt;"",'2. Enter scores'!$B193-'2. Enter scores'!S193,"")</f>
        <v/>
      </c>
      <c r="U189" s="125" t="str">
        <f>IF('2. Enter scores'!T193&lt;&gt;"",'2. Enter scores'!$B193-'2. Enter scores'!T193,"")</f>
        <v/>
      </c>
      <c r="V189" s="125" t="str">
        <f>IF('2. Enter scores'!U193&lt;&gt;"",'2. Enter scores'!$B193-'2. Enter scores'!U193,"")</f>
        <v/>
      </c>
      <c r="W189" s="125" t="str">
        <f>IF('2. Enter scores'!V193&lt;&gt;"",'2. Enter scores'!$B193-'2. Enter scores'!V193,"")</f>
        <v/>
      </c>
      <c r="X189" s="125" t="str">
        <f>IF('2. Enter scores'!W193&lt;&gt;"",'2. Enter scores'!$B193-'2. Enter scores'!W193,"")</f>
        <v/>
      </c>
      <c r="Y189" s="125" t="str">
        <f>IF('2. Enter scores'!X193&lt;&gt;"",'2. Enter scores'!$B193-'2. Enter scores'!X193,"")</f>
        <v/>
      </c>
      <c r="Z189" s="125" t="str">
        <f>IF('2. Enter scores'!Y193&lt;&gt;"",'2. Enter scores'!$B193-'2. Enter scores'!Y193,"")</f>
        <v/>
      </c>
      <c r="AA189" s="125" t="str">
        <f>IF('2. Enter scores'!Z193&lt;&gt;"",'2. Enter scores'!$B193-'2. Enter scores'!Z193,"")</f>
        <v/>
      </c>
      <c r="AB189" s="125" t="str">
        <f>IF('2. Enter scores'!AA193&lt;&gt;"",'2. Enter scores'!$B193-'2. Enter scores'!AA193,"")</f>
        <v/>
      </c>
      <c r="AC189" s="125" t="str">
        <f>IF('2. Enter scores'!AB193&lt;&gt;"",'2. Enter scores'!$B193-'2. Enter scores'!AB193,"")</f>
        <v/>
      </c>
      <c r="AD189" s="125" t="str">
        <f>IF('2. Enter scores'!AC193&lt;&gt;"",'2. Enter scores'!$B193-'2. Enter scores'!AC193,"")</f>
        <v/>
      </c>
      <c r="AE189" s="125" t="str">
        <f>IF('2. Enter scores'!AD193&lt;&gt;"",'2. Enter scores'!$B193-'2. Enter scores'!AD193,"")</f>
        <v/>
      </c>
      <c r="AF189" s="125" t="str">
        <f>IF('2. Enter scores'!AE193&lt;&gt;"",'2. Enter scores'!$B193-'2. Enter scores'!AE193,"")</f>
        <v/>
      </c>
      <c r="AG189" s="125" t="str">
        <f>IF('2. Enter scores'!AF193&lt;&gt;"",'2. Enter scores'!$B193-'2. Enter scores'!AF193,"")</f>
        <v/>
      </c>
      <c r="AH189" s="125" t="str">
        <f>IF('2. Enter scores'!AG193&lt;&gt;"",'2. Enter scores'!$B193-'2. Enter scores'!AG193,"")</f>
        <v/>
      </c>
      <c r="AI189" s="125" t="str">
        <f>IF('2. Enter scores'!AH193&lt;&gt;"",'2. Enter scores'!$B193-'2. Enter scores'!AH193,"")</f>
        <v/>
      </c>
      <c r="AJ189" s="125" t="str">
        <f>IF('2. Enter scores'!AI193&lt;&gt;"",'2. Enter scores'!$B193-'2. Enter scores'!AI193,"")</f>
        <v/>
      </c>
      <c r="AK189" s="125" t="str">
        <f>IF('2. Enter scores'!AJ193&lt;&gt;"",'2. Enter scores'!$B193-'2. Enter scores'!AJ193,"")</f>
        <v/>
      </c>
      <c r="AL189" s="125" t="str">
        <f>IF('2. Enter scores'!AK193&lt;&gt;"",'2. Enter scores'!$B193-'2. Enter scores'!AK193,"")</f>
        <v/>
      </c>
      <c r="AM189" s="125" t="str">
        <f>IF('2. Enter scores'!AL193&lt;&gt;"",'2. Enter scores'!$B193-'2. Enter scores'!AL193,"")</f>
        <v/>
      </c>
      <c r="AN189" s="125" t="str">
        <f>IF('2. Enter scores'!AM193&lt;&gt;"",'2. Enter scores'!$B193-'2. Enter scores'!AM193,"")</f>
        <v/>
      </c>
      <c r="AO189" s="125" t="str">
        <f>IF('2. Enter scores'!AN193&lt;&gt;"",'2. Enter scores'!$B193-'2. Enter scores'!AN193,"")</f>
        <v/>
      </c>
      <c r="AP189" s="125" t="str">
        <f>IF('2. Enter scores'!AO193&lt;&gt;"",'2. Enter scores'!$B193-'2. Enter scores'!AO193,"")</f>
        <v/>
      </c>
      <c r="AQ189" s="125" t="str">
        <f>IF('2. Enter scores'!AP193&lt;&gt;"",'2. Enter scores'!$B193-'2. Enter scores'!AP193,"")</f>
        <v/>
      </c>
      <c r="AR189" s="125" t="str">
        <f>IF('2. Enter scores'!AQ193&lt;&gt;"",'2. Enter scores'!$B193-'2. Enter scores'!AQ193,"")</f>
        <v/>
      </c>
      <c r="AS189" s="125" t="str">
        <f>IF('2. Enter scores'!AR193&lt;&gt;"",'2. Enter scores'!$B193-'2. Enter scores'!AR193,"")</f>
        <v/>
      </c>
      <c r="AT189" s="125" t="str">
        <f>IF('2. Enter scores'!AS193&lt;&gt;"",'2. Enter scores'!$B193-'2. Enter scores'!AS193,"")</f>
        <v/>
      </c>
      <c r="AU189" s="125" t="str">
        <f>IF('2. Enter scores'!AT193&lt;&gt;"",'2. Enter scores'!$B193-'2. Enter scores'!AT193,"")</f>
        <v/>
      </c>
      <c r="AV189" s="125" t="str">
        <f>IF('2. Enter scores'!AU193&lt;&gt;"",'2. Enter scores'!$B193-'2. Enter scores'!AU193,"")</f>
        <v/>
      </c>
      <c r="AW189" s="125" t="str">
        <f>IF('2. Enter scores'!AV193&lt;&gt;"",'2. Enter scores'!$B193-'2. Enter scores'!AV193,"")</f>
        <v/>
      </c>
      <c r="AX189" s="125" t="str">
        <f>IF('2. Enter scores'!AW193&lt;&gt;"",'2. Enter scores'!$B193-'2. Enter scores'!AW193,"")</f>
        <v/>
      </c>
      <c r="AY189" s="125" t="str">
        <f>IF('2. Enter scores'!AX193&lt;&gt;"",'2. Enter scores'!$B193-'2. Enter scores'!AX193,"")</f>
        <v/>
      </c>
      <c r="AZ189" s="125" t="str">
        <f>IF('2. Enter scores'!AY193&lt;&gt;"",'2. Enter scores'!$B193-'2. Enter scores'!AY193,"")</f>
        <v/>
      </c>
      <c r="BA189" s="125" t="str">
        <f>IF('2. Enter scores'!AZ193&lt;&gt;"",'2. Enter scores'!$B193-'2. Enter scores'!AZ193,"")</f>
        <v/>
      </c>
      <c r="BB189" s="125" t="str">
        <f>IF('2. Enter scores'!BA193&lt;&gt;"",'2. Enter scores'!$B193-'2. Enter scores'!BA193,"")</f>
        <v/>
      </c>
      <c r="BC189" s="125" t="str">
        <f>IF('2. Enter scores'!BB193&lt;&gt;"",'2. Enter scores'!$B193-'2. Enter scores'!BB193,"")</f>
        <v/>
      </c>
      <c r="BD189" s="125" t="str">
        <f>IF('2. Enter scores'!BC193&lt;&gt;"",'2. Enter scores'!$B193-'2. Enter scores'!BC193,"")</f>
        <v/>
      </c>
      <c r="BE189" s="125" t="str">
        <f>IF('2. Enter scores'!BD193&lt;&gt;"",'2. Enter scores'!$B193-'2. Enter scores'!BD193,"")</f>
        <v/>
      </c>
      <c r="BF189" s="125" t="str">
        <f>IF('2. Enter scores'!BE193&lt;&gt;"",'2. Enter scores'!$B193-'2. Enter scores'!BE193,"")</f>
        <v/>
      </c>
      <c r="BG189" s="125" t="str">
        <f>IF('2. Enter scores'!BF193&lt;&gt;"",'2. Enter scores'!$B193-'2. Enter scores'!BF193,"")</f>
        <v/>
      </c>
      <c r="BH189" s="125" t="str">
        <f>IF('2. Enter scores'!BG193&lt;&gt;"",'2. Enter scores'!$B193-'2. Enter scores'!BG193,"")</f>
        <v/>
      </c>
      <c r="BI189" s="125" t="str">
        <f>IF('2. Enter scores'!BH193&lt;&gt;"",'2. Enter scores'!$B193-'2. Enter scores'!BH193,"")</f>
        <v/>
      </c>
      <c r="BJ189" s="125" t="str">
        <f>IF('2. Enter scores'!BI193&lt;&gt;"",'2. Enter scores'!$B193-'2. Enter scores'!BI193,"")</f>
        <v/>
      </c>
      <c r="BK189" s="125" t="str">
        <f>IF('2. Enter scores'!BJ193&lt;&gt;"",'2. Enter scores'!$B193-'2. Enter scores'!BJ193,"")</f>
        <v/>
      </c>
      <c r="BL189" s="125" t="str">
        <f>IF('2. Enter scores'!BK193&lt;&gt;"",'2. Enter scores'!$B193-'2. Enter scores'!BK193,"")</f>
        <v/>
      </c>
      <c r="BM189" s="125" t="str">
        <f>IF('2. Enter scores'!BL193&lt;&gt;"",'2. Enter scores'!$B193-'2. Enter scores'!BL193,"")</f>
        <v/>
      </c>
      <c r="BN189" s="125" t="str">
        <f>IF('2. Enter scores'!BM193&lt;&gt;"",'2. Enter scores'!$B193-'2. Enter scores'!BM193,"")</f>
        <v/>
      </c>
      <c r="BO189" s="125" t="str">
        <f>IF('2. Enter scores'!BN193&lt;&gt;"",'2. Enter scores'!$B193-'2. Enter scores'!BN193,"")</f>
        <v/>
      </c>
      <c r="BP189" s="108">
        <v>1000</v>
      </c>
    </row>
    <row r="190" spans="2:68" x14ac:dyDescent="0.35">
      <c r="B190" s="125" t="str">
        <f>IF('2. Enter scores'!A194&lt;&gt;"",'2. Enter scores'!A194,"")</f>
        <v/>
      </c>
      <c r="H190" s="125" t="str">
        <f>IF('2. Enter scores'!G194&lt;&gt;"",'2. Enter scores'!$B194-'2. Enter scores'!G194,"")</f>
        <v/>
      </c>
      <c r="I190" s="125" t="str">
        <f>IF('2. Enter scores'!H194&lt;&gt;"",'2. Enter scores'!$B194-'2. Enter scores'!H194,"")</f>
        <v/>
      </c>
      <c r="J190" s="125" t="str">
        <f>IF('2. Enter scores'!I194&lt;&gt;"",'2. Enter scores'!$B194-'2. Enter scores'!I194,"")</f>
        <v/>
      </c>
      <c r="K190" s="125" t="str">
        <f>IF('2. Enter scores'!J194&lt;&gt;"",'2. Enter scores'!$B194-'2. Enter scores'!J194,"")</f>
        <v/>
      </c>
      <c r="L190" s="125" t="str">
        <f>IF('2. Enter scores'!K194&lt;&gt;"",'2. Enter scores'!$B194-'2. Enter scores'!K194,"")</f>
        <v/>
      </c>
      <c r="M190" s="125" t="str">
        <f>IF('2. Enter scores'!L194&lt;&gt;"",'2. Enter scores'!$B194-'2. Enter scores'!L194,"")</f>
        <v/>
      </c>
      <c r="N190" s="125" t="str">
        <f>IF('2. Enter scores'!M194&lt;&gt;"",'2. Enter scores'!$B194-'2. Enter scores'!M194,"")</f>
        <v/>
      </c>
      <c r="O190" s="125" t="str">
        <f>IF('2. Enter scores'!N194&lt;&gt;"",'2. Enter scores'!$B194-'2. Enter scores'!N194,"")</f>
        <v/>
      </c>
      <c r="P190" s="125" t="str">
        <f>IF('2. Enter scores'!O194&lt;&gt;"",'2. Enter scores'!$B194-'2. Enter scores'!O194,"")</f>
        <v/>
      </c>
      <c r="Q190" s="125" t="str">
        <f>IF('2. Enter scores'!P194&lt;&gt;"",'2. Enter scores'!$B194-'2. Enter scores'!P194,"")</f>
        <v/>
      </c>
      <c r="R190" s="125" t="str">
        <f>IF('2. Enter scores'!Q194&lt;&gt;"",'2. Enter scores'!$B194-'2. Enter scores'!Q194,"")</f>
        <v/>
      </c>
      <c r="S190" s="125" t="str">
        <f>IF('2. Enter scores'!R194&lt;&gt;"",'2. Enter scores'!$B194-'2. Enter scores'!R194,"")</f>
        <v/>
      </c>
      <c r="T190" s="125" t="str">
        <f>IF('2. Enter scores'!S194&lt;&gt;"",'2. Enter scores'!$B194-'2. Enter scores'!S194,"")</f>
        <v/>
      </c>
      <c r="U190" s="125" t="str">
        <f>IF('2. Enter scores'!T194&lt;&gt;"",'2. Enter scores'!$B194-'2. Enter scores'!T194,"")</f>
        <v/>
      </c>
      <c r="V190" s="125" t="str">
        <f>IF('2. Enter scores'!U194&lt;&gt;"",'2. Enter scores'!$B194-'2. Enter scores'!U194,"")</f>
        <v/>
      </c>
      <c r="W190" s="125" t="str">
        <f>IF('2. Enter scores'!V194&lt;&gt;"",'2. Enter scores'!$B194-'2. Enter scores'!V194,"")</f>
        <v/>
      </c>
      <c r="X190" s="125" t="str">
        <f>IF('2. Enter scores'!W194&lt;&gt;"",'2. Enter scores'!$B194-'2. Enter scores'!W194,"")</f>
        <v/>
      </c>
      <c r="Y190" s="125" t="str">
        <f>IF('2. Enter scores'!X194&lt;&gt;"",'2. Enter scores'!$B194-'2. Enter scores'!X194,"")</f>
        <v/>
      </c>
      <c r="Z190" s="125" t="str">
        <f>IF('2. Enter scores'!Y194&lt;&gt;"",'2. Enter scores'!$B194-'2. Enter scores'!Y194,"")</f>
        <v/>
      </c>
      <c r="AA190" s="125" t="str">
        <f>IF('2. Enter scores'!Z194&lt;&gt;"",'2. Enter scores'!$B194-'2. Enter scores'!Z194,"")</f>
        <v/>
      </c>
      <c r="AB190" s="125" t="str">
        <f>IF('2. Enter scores'!AA194&lt;&gt;"",'2. Enter scores'!$B194-'2. Enter scores'!AA194,"")</f>
        <v/>
      </c>
      <c r="AC190" s="125" t="str">
        <f>IF('2. Enter scores'!AB194&lt;&gt;"",'2. Enter scores'!$B194-'2. Enter scores'!AB194,"")</f>
        <v/>
      </c>
      <c r="AD190" s="125" t="str">
        <f>IF('2. Enter scores'!AC194&lt;&gt;"",'2. Enter scores'!$B194-'2. Enter scores'!AC194,"")</f>
        <v/>
      </c>
      <c r="AE190" s="125" t="str">
        <f>IF('2. Enter scores'!AD194&lt;&gt;"",'2. Enter scores'!$B194-'2. Enter scores'!AD194,"")</f>
        <v/>
      </c>
      <c r="AF190" s="125" t="str">
        <f>IF('2. Enter scores'!AE194&lt;&gt;"",'2. Enter scores'!$B194-'2. Enter scores'!AE194,"")</f>
        <v/>
      </c>
      <c r="AG190" s="125" t="str">
        <f>IF('2. Enter scores'!AF194&lt;&gt;"",'2. Enter scores'!$B194-'2. Enter scores'!AF194,"")</f>
        <v/>
      </c>
      <c r="AH190" s="125" t="str">
        <f>IF('2. Enter scores'!AG194&lt;&gt;"",'2. Enter scores'!$B194-'2. Enter scores'!AG194,"")</f>
        <v/>
      </c>
      <c r="AI190" s="125" t="str">
        <f>IF('2. Enter scores'!AH194&lt;&gt;"",'2. Enter scores'!$B194-'2. Enter scores'!AH194,"")</f>
        <v/>
      </c>
      <c r="AJ190" s="125" t="str">
        <f>IF('2. Enter scores'!AI194&lt;&gt;"",'2. Enter scores'!$B194-'2. Enter scores'!AI194,"")</f>
        <v/>
      </c>
      <c r="AK190" s="125" t="str">
        <f>IF('2. Enter scores'!AJ194&lt;&gt;"",'2. Enter scores'!$B194-'2. Enter scores'!AJ194,"")</f>
        <v/>
      </c>
      <c r="AL190" s="125" t="str">
        <f>IF('2. Enter scores'!AK194&lt;&gt;"",'2. Enter scores'!$B194-'2. Enter scores'!AK194,"")</f>
        <v/>
      </c>
      <c r="AM190" s="125" t="str">
        <f>IF('2. Enter scores'!AL194&lt;&gt;"",'2. Enter scores'!$B194-'2. Enter scores'!AL194,"")</f>
        <v/>
      </c>
      <c r="AN190" s="125" t="str">
        <f>IF('2. Enter scores'!AM194&lt;&gt;"",'2. Enter scores'!$B194-'2. Enter scores'!AM194,"")</f>
        <v/>
      </c>
      <c r="AO190" s="125" t="str">
        <f>IF('2. Enter scores'!AN194&lt;&gt;"",'2. Enter scores'!$B194-'2. Enter scores'!AN194,"")</f>
        <v/>
      </c>
      <c r="AP190" s="125" t="str">
        <f>IF('2. Enter scores'!AO194&lt;&gt;"",'2. Enter scores'!$B194-'2. Enter scores'!AO194,"")</f>
        <v/>
      </c>
      <c r="AQ190" s="125" t="str">
        <f>IF('2. Enter scores'!AP194&lt;&gt;"",'2. Enter scores'!$B194-'2. Enter scores'!AP194,"")</f>
        <v/>
      </c>
      <c r="AR190" s="125" t="str">
        <f>IF('2. Enter scores'!AQ194&lt;&gt;"",'2. Enter scores'!$B194-'2. Enter scores'!AQ194,"")</f>
        <v/>
      </c>
      <c r="AS190" s="125" t="str">
        <f>IF('2. Enter scores'!AR194&lt;&gt;"",'2. Enter scores'!$B194-'2. Enter scores'!AR194,"")</f>
        <v/>
      </c>
      <c r="AT190" s="125" t="str">
        <f>IF('2. Enter scores'!AS194&lt;&gt;"",'2. Enter scores'!$B194-'2. Enter scores'!AS194,"")</f>
        <v/>
      </c>
      <c r="AU190" s="125" t="str">
        <f>IF('2. Enter scores'!AT194&lt;&gt;"",'2. Enter scores'!$B194-'2. Enter scores'!AT194,"")</f>
        <v/>
      </c>
      <c r="AV190" s="125" t="str">
        <f>IF('2. Enter scores'!AU194&lt;&gt;"",'2. Enter scores'!$B194-'2. Enter scores'!AU194,"")</f>
        <v/>
      </c>
      <c r="AW190" s="125" t="str">
        <f>IF('2. Enter scores'!AV194&lt;&gt;"",'2. Enter scores'!$B194-'2. Enter scores'!AV194,"")</f>
        <v/>
      </c>
      <c r="AX190" s="125" t="str">
        <f>IF('2. Enter scores'!AW194&lt;&gt;"",'2. Enter scores'!$B194-'2. Enter scores'!AW194,"")</f>
        <v/>
      </c>
      <c r="AY190" s="125" t="str">
        <f>IF('2. Enter scores'!AX194&lt;&gt;"",'2. Enter scores'!$B194-'2. Enter scores'!AX194,"")</f>
        <v/>
      </c>
      <c r="AZ190" s="125" t="str">
        <f>IF('2. Enter scores'!AY194&lt;&gt;"",'2. Enter scores'!$B194-'2. Enter scores'!AY194,"")</f>
        <v/>
      </c>
      <c r="BA190" s="125" t="str">
        <f>IF('2. Enter scores'!AZ194&lt;&gt;"",'2. Enter scores'!$B194-'2. Enter scores'!AZ194,"")</f>
        <v/>
      </c>
      <c r="BB190" s="125" t="str">
        <f>IF('2. Enter scores'!BA194&lt;&gt;"",'2. Enter scores'!$B194-'2. Enter scores'!BA194,"")</f>
        <v/>
      </c>
      <c r="BC190" s="125" t="str">
        <f>IF('2. Enter scores'!BB194&lt;&gt;"",'2. Enter scores'!$B194-'2. Enter scores'!BB194,"")</f>
        <v/>
      </c>
      <c r="BD190" s="125" t="str">
        <f>IF('2. Enter scores'!BC194&lt;&gt;"",'2. Enter scores'!$B194-'2. Enter scores'!BC194,"")</f>
        <v/>
      </c>
      <c r="BE190" s="125" t="str">
        <f>IF('2. Enter scores'!BD194&lt;&gt;"",'2. Enter scores'!$B194-'2. Enter scores'!BD194,"")</f>
        <v/>
      </c>
      <c r="BF190" s="125" t="str">
        <f>IF('2. Enter scores'!BE194&lt;&gt;"",'2. Enter scores'!$B194-'2. Enter scores'!BE194,"")</f>
        <v/>
      </c>
      <c r="BG190" s="125" t="str">
        <f>IF('2. Enter scores'!BF194&lt;&gt;"",'2. Enter scores'!$B194-'2. Enter scores'!BF194,"")</f>
        <v/>
      </c>
      <c r="BH190" s="125" t="str">
        <f>IF('2. Enter scores'!BG194&lt;&gt;"",'2. Enter scores'!$B194-'2. Enter scores'!BG194,"")</f>
        <v/>
      </c>
      <c r="BI190" s="125" t="str">
        <f>IF('2. Enter scores'!BH194&lt;&gt;"",'2. Enter scores'!$B194-'2. Enter scores'!BH194,"")</f>
        <v/>
      </c>
      <c r="BJ190" s="125" t="str">
        <f>IF('2. Enter scores'!BI194&lt;&gt;"",'2. Enter scores'!$B194-'2. Enter scores'!BI194,"")</f>
        <v/>
      </c>
      <c r="BK190" s="125" t="str">
        <f>IF('2. Enter scores'!BJ194&lt;&gt;"",'2. Enter scores'!$B194-'2. Enter scores'!BJ194,"")</f>
        <v/>
      </c>
      <c r="BL190" s="125" t="str">
        <f>IF('2. Enter scores'!BK194&lt;&gt;"",'2. Enter scores'!$B194-'2. Enter scores'!BK194,"")</f>
        <v/>
      </c>
      <c r="BM190" s="125" t="str">
        <f>IF('2. Enter scores'!BL194&lt;&gt;"",'2. Enter scores'!$B194-'2. Enter scores'!BL194,"")</f>
        <v/>
      </c>
      <c r="BN190" s="125" t="str">
        <f>IF('2. Enter scores'!BM194&lt;&gt;"",'2. Enter scores'!$B194-'2. Enter scores'!BM194,"")</f>
        <v/>
      </c>
      <c r="BO190" s="125" t="str">
        <f>IF('2. Enter scores'!BN194&lt;&gt;"",'2. Enter scores'!$B194-'2. Enter scores'!BN194,"")</f>
        <v/>
      </c>
      <c r="BP190" s="108">
        <v>1000</v>
      </c>
    </row>
    <row r="191" spans="2:68" x14ac:dyDescent="0.35">
      <c r="B191" s="125" t="str">
        <f>IF('2. Enter scores'!A195&lt;&gt;"",'2. Enter scores'!A195,"")</f>
        <v/>
      </c>
      <c r="H191" s="125" t="str">
        <f>IF('2. Enter scores'!G195&lt;&gt;"",'2. Enter scores'!$B195-'2. Enter scores'!G195,"")</f>
        <v/>
      </c>
      <c r="I191" s="125" t="str">
        <f>IF('2. Enter scores'!H195&lt;&gt;"",'2. Enter scores'!$B195-'2. Enter scores'!H195,"")</f>
        <v/>
      </c>
      <c r="J191" s="125" t="str">
        <f>IF('2. Enter scores'!I195&lt;&gt;"",'2. Enter scores'!$B195-'2. Enter scores'!I195,"")</f>
        <v/>
      </c>
      <c r="K191" s="125" t="str">
        <f>IF('2. Enter scores'!J195&lt;&gt;"",'2. Enter scores'!$B195-'2. Enter scores'!J195,"")</f>
        <v/>
      </c>
      <c r="L191" s="125" t="str">
        <f>IF('2. Enter scores'!K195&lt;&gt;"",'2. Enter scores'!$B195-'2. Enter scores'!K195,"")</f>
        <v/>
      </c>
      <c r="M191" s="125" t="str">
        <f>IF('2. Enter scores'!L195&lt;&gt;"",'2. Enter scores'!$B195-'2. Enter scores'!L195,"")</f>
        <v/>
      </c>
      <c r="N191" s="125" t="str">
        <f>IF('2. Enter scores'!M195&lt;&gt;"",'2. Enter scores'!$B195-'2. Enter scores'!M195,"")</f>
        <v/>
      </c>
      <c r="O191" s="125" t="str">
        <f>IF('2. Enter scores'!N195&lt;&gt;"",'2. Enter scores'!$B195-'2. Enter scores'!N195,"")</f>
        <v/>
      </c>
      <c r="P191" s="125" t="str">
        <f>IF('2. Enter scores'!O195&lt;&gt;"",'2. Enter scores'!$B195-'2. Enter scores'!O195,"")</f>
        <v/>
      </c>
      <c r="Q191" s="125" t="str">
        <f>IF('2. Enter scores'!P195&lt;&gt;"",'2. Enter scores'!$B195-'2. Enter scores'!P195,"")</f>
        <v/>
      </c>
      <c r="R191" s="125" t="str">
        <f>IF('2. Enter scores'!Q195&lt;&gt;"",'2. Enter scores'!$B195-'2. Enter scores'!Q195,"")</f>
        <v/>
      </c>
      <c r="S191" s="125" t="str">
        <f>IF('2. Enter scores'!R195&lt;&gt;"",'2. Enter scores'!$B195-'2. Enter scores'!R195,"")</f>
        <v/>
      </c>
      <c r="T191" s="125" t="str">
        <f>IF('2. Enter scores'!S195&lt;&gt;"",'2. Enter scores'!$B195-'2. Enter scores'!S195,"")</f>
        <v/>
      </c>
      <c r="U191" s="125" t="str">
        <f>IF('2. Enter scores'!T195&lt;&gt;"",'2. Enter scores'!$B195-'2. Enter scores'!T195,"")</f>
        <v/>
      </c>
      <c r="V191" s="125" t="str">
        <f>IF('2. Enter scores'!U195&lt;&gt;"",'2. Enter scores'!$B195-'2. Enter scores'!U195,"")</f>
        <v/>
      </c>
      <c r="W191" s="125" t="str">
        <f>IF('2. Enter scores'!V195&lt;&gt;"",'2. Enter scores'!$B195-'2. Enter scores'!V195,"")</f>
        <v/>
      </c>
      <c r="X191" s="125" t="str">
        <f>IF('2. Enter scores'!W195&lt;&gt;"",'2. Enter scores'!$B195-'2. Enter scores'!W195,"")</f>
        <v/>
      </c>
      <c r="Y191" s="125" t="str">
        <f>IF('2. Enter scores'!X195&lt;&gt;"",'2. Enter scores'!$B195-'2. Enter scores'!X195,"")</f>
        <v/>
      </c>
      <c r="Z191" s="125" t="str">
        <f>IF('2. Enter scores'!Y195&lt;&gt;"",'2. Enter scores'!$B195-'2. Enter scores'!Y195,"")</f>
        <v/>
      </c>
      <c r="AA191" s="125" t="str">
        <f>IF('2. Enter scores'!Z195&lt;&gt;"",'2. Enter scores'!$B195-'2. Enter scores'!Z195,"")</f>
        <v/>
      </c>
      <c r="AB191" s="125" t="str">
        <f>IF('2. Enter scores'!AA195&lt;&gt;"",'2. Enter scores'!$B195-'2. Enter scores'!AA195,"")</f>
        <v/>
      </c>
      <c r="AC191" s="125" t="str">
        <f>IF('2. Enter scores'!AB195&lt;&gt;"",'2. Enter scores'!$B195-'2. Enter scores'!AB195,"")</f>
        <v/>
      </c>
      <c r="AD191" s="125" t="str">
        <f>IF('2. Enter scores'!AC195&lt;&gt;"",'2. Enter scores'!$B195-'2. Enter scores'!AC195,"")</f>
        <v/>
      </c>
      <c r="AE191" s="125" t="str">
        <f>IF('2. Enter scores'!AD195&lt;&gt;"",'2. Enter scores'!$B195-'2. Enter scores'!AD195,"")</f>
        <v/>
      </c>
      <c r="AF191" s="125" t="str">
        <f>IF('2. Enter scores'!AE195&lt;&gt;"",'2. Enter scores'!$B195-'2. Enter scores'!AE195,"")</f>
        <v/>
      </c>
      <c r="AG191" s="125" t="str">
        <f>IF('2. Enter scores'!AF195&lt;&gt;"",'2. Enter scores'!$B195-'2. Enter scores'!AF195,"")</f>
        <v/>
      </c>
      <c r="AH191" s="125" t="str">
        <f>IF('2. Enter scores'!AG195&lt;&gt;"",'2. Enter scores'!$B195-'2. Enter scores'!AG195,"")</f>
        <v/>
      </c>
      <c r="AI191" s="125" t="str">
        <f>IF('2. Enter scores'!AH195&lt;&gt;"",'2. Enter scores'!$B195-'2. Enter scores'!AH195,"")</f>
        <v/>
      </c>
      <c r="AJ191" s="125" t="str">
        <f>IF('2. Enter scores'!AI195&lt;&gt;"",'2. Enter scores'!$B195-'2. Enter scores'!AI195,"")</f>
        <v/>
      </c>
      <c r="AK191" s="125" t="str">
        <f>IF('2. Enter scores'!AJ195&lt;&gt;"",'2. Enter scores'!$B195-'2. Enter scores'!AJ195,"")</f>
        <v/>
      </c>
      <c r="AL191" s="125" t="str">
        <f>IF('2. Enter scores'!AK195&lt;&gt;"",'2. Enter scores'!$B195-'2. Enter scores'!AK195,"")</f>
        <v/>
      </c>
      <c r="AM191" s="125" t="str">
        <f>IF('2. Enter scores'!AL195&lt;&gt;"",'2. Enter scores'!$B195-'2. Enter scores'!AL195,"")</f>
        <v/>
      </c>
      <c r="AN191" s="125" t="str">
        <f>IF('2. Enter scores'!AM195&lt;&gt;"",'2. Enter scores'!$B195-'2. Enter scores'!AM195,"")</f>
        <v/>
      </c>
      <c r="AO191" s="125" t="str">
        <f>IF('2. Enter scores'!AN195&lt;&gt;"",'2. Enter scores'!$B195-'2. Enter scores'!AN195,"")</f>
        <v/>
      </c>
      <c r="AP191" s="125" t="str">
        <f>IF('2. Enter scores'!AO195&lt;&gt;"",'2. Enter scores'!$B195-'2. Enter scores'!AO195,"")</f>
        <v/>
      </c>
      <c r="AQ191" s="125" t="str">
        <f>IF('2. Enter scores'!AP195&lt;&gt;"",'2. Enter scores'!$B195-'2. Enter scores'!AP195,"")</f>
        <v/>
      </c>
      <c r="AR191" s="125" t="str">
        <f>IF('2. Enter scores'!AQ195&lt;&gt;"",'2. Enter scores'!$B195-'2. Enter scores'!AQ195,"")</f>
        <v/>
      </c>
      <c r="AS191" s="125" t="str">
        <f>IF('2. Enter scores'!AR195&lt;&gt;"",'2. Enter scores'!$B195-'2. Enter scores'!AR195,"")</f>
        <v/>
      </c>
      <c r="AT191" s="125" t="str">
        <f>IF('2. Enter scores'!AS195&lt;&gt;"",'2. Enter scores'!$B195-'2. Enter scores'!AS195,"")</f>
        <v/>
      </c>
      <c r="AU191" s="125" t="str">
        <f>IF('2. Enter scores'!AT195&lt;&gt;"",'2. Enter scores'!$B195-'2. Enter scores'!AT195,"")</f>
        <v/>
      </c>
      <c r="AV191" s="125" t="str">
        <f>IF('2. Enter scores'!AU195&lt;&gt;"",'2. Enter scores'!$B195-'2. Enter scores'!AU195,"")</f>
        <v/>
      </c>
      <c r="AW191" s="125" t="str">
        <f>IF('2. Enter scores'!AV195&lt;&gt;"",'2. Enter scores'!$B195-'2. Enter scores'!AV195,"")</f>
        <v/>
      </c>
      <c r="AX191" s="125" t="str">
        <f>IF('2. Enter scores'!AW195&lt;&gt;"",'2. Enter scores'!$B195-'2. Enter scores'!AW195,"")</f>
        <v/>
      </c>
      <c r="AY191" s="125" t="str">
        <f>IF('2. Enter scores'!AX195&lt;&gt;"",'2. Enter scores'!$B195-'2. Enter scores'!AX195,"")</f>
        <v/>
      </c>
      <c r="AZ191" s="125" t="str">
        <f>IF('2. Enter scores'!AY195&lt;&gt;"",'2. Enter scores'!$B195-'2. Enter scores'!AY195,"")</f>
        <v/>
      </c>
      <c r="BA191" s="125" t="str">
        <f>IF('2. Enter scores'!AZ195&lt;&gt;"",'2. Enter scores'!$B195-'2. Enter scores'!AZ195,"")</f>
        <v/>
      </c>
      <c r="BB191" s="125" t="str">
        <f>IF('2. Enter scores'!BA195&lt;&gt;"",'2. Enter scores'!$B195-'2. Enter scores'!BA195,"")</f>
        <v/>
      </c>
      <c r="BC191" s="125" t="str">
        <f>IF('2. Enter scores'!BB195&lt;&gt;"",'2. Enter scores'!$B195-'2. Enter scores'!BB195,"")</f>
        <v/>
      </c>
      <c r="BD191" s="125" t="str">
        <f>IF('2. Enter scores'!BC195&lt;&gt;"",'2. Enter scores'!$B195-'2. Enter scores'!BC195,"")</f>
        <v/>
      </c>
      <c r="BE191" s="125" t="str">
        <f>IF('2. Enter scores'!BD195&lt;&gt;"",'2. Enter scores'!$B195-'2. Enter scores'!BD195,"")</f>
        <v/>
      </c>
      <c r="BF191" s="125" t="str">
        <f>IF('2. Enter scores'!BE195&lt;&gt;"",'2. Enter scores'!$B195-'2. Enter scores'!BE195,"")</f>
        <v/>
      </c>
      <c r="BG191" s="125" t="str">
        <f>IF('2. Enter scores'!BF195&lt;&gt;"",'2. Enter scores'!$B195-'2. Enter scores'!BF195,"")</f>
        <v/>
      </c>
      <c r="BH191" s="125" t="str">
        <f>IF('2. Enter scores'!BG195&lt;&gt;"",'2. Enter scores'!$B195-'2. Enter scores'!BG195,"")</f>
        <v/>
      </c>
      <c r="BI191" s="125" t="str">
        <f>IF('2. Enter scores'!BH195&lt;&gt;"",'2. Enter scores'!$B195-'2. Enter scores'!BH195,"")</f>
        <v/>
      </c>
      <c r="BJ191" s="125" t="str">
        <f>IF('2. Enter scores'!BI195&lt;&gt;"",'2. Enter scores'!$B195-'2. Enter scores'!BI195,"")</f>
        <v/>
      </c>
      <c r="BK191" s="125" t="str">
        <f>IF('2. Enter scores'!BJ195&lt;&gt;"",'2. Enter scores'!$B195-'2. Enter scores'!BJ195,"")</f>
        <v/>
      </c>
      <c r="BL191" s="125" t="str">
        <f>IF('2. Enter scores'!BK195&lt;&gt;"",'2. Enter scores'!$B195-'2. Enter scores'!BK195,"")</f>
        <v/>
      </c>
      <c r="BM191" s="125" t="str">
        <f>IF('2. Enter scores'!BL195&lt;&gt;"",'2. Enter scores'!$B195-'2. Enter scores'!BL195,"")</f>
        <v/>
      </c>
      <c r="BN191" s="125" t="str">
        <f>IF('2. Enter scores'!BM195&lt;&gt;"",'2. Enter scores'!$B195-'2. Enter scores'!BM195,"")</f>
        <v/>
      </c>
      <c r="BO191" s="125" t="str">
        <f>IF('2. Enter scores'!BN195&lt;&gt;"",'2. Enter scores'!$B195-'2. Enter scores'!BN195,"")</f>
        <v/>
      </c>
      <c r="BP191" s="108">
        <v>1000</v>
      </c>
    </row>
    <row r="192" spans="2:68" x14ac:dyDescent="0.35">
      <c r="B192" s="125" t="str">
        <f>IF('2. Enter scores'!A196&lt;&gt;"",'2. Enter scores'!A196,"")</f>
        <v/>
      </c>
      <c r="H192" s="125" t="str">
        <f>IF('2. Enter scores'!G196&lt;&gt;"",'2. Enter scores'!$B196-'2. Enter scores'!G196,"")</f>
        <v/>
      </c>
      <c r="I192" s="125" t="str">
        <f>IF('2. Enter scores'!H196&lt;&gt;"",'2. Enter scores'!$B196-'2. Enter scores'!H196,"")</f>
        <v/>
      </c>
      <c r="J192" s="125" t="str">
        <f>IF('2. Enter scores'!I196&lt;&gt;"",'2. Enter scores'!$B196-'2. Enter scores'!I196,"")</f>
        <v/>
      </c>
      <c r="K192" s="125" t="str">
        <f>IF('2. Enter scores'!J196&lt;&gt;"",'2. Enter scores'!$B196-'2. Enter scores'!J196,"")</f>
        <v/>
      </c>
      <c r="L192" s="125" t="str">
        <f>IF('2. Enter scores'!K196&lt;&gt;"",'2. Enter scores'!$B196-'2. Enter scores'!K196,"")</f>
        <v/>
      </c>
      <c r="M192" s="125" t="str">
        <f>IF('2. Enter scores'!L196&lt;&gt;"",'2. Enter scores'!$B196-'2. Enter scores'!L196,"")</f>
        <v/>
      </c>
      <c r="N192" s="125" t="str">
        <f>IF('2. Enter scores'!M196&lt;&gt;"",'2. Enter scores'!$B196-'2. Enter scores'!M196,"")</f>
        <v/>
      </c>
      <c r="O192" s="125" t="str">
        <f>IF('2. Enter scores'!N196&lt;&gt;"",'2. Enter scores'!$B196-'2. Enter scores'!N196,"")</f>
        <v/>
      </c>
      <c r="P192" s="125" t="str">
        <f>IF('2. Enter scores'!O196&lt;&gt;"",'2. Enter scores'!$B196-'2. Enter scores'!O196,"")</f>
        <v/>
      </c>
      <c r="Q192" s="125" t="str">
        <f>IF('2. Enter scores'!P196&lt;&gt;"",'2. Enter scores'!$B196-'2. Enter scores'!P196,"")</f>
        <v/>
      </c>
      <c r="R192" s="125" t="str">
        <f>IF('2. Enter scores'!Q196&lt;&gt;"",'2. Enter scores'!$B196-'2. Enter scores'!Q196,"")</f>
        <v/>
      </c>
      <c r="S192" s="125" t="str">
        <f>IF('2. Enter scores'!R196&lt;&gt;"",'2. Enter scores'!$B196-'2. Enter scores'!R196,"")</f>
        <v/>
      </c>
      <c r="T192" s="125" t="str">
        <f>IF('2. Enter scores'!S196&lt;&gt;"",'2. Enter scores'!$B196-'2. Enter scores'!S196,"")</f>
        <v/>
      </c>
      <c r="U192" s="125" t="str">
        <f>IF('2. Enter scores'!T196&lt;&gt;"",'2. Enter scores'!$B196-'2. Enter scores'!T196,"")</f>
        <v/>
      </c>
      <c r="V192" s="125" t="str">
        <f>IF('2. Enter scores'!U196&lt;&gt;"",'2. Enter scores'!$B196-'2. Enter scores'!U196,"")</f>
        <v/>
      </c>
      <c r="W192" s="125" t="str">
        <f>IF('2. Enter scores'!V196&lt;&gt;"",'2. Enter scores'!$B196-'2. Enter scores'!V196,"")</f>
        <v/>
      </c>
      <c r="X192" s="125" t="str">
        <f>IF('2. Enter scores'!W196&lt;&gt;"",'2. Enter scores'!$B196-'2. Enter scores'!W196,"")</f>
        <v/>
      </c>
      <c r="Y192" s="125" t="str">
        <f>IF('2. Enter scores'!X196&lt;&gt;"",'2. Enter scores'!$B196-'2. Enter scores'!X196,"")</f>
        <v/>
      </c>
      <c r="Z192" s="125" t="str">
        <f>IF('2. Enter scores'!Y196&lt;&gt;"",'2. Enter scores'!$B196-'2. Enter scores'!Y196,"")</f>
        <v/>
      </c>
      <c r="AA192" s="125" t="str">
        <f>IF('2. Enter scores'!Z196&lt;&gt;"",'2. Enter scores'!$B196-'2. Enter scores'!Z196,"")</f>
        <v/>
      </c>
      <c r="AB192" s="125" t="str">
        <f>IF('2. Enter scores'!AA196&lt;&gt;"",'2. Enter scores'!$B196-'2. Enter scores'!AA196,"")</f>
        <v/>
      </c>
      <c r="AC192" s="125" t="str">
        <f>IF('2. Enter scores'!AB196&lt;&gt;"",'2. Enter scores'!$B196-'2. Enter scores'!AB196,"")</f>
        <v/>
      </c>
      <c r="AD192" s="125" t="str">
        <f>IF('2. Enter scores'!AC196&lt;&gt;"",'2. Enter scores'!$B196-'2. Enter scores'!AC196,"")</f>
        <v/>
      </c>
      <c r="AE192" s="125" t="str">
        <f>IF('2. Enter scores'!AD196&lt;&gt;"",'2. Enter scores'!$B196-'2. Enter scores'!AD196,"")</f>
        <v/>
      </c>
      <c r="AF192" s="125" t="str">
        <f>IF('2. Enter scores'!AE196&lt;&gt;"",'2. Enter scores'!$B196-'2. Enter scores'!AE196,"")</f>
        <v/>
      </c>
      <c r="AG192" s="125" t="str">
        <f>IF('2. Enter scores'!AF196&lt;&gt;"",'2. Enter scores'!$B196-'2. Enter scores'!AF196,"")</f>
        <v/>
      </c>
      <c r="AH192" s="125" t="str">
        <f>IF('2. Enter scores'!AG196&lt;&gt;"",'2. Enter scores'!$B196-'2. Enter scores'!AG196,"")</f>
        <v/>
      </c>
      <c r="AI192" s="125" t="str">
        <f>IF('2. Enter scores'!AH196&lt;&gt;"",'2. Enter scores'!$B196-'2. Enter scores'!AH196,"")</f>
        <v/>
      </c>
      <c r="AJ192" s="125" t="str">
        <f>IF('2. Enter scores'!AI196&lt;&gt;"",'2. Enter scores'!$B196-'2. Enter scores'!AI196,"")</f>
        <v/>
      </c>
      <c r="AK192" s="125" t="str">
        <f>IF('2. Enter scores'!AJ196&lt;&gt;"",'2. Enter scores'!$B196-'2. Enter scores'!AJ196,"")</f>
        <v/>
      </c>
      <c r="AL192" s="125" t="str">
        <f>IF('2. Enter scores'!AK196&lt;&gt;"",'2. Enter scores'!$B196-'2. Enter scores'!AK196,"")</f>
        <v/>
      </c>
      <c r="AM192" s="125" t="str">
        <f>IF('2. Enter scores'!AL196&lt;&gt;"",'2. Enter scores'!$B196-'2. Enter scores'!AL196,"")</f>
        <v/>
      </c>
      <c r="AN192" s="125" t="str">
        <f>IF('2. Enter scores'!AM196&lt;&gt;"",'2. Enter scores'!$B196-'2. Enter scores'!AM196,"")</f>
        <v/>
      </c>
      <c r="AO192" s="125" t="str">
        <f>IF('2. Enter scores'!AN196&lt;&gt;"",'2. Enter scores'!$B196-'2. Enter scores'!AN196,"")</f>
        <v/>
      </c>
      <c r="AP192" s="125" t="str">
        <f>IF('2. Enter scores'!AO196&lt;&gt;"",'2. Enter scores'!$B196-'2. Enter scores'!AO196,"")</f>
        <v/>
      </c>
      <c r="AQ192" s="125" t="str">
        <f>IF('2. Enter scores'!AP196&lt;&gt;"",'2. Enter scores'!$B196-'2. Enter scores'!AP196,"")</f>
        <v/>
      </c>
      <c r="AR192" s="125" t="str">
        <f>IF('2. Enter scores'!AQ196&lt;&gt;"",'2. Enter scores'!$B196-'2. Enter scores'!AQ196,"")</f>
        <v/>
      </c>
      <c r="AS192" s="125" t="str">
        <f>IF('2. Enter scores'!AR196&lt;&gt;"",'2. Enter scores'!$B196-'2. Enter scores'!AR196,"")</f>
        <v/>
      </c>
      <c r="AT192" s="125" t="str">
        <f>IF('2. Enter scores'!AS196&lt;&gt;"",'2. Enter scores'!$B196-'2. Enter scores'!AS196,"")</f>
        <v/>
      </c>
      <c r="AU192" s="125" t="str">
        <f>IF('2. Enter scores'!AT196&lt;&gt;"",'2. Enter scores'!$B196-'2. Enter scores'!AT196,"")</f>
        <v/>
      </c>
      <c r="AV192" s="125" t="str">
        <f>IF('2. Enter scores'!AU196&lt;&gt;"",'2. Enter scores'!$B196-'2. Enter scores'!AU196,"")</f>
        <v/>
      </c>
      <c r="AW192" s="125" t="str">
        <f>IF('2. Enter scores'!AV196&lt;&gt;"",'2. Enter scores'!$B196-'2. Enter scores'!AV196,"")</f>
        <v/>
      </c>
      <c r="AX192" s="125" t="str">
        <f>IF('2. Enter scores'!AW196&lt;&gt;"",'2. Enter scores'!$B196-'2. Enter scores'!AW196,"")</f>
        <v/>
      </c>
      <c r="AY192" s="125" t="str">
        <f>IF('2. Enter scores'!AX196&lt;&gt;"",'2. Enter scores'!$B196-'2. Enter scores'!AX196,"")</f>
        <v/>
      </c>
      <c r="AZ192" s="125" t="str">
        <f>IF('2. Enter scores'!AY196&lt;&gt;"",'2. Enter scores'!$B196-'2. Enter scores'!AY196,"")</f>
        <v/>
      </c>
      <c r="BA192" s="125" t="str">
        <f>IF('2. Enter scores'!AZ196&lt;&gt;"",'2. Enter scores'!$B196-'2. Enter scores'!AZ196,"")</f>
        <v/>
      </c>
      <c r="BB192" s="125" t="str">
        <f>IF('2. Enter scores'!BA196&lt;&gt;"",'2. Enter scores'!$B196-'2. Enter scores'!BA196,"")</f>
        <v/>
      </c>
      <c r="BC192" s="125" t="str">
        <f>IF('2. Enter scores'!BB196&lt;&gt;"",'2. Enter scores'!$B196-'2. Enter scores'!BB196,"")</f>
        <v/>
      </c>
      <c r="BD192" s="125" t="str">
        <f>IF('2. Enter scores'!BC196&lt;&gt;"",'2. Enter scores'!$B196-'2. Enter scores'!BC196,"")</f>
        <v/>
      </c>
      <c r="BE192" s="125" t="str">
        <f>IF('2. Enter scores'!BD196&lt;&gt;"",'2. Enter scores'!$B196-'2. Enter scores'!BD196,"")</f>
        <v/>
      </c>
      <c r="BF192" s="125" t="str">
        <f>IF('2. Enter scores'!BE196&lt;&gt;"",'2. Enter scores'!$B196-'2. Enter scores'!BE196,"")</f>
        <v/>
      </c>
      <c r="BG192" s="125" t="str">
        <f>IF('2. Enter scores'!BF196&lt;&gt;"",'2. Enter scores'!$B196-'2. Enter scores'!BF196,"")</f>
        <v/>
      </c>
      <c r="BH192" s="125" t="str">
        <f>IF('2. Enter scores'!BG196&lt;&gt;"",'2. Enter scores'!$B196-'2. Enter scores'!BG196,"")</f>
        <v/>
      </c>
      <c r="BI192" s="125" t="str">
        <f>IF('2. Enter scores'!BH196&lt;&gt;"",'2. Enter scores'!$B196-'2. Enter scores'!BH196,"")</f>
        <v/>
      </c>
      <c r="BJ192" s="125" t="str">
        <f>IF('2. Enter scores'!BI196&lt;&gt;"",'2. Enter scores'!$B196-'2. Enter scores'!BI196,"")</f>
        <v/>
      </c>
      <c r="BK192" s="125" t="str">
        <f>IF('2. Enter scores'!BJ196&lt;&gt;"",'2. Enter scores'!$B196-'2. Enter scores'!BJ196,"")</f>
        <v/>
      </c>
      <c r="BL192" s="125" t="str">
        <f>IF('2. Enter scores'!BK196&lt;&gt;"",'2. Enter scores'!$B196-'2. Enter scores'!BK196,"")</f>
        <v/>
      </c>
      <c r="BM192" s="125" t="str">
        <f>IF('2. Enter scores'!BL196&lt;&gt;"",'2. Enter scores'!$B196-'2. Enter scores'!BL196,"")</f>
        <v/>
      </c>
      <c r="BN192" s="125" t="str">
        <f>IF('2. Enter scores'!BM196&lt;&gt;"",'2. Enter scores'!$B196-'2. Enter scores'!BM196,"")</f>
        <v/>
      </c>
      <c r="BO192" s="125" t="str">
        <f>IF('2. Enter scores'!BN196&lt;&gt;"",'2. Enter scores'!$B196-'2. Enter scores'!BN196,"")</f>
        <v/>
      </c>
      <c r="BP192" s="108">
        <v>1000</v>
      </c>
    </row>
    <row r="193" spans="2:68" x14ac:dyDescent="0.35">
      <c r="B193" s="125" t="str">
        <f>IF('2. Enter scores'!A197&lt;&gt;"",'2. Enter scores'!A197,"")</f>
        <v/>
      </c>
      <c r="H193" s="125" t="str">
        <f>IF('2. Enter scores'!G197&lt;&gt;"",'2. Enter scores'!$B197-'2. Enter scores'!G197,"")</f>
        <v/>
      </c>
      <c r="I193" s="125" t="str">
        <f>IF('2. Enter scores'!H197&lt;&gt;"",'2. Enter scores'!$B197-'2. Enter scores'!H197,"")</f>
        <v/>
      </c>
      <c r="J193" s="125" t="str">
        <f>IF('2. Enter scores'!I197&lt;&gt;"",'2. Enter scores'!$B197-'2. Enter scores'!I197,"")</f>
        <v/>
      </c>
      <c r="K193" s="125" t="str">
        <f>IF('2. Enter scores'!J197&lt;&gt;"",'2. Enter scores'!$B197-'2. Enter scores'!J197,"")</f>
        <v/>
      </c>
      <c r="L193" s="125" t="str">
        <f>IF('2. Enter scores'!K197&lt;&gt;"",'2. Enter scores'!$B197-'2. Enter scores'!K197,"")</f>
        <v/>
      </c>
      <c r="M193" s="125" t="str">
        <f>IF('2. Enter scores'!L197&lt;&gt;"",'2. Enter scores'!$B197-'2. Enter scores'!L197,"")</f>
        <v/>
      </c>
      <c r="N193" s="125" t="str">
        <f>IF('2. Enter scores'!M197&lt;&gt;"",'2. Enter scores'!$B197-'2. Enter scores'!M197,"")</f>
        <v/>
      </c>
      <c r="O193" s="125" t="str">
        <f>IF('2. Enter scores'!N197&lt;&gt;"",'2. Enter scores'!$B197-'2. Enter scores'!N197,"")</f>
        <v/>
      </c>
      <c r="P193" s="125" t="str">
        <f>IF('2. Enter scores'!O197&lt;&gt;"",'2. Enter scores'!$B197-'2. Enter scores'!O197,"")</f>
        <v/>
      </c>
      <c r="Q193" s="125" t="str">
        <f>IF('2. Enter scores'!P197&lt;&gt;"",'2. Enter scores'!$B197-'2. Enter scores'!P197,"")</f>
        <v/>
      </c>
      <c r="R193" s="125" t="str">
        <f>IF('2. Enter scores'!Q197&lt;&gt;"",'2. Enter scores'!$B197-'2. Enter scores'!Q197,"")</f>
        <v/>
      </c>
      <c r="S193" s="125" t="str">
        <f>IF('2. Enter scores'!R197&lt;&gt;"",'2. Enter scores'!$B197-'2. Enter scores'!R197,"")</f>
        <v/>
      </c>
      <c r="T193" s="125" t="str">
        <f>IF('2. Enter scores'!S197&lt;&gt;"",'2. Enter scores'!$B197-'2. Enter scores'!S197,"")</f>
        <v/>
      </c>
      <c r="U193" s="125" t="str">
        <f>IF('2. Enter scores'!T197&lt;&gt;"",'2. Enter scores'!$B197-'2. Enter scores'!T197,"")</f>
        <v/>
      </c>
      <c r="V193" s="125" t="str">
        <f>IF('2. Enter scores'!U197&lt;&gt;"",'2. Enter scores'!$B197-'2. Enter scores'!U197,"")</f>
        <v/>
      </c>
      <c r="W193" s="125" t="str">
        <f>IF('2. Enter scores'!V197&lt;&gt;"",'2. Enter scores'!$B197-'2. Enter scores'!V197,"")</f>
        <v/>
      </c>
      <c r="X193" s="125" t="str">
        <f>IF('2. Enter scores'!W197&lt;&gt;"",'2. Enter scores'!$B197-'2. Enter scores'!W197,"")</f>
        <v/>
      </c>
      <c r="Y193" s="125" t="str">
        <f>IF('2. Enter scores'!X197&lt;&gt;"",'2. Enter scores'!$B197-'2. Enter scores'!X197,"")</f>
        <v/>
      </c>
      <c r="Z193" s="125" t="str">
        <f>IF('2. Enter scores'!Y197&lt;&gt;"",'2. Enter scores'!$B197-'2. Enter scores'!Y197,"")</f>
        <v/>
      </c>
      <c r="AA193" s="125" t="str">
        <f>IF('2. Enter scores'!Z197&lt;&gt;"",'2. Enter scores'!$B197-'2. Enter scores'!Z197,"")</f>
        <v/>
      </c>
      <c r="AB193" s="125" t="str">
        <f>IF('2. Enter scores'!AA197&lt;&gt;"",'2. Enter scores'!$B197-'2. Enter scores'!AA197,"")</f>
        <v/>
      </c>
      <c r="AC193" s="125" t="str">
        <f>IF('2. Enter scores'!AB197&lt;&gt;"",'2. Enter scores'!$B197-'2. Enter scores'!AB197,"")</f>
        <v/>
      </c>
      <c r="AD193" s="125" t="str">
        <f>IF('2. Enter scores'!AC197&lt;&gt;"",'2. Enter scores'!$B197-'2. Enter scores'!AC197,"")</f>
        <v/>
      </c>
      <c r="AE193" s="125" t="str">
        <f>IF('2. Enter scores'!AD197&lt;&gt;"",'2. Enter scores'!$B197-'2. Enter scores'!AD197,"")</f>
        <v/>
      </c>
      <c r="AF193" s="125" t="str">
        <f>IF('2. Enter scores'!AE197&lt;&gt;"",'2. Enter scores'!$B197-'2. Enter scores'!AE197,"")</f>
        <v/>
      </c>
      <c r="AG193" s="125" t="str">
        <f>IF('2. Enter scores'!AF197&lt;&gt;"",'2. Enter scores'!$B197-'2. Enter scores'!AF197,"")</f>
        <v/>
      </c>
      <c r="AH193" s="125" t="str">
        <f>IF('2. Enter scores'!AG197&lt;&gt;"",'2. Enter scores'!$B197-'2. Enter scores'!AG197,"")</f>
        <v/>
      </c>
      <c r="AI193" s="125" t="str">
        <f>IF('2. Enter scores'!AH197&lt;&gt;"",'2. Enter scores'!$B197-'2. Enter scores'!AH197,"")</f>
        <v/>
      </c>
      <c r="AJ193" s="125" t="str">
        <f>IF('2. Enter scores'!AI197&lt;&gt;"",'2. Enter scores'!$B197-'2. Enter scores'!AI197,"")</f>
        <v/>
      </c>
      <c r="AK193" s="125" t="str">
        <f>IF('2. Enter scores'!AJ197&lt;&gt;"",'2. Enter scores'!$B197-'2. Enter scores'!AJ197,"")</f>
        <v/>
      </c>
      <c r="AL193" s="125" t="str">
        <f>IF('2. Enter scores'!AK197&lt;&gt;"",'2. Enter scores'!$B197-'2. Enter scores'!AK197,"")</f>
        <v/>
      </c>
      <c r="AM193" s="125" t="str">
        <f>IF('2. Enter scores'!AL197&lt;&gt;"",'2. Enter scores'!$B197-'2. Enter scores'!AL197,"")</f>
        <v/>
      </c>
      <c r="AN193" s="125" t="str">
        <f>IF('2. Enter scores'!AM197&lt;&gt;"",'2. Enter scores'!$B197-'2. Enter scores'!AM197,"")</f>
        <v/>
      </c>
      <c r="AO193" s="125" t="str">
        <f>IF('2. Enter scores'!AN197&lt;&gt;"",'2. Enter scores'!$B197-'2. Enter scores'!AN197,"")</f>
        <v/>
      </c>
      <c r="AP193" s="125" t="str">
        <f>IF('2. Enter scores'!AO197&lt;&gt;"",'2. Enter scores'!$B197-'2. Enter scores'!AO197,"")</f>
        <v/>
      </c>
      <c r="AQ193" s="125" t="str">
        <f>IF('2. Enter scores'!AP197&lt;&gt;"",'2. Enter scores'!$B197-'2. Enter scores'!AP197,"")</f>
        <v/>
      </c>
      <c r="AR193" s="125" t="str">
        <f>IF('2. Enter scores'!AQ197&lt;&gt;"",'2. Enter scores'!$B197-'2. Enter scores'!AQ197,"")</f>
        <v/>
      </c>
      <c r="AS193" s="125" t="str">
        <f>IF('2. Enter scores'!AR197&lt;&gt;"",'2. Enter scores'!$B197-'2. Enter scores'!AR197,"")</f>
        <v/>
      </c>
      <c r="AT193" s="125" t="str">
        <f>IF('2. Enter scores'!AS197&lt;&gt;"",'2. Enter scores'!$B197-'2. Enter scores'!AS197,"")</f>
        <v/>
      </c>
      <c r="AU193" s="125" t="str">
        <f>IF('2. Enter scores'!AT197&lt;&gt;"",'2. Enter scores'!$B197-'2. Enter scores'!AT197,"")</f>
        <v/>
      </c>
      <c r="AV193" s="125" t="str">
        <f>IF('2. Enter scores'!AU197&lt;&gt;"",'2. Enter scores'!$B197-'2. Enter scores'!AU197,"")</f>
        <v/>
      </c>
      <c r="AW193" s="125" t="str">
        <f>IF('2. Enter scores'!AV197&lt;&gt;"",'2. Enter scores'!$B197-'2. Enter scores'!AV197,"")</f>
        <v/>
      </c>
      <c r="AX193" s="125" t="str">
        <f>IF('2. Enter scores'!AW197&lt;&gt;"",'2. Enter scores'!$B197-'2. Enter scores'!AW197,"")</f>
        <v/>
      </c>
      <c r="AY193" s="125" t="str">
        <f>IF('2. Enter scores'!AX197&lt;&gt;"",'2. Enter scores'!$B197-'2. Enter scores'!AX197,"")</f>
        <v/>
      </c>
      <c r="AZ193" s="125" t="str">
        <f>IF('2. Enter scores'!AY197&lt;&gt;"",'2. Enter scores'!$B197-'2. Enter scores'!AY197,"")</f>
        <v/>
      </c>
      <c r="BA193" s="125" t="str">
        <f>IF('2. Enter scores'!AZ197&lt;&gt;"",'2. Enter scores'!$B197-'2. Enter scores'!AZ197,"")</f>
        <v/>
      </c>
      <c r="BB193" s="125" t="str">
        <f>IF('2. Enter scores'!BA197&lt;&gt;"",'2. Enter scores'!$B197-'2. Enter scores'!BA197,"")</f>
        <v/>
      </c>
      <c r="BC193" s="125" t="str">
        <f>IF('2. Enter scores'!BB197&lt;&gt;"",'2. Enter scores'!$B197-'2. Enter scores'!BB197,"")</f>
        <v/>
      </c>
      <c r="BD193" s="125" t="str">
        <f>IF('2. Enter scores'!BC197&lt;&gt;"",'2. Enter scores'!$B197-'2. Enter scores'!BC197,"")</f>
        <v/>
      </c>
      <c r="BE193" s="125" t="str">
        <f>IF('2. Enter scores'!BD197&lt;&gt;"",'2. Enter scores'!$B197-'2. Enter scores'!BD197,"")</f>
        <v/>
      </c>
      <c r="BF193" s="125" t="str">
        <f>IF('2. Enter scores'!BE197&lt;&gt;"",'2. Enter scores'!$B197-'2. Enter scores'!BE197,"")</f>
        <v/>
      </c>
      <c r="BG193" s="125" t="str">
        <f>IF('2. Enter scores'!BF197&lt;&gt;"",'2. Enter scores'!$B197-'2. Enter scores'!BF197,"")</f>
        <v/>
      </c>
      <c r="BH193" s="125" t="str">
        <f>IF('2. Enter scores'!BG197&lt;&gt;"",'2. Enter scores'!$B197-'2. Enter scores'!BG197,"")</f>
        <v/>
      </c>
      <c r="BI193" s="125" t="str">
        <f>IF('2. Enter scores'!BH197&lt;&gt;"",'2. Enter scores'!$B197-'2. Enter scores'!BH197,"")</f>
        <v/>
      </c>
      <c r="BJ193" s="125" t="str">
        <f>IF('2. Enter scores'!BI197&lt;&gt;"",'2. Enter scores'!$B197-'2. Enter scores'!BI197,"")</f>
        <v/>
      </c>
      <c r="BK193" s="125" t="str">
        <f>IF('2. Enter scores'!BJ197&lt;&gt;"",'2. Enter scores'!$B197-'2. Enter scores'!BJ197,"")</f>
        <v/>
      </c>
      <c r="BL193" s="125" t="str">
        <f>IF('2. Enter scores'!BK197&lt;&gt;"",'2. Enter scores'!$B197-'2. Enter scores'!BK197,"")</f>
        <v/>
      </c>
      <c r="BM193" s="125" t="str">
        <f>IF('2. Enter scores'!BL197&lt;&gt;"",'2. Enter scores'!$B197-'2. Enter scores'!BL197,"")</f>
        <v/>
      </c>
      <c r="BN193" s="125" t="str">
        <f>IF('2. Enter scores'!BM197&lt;&gt;"",'2. Enter scores'!$B197-'2. Enter scores'!BM197,"")</f>
        <v/>
      </c>
      <c r="BO193" s="125" t="str">
        <f>IF('2. Enter scores'!BN197&lt;&gt;"",'2. Enter scores'!$B197-'2. Enter scores'!BN197,"")</f>
        <v/>
      </c>
      <c r="BP193" s="108">
        <v>1000</v>
      </c>
    </row>
    <row r="194" spans="2:68" x14ac:dyDescent="0.35">
      <c r="B194" s="125" t="str">
        <f>IF('2. Enter scores'!A198&lt;&gt;"",'2. Enter scores'!A198,"")</f>
        <v/>
      </c>
      <c r="H194" s="125" t="str">
        <f>IF('2. Enter scores'!G198&lt;&gt;"",'2. Enter scores'!$B198-'2. Enter scores'!G198,"")</f>
        <v/>
      </c>
      <c r="I194" s="125" t="str">
        <f>IF('2. Enter scores'!H198&lt;&gt;"",'2. Enter scores'!$B198-'2. Enter scores'!H198,"")</f>
        <v/>
      </c>
      <c r="J194" s="125" t="str">
        <f>IF('2. Enter scores'!I198&lt;&gt;"",'2. Enter scores'!$B198-'2. Enter scores'!I198,"")</f>
        <v/>
      </c>
      <c r="K194" s="125" t="str">
        <f>IF('2. Enter scores'!J198&lt;&gt;"",'2. Enter scores'!$B198-'2. Enter scores'!J198,"")</f>
        <v/>
      </c>
      <c r="L194" s="125" t="str">
        <f>IF('2. Enter scores'!K198&lt;&gt;"",'2. Enter scores'!$B198-'2. Enter scores'!K198,"")</f>
        <v/>
      </c>
      <c r="M194" s="125" t="str">
        <f>IF('2. Enter scores'!L198&lt;&gt;"",'2. Enter scores'!$B198-'2. Enter scores'!L198,"")</f>
        <v/>
      </c>
      <c r="N194" s="125" t="str">
        <f>IF('2. Enter scores'!M198&lt;&gt;"",'2. Enter scores'!$B198-'2. Enter scores'!M198,"")</f>
        <v/>
      </c>
      <c r="O194" s="125" t="str">
        <f>IF('2. Enter scores'!N198&lt;&gt;"",'2. Enter scores'!$B198-'2. Enter scores'!N198,"")</f>
        <v/>
      </c>
      <c r="P194" s="125" t="str">
        <f>IF('2. Enter scores'!O198&lt;&gt;"",'2. Enter scores'!$B198-'2. Enter scores'!O198,"")</f>
        <v/>
      </c>
      <c r="Q194" s="125" t="str">
        <f>IF('2. Enter scores'!P198&lt;&gt;"",'2. Enter scores'!$B198-'2. Enter scores'!P198,"")</f>
        <v/>
      </c>
      <c r="R194" s="125" t="str">
        <f>IF('2. Enter scores'!Q198&lt;&gt;"",'2. Enter scores'!$B198-'2. Enter scores'!Q198,"")</f>
        <v/>
      </c>
      <c r="S194" s="125" t="str">
        <f>IF('2. Enter scores'!R198&lt;&gt;"",'2. Enter scores'!$B198-'2. Enter scores'!R198,"")</f>
        <v/>
      </c>
      <c r="T194" s="125" t="str">
        <f>IF('2. Enter scores'!S198&lt;&gt;"",'2. Enter scores'!$B198-'2. Enter scores'!S198,"")</f>
        <v/>
      </c>
      <c r="U194" s="125" t="str">
        <f>IF('2. Enter scores'!T198&lt;&gt;"",'2. Enter scores'!$B198-'2. Enter scores'!T198,"")</f>
        <v/>
      </c>
      <c r="V194" s="125" t="str">
        <f>IF('2. Enter scores'!U198&lt;&gt;"",'2. Enter scores'!$B198-'2. Enter scores'!U198,"")</f>
        <v/>
      </c>
      <c r="W194" s="125" t="str">
        <f>IF('2. Enter scores'!V198&lt;&gt;"",'2. Enter scores'!$B198-'2. Enter scores'!V198,"")</f>
        <v/>
      </c>
      <c r="X194" s="125" t="str">
        <f>IF('2. Enter scores'!W198&lt;&gt;"",'2. Enter scores'!$B198-'2. Enter scores'!W198,"")</f>
        <v/>
      </c>
      <c r="Y194" s="125" t="str">
        <f>IF('2. Enter scores'!X198&lt;&gt;"",'2. Enter scores'!$B198-'2. Enter scores'!X198,"")</f>
        <v/>
      </c>
      <c r="Z194" s="125" t="str">
        <f>IF('2. Enter scores'!Y198&lt;&gt;"",'2. Enter scores'!$B198-'2. Enter scores'!Y198,"")</f>
        <v/>
      </c>
      <c r="AA194" s="125" t="str">
        <f>IF('2. Enter scores'!Z198&lt;&gt;"",'2. Enter scores'!$B198-'2. Enter scores'!Z198,"")</f>
        <v/>
      </c>
      <c r="AB194" s="125" t="str">
        <f>IF('2. Enter scores'!AA198&lt;&gt;"",'2. Enter scores'!$B198-'2. Enter scores'!AA198,"")</f>
        <v/>
      </c>
      <c r="AC194" s="125" t="str">
        <f>IF('2. Enter scores'!AB198&lt;&gt;"",'2. Enter scores'!$B198-'2. Enter scores'!AB198,"")</f>
        <v/>
      </c>
      <c r="AD194" s="125" t="str">
        <f>IF('2. Enter scores'!AC198&lt;&gt;"",'2. Enter scores'!$B198-'2. Enter scores'!AC198,"")</f>
        <v/>
      </c>
      <c r="AE194" s="125" t="str">
        <f>IF('2. Enter scores'!AD198&lt;&gt;"",'2. Enter scores'!$B198-'2. Enter scores'!AD198,"")</f>
        <v/>
      </c>
      <c r="AF194" s="125" t="str">
        <f>IF('2. Enter scores'!AE198&lt;&gt;"",'2. Enter scores'!$B198-'2. Enter scores'!AE198,"")</f>
        <v/>
      </c>
      <c r="AG194" s="125" t="str">
        <f>IF('2. Enter scores'!AF198&lt;&gt;"",'2. Enter scores'!$B198-'2. Enter scores'!AF198,"")</f>
        <v/>
      </c>
      <c r="AH194" s="125" t="str">
        <f>IF('2. Enter scores'!AG198&lt;&gt;"",'2. Enter scores'!$B198-'2. Enter scores'!AG198,"")</f>
        <v/>
      </c>
      <c r="AI194" s="125" t="str">
        <f>IF('2. Enter scores'!AH198&lt;&gt;"",'2. Enter scores'!$B198-'2. Enter scores'!AH198,"")</f>
        <v/>
      </c>
      <c r="AJ194" s="125" t="str">
        <f>IF('2. Enter scores'!AI198&lt;&gt;"",'2. Enter scores'!$B198-'2. Enter scores'!AI198,"")</f>
        <v/>
      </c>
      <c r="AK194" s="125" t="str">
        <f>IF('2. Enter scores'!AJ198&lt;&gt;"",'2. Enter scores'!$B198-'2. Enter scores'!AJ198,"")</f>
        <v/>
      </c>
      <c r="AL194" s="125" t="str">
        <f>IF('2. Enter scores'!AK198&lt;&gt;"",'2. Enter scores'!$B198-'2. Enter scores'!AK198,"")</f>
        <v/>
      </c>
      <c r="AM194" s="125" t="str">
        <f>IF('2. Enter scores'!AL198&lt;&gt;"",'2. Enter scores'!$B198-'2. Enter scores'!AL198,"")</f>
        <v/>
      </c>
      <c r="AN194" s="125" t="str">
        <f>IF('2. Enter scores'!AM198&lt;&gt;"",'2. Enter scores'!$B198-'2. Enter scores'!AM198,"")</f>
        <v/>
      </c>
      <c r="AO194" s="125" t="str">
        <f>IF('2. Enter scores'!AN198&lt;&gt;"",'2. Enter scores'!$B198-'2. Enter scores'!AN198,"")</f>
        <v/>
      </c>
      <c r="AP194" s="125" t="str">
        <f>IF('2. Enter scores'!AO198&lt;&gt;"",'2. Enter scores'!$B198-'2. Enter scores'!AO198,"")</f>
        <v/>
      </c>
      <c r="AQ194" s="125" t="str">
        <f>IF('2. Enter scores'!AP198&lt;&gt;"",'2. Enter scores'!$B198-'2. Enter scores'!AP198,"")</f>
        <v/>
      </c>
      <c r="AR194" s="125" t="str">
        <f>IF('2. Enter scores'!AQ198&lt;&gt;"",'2. Enter scores'!$B198-'2. Enter scores'!AQ198,"")</f>
        <v/>
      </c>
      <c r="AS194" s="125" t="str">
        <f>IF('2. Enter scores'!AR198&lt;&gt;"",'2. Enter scores'!$B198-'2. Enter scores'!AR198,"")</f>
        <v/>
      </c>
      <c r="AT194" s="125" t="str">
        <f>IF('2. Enter scores'!AS198&lt;&gt;"",'2. Enter scores'!$B198-'2. Enter scores'!AS198,"")</f>
        <v/>
      </c>
      <c r="AU194" s="125" t="str">
        <f>IF('2. Enter scores'!AT198&lt;&gt;"",'2. Enter scores'!$B198-'2. Enter scores'!AT198,"")</f>
        <v/>
      </c>
      <c r="AV194" s="125" t="str">
        <f>IF('2. Enter scores'!AU198&lt;&gt;"",'2. Enter scores'!$B198-'2. Enter scores'!AU198,"")</f>
        <v/>
      </c>
      <c r="AW194" s="125" t="str">
        <f>IF('2. Enter scores'!AV198&lt;&gt;"",'2. Enter scores'!$B198-'2. Enter scores'!AV198,"")</f>
        <v/>
      </c>
      <c r="AX194" s="125" t="str">
        <f>IF('2. Enter scores'!AW198&lt;&gt;"",'2. Enter scores'!$B198-'2. Enter scores'!AW198,"")</f>
        <v/>
      </c>
      <c r="AY194" s="125" t="str">
        <f>IF('2. Enter scores'!AX198&lt;&gt;"",'2. Enter scores'!$B198-'2. Enter scores'!AX198,"")</f>
        <v/>
      </c>
      <c r="AZ194" s="125" t="str">
        <f>IF('2. Enter scores'!AY198&lt;&gt;"",'2. Enter scores'!$B198-'2. Enter scores'!AY198,"")</f>
        <v/>
      </c>
      <c r="BA194" s="125" t="str">
        <f>IF('2. Enter scores'!AZ198&lt;&gt;"",'2. Enter scores'!$B198-'2. Enter scores'!AZ198,"")</f>
        <v/>
      </c>
      <c r="BB194" s="125" t="str">
        <f>IF('2. Enter scores'!BA198&lt;&gt;"",'2. Enter scores'!$B198-'2. Enter scores'!BA198,"")</f>
        <v/>
      </c>
      <c r="BC194" s="125" t="str">
        <f>IF('2. Enter scores'!BB198&lt;&gt;"",'2. Enter scores'!$B198-'2. Enter scores'!BB198,"")</f>
        <v/>
      </c>
      <c r="BD194" s="125" t="str">
        <f>IF('2. Enter scores'!BC198&lt;&gt;"",'2. Enter scores'!$B198-'2. Enter scores'!BC198,"")</f>
        <v/>
      </c>
      <c r="BE194" s="125" t="str">
        <f>IF('2. Enter scores'!BD198&lt;&gt;"",'2. Enter scores'!$B198-'2. Enter scores'!BD198,"")</f>
        <v/>
      </c>
      <c r="BF194" s="125" t="str">
        <f>IF('2. Enter scores'!BE198&lt;&gt;"",'2. Enter scores'!$B198-'2. Enter scores'!BE198,"")</f>
        <v/>
      </c>
      <c r="BG194" s="125" t="str">
        <f>IF('2. Enter scores'!BF198&lt;&gt;"",'2. Enter scores'!$B198-'2. Enter scores'!BF198,"")</f>
        <v/>
      </c>
      <c r="BH194" s="125" t="str">
        <f>IF('2. Enter scores'!BG198&lt;&gt;"",'2. Enter scores'!$B198-'2. Enter scores'!BG198,"")</f>
        <v/>
      </c>
      <c r="BI194" s="125" t="str">
        <f>IF('2. Enter scores'!BH198&lt;&gt;"",'2. Enter scores'!$B198-'2. Enter scores'!BH198,"")</f>
        <v/>
      </c>
      <c r="BJ194" s="125" t="str">
        <f>IF('2. Enter scores'!BI198&lt;&gt;"",'2. Enter scores'!$B198-'2. Enter scores'!BI198,"")</f>
        <v/>
      </c>
      <c r="BK194" s="125" t="str">
        <f>IF('2. Enter scores'!BJ198&lt;&gt;"",'2. Enter scores'!$B198-'2. Enter scores'!BJ198,"")</f>
        <v/>
      </c>
      <c r="BL194" s="125" t="str">
        <f>IF('2. Enter scores'!BK198&lt;&gt;"",'2. Enter scores'!$B198-'2. Enter scores'!BK198,"")</f>
        <v/>
      </c>
      <c r="BM194" s="125" t="str">
        <f>IF('2. Enter scores'!BL198&lt;&gt;"",'2. Enter scores'!$B198-'2. Enter scores'!BL198,"")</f>
        <v/>
      </c>
      <c r="BN194" s="125" t="str">
        <f>IF('2. Enter scores'!BM198&lt;&gt;"",'2. Enter scores'!$B198-'2. Enter scores'!BM198,"")</f>
        <v/>
      </c>
      <c r="BO194" s="125" t="str">
        <f>IF('2. Enter scores'!BN198&lt;&gt;"",'2. Enter scores'!$B198-'2. Enter scores'!BN198,"")</f>
        <v/>
      </c>
      <c r="BP194" s="108">
        <v>1000</v>
      </c>
    </row>
    <row r="195" spans="2:68" x14ac:dyDescent="0.35">
      <c r="B195" s="125" t="str">
        <f>IF('2. Enter scores'!A199&lt;&gt;"",'2. Enter scores'!A199,"")</f>
        <v/>
      </c>
      <c r="H195" s="125" t="str">
        <f>IF('2. Enter scores'!G199&lt;&gt;"",'2. Enter scores'!$B199-'2. Enter scores'!G199,"")</f>
        <v/>
      </c>
      <c r="I195" s="125" t="str">
        <f>IF('2. Enter scores'!H199&lt;&gt;"",'2. Enter scores'!$B199-'2. Enter scores'!H199,"")</f>
        <v/>
      </c>
      <c r="J195" s="125" t="str">
        <f>IF('2. Enter scores'!I199&lt;&gt;"",'2. Enter scores'!$B199-'2. Enter scores'!I199,"")</f>
        <v/>
      </c>
      <c r="K195" s="125" t="str">
        <f>IF('2. Enter scores'!J199&lt;&gt;"",'2. Enter scores'!$B199-'2. Enter scores'!J199,"")</f>
        <v/>
      </c>
      <c r="L195" s="125" t="str">
        <f>IF('2. Enter scores'!K199&lt;&gt;"",'2. Enter scores'!$B199-'2. Enter scores'!K199,"")</f>
        <v/>
      </c>
      <c r="M195" s="125" t="str">
        <f>IF('2. Enter scores'!L199&lt;&gt;"",'2. Enter scores'!$B199-'2. Enter scores'!L199,"")</f>
        <v/>
      </c>
      <c r="N195" s="125" t="str">
        <f>IF('2. Enter scores'!M199&lt;&gt;"",'2. Enter scores'!$B199-'2. Enter scores'!M199,"")</f>
        <v/>
      </c>
      <c r="O195" s="125" t="str">
        <f>IF('2. Enter scores'!N199&lt;&gt;"",'2. Enter scores'!$B199-'2. Enter scores'!N199,"")</f>
        <v/>
      </c>
      <c r="P195" s="125" t="str">
        <f>IF('2. Enter scores'!O199&lt;&gt;"",'2. Enter scores'!$B199-'2. Enter scores'!O199,"")</f>
        <v/>
      </c>
      <c r="Q195" s="125" t="str">
        <f>IF('2. Enter scores'!P199&lt;&gt;"",'2. Enter scores'!$B199-'2. Enter scores'!P199,"")</f>
        <v/>
      </c>
      <c r="R195" s="125" t="str">
        <f>IF('2. Enter scores'!Q199&lt;&gt;"",'2. Enter scores'!$B199-'2. Enter scores'!Q199,"")</f>
        <v/>
      </c>
      <c r="S195" s="125" t="str">
        <f>IF('2. Enter scores'!R199&lt;&gt;"",'2. Enter scores'!$B199-'2. Enter scores'!R199,"")</f>
        <v/>
      </c>
      <c r="T195" s="125" t="str">
        <f>IF('2. Enter scores'!S199&lt;&gt;"",'2. Enter scores'!$B199-'2. Enter scores'!S199,"")</f>
        <v/>
      </c>
      <c r="U195" s="125" t="str">
        <f>IF('2. Enter scores'!T199&lt;&gt;"",'2. Enter scores'!$B199-'2. Enter scores'!T199,"")</f>
        <v/>
      </c>
      <c r="V195" s="125" t="str">
        <f>IF('2. Enter scores'!U199&lt;&gt;"",'2. Enter scores'!$B199-'2. Enter scores'!U199,"")</f>
        <v/>
      </c>
      <c r="W195" s="125" t="str">
        <f>IF('2. Enter scores'!V199&lt;&gt;"",'2. Enter scores'!$B199-'2. Enter scores'!V199,"")</f>
        <v/>
      </c>
      <c r="X195" s="125" t="str">
        <f>IF('2. Enter scores'!W199&lt;&gt;"",'2. Enter scores'!$B199-'2. Enter scores'!W199,"")</f>
        <v/>
      </c>
      <c r="Y195" s="125" t="str">
        <f>IF('2. Enter scores'!X199&lt;&gt;"",'2. Enter scores'!$B199-'2. Enter scores'!X199,"")</f>
        <v/>
      </c>
      <c r="Z195" s="125" t="str">
        <f>IF('2. Enter scores'!Y199&lt;&gt;"",'2. Enter scores'!$B199-'2. Enter scores'!Y199,"")</f>
        <v/>
      </c>
      <c r="AA195" s="125" t="str">
        <f>IF('2. Enter scores'!Z199&lt;&gt;"",'2. Enter scores'!$B199-'2. Enter scores'!Z199,"")</f>
        <v/>
      </c>
      <c r="AB195" s="125" t="str">
        <f>IF('2. Enter scores'!AA199&lt;&gt;"",'2. Enter scores'!$B199-'2. Enter scores'!AA199,"")</f>
        <v/>
      </c>
      <c r="AC195" s="125" t="str">
        <f>IF('2. Enter scores'!AB199&lt;&gt;"",'2. Enter scores'!$B199-'2. Enter scores'!AB199,"")</f>
        <v/>
      </c>
      <c r="AD195" s="125" t="str">
        <f>IF('2. Enter scores'!AC199&lt;&gt;"",'2. Enter scores'!$B199-'2. Enter scores'!AC199,"")</f>
        <v/>
      </c>
      <c r="AE195" s="125" t="str">
        <f>IF('2. Enter scores'!AD199&lt;&gt;"",'2. Enter scores'!$B199-'2. Enter scores'!AD199,"")</f>
        <v/>
      </c>
      <c r="AF195" s="125" t="str">
        <f>IF('2. Enter scores'!AE199&lt;&gt;"",'2. Enter scores'!$B199-'2. Enter scores'!AE199,"")</f>
        <v/>
      </c>
      <c r="AG195" s="125" t="str">
        <f>IF('2. Enter scores'!AF199&lt;&gt;"",'2. Enter scores'!$B199-'2. Enter scores'!AF199,"")</f>
        <v/>
      </c>
      <c r="AH195" s="125" t="str">
        <f>IF('2. Enter scores'!AG199&lt;&gt;"",'2. Enter scores'!$B199-'2. Enter scores'!AG199,"")</f>
        <v/>
      </c>
      <c r="AI195" s="125" t="str">
        <f>IF('2. Enter scores'!AH199&lt;&gt;"",'2. Enter scores'!$B199-'2. Enter scores'!AH199,"")</f>
        <v/>
      </c>
      <c r="AJ195" s="125" t="str">
        <f>IF('2. Enter scores'!AI199&lt;&gt;"",'2. Enter scores'!$B199-'2. Enter scores'!AI199,"")</f>
        <v/>
      </c>
      <c r="AK195" s="125" t="str">
        <f>IF('2. Enter scores'!AJ199&lt;&gt;"",'2. Enter scores'!$B199-'2. Enter scores'!AJ199,"")</f>
        <v/>
      </c>
      <c r="AL195" s="125" t="str">
        <f>IF('2. Enter scores'!AK199&lt;&gt;"",'2. Enter scores'!$B199-'2. Enter scores'!AK199,"")</f>
        <v/>
      </c>
      <c r="AM195" s="125" t="str">
        <f>IF('2. Enter scores'!AL199&lt;&gt;"",'2. Enter scores'!$B199-'2. Enter scores'!AL199,"")</f>
        <v/>
      </c>
      <c r="AN195" s="125" t="str">
        <f>IF('2. Enter scores'!AM199&lt;&gt;"",'2. Enter scores'!$B199-'2. Enter scores'!AM199,"")</f>
        <v/>
      </c>
      <c r="AO195" s="125" t="str">
        <f>IF('2. Enter scores'!AN199&lt;&gt;"",'2. Enter scores'!$B199-'2. Enter scores'!AN199,"")</f>
        <v/>
      </c>
      <c r="AP195" s="125" t="str">
        <f>IF('2. Enter scores'!AO199&lt;&gt;"",'2. Enter scores'!$B199-'2. Enter scores'!AO199,"")</f>
        <v/>
      </c>
      <c r="AQ195" s="125" t="str">
        <f>IF('2. Enter scores'!AP199&lt;&gt;"",'2. Enter scores'!$B199-'2. Enter scores'!AP199,"")</f>
        <v/>
      </c>
      <c r="AR195" s="125" t="str">
        <f>IF('2. Enter scores'!AQ199&lt;&gt;"",'2. Enter scores'!$B199-'2. Enter scores'!AQ199,"")</f>
        <v/>
      </c>
      <c r="AS195" s="125" t="str">
        <f>IF('2. Enter scores'!AR199&lt;&gt;"",'2. Enter scores'!$B199-'2. Enter scores'!AR199,"")</f>
        <v/>
      </c>
      <c r="AT195" s="125" t="str">
        <f>IF('2. Enter scores'!AS199&lt;&gt;"",'2. Enter scores'!$B199-'2. Enter scores'!AS199,"")</f>
        <v/>
      </c>
      <c r="AU195" s="125" t="str">
        <f>IF('2. Enter scores'!AT199&lt;&gt;"",'2. Enter scores'!$B199-'2. Enter scores'!AT199,"")</f>
        <v/>
      </c>
      <c r="AV195" s="125" t="str">
        <f>IF('2. Enter scores'!AU199&lt;&gt;"",'2. Enter scores'!$B199-'2. Enter scores'!AU199,"")</f>
        <v/>
      </c>
      <c r="AW195" s="125" t="str">
        <f>IF('2. Enter scores'!AV199&lt;&gt;"",'2. Enter scores'!$B199-'2. Enter scores'!AV199,"")</f>
        <v/>
      </c>
      <c r="AX195" s="125" t="str">
        <f>IF('2. Enter scores'!AW199&lt;&gt;"",'2. Enter scores'!$B199-'2. Enter scores'!AW199,"")</f>
        <v/>
      </c>
      <c r="AY195" s="125" t="str">
        <f>IF('2. Enter scores'!AX199&lt;&gt;"",'2. Enter scores'!$B199-'2. Enter scores'!AX199,"")</f>
        <v/>
      </c>
      <c r="AZ195" s="125" t="str">
        <f>IF('2. Enter scores'!AY199&lt;&gt;"",'2. Enter scores'!$B199-'2. Enter scores'!AY199,"")</f>
        <v/>
      </c>
      <c r="BA195" s="125" t="str">
        <f>IF('2. Enter scores'!AZ199&lt;&gt;"",'2. Enter scores'!$B199-'2. Enter scores'!AZ199,"")</f>
        <v/>
      </c>
      <c r="BB195" s="125" t="str">
        <f>IF('2. Enter scores'!BA199&lt;&gt;"",'2. Enter scores'!$B199-'2. Enter scores'!BA199,"")</f>
        <v/>
      </c>
      <c r="BC195" s="125" t="str">
        <f>IF('2. Enter scores'!BB199&lt;&gt;"",'2. Enter scores'!$B199-'2. Enter scores'!BB199,"")</f>
        <v/>
      </c>
      <c r="BD195" s="125" t="str">
        <f>IF('2. Enter scores'!BC199&lt;&gt;"",'2. Enter scores'!$B199-'2. Enter scores'!BC199,"")</f>
        <v/>
      </c>
      <c r="BE195" s="125" t="str">
        <f>IF('2. Enter scores'!BD199&lt;&gt;"",'2. Enter scores'!$B199-'2. Enter scores'!BD199,"")</f>
        <v/>
      </c>
      <c r="BF195" s="125" t="str">
        <f>IF('2. Enter scores'!BE199&lt;&gt;"",'2. Enter scores'!$B199-'2. Enter scores'!BE199,"")</f>
        <v/>
      </c>
      <c r="BG195" s="125" t="str">
        <f>IF('2. Enter scores'!BF199&lt;&gt;"",'2. Enter scores'!$B199-'2. Enter scores'!BF199,"")</f>
        <v/>
      </c>
      <c r="BH195" s="125" t="str">
        <f>IF('2. Enter scores'!BG199&lt;&gt;"",'2. Enter scores'!$B199-'2. Enter scores'!BG199,"")</f>
        <v/>
      </c>
      <c r="BI195" s="125" t="str">
        <f>IF('2. Enter scores'!BH199&lt;&gt;"",'2. Enter scores'!$B199-'2. Enter scores'!BH199,"")</f>
        <v/>
      </c>
      <c r="BJ195" s="125" t="str">
        <f>IF('2. Enter scores'!BI199&lt;&gt;"",'2. Enter scores'!$B199-'2. Enter scores'!BI199,"")</f>
        <v/>
      </c>
      <c r="BK195" s="125" t="str">
        <f>IF('2. Enter scores'!BJ199&lt;&gt;"",'2. Enter scores'!$B199-'2. Enter scores'!BJ199,"")</f>
        <v/>
      </c>
      <c r="BL195" s="125" t="str">
        <f>IF('2. Enter scores'!BK199&lt;&gt;"",'2. Enter scores'!$B199-'2. Enter scores'!BK199,"")</f>
        <v/>
      </c>
      <c r="BM195" s="125" t="str">
        <f>IF('2. Enter scores'!BL199&lt;&gt;"",'2. Enter scores'!$B199-'2. Enter scores'!BL199,"")</f>
        <v/>
      </c>
      <c r="BN195" s="125" t="str">
        <f>IF('2. Enter scores'!BM199&lt;&gt;"",'2. Enter scores'!$B199-'2. Enter scores'!BM199,"")</f>
        <v/>
      </c>
      <c r="BO195" s="125" t="str">
        <f>IF('2. Enter scores'!BN199&lt;&gt;"",'2. Enter scores'!$B199-'2. Enter scores'!BN199,"")</f>
        <v/>
      </c>
      <c r="BP195" s="108">
        <v>1000</v>
      </c>
    </row>
    <row r="196" spans="2:68" x14ac:dyDescent="0.35">
      <c r="B196" s="125" t="str">
        <f>IF('2. Enter scores'!A200&lt;&gt;"",'2. Enter scores'!A200,"")</f>
        <v/>
      </c>
      <c r="H196" s="125" t="str">
        <f>IF('2. Enter scores'!G200&lt;&gt;"",'2. Enter scores'!$B200-'2. Enter scores'!G200,"")</f>
        <v/>
      </c>
      <c r="I196" s="125" t="str">
        <f>IF('2. Enter scores'!H200&lt;&gt;"",'2. Enter scores'!$B200-'2. Enter scores'!H200,"")</f>
        <v/>
      </c>
      <c r="J196" s="125" t="str">
        <f>IF('2. Enter scores'!I200&lt;&gt;"",'2. Enter scores'!$B200-'2. Enter scores'!I200,"")</f>
        <v/>
      </c>
      <c r="K196" s="125" t="str">
        <f>IF('2. Enter scores'!J200&lt;&gt;"",'2. Enter scores'!$B200-'2. Enter scores'!J200,"")</f>
        <v/>
      </c>
      <c r="L196" s="125" t="str">
        <f>IF('2. Enter scores'!K200&lt;&gt;"",'2. Enter scores'!$B200-'2. Enter scores'!K200,"")</f>
        <v/>
      </c>
      <c r="M196" s="125" t="str">
        <f>IF('2. Enter scores'!L200&lt;&gt;"",'2. Enter scores'!$B200-'2. Enter scores'!L200,"")</f>
        <v/>
      </c>
      <c r="N196" s="125" t="str">
        <f>IF('2. Enter scores'!M200&lt;&gt;"",'2. Enter scores'!$B200-'2. Enter scores'!M200,"")</f>
        <v/>
      </c>
      <c r="O196" s="125" t="str">
        <f>IF('2. Enter scores'!N200&lt;&gt;"",'2. Enter scores'!$B200-'2. Enter scores'!N200,"")</f>
        <v/>
      </c>
      <c r="P196" s="125" t="str">
        <f>IF('2. Enter scores'!O200&lt;&gt;"",'2. Enter scores'!$B200-'2. Enter scores'!O200,"")</f>
        <v/>
      </c>
      <c r="Q196" s="125" t="str">
        <f>IF('2. Enter scores'!P200&lt;&gt;"",'2. Enter scores'!$B200-'2. Enter scores'!P200,"")</f>
        <v/>
      </c>
      <c r="R196" s="125" t="str">
        <f>IF('2. Enter scores'!Q200&lt;&gt;"",'2. Enter scores'!$B200-'2. Enter scores'!Q200,"")</f>
        <v/>
      </c>
      <c r="S196" s="125" t="str">
        <f>IF('2. Enter scores'!R200&lt;&gt;"",'2. Enter scores'!$B200-'2. Enter scores'!R200,"")</f>
        <v/>
      </c>
      <c r="T196" s="125" t="str">
        <f>IF('2. Enter scores'!S200&lt;&gt;"",'2. Enter scores'!$B200-'2. Enter scores'!S200,"")</f>
        <v/>
      </c>
      <c r="U196" s="125" t="str">
        <f>IF('2. Enter scores'!T200&lt;&gt;"",'2. Enter scores'!$B200-'2. Enter scores'!T200,"")</f>
        <v/>
      </c>
      <c r="V196" s="125" t="str">
        <f>IF('2. Enter scores'!U200&lt;&gt;"",'2. Enter scores'!$B200-'2. Enter scores'!U200,"")</f>
        <v/>
      </c>
      <c r="W196" s="125" t="str">
        <f>IF('2. Enter scores'!V200&lt;&gt;"",'2. Enter scores'!$B200-'2. Enter scores'!V200,"")</f>
        <v/>
      </c>
      <c r="X196" s="125" t="str">
        <f>IF('2. Enter scores'!W200&lt;&gt;"",'2. Enter scores'!$B200-'2. Enter scores'!W200,"")</f>
        <v/>
      </c>
      <c r="Y196" s="125" t="str">
        <f>IF('2. Enter scores'!X200&lt;&gt;"",'2. Enter scores'!$B200-'2. Enter scores'!X200,"")</f>
        <v/>
      </c>
      <c r="Z196" s="125" t="str">
        <f>IF('2. Enter scores'!Y200&lt;&gt;"",'2. Enter scores'!$B200-'2. Enter scores'!Y200,"")</f>
        <v/>
      </c>
      <c r="AA196" s="125" t="str">
        <f>IF('2. Enter scores'!Z200&lt;&gt;"",'2. Enter scores'!$B200-'2. Enter scores'!Z200,"")</f>
        <v/>
      </c>
      <c r="AB196" s="125" t="str">
        <f>IF('2. Enter scores'!AA200&lt;&gt;"",'2. Enter scores'!$B200-'2. Enter scores'!AA200,"")</f>
        <v/>
      </c>
      <c r="AC196" s="125" t="str">
        <f>IF('2. Enter scores'!AB200&lt;&gt;"",'2. Enter scores'!$B200-'2. Enter scores'!AB200,"")</f>
        <v/>
      </c>
      <c r="AD196" s="125" t="str">
        <f>IF('2. Enter scores'!AC200&lt;&gt;"",'2. Enter scores'!$B200-'2. Enter scores'!AC200,"")</f>
        <v/>
      </c>
      <c r="AE196" s="125" t="str">
        <f>IF('2. Enter scores'!AD200&lt;&gt;"",'2. Enter scores'!$B200-'2. Enter scores'!AD200,"")</f>
        <v/>
      </c>
      <c r="AF196" s="125" t="str">
        <f>IF('2. Enter scores'!AE200&lt;&gt;"",'2. Enter scores'!$B200-'2. Enter scores'!AE200,"")</f>
        <v/>
      </c>
      <c r="AG196" s="125" t="str">
        <f>IF('2. Enter scores'!AF200&lt;&gt;"",'2. Enter scores'!$B200-'2. Enter scores'!AF200,"")</f>
        <v/>
      </c>
      <c r="AH196" s="125" t="str">
        <f>IF('2. Enter scores'!AG200&lt;&gt;"",'2. Enter scores'!$B200-'2. Enter scores'!AG200,"")</f>
        <v/>
      </c>
      <c r="AI196" s="125" t="str">
        <f>IF('2. Enter scores'!AH200&lt;&gt;"",'2. Enter scores'!$B200-'2. Enter scores'!AH200,"")</f>
        <v/>
      </c>
      <c r="AJ196" s="125" t="str">
        <f>IF('2. Enter scores'!AI200&lt;&gt;"",'2. Enter scores'!$B200-'2. Enter scores'!AI200,"")</f>
        <v/>
      </c>
      <c r="AK196" s="125" t="str">
        <f>IF('2. Enter scores'!AJ200&lt;&gt;"",'2. Enter scores'!$B200-'2. Enter scores'!AJ200,"")</f>
        <v/>
      </c>
      <c r="AL196" s="125" t="str">
        <f>IF('2. Enter scores'!AK200&lt;&gt;"",'2. Enter scores'!$B200-'2. Enter scores'!AK200,"")</f>
        <v/>
      </c>
      <c r="AM196" s="125" t="str">
        <f>IF('2. Enter scores'!AL200&lt;&gt;"",'2. Enter scores'!$B200-'2. Enter scores'!AL200,"")</f>
        <v/>
      </c>
      <c r="AN196" s="125" t="str">
        <f>IF('2. Enter scores'!AM200&lt;&gt;"",'2. Enter scores'!$B200-'2. Enter scores'!AM200,"")</f>
        <v/>
      </c>
      <c r="AO196" s="125" t="str">
        <f>IF('2. Enter scores'!AN200&lt;&gt;"",'2. Enter scores'!$B200-'2. Enter scores'!AN200,"")</f>
        <v/>
      </c>
      <c r="AP196" s="125" t="str">
        <f>IF('2. Enter scores'!AO200&lt;&gt;"",'2. Enter scores'!$B200-'2. Enter scores'!AO200,"")</f>
        <v/>
      </c>
      <c r="AQ196" s="125" t="str">
        <f>IF('2. Enter scores'!AP200&lt;&gt;"",'2. Enter scores'!$B200-'2. Enter scores'!AP200,"")</f>
        <v/>
      </c>
      <c r="AR196" s="125" t="str">
        <f>IF('2. Enter scores'!AQ200&lt;&gt;"",'2. Enter scores'!$B200-'2. Enter scores'!AQ200,"")</f>
        <v/>
      </c>
      <c r="AS196" s="125" t="str">
        <f>IF('2. Enter scores'!AR200&lt;&gt;"",'2. Enter scores'!$B200-'2. Enter scores'!AR200,"")</f>
        <v/>
      </c>
      <c r="AT196" s="125" t="str">
        <f>IF('2. Enter scores'!AS200&lt;&gt;"",'2. Enter scores'!$B200-'2. Enter scores'!AS200,"")</f>
        <v/>
      </c>
      <c r="AU196" s="125" t="str">
        <f>IF('2. Enter scores'!AT200&lt;&gt;"",'2. Enter scores'!$B200-'2. Enter scores'!AT200,"")</f>
        <v/>
      </c>
      <c r="AV196" s="125" t="str">
        <f>IF('2. Enter scores'!AU200&lt;&gt;"",'2. Enter scores'!$B200-'2. Enter scores'!AU200,"")</f>
        <v/>
      </c>
      <c r="AW196" s="125" t="str">
        <f>IF('2. Enter scores'!AV200&lt;&gt;"",'2. Enter scores'!$B200-'2. Enter scores'!AV200,"")</f>
        <v/>
      </c>
      <c r="AX196" s="125" t="str">
        <f>IF('2. Enter scores'!AW200&lt;&gt;"",'2. Enter scores'!$B200-'2. Enter scores'!AW200,"")</f>
        <v/>
      </c>
      <c r="AY196" s="125" t="str">
        <f>IF('2. Enter scores'!AX200&lt;&gt;"",'2. Enter scores'!$B200-'2. Enter scores'!AX200,"")</f>
        <v/>
      </c>
      <c r="AZ196" s="125" t="str">
        <f>IF('2. Enter scores'!AY200&lt;&gt;"",'2. Enter scores'!$B200-'2. Enter scores'!AY200,"")</f>
        <v/>
      </c>
      <c r="BA196" s="125" t="str">
        <f>IF('2. Enter scores'!AZ200&lt;&gt;"",'2. Enter scores'!$B200-'2. Enter scores'!AZ200,"")</f>
        <v/>
      </c>
      <c r="BB196" s="125" t="str">
        <f>IF('2. Enter scores'!BA200&lt;&gt;"",'2. Enter scores'!$B200-'2. Enter scores'!BA200,"")</f>
        <v/>
      </c>
      <c r="BC196" s="125" t="str">
        <f>IF('2. Enter scores'!BB200&lt;&gt;"",'2. Enter scores'!$B200-'2. Enter scores'!BB200,"")</f>
        <v/>
      </c>
      <c r="BD196" s="125" t="str">
        <f>IF('2. Enter scores'!BC200&lt;&gt;"",'2. Enter scores'!$B200-'2. Enter scores'!BC200,"")</f>
        <v/>
      </c>
      <c r="BE196" s="125" t="str">
        <f>IF('2. Enter scores'!BD200&lt;&gt;"",'2. Enter scores'!$B200-'2. Enter scores'!BD200,"")</f>
        <v/>
      </c>
      <c r="BF196" s="125" t="str">
        <f>IF('2. Enter scores'!BE200&lt;&gt;"",'2. Enter scores'!$B200-'2. Enter scores'!BE200,"")</f>
        <v/>
      </c>
      <c r="BG196" s="125" t="str">
        <f>IF('2. Enter scores'!BF200&lt;&gt;"",'2. Enter scores'!$B200-'2. Enter scores'!BF200,"")</f>
        <v/>
      </c>
      <c r="BH196" s="125" t="str">
        <f>IF('2. Enter scores'!BG200&lt;&gt;"",'2. Enter scores'!$B200-'2. Enter scores'!BG200,"")</f>
        <v/>
      </c>
      <c r="BI196" s="125" t="str">
        <f>IF('2. Enter scores'!BH200&lt;&gt;"",'2. Enter scores'!$B200-'2. Enter scores'!BH200,"")</f>
        <v/>
      </c>
      <c r="BJ196" s="125" t="str">
        <f>IF('2. Enter scores'!BI200&lt;&gt;"",'2. Enter scores'!$B200-'2. Enter scores'!BI200,"")</f>
        <v/>
      </c>
      <c r="BK196" s="125" t="str">
        <f>IF('2. Enter scores'!BJ200&lt;&gt;"",'2. Enter scores'!$B200-'2. Enter scores'!BJ200,"")</f>
        <v/>
      </c>
      <c r="BL196" s="125" t="str">
        <f>IF('2. Enter scores'!BK200&lt;&gt;"",'2. Enter scores'!$B200-'2. Enter scores'!BK200,"")</f>
        <v/>
      </c>
      <c r="BM196" s="125" t="str">
        <f>IF('2. Enter scores'!BL200&lt;&gt;"",'2. Enter scores'!$B200-'2. Enter scores'!BL200,"")</f>
        <v/>
      </c>
      <c r="BN196" s="125" t="str">
        <f>IF('2. Enter scores'!BM200&lt;&gt;"",'2. Enter scores'!$B200-'2. Enter scores'!BM200,"")</f>
        <v/>
      </c>
      <c r="BO196" s="125" t="str">
        <f>IF('2. Enter scores'!BN200&lt;&gt;"",'2. Enter scores'!$B200-'2. Enter scores'!BN200,"")</f>
        <v/>
      </c>
      <c r="BP196" s="108">
        <v>1000</v>
      </c>
    </row>
    <row r="197" spans="2:68" x14ac:dyDescent="0.35">
      <c r="B197" s="125" t="str">
        <f>IF('2. Enter scores'!A201&lt;&gt;"",'2. Enter scores'!A201,"")</f>
        <v/>
      </c>
      <c r="H197" s="125" t="str">
        <f>IF('2. Enter scores'!G201&lt;&gt;"",'2. Enter scores'!$B201-'2. Enter scores'!G201,"")</f>
        <v/>
      </c>
      <c r="I197" s="125" t="str">
        <f>IF('2. Enter scores'!H201&lt;&gt;"",'2. Enter scores'!$B201-'2. Enter scores'!H201,"")</f>
        <v/>
      </c>
      <c r="J197" s="125" t="str">
        <f>IF('2. Enter scores'!I201&lt;&gt;"",'2. Enter scores'!$B201-'2. Enter scores'!I201,"")</f>
        <v/>
      </c>
      <c r="K197" s="125" t="str">
        <f>IF('2. Enter scores'!J201&lt;&gt;"",'2. Enter scores'!$B201-'2. Enter scores'!J201,"")</f>
        <v/>
      </c>
      <c r="L197" s="125" t="str">
        <f>IF('2. Enter scores'!K201&lt;&gt;"",'2. Enter scores'!$B201-'2. Enter scores'!K201,"")</f>
        <v/>
      </c>
      <c r="M197" s="125" t="str">
        <f>IF('2. Enter scores'!L201&lt;&gt;"",'2. Enter scores'!$B201-'2. Enter scores'!L201,"")</f>
        <v/>
      </c>
      <c r="N197" s="125" t="str">
        <f>IF('2. Enter scores'!M201&lt;&gt;"",'2. Enter scores'!$B201-'2. Enter scores'!M201,"")</f>
        <v/>
      </c>
      <c r="O197" s="125" t="str">
        <f>IF('2. Enter scores'!N201&lt;&gt;"",'2. Enter scores'!$B201-'2. Enter scores'!N201,"")</f>
        <v/>
      </c>
      <c r="P197" s="125" t="str">
        <f>IF('2. Enter scores'!O201&lt;&gt;"",'2. Enter scores'!$B201-'2. Enter scores'!O201,"")</f>
        <v/>
      </c>
      <c r="Q197" s="125" t="str">
        <f>IF('2. Enter scores'!P201&lt;&gt;"",'2. Enter scores'!$B201-'2. Enter scores'!P201,"")</f>
        <v/>
      </c>
      <c r="R197" s="125" t="str">
        <f>IF('2. Enter scores'!Q201&lt;&gt;"",'2. Enter scores'!$B201-'2. Enter scores'!Q201,"")</f>
        <v/>
      </c>
      <c r="S197" s="125" t="str">
        <f>IF('2. Enter scores'!R201&lt;&gt;"",'2. Enter scores'!$B201-'2. Enter scores'!R201,"")</f>
        <v/>
      </c>
      <c r="T197" s="125" t="str">
        <f>IF('2. Enter scores'!S201&lt;&gt;"",'2. Enter scores'!$B201-'2. Enter scores'!S201,"")</f>
        <v/>
      </c>
      <c r="U197" s="125" t="str">
        <f>IF('2. Enter scores'!T201&lt;&gt;"",'2. Enter scores'!$B201-'2. Enter scores'!T201,"")</f>
        <v/>
      </c>
      <c r="V197" s="125" t="str">
        <f>IF('2. Enter scores'!U201&lt;&gt;"",'2. Enter scores'!$B201-'2. Enter scores'!U201,"")</f>
        <v/>
      </c>
      <c r="W197" s="125" t="str">
        <f>IF('2. Enter scores'!V201&lt;&gt;"",'2. Enter scores'!$B201-'2. Enter scores'!V201,"")</f>
        <v/>
      </c>
      <c r="X197" s="125" t="str">
        <f>IF('2. Enter scores'!W201&lt;&gt;"",'2. Enter scores'!$B201-'2. Enter scores'!W201,"")</f>
        <v/>
      </c>
      <c r="Y197" s="125" t="str">
        <f>IF('2. Enter scores'!X201&lt;&gt;"",'2. Enter scores'!$B201-'2. Enter scores'!X201,"")</f>
        <v/>
      </c>
      <c r="Z197" s="125" t="str">
        <f>IF('2. Enter scores'!Y201&lt;&gt;"",'2. Enter scores'!$B201-'2. Enter scores'!Y201,"")</f>
        <v/>
      </c>
      <c r="AA197" s="125" t="str">
        <f>IF('2. Enter scores'!Z201&lt;&gt;"",'2. Enter scores'!$B201-'2. Enter scores'!Z201,"")</f>
        <v/>
      </c>
      <c r="AB197" s="125" t="str">
        <f>IF('2. Enter scores'!AA201&lt;&gt;"",'2. Enter scores'!$B201-'2. Enter scores'!AA201,"")</f>
        <v/>
      </c>
      <c r="AC197" s="125" t="str">
        <f>IF('2. Enter scores'!AB201&lt;&gt;"",'2. Enter scores'!$B201-'2. Enter scores'!AB201,"")</f>
        <v/>
      </c>
      <c r="AD197" s="125" t="str">
        <f>IF('2. Enter scores'!AC201&lt;&gt;"",'2. Enter scores'!$B201-'2. Enter scores'!AC201,"")</f>
        <v/>
      </c>
      <c r="AE197" s="125" t="str">
        <f>IF('2. Enter scores'!AD201&lt;&gt;"",'2. Enter scores'!$B201-'2. Enter scores'!AD201,"")</f>
        <v/>
      </c>
      <c r="AF197" s="125" t="str">
        <f>IF('2. Enter scores'!AE201&lt;&gt;"",'2. Enter scores'!$B201-'2. Enter scores'!AE201,"")</f>
        <v/>
      </c>
      <c r="AG197" s="125" t="str">
        <f>IF('2. Enter scores'!AF201&lt;&gt;"",'2. Enter scores'!$B201-'2. Enter scores'!AF201,"")</f>
        <v/>
      </c>
      <c r="AH197" s="125" t="str">
        <f>IF('2. Enter scores'!AG201&lt;&gt;"",'2. Enter scores'!$B201-'2. Enter scores'!AG201,"")</f>
        <v/>
      </c>
      <c r="AI197" s="125" t="str">
        <f>IF('2. Enter scores'!AH201&lt;&gt;"",'2. Enter scores'!$B201-'2. Enter scores'!AH201,"")</f>
        <v/>
      </c>
      <c r="AJ197" s="125" t="str">
        <f>IF('2. Enter scores'!AI201&lt;&gt;"",'2. Enter scores'!$B201-'2. Enter scores'!AI201,"")</f>
        <v/>
      </c>
      <c r="AK197" s="125" t="str">
        <f>IF('2. Enter scores'!AJ201&lt;&gt;"",'2. Enter scores'!$B201-'2. Enter scores'!AJ201,"")</f>
        <v/>
      </c>
      <c r="AL197" s="125" t="str">
        <f>IF('2. Enter scores'!AK201&lt;&gt;"",'2. Enter scores'!$B201-'2. Enter scores'!AK201,"")</f>
        <v/>
      </c>
      <c r="AM197" s="125" t="str">
        <f>IF('2. Enter scores'!AL201&lt;&gt;"",'2. Enter scores'!$B201-'2. Enter scores'!AL201,"")</f>
        <v/>
      </c>
      <c r="AN197" s="125" t="str">
        <f>IF('2. Enter scores'!AM201&lt;&gt;"",'2. Enter scores'!$B201-'2. Enter scores'!AM201,"")</f>
        <v/>
      </c>
      <c r="AO197" s="125" t="str">
        <f>IF('2. Enter scores'!AN201&lt;&gt;"",'2. Enter scores'!$B201-'2. Enter scores'!AN201,"")</f>
        <v/>
      </c>
      <c r="AP197" s="125" t="str">
        <f>IF('2. Enter scores'!AO201&lt;&gt;"",'2. Enter scores'!$B201-'2. Enter scores'!AO201,"")</f>
        <v/>
      </c>
      <c r="AQ197" s="125" t="str">
        <f>IF('2. Enter scores'!AP201&lt;&gt;"",'2. Enter scores'!$B201-'2. Enter scores'!AP201,"")</f>
        <v/>
      </c>
      <c r="AR197" s="125" t="str">
        <f>IF('2. Enter scores'!AQ201&lt;&gt;"",'2. Enter scores'!$B201-'2. Enter scores'!AQ201,"")</f>
        <v/>
      </c>
      <c r="AS197" s="125" t="str">
        <f>IF('2. Enter scores'!AR201&lt;&gt;"",'2. Enter scores'!$B201-'2. Enter scores'!AR201,"")</f>
        <v/>
      </c>
      <c r="AT197" s="125" t="str">
        <f>IF('2. Enter scores'!AS201&lt;&gt;"",'2. Enter scores'!$B201-'2. Enter scores'!AS201,"")</f>
        <v/>
      </c>
      <c r="AU197" s="125" t="str">
        <f>IF('2. Enter scores'!AT201&lt;&gt;"",'2. Enter scores'!$B201-'2. Enter scores'!AT201,"")</f>
        <v/>
      </c>
      <c r="AV197" s="125" t="str">
        <f>IF('2. Enter scores'!AU201&lt;&gt;"",'2. Enter scores'!$B201-'2. Enter scores'!AU201,"")</f>
        <v/>
      </c>
      <c r="AW197" s="125" t="str">
        <f>IF('2. Enter scores'!AV201&lt;&gt;"",'2. Enter scores'!$B201-'2. Enter scores'!AV201,"")</f>
        <v/>
      </c>
      <c r="AX197" s="125" t="str">
        <f>IF('2. Enter scores'!AW201&lt;&gt;"",'2. Enter scores'!$B201-'2. Enter scores'!AW201,"")</f>
        <v/>
      </c>
      <c r="AY197" s="125" t="str">
        <f>IF('2. Enter scores'!AX201&lt;&gt;"",'2. Enter scores'!$B201-'2. Enter scores'!AX201,"")</f>
        <v/>
      </c>
      <c r="AZ197" s="125" t="str">
        <f>IF('2. Enter scores'!AY201&lt;&gt;"",'2. Enter scores'!$B201-'2. Enter scores'!AY201,"")</f>
        <v/>
      </c>
      <c r="BA197" s="125" t="str">
        <f>IF('2. Enter scores'!AZ201&lt;&gt;"",'2. Enter scores'!$B201-'2. Enter scores'!AZ201,"")</f>
        <v/>
      </c>
      <c r="BB197" s="125" t="str">
        <f>IF('2. Enter scores'!BA201&lt;&gt;"",'2. Enter scores'!$B201-'2. Enter scores'!BA201,"")</f>
        <v/>
      </c>
      <c r="BC197" s="125" t="str">
        <f>IF('2. Enter scores'!BB201&lt;&gt;"",'2. Enter scores'!$B201-'2. Enter scores'!BB201,"")</f>
        <v/>
      </c>
      <c r="BD197" s="125" t="str">
        <f>IF('2. Enter scores'!BC201&lt;&gt;"",'2. Enter scores'!$B201-'2. Enter scores'!BC201,"")</f>
        <v/>
      </c>
      <c r="BE197" s="125" t="str">
        <f>IF('2. Enter scores'!BD201&lt;&gt;"",'2. Enter scores'!$B201-'2. Enter scores'!BD201,"")</f>
        <v/>
      </c>
      <c r="BF197" s="125" t="str">
        <f>IF('2. Enter scores'!BE201&lt;&gt;"",'2. Enter scores'!$B201-'2. Enter scores'!BE201,"")</f>
        <v/>
      </c>
      <c r="BG197" s="125" t="str">
        <f>IF('2. Enter scores'!BF201&lt;&gt;"",'2. Enter scores'!$B201-'2. Enter scores'!BF201,"")</f>
        <v/>
      </c>
      <c r="BH197" s="125" t="str">
        <f>IF('2. Enter scores'!BG201&lt;&gt;"",'2. Enter scores'!$B201-'2. Enter scores'!BG201,"")</f>
        <v/>
      </c>
      <c r="BI197" s="125" t="str">
        <f>IF('2. Enter scores'!BH201&lt;&gt;"",'2. Enter scores'!$B201-'2. Enter scores'!BH201,"")</f>
        <v/>
      </c>
      <c r="BJ197" s="125" t="str">
        <f>IF('2. Enter scores'!BI201&lt;&gt;"",'2. Enter scores'!$B201-'2. Enter scores'!BI201,"")</f>
        <v/>
      </c>
      <c r="BK197" s="125" t="str">
        <f>IF('2. Enter scores'!BJ201&lt;&gt;"",'2. Enter scores'!$B201-'2. Enter scores'!BJ201,"")</f>
        <v/>
      </c>
      <c r="BL197" s="125" t="str">
        <f>IF('2. Enter scores'!BK201&lt;&gt;"",'2. Enter scores'!$B201-'2. Enter scores'!BK201,"")</f>
        <v/>
      </c>
      <c r="BM197" s="125" t="str">
        <f>IF('2. Enter scores'!BL201&lt;&gt;"",'2. Enter scores'!$B201-'2. Enter scores'!BL201,"")</f>
        <v/>
      </c>
      <c r="BN197" s="125" t="str">
        <f>IF('2. Enter scores'!BM201&lt;&gt;"",'2. Enter scores'!$B201-'2. Enter scores'!BM201,"")</f>
        <v/>
      </c>
      <c r="BO197" s="125" t="str">
        <f>IF('2. Enter scores'!BN201&lt;&gt;"",'2. Enter scores'!$B201-'2. Enter scores'!BN201,"")</f>
        <v/>
      </c>
      <c r="BP197" s="108">
        <v>1000</v>
      </c>
    </row>
    <row r="198" spans="2:68" x14ac:dyDescent="0.35">
      <c r="B198" s="125" t="str">
        <f>IF('2. Enter scores'!A202&lt;&gt;"",'2. Enter scores'!A202,"")</f>
        <v/>
      </c>
      <c r="H198" s="125" t="str">
        <f>IF('2. Enter scores'!G202&lt;&gt;"",'2. Enter scores'!$B202-'2. Enter scores'!G202,"")</f>
        <v/>
      </c>
      <c r="I198" s="125" t="str">
        <f>IF('2. Enter scores'!H202&lt;&gt;"",'2. Enter scores'!$B202-'2. Enter scores'!H202,"")</f>
        <v/>
      </c>
      <c r="J198" s="125" t="str">
        <f>IF('2. Enter scores'!I202&lt;&gt;"",'2. Enter scores'!$B202-'2. Enter scores'!I202,"")</f>
        <v/>
      </c>
      <c r="K198" s="125" t="str">
        <f>IF('2. Enter scores'!J202&lt;&gt;"",'2. Enter scores'!$B202-'2. Enter scores'!J202,"")</f>
        <v/>
      </c>
      <c r="L198" s="125" t="str">
        <f>IF('2. Enter scores'!K202&lt;&gt;"",'2. Enter scores'!$B202-'2. Enter scores'!K202,"")</f>
        <v/>
      </c>
      <c r="M198" s="125" t="str">
        <f>IF('2. Enter scores'!L202&lt;&gt;"",'2. Enter scores'!$B202-'2. Enter scores'!L202,"")</f>
        <v/>
      </c>
      <c r="N198" s="125" t="str">
        <f>IF('2. Enter scores'!M202&lt;&gt;"",'2. Enter scores'!$B202-'2. Enter scores'!M202,"")</f>
        <v/>
      </c>
      <c r="O198" s="125" t="str">
        <f>IF('2. Enter scores'!N202&lt;&gt;"",'2. Enter scores'!$B202-'2. Enter scores'!N202,"")</f>
        <v/>
      </c>
      <c r="P198" s="125" t="str">
        <f>IF('2. Enter scores'!O202&lt;&gt;"",'2. Enter scores'!$B202-'2. Enter scores'!O202,"")</f>
        <v/>
      </c>
      <c r="Q198" s="125" t="str">
        <f>IF('2. Enter scores'!P202&lt;&gt;"",'2. Enter scores'!$B202-'2. Enter scores'!P202,"")</f>
        <v/>
      </c>
      <c r="R198" s="125" t="str">
        <f>IF('2. Enter scores'!Q202&lt;&gt;"",'2. Enter scores'!$B202-'2. Enter scores'!Q202,"")</f>
        <v/>
      </c>
      <c r="S198" s="125" t="str">
        <f>IF('2. Enter scores'!R202&lt;&gt;"",'2. Enter scores'!$B202-'2. Enter scores'!R202,"")</f>
        <v/>
      </c>
      <c r="T198" s="125" t="str">
        <f>IF('2. Enter scores'!S202&lt;&gt;"",'2. Enter scores'!$B202-'2. Enter scores'!S202,"")</f>
        <v/>
      </c>
      <c r="U198" s="125" t="str">
        <f>IF('2. Enter scores'!T202&lt;&gt;"",'2. Enter scores'!$B202-'2. Enter scores'!T202,"")</f>
        <v/>
      </c>
      <c r="V198" s="125" t="str">
        <f>IF('2. Enter scores'!U202&lt;&gt;"",'2. Enter scores'!$B202-'2. Enter scores'!U202,"")</f>
        <v/>
      </c>
      <c r="W198" s="125" t="str">
        <f>IF('2. Enter scores'!V202&lt;&gt;"",'2. Enter scores'!$B202-'2. Enter scores'!V202,"")</f>
        <v/>
      </c>
      <c r="X198" s="125" t="str">
        <f>IF('2. Enter scores'!W202&lt;&gt;"",'2. Enter scores'!$B202-'2. Enter scores'!W202,"")</f>
        <v/>
      </c>
      <c r="Y198" s="125" t="str">
        <f>IF('2. Enter scores'!X202&lt;&gt;"",'2. Enter scores'!$B202-'2. Enter scores'!X202,"")</f>
        <v/>
      </c>
      <c r="Z198" s="125" t="str">
        <f>IF('2. Enter scores'!Y202&lt;&gt;"",'2. Enter scores'!$B202-'2. Enter scores'!Y202,"")</f>
        <v/>
      </c>
      <c r="AA198" s="125" t="str">
        <f>IF('2. Enter scores'!Z202&lt;&gt;"",'2. Enter scores'!$B202-'2. Enter scores'!Z202,"")</f>
        <v/>
      </c>
      <c r="AB198" s="125" t="str">
        <f>IF('2. Enter scores'!AA202&lt;&gt;"",'2. Enter scores'!$B202-'2. Enter scores'!AA202,"")</f>
        <v/>
      </c>
      <c r="AC198" s="125" t="str">
        <f>IF('2. Enter scores'!AB202&lt;&gt;"",'2. Enter scores'!$B202-'2. Enter scores'!AB202,"")</f>
        <v/>
      </c>
      <c r="AD198" s="125" t="str">
        <f>IF('2. Enter scores'!AC202&lt;&gt;"",'2. Enter scores'!$B202-'2. Enter scores'!AC202,"")</f>
        <v/>
      </c>
      <c r="AE198" s="125" t="str">
        <f>IF('2. Enter scores'!AD202&lt;&gt;"",'2. Enter scores'!$B202-'2. Enter scores'!AD202,"")</f>
        <v/>
      </c>
      <c r="AF198" s="125" t="str">
        <f>IF('2. Enter scores'!AE202&lt;&gt;"",'2. Enter scores'!$B202-'2. Enter scores'!AE202,"")</f>
        <v/>
      </c>
      <c r="AG198" s="125" t="str">
        <f>IF('2. Enter scores'!AF202&lt;&gt;"",'2. Enter scores'!$B202-'2. Enter scores'!AF202,"")</f>
        <v/>
      </c>
      <c r="AH198" s="125" t="str">
        <f>IF('2. Enter scores'!AG202&lt;&gt;"",'2. Enter scores'!$B202-'2. Enter scores'!AG202,"")</f>
        <v/>
      </c>
      <c r="AI198" s="125" t="str">
        <f>IF('2. Enter scores'!AH202&lt;&gt;"",'2. Enter scores'!$B202-'2. Enter scores'!AH202,"")</f>
        <v/>
      </c>
      <c r="AJ198" s="125" t="str">
        <f>IF('2. Enter scores'!AI202&lt;&gt;"",'2. Enter scores'!$B202-'2. Enter scores'!AI202,"")</f>
        <v/>
      </c>
      <c r="AK198" s="125" t="str">
        <f>IF('2. Enter scores'!AJ202&lt;&gt;"",'2. Enter scores'!$B202-'2. Enter scores'!AJ202,"")</f>
        <v/>
      </c>
      <c r="AL198" s="125" t="str">
        <f>IF('2. Enter scores'!AK202&lt;&gt;"",'2. Enter scores'!$B202-'2. Enter scores'!AK202,"")</f>
        <v/>
      </c>
      <c r="AM198" s="125" t="str">
        <f>IF('2. Enter scores'!AL202&lt;&gt;"",'2. Enter scores'!$B202-'2. Enter scores'!AL202,"")</f>
        <v/>
      </c>
      <c r="AN198" s="125" t="str">
        <f>IF('2. Enter scores'!AM202&lt;&gt;"",'2. Enter scores'!$B202-'2. Enter scores'!AM202,"")</f>
        <v/>
      </c>
      <c r="AO198" s="125" t="str">
        <f>IF('2. Enter scores'!AN202&lt;&gt;"",'2. Enter scores'!$B202-'2. Enter scores'!AN202,"")</f>
        <v/>
      </c>
      <c r="AP198" s="125" t="str">
        <f>IF('2. Enter scores'!AO202&lt;&gt;"",'2. Enter scores'!$B202-'2. Enter scores'!AO202,"")</f>
        <v/>
      </c>
      <c r="AQ198" s="125" t="str">
        <f>IF('2. Enter scores'!AP202&lt;&gt;"",'2. Enter scores'!$B202-'2. Enter scores'!AP202,"")</f>
        <v/>
      </c>
      <c r="AR198" s="125" t="str">
        <f>IF('2. Enter scores'!AQ202&lt;&gt;"",'2. Enter scores'!$B202-'2. Enter scores'!AQ202,"")</f>
        <v/>
      </c>
      <c r="AS198" s="125" t="str">
        <f>IF('2. Enter scores'!AR202&lt;&gt;"",'2. Enter scores'!$B202-'2. Enter scores'!AR202,"")</f>
        <v/>
      </c>
      <c r="AT198" s="125" t="str">
        <f>IF('2. Enter scores'!AS202&lt;&gt;"",'2. Enter scores'!$B202-'2. Enter scores'!AS202,"")</f>
        <v/>
      </c>
      <c r="AU198" s="125" t="str">
        <f>IF('2. Enter scores'!AT202&lt;&gt;"",'2. Enter scores'!$B202-'2. Enter scores'!AT202,"")</f>
        <v/>
      </c>
      <c r="AV198" s="125" t="str">
        <f>IF('2. Enter scores'!AU202&lt;&gt;"",'2. Enter scores'!$B202-'2. Enter scores'!AU202,"")</f>
        <v/>
      </c>
      <c r="AW198" s="125" t="str">
        <f>IF('2. Enter scores'!AV202&lt;&gt;"",'2. Enter scores'!$B202-'2. Enter scores'!AV202,"")</f>
        <v/>
      </c>
      <c r="AX198" s="125" t="str">
        <f>IF('2. Enter scores'!AW202&lt;&gt;"",'2. Enter scores'!$B202-'2. Enter scores'!AW202,"")</f>
        <v/>
      </c>
      <c r="AY198" s="125" t="str">
        <f>IF('2. Enter scores'!AX202&lt;&gt;"",'2. Enter scores'!$B202-'2. Enter scores'!AX202,"")</f>
        <v/>
      </c>
      <c r="AZ198" s="125" t="str">
        <f>IF('2. Enter scores'!AY202&lt;&gt;"",'2. Enter scores'!$B202-'2. Enter scores'!AY202,"")</f>
        <v/>
      </c>
      <c r="BA198" s="125" t="str">
        <f>IF('2. Enter scores'!AZ202&lt;&gt;"",'2. Enter scores'!$B202-'2. Enter scores'!AZ202,"")</f>
        <v/>
      </c>
      <c r="BB198" s="125" t="str">
        <f>IF('2. Enter scores'!BA202&lt;&gt;"",'2. Enter scores'!$B202-'2. Enter scores'!BA202,"")</f>
        <v/>
      </c>
      <c r="BC198" s="125" t="str">
        <f>IF('2. Enter scores'!BB202&lt;&gt;"",'2. Enter scores'!$B202-'2. Enter scores'!BB202,"")</f>
        <v/>
      </c>
      <c r="BD198" s="125" t="str">
        <f>IF('2. Enter scores'!BC202&lt;&gt;"",'2. Enter scores'!$B202-'2. Enter scores'!BC202,"")</f>
        <v/>
      </c>
      <c r="BE198" s="125" t="str">
        <f>IF('2. Enter scores'!BD202&lt;&gt;"",'2. Enter scores'!$B202-'2. Enter scores'!BD202,"")</f>
        <v/>
      </c>
      <c r="BF198" s="125" t="str">
        <f>IF('2. Enter scores'!BE202&lt;&gt;"",'2. Enter scores'!$B202-'2. Enter scores'!BE202,"")</f>
        <v/>
      </c>
      <c r="BG198" s="125" t="str">
        <f>IF('2. Enter scores'!BF202&lt;&gt;"",'2. Enter scores'!$B202-'2. Enter scores'!BF202,"")</f>
        <v/>
      </c>
      <c r="BH198" s="125" t="str">
        <f>IF('2. Enter scores'!BG202&lt;&gt;"",'2. Enter scores'!$B202-'2. Enter scores'!BG202,"")</f>
        <v/>
      </c>
      <c r="BI198" s="125" t="str">
        <f>IF('2. Enter scores'!BH202&lt;&gt;"",'2. Enter scores'!$B202-'2. Enter scores'!BH202,"")</f>
        <v/>
      </c>
      <c r="BJ198" s="125" t="str">
        <f>IF('2. Enter scores'!BI202&lt;&gt;"",'2. Enter scores'!$B202-'2. Enter scores'!BI202,"")</f>
        <v/>
      </c>
      <c r="BK198" s="125" t="str">
        <f>IF('2. Enter scores'!BJ202&lt;&gt;"",'2. Enter scores'!$B202-'2. Enter scores'!BJ202,"")</f>
        <v/>
      </c>
      <c r="BL198" s="125" t="str">
        <f>IF('2. Enter scores'!BK202&lt;&gt;"",'2. Enter scores'!$B202-'2. Enter scores'!BK202,"")</f>
        <v/>
      </c>
      <c r="BM198" s="125" t="str">
        <f>IF('2. Enter scores'!BL202&lt;&gt;"",'2. Enter scores'!$B202-'2. Enter scores'!BL202,"")</f>
        <v/>
      </c>
      <c r="BN198" s="125" t="str">
        <f>IF('2. Enter scores'!BM202&lt;&gt;"",'2. Enter scores'!$B202-'2. Enter scores'!BM202,"")</f>
        <v/>
      </c>
      <c r="BO198" s="125" t="str">
        <f>IF('2. Enter scores'!BN202&lt;&gt;"",'2. Enter scores'!$B202-'2. Enter scores'!BN202,"")</f>
        <v/>
      </c>
      <c r="BP198" s="108">
        <v>1000</v>
      </c>
    </row>
    <row r="199" spans="2:68" x14ac:dyDescent="0.35">
      <c r="B199" s="125" t="str">
        <f>IF('2. Enter scores'!A203&lt;&gt;"",'2. Enter scores'!A203,"")</f>
        <v/>
      </c>
      <c r="H199" s="125" t="str">
        <f>IF('2. Enter scores'!G203&lt;&gt;"",'2. Enter scores'!$B203-'2. Enter scores'!G203,"")</f>
        <v/>
      </c>
      <c r="I199" s="125" t="str">
        <f>IF('2. Enter scores'!H203&lt;&gt;"",'2. Enter scores'!$B203-'2. Enter scores'!H203,"")</f>
        <v/>
      </c>
      <c r="J199" s="125" t="str">
        <f>IF('2. Enter scores'!I203&lt;&gt;"",'2. Enter scores'!$B203-'2. Enter scores'!I203,"")</f>
        <v/>
      </c>
      <c r="K199" s="125" t="str">
        <f>IF('2. Enter scores'!J203&lt;&gt;"",'2. Enter scores'!$B203-'2. Enter scores'!J203,"")</f>
        <v/>
      </c>
      <c r="L199" s="125" t="str">
        <f>IF('2. Enter scores'!K203&lt;&gt;"",'2. Enter scores'!$B203-'2. Enter scores'!K203,"")</f>
        <v/>
      </c>
      <c r="M199" s="125" t="str">
        <f>IF('2. Enter scores'!L203&lt;&gt;"",'2. Enter scores'!$B203-'2. Enter scores'!L203,"")</f>
        <v/>
      </c>
      <c r="N199" s="125" t="str">
        <f>IF('2. Enter scores'!M203&lt;&gt;"",'2. Enter scores'!$B203-'2. Enter scores'!M203,"")</f>
        <v/>
      </c>
      <c r="O199" s="125" t="str">
        <f>IF('2. Enter scores'!N203&lt;&gt;"",'2. Enter scores'!$B203-'2. Enter scores'!N203,"")</f>
        <v/>
      </c>
      <c r="P199" s="125" t="str">
        <f>IF('2. Enter scores'!O203&lt;&gt;"",'2. Enter scores'!$B203-'2. Enter scores'!O203,"")</f>
        <v/>
      </c>
      <c r="Q199" s="125" t="str">
        <f>IF('2. Enter scores'!P203&lt;&gt;"",'2. Enter scores'!$B203-'2. Enter scores'!P203,"")</f>
        <v/>
      </c>
      <c r="R199" s="125" t="str">
        <f>IF('2. Enter scores'!Q203&lt;&gt;"",'2. Enter scores'!$B203-'2. Enter scores'!Q203,"")</f>
        <v/>
      </c>
      <c r="S199" s="125" t="str">
        <f>IF('2. Enter scores'!R203&lt;&gt;"",'2. Enter scores'!$B203-'2. Enter scores'!R203,"")</f>
        <v/>
      </c>
      <c r="T199" s="125" t="str">
        <f>IF('2. Enter scores'!S203&lt;&gt;"",'2. Enter scores'!$B203-'2. Enter scores'!S203,"")</f>
        <v/>
      </c>
      <c r="U199" s="125" t="str">
        <f>IF('2. Enter scores'!T203&lt;&gt;"",'2. Enter scores'!$B203-'2. Enter scores'!T203,"")</f>
        <v/>
      </c>
      <c r="V199" s="125" t="str">
        <f>IF('2. Enter scores'!U203&lt;&gt;"",'2. Enter scores'!$B203-'2. Enter scores'!U203,"")</f>
        <v/>
      </c>
      <c r="W199" s="125" t="str">
        <f>IF('2. Enter scores'!V203&lt;&gt;"",'2. Enter scores'!$B203-'2. Enter scores'!V203,"")</f>
        <v/>
      </c>
      <c r="X199" s="125" t="str">
        <f>IF('2. Enter scores'!W203&lt;&gt;"",'2. Enter scores'!$B203-'2. Enter scores'!W203,"")</f>
        <v/>
      </c>
      <c r="Y199" s="125" t="str">
        <f>IF('2. Enter scores'!X203&lt;&gt;"",'2. Enter scores'!$B203-'2. Enter scores'!X203,"")</f>
        <v/>
      </c>
      <c r="Z199" s="125" t="str">
        <f>IF('2. Enter scores'!Y203&lt;&gt;"",'2. Enter scores'!$B203-'2. Enter scores'!Y203,"")</f>
        <v/>
      </c>
      <c r="AA199" s="125" t="str">
        <f>IF('2. Enter scores'!Z203&lt;&gt;"",'2. Enter scores'!$B203-'2. Enter scores'!Z203,"")</f>
        <v/>
      </c>
      <c r="AB199" s="125" t="str">
        <f>IF('2. Enter scores'!AA203&lt;&gt;"",'2. Enter scores'!$B203-'2. Enter scores'!AA203,"")</f>
        <v/>
      </c>
      <c r="AC199" s="125" t="str">
        <f>IF('2. Enter scores'!AB203&lt;&gt;"",'2. Enter scores'!$B203-'2. Enter scores'!AB203,"")</f>
        <v/>
      </c>
      <c r="AD199" s="125" t="str">
        <f>IF('2. Enter scores'!AC203&lt;&gt;"",'2. Enter scores'!$B203-'2. Enter scores'!AC203,"")</f>
        <v/>
      </c>
      <c r="AE199" s="125" t="str">
        <f>IF('2. Enter scores'!AD203&lt;&gt;"",'2. Enter scores'!$B203-'2. Enter scores'!AD203,"")</f>
        <v/>
      </c>
      <c r="AF199" s="125" t="str">
        <f>IF('2. Enter scores'!AE203&lt;&gt;"",'2. Enter scores'!$B203-'2. Enter scores'!AE203,"")</f>
        <v/>
      </c>
      <c r="AG199" s="125" t="str">
        <f>IF('2. Enter scores'!AF203&lt;&gt;"",'2. Enter scores'!$B203-'2. Enter scores'!AF203,"")</f>
        <v/>
      </c>
      <c r="AH199" s="125" t="str">
        <f>IF('2. Enter scores'!AG203&lt;&gt;"",'2. Enter scores'!$B203-'2. Enter scores'!AG203,"")</f>
        <v/>
      </c>
      <c r="AI199" s="125" t="str">
        <f>IF('2. Enter scores'!AH203&lt;&gt;"",'2. Enter scores'!$B203-'2. Enter scores'!AH203,"")</f>
        <v/>
      </c>
      <c r="AJ199" s="125" t="str">
        <f>IF('2. Enter scores'!AI203&lt;&gt;"",'2. Enter scores'!$B203-'2. Enter scores'!AI203,"")</f>
        <v/>
      </c>
      <c r="AK199" s="125" t="str">
        <f>IF('2. Enter scores'!AJ203&lt;&gt;"",'2. Enter scores'!$B203-'2. Enter scores'!AJ203,"")</f>
        <v/>
      </c>
      <c r="AL199" s="125" t="str">
        <f>IF('2. Enter scores'!AK203&lt;&gt;"",'2. Enter scores'!$B203-'2. Enter scores'!AK203,"")</f>
        <v/>
      </c>
      <c r="AM199" s="125" t="str">
        <f>IF('2. Enter scores'!AL203&lt;&gt;"",'2. Enter scores'!$B203-'2. Enter scores'!AL203,"")</f>
        <v/>
      </c>
      <c r="AN199" s="125" t="str">
        <f>IF('2. Enter scores'!AM203&lt;&gt;"",'2. Enter scores'!$B203-'2. Enter scores'!AM203,"")</f>
        <v/>
      </c>
      <c r="AO199" s="125" t="str">
        <f>IF('2. Enter scores'!AN203&lt;&gt;"",'2. Enter scores'!$B203-'2. Enter scores'!AN203,"")</f>
        <v/>
      </c>
      <c r="AP199" s="125" t="str">
        <f>IF('2. Enter scores'!AO203&lt;&gt;"",'2. Enter scores'!$B203-'2. Enter scores'!AO203,"")</f>
        <v/>
      </c>
      <c r="AQ199" s="125" t="str">
        <f>IF('2. Enter scores'!AP203&lt;&gt;"",'2. Enter scores'!$B203-'2. Enter scores'!AP203,"")</f>
        <v/>
      </c>
      <c r="AR199" s="125" t="str">
        <f>IF('2. Enter scores'!AQ203&lt;&gt;"",'2. Enter scores'!$B203-'2. Enter scores'!AQ203,"")</f>
        <v/>
      </c>
      <c r="AS199" s="125" t="str">
        <f>IF('2. Enter scores'!AR203&lt;&gt;"",'2. Enter scores'!$B203-'2. Enter scores'!AR203,"")</f>
        <v/>
      </c>
      <c r="AT199" s="125" t="str">
        <f>IF('2. Enter scores'!AS203&lt;&gt;"",'2. Enter scores'!$B203-'2. Enter scores'!AS203,"")</f>
        <v/>
      </c>
      <c r="AU199" s="125" t="str">
        <f>IF('2. Enter scores'!AT203&lt;&gt;"",'2. Enter scores'!$B203-'2. Enter scores'!AT203,"")</f>
        <v/>
      </c>
      <c r="AV199" s="125" t="str">
        <f>IF('2. Enter scores'!AU203&lt;&gt;"",'2. Enter scores'!$B203-'2. Enter scores'!AU203,"")</f>
        <v/>
      </c>
      <c r="AW199" s="125" t="str">
        <f>IF('2. Enter scores'!AV203&lt;&gt;"",'2. Enter scores'!$B203-'2. Enter scores'!AV203,"")</f>
        <v/>
      </c>
      <c r="AX199" s="125" t="str">
        <f>IF('2. Enter scores'!AW203&lt;&gt;"",'2. Enter scores'!$B203-'2. Enter scores'!AW203,"")</f>
        <v/>
      </c>
      <c r="AY199" s="125" t="str">
        <f>IF('2. Enter scores'!AX203&lt;&gt;"",'2. Enter scores'!$B203-'2. Enter scores'!AX203,"")</f>
        <v/>
      </c>
      <c r="AZ199" s="125" t="str">
        <f>IF('2. Enter scores'!AY203&lt;&gt;"",'2. Enter scores'!$B203-'2. Enter scores'!AY203,"")</f>
        <v/>
      </c>
      <c r="BA199" s="125" t="str">
        <f>IF('2. Enter scores'!AZ203&lt;&gt;"",'2. Enter scores'!$B203-'2. Enter scores'!AZ203,"")</f>
        <v/>
      </c>
      <c r="BB199" s="125" t="str">
        <f>IF('2. Enter scores'!BA203&lt;&gt;"",'2. Enter scores'!$B203-'2. Enter scores'!BA203,"")</f>
        <v/>
      </c>
      <c r="BC199" s="125" t="str">
        <f>IF('2. Enter scores'!BB203&lt;&gt;"",'2. Enter scores'!$B203-'2. Enter scores'!BB203,"")</f>
        <v/>
      </c>
      <c r="BD199" s="125" t="str">
        <f>IF('2. Enter scores'!BC203&lt;&gt;"",'2. Enter scores'!$B203-'2. Enter scores'!BC203,"")</f>
        <v/>
      </c>
      <c r="BE199" s="125" t="str">
        <f>IF('2. Enter scores'!BD203&lt;&gt;"",'2. Enter scores'!$B203-'2. Enter scores'!BD203,"")</f>
        <v/>
      </c>
      <c r="BF199" s="125" t="str">
        <f>IF('2. Enter scores'!BE203&lt;&gt;"",'2. Enter scores'!$B203-'2. Enter scores'!BE203,"")</f>
        <v/>
      </c>
      <c r="BG199" s="125" t="str">
        <f>IF('2. Enter scores'!BF203&lt;&gt;"",'2. Enter scores'!$B203-'2. Enter scores'!BF203,"")</f>
        <v/>
      </c>
      <c r="BH199" s="125" t="str">
        <f>IF('2. Enter scores'!BG203&lt;&gt;"",'2. Enter scores'!$B203-'2. Enter scores'!BG203,"")</f>
        <v/>
      </c>
      <c r="BI199" s="125" t="str">
        <f>IF('2. Enter scores'!BH203&lt;&gt;"",'2. Enter scores'!$B203-'2. Enter scores'!BH203,"")</f>
        <v/>
      </c>
      <c r="BJ199" s="125" t="str">
        <f>IF('2. Enter scores'!BI203&lt;&gt;"",'2. Enter scores'!$B203-'2. Enter scores'!BI203,"")</f>
        <v/>
      </c>
      <c r="BK199" s="125" t="str">
        <f>IF('2. Enter scores'!BJ203&lt;&gt;"",'2. Enter scores'!$B203-'2. Enter scores'!BJ203,"")</f>
        <v/>
      </c>
      <c r="BL199" s="125" t="str">
        <f>IF('2. Enter scores'!BK203&lt;&gt;"",'2. Enter scores'!$B203-'2. Enter scores'!BK203,"")</f>
        <v/>
      </c>
      <c r="BM199" s="125" t="str">
        <f>IF('2. Enter scores'!BL203&lt;&gt;"",'2. Enter scores'!$B203-'2. Enter scores'!BL203,"")</f>
        <v/>
      </c>
      <c r="BN199" s="125" t="str">
        <f>IF('2. Enter scores'!BM203&lt;&gt;"",'2. Enter scores'!$B203-'2. Enter scores'!BM203,"")</f>
        <v/>
      </c>
      <c r="BO199" s="125" t="str">
        <f>IF('2. Enter scores'!BN203&lt;&gt;"",'2. Enter scores'!$B203-'2. Enter scores'!BN203,"")</f>
        <v/>
      </c>
      <c r="BP199" s="108">
        <v>1000</v>
      </c>
    </row>
    <row r="200" spans="2:68" x14ac:dyDescent="0.35">
      <c r="B200" s="125" t="str">
        <f>IF('2. Enter scores'!A204&lt;&gt;"",'2. Enter scores'!A204,"")</f>
        <v/>
      </c>
      <c r="H200" s="125" t="str">
        <f>IF('2. Enter scores'!G204&lt;&gt;"",'2. Enter scores'!$B204-'2. Enter scores'!G204,"")</f>
        <v/>
      </c>
      <c r="I200" s="125" t="str">
        <f>IF('2. Enter scores'!H204&lt;&gt;"",'2. Enter scores'!$B204-'2. Enter scores'!H204,"")</f>
        <v/>
      </c>
      <c r="J200" s="125" t="str">
        <f>IF('2. Enter scores'!I204&lt;&gt;"",'2. Enter scores'!$B204-'2. Enter scores'!I204,"")</f>
        <v/>
      </c>
      <c r="K200" s="125" t="str">
        <f>IF('2. Enter scores'!J204&lt;&gt;"",'2. Enter scores'!$B204-'2. Enter scores'!J204,"")</f>
        <v/>
      </c>
      <c r="L200" s="125" t="str">
        <f>IF('2. Enter scores'!K204&lt;&gt;"",'2. Enter scores'!$B204-'2. Enter scores'!K204,"")</f>
        <v/>
      </c>
      <c r="M200" s="125" t="str">
        <f>IF('2. Enter scores'!L204&lt;&gt;"",'2. Enter scores'!$B204-'2. Enter scores'!L204,"")</f>
        <v/>
      </c>
      <c r="N200" s="125" t="str">
        <f>IF('2. Enter scores'!M204&lt;&gt;"",'2. Enter scores'!$B204-'2. Enter scores'!M204,"")</f>
        <v/>
      </c>
      <c r="O200" s="125" t="str">
        <f>IF('2. Enter scores'!N204&lt;&gt;"",'2. Enter scores'!$B204-'2. Enter scores'!N204,"")</f>
        <v/>
      </c>
      <c r="P200" s="125" t="str">
        <f>IF('2. Enter scores'!O204&lt;&gt;"",'2. Enter scores'!$B204-'2. Enter scores'!O204,"")</f>
        <v/>
      </c>
      <c r="Q200" s="125" t="str">
        <f>IF('2. Enter scores'!P204&lt;&gt;"",'2. Enter scores'!$B204-'2. Enter scores'!P204,"")</f>
        <v/>
      </c>
      <c r="R200" s="125" t="str">
        <f>IF('2. Enter scores'!Q204&lt;&gt;"",'2. Enter scores'!$B204-'2. Enter scores'!Q204,"")</f>
        <v/>
      </c>
      <c r="S200" s="125" t="str">
        <f>IF('2. Enter scores'!R204&lt;&gt;"",'2. Enter scores'!$B204-'2. Enter scores'!R204,"")</f>
        <v/>
      </c>
      <c r="T200" s="125" t="str">
        <f>IF('2. Enter scores'!S204&lt;&gt;"",'2. Enter scores'!$B204-'2. Enter scores'!S204,"")</f>
        <v/>
      </c>
      <c r="U200" s="125" t="str">
        <f>IF('2. Enter scores'!T204&lt;&gt;"",'2. Enter scores'!$B204-'2. Enter scores'!T204,"")</f>
        <v/>
      </c>
      <c r="V200" s="125" t="str">
        <f>IF('2. Enter scores'!U204&lt;&gt;"",'2. Enter scores'!$B204-'2. Enter scores'!U204,"")</f>
        <v/>
      </c>
      <c r="W200" s="125" t="str">
        <f>IF('2. Enter scores'!V204&lt;&gt;"",'2. Enter scores'!$B204-'2. Enter scores'!V204,"")</f>
        <v/>
      </c>
      <c r="X200" s="125" t="str">
        <f>IF('2. Enter scores'!W204&lt;&gt;"",'2. Enter scores'!$B204-'2. Enter scores'!W204,"")</f>
        <v/>
      </c>
      <c r="Y200" s="125" t="str">
        <f>IF('2. Enter scores'!X204&lt;&gt;"",'2. Enter scores'!$B204-'2. Enter scores'!X204,"")</f>
        <v/>
      </c>
      <c r="Z200" s="125" t="str">
        <f>IF('2. Enter scores'!Y204&lt;&gt;"",'2. Enter scores'!$B204-'2. Enter scores'!Y204,"")</f>
        <v/>
      </c>
      <c r="AA200" s="125" t="str">
        <f>IF('2. Enter scores'!Z204&lt;&gt;"",'2. Enter scores'!$B204-'2. Enter scores'!Z204,"")</f>
        <v/>
      </c>
      <c r="AB200" s="125" t="str">
        <f>IF('2. Enter scores'!AA204&lt;&gt;"",'2. Enter scores'!$B204-'2. Enter scores'!AA204,"")</f>
        <v/>
      </c>
      <c r="AC200" s="125" t="str">
        <f>IF('2. Enter scores'!AB204&lt;&gt;"",'2. Enter scores'!$B204-'2. Enter scores'!AB204,"")</f>
        <v/>
      </c>
      <c r="AD200" s="125" t="str">
        <f>IF('2. Enter scores'!AC204&lt;&gt;"",'2. Enter scores'!$B204-'2. Enter scores'!AC204,"")</f>
        <v/>
      </c>
      <c r="AE200" s="125" t="str">
        <f>IF('2. Enter scores'!AD204&lt;&gt;"",'2. Enter scores'!$B204-'2. Enter scores'!AD204,"")</f>
        <v/>
      </c>
      <c r="AF200" s="125" t="str">
        <f>IF('2. Enter scores'!AE204&lt;&gt;"",'2. Enter scores'!$B204-'2. Enter scores'!AE204,"")</f>
        <v/>
      </c>
      <c r="AG200" s="125" t="str">
        <f>IF('2. Enter scores'!AF204&lt;&gt;"",'2. Enter scores'!$B204-'2. Enter scores'!AF204,"")</f>
        <v/>
      </c>
      <c r="AH200" s="125" t="str">
        <f>IF('2. Enter scores'!AG204&lt;&gt;"",'2. Enter scores'!$B204-'2. Enter scores'!AG204,"")</f>
        <v/>
      </c>
      <c r="AI200" s="125" t="str">
        <f>IF('2. Enter scores'!AH204&lt;&gt;"",'2. Enter scores'!$B204-'2. Enter scores'!AH204,"")</f>
        <v/>
      </c>
      <c r="AJ200" s="125" t="str">
        <f>IF('2. Enter scores'!AI204&lt;&gt;"",'2. Enter scores'!$B204-'2. Enter scores'!AI204,"")</f>
        <v/>
      </c>
      <c r="AK200" s="125" t="str">
        <f>IF('2. Enter scores'!AJ204&lt;&gt;"",'2. Enter scores'!$B204-'2. Enter scores'!AJ204,"")</f>
        <v/>
      </c>
      <c r="AL200" s="125" t="str">
        <f>IF('2. Enter scores'!AK204&lt;&gt;"",'2. Enter scores'!$B204-'2. Enter scores'!AK204,"")</f>
        <v/>
      </c>
      <c r="AM200" s="125" t="str">
        <f>IF('2. Enter scores'!AL204&lt;&gt;"",'2. Enter scores'!$B204-'2. Enter scores'!AL204,"")</f>
        <v/>
      </c>
      <c r="AN200" s="125" t="str">
        <f>IF('2. Enter scores'!AM204&lt;&gt;"",'2. Enter scores'!$B204-'2. Enter scores'!AM204,"")</f>
        <v/>
      </c>
      <c r="AO200" s="125" t="str">
        <f>IF('2. Enter scores'!AN204&lt;&gt;"",'2. Enter scores'!$B204-'2. Enter scores'!AN204,"")</f>
        <v/>
      </c>
      <c r="AP200" s="125" t="str">
        <f>IF('2. Enter scores'!AO204&lt;&gt;"",'2. Enter scores'!$B204-'2. Enter scores'!AO204,"")</f>
        <v/>
      </c>
      <c r="AQ200" s="125" t="str">
        <f>IF('2. Enter scores'!AP204&lt;&gt;"",'2. Enter scores'!$B204-'2. Enter scores'!AP204,"")</f>
        <v/>
      </c>
      <c r="AR200" s="125" t="str">
        <f>IF('2. Enter scores'!AQ204&lt;&gt;"",'2. Enter scores'!$B204-'2. Enter scores'!AQ204,"")</f>
        <v/>
      </c>
      <c r="AS200" s="125" t="str">
        <f>IF('2. Enter scores'!AR204&lt;&gt;"",'2. Enter scores'!$B204-'2. Enter scores'!AR204,"")</f>
        <v/>
      </c>
      <c r="AT200" s="125" t="str">
        <f>IF('2. Enter scores'!AS204&lt;&gt;"",'2. Enter scores'!$B204-'2. Enter scores'!AS204,"")</f>
        <v/>
      </c>
      <c r="AU200" s="125" t="str">
        <f>IF('2. Enter scores'!AT204&lt;&gt;"",'2. Enter scores'!$B204-'2. Enter scores'!AT204,"")</f>
        <v/>
      </c>
      <c r="AV200" s="125" t="str">
        <f>IF('2. Enter scores'!AU204&lt;&gt;"",'2. Enter scores'!$B204-'2. Enter scores'!AU204,"")</f>
        <v/>
      </c>
      <c r="AW200" s="125" t="str">
        <f>IF('2. Enter scores'!AV204&lt;&gt;"",'2. Enter scores'!$B204-'2. Enter scores'!AV204,"")</f>
        <v/>
      </c>
      <c r="AX200" s="125" t="str">
        <f>IF('2. Enter scores'!AW204&lt;&gt;"",'2. Enter scores'!$B204-'2. Enter scores'!AW204,"")</f>
        <v/>
      </c>
      <c r="AY200" s="125" t="str">
        <f>IF('2. Enter scores'!AX204&lt;&gt;"",'2. Enter scores'!$B204-'2. Enter scores'!AX204,"")</f>
        <v/>
      </c>
      <c r="AZ200" s="125" t="str">
        <f>IF('2. Enter scores'!AY204&lt;&gt;"",'2. Enter scores'!$B204-'2. Enter scores'!AY204,"")</f>
        <v/>
      </c>
      <c r="BA200" s="125" t="str">
        <f>IF('2. Enter scores'!AZ204&lt;&gt;"",'2. Enter scores'!$B204-'2. Enter scores'!AZ204,"")</f>
        <v/>
      </c>
      <c r="BB200" s="125" t="str">
        <f>IF('2. Enter scores'!BA204&lt;&gt;"",'2. Enter scores'!$B204-'2. Enter scores'!BA204,"")</f>
        <v/>
      </c>
      <c r="BC200" s="125" t="str">
        <f>IF('2. Enter scores'!BB204&lt;&gt;"",'2. Enter scores'!$B204-'2. Enter scores'!BB204,"")</f>
        <v/>
      </c>
      <c r="BD200" s="125" t="str">
        <f>IF('2. Enter scores'!BC204&lt;&gt;"",'2. Enter scores'!$B204-'2. Enter scores'!BC204,"")</f>
        <v/>
      </c>
      <c r="BE200" s="125" t="str">
        <f>IF('2. Enter scores'!BD204&lt;&gt;"",'2. Enter scores'!$B204-'2. Enter scores'!BD204,"")</f>
        <v/>
      </c>
      <c r="BF200" s="125" t="str">
        <f>IF('2. Enter scores'!BE204&lt;&gt;"",'2. Enter scores'!$B204-'2. Enter scores'!BE204,"")</f>
        <v/>
      </c>
      <c r="BG200" s="125" t="str">
        <f>IF('2. Enter scores'!BF204&lt;&gt;"",'2. Enter scores'!$B204-'2. Enter scores'!BF204,"")</f>
        <v/>
      </c>
      <c r="BH200" s="125" t="str">
        <f>IF('2. Enter scores'!BG204&lt;&gt;"",'2. Enter scores'!$B204-'2. Enter scores'!BG204,"")</f>
        <v/>
      </c>
      <c r="BI200" s="125" t="str">
        <f>IF('2. Enter scores'!BH204&lt;&gt;"",'2. Enter scores'!$B204-'2. Enter scores'!BH204,"")</f>
        <v/>
      </c>
      <c r="BJ200" s="125" t="str">
        <f>IF('2. Enter scores'!BI204&lt;&gt;"",'2. Enter scores'!$B204-'2. Enter scores'!BI204,"")</f>
        <v/>
      </c>
      <c r="BK200" s="125" t="str">
        <f>IF('2. Enter scores'!BJ204&lt;&gt;"",'2. Enter scores'!$B204-'2. Enter scores'!BJ204,"")</f>
        <v/>
      </c>
      <c r="BL200" s="125" t="str">
        <f>IF('2. Enter scores'!BK204&lt;&gt;"",'2. Enter scores'!$B204-'2. Enter scores'!BK204,"")</f>
        <v/>
      </c>
      <c r="BM200" s="125" t="str">
        <f>IF('2. Enter scores'!BL204&lt;&gt;"",'2. Enter scores'!$B204-'2. Enter scores'!BL204,"")</f>
        <v/>
      </c>
      <c r="BN200" s="125" t="str">
        <f>IF('2. Enter scores'!BM204&lt;&gt;"",'2. Enter scores'!$B204-'2. Enter scores'!BM204,"")</f>
        <v/>
      </c>
      <c r="BO200" s="125" t="str">
        <f>IF('2. Enter scores'!BN204&lt;&gt;"",'2. Enter scores'!$B204-'2. Enter scores'!BN204,"")</f>
        <v/>
      </c>
      <c r="BP200" s="108">
        <v>1000</v>
      </c>
    </row>
    <row r="201" spans="2:68" x14ac:dyDescent="0.35">
      <c r="B201" s="125" t="str">
        <f>IF('2. Enter scores'!A205&lt;&gt;"",'2. Enter scores'!A205,"")</f>
        <v/>
      </c>
      <c r="H201" s="125" t="str">
        <f>IF('2. Enter scores'!G205&lt;&gt;"",'2. Enter scores'!$B205-'2. Enter scores'!G205,"")</f>
        <v/>
      </c>
      <c r="I201" s="125" t="str">
        <f>IF('2. Enter scores'!H205&lt;&gt;"",'2. Enter scores'!$B205-'2. Enter scores'!H205,"")</f>
        <v/>
      </c>
      <c r="J201" s="125" t="str">
        <f>IF('2. Enter scores'!I205&lt;&gt;"",'2. Enter scores'!$B205-'2. Enter scores'!I205,"")</f>
        <v/>
      </c>
      <c r="K201" s="125" t="str">
        <f>IF('2. Enter scores'!J205&lt;&gt;"",'2. Enter scores'!$B205-'2. Enter scores'!J205,"")</f>
        <v/>
      </c>
      <c r="L201" s="125" t="str">
        <f>IF('2. Enter scores'!K205&lt;&gt;"",'2. Enter scores'!$B205-'2. Enter scores'!K205,"")</f>
        <v/>
      </c>
      <c r="M201" s="125" t="str">
        <f>IF('2. Enter scores'!L205&lt;&gt;"",'2. Enter scores'!$B205-'2. Enter scores'!L205,"")</f>
        <v/>
      </c>
      <c r="N201" s="125" t="str">
        <f>IF('2. Enter scores'!M205&lt;&gt;"",'2. Enter scores'!$B205-'2. Enter scores'!M205,"")</f>
        <v/>
      </c>
      <c r="O201" s="125" t="str">
        <f>IF('2. Enter scores'!N205&lt;&gt;"",'2. Enter scores'!$B205-'2. Enter scores'!N205,"")</f>
        <v/>
      </c>
      <c r="P201" s="125" t="str">
        <f>IF('2. Enter scores'!O205&lt;&gt;"",'2. Enter scores'!$B205-'2. Enter scores'!O205,"")</f>
        <v/>
      </c>
      <c r="Q201" s="125" t="str">
        <f>IF('2. Enter scores'!P205&lt;&gt;"",'2. Enter scores'!$B205-'2. Enter scores'!P205,"")</f>
        <v/>
      </c>
      <c r="R201" s="125" t="str">
        <f>IF('2. Enter scores'!Q205&lt;&gt;"",'2. Enter scores'!$B205-'2. Enter scores'!Q205,"")</f>
        <v/>
      </c>
      <c r="S201" s="125" t="str">
        <f>IF('2. Enter scores'!R205&lt;&gt;"",'2. Enter scores'!$B205-'2. Enter scores'!R205,"")</f>
        <v/>
      </c>
      <c r="T201" s="125" t="str">
        <f>IF('2. Enter scores'!S205&lt;&gt;"",'2. Enter scores'!$B205-'2. Enter scores'!S205,"")</f>
        <v/>
      </c>
      <c r="U201" s="125" t="str">
        <f>IF('2. Enter scores'!T205&lt;&gt;"",'2. Enter scores'!$B205-'2. Enter scores'!T205,"")</f>
        <v/>
      </c>
      <c r="V201" s="125" t="str">
        <f>IF('2. Enter scores'!U205&lt;&gt;"",'2. Enter scores'!$B205-'2. Enter scores'!U205,"")</f>
        <v/>
      </c>
      <c r="W201" s="125" t="str">
        <f>IF('2. Enter scores'!V205&lt;&gt;"",'2. Enter scores'!$B205-'2. Enter scores'!V205,"")</f>
        <v/>
      </c>
      <c r="X201" s="125" t="str">
        <f>IF('2. Enter scores'!W205&lt;&gt;"",'2. Enter scores'!$B205-'2. Enter scores'!W205,"")</f>
        <v/>
      </c>
      <c r="Y201" s="125" t="str">
        <f>IF('2. Enter scores'!X205&lt;&gt;"",'2. Enter scores'!$B205-'2. Enter scores'!X205,"")</f>
        <v/>
      </c>
      <c r="Z201" s="125" t="str">
        <f>IF('2. Enter scores'!Y205&lt;&gt;"",'2. Enter scores'!$B205-'2. Enter scores'!Y205,"")</f>
        <v/>
      </c>
      <c r="AA201" s="125" t="str">
        <f>IF('2. Enter scores'!Z205&lt;&gt;"",'2. Enter scores'!$B205-'2. Enter scores'!Z205,"")</f>
        <v/>
      </c>
      <c r="AB201" s="125" t="str">
        <f>IF('2. Enter scores'!AA205&lt;&gt;"",'2. Enter scores'!$B205-'2. Enter scores'!AA205,"")</f>
        <v/>
      </c>
      <c r="AC201" s="125" t="str">
        <f>IF('2. Enter scores'!AB205&lt;&gt;"",'2. Enter scores'!$B205-'2. Enter scores'!AB205,"")</f>
        <v/>
      </c>
      <c r="AD201" s="125" t="str">
        <f>IF('2. Enter scores'!AC205&lt;&gt;"",'2. Enter scores'!$B205-'2. Enter scores'!AC205,"")</f>
        <v/>
      </c>
      <c r="AE201" s="125" t="str">
        <f>IF('2. Enter scores'!AD205&lt;&gt;"",'2. Enter scores'!$B205-'2. Enter scores'!AD205,"")</f>
        <v/>
      </c>
      <c r="AF201" s="125" t="str">
        <f>IF('2. Enter scores'!AE205&lt;&gt;"",'2. Enter scores'!$B205-'2. Enter scores'!AE205,"")</f>
        <v/>
      </c>
      <c r="AG201" s="125" t="str">
        <f>IF('2. Enter scores'!AF205&lt;&gt;"",'2. Enter scores'!$B205-'2. Enter scores'!AF205,"")</f>
        <v/>
      </c>
      <c r="AH201" s="125" t="str">
        <f>IF('2. Enter scores'!AG205&lt;&gt;"",'2. Enter scores'!$B205-'2. Enter scores'!AG205,"")</f>
        <v/>
      </c>
      <c r="AI201" s="125" t="str">
        <f>IF('2. Enter scores'!AH205&lt;&gt;"",'2. Enter scores'!$B205-'2. Enter scores'!AH205,"")</f>
        <v/>
      </c>
      <c r="AJ201" s="125" t="str">
        <f>IF('2. Enter scores'!AI205&lt;&gt;"",'2. Enter scores'!$B205-'2. Enter scores'!AI205,"")</f>
        <v/>
      </c>
      <c r="AK201" s="125" t="str">
        <f>IF('2. Enter scores'!AJ205&lt;&gt;"",'2. Enter scores'!$B205-'2. Enter scores'!AJ205,"")</f>
        <v/>
      </c>
      <c r="AL201" s="125" t="str">
        <f>IF('2. Enter scores'!AK205&lt;&gt;"",'2. Enter scores'!$B205-'2. Enter scores'!AK205,"")</f>
        <v/>
      </c>
      <c r="AM201" s="125" t="str">
        <f>IF('2. Enter scores'!AL205&lt;&gt;"",'2. Enter scores'!$B205-'2. Enter scores'!AL205,"")</f>
        <v/>
      </c>
      <c r="AN201" s="125" t="str">
        <f>IF('2. Enter scores'!AM205&lt;&gt;"",'2. Enter scores'!$B205-'2. Enter scores'!AM205,"")</f>
        <v/>
      </c>
      <c r="AO201" s="125" t="str">
        <f>IF('2. Enter scores'!AN205&lt;&gt;"",'2. Enter scores'!$B205-'2. Enter scores'!AN205,"")</f>
        <v/>
      </c>
      <c r="AP201" s="125" t="str">
        <f>IF('2. Enter scores'!AO205&lt;&gt;"",'2. Enter scores'!$B205-'2. Enter scores'!AO205,"")</f>
        <v/>
      </c>
      <c r="AQ201" s="125" t="str">
        <f>IF('2. Enter scores'!AP205&lt;&gt;"",'2. Enter scores'!$B205-'2. Enter scores'!AP205,"")</f>
        <v/>
      </c>
      <c r="AR201" s="125" t="str">
        <f>IF('2. Enter scores'!AQ205&lt;&gt;"",'2. Enter scores'!$B205-'2. Enter scores'!AQ205,"")</f>
        <v/>
      </c>
      <c r="AS201" s="125" t="str">
        <f>IF('2. Enter scores'!AR205&lt;&gt;"",'2. Enter scores'!$B205-'2. Enter scores'!AR205,"")</f>
        <v/>
      </c>
      <c r="AT201" s="125" t="str">
        <f>IF('2. Enter scores'!AS205&lt;&gt;"",'2. Enter scores'!$B205-'2. Enter scores'!AS205,"")</f>
        <v/>
      </c>
      <c r="AU201" s="125" t="str">
        <f>IF('2. Enter scores'!AT205&lt;&gt;"",'2. Enter scores'!$B205-'2. Enter scores'!AT205,"")</f>
        <v/>
      </c>
      <c r="AV201" s="125" t="str">
        <f>IF('2. Enter scores'!AU205&lt;&gt;"",'2. Enter scores'!$B205-'2. Enter scores'!AU205,"")</f>
        <v/>
      </c>
      <c r="AW201" s="125" t="str">
        <f>IF('2. Enter scores'!AV205&lt;&gt;"",'2. Enter scores'!$B205-'2. Enter scores'!AV205,"")</f>
        <v/>
      </c>
      <c r="AX201" s="125" t="str">
        <f>IF('2. Enter scores'!AW205&lt;&gt;"",'2. Enter scores'!$B205-'2. Enter scores'!AW205,"")</f>
        <v/>
      </c>
      <c r="AY201" s="125" t="str">
        <f>IF('2. Enter scores'!AX205&lt;&gt;"",'2. Enter scores'!$B205-'2. Enter scores'!AX205,"")</f>
        <v/>
      </c>
      <c r="AZ201" s="125" t="str">
        <f>IF('2. Enter scores'!AY205&lt;&gt;"",'2. Enter scores'!$B205-'2. Enter scores'!AY205,"")</f>
        <v/>
      </c>
      <c r="BA201" s="125" t="str">
        <f>IF('2. Enter scores'!AZ205&lt;&gt;"",'2. Enter scores'!$B205-'2. Enter scores'!AZ205,"")</f>
        <v/>
      </c>
      <c r="BB201" s="125" t="str">
        <f>IF('2. Enter scores'!BA205&lt;&gt;"",'2. Enter scores'!$B205-'2. Enter scores'!BA205,"")</f>
        <v/>
      </c>
      <c r="BC201" s="125" t="str">
        <f>IF('2. Enter scores'!BB205&lt;&gt;"",'2. Enter scores'!$B205-'2. Enter scores'!BB205,"")</f>
        <v/>
      </c>
      <c r="BD201" s="125" t="str">
        <f>IF('2. Enter scores'!BC205&lt;&gt;"",'2. Enter scores'!$B205-'2. Enter scores'!BC205,"")</f>
        <v/>
      </c>
      <c r="BE201" s="125" t="str">
        <f>IF('2. Enter scores'!BD205&lt;&gt;"",'2. Enter scores'!$B205-'2. Enter scores'!BD205,"")</f>
        <v/>
      </c>
      <c r="BF201" s="125" t="str">
        <f>IF('2. Enter scores'!BE205&lt;&gt;"",'2. Enter scores'!$B205-'2. Enter scores'!BE205,"")</f>
        <v/>
      </c>
      <c r="BG201" s="125" t="str">
        <f>IF('2. Enter scores'!BF205&lt;&gt;"",'2. Enter scores'!$B205-'2. Enter scores'!BF205,"")</f>
        <v/>
      </c>
      <c r="BH201" s="125" t="str">
        <f>IF('2. Enter scores'!BG205&lt;&gt;"",'2. Enter scores'!$B205-'2. Enter scores'!BG205,"")</f>
        <v/>
      </c>
      <c r="BI201" s="125" t="str">
        <f>IF('2. Enter scores'!BH205&lt;&gt;"",'2. Enter scores'!$B205-'2. Enter scores'!BH205,"")</f>
        <v/>
      </c>
      <c r="BJ201" s="125" t="str">
        <f>IF('2. Enter scores'!BI205&lt;&gt;"",'2. Enter scores'!$B205-'2. Enter scores'!BI205,"")</f>
        <v/>
      </c>
      <c r="BK201" s="125" t="str">
        <f>IF('2. Enter scores'!BJ205&lt;&gt;"",'2. Enter scores'!$B205-'2. Enter scores'!BJ205,"")</f>
        <v/>
      </c>
      <c r="BL201" s="125" t="str">
        <f>IF('2. Enter scores'!BK205&lt;&gt;"",'2. Enter scores'!$B205-'2. Enter scores'!BK205,"")</f>
        <v/>
      </c>
      <c r="BM201" s="125" t="str">
        <f>IF('2. Enter scores'!BL205&lt;&gt;"",'2. Enter scores'!$B205-'2. Enter scores'!BL205,"")</f>
        <v/>
      </c>
      <c r="BN201" s="125" t="str">
        <f>IF('2. Enter scores'!BM205&lt;&gt;"",'2. Enter scores'!$B205-'2. Enter scores'!BM205,"")</f>
        <v/>
      </c>
      <c r="BO201" s="125" t="str">
        <f>IF('2. Enter scores'!BN205&lt;&gt;"",'2. Enter scores'!$B205-'2. Enter scores'!BN205,"")</f>
        <v/>
      </c>
      <c r="BP201" s="108">
        <v>1000</v>
      </c>
    </row>
    <row r="202" spans="2:68" x14ac:dyDescent="0.35">
      <c r="B202" s="125" t="str">
        <f>IF('2. Enter scores'!A206&lt;&gt;"",'2. Enter scores'!A206,"")</f>
        <v/>
      </c>
      <c r="H202" s="125" t="str">
        <f>IF('2. Enter scores'!G206&lt;&gt;"",'2. Enter scores'!$B206-'2. Enter scores'!G206,"")</f>
        <v/>
      </c>
      <c r="I202" s="125" t="str">
        <f>IF('2. Enter scores'!H206&lt;&gt;"",'2. Enter scores'!$B206-'2. Enter scores'!H206,"")</f>
        <v/>
      </c>
      <c r="J202" s="125" t="str">
        <f>IF('2. Enter scores'!I206&lt;&gt;"",'2. Enter scores'!$B206-'2. Enter scores'!I206,"")</f>
        <v/>
      </c>
      <c r="K202" s="125" t="str">
        <f>IF('2. Enter scores'!J206&lt;&gt;"",'2. Enter scores'!$B206-'2. Enter scores'!J206,"")</f>
        <v/>
      </c>
      <c r="L202" s="125" t="str">
        <f>IF('2. Enter scores'!K206&lt;&gt;"",'2. Enter scores'!$B206-'2. Enter scores'!K206,"")</f>
        <v/>
      </c>
      <c r="M202" s="125" t="str">
        <f>IF('2. Enter scores'!L206&lt;&gt;"",'2. Enter scores'!$B206-'2. Enter scores'!L206,"")</f>
        <v/>
      </c>
      <c r="N202" s="125" t="str">
        <f>IF('2. Enter scores'!M206&lt;&gt;"",'2. Enter scores'!$B206-'2. Enter scores'!M206,"")</f>
        <v/>
      </c>
      <c r="O202" s="125" t="str">
        <f>IF('2. Enter scores'!N206&lt;&gt;"",'2. Enter scores'!$B206-'2. Enter scores'!N206,"")</f>
        <v/>
      </c>
      <c r="P202" s="125" t="str">
        <f>IF('2. Enter scores'!O206&lt;&gt;"",'2. Enter scores'!$B206-'2. Enter scores'!O206,"")</f>
        <v/>
      </c>
      <c r="Q202" s="125" t="str">
        <f>IF('2. Enter scores'!P206&lt;&gt;"",'2. Enter scores'!$B206-'2. Enter scores'!P206,"")</f>
        <v/>
      </c>
      <c r="R202" s="125" t="str">
        <f>IF('2. Enter scores'!Q206&lt;&gt;"",'2. Enter scores'!$B206-'2. Enter scores'!Q206,"")</f>
        <v/>
      </c>
      <c r="S202" s="125" t="str">
        <f>IF('2. Enter scores'!R206&lt;&gt;"",'2. Enter scores'!$B206-'2. Enter scores'!R206,"")</f>
        <v/>
      </c>
      <c r="T202" s="125" t="str">
        <f>IF('2. Enter scores'!S206&lt;&gt;"",'2. Enter scores'!$B206-'2. Enter scores'!S206,"")</f>
        <v/>
      </c>
      <c r="U202" s="125" t="str">
        <f>IF('2. Enter scores'!T206&lt;&gt;"",'2. Enter scores'!$B206-'2. Enter scores'!T206,"")</f>
        <v/>
      </c>
      <c r="V202" s="125" t="str">
        <f>IF('2. Enter scores'!U206&lt;&gt;"",'2. Enter scores'!$B206-'2. Enter scores'!U206,"")</f>
        <v/>
      </c>
      <c r="W202" s="125" t="str">
        <f>IF('2. Enter scores'!V206&lt;&gt;"",'2. Enter scores'!$B206-'2. Enter scores'!V206,"")</f>
        <v/>
      </c>
      <c r="X202" s="125" t="str">
        <f>IF('2. Enter scores'!W206&lt;&gt;"",'2. Enter scores'!$B206-'2. Enter scores'!W206,"")</f>
        <v/>
      </c>
      <c r="Y202" s="125" t="str">
        <f>IF('2. Enter scores'!X206&lt;&gt;"",'2. Enter scores'!$B206-'2. Enter scores'!X206,"")</f>
        <v/>
      </c>
      <c r="Z202" s="125" t="str">
        <f>IF('2. Enter scores'!Y206&lt;&gt;"",'2. Enter scores'!$B206-'2. Enter scores'!Y206,"")</f>
        <v/>
      </c>
      <c r="AA202" s="125" t="str">
        <f>IF('2. Enter scores'!Z206&lt;&gt;"",'2. Enter scores'!$B206-'2. Enter scores'!Z206,"")</f>
        <v/>
      </c>
      <c r="AB202" s="125" t="str">
        <f>IF('2. Enter scores'!AA206&lt;&gt;"",'2. Enter scores'!$B206-'2. Enter scores'!AA206,"")</f>
        <v/>
      </c>
      <c r="AC202" s="125" t="str">
        <f>IF('2. Enter scores'!AB206&lt;&gt;"",'2. Enter scores'!$B206-'2. Enter scores'!AB206,"")</f>
        <v/>
      </c>
      <c r="AD202" s="125" t="str">
        <f>IF('2. Enter scores'!AC206&lt;&gt;"",'2. Enter scores'!$B206-'2. Enter scores'!AC206,"")</f>
        <v/>
      </c>
      <c r="AE202" s="125" t="str">
        <f>IF('2. Enter scores'!AD206&lt;&gt;"",'2. Enter scores'!$B206-'2. Enter scores'!AD206,"")</f>
        <v/>
      </c>
      <c r="AF202" s="125" t="str">
        <f>IF('2. Enter scores'!AE206&lt;&gt;"",'2. Enter scores'!$B206-'2. Enter scores'!AE206,"")</f>
        <v/>
      </c>
      <c r="AG202" s="125" t="str">
        <f>IF('2. Enter scores'!AF206&lt;&gt;"",'2. Enter scores'!$B206-'2. Enter scores'!AF206,"")</f>
        <v/>
      </c>
      <c r="AH202" s="125" t="str">
        <f>IF('2. Enter scores'!AG206&lt;&gt;"",'2. Enter scores'!$B206-'2. Enter scores'!AG206,"")</f>
        <v/>
      </c>
      <c r="AI202" s="125" t="str">
        <f>IF('2. Enter scores'!AH206&lt;&gt;"",'2. Enter scores'!$B206-'2. Enter scores'!AH206,"")</f>
        <v/>
      </c>
      <c r="AJ202" s="125" t="str">
        <f>IF('2. Enter scores'!AI206&lt;&gt;"",'2. Enter scores'!$B206-'2. Enter scores'!AI206,"")</f>
        <v/>
      </c>
      <c r="AK202" s="125" t="str">
        <f>IF('2. Enter scores'!AJ206&lt;&gt;"",'2. Enter scores'!$B206-'2. Enter scores'!AJ206,"")</f>
        <v/>
      </c>
      <c r="AL202" s="125" t="str">
        <f>IF('2. Enter scores'!AK206&lt;&gt;"",'2. Enter scores'!$B206-'2. Enter scores'!AK206,"")</f>
        <v/>
      </c>
      <c r="AM202" s="125" t="str">
        <f>IF('2. Enter scores'!AL206&lt;&gt;"",'2. Enter scores'!$B206-'2. Enter scores'!AL206,"")</f>
        <v/>
      </c>
      <c r="AN202" s="125" t="str">
        <f>IF('2. Enter scores'!AM206&lt;&gt;"",'2. Enter scores'!$B206-'2. Enter scores'!AM206,"")</f>
        <v/>
      </c>
      <c r="AO202" s="125" t="str">
        <f>IF('2. Enter scores'!AN206&lt;&gt;"",'2. Enter scores'!$B206-'2. Enter scores'!AN206,"")</f>
        <v/>
      </c>
      <c r="AP202" s="125" t="str">
        <f>IF('2. Enter scores'!AO206&lt;&gt;"",'2. Enter scores'!$B206-'2. Enter scores'!AO206,"")</f>
        <v/>
      </c>
      <c r="AQ202" s="125" t="str">
        <f>IF('2. Enter scores'!AP206&lt;&gt;"",'2. Enter scores'!$B206-'2. Enter scores'!AP206,"")</f>
        <v/>
      </c>
      <c r="AR202" s="125" t="str">
        <f>IF('2. Enter scores'!AQ206&lt;&gt;"",'2. Enter scores'!$B206-'2. Enter scores'!AQ206,"")</f>
        <v/>
      </c>
      <c r="AS202" s="125" t="str">
        <f>IF('2. Enter scores'!AR206&lt;&gt;"",'2. Enter scores'!$B206-'2. Enter scores'!AR206,"")</f>
        <v/>
      </c>
      <c r="AT202" s="125" t="str">
        <f>IF('2. Enter scores'!AS206&lt;&gt;"",'2. Enter scores'!$B206-'2. Enter scores'!AS206,"")</f>
        <v/>
      </c>
      <c r="AU202" s="125" t="str">
        <f>IF('2. Enter scores'!AT206&lt;&gt;"",'2. Enter scores'!$B206-'2. Enter scores'!AT206,"")</f>
        <v/>
      </c>
      <c r="AV202" s="125" t="str">
        <f>IF('2. Enter scores'!AU206&lt;&gt;"",'2. Enter scores'!$B206-'2. Enter scores'!AU206,"")</f>
        <v/>
      </c>
      <c r="AW202" s="125" t="str">
        <f>IF('2. Enter scores'!AV206&lt;&gt;"",'2. Enter scores'!$B206-'2. Enter scores'!AV206,"")</f>
        <v/>
      </c>
      <c r="AX202" s="125" t="str">
        <f>IF('2. Enter scores'!AW206&lt;&gt;"",'2. Enter scores'!$B206-'2. Enter scores'!AW206,"")</f>
        <v/>
      </c>
      <c r="AY202" s="125" t="str">
        <f>IF('2. Enter scores'!AX206&lt;&gt;"",'2. Enter scores'!$B206-'2. Enter scores'!AX206,"")</f>
        <v/>
      </c>
      <c r="AZ202" s="125" t="str">
        <f>IF('2. Enter scores'!AY206&lt;&gt;"",'2. Enter scores'!$B206-'2. Enter scores'!AY206,"")</f>
        <v/>
      </c>
      <c r="BA202" s="125" t="str">
        <f>IF('2. Enter scores'!AZ206&lt;&gt;"",'2. Enter scores'!$B206-'2. Enter scores'!AZ206,"")</f>
        <v/>
      </c>
      <c r="BB202" s="125" t="str">
        <f>IF('2. Enter scores'!BA206&lt;&gt;"",'2. Enter scores'!$B206-'2. Enter scores'!BA206,"")</f>
        <v/>
      </c>
      <c r="BC202" s="125" t="str">
        <f>IF('2. Enter scores'!BB206&lt;&gt;"",'2. Enter scores'!$B206-'2. Enter scores'!BB206,"")</f>
        <v/>
      </c>
      <c r="BD202" s="125" t="str">
        <f>IF('2. Enter scores'!BC206&lt;&gt;"",'2. Enter scores'!$B206-'2. Enter scores'!BC206,"")</f>
        <v/>
      </c>
      <c r="BE202" s="125" t="str">
        <f>IF('2. Enter scores'!BD206&lt;&gt;"",'2. Enter scores'!$B206-'2. Enter scores'!BD206,"")</f>
        <v/>
      </c>
      <c r="BF202" s="125" t="str">
        <f>IF('2. Enter scores'!BE206&lt;&gt;"",'2. Enter scores'!$B206-'2. Enter scores'!BE206,"")</f>
        <v/>
      </c>
      <c r="BG202" s="125" t="str">
        <f>IF('2. Enter scores'!BF206&lt;&gt;"",'2. Enter scores'!$B206-'2. Enter scores'!BF206,"")</f>
        <v/>
      </c>
      <c r="BH202" s="125" t="str">
        <f>IF('2. Enter scores'!BG206&lt;&gt;"",'2. Enter scores'!$B206-'2. Enter scores'!BG206,"")</f>
        <v/>
      </c>
      <c r="BI202" s="125" t="str">
        <f>IF('2. Enter scores'!BH206&lt;&gt;"",'2. Enter scores'!$B206-'2. Enter scores'!BH206,"")</f>
        <v/>
      </c>
      <c r="BJ202" s="125" t="str">
        <f>IF('2. Enter scores'!BI206&lt;&gt;"",'2. Enter scores'!$B206-'2. Enter scores'!BI206,"")</f>
        <v/>
      </c>
      <c r="BK202" s="125" t="str">
        <f>IF('2. Enter scores'!BJ206&lt;&gt;"",'2. Enter scores'!$B206-'2. Enter scores'!BJ206,"")</f>
        <v/>
      </c>
      <c r="BL202" s="125" t="str">
        <f>IF('2. Enter scores'!BK206&lt;&gt;"",'2. Enter scores'!$B206-'2. Enter scores'!BK206,"")</f>
        <v/>
      </c>
      <c r="BM202" s="125" t="str">
        <f>IF('2. Enter scores'!BL206&lt;&gt;"",'2. Enter scores'!$B206-'2. Enter scores'!BL206,"")</f>
        <v/>
      </c>
      <c r="BN202" s="125" t="str">
        <f>IF('2. Enter scores'!BM206&lt;&gt;"",'2. Enter scores'!$B206-'2. Enter scores'!BM206,"")</f>
        <v/>
      </c>
      <c r="BO202" s="125" t="str">
        <f>IF('2. Enter scores'!BN206&lt;&gt;"",'2. Enter scores'!$B206-'2. Enter scores'!BN206,"")</f>
        <v/>
      </c>
      <c r="BP202" s="108">
        <v>1000</v>
      </c>
    </row>
    <row r="203" spans="2:68" x14ac:dyDescent="0.35">
      <c r="B203" s="125" t="str">
        <f>IF('2. Enter scores'!A207&lt;&gt;"",'2. Enter scores'!A207,"")</f>
        <v/>
      </c>
      <c r="H203" s="125" t="str">
        <f>IF('2. Enter scores'!G207&lt;&gt;"",'2. Enter scores'!$B207-'2. Enter scores'!G207,"")</f>
        <v/>
      </c>
      <c r="I203" s="125" t="str">
        <f>IF('2. Enter scores'!H207&lt;&gt;"",'2. Enter scores'!$B207-'2. Enter scores'!H207,"")</f>
        <v/>
      </c>
      <c r="J203" s="125" t="str">
        <f>IF('2. Enter scores'!I207&lt;&gt;"",'2. Enter scores'!$B207-'2. Enter scores'!I207,"")</f>
        <v/>
      </c>
      <c r="K203" s="125" t="str">
        <f>IF('2. Enter scores'!J207&lt;&gt;"",'2. Enter scores'!$B207-'2. Enter scores'!J207,"")</f>
        <v/>
      </c>
      <c r="L203" s="125" t="str">
        <f>IF('2. Enter scores'!K207&lt;&gt;"",'2. Enter scores'!$B207-'2. Enter scores'!K207,"")</f>
        <v/>
      </c>
      <c r="M203" s="125" t="str">
        <f>IF('2. Enter scores'!L207&lt;&gt;"",'2. Enter scores'!$B207-'2. Enter scores'!L207,"")</f>
        <v/>
      </c>
      <c r="N203" s="125" t="str">
        <f>IF('2. Enter scores'!M207&lt;&gt;"",'2. Enter scores'!$B207-'2. Enter scores'!M207,"")</f>
        <v/>
      </c>
      <c r="O203" s="125" t="str">
        <f>IF('2. Enter scores'!N207&lt;&gt;"",'2. Enter scores'!$B207-'2. Enter scores'!N207,"")</f>
        <v/>
      </c>
      <c r="P203" s="125" t="str">
        <f>IF('2. Enter scores'!O207&lt;&gt;"",'2. Enter scores'!$B207-'2. Enter scores'!O207,"")</f>
        <v/>
      </c>
      <c r="Q203" s="125" t="str">
        <f>IF('2. Enter scores'!P207&lt;&gt;"",'2. Enter scores'!$B207-'2. Enter scores'!P207,"")</f>
        <v/>
      </c>
      <c r="R203" s="125" t="str">
        <f>IF('2. Enter scores'!Q207&lt;&gt;"",'2. Enter scores'!$B207-'2. Enter scores'!Q207,"")</f>
        <v/>
      </c>
      <c r="S203" s="125" t="str">
        <f>IF('2. Enter scores'!R207&lt;&gt;"",'2. Enter scores'!$B207-'2. Enter scores'!R207,"")</f>
        <v/>
      </c>
      <c r="T203" s="125" t="str">
        <f>IF('2. Enter scores'!S207&lt;&gt;"",'2. Enter scores'!$B207-'2. Enter scores'!S207,"")</f>
        <v/>
      </c>
      <c r="U203" s="125" t="str">
        <f>IF('2. Enter scores'!T207&lt;&gt;"",'2. Enter scores'!$B207-'2. Enter scores'!T207,"")</f>
        <v/>
      </c>
      <c r="V203" s="125" t="str">
        <f>IF('2. Enter scores'!U207&lt;&gt;"",'2. Enter scores'!$B207-'2. Enter scores'!U207,"")</f>
        <v/>
      </c>
      <c r="W203" s="125" t="str">
        <f>IF('2. Enter scores'!V207&lt;&gt;"",'2. Enter scores'!$B207-'2. Enter scores'!V207,"")</f>
        <v/>
      </c>
      <c r="X203" s="125" t="str">
        <f>IF('2. Enter scores'!W207&lt;&gt;"",'2. Enter scores'!$B207-'2. Enter scores'!W207,"")</f>
        <v/>
      </c>
      <c r="Y203" s="125" t="str">
        <f>IF('2. Enter scores'!X207&lt;&gt;"",'2. Enter scores'!$B207-'2. Enter scores'!X207,"")</f>
        <v/>
      </c>
      <c r="Z203" s="125" t="str">
        <f>IF('2. Enter scores'!Y207&lt;&gt;"",'2. Enter scores'!$B207-'2. Enter scores'!Y207,"")</f>
        <v/>
      </c>
      <c r="AA203" s="125" t="str">
        <f>IF('2. Enter scores'!Z207&lt;&gt;"",'2. Enter scores'!$B207-'2. Enter scores'!Z207,"")</f>
        <v/>
      </c>
      <c r="AB203" s="125" t="str">
        <f>IF('2. Enter scores'!AA207&lt;&gt;"",'2. Enter scores'!$B207-'2. Enter scores'!AA207,"")</f>
        <v/>
      </c>
      <c r="AC203" s="125" t="str">
        <f>IF('2. Enter scores'!AB207&lt;&gt;"",'2. Enter scores'!$B207-'2. Enter scores'!AB207,"")</f>
        <v/>
      </c>
      <c r="AD203" s="125" t="str">
        <f>IF('2. Enter scores'!AC207&lt;&gt;"",'2. Enter scores'!$B207-'2. Enter scores'!AC207,"")</f>
        <v/>
      </c>
      <c r="AE203" s="125" t="str">
        <f>IF('2. Enter scores'!AD207&lt;&gt;"",'2. Enter scores'!$B207-'2. Enter scores'!AD207,"")</f>
        <v/>
      </c>
      <c r="AF203" s="125" t="str">
        <f>IF('2. Enter scores'!AE207&lt;&gt;"",'2. Enter scores'!$B207-'2. Enter scores'!AE207,"")</f>
        <v/>
      </c>
      <c r="AG203" s="125" t="str">
        <f>IF('2. Enter scores'!AF207&lt;&gt;"",'2. Enter scores'!$B207-'2. Enter scores'!AF207,"")</f>
        <v/>
      </c>
      <c r="AH203" s="125" t="str">
        <f>IF('2. Enter scores'!AG207&lt;&gt;"",'2. Enter scores'!$B207-'2. Enter scores'!AG207,"")</f>
        <v/>
      </c>
      <c r="AI203" s="125" t="str">
        <f>IF('2. Enter scores'!AH207&lt;&gt;"",'2. Enter scores'!$B207-'2. Enter scores'!AH207,"")</f>
        <v/>
      </c>
      <c r="AJ203" s="125" t="str">
        <f>IF('2. Enter scores'!AI207&lt;&gt;"",'2. Enter scores'!$B207-'2. Enter scores'!AI207,"")</f>
        <v/>
      </c>
      <c r="AK203" s="125" t="str">
        <f>IF('2. Enter scores'!AJ207&lt;&gt;"",'2. Enter scores'!$B207-'2. Enter scores'!AJ207,"")</f>
        <v/>
      </c>
      <c r="AL203" s="125" t="str">
        <f>IF('2. Enter scores'!AK207&lt;&gt;"",'2. Enter scores'!$B207-'2. Enter scores'!AK207,"")</f>
        <v/>
      </c>
      <c r="AM203" s="125" t="str">
        <f>IF('2. Enter scores'!AL207&lt;&gt;"",'2. Enter scores'!$B207-'2. Enter scores'!AL207,"")</f>
        <v/>
      </c>
      <c r="AN203" s="125" t="str">
        <f>IF('2. Enter scores'!AM207&lt;&gt;"",'2. Enter scores'!$B207-'2. Enter scores'!AM207,"")</f>
        <v/>
      </c>
      <c r="AO203" s="125" t="str">
        <f>IF('2. Enter scores'!AN207&lt;&gt;"",'2. Enter scores'!$B207-'2. Enter scores'!AN207,"")</f>
        <v/>
      </c>
      <c r="AP203" s="125" t="str">
        <f>IF('2. Enter scores'!AO207&lt;&gt;"",'2. Enter scores'!$B207-'2. Enter scores'!AO207,"")</f>
        <v/>
      </c>
      <c r="AQ203" s="125" t="str">
        <f>IF('2. Enter scores'!AP207&lt;&gt;"",'2. Enter scores'!$B207-'2. Enter scores'!AP207,"")</f>
        <v/>
      </c>
      <c r="AR203" s="125" t="str">
        <f>IF('2. Enter scores'!AQ207&lt;&gt;"",'2. Enter scores'!$B207-'2. Enter scores'!AQ207,"")</f>
        <v/>
      </c>
      <c r="AS203" s="125" t="str">
        <f>IF('2. Enter scores'!AR207&lt;&gt;"",'2. Enter scores'!$B207-'2. Enter scores'!AR207,"")</f>
        <v/>
      </c>
      <c r="AT203" s="125" t="str">
        <f>IF('2. Enter scores'!AS207&lt;&gt;"",'2. Enter scores'!$B207-'2. Enter scores'!AS207,"")</f>
        <v/>
      </c>
      <c r="AU203" s="125" t="str">
        <f>IF('2. Enter scores'!AT207&lt;&gt;"",'2. Enter scores'!$B207-'2. Enter scores'!AT207,"")</f>
        <v/>
      </c>
      <c r="AV203" s="125" t="str">
        <f>IF('2. Enter scores'!AU207&lt;&gt;"",'2. Enter scores'!$B207-'2. Enter scores'!AU207,"")</f>
        <v/>
      </c>
      <c r="AW203" s="125" t="str">
        <f>IF('2. Enter scores'!AV207&lt;&gt;"",'2. Enter scores'!$B207-'2. Enter scores'!AV207,"")</f>
        <v/>
      </c>
      <c r="AX203" s="125" t="str">
        <f>IF('2. Enter scores'!AW207&lt;&gt;"",'2. Enter scores'!$B207-'2. Enter scores'!AW207,"")</f>
        <v/>
      </c>
      <c r="AY203" s="125" t="str">
        <f>IF('2. Enter scores'!AX207&lt;&gt;"",'2. Enter scores'!$B207-'2. Enter scores'!AX207,"")</f>
        <v/>
      </c>
      <c r="AZ203" s="125" t="str">
        <f>IF('2. Enter scores'!AY207&lt;&gt;"",'2. Enter scores'!$B207-'2. Enter scores'!AY207,"")</f>
        <v/>
      </c>
      <c r="BA203" s="125" t="str">
        <f>IF('2. Enter scores'!AZ207&lt;&gt;"",'2. Enter scores'!$B207-'2. Enter scores'!AZ207,"")</f>
        <v/>
      </c>
      <c r="BB203" s="125" t="str">
        <f>IF('2. Enter scores'!BA207&lt;&gt;"",'2. Enter scores'!$B207-'2. Enter scores'!BA207,"")</f>
        <v/>
      </c>
      <c r="BC203" s="125" t="str">
        <f>IF('2. Enter scores'!BB207&lt;&gt;"",'2. Enter scores'!$B207-'2. Enter scores'!BB207,"")</f>
        <v/>
      </c>
      <c r="BD203" s="125" t="str">
        <f>IF('2. Enter scores'!BC207&lt;&gt;"",'2. Enter scores'!$B207-'2. Enter scores'!BC207,"")</f>
        <v/>
      </c>
      <c r="BE203" s="125" t="str">
        <f>IF('2. Enter scores'!BD207&lt;&gt;"",'2. Enter scores'!$B207-'2. Enter scores'!BD207,"")</f>
        <v/>
      </c>
      <c r="BF203" s="125" t="str">
        <f>IF('2. Enter scores'!BE207&lt;&gt;"",'2. Enter scores'!$B207-'2. Enter scores'!BE207,"")</f>
        <v/>
      </c>
      <c r="BG203" s="125" t="str">
        <f>IF('2. Enter scores'!BF207&lt;&gt;"",'2. Enter scores'!$B207-'2. Enter scores'!BF207,"")</f>
        <v/>
      </c>
      <c r="BH203" s="125" t="str">
        <f>IF('2. Enter scores'!BG207&lt;&gt;"",'2. Enter scores'!$B207-'2. Enter scores'!BG207,"")</f>
        <v/>
      </c>
      <c r="BI203" s="125" t="str">
        <f>IF('2. Enter scores'!BH207&lt;&gt;"",'2. Enter scores'!$B207-'2. Enter scores'!BH207,"")</f>
        <v/>
      </c>
      <c r="BJ203" s="125" t="str">
        <f>IF('2. Enter scores'!BI207&lt;&gt;"",'2. Enter scores'!$B207-'2. Enter scores'!BI207,"")</f>
        <v/>
      </c>
      <c r="BK203" s="125" t="str">
        <f>IF('2. Enter scores'!BJ207&lt;&gt;"",'2. Enter scores'!$B207-'2. Enter scores'!BJ207,"")</f>
        <v/>
      </c>
      <c r="BL203" s="125" t="str">
        <f>IF('2. Enter scores'!BK207&lt;&gt;"",'2. Enter scores'!$B207-'2. Enter scores'!BK207,"")</f>
        <v/>
      </c>
      <c r="BM203" s="125" t="str">
        <f>IF('2. Enter scores'!BL207&lt;&gt;"",'2. Enter scores'!$B207-'2. Enter scores'!BL207,"")</f>
        <v/>
      </c>
      <c r="BN203" s="125" t="str">
        <f>IF('2. Enter scores'!BM207&lt;&gt;"",'2. Enter scores'!$B207-'2. Enter scores'!BM207,"")</f>
        <v/>
      </c>
      <c r="BO203" s="125" t="str">
        <f>IF('2. Enter scores'!BN207&lt;&gt;"",'2. Enter scores'!$B207-'2. Enter scores'!BN207,"")</f>
        <v/>
      </c>
      <c r="BP203" s="108">
        <v>1000</v>
      </c>
    </row>
    <row r="204" spans="2:68" x14ac:dyDescent="0.35">
      <c r="B204" s="125" t="str">
        <f>IF('2. Enter scores'!A208&lt;&gt;"",'2. Enter scores'!A208,"")</f>
        <v/>
      </c>
      <c r="H204" s="125" t="str">
        <f>IF('2. Enter scores'!G208&lt;&gt;"",'2. Enter scores'!$B208-'2. Enter scores'!G208,"")</f>
        <v/>
      </c>
      <c r="I204" s="125" t="str">
        <f>IF('2. Enter scores'!H208&lt;&gt;"",'2. Enter scores'!$B208-'2. Enter scores'!H208,"")</f>
        <v/>
      </c>
      <c r="J204" s="125" t="str">
        <f>IF('2. Enter scores'!I208&lt;&gt;"",'2. Enter scores'!$B208-'2. Enter scores'!I208,"")</f>
        <v/>
      </c>
      <c r="K204" s="125" t="str">
        <f>IF('2. Enter scores'!J208&lt;&gt;"",'2. Enter scores'!$B208-'2. Enter scores'!J208,"")</f>
        <v/>
      </c>
      <c r="L204" s="125" t="str">
        <f>IF('2. Enter scores'!K208&lt;&gt;"",'2. Enter scores'!$B208-'2. Enter scores'!K208,"")</f>
        <v/>
      </c>
      <c r="M204" s="125" t="str">
        <f>IF('2. Enter scores'!L208&lt;&gt;"",'2. Enter scores'!$B208-'2. Enter scores'!L208,"")</f>
        <v/>
      </c>
      <c r="N204" s="125" t="str">
        <f>IF('2. Enter scores'!M208&lt;&gt;"",'2. Enter scores'!$B208-'2. Enter scores'!M208,"")</f>
        <v/>
      </c>
      <c r="O204" s="125" t="str">
        <f>IF('2. Enter scores'!N208&lt;&gt;"",'2. Enter scores'!$B208-'2. Enter scores'!N208,"")</f>
        <v/>
      </c>
      <c r="P204" s="125" t="str">
        <f>IF('2. Enter scores'!O208&lt;&gt;"",'2. Enter scores'!$B208-'2. Enter scores'!O208,"")</f>
        <v/>
      </c>
      <c r="Q204" s="125" t="str">
        <f>IF('2. Enter scores'!P208&lt;&gt;"",'2. Enter scores'!$B208-'2. Enter scores'!P208,"")</f>
        <v/>
      </c>
      <c r="R204" s="125" t="str">
        <f>IF('2. Enter scores'!Q208&lt;&gt;"",'2. Enter scores'!$B208-'2. Enter scores'!Q208,"")</f>
        <v/>
      </c>
      <c r="S204" s="125" t="str">
        <f>IF('2. Enter scores'!R208&lt;&gt;"",'2. Enter scores'!$B208-'2. Enter scores'!R208,"")</f>
        <v/>
      </c>
      <c r="T204" s="125" t="str">
        <f>IF('2. Enter scores'!S208&lt;&gt;"",'2. Enter scores'!$B208-'2. Enter scores'!S208,"")</f>
        <v/>
      </c>
      <c r="U204" s="125" t="str">
        <f>IF('2. Enter scores'!T208&lt;&gt;"",'2. Enter scores'!$B208-'2. Enter scores'!T208,"")</f>
        <v/>
      </c>
      <c r="V204" s="125" t="str">
        <f>IF('2. Enter scores'!U208&lt;&gt;"",'2. Enter scores'!$B208-'2. Enter scores'!U208,"")</f>
        <v/>
      </c>
      <c r="W204" s="125" t="str">
        <f>IF('2. Enter scores'!V208&lt;&gt;"",'2. Enter scores'!$B208-'2. Enter scores'!V208,"")</f>
        <v/>
      </c>
      <c r="X204" s="125" t="str">
        <f>IF('2. Enter scores'!W208&lt;&gt;"",'2. Enter scores'!$B208-'2. Enter scores'!W208,"")</f>
        <v/>
      </c>
      <c r="Y204" s="125" t="str">
        <f>IF('2. Enter scores'!X208&lt;&gt;"",'2. Enter scores'!$B208-'2. Enter scores'!X208,"")</f>
        <v/>
      </c>
      <c r="Z204" s="125" t="str">
        <f>IF('2. Enter scores'!Y208&lt;&gt;"",'2. Enter scores'!$B208-'2. Enter scores'!Y208,"")</f>
        <v/>
      </c>
      <c r="AA204" s="125" t="str">
        <f>IF('2. Enter scores'!Z208&lt;&gt;"",'2. Enter scores'!$B208-'2. Enter scores'!Z208,"")</f>
        <v/>
      </c>
      <c r="AB204" s="125" t="str">
        <f>IF('2. Enter scores'!AA208&lt;&gt;"",'2. Enter scores'!$B208-'2. Enter scores'!AA208,"")</f>
        <v/>
      </c>
      <c r="AC204" s="125" t="str">
        <f>IF('2. Enter scores'!AB208&lt;&gt;"",'2. Enter scores'!$B208-'2. Enter scores'!AB208,"")</f>
        <v/>
      </c>
      <c r="AD204" s="125" t="str">
        <f>IF('2. Enter scores'!AC208&lt;&gt;"",'2. Enter scores'!$B208-'2. Enter scores'!AC208,"")</f>
        <v/>
      </c>
      <c r="AE204" s="125" t="str">
        <f>IF('2. Enter scores'!AD208&lt;&gt;"",'2. Enter scores'!$B208-'2. Enter scores'!AD208,"")</f>
        <v/>
      </c>
      <c r="AF204" s="125" t="str">
        <f>IF('2. Enter scores'!AE208&lt;&gt;"",'2. Enter scores'!$B208-'2. Enter scores'!AE208,"")</f>
        <v/>
      </c>
      <c r="AG204" s="125" t="str">
        <f>IF('2. Enter scores'!AF208&lt;&gt;"",'2. Enter scores'!$B208-'2. Enter scores'!AF208,"")</f>
        <v/>
      </c>
      <c r="AH204" s="125" t="str">
        <f>IF('2. Enter scores'!AG208&lt;&gt;"",'2. Enter scores'!$B208-'2. Enter scores'!AG208,"")</f>
        <v/>
      </c>
      <c r="AI204" s="125" t="str">
        <f>IF('2. Enter scores'!AH208&lt;&gt;"",'2. Enter scores'!$B208-'2. Enter scores'!AH208,"")</f>
        <v/>
      </c>
      <c r="AJ204" s="125" t="str">
        <f>IF('2. Enter scores'!AI208&lt;&gt;"",'2. Enter scores'!$B208-'2. Enter scores'!AI208,"")</f>
        <v/>
      </c>
      <c r="AK204" s="125" t="str">
        <f>IF('2. Enter scores'!AJ208&lt;&gt;"",'2. Enter scores'!$B208-'2. Enter scores'!AJ208,"")</f>
        <v/>
      </c>
      <c r="AL204" s="125" t="str">
        <f>IF('2. Enter scores'!AK208&lt;&gt;"",'2. Enter scores'!$B208-'2. Enter scores'!AK208,"")</f>
        <v/>
      </c>
      <c r="AM204" s="125" t="str">
        <f>IF('2. Enter scores'!AL208&lt;&gt;"",'2. Enter scores'!$B208-'2. Enter scores'!AL208,"")</f>
        <v/>
      </c>
      <c r="AN204" s="125" t="str">
        <f>IF('2. Enter scores'!AM208&lt;&gt;"",'2. Enter scores'!$B208-'2. Enter scores'!AM208,"")</f>
        <v/>
      </c>
      <c r="AO204" s="125" t="str">
        <f>IF('2. Enter scores'!AN208&lt;&gt;"",'2. Enter scores'!$B208-'2. Enter scores'!AN208,"")</f>
        <v/>
      </c>
      <c r="AP204" s="125" t="str">
        <f>IF('2. Enter scores'!AO208&lt;&gt;"",'2. Enter scores'!$B208-'2. Enter scores'!AO208,"")</f>
        <v/>
      </c>
      <c r="AQ204" s="125" t="str">
        <f>IF('2. Enter scores'!AP208&lt;&gt;"",'2. Enter scores'!$B208-'2. Enter scores'!AP208,"")</f>
        <v/>
      </c>
      <c r="AR204" s="125" t="str">
        <f>IF('2. Enter scores'!AQ208&lt;&gt;"",'2. Enter scores'!$B208-'2. Enter scores'!AQ208,"")</f>
        <v/>
      </c>
      <c r="AS204" s="125" t="str">
        <f>IF('2. Enter scores'!AR208&lt;&gt;"",'2. Enter scores'!$B208-'2. Enter scores'!AR208,"")</f>
        <v/>
      </c>
      <c r="AT204" s="125" t="str">
        <f>IF('2. Enter scores'!AS208&lt;&gt;"",'2. Enter scores'!$B208-'2. Enter scores'!AS208,"")</f>
        <v/>
      </c>
      <c r="AU204" s="125" t="str">
        <f>IF('2. Enter scores'!AT208&lt;&gt;"",'2. Enter scores'!$B208-'2. Enter scores'!AT208,"")</f>
        <v/>
      </c>
      <c r="AV204" s="125" t="str">
        <f>IF('2. Enter scores'!AU208&lt;&gt;"",'2. Enter scores'!$B208-'2. Enter scores'!AU208,"")</f>
        <v/>
      </c>
      <c r="AW204" s="125" t="str">
        <f>IF('2. Enter scores'!AV208&lt;&gt;"",'2. Enter scores'!$B208-'2. Enter scores'!AV208,"")</f>
        <v/>
      </c>
      <c r="AX204" s="125" t="str">
        <f>IF('2. Enter scores'!AW208&lt;&gt;"",'2. Enter scores'!$B208-'2. Enter scores'!AW208,"")</f>
        <v/>
      </c>
      <c r="AY204" s="125" t="str">
        <f>IF('2. Enter scores'!AX208&lt;&gt;"",'2. Enter scores'!$B208-'2. Enter scores'!AX208,"")</f>
        <v/>
      </c>
      <c r="AZ204" s="125" t="str">
        <f>IF('2. Enter scores'!AY208&lt;&gt;"",'2. Enter scores'!$B208-'2. Enter scores'!AY208,"")</f>
        <v/>
      </c>
      <c r="BA204" s="125" t="str">
        <f>IF('2. Enter scores'!AZ208&lt;&gt;"",'2. Enter scores'!$B208-'2. Enter scores'!AZ208,"")</f>
        <v/>
      </c>
      <c r="BB204" s="125" t="str">
        <f>IF('2. Enter scores'!BA208&lt;&gt;"",'2. Enter scores'!$B208-'2. Enter scores'!BA208,"")</f>
        <v/>
      </c>
      <c r="BC204" s="125" t="str">
        <f>IF('2. Enter scores'!BB208&lt;&gt;"",'2. Enter scores'!$B208-'2. Enter scores'!BB208,"")</f>
        <v/>
      </c>
      <c r="BD204" s="125" t="str">
        <f>IF('2. Enter scores'!BC208&lt;&gt;"",'2. Enter scores'!$B208-'2. Enter scores'!BC208,"")</f>
        <v/>
      </c>
      <c r="BE204" s="125" t="str">
        <f>IF('2. Enter scores'!BD208&lt;&gt;"",'2. Enter scores'!$B208-'2. Enter scores'!BD208,"")</f>
        <v/>
      </c>
      <c r="BF204" s="125" t="str">
        <f>IF('2. Enter scores'!BE208&lt;&gt;"",'2. Enter scores'!$B208-'2. Enter scores'!BE208,"")</f>
        <v/>
      </c>
      <c r="BG204" s="125" t="str">
        <f>IF('2. Enter scores'!BF208&lt;&gt;"",'2. Enter scores'!$B208-'2. Enter scores'!BF208,"")</f>
        <v/>
      </c>
      <c r="BH204" s="125" t="str">
        <f>IF('2. Enter scores'!BG208&lt;&gt;"",'2. Enter scores'!$B208-'2. Enter scores'!BG208,"")</f>
        <v/>
      </c>
      <c r="BI204" s="125" t="str">
        <f>IF('2. Enter scores'!BH208&lt;&gt;"",'2. Enter scores'!$B208-'2. Enter scores'!BH208,"")</f>
        <v/>
      </c>
      <c r="BJ204" s="125" t="str">
        <f>IF('2. Enter scores'!BI208&lt;&gt;"",'2. Enter scores'!$B208-'2. Enter scores'!BI208,"")</f>
        <v/>
      </c>
      <c r="BK204" s="125" t="str">
        <f>IF('2. Enter scores'!BJ208&lt;&gt;"",'2. Enter scores'!$B208-'2. Enter scores'!BJ208,"")</f>
        <v/>
      </c>
      <c r="BL204" s="125" t="str">
        <f>IF('2. Enter scores'!BK208&lt;&gt;"",'2. Enter scores'!$B208-'2. Enter scores'!BK208,"")</f>
        <v/>
      </c>
      <c r="BM204" s="125" t="str">
        <f>IF('2. Enter scores'!BL208&lt;&gt;"",'2. Enter scores'!$B208-'2. Enter scores'!BL208,"")</f>
        <v/>
      </c>
      <c r="BN204" s="125" t="str">
        <f>IF('2. Enter scores'!BM208&lt;&gt;"",'2. Enter scores'!$B208-'2. Enter scores'!BM208,"")</f>
        <v/>
      </c>
      <c r="BO204" s="125" t="str">
        <f>IF('2. Enter scores'!BN208&lt;&gt;"",'2. Enter scores'!$B208-'2. Enter scores'!BN208,"")</f>
        <v/>
      </c>
      <c r="BP204" s="108">
        <v>1000</v>
      </c>
    </row>
    <row r="205" spans="2:68" x14ac:dyDescent="0.35">
      <c r="B205" s="125" t="str">
        <f>IF('2. Enter scores'!A209&lt;&gt;"",'2. Enter scores'!A209,"")</f>
        <v/>
      </c>
      <c r="H205" s="125" t="str">
        <f>IF('2. Enter scores'!G209&lt;&gt;"",'2. Enter scores'!$B209-'2. Enter scores'!G209,"")</f>
        <v/>
      </c>
      <c r="I205" s="125" t="str">
        <f>IF('2. Enter scores'!H209&lt;&gt;"",'2. Enter scores'!$B209-'2. Enter scores'!H209,"")</f>
        <v/>
      </c>
      <c r="J205" s="125" t="str">
        <f>IF('2. Enter scores'!I209&lt;&gt;"",'2. Enter scores'!$B209-'2. Enter scores'!I209,"")</f>
        <v/>
      </c>
      <c r="K205" s="125" t="str">
        <f>IF('2. Enter scores'!J209&lt;&gt;"",'2. Enter scores'!$B209-'2. Enter scores'!J209,"")</f>
        <v/>
      </c>
      <c r="L205" s="125" t="str">
        <f>IF('2. Enter scores'!K209&lt;&gt;"",'2. Enter scores'!$B209-'2. Enter scores'!K209,"")</f>
        <v/>
      </c>
      <c r="M205" s="125" t="str">
        <f>IF('2. Enter scores'!L209&lt;&gt;"",'2. Enter scores'!$B209-'2. Enter scores'!L209,"")</f>
        <v/>
      </c>
      <c r="N205" s="125" t="str">
        <f>IF('2. Enter scores'!M209&lt;&gt;"",'2. Enter scores'!$B209-'2. Enter scores'!M209,"")</f>
        <v/>
      </c>
      <c r="O205" s="125" t="str">
        <f>IF('2. Enter scores'!N209&lt;&gt;"",'2. Enter scores'!$B209-'2. Enter scores'!N209,"")</f>
        <v/>
      </c>
      <c r="P205" s="125" t="str">
        <f>IF('2. Enter scores'!O209&lt;&gt;"",'2. Enter scores'!$B209-'2. Enter scores'!O209,"")</f>
        <v/>
      </c>
      <c r="Q205" s="125" t="str">
        <f>IF('2. Enter scores'!P209&lt;&gt;"",'2. Enter scores'!$B209-'2. Enter scores'!P209,"")</f>
        <v/>
      </c>
      <c r="R205" s="125" t="str">
        <f>IF('2. Enter scores'!Q209&lt;&gt;"",'2. Enter scores'!$B209-'2. Enter scores'!Q209,"")</f>
        <v/>
      </c>
      <c r="S205" s="125" t="str">
        <f>IF('2. Enter scores'!R209&lt;&gt;"",'2. Enter scores'!$B209-'2. Enter scores'!R209,"")</f>
        <v/>
      </c>
      <c r="T205" s="125" t="str">
        <f>IF('2. Enter scores'!S209&lt;&gt;"",'2. Enter scores'!$B209-'2. Enter scores'!S209,"")</f>
        <v/>
      </c>
      <c r="U205" s="125" t="str">
        <f>IF('2. Enter scores'!T209&lt;&gt;"",'2. Enter scores'!$B209-'2. Enter scores'!T209,"")</f>
        <v/>
      </c>
      <c r="V205" s="125" t="str">
        <f>IF('2. Enter scores'!U209&lt;&gt;"",'2. Enter scores'!$B209-'2. Enter scores'!U209,"")</f>
        <v/>
      </c>
      <c r="W205" s="125" t="str">
        <f>IF('2. Enter scores'!V209&lt;&gt;"",'2. Enter scores'!$B209-'2. Enter scores'!V209,"")</f>
        <v/>
      </c>
      <c r="X205" s="125" t="str">
        <f>IF('2. Enter scores'!W209&lt;&gt;"",'2. Enter scores'!$B209-'2. Enter scores'!W209,"")</f>
        <v/>
      </c>
      <c r="Y205" s="125" t="str">
        <f>IF('2. Enter scores'!X209&lt;&gt;"",'2. Enter scores'!$B209-'2. Enter scores'!X209,"")</f>
        <v/>
      </c>
      <c r="Z205" s="125" t="str">
        <f>IF('2. Enter scores'!Y209&lt;&gt;"",'2. Enter scores'!$B209-'2. Enter scores'!Y209,"")</f>
        <v/>
      </c>
      <c r="AA205" s="125" t="str">
        <f>IF('2. Enter scores'!Z209&lt;&gt;"",'2. Enter scores'!$B209-'2. Enter scores'!Z209,"")</f>
        <v/>
      </c>
      <c r="AB205" s="125" t="str">
        <f>IF('2. Enter scores'!AA209&lt;&gt;"",'2. Enter scores'!$B209-'2. Enter scores'!AA209,"")</f>
        <v/>
      </c>
      <c r="AC205" s="125" t="str">
        <f>IF('2. Enter scores'!AB209&lt;&gt;"",'2. Enter scores'!$B209-'2. Enter scores'!AB209,"")</f>
        <v/>
      </c>
      <c r="AD205" s="125" t="str">
        <f>IF('2. Enter scores'!AC209&lt;&gt;"",'2. Enter scores'!$B209-'2. Enter scores'!AC209,"")</f>
        <v/>
      </c>
      <c r="AE205" s="125" t="str">
        <f>IF('2. Enter scores'!AD209&lt;&gt;"",'2. Enter scores'!$B209-'2. Enter scores'!AD209,"")</f>
        <v/>
      </c>
      <c r="AF205" s="125" t="str">
        <f>IF('2. Enter scores'!AE209&lt;&gt;"",'2. Enter scores'!$B209-'2. Enter scores'!AE209,"")</f>
        <v/>
      </c>
      <c r="AG205" s="125" t="str">
        <f>IF('2. Enter scores'!AF209&lt;&gt;"",'2. Enter scores'!$B209-'2. Enter scores'!AF209,"")</f>
        <v/>
      </c>
      <c r="AH205" s="125" t="str">
        <f>IF('2. Enter scores'!AG209&lt;&gt;"",'2. Enter scores'!$B209-'2. Enter scores'!AG209,"")</f>
        <v/>
      </c>
      <c r="AI205" s="125" t="str">
        <f>IF('2. Enter scores'!AH209&lt;&gt;"",'2. Enter scores'!$B209-'2. Enter scores'!AH209,"")</f>
        <v/>
      </c>
      <c r="AJ205" s="125" t="str">
        <f>IF('2. Enter scores'!AI209&lt;&gt;"",'2. Enter scores'!$B209-'2. Enter scores'!AI209,"")</f>
        <v/>
      </c>
      <c r="AK205" s="125" t="str">
        <f>IF('2. Enter scores'!AJ209&lt;&gt;"",'2. Enter scores'!$B209-'2. Enter scores'!AJ209,"")</f>
        <v/>
      </c>
      <c r="AL205" s="125" t="str">
        <f>IF('2. Enter scores'!AK209&lt;&gt;"",'2. Enter scores'!$B209-'2. Enter scores'!AK209,"")</f>
        <v/>
      </c>
      <c r="AM205" s="125" t="str">
        <f>IF('2. Enter scores'!AL209&lt;&gt;"",'2. Enter scores'!$B209-'2. Enter scores'!AL209,"")</f>
        <v/>
      </c>
      <c r="AN205" s="125" t="str">
        <f>IF('2. Enter scores'!AM209&lt;&gt;"",'2. Enter scores'!$B209-'2. Enter scores'!AM209,"")</f>
        <v/>
      </c>
      <c r="AO205" s="125" t="str">
        <f>IF('2. Enter scores'!AN209&lt;&gt;"",'2. Enter scores'!$B209-'2. Enter scores'!AN209,"")</f>
        <v/>
      </c>
      <c r="AP205" s="125" t="str">
        <f>IF('2. Enter scores'!AO209&lt;&gt;"",'2. Enter scores'!$B209-'2. Enter scores'!AO209,"")</f>
        <v/>
      </c>
      <c r="AQ205" s="125" t="str">
        <f>IF('2. Enter scores'!AP209&lt;&gt;"",'2. Enter scores'!$B209-'2. Enter scores'!AP209,"")</f>
        <v/>
      </c>
      <c r="AR205" s="125" t="str">
        <f>IF('2. Enter scores'!AQ209&lt;&gt;"",'2. Enter scores'!$B209-'2. Enter scores'!AQ209,"")</f>
        <v/>
      </c>
      <c r="AS205" s="125" t="str">
        <f>IF('2. Enter scores'!AR209&lt;&gt;"",'2. Enter scores'!$B209-'2. Enter scores'!AR209,"")</f>
        <v/>
      </c>
      <c r="AT205" s="125" t="str">
        <f>IF('2. Enter scores'!AS209&lt;&gt;"",'2. Enter scores'!$B209-'2. Enter scores'!AS209,"")</f>
        <v/>
      </c>
      <c r="AU205" s="125" t="str">
        <f>IF('2. Enter scores'!AT209&lt;&gt;"",'2. Enter scores'!$B209-'2. Enter scores'!AT209,"")</f>
        <v/>
      </c>
      <c r="AV205" s="125" t="str">
        <f>IF('2. Enter scores'!AU209&lt;&gt;"",'2. Enter scores'!$B209-'2. Enter scores'!AU209,"")</f>
        <v/>
      </c>
      <c r="AW205" s="125" t="str">
        <f>IF('2. Enter scores'!AV209&lt;&gt;"",'2. Enter scores'!$B209-'2. Enter scores'!AV209,"")</f>
        <v/>
      </c>
      <c r="AX205" s="125" t="str">
        <f>IF('2. Enter scores'!AW209&lt;&gt;"",'2. Enter scores'!$B209-'2. Enter scores'!AW209,"")</f>
        <v/>
      </c>
      <c r="AY205" s="125" t="str">
        <f>IF('2. Enter scores'!AX209&lt;&gt;"",'2. Enter scores'!$B209-'2. Enter scores'!AX209,"")</f>
        <v/>
      </c>
      <c r="AZ205" s="125" t="str">
        <f>IF('2. Enter scores'!AY209&lt;&gt;"",'2. Enter scores'!$B209-'2. Enter scores'!AY209,"")</f>
        <v/>
      </c>
      <c r="BA205" s="125" t="str">
        <f>IF('2. Enter scores'!AZ209&lt;&gt;"",'2. Enter scores'!$B209-'2. Enter scores'!AZ209,"")</f>
        <v/>
      </c>
      <c r="BB205" s="125" t="str">
        <f>IF('2. Enter scores'!BA209&lt;&gt;"",'2. Enter scores'!$B209-'2. Enter scores'!BA209,"")</f>
        <v/>
      </c>
      <c r="BC205" s="125" t="str">
        <f>IF('2. Enter scores'!BB209&lt;&gt;"",'2. Enter scores'!$B209-'2. Enter scores'!BB209,"")</f>
        <v/>
      </c>
      <c r="BD205" s="125" t="str">
        <f>IF('2. Enter scores'!BC209&lt;&gt;"",'2. Enter scores'!$B209-'2. Enter scores'!BC209,"")</f>
        <v/>
      </c>
      <c r="BE205" s="125" t="str">
        <f>IF('2. Enter scores'!BD209&lt;&gt;"",'2. Enter scores'!$B209-'2. Enter scores'!BD209,"")</f>
        <v/>
      </c>
      <c r="BF205" s="125" t="str">
        <f>IF('2. Enter scores'!BE209&lt;&gt;"",'2. Enter scores'!$B209-'2. Enter scores'!BE209,"")</f>
        <v/>
      </c>
      <c r="BG205" s="125" t="str">
        <f>IF('2. Enter scores'!BF209&lt;&gt;"",'2. Enter scores'!$B209-'2. Enter scores'!BF209,"")</f>
        <v/>
      </c>
      <c r="BH205" s="125" t="str">
        <f>IF('2. Enter scores'!BG209&lt;&gt;"",'2. Enter scores'!$B209-'2. Enter scores'!BG209,"")</f>
        <v/>
      </c>
      <c r="BI205" s="125" t="str">
        <f>IF('2. Enter scores'!BH209&lt;&gt;"",'2. Enter scores'!$B209-'2. Enter scores'!BH209,"")</f>
        <v/>
      </c>
      <c r="BJ205" s="125" t="str">
        <f>IF('2. Enter scores'!BI209&lt;&gt;"",'2. Enter scores'!$B209-'2. Enter scores'!BI209,"")</f>
        <v/>
      </c>
      <c r="BK205" s="125" t="str">
        <f>IF('2. Enter scores'!BJ209&lt;&gt;"",'2. Enter scores'!$B209-'2. Enter scores'!BJ209,"")</f>
        <v/>
      </c>
      <c r="BL205" s="125" t="str">
        <f>IF('2. Enter scores'!BK209&lt;&gt;"",'2. Enter scores'!$B209-'2. Enter scores'!BK209,"")</f>
        <v/>
      </c>
      <c r="BM205" s="125" t="str">
        <f>IF('2. Enter scores'!BL209&lt;&gt;"",'2. Enter scores'!$B209-'2. Enter scores'!BL209,"")</f>
        <v/>
      </c>
      <c r="BN205" s="125" t="str">
        <f>IF('2. Enter scores'!BM209&lt;&gt;"",'2. Enter scores'!$B209-'2. Enter scores'!BM209,"")</f>
        <v/>
      </c>
      <c r="BO205" s="125" t="str">
        <f>IF('2. Enter scores'!BN209&lt;&gt;"",'2. Enter scores'!$B209-'2. Enter scores'!BN209,"")</f>
        <v/>
      </c>
      <c r="BP205" s="108">
        <v>1000</v>
      </c>
    </row>
    <row r="206" spans="2:68" x14ac:dyDescent="0.35">
      <c r="B206" s="125" t="str">
        <f>IF('2. Enter scores'!A210&lt;&gt;"",'2. Enter scores'!A210,"")</f>
        <v/>
      </c>
      <c r="H206" s="125" t="str">
        <f>IF('2. Enter scores'!G210&lt;&gt;"",'2. Enter scores'!$B210-'2. Enter scores'!G210,"")</f>
        <v/>
      </c>
      <c r="I206" s="125" t="str">
        <f>IF('2. Enter scores'!H210&lt;&gt;"",'2. Enter scores'!$B210-'2. Enter scores'!H210,"")</f>
        <v/>
      </c>
      <c r="J206" s="125" t="str">
        <f>IF('2. Enter scores'!I210&lt;&gt;"",'2. Enter scores'!$B210-'2. Enter scores'!I210,"")</f>
        <v/>
      </c>
      <c r="K206" s="125" t="str">
        <f>IF('2. Enter scores'!J210&lt;&gt;"",'2. Enter scores'!$B210-'2. Enter scores'!J210,"")</f>
        <v/>
      </c>
      <c r="L206" s="125" t="str">
        <f>IF('2. Enter scores'!K210&lt;&gt;"",'2. Enter scores'!$B210-'2. Enter scores'!K210,"")</f>
        <v/>
      </c>
      <c r="M206" s="125" t="str">
        <f>IF('2. Enter scores'!L210&lt;&gt;"",'2. Enter scores'!$B210-'2. Enter scores'!L210,"")</f>
        <v/>
      </c>
      <c r="N206" s="125" t="str">
        <f>IF('2. Enter scores'!M210&lt;&gt;"",'2. Enter scores'!$B210-'2. Enter scores'!M210,"")</f>
        <v/>
      </c>
      <c r="O206" s="125" t="str">
        <f>IF('2. Enter scores'!N210&lt;&gt;"",'2. Enter scores'!$B210-'2. Enter scores'!N210,"")</f>
        <v/>
      </c>
      <c r="P206" s="125" t="str">
        <f>IF('2. Enter scores'!O210&lt;&gt;"",'2. Enter scores'!$B210-'2. Enter scores'!O210,"")</f>
        <v/>
      </c>
      <c r="Q206" s="125" t="str">
        <f>IF('2. Enter scores'!P210&lt;&gt;"",'2. Enter scores'!$B210-'2. Enter scores'!P210,"")</f>
        <v/>
      </c>
      <c r="R206" s="125" t="str">
        <f>IF('2. Enter scores'!Q210&lt;&gt;"",'2. Enter scores'!$B210-'2. Enter scores'!Q210,"")</f>
        <v/>
      </c>
      <c r="S206" s="125" t="str">
        <f>IF('2. Enter scores'!R210&lt;&gt;"",'2. Enter scores'!$B210-'2. Enter scores'!R210,"")</f>
        <v/>
      </c>
      <c r="T206" s="125" t="str">
        <f>IF('2. Enter scores'!S210&lt;&gt;"",'2. Enter scores'!$B210-'2. Enter scores'!S210,"")</f>
        <v/>
      </c>
      <c r="U206" s="125" t="str">
        <f>IF('2. Enter scores'!T210&lt;&gt;"",'2. Enter scores'!$B210-'2. Enter scores'!T210,"")</f>
        <v/>
      </c>
      <c r="V206" s="125" t="str">
        <f>IF('2. Enter scores'!U210&lt;&gt;"",'2. Enter scores'!$B210-'2. Enter scores'!U210,"")</f>
        <v/>
      </c>
      <c r="W206" s="125" t="str">
        <f>IF('2. Enter scores'!V210&lt;&gt;"",'2. Enter scores'!$B210-'2. Enter scores'!V210,"")</f>
        <v/>
      </c>
      <c r="X206" s="125" t="str">
        <f>IF('2. Enter scores'!W210&lt;&gt;"",'2. Enter scores'!$B210-'2. Enter scores'!W210,"")</f>
        <v/>
      </c>
      <c r="Y206" s="125" t="str">
        <f>IF('2. Enter scores'!X210&lt;&gt;"",'2. Enter scores'!$B210-'2. Enter scores'!X210,"")</f>
        <v/>
      </c>
      <c r="Z206" s="125" t="str">
        <f>IF('2. Enter scores'!Y210&lt;&gt;"",'2. Enter scores'!$B210-'2. Enter scores'!Y210,"")</f>
        <v/>
      </c>
      <c r="AA206" s="125" t="str">
        <f>IF('2. Enter scores'!Z210&lt;&gt;"",'2. Enter scores'!$B210-'2. Enter scores'!Z210,"")</f>
        <v/>
      </c>
      <c r="AB206" s="125" t="str">
        <f>IF('2. Enter scores'!AA210&lt;&gt;"",'2. Enter scores'!$B210-'2. Enter scores'!AA210,"")</f>
        <v/>
      </c>
      <c r="AC206" s="125" t="str">
        <f>IF('2. Enter scores'!AB210&lt;&gt;"",'2. Enter scores'!$B210-'2. Enter scores'!AB210,"")</f>
        <v/>
      </c>
      <c r="AD206" s="125" t="str">
        <f>IF('2. Enter scores'!AC210&lt;&gt;"",'2. Enter scores'!$B210-'2. Enter scores'!AC210,"")</f>
        <v/>
      </c>
      <c r="AE206" s="125" t="str">
        <f>IF('2. Enter scores'!AD210&lt;&gt;"",'2. Enter scores'!$B210-'2. Enter scores'!AD210,"")</f>
        <v/>
      </c>
      <c r="AF206" s="125" t="str">
        <f>IF('2. Enter scores'!AE210&lt;&gt;"",'2. Enter scores'!$B210-'2. Enter scores'!AE210,"")</f>
        <v/>
      </c>
      <c r="AG206" s="125" t="str">
        <f>IF('2. Enter scores'!AF210&lt;&gt;"",'2. Enter scores'!$B210-'2. Enter scores'!AF210,"")</f>
        <v/>
      </c>
      <c r="AH206" s="125" t="str">
        <f>IF('2. Enter scores'!AG210&lt;&gt;"",'2. Enter scores'!$B210-'2. Enter scores'!AG210,"")</f>
        <v/>
      </c>
      <c r="AI206" s="125" t="str">
        <f>IF('2. Enter scores'!AH210&lt;&gt;"",'2. Enter scores'!$B210-'2. Enter scores'!AH210,"")</f>
        <v/>
      </c>
      <c r="AJ206" s="125" t="str">
        <f>IF('2. Enter scores'!AI210&lt;&gt;"",'2. Enter scores'!$B210-'2. Enter scores'!AI210,"")</f>
        <v/>
      </c>
      <c r="AK206" s="125" t="str">
        <f>IF('2. Enter scores'!AJ210&lt;&gt;"",'2. Enter scores'!$B210-'2. Enter scores'!AJ210,"")</f>
        <v/>
      </c>
      <c r="AL206" s="125" t="str">
        <f>IF('2. Enter scores'!AK210&lt;&gt;"",'2. Enter scores'!$B210-'2. Enter scores'!AK210,"")</f>
        <v/>
      </c>
      <c r="AM206" s="125" t="str">
        <f>IF('2. Enter scores'!AL210&lt;&gt;"",'2. Enter scores'!$B210-'2. Enter scores'!AL210,"")</f>
        <v/>
      </c>
      <c r="AN206" s="125" t="str">
        <f>IF('2. Enter scores'!AM210&lt;&gt;"",'2. Enter scores'!$B210-'2. Enter scores'!AM210,"")</f>
        <v/>
      </c>
      <c r="AO206" s="125" t="str">
        <f>IF('2. Enter scores'!AN210&lt;&gt;"",'2. Enter scores'!$B210-'2. Enter scores'!AN210,"")</f>
        <v/>
      </c>
      <c r="AP206" s="125" t="str">
        <f>IF('2. Enter scores'!AO210&lt;&gt;"",'2. Enter scores'!$B210-'2. Enter scores'!AO210,"")</f>
        <v/>
      </c>
      <c r="AQ206" s="125" t="str">
        <f>IF('2. Enter scores'!AP210&lt;&gt;"",'2. Enter scores'!$B210-'2. Enter scores'!AP210,"")</f>
        <v/>
      </c>
      <c r="AR206" s="125" t="str">
        <f>IF('2. Enter scores'!AQ210&lt;&gt;"",'2. Enter scores'!$B210-'2. Enter scores'!AQ210,"")</f>
        <v/>
      </c>
      <c r="AS206" s="125" t="str">
        <f>IF('2. Enter scores'!AR210&lt;&gt;"",'2. Enter scores'!$B210-'2. Enter scores'!AR210,"")</f>
        <v/>
      </c>
      <c r="AT206" s="125" t="str">
        <f>IF('2. Enter scores'!AS210&lt;&gt;"",'2. Enter scores'!$B210-'2. Enter scores'!AS210,"")</f>
        <v/>
      </c>
      <c r="AU206" s="125" t="str">
        <f>IF('2. Enter scores'!AT210&lt;&gt;"",'2. Enter scores'!$B210-'2. Enter scores'!AT210,"")</f>
        <v/>
      </c>
      <c r="AV206" s="125" t="str">
        <f>IF('2. Enter scores'!AU210&lt;&gt;"",'2. Enter scores'!$B210-'2. Enter scores'!AU210,"")</f>
        <v/>
      </c>
      <c r="AW206" s="125" t="str">
        <f>IF('2. Enter scores'!AV210&lt;&gt;"",'2. Enter scores'!$B210-'2. Enter scores'!AV210,"")</f>
        <v/>
      </c>
      <c r="AX206" s="125" t="str">
        <f>IF('2. Enter scores'!AW210&lt;&gt;"",'2. Enter scores'!$B210-'2. Enter scores'!AW210,"")</f>
        <v/>
      </c>
      <c r="AY206" s="125" t="str">
        <f>IF('2. Enter scores'!AX210&lt;&gt;"",'2. Enter scores'!$B210-'2. Enter scores'!AX210,"")</f>
        <v/>
      </c>
      <c r="AZ206" s="125" t="str">
        <f>IF('2. Enter scores'!AY210&lt;&gt;"",'2. Enter scores'!$B210-'2. Enter scores'!AY210,"")</f>
        <v/>
      </c>
      <c r="BA206" s="125" t="str">
        <f>IF('2. Enter scores'!AZ210&lt;&gt;"",'2. Enter scores'!$B210-'2. Enter scores'!AZ210,"")</f>
        <v/>
      </c>
      <c r="BB206" s="125" t="str">
        <f>IF('2. Enter scores'!BA210&lt;&gt;"",'2. Enter scores'!$B210-'2. Enter scores'!BA210,"")</f>
        <v/>
      </c>
      <c r="BC206" s="125" t="str">
        <f>IF('2. Enter scores'!BB210&lt;&gt;"",'2. Enter scores'!$B210-'2. Enter scores'!BB210,"")</f>
        <v/>
      </c>
      <c r="BD206" s="125" t="str">
        <f>IF('2. Enter scores'!BC210&lt;&gt;"",'2. Enter scores'!$B210-'2. Enter scores'!BC210,"")</f>
        <v/>
      </c>
      <c r="BE206" s="125" t="str">
        <f>IF('2. Enter scores'!BD210&lt;&gt;"",'2. Enter scores'!$B210-'2. Enter scores'!BD210,"")</f>
        <v/>
      </c>
      <c r="BF206" s="125" t="str">
        <f>IF('2. Enter scores'!BE210&lt;&gt;"",'2. Enter scores'!$B210-'2. Enter scores'!BE210,"")</f>
        <v/>
      </c>
      <c r="BG206" s="125" t="str">
        <f>IF('2. Enter scores'!BF210&lt;&gt;"",'2. Enter scores'!$B210-'2. Enter scores'!BF210,"")</f>
        <v/>
      </c>
      <c r="BH206" s="125" t="str">
        <f>IF('2. Enter scores'!BG210&lt;&gt;"",'2. Enter scores'!$B210-'2. Enter scores'!BG210,"")</f>
        <v/>
      </c>
      <c r="BI206" s="125" t="str">
        <f>IF('2. Enter scores'!BH210&lt;&gt;"",'2. Enter scores'!$B210-'2. Enter scores'!BH210,"")</f>
        <v/>
      </c>
      <c r="BJ206" s="125" t="str">
        <f>IF('2. Enter scores'!BI210&lt;&gt;"",'2. Enter scores'!$B210-'2. Enter scores'!BI210,"")</f>
        <v/>
      </c>
      <c r="BK206" s="125" t="str">
        <f>IF('2. Enter scores'!BJ210&lt;&gt;"",'2. Enter scores'!$B210-'2. Enter scores'!BJ210,"")</f>
        <v/>
      </c>
      <c r="BL206" s="125" t="str">
        <f>IF('2. Enter scores'!BK210&lt;&gt;"",'2. Enter scores'!$B210-'2. Enter scores'!BK210,"")</f>
        <v/>
      </c>
      <c r="BM206" s="125" t="str">
        <f>IF('2. Enter scores'!BL210&lt;&gt;"",'2. Enter scores'!$B210-'2. Enter scores'!BL210,"")</f>
        <v/>
      </c>
      <c r="BN206" s="125" t="str">
        <f>IF('2. Enter scores'!BM210&lt;&gt;"",'2. Enter scores'!$B210-'2. Enter scores'!BM210,"")</f>
        <v/>
      </c>
      <c r="BO206" s="125" t="str">
        <f>IF('2. Enter scores'!BN210&lt;&gt;"",'2. Enter scores'!$B210-'2. Enter scores'!BN210,"")</f>
        <v/>
      </c>
      <c r="BP206" s="108">
        <v>1000</v>
      </c>
    </row>
    <row r="207" spans="2:68" x14ac:dyDescent="0.35">
      <c r="B207" s="125" t="str">
        <f>IF('2. Enter scores'!A211&lt;&gt;"",'2. Enter scores'!A211,"")</f>
        <v/>
      </c>
      <c r="H207" s="125" t="str">
        <f>IF('2. Enter scores'!G211&lt;&gt;"",'2. Enter scores'!$B211-'2. Enter scores'!G211,"")</f>
        <v/>
      </c>
      <c r="I207" s="125" t="str">
        <f>IF('2. Enter scores'!H211&lt;&gt;"",'2. Enter scores'!$B211-'2. Enter scores'!H211,"")</f>
        <v/>
      </c>
      <c r="J207" s="125" t="str">
        <f>IF('2. Enter scores'!I211&lt;&gt;"",'2. Enter scores'!$B211-'2. Enter scores'!I211,"")</f>
        <v/>
      </c>
      <c r="K207" s="125" t="str">
        <f>IF('2. Enter scores'!J211&lt;&gt;"",'2. Enter scores'!$B211-'2. Enter scores'!J211,"")</f>
        <v/>
      </c>
      <c r="L207" s="125" t="str">
        <f>IF('2. Enter scores'!K211&lt;&gt;"",'2. Enter scores'!$B211-'2. Enter scores'!K211,"")</f>
        <v/>
      </c>
      <c r="M207" s="125" t="str">
        <f>IF('2. Enter scores'!L211&lt;&gt;"",'2. Enter scores'!$B211-'2. Enter scores'!L211,"")</f>
        <v/>
      </c>
      <c r="N207" s="125" t="str">
        <f>IF('2. Enter scores'!M211&lt;&gt;"",'2. Enter scores'!$B211-'2. Enter scores'!M211,"")</f>
        <v/>
      </c>
      <c r="O207" s="125" t="str">
        <f>IF('2. Enter scores'!N211&lt;&gt;"",'2. Enter scores'!$B211-'2. Enter scores'!N211,"")</f>
        <v/>
      </c>
      <c r="P207" s="125" t="str">
        <f>IF('2. Enter scores'!O211&lt;&gt;"",'2. Enter scores'!$B211-'2. Enter scores'!O211,"")</f>
        <v/>
      </c>
      <c r="Q207" s="125" t="str">
        <f>IF('2. Enter scores'!P211&lt;&gt;"",'2. Enter scores'!$B211-'2. Enter scores'!P211,"")</f>
        <v/>
      </c>
      <c r="R207" s="125" t="str">
        <f>IF('2. Enter scores'!Q211&lt;&gt;"",'2. Enter scores'!$B211-'2. Enter scores'!Q211,"")</f>
        <v/>
      </c>
      <c r="S207" s="125" t="str">
        <f>IF('2. Enter scores'!R211&lt;&gt;"",'2. Enter scores'!$B211-'2. Enter scores'!R211,"")</f>
        <v/>
      </c>
      <c r="T207" s="125" t="str">
        <f>IF('2. Enter scores'!S211&lt;&gt;"",'2. Enter scores'!$B211-'2. Enter scores'!S211,"")</f>
        <v/>
      </c>
      <c r="U207" s="125" t="str">
        <f>IF('2. Enter scores'!T211&lt;&gt;"",'2. Enter scores'!$B211-'2. Enter scores'!T211,"")</f>
        <v/>
      </c>
      <c r="V207" s="125" t="str">
        <f>IF('2. Enter scores'!U211&lt;&gt;"",'2. Enter scores'!$B211-'2. Enter scores'!U211,"")</f>
        <v/>
      </c>
      <c r="W207" s="125" t="str">
        <f>IF('2. Enter scores'!V211&lt;&gt;"",'2. Enter scores'!$B211-'2. Enter scores'!V211,"")</f>
        <v/>
      </c>
      <c r="X207" s="125" t="str">
        <f>IF('2. Enter scores'!W211&lt;&gt;"",'2. Enter scores'!$B211-'2. Enter scores'!W211,"")</f>
        <v/>
      </c>
      <c r="Y207" s="125" t="str">
        <f>IF('2. Enter scores'!X211&lt;&gt;"",'2. Enter scores'!$B211-'2. Enter scores'!X211,"")</f>
        <v/>
      </c>
      <c r="Z207" s="125" t="str">
        <f>IF('2. Enter scores'!Y211&lt;&gt;"",'2. Enter scores'!$B211-'2. Enter scores'!Y211,"")</f>
        <v/>
      </c>
      <c r="AA207" s="125" t="str">
        <f>IF('2. Enter scores'!Z211&lt;&gt;"",'2. Enter scores'!$B211-'2. Enter scores'!Z211,"")</f>
        <v/>
      </c>
      <c r="AB207" s="125" t="str">
        <f>IF('2. Enter scores'!AA211&lt;&gt;"",'2. Enter scores'!$B211-'2. Enter scores'!AA211,"")</f>
        <v/>
      </c>
      <c r="AC207" s="125" t="str">
        <f>IF('2. Enter scores'!AB211&lt;&gt;"",'2. Enter scores'!$B211-'2. Enter scores'!AB211,"")</f>
        <v/>
      </c>
      <c r="AD207" s="125" t="str">
        <f>IF('2. Enter scores'!AC211&lt;&gt;"",'2. Enter scores'!$B211-'2. Enter scores'!AC211,"")</f>
        <v/>
      </c>
      <c r="AE207" s="125" t="str">
        <f>IF('2. Enter scores'!AD211&lt;&gt;"",'2. Enter scores'!$B211-'2. Enter scores'!AD211,"")</f>
        <v/>
      </c>
      <c r="AF207" s="125" t="str">
        <f>IF('2. Enter scores'!AE211&lt;&gt;"",'2. Enter scores'!$B211-'2. Enter scores'!AE211,"")</f>
        <v/>
      </c>
      <c r="AG207" s="125" t="str">
        <f>IF('2. Enter scores'!AF211&lt;&gt;"",'2. Enter scores'!$B211-'2. Enter scores'!AF211,"")</f>
        <v/>
      </c>
      <c r="AH207" s="125" t="str">
        <f>IF('2. Enter scores'!AG211&lt;&gt;"",'2. Enter scores'!$B211-'2. Enter scores'!AG211,"")</f>
        <v/>
      </c>
      <c r="AI207" s="125" t="str">
        <f>IF('2. Enter scores'!AH211&lt;&gt;"",'2. Enter scores'!$B211-'2. Enter scores'!AH211,"")</f>
        <v/>
      </c>
      <c r="AJ207" s="125" t="str">
        <f>IF('2. Enter scores'!AI211&lt;&gt;"",'2. Enter scores'!$B211-'2. Enter scores'!AI211,"")</f>
        <v/>
      </c>
      <c r="AK207" s="125" t="str">
        <f>IF('2. Enter scores'!AJ211&lt;&gt;"",'2. Enter scores'!$B211-'2. Enter scores'!AJ211,"")</f>
        <v/>
      </c>
      <c r="AL207" s="125" t="str">
        <f>IF('2. Enter scores'!AK211&lt;&gt;"",'2. Enter scores'!$B211-'2. Enter scores'!AK211,"")</f>
        <v/>
      </c>
      <c r="AM207" s="125" t="str">
        <f>IF('2. Enter scores'!AL211&lt;&gt;"",'2. Enter scores'!$B211-'2. Enter scores'!AL211,"")</f>
        <v/>
      </c>
      <c r="AN207" s="125" t="str">
        <f>IF('2. Enter scores'!AM211&lt;&gt;"",'2. Enter scores'!$B211-'2. Enter scores'!AM211,"")</f>
        <v/>
      </c>
      <c r="AO207" s="125" t="str">
        <f>IF('2. Enter scores'!AN211&lt;&gt;"",'2. Enter scores'!$B211-'2. Enter scores'!AN211,"")</f>
        <v/>
      </c>
      <c r="AP207" s="125" t="str">
        <f>IF('2. Enter scores'!AO211&lt;&gt;"",'2. Enter scores'!$B211-'2. Enter scores'!AO211,"")</f>
        <v/>
      </c>
      <c r="AQ207" s="125" t="str">
        <f>IF('2. Enter scores'!AP211&lt;&gt;"",'2. Enter scores'!$B211-'2. Enter scores'!AP211,"")</f>
        <v/>
      </c>
      <c r="AR207" s="125" t="str">
        <f>IF('2. Enter scores'!AQ211&lt;&gt;"",'2. Enter scores'!$B211-'2. Enter scores'!AQ211,"")</f>
        <v/>
      </c>
      <c r="AS207" s="125" t="str">
        <f>IF('2. Enter scores'!AR211&lt;&gt;"",'2. Enter scores'!$B211-'2. Enter scores'!AR211,"")</f>
        <v/>
      </c>
      <c r="AT207" s="125" t="str">
        <f>IF('2. Enter scores'!AS211&lt;&gt;"",'2. Enter scores'!$B211-'2. Enter scores'!AS211,"")</f>
        <v/>
      </c>
      <c r="AU207" s="125" t="str">
        <f>IF('2. Enter scores'!AT211&lt;&gt;"",'2. Enter scores'!$B211-'2. Enter scores'!AT211,"")</f>
        <v/>
      </c>
      <c r="AV207" s="125" t="str">
        <f>IF('2. Enter scores'!AU211&lt;&gt;"",'2. Enter scores'!$B211-'2. Enter scores'!AU211,"")</f>
        <v/>
      </c>
      <c r="AW207" s="125" t="str">
        <f>IF('2. Enter scores'!AV211&lt;&gt;"",'2. Enter scores'!$B211-'2. Enter scores'!AV211,"")</f>
        <v/>
      </c>
      <c r="AX207" s="125" t="str">
        <f>IF('2. Enter scores'!AW211&lt;&gt;"",'2. Enter scores'!$B211-'2. Enter scores'!AW211,"")</f>
        <v/>
      </c>
      <c r="AY207" s="125" t="str">
        <f>IF('2. Enter scores'!AX211&lt;&gt;"",'2. Enter scores'!$B211-'2. Enter scores'!AX211,"")</f>
        <v/>
      </c>
      <c r="AZ207" s="125" t="str">
        <f>IF('2. Enter scores'!AY211&lt;&gt;"",'2. Enter scores'!$B211-'2. Enter scores'!AY211,"")</f>
        <v/>
      </c>
      <c r="BA207" s="125" t="str">
        <f>IF('2. Enter scores'!AZ211&lt;&gt;"",'2. Enter scores'!$B211-'2. Enter scores'!AZ211,"")</f>
        <v/>
      </c>
      <c r="BB207" s="125" t="str">
        <f>IF('2. Enter scores'!BA211&lt;&gt;"",'2. Enter scores'!$B211-'2. Enter scores'!BA211,"")</f>
        <v/>
      </c>
      <c r="BC207" s="125" t="str">
        <f>IF('2. Enter scores'!BB211&lt;&gt;"",'2. Enter scores'!$B211-'2. Enter scores'!BB211,"")</f>
        <v/>
      </c>
      <c r="BD207" s="125" t="str">
        <f>IF('2. Enter scores'!BC211&lt;&gt;"",'2. Enter scores'!$B211-'2. Enter scores'!BC211,"")</f>
        <v/>
      </c>
      <c r="BE207" s="125" t="str">
        <f>IF('2. Enter scores'!BD211&lt;&gt;"",'2. Enter scores'!$B211-'2. Enter scores'!BD211,"")</f>
        <v/>
      </c>
      <c r="BF207" s="125" t="str">
        <f>IF('2. Enter scores'!BE211&lt;&gt;"",'2. Enter scores'!$B211-'2. Enter scores'!BE211,"")</f>
        <v/>
      </c>
      <c r="BG207" s="125" t="str">
        <f>IF('2. Enter scores'!BF211&lt;&gt;"",'2. Enter scores'!$B211-'2. Enter scores'!BF211,"")</f>
        <v/>
      </c>
      <c r="BH207" s="125" t="str">
        <f>IF('2. Enter scores'!BG211&lt;&gt;"",'2. Enter scores'!$B211-'2. Enter scores'!BG211,"")</f>
        <v/>
      </c>
      <c r="BI207" s="125" t="str">
        <f>IF('2. Enter scores'!BH211&lt;&gt;"",'2. Enter scores'!$B211-'2. Enter scores'!BH211,"")</f>
        <v/>
      </c>
      <c r="BJ207" s="125" t="str">
        <f>IF('2. Enter scores'!BI211&lt;&gt;"",'2. Enter scores'!$B211-'2. Enter scores'!BI211,"")</f>
        <v/>
      </c>
      <c r="BK207" s="125" t="str">
        <f>IF('2. Enter scores'!BJ211&lt;&gt;"",'2. Enter scores'!$B211-'2. Enter scores'!BJ211,"")</f>
        <v/>
      </c>
      <c r="BL207" s="125" t="str">
        <f>IF('2. Enter scores'!BK211&lt;&gt;"",'2. Enter scores'!$B211-'2. Enter scores'!BK211,"")</f>
        <v/>
      </c>
      <c r="BM207" s="125" t="str">
        <f>IF('2. Enter scores'!BL211&lt;&gt;"",'2. Enter scores'!$B211-'2. Enter scores'!BL211,"")</f>
        <v/>
      </c>
      <c r="BN207" s="125" t="str">
        <f>IF('2. Enter scores'!BM211&lt;&gt;"",'2. Enter scores'!$B211-'2. Enter scores'!BM211,"")</f>
        <v/>
      </c>
      <c r="BO207" s="125" t="str">
        <f>IF('2. Enter scores'!BN211&lt;&gt;"",'2. Enter scores'!$B211-'2. Enter scores'!BN211,"")</f>
        <v/>
      </c>
      <c r="BP207" s="108">
        <v>1000</v>
      </c>
    </row>
    <row r="208" spans="2:68" x14ac:dyDescent="0.35">
      <c r="B208" s="125" t="str">
        <f>IF('2. Enter scores'!A212&lt;&gt;"",'2. Enter scores'!A212,"")</f>
        <v/>
      </c>
      <c r="H208" s="125" t="str">
        <f>IF('2. Enter scores'!G212&lt;&gt;"",'2. Enter scores'!$B212-'2. Enter scores'!G212,"")</f>
        <v/>
      </c>
      <c r="I208" s="125" t="str">
        <f>IF('2. Enter scores'!H212&lt;&gt;"",'2. Enter scores'!$B212-'2. Enter scores'!H212,"")</f>
        <v/>
      </c>
      <c r="J208" s="125" t="str">
        <f>IF('2. Enter scores'!I212&lt;&gt;"",'2. Enter scores'!$B212-'2. Enter scores'!I212,"")</f>
        <v/>
      </c>
      <c r="K208" s="125" t="str">
        <f>IF('2. Enter scores'!J212&lt;&gt;"",'2. Enter scores'!$B212-'2. Enter scores'!J212,"")</f>
        <v/>
      </c>
      <c r="L208" s="125" t="str">
        <f>IF('2. Enter scores'!K212&lt;&gt;"",'2. Enter scores'!$B212-'2. Enter scores'!K212,"")</f>
        <v/>
      </c>
      <c r="M208" s="125" t="str">
        <f>IF('2. Enter scores'!L212&lt;&gt;"",'2. Enter scores'!$B212-'2. Enter scores'!L212,"")</f>
        <v/>
      </c>
      <c r="N208" s="125" t="str">
        <f>IF('2. Enter scores'!M212&lt;&gt;"",'2. Enter scores'!$B212-'2. Enter scores'!M212,"")</f>
        <v/>
      </c>
      <c r="O208" s="125" t="str">
        <f>IF('2. Enter scores'!N212&lt;&gt;"",'2. Enter scores'!$B212-'2. Enter scores'!N212,"")</f>
        <v/>
      </c>
      <c r="P208" s="125" t="str">
        <f>IF('2. Enter scores'!O212&lt;&gt;"",'2. Enter scores'!$B212-'2. Enter scores'!O212,"")</f>
        <v/>
      </c>
      <c r="Q208" s="125" t="str">
        <f>IF('2. Enter scores'!P212&lt;&gt;"",'2. Enter scores'!$B212-'2. Enter scores'!P212,"")</f>
        <v/>
      </c>
      <c r="R208" s="125" t="str">
        <f>IF('2. Enter scores'!Q212&lt;&gt;"",'2. Enter scores'!$B212-'2. Enter scores'!Q212,"")</f>
        <v/>
      </c>
      <c r="S208" s="125" t="str">
        <f>IF('2. Enter scores'!R212&lt;&gt;"",'2. Enter scores'!$B212-'2. Enter scores'!R212,"")</f>
        <v/>
      </c>
      <c r="T208" s="125" t="str">
        <f>IF('2. Enter scores'!S212&lt;&gt;"",'2. Enter scores'!$B212-'2. Enter scores'!S212,"")</f>
        <v/>
      </c>
      <c r="U208" s="125" t="str">
        <f>IF('2. Enter scores'!T212&lt;&gt;"",'2. Enter scores'!$B212-'2. Enter scores'!T212,"")</f>
        <v/>
      </c>
      <c r="V208" s="125" t="str">
        <f>IF('2. Enter scores'!U212&lt;&gt;"",'2. Enter scores'!$B212-'2. Enter scores'!U212,"")</f>
        <v/>
      </c>
      <c r="W208" s="125" t="str">
        <f>IF('2. Enter scores'!V212&lt;&gt;"",'2. Enter scores'!$B212-'2. Enter scores'!V212,"")</f>
        <v/>
      </c>
      <c r="X208" s="125" t="str">
        <f>IF('2. Enter scores'!W212&lt;&gt;"",'2. Enter scores'!$B212-'2. Enter scores'!W212,"")</f>
        <v/>
      </c>
      <c r="Y208" s="125" t="str">
        <f>IF('2. Enter scores'!X212&lt;&gt;"",'2. Enter scores'!$B212-'2. Enter scores'!X212,"")</f>
        <v/>
      </c>
      <c r="Z208" s="125" t="str">
        <f>IF('2. Enter scores'!Y212&lt;&gt;"",'2. Enter scores'!$B212-'2. Enter scores'!Y212,"")</f>
        <v/>
      </c>
      <c r="AA208" s="125" t="str">
        <f>IF('2. Enter scores'!Z212&lt;&gt;"",'2. Enter scores'!$B212-'2. Enter scores'!Z212,"")</f>
        <v/>
      </c>
      <c r="AB208" s="125" t="str">
        <f>IF('2. Enter scores'!AA212&lt;&gt;"",'2. Enter scores'!$B212-'2. Enter scores'!AA212,"")</f>
        <v/>
      </c>
      <c r="AC208" s="125" t="str">
        <f>IF('2. Enter scores'!AB212&lt;&gt;"",'2. Enter scores'!$B212-'2. Enter scores'!AB212,"")</f>
        <v/>
      </c>
      <c r="AD208" s="125" t="str">
        <f>IF('2. Enter scores'!AC212&lt;&gt;"",'2. Enter scores'!$B212-'2. Enter scores'!AC212,"")</f>
        <v/>
      </c>
      <c r="AE208" s="125" t="str">
        <f>IF('2. Enter scores'!AD212&lt;&gt;"",'2. Enter scores'!$B212-'2. Enter scores'!AD212,"")</f>
        <v/>
      </c>
      <c r="AF208" s="125" t="str">
        <f>IF('2. Enter scores'!AE212&lt;&gt;"",'2. Enter scores'!$B212-'2. Enter scores'!AE212,"")</f>
        <v/>
      </c>
      <c r="AG208" s="125" t="str">
        <f>IF('2. Enter scores'!AF212&lt;&gt;"",'2. Enter scores'!$B212-'2. Enter scores'!AF212,"")</f>
        <v/>
      </c>
      <c r="AH208" s="125" t="str">
        <f>IF('2. Enter scores'!AG212&lt;&gt;"",'2. Enter scores'!$B212-'2. Enter scores'!AG212,"")</f>
        <v/>
      </c>
      <c r="AI208" s="125" t="str">
        <f>IF('2. Enter scores'!AH212&lt;&gt;"",'2. Enter scores'!$B212-'2. Enter scores'!AH212,"")</f>
        <v/>
      </c>
      <c r="AJ208" s="125" t="str">
        <f>IF('2. Enter scores'!AI212&lt;&gt;"",'2. Enter scores'!$B212-'2. Enter scores'!AI212,"")</f>
        <v/>
      </c>
      <c r="AK208" s="125" t="str">
        <f>IF('2. Enter scores'!AJ212&lt;&gt;"",'2. Enter scores'!$B212-'2. Enter scores'!AJ212,"")</f>
        <v/>
      </c>
      <c r="AL208" s="125" t="str">
        <f>IF('2. Enter scores'!AK212&lt;&gt;"",'2. Enter scores'!$B212-'2. Enter scores'!AK212,"")</f>
        <v/>
      </c>
      <c r="AM208" s="125" t="str">
        <f>IF('2. Enter scores'!AL212&lt;&gt;"",'2. Enter scores'!$B212-'2. Enter scores'!AL212,"")</f>
        <v/>
      </c>
      <c r="AN208" s="125" t="str">
        <f>IF('2. Enter scores'!AM212&lt;&gt;"",'2. Enter scores'!$B212-'2. Enter scores'!AM212,"")</f>
        <v/>
      </c>
      <c r="AO208" s="125" t="str">
        <f>IF('2. Enter scores'!AN212&lt;&gt;"",'2. Enter scores'!$B212-'2. Enter scores'!AN212,"")</f>
        <v/>
      </c>
      <c r="AP208" s="125" t="str">
        <f>IF('2. Enter scores'!AO212&lt;&gt;"",'2. Enter scores'!$B212-'2. Enter scores'!AO212,"")</f>
        <v/>
      </c>
      <c r="AQ208" s="125" t="str">
        <f>IF('2. Enter scores'!AP212&lt;&gt;"",'2. Enter scores'!$B212-'2. Enter scores'!AP212,"")</f>
        <v/>
      </c>
      <c r="AR208" s="125" t="str">
        <f>IF('2. Enter scores'!AQ212&lt;&gt;"",'2. Enter scores'!$B212-'2. Enter scores'!AQ212,"")</f>
        <v/>
      </c>
      <c r="AS208" s="125" t="str">
        <f>IF('2. Enter scores'!AR212&lt;&gt;"",'2. Enter scores'!$B212-'2. Enter scores'!AR212,"")</f>
        <v/>
      </c>
      <c r="AT208" s="125" t="str">
        <f>IF('2. Enter scores'!AS212&lt;&gt;"",'2. Enter scores'!$B212-'2. Enter scores'!AS212,"")</f>
        <v/>
      </c>
      <c r="AU208" s="125" t="str">
        <f>IF('2. Enter scores'!AT212&lt;&gt;"",'2. Enter scores'!$B212-'2. Enter scores'!AT212,"")</f>
        <v/>
      </c>
      <c r="AV208" s="125" t="str">
        <f>IF('2. Enter scores'!AU212&lt;&gt;"",'2. Enter scores'!$B212-'2. Enter scores'!AU212,"")</f>
        <v/>
      </c>
      <c r="AW208" s="125" t="str">
        <f>IF('2. Enter scores'!AV212&lt;&gt;"",'2. Enter scores'!$B212-'2. Enter scores'!AV212,"")</f>
        <v/>
      </c>
      <c r="AX208" s="125" t="str">
        <f>IF('2. Enter scores'!AW212&lt;&gt;"",'2. Enter scores'!$B212-'2. Enter scores'!AW212,"")</f>
        <v/>
      </c>
      <c r="AY208" s="125" t="str">
        <f>IF('2. Enter scores'!AX212&lt;&gt;"",'2. Enter scores'!$B212-'2. Enter scores'!AX212,"")</f>
        <v/>
      </c>
      <c r="AZ208" s="125" t="str">
        <f>IF('2. Enter scores'!AY212&lt;&gt;"",'2. Enter scores'!$B212-'2. Enter scores'!AY212,"")</f>
        <v/>
      </c>
      <c r="BA208" s="125" t="str">
        <f>IF('2. Enter scores'!AZ212&lt;&gt;"",'2. Enter scores'!$B212-'2. Enter scores'!AZ212,"")</f>
        <v/>
      </c>
      <c r="BB208" s="125" t="str">
        <f>IF('2. Enter scores'!BA212&lt;&gt;"",'2. Enter scores'!$B212-'2. Enter scores'!BA212,"")</f>
        <v/>
      </c>
      <c r="BC208" s="125" t="str">
        <f>IF('2. Enter scores'!BB212&lt;&gt;"",'2. Enter scores'!$B212-'2. Enter scores'!BB212,"")</f>
        <v/>
      </c>
      <c r="BD208" s="125" t="str">
        <f>IF('2. Enter scores'!BC212&lt;&gt;"",'2. Enter scores'!$B212-'2. Enter scores'!BC212,"")</f>
        <v/>
      </c>
      <c r="BE208" s="125" t="str">
        <f>IF('2. Enter scores'!BD212&lt;&gt;"",'2. Enter scores'!$B212-'2. Enter scores'!BD212,"")</f>
        <v/>
      </c>
      <c r="BF208" s="125" t="str">
        <f>IF('2. Enter scores'!BE212&lt;&gt;"",'2. Enter scores'!$B212-'2. Enter scores'!BE212,"")</f>
        <v/>
      </c>
      <c r="BG208" s="125" t="str">
        <f>IF('2. Enter scores'!BF212&lt;&gt;"",'2. Enter scores'!$B212-'2. Enter scores'!BF212,"")</f>
        <v/>
      </c>
      <c r="BH208" s="125" t="str">
        <f>IF('2. Enter scores'!BG212&lt;&gt;"",'2. Enter scores'!$B212-'2. Enter scores'!BG212,"")</f>
        <v/>
      </c>
      <c r="BI208" s="125" t="str">
        <f>IF('2. Enter scores'!BH212&lt;&gt;"",'2. Enter scores'!$B212-'2. Enter scores'!BH212,"")</f>
        <v/>
      </c>
      <c r="BJ208" s="125" t="str">
        <f>IF('2. Enter scores'!BI212&lt;&gt;"",'2. Enter scores'!$B212-'2. Enter scores'!BI212,"")</f>
        <v/>
      </c>
      <c r="BK208" s="125" t="str">
        <f>IF('2. Enter scores'!BJ212&lt;&gt;"",'2. Enter scores'!$B212-'2. Enter scores'!BJ212,"")</f>
        <v/>
      </c>
      <c r="BL208" s="125" t="str">
        <f>IF('2. Enter scores'!BK212&lt;&gt;"",'2. Enter scores'!$B212-'2. Enter scores'!BK212,"")</f>
        <v/>
      </c>
      <c r="BM208" s="125" t="str">
        <f>IF('2. Enter scores'!BL212&lt;&gt;"",'2. Enter scores'!$B212-'2. Enter scores'!BL212,"")</f>
        <v/>
      </c>
      <c r="BN208" s="125" t="str">
        <f>IF('2. Enter scores'!BM212&lt;&gt;"",'2. Enter scores'!$B212-'2. Enter scores'!BM212,"")</f>
        <v/>
      </c>
      <c r="BO208" s="125" t="str">
        <f>IF('2. Enter scores'!BN212&lt;&gt;"",'2. Enter scores'!$B212-'2. Enter scores'!BN212,"")</f>
        <v/>
      </c>
      <c r="BP208" s="108">
        <v>1000</v>
      </c>
    </row>
    <row r="209" spans="2:68" x14ac:dyDescent="0.35">
      <c r="B209" s="125" t="str">
        <f>IF('2. Enter scores'!A213&lt;&gt;"",'2. Enter scores'!A213,"")</f>
        <v/>
      </c>
      <c r="H209" s="125" t="str">
        <f>IF('2. Enter scores'!G213&lt;&gt;"",'2. Enter scores'!$B213-'2. Enter scores'!G213,"")</f>
        <v/>
      </c>
      <c r="I209" s="125" t="str">
        <f>IF('2. Enter scores'!H213&lt;&gt;"",'2. Enter scores'!$B213-'2. Enter scores'!H213,"")</f>
        <v/>
      </c>
      <c r="J209" s="125" t="str">
        <f>IF('2. Enter scores'!I213&lt;&gt;"",'2. Enter scores'!$B213-'2. Enter scores'!I213,"")</f>
        <v/>
      </c>
      <c r="K209" s="125" t="str">
        <f>IF('2. Enter scores'!J213&lt;&gt;"",'2. Enter scores'!$B213-'2. Enter scores'!J213,"")</f>
        <v/>
      </c>
      <c r="L209" s="125" t="str">
        <f>IF('2. Enter scores'!K213&lt;&gt;"",'2. Enter scores'!$B213-'2. Enter scores'!K213,"")</f>
        <v/>
      </c>
      <c r="M209" s="125" t="str">
        <f>IF('2. Enter scores'!L213&lt;&gt;"",'2. Enter scores'!$B213-'2. Enter scores'!L213,"")</f>
        <v/>
      </c>
      <c r="N209" s="125" t="str">
        <f>IF('2. Enter scores'!M213&lt;&gt;"",'2. Enter scores'!$B213-'2. Enter scores'!M213,"")</f>
        <v/>
      </c>
      <c r="O209" s="125" t="str">
        <f>IF('2. Enter scores'!N213&lt;&gt;"",'2. Enter scores'!$B213-'2. Enter scores'!N213,"")</f>
        <v/>
      </c>
      <c r="P209" s="125" t="str">
        <f>IF('2. Enter scores'!O213&lt;&gt;"",'2. Enter scores'!$B213-'2. Enter scores'!O213,"")</f>
        <v/>
      </c>
      <c r="Q209" s="125" t="str">
        <f>IF('2. Enter scores'!P213&lt;&gt;"",'2. Enter scores'!$B213-'2. Enter scores'!P213,"")</f>
        <v/>
      </c>
      <c r="R209" s="125" t="str">
        <f>IF('2. Enter scores'!Q213&lt;&gt;"",'2. Enter scores'!$B213-'2. Enter scores'!Q213,"")</f>
        <v/>
      </c>
      <c r="S209" s="125" t="str">
        <f>IF('2. Enter scores'!R213&lt;&gt;"",'2. Enter scores'!$B213-'2. Enter scores'!R213,"")</f>
        <v/>
      </c>
      <c r="T209" s="125" t="str">
        <f>IF('2. Enter scores'!S213&lt;&gt;"",'2. Enter scores'!$B213-'2. Enter scores'!S213,"")</f>
        <v/>
      </c>
      <c r="U209" s="125" t="str">
        <f>IF('2. Enter scores'!T213&lt;&gt;"",'2. Enter scores'!$B213-'2. Enter scores'!T213,"")</f>
        <v/>
      </c>
      <c r="V209" s="125" t="str">
        <f>IF('2. Enter scores'!U213&lt;&gt;"",'2. Enter scores'!$B213-'2. Enter scores'!U213,"")</f>
        <v/>
      </c>
      <c r="W209" s="125" t="str">
        <f>IF('2. Enter scores'!V213&lt;&gt;"",'2. Enter scores'!$B213-'2. Enter scores'!V213,"")</f>
        <v/>
      </c>
      <c r="X209" s="125" t="str">
        <f>IF('2. Enter scores'!W213&lt;&gt;"",'2. Enter scores'!$B213-'2. Enter scores'!W213,"")</f>
        <v/>
      </c>
      <c r="Y209" s="125" t="str">
        <f>IF('2. Enter scores'!X213&lt;&gt;"",'2. Enter scores'!$B213-'2. Enter scores'!X213,"")</f>
        <v/>
      </c>
      <c r="Z209" s="125" t="str">
        <f>IF('2. Enter scores'!Y213&lt;&gt;"",'2. Enter scores'!$B213-'2. Enter scores'!Y213,"")</f>
        <v/>
      </c>
      <c r="AA209" s="125" t="str">
        <f>IF('2. Enter scores'!Z213&lt;&gt;"",'2. Enter scores'!$B213-'2. Enter scores'!Z213,"")</f>
        <v/>
      </c>
      <c r="AB209" s="125" t="str">
        <f>IF('2. Enter scores'!AA213&lt;&gt;"",'2. Enter scores'!$B213-'2. Enter scores'!AA213,"")</f>
        <v/>
      </c>
      <c r="AC209" s="125" t="str">
        <f>IF('2. Enter scores'!AB213&lt;&gt;"",'2. Enter scores'!$B213-'2. Enter scores'!AB213,"")</f>
        <v/>
      </c>
      <c r="AD209" s="125" t="str">
        <f>IF('2. Enter scores'!AC213&lt;&gt;"",'2. Enter scores'!$B213-'2. Enter scores'!AC213,"")</f>
        <v/>
      </c>
      <c r="AE209" s="125" t="str">
        <f>IF('2. Enter scores'!AD213&lt;&gt;"",'2. Enter scores'!$B213-'2. Enter scores'!AD213,"")</f>
        <v/>
      </c>
      <c r="AF209" s="125" t="str">
        <f>IF('2. Enter scores'!AE213&lt;&gt;"",'2. Enter scores'!$B213-'2. Enter scores'!AE213,"")</f>
        <v/>
      </c>
      <c r="AG209" s="125" t="str">
        <f>IF('2. Enter scores'!AF213&lt;&gt;"",'2. Enter scores'!$B213-'2. Enter scores'!AF213,"")</f>
        <v/>
      </c>
      <c r="AH209" s="125" t="str">
        <f>IF('2. Enter scores'!AG213&lt;&gt;"",'2. Enter scores'!$B213-'2. Enter scores'!AG213,"")</f>
        <v/>
      </c>
      <c r="AI209" s="125" t="str">
        <f>IF('2. Enter scores'!AH213&lt;&gt;"",'2. Enter scores'!$B213-'2. Enter scores'!AH213,"")</f>
        <v/>
      </c>
      <c r="AJ209" s="125" t="str">
        <f>IF('2. Enter scores'!AI213&lt;&gt;"",'2. Enter scores'!$B213-'2. Enter scores'!AI213,"")</f>
        <v/>
      </c>
      <c r="AK209" s="125" t="str">
        <f>IF('2. Enter scores'!AJ213&lt;&gt;"",'2. Enter scores'!$B213-'2. Enter scores'!AJ213,"")</f>
        <v/>
      </c>
      <c r="AL209" s="125" t="str">
        <f>IF('2. Enter scores'!AK213&lt;&gt;"",'2. Enter scores'!$B213-'2. Enter scores'!AK213,"")</f>
        <v/>
      </c>
      <c r="AM209" s="125" t="str">
        <f>IF('2. Enter scores'!AL213&lt;&gt;"",'2. Enter scores'!$B213-'2. Enter scores'!AL213,"")</f>
        <v/>
      </c>
      <c r="AN209" s="125" t="str">
        <f>IF('2. Enter scores'!AM213&lt;&gt;"",'2. Enter scores'!$B213-'2. Enter scores'!AM213,"")</f>
        <v/>
      </c>
      <c r="AO209" s="125" t="str">
        <f>IF('2. Enter scores'!AN213&lt;&gt;"",'2. Enter scores'!$B213-'2. Enter scores'!AN213,"")</f>
        <v/>
      </c>
      <c r="AP209" s="125" t="str">
        <f>IF('2. Enter scores'!AO213&lt;&gt;"",'2. Enter scores'!$B213-'2. Enter scores'!AO213,"")</f>
        <v/>
      </c>
      <c r="AQ209" s="125" t="str">
        <f>IF('2. Enter scores'!AP213&lt;&gt;"",'2. Enter scores'!$B213-'2. Enter scores'!AP213,"")</f>
        <v/>
      </c>
      <c r="AR209" s="125" t="str">
        <f>IF('2. Enter scores'!AQ213&lt;&gt;"",'2. Enter scores'!$B213-'2. Enter scores'!AQ213,"")</f>
        <v/>
      </c>
      <c r="AS209" s="125" t="str">
        <f>IF('2. Enter scores'!AR213&lt;&gt;"",'2. Enter scores'!$B213-'2. Enter scores'!AR213,"")</f>
        <v/>
      </c>
      <c r="AT209" s="125" t="str">
        <f>IF('2. Enter scores'!AS213&lt;&gt;"",'2. Enter scores'!$B213-'2. Enter scores'!AS213,"")</f>
        <v/>
      </c>
      <c r="AU209" s="125" t="str">
        <f>IF('2. Enter scores'!AT213&lt;&gt;"",'2. Enter scores'!$B213-'2. Enter scores'!AT213,"")</f>
        <v/>
      </c>
      <c r="AV209" s="125" t="str">
        <f>IF('2. Enter scores'!AU213&lt;&gt;"",'2. Enter scores'!$B213-'2. Enter scores'!AU213,"")</f>
        <v/>
      </c>
      <c r="AW209" s="125" t="str">
        <f>IF('2. Enter scores'!AV213&lt;&gt;"",'2. Enter scores'!$B213-'2. Enter scores'!AV213,"")</f>
        <v/>
      </c>
      <c r="AX209" s="125" t="str">
        <f>IF('2. Enter scores'!AW213&lt;&gt;"",'2. Enter scores'!$B213-'2. Enter scores'!AW213,"")</f>
        <v/>
      </c>
      <c r="AY209" s="125" t="str">
        <f>IF('2. Enter scores'!AX213&lt;&gt;"",'2. Enter scores'!$B213-'2. Enter scores'!AX213,"")</f>
        <v/>
      </c>
      <c r="AZ209" s="125" t="str">
        <f>IF('2. Enter scores'!AY213&lt;&gt;"",'2. Enter scores'!$B213-'2. Enter scores'!AY213,"")</f>
        <v/>
      </c>
      <c r="BA209" s="125" t="str">
        <f>IF('2. Enter scores'!AZ213&lt;&gt;"",'2. Enter scores'!$B213-'2. Enter scores'!AZ213,"")</f>
        <v/>
      </c>
      <c r="BB209" s="125" t="str">
        <f>IF('2. Enter scores'!BA213&lt;&gt;"",'2. Enter scores'!$B213-'2. Enter scores'!BA213,"")</f>
        <v/>
      </c>
      <c r="BC209" s="125" t="str">
        <f>IF('2. Enter scores'!BB213&lt;&gt;"",'2. Enter scores'!$B213-'2. Enter scores'!BB213,"")</f>
        <v/>
      </c>
      <c r="BD209" s="125" t="str">
        <f>IF('2. Enter scores'!BC213&lt;&gt;"",'2. Enter scores'!$B213-'2. Enter scores'!BC213,"")</f>
        <v/>
      </c>
      <c r="BE209" s="125" t="str">
        <f>IF('2. Enter scores'!BD213&lt;&gt;"",'2. Enter scores'!$B213-'2. Enter scores'!BD213,"")</f>
        <v/>
      </c>
      <c r="BF209" s="125" t="str">
        <f>IF('2. Enter scores'!BE213&lt;&gt;"",'2. Enter scores'!$B213-'2. Enter scores'!BE213,"")</f>
        <v/>
      </c>
      <c r="BG209" s="125" t="str">
        <f>IF('2. Enter scores'!BF213&lt;&gt;"",'2. Enter scores'!$B213-'2. Enter scores'!BF213,"")</f>
        <v/>
      </c>
      <c r="BH209" s="125" t="str">
        <f>IF('2. Enter scores'!BG213&lt;&gt;"",'2. Enter scores'!$B213-'2. Enter scores'!BG213,"")</f>
        <v/>
      </c>
      <c r="BI209" s="125" t="str">
        <f>IF('2. Enter scores'!BH213&lt;&gt;"",'2. Enter scores'!$B213-'2. Enter scores'!BH213,"")</f>
        <v/>
      </c>
      <c r="BJ209" s="125" t="str">
        <f>IF('2. Enter scores'!BI213&lt;&gt;"",'2. Enter scores'!$B213-'2. Enter scores'!BI213,"")</f>
        <v/>
      </c>
      <c r="BK209" s="125" t="str">
        <f>IF('2. Enter scores'!BJ213&lt;&gt;"",'2. Enter scores'!$B213-'2. Enter scores'!BJ213,"")</f>
        <v/>
      </c>
      <c r="BL209" s="125" t="str">
        <f>IF('2. Enter scores'!BK213&lt;&gt;"",'2. Enter scores'!$B213-'2. Enter scores'!BK213,"")</f>
        <v/>
      </c>
      <c r="BM209" s="125" t="str">
        <f>IF('2. Enter scores'!BL213&lt;&gt;"",'2. Enter scores'!$B213-'2. Enter scores'!BL213,"")</f>
        <v/>
      </c>
      <c r="BN209" s="125" t="str">
        <f>IF('2. Enter scores'!BM213&lt;&gt;"",'2. Enter scores'!$B213-'2. Enter scores'!BM213,"")</f>
        <v/>
      </c>
      <c r="BO209" s="125" t="str">
        <f>IF('2. Enter scores'!BN213&lt;&gt;"",'2. Enter scores'!$B213-'2. Enter scores'!BN213,"")</f>
        <v/>
      </c>
      <c r="BP209" s="108">
        <v>1000</v>
      </c>
    </row>
    <row r="210" spans="2:68" x14ac:dyDescent="0.35">
      <c r="B210" s="125" t="str">
        <f>IF('2. Enter scores'!A214&lt;&gt;"",'2. Enter scores'!A214,"")</f>
        <v/>
      </c>
      <c r="H210" s="125" t="str">
        <f>IF('2. Enter scores'!G214&lt;&gt;"",'2. Enter scores'!$B214-'2. Enter scores'!G214,"")</f>
        <v/>
      </c>
      <c r="I210" s="125" t="str">
        <f>IF('2. Enter scores'!H214&lt;&gt;"",'2. Enter scores'!$B214-'2. Enter scores'!H214,"")</f>
        <v/>
      </c>
      <c r="J210" s="125" t="str">
        <f>IF('2. Enter scores'!I214&lt;&gt;"",'2. Enter scores'!$B214-'2. Enter scores'!I214,"")</f>
        <v/>
      </c>
      <c r="K210" s="125" t="str">
        <f>IF('2. Enter scores'!J214&lt;&gt;"",'2. Enter scores'!$B214-'2. Enter scores'!J214,"")</f>
        <v/>
      </c>
      <c r="L210" s="125" t="str">
        <f>IF('2. Enter scores'!K214&lt;&gt;"",'2. Enter scores'!$B214-'2. Enter scores'!K214,"")</f>
        <v/>
      </c>
      <c r="M210" s="125" t="str">
        <f>IF('2. Enter scores'!L214&lt;&gt;"",'2. Enter scores'!$B214-'2. Enter scores'!L214,"")</f>
        <v/>
      </c>
      <c r="N210" s="125" t="str">
        <f>IF('2. Enter scores'!M214&lt;&gt;"",'2. Enter scores'!$B214-'2. Enter scores'!M214,"")</f>
        <v/>
      </c>
      <c r="O210" s="125" t="str">
        <f>IF('2. Enter scores'!N214&lt;&gt;"",'2. Enter scores'!$B214-'2. Enter scores'!N214,"")</f>
        <v/>
      </c>
      <c r="P210" s="125" t="str">
        <f>IF('2. Enter scores'!O214&lt;&gt;"",'2. Enter scores'!$B214-'2. Enter scores'!O214,"")</f>
        <v/>
      </c>
      <c r="Q210" s="125" t="str">
        <f>IF('2. Enter scores'!P214&lt;&gt;"",'2. Enter scores'!$B214-'2. Enter scores'!P214,"")</f>
        <v/>
      </c>
      <c r="R210" s="125" t="str">
        <f>IF('2. Enter scores'!Q214&lt;&gt;"",'2. Enter scores'!$B214-'2. Enter scores'!Q214,"")</f>
        <v/>
      </c>
      <c r="S210" s="125" t="str">
        <f>IF('2. Enter scores'!R214&lt;&gt;"",'2. Enter scores'!$B214-'2. Enter scores'!R214,"")</f>
        <v/>
      </c>
      <c r="T210" s="125" t="str">
        <f>IF('2. Enter scores'!S214&lt;&gt;"",'2. Enter scores'!$B214-'2. Enter scores'!S214,"")</f>
        <v/>
      </c>
      <c r="U210" s="125" t="str">
        <f>IF('2. Enter scores'!T214&lt;&gt;"",'2. Enter scores'!$B214-'2. Enter scores'!T214,"")</f>
        <v/>
      </c>
      <c r="V210" s="125" t="str">
        <f>IF('2. Enter scores'!U214&lt;&gt;"",'2. Enter scores'!$B214-'2. Enter scores'!U214,"")</f>
        <v/>
      </c>
      <c r="W210" s="125" t="str">
        <f>IF('2. Enter scores'!V214&lt;&gt;"",'2. Enter scores'!$B214-'2. Enter scores'!V214,"")</f>
        <v/>
      </c>
      <c r="X210" s="125" t="str">
        <f>IF('2. Enter scores'!W214&lt;&gt;"",'2. Enter scores'!$B214-'2. Enter scores'!W214,"")</f>
        <v/>
      </c>
      <c r="Y210" s="125" t="str">
        <f>IF('2. Enter scores'!X214&lt;&gt;"",'2. Enter scores'!$B214-'2. Enter scores'!X214,"")</f>
        <v/>
      </c>
      <c r="Z210" s="125" t="str">
        <f>IF('2. Enter scores'!Y214&lt;&gt;"",'2. Enter scores'!$B214-'2. Enter scores'!Y214,"")</f>
        <v/>
      </c>
      <c r="AA210" s="125" t="str">
        <f>IF('2. Enter scores'!Z214&lt;&gt;"",'2. Enter scores'!$B214-'2. Enter scores'!Z214,"")</f>
        <v/>
      </c>
      <c r="AB210" s="125" t="str">
        <f>IF('2. Enter scores'!AA214&lt;&gt;"",'2. Enter scores'!$B214-'2. Enter scores'!AA214,"")</f>
        <v/>
      </c>
      <c r="AC210" s="125" t="str">
        <f>IF('2. Enter scores'!AB214&lt;&gt;"",'2. Enter scores'!$B214-'2. Enter scores'!AB214,"")</f>
        <v/>
      </c>
      <c r="AD210" s="125" t="str">
        <f>IF('2. Enter scores'!AC214&lt;&gt;"",'2. Enter scores'!$B214-'2. Enter scores'!AC214,"")</f>
        <v/>
      </c>
      <c r="AE210" s="125" t="str">
        <f>IF('2. Enter scores'!AD214&lt;&gt;"",'2. Enter scores'!$B214-'2. Enter scores'!AD214,"")</f>
        <v/>
      </c>
      <c r="AF210" s="125" t="str">
        <f>IF('2. Enter scores'!AE214&lt;&gt;"",'2. Enter scores'!$B214-'2. Enter scores'!AE214,"")</f>
        <v/>
      </c>
      <c r="AG210" s="125" t="str">
        <f>IF('2. Enter scores'!AF214&lt;&gt;"",'2. Enter scores'!$B214-'2. Enter scores'!AF214,"")</f>
        <v/>
      </c>
      <c r="AH210" s="125" t="str">
        <f>IF('2. Enter scores'!AG214&lt;&gt;"",'2. Enter scores'!$B214-'2. Enter scores'!AG214,"")</f>
        <v/>
      </c>
      <c r="AI210" s="125" t="str">
        <f>IF('2. Enter scores'!AH214&lt;&gt;"",'2. Enter scores'!$B214-'2. Enter scores'!AH214,"")</f>
        <v/>
      </c>
      <c r="AJ210" s="125" t="str">
        <f>IF('2. Enter scores'!AI214&lt;&gt;"",'2. Enter scores'!$B214-'2. Enter scores'!AI214,"")</f>
        <v/>
      </c>
      <c r="AK210" s="125" t="str">
        <f>IF('2. Enter scores'!AJ214&lt;&gt;"",'2. Enter scores'!$B214-'2. Enter scores'!AJ214,"")</f>
        <v/>
      </c>
      <c r="AL210" s="125" t="str">
        <f>IF('2. Enter scores'!AK214&lt;&gt;"",'2. Enter scores'!$B214-'2. Enter scores'!AK214,"")</f>
        <v/>
      </c>
      <c r="AM210" s="125" t="str">
        <f>IF('2. Enter scores'!AL214&lt;&gt;"",'2. Enter scores'!$B214-'2. Enter scores'!AL214,"")</f>
        <v/>
      </c>
      <c r="AN210" s="125" t="str">
        <f>IF('2. Enter scores'!AM214&lt;&gt;"",'2. Enter scores'!$B214-'2. Enter scores'!AM214,"")</f>
        <v/>
      </c>
      <c r="AO210" s="125" t="str">
        <f>IF('2. Enter scores'!AN214&lt;&gt;"",'2. Enter scores'!$B214-'2. Enter scores'!AN214,"")</f>
        <v/>
      </c>
      <c r="AP210" s="125" t="str">
        <f>IF('2. Enter scores'!AO214&lt;&gt;"",'2. Enter scores'!$B214-'2. Enter scores'!AO214,"")</f>
        <v/>
      </c>
      <c r="AQ210" s="125" t="str">
        <f>IF('2. Enter scores'!AP214&lt;&gt;"",'2. Enter scores'!$B214-'2. Enter scores'!AP214,"")</f>
        <v/>
      </c>
      <c r="AR210" s="125" t="str">
        <f>IF('2. Enter scores'!AQ214&lt;&gt;"",'2. Enter scores'!$B214-'2. Enter scores'!AQ214,"")</f>
        <v/>
      </c>
      <c r="AS210" s="125" t="str">
        <f>IF('2. Enter scores'!AR214&lt;&gt;"",'2. Enter scores'!$B214-'2. Enter scores'!AR214,"")</f>
        <v/>
      </c>
      <c r="AT210" s="125" t="str">
        <f>IF('2. Enter scores'!AS214&lt;&gt;"",'2. Enter scores'!$B214-'2. Enter scores'!AS214,"")</f>
        <v/>
      </c>
      <c r="AU210" s="125" t="str">
        <f>IF('2. Enter scores'!AT214&lt;&gt;"",'2. Enter scores'!$B214-'2. Enter scores'!AT214,"")</f>
        <v/>
      </c>
      <c r="AV210" s="125" t="str">
        <f>IF('2. Enter scores'!AU214&lt;&gt;"",'2. Enter scores'!$B214-'2. Enter scores'!AU214,"")</f>
        <v/>
      </c>
      <c r="AW210" s="125" t="str">
        <f>IF('2. Enter scores'!AV214&lt;&gt;"",'2. Enter scores'!$B214-'2. Enter scores'!AV214,"")</f>
        <v/>
      </c>
      <c r="AX210" s="125" t="str">
        <f>IF('2. Enter scores'!AW214&lt;&gt;"",'2. Enter scores'!$B214-'2. Enter scores'!AW214,"")</f>
        <v/>
      </c>
      <c r="AY210" s="125" t="str">
        <f>IF('2. Enter scores'!AX214&lt;&gt;"",'2. Enter scores'!$B214-'2. Enter scores'!AX214,"")</f>
        <v/>
      </c>
      <c r="AZ210" s="125" t="str">
        <f>IF('2. Enter scores'!AY214&lt;&gt;"",'2. Enter scores'!$B214-'2. Enter scores'!AY214,"")</f>
        <v/>
      </c>
      <c r="BA210" s="125" t="str">
        <f>IF('2. Enter scores'!AZ214&lt;&gt;"",'2. Enter scores'!$B214-'2. Enter scores'!AZ214,"")</f>
        <v/>
      </c>
      <c r="BB210" s="125" t="str">
        <f>IF('2. Enter scores'!BA214&lt;&gt;"",'2. Enter scores'!$B214-'2. Enter scores'!BA214,"")</f>
        <v/>
      </c>
      <c r="BC210" s="125" t="str">
        <f>IF('2. Enter scores'!BB214&lt;&gt;"",'2. Enter scores'!$B214-'2. Enter scores'!BB214,"")</f>
        <v/>
      </c>
      <c r="BD210" s="125" t="str">
        <f>IF('2. Enter scores'!BC214&lt;&gt;"",'2. Enter scores'!$B214-'2. Enter scores'!BC214,"")</f>
        <v/>
      </c>
      <c r="BE210" s="125" t="str">
        <f>IF('2. Enter scores'!BD214&lt;&gt;"",'2. Enter scores'!$B214-'2. Enter scores'!BD214,"")</f>
        <v/>
      </c>
      <c r="BF210" s="125" t="str">
        <f>IF('2. Enter scores'!BE214&lt;&gt;"",'2. Enter scores'!$B214-'2. Enter scores'!BE214,"")</f>
        <v/>
      </c>
      <c r="BG210" s="125" t="str">
        <f>IF('2. Enter scores'!BF214&lt;&gt;"",'2. Enter scores'!$B214-'2. Enter scores'!BF214,"")</f>
        <v/>
      </c>
      <c r="BH210" s="125" t="str">
        <f>IF('2. Enter scores'!BG214&lt;&gt;"",'2. Enter scores'!$B214-'2. Enter scores'!BG214,"")</f>
        <v/>
      </c>
      <c r="BI210" s="125" t="str">
        <f>IF('2. Enter scores'!BH214&lt;&gt;"",'2. Enter scores'!$B214-'2. Enter scores'!BH214,"")</f>
        <v/>
      </c>
      <c r="BJ210" s="125" t="str">
        <f>IF('2. Enter scores'!BI214&lt;&gt;"",'2. Enter scores'!$B214-'2. Enter scores'!BI214,"")</f>
        <v/>
      </c>
      <c r="BK210" s="125" t="str">
        <f>IF('2. Enter scores'!BJ214&lt;&gt;"",'2. Enter scores'!$B214-'2. Enter scores'!BJ214,"")</f>
        <v/>
      </c>
      <c r="BL210" s="125" t="str">
        <f>IF('2. Enter scores'!BK214&lt;&gt;"",'2. Enter scores'!$B214-'2. Enter scores'!BK214,"")</f>
        <v/>
      </c>
      <c r="BM210" s="125" t="str">
        <f>IF('2. Enter scores'!BL214&lt;&gt;"",'2. Enter scores'!$B214-'2. Enter scores'!BL214,"")</f>
        <v/>
      </c>
      <c r="BN210" s="125" t="str">
        <f>IF('2. Enter scores'!BM214&lt;&gt;"",'2. Enter scores'!$B214-'2. Enter scores'!BM214,"")</f>
        <v/>
      </c>
      <c r="BO210" s="125" t="str">
        <f>IF('2. Enter scores'!BN214&lt;&gt;"",'2. Enter scores'!$B214-'2. Enter scores'!BN214,"")</f>
        <v/>
      </c>
      <c r="BP210" s="108">
        <v>1000</v>
      </c>
    </row>
    <row r="211" spans="2:68" x14ac:dyDescent="0.35">
      <c r="B211" s="125" t="str">
        <f>IF('2. Enter scores'!A215&lt;&gt;"",'2. Enter scores'!A215,"")</f>
        <v/>
      </c>
      <c r="H211" s="125" t="str">
        <f>IF('2. Enter scores'!G215&lt;&gt;"",'2. Enter scores'!$B215-'2. Enter scores'!G215,"")</f>
        <v/>
      </c>
      <c r="I211" s="125" t="str">
        <f>IF('2. Enter scores'!H215&lt;&gt;"",'2. Enter scores'!$B215-'2. Enter scores'!H215,"")</f>
        <v/>
      </c>
      <c r="J211" s="125" t="str">
        <f>IF('2. Enter scores'!I215&lt;&gt;"",'2. Enter scores'!$B215-'2. Enter scores'!I215,"")</f>
        <v/>
      </c>
      <c r="K211" s="125" t="str">
        <f>IF('2. Enter scores'!J215&lt;&gt;"",'2. Enter scores'!$B215-'2. Enter scores'!J215,"")</f>
        <v/>
      </c>
      <c r="L211" s="125" t="str">
        <f>IF('2. Enter scores'!K215&lt;&gt;"",'2. Enter scores'!$B215-'2. Enter scores'!K215,"")</f>
        <v/>
      </c>
      <c r="M211" s="125" t="str">
        <f>IF('2. Enter scores'!L215&lt;&gt;"",'2. Enter scores'!$B215-'2. Enter scores'!L215,"")</f>
        <v/>
      </c>
      <c r="N211" s="125" t="str">
        <f>IF('2. Enter scores'!M215&lt;&gt;"",'2. Enter scores'!$B215-'2. Enter scores'!M215,"")</f>
        <v/>
      </c>
      <c r="O211" s="125" t="str">
        <f>IF('2. Enter scores'!N215&lt;&gt;"",'2. Enter scores'!$B215-'2. Enter scores'!N215,"")</f>
        <v/>
      </c>
      <c r="P211" s="125" t="str">
        <f>IF('2. Enter scores'!O215&lt;&gt;"",'2. Enter scores'!$B215-'2. Enter scores'!O215,"")</f>
        <v/>
      </c>
      <c r="Q211" s="125" t="str">
        <f>IF('2. Enter scores'!P215&lt;&gt;"",'2. Enter scores'!$B215-'2. Enter scores'!P215,"")</f>
        <v/>
      </c>
      <c r="R211" s="125" t="str">
        <f>IF('2. Enter scores'!Q215&lt;&gt;"",'2. Enter scores'!$B215-'2. Enter scores'!Q215,"")</f>
        <v/>
      </c>
      <c r="S211" s="125" t="str">
        <f>IF('2. Enter scores'!R215&lt;&gt;"",'2. Enter scores'!$B215-'2. Enter scores'!R215,"")</f>
        <v/>
      </c>
      <c r="T211" s="125" t="str">
        <f>IF('2. Enter scores'!S215&lt;&gt;"",'2. Enter scores'!$B215-'2. Enter scores'!S215,"")</f>
        <v/>
      </c>
      <c r="U211" s="125" t="str">
        <f>IF('2. Enter scores'!T215&lt;&gt;"",'2. Enter scores'!$B215-'2. Enter scores'!T215,"")</f>
        <v/>
      </c>
      <c r="V211" s="125" t="str">
        <f>IF('2. Enter scores'!U215&lt;&gt;"",'2. Enter scores'!$B215-'2. Enter scores'!U215,"")</f>
        <v/>
      </c>
      <c r="W211" s="125" t="str">
        <f>IF('2. Enter scores'!V215&lt;&gt;"",'2. Enter scores'!$B215-'2. Enter scores'!V215,"")</f>
        <v/>
      </c>
      <c r="X211" s="125" t="str">
        <f>IF('2. Enter scores'!W215&lt;&gt;"",'2. Enter scores'!$B215-'2. Enter scores'!W215,"")</f>
        <v/>
      </c>
      <c r="Y211" s="125" t="str">
        <f>IF('2. Enter scores'!X215&lt;&gt;"",'2. Enter scores'!$B215-'2. Enter scores'!X215,"")</f>
        <v/>
      </c>
      <c r="Z211" s="125" t="str">
        <f>IF('2. Enter scores'!Y215&lt;&gt;"",'2. Enter scores'!$B215-'2. Enter scores'!Y215,"")</f>
        <v/>
      </c>
      <c r="AA211" s="125" t="str">
        <f>IF('2. Enter scores'!Z215&lt;&gt;"",'2. Enter scores'!$B215-'2. Enter scores'!Z215,"")</f>
        <v/>
      </c>
      <c r="AB211" s="125" t="str">
        <f>IF('2. Enter scores'!AA215&lt;&gt;"",'2. Enter scores'!$B215-'2. Enter scores'!AA215,"")</f>
        <v/>
      </c>
      <c r="AC211" s="125" t="str">
        <f>IF('2. Enter scores'!AB215&lt;&gt;"",'2. Enter scores'!$B215-'2. Enter scores'!AB215,"")</f>
        <v/>
      </c>
      <c r="AD211" s="125" t="str">
        <f>IF('2. Enter scores'!AC215&lt;&gt;"",'2. Enter scores'!$B215-'2. Enter scores'!AC215,"")</f>
        <v/>
      </c>
      <c r="AE211" s="125" t="str">
        <f>IF('2. Enter scores'!AD215&lt;&gt;"",'2. Enter scores'!$B215-'2. Enter scores'!AD215,"")</f>
        <v/>
      </c>
      <c r="AF211" s="125" t="str">
        <f>IF('2. Enter scores'!AE215&lt;&gt;"",'2. Enter scores'!$B215-'2. Enter scores'!AE215,"")</f>
        <v/>
      </c>
      <c r="AG211" s="125" t="str">
        <f>IF('2. Enter scores'!AF215&lt;&gt;"",'2. Enter scores'!$B215-'2. Enter scores'!AF215,"")</f>
        <v/>
      </c>
      <c r="AH211" s="125" t="str">
        <f>IF('2. Enter scores'!AG215&lt;&gt;"",'2. Enter scores'!$B215-'2. Enter scores'!AG215,"")</f>
        <v/>
      </c>
      <c r="AI211" s="125" t="str">
        <f>IF('2. Enter scores'!AH215&lt;&gt;"",'2. Enter scores'!$B215-'2. Enter scores'!AH215,"")</f>
        <v/>
      </c>
      <c r="AJ211" s="125" t="str">
        <f>IF('2. Enter scores'!AI215&lt;&gt;"",'2. Enter scores'!$B215-'2. Enter scores'!AI215,"")</f>
        <v/>
      </c>
      <c r="AK211" s="125" t="str">
        <f>IF('2. Enter scores'!AJ215&lt;&gt;"",'2. Enter scores'!$B215-'2. Enter scores'!AJ215,"")</f>
        <v/>
      </c>
      <c r="AL211" s="125" t="str">
        <f>IF('2. Enter scores'!AK215&lt;&gt;"",'2. Enter scores'!$B215-'2. Enter scores'!AK215,"")</f>
        <v/>
      </c>
      <c r="AM211" s="125" t="str">
        <f>IF('2. Enter scores'!AL215&lt;&gt;"",'2. Enter scores'!$B215-'2. Enter scores'!AL215,"")</f>
        <v/>
      </c>
      <c r="AN211" s="125" t="str">
        <f>IF('2. Enter scores'!AM215&lt;&gt;"",'2. Enter scores'!$B215-'2. Enter scores'!AM215,"")</f>
        <v/>
      </c>
      <c r="AO211" s="125" t="str">
        <f>IF('2. Enter scores'!AN215&lt;&gt;"",'2. Enter scores'!$B215-'2. Enter scores'!AN215,"")</f>
        <v/>
      </c>
      <c r="AP211" s="125" t="str">
        <f>IF('2. Enter scores'!AO215&lt;&gt;"",'2. Enter scores'!$B215-'2. Enter scores'!AO215,"")</f>
        <v/>
      </c>
      <c r="AQ211" s="125" t="str">
        <f>IF('2. Enter scores'!AP215&lt;&gt;"",'2. Enter scores'!$B215-'2. Enter scores'!AP215,"")</f>
        <v/>
      </c>
      <c r="AR211" s="125" t="str">
        <f>IF('2. Enter scores'!AQ215&lt;&gt;"",'2. Enter scores'!$B215-'2. Enter scores'!AQ215,"")</f>
        <v/>
      </c>
      <c r="AS211" s="125" t="str">
        <f>IF('2. Enter scores'!AR215&lt;&gt;"",'2. Enter scores'!$B215-'2. Enter scores'!AR215,"")</f>
        <v/>
      </c>
      <c r="AT211" s="125" t="str">
        <f>IF('2. Enter scores'!AS215&lt;&gt;"",'2. Enter scores'!$B215-'2. Enter scores'!AS215,"")</f>
        <v/>
      </c>
      <c r="AU211" s="125" t="str">
        <f>IF('2. Enter scores'!AT215&lt;&gt;"",'2. Enter scores'!$B215-'2. Enter scores'!AT215,"")</f>
        <v/>
      </c>
      <c r="AV211" s="125" t="str">
        <f>IF('2. Enter scores'!AU215&lt;&gt;"",'2. Enter scores'!$B215-'2. Enter scores'!AU215,"")</f>
        <v/>
      </c>
      <c r="AW211" s="125" t="str">
        <f>IF('2. Enter scores'!AV215&lt;&gt;"",'2. Enter scores'!$B215-'2. Enter scores'!AV215,"")</f>
        <v/>
      </c>
      <c r="AX211" s="125" t="str">
        <f>IF('2. Enter scores'!AW215&lt;&gt;"",'2. Enter scores'!$B215-'2. Enter scores'!AW215,"")</f>
        <v/>
      </c>
      <c r="AY211" s="125" t="str">
        <f>IF('2. Enter scores'!AX215&lt;&gt;"",'2. Enter scores'!$B215-'2. Enter scores'!AX215,"")</f>
        <v/>
      </c>
      <c r="AZ211" s="125" t="str">
        <f>IF('2. Enter scores'!AY215&lt;&gt;"",'2. Enter scores'!$B215-'2. Enter scores'!AY215,"")</f>
        <v/>
      </c>
      <c r="BA211" s="125" t="str">
        <f>IF('2. Enter scores'!AZ215&lt;&gt;"",'2. Enter scores'!$B215-'2. Enter scores'!AZ215,"")</f>
        <v/>
      </c>
      <c r="BB211" s="125" t="str">
        <f>IF('2. Enter scores'!BA215&lt;&gt;"",'2. Enter scores'!$B215-'2. Enter scores'!BA215,"")</f>
        <v/>
      </c>
      <c r="BC211" s="125" t="str">
        <f>IF('2. Enter scores'!BB215&lt;&gt;"",'2. Enter scores'!$B215-'2. Enter scores'!BB215,"")</f>
        <v/>
      </c>
      <c r="BD211" s="125" t="str">
        <f>IF('2. Enter scores'!BC215&lt;&gt;"",'2. Enter scores'!$B215-'2. Enter scores'!BC215,"")</f>
        <v/>
      </c>
      <c r="BE211" s="125" t="str">
        <f>IF('2. Enter scores'!BD215&lt;&gt;"",'2. Enter scores'!$B215-'2. Enter scores'!BD215,"")</f>
        <v/>
      </c>
      <c r="BF211" s="125" t="str">
        <f>IF('2. Enter scores'!BE215&lt;&gt;"",'2. Enter scores'!$B215-'2. Enter scores'!BE215,"")</f>
        <v/>
      </c>
      <c r="BG211" s="125" t="str">
        <f>IF('2. Enter scores'!BF215&lt;&gt;"",'2. Enter scores'!$B215-'2. Enter scores'!BF215,"")</f>
        <v/>
      </c>
      <c r="BH211" s="125" t="str">
        <f>IF('2. Enter scores'!BG215&lt;&gt;"",'2. Enter scores'!$B215-'2. Enter scores'!BG215,"")</f>
        <v/>
      </c>
      <c r="BI211" s="125" t="str">
        <f>IF('2. Enter scores'!BH215&lt;&gt;"",'2. Enter scores'!$B215-'2. Enter scores'!BH215,"")</f>
        <v/>
      </c>
      <c r="BJ211" s="125" t="str">
        <f>IF('2. Enter scores'!BI215&lt;&gt;"",'2. Enter scores'!$B215-'2. Enter scores'!BI215,"")</f>
        <v/>
      </c>
      <c r="BK211" s="125" t="str">
        <f>IF('2. Enter scores'!BJ215&lt;&gt;"",'2. Enter scores'!$B215-'2. Enter scores'!BJ215,"")</f>
        <v/>
      </c>
      <c r="BL211" s="125" t="str">
        <f>IF('2. Enter scores'!BK215&lt;&gt;"",'2. Enter scores'!$B215-'2. Enter scores'!BK215,"")</f>
        <v/>
      </c>
      <c r="BM211" s="125" t="str">
        <f>IF('2. Enter scores'!BL215&lt;&gt;"",'2. Enter scores'!$B215-'2. Enter scores'!BL215,"")</f>
        <v/>
      </c>
      <c r="BN211" s="125" t="str">
        <f>IF('2. Enter scores'!BM215&lt;&gt;"",'2. Enter scores'!$B215-'2. Enter scores'!BM215,"")</f>
        <v/>
      </c>
      <c r="BO211" s="125" t="str">
        <f>IF('2. Enter scores'!BN215&lt;&gt;"",'2. Enter scores'!$B215-'2. Enter scores'!BN215,"")</f>
        <v/>
      </c>
      <c r="BP211" s="108">
        <v>1000</v>
      </c>
    </row>
    <row r="212" spans="2:68" x14ac:dyDescent="0.35">
      <c r="B212" s="125" t="str">
        <f>IF('2. Enter scores'!A216&lt;&gt;"",'2. Enter scores'!A216,"")</f>
        <v/>
      </c>
      <c r="H212" s="125" t="str">
        <f>IF('2. Enter scores'!G216&lt;&gt;"",'2. Enter scores'!$B216-'2. Enter scores'!G216,"")</f>
        <v/>
      </c>
      <c r="I212" s="125" t="str">
        <f>IF('2. Enter scores'!H216&lt;&gt;"",'2. Enter scores'!$B216-'2. Enter scores'!H216,"")</f>
        <v/>
      </c>
      <c r="J212" s="125" t="str">
        <f>IF('2. Enter scores'!I216&lt;&gt;"",'2. Enter scores'!$B216-'2. Enter scores'!I216,"")</f>
        <v/>
      </c>
      <c r="K212" s="125" t="str">
        <f>IF('2. Enter scores'!J216&lt;&gt;"",'2. Enter scores'!$B216-'2. Enter scores'!J216,"")</f>
        <v/>
      </c>
      <c r="L212" s="125" t="str">
        <f>IF('2. Enter scores'!K216&lt;&gt;"",'2. Enter scores'!$B216-'2. Enter scores'!K216,"")</f>
        <v/>
      </c>
      <c r="M212" s="125" t="str">
        <f>IF('2. Enter scores'!L216&lt;&gt;"",'2. Enter scores'!$B216-'2. Enter scores'!L216,"")</f>
        <v/>
      </c>
      <c r="N212" s="125" t="str">
        <f>IF('2. Enter scores'!M216&lt;&gt;"",'2. Enter scores'!$B216-'2. Enter scores'!M216,"")</f>
        <v/>
      </c>
      <c r="O212" s="125" t="str">
        <f>IF('2. Enter scores'!N216&lt;&gt;"",'2. Enter scores'!$B216-'2. Enter scores'!N216,"")</f>
        <v/>
      </c>
      <c r="P212" s="125" t="str">
        <f>IF('2. Enter scores'!O216&lt;&gt;"",'2. Enter scores'!$B216-'2. Enter scores'!O216,"")</f>
        <v/>
      </c>
      <c r="Q212" s="125" t="str">
        <f>IF('2. Enter scores'!P216&lt;&gt;"",'2. Enter scores'!$B216-'2. Enter scores'!P216,"")</f>
        <v/>
      </c>
      <c r="R212" s="125" t="str">
        <f>IF('2. Enter scores'!Q216&lt;&gt;"",'2. Enter scores'!$B216-'2. Enter scores'!Q216,"")</f>
        <v/>
      </c>
      <c r="S212" s="125" t="str">
        <f>IF('2. Enter scores'!R216&lt;&gt;"",'2. Enter scores'!$B216-'2. Enter scores'!R216,"")</f>
        <v/>
      </c>
      <c r="T212" s="125" t="str">
        <f>IF('2. Enter scores'!S216&lt;&gt;"",'2. Enter scores'!$B216-'2. Enter scores'!S216,"")</f>
        <v/>
      </c>
      <c r="U212" s="125" t="str">
        <f>IF('2. Enter scores'!T216&lt;&gt;"",'2. Enter scores'!$B216-'2. Enter scores'!T216,"")</f>
        <v/>
      </c>
      <c r="V212" s="125" t="str">
        <f>IF('2. Enter scores'!U216&lt;&gt;"",'2. Enter scores'!$B216-'2. Enter scores'!U216,"")</f>
        <v/>
      </c>
      <c r="W212" s="125" t="str">
        <f>IF('2. Enter scores'!V216&lt;&gt;"",'2. Enter scores'!$B216-'2. Enter scores'!V216,"")</f>
        <v/>
      </c>
      <c r="X212" s="125" t="str">
        <f>IF('2. Enter scores'!W216&lt;&gt;"",'2. Enter scores'!$B216-'2. Enter scores'!W216,"")</f>
        <v/>
      </c>
      <c r="Y212" s="125" t="str">
        <f>IF('2. Enter scores'!X216&lt;&gt;"",'2. Enter scores'!$B216-'2. Enter scores'!X216,"")</f>
        <v/>
      </c>
      <c r="Z212" s="125" t="str">
        <f>IF('2. Enter scores'!Y216&lt;&gt;"",'2. Enter scores'!$B216-'2. Enter scores'!Y216,"")</f>
        <v/>
      </c>
      <c r="AA212" s="125" t="str">
        <f>IF('2. Enter scores'!Z216&lt;&gt;"",'2. Enter scores'!$B216-'2. Enter scores'!Z216,"")</f>
        <v/>
      </c>
      <c r="AB212" s="125" t="str">
        <f>IF('2. Enter scores'!AA216&lt;&gt;"",'2. Enter scores'!$B216-'2. Enter scores'!AA216,"")</f>
        <v/>
      </c>
      <c r="AC212" s="125" t="str">
        <f>IF('2. Enter scores'!AB216&lt;&gt;"",'2. Enter scores'!$B216-'2. Enter scores'!AB216,"")</f>
        <v/>
      </c>
      <c r="AD212" s="125" t="str">
        <f>IF('2. Enter scores'!AC216&lt;&gt;"",'2. Enter scores'!$B216-'2. Enter scores'!AC216,"")</f>
        <v/>
      </c>
      <c r="AE212" s="125" t="str">
        <f>IF('2. Enter scores'!AD216&lt;&gt;"",'2. Enter scores'!$B216-'2. Enter scores'!AD216,"")</f>
        <v/>
      </c>
      <c r="AF212" s="125" t="str">
        <f>IF('2. Enter scores'!AE216&lt;&gt;"",'2. Enter scores'!$B216-'2. Enter scores'!AE216,"")</f>
        <v/>
      </c>
      <c r="AG212" s="125" t="str">
        <f>IF('2. Enter scores'!AF216&lt;&gt;"",'2. Enter scores'!$B216-'2. Enter scores'!AF216,"")</f>
        <v/>
      </c>
      <c r="AH212" s="125" t="str">
        <f>IF('2. Enter scores'!AG216&lt;&gt;"",'2. Enter scores'!$B216-'2. Enter scores'!AG216,"")</f>
        <v/>
      </c>
      <c r="AI212" s="125" t="str">
        <f>IF('2. Enter scores'!AH216&lt;&gt;"",'2. Enter scores'!$B216-'2. Enter scores'!AH216,"")</f>
        <v/>
      </c>
      <c r="AJ212" s="125" t="str">
        <f>IF('2. Enter scores'!AI216&lt;&gt;"",'2. Enter scores'!$B216-'2. Enter scores'!AI216,"")</f>
        <v/>
      </c>
      <c r="AK212" s="125" t="str">
        <f>IF('2. Enter scores'!AJ216&lt;&gt;"",'2. Enter scores'!$B216-'2. Enter scores'!AJ216,"")</f>
        <v/>
      </c>
      <c r="AL212" s="125" t="str">
        <f>IF('2. Enter scores'!AK216&lt;&gt;"",'2. Enter scores'!$B216-'2. Enter scores'!AK216,"")</f>
        <v/>
      </c>
      <c r="AM212" s="125" t="str">
        <f>IF('2. Enter scores'!AL216&lt;&gt;"",'2. Enter scores'!$B216-'2. Enter scores'!AL216,"")</f>
        <v/>
      </c>
      <c r="AN212" s="125" t="str">
        <f>IF('2. Enter scores'!AM216&lt;&gt;"",'2. Enter scores'!$B216-'2. Enter scores'!AM216,"")</f>
        <v/>
      </c>
      <c r="AO212" s="125" t="str">
        <f>IF('2. Enter scores'!AN216&lt;&gt;"",'2. Enter scores'!$B216-'2. Enter scores'!AN216,"")</f>
        <v/>
      </c>
      <c r="AP212" s="125" t="str">
        <f>IF('2. Enter scores'!AO216&lt;&gt;"",'2. Enter scores'!$B216-'2. Enter scores'!AO216,"")</f>
        <v/>
      </c>
      <c r="AQ212" s="125" t="str">
        <f>IF('2. Enter scores'!AP216&lt;&gt;"",'2. Enter scores'!$B216-'2. Enter scores'!AP216,"")</f>
        <v/>
      </c>
      <c r="AR212" s="125" t="str">
        <f>IF('2. Enter scores'!AQ216&lt;&gt;"",'2. Enter scores'!$B216-'2. Enter scores'!AQ216,"")</f>
        <v/>
      </c>
      <c r="AS212" s="125" t="str">
        <f>IF('2. Enter scores'!AR216&lt;&gt;"",'2. Enter scores'!$B216-'2. Enter scores'!AR216,"")</f>
        <v/>
      </c>
      <c r="AT212" s="125" t="str">
        <f>IF('2. Enter scores'!AS216&lt;&gt;"",'2. Enter scores'!$B216-'2. Enter scores'!AS216,"")</f>
        <v/>
      </c>
      <c r="AU212" s="125" t="str">
        <f>IF('2. Enter scores'!AT216&lt;&gt;"",'2. Enter scores'!$B216-'2. Enter scores'!AT216,"")</f>
        <v/>
      </c>
      <c r="AV212" s="125" t="str">
        <f>IF('2. Enter scores'!AU216&lt;&gt;"",'2. Enter scores'!$B216-'2. Enter scores'!AU216,"")</f>
        <v/>
      </c>
      <c r="AW212" s="125" t="str">
        <f>IF('2. Enter scores'!AV216&lt;&gt;"",'2. Enter scores'!$B216-'2. Enter scores'!AV216,"")</f>
        <v/>
      </c>
      <c r="AX212" s="125" t="str">
        <f>IF('2. Enter scores'!AW216&lt;&gt;"",'2. Enter scores'!$B216-'2. Enter scores'!AW216,"")</f>
        <v/>
      </c>
      <c r="AY212" s="125" t="str">
        <f>IF('2. Enter scores'!AX216&lt;&gt;"",'2. Enter scores'!$B216-'2. Enter scores'!AX216,"")</f>
        <v/>
      </c>
      <c r="AZ212" s="125" t="str">
        <f>IF('2. Enter scores'!AY216&lt;&gt;"",'2. Enter scores'!$B216-'2. Enter scores'!AY216,"")</f>
        <v/>
      </c>
      <c r="BA212" s="125" t="str">
        <f>IF('2. Enter scores'!AZ216&lt;&gt;"",'2. Enter scores'!$B216-'2. Enter scores'!AZ216,"")</f>
        <v/>
      </c>
      <c r="BB212" s="125" t="str">
        <f>IF('2. Enter scores'!BA216&lt;&gt;"",'2. Enter scores'!$B216-'2. Enter scores'!BA216,"")</f>
        <v/>
      </c>
      <c r="BC212" s="125" t="str">
        <f>IF('2. Enter scores'!BB216&lt;&gt;"",'2. Enter scores'!$B216-'2. Enter scores'!BB216,"")</f>
        <v/>
      </c>
      <c r="BD212" s="125" t="str">
        <f>IF('2. Enter scores'!BC216&lt;&gt;"",'2. Enter scores'!$B216-'2. Enter scores'!BC216,"")</f>
        <v/>
      </c>
      <c r="BE212" s="125" t="str">
        <f>IF('2. Enter scores'!BD216&lt;&gt;"",'2. Enter scores'!$B216-'2. Enter scores'!BD216,"")</f>
        <v/>
      </c>
      <c r="BF212" s="125" t="str">
        <f>IF('2. Enter scores'!BE216&lt;&gt;"",'2. Enter scores'!$B216-'2. Enter scores'!BE216,"")</f>
        <v/>
      </c>
      <c r="BG212" s="125" t="str">
        <f>IF('2. Enter scores'!BF216&lt;&gt;"",'2. Enter scores'!$B216-'2. Enter scores'!BF216,"")</f>
        <v/>
      </c>
      <c r="BH212" s="125" t="str">
        <f>IF('2. Enter scores'!BG216&lt;&gt;"",'2. Enter scores'!$B216-'2. Enter scores'!BG216,"")</f>
        <v/>
      </c>
      <c r="BI212" s="125" t="str">
        <f>IF('2. Enter scores'!BH216&lt;&gt;"",'2. Enter scores'!$B216-'2. Enter scores'!BH216,"")</f>
        <v/>
      </c>
      <c r="BJ212" s="125" t="str">
        <f>IF('2. Enter scores'!BI216&lt;&gt;"",'2. Enter scores'!$B216-'2. Enter scores'!BI216,"")</f>
        <v/>
      </c>
      <c r="BK212" s="125" t="str">
        <f>IF('2. Enter scores'!BJ216&lt;&gt;"",'2. Enter scores'!$B216-'2. Enter scores'!BJ216,"")</f>
        <v/>
      </c>
      <c r="BL212" s="125" t="str">
        <f>IF('2. Enter scores'!BK216&lt;&gt;"",'2. Enter scores'!$B216-'2. Enter scores'!BK216,"")</f>
        <v/>
      </c>
      <c r="BM212" s="125" t="str">
        <f>IF('2. Enter scores'!BL216&lt;&gt;"",'2. Enter scores'!$B216-'2. Enter scores'!BL216,"")</f>
        <v/>
      </c>
      <c r="BN212" s="125" t="str">
        <f>IF('2. Enter scores'!BM216&lt;&gt;"",'2. Enter scores'!$B216-'2. Enter scores'!BM216,"")</f>
        <v/>
      </c>
      <c r="BO212" s="125" t="str">
        <f>IF('2. Enter scores'!BN216&lt;&gt;"",'2. Enter scores'!$B216-'2. Enter scores'!BN216,"")</f>
        <v/>
      </c>
      <c r="BP212" s="108">
        <v>1000</v>
      </c>
    </row>
    <row r="213" spans="2:68" x14ac:dyDescent="0.35">
      <c r="B213" s="125" t="str">
        <f>IF('2. Enter scores'!A217&lt;&gt;"",'2. Enter scores'!A217,"")</f>
        <v/>
      </c>
      <c r="H213" s="125" t="str">
        <f>IF('2. Enter scores'!G217&lt;&gt;"",'2. Enter scores'!$B217-'2. Enter scores'!G217,"")</f>
        <v/>
      </c>
      <c r="I213" s="125" t="str">
        <f>IF('2. Enter scores'!H217&lt;&gt;"",'2. Enter scores'!$B217-'2. Enter scores'!H217,"")</f>
        <v/>
      </c>
      <c r="J213" s="125" t="str">
        <f>IF('2. Enter scores'!I217&lt;&gt;"",'2. Enter scores'!$B217-'2. Enter scores'!I217,"")</f>
        <v/>
      </c>
      <c r="K213" s="125" t="str">
        <f>IF('2. Enter scores'!J217&lt;&gt;"",'2. Enter scores'!$B217-'2. Enter scores'!J217,"")</f>
        <v/>
      </c>
      <c r="L213" s="125" t="str">
        <f>IF('2. Enter scores'!K217&lt;&gt;"",'2. Enter scores'!$B217-'2. Enter scores'!K217,"")</f>
        <v/>
      </c>
      <c r="M213" s="125" t="str">
        <f>IF('2. Enter scores'!L217&lt;&gt;"",'2. Enter scores'!$B217-'2. Enter scores'!L217,"")</f>
        <v/>
      </c>
      <c r="N213" s="125" t="str">
        <f>IF('2. Enter scores'!M217&lt;&gt;"",'2. Enter scores'!$B217-'2. Enter scores'!M217,"")</f>
        <v/>
      </c>
      <c r="O213" s="125" t="str">
        <f>IF('2. Enter scores'!N217&lt;&gt;"",'2. Enter scores'!$B217-'2. Enter scores'!N217,"")</f>
        <v/>
      </c>
      <c r="P213" s="125" t="str">
        <f>IF('2. Enter scores'!O217&lt;&gt;"",'2. Enter scores'!$B217-'2. Enter scores'!O217,"")</f>
        <v/>
      </c>
      <c r="Q213" s="125" t="str">
        <f>IF('2. Enter scores'!P217&lt;&gt;"",'2. Enter scores'!$B217-'2. Enter scores'!P217,"")</f>
        <v/>
      </c>
      <c r="R213" s="125" t="str">
        <f>IF('2. Enter scores'!Q217&lt;&gt;"",'2. Enter scores'!$B217-'2. Enter scores'!Q217,"")</f>
        <v/>
      </c>
      <c r="S213" s="125" t="str">
        <f>IF('2. Enter scores'!R217&lt;&gt;"",'2. Enter scores'!$B217-'2. Enter scores'!R217,"")</f>
        <v/>
      </c>
      <c r="T213" s="125" t="str">
        <f>IF('2. Enter scores'!S217&lt;&gt;"",'2. Enter scores'!$B217-'2. Enter scores'!S217,"")</f>
        <v/>
      </c>
      <c r="U213" s="125" t="str">
        <f>IF('2. Enter scores'!T217&lt;&gt;"",'2. Enter scores'!$B217-'2. Enter scores'!T217,"")</f>
        <v/>
      </c>
      <c r="V213" s="125" t="str">
        <f>IF('2. Enter scores'!U217&lt;&gt;"",'2. Enter scores'!$B217-'2. Enter scores'!U217,"")</f>
        <v/>
      </c>
      <c r="W213" s="125" t="str">
        <f>IF('2. Enter scores'!V217&lt;&gt;"",'2. Enter scores'!$B217-'2. Enter scores'!V217,"")</f>
        <v/>
      </c>
      <c r="X213" s="125" t="str">
        <f>IF('2. Enter scores'!W217&lt;&gt;"",'2. Enter scores'!$B217-'2. Enter scores'!W217,"")</f>
        <v/>
      </c>
      <c r="Y213" s="125" t="str">
        <f>IF('2. Enter scores'!X217&lt;&gt;"",'2. Enter scores'!$B217-'2. Enter scores'!X217,"")</f>
        <v/>
      </c>
      <c r="Z213" s="125" t="str">
        <f>IF('2. Enter scores'!Y217&lt;&gt;"",'2. Enter scores'!$B217-'2. Enter scores'!Y217,"")</f>
        <v/>
      </c>
      <c r="AA213" s="125" t="str">
        <f>IF('2. Enter scores'!Z217&lt;&gt;"",'2. Enter scores'!$B217-'2. Enter scores'!Z217,"")</f>
        <v/>
      </c>
      <c r="AB213" s="125" t="str">
        <f>IF('2. Enter scores'!AA217&lt;&gt;"",'2. Enter scores'!$B217-'2. Enter scores'!AA217,"")</f>
        <v/>
      </c>
      <c r="AC213" s="125" t="str">
        <f>IF('2. Enter scores'!AB217&lt;&gt;"",'2. Enter scores'!$B217-'2. Enter scores'!AB217,"")</f>
        <v/>
      </c>
      <c r="AD213" s="125" t="str">
        <f>IF('2. Enter scores'!AC217&lt;&gt;"",'2. Enter scores'!$B217-'2. Enter scores'!AC217,"")</f>
        <v/>
      </c>
      <c r="AE213" s="125" t="str">
        <f>IF('2. Enter scores'!AD217&lt;&gt;"",'2. Enter scores'!$B217-'2. Enter scores'!AD217,"")</f>
        <v/>
      </c>
      <c r="AF213" s="125" t="str">
        <f>IF('2. Enter scores'!AE217&lt;&gt;"",'2. Enter scores'!$B217-'2. Enter scores'!AE217,"")</f>
        <v/>
      </c>
      <c r="AG213" s="125" t="str">
        <f>IF('2. Enter scores'!AF217&lt;&gt;"",'2. Enter scores'!$B217-'2. Enter scores'!AF217,"")</f>
        <v/>
      </c>
      <c r="AH213" s="125" t="str">
        <f>IF('2. Enter scores'!AG217&lt;&gt;"",'2. Enter scores'!$B217-'2. Enter scores'!AG217,"")</f>
        <v/>
      </c>
      <c r="AI213" s="125" t="str">
        <f>IF('2. Enter scores'!AH217&lt;&gt;"",'2. Enter scores'!$B217-'2. Enter scores'!AH217,"")</f>
        <v/>
      </c>
      <c r="AJ213" s="125" t="str">
        <f>IF('2. Enter scores'!AI217&lt;&gt;"",'2. Enter scores'!$B217-'2. Enter scores'!AI217,"")</f>
        <v/>
      </c>
      <c r="AK213" s="125" t="str">
        <f>IF('2. Enter scores'!AJ217&lt;&gt;"",'2. Enter scores'!$B217-'2. Enter scores'!AJ217,"")</f>
        <v/>
      </c>
      <c r="AL213" s="125" t="str">
        <f>IF('2. Enter scores'!AK217&lt;&gt;"",'2. Enter scores'!$B217-'2. Enter scores'!AK217,"")</f>
        <v/>
      </c>
      <c r="AM213" s="125" t="str">
        <f>IF('2. Enter scores'!AL217&lt;&gt;"",'2. Enter scores'!$B217-'2. Enter scores'!AL217,"")</f>
        <v/>
      </c>
      <c r="AN213" s="125" t="str">
        <f>IF('2. Enter scores'!AM217&lt;&gt;"",'2. Enter scores'!$B217-'2. Enter scores'!AM217,"")</f>
        <v/>
      </c>
      <c r="AO213" s="125" t="str">
        <f>IF('2. Enter scores'!AN217&lt;&gt;"",'2. Enter scores'!$B217-'2. Enter scores'!AN217,"")</f>
        <v/>
      </c>
      <c r="AP213" s="125" t="str">
        <f>IF('2. Enter scores'!AO217&lt;&gt;"",'2. Enter scores'!$B217-'2. Enter scores'!AO217,"")</f>
        <v/>
      </c>
      <c r="AQ213" s="125" t="str">
        <f>IF('2. Enter scores'!AP217&lt;&gt;"",'2. Enter scores'!$B217-'2. Enter scores'!AP217,"")</f>
        <v/>
      </c>
      <c r="AR213" s="125" t="str">
        <f>IF('2. Enter scores'!AQ217&lt;&gt;"",'2. Enter scores'!$B217-'2. Enter scores'!AQ217,"")</f>
        <v/>
      </c>
      <c r="AS213" s="125" t="str">
        <f>IF('2. Enter scores'!AR217&lt;&gt;"",'2. Enter scores'!$B217-'2. Enter scores'!AR217,"")</f>
        <v/>
      </c>
      <c r="AT213" s="125" t="str">
        <f>IF('2. Enter scores'!AS217&lt;&gt;"",'2. Enter scores'!$B217-'2. Enter scores'!AS217,"")</f>
        <v/>
      </c>
      <c r="AU213" s="125" t="str">
        <f>IF('2. Enter scores'!AT217&lt;&gt;"",'2. Enter scores'!$B217-'2. Enter scores'!AT217,"")</f>
        <v/>
      </c>
      <c r="AV213" s="125" t="str">
        <f>IF('2. Enter scores'!AU217&lt;&gt;"",'2. Enter scores'!$B217-'2. Enter scores'!AU217,"")</f>
        <v/>
      </c>
      <c r="AW213" s="125" t="str">
        <f>IF('2. Enter scores'!AV217&lt;&gt;"",'2. Enter scores'!$B217-'2. Enter scores'!AV217,"")</f>
        <v/>
      </c>
      <c r="AX213" s="125" t="str">
        <f>IF('2. Enter scores'!AW217&lt;&gt;"",'2. Enter scores'!$B217-'2. Enter scores'!AW217,"")</f>
        <v/>
      </c>
      <c r="AY213" s="125" t="str">
        <f>IF('2. Enter scores'!AX217&lt;&gt;"",'2. Enter scores'!$B217-'2. Enter scores'!AX217,"")</f>
        <v/>
      </c>
      <c r="AZ213" s="125" t="str">
        <f>IF('2. Enter scores'!AY217&lt;&gt;"",'2. Enter scores'!$B217-'2. Enter scores'!AY217,"")</f>
        <v/>
      </c>
      <c r="BA213" s="125" t="str">
        <f>IF('2. Enter scores'!AZ217&lt;&gt;"",'2. Enter scores'!$B217-'2. Enter scores'!AZ217,"")</f>
        <v/>
      </c>
      <c r="BB213" s="125" t="str">
        <f>IF('2. Enter scores'!BA217&lt;&gt;"",'2. Enter scores'!$B217-'2. Enter scores'!BA217,"")</f>
        <v/>
      </c>
      <c r="BC213" s="125" t="str">
        <f>IF('2. Enter scores'!BB217&lt;&gt;"",'2. Enter scores'!$B217-'2. Enter scores'!BB217,"")</f>
        <v/>
      </c>
      <c r="BD213" s="125" t="str">
        <f>IF('2. Enter scores'!BC217&lt;&gt;"",'2. Enter scores'!$B217-'2. Enter scores'!BC217,"")</f>
        <v/>
      </c>
      <c r="BE213" s="125" t="str">
        <f>IF('2. Enter scores'!BD217&lt;&gt;"",'2. Enter scores'!$B217-'2. Enter scores'!BD217,"")</f>
        <v/>
      </c>
      <c r="BF213" s="125" t="str">
        <f>IF('2. Enter scores'!BE217&lt;&gt;"",'2. Enter scores'!$B217-'2. Enter scores'!BE217,"")</f>
        <v/>
      </c>
      <c r="BG213" s="125" t="str">
        <f>IF('2. Enter scores'!BF217&lt;&gt;"",'2. Enter scores'!$B217-'2. Enter scores'!BF217,"")</f>
        <v/>
      </c>
      <c r="BH213" s="125" t="str">
        <f>IF('2. Enter scores'!BG217&lt;&gt;"",'2. Enter scores'!$B217-'2. Enter scores'!BG217,"")</f>
        <v/>
      </c>
      <c r="BI213" s="125" t="str">
        <f>IF('2. Enter scores'!BH217&lt;&gt;"",'2. Enter scores'!$B217-'2. Enter scores'!BH217,"")</f>
        <v/>
      </c>
      <c r="BJ213" s="125" t="str">
        <f>IF('2. Enter scores'!BI217&lt;&gt;"",'2. Enter scores'!$B217-'2. Enter scores'!BI217,"")</f>
        <v/>
      </c>
      <c r="BK213" s="125" t="str">
        <f>IF('2. Enter scores'!BJ217&lt;&gt;"",'2. Enter scores'!$B217-'2. Enter scores'!BJ217,"")</f>
        <v/>
      </c>
      <c r="BL213" s="125" t="str">
        <f>IF('2. Enter scores'!BK217&lt;&gt;"",'2. Enter scores'!$B217-'2. Enter scores'!BK217,"")</f>
        <v/>
      </c>
      <c r="BM213" s="125" t="str">
        <f>IF('2. Enter scores'!BL217&lt;&gt;"",'2. Enter scores'!$B217-'2. Enter scores'!BL217,"")</f>
        <v/>
      </c>
      <c r="BN213" s="125" t="str">
        <f>IF('2. Enter scores'!BM217&lt;&gt;"",'2. Enter scores'!$B217-'2. Enter scores'!BM217,"")</f>
        <v/>
      </c>
      <c r="BO213" s="125" t="str">
        <f>IF('2. Enter scores'!BN217&lt;&gt;"",'2. Enter scores'!$B217-'2. Enter scores'!BN217,"")</f>
        <v/>
      </c>
      <c r="BP213" s="108">
        <v>1000</v>
      </c>
    </row>
    <row r="214" spans="2:68" x14ac:dyDescent="0.35">
      <c r="B214" s="125" t="str">
        <f>IF('2. Enter scores'!A218&lt;&gt;"",'2. Enter scores'!A218,"")</f>
        <v/>
      </c>
      <c r="H214" s="125" t="str">
        <f>IF('2. Enter scores'!G218&lt;&gt;"",'2. Enter scores'!$B218-'2. Enter scores'!G218,"")</f>
        <v/>
      </c>
      <c r="I214" s="125" t="str">
        <f>IF('2. Enter scores'!H218&lt;&gt;"",'2. Enter scores'!$B218-'2. Enter scores'!H218,"")</f>
        <v/>
      </c>
      <c r="J214" s="125" t="str">
        <f>IF('2. Enter scores'!I218&lt;&gt;"",'2. Enter scores'!$B218-'2. Enter scores'!I218,"")</f>
        <v/>
      </c>
      <c r="K214" s="125" t="str">
        <f>IF('2. Enter scores'!J218&lt;&gt;"",'2. Enter scores'!$B218-'2. Enter scores'!J218,"")</f>
        <v/>
      </c>
      <c r="L214" s="125" t="str">
        <f>IF('2. Enter scores'!K218&lt;&gt;"",'2. Enter scores'!$B218-'2. Enter scores'!K218,"")</f>
        <v/>
      </c>
      <c r="M214" s="125" t="str">
        <f>IF('2. Enter scores'!L218&lt;&gt;"",'2. Enter scores'!$B218-'2. Enter scores'!L218,"")</f>
        <v/>
      </c>
      <c r="N214" s="125" t="str">
        <f>IF('2. Enter scores'!M218&lt;&gt;"",'2. Enter scores'!$B218-'2. Enter scores'!M218,"")</f>
        <v/>
      </c>
      <c r="O214" s="125" t="str">
        <f>IF('2. Enter scores'!N218&lt;&gt;"",'2. Enter scores'!$B218-'2. Enter scores'!N218,"")</f>
        <v/>
      </c>
      <c r="P214" s="125" t="str">
        <f>IF('2. Enter scores'!O218&lt;&gt;"",'2. Enter scores'!$B218-'2. Enter scores'!O218,"")</f>
        <v/>
      </c>
      <c r="Q214" s="125" t="str">
        <f>IF('2. Enter scores'!P218&lt;&gt;"",'2. Enter scores'!$B218-'2. Enter scores'!P218,"")</f>
        <v/>
      </c>
      <c r="R214" s="125" t="str">
        <f>IF('2. Enter scores'!Q218&lt;&gt;"",'2. Enter scores'!$B218-'2. Enter scores'!Q218,"")</f>
        <v/>
      </c>
      <c r="S214" s="125" t="str">
        <f>IF('2. Enter scores'!R218&lt;&gt;"",'2. Enter scores'!$B218-'2. Enter scores'!R218,"")</f>
        <v/>
      </c>
      <c r="T214" s="125" t="str">
        <f>IF('2. Enter scores'!S218&lt;&gt;"",'2. Enter scores'!$B218-'2. Enter scores'!S218,"")</f>
        <v/>
      </c>
      <c r="U214" s="125" t="str">
        <f>IF('2. Enter scores'!T218&lt;&gt;"",'2. Enter scores'!$B218-'2. Enter scores'!T218,"")</f>
        <v/>
      </c>
      <c r="V214" s="125" t="str">
        <f>IF('2. Enter scores'!U218&lt;&gt;"",'2. Enter scores'!$B218-'2. Enter scores'!U218,"")</f>
        <v/>
      </c>
      <c r="W214" s="125" t="str">
        <f>IF('2. Enter scores'!V218&lt;&gt;"",'2. Enter scores'!$B218-'2. Enter scores'!V218,"")</f>
        <v/>
      </c>
      <c r="X214" s="125" t="str">
        <f>IF('2. Enter scores'!W218&lt;&gt;"",'2. Enter scores'!$B218-'2. Enter scores'!W218,"")</f>
        <v/>
      </c>
      <c r="Y214" s="125" t="str">
        <f>IF('2. Enter scores'!X218&lt;&gt;"",'2. Enter scores'!$B218-'2. Enter scores'!X218,"")</f>
        <v/>
      </c>
      <c r="Z214" s="125" t="str">
        <f>IF('2. Enter scores'!Y218&lt;&gt;"",'2. Enter scores'!$B218-'2. Enter scores'!Y218,"")</f>
        <v/>
      </c>
      <c r="AA214" s="125" t="str">
        <f>IF('2. Enter scores'!Z218&lt;&gt;"",'2. Enter scores'!$B218-'2. Enter scores'!Z218,"")</f>
        <v/>
      </c>
      <c r="AB214" s="125" t="str">
        <f>IF('2. Enter scores'!AA218&lt;&gt;"",'2. Enter scores'!$B218-'2. Enter scores'!AA218,"")</f>
        <v/>
      </c>
      <c r="AC214" s="125" t="str">
        <f>IF('2. Enter scores'!AB218&lt;&gt;"",'2. Enter scores'!$B218-'2. Enter scores'!AB218,"")</f>
        <v/>
      </c>
      <c r="AD214" s="125" t="str">
        <f>IF('2. Enter scores'!AC218&lt;&gt;"",'2. Enter scores'!$B218-'2. Enter scores'!AC218,"")</f>
        <v/>
      </c>
      <c r="AE214" s="125" t="str">
        <f>IF('2. Enter scores'!AD218&lt;&gt;"",'2. Enter scores'!$B218-'2. Enter scores'!AD218,"")</f>
        <v/>
      </c>
      <c r="AF214" s="125" t="str">
        <f>IF('2. Enter scores'!AE218&lt;&gt;"",'2. Enter scores'!$B218-'2. Enter scores'!AE218,"")</f>
        <v/>
      </c>
      <c r="AG214" s="125" t="str">
        <f>IF('2. Enter scores'!AF218&lt;&gt;"",'2. Enter scores'!$B218-'2. Enter scores'!AF218,"")</f>
        <v/>
      </c>
      <c r="AH214" s="125" t="str">
        <f>IF('2. Enter scores'!AG218&lt;&gt;"",'2. Enter scores'!$B218-'2. Enter scores'!AG218,"")</f>
        <v/>
      </c>
      <c r="AI214" s="125" t="str">
        <f>IF('2. Enter scores'!AH218&lt;&gt;"",'2. Enter scores'!$B218-'2. Enter scores'!AH218,"")</f>
        <v/>
      </c>
      <c r="AJ214" s="125" t="str">
        <f>IF('2. Enter scores'!AI218&lt;&gt;"",'2. Enter scores'!$B218-'2. Enter scores'!AI218,"")</f>
        <v/>
      </c>
      <c r="AK214" s="125" t="str">
        <f>IF('2. Enter scores'!AJ218&lt;&gt;"",'2. Enter scores'!$B218-'2. Enter scores'!AJ218,"")</f>
        <v/>
      </c>
      <c r="AL214" s="125" t="str">
        <f>IF('2. Enter scores'!AK218&lt;&gt;"",'2. Enter scores'!$B218-'2. Enter scores'!AK218,"")</f>
        <v/>
      </c>
      <c r="AM214" s="125" t="str">
        <f>IF('2. Enter scores'!AL218&lt;&gt;"",'2. Enter scores'!$B218-'2. Enter scores'!AL218,"")</f>
        <v/>
      </c>
      <c r="AN214" s="125" t="str">
        <f>IF('2. Enter scores'!AM218&lt;&gt;"",'2. Enter scores'!$B218-'2. Enter scores'!AM218,"")</f>
        <v/>
      </c>
      <c r="AO214" s="125" t="str">
        <f>IF('2. Enter scores'!AN218&lt;&gt;"",'2. Enter scores'!$B218-'2. Enter scores'!AN218,"")</f>
        <v/>
      </c>
      <c r="AP214" s="125" t="str">
        <f>IF('2. Enter scores'!AO218&lt;&gt;"",'2. Enter scores'!$B218-'2. Enter scores'!AO218,"")</f>
        <v/>
      </c>
      <c r="AQ214" s="125" t="str">
        <f>IF('2. Enter scores'!AP218&lt;&gt;"",'2. Enter scores'!$B218-'2. Enter scores'!AP218,"")</f>
        <v/>
      </c>
      <c r="AR214" s="125" t="str">
        <f>IF('2. Enter scores'!AQ218&lt;&gt;"",'2. Enter scores'!$B218-'2. Enter scores'!AQ218,"")</f>
        <v/>
      </c>
      <c r="AS214" s="125" t="str">
        <f>IF('2. Enter scores'!AR218&lt;&gt;"",'2. Enter scores'!$B218-'2. Enter scores'!AR218,"")</f>
        <v/>
      </c>
      <c r="AT214" s="125" t="str">
        <f>IF('2. Enter scores'!AS218&lt;&gt;"",'2. Enter scores'!$B218-'2. Enter scores'!AS218,"")</f>
        <v/>
      </c>
      <c r="AU214" s="125" t="str">
        <f>IF('2. Enter scores'!AT218&lt;&gt;"",'2. Enter scores'!$B218-'2. Enter scores'!AT218,"")</f>
        <v/>
      </c>
      <c r="AV214" s="125" t="str">
        <f>IF('2. Enter scores'!AU218&lt;&gt;"",'2. Enter scores'!$B218-'2. Enter scores'!AU218,"")</f>
        <v/>
      </c>
      <c r="AW214" s="125" t="str">
        <f>IF('2. Enter scores'!AV218&lt;&gt;"",'2. Enter scores'!$B218-'2. Enter scores'!AV218,"")</f>
        <v/>
      </c>
      <c r="AX214" s="125" t="str">
        <f>IF('2. Enter scores'!AW218&lt;&gt;"",'2. Enter scores'!$B218-'2. Enter scores'!AW218,"")</f>
        <v/>
      </c>
      <c r="AY214" s="125" t="str">
        <f>IF('2. Enter scores'!AX218&lt;&gt;"",'2. Enter scores'!$B218-'2. Enter scores'!AX218,"")</f>
        <v/>
      </c>
      <c r="AZ214" s="125" t="str">
        <f>IF('2. Enter scores'!AY218&lt;&gt;"",'2. Enter scores'!$B218-'2. Enter scores'!AY218,"")</f>
        <v/>
      </c>
      <c r="BA214" s="125" t="str">
        <f>IF('2. Enter scores'!AZ218&lt;&gt;"",'2. Enter scores'!$B218-'2. Enter scores'!AZ218,"")</f>
        <v/>
      </c>
      <c r="BB214" s="125" t="str">
        <f>IF('2. Enter scores'!BA218&lt;&gt;"",'2. Enter scores'!$B218-'2. Enter scores'!BA218,"")</f>
        <v/>
      </c>
      <c r="BC214" s="125" t="str">
        <f>IF('2. Enter scores'!BB218&lt;&gt;"",'2. Enter scores'!$B218-'2. Enter scores'!BB218,"")</f>
        <v/>
      </c>
      <c r="BD214" s="125" t="str">
        <f>IF('2. Enter scores'!BC218&lt;&gt;"",'2. Enter scores'!$B218-'2. Enter scores'!BC218,"")</f>
        <v/>
      </c>
      <c r="BE214" s="125" t="str">
        <f>IF('2. Enter scores'!BD218&lt;&gt;"",'2. Enter scores'!$B218-'2. Enter scores'!BD218,"")</f>
        <v/>
      </c>
      <c r="BF214" s="125" t="str">
        <f>IF('2. Enter scores'!BE218&lt;&gt;"",'2. Enter scores'!$B218-'2. Enter scores'!BE218,"")</f>
        <v/>
      </c>
      <c r="BG214" s="125" t="str">
        <f>IF('2. Enter scores'!BF218&lt;&gt;"",'2. Enter scores'!$B218-'2. Enter scores'!BF218,"")</f>
        <v/>
      </c>
      <c r="BH214" s="125" t="str">
        <f>IF('2. Enter scores'!BG218&lt;&gt;"",'2. Enter scores'!$B218-'2. Enter scores'!BG218,"")</f>
        <v/>
      </c>
      <c r="BI214" s="125" t="str">
        <f>IF('2. Enter scores'!BH218&lt;&gt;"",'2. Enter scores'!$B218-'2. Enter scores'!BH218,"")</f>
        <v/>
      </c>
      <c r="BJ214" s="125" t="str">
        <f>IF('2. Enter scores'!BI218&lt;&gt;"",'2. Enter scores'!$B218-'2. Enter scores'!BI218,"")</f>
        <v/>
      </c>
      <c r="BK214" s="125" t="str">
        <f>IF('2. Enter scores'!BJ218&lt;&gt;"",'2. Enter scores'!$B218-'2. Enter scores'!BJ218,"")</f>
        <v/>
      </c>
      <c r="BL214" s="125" t="str">
        <f>IF('2. Enter scores'!BK218&lt;&gt;"",'2. Enter scores'!$B218-'2. Enter scores'!BK218,"")</f>
        <v/>
      </c>
      <c r="BM214" s="125" t="str">
        <f>IF('2. Enter scores'!BL218&lt;&gt;"",'2. Enter scores'!$B218-'2. Enter scores'!BL218,"")</f>
        <v/>
      </c>
      <c r="BN214" s="125" t="str">
        <f>IF('2. Enter scores'!BM218&lt;&gt;"",'2. Enter scores'!$B218-'2. Enter scores'!BM218,"")</f>
        <v/>
      </c>
      <c r="BO214" s="125" t="str">
        <f>IF('2. Enter scores'!BN218&lt;&gt;"",'2. Enter scores'!$B218-'2. Enter scores'!BN218,"")</f>
        <v/>
      </c>
      <c r="BP214" s="108">
        <v>1000</v>
      </c>
    </row>
    <row r="215" spans="2:68" x14ac:dyDescent="0.35">
      <c r="B215" s="125" t="str">
        <f>IF('2. Enter scores'!A219&lt;&gt;"",'2. Enter scores'!A219,"")</f>
        <v/>
      </c>
      <c r="H215" s="125" t="str">
        <f>IF('2. Enter scores'!G219&lt;&gt;"",'2. Enter scores'!$B219-'2. Enter scores'!G219,"")</f>
        <v/>
      </c>
      <c r="I215" s="125" t="str">
        <f>IF('2. Enter scores'!H219&lt;&gt;"",'2. Enter scores'!$B219-'2. Enter scores'!H219,"")</f>
        <v/>
      </c>
      <c r="J215" s="125" t="str">
        <f>IF('2. Enter scores'!I219&lt;&gt;"",'2. Enter scores'!$B219-'2. Enter scores'!I219,"")</f>
        <v/>
      </c>
      <c r="K215" s="125" t="str">
        <f>IF('2. Enter scores'!J219&lt;&gt;"",'2. Enter scores'!$B219-'2. Enter scores'!J219,"")</f>
        <v/>
      </c>
      <c r="L215" s="125" t="str">
        <f>IF('2. Enter scores'!K219&lt;&gt;"",'2. Enter scores'!$B219-'2. Enter scores'!K219,"")</f>
        <v/>
      </c>
      <c r="M215" s="125" t="str">
        <f>IF('2. Enter scores'!L219&lt;&gt;"",'2. Enter scores'!$B219-'2. Enter scores'!L219,"")</f>
        <v/>
      </c>
      <c r="N215" s="125" t="str">
        <f>IF('2. Enter scores'!M219&lt;&gt;"",'2. Enter scores'!$B219-'2. Enter scores'!M219,"")</f>
        <v/>
      </c>
      <c r="O215" s="125" t="str">
        <f>IF('2. Enter scores'!N219&lt;&gt;"",'2. Enter scores'!$B219-'2. Enter scores'!N219,"")</f>
        <v/>
      </c>
      <c r="P215" s="125" t="str">
        <f>IF('2. Enter scores'!O219&lt;&gt;"",'2. Enter scores'!$B219-'2. Enter scores'!O219,"")</f>
        <v/>
      </c>
      <c r="Q215" s="125" t="str">
        <f>IF('2. Enter scores'!P219&lt;&gt;"",'2. Enter scores'!$B219-'2. Enter scores'!P219,"")</f>
        <v/>
      </c>
      <c r="R215" s="125" t="str">
        <f>IF('2. Enter scores'!Q219&lt;&gt;"",'2. Enter scores'!$B219-'2. Enter scores'!Q219,"")</f>
        <v/>
      </c>
      <c r="S215" s="125" t="str">
        <f>IF('2. Enter scores'!R219&lt;&gt;"",'2. Enter scores'!$B219-'2. Enter scores'!R219,"")</f>
        <v/>
      </c>
      <c r="T215" s="125" t="str">
        <f>IF('2. Enter scores'!S219&lt;&gt;"",'2. Enter scores'!$B219-'2. Enter scores'!S219,"")</f>
        <v/>
      </c>
      <c r="U215" s="125" t="str">
        <f>IF('2. Enter scores'!T219&lt;&gt;"",'2. Enter scores'!$B219-'2. Enter scores'!T219,"")</f>
        <v/>
      </c>
      <c r="V215" s="125" t="str">
        <f>IF('2. Enter scores'!U219&lt;&gt;"",'2. Enter scores'!$B219-'2. Enter scores'!U219,"")</f>
        <v/>
      </c>
      <c r="W215" s="125" t="str">
        <f>IF('2. Enter scores'!V219&lt;&gt;"",'2. Enter scores'!$B219-'2. Enter scores'!V219,"")</f>
        <v/>
      </c>
      <c r="X215" s="125" t="str">
        <f>IF('2. Enter scores'!W219&lt;&gt;"",'2. Enter scores'!$B219-'2. Enter scores'!W219,"")</f>
        <v/>
      </c>
      <c r="Y215" s="125" t="str">
        <f>IF('2. Enter scores'!X219&lt;&gt;"",'2. Enter scores'!$B219-'2. Enter scores'!X219,"")</f>
        <v/>
      </c>
      <c r="Z215" s="125" t="str">
        <f>IF('2. Enter scores'!Y219&lt;&gt;"",'2. Enter scores'!$B219-'2. Enter scores'!Y219,"")</f>
        <v/>
      </c>
      <c r="AA215" s="125" t="str">
        <f>IF('2. Enter scores'!Z219&lt;&gt;"",'2. Enter scores'!$B219-'2. Enter scores'!Z219,"")</f>
        <v/>
      </c>
      <c r="AB215" s="125" t="str">
        <f>IF('2. Enter scores'!AA219&lt;&gt;"",'2. Enter scores'!$B219-'2. Enter scores'!AA219,"")</f>
        <v/>
      </c>
      <c r="AC215" s="125" t="str">
        <f>IF('2. Enter scores'!AB219&lt;&gt;"",'2. Enter scores'!$B219-'2. Enter scores'!AB219,"")</f>
        <v/>
      </c>
      <c r="AD215" s="125" t="str">
        <f>IF('2. Enter scores'!AC219&lt;&gt;"",'2. Enter scores'!$B219-'2. Enter scores'!AC219,"")</f>
        <v/>
      </c>
      <c r="AE215" s="125" t="str">
        <f>IF('2. Enter scores'!AD219&lt;&gt;"",'2. Enter scores'!$B219-'2. Enter scores'!AD219,"")</f>
        <v/>
      </c>
      <c r="AF215" s="125" t="str">
        <f>IF('2. Enter scores'!AE219&lt;&gt;"",'2. Enter scores'!$B219-'2. Enter scores'!AE219,"")</f>
        <v/>
      </c>
      <c r="AG215" s="125" t="str">
        <f>IF('2. Enter scores'!AF219&lt;&gt;"",'2. Enter scores'!$B219-'2. Enter scores'!AF219,"")</f>
        <v/>
      </c>
      <c r="AH215" s="125" t="str">
        <f>IF('2. Enter scores'!AG219&lt;&gt;"",'2. Enter scores'!$B219-'2. Enter scores'!AG219,"")</f>
        <v/>
      </c>
      <c r="AI215" s="125" t="str">
        <f>IF('2. Enter scores'!AH219&lt;&gt;"",'2. Enter scores'!$B219-'2. Enter scores'!AH219,"")</f>
        <v/>
      </c>
      <c r="AJ215" s="125" t="str">
        <f>IF('2. Enter scores'!AI219&lt;&gt;"",'2. Enter scores'!$B219-'2. Enter scores'!AI219,"")</f>
        <v/>
      </c>
      <c r="AK215" s="125" t="str">
        <f>IF('2. Enter scores'!AJ219&lt;&gt;"",'2. Enter scores'!$B219-'2. Enter scores'!AJ219,"")</f>
        <v/>
      </c>
      <c r="AL215" s="125" t="str">
        <f>IF('2. Enter scores'!AK219&lt;&gt;"",'2. Enter scores'!$B219-'2. Enter scores'!AK219,"")</f>
        <v/>
      </c>
      <c r="AM215" s="125" t="str">
        <f>IF('2. Enter scores'!AL219&lt;&gt;"",'2. Enter scores'!$B219-'2. Enter scores'!AL219,"")</f>
        <v/>
      </c>
      <c r="AN215" s="125" t="str">
        <f>IF('2. Enter scores'!AM219&lt;&gt;"",'2. Enter scores'!$B219-'2. Enter scores'!AM219,"")</f>
        <v/>
      </c>
      <c r="AO215" s="125" t="str">
        <f>IF('2. Enter scores'!AN219&lt;&gt;"",'2. Enter scores'!$B219-'2. Enter scores'!AN219,"")</f>
        <v/>
      </c>
      <c r="AP215" s="125" t="str">
        <f>IF('2. Enter scores'!AO219&lt;&gt;"",'2. Enter scores'!$B219-'2. Enter scores'!AO219,"")</f>
        <v/>
      </c>
      <c r="AQ215" s="125" t="str">
        <f>IF('2. Enter scores'!AP219&lt;&gt;"",'2. Enter scores'!$B219-'2. Enter scores'!AP219,"")</f>
        <v/>
      </c>
      <c r="AR215" s="125" t="str">
        <f>IF('2. Enter scores'!AQ219&lt;&gt;"",'2. Enter scores'!$B219-'2. Enter scores'!AQ219,"")</f>
        <v/>
      </c>
      <c r="AS215" s="125" t="str">
        <f>IF('2. Enter scores'!AR219&lt;&gt;"",'2. Enter scores'!$B219-'2. Enter scores'!AR219,"")</f>
        <v/>
      </c>
      <c r="AT215" s="125" t="str">
        <f>IF('2. Enter scores'!AS219&lt;&gt;"",'2. Enter scores'!$B219-'2. Enter scores'!AS219,"")</f>
        <v/>
      </c>
      <c r="AU215" s="125" t="str">
        <f>IF('2. Enter scores'!AT219&lt;&gt;"",'2. Enter scores'!$B219-'2. Enter scores'!AT219,"")</f>
        <v/>
      </c>
      <c r="AV215" s="125" t="str">
        <f>IF('2. Enter scores'!AU219&lt;&gt;"",'2. Enter scores'!$B219-'2. Enter scores'!AU219,"")</f>
        <v/>
      </c>
      <c r="AW215" s="125" t="str">
        <f>IF('2. Enter scores'!AV219&lt;&gt;"",'2. Enter scores'!$B219-'2. Enter scores'!AV219,"")</f>
        <v/>
      </c>
      <c r="AX215" s="125" t="str">
        <f>IF('2. Enter scores'!AW219&lt;&gt;"",'2. Enter scores'!$B219-'2. Enter scores'!AW219,"")</f>
        <v/>
      </c>
      <c r="AY215" s="125" t="str">
        <f>IF('2. Enter scores'!AX219&lt;&gt;"",'2. Enter scores'!$B219-'2. Enter scores'!AX219,"")</f>
        <v/>
      </c>
      <c r="AZ215" s="125" t="str">
        <f>IF('2. Enter scores'!AY219&lt;&gt;"",'2. Enter scores'!$B219-'2. Enter scores'!AY219,"")</f>
        <v/>
      </c>
      <c r="BA215" s="125" t="str">
        <f>IF('2. Enter scores'!AZ219&lt;&gt;"",'2. Enter scores'!$B219-'2. Enter scores'!AZ219,"")</f>
        <v/>
      </c>
      <c r="BB215" s="125" t="str">
        <f>IF('2. Enter scores'!BA219&lt;&gt;"",'2. Enter scores'!$B219-'2. Enter scores'!BA219,"")</f>
        <v/>
      </c>
      <c r="BC215" s="125" t="str">
        <f>IF('2. Enter scores'!BB219&lt;&gt;"",'2. Enter scores'!$B219-'2. Enter scores'!BB219,"")</f>
        <v/>
      </c>
      <c r="BD215" s="125" t="str">
        <f>IF('2. Enter scores'!BC219&lt;&gt;"",'2. Enter scores'!$B219-'2. Enter scores'!BC219,"")</f>
        <v/>
      </c>
      <c r="BE215" s="125" t="str">
        <f>IF('2. Enter scores'!BD219&lt;&gt;"",'2. Enter scores'!$B219-'2. Enter scores'!BD219,"")</f>
        <v/>
      </c>
      <c r="BF215" s="125" t="str">
        <f>IF('2. Enter scores'!BE219&lt;&gt;"",'2. Enter scores'!$B219-'2. Enter scores'!BE219,"")</f>
        <v/>
      </c>
      <c r="BG215" s="125" t="str">
        <f>IF('2. Enter scores'!BF219&lt;&gt;"",'2. Enter scores'!$B219-'2. Enter scores'!BF219,"")</f>
        <v/>
      </c>
      <c r="BH215" s="125" t="str">
        <f>IF('2. Enter scores'!BG219&lt;&gt;"",'2. Enter scores'!$B219-'2. Enter scores'!BG219,"")</f>
        <v/>
      </c>
      <c r="BI215" s="125" t="str">
        <f>IF('2. Enter scores'!BH219&lt;&gt;"",'2. Enter scores'!$B219-'2. Enter scores'!BH219,"")</f>
        <v/>
      </c>
      <c r="BJ215" s="125" t="str">
        <f>IF('2. Enter scores'!BI219&lt;&gt;"",'2. Enter scores'!$B219-'2. Enter scores'!BI219,"")</f>
        <v/>
      </c>
      <c r="BK215" s="125" t="str">
        <f>IF('2. Enter scores'!BJ219&lt;&gt;"",'2. Enter scores'!$B219-'2. Enter scores'!BJ219,"")</f>
        <v/>
      </c>
      <c r="BL215" s="125" t="str">
        <f>IF('2. Enter scores'!BK219&lt;&gt;"",'2. Enter scores'!$B219-'2. Enter scores'!BK219,"")</f>
        <v/>
      </c>
      <c r="BM215" s="125" t="str">
        <f>IF('2. Enter scores'!BL219&lt;&gt;"",'2. Enter scores'!$B219-'2. Enter scores'!BL219,"")</f>
        <v/>
      </c>
      <c r="BN215" s="125" t="str">
        <f>IF('2. Enter scores'!BM219&lt;&gt;"",'2. Enter scores'!$B219-'2. Enter scores'!BM219,"")</f>
        <v/>
      </c>
      <c r="BO215" s="125" t="str">
        <f>IF('2. Enter scores'!BN219&lt;&gt;"",'2. Enter scores'!$B219-'2. Enter scores'!BN219,"")</f>
        <v/>
      </c>
      <c r="BP215" s="108">
        <v>1000</v>
      </c>
    </row>
    <row r="216" spans="2:68" x14ac:dyDescent="0.35">
      <c r="B216" s="125" t="str">
        <f>IF('2. Enter scores'!A220&lt;&gt;"",'2. Enter scores'!A220,"")</f>
        <v/>
      </c>
      <c r="H216" s="125" t="str">
        <f>IF('2. Enter scores'!G220&lt;&gt;"",'2. Enter scores'!$B220-'2. Enter scores'!G220,"")</f>
        <v/>
      </c>
      <c r="I216" s="125" t="str">
        <f>IF('2. Enter scores'!H220&lt;&gt;"",'2. Enter scores'!$B220-'2. Enter scores'!H220,"")</f>
        <v/>
      </c>
      <c r="J216" s="125" t="str">
        <f>IF('2. Enter scores'!I220&lt;&gt;"",'2. Enter scores'!$B220-'2. Enter scores'!I220,"")</f>
        <v/>
      </c>
      <c r="K216" s="125" t="str">
        <f>IF('2. Enter scores'!J220&lt;&gt;"",'2. Enter scores'!$B220-'2. Enter scores'!J220,"")</f>
        <v/>
      </c>
      <c r="L216" s="125" t="str">
        <f>IF('2. Enter scores'!K220&lt;&gt;"",'2. Enter scores'!$B220-'2. Enter scores'!K220,"")</f>
        <v/>
      </c>
      <c r="M216" s="125" t="str">
        <f>IF('2. Enter scores'!L220&lt;&gt;"",'2. Enter scores'!$B220-'2. Enter scores'!L220,"")</f>
        <v/>
      </c>
      <c r="N216" s="125" t="str">
        <f>IF('2. Enter scores'!M220&lt;&gt;"",'2. Enter scores'!$B220-'2. Enter scores'!M220,"")</f>
        <v/>
      </c>
      <c r="O216" s="125" t="str">
        <f>IF('2. Enter scores'!N220&lt;&gt;"",'2. Enter scores'!$B220-'2. Enter scores'!N220,"")</f>
        <v/>
      </c>
      <c r="P216" s="125" t="str">
        <f>IF('2. Enter scores'!O220&lt;&gt;"",'2. Enter scores'!$B220-'2. Enter scores'!O220,"")</f>
        <v/>
      </c>
      <c r="Q216" s="125" t="str">
        <f>IF('2. Enter scores'!P220&lt;&gt;"",'2. Enter scores'!$B220-'2. Enter scores'!P220,"")</f>
        <v/>
      </c>
      <c r="R216" s="125" t="str">
        <f>IF('2. Enter scores'!Q220&lt;&gt;"",'2. Enter scores'!$B220-'2. Enter scores'!Q220,"")</f>
        <v/>
      </c>
      <c r="S216" s="125" t="str">
        <f>IF('2. Enter scores'!R220&lt;&gt;"",'2. Enter scores'!$B220-'2. Enter scores'!R220,"")</f>
        <v/>
      </c>
      <c r="T216" s="125" t="str">
        <f>IF('2. Enter scores'!S220&lt;&gt;"",'2. Enter scores'!$B220-'2. Enter scores'!S220,"")</f>
        <v/>
      </c>
      <c r="U216" s="125" t="str">
        <f>IF('2. Enter scores'!T220&lt;&gt;"",'2. Enter scores'!$B220-'2. Enter scores'!T220,"")</f>
        <v/>
      </c>
      <c r="V216" s="125" t="str">
        <f>IF('2. Enter scores'!U220&lt;&gt;"",'2. Enter scores'!$B220-'2. Enter scores'!U220,"")</f>
        <v/>
      </c>
      <c r="W216" s="125" t="str">
        <f>IF('2. Enter scores'!V220&lt;&gt;"",'2. Enter scores'!$B220-'2. Enter scores'!V220,"")</f>
        <v/>
      </c>
      <c r="X216" s="125" t="str">
        <f>IF('2. Enter scores'!W220&lt;&gt;"",'2. Enter scores'!$B220-'2. Enter scores'!W220,"")</f>
        <v/>
      </c>
      <c r="Y216" s="125" t="str">
        <f>IF('2. Enter scores'!X220&lt;&gt;"",'2. Enter scores'!$B220-'2. Enter scores'!X220,"")</f>
        <v/>
      </c>
      <c r="Z216" s="125" t="str">
        <f>IF('2. Enter scores'!Y220&lt;&gt;"",'2. Enter scores'!$B220-'2. Enter scores'!Y220,"")</f>
        <v/>
      </c>
      <c r="AA216" s="125" t="str">
        <f>IF('2. Enter scores'!Z220&lt;&gt;"",'2. Enter scores'!$B220-'2. Enter scores'!Z220,"")</f>
        <v/>
      </c>
      <c r="AB216" s="125" t="str">
        <f>IF('2. Enter scores'!AA220&lt;&gt;"",'2. Enter scores'!$B220-'2. Enter scores'!AA220,"")</f>
        <v/>
      </c>
      <c r="AC216" s="125" t="str">
        <f>IF('2. Enter scores'!AB220&lt;&gt;"",'2. Enter scores'!$B220-'2. Enter scores'!AB220,"")</f>
        <v/>
      </c>
      <c r="AD216" s="125" t="str">
        <f>IF('2. Enter scores'!AC220&lt;&gt;"",'2. Enter scores'!$B220-'2. Enter scores'!AC220,"")</f>
        <v/>
      </c>
      <c r="AE216" s="125" t="str">
        <f>IF('2. Enter scores'!AD220&lt;&gt;"",'2. Enter scores'!$B220-'2. Enter scores'!AD220,"")</f>
        <v/>
      </c>
      <c r="AF216" s="125" t="str">
        <f>IF('2. Enter scores'!AE220&lt;&gt;"",'2. Enter scores'!$B220-'2. Enter scores'!AE220,"")</f>
        <v/>
      </c>
      <c r="AG216" s="125" t="str">
        <f>IF('2. Enter scores'!AF220&lt;&gt;"",'2. Enter scores'!$B220-'2. Enter scores'!AF220,"")</f>
        <v/>
      </c>
      <c r="AH216" s="125" t="str">
        <f>IF('2. Enter scores'!AG220&lt;&gt;"",'2. Enter scores'!$B220-'2. Enter scores'!AG220,"")</f>
        <v/>
      </c>
      <c r="AI216" s="125" t="str">
        <f>IF('2. Enter scores'!AH220&lt;&gt;"",'2. Enter scores'!$B220-'2. Enter scores'!AH220,"")</f>
        <v/>
      </c>
      <c r="AJ216" s="125" t="str">
        <f>IF('2. Enter scores'!AI220&lt;&gt;"",'2. Enter scores'!$B220-'2. Enter scores'!AI220,"")</f>
        <v/>
      </c>
      <c r="AK216" s="125" t="str">
        <f>IF('2. Enter scores'!AJ220&lt;&gt;"",'2. Enter scores'!$B220-'2. Enter scores'!AJ220,"")</f>
        <v/>
      </c>
      <c r="AL216" s="125" t="str">
        <f>IF('2. Enter scores'!AK220&lt;&gt;"",'2. Enter scores'!$B220-'2. Enter scores'!AK220,"")</f>
        <v/>
      </c>
      <c r="AM216" s="125" t="str">
        <f>IF('2. Enter scores'!AL220&lt;&gt;"",'2. Enter scores'!$B220-'2. Enter scores'!AL220,"")</f>
        <v/>
      </c>
      <c r="AN216" s="125" t="str">
        <f>IF('2. Enter scores'!AM220&lt;&gt;"",'2. Enter scores'!$B220-'2. Enter scores'!AM220,"")</f>
        <v/>
      </c>
      <c r="AO216" s="125" t="str">
        <f>IF('2. Enter scores'!AN220&lt;&gt;"",'2. Enter scores'!$B220-'2. Enter scores'!AN220,"")</f>
        <v/>
      </c>
      <c r="AP216" s="125" t="str">
        <f>IF('2. Enter scores'!AO220&lt;&gt;"",'2. Enter scores'!$B220-'2. Enter scores'!AO220,"")</f>
        <v/>
      </c>
      <c r="AQ216" s="125" t="str">
        <f>IF('2. Enter scores'!AP220&lt;&gt;"",'2. Enter scores'!$B220-'2. Enter scores'!AP220,"")</f>
        <v/>
      </c>
      <c r="AR216" s="125" t="str">
        <f>IF('2. Enter scores'!AQ220&lt;&gt;"",'2. Enter scores'!$B220-'2. Enter scores'!AQ220,"")</f>
        <v/>
      </c>
      <c r="AS216" s="125" t="str">
        <f>IF('2. Enter scores'!AR220&lt;&gt;"",'2. Enter scores'!$B220-'2. Enter scores'!AR220,"")</f>
        <v/>
      </c>
      <c r="AT216" s="125" t="str">
        <f>IF('2. Enter scores'!AS220&lt;&gt;"",'2. Enter scores'!$B220-'2. Enter scores'!AS220,"")</f>
        <v/>
      </c>
      <c r="AU216" s="125" t="str">
        <f>IF('2. Enter scores'!AT220&lt;&gt;"",'2. Enter scores'!$B220-'2. Enter scores'!AT220,"")</f>
        <v/>
      </c>
      <c r="AV216" s="125" t="str">
        <f>IF('2. Enter scores'!AU220&lt;&gt;"",'2. Enter scores'!$B220-'2. Enter scores'!AU220,"")</f>
        <v/>
      </c>
      <c r="AW216" s="125" t="str">
        <f>IF('2. Enter scores'!AV220&lt;&gt;"",'2. Enter scores'!$B220-'2. Enter scores'!AV220,"")</f>
        <v/>
      </c>
      <c r="AX216" s="125" t="str">
        <f>IF('2. Enter scores'!AW220&lt;&gt;"",'2. Enter scores'!$B220-'2. Enter scores'!AW220,"")</f>
        <v/>
      </c>
      <c r="AY216" s="125" t="str">
        <f>IF('2. Enter scores'!AX220&lt;&gt;"",'2. Enter scores'!$B220-'2. Enter scores'!AX220,"")</f>
        <v/>
      </c>
      <c r="AZ216" s="125" t="str">
        <f>IF('2. Enter scores'!AY220&lt;&gt;"",'2. Enter scores'!$B220-'2. Enter scores'!AY220,"")</f>
        <v/>
      </c>
      <c r="BA216" s="125" t="str">
        <f>IF('2. Enter scores'!AZ220&lt;&gt;"",'2. Enter scores'!$B220-'2. Enter scores'!AZ220,"")</f>
        <v/>
      </c>
      <c r="BB216" s="125" t="str">
        <f>IF('2. Enter scores'!BA220&lt;&gt;"",'2. Enter scores'!$B220-'2. Enter scores'!BA220,"")</f>
        <v/>
      </c>
      <c r="BC216" s="125" t="str">
        <f>IF('2. Enter scores'!BB220&lt;&gt;"",'2. Enter scores'!$B220-'2. Enter scores'!BB220,"")</f>
        <v/>
      </c>
      <c r="BD216" s="125" t="str">
        <f>IF('2. Enter scores'!BC220&lt;&gt;"",'2. Enter scores'!$B220-'2. Enter scores'!BC220,"")</f>
        <v/>
      </c>
      <c r="BE216" s="125" t="str">
        <f>IF('2. Enter scores'!BD220&lt;&gt;"",'2. Enter scores'!$B220-'2. Enter scores'!BD220,"")</f>
        <v/>
      </c>
      <c r="BF216" s="125" t="str">
        <f>IF('2. Enter scores'!BE220&lt;&gt;"",'2. Enter scores'!$B220-'2. Enter scores'!BE220,"")</f>
        <v/>
      </c>
      <c r="BG216" s="125" t="str">
        <f>IF('2. Enter scores'!BF220&lt;&gt;"",'2. Enter scores'!$B220-'2. Enter scores'!BF220,"")</f>
        <v/>
      </c>
      <c r="BH216" s="125" t="str">
        <f>IF('2. Enter scores'!BG220&lt;&gt;"",'2. Enter scores'!$B220-'2. Enter scores'!BG220,"")</f>
        <v/>
      </c>
      <c r="BI216" s="125" t="str">
        <f>IF('2. Enter scores'!BH220&lt;&gt;"",'2. Enter scores'!$B220-'2. Enter scores'!BH220,"")</f>
        <v/>
      </c>
      <c r="BJ216" s="125" t="str">
        <f>IF('2. Enter scores'!BI220&lt;&gt;"",'2. Enter scores'!$B220-'2. Enter scores'!BI220,"")</f>
        <v/>
      </c>
      <c r="BK216" s="125" t="str">
        <f>IF('2. Enter scores'!BJ220&lt;&gt;"",'2. Enter scores'!$B220-'2. Enter scores'!BJ220,"")</f>
        <v/>
      </c>
      <c r="BL216" s="125" t="str">
        <f>IF('2. Enter scores'!BK220&lt;&gt;"",'2. Enter scores'!$B220-'2. Enter scores'!BK220,"")</f>
        <v/>
      </c>
      <c r="BM216" s="125" t="str">
        <f>IF('2. Enter scores'!BL220&lt;&gt;"",'2. Enter scores'!$B220-'2. Enter scores'!BL220,"")</f>
        <v/>
      </c>
      <c r="BN216" s="125" t="str">
        <f>IF('2. Enter scores'!BM220&lt;&gt;"",'2. Enter scores'!$B220-'2. Enter scores'!BM220,"")</f>
        <v/>
      </c>
      <c r="BO216" s="125" t="str">
        <f>IF('2. Enter scores'!BN220&lt;&gt;"",'2. Enter scores'!$B220-'2. Enter scores'!BN220,"")</f>
        <v/>
      </c>
      <c r="BP216" s="108">
        <v>1000</v>
      </c>
    </row>
    <row r="217" spans="2:68" x14ac:dyDescent="0.35">
      <c r="B217" s="125" t="str">
        <f>IF('2. Enter scores'!A221&lt;&gt;"",'2. Enter scores'!A221,"")</f>
        <v/>
      </c>
      <c r="H217" s="125" t="str">
        <f>IF('2. Enter scores'!G221&lt;&gt;"",'2. Enter scores'!$B221-'2. Enter scores'!G221,"")</f>
        <v/>
      </c>
      <c r="I217" s="125" t="str">
        <f>IF('2. Enter scores'!H221&lt;&gt;"",'2. Enter scores'!$B221-'2. Enter scores'!H221,"")</f>
        <v/>
      </c>
      <c r="J217" s="125" t="str">
        <f>IF('2. Enter scores'!I221&lt;&gt;"",'2. Enter scores'!$B221-'2. Enter scores'!I221,"")</f>
        <v/>
      </c>
      <c r="K217" s="125" t="str">
        <f>IF('2. Enter scores'!J221&lt;&gt;"",'2. Enter scores'!$B221-'2. Enter scores'!J221,"")</f>
        <v/>
      </c>
      <c r="L217" s="125" t="str">
        <f>IF('2. Enter scores'!K221&lt;&gt;"",'2. Enter scores'!$B221-'2. Enter scores'!K221,"")</f>
        <v/>
      </c>
      <c r="M217" s="125" t="str">
        <f>IF('2. Enter scores'!L221&lt;&gt;"",'2. Enter scores'!$B221-'2. Enter scores'!L221,"")</f>
        <v/>
      </c>
      <c r="N217" s="125" t="str">
        <f>IF('2. Enter scores'!M221&lt;&gt;"",'2. Enter scores'!$B221-'2. Enter scores'!M221,"")</f>
        <v/>
      </c>
      <c r="O217" s="125" t="str">
        <f>IF('2. Enter scores'!N221&lt;&gt;"",'2. Enter scores'!$B221-'2. Enter scores'!N221,"")</f>
        <v/>
      </c>
      <c r="P217" s="125" t="str">
        <f>IF('2. Enter scores'!O221&lt;&gt;"",'2. Enter scores'!$B221-'2. Enter scores'!O221,"")</f>
        <v/>
      </c>
      <c r="Q217" s="125" t="str">
        <f>IF('2. Enter scores'!P221&lt;&gt;"",'2. Enter scores'!$B221-'2. Enter scores'!P221,"")</f>
        <v/>
      </c>
      <c r="R217" s="125" t="str">
        <f>IF('2. Enter scores'!Q221&lt;&gt;"",'2. Enter scores'!$B221-'2. Enter scores'!Q221,"")</f>
        <v/>
      </c>
      <c r="S217" s="125" t="str">
        <f>IF('2. Enter scores'!R221&lt;&gt;"",'2. Enter scores'!$B221-'2. Enter scores'!R221,"")</f>
        <v/>
      </c>
      <c r="T217" s="125" t="str">
        <f>IF('2. Enter scores'!S221&lt;&gt;"",'2. Enter scores'!$B221-'2. Enter scores'!S221,"")</f>
        <v/>
      </c>
      <c r="U217" s="125" t="str">
        <f>IF('2. Enter scores'!T221&lt;&gt;"",'2. Enter scores'!$B221-'2. Enter scores'!T221,"")</f>
        <v/>
      </c>
      <c r="V217" s="125" t="str">
        <f>IF('2. Enter scores'!U221&lt;&gt;"",'2. Enter scores'!$B221-'2. Enter scores'!U221,"")</f>
        <v/>
      </c>
      <c r="W217" s="125" t="str">
        <f>IF('2. Enter scores'!V221&lt;&gt;"",'2. Enter scores'!$B221-'2. Enter scores'!V221,"")</f>
        <v/>
      </c>
      <c r="X217" s="125" t="str">
        <f>IF('2. Enter scores'!W221&lt;&gt;"",'2. Enter scores'!$B221-'2. Enter scores'!W221,"")</f>
        <v/>
      </c>
      <c r="Y217" s="125" t="str">
        <f>IF('2. Enter scores'!X221&lt;&gt;"",'2. Enter scores'!$B221-'2. Enter scores'!X221,"")</f>
        <v/>
      </c>
      <c r="Z217" s="125" t="str">
        <f>IF('2. Enter scores'!Y221&lt;&gt;"",'2. Enter scores'!$B221-'2. Enter scores'!Y221,"")</f>
        <v/>
      </c>
      <c r="AA217" s="125" t="str">
        <f>IF('2. Enter scores'!Z221&lt;&gt;"",'2. Enter scores'!$B221-'2. Enter scores'!Z221,"")</f>
        <v/>
      </c>
      <c r="AB217" s="125" t="str">
        <f>IF('2. Enter scores'!AA221&lt;&gt;"",'2. Enter scores'!$B221-'2. Enter scores'!AA221,"")</f>
        <v/>
      </c>
      <c r="AC217" s="125" t="str">
        <f>IF('2. Enter scores'!AB221&lt;&gt;"",'2. Enter scores'!$B221-'2. Enter scores'!AB221,"")</f>
        <v/>
      </c>
      <c r="AD217" s="125" t="str">
        <f>IF('2. Enter scores'!AC221&lt;&gt;"",'2. Enter scores'!$B221-'2. Enter scores'!AC221,"")</f>
        <v/>
      </c>
      <c r="AE217" s="125" t="str">
        <f>IF('2. Enter scores'!AD221&lt;&gt;"",'2. Enter scores'!$B221-'2. Enter scores'!AD221,"")</f>
        <v/>
      </c>
      <c r="AF217" s="125" t="str">
        <f>IF('2. Enter scores'!AE221&lt;&gt;"",'2. Enter scores'!$B221-'2. Enter scores'!AE221,"")</f>
        <v/>
      </c>
      <c r="AG217" s="125" t="str">
        <f>IF('2. Enter scores'!AF221&lt;&gt;"",'2. Enter scores'!$B221-'2. Enter scores'!AF221,"")</f>
        <v/>
      </c>
      <c r="AH217" s="125" t="str">
        <f>IF('2. Enter scores'!AG221&lt;&gt;"",'2. Enter scores'!$B221-'2. Enter scores'!AG221,"")</f>
        <v/>
      </c>
      <c r="AI217" s="125" t="str">
        <f>IF('2. Enter scores'!AH221&lt;&gt;"",'2. Enter scores'!$B221-'2. Enter scores'!AH221,"")</f>
        <v/>
      </c>
      <c r="AJ217" s="125" t="str">
        <f>IF('2. Enter scores'!AI221&lt;&gt;"",'2. Enter scores'!$B221-'2. Enter scores'!AI221,"")</f>
        <v/>
      </c>
      <c r="AK217" s="125" t="str">
        <f>IF('2. Enter scores'!AJ221&lt;&gt;"",'2. Enter scores'!$B221-'2. Enter scores'!AJ221,"")</f>
        <v/>
      </c>
      <c r="AL217" s="125" t="str">
        <f>IF('2. Enter scores'!AK221&lt;&gt;"",'2. Enter scores'!$B221-'2. Enter scores'!AK221,"")</f>
        <v/>
      </c>
      <c r="AM217" s="125" t="str">
        <f>IF('2. Enter scores'!AL221&lt;&gt;"",'2. Enter scores'!$B221-'2. Enter scores'!AL221,"")</f>
        <v/>
      </c>
      <c r="AN217" s="125" t="str">
        <f>IF('2. Enter scores'!AM221&lt;&gt;"",'2. Enter scores'!$B221-'2. Enter scores'!AM221,"")</f>
        <v/>
      </c>
      <c r="AO217" s="125" t="str">
        <f>IF('2. Enter scores'!AN221&lt;&gt;"",'2. Enter scores'!$B221-'2. Enter scores'!AN221,"")</f>
        <v/>
      </c>
      <c r="AP217" s="125" t="str">
        <f>IF('2. Enter scores'!AO221&lt;&gt;"",'2. Enter scores'!$B221-'2. Enter scores'!AO221,"")</f>
        <v/>
      </c>
      <c r="AQ217" s="125" t="str">
        <f>IF('2. Enter scores'!AP221&lt;&gt;"",'2. Enter scores'!$B221-'2. Enter scores'!AP221,"")</f>
        <v/>
      </c>
      <c r="AR217" s="125" t="str">
        <f>IF('2. Enter scores'!AQ221&lt;&gt;"",'2. Enter scores'!$B221-'2. Enter scores'!AQ221,"")</f>
        <v/>
      </c>
      <c r="AS217" s="125" t="str">
        <f>IF('2. Enter scores'!AR221&lt;&gt;"",'2. Enter scores'!$B221-'2. Enter scores'!AR221,"")</f>
        <v/>
      </c>
      <c r="AT217" s="125" t="str">
        <f>IF('2. Enter scores'!AS221&lt;&gt;"",'2. Enter scores'!$B221-'2. Enter scores'!AS221,"")</f>
        <v/>
      </c>
      <c r="AU217" s="125" t="str">
        <f>IF('2. Enter scores'!AT221&lt;&gt;"",'2. Enter scores'!$B221-'2. Enter scores'!AT221,"")</f>
        <v/>
      </c>
      <c r="AV217" s="125" t="str">
        <f>IF('2. Enter scores'!AU221&lt;&gt;"",'2. Enter scores'!$B221-'2. Enter scores'!AU221,"")</f>
        <v/>
      </c>
      <c r="AW217" s="125" t="str">
        <f>IF('2. Enter scores'!AV221&lt;&gt;"",'2. Enter scores'!$B221-'2. Enter scores'!AV221,"")</f>
        <v/>
      </c>
      <c r="AX217" s="125" t="str">
        <f>IF('2. Enter scores'!AW221&lt;&gt;"",'2. Enter scores'!$B221-'2. Enter scores'!AW221,"")</f>
        <v/>
      </c>
      <c r="AY217" s="125" t="str">
        <f>IF('2. Enter scores'!AX221&lt;&gt;"",'2. Enter scores'!$B221-'2. Enter scores'!AX221,"")</f>
        <v/>
      </c>
      <c r="AZ217" s="125" t="str">
        <f>IF('2. Enter scores'!AY221&lt;&gt;"",'2. Enter scores'!$B221-'2. Enter scores'!AY221,"")</f>
        <v/>
      </c>
      <c r="BA217" s="125" t="str">
        <f>IF('2. Enter scores'!AZ221&lt;&gt;"",'2. Enter scores'!$B221-'2. Enter scores'!AZ221,"")</f>
        <v/>
      </c>
      <c r="BB217" s="125" t="str">
        <f>IF('2. Enter scores'!BA221&lt;&gt;"",'2. Enter scores'!$B221-'2. Enter scores'!BA221,"")</f>
        <v/>
      </c>
      <c r="BC217" s="125" t="str">
        <f>IF('2. Enter scores'!BB221&lt;&gt;"",'2. Enter scores'!$B221-'2. Enter scores'!BB221,"")</f>
        <v/>
      </c>
      <c r="BD217" s="125" t="str">
        <f>IF('2. Enter scores'!BC221&lt;&gt;"",'2. Enter scores'!$B221-'2. Enter scores'!BC221,"")</f>
        <v/>
      </c>
      <c r="BE217" s="125" t="str">
        <f>IF('2. Enter scores'!BD221&lt;&gt;"",'2. Enter scores'!$B221-'2. Enter scores'!BD221,"")</f>
        <v/>
      </c>
      <c r="BF217" s="125" t="str">
        <f>IF('2. Enter scores'!BE221&lt;&gt;"",'2. Enter scores'!$B221-'2. Enter scores'!BE221,"")</f>
        <v/>
      </c>
      <c r="BG217" s="125" t="str">
        <f>IF('2. Enter scores'!BF221&lt;&gt;"",'2. Enter scores'!$B221-'2. Enter scores'!BF221,"")</f>
        <v/>
      </c>
      <c r="BH217" s="125" t="str">
        <f>IF('2. Enter scores'!BG221&lt;&gt;"",'2. Enter scores'!$B221-'2. Enter scores'!BG221,"")</f>
        <v/>
      </c>
      <c r="BI217" s="125" t="str">
        <f>IF('2. Enter scores'!BH221&lt;&gt;"",'2. Enter scores'!$B221-'2. Enter scores'!BH221,"")</f>
        <v/>
      </c>
      <c r="BJ217" s="125" t="str">
        <f>IF('2. Enter scores'!BI221&lt;&gt;"",'2. Enter scores'!$B221-'2. Enter scores'!BI221,"")</f>
        <v/>
      </c>
      <c r="BK217" s="125" t="str">
        <f>IF('2. Enter scores'!BJ221&lt;&gt;"",'2. Enter scores'!$B221-'2. Enter scores'!BJ221,"")</f>
        <v/>
      </c>
      <c r="BL217" s="125" t="str">
        <f>IF('2. Enter scores'!BK221&lt;&gt;"",'2. Enter scores'!$B221-'2. Enter scores'!BK221,"")</f>
        <v/>
      </c>
      <c r="BM217" s="125" t="str">
        <f>IF('2. Enter scores'!BL221&lt;&gt;"",'2. Enter scores'!$B221-'2. Enter scores'!BL221,"")</f>
        <v/>
      </c>
      <c r="BN217" s="125" t="str">
        <f>IF('2. Enter scores'!BM221&lt;&gt;"",'2. Enter scores'!$B221-'2. Enter scores'!BM221,"")</f>
        <v/>
      </c>
      <c r="BO217" s="125" t="str">
        <f>IF('2. Enter scores'!BN221&lt;&gt;"",'2. Enter scores'!$B221-'2. Enter scores'!BN221,"")</f>
        <v/>
      </c>
      <c r="BP217" s="108">
        <v>1000</v>
      </c>
    </row>
    <row r="218" spans="2:68" x14ac:dyDescent="0.35">
      <c r="B218" s="125" t="str">
        <f>IF('2. Enter scores'!A222&lt;&gt;"",'2. Enter scores'!A222,"")</f>
        <v/>
      </c>
      <c r="H218" s="125" t="str">
        <f>IF('2. Enter scores'!G222&lt;&gt;"",'2. Enter scores'!$B222-'2. Enter scores'!G222,"")</f>
        <v/>
      </c>
      <c r="I218" s="125" t="str">
        <f>IF('2. Enter scores'!H222&lt;&gt;"",'2. Enter scores'!$B222-'2. Enter scores'!H222,"")</f>
        <v/>
      </c>
      <c r="J218" s="125" t="str">
        <f>IF('2. Enter scores'!I222&lt;&gt;"",'2. Enter scores'!$B222-'2. Enter scores'!I222,"")</f>
        <v/>
      </c>
      <c r="K218" s="125" t="str">
        <f>IF('2. Enter scores'!J222&lt;&gt;"",'2. Enter scores'!$B222-'2. Enter scores'!J222,"")</f>
        <v/>
      </c>
      <c r="L218" s="125" t="str">
        <f>IF('2. Enter scores'!K222&lt;&gt;"",'2. Enter scores'!$B222-'2. Enter scores'!K222,"")</f>
        <v/>
      </c>
      <c r="M218" s="125" t="str">
        <f>IF('2. Enter scores'!L222&lt;&gt;"",'2. Enter scores'!$B222-'2. Enter scores'!L222,"")</f>
        <v/>
      </c>
      <c r="N218" s="125" t="str">
        <f>IF('2. Enter scores'!M222&lt;&gt;"",'2. Enter scores'!$B222-'2. Enter scores'!M222,"")</f>
        <v/>
      </c>
      <c r="O218" s="125" t="str">
        <f>IF('2. Enter scores'!N222&lt;&gt;"",'2. Enter scores'!$B222-'2. Enter scores'!N222,"")</f>
        <v/>
      </c>
      <c r="P218" s="125" t="str">
        <f>IF('2. Enter scores'!O222&lt;&gt;"",'2. Enter scores'!$B222-'2. Enter scores'!O222,"")</f>
        <v/>
      </c>
      <c r="Q218" s="125" t="str">
        <f>IF('2. Enter scores'!P222&lt;&gt;"",'2. Enter scores'!$B222-'2. Enter scores'!P222,"")</f>
        <v/>
      </c>
      <c r="R218" s="125" t="str">
        <f>IF('2. Enter scores'!Q222&lt;&gt;"",'2. Enter scores'!$B222-'2. Enter scores'!Q222,"")</f>
        <v/>
      </c>
      <c r="S218" s="125" t="str">
        <f>IF('2. Enter scores'!R222&lt;&gt;"",'2. Enter scores'!$B222-'2. Enter scores'!R222,"")</f>
        <v/>
      </c>
      <c r="T218" s="125" t="str">
        <f>IF('2. Enter scores'!S222&lt;&gt;"",'2. Enter scores'!$B222-'2. Enter scores'!S222,"")</f>
        <v/>
      </c>
      <c r="U218" s="125" t="str">
        <f>IF('2. Enter scores'!T222&lt;&gt;"",'2. Enter scores'!$B222-'2. Enter scores'!T222,"")</f>
        <v/>
      </c>
      <c r="V218" s="125" t="str">
        <f>IF('2. Enter scores'!U222&lt;&gt;"",'2. Enter scores'!$B222-'2. Enter scores'!U222,"")</f>
        <v/>
      </c>
      <c r="W218" s="125" t="str">
        <f>IF('2. Enter scores'!V222&lt;&gt;"",'2. Enter scores'!$B222-'2. Enter scores'!V222,"")</f>
        <v/>
      </c>
      <c r="X218" s="125" t="str">
        <f>IF('2. Enter scores'!W222&lt;&gt;"",'2. Enter scores'!$B222-'2. Enter scores'!W222,"")</f>
        <v/>
      </c>
      <c r="Y218" s="125" t="str">
        <f>IF('2. Enter scores'!X222&lt;&gt;"",'2. Enter scores'!$B222-'2. Enter scores'!X222,"")</f>
        <v/>
      </c>
      <c r="Z218" s="125" t="str">
        <f>IF('2. Enter scores'!Y222&lt;&gt;"",'2. Enter scores'!$B222-'2. Enter scores'!Y222,"")</f>
        <v/>
      </c>
      <c r="AA218" s="125" t="str">
        <f>IF('2. Enter scores'!Z222&lt;&gt;"",'2. Enter scores'!$B222-'2. Enter scores'!Z222,"")</f>
        <v/>
      </c>
      <c r="AB218" s="125" t="str">
        <f>IF('2. Enter scores'!AA222&lt;&gt;"",'2. Enter scores'!$B222-'2. Enter scores'!AA222,"")</f>
        <v/>
      </c>
      <c r="AC218" s="125" t="str">
        <f>IF('2. Enter scores'!AB222&lt;&gt;"",'2. Enter scores'!$B222-'2. Enter scores'!AB222,"")</f>
        <v/>
      </c>
      <c r="AD218" s="125" t="str">
        <f>IF('2. Enter scores'!AC222&lt;&gt;"",'2. Enter scores'!$B222-'2. Enter scores'!AC222,"")</f>
        <v/>
      </c>
      <c r="AE218" s="125" t="str">
        <f>IF('2. Enter scores'!AD222&lt;&gt;"",'2. Enter scores'!$B222-'2. Enter scores'!AD222,"")</f>
        <v/>
      </c>
      <c r="AF218" s="125" t="str">
        <f>IF('2. Enter scores'!AE222&lt;&gt;"",'2. Enter scores'!$B222-'2. Enter scores'!AE222,"")</f>
        <v/>
      </c>
      <c r="AG218" s="125" t="str">
        <f>IF('2. Enter scores'!AF222&lt;&gt;"",'2. Enter scores'!$B222-'2. Enter scores'!AF222,"")</f>
        <v/>
      </c>
      <c r="AH218" s="125" t="str">
        <f>IF('2. Enter scores'!AG222&lt;&gt;"",'2. Enter scores'!$B222-'2. Enter scores'!AG222,"")</f>
        <v/>
      </c>
      <c r="AI218" s="125" t="str">
        <f>IF('2. Enter scores'!AH222&lt;&gt;"",'2. Enter scores'!$B222-'2. Enter scores'!AH222,"")</f>
        <v/>
      </c>
      <c r="AJ218" s="125" t="str">
        <f>IF('2. Enter scores'!AI222&lt;&gt;"",'2. Enter scores'!$B222-'2. Enter scores'!AI222,"")</f>
        <v/>
      </c>
      <c r="AK218" s="125" t="str">
        <f>IF('2. Enter scores'!AJ222&lt;&gt;"",'2. Enter scores'!$B222-'2. Enter scores'!AJ222,"")</f>
        <v/>
      </c>
      <c r="AL218" s="125" t="str">
        <f>IF('2. Enter scores'!AK222&lt;&gt;"",'2. Enter scores'!$B222-'2. Enter scores'!AK222,"")</f>
        <v/>
      </c>
      <c r="AM218" s="125" t="str">
        <f>IF('2. Enter scores'!AL222&lt;&gt;"",'2. Enter scores'!$B222-'2. Enter scores'!AL222,"")</f>
        <v/>
      </c>
      <c r="AN218" s="125" t="str">
        <f>IF('2. Enter scores'!AM222&lt;&gt;"",'2. Enter scores'!$B222-'2. Enter scores'!AM222,"")</f>
        <v/>
      </c>
      <c r="AO218" s="125" t="str">
        <f>IF('2. Enter scores'!AN222&lt;&gt;"",'2. Enter scores'!$B222-'2. Enter scores'!AN222,"")</f>
        <v/>
      </c>
      <c r="AP218" s="125" t="str">
        <f>IF('2. Enter scores'!AO222&lt;&gt;"",'2. Enter scores'!$B222-'2. Enter scores'!AO222,"")</f>
        <v/>
      </c>
      <c r="AQ218" s="125" t="str">
        <f>IF('2. Enter scores'!AP222&lt;&gt;"",'2. Enter scores'!$B222-'2. Enter scores'!AP222,"")</f>
        <v/>
      </c>
      <c r="AR218" s="125" t="str">
        <f>IF('2. Enter scores'!AQ222&lt;&gt;"",'2. Enter scores'!$B222-'2. Enter scores'!AQ222,"")</f>
        <v/>
      </c>
      <c r="AS218" s="125" t="str">
        <f>IF('2. Enter scores'!AR222&lt;&gt;"",'2. Enter scores'!$B222-'2. Enter scores'!AR222,"")</f>
        <v/>
      </c>
      <c r="AT218" s="125" t="str">
        <f>IF('2. Enter scores'!AS222&lt;&gt;"",'2. Enter scores'!$B222-'2. Enter scores'!AS222,"")</f>
        <v/>
      </c>
      <c r="AU218" s="125" t="str">
        <f>IF('2. Enter scores'!AT222&lt;&gt;"",'2. Enter scores'!$B222-'2. Enter scores'!AT222,"")</f>
        <v/>
      </c>
      <c r="AV218" s="125" t="str">
        <f>IF('2. Enter scores'!AU222&lt;&gt;"",'2. Enter scores'!$B222-'2. Enter scores'!AU222,"")</f>
        <v/>
      </c>
      <c r="AW218" s="125" t="str">
        <f>IF('2. Enter scores'!AV222&lt;&gt;"",'2. Enter scores'!$B222-'2. Enter scores'!AV222,"")</f>
        <v/>
      </c>
      <c r="AX218" s="125" t="str">
        <f>IF('2. Enter scores'!AW222&lt;&gt;"",'2. Enter scores'!$B222-'2. Enter scores'!AW222,"")</f>
        <v/>
      </c>
      <c r="AY218" s="125" t="str">
        <f>IF('2. Enter scores'!AX222&lt;&gt;"",'2. Enter scores'!$B222-'2. Enter scores'!AX222,"")</f>
        <v/>
      </c>
      <c r="AZ218" s="125" t="str">
        <f>IF('2. Enter scores'!AY222&lt;&gt;"",'2. Enter scores'!$B222-'2. Enter scores'!AY222,"")</f>
        <v/>
      </c>
      <c r="BA218" s="125" t="str">
        <f>IF('2. Enter scores'!AZ222&lt;&gt;"",'2. Enter scores'!$B222-'2. Enter scores'!AZ222,"")</f>
        <v/>
      </c>
      <c r="BB218" s="125" t="str">
        <f>IF('2. Enter scores'!BA222&lt;&gt;"",'2. Enter scores'!$B222-'2. Enter scores'!BA222,"")</f>
        <v/>
      </c>
      <c r="BC218" s="125" t="str">
        <f>IF('2. Enter scores'!BB222&lt;&gt;"",'2. Enter scores'!$B222-'2. Enter scores'!BB222,"")</f>
        <v/>
      </c>
      <c r="BD218" s="125" t="str">
        <f>IF('2. Enter scores'!BC222&lt;&gt;"",'2. Enter scores'!$B222-'2. Enter scores'!BC222,"")</f>
        <v/>
      </c>
      <c r="BE218" s="125" t="str">
        <f>IF('2. Enter scores'!BD222&lt;&gt;"",'2. Enter scores'!$B222-'2. Enter scores'!BD222,"")</f>
        <v/>
      </c>
      <c r="BF218" s="125" t="str">
        <f>IF('2. Enter scores'!BE222&lt;&gt;"",'2. Enter scores'!$B222-'2. Enter scores'!BE222,"")</f>
        <v/>
      </c>
      <c r="BG218" s="125" t="str">
        <f>IF('2. Enter scores'!BF222&lt;&gt;"",'2. Enter scores'!$B222-'2. Enter scores'!BF222,"")</f>
        <v/>
      </c>
      <c r="BH218" s="125" t="str">
        <f>IF('2. Enter scores'!BG222&lt;&gt;"",'2. Enter scores'!$B222-'2. Enter scores'!BG222,"")</f>
        <v/>
      </c>
      <c r="BI218" s="125" t="str">
        <f>IF('2. Enter scores'!BH222&lt;&gt;"",'2. Enter scores'!$B222-'2. Enter scores'!BH222,"")</f>
        <v/>
      </c>
      <c r="BJ218" s="125" t="str">
        <f>IF('2. Enter scores'!BI222&lt;&gt;"",'2. Enter scores'!$B222-'2. Enter scores'!BI222,"")</f>
        <v/>
      </c>
      <c r="BK218" s="125" t="str">
        <f>IF('2. Enter scores'!BJ222&lt;&gt;"",'2. Enter scores'!$B222-'2. Enter scores'!BJ222,"")</f>
        <v/>
      </c>
      <c r="BL218" s="125" t="str">
        <f>IF('2. Enter scores'!BK222&lt;&gt;"",'2. Enter scores'!$B222-'2. Enter scores'!BK222,"")</f>
        <v/>
      </c>
      <c r="BM218" s="125" t="str">
        <f>IF('2. Enter scores'!BL222&lt;&gt;"",'2. Enter scores'!$B222-'2. Enter scores'!BL222,"")</f>
        <v/>
      </c>
      <c r="BN218" s="125" t="str">
        <f>IF('2. Enter scores'!BM222&lt;&gt;"",'2. Enter scores'!$B222-'2. Enter scores'!BM222,"")</f>
        <v/>
      </c>
      <c r="BO218" s="125" t="str">
        <f>IF('2. Enter scores'!BN222&lt;&gt;"",'2. Enter scores'!$B222-'2. Enter scores'!BN222,"")</f>
        <v/>
      </c>
      <c r="BP218" s="108">
        <v>1000</v>
      </c>
    </row>
    <row r="219" spans="2:68" x14ac:dyDescent="0.35">
      <c r="B219" s="125" t="str">
        <f>IF('2. Enter scores'!A223&lt;&gt;"",'2. Enter scores'!A223,"")</f>
        <v/>
      </c>
      <c r="H219" s="125" t="str">
        <f>IF('2. Enter scores'!G223&lt;&gt;"",'2. Enter scores'!$B223-'2. Enter scores'!G223,"")</f>
        <v/>
      </c>
      <c r="I219" s="125" t="str">
        <f>IF('2. Enter scores'!H223&lt;&gt;"",'2. Enter scores'!$B223-'2. Enter scores'!H223,"")</f>
        <v/>
      </c>
      <c r="J219" s="125" t="str">
        <f>IF('2. Enter scores'!I223&lt;&gt;"",'2. Enter scores'!$B223-'2. Enter scores'!I223,"")</f>
        <v/>
      </c>
      <c r="K219" s="125" t="str">
        <f>IF('2. Enter scores'!J223&lt;&gt;"",'2. Enter scores'!$B223-'2. Enter scores'!J223,"")</f>
        <v/>
      </c>
      <c r="L219" s="125" t="str">
        <f>IF('2. Enter scores'!K223&lt;&gt;"",'2. Enter scores'!$B223-'2. Enter scores'!K223,"")</f>
        <v/>
      </c>
      <c r="M219" s="125" t="str">
        <f>IF('2. Enter scores'!L223&lt;&gt;"",'2. Enter scores'!$B223-'2. Enter scores'!L223,"")</f>
        <v/>
      </c>
      <c r="N219" s="125" t="str">
        <f>IF('2. Enter scores'!M223&lt;&gt;"",'2. Enter scores'!$B223-'2. Enter scores'!M223,"")</f>
        <v/>
      </c>
      <c r="O219" s="125" t="str">
        <f>IF('2. Enter scores'!N223&lt;&gt;"",'2. Enter scores'!$B223-'2. Enter scores'!N223,"")</f>
        <v/>
      </c>
      <c r="P219" s="125" t="str">
        <f>IF('2. Enter scores'!O223&lt;&gt;"",'2. Enter scores'!$B223-'2. Enter scores'!O223,"")</f>
        <v/>
      </c>
      <c r="Q219" s="125" t="str">
        <f>IF('2. Enter scores'!P223&lt;&gt;"",'2. Enter scores'!$B223-'2. Enter scores'!P223,"")</f>
        <v/>
      </c>
      <c r="R219" s="125" t="str">
        <f>IF('2. Enter scores'!Q223&lt;&gt;"",'2. Enter scores'!$B223-'2. Enter scores'!Q223,"")</f>
        <v/>
      </c>
      <c r="S219" s="125" t="str">
        <f>IF('2. Enter scores'!R223&lt;&gt;"",'2. Enter scores'!$B223-'2. Enter scores'!R223,"")</f>
        <v/>
      </c>
      <c r="T219" s="125" t="str">
        <f>IF('2. Enter scores'!S223&lt;&gt;"",'2. Enter scores'!$B223-'2. Enter scores'!S223,"")</f>
        <v/>
      </c>
      <c r="U219" s="125" t="str">
        <f>IF('2. Enter scores'!T223&lt;&gt;"",'2. Enter scores'!$B223-'2. Enter scores'!T223,"")</f>
        <v/>
      </c>
      <c r="V219" s="125" t="str">
        <f>IF('2. Enter scores'!U223&lt;&gt;"",'2. Enter scores'!$B223-'2. Enter scores'!U223,"")</f>
        <v/>
      </c>
      <c r="W219" s="125" t="str">
        <f>IF('2. Enter scores'!V223&lt;&gt;"",'2. Enter scores'!$B223-'2. Enter scores'!V223,"")</f>
        <v/>
      </c>
      <c r="X219" s="125" t="str">
        <f>IF('2. Enter scores'!W223&lt;&gt;"",'2. Enter scores'!$B223-'2. Enter scores'!W223,"")</f>
        <v/>
      </c>
      <c r="Y219" s="125" t="str">
        <f>IF('2. Enter scores'!X223&lt;&gt;"",'2. Enter scores'!$B223-'2. Enter scores'!X223,"")</f>
        <v/>
      </c>
      <c r="Z219" s="125" t="str">
        <f>IF('2. Enter scores'!Y223&lt;&gt;"",'2. Enter scores'!$B223-'2. Enter scores'!Y223,"")</f>
        <v/>
      </c>
      <c r="AA219" s="125" t="str">
        <f>IF('2. Enter scores'!Z223&lt;&gt;"",'2. Enter scores'!$B223-'2. Enter scores'!Z223,"")</f>
        <v/>
      </c>
      <c r="AB219" s="125" t="str">
        <f>IF('2. Enter scores'!AA223&lt;&gt;"",'2. Enter scores'!$B223-'2. Enter scores'!AA223,"")</f>
        <v/>
      </c>
      <c r="AC219" s="125" t="str">
        <f>IF('2. Enter scores'!AB223&lt;&gt;"",'2. Enter scores'!$B223-'2. Enter scores'!AB223,"")</f>
        <v/>
      </c>
      <c r="AD219" s="125" t="str">
        <f>IF('2. Enter scores'!AC223&lt;&gt;"",'2. Enter scores'!$B223-'2. Enter scores'!AC223,"")</f>
        <v/>
      </c>
      <c r="AE219" s="125" t="str">
        <f>IF('2. Enter scores'!AD223&lt;&gt;"",'2. Enter scores'!$B223-'2. Enter scores'!AD223,"")</f>
        <v/>
      </c>
      <c r="AF219" s="125" t="str">
        <f>IF('2. Enter scores'!AE223&lt;&gt;"",'2. Enter scores'!$B223-'2. Enter scores'!AE223,"")</f>
        <v/>
      </c>
      <c r="AG219" s="125" t="str">
        <f>IF('2. Enter scores'!AF223&lt;&gt;"",'2. Enter scores'!$B223-'2. Enter scores'!AF223,"")</f>
        <v/>
      </c>
      <c r="AH219" s="125" t="str">
        <f>IF('2. Enter scores'!AG223&lt;&gt;"",'2. Enter scores'!$B223-'2. Enter scores'!AG223,"")</f>
        <v/>
      </c>
      <c r="AI219" s="125" t="str">
        <f>IF('2. Enter scores'!AH223&lt;&gt;"",'2. Enter scores'!$B223-'2. Enter scores'!AH223,"")</f>
        <v/>
      </c>
      <c r="AJ219" s="125" t="str">
        <f>IF('2. Enter scores'!AI223&lt;&gt;"",'2. Enter scores'!$B223-'2. Enter scores'!AI223,"")</f>
        <v/>
      </c>
      <c r="AK219" s="125" t="str">
        <f>IF('2. Enter scores'!AJ223&lt;&gt;"",'2. Enter scores'!$B223-'2. Enter scores'!AJ223,"")</f>
        <v/>
      </c>
      <c r="AL219" s="125" t="str">
        <f>IF('2. Enter scores'!AK223&lt;&gt;"",'2. Enter scores'!$B223-'2. Enter scores'!AK223,"")</f>
        <v/>
      </c>
      <c r="AM219" s="125" t="str">
        <f>IF('2. Enter scores'!AL223&lt;&gt;"",'2. Enter scores'!$B223-'2. Enter scores'!AL223,"")</f>
        <v/>
      </c>
      <c r="AN219" s="125" t="str">
        <f>IF('2. Enter scores'!AM223&lt;&gt;"",'2. Enter scores'!$B223-'2. Enter scores'!AM223,"")</f>
        <v/>
      </c>
      <c r="AO219" s="125" t="str">
        <f>IF('2. Enter scores'!AN223&lt;&gt;"",'2. Enter scores'!$B223-'2. Enter scores'!AN223,"")</f>
        <v/>
      </c>
      <c r="AP219" s="125" t="str">
        <f>IF('2. Enter scores'!AO223&lt;&gt;"",'2. Enter scores'!$B223-'2. Enter scores'!AO223,"")</f>
        <v/>
      </c>
      <c r="AQ219" s="125" t="str">
        <f>IF('2. Enter scores'!AP223&lt;&gt;"",'2. Enter scores'!$B223-'2. Enter scores'!AP223,"")</f>
        <v/>
      </c>
      <c r="AR219" s="125" t="str">
        <f>IF('2. Enter scores'!AQ223&lt;&gt;"",'2. Enter scores'!$B223-'2. Enter scores'!AQ223,"")</f>
        <v/>
      </c>
      <c r="AS219" s="125" t="str">
        <f>IF('2. Enter scores'!AR223&lt;&gt;"",'2. Enter scores'!$B223-'2. Enter scores'!AR223,"")</f>
        <v/>
      </c>
      <c r="AT219" s="125" t="str">
        <f>IF('2. Enter scores'!AS223&lt;&gt;"",'2. Enter scores'!$B223-'2. Enter scores'!AS223,"")</f>
        <v/>
      </c>
      <c r="AU219" s="125" t="str">
        <f>IF('2. Enter scores'!AT223&lt;&gt;"",'2. Enter scores'!$B223-'2. Enter scores'!AT223,"")</f>
        <v/>
      </c>
      <c r="AV219" s="125" t="str">
        <f>IF('2. Enter scores'!AU223&lt;&gt;"",'2. Enter scores'!$B223-'2. Enter scores'!AU223,"")</f>
        <v/>
      </c>
      <c r="AW219" s="125" t="str">
        <f>IF('2. Enter scores'!AV223&lt;&gt;"",'2. Enter scores'!$B223-'2. Enter scores'!AV223,"")</f>
        <v/>
      </c>
      <c r="AX219" s="125" t="str">
        <f>IF('2. Enter scores'!AW223&lt;&gt;"",'2. Enter scores'!$B223-'2. Enter scores'!AW223,"")</f>
        <v/>
      </c>
      <c r="AY219" s="125" t="str">
        <f>IF('2. Enter scores'!AX223&lt;&gt;"",'2. Enter scores'!$B223-'2. Enter scores'!AX223,"")</f>
        <v/>
      </c>
      <c r="AZ219" s="125" t="str">
        <f>IF('2. Enter scores'!AY223&lt;&gt;"",'2. Enter scores'!$B223-'2. Enter scores'!AY223,"")</f>
        <v/>
      </c>
      <c r="BA219" s="125" t="str">
        <f>IF('2. Enter scores'!AZ223&lt;&gt;"",'2. Enter scores'!$B223-'2. Enter scores'!AZ223,"")</f>
        <v/>
      </c>
      <c r="BB219" s="125" t="str">
        <f>IF('2. Enter scores'!BA223&lt;&gt;"",'2. Enter scores'!$B223-'2. Enter scores'!BA223,"")</f>
        <v/>
      </c>
      <c r="BC219" s="125" t="str">
        <f>IF('2. Enter scores'!BB223&lt;&gt;"",'2. Enter scores'!$B223-'2. Enter scores'!BB223,"")</f>
        <v/>
      </c>
      <c r="BD219" s="125" t="str">
        <f>IF('2. Enter scores'!BC223&lt;&gt;"",'2. Enter scores'!$B223-'2. Enter scores'!BC223,"")</f>
        <v/>
      </c>
      <c r="BE219" s="125" t="str">
        <f>IF('2. Enter scores'!BD223&lt;&gt;"",'2. Enter scores'!$B223-'2. Enter scores'!BD223,"")</f>
        <v/>
      </c>
      <c r="BF219" s="125" t="str">
        <f>IF('2. Enter scores'!BE223&lt;&gt;"",'2. Enter scores'!$B223-'2. Enter scores'!BE223,"")</f>
        <v/>
      </c>
      <c r="BG219" s="125" t="str">
        <f>IF('2. Enter scores'!BF223&lt;&gt;"",'2. Enter scores'!$B223-'2. Enter scores'!BF223,"")</f>
        <v/>
      </c>
      <c r="BH219" s="125" t="str">
        <f>IF('2. Enter scores'!BG223&lt;&gt;"",'2. Enter scores'!$B223-'2. Enter scores'!BG223,"")</f>
        <v/>
      </c>
      <c r="BI219" s="125" t="str">
        <f>IF('2. Enter scores'!BH223&lt;&gt;"",'2. Enter scores'!$B223-'2. Enter scores'!BH223,"")</f>
        <v/>
      </c>
      <c r="BJ219" s="125" t="str">
        <f>IF('2. Enter scores'!BI223&lt;&gt;"",'2. Enter scores'!$B223-'2. Enter scores'!BI223,"")</f>
        <v/>
      </c>
      <c r="BK219" s="125" t="str">
        <f>IF('2. Enter scores'!BJ223&lt;&gt;"",'2. Enter scores'!$B223-'2. Enter scores'!BJ223,"")</f>
        <v/>
      </c>
      <c r="BL219" s="125" t="str">
        <f>IF('2. Enter scores'!BK223&lt;&gt;"",'2. Enter scores'!$B223-'2. Enter scores'!BK223,"")</f>
        <v/>
      </c>
      <c r="BM219" s="125" t="str">
        <f>IF('2. Enter scores'!BL223&lt;&gt;"",'2. Enter scores'!$B223-'2. Enter scores'!BL223,"")</f>
        <v/>
      </c>
      <c r="BN219" s="125" t="str">
        <f>IF('2. Enter scores'!BM223&lt;&gt;"",'2. Enter scores'!$B223-'2. Enter scores'!BM223,"")</f>
        <v/>
      </c>
      <c r="BO219" s="125" t="str">
        <f>IF('2. Enter scores'!BN223&lt;&gt;"",'2. Enter scores'!$B223-'2. Enter scores'!BN223,"")</f>
        <v/>
      </c>
      <c r="BP219" s="108">
        <v>1000</v>
      </c>
    </row>
    <row r="220" spans="2:68" x14ac:dyDescent="0.35">
      <c r="B220" s="125" t="str">
        <f>IF('2. Enter scores'!A224&lt;&gt;"",'2. Enter scores'!A224,"")</f>
        <v/>
      </c>
      <c r="H220" s="125" t="str">
        <f>IF('2. Enter scores'!G224&lt;&gt;"",'2. Enter scores'!$B224-'2. Enter scores'!G224,"")</f>
        <v/>
      </c>
      <c r="I220" s="125" t="str">
        <f>IF('2. Enter scores'!H224&lt;&gt;"",'2. Enter scores'!$B224-'2. Enter scores'!H224,"")</f>
        <v/>
      </c>
      <c r="J220" s="125" t="str">
        <f>IF('2. Enter scores'!I224&lt;&gt;"",'2. Enter scores'!$B224-'2. Enter scores'!I224,"")</f>
        <v/>
      </c>
      <c r="K220" s="125" t="str">
        <f>IF('2. Enter scores'!J224&lt;&gt;"",'2. Enter scores'!$B224-'2. Enter scores'!J224,"")</f>
        <v/>
      </c>
      <c r="L220" s="125" t="str">
        <f>IF('2. Enter scores'!K224&lt;&gt;"",'2. Enter scores'!$B224-'2. Enter scores'!K224,"")</f>
        <v/>
      </c>
      <c r="M220" s="125" t="str">
        <f>IF('2. Enter scores'!L224&lt;&gt;"",'2. Enter scores'!$B224-'2. Enter scores'!L224,"")</f>
        <v/>
      </c>
      <c r="N220" s="125" t="str">
        <f>IF('2. Enter scores'!M224&lt;&gt;"",'2. Enter scores'!$B224-'2. Enter scores'!M224,"")</f>
        <v/>
      </c>
      <c r="O220" s="125" t="str">
        <f>IF('2. Enter scores'!N224&lt;&gt;"",'2. Enter scores'!$B224-'2. Enter scores'!N224,"")</f>
        <v/>
      </c>
      <c r="P220" s="125" t="str">
        <f>IF('2. Enter scores'!O224&lt;&gt;"",'2. Enter scores'!$B224-'2. Enter scores'!O224,"")</f>
        <v/>
      </c>
      <c r="Q220" s="125" t="str">
        <f>IF('2. Enter scores'!P224&lt;&gt;"",'2. Enter scores'!$B224-'2. Enter scores'!P224,"")</f>
        <v/>
      </c>
      <c r="R220" s="125" t="str">
        <f>IF('2. Enter scores'!Q224&lt;&gt;"",'2. Enter scores'!$B224-'2. Enter scores'!Q224,"")</f>
        <v/>
      </c>
      <c r="S220" s="125" t="str">
        <f>IF('2. Enter scores'!R224&lt;&gt;"",'2. Enter scores'!$B224-'2. Enter scores'!R224,"")</f>
        <v/>
      </c>
      <c r="T220" s="125" t="str">
        <f>IF('2. Enter scores'!S224&lt;&gt;"",'2. Enter scores'!$B224-'2. Enter scores'!S224,"")</f>
        <v/>
      </c>
      <c r="U220" s="125" t="str">
        <f>IF('2. Enter scores'!T224&lt;&gt;"",'2. Enter scores'!$B224-'2. Enter scores'!T224,"")</f>
        <v/>
      </c>
      <c r="V220" s="125" t="str">
        <f>IF('2. Enter scores'!U224&lt;&gt;"",'2. Enter scores'!$B224-'2. Enter scores'!U224,"")</f>
        <v/>
      </c>
      <c r="W220" s="125" t="str">
        <f>IF('2. Enter scores'!V224&lt;&gt;"",'2. Enter scores'!$B224-'2. Enter scores'!V224,"")</f>
        <v/>
      </c>
      <c r="X220" s="125" t="str">
        <f>IF('2. Enter scores'!W224&lt;&gt;"",'2. Enter scores'!$B224-'2. Enter scores'!W224,"")</f>
        <v/>
      </c>
      <c r="Y220" s="125" t="str">
        <f>IF('2. Enter scores'!X224&lt;&gt;"",'2. Enter scores'!$B224-'2. Enter scores'!X224,"")</f>
        <v/>
      </c>
      <c r="Z220" s="125" t="str">
        <f>IF('2. Enter scores'!Y224&lt;&gt;"",'2. Enter scores'!$B224-'2. Enter scores'!Y224,"")</f>
        <v/>
      </c>
      <c r="AA220" s="125" t="str">
        <f>IF('2. Enter scores'!Z224&lt;&gt;"",'2. Enter scores'!$B224-'2. Enter scores'!Z224,"")</f>
        <v/>
      </c>
      <c r="AB220" s="125" t="str">
        <f>IF('2. Enter scores'!AA224&lt;&gt;"",'2. Enter scores'!$B224-'2. Enter scores'!AA224,"")</f>
        <v/>
      </c>
      <c r="AC220" s="125" t="str">
        <f>IF('2. Enter scores'!AB224&lt;&gt;"",'2. Enter scores'!$B224-'2. Enter scores'!AB224,"")</f>
        <v/>
      </c>
      <c r="AD220" s="125" t="str">
        <f>IF('2. Enter scores'!AC224&lt;&gt;"",'2. Enter scores'!$B224-'2. Enter scores'!AC224,"")</f>
        <v/>
      </c>
      <c r="AE220" s="125" t="str">
        <f>IF('2. Enter scores'!AD224&lt;&gt;"",'2. Enter scores'!$B224-'2. Enter scores'!AD224,"")</f>
        <v/>
      </c>
      <c r="AF220" s="125" t="str">
        <f>IF('2. Enter scores'!AE224&lt;&gt;"",'2. Enter scores'!$B224-'2. Enter scores'!AE224,"")</f>
        <v/>
      </c>
      <c r="AG220" s="125" t="str">
        <f>IF('2. Enter scores'!AF224&lt;&gt;"",'2. Enter scores'!$B224-'2. Enter scores'!AF224,"")</f>
        <v/>
      </c>
      <c r="AH220" s="125" t="str">
        <f>IF('2. Enter scores'!AG224&lt;&gt;"",'2. Enter scores'!$B224-'2. Enter scores'!AG224,"")</f>
        <v/>
      </c>
      <c r="AI220" s="125" t="str">
        <f>IF('2. Enter scores'!AH224&lt;&gt;"",'2. Enter scores'!$B224-'2. Enter scores'!AH224,"")</f>
        <v/>
      </c>
      <c r="AJ220" s="125" t="str">
        <f>IF('2. Enter scores'!AI224&lt;&gt;"",'2. Enter scores'!$B224-'2. Enter scores'!AI224,"")</f>
        <v/>
      </c>
      <c r="AK220" s="125" t="str">
        <f>IF('2. Enter scores'!AJ224&lt;&gt;"",'2. Enter scores'!$B224-'2. Enter scores'!AJ224,"")</f>
        <v/>
      </c>
      <c r="AL220" s="125" t="str">
        <f>IF('2. Enter scores'!AK224&lt;&gt;"",'2. Enter scores'!$B224-'2. Enter scores'!AK224,"")</f>
        <v/>
      </c>
      <c r="AM220" s="125" t="str">
        <f>IF('2. Enter scores'!AL224&lt;&gt;"",'2. Enter scores'!$B224-'2. Enter scores'!AL224,"")</f>
        <v/>
      </c>
      <c r="AN220" s="125" t="str">
        <f>IF('2. Enter scores'!AM224&lt;&gt;"",'2. Enter scores'!$B224-'2. Enter scores'!AM224,"")</f>
        <v/>
      </c>
      <c r="AO220" s="125" t="str">
        <f>IF('2. Enter scores'!AN224&lt;&gt;"",'2. Enter scores'!$B224-'2. Enter scores'!AN224,"")</f>
        <v/>
      </c>
      <c r="AP220" s="125" t="str">
        <f>IF('2. Enter scores'!AO224&lt;&gt;"",'2. Enter scores'!$B224-'2. Enter scores'!AO224,"")</f>
        <v/>
      </c>
      <c r="AQ220" s="125" t="str">
        <f>IF('2. Enter scores'!AP224&lt;&gt;"",'2. Enter scores'!$B224-'2. Enter scores'!AP224,"")</f>
        <v/>
      </c>
      <c r="AR220" s="125" t="str">
        <f>IF('2. Enter scores'!AQ224&lt;&gt;"",'2. Enter scores'!$B224-'2. Enter scores'!AQ224,"")</f>
        <v/>
      </c>
      <c r="AS220" s="125" t="str">
        <f>IF('2. Enter scores'!AR224&lt;&gt;"",'2. Enter scores'!$B224-'2. Enter scores'!AR224,"")</f>
        <v/>
      </c>
      <c r="AT220" s="125" t="str">
        <f>IF('2. Enter scores'!AS224&lt;&gt;"",'2. Enter scores'!$B224-'2. Enter scores'!AS224,"")</f>
        <v/>
      </c>
      <c r="AU220" s="125" t="str">
        <f>IF('2. Enter scores'!AT224&lt;&gt;"",'2. Enter scores'!$B224-'2. Enter scores'!AT224,"")</f>
        <v/>
      </c>
      <c r="AV220" s="125" t="str">
        <f>IF('2. Enter scores'!AU224&lt;&gt;"",'2. Enter scores'!$B224-'2. Enter scores'!AU224,"")</f>
        <v/>
      </c>
      <c r="AW220" s="125" t="str">
        <f>IF('2. Enter scores'!AV224&lt;&gt;"",'2. Enter scores'!$B224-'2. Enter scores'!AV224,"")</f>
        <v/>
      </c>
      <c r="AX220" s="125" t="str">
        <f>IF('2. Enter scores'!AW224&lt;&gt;"",'2. Enter scores'!$B224-'2. Enter scores'!AW224,"")</f>
        <v/>
      </c>
      <c r="AY220" s="125" t="str">
        <f>IF('2. Enter scores'!AX224&lt;&gt;"",'2. Enter scores'!$B224-'2. Enter scores'!AX224,"")</f>
        <v/>
      </c>
      <c r="AZ220" s="125" t="str">
        <f>IF('2. Enter scores'!AY224&lt;&gt;"",'2. Enter scores'!$B224-'2. Enter scores'!AY224,"")</f>
        <v/>
      </c>
      <c r="BA220" s="125" t="str">
        <f>IF('2. Enter scores'!AZ224&lt;&gt;"",'2. Enter scores'!$B224-'2. Enter scores'!AZ224,"")</f>
        <v/>
      </c>
      <c r="BB220" s="125" t="str">
        <f>IF('2. Enter scores'!BA224&lt;&gt;"",'2. Enter scores'!$B224-'2. Enter scores'!BA224,"")</f>
        <v/>
      </c>
      <c r="BC220" s="125" t="str">
        <f>IF('2. Enter scores'!BB224&lt;&gt;"",'2. Enter scores'!$B224-'2. Enter scores'!BB224,"")</f>
        <v/>
      </c>
      <c r="BD220" s="125" t="str">
        <f>IF('2. Enter scores'!BC224&lt;&gt;"",'2. Enter scores'!$B224-'2. Enter scores'!BC224,"")</f>
        <v/>
      </c>
      <c r="BE220" s="125" t="str">
        <f>IF('2. Enter scores'!BD224&lt;&gt;"",'2. Enter scores'!$B224-'2. Enter scores'!BD224,"")</f>
        <v/>
      </c>
      <c r="BF220" s="125" t="str">
        <f>IF('2. Enter scores'!BE224&lt;&gt;"",'2. Enter scores'!$B224-'2. Enter scores'!BE224,"")</f>
        <v/>
      </c>
      <c r="BG220" s="125" t="str">
        <f>IF('2. Enter scores'!BF224&lt;&gt;"",'2. Enter scores'!$B224-'2. Enter scores'!BF224,"")</f>
        <v/>
      </c>
      <c r="BH220" s="125" t="str">
        <f>IF('2. Enter scores'!BG224&lt;&gt;"",'2. Enter scores'!$B224-'2. Enter scores'!BG224,"")</f>
        <v/>
      </c>
      <c r="BI220" s="125" t="str">
        <f>IF('2. Enter scores'!BH224&lt;&gt;"",'2. Enter scores'!$B224-'2. Enter scores'!BH224,"")</f>
        <v/>
      </c>
      <c r="BJ220" s="125" t="str">
        <f>IF('2. Enter scores'!BI224&lt;&gt;"",'2. Enter scores'!$B224-'2. Enter scores'!BI224,"")</f>
        <v/>
      </c>
      <c r="BK220" s="125" t="str">
        <f>IF('2. Enter scores'!BJ224&lt;&gt;"",'2. Enter scores'!$B224-'2. Enter scores'!BJ224,"")</f>
        <v/>
      </c>
      <c r="BL220" s="125" t="str">
        <f>IF('2. Enter scores'!BK224&lt;&gt;"",'2. Enter scores'!$B224-'2. Enter scores'!BK224,"")</f>
        <v/>
      </c>
      <c r="BM220" s="125" t="str">
        <f>IF('2. Enter scores'!BL224&lt;&gt;"",'2. Enter scores'!$B224-'2. Enter scores'!BL224,"")</f>
        <v/>
      </c>
      <c r="BN220" s="125" t="str">
        <f>IF('2. Enter scores'!BM224&lt;&gt;"",'2. Enter scores'!$B224-'2. Enter scores'!BM224,"")</f>
        <v/>
      </c>
      <c r="BO220" s="125" t="str">
        <f>IF('2. Enter scores'!BN224&lt;&gt;"",'2. Enter scores'!$B224-'2. Enter scores'!BN224,"")</f>
        <v/>
      </c>
      <c r="BP220" s="108">
        <v>1000</v>
      </c>
    </row>
    <row r="221" spans="2:68" x14ac:dyDescent="0.35">
      <c r="B221" s="125" t="str">
        <f>IF('2. Enter scores'!A225&lt;&gt;"",'2. Enter scores'!A225,"")</f>
        <v/>
      </c>
      <c r="H221" s="125" t="str">
        <f>IF('2. Enter scores'!G225&lt;&gt;"",'2. Enter scores'!$B225-'2. Enter scores'!G225,"")</f>
        <v/>
      </c>
      <c r="I221" s="125" t="str">
        <f>IF('2. Enter scores'!H225&lt;&gt;"",'2. Enter scores'!$B225-'2. Enter scores'!H225,"")</f>
        <v/>
      </c>
      <c r="J221" s="125" t="str">
        <f>IF('2. Enter scores'!I225&lt;&gt;"",'2. Enter scores'!$B225-'2. Enter scores'!I225,"")</f>
        <v/>
      </c>
      <c r="K221" s="125" t="str">
        <f>IF('2. Enter scores'!J225&lt;&gt;"",'2. Enter scores'!$B225-'2. Enter scores'!J225,"")</f>
        <v/>
      </c>
      <c r="L221" s="125" t="str">
        <f>IF('2. Enter scores'!K225&lt;&gt;"",'2. Enter scores'!$B225-'2. Enter scores'!K225,"")</f>
        <v/>
      </c>
      <c r="M221" s="125" t="str">
        <f>IF('2. Enter scores'!L225&lt;&gt;"",'2. Enter scores'!$B225-'2. Enter scores'!L225,"")</f>
        <v/>
      </c>
      <c r="N221" s="125" t="str">
        <f>IF('2. Enter scores'!M225&lt;&gt;"",'2. Enter scores'!$B225-'2. Enter scores'!M225,"")</f>
        <v/>
      </c>
      <c r="O221" s="125" t="str">
        <f>IF('2. Enter scores'!N225&lt;&gt;"",'2. Enter scores'!$B225-'2. Enter scores'!N225,"")</f>
        <v/>
      </c>
      <c r="P221" s="125" t="str">
        <f>IF('2. Enter scores'!O225&lt;&gt;"",'2. Enter scores'!$B225-'2. Enter scores'!O225,"")</f>
        <v/>
      </c>
      <c r="Q221" s="125" t="str">
        <f>IF('2. Enter scores'!P225&lt;&gt;"",'2. Enter scores'!$B225-'2. Enter scores'!P225,"")</f>
        <v/>
      </c>
      <c r="R221" s="125" t="str">
        <f>IF('2. Enter scores'!Q225&lt;&gt;"",'2. Enter scores'!$B225-'2. Enter scores'!Q225,"")</f>
        <v/>
      </c>
      <c r="S221" s="125" t="str">
        <f>IF('2. Enter scores'!R225&lt;&gt;"",'2. Enter scores'!$B225-'2. Enter scores'!R225,"")</f>
        <v/>
      </c>
      <c r="T221" s="125" t="str">
        <f>IF('2. Enter scores'!S225&lt;&gt;"",'2. Enter scores'!$B225-'2. Enter scores'!S225,"")</f>
        <v/>
      </c>
      <c r="U221" s="125" t="str">
        <f>IF('2. Enter scores'!T225&lt;&gt;"",'2. Enter scores'!$B225-'2. Enter scores'!T225,"")</f>
        <v/>
      </c>
      <c r="V221" s="125" t="str">
        <f>IF('2. Enter scores'!U225&lt;&gt;"",'2. Enter scores'!$B225-'2. Enter scores'!U225,"")</f>
        <v/>
      </c>
      <c r="W221" s="125" t="str">
        <f>IF('2. Enter scores'!V225&lt;&gt;"",'2. Enter scores'!$B225-'2. Enter scores'!V225,"")</f>
        <v/>
      </c>
      <c r="X221" s="125" t="str">
        <f>IF('2. Enter scores'!W225&lt;&gt;"",'2. Enter scores'!$B225-'2. Enter scores'!W225,"")</f>
        <v/>
      </c>
      <c r="Y221" s="125" t="str">
        <f>IF('2. Enter scores'!X225&lt;&gt;"",'2. Enter scores'!$B225-'2. Enter scores'!X225,"")</f>
        <v/>
      </c>
      <c r="Z221" s="125" t="str">
        <f>IF('2. Enter scores'!Y225&lt;&gt;"",'2. Enter scores'!$B225-'2. Enter scores'!Y225,"")</f>
        <v/>
      </c>
      <c r="AA221" s="125" t="str">
        <f>IF('2. Enter scores'!Z225&lt;&gt;"",'2. Enter scores'!$B225-'2. Enter scores'!Z225,"")</f>
        <v/>
      </c>
      <c r="AB221" s="125" t="str">
        <f>IF('2. Enter scores'!AA225&lt;&gt;"",'2. Enter scores'!$B225-'2. Enter scores'!AA225,"")</f>
        <v/>
      </c>
      <c r="AC221" s="125" t="str">
        <f>IF('2. Enter scores'!AB225&lt;&gt;"",'2. Enter scores'!$B225-'2. Enter scores'!AB225,"")</f>
        <v/>
      </c>
      <c r="AD221" s="125" t="str">
        <f>IF('2. Enter scores'!AC225&lt;&gt;"",'2. Enter scores'!$B225-'2. Enter scores'!AC225,"")</f>
        <v/>
      </c>
      <c r="AE221" s="125" t="str">
        <f>IF('2. Enter scores'!AD225&lt;&gt;"",'2. Enter scores'!$B225-'2. Enter scores'!AD225,"")</f>
        <v/>
      </c>
      <c r="AF221" s="125" t="str">
        <f>IF('2. Enter scores'!AE225&lt;&gt;"",'2. Enter scores'!$B225-'2. Enter scores'!AE225,"")</f>
        <v/>
      </c>
      <c r="AG221" s="125" t="str">
        <f>IF('2. Enter scores'!AF225&lt;&gt;"",'2. Enter scores'!$B225-'2. Enter scores'!AF225,"")</f>
        <v/>
      </c>
      <c r="AH221" s="125" t="str">
        <f>IF('2. Enter scores'!AG225&lt;&gt;"",'2. Enter scores'!$B225-'2. Enter scores'!AG225,"")</f>
        <v/>
      </c>
      <c r="AI221" s="125" t="str">
        <f>IF('2. Enter scores'!AH225&lt;&gt;"",'2. Enter scores'!$B225-'2. Enter scores'!AH225,"")</f>
        <v/>
      </c>
      <c r="AJ221" s="125" t="str">
        <f>IF('2. Enter scores'!AI225&lt;&gt;"",'2. Enter scores'!$B225-'2. Enter scores'!AI225,"")</f>
        <v/>
      </c>
      <c r="AK221" s="125" t="str">
        <f>IF('2. Enter scores'!AJ225&lt;&gt;"",'2. Enter scores'!$B225-'2. Enter scores'!AJ225,"")</f>
        <v/>
      </c>
      <c r="AL221" s="125" t="str">
        <f>IF('2. Enter scores'!AK225&lt;&gt;"",'2. Enter scores'!$B225-'2. Enter scores'!AK225,"")</f>
        <v/>
      </c>
      <c r="AM221" s="125" t="str">
        <f>IF('2. Enter scores'!AL225&lt;&gt;"",'2. Enter scores'!$B225-'2. Enter scores'!AL225,"")</f>
        <v/>
      </c>
      <c r="AN221" s="125" t="str">
        <f>IF('2. Enter scores'!AM225&lt;&gt;"",'2. Enter scores'!$B225-'2. Enter scores'!AM225,"")</f>
        <v/>
      </c>
      <c r="AO221" s="125" t="str">
        <f>IF('2. Enter scores'!AN225&lt;&gt;"",'2. Enter scores'!$B225-'2. Enter scores'!AN225,"")</f>
        <v/>
      </c>
      <c r="AP221" s="125" t="str">
        <f>IF('2. Enter scores'!AO225&lt;&gt;"",'2. Enter scores'!$B225-'2. Enter scores'!AO225,"")</f>
        <v/>
      </c>
      <c r="AQ221" s="125" t="str">
        <f>IF('2. Enter scores'!AP225&lt;&gt;"",'2. Enter scores'!$B225-'2. Enter scores'!AP225,"")</f>
        <v/>
      </c>
      <c r="AR221" s="125" t="str">
        <f>IF('2. Enter scores'!AQ225&lt;&gt;"",'2. Enter scores'!$B225-'2. Enter scores'!AQ225,"")</f>
        <v/>
      </c>
      <c r="AS221" s="125" t="str">
        <f>IF('2. Enter scores'!AR225&lt;&gt;"",'2. Enter scores'!$B225-'2. Enter scores'!AR225,"")</f>
        <v/>
      </c>
      <c r="AT221" s="125" t="str">
        <f>IF('2. Enter scores'!AS225&lt;&gt;"",'2. Enter scores'!$B225-'2. Enter scores'!AS225,"")</f>
        <v/>
      </c>
      <c r="AU221" s="125" t="str">
        <f>IF('2. Enter scores'!AT225&lt;&gt;"",'2. Enter scores'!$B225-'2. Enter scores'!AT225,"")</f>
        <v/>
      </c>
      <c r="AV221" s="125" t="str">
        <f>IF('2. Enter scores'!AU225&lt;&gt;"",'2. Enter scores'!$B225-'2. Enter scores'!AU225,"")</f>
        <v/>
      </c>
      <c r="AW221" s="125" t="str">
        <f>IF('2. Enter scores'!AV225&lt;&gt;"",'2. Enter scores'!$B225-'2. Enter scores'!AV225,"")</f>
        <v/>
      </c>
      <c r="AX221" s="125" t="str">
        <f>IF('2. Enter scores'!AW225&lt;&gt;"",'2. Enter scores'!$B225-'2. Enter scores'!AW225,"")</f>
        <v/>
      </c>
      <c r="AY221" s="125" t="str">
        <f>IF('2. Enter scores'!AX225&lt;&gt;"",'2. Enter scores'!$B225-'2. Enter scores'!AX225,"")</f>
        <v/>
      </c>
      <c r="AZ221" s="125" t="str">
        <f>IF('2. Enter scores'!AY225&lt;&gt;"",'2. Enter scores'!$B225-'2. Enter scores'!AY225,"")</f>
        <v/>
      </c>
      <c r="BA221" s="125" t="str">
        <f>IF('2. Enter scores'!AZ225&lt;&gt;"",'2. Enter scores'!$B225-'2. Enter scores'!AZ225,"")</f>
        <v/>
      </c>
      <c r="BB221" s="125" t="str">
        <f>IF('2. Enter scores'!BA225&lt;&gt;"",'2. Enter scores'!$B225-'2. Enter scores'!BA225,"")</f>
        <v/>
      </c>
      <c r="BC221" s="125" t="str">
        <f>IF('2. Enter scores'!BB225&lt;&gt;"",'2. Enter scores'!$B225-'2. Enter scores'!BB225,"")</f>
        <v/>
      </c>
      <c r="BD221" s="125" t="str">
        <f>IF('2. Enter scores'!BC225&lt;&gt;"",'2. Enter scores'!$B225-'2. Enter scores'!BC225,"")</f>
        <v/>
      </c>
      <c r="BE221" s="125" t="str">
        <f>IF('2. Enter scores'!BD225&lt;&gt;"",'2. Enter scores'!$B225-'2. Enter scores'!BD225,"")</f>
        <v/>
      </c>
      <c r="BF221" s="125" t="str">
        <f>IF('2. Enter scores'!BE225&lt;&gt;"",'2. Enter scores'!$B225-'2. Enter scores'!BE225,"")</f>
        <v/>
      </c>
      <c r="BG221" s="125" t="str">
        <f>IF('2. Enter scores'!BF225&lt;&gt;"",'2. Enter scores'!$B225-'2. Enter scores'!BF225,"")</f>
        <v/>
      </c>
      <c r="BH221" s="125" t="str">
        <f>IF('2. Enter scores'!BG225&lt;&gt;"",'2. Enter scores'!$B225-'2. Enter scores'!BG225,"")</f>
        <v/>
      </c>
      <c r="BI221" s="125" t="str">
        <f>IF('2. Enter scores'!BH225&lt;&gt;"",'2. Enter scores'!$B225-'2. Enter scores'!BH225,"")</f>
        <v/>
      </c>
      <c r="BJ221" s="125" t="str">
        <f>IF('2. Enter scores'!BI225&lt;&gt;"",'2. Enter scores'!$B225-'2. Enter scores'!BI225,"")</f>
        <v/>
      </c>
      <c r="BK221" s="125" t="str">
        <f>IF('2. Enter scores'!BJ225&lt;&gt;"",'2. Enter scores'!$B225-'2. Enter scores'!BJ225,"")</f>
        <v/>
      </c>
      <c r="BL221" s="125" t="str">
        <f>IF('2. Enter scores'!BK225&lt;&gt;"",'2. Enter scores'!$B225-'2. Enter scores'!BK225,"")</f>
        <v/>
      </c>
      <c r="BM221" s="125" t="str">
        <f>IF('2. Enter scores'!BL225&lt;&gt;"",'2. Enter scores'!$B225-'2. Enter scores'!BL225,"")</f>
        <v/>
      </c>
      <c r="BN221" s="125" t="str">
        <f>IF('2. Enter scores'!BM225&lt;&gt;"",'2. Enter scores'!$B225-'2. Enter scores'!BM225,"")</f>
        <v/>
      </c>
      <c r="BO221" s="125" t="str">
        <f>IF('2. Enter scores'!BN225&lt;&gt;"",'2. Enter scores'!$B225-'2. Enter scores'!BN225,"")</f>
        <v/>
      </c>
      <c r="BP221" s="108">
        <v>1000</v>
      </c>
    </row>
    <row r="222" spans="2:68" x14ac:dyDescent="0.35">
      <c r="B222" s="125" t="str">
        <f>IF('2. Enter scores'!A226&lt;&gt;"",'2. Enter scores'!A226,"")</f>
        <v/>
      </c>
      <c r="H222" s="125" t="str">
        <f>IF('2. Enter scores'!G226&lt;&gt;"",'2. Enter scores'!$B226-'2. Enter scores'!G226,"")</f>
        <v/>
      </c>
      <c r="I222" s="125" t="str">
        <f>IF('2. Enter scores'!H226&lt;&gt;"",'2. Enter scores'!$B226-'2. Enter scores'!H226,"")</f>
        <v/>
      </c>
      <c r="J222" s="125" t="str">
        <f>IF('2. Enter scores'!I226&lt;&gt;"",'2. Enter scores'!$B226-'2. Enter scores'!I226,"")</f>
        <v/>
      </c>
      <c r="K222" s="125" t="str">
        <f>IF('2. Enter scores'!J226&lt;&gt;"",'2. Enter scores'!$B226-'2. Enter scores'!J226,"")</f>
        <v/>
      </c>
      <c r="L222" s="125" t="str">
        <f>IF('2. Enter scores'!K226&lt;&gt;"",'2. Enter scores'!$B226-'2. Enter scores'!K226,"")</f>
        <v/>
      </c>
      <c r="M222" s="125" t="str">
        <f>IF('2. Enter scores'!L226&lt;&gt;"",'2. Enter scores'!$B226-'2. Enter scores'!L226,"")</f>
        <v/>
      </c>
      <c r="N222" s="125" t="str">
        <f>IF('2. Enter scores'!M226&lt;&gt;"",'2. Enter scores'!$B226-'2. Enter scores'!M226,"")</f>
        <v/>
      </c>
      <c r="O222" s="125" t="str">
        <f>IF('2. Enter scores'!N226&lt;&gt;"",'2. Enter scores'!$B226-'2. Enter scores'!N226,"")</f>
        <v/>
      </c>
      <c r="P222" s="125" t="str">
        <f>IF('2. Enter scores'!O226&lt;&gt;"",'2. Enter scores'!$B226-'2. Enter scores'!O226,"")</f>
        <v/>
      </c>
      <c r="Q222" s="125" t="str">
        <f>IF('2. Enter scores'!P226&lt;&gt;"",'2. Enter scores'!$B226-'2. Enter scores'!P226,"")</f>
        <v/>
      </c>
      <c r="R222" s="125" t="str">
        <f>IF('2. Enter scores'!Q226&lt;&gt;"",'2. Enter scores'!$B226-'2. Enter scores'!Q226,"")</f>
        <v/>
      </c>
      <c r="S222" s="125" t="str">
        <f>IF('2. Enter scores'!R226&lt;&gt;"",'2. Enter scores'!$B226-'2. Enter scores'!R226,"")</f>
        <v/>
      </c>
      <c r="T222" s="125" t="str">
        <f>IF('2. Enter scores'!S226&lt;&gt;"",'2. Enter scores'!$B226-'2. Enter scores'!S226,"")</f>
        <v/>
      </c>
      <c r="U222" s="125" t="str">
        <f>IF('2. Enter scores'!T226&lt;&gt;"",'2. Enter scores'!$B226-'2. Enter scores'!T226,"")</f>
        <v/>
      </c>
      <c r="V222" s="125" t="str">
        <f>IF('2. Enter scores'!U226&lt;&gt;"",'2. Enter scores'!$B226-'2. Enter scores'!U226,"")</f>
        <v/>
      </c>
      <c r="W222" s="125" t="str">
        <f>IF('2. Enter scores'!V226&lt;&gt;"",'2. Enter scores'!$B226-'2. Enter scores'!V226,"")</f>
        <v/>
      </c>
      <c r="X222" s="125" t="str">
        <f>IF('2. Enter scores'!W226&lt;&gt;"",'2. Enter scores'!$B226-'2. Enter scores'!W226,"")</f>
        <v/>
      </c>
      <c r="Y222" s="125" t="str">
        <f>IF('2. Enter scores'!X226&lt;&gt;"",'2. Enter scores'!$B226-'2. Enter scores'!X226,"")</f>
        <v/>
      </c>
      <c r="Z222" s="125" t="str">
        <f>IF('2. Enter scores'!Y226&lt;&gt;"",'2. Enter scores'!$B226-'2. Enter scores'!Y226,"")</f>
        <v/>
      </c>
      <c r="AA222" s="125" t="str">
        <f>IF('2. Enter scores'!Z226&lt;&gt;"",'2. Enter scores'!$B226-'2. Enter scores'!Z226,"")</f>
        <v/>
      </c>
      <c r="AB222" s="125" t="str">
        <f>IF('2. Enter scores'!AA226&lt;&gt;"",'2. Enter scores'!$B226-'2. Enter scores'!AA226,"")</f>
        <v/>
      </c>
      <c r="AC222" s="125" t="str">
        <f>IF('2. Enter scores'!AB226&lt;&gt;"",'2. Enter scores'!$B226-'2. Enter scores'!AB226,"")</f>
        <v/>
      </c>
      <c r="AD222" s="125" t="str">
        <f>IF('2. Enter scores'!AC226&lt;&gt;"",'2. Enter scores'!$B226-'2. Enter scores'!AC226,"")</f>
        <v/>
      </c>
      <c r="AE222" s="125" t="str">
        <f>IF('2. Enter scores'!AD226&lt;&gt;"",'2. Enter scores'!$B226-'2. Enter scores'!AD226,"")</f>
        <v/>
      </c>
      <c r="AF222" s="125" t="str">
        <f>IF('2. Enter scores'!AE226&lt;&gt;"",'2. Enter scores'!$B226-'2. Enter scores'!AE226,"")</f>
        <v/>
      </c>
      <c r="AG222" s="125" t="str">
        <f>IF('2. Enter scores'!AF226&lt;&gt;"",'2. Enter scores'!$B226-'2. Enter scores'!AF226,"")</f>
        <v/>
      </c>
      <c r="AH222" s="125" t="str">
        <f>IF('2. Enter scores'!AG226&lt;&gt;"",'2. Enter scores'!$B226-'2. Enter scores'!AG226,"")</f>
        <v/>
      </c>
      <c r="AI222" s="125" t="str">
        <f>IF('2. Enter scores'!AH226&lt;&gt;"",'2. Enter scores'!$B226-'2. Enter scores'!AH226,"")</f>
        <v/>
      </c>
      <c r="AJ222" s="125" t="str">
        <f>IF('2. Enter scores'!AI226&lt;&gt;"",'2. Enter scores'!$B226-'2. Enter scores'!AI226,"")</f>
        <v/>
      </c>
      <c r="AK222" s="125" t="str">
        <f>IF('2. Enter scores'!AJ226&lt;&gt;"",'2. Enter scores'!$B226-'2. Enter scores'!AJ226,"")</f>
        <v/>
      </c>
      <c r="AL222" s="125" t="str">
        <f>IF('2. Enter scores'!AK226&lt;&gt;"",'2. Enter scores'!$B226-'2. Enter scores'!AK226,"")</f>
        <v/>
      </c>
      <c r="AM222" s="125" t="str">
        <f>IF('2. Enter scores'!AL226&lt;&gt;"",'2. Enter scores'!$B226-'2. Enter scores'!AL226,"")</f>
        <v/>
      </c>
      <c r="AN222" s="125" t="str">
        <f>IF('2. Enter scores'!AM226&lt;&gt;"",'2. Enter scores'!$B226-'2. Enter scores'!AM226,"")</f>
        <v/>
      </c>
      <c r="AO222" s="125" t="str">
        <f>IF('2. Enter scores'!AN226&lt;&gt;"",'2. Enter scores'!$B226-'2. Enter scores'!AN226,"")</f>
        <v/>
      </c>
      <c r="AP222" s="125" t="str">
        <f>IF('2. Enter scores'!AO226&lt;&gt;"",'2. Enter scores'!$B226-'2. Enter scores'!AO226,"")</f>
        <v/>
      </c>
      <c r="AQ222" s="125" t="str">
        <f>IF('2. Enter scores'!AP226&lt;&gt;"",'2. Enter scores'!$B226-'2. Enter scores'!AP226,"")</f>
        <v/>
      </c>
      <c r="AR222" s="125" t="str">
        <f>IF('2. Enter scores'!AQ226&lt;&gt;"",'2. Enter scores'!$B226-'2. Enter scores'!AQ226,"")</f>
        <v/>
      </c>
      <c r="AS222" s="125" t="str">
        <f>IF('2. Enter scores'!AR226&lt;&gt;"",'2. Enter scores'!$B226-'2. Enter scores'!AR226,"")</f>
        <v/>
      </c>
      <c r="AT222" s="125" t="str">
        <f>IF('2. Enter scores'!AS226&lt;&gt;"",'2. Enter scores'!$B226-'2. Enter scores'!AS226,"")</f>
        <v/>
      </c>
      <c r="AU222" s="125" t="str">
        <f>IF('2. Enter scores'!AT226&lt;&gt;"",'2. Enter scores'!$B226-'2. Enter scores'!AT226,"")</f>
        <v/>
      </c>
      <c r="AV222" s="125" t="str">
        <f>IF('2. Enter scores'!AU226&lt;&gt;"",'2. Enter scores'!$B226-'2. Enter scores'!AU226,"")</f>
        <v/>
      </c>
      <c r="AW222" s="125" t="str">
        <f>IF('2. Enter scores'!AV226&lt;&gt;"",'2. Enter scores'!$B226-'2. Enter scores'!AV226,"")</f>
        <v/>
      </c>
      <c r="AX222" s="125" t="str">
        <f>IF('2. Enter scores'!AW226&lt;&gt;"",'2. Enter scores'!$B226-'2. Enter scores'!AW226,"")</f>
        <v/>
      </c>
      <c r="AY222" s="125" t="str">
        <f>IF('2. Enter scores'!AX226&lt;&gt;"",'2. Enter scores'!$B226-'2. Enter scores'!AX226,"")</f>
        <v/>
      </c>
      <c r="AZ222" s="125" t="str">
        <f>IF('2. Enter scores'!AY226&lt;&gt;"",'2. Enter scores'!$B226-'2. Enter scores'!AY226,"")</f>
        <v/>
      </c>
      <c r="BA222" s="125" t="str">
        <f>IF('2. Enter scores'!AZ226&lt;&gt;"",'2. Enter scores'!$B226-'2. Enter scores'!AZ226,"")</f>
        <v/>
      </c>
      <c r="BB222" s="125" t="str">
        <f>IF('2. Enter scores'!BA226&lt;&gt;"",'2. Enter scores'!$B226-'2. Enter scores'!BA226,"")</f>
        <v/>
      </c>
      <c r="BC222" s="125" t="str">
        <f>IF('2. Enter scores'!BB226&lt;&gt;"",'2. Enter scores'!$B226-'2. Enter scores'!BB226,"")</f>
        <v/>
      </c>
      <c r="BD222" s="125" t="str">
        <f>IF('2. Enter scores'!BC226&lt;&gt;"",'2. Enter scores'!$B226-'2. Enter scores'!BC226,"")</f>
        <v/>
      </c>
      <c r="BE222" s="125" t="str">
        <f>IF('2. Enter scores'!BD226&lt;&gt;"",'2. Enter scores'!$B226-'2. Enter scores'!BD226,"")</f>
        <v/>
      </c>
      <c r="BF222" s="125" t="str">
        <f>IF('2. Enter scores'!BE226&lt;&gt;"",'2. Enter scores'!$B226-'2. Enter scores'!BE226,"")</f>
        <v/>
      </c>
      <c r="BG222" s="125" t="str">
        <f>IF('2. Enter scores'!BF226&lt;&gt;"",'2. Enter scores'!$B226-'2. Enter scores'!BF226,"")</f>
        <v/>
      </c>
      <c r="BH222" s="125" t="str">
        <f>IF('2. Enter scores'!BG226&lt;&gt;"",'2. Enter scores'!$B226-'2. Enter scores'!BG226,"")</f>
        <v/>
      </c>
      <c r="BI222" s="125" t="str">
        <f>IF('2. Enter scores'!BH226&lt;&gt;"",'2. Enter scores'!$B226-'2. Enter scores'!BH226,"")</f>
        <v/>
      </c>
      <c r="BJ222" s="125" t="str">
        <f>IF('2. Enter scores'!BI226&lt;&gt;"",'2. Enter scores'!$B226-'2. Enter scores'!BI226,"")</f>
        <v/>
      </c>
      <c r="BK222" s="125" t="str">
        <f>IF('2. Enter scores'!BJ226&lt;&gt;"",'2. Enter scores'!$B226-'2. Enter scores'!BJ226,"")</f>
        <v/>
      </c>
      <c r="BL222" s="125" t="str">
        <f>IF('2. Enter scores'!BK226&lt;&gt;"",'2. Enter scores'!$B226-'2. Enter scores'!BK226,"")</f>
        <v/>
      </c>
      <c r="BM222" s="125" t="str">
        <f>IF('2. Enter scores'!BL226&lt;&gt;"",'2. Enter scores'!$B226-'2. Enter scores'!BL226,"")</f>
        <v/>
      </c>
      <c r="BN222" s="125" t="str">
        <f>IF('2. Enter scores'!BM226&lt;&gt;"",'2. Enter scores'!$B226-'2. Enter scores'!BM226,"")</f>
        <v/>
      </c>
      <c r="BO222" s="125" t="str">
        <f>IF('2. Enter scores'!BN226&lt;&gt;"",'2. Enter scores'!$B226-'2. Enter scores'!BN226,"")</f>
        <v/>
      </c>
      <c r="BP222" s="108">
        <v>1000</v>
      </c>
    </row>
    <row r="223" spans="2:68" x14ac:dyDescent="0.35">
      <c r="B223" s="125" t="str">
        <f>IF('2. Enter scores'!A227&lt;&gt;"",'2. Enter scores'!A227,"")</f>
        <v/>
      </c>
      <c r="H223" s="125" t="str">
        <f>IF('2. Enter scores'!G227&lt;&gt;"",'2. Enter scores'!$B227-'2. Enter scores'!G227,"")</f>
        <v/>
      </c>
      <c r="I223" s="125" t="str">
        <f>IF('2. Enter scores'!H227&lt;&gt;"",'2. Enter scores'!$B227-'2. Enter scores'!H227,"")</f>
        <v/>
      </c>
      <c r="J223" s="125" t="str">
        <f>IF('2. Enter scores'!I227&lt;&gt;"",'2. Enter scores'!$B227-'2. Enter scores'!I227,"")</f>
        <v/>
      </c>
      <c r="K223" s="125" t="str">
        <f>IF('2. Enter scores'!J227&lt;&gt;"",'2. Enter scores'!$B227-'2. Enter scores'!J227,"")</f>
        <v/>
      </c>
      <c r="L223" s="125" t="str">
        <f>IF('2. Enter scores'!K227&lt;&gt;"",'2. Enter scores'!$B227-'2. Enter scores'!K227,"")</f>
        <v/>
      </c>
      <c r="M223" s="125" t="str">
        <f>IF('2. Enter scores'!L227&lt;&gt;"",'2. Enter scores'!$B227-'2. Enter scores'!L227,"")</f>
        <v/>
      </c>
      <c r="N223" s="125" t="str">
        <f>IF('2. Enter scores'!M227&lt;&gt;"",'2. Enter scores'!$B227-'2. Enter scores'!M227,"")</f>
        <v/>
      </c>
      <c r="O223" s="125" t="str">
        <f>IF('2. Enter scores'!N227&lt;&gt;"",'2. Enter scores'!$B227-'2. Enter scores'!N227,"")</f>
        <v/>
      </c>
      <c r="P223" s="125" t="str">
        <f>IF('2. Enter scores'!O227&lt;&gt;"",'2. Enter scores'!$B227-'2. Enter scores'!O227,"")</f>
        <v/>
      </c>
      <c r="Q223" s="125" t="str">
        <f>IF('2. Enter scores'!P227&lt;&gt;"",'2. Enter scores'!$B227-'2. Enter scores'!P227,"")</f>
        <v/>
      </c>
      <c r="R223" s="125" t="str">
        <f>IF('2. Enter scores'!Q227&lt;&gt;"",'2. Enter scores'!$B227-'2. Enter scores'!Q227,"")</f>
        <v/>
      </c>
      <c r="S223" s="125" t="str">
        <f>IF('2. Enter scores'!R227&lt;&gt;"",'2. Enter scores'!$B227-'2. Enter scores'!R227,"")</f>
        <v/>
      </c>
      <c r="T223" s="125" t="str">
        <f>IF('2. Enter scores'!S227&lt;&gt;"",'2. Enter scores'!$B227-'2. Enter scores'!S227,"")</f>
        <v/>
      </c>
      <c r="U223" s="125" t="str">
        <f>IF('2. Enter scores'!T227&lt;&gt;"",'2. Enter scores'!$B227-'2. Enter scores'!T227,"")</f>
        <v/>
      </c>
      <c r="V223" s="125" t="str">
        <f>IF('2. Enter scores'!U227&lt;&gt;"",'2. Enter scores'!$B227-'2. Enter scores'!U227,"")</f>
        <v/>
      </c>
      <c r="W223" s="125" t="str">
        <f>IF('2. Enter scores'!V227&lt;&gt;"",'2. Enter scores'!$B227-'2. Enter scores'!V227,"")</f>
        <v/>
      </c>
      <c r="X223" s="125" t="str">
        <f>IF('2. Enter scores'!W227&lt;&gt;"",'2. Enter scores'!$B227-'2. Enter scores'!W227,"")</f>
        <v/>
      </c>
      <c r="Y223" s="125" t="str">
        <f>IF('2. Enter scores'!X227&lt;&gt;"",'2. Enter scores'!$B227-'2. Enter scores'!X227,"")</f>
        <v/>
      </c>
      <c r="Z223" s="125" t="str">
        <f>IF('2. Enter scores'!Y227&lt;&gt;"",'2. Enter scores'!$B227-'2. Enter scores'!Y227,"")</f>
        <v/>
      </c>
      <c r="AA223" s="125" t="str">
        <f>IF('2. Enter scores'!Z227&lt;&gt;"",'2. Enter scores'!$B227-'2. Enter scores'!Z227,"")</f>
        <v/>
      </c>
      <c r="AB223" s="125" t="str">
        <f>IF('2. Enter scores'!AA227&lt;&gt;"",'2. Enter scores'!$B227-'2. Enter scores'!AA227,"")</f>
        <v/>
      </c>
      <c r="AC223" s="125" t="str">
        <f>IF('2. Enter scores'!AB227&lt;&gt;"",'2. Enter scores'!$B227-'2. Enter scores'!AB227,"")</f>
        <v/>
      </c>
      <c r="AD223" s="125" t="str">
        <f>IF('2. Enter scores'!AC227&lt;&gt;"",'2. Enter scores'!$B227-'2. Enter scores'!AC227,"")</f>
        <v/>
      </c>
      <c r="AE223" s="125" t="str">
        <f>IF('2. Enter scores'!AD227&lt;&gt;"",'2. Enter scores'!$B227-'2. Enter scores'!AD227,"")</f>
        <v/>
      </c>
      <c r="AF223" s="125" t="str">
        <f>IF('2. Enter scores'!AE227&lt;&gt;"",'2. Enter scores'!$B227-'2. Enter scores'!AE227,"")</f>
        <v/>
      </c>
      <c r="AG223" s="125" t="str">
        <f>IF('2. Enter scores'!AF227&lt;&gt;"",'2. Enter scores'!$B227-'2. Enter scores'!AF227,"")</f>
        <v/>
      </c>
      <c r="AH223" s="125" t="str">
        <f>IF('2. Enter scores'!AG227&lt;&gt;"",'2. Enter scores'!$B227-'2. Enter scores'!AG227,"")</f>
        <v/>
      </c>
      <c r="AI223" s="125" t="str">
        <f>IF('2. Enter scores'!AH227&lt;&gt;"",'2. Enter scores'!$B227-'2. Enter scores'!AH227,"")</f>
        <v/>
      </c>
      <c r="AJ223" s="125" t="str">
        <f>IF('2. Enter scores'!AI227&lt;&gt;"",'2. Enter scores'!$B227-'2. Enter scores'!AI227,"")</f>
        <v/>
      </c>
      <c r="AK223" s="125" t="str">
        <f>IF('2. Enter scores'!AJ227&lt;&gt;"",'2. Enter scores'!$B227-'2. Enter scores'!AJ227,"")</f>
        <v/>
      </c>
      <c r="AL223" s="125" t="str">
        <f>IF('2. Enter scores'!AK227&lt;&gt;"",'2. Enter scores'!$B227-'2. Enter scores'!AK227,"")</f>
        <v/>
      </c>
      <c r="AM223" s="125" t="str">
        <f>IF('2. Enter scores'!AL227&lt;&gt;"",'2. Enter scores'!$B227-'2. Enter scores'!AL227,"")</f>
        <v/>
      </c>
      <c r="AN223" s="125" t="str">
        <f>IF('2. Enter scores'!AM227&lt;&gt;"",'2. Enter scores'!$B227-'2. Enter scores'!AM227,"")</f>
        <v/>
      </c>
      <c r="AO223" s="125" t="str">
        <f>IF('2. Enter scores'!AN227&lt;&gt;"",'2. Enter scores'!$B227-'2. Enter scores'!AN227,"")</f>
        <v/>
      </c>
      <c r="AP223" s="125" t="str">
        <f>IF('2. Enter scores'!AO227&lt;&gt;"",'2. Enter scores'!$B227-'2. Enter scores'!AO227,"")</f>
        <v/>
      </c>
      <c r="AQ223" s="125" t="str">
        <f>IF('2. Enter scores'!AP227&lt;&gt;"",'2. Enter scores'!$B227-'2. Enter scores'!AP227,"")</f>
        <v/>
      </c>
      <c r="AR223" s="125" t="str">
        <f>IF('2. Enter scores'!AQ227&lt;&gt;"",'2. Enter scores'!$B227-'2. Enter scores'!AQ227,"")</f>
        <v/>
      </c>
      <c r="AS223" s="125" t="str">
        <f>IF('2. Enter scores'!AR227&lt;&gt;"",'2. Enter scores'!$B227-'2. Enter scores'!AR227,"")</f>
        <v/>
      </c>
      <c r="AT223" s="125" t="str">
        <f>IF('2. Enter scores'!AS227&lt;&gt;"",'2. Enter scores'!$B227-'2. Enter scores'!AS227,"")</f>
        <v/>
      </c>
      <c r="AU223" s="125" t="str">
        <f>IF('2. Enter scores'!AT227&lt;&gt;"",'2. Enter scores'!$B227-'2. Enter scores'!AT227,"")</f>
        <v/>
      </c>
      <c r="AV223" s="125" t="str">
        <f>IF('2. Enter scores'!AU227&lt;&gt;"",'2. Enter scores'!$B227-'2. Enter scores'!AU227,"")</f>
        <v/>
      </c>
      <c r="AW223" s="125" t="str">
        <f>IF('2. Enter scores'!AV227&lt;&gt;"",'2. Enter scores'!$B227-'2. Enter scores'!AV227,"")</f>
        <v/>
      </c>
      <c r="AX223" s="125" t="str">
        <f>IF('2. Enter scores'!AW227&lt;&gt;"",'2. Enter scores'!$B227-'2. Enter scores'!AW227,"")</f>
        <v/>
      </c>
      <c r="AY223" s="125" t="str">
        <f>IF('2. Enter scores'!AX227&lt;&gt;"",'2. Enter scores'!$B227-'2. Enter scores'!AX227,"")</f>
        <v/>
      </c>
      <c r="AZ223" s="125" t="str">
        <f>IF('2. Enter scores'!AY227&lt;&gt;"",'2. Enter scores'!$B227-'2. Enter scores'!AY227,"")</f>
        <v/>
      </c>
      <c r="BA223" s="125" t="str">
        <f>IF('2. Enter scores'!AZ227&lt;&gt;"",'2. Enter scores'!$B227-'2. Enter scores'!AZ227,"")</f>
        <v/>
      </c>
      <c r="BB223" s="125" t="str">
        <f>IF('2. Enter scores'!BA227&lt;&gt;"",'2. Enter scores'!$B227-'2. Enter scores'!BA227,"")</f>
        <v/>
      </c>
      <c r="BC223" s="125" t="str">
        <f>IF('2. Enter scores'!BB227&lt;&gt;"",'2. Enter scores'!$B227-'2. Enter scores'!BB227,"")</f>
        <v/>
      </c>
      <c r="BD223" s="125" t="str">
        <f>IF('2. Enter scores'!BC227&lt;&gt;"",'2. Enter scores'!$B227-'2. Enter scores'!BC227,"")</f>
        <v/>
      </c>
      <c r="BE223" s="125" t="str">
        <f>IF('2. Enter scores'!BD227&lt;&gt;"",'2. Enter scores'!$B227-'2. Enter scores'!BD227,"")</f>
        <v/>
      </c>
      <c r="BF223" s="125" t="str">
        <f>IF('2. Enter scores'!BE227&lt;&gt;"",'2. Enter scores'!$B227-'2. Enter scores'!BE227,"")</f>
        <v/>
      </c>
      <c r="BG223" s="125" t="str">
        <f>IF('2. Enter scores'!BF227&lt;&gt;"",'2. Enter scores'!$B227-'2. Enter scores'!BF227,"")</f>
        <v/>
      </c>
      <c r="BH223" s="125" t="str">
        <f>IF('2. Enter scores'!BG227&lt;&gt;"",'2. Enter scores'!$B227-'2. Enter scores'!BG227,"")</f>
        <v/>
      </c>
      <c r="BI223" s="125" t="str">
        <f>IF('2. Enter scores'!BH227&lt;&gt;"",'2. Enter scores'!$B227-'2. Enter scores'!BH227,"")</f>
        <v/>
      </c>
      <c r="BJ223" s="125" t="str">
        <f>IF('2. Enter scores'!BI227&lt;&gt;"",'2. Enter scores'!$B227-'2. Enter scores'!BI227,"")</f>
        <v/>
      </c>
      <c r="BK223" s="125" t="str">
        <f>IF('2. Enter scores'!BJ227&lt;&gt;"",'2. Enter scores'!$B227-'2. Enter scores'!BJ227,"")</f>
        <v/>
      </c>
      <c r="BL223" s="125" t="str">
        <f>IF('2. Enter scores'!BK227&lt;&gt;"",'2. Enter scores'!$B227-'2. Enter scores'!BK227,"")</f>
        <v/>
      </c>
      <c r="BM223" s="125" t="str">
        <f>IF('2. Enter scores'!BL227&lt;&gt;"",'2. Enter scores'!$B227-'2. Enter scores'!BL227,"")</f>
        <v/>
      </c>
      <c r="BN223" s="125" t="str">
        <f>IF('2. Enter scores'!BM227&lt;&gt;"",'2. Enter scores'!$B227-'2. Enter scores'!BM227,"")</f>
        <v/>
      </c>
      <c r="BO223" s="125" t="str">
        <f>IF('2. Enter scores'!BN227&lt;&gt;"",'2. Enter scores'!$B227-'2. Enter scores'!BN227,"")</f>
        <v/>
      </c>
      <c r="BP223" s="108">
        <v>1000</v>
      </c>
    </row>
    <row r="224" spans="2:68" x14ac:dyDescent="0.35">
      <c r="B224" s="125" t="str">
        <f>IF('2. Enter scores'!A228&lt;&gt;"",'2. Enter scores'!A228,"")</f>
        <v/>
      </c>
      <c r="H224" s="125" t="str">
        <f>IF('2. Enter scores'!G228&lt;&gt;"",'2. Enter scores'!$B228-'2. Enter scores'!G228,"")</f>
        <v/>
      </c>
      <c r="I224" s="125" t="str">
        <f>IF('2. Enter scores'!H228&lt;&gt;"",'2. Enter scores'!$B228-'2. Enter scores'!H228,"")</f>
        <v/>
      </c>
      <c r="J224" s="125" t="str">
        <f>IF('2. Enter scores'!I228&lt;&gt;"",'2. Enter scores'!$B228-'2. Enter scores'!I228,"")</f>
        <v/>
      </c>
      <c r="K224" s="125" t="str">
        <f>IF('2. Enter scores'!J228&lt;&gt;"",'2. Enter scores'!$B228-'2. Enter scores'!J228,"")</f>
        <v/>
      </c>
      <c r="L224" s="125" t="str">
        <f>IF('2. Enter scores'!K228&lt;&gt;"",'2. Enter scores'!$B228-'2. Enter scores'!K228,"")</f>
        <v/>
      </c>
      <c r="M224" s="125" t="str">
        <f>IF('2. Enter scores'!L228&lt;&gt;"",'2. Enter scores'!$B228-'2. Enter scores'!L228,"")</f>
        <v/>
      </c>
      <c r="N224" s="125" t="str">
        <f>IF('2. Enter scores'!M228&lt;&gt;"",'2. Enter scores'!$B228-'2. Enter scores'!M228,"")</f>
        <v/>
      </c>
      <c r="O224" s="125" t="str">
        <f>IF('2. Enter scores'!N228&lt;&gt;"",'2. Enter scores'!$B228-'2. Enter scores'!N228,"")</f>
        <v/>
      </c>
      <c r="P224" s="125" t="str">
        <f>IF('2. Enter scores'!O228&lt;&gt;"",'2. Enter scores'!$B228-'2. Enter scores'!O228,"")</f>
        <v/>
      </c>
      <c r="Q224" s="125" t="str">
        <f>IF('2. Enter scores'!P228&lt;&gt;"",'2. Enter scores'!$B228-'2. Enter scores'!P228,"")</f>
        <v/>
      </c>
      <c r="R224" s="125" t="str">
        <f>IF('2. Enter scores'!Q228&lt;&gt;"",'2. Enter scores'!$B228-'2. Enter scores'!Q228,"")</f>
        <v/>
      </c>
      <c r="S224" s="125" t="str">
        <f>IF('2. Enter scores'!R228&lt;&gt;"",'2. Enter scores'!$B228-'2. Enter scores'!R228,"")</f>
        <v/>
      </c>
      <c r="T224" s="125" t="str">
        <f>IF('2. Enter scores'!S228&lt;&gt;"",'2. Enter scores'!$B228-'2. Enter scores'!S228,"")</f>
        <v/>
      </c>
      <c r="U224" s="125" t="str">
        <f>IF('2. Enter scores'!T228&lt;&gt;"",'2. Enter scores'!$B228-'2. Enter scores'!T228,"")</f>
        <v/>
      </c>
      <c r="V224" s="125" t="str">
        <f>IF('2. Enter scores'!U228&lt;&gt;"",'2. Enter scores'!$B228-'2. Enter scores'!U228,"")</f>
        <v/>
      </c>
      <c r="W224" s="125" t="str">
        <f>IF('2. Enter scores'!V228&lt;&gt;"",'2. Enter scores'!$B228-'2. Enter scores'!V228,"")</f>
        <v/>
      </c>
      <c r="X224" s="125" t="str">
        <f>IF('2. Enter scores'!W228&lt;&gt;"",'2. Enter scores'!$B228-'2. Enter scores'!W228,"")</f>
        <v/>
      </c>
      <c r="Y224" s="125" t="str">
        <f>IF('2. Enter scores'!X228&lt;&gt;"",'2. Enter scores'!$B228-'2. Enter scores'!X228,"")</f>
        <v/>
      </c>
      <c r="Z224" s="125" t="str">
        <f>IF('2. Enter scores'!Y228&lt;&gt;"",'2. Enter scores'!$B228-'2. Enter scores'!Y228,"")</f>
        <v/>
      </c>
      <c r="AA224" s="125" t="str">
        <f>IF('2. Enter scores'!Z228&lt;&gt;"",'2. Enter scores'!$B228-'2. Enter scores'!Z228,"")</f>
        <v/>
      </c>
      <c r="AB224" s="125" t="str">
        <f>IF('2. Enter scores'!AA228&lt;&gt;"",'2. Enter scores'!$B228-'2. Enter scores'!AA228,"")</f>
        <v/>
      </c>
      <c r="AC224" s="125" t="str">
        <f>IF('2. Enter scores'!AB228&lt;&gt;"",'2. Enter scores'!$B228-'2. Enter scores'!AB228,"")</f>
        <v/>
      </c>
      <c r="AD224" s="125" t="str">
        <f>IF('2. Enter scores'!AC228&lt;&gt;"",'2. Enter scores'!$B228-'2. Enter scores'!AC228,"")</f>
        <v/>
      </c>
      <c r="AE224" s="125" t="str">
        <f>IF('2. Enter scores'!AD228&lt;&gt;"",'2. Enter scores'!$B228-'2. Enter scores'!AD228,"")</f>
        <v/>
      </c>
      <c r="AF224" s="125" t="str">
        <f>IF('2. Enter scores'!AE228&lt;&gt;"",'2. Enter scores'!$B228-'2. Enter scores'!AE228,"")</f>
        <v/>
      </c>
      <c r="AG224" s="125" t="str">
        <f>IF('2. Enter scores'!AF228&lt;&gt;"",'2. Enter scores'!$B228-'2. Enter scores'!AF228,"")</f>
        <v/>
      </c>
      <c r="AH224" s="125" t="str">
        <f>IF('2. Enter scores'!AG228&lt;&gt;"",'2. Enter scores'!$B228-'2. Enter scores'!AG228,"")</f>
        <v/>
      </c>
      <c r="AI224" s="125" t="str">
        <f>IF('2. Enter scores'!AH228&lt;&gt;"",'2. Enter scores'!$B228-'2. Enter scores'!AH228,"")</f>
        <v/>
      </c>
      <c r="AJ224" s="125" t="str">
        <f>IF('2. Enter scores'!AI228&lt;&gt;"",'2. Enter scores'!$B228-'2. Enter scores'!AI228,"")</f>
        <v/>
      </c>
      <c r="AK224" s="125" t="str">
        <f>IF('2. Enter scores'!AJ228&lt;&gt;"",'2. Enter scores'!$B228-'2. Enter scores'!AJ228,"")</f>
        <v/>
      </c>
      <c r="AL224" s="125" t="str">
        <f>IF('2. Enter scores'!AK228&lt;&gt;"",'2. Enter scores'!$B228-'2. Enter scores'!AK228,"")</f>
        <v/>
      </c>
      <c r="AM224" s="125" t="str">
        <f>IF('2. Enter scores'!AL228&lt;&gt;"",'2. Enter scores'!$B228-'2. Enter scores'!AL228,"")</f>
        <v/>
      </c>
      <c r="AN224" s="125" t="str">
        <f>IF('2. Enter scores'!AM228&lt;&gt;"",'2. Enter scores'!$B228-'2. Enter scores'!AM228,"")</f>
        <v/>
      </c>
      <c r="AO224" s="125" t="str">
        <f>IF('2. Enter scores'!AN228&lt;&gt;"",'2. Enter scores'!$B228-'2. Enter scores'!AN228,"")</f>
        <v/>
      </c>
      <c r="AP224" s="125" t="str">
        <f>IF('2. Enter scores'!AO228&lt;&gt;"",'2. Enter scores'!$B228-'2. Enter scores'!AO228,"")</f>
        <v/>
      </c>
      <c r="AQ224" s="125" t="str">
        <f>IF('2. Enter scores'!AP228&lt;&gt;"",'2. Enter scores'!$B228-'2. Enter scores'!AP228,"")</f>
        <v/>
      </c>
      <c r="AR224" s="125" t="str">
        <f>IF('2. Enter scores'!AQ228&lt;&gt;"",'2. Enter scores'!$B228-'2. Enter scores'!AQ228,"")</f>
        <v/>
      </c>
      <c r="AS224" s="125" t="str">
        <f>IF('2. Enter scores'!AR228&lt;&gt;"",'2. Enter scores'!$B228-'2. Enter scores'!AR228,"")</f>
        <v/>
      </c>
      <c r="AT224" s="125" t="str">
        <f>IF('2. Enter scores'!AS228&lt;&gt;"",'2. Enter scores'!$B228-'2. Enter scores'!AS228,"")</f>
        <v/>
      </c>
      <c r="AU224" s="125" t="str">
        <f>IF('2. Enter scores'!AT228&lt;&gt;"",'2. Enter scores'!$B228-'2. Enter scores'!AT228,"")</f>
        <v/>
      </c>
      <c r="AV224" s="125" t="str">
        <f>IF('2. Enter scores'!AU228&lt;&gt;"",'2. Enter scores'!$B228-'2. Enter scores'!AU228,"")</f>
        <v/>
      </c>
      <c r="AW224" s="125" t="str">
        <f>IF('2. Enter scores'!AV228&lt;&gt;"",'2. Enter scores'!$B228-'2. Enter scores'!AV228,"")</f>
        <v/>
      </c>
      <c r="AX224" s="125" t="str">
        <f>IF('2. Enter scores'!AW228&lt;&gt;"",'2. Enter scores'!$B228-'2. Enter scores'!AW228,"")</f>
        <v/>
      </c>
      <c r="AY224" s="125" t="str">
        <f>IF('2. Enter scores'!AX228&lt;&gt;"",'2. Enter scores'!$B228-'2. Enter scores'!AX228,"")</f>
        <v/>
      </c>
      <c r="AZ224" s="125" t="str">
        <f>IF('2. Enter scores'!AY228&lt;&gt;"",'2. Enter scores'!$B228-'2. Enter scores'!AY228,"")</f>
        <v/>
      </c>
      <c r="BA224" s="125" t="str">
        <f>IF('2. Enter scores'!AZ228&lt;&gt;"",'2. Enter scores'!$B228-'2. Enter scores'!AZ228,"")</f>
        <v/>
      </c>
      <c r="BB224" s="125" t="str">
        <f>IF('2. Enter scores'!BA228&lt;&gt;"",'2. Enter scores'!$B228-'2. Enter scores'!BA228,"")</f>
        <v/>
      </c>
      <c r="BC224" s="125" t="str">
        <f>IF('2. Enter scores'!BB228&lt;&gt;"",'2. Enter scores'!$B228-'2. Enter scores'!BB228,"")</f>
        <v/>
      </c>
      <c r="BD224" s="125" t="str">
        <f>IF('2. Enter scores'!BC228&lt;&gt;"",'2. Enter scores'!$B228-'2. Enter scores'!BC228,"")</f>
        <v/>
      </c>
      <c r="BE224" s="125" t="str">
        <f>IF('2. Enter scores'!BD228&lt;&gt;"",'2. Enter scores'!$B228-'2. Enter scores'!BD228,"")</f>
        <v/>
      </c>
      <c r="BF224" s="125" t="str">
        <f>IF('2. Enter scores'!BE228&lt;&gt;"",'2. Enter scores'!$B228-'2. Enter scores'!BE228,"")</f>
        <v/>
      </c>
      <c r="BG224" s="125" t="str">
        <f>IF('2. Enter scores'!BF228&lt;&gt;"",'2. Enter scores'!$B228-'2. Enter scores'!BF228,"")</f>
        <v/>
      </c>
      <c r="BH224" s="125" t="str">
        <f>IF('2. Enter scores'!BG228&lt;&gt;"",'2. Enter scores'!$B228-'2. Enter scores'!BG228,"")</f>
        <v/>
      </c>
      <c r="BI224" s="125" t="str">
        <f>IF('2. Enter scores'!BH228&lt;&gt;"",'2. Enter scores'!$B228-'2. Enter scores'!BH228,"")</f>
        <v/>
      </c>
      <c r="BJ224" s="125" t="str">
        <f>IF('2. Enter scores'!BI228&lt;&gt;"",'2. Enter scores'!$B228-'2. Enter scores'!BI228,"")</f>
        <v/>
      </c>
      <c r="BK224" s="125" t="str">
        <f>IF('2. Enter scores'!BJ228&lt;&gt;"",'2. Enter scores'!$B228-'2. Enter scores'!BJ228,"")</f>
        <v/>
      </c>
      <c r="BL224" s="125" t="str">
        <f>IF('2. Enter scores'!BK228&lt;&gt;"",'2. Enter scores'!$B228-'2. Enter scores'!BK228,"")</f>
        <v/>
      </c>
      <c r="BM224" s="125" t="str">
        <f>IF('2. Enter scores'!BL228&lt;&gt;"",'2. Enter scores'!$B228-'2. Enter scores'!BL228,"")</f>
        <v/>
      </c>
      <c r="BN224" s="125" t="str">
        <f>IF('2. Enter scores'!BM228&lt;&gt;"",'2. Enter scores'!$B228-'2. Enter scores'!BM228,"")</f>
        <v/>
      </c>
      <c r="BO224" s="125" t="str">
        <f>IF('2. Enter scores'!BN228&lt;&gt;"",'2. Enter scores'!$B228-'2. Enter scores'!BN228,"")</f>
        <v/>
      </c>
      <c r="BP224" s="108">
        <v>1000</v>
      </c>
    </row>
    <row r="225" spans="2:68" x14ac:dyDescent="0.35">
      <c r="B225" s="125" t="str">
        <f>IF('2. Enter scores'!A229&lt;&gt;"",'2. Enter scores'!A229,"")</f>
        <v/>
      </c>
      <c r="H225" s="125" t="str">
        <f>IF('2. Enter scores'!G229&lt;&gt;"",'2. Enter scores'!$B229-'2. Enter scores'!G229,"")</f>
        <v/>
      </c>
      <c r="I225" s="125" t="str">
        <f>IF('2. Enter scores'!H229&lt;&gt;"",'2. Enter scores'!$B229-'2. Enter scores'!H229,"")</f>
        <v/>
      </c>
      <c r="J225" s="125" t="str">
        <f>IF('2. Enter scores'!I229&lt;&gt;"",'2. Enter scores'!$B229-'2. Enter scores'!I229,"")</f>
        <v/>
      </c>
      <c r="K225" s="125" t="str">
        <f>IF('2. Enter scores'!J229&lt;&gt;"",'2. Enter scores'!$B229-'2. Enter scores'!J229,"")</f>
        <v/>
      </c>
      <c r="L225" s="125" t="str">
        <f>IF('2. Enter scores'!K229&lt;&gt;"",'2. Enter scores'!$B229-'2. Enter scores'!K229,"")</f>
        <v/>
      </c>
      <c r="M225" s="125" t="str">
        <f>IF('2. Enter scores'!L229&lt;&gt;"",'2. Enter scores'!$B229-'2. Enter scores'!L229,"")</f>
        <v/>
      </c>
      <c r="N225" s="125" t="str">
        <f>IF('2. Enter scores'!M229&lt;&gt;"",'2. Enter scores'!$B229-'2. Enter scores'!M229,"")</f>
        <v/>
      </c>
      <c r="O225" s="125" t="str">
        <f>IF('2. Enter scores'!N229&lt;&gt;"",'2. Enter scores'!$B229-'2. Enter scores'!N229,"")</f>
        <v/>
      </c>
      <c r="P225" s="125" t="str">
        <f>IF('2. Enter scores'!O229&lt;&gt;"",'2. Enter scores'!$B229-'2. Enter scores'!O229,"")</f>
        <v/>
      </c>
      <c r="Q225" s="125" t="str">
        <f>IF('2. Enter scores'!P229&lt;&gt;"",'2. Enter scores'!$B229-'2. Enter scores'!P229,"")</f>
        <v/>
      </c>
      <c r="R225" s="125" t="str">
        <f>IF('2. Enter scores'!Q229&lt;&gt;"",'2. Enter scores'!$B229-'2. Enter scores'!Q229,"")</f>
        <v/>
      </c>
      <c r="S225" s="125" t="str">
        <f>IF('2. Enter scores'!R229&lt;&gt;"",'2. Enter scores'!$B229-'2. Enter scores'!R229,"")</f>
        <v/>
      </c>
      <c r="T225" s="125" t="str">
        <f>IF('2. Enter scores'!S229&lt;&gt;"",'2. Enter scores'!$B229-'2. Enter scores'!S229,"")</f>
        <v/>
      </c>
      <c r="U225" s="125" t="str">
        <f>IF('2. Enter scores'!T229&lt;&gt;"",'2. Enter scores'!$B229-'2. Enter scores'!T229,"")</f>
        <v/>
      </c>
      <c r="V225" s="125" t="str">
        <f>IF('2. Enter scores'!U229&lt;&gt;"",'2. Enter scores'!$B229-'2. Enter scores'!U229,"")</f>
        <v/>
      </c>
      <c r="W225" s="125" t="str">
        <f>IF('2. Enter scores'!V229&lt;&gt;"",'2. Enter scores'!$B229-'2. Enter scores'!V229,"")</f>
        <v/>
      </c>
      <c r="X225" s="125" t="str">
        <f>IF('2. Enter scores'!W229&lt;&gt;"",'2. Enter scores'!$B229-'2. Enter scores'!W229,"")</f>
        <v/>
      </c>
      <c r="Y225" s="125" t="str">
        <f>IF('2. Enter scores'!X229&lt;&gt;"",'2. Enter scores'!$B229-'2. Enter scores'!X229,"")</f>
        <v/>
      </c>
      <c r="Z225" s="125" t="str">
        <f>IF('2. Enter scores'!Y229&lt;&gt;"",'2. Enter scores'!$B229-'2. Enter scores'!Y229,"")</f>
        <v/>
      </c>
      <c r="AA225" s="125" t="str">
        <f>IF('2. Enter scores'!Z229&lt;&gt;"",'2. Enter scores'!$B229-'2. Enter scores'!Z229,"")</f>
        <v/>
      </c>
      <c r="AB225" s="125" t="str">
        <f>IF('2. Enter scores'!AA229&lt;&gt;"",'2. Enter scores'!$B229-'2. Enter scores'!AA229,"")</f>
        <v/>
      </c>
      <c r="AC225" s="125" t="str">
        <f>IF('2. Enter scores'!AB229&lt;&gt;"",'2. Enter scores'!$B229-'2. Enter scores'!AB229,"")</f>
        <v/>
      </c>
      <c r="AD225" s="125" t="str">
        <f>IF('2. Enter scores'!AC229&lt;&gt;"",'2. Enter scores'!$B229-'2. Enter scores'!AC229,"")</f>
        <v/>
      </c>
      <c r="AE225" s="125" t="str">
        <f>IF('2. Enter scores'!AD229&lt;&gt;"",'2. Enter scores'!$B229-'2. Enter scores'!AD229,"")</f>
        <v/>
      </c>
      <c r="AF225" s="125" t="str">
        <f>IF('2. Enter scores'!AE229&lt;&gt;"",'2. Enter scores'!$B229-'2. Enter scores'!AE229,"")</f>
        <v/>
      </c>
      <c r="AG225" s="125" t="str">
        <f>IF('2. Enter scores'!AF229&lt;&gt;"",'2. Enter scores'!$B229-'2. Enter scores'!AF229,"")</f>
        <v/>
      </c>
      <c r="AH225" s="125" t="str">
        <f>IF('2. Enter scores'!AG229&lt;&gt;"",'2. Enter scores'!$B229-'2. Enter scores'!AG229,"")</f>
        <v/>
      </c>
      <c r="AI225" s="125" t="str">
        <f>IF('2. Enter scores'!AH229&lt;&gt;"",'2. Enter scores'!$B229-'2. Enter scores'!AH229,"")</f>
        <v/>
      </c>
      <c r="AJ225" s="125" t="str">
        <f>IF('2. Enter scores'!AI229&lt;&gt;"",'2. Enter scores'!$B229-'2. Enter scores'!AI229,"")</f>
        <v/>
      </c>
      <c r="AK225" s="125" t="str">
        <f>IF('2. Enter scores'!AJ229&lt;&gt;"",'2. Enter scores'!$B229-'2. Enter scores'!AJ229,"")</f>
        <v/>
      </c>
      <c r="AL225" s="125" t="str">
        <f>IF('2. Enter scores'!AK229&lt;&gt;"",'2. Enter scores'!$B229-'2. Enter scores'!AK229,"")</f>
        <v/>
      </c>
      <c r="AM225" s="125" t="str">
        <f>IF('2. Enter scores'!AL229&lt;&gt;"",'2. Enter scores'!$B229-'2. Enter scores'!AL229,"")</f>
        <v/>
      </c>
      <c r="AN225" s="125" t="str">
        <f>IF('2. Enter scores'!AM229&lt;&gt;"",'2. Enter scores'!$B229-'2. Enter scores'!AM229,"")</f>
        <v/>
      </c>
      <c r="AO225" s="125" t="str">
        <f>IF('2. Enter scores'!AN229&lt;&gt;"",'2. Enter scores'!$B229-'2. Enter scores'!AN229,"")</f>
        <v/>
      </c>
      <c r="AP225" s="125" t="str">
        <f>IF('2. Enter scores'!AO229&lt;&gt;"",'2. Enter scores'!$B229-'2. Enter scores'!AO229,"")</f>
        <v/>
      </c>
      <c r="AQ225" s="125" t="str">
        <f>IF('2. Enter scores'!AP229&lt;&gt;"",'2. Enter scores'!$B229-'2. Enter scores'!AP229,"")</f>
        <v/>
      </c>
      <c r="AR225" s="125" t="str">
        <f>IF('2. Enter scores'!AQ229&lt;&gt;"",'2. Enter scores'!$B229-'2. Enter scores'!AQ229,"")</f>
        <v/>
      </c>
      <c r="AS225" s="125" t="str">
        <f>IF('2. Enter scores'!AR229&lt;&gt;"",'2. Enter scores'!$B229-'2. Enter scores'!AR229,"")</f>
        <v/>
      </c>
      <c r="AT225" s="125" t="str">
        <f>IF('2. Enter scores'!AS229&lt;&gt;"",'2. Enter scores'!$B229-'2. Enter scores'!AS229,"")</f>
        <v/>
      </c>
      <c r="AU225" s="125" t="str">
        <f>IF('2. Enter scores'!AT229&lt;&gt;"",'2. Enter scores'!$B229-'2. Enter scores'!AT229,"")</f>
        <v/>
      </c>
      <c r="AV225" s="125" t="str">
        <f>IF('2. Enter scores'!AU229&lt;&gt;"",'2. Enter scores'!$B229-'2. Enter scores'!AU229,"")</f>
        <v/>
      </c>
      <c r="AW225" s="125" t="str">
        <f>IF('2. Enter scores'!AV229&lt;&gt;"",'2. Enter scores'!$B229-'2. Enter scores'!AV229,"")</f>
        <v/>
      </c>
      <c r="AX225" s="125" t="str">
        <f>IF('2. Enter scores'!AW229&lt;&gt;"",'2. Enter scores'!$B229-'2. Enter scores'!AW229,"")</f>
        <v/>
      </c>
      <c r="AY225" s="125" t="str">
        <f>IF('2. Enter scores'!AX229&lt;&gt;"",'2. Enter scores'!$B229-'2. Enter scores'!AX229,"")</f>
        <v/>
      </c>
      <c r="AZ225" s="125" t="str">
        <f>IF('2. Enter scores'!AY229&lt;&gt;"",'2. Enter scores'!$B229-'2. Enter scores'!AY229,"")</f>
        <v/>
      </c>
      <c r="BA225" s="125" t="str">
        <f>IF('2. Enter scores'!AZ229&lt;&gt;"",'2. Enter scores'!$B229-'2. Enter scores'!AZ229,"")</f>
        <v/>
      </c>
      <c r="BB225" s="125" t="str">
        <f>IF('2. Enter scores'!BA229&lt;&gt;"",'2. Enter scores'!$B229-'2. Enter scores'!BA229,"")</f>
        <v/>
      </c>
      <c r="BC225" s="125" t="str">
        <f>IF('2. Enter scores'!BB229&lt;&gt;"",'2. Enter scores'!$B229-'2. Enter scores'!BB229,"")</f>
        <v/>
      </c>
      <c r="BD225" s="125" t="str">
        <f>IF('2. Enter scores'!BC229&lt;&gt;"",'2. Enter scores'!$B229-'2. Enter scores'!BC229,"")</f>
        <v/>
      </c>
      <c r="BE225" s="125" t="str">
        <f>IF('2. Enter scores'!BD229&lt;&gt;"",'2. Enter scores'!$B229-'2. Enter scores'!BD229,"")</f>
        <v/>
      </c>
      <c r="BF225" s="125" t="str">
        <f>IF('2. Enter scores'!BE229&lt;&gt;"",'2. Enter scores'!$B229-'2. Enter scores'!BE229,"")</f>
        <v/>
      </c>
      <c r="BG225" s="125" t="str">
        <f>IF('2. Enter scores'!BF229&lt;&gt;"",'2. Enter scores'!$B229-'2. Enter scores'!BF229,"")</f>
        <v/>
      </c>
      <c r="BH225" s="125" t="str">
        <f>IF('2. Enter scores'!BG229&lt;&gt;"",'2. Enter scores'!$B229-'2. Enter scores'!BG229,"")</f>
        <v/>
      </c>
      <c r="BI225" s="125" t="str">
        <f>IF('2. Enter scores'!BH229&lt;&gt;"",'2. Enter scores'!$B229-'2. Enter scores'!BH229,"")</f>
        <v/>
      </c>
      <c r="BJ225" s="125" t="str">
        <f>IF('2. Enter scores'!BI229&lt;&gt;"",'2. Enter scores'!$B229-'2. Enter scores'!BI229,"")</f>
        <v/>
      </c>
      <c r="BK225" s="125" t="str">
        <f>IF('2. Enter scores'!BJ229&lt;&gt;"",'2. Enter scores'!$B229-'2. Enter scores'!BJ229,"")</f>
        <v/>
      </c>
      <c r="BL225" s="125" t="str">
        <f>IF('2. Enter scores'!BK229&lt;&gt;"",'2. Enter scores'!$B229-'2. Enter scores'!BK229,"")</f>
        <v/>
      </c>
      <c r="BM225" s="125" t="str">
        <f>IF('2. Enter scores'!BL229&lt;&gt;"",'2. Enter scores'!$B229-'2. Enter scores'!BL229,"")</f>
        <v/>
      </c>
      <c r="BN225" s="125" t="str">
        <f>IF('2. Enter scores'!BM229&lt;&gt;"",'2. Enter scores'!$B229-'2. Enter scores'!BM229,"")</f>
        <v/>
      </c>
      <c r="BO225" s="125" t="str">
        <f>IF('2. Enter scores'!BN229&lt;&gt;"",'2. Enter scores'!$B229-'2. Enter scores'!BN229,"")</f>
        <v/>
      </c>
      <c r="BP225" s="108">
        <v>1000</v>
      </c>
    </row>
    <row r="226" spans="2:68" x14ac:dyDescent="0.35">
      <c r="B226" s="125" t="str">
        <f>IF('2. Enter scores'!A230&lt;&gt;"",'2. Enter scores'!A230,"")</f>
        <v/>
      </c>
      <c r="H226" s="125" t="str">
        <f>IF('2. Enter scores'!G230&lt;&gt;"",'2. Enter scores'!$B230-'2. Enter scores'!G230,"")</f>
        <v/>
      </c>
      <c r="I226" s="125" t="str">
        <f>IF('2. Enter scores'!H230&lt;&gt;"",'2. Enter scores'!$B230-'2. Enter scores'!H230,"")</f>
        <v/>
      </c>
      <c r="J226" s="125" t="str">
        <f>IF('2. Enter scores'!I230&lt;&gt;"",'2. Enter scores'!$B230-'2. Enter scores'!I230,"")</f>
        <v/>
      </c>
      <c r="K226" s="125" t="str">
        <f>IF('2. Enter scores'!J230&lt;&gt;"",'2. Enter scores'!$B230-'2. Enter scores'!J230,"")</f>
        <v/>
      </c>
      <c r="L226" s="125" t="str">
        <f>IF('2. Enter scores'!K230&lt;&gt;"",'2. Enter scores'!$B230-'2. Enter scores'!K230,"")</f>
        <v/>
      </c>
      <c r="M226" s="125" t="str">
        <f>IF('2. Enter scores'!L230&lt;&gt;"",'2. Enter scores'!$B230-'2. Enter scores'!L230,"")</f>
        <v/>
      </c>
      <c r="N226" s="125" t="str">
        <f>IF('2. Enter scores'!M230&lt;&gt;"",'2. Enter scores'!$B230-'2. Enter scores'!M230,"")</f>
        <v/>
      </c>
      <c r="O226" s="125" t="str">
        <f>IF('2. Enter scores'!N230&lt;&gt;"",'2. Enter scores'!$B230-'2. Enter scores'!N230,"")</f>
        <v/>
      </c>
      <c r="P226" s="125" t="str">
        <f>IF('2. Enter scores'!O230&lt;&gt;"",'2. Enter scores'!$B230-'2. Enter scores'!O230,"")</f>
        <v/>
      </c>
      <c r="Q226" s="125" t="str">
        <f>IF('2. Enter scores'!P230&lt;&gt;"",'2. Enter scores'!$B230-'2. Enter scores'!P230,"")</f>
        <v/>
      </c>
      <c r="R226" s="125" t="str">
        <f>IF('2. Enter scores'!Q230&lt;&gt;"",'2. Enter scores'!$B230-'2. Enter scores'!Q230,"")</f>
        <v/>
      </c>
      <c r="S226" s="125" t="str">
        <f>IF('2. Enter scores'!R230&lt;&gt;"",'2. Enter scores'!$B230-'2. Enter scores'!R230,"")</f>
        <v/>
      </c>
      <c r="T226" s="125" t="str">
        <f>IF('2. Enter scores'!S230&lt;&gt;"",'2. Enter scores'!$B230-'2. Enter scores'!S230,"")</f>
        <v/>
      </c>
      <c r="U226" s="125" t="str">
        <f>IF('2. Enter scores'!T230&lt;&gt;"",'2. Enter scores'!$B230-'2. Enter scores'!T230,"")</f>
        <v/>
      </c>
      <c r="V226" s="125" t="str">
        <f>IF('2. Enter scores'!U230&lt;&gt;"",'2. Enter scores'!$B230-'2. Enter scores'!U230,"")</f>
        <v/>
      </c>
      <c r="W226" s="125" t="str">
        <f>IF('2. Enter scores'!V230&lt;&gt;"",'2. Enter scores'!$B230-'2. Enter scores'!V230,"")</f>
        <v/>
      </c>
      <c r="X226" s="125" t="str">
        <f>IF('2. Enter scores'!W230&lt;&gt;"",'2. Enter scores'!$B230-'2. Enter scores'!W230,"")</f>
        <v/>
      </c>
      <c r="Y226" s="125" t="str">
        <f>IF('2. Enter scores'!X230&lt;&gt;"",'2. Enter scores'!$B230-'2. Enter scores'!X230,"")</f>
        <v/>
      </c>
      <c r="Z226" s="125" t="str">
        <f>IF('2. Enter scores'!Y230&lt;&gt;"",'2. Enter scores'!$B230-'2. Enter scores'!Y230,"")</f>
        <v/>
      </c>
      <c r="AA226" s="125" t="str">
        <f>IF('2. Enter scores'!Z230&lt;&gt;"",'2. Enter scores'!$B230-'2. Enter scores'!Z230,"")</f>
        <v/>
      </c>
      <c r="AB226" s="125" t="str">
        <f>IF('2. Enter scores'!AA230&lt;&gt;"",'2. Enter scores'!$B230-'2. Enter scores'!AA230,"")</f>
        <v/>
      </c>
      <c r="AC226" s="125" t="str">
        <f>IF('2. Enter scores'!AB230&lt;&gt;"",'2. Enter scores'!$B230-'2. Enter scores'!AB230,"")</f>
        <v/>
      </c>
      <c r="AD226" s="125" t="str">
        <f>IF('2. Enter scores'!AC230&lt;&gt;"",'2. Enter scores'!$B230-'2. Enter scores'!AC230,"")</f>
        <v/>
      </c>
      <c r="AE226" s="125" t="str">
        <f>IF('2. Enter scores'!AD230&lt;&gt;"",'2. Enter scores'!$B230-'2. Enter scores'!AD230,"")</f>
        <v/>
      </c>
      <c r="AF226" s="125" t="str">
        <f>IF('2. Enter scores'!AE230&lt;&gt;"",'2. Enter scores'!$B230-'2. Enter scores'!AE230,"")</f>
        <v/>
      </c>
      <c r="AG226" s="125" t="str">
        <f>IF('2. Enter scores'!AF230&lt;&gt;"",'2. Enter scores'!$B230-'2. Enter scores'!AF230,"")</f>
        <v/>
      </c>
      <c r="AH226" s="125" t="str">
        <f>IF('2. Enter scores'!AG230&lt;&gt;"",'2. Enter scores'!$B230-'2. Enter scores'!AG230,"")</f>
        <v/>
      </c>
      <c r="AI226" s="125" t="str">
        <f>IF('2. Enter scores'!AH230&lt;&gt;"",'2. Enter scores'!$B230-'2. Enter scores'!AH230,"")</f>
        <v/>
      </c>
      <c r="AJ226" s="125" t="str">
        <f>IF('2. Enter scores'!AI230&lt;&gt;"",'2. Enter scores'!$B230-'2. Enter scores'!AI230,"")</f>
        <v/>
      </c>
      <c r="AK226" s="125" t="str">
        <f>IF('2. Enter scores'!AJ230&lt;&gt;"",'2. Enter scores'!$B230-'2. Enter scores'!AJ230,"")</f>
        <v/>
      </c>
      <c r="AL226" s="125" t="str">
        <f>IF('2. Enter scores'!AK230&lt;&gt;"",'2. Enter scores'!$B230-'2. Enter scores'!AK230,"")</f>
        <v/>
      </c>
      <c r="AM226" s="125" t="str">
        <f>IF('2. Enter scores'!AL230&lt;&gt;"",'2. Enter scores'!$B230-'2. Enter scores'!AL230,"")</f>
        <v/>
      </c>
      <c r="AN226" s="125" t="str">
        <f>IF('2. Enter scores'!AM230&lt;&gt;"",'2. Enter scores'!$B230-'2. Enter scores'!AM230,"")</f>
        <v/>
      </c>
      <c r="AO226" s="125" t="str">
        <f>IF('2. Enter scores'!AN230&lt;&gt;"",'2. Enter scores'!$B230-'2. Enter scores'!AN230,"")</f>
        <v/>
      </c>
      <c r="AP226" s="125" t="str">
        <f>IF('2. Enter scores'!AO230&lt;&gt;"",'2. Enter scores'!$B230-'2. Enter scores'!AO230,"")</f>
        <v/>
      </c>
      <c r="AQ226" s="125" t="str">
        <f>IF('2. Enter scores'!AP230&lt;&gt;"",'2. Enter scores'!$B230-'2. Enter scores'!AP230,"")</f>
        <v/>
      </c>
      <c r="AR226" s="125" t="str">
        <f>IF('2. Enter scores'!AQ230&lt;&gt;"",'2. Enter scores'!$B230-'2. Enter scores'!AQ230,"")</f>
        <v/>
      </c>
      <c r="AS226" s="125" t="str">
        <f>IF('2. Enter scores'!AR230&lt;&gt;"",'2. Enter scores'!$B230-'2. Enter scores'!AR230,"")</f>
        <v/>
      </c>
      <c r="AT226" s="125" t="str">
        <f>IF('2. Enter scores'!AS230&lt;&gt;"",'2. Enter scores'!$B230-'2. Enter scores'!AS230,"")</f>
        <v/>
      </c>
      <c r="AU226" s="125" t="str">
        <f>IF('2. Enter scores'!AT230&lt;&gt;"",'2. Enter scores'!$B230-'2. Enter scores'!AT230,"")</f>
        <v/>
      </c>
      <c r="AV226" s="125" t="str">
        <f>IF('2. Enter scores'!AU230&lt;&gt;"",'2. Enter scores'!$B230-'2. Enter scores'!AU230,"")</f>
        <v/>
      </c>
      <c r="AW226" s="125" t="str">
        <f>IF('2. Enter scores'!AV230&lt;&gt;"",'2. Enter scores'!$B230-'2. Enter scores'!AV230,"")</f>
        <v/>
      </c>
      <c r="AX226" s="125" t="str">
        <f>IF('2. Enter scores'!AW230&lt;&gt;"",'2. Enter scores'!$B230-'2. Enter scores'!AW230,"")</f>
        <v/>
      </c>
      <c r="AY226" s="125" t="str">
        <f>IF('2. Enter scores'!AX230&lt;&gt;"",'2. Enter scores'!$B230-'2. Enter scores'!AX230,"")</f>
        <v/>
      </c>
      <c r="AZ226" s="125" t="str">
        <f>IF('2. Enter scores'!AY230&lt;&gt;"",'2. Enter scores'!$B230-'2. Enter scores'!AY230,"")</f>
        <v/>
      </c>
      <c r="BA226" s="125" t="str">
        <f>IF('2. Enter scores'!AZ230&lt;&gt;"",'2. Enter scores'!$B230-'2. Enter scores'!AZ230,"")</f>
        <v/>
      </c>
      <c r="BB226" s="125" t="str">
        <f>IF('2. Enter scores'!BA230&lt;&gt;"",'2. Enter scores'!$B230-'2. Enter scores'!BA230,"")</f>
        <v/>
      </c>
      <c r="BC226" s="125" t="str">
        <f>IF('2. Enter scores'!BB230&lt;&gt;"",'2. Enter scores'!$B230-'2. Enter scores'!BB230,"")</f>
        <v/>
      </c>
      <c r="BD226" s="125" t="str">
        <f>IF('2. Enter scores'!BC230&lt;&gt;"",'2. Enter scores'!$B230-'2. Enter scores'!BC230,"")</f>
        <v/>
      </c>
      <c r="BE226" s="125" t="str">
        <f>IF('2. Enter scores'!BD230&lt;&gt;"",'2. Enter scores'!$B230-'2. Enter scores'!BD230,"")</f>
        <v/>
      </c>
      <c r="BF226" s="125" t="str">
        <f>IF('2. Enter scores'!BE230&lt;&gt;"",'2. Enter scores'!$B230-'2. Enter scores'!BE230,"")</f>
        <v/>
      </c>
      <c r="BG226" s="125" t="str">
        <f>IF('2. Enter scores'!BF230&lt;&gt;"",'2. Enter scores'!$B230-'2. Enter scores'!BF230,"")</f>
        <v/>
      </c>
      <c r="BH226" s="125" t="str">
        <f>IF('2. Enter scores'!BG230&lt;&gt;"",'2. Enter scores'!$B230-'2. Enter scores'!BG230,"")</f>
        <v/>
      </c>
      <c r="BI226" s="125" t="str">
        <f>IF('2. Enter scores'!BH230&lt;&gt;"",'2. Enter scores'!$B230-'2. Enter scores'!BH230,"")</f>
        <v/>
      </c>
      <c r="BJ226" s="125" t="str">
        <f>IF('2. Enter scores'!BI230&lt;&gt;"",'2. Enter scores'!$B230-'2. Enter scores'!BI230,"")</f>
        <v/>
      </c>
      <c r="BK226" s="125" t="str">
        <f>IF('2. Enter scores'!BJ230&lt;&gt;"",'2. Enter scores'!$B230-'2. Enter scores'!BJ230,"")</f>
        <v/>
      </c>
      <c r="BL226" s="125" t="str">
        <f>IF('2. Enter scores'!BK230&lt;&gt;"",'2. Enter scores'!$B230-'2. Enter scores'!BK230,"")</f>
        <v/>
      </c>
      <c r="BM226" s="125" t="str">
        <f>IF('2. Enter scores'!BL230&lt;&gt;"",'2. Enter scores'!$B230-'2. Enter scores'!BL230,"")</f>
        <v/>
      </c>
      <c r="BN226" s="125" t="str">
        <f>IF('2. Enter scores'!BM230&lt;&gt;"",'2. Enter scores'!$B230-'2. Enter scores'!BM230,"")</f>
        <v/>
      </c>
      <c r="BO226" s="125" t="str">
        <f>IF('2. Enter scores'!BN230&lt;&gt;"",'2. Enter scores'!$B230-'2. Enter scores'!BN230,"")</f>
        <v/>
      </c>
      <c r="BP226" s="108">
        <v>1000</v>
      </c>
    </row>
    <row r="227" spans="2:68" x14ac:dyDescent="0.35">
      <c r="B227" s="125" t="str">
        <f>IF('2. Enter scores'!A231&lt;&gt;"",'2. Enter scores'!A231,"")</f>
        <v/>
      </c>
      <c r="H227" s="125" t="str">
        <f>IF('2. Enter scores'!G231&lt;&gt;"",'2. Enter scores'!$B231-'2. Enter scores'!G231,"")</f>
        <v/>
      </c>
      <c r="I227" s="125" t="str">
        <f>IF('2. Enter scores'!H231&lt;&gt;"",'2. Enter scores'!$B231-'2. Enter scores'!H231,"")</f>
        <v/>
      </c>
      <c r="J227" s="125" t="str">
        <f>IF('2. Enter scores'!I231&lt;&gt;"",'2. Enter scores'!$B231-'2. Enter scores'!I231,"")</f>
        <v/>
      </c>
      <c r="K227" s="125" t="str">
        <f>IF('2. Enter scores'!J231&lt;&gt;"",'2. Enter scores'!$B231-'2. Enter scores'!J231,"")</f>
        <v/>
      </c>
      <c r="L227" s="125" t="str">
        <f>IF('2. Enter scores'!K231&lt;&gt;"",'2. Enter scores'!$B231-'2. Enter scores'!K231,"")</f>
        <v/>
      </c>
      <c r="M227" s="125" t="str">
        <f>IF('2. Enter scores'!L231&lt;&gt;"",'2. Enter scores'!$B231-'2. Enter scores'!L231,"")</f>
        <v/>
      </c>
      <c r="N227" s="125" t="str">
        <f>IF('2. Enter scores'!M231&lt;&gt;"",'2. Enter scores'!$B231-'2. Enter scores'!M231,"")</f>
        <v/>
      </c>
      <c r="O227" s="125" t="str">
        <f>IF('2. Enter scores'!N231&lt;&gt;"",'2. Enter scores'!$B231-'2. Enter scores'!N231,"")</f>
        <v/>
      </c>
      <c r="P227" s="125" t="str">
        <f>IF('2. Enter scores'!O231&lt;&gt;"",'2. Enter scores'!$B231-'2. Enter scores'!O231,"")</f>
        <v/>
      </c>
      <c r="Q227" s="125" t="str">
        <f>IF('2. Enter scores'!P231&lt;&gt;"",'2. Enter scores'!$B231-'2. Enter scores'!P231,"")</f>
        <v/>
      </c>
      <c r="R227" s="125" t="str">
        <f>IF('2. Enter scores'!Q231&lt;&gt;"",'2. Enter scores'!$B231-'2. Enter scores'!Q231,"")</f>
        <v/>
      </c>
      <c r="S227" s="125" t="str">
        <f>IF('2. Enter scores'!R231&lt;&gt;"",'2. Enter scores'!$B231-'2. Enter scores'!R231,"")</f>
        <v/>
      </c>
      <c r="T227" s="125" t="str">
        <f>IF('2. Enter scores'!S231&lt;&gt;"",'2. Enter scores'!$B231-'2. Enter scores'!S231,"")</f>
        <v/>
      </c>
      <c r="U227" s="125" t="str">
        <f>IF('2. Enter scores'!T231&lt;&gt;"",'2. Enter scores'!$B231-'2. Enter scores'!T231,"")</f>
        <v/>
      </c>
      <c r="V227" s="125" t="str">
        <f>IF('2. Enter scores'!U231&lt;&gt;"",'2. Enter scores'!$B231-'2. Enter scores'!U231,"")</f>
        <v/>
      </c>
      <c r="W227" s="125" t="str">
        <f>IF('2. Enter scores'!V231&lt;&gt;"",'2. Enter scores'!$B231-'2. Enter scores'!V231,"")</f>
        <v/>
      </c>
      <c r="X227" s="125" t="str">
        <f>IF('2. Enter scores'!W231&lt;&gt;"",'2. Enter scores'!$B231-'2. Enter scores'!W231,"")</f>
        <v/>
      </c>
      <c r="Y227" s="125" t="str">
        <f>IF('2. Enter scores'!X231&lt;&gt;"",'2. Enter scores'!$B231-'2. Enter scores'!X231,"")</f>
        <v/>
      </c>
      <c r="Z227" s="125" t="str">
        <f>IF('2. Enter scores'!Y231&lt;&gt;"",'2. Enter scores'!$B231-'2. Enter scores'!Y231,"")</f>
        <v/>
      </c>
      <c r="AA227" s="125" t="str">
        <f>IF('2. Enter scores'!Z231&lt;&gt;"",'2. Enter scores'!$B231-'2. Enter scores'!Z231,"")</f>
        <v/>
      </c>
      <c r="AB227" s="125" t="str">
        <f>IF('2. Enter scores'!AA231&lt;&gt;"",'2. Enter scores'!$B231-'2. Enter scores'!AA231,"")</f>
        <v/>
      </c>
      <c r="AC227" s="125" t="str">
        <f>IF('2. Enter scores'!AB231&lt;&gt;"",'2. Enter scores'!$B231-'2. Enter scores'!AB231,"")</f>
        <v/>
      </c>
      <c r="AD227" s="125" t="str">
        <f>IF('2. Enter scores'!AC231&lt;&gt;"",'2. Enter scores'!$B231-'2. Enter scores'!AC231,"")</f>
        <v/>
      </c>
      <c r="AE227" s="125" t="str">
        <f>IF('2. Enter scores'!AD231&lt;&gt;"",'2. Enter scores'!$B231-'2. Enter scores'!AD231,"")</f>
        <v/>
      </c>
      <c r="AF227" s="125" t="str">
        <f>IF('2. Enter scores'!AE231&lt;&gt;"",'2. Enter scores'!$B231-'2. Enter scores'!AE231,"")</f>
        <v/>
      </c>
      <c r="AG227" s="125" t="str">
        <f>IF('2. Enter scores'!AF231&lt;&gt;"",'2. Enter scores'!$B231-'2. Enter scores'!AF231,"")</f>
        <v/>
      </c>
      <c r="AH227" s="125" t="str">
        <f>IF('2. Enter scores'!AG231&lt;&gt;"",'2. Enter scores'!$B231-'2. Enter scores'!AG231,"")</f>
        <v/>
      </c>
      <c r="AI227" s="125" t="str">
        <f>IF('2. Enter scores'!AH231&lt;&gt;"",'2. Enter scores'!$B231-'2. Enter scores'!AH231,"")</f>
        <v/>
      </c>
      <c r="AJ227" s="125" t="str">
        <f>IF('2. Enter scores'!AI231&lt;&gt;"",'2. Enter scores'!$B231-'2. Enter scores'!AI231,"")</f>
        <v/>
      </c>
      <c r="AK227" s="125" t="str">
        <f>IF('2. Enter scores'!AJ231&lt;&gt;"",'2. Enter scores'!$B231-'2. Enter scores'!AJ231,"")</f>
        <v/>
      </c>
      <c r="AL227" s="125" t="str">
        <f>IF('2. Enter scores'!AK231&lt;&gt;"",'2. Enter scores'!$B231-'2. Enter scores'!AK231,"")</f>
        <v/>
      </c>
      <c r="AM227" s="125" t="str">
        <f>IF('2. Enter scores'!AL231&lt;&gt;"",'2. Enter scores'!$B231-'2. Enter scores'!AL231,"")</f>
        <v/>
      </c>
      <c r="AN227" s="125" t="str">
        <f>IF('2. Enter scores'!AM231&lt;&gt;"",'2. Enter scores'!$B231-'2. Enter scores'!AM231,"")</f>
        <v/>
      </c>
      <c r="AO227" s="125" t="str">
        <f>IF('2. Enter scores'!AN231&lt;&gt;"",'2. Enter scores'!$B231-'2. Enter scores'!AN231,"")</f>
        <v/>
      </c>
      <c r="AP227" s="125" t="str">
        <f>IF('2. Enter scores'!AO231&lt;&gt;"",'2. Enter scores'!$B231-'2. Enter scores'!AO231,"")</f>
        <v/>
      </c>
      <c r="AQ227" s="125" t="str">
        <f>IF('2. Enter scores'!AP231&lt;&gt;"",'2. Enter scores'!$B231-'2. Enter scores'!AP231,"")</f>
        <v/>
      </c>
      <c r="AR227" s="125" t="str">
        <f>IF('2. Enter scores'!AQ231&lt;&gt;"",'2. Enter scores'!$B231-'2. Enter scores'!AQ231,"")</f>
        <v/>
      </c>
      <c r="AS227" s="125" t="str">
        <f>IF('2. Enter scores'!AR231&lt;&gt;"",'2. Enter scores'!$B231-'2. Enter scores'!AR231,"")</f>
        <v/>
      </c>
      <c r="AT227" s="125" t="str">
        <f>IF('2. Enter scores'!AS231&lt;&gt;"",'2. Enter scores'!$B231-'2. Enter scores'!AS231,"")</f>
        <v/>
      </c>
      <c r="AU227" s="125" t="str">
        <f>IF('2. Enter scores'!AT231&lt;&gt;"",'2. Enter scores'!$B231-'2. Enter scores'!AT231,"")</f>
        <v/>
      </c>
      <c r="AV227" s="125" t="str">
        <f>IF('2. Enter scores'!AU231&lt;&gt;"",'2. Enter scores'!$B231-'2. Enter scores'!AU231,"")</f>
        <v/>
      </c>
      <c r="AW227" s="125" t="str">
        <f>IF('2. Enter scores'!AV231&lt;&gt;"",'2. Enter scores'!$B231-'2. Enter scores'!AV231,"")</f>
        <v/>
      </c>
      <c r="AX227" s="125" t="str">
        <f>IF('2. Enter scores'!AW231&lt;&gt;"",'2. Enter scores'!$B231-'2. Enter scores'!AW231,"")</f>
        <v/>
      </c>
      <c r="AY227" s="125" t="str">
        <f>IF('2. Enter scores'!AX231&lt;&gt;"",'2. Enter scores'!$B231-'2. Enter scores'!AX231,"")</f>
        <v/>
      </c>
      <c r="AZ227" s="125" t="str">
        <f>IF('2. Enter scores'!AY231&lt;&gt;"",'2. Enter scores'!$B231-'2. Enter scores'!AY231,"")</f>
        <v/>
      </c>
      <c r="BA227" s="125" t="str">
        <f>IF('2. Enter scores'!AZ231&lt;&gt;"",'2. Enter scores'!$B231-'2. Enter scores'!AZ231,"")</f>
        <v/>
      </c>
      <c r="BB227" s="125" t="str">
        <f>IF('2. Enter scores'!BA231&lt;&gt;"",'2. Enter scores'!$B231-'2. Enter scores'!BA231,"")</f>
        <v/>
      </c>
      <c r="BC227" s="125" t="str">
        <f>IF('2. Enter scores'!BB231&lt;&gt;"",'2. Enter scores'!$B231-'2. Enter scores'!BB231,"")</f>
        <v/>
      </c>
      <c r="BD227" s="125" t="str">
        <f>IF('2. Enter scores'!BC231&lt;&gt;"",'2. Enter scores'!$B231-'2. Enter scores'!BC231,"")</f>
        <v/>
      </c>
      <c r="BE227" s="125" t="str">
        <f>IF('2. Enter scores'!BD231&lt;&gt;"",'2. Enter scores'!$B231-'2. Enter scores'!BD231,"")</f>
        <v/>
      </c>
      <c r="BF227" s="125" t="str">
        <f>IF('2. Enter scores'!BE231&lt;&gt;"",'2. Enter scores'!$B231-'2. Enter scores'!BE231,"")</f>
        <v/>
      </c>
      <c r="BG227" s="125" t="str">
        <f>IF('2. Enter scores'!BF231&lt;&gt;"",'2. Enter scores'!$B231-'2. Enter scores'!BF231,"")</f>
        <v/>
      </c>
      <c r="BH227" s="125" t="str">
        <f>IF('2. Enter scores'!BG231&lt;&gt;"",'2. Enter scores'!$B231-'2. Enter scores'!BG231,"")</f>
        <v/>
      </c>
      <c r="BI227" s="125" t="str">
        <f>IF('2. Enter scores'!BH231&lt;&gt;"",'2. Enter scores'!$B231-'2. Enter scores'!BH231,"")</f>
        <v/>
      </c>
      <c r="BJ227" s="125" t="str">
        <f>IF('2. Enter scores'!BI231&lt;&gt;"",'2. Enter scores'!$B231-'2. Enter scores'!BI231,"")</f>
        <v/>
      </c>
      <c r="BK227" s="125" t="str">
        <f>IF('2. Enter scores'!BJ231&lt;&gt;"",'2. Enter scores'!$B231-'2. Enter scores'!BJ231,"")</f>
        <v/>
      </c>
      <c r="BL227" s="125" t="str">
        <f>IF('2. Enter scores'!BK231&lt;&gt;"",'2. Enter scores'!$B231-'2. Enter scores'!BK231,"")</f>
        <v/>
      </c>
      <c r="BM227" s="125" t="str">
        <f>IF('2. Enter scores'!BL231&lt;&gt;"",'2. Enter scores'!$B231-'2. Enter scores'!BL231,"")</f>
        <v/>
      </c>
      <c r="BN227" s="125" t="str">
        <f>IF('2. Enter scores'!BM231&lt;&gt;"",'2. Enter scores'!$B231-'2. Enter scores'!BM231,"")</f>
        <v/>
      </c>
      <c r="BO227" s="125" t="str">
        <f>IF('2. Enter scores'!BN231&lt;&gt;"",'2. Enter scores'!$B231-'2. Enter scores'!BN231,"")</f>
        <v/>
      </c>
      <c r="BP227" s="108">
        <v>1000</v>
      </c>
    </row>
    <row r="228" spans="2:68" x14ac:dyDescent="0.35">
      <c r="B228" s="125" t="str">
        <f>IF('2. Enter scores'!A232&lt;&gt;"",'2. Enter scores'!A232,"")</f>
        <v/>
      </c>
      <c r="H228" s="125" t="str">
        <f>IF('2. Enter scores'!G232&lt;&gt;"",'2. Enter scores'!$B232-'2. Enter scores'!G232,"")</f>
        <v/>
      </c>
      <c r="I228" s="125" t="str">
        <f>IF('2. Enter scores'!H232&lt;&gt;"",'2. Enter scores'!$B232-'2. Enter scores'!H232,"")</f>
        <v/>
      </c>
      <c r="J228" s="125" t="str">
        <f>IF('2. Enter scores'!I232&lt;&gt;"",'2. Enter scores'!$B232-'2. Enter scores'!I232,"")</f>
        <v/>
      </c>
      <c r="K228" s="125" t="str">
        <f>IF('2. Enter scores'!J232&lt;&gt;"",'2. Enter scores'!$B232-'2. Enter scores'!J232,"")</f>
        <v/>
      </c>
      <c r="L228" s="125" t="str">
        <f>IF('2. Enter scores'!K232&lt;&gt;"",'2. Enter scores'!$B232-'2. Enter scores'!K232,"")</f>
        <v/>
      </c>
      <c r="M228" s="125" t="str">
        <f>IF('2. Enter scores'!L232&lt;&gt;"",'2. Enter scores'!$B232-'2. Enter scores'!L232,"")</f>
        <v/>
      </c>
      <c r="N228" s="125" t="str">
        <f>IF('2. Enter scores'!M232&lt;&gt;"",'2. Enter scores'!$B232-'2. Enter scores'!M232,"")</f>
        <v/>
      </c>
      <c r="O228" s="125" t="str">
        <f>IF('2. Enter scores'!N232&lt;&gt;"",'2. Enter scores'!$B232-'2. Enter scores'!N232,"")</f>
        <v/>
      </c>
      <c r="P228" s="125" t="str">
        <f>IF('2. Enter scores'!O232&lt;&gt;"",'2. Enter scores'!$B232-'2. Enter scores'!O232,"")</f>
        <v/>
      </c>
      <c r="Q228" s="125" t="str">
        <f>IF('2. Enter scores'!P232&lt;&gt;"",'2. Enter scores'!$B232-'2. Enter scores'!P232,"")</f>
        <v/>
      </c>
      <c r="R228" s="125" t="str">
        <f>IF('2. Enter scores'!Q232&lt;&gt;"",'2. Enter scores'!$B232-'2. Enter scores'!Q232,"")</f>
        <v/>
      </c>
      <c r="S228" s="125" t="str">
        <f>IF('2. Enter scores'!R232&lt;&gt;"",'2. Enter scores'!$B232-'2. Enter scores'!R232,"")</f>
        <v/>
      </c>
      <c r="T228" s="125" t="str">
        <f>IF('2. Enter scores'!S232&lt;&gt;"",'2. Enter scores'!$B232-'2. Enter scores'!S232,"")</f>
        <v/>
      </c>
      <c r="U228" s="125" t="str">
        <f>IF('2. Enter scores'!T232&lt;&gt;"",'2. Enter scores'!$B232-'2. Enter scores'!T232,"")</f>
        <v/>
      </c>
      <c r="V228" s="125" t="str">
        <f>IF('2. Enter scores'!U232&lt;&gt;"",'2. Enter scores'!$B232-'2. Enter scores'!U232,"")</f>
        <v/>
      </c>
      <c r="W228" s="125" t="str">
        <f>IF('2. Enter scores'!V232&lt;&gt;"",'2. Enter scores'!$B232-'2. Enter scores'!V232,"")</f>
        <v/>
      </c>
      <c r="X228" s="125" t="str">
        <f>IF('2. Enter scores'!W232&lt;&gt;"",'2. Enter scores'!$B232-'2. Enter scores'!W232,"")</f>
        <v/>
      </c>
      <c r="Y228" s="125" t="str">
        <f>IF('2. Enter scores'!X232&lt;&gt;"",'2. Enter scores'!$B232-'2. Enter scores'!X232,"")</f>
        <v/>
      </c>
      <c r="Z228" s="125" t="str">
        <f>IF('2. Enter scores'!Y232&lt;&gt;"",'2. Enter scores'!$B232-'2. Enter scores'!Y232,"")</f>
        <v/>
      </c>
      <c r="AA228" s="125" t="str">
        <f>IF('2. Enter scores'!Z232&lt;&gt;"",'2. Enter scores'!$B232-'2. Enter scores'!Z232,"")</f>
        <v/>
      </c>
      <c r="AB228" s="125" t="str">
        <f>IF('2. Enter scores'!AA232&lt;&gt;"",'2. Enter scores'!$B232-'2. Enter scores'!AA232,"")</f>
        <v/>
      </c>
      <c r="AC228" s="125" t="str">
        <f>IF('2. Enter scores'!AB232&lt;&gt;"",'2. Enter scores'!$B232-'2. Enter scores'!AB232,"")</f>
        <v/>
      </c>
      <c r="AD228" s="125" t="str">
        <f>IF('2. Enter scores'!AC232&lt;&gt;"",'2. Enter scores'!$B232-'2. Enter scores'!AC232,"")</f>
        <v/>
      </c>
      <c r="AE228" s="125" t="str">
        <f>IF('2. Enter scores'!AD232&lt;&gt;"",'2. Enter scores'!$B232-'2. Enter scores'!AD232,"")</f>
        <v/>
      </c>
      <c r="AF228" s="125" t="str">
        <f>IF('2. Enter scores'!AE232&lt;&gt;"",'2. Enter scores'!$B232-'2. Enter scores'!AE232,"")</f>
        <v/>
      </c>
      <c r="AG228" s="125" t="str">
        <f>IF('2. Enter scores'!AF232&lt;&gt;"",'2. Enter scores'!$B232-'2. Enter scores'!AF232,"")</f>
        <v/>
      </c>
      <c r="AH228" s="125" t="str">
        <f>IF('2. Enter scores'!AG232&lt;&gt;"",'2. Enter scores'!$B232-'2. Enter scores'!AG232,"")</f>
        <v/>
      </c>
      <c r="AI228" s="125" t="str">
        <f>IF('2. Enter scores'!AH232&lt;&gt;"",'2. Enter scores'!$B232-'2. Enter scores'!AH232,"")</f>
        <v/>
      </c>
      <c r="AJ228" s="125" t="str">
        <f>IF('2. Enter scores'!AI232&lt;&gt;"",'2. Enter scores'!$B232-'2. Enter scores'!AI232,"")</f>
        <v/>
      </c>
      <c r="AK228" s="125" t="str">
        <f>IF('2. Enter scores'!AJ232&lt;&gt;"",'2. Enter scores'!$B232-'2. Enter scores'!AJ232,"")</f>
        <v/>
      </c>
      <c r="AL228" s="125" t="str">
        <f>IF('2. Enter scores'!AK232&lt;&gt;"",'2. Enter scores'!$B232-'2. Enter scores'!AK232,"")</f>
        <v/>
      </c>
      <c r="AM228" s="125" t="str">
        <f>IF('2. Enter scores'!AL232&lt;&gt;"",'2. Enter scores'!$B232-'2. Enter scores'!AL232,"")</f>
        <v/>
      </c>
      <c r="AN228" s="125" t="str">
        <f>IF('2. Enter scores'!AM232&lt;&gt;"",'2. Enter scores'!$B232-'2. Enter scores'!AM232,"")</f>
        <v/>
      </c>
      <c r="AO228" s="125" t="str">
        <f>IF('2. Enter scores'!AN232&lt;&gt;"",'2. Enter scores'!$B232-'2. Enter scores'!AN232,"")</f>
        <v/>
      </c>
      <c r="AP228" s="125" t="str">
        <f>IF('2. Enter scores'!AO232&lt;&gt;"",'2. Enter scores'!$B232-'2. Enter scores'!AO232,"")</f>
        <v/>
      </c>
      <c r="AQ228" s="125" t="str">
        <f>IF('2. Enter scores'!AP232&lt;&gt;"",'2. Enter scores'!$B232-'2. Enter scores'!AP232,"")</f>
        <v/>
      </c>
      <c r="AR228" s="125" t="str">
        <f>IF('2. Enter scores'!AQ232&lt;&gt;"",'2. Enter scores'!$B232-'2. Enter scores'!AQ232,"")</f>
        <v/>
      </c>
      <c r="AS228" s="125" t="str">
        <f>IF('2. Enter scores'!AR232&lt;&gt;"",'2. Enter scores'!$B232-'2. Enter scores'!AR232,"")</f>
        <v/>
      </c>
      <c r="AT228" s="125" t="str">
        <f>IF('2. Enter scores'!AS232&lt;&gt;"",'2. Enter scores'!$B232-'2. Enter scores'!AS232,"")</f>
        <v/>
      </c>
      <c r="AU228" s="125" t="str">
        <f>IF('2. Enter scores'!AT232&lt;&gt;"",'2. Enter scores'!$B232-'2. Enter scores'!AT232,"")</f>
        <v/>
      </c>
      <c r="AV228" s="125" t="str">
        <f>IF('2. Enter scores'!AU232&lt;&gt;"",'2. Enter scores'!$B232-'2. Enter scores'!AU232,"")</f>
        <v/>
      </c>
      <c r="AW228" s="125" t="str">
        <f>IF('2. Enter scores'!AV232&lt;&gt;"",'2. Enter scores'!$B232-'2. Enter scores'!AV232,"")</f>
        <v/>
      </c>
      <c r="AX228" s="125" t="str">
        <f>IF('2. Enter scores'!AW232&lt;&gt;"",'2. Enter scores'!$B232-'2. Enter scores'!AW232,"")</f>
        <v/>
      </c>
      <c r="AY228" s="125" t="str">
        <f>IF('2. Enter scores'!AX232&lt;&gt;"",'2. Enter scores'!$B232-'2. Enter scores'!AX232,"")</f>
        <v/>
      </c>
      <c r="AZ228" s="125" t="str">
        <f>IF('2. Enter scores'!AY232&lt;&gt;"",'2. Enter scores'!$B232-'2. Enter scores'!AY232,"")</f>
        <v/>
      </c>
      <c r="BA228" s="125" t="str">
        <f>IF('2. Enter scores'!AZ232&lt;&gt;"",'2. Enter scores'!$B232-'2. Enter scores'!AZ232,"")</f>
        <v/>
      </c>
      <c r="BB228" s="125" t="str">
        <f>IF('2. Enter scores'!BA232&lt;&gt;"",'2. Enter scores'!$B232-'2. Enter scores'!BA232,"")</f>
        <v/>
      </c>
      <c r="BC228" s="125" t="str">
        <f>IF('2. Enter scores'!BB232&lt;&gt;"",'2. Enter scores'!$B232-'2. Enter scores'!BB232,"")</f>
        <v/>
      </c>
      <c r="BD228" s="125" t="str">
        <f>IF('2. Enter scores'!BC232&lt;&gt;"",'2. Enter scores'!$B232-'2. Enter scores'!BC232,"")</f>
        <v/>
      </c>
      <c r="BE228" s="125" t="str">
        <f>IF('2. Enter scores'!BD232&lt;&gt;"",'2. Enter scores'!$B232-'2. Enter scores'!BD232,"")</f>
        <v/>
      </c>
      <c r="BF228" s="125" t="str">
        <f>IF('2. Enter scores'!BE232&lt;&gt;"",'2. Enter scores'!$B232-'2. Enter scores'!BE232,"")</f>
        <v/>
      </c>
      <c r="BG228" s="125" t="str">
        <f>IF('2. Enter scores'!BF232&lt;&gt;"",'2. Enter scores'!$B232-'2. Enter scores'!BF232,"")</f>
        <v/>
      </c>
      <c r="BH228" s="125" t="str">
        <f>IF('2. Enter scores'!BG232&lt;&gt;"",'2. Enter scores'!$B232-'2. Enter scores'!BG232,"")</f>
        <v/>
      </c>
      <c r="BI228" s="125" t="str">
        <f>IF('2. Enter scores'!BH232&lt;&gt;"",'2. Enter scores'!$B232-'2. Enter scores'!BH232,"")</f>
        <v/>
      </c>
      <c r="BJ228" s="125" t="str">
        <f>IF('2. Enter scores'!BI232&lt;&gt;"",'2. Enter scores'!$B232-'2. Enter scores'!BI232,"")</f>
        <v/>
      </c>
      <c r="BK228" s="125" t="str">
        <f>IF('2. Enter scores'!BJ232&lt;&gt;"",'2. Enter scores'!$B232-'2. Enter scores'!BJ232,"")</f>
        <v/>
      </c>
      <c r="BL228" s="125" t="str">
        <f>IF('2. Enter scores'!BK232&lt;&gt;"",'2. Enter scores'!$B232-'2. Enter scores'!BK232,"")</f>
        <v/>
      </c>
      <c r="BM228" s="125" t="str">
        <f>IF('2. Enter scores'!BL232&lt;&gt;"",'2. Enter scores'!$B232-'2. Enter scores'!BL232,"")</f>
        <v/>
      </c>
      <c r="BN228" s="125" t="str">
        <f>IF('2. Enter scores'!BM232&lt;&gt;"",'2. Enter scores'!$B232-'2. Enter scores'!BM232,"")</f>
        <v/>
      </c>
      <c r="BO228" s="125" t="str">
        <f>IF('2. Enter scores'!BN232&lt;&gt;"",'2. Enter scores'!$B232-'2. Enter scores'!BN232,"")</f>
        <v/>
      </c>
      <c r="BP228" s="108">
        <v>1000</v>
      </c>
    </row>
    <row r="229" spans="2:68" x14ac:dyDescent="0.35">
      <c r="B229" s="125" t="str">
        <f>IF('2. Enter scores'!A233&lt;&gt;"",'2. Enter scores'!A233,"")</f>
        <v/>
      </c>
      <c r="H229" s="125" t="str">
        <f>IF('2. Enter scores'!G233&lt;&gt;"",'2. Enter scores'!$B233-'2. Enter scores'!G233,"")</f>
        <v/>
      </c>
      <c r="I229" s="125" t="str">
        <f>IF('2. Enter scores'!H233&lt;&gt;"",'2. Enter scores'!$B233-'2. Enter scores'!H233,"")</f>
        <v/>
      </c>
      <c r="J229" s="125" t="str">
        <f>IF('2. Enter scores'!I233&lt;&gt;"",'2. Enter scores'!$B233-'2. Enter scores'!I233,"")</f>
        <v/>
      </c>
      <c r="K229" s="125" t="str">
        <f>IF('2. Enter scores'!J233&lt;&gt;"",'2. Enter scores'!$B233-'2. Enter scores'!J233,"")</f>
        <v/>
      </c>
      <c r="L229" s="125" t="str">
        <f>IF('2. Enter scores'!K233&lt;&gt;"",'2. Enter scores'!$B233-'2. Enter scores'!K233,"")</f>
        <v/>
      </c>
      <c r="M229" s="125" t="str">
        <f>IF('2. Enter scores'!L233&lt;&gt;"",'2. Enter scores'!$B233-'2. Enter scores'!L233,"")</f>
        <v/>
      </c>
      <c r="N229" s="125" t="str">
        <f>IF('2. Enter scores'!M233&lt;&gt;"",'2. Enter scores'!$B233-'2. Enter scores'!M233,"")</f>
        <v/>
      </c>
      <c r="O229" s="125" t="str">
        <f>IF('2. Enter scores'!N233&lt;&gt;"",'2. Enter scores'!$B233-'2. Enter scores'!N233,"")</f>
        <v/>
      </c>
      <c r="P229" s="125" t="str">
        <f>IF('2. Enter scores'!O233&lt;&gt;"",'2. Enter scores'!$B233-'2. Enter scores'!O233,"")</f>
        <v/>
      </c>
      <c r="Q229" s="125" t="str">
        <f>IF('2. Enter scores'!P233&lt;&gt;"",'2. Enter scores'!$B233-'2. Enter scores'!P233,"")</f>
        <v/>
      </c>
      <c r="R229" s="125" t="str">
        <f>IF('2. Enter scores'!Q233&lt;&gt;"",'2. Enter scores'!$B233-'2. Enter scores'!Q233,"")</f>
        <v/>
      </c>
      <c r="S229" s="125" t="str">
        <f>IF('2. Enter scores'!R233&lt;&gt;"",'2. Enter scores'!$B233-'2. Enter scores'!R233,"")</f>
        <v/>
      </c>
      <c r="T229" s="125" t="str">
        <f>IF('2. Enter scores'!S233&lt;&gt;"",'2. Enter scores'!$B233-'2. Enter scores'!S233,"")</f>
        <v/>
      </c>
      <c r="U229" s="125" t="str">
        <f>IF('2. Enter scores'!T233&lt;&gt;"",'2. Enter scores'!$B233-'2. Enter scores'!T233,"")</f>
        <v/>
      </c>
      <c r="V229" s="125" t="str">
        <f>IF('2. Enter scores'!U233&lt;&gt;"",'2. Enter scores'!$B233-'2. Enter scores'!U233,"")</f>
        <v/>
      </c>
      <c r="W229" s="125" t="str">
        <f>IF('2. Enter scores'!V233&lt;&gt;"",'2. Enter scores'!$B233-'2. Enter scores'!V233,"")</f>
        <v/>
      </c>
      <c r="X229" s="125" t="str">
        <f>IF('2. Enter scores'!W233&lt;&gt;"",'2. Enter scores'!$B233-'2. Enter scores'!W233,"")</f>
        <v/>
      </c>
      <c r="Y229" s="125" t="str">
        <f>IF('2. Enter scores'!X233&lt;&gt;"",'2. Enter scores'!$B233-'2. Enter scores'!X233,"")</f>
        <v/>
      </c>
      <c r="Z229" s="125" t="str">
        <f>IF('2. Enter scores'!Y233&lt;&gt;"",'2. Enter scores'!$B233-'2. Enter scores'!Y233,"")</f>
        <v/>
      </c>
      <c r="AA229" s="125" t="str">
        <f>IF('2. Enter scores'!Z233&lt;&gt;"",'2. Enter scores'!$B233-'2. Enter scores'!Z233,"")</f>
        <v/>
      </c>
      <c r="AB229" s="125" t="str">
        <f>IF('2. Enter scores'!AA233&lt;&gt;"",'2. Enter scores'!$B233-'2. Enter scores'!AA233,"")</f>
        <v/>
      </c>
      <c r="AC229" s="125" t="str">
        <f>IF('2. Enter scores'!AB233&lt;&gt;"",'2. Enter scores'!$B233-'2. Enter scores'!AB233,"")</f>
        <v/>
      </c>
      <c r="AD229" s="125" t="str">
        <f>IF('2. Enter scores'!AC233&lt;&gt;"",'2. Enter scores'!$B233-'2. Enter scores'!AC233,"")</f>
        <v/>
      </c>
      <c r="AE229" s="125" t="str">
        <f>IF('2. Enter scores'!AD233&lt;&gt;"",'2. Enter scores'!$B233-'2. Enter scores'!AD233,"")</f>
        <v/>
      </c>
      <c r="AF229" s="125" t="str">
        <f>IF('2. Enter scores'!AE233&lt;&gt;"",'2. Enter scores'!$B233-'2. Enter scores'!AE233,"")</f>
        <v/>
      </c>
      <c r="AG229" s="125" t="str">
        <f>IF('2. Enter scores'!AF233&lt;&gt;"",'2. Enter scores'!$B233-'2. Enter scores'!AF233,"")</f>
        <v/>
      </c>
      <c r="AH229" s="125" t="str">
        <f>IF('2. Enter scores'!AG233&lt;&gt;"",'2. Enter scores'!$B233-'2. Enter scores'!AG233,"")</f>
        <v/>
      </c>
      <c r="AI229" s="125" t="str">
        <f>IF('2. Enter scores'!AH233&lt;&gt;"",'2. Enter scores'!$B233-'2. Enter scores'!AH233,"")</f>
        <v/>
      </c>
      <c r="AJ229" s="125" t="str">
        <f>IF('2. Enter scores'!AI233&lt;&gt;"",'2. Enter scores'!$B233-'2. Enter scores'!AI233,"")</f>
        <v/>
      </c>
      <c r="AK229" s="125" t="str">
        <f>IF('2. Enter scores'!AJ233&lt;&gt;"",'2. Enter scores'!$B233-'2. Enter scores'!AJ233,"")</f>
        <v/>
      </c>
      <c r="AL229" s="125" t="str">
        <f>IF('2. Enter scores'!AK233&lt;&gt;"",'2. Enter scores'!$B233-'2. Enter scores'!AK233,"")</f>
        <v/>
      </c>
      <c r="AM229" s="125" t="str">
        <f>IF('2. Enter scores'!AL233&lt;&gt;"",'2. Enter scores'!$B233-'2. Enter scores'!AL233,"")</f>
        <v/>
      </c>
      <c r="AN229" s="125" t="str">
        <f>IF('2. Enter scores'!AM233&lt;&gt;"",'2. Enter scores'!$B233-'2. Enter scores'!AM233,"")</f>
        <v/>
      </c>
      <c r="AO229" s="125" t="str">
        <f>IF('2. Enter scores'!AN233&lt;&gt;"",'2. Enter scores'!$B233-'2. Enter scores'!AN233,"")</f>
        <v/>
      </c>
      <c r="AP229" s="125" t="str">
        <f>IF('2. Enter scores'!AO233&lt;&gt;"",'2. Enter scores'!$B233-'2. Enter scores'!AO233,"")</f>
        <v/>
      </c>
      <c r="AQ229" s="125" t="str">
        <f>IF('2. Enter scores'!AP233&lt;&gt;"",'2. Enter scores'!$B233-'2. Enter scores'!AP233,"")</f>
        <v/>
      </c>
      <c r="AR229" s="125" t="str">
        <f>IF('2. Enter scores'!AQ233&lt;&gt;"",'2. Enter scores'!$B233-'2. Enter scores'!AQ233,"")</f>
        <v/>
      </c>
      <c r="AS229" s="125" t="str">
        <f>IF('2. Enter scores'!AR233&lt;&gt;"",'2. Enter scores'!$B233-'2. Enter scores'!AR233,"")</f>
        <v/>
      </c>
      <c r="AT229" s="125" t="str">
        <f>IF('2. Enter scores'!AS233&lt;&gt;"",'2. Enter scores'!$B233-'2. Enter scores'!AS233,"")</f>
        <v/>
      </c>
      <c r="AU229" s="125" t="str">
        <f>IF('2. Enter scores'!AT233&lt;&gt;"",'2. Enter scores'!$B233-'2. Enter scores'!AT233,"")</f>
        <v/>
      </c>
      <c r="AV229" s="125" t="str">
        <f>IF('2. Enter scores'!AU233&lt;&gt;"",'2. Enter scores'!$B233-'2. Enter scores'!AU233,"")</f>
        <v/>
      </c>
      <c r="AW229" s="125" t="str">
        <f>IF('2. Enter scores'!AV233&lt;&gt;"",'2. Enter scores'!$B233-'2. Enter scores'!AV233,"")</f>
        <v/>
      </c>
      <c r="AX229" s="125" t="str">
        <f>IF('2. Enter scores'!AW233&lt;&gt;"",'2. Enter scores'!$B233-'2. Enter scores'!AW233,"")</f>
        <v/>
      </c>
      <c r="AY229" s="125" t="str">
        <f>IF('2. Enter scores'!AX233&lt;&gt;"",'2. Enter scores'!$B233-'2. Enter scores'!AX233,"")</f>
        <v/>
      </c>
      <c r="AZ229" s="125" t="str">
        <f>IF('2. Enter scores'!AY233&lt;&gt;"",'2. Enter scores'!$B233-'2. Enter scores'!AY233,"")</f>
        <v/>
      </c>
      <c r="BA229" s="125" t="str">
        <f>IF('2. Enter scores'!AZ233&lt;&gt;"",'2. Enter scores'!$B233-'2. Enter scores'!AZ233,"")</f>
        <v/>
      </c>
      <c r="BB229" s="125" t="str">
        <f>IF('2. Enter scores'!BA233&lt;&gt;"",'2. Enter scores'!$B233-'2. Enter scores'!BA233,"")</f>
        <v/>
      </c>
      <c r="BC229" s="125" t="str">
        <f>IF('2. Enter scores'!BB233&lt;&gt;"",'2. Enter scores'!$B233-'2. Enter scores'!BB233,"")</f>
        <v/>
      </c>
      <c r="BD229" s="125" t="str">
        <f>IF('2. Enter scores'!BC233&lt;&gt;"",'2. Enter scores'!$B233-'2. Enter scores'!BC233,"")</f>
        <v/>
      </c>
      <c r="BE229" s="125" t="str">
        <f>IF('2. Enter scores'!BD233&lt;&gt;"",'2. Enter scores'!$B233-'2. Enter scores'!BD233,"")</f>
        <v/>
      </c>
      <c r="BF229" s="125" t="str">
        <f>IF('2. Enter scores'!BE233&lt;&gt;"",'2. Enter scores'!$B233-'2. Enter scores'!BE233,"")</f>
        <v/>
      </c>
      <c r="BG229" s="125" t="str">
        <f>IF('2. Enter scores'!BF233&lt;&gt;"",'2. Enter scores'!$B233-'2. Enter scores'!BF233,"")</f>
        <v/>
      </c>
      <c r="BH229" s="125" t="str">
        <f>IF('2. Enter scores'!BG233&lt;&gt;"",'2. Enter scores'!$B233-'2. Enter scores'!BG233,"")</f>
        <v/>
      </c>
      <c r="BI229" s="125" t="str">
        <f>IF('2. Enter scores'!BH233&lt;&gt;"",'2. Enter scores'!$B233-'2. Enter scores'!BH233,"")</f>
        <v/>
      </c>
      <c r="BJ229" s="125" t="str">
        <f>IF('2. Enter scores'!BI233&lt;&gt;"",'2. Enter scores'!$B233-'2. Enter scores'!BI233,"")</f>
        <v/>
      </c>
      <c r="BK229" s="125" t="str">
        <f>IF('2. Enter scores'!BJ233&lt;&gt;"",'2. Enter scores'!$B233-'2. Enter scores'!BJ233,"")</f>
        <v/>
      </c>
      <c r="BL229" s="125" t="str">
        <f>IF('2. Enter scores'!BK233&lt;&gt;"",'2. Enter scores'!$B233-'2. Enter scores'!BK233,"")</f>
        <v/>
      </c>
      <c r="BM229" s="125" t="str">
        <f>IF('2. Enter scores'!BL233&lt;&gt;"",'2. Enter scores'!$B233-'2. Enter scores'!BL233,"")</f>
        <v/>
      </c>
      <c r="BN229" s="125" t="str">
        <f>IF('2. Enter scores'!BM233&lt;&gt;"",'2. Enter scores'!$B233-'2. Enter scores'!BM233,"")</f>
        <v/>
      </c>
      <c r="BO229" s="125" t="str">
        <f>IF('2. Enter scores'!BN233&lt;&gt;"",'2. Enter scores'!$B233-'2. Enter scores'!BN233,"")</f>
        <v/>
      </c>
      <c r="BP229" s="108">
        <v>1000</v>
      </c>
    </row>
    <row r="230" spans="2:68" x14ac:dyDescent="0.35">
      <c r="B230" s="125" t="str">
        <f>IF('2. Enter scores'!A234&lt;&gt;"",'2. Enter scores'!A234,"")</f>
        <v/>
      </c>
      <c r="H230" s="125" t="str">
        <f>IF('2. Enter scores'!G234&lt;&gt;"",'2. Enter scores'!$B234-'2. Enter scores'!G234,"")</f>
        <v/>
      </c>
      <c r="I230" s="125" t="str">
        <f>IF('2. Enter scores'!H234&lt;&gt;"",'2. Enter scores'!$B234-'2. Enter scores'!H234,"")</f>
        <v/>
      </c>
      <c r="J230" s="125" t="str">
        <f>IF('2. Enter scores'!I234&lt;&gt;"",'2. Enter scores'!$B234-'2. Enter scores'!I234,"")</f>
        <v/>
      </c>
      <c r="K230" s="125" t="str">
        <f>IF('2. Enter scores'!J234&lt;&gt;"",'2. Enter scores'!$B234-'2. Enter scores'!J234,"")</f>
        <v/>
      </c>
      <c r="L230" s="125" t="str">
        <f>IF('2. Enter scores'!K234&lt;&gt;"",'2. Enter scores'!$B234-'2. Enter scores'!K234,"")</f>
        <v/>
      </c>
      <c r="M230" s="125" t="str">
        <f>IF('2. Enter scores'!L234&lt;&gt;"",'2. Enter scores'!$B234-'2. Enter scores'!L234,"")</f>
        <v/>
      </c>
      <c r="N230" s="125" t="str">
        <f>IF('2. Enter scores'!M234&lt;&gt;"",'2. Enter scores'!$B234-'2. Enter scores'!M234,"")</f>
        <v/>
      </c>
      <c r="O230" s="125" t="str">
        <f>IF('2. Enter scores'!N234&lt;&gt;"",'2. Enter scores'!$B234-'2. Enter scores'!N234,"")</f>
        <v/>
      </c>
      <c r="P230" s="125" t="str">
        <f>IF('2. Enter scores'!O234&lt;&gt;"",'2. Enter scores'!$B234-'2. Enter scores'!O234,"")</f>
        <v/>
      </c>
      <c r="Q230" s="125" t="str">
        <f>IF('2. Enter scores'!P234&lt;&gt;"",'2. Enter scores'!$B234-'2. Enter scores'!P234,"")</f>
        <v/>
      </c>
      <c r="R230" s="125" t="str">
        <f>IF('2. Enter scores'!Q234&lt;&gt;"",'2. Enter scores'!$B234-'2. Enter scores'!Q234,"")</f>
        <v/>
      </c>
      <c r="S230" s="125" t="str">
        <f>IF('2. Enter scores'!R234&lt;&gt;"",'2. Enter scores'!$B234-'2. Enter scores'!R234,"")</f>
        <v/>
      </c>
      <c r="T230" s="125" t="str">
        <f>IF('2. Enter scores'!S234&lt;&gt;"",'2. Enter scores'!$B234-'2. Enter scores'!S234,"")</f>
        <v/>
      </c>
      <c r="U230" s="125" t="str">
        <f>IF('2. Enter scores'!T234&lt;&gt;"",'2. Enter scores'!$B234-'2. Enter scores'!T234,"")</f>
        <v/>
      </c>
      <c r="V230" s="125" t="str">
        <f>IF('2. Enter scores'!U234&lt;&gt;"",'2. Enter scores'!$B234-'2. Enter scores'!U234,"")</f>
        <v/>
      </c>
      <c r="W230" s="125" t="str">
        <f>IF('2. Enter scores'!V234&lt;&gt;"",'2. Enter scores'!$B234-'2. Enter scores'!V234,"")</f>
        <v/>
      </c>
      <c r="X230" s="125" t="str">
        <f>IF('2. Enter scores'!W234&lt;&gt;"",'2. Enter scores'!$B234-'2. Enter scores'!W234,"")</f>
        <v/>
      </c>
      <c r="Y230" s="125" t="str">
        <f>IF('2. Enter scores'!X234&lt;&gt;"",'2. Enter scores'!$B234-'2. Enter scores'!X234,"")</f>
        <v/>
      </c>
      <c r="Z230" s="125" t="str">
        <f>IF('2. Enter scores'!Y234&lt;&gt;"",'2. Enter scores'!$B234-'2. Enter scores'!Y234,"")</f>
        <v/>
      </c>
      <c r="AA230" s="125" t="str">
        <f>IF('2. Enter scores'!Z234&lt;&gt;"",'2. Enter scores'!$B234-'2. Enter scores'!Z234,"")</f>
        <v/>
      </c>
      <c r="AB230" s="125" t="str">
        <f>IF('2. Enter scores'!AA234&lt;&gt;"",'2. Enter scores'!$B234-'2. Enter scores'!AA234,"")</f>
        <v/>
      </c>
      <c r="AC230" s="125" t="str">
        <f>IF('2. Enter scores'!AB234&lt;&gt;"",'2. Enter scores'!$B234-'2. Enter scores'!AB234,"")</f>
        <v/>
      </c>
      <c r="AD230" s="125" t="str">
        <f>IF('2. Enter scores'!AC234&lt;&gt;"",'2. Enter scores'!$B234-'2. Enter scores'!AC234,"")</f>
        <v/>
      </c>
      <c r="AE230" s="125" t="str">
        <f>IF('2. Enter scores'!AD234&lt;&gt;"",'2. Enter scores'!$B234-'2. Enter scores'!AD234,"")</f>
        <v/>
      </c>
      <c r="AF230" s="125" t="str">
        <f>IF('2. Enter scores'!AE234&lt;&gt;"",'2. Enter scores'!$B234-'2. Enter scores'!AE234,"")</f>
        <v/>
      </c>
      <c r="AG230" s="125" t="str">
        <f>IF('2. Enter scores'!AF234&lt;&gt;"",'2. Enter scores'!$B234-'2. Enter scores'!AF234,"")</f>
        <v/>
      </c>
      <c r="AH230" s="125" t="str">
        <f>IF('2. Enter scores'!AG234&lt;&gt;"",'2. Enter scores'!$B234-'2. Enter scores'!AG234,"")</f>
        <v/>
      </c>
      <c r="AI230" s="125" t="str">
        <f>IF('2. Enter scores'!AH234&lt;&gt;"",'2. Enter scores'!$B234-'2. Enter scores'!AH234,"")</f>
        <v/>
      </c>
      <c r="AJ230" s="125" t="str">
        <f>IF('2. Enter scores'!AI234&lt;&gt;"",'2. Enter scores'!$B234-'2. Enter scores'!AI234,"")</f>
        <v/>
      </c>
      <c r="AK230" s="125" t="str">
        <f>IF('2. Enter scores'!AJ234&lt;&gt;"",'2. Enter scores'!$B234-'2. Enter scores'!AJ234,"")</f>
        <v/>
      </c>
      <c r="AL230" s="125" t="str">
        <f>IF('2. Enter scores'!AK234&lt;&gt;"",'2. Enter scores'!$B234-'2. Enter scores'!AK234,"")</f>
        <v/>
      </c>
      <c r="AM230" s="125" t="str">
        <f>IF('2. Enter scores'!AL234&lt;&gt;"",'2. Enter scores'!$B234-'2. Enter scores'!AL234,"")</f>
        <v/>
      </c>
      <c r="AN230" s="125" t="str">
        <f>IF('2. Enter scores'!AM234&lt;&gt;"",'2. Enter scores'!$B234-'2. Enter scores'!AM234,"")</f>
        <v/>
      </c>
      <c r="AO230" s="125" t="str">
        <f>IF('2. Enter scores'!AN234&lt;&gt;"",'2. Enter scores'!$B234-'2. Enter scores'!AN234,"")</f>
        <v/>
      </c>
      <c r="AP230" s="125" t="str">
        <f>IF('2. Enter scores'!AO234&lt;&gt;"",'2. Enter scores'!$B234-'2. Enter scores'!AO234,"")</f>
        <v/>
      </c>
      <c r="AQ230" s="125" t="str">
        <f>IF('2. Enter scores'!AP234&lt;&gt;"",'2. Enter scores'!$B234-'2. Enter scores'!AP234,"")</f>
        <v/>
      </c>
      <c r="AR230" s="125" t="str">
        <f>IF('2. Enter scores'!AQ234&lt;&gt;"",'2. Enter scores'!$B234-'2. Enter scores'!AQ234,"")</f>
        <v/>
      </c>
      <c r="AS230" s="125" t="str">
        <f>IF('2. Enter scores'!AR234&lt;&gt;"",'2. Enter scores'!$B234-'2. Enter scores'!AR234,"")</f>
        <v/>
      </c>
      <c r="AT230" s="125" t="str">
        <f>IF('2. Enter scores'!AS234&lt;&gt;"",'2. Enter scores'!$B234-'2. Enter scores'!AS234,"")</f>
        <v/>
      </c>
      <c r="AU230" s="125" t="str">
        <f>IF('2. Enter scores'!AT234&lt;&gt;"",'2. Enter scores'!$B234-'2. Enter scores'!AT234,"")</f>
        <v/>
      </c>
      <c r="AV230" s="125" t="str">
        <f>IF('2. Enter scores'!AU234&lt;&gt;"",'2. Enter scores'!$B234-'2. Enter scores'!AU234,"")</f>
        <v/>
      </c>
      <c r="AW230" s="125" t="str">
        <f>IF('2. Enter scores'!AV234&lt;&gt;"",'2. Enter scores'!$B234-'2. Enter scores'!AV234,"")</f>
        <v/>
      </c>
      <c r="AX230" s="125" t="str">
        <f>IF('2. Enter scores'!AW234&lt;&gt;"",'2. Enter scores'!$B234-'2. Enter scores'!AW234,"")</f>
        <v/>
      </c>
      <c r="AY230" s="125" t="str">
        <f>IF('2. Enter scores'!AX234&lt;&gt;"",'2. Enter scores'!$B234-'2. Enter scores'!AX234,"")</f>
        <v/>
      </c>
      <c r="AZ230" s="125" t="str">
        <f>IF('2. Enter scores'!AY234&lt;&gt;"",'2. Enter scores'!$B234-'2. Enter scores'!AY234,"")</f>
        <v/>
      </c>
      <c r="BA230" s="125" t="str">
        <f>IF('2. Enter scores'!AZ234&lt;&gt;"",'2. Enter scores'!$B234-'2. Enter scores'!AZ234,"")</f>
        <v/>
      </c>
      <c r="BB230" s="125" t="str">
        <f>IF('2. Enter scores'!BA234&lt;&gt;"",'2. Enter scores'!$B234-'2. Enter scores'!BA234,"")</f>
        <v/>
      </c>
      <c r="BC230" s="125" t="str">
        <f>IF('2. Enter scores'!BB234&lt;&gt;"",'2. Enter scores'!$B234-'2. Enter scores'!BB234,"")</f>
        <v/>
      </c>
      <c r="BD230" s="125" t="str">
        <f>IF('2. Enter scores'!BC234&lt;&gt;"",'2. Enter scores'!$B234-'2. Enter scores'!BC234,"")</f>
        <v/>
      </c>
      <c r="BE230" s="125" t="str">
        <f>IF('2. Enter scores'!BD234&lt;&gt;"",'2. Enter scores'!$B234-'2. Enter scores'!BD234,"")</f>
        <v/>
      </c>
      <c r="BF230" s="125" t="str">
        <f>IF('2. Enter scores'!BE234&lt;&gt;"",'2. Enter scores'!$B234-'2. Enter scores'!BE234,"")</f>
        <v/>
      </c>
      <c r="BG230" s="125" t="str">
        <f>IF('2. Enter scores'!BF234&lt;&gt;"",'2. Enter scores'!$B234-'2. Enter scores'!BF234,"")</f>
        <v/>
      </c>
      <c r="BH230" s="125" t="str">
        <f>IF('2. Enter scores'!BG234&lt;&gt;"",'2. Enter scores'!$B234-'2. Enter scores'!BG234,"")</f>
        <v/>
      </c>
      <c r="BI230" s="125" t="str">
        <f>IF('2. Enter scores'!BH234&lt;&gt;"",'2. Enter scores'!$B234-'2. Enter scores'!BH234,"")</f>
        <v/>
      </c>
      <c r="BJ230" s="125" t="str">
        <f>IF('2. Enter scores'!BI234&lt;&gt;"",'2. Enter scores'!$B234-'2. Enter scores'!BI234,"")</f>
        <v/>
      </c>
      <c r="BK230" s="125" t="str">
        <f>IF('2. Enter scores'!BJ234&lt;&gt;"",'2. Enter scores'!$B234-'2. Enter scores'!BJ234,"")</f>
        <v/>
      </c>
      <c r="BL230" s="125" t="str">
        <f>IF('2. Enter scores'!BK234&lt;&gt;"",'2. Enter scores'!$B234-'2. Enter scores'!BK234,"")</f>
        <v/>
      </c>
      <c r="BM230" s="125" t="str">
        <f>IF('2. Enter scores'!BL234&lt;&gt;"",'2. Enter scores'!$B234-'2. Enter scores'!BL234,"")</f>
        <v/>
      </c>
      <c r="BN230" s="125" t="str">
        <f>IF('2. Enter scores'!BM234&lt;&gt;"",'2. Enter scores'!$B234-'2. Enter scores'!BM234,"")</f>
        <v/>
      </c>
      <c r="BO230" s="125" t="str">
        <f>IF('2. Enter scores'!BN234&lt;&gt;"",'2. Enter scores'!$B234-'2. Enter scores'!BN234,"")</f>
        <v/>
      </c>
      <c r="BP230" s="108">
        <v>1000</v>
      </c>
    </row>
    <row r="231" spans="2:68" x14ac:dyDescent="0.35">
      <c r="B231" s="125" t="str">
        <f>IF('2. Enter scores'!A235&lt;&gt;"",'2. Enter scores'!A235,"")</f>
        <v/>
      </c>
      <c r="H231" s="125" t="str">
        <f>IF('2. Enter scores'!G235&lt;&gt;"",'2. Enter scores'!$B235-'2. Enter scores'!G235,"")</f>
        <v/>
      </c>
      <c r="I231" s="125" t="str">
        <f>IF('2. Enter scores'!H235&lt;&gt;"",'2. Enter scores'!$B235-'2. Enter scores'!H235,"")</f>
        <v/>
      </c>
      <c r="J231" s="125" t="str">
        <f>IF('2. Enter scores'!I235&lt;&gt;"",'2. Enter scores'!$B235-'2. Enter scores'!I235,"")</f>
        <v/>
      </c>
      <c r="K231" s="125" t="str">
        <f>IF('2. Enter scores'!J235&lt;&gt;"",'2. Enter scores'!$B235-'2. Enter scores'!J235,"")</f>
        <v/>
      </c>
      <c r="L231" s="125" t="str">
        <f>IF('2. Enter scores'!K235&lt;&gt;"",'2. Enter scores'!$B235-'2. Enter scores'!K235,"")</f>
        <v/>
      </c>
      <c r="M231" s="125" t="str">
        <f>IF('2. Enter scores'!L235&lt;&gt;"",'2. Enter scores'!$B235-'2. Enter scores'!L235,"")</f>
        <v/>
      </c>
      <c r="N231" s="125" t="str">
        <f>IF('2. Enter scores'!M235&lt;&gt;"",'2. Enter scores'!$B235-'2. Enter scores'!M235,"")</f>
        <v/>
      </c>
      <c r="O231" s="125" t="str">
        <f>IF('2. Enter scores'!N235&lt;&gt;"",'2. Enter scores'!$B235-'2. Enter scores'!N235,"")</f>
        <v/>
      </c>
      <c r="P231" s="125" t="str">
        <f>IF('2. Enter scores'!O235&lt;&gt;"",'2. Enter scores'!$B235-'2. Enter scores'!O235,"")</f>
        <v/>
      </c>
      <c r="Q231" s="125" t="str">
        <f>IF('2. Enter scores'!P235&lt;&gt;"",'2. Enter scores'!$B235-'2. Enter scores'!P235,"")</f>
        <v/>
      </c>
      <c r="R231" s="125" t="str">
        <f>IF('2. Enter scores'!Q235&lt;&gt;"",'2. Enter scores'!$B235-'2. Enter scores'!Q235,"")</f>
        <v/>
      </c>
      <c r="S231" s="125" t="str">
        <f>IF('2. Enter scores'!R235&lt;&gt;"",'2. Enter scores'!$B235-'2. Enter scores'!R235,"")</f>
        <v/>
      </c>
      <c r="T231" s="125" t="str">
        <f>IF('2. Enter scores'!S235&lt;&gt;"",'2. Enter scores'!$B235-'2. Enter scores'!S235,"")</f>
        <v/>
      </c>
      <c r="U231" s="125" t="str">
        <f>IF('2. Enter scores'!T235&lt;&gt;"",'2. Enter scores'!$B235-'2. Enter scores'!T235,"")</f>
        <v/>
      </c>
      <c r="V231" s="125" t="str">
        <f>IF('2. Enter scores'!U235&lt;&gt;"",'2. Enter scores'!$B235-'2. Enter scores'!U235,"")</f>
        <v/>
      </c>
      <c r="W231" s="125" t="str">
        <f>IF('2. Enter scores'!V235&lt;&gt;"",'2. Enter scores'!$B235-'2. Enter scores'!V235,"")</f>
        <v/>
      </c>
      <c r="X231" s="125" t="str">
        <f>IF('2. Enter scores'!W235&lt;&gt;"",'2. Enter scores'!$B235-'2. Enter scores'!W235,"")</f>
        <v/>
      </c>
      <c r="Y231" s="125" t="str">
        <f>IF('2. Enter scores'!X235&lt;&gt;"",'2. Enter scores'!$B235-'2. Enter scores'!X235,"")</f>
        <v/>
      </c>
      <c r="Z231" s="125" t="str">
        <f>IF('2. Enter scores'!Y235&lt;&gt;"",'2. Enter scores'!$B235-'2. Enter scores'!Y235,"")</f>
        <v/>
      </c>
      <c r="AA231" s="125" t="str">
        <f>IF('2. Enter scores'!Z235&lt;&gt;"",'2. Enter scores'!$B235-'2. Enter scores'!Z235,"")</f>
        <v/>
      </c>
      <c r="AB231" s="125" t="str">
        <f>IF('2. Enter scores'!AA235&lt;&gt;"",'2. Enter scores'!$B235-'2. Enter scores'!AA235,"")</f>
        <v/>
      </c>
      <c r="AC231" s="125" t="str">
        <f>IF('2. Enter scores'!AB235&lt;&gt;"",'2. Enter scores'!$B235-'2. Enter scores'!AB235,"")</f>
        <v/>
      </c>
      <c r="AD231" s="125" t="str">
        <f>IF('2. Enter scores'!AC235&lt;&gt;"",'2. Enter scores'!$B235-'2. Enter scores'!AC235,"")</f>
        <v/>
      </c>
      <c r="AE231" s="125" t="str">
        <f>IF('2. Enter scores'!AD235&lt;&gt;"",'2. Enter scores'!$B235-'2. Enter scores'!AD235,"")</f>
        <v/>
      </c>
      <c r="AF231" s="125" t="str">
        <f>IF('2. Enter scores'!AE235&lt;&gt;"",'2. Enter scores'!$B235-'2. Enter scores'!AE235,"")</f>
        <v/>
      </c>
      <c r="AG231" s="125" t="str">
        <f>IF('2. Enter scores'!AF235&lt;&gt;"",'2. Enter scores'!$B235-'2. Enter scores'!AF235,"")</f>
        <v/>
      </c>
      <c r="AH231" s="125" t="str">
        <f>IF('2. Enter scores'!AG235&lt;&gt;"",'2. Enter scores'!$B235-'2. Enter scores'!AG235,"")</f>
        <v/>
      </c>
      <c r="AI231" s="125" t="str">
        <f>IF('2. Enter scores'!AH235&lt;&gt;"",'2. Enter scores'!$B235-'2. Enter scores'!AH235,"")</f>
        <v/>
      </c>
      <c r="AJ231" s="125" t="str">
        <f>IF('2. Enter scores'!AI235&lt;&gt;"",'2. Enter scores'!$B235-'2. Enter scores'!AI235,"")</f>
        <v/>
      </c>
      <c r="AK231" s="125" t="str">
        <f>IF('2. Enter scores'!AJ235&lt;&gt;"",'2. Enter scores'!$B235-'2. Enter scores'!AJ235,"")</f>
        <v/>
      </c>
      <c r="AL231" s="125" t="str">
        <f>IF('2. Enter scores'!AK235&lt;&gt;"",'2. Enter scores'!$B235-'2. Enter scores'!AK235,"")</f>
        <v/>
      </c>
      <c r="AM231" s="125" t="str">
        <f>IF('2. Enter scores'!AL235&lt;&gt;"",'2. Enter scores'!$B235-'2. Enter scores'!AL235,"")</f>
        <v/>
      </c>
      <c r="AN231" s="125" t="str">
        <f>IF('2. Enter scores'!AM235&lt;&gt;"",'2. Enter scores'!$B235-'2. Enter scores'!AM235,"")</f>
        <v/>
      </c>
      <c r="AO231" s="125" t="str">
        <f>IF('2. Enter scores'!AN235&lt;&gt;"",'2. Enter scores'!$B235-'2. Enter scores'!AN235,"")</f>
        <v/>
      </c>
      <c r="AP231" s="125" t="str">
        <f>IF('2. Enter scores'!AO235&lt;&gt;"",'2. Enter scores'!$B235-'2. Enter scores'!AO235,"")</f>
        <v/>
      </c>
      <c r="AQ231" s="125" t="str">
        <f>IF('2. Enter scores'!AP235&lt;&gt;"",'2. Enter scores'!$B235-'2. Enter scores'!AP235,"")</f>
        <v/>
      </c>
      <c r="AR231" s="125" t="str">
        <f>IF('2. Enter scores'!AQ235&lt;&gt;"",'2. Enter scores'!$B235-'2. Enter scores'!AQ235,"")</f>
        <v/>
      </c>
      <c r="AS231" s="125" t="str">
        <f>IF('2. Enter scores'!AR235&lt;&gt;"",'2. Enter scores'!$B235-'2. Enter scores'!AR235,"")</f>
        <v/>
      </c>
      <c r="AT231" s="125" t="str">
        <f>IF('2. Enter scores'!AS235&lt;&gt;"",'2. Enter scores'!$B235-'2. Enter scores'!AS235,"")</f>
        <v/>
      </c>
      <c r="AU231" s="125" t="str">
        <f>IF('2. Enter scores'!AT235&lt;&gt;"",'2. Enter scores'!$B235-'2. Enter scores'!AT235,"")</f>
        <v/>
      </c>
      <c r="AV231" s="125" t="str">
        <f>IF('2. Enter scores'!AU235&lt;&gt;"",'2. Enter scores'!$B235-'2. Enter scores'!AU235,"")</f>
        <v/>
      </c>
      <c r="AW231" s="125" t="str">
        <f>IF('2. Enter scores'!AV235&lt;&gt;"",'2. Enter scores'!$B235-'2. Enter scores'!AV235,"")</f>
        <v/>
      </c>
      <c r="AX231" s="125" t="str">
        <f>IF('2. Enter scores'!AW235&lt;&gt;"",'2. Enter scores'!$B235-'2. Enter scores'!AW235,"")</f>
        <v/>
      </c>
      <c r="AY231" s="125" t="str">
        <f>IF('2. Enter scores'!AX235&lt;&gt;"",'2. Enter scores'!$B235-'2. Enter scores'!AX235,"")</f>
        <v/>
      </c>
      <c r="AZ231" s="125" t="str">
        <f>IF('2. Enter scores'!AY235&lt;&gt;"",'2. Enter scores'!$B235-'2. Enter scores'!AY235,"")</f>
        <v/>
      </c>
      <c r="BA231" s="125" t="str">
        <f>IF('2. Enter scores'!AZ235&lt;&gt;"",'2. Enter scores'!$B235-'2. Enter scores'!AZ235,"")</f>
        <v/>
      </c>
      <c r="BB231" s="125" t="str">
        <f>IF('2. Enter scores'!BA235&lt;&gt;"",'2. Enter scores'!$B235-'2. Enter scores'!BA235,"")</f>
        <v/>
      </c>
      <c r="BC231" s="125" t="str">
        <f>IF('2. Enter scores'!BB235&lt;&gt;"",'2. Enter scores'!$B235-'2. Enter scores'!BB235,"")</f>
        <v/>
      </c>
      <c r="BD231" s="125" t="str">
        <f>IF('2. Enter scores'!BC235&lt;&gt;"",'2. Enter scores'!$B235-'2. Enter scores'!BC235,"")</f>
        <v/>
      </c>
      <c r="BE231" s="125" t="str">
        <f>IF('2. Enter scores'!BD235&lt;&gt;"",'2. Enter scores'!$B235-'2. Enter scores'!BD235,"")</f>
        <v/>
      </c>
      <c r="BF231" s="125" t="str">
        <f>IF('2. Enter scores'!BE235&lt;&gt;"",'2. Enter scores'!$B235-'2. Enter scores'!BE235,"")</f>
        <v/>
      </c>
      <c r="BG231" s="125" t="str">
        <f>IF('2. Enter scores'!BF235&lt;&gt;"",'2. Enter scores'!$B235-'2. Enter scores'!BF235,"")</f>
        <v/>
      </c>
      <c r="BH231" s="125" t="str">
        <f>IF('2. Enter scores'!BG235&lt;&gt;"",'2. Enter scores'!$B235-'2. Enter scores'!BG235,"")</f>
        <v/>
      </c>
      <c r="BI231" s="125" t="str">
        <f>IF('2. Enter scores'!BH235&lt;&gt;"",'2. Enter scores'!$B235-'2. Enter scores'!BH235,"")</f>
        <v/>
      </c>
      <c r="BJ231" s="125" t="str">
        <f>IF('2. Enter scores'!BI235&lt;&gt;"",'2. Enter scores'!$B235-'2. Enter scores'!BI235,"")</f>
        <v/>
      </c>
      <c r="BK231" s="125" t="str">
        <f>IF('2. Enter scores'!BJ235&lt;&gt;"",'2. Enter scores'!$B235-'2. Enter scores'!BJ235,"")</f>
        <v/>
      </c>
      <c r="BL231" s="125" t="str">
        <f>IF('2. Enter scores'!BK235&lt;&gt;"",'2. Enter scores'!$B235-'2. Enter scores'!BK235,"")</f>
        <v/>
      </c>
      <c r="BM231" s="125" t="str">
        <f>IF('2. Enter scores'!BL235&lt;&gt;"",'2. Enter scores'!$B235-'2. Enter scores'!BL235,"")</f>
        <v/>
      </c>
      <c r="BN231" s="125" t="str">
        <f>IF('2. Enter scores'!BM235&lt;&gt;"",'2. Enter scores'!$B235-'2. Enter scores'!BM235,"")</f>
        <v/>
      </c>
      <c r="BO231" s="125" t="str">
        <f>IF('2. Enter scores'!BN235&lt;&gt;"",'2. Enter scores'!$B235-'2. Enter scores'!BN235,"")</f>
        <v/>
      </c>
      <c r="BP231" s="108">
        <v>1000</v>
      </c>
    </row>
    <row r="232" spans="2:68" x14ac:dyDescent="0.35">
      <c r="B232" s="125" t="str">
        <f>IF('2. Enter scores'!A236&lt;&gt;"",'2. Enter scores'!A236,"")</f>
        <v/>
      </c>
      <c r="H232" s="125" t="str">
        <f>IF('2. Enter scores'!G236&lt;&gt;"",'2. Enter scores'!$B236-'2. Enter scores'!G236,"")</f>
        <v/>
      </c>
      <c r="I232" s="125" t="str">
        <f>IF('2. Enter scores'!H236&lt;&gt;"",'2. Enter scores'!$B236-'2. Enter scores'!H236,"")</f>
        <v/>
      </c>
      <c r="J232" s="125" t="str">
        <f>IF('2. Enter scores'!I236&lt;&gt;"",'2. Enter scores'!$B236-'2. Enter scores'!I236,"")</f>
        <v/>
      </c>
      <c r="K232" s="125" t="str">
        <f>IF('2. Enter scores'!J236&lt;&gt;"",'2. Enter scores'!$B236-'2. Enter scores'!J236,"")</f>
        <v/>
      </c>
      <c r="L232" s="125" t="str">
        <f>IF('2. Enter scores'!K236&lt;&gt;"",'2. Enter scores'!$B236-'2. Enter scores'!K236,"")</f>
        <v/>
      </c>
      <c r="M232" s="125" t="str">
        <f>IF('2. Enter scores'!L236&lt;&gt;"",'2. Enter scores'!$B236-'2. Enter scores'!L236,"")</f>
        <v/>
      </c>
      <c r="N232" s="125" t="str">
        <f>IF('2. Enter scores'!M236&lt;&gt;"",'2. Enter scores'!$B236-'2. Enter scores'!M236,"")</f>
        <v/>
      </c>
      <c r="O232" s="125" t="str">
        <f>IF('2. Enter scores'!N236&lt;&gt;"",'2. Enter scores'!$B236-'2. Enter scores'!N236,"")</f>
        <v/>
      </c>
      <c r="P232" s="125" t="str">
        <f>IF('2. Enter scores'!O236&lt;&gt;"",'2. Enter scores'!$B236-'2. Enter scores'!O236,"")</f>
        <v/>
      </c>
      <c r="Q232" s="125" t="str">
        <f>IF('2. Enter scores'!P236&lt;&gt;"",'2. Enter scores'!$B236-'2. Enter scores'!P236,"")</f>
        <v/>
      </c>
      <c r="R232" s="125" t="str">
        <f>IF('2. Enter scores'!Q236&lt;&gt;"",'2. Enter scores'!$B236-'2. Enter scores'!Q236,"")</f>
        <v/>
      </c>
      <c r="S232" s="125" t="str">
        <f>IF('2. Enter scores'!R236&lt;&gt;"",'2. Enter scores'!$B236-'2. Enter scores'!R236,"")</f>
        <v/>
      </c>
      <c r="T232" s="125" t="str">
        <f>IF('2. Enter scores'!S236&lt;&gt;"",'2. Enter scores'!$B236-'2. Enter scores'!S236,"")</f>
        <v/>
      </c>
      <c r="U232" s="125" t="str">
        <f>IF('2. Enter scores'!T236&lt;&gt;"",'2. Enter scores'!$B236-'2. Enter scores'!T236,"")</f>
        <v/>
      </c>
      <c r="V232" s="125" t="str">
        <f>IF('2. Enter scores'!U236&lt;&gt;"",'2. Enter scores'!$B236-'2. Enter scores'!U236,"")</f>
        <v/>
      </c>
      <c r="W232" s="125" t="str">
        <f>IF('2. Enter scores'!V236&lt;&gt;"",'2. Enter scores'!$B236-'2. Enter scores'!V236,"")</f>
        <v/>
      </c>
      <c r="X232" s="125" t="str">
        <f>IF('2. Enter scores'!W236&lt;&gt;"",'2. Enter scores'!$B236-'2. Enter scores'!W236,"")</f>
        <v/>
      </c>
      <c r="Y232" s="125" t="str">
        <f>IF('2. Enter scores'!X236&lt;&gt;"",'2. Enter scores'!$B236-'2. Enter scores'!X236,"")</f>
        <v/>
      </c>
      <c r="Z232" s="125" t="str">
        <f>IF('2. Enter scores'!Y236&lt;&gt;"",'2. Enter scores'!$B236-'2. Enter scores'!Y236,"")</f>
        <v/>
      </c>
      <c r="AA232" s="125" t="str">
        <f>IF('2. Enter scores'!Z236&lt;&gt;"",'2. Enter scores'!$B236-'2. Enter scores'!Z236,"")</f>
        <v/>
      </c>
      <c r="AB232" s="125" t="str">
        <f>IF('2. Enter scores'!AA236&lt;&gt;"",'2. Enter scores'!$B236-'2. Enter scores'!AA236,"")</f>
        <v/>
      </c>
      <c r="AC232" s="125" t="str">
        <f>IF('2. Enter scores'!AB236&lt;&gt;"",'2. Enter scores'!$B236-'2. Enter scores'!AB236,"")</f>
        <v/>
      </c>
      <c r="AD232" s="125" t="str">
        <f>IF('2. Enter scores'!AC236&lt;&gt;"",'2. Enter scores'!$B236-'2. Enter scores'!AC236,"")</f>
        <v/>
      </c>
      <c r="AE232" s="125" t="str">
        <f>IF('2. Enter scores'!AD236&lt;&gt;"",'2. Enter scores'!$B236-'2. Enter scores'!AD236,"")</f>
        <v/>
      </c>
      <c r="AF232" s="125" t="str">
        <f>IF('2. Enter scores'!AE236&lt;&gt;"",'2. Enter scores'!$B236-'2. Enter scores'!AE236,"")</f>
        <v/>
      </c>
      <c r="AG232" s="125" t="str">
        <f>IF('2. Enter scores'!AF236&lt;&gt;"",'2. Enter scores'!$B236-'2. Enter scores'!AF236,"")</f>
        <v/>
      </c>
      <c r="AH232" s="125" t="str">
        <f>IF('2. Enter scores'!AG236&lt;&gt;"",'2. Enter scores'!$B236-'2. Enter scores'!AG236,"")</f>
        <v/>
      </c>
      <c r="AI232" s="125" t="str">
        <f>IF('2. Enter scores'!AH236&lt;&gt;"",'2. Enter scores'!$B236-'2. Enter scores'!AH236,"")</f>
        <v/>
      </c>
      <c r="AJ232" s="125" t="str">
        <f>IF('2. Enter scores'!AI236&lt;&gt;"",'2. Enter scores'!$B236-'2. Enter scores'!AI236,"")</f>
        <v/>
      </c>
      <c r="AK232" s="125" t="str">
        <f>IF('2. Enter scores'!AJ236&lt;&gt;"",'2. Enter scores'!$B236-'2. Enter scores'!AJ236,"")</f>
        <v/>
      </c>
      <c r="AL232" s="125" t="str">
        <f>IF('2. Enter scores'!AK236&lt;&gt;"",'2. Enter scores'!$B236-'2. Enter scores'!AK236,"")</f>
        <v/>
      </c>
      <c r="AM232" s="125" t="str">
        <f>IF('2. Enter scores'!AL236&lt;&gt;"",'2. Enter scores'!$B236-'2. Enter scores'!AL236,"")</f>
        <v/>
      </c>
      <c r="AN232" s="125" t="str">
        <f>IF('2. Enter scores'!AM236&lt;&gt;"",'2. Enter scores'!$B236-'2. Enter scores'!AM236,"")</f>
        <v/>
      </c>
      <c r="AO232" s="125" t="str">
        <f>IF('2. Enter scores'!AN236&lt;&gt;"",'2. Enter scores'!$B236-'2. Enter scores'!AN236,"")</f>
        <v/>
      </c>
      <c r="AP232" s="125" t="str">
        <f>IF('2. Enter scores'!AO236&lt;&gt;"",'2. Enter scores'!$B236-'2. Enter scores'!AO236,"")</f>
        <v/>
      </c>
      <c r="AQ232" s="125" t="str">
        <f>IF('2. Enter scores'!AP236&lt;&gt;"",'2. Enter scores'!$B236-'2. Enter scores'!AP236,"")</f>
        <v/>
      </c>
      <c r="AR232" s="125" t="str">
        <f>IF('2. Enter scores'!AQ236&lt;&gt;"",'2. Enter scores'!$B236-'2. Enter scores'!AQ236,"")</f>
        <v/>
      </c>
      <c r="AS232" s="125" t="str">
        <f>IF('2. Enter scores'!AR236&lt;&gt;"",'2. Enter scores'!$B236-'2. Enter scores'!AR236,"")</f>
        <v/>
      </c>
      <c r="AT232" s="125" t="str">
        <f>IF('2. Enter scores'!AS236&lt;&gt;"",'2. Enter scores'!$B236-'2. Enter scores'!AS236,"")</f>
        <v/>
      </c>
      <c r="AU232" s="125" t="str">
        <f>IF('2. Enter scores'!AT236&lt;&gt;"",'2. Enter scores'!$B236-'2. Enter scores'!AT236,"")</f>
        <v/>
      </c>
      <c r="AV232" s="125" t="str">
        <f>IF('2. Enter scores'!AU236&lt;&gt;"",'2. Enter scores'!$B236-'2. Enter scores'!AU236,"")</f>
        <v/>
      </c>
      <c r="AW232" s="125" t="str">
        <f>IF('2. Enter scores'!AV236&lt;&gt;"",'2. Enter scores'!$B236-'2. Enter scores'!AV236,"")</f>
        <v/>
      </c>
      <c r="AX232" s="125" t="str">
        <f>IF('2. Enter scores'!AW236&lt;&gt;"",'2. Enter scores'!$B236-'2. Enter scores'!AW236,"")</f>
        <v/>
      </c>
      <c r="AY232" s="125" t="str">
        <f>IF('2. Enter scores'!AX236&lt;&gt;"",'2. Enter scores'!$B236-'2. Enter scores'!AX236,"")</f>
        <v/>
      </c>
      <c r="AZ232" s="125" t="str">
        <f>IF('2. Enter scores'!AY236&lt;&gt;"",'2. Enter scores'!$B236-'2. Enter scores'!AY236,"")</f>
        <v/>
      </c>
      <c r="BA232" s="125" t="str">
        <f>IF('2. Enter scores'!AZ236&lt;&gt;"",'2. Enter scores'!$B236-'2. Enter scores'!AZ236,"")</f>
        <v/>
      </c>
      <c r="BB232" s="125" t="str">
        <f>IF('2. Enter scores'!BA236&lt;&gt;"",'2. Enter scores'!$B236-'2. Enter scores'!BA236,"")</f>
        <v/>
      </c>
      <c r="BC232" s="125" t="str">
        <f>IF('2. Enter scores'!BB236&lt;&gt;"",'2. Enter scores'!$B236-'2. Enter scores'!BB236,"")</f>
        <v/>
      </c>
      <c r="BD232" s="125" t="str">
        <f>IF('2. Enter scores'!BC236&lt;&gt;"",'2. Enter scores'!$B236-'2. Enter scores'!BC236,"")</f>
        <v/>
      </c>
      <c r="BE232" s="125" t="str">
        <f>IF('2. Enter scores'!BD236&lt;&gt;"",'2. Enter scores'!$B236-'2. Enter scores'!BD236,"")</f>
        <v/>
      </c>
      <c r="BF232" s="125" t="str">
        <f>IF('2. Enter scores'!BE236&lt;&gt;"",'2. Enter scores'!$B236-'2. Enter scores'!BE236,"")</f>
        <v/>
      </c>
      <c r="BG232" s="125" t="str">
        <f>IF('2. Enter scores'!BF236&lt;&gt;"",'2. Enter scores'!$B236-'2. Enter scores'!BF236,"")</f>
        <v/>
      </c>
      <c r="BH232" s="125" t="str">
        <f>IF('2. Enter scores'!BG236&lt;&gt;"",'2. Enter scores'!$B236-'2. Enter scores'!BG236,"")</f>
        <v/>
      </c>
      <c r="BI232" s="125" t="str">
        <f>IF('2. Enter scores'!BH236&lt;&gt;"",'2. Enter scores'!$B236-'2. Enter scores'!BH236,"")</f>
        <v/>
      </c>
      <c r="BJ232" s="125" t="str">
        <f>IF('2. Enter scores'!BI236&lt;&gt;"",'2. Enter scores'!$B236-'2. Enter scores'!BI236,"")</f>
        <v/>
      </c>
      <c r="BK232" s="125" t="str">
        <f>IF('2. Enter scores'!BJ236&lt;&gt;"",'2. Enter scores'!$B236-'2. Enter scores'!BJ236,"")</f>
        <v/>
      </c>
      <c r="BL232" s="125" t="str">
        <f>IF('2. Enter scores'!BK236&lt;&gt;"",'2. Enter scores'!$B236-'2. Enter scores'!BK236,"")</f>
        <v/>
      </c>
      <c r="BM232" s="125" t="str">
        <f>IF('2. Enter scores'!BL236&lt;&gt;"",'2. Enter scores'!$B236-'2. Enter scores'!BL236,"")</f>
        <v/>
      </c>
      <c r="BN232" s="125" t="str">
        <f>IF('2. Enter scores'!BM236&lt;&gt;"",'2. Enter scores'!$B236-'2. Enter scores'!BM236,"")</f>
        <v/>
      </c>
      <c r="BO232" s="125" t="str">
        <f>IF('2. Enter scores'!BN236&lt;&gt;"",'2. Enter scores'!$B236-'2. Enter scores'!BN236,"")</f>
        <v/>
      </c>
      <c r="BP232" s="108">
        <v>1000</v>
      </c>
    </row>
    <row r="233" spans="2:68" x14ac:dyDescent="0.35">
      <c r="B233" s="125" t="str">
        <f>IF('2. Enter scores'!A237&lt;&gt;"",'2. Enter scores'!A237,"")</f>
        <v/>
      </c>
      <c r="H233" s="125" t="str">
        <f>IF('2. Enter scores'!G237&lt;&gt;"",'2. Enter scores'!$B237-'2. Enter scores'!G237,"")</f>
        <v/>
      </c>
      <c r="I233" s="125" t="str">
        <f>IF('2. Enter scores'!H237&lt;&gt;"",'2. Enter scores'!$B237-'2. Enter scores'!H237,"")</f>
        <v/>
      </c>
      <c r="J233" s="125" t="str">
        <f>IF('2. Enter scores'!I237&lt;&gt;"",'2. Enter scores'!$B237-'2. Enter scores'!I237,"")</f>
        <v/>
      </c>
      <c r="K233" s="125" t="str">
        <f>IF('2. Enter scores'!J237&lt;&gt;"",'2. Enter scores'!$B237-'2. Enter scores'!J237,"")</f>
        <v/>
      </c>
      <c r="L233" s="125" t="str">
        <f>IF('2. Enter scores'!K237&lt;&gt;"",'2. Enter scores'!$B237-'2. Enter scores'!K237,"")</f>
        <v/>
      </c>
      <c r="M233" s="125" t="str">
        <f>IF('2. Enter scores'!L237&lt;&gt;"",'2. Enter scores'!$B237-'2. Enter scores'!L237,"")</f>
        <v/>
      </c>
      <c r="N233" s="125" t="str">
        <f>IF('2. Enter scores'!M237&lt;&gt;"",'2. Enter scores'!$B237-'2. Enter scores'!M237,"")</f>
        <v/>
      </c>
      <c r="O233" s="125" t="str">
        <f>IF('2. Enter scores'!N237&lt;&gt;"",'2. Enter scores'!$B237-'2. Enter scores'!N237,"")</f>
        <v/>
      </c>
      <c r="P233" s="125" t="str">
        <f>IF('2. Enter scores'!O237&lt;&gt;"",'2. Enter scores'!$B237-'2. Enter scores'!O237,"")</f>
        <v/>
      </c>
      <c r="Q233" s="125" t="str">
        <f>IF('2. Enter scores'!P237&lt;&gt;"",'2. Enter scores'!$B237-'2. Enter scores'!P237,"")</f>
        <v/>
      </c>
      <c r="R233" s="125" t="str">
        <f>IF('2. Enter scores'!Q237&lt;&gt;"",'2. Enter scores'!$B237-'2. Enter scores'!Q237,"")</f>
        <v/>
      </c>
      <c r="S233" s="125" t="str">
        <f>IF('2. Enter scores'!R237&lt;&gt;"",'2. Enter scores'!$B237-'2. Enter scores'!R237,"")</f>
        <v/>
      </c>
      <c r="T233" s="125" t="str">
        <f>IF('2. Enter scores'!S237&lt;&gt;"",'2. Enter scores'!$B237-'2. Enter scores'!S237,"")</f>
        <v/>
      </c>
      <c r="U233" s="125" t="str">
        <f>IF('2. Enter scores'!T237&lt;&gt;"",'2. Enter scores'!$B237-'2. Enter scores'!T237,"")</f>
        <v/>
      </c>
      <c r="V233" s="125" t="str">
        <f>IF('2. Enter scores'!U237&lt;&gt;"",'2. Enter scores'!$B237-'2. Enter scores'!U237,"")</f>
        <v/>
      </c>
      <c r="W233" s="125" t="str">
        <f>IF('2. Enter scores'!V237&lt;&gt;"",'2. Enter scores'!$B237-'2. Enter scores'!V237,"")</f>
        <v/>
      </c>
      <c r="X233" s="125" t="str">
        <f>IF('2. Enter scores'!W237&lt;&gt;"",'2. Enter scores'!$B237-'2. Enter scores'!W237,"")</f>
        <v/>
      </c>
      <c r="Y233" s="125" t="str">
        <f>IF('2. Enter scores'!X237&lt;&gt;"",'2. Enter scores'!$B237-'2. Enter scores'!X237,"")</f>
        <v/>
      </c>
      <c r="Z233" s="125" t="str">
        <f>IF('2. Enter scores'!Y237&lt;&gt;"",'2. Enter scores'!$B237-'2. Enter scores'!Y237,"")</f>
        <v/>
      </c>
      <c r="AA233" s="125" t="str">
        <f>IF('2. Enter scores'!Z237&lt;&gt;"",'2. Enter scores'!$B237-'2. Enter scores'!Z237,"")</f>
        <v/>
      </c>
      <c r="AB233" s="125" t="str">
        <f>IF('2. Enter scores'!AA237&lt;&gt;"",'2. Enter scores'!$B237-'2. Enter scores'!AA237,"")</f>
        <v/>
      </c>
      <c r="AC233" s="125" t="str">
        <f>IF('2. Enter scores'!AB237&lt;&gt;"",'2. Enter scores'!$B237-'2. Enter scores'!AB237,"")</f>
        <v/>
      </c>
      <c r="AD233" s="125" t="str">
        <f>IF('2. Enter scores'!AC237&lt;&gt;"",'2. Enter scores'!$B237-'2. Enter scores'!AC237,"")</f>
        <v/>
      </c>
      <c r="AE233" s="125" t="str">
        <f>IF('2. Enter scores'!AD237&lt;&gt;"",'2. Enter scores'!$B237-'2. Enter scores'!AD237,"")</f>
        <v/>
      </c>
      <c r="AF233" s="125" t="str">
        <f>IF('2. Enter scores'!AE237&lt;&gt;"",'2. Enter scores'!$B237-'2. Enter scores'!AE237,"")</f>
        <v/>
      </c>
      <c r="AG233" s="125" t="str">
        <f>IF('2. Enter scores'!AF237&lt;&gt;"",'2. Enter scores'!$B237-'2. Enter scores'!AF237,"")</f>
        <v/>
      </c>
      <c r="AH233" s="125" t="str">
        <f>IF('2. Enter scores'!AG237&lt;&gt;"",'2. Enter scores'!$B237-'2. Enter scores'!AG237,"")</f>
        <v/>
      </c>
      <c r="AI233" s="125" t="str">
        <f>IF('2. Enter scores'!AH237&lt;&gt;"",'2. Enter scores'!$B237-'2. Enter scores'!AH237,"")</f>
        <v/>
      </c>
      <c r="AJ233" s="125" t="str">
        <f>IF('2. Enter scores'!AI237&lt;&gt;"",'2. Enter scores'!$B237-'2. Enter scores'!AI237,"")</f>
        <v/>
      </c>
      <c r="AK233" s="125" t="str">
        <f>IF('2. Enter scores'!AJ237&lt;&gt;"",'2. Enter scores'!$B237-'2. Enter scores'!AJ237,"")</f>
        <v/>
      </c>
      <c r="AL233" s="125" t="str">
        <f>IF('2. Enter scores'!AK237&lt;&gt;"",'2. Enter scores'!$B237-'2. Enter scores'!AK237,"")</f>
        <v/>
      </c>
      <c r="AM233" s="125" t="str">
        <f>IF('2. Enter scores'!AL237&lt;&gt;"",'2. Enter scores'!$B237-'2. Enter scores'!AL237,"")</f>
        <v/>
      </c>
      <c r="AN233" s="125" t="str">
        <f>IF('2. Enter scores'!AM237&lt;&gt;"",'2. Enter scores'!$B237-'2. Enter scores'!AM237,"")</f>
        <v/>
      </c>
      <c r="AO233" s="125" t="str">
        <f>IF('2. Enter scores'!AN237&lt;&gt;"",'2. Enter scores'!$B237-'2. Enter scores'!AN237,"")</f>
        <v/>
      </c>
      <c r="AP233" s="125" t="str">
        <f>IF('2. Enter scores'!AO237&lt;&gt;"",'2. Enter scores'!$B237-'2. Enter scores'!AO237,"")</f>
        <v/>
      </c>
      <c r="AQ233" s="125" t="str">
        <f>IF('2. Enter scores'!AP237&lt;&gt;"",'2. Enter scores'!$B237-'2. Enter scores'!AP237,"")</f>
        <v/>
      </c>
      <c r="AR233" s="125" t="str">
        <f>IF('2. Enter scores'!AQ237&lt;&gt;"",'2. Enter scores'!$B237-'2. Enter scores'!AQ237,"")</f>
        <v/>
      </c>
      <c r="AS233" s="125" t="str">
        <f>IF('2. Enter scores'!AR237&lt;&gt;"",'2. Enter scores'!$B237-'2. Enter scores'!AR237,"")</f>
        <v/>
      </c>
      <c r="AT233" s="125" t="str">
        <f>IF('2. Enter scores'!AS237&lt;&gt;"",'2. Enter scores'!$B237-'2. Enter scores'!AS237,"")</f>
        <v/>
      </c>
      <c r="AU233" s="125" t="str">
        <f>IF('2. Enter scores'!AT237&lt;&gt;"",'2. Enter scores'!$B237-'2. Enter scores'!AT237,"")</f>
        <v/>
      </c>
      <c r="AV233" s="125" t="str">
        <f>IF('2. Enter scores'!AU237&lt;&gt;"",'2. Enter scores'!$B237-'2. Enter scores'!AU237,"")</f>
        <v/>
      </c>
      <c r="AW233" s="125" t="str">
        <f>IF('2. Enter scores'!AV237&lt;&gt;"",'2. Enter scores'!$B237-'2. Enter scores'!AV237,"")</f>
        <v/>
      </c>
      <c r="AX233" s="125" t="str">
        <f>IF('2. Enter scores'!AW237&lt;&gt;"",'2. Enter scores'!$B237-'2. Enter scores'!AW237,"")</f>
        <v/>
      </c>
      <c r="AY233" s="125" t="str">
        <f>IF('2. Enter scores'!AX237&lt;&gt;"",'2. Enter scores'!$B237-'2. Enter scores'!AX237,"")</f>
        <v/>
      </c>
      <c r="AZ233" s="125" t="str">
        <f>IF('2. Enter scores'!AY237&lt;&gt;"",'2. Enter scores'!$B237-'2. Enter scores'!AY237,"")</f>
        <v/>
      </c>
      <c r="BA233" s="125" t="str">
        <f>IF('2. Enter scores'!AZ237&lt;&gt;"",'2. Enter scores'!$B237-'2. Enter scores'!AZ237,"")</f>
        <v/>
      </c>
      <c r="BB233" s="125" t="str">
        <f>IF('2. Enter scores'!BA237&lt;&gt;"",'2. Enter scores'!$B237-'2. Enter scores'!BA237,"")</f>
        <v/>
      </c>
      <c r="BC233" s="125" t="str">
        <f>IF('2. Enter scores'!BB237&lt;&gt;"",'2. Enter scores'!$B237-'2. Enter scores'!BB237,"")</f>
        <v/>
      </c>
      <c r="BD233" s="125" t="str">
        <f>IF('2. Enter scores'!BC237&lt;&gt;"",'2. Enter scores'!$B237-'2. Enter scores'!BC237,"")</f>
        <v/>
      </c>
      <c r="BE233" s="125" t="str">
        <f>IF('2. Enter scores'!BD237&lt;&gt;"",'2. Enter scores'!$B237-'2. Enter scores'!BD237,"")</f>
        <v/>
      </c>
      <c r="BF233" s="125" t="str">
        <f>IF('2. Enter scores'!BE237&lt;&gt;"",'2. Enter scores'!$B237-'2. Enter scores'!BE237,"")</f>
        <v/>
      </c>
      <c r="BG233" s="125" t="str">
        <f>IF('2. Enter scores'!BF237&lt;&gt;"",'2. Enter scores'!$B237-'2. Enter scores'!BF237,"")</f>
        <v/>
      </c>
      <c r="BH233" s="125" t="str">
        <f>IF('2. Enter scores'!BG237&lt;&gt;"",'2. Enter scores'!$B237-'2. Enter scores'!BG237,"")</f>
        <v/>
      </c>
      <c r="BI233" s="125" t="str">
        <f>IF('2. Enter scores'!BH237&lt;&gt;"",'2. Enter scores'!$B237-'2. Enter scores'!BH237,"")</f>
        <v/>
      </c>
      <c r="BJ233" s="125" t="str">
        <f>IF('2. Enter scores'!BI237&lt;&gt;"",'2. Enter scores'!$B237-'2. Enter scores'!BI237,"")</f>
        <v/>
      </c>
      <c r="BK233" s="125" t="str">
        <f>IF('2. Enter scores'!BJ237&lt;&gt;"",'2. Enter scores'!$B237-'2. Enter scores'!BJ237,"")</f>
        <v/>
      </c>
      <c r="BL233" s="125" t="str">
        <f>IF('2. Enter scores'!BK237&lt;&gt;"",'2. Enter scores'!$B237-'2. Enter scores'!BK237,"")</f>
        <v/>
      </c>
      <c r="BM233" s="125" t="str">
        <f>IF('2. Enter scores'!BL237&lt;&gt;"",'2. Enter scores'!$B237-'2. Enter scores'!BL237,"")</f>
        <v/>
      </c>
      <c r="BN233" s="125" t="str">
        <f>IF('2. Enter scores'!BM237&lt;&gt;"",'2. Enter scores'!$B237-'2. Enter scores'!BM237,"")</f>
        <v/>
      </c>
      <c r="BO233" s="125" t="str">
        <f>IF('2. Enter scores'!BN237&lt;&gt;"",'2. Enter scores'!$B237-'2. Enter scores'!BN237,"")</f>
        <v/>
      </c>
      <c r="BP233" s="108">
        <v>1000</v>
      </c>
    </row>
    <row r="234" spans="2:68" x14ac:dyDescent="0.35">
      <c r="B234" s="125" t="str">
        <f>IF('2. Enter scores'!A238&lt;&gt;"",'2. Enter scores'!A238,"")</f>
        <v/>
      </c>
      <c r="H234" s="125" t="str">
        <f>IF('2. Enter scores'!G238&lt;&gt;"",'2. Enter scores'!$B238-'2. Enter scores'!G238,"")</f>
        <v/>
      </c>
      <c r="I234" s="125" t="str">
        <f>IF('2. Enter scores'!H238&lt;&gt;"",'2. Enter scores'!$B238-'2. Enter scores'!H238,"")</f>
        <v/>
      </c>
      <c r="J234" s="125" t="str">
        <f>IF('2. Enter scores'!I238&lt;&gt;"",'2. Enter scores'!$B238-'2. Enter scores'!I238,"")</f>
        <v/>
      </c>
      <c r="K234" s="125" t="str">
        <f>IF('2. Enter scores'!J238&lt;&gt;"",'2. Enter scores'!$B238-'2. Enter scores'!J238,"")</f>
        <v/>
      </c>
      <c r="L234" s="125" t="str">
        <f>IF('2. Enter scores'!K238&lt;&gt;"",'2. Enter scores'!$B238-'2. Enter scores'!K238,"")</f>
        <v/>
      </c>
      <c r="M234" s="125" t="str">
        <f>IF('2. Enter scores'!L238&lt;&gt;"",'2. Enter scores'!$B238-'2. Enter scores'!L238,"")</f>
        <v/>
      </c>
      <c r="N234" s="125" t="str">
        <f>IF('2. Enter scores'!M238&lt;&gt;"",'2. Enter scores'!$B238-'2. Enter scores'!M238,"")</f>
        <v/>
      </c>
      <c r="O234" s="125" t="str">
        <f>IF('2. Enter scores'!N238&lt;&gt;"",'2. Enter scores'!$B238-'2. Enter scores'!N238,"")</f>
        <v/>
      </c>
      <c r="P234" s="125" t="str">
        <f>IF('2. Enter scores'!O238&lt;&gt;"",'2. Enter scores'!$B238-'2. Enter scores'!O238,"")</f>
        <v/>
      </c>
      <c r="Q234" s="125" t="str">
        <f>IF('2. Enter scores'!P238&lt;&gt;"",'2. Enter scores'!$B238-'2. Enter scores'!P238,"")</f>
        <v/>
      </c>
      <c r="R234" s="125" t="str">
        <f>IF('2. Enter scores'!Q238&lt;&gt;"",'2. Enter scores'!$B238-'2. Enter scores'!Q238,"")</f>
        <v/>
      </c>
      <c r="S234" s="125" t="str">
        <f>IF('2. Enter scores'!R238&lt;&gt;"",'2. Enter scores'!$B238-'2. Enter scores'!R238,"")</f>
        <v/>
      </c>
      <c r="T234" s="125" t="str">
        <f>IF('2. Enter scores'!S238&lt;&gt;"",'2. Enter scores'!$B238-'2. Enter scores'!S238,"")</f>
        <v/>
      </c>
      <c r="U234" s="125" t="str">
        <f>IF('2. Enter scores'!T238&lt;&gt;"",'2. Enter scores'!$B238-'2. Enter scores'!T238,"")</f>
        <v/>
      </c>
      <c r="V234" s="125" t="str">
        <f>IF('2. Enter scores'!U238&lt;&gt;"",'2. Enter scores'!$B238-'2. Enter scores'!U238,"")</f>
        <v/>
      </c>
      <c r="W234" s="125" t="str">
        <f>IF('2. Enter scores'!V238&lt;&gt;"",'2. Enter scores'!$B238-'2. Enter scores'!V238,"")</f>
        <v/>
      </c>
      <c r="X234" s="125" t="str">
        <f>IF('2. Enter scores'!W238&lt;&gt;"",'2. Enter scores'!$B238-'2. Enter scores'!W238,"")</f>
        <v/>
      </c>
      <c r="Y234" s="125" t="str">
        <f>IF('2. Enter scores'!X238&lt;&gt;"",'2. Enter scores'!$B238-'2. Enter scores'!X238,"")</f>
        <v/>
      </c>
      <c r="Z234" s="125" t="str">
        <f>IF('2. Enter scores'!Y238&lt;&gt;"",'2. Enter scores'!$B238-'2. Enter scores'!Y238,"")</f>
        <v/>
      </c>
      <c r="AA234" s="125" t="str">
        <f>IF('2. Enter scores'!Z238&lt;&gt;"",'2. Enter scores'!$B238-'2. Enter scores'!Z238,"")</f>
        <v/>
      </c>
      <c r="AB234" s="125" t="str">
        <f>IF('2. Enter scores'!AA238&lt;&gt;"",'2. Enter scores'!$B238-'2. Enter scores'!AA238,"")</f>
        <v/>
      </c>
      <c r="AC234" s="125" t="str">
        <f>IF('2. Enter scores'!AB238&lt;&gt;"",'2. Enter scores'!$B238-'2. Enter scores'!AB238,"")</f>
        <v/>
      </c>
      <c r="AD234" s="125" t="str">
        <f>IF('2. Enter scores'!AC238&lt;&gt;"",'2. Enter scores'!$B238-'2. Enter scores'!AC238,"")</f>
        <v/>
      </c>
      <c r="AE234" s="125" t="str">
        <f>IF('2. Enter scores'!AD238&lt;&gt;"",'2. Enter scores'!$B238-'2. Enter scores'!AD238,"")</f>
        <v/>
      </c>
      <c r="AF234" s="125" t="str">
        <f>IF('2. Enter scores'!AE238&lt;&gt;"",'2. Enter scores'!$B238-'2. Enter scores'!AE238,"")</f>
        <v/>
      </c>
      <c r="AG234" s="125" t="str">
        <f>IF('2. Enter scores'!AF238&lt;&gt;"",'2. Enter scores'!$B238-'2. Enter scores'!AF238,"")</f>
        <v/>
      </c>
      <c r="AH234" s="125" t="str">
        <f>IF('2. Enter scores'!AG238&lt;&gt;"",'2. Enter scores'!$B238-'2. Enter scores'!AG238,"")</f>
        <v/>
      </c>
      <c r="AI234" s="125" t="str">
        <f>IF('2. Enter scores'!AH238&lt;&gt;"",'2. Enter scores'!$B238-'2. Enter scores'!AH238,"")</f>
        <v/>
      </c>
      <c r="AJ234" s="125" t="str">
        <f>IF('2. Enter scores'!AI238&lt;&gt;"",'2. Enter scores'!$B238-'2. Enter scores'!AI238,"")</f>
        <v/>
      </c>
      <c r="AK234" s="125" t="str">
        <f>IF('2. Enter scores'!AJ238&lt;&gt;"",'2. Enter scores'!$B238-'2. Enter scores'!AJ238,"")</f>
        <v/>
      </c>
      <c r="AL234" s="125" t="str">
        <f>IF('2. Enter scores'!AK238&lt;&gt;"",'2. Enter scores'!$B238-'2. Enter scores'!AK238,"")</f>
        <v/>
      </c>
      <c r="AM234" s="125" t="str">
        <f>IF('2. Enter scores'!AL238&lt;&gt;"",'2. Enter scores'!$B238-'2. Enter scores'!AL238,"")</f>
        <v/>
      </c>
      <c r="AN234" s="125" t="str">
        <f>IF('2. Enter scores'!AM238&lt;&gt;"",'2. Enter scores'!$B238-'2. Enter scores'!AM238,"")</f>
        <v/>
      </c>
      <c r="AO234" s="125" t="str">
        <f>IF('2. Enter scores'!AN238&lt;&gt;"",'2. Enter scores'!$B238-'2. Enter scores'!AN238,"")</f>
        <v/>
      </c>
      <c r="AP234" s="125" t="str">
        <f>IF('2. Enter scores'!AO238&lt;&gt;"",'2. Enter scores'!$B238-'2. Enter scores'!AO238,"")</f>
        <v/>
      </c>
      <c r="AQ234" s="125" t="str">
        <f>IF('2. Enter scores'!AP238&lt;&gt;"",'2. Enter scores'!$B238-'2. Enter scores'!AP238,"")</f>
        <v/>
      </c>
      <c r="AR234" s="125" t="str">
        <f>IF('2. Enter scores'!AQ238&lt;&gt;"",'2. Enter scores'!$B238-'2. Enter scores'!AQ238,"")</f>
        <v/>
      </c>
      <c r="AS234" s="125" t="str">
        <f>IF('2. Enter scores'!AR238&lt;&gt;"",'2. Enter scores'!$B238-'2. Enter scores'!AR238,"")</f>
        <v/>
      </c>
      <c r="AT234" s="125" t="str">
        <f>IF('2. Enter scores'!AS238&lt;&gt;"",'2. Enter scores'!$B238-'2. Enter scores'!AS238,"")</f>
        <v/>
      </c>
      <c r="AU234" s="125" t="str">
        <f>IF('2. Enter scores'!AT238&lt;&gt;"",'2. Enter scores'!$B238-'2. Enter scores'!AT238,"")</f>
        <v/>
      </c>
      <c r="AV234" s="125" t="str">
        <f>IF('2. Enter scores'!AU238&lt;&gt;"",'2. Enter scores'!$B238-'2. Enter scores'!AU238,"")</f>
        <v/>
      </c>
      <c r="AW234" s="125" t="str">
        <f>IF('2. Enter scores'!AV238&lt;&gt;"",'2. Enter scores'!$B238-'2. Enter scores'!AV238,"")</f>
        <v/>
      </c>
      <c r="AX234" s="125" t="str">
        <f>IF('2. Enter scores'!AW238&lt;&gt;"",'2. Enter scores'!$B238-'2. Enter scores'!AW238,"")</f>
        <v/>
      </c>
      <c r="AY234" s="125" t="str">
        <f>IF('2. Enter scores'!AX238&lt;&gt;"",'2. Enter scores'!$B238-'2. Enter scores'!AX238,"")</f>
        <v/>
      </c>
      <c r="AZ234" s="125" t="str">
        <f>IF('2. Enter scores'!AY238&lt;&gt;"",'2. Enter scores'!$B238-'2. Enter scores'!AY238,"")</f>
        <v/>
      </c>
      <c r="BA234" s="125" t="str">
        <f>IF('2. Enter scores'!AZ238&lt;&gt;"",'2. Enter scores'!$B238-'2. Enter scores'!AZ238,"")</f>
        <v/>
      </c>
      <c r="BB234" s="125" t="str">
        <f>IF('2. Enter scores'!BA238&lt;&gt;"",'2. Enter scores'!$B238-'2. Enter scores'!BA238,"")</f>
        <v/>
      </c>
      <c r="BC234" s="125" t="str">
        <f>IF('2. Enter scores'!BB238&lt;&gt;"",'2. Enter scores'!$B238-'2. Enter scores'!BB238,"")</f>
        <v/>
      </c>
      <c r="BD234" s="125" t="str">
        <f>IF('2. Enter scores'!BC238&lt;&gt;"",'2. Enter scores'!$B238-'2. Enter scores'!BC238,"")</f>
        <v/>
      </c>
      <c r="BE234" s="125" t="str">
        <f>IF('2. Enter scores'!BD238&lt;&gt;"",'2. Enter scores'!$B238-'2. Enter scores'!BD238,"")</f>
        <v/>
      </c>
      <c r="BF234" s="125" t="str">
        <f>IF('2. Enter scores'!BE238&lt;&gt;"",'2. Enter scores'!$B238-'2. Enter scores'!BE238,"")</f>
        <v/>
      </c>
      <c r="BG234" s="125" t="str">
        <f>IF('2. Enter scores'!BF238&lt;&gt;"",'2. Enter scores'!$B238-'2. Enter scores'!BF238,"")</f>
        <v/>
      </c>
      <c r="BH234" s="125" t="str">
        <f>IF('2. Enter scores'!BG238&lt;&gt;"",'2. Enter scores'!$B238-'2. Enter scores'!BG238,"")</f>
        <v/>
      </c>
      <c r="BI234" s="125" t="str">
        <f>IF('2. Enter scores'!BH238&lt;&gt;"",'2. Enter scores'!$B238-'2. Enter scores'!BH238,"")</f>
        <v/>
      </c>
      <c r="BJ234" s="125" t="str">
        <f>IF('2. Enter scores'!BI238&lt;&gt;"",'2. Enter scores'!$B238-'2. Enter scores'!BI238,"")</f>
        <v/>
      </c>
      <c r="BK234" s="125" t="str">
        <f>IF('2. Enter scores'!BJ238&lt;&gt;"",'2. Enter scores'!$B238-'2. Enter scores'!BJ238,"")</f>
        <v/>
      </c>
      <c r="BL234" s="125" t="str">
        <f>IF('2. Enter scores'!BK238&lt;&gt;"",'2. Enter scores'!$B238-'2. Enter scores'!BK238,"")</f>
        <v/>
      </c>
      <c r="BM234" s="125" t="str">
        <f>IF('2. Enter scores'!BL238&lt;&gt;"",'2. Enter scores'!$B238-'2. Enter scores'!BL238,"")</f>
        <v/>
      </c>
      <c r="BN234" s="125" t="str">
        <f>IF('2. Enter scores'!BM238&lt;&gt;"",'2. Enter scores'!$B238-'2. Enter scores'!BM238,"")</f>
        <v/>
      </c>
      <c r="BO234" s="125" t="str">
        <f>IF('2. Enter scores'!BN238&lt;&gt;"",'2. Enter scores'!$B238-'2. Enter scores'!BN238,"")</f>
        <v/>
      </c>
      <c r="BP234" s="108">
        <v>1000</v>
      </c>
    </row>
    <row r="235" spans="2:68" x14ac:dyDescent="0.35">
      <c r="B235" s="125" t="str">
        <f>IF('2. Enter scores'!A239&lt;&gt;"",'2. Enter scores'!A239,"")</f>
        <v/>
      </c>
      <c r="H235" s="125" t="str">
        <f>IF('2. Enter scores'!G239&lt;&gt;"",'2. Enter scores'!$B239-'2. Enter scores'!G239,"")</f>
        <v/>
      </c>
      <c r="I235" s="125" t="str">
        <f>IF('2. Enter scores'!H239&lt;&gt;"",'2. Enter scores'!$B239-'2. Enter scores'!H239,"")</f>
        <v/>
      </c>
      <c r="J235" s="125" t="str">
        <f>IF('2. Enter scores'!I239&lt;&gt;"",'2. Enter scores'!$B239-'2. Enter scores'!I239,"")</f>
        <v/>
      </c>
      <c r="K235" s="125" t="str">
        <f>IF('2. Enter scores'!J239&lt;&gt;"",'2. Enter scores'!$B239-'2. Enter scores'!J239,"")</f>
        <v/>
      </c>
      <c r="L235" s="125" t="str">
        <f>IF('2. Enter scores'!K239&lt;&gt;"",'2. Enter scores'!$B239-'2. Enter scores'!K239,"")</f>
        <v/>
      </c>
      <c r="M235" s="125" t="str">
        <f>IF('2. Enter scores'!L239&lt;&gt;"",'2. Enter scores'!$B239-'2. Enter scores'!L239,"")</f>
        <v/>
      </c>
      <c r="N235" s="125" t="str">
        <f>IF('2. Enter scores'!M239&lt;&gt;"",'2. Enter scores'!$B239-'2. Enter scores'!M239,"")</f>
        <v/>
      </c>
      <c r="O235" s="125" t="str">
        <f>IF('2. Enter scores'!N239&lt;&gt;"",'2. Enter scores'!$B239-'2. Enter scores'!N239,"")</f>
        <v/>
      </c>
      <c r="P235" s="125" t="str">
        <f>IF('2. Enter scores'!O239&lt;&gt;"",'2. Enter scores'!$B239-'2. Enter scores'!O239,"")</f>
        <v/>
      </c>
      <c r="Q235" s="125" t="str">
        <f>IF('2. Enter scores'!P239&lt;&gt;"",'2. Enter scores'!$B239-'2. Enter scores'!P239,"")</f>
        <v/>
      </c>
      <c r="R235" s="125" t="str">
        <f>IF('2. Enter scores'!Q239&lt;&gt;"",'2. Enter scores'!$B239-'2. Enter scores'!Q239,"")</f>
        <v/>
      </c>
      <c r="S235" s="125" t="str">
        <f>IF('2. Enter scores'!R239&lt;&gt;"",'2. Enter scores'!$B239-'2. Enter scores'!R239,"")</f>
        <v/>
      </c>
      <c r="T235" s="125" t="str">
        <f>IF('2. Enter scores'!S239&lt;&gt;"",'2. Enter scores'!$B239-'2. Enter scores'!S239,"")</f>
        <v/>
      </c>
      <c r="U235" s="125" t="str">
        <f>IF('2. Enter scores'!T239&lt;&gt;"",'2. Enter scores'!$B239-'2. Enter scores'!T239,"")</f>
        <v/>
      </c>
      <c r="V235" s="125" t="str">
        <f>IF('2. Enter scores'!U239&lt;&gt;"",'2. Enter scores'!$B239-'2. Enter scores'!U239,"")</f>
        <v/>
      </c>
      <c r="W235" s="125" t="str">
        <f>IF('2. Enter scores'!V239&lt;&gt;"",'2. Enter scores'!$B239-'2. Enter scores'!V239,"")</f>
        <v/>
      </c>
      <c r="X235" s="125" t="str">
        <f>IF('2. Enter scores'!W239&lt;&gt;"",'2. Enter scores'!$B239-'2. Enter scores'!W239,"")</f>
        <v/>
      </c>
      <c r="Y235" s="125" t="str">
        <f>IF('2. Enter scores'!X239&lt;&gt;"",'2. Enter scores'!$B239-'2. Enter scores'!X239,"")</f>
        <v/>
      </c>
      <c r="Z235" s="125" t="str">
        <f>IF('2. Enter scores'!Y239&lt;&gt;"",'2. Enter scores'!$B239-'2. Enter scores'!Y239,"")</f>
        <v/>
      </c>
      <c r="AA235" s="125" t="str">
        <f>IF('2. Enter scores'!Z239&lt;&gt;"",'2. Enter scores'!$B239-'2. Enter scores'!Z239,"")</f>
        <v/>
      </c>
      <c r="AB235" s="125" t="str">
        <f>IF('2. Enter scores'!AA239&lt;&gt;"",'2. Enter scores'!$B239-'2. Enter scores'!AA239,"")</f>
        <v/>
      </c>
      <c r="AC235" s="125" t="str">
        <f>IF('2. Enter scores'!AB239&lt;&gt;"",'2. Enter scores'!$B239-'2. Enter scores'!AB239,"")</f>
        <v/>
      </c>
      <c r="AD235" s="125" t="str">
        <f>IF('2. Enter scores'!AC239&lt;&gt;"",'2. Enter scores'!$B239-'2. Enter scores'!AC239,"")</f>
        <v/>
      </c>
      <c r="AE235" s="125" t="str">
        <f>IF('2. Enter scores'!AD239&lt;&gt;"",'2. Enter scores'!$B239-'2. Enter scores'!AD239,"")</f>
        <v/>
      </c>
      <c r="AF235" s="125" t="str">
        <f>IF('2. Enter scores'!AE239&lt;&gt;"",'2. Enter scores'!$B239-'2. Enter scores'!AE239,"")</f>
        <v/>
      </c>
      <c r="AG235" s="125" t="str">
        <f>IF('2. Enter scores'!AF239&lt;&gt;"",'2. Enter scores'!$B239-'2. Enter scores'!AF239,"")</f>
        <v/>
      </c>
      <c r="AH235" s="125" t="str">
        <f>IF('2. Enter scores'!AG239&lt;&gt;"",'2. Enter scores'!$B239-'2. Enter scores'!AG239,"")</f>
        <v/>
      </c>
      <c r="AI235" s="125" t="str">
        <f>IF('2. Enter scores'!AH239&lt;&gt;"",'2. Enter scores'!$B239-'2. Enter scores'!AH239,"")</f>
        <v/>
      </c>
      <c r="AJ235" s="125" t="str">
        <f>IF('2. Enter scores'!AI239&lt;&gt;"",'2. Enter scores'!$B239-'2. Enter scores'!AI239,"")</f>
        <v/>
      </c>
      <c r="AK235" s="125" t="str">
        <f>IF('2. Enter scores'!AJ239&lt;&gt;"",'2. Enter scores'!$B239-'2. Enter scores'!AJ239,"")</f>
        <v/>
      </c>
      <c r="AL235" s="125" t="str">
        <f>IF('2. Enter scores'!AK239&lt;&gt;"",'2. Enter scores'!$B239-'2. Enter scores'!AK239,"")</f>
        <v/>
      </c>
      <c r="AM235" s="125" t="str">
        <f>IF('2. Enter scores'!AL239&lt;&gt;"",'2. Enter scores'!$B239-'2. Enter scores'!AL239,"")</f>
        <v/>
      </c>
      <c r="AN235" s="125" t="str">
        <f>IF('2. Enter scores'!AM239&lt;&gt;"",'2. Enter scores'!$B239-'2. Enter scores'!AM239,"")</f>
        <v/>
      </c>
      <c r="AO235" s="125" t="str">
        <f>IF('2. Enter scores'!AN239&lt;&gt;"",'2. Enter scores'!$B239-'2. Enter scores'!AN239,"")</f>
        <v/>
      </c>
      <c r="AP235" s="125" t="str">
        <f>IF('2. Enter scores'!AO239&lt;&gt;"",'2. Enter scores'!$B239-'2. Enter scores'!AO239,"")</f>
        <v/>
      </c>
      <c r="AQ235" s="125" t="str">
        <f>IF('2. Enter scores'!AP239&lt;&gt;"",'2. Enter scores'!$B239-'2. Enter scores'!AP239,"")</f>
        <v/>
      </c>
      <c r="AR235" s="125" t="str">
        <f>IF('2. Enter scores'!AQ239&lt;&gt;"",'2. Enter scores'!$B239-'2. Enter scores'!AQ239,"")</f>
        <v/>
      </c>
      <c r="AS235" s="125" t="str">
        <f>IF('2. Enter scores'!AR239&lt;&gt;"",'2. Enter scores'!$B239-'2. Enter scores'!AR239,"")</f>
        <v/>
      </c>
      <c r="AT235" s="125" t="str">
        <f>IF('2. Enter scores'!AS239&lt;&gt;"",'2. Enter scores'!$B239-'2. Enter scores'!AS239,"")</f>
        <v/>
      </c>
      <c r="AU235" s="125" t="str">
        <f>IF('2. Enter scores'!AT239&lt;&gt;"",'2. Enter scores'!$B239-'2. Enter scores'!AT239,"")</f>
        <v/>
      </c>
      <c r="AV235" s="125" t="str">
        <f>IF('2. Enter scores'!AU239&lt;&gt;"",'2. Enter scores'!$B239-'2. Enter scores'!AU239,"")</f>
        <v/>
      </c>
      <c r="AW235" s="125" t="str">
        <f>IF('2. Enter scores'!AV239&lt;&gt;"",'2. Enter scores'!$B239-'2. Enter scores'!AV239,"")</f>
        <v/>
      </c>
      <c r="AX235" s="125" t="str">
        <f>IF('2. Enter scores'!AW239&lt;&gt;"",'2. Enter scores'!$B239-'2. Enter scores'!AW239,"")</f>
        <v/>
      </c>
      <c r="AY235" s="125" t="str">
        <f>IF('2. Enter scores'!AX239&lt;&gt;"",'2. Enter scores'!$B239-'2. Enter scores'!AX239,"")</f>
        <v/>
      </c>
      <c r="AZ235" s="125" t="str">
        <f>IF('2. Enter scores'!AY239&lt;&gt;"",'2. Enter scores'!$B239-'2. Enter scores'!AY239,"")</f>
        <v/>
      </c>
      <c r="BA235" s="125" t="str">
        <f>IF('2. Enter scores'!AZ239&lt;&gt;"",'2. Enter scores'!$B239-'2. Enter scores'!AZ239,"")</f>
        <v/>
      </c>
      <c r="BB235" s="125" t="str">
        <f>IF('2. Enter scores'!BA239&lt;&gt;"",'2. Enter scores'!$B239-'2. Enter scores'!BA239,"")</f>
        <v/>
      </c>
      <c r="BC235" s="125" t="str">
        <f>IF('2. Enter scores'!BB239&lt;&gt;"",'2. Enter scores'!$B239-'2. Enter scores'!BB239,"")</f>
        <v/>
      </c>
      <c r="BD235" s="125" t="str">
        <f>IF('2. Enter scores'!BC239&lt;&gt;"",'2. Enter scores'!$B239-'2. Enter scores'!BC239,"")</f>
        <v/>
      </c>
      <c r="BE235" s="125" t="str">
        <f>IF('2. Enter scores'!BD239&lt;&gt;"",'2. Enter scores'!$B239-'2. Enter scores'!BD239,"")</f>
        <v/>
      </c>
      <c r="BF235" s="125" t="str">
        <f>IF('2. Enter scores'!BE239&lt;&gt;"",'2. Enter scores'!$B239-'2. Enter scores'!BE239,"")</f>
        <v/>
      </c>
      <c r="BG235" s="125" t="str">
        <f>IF('2. Enter scores'!BF239&lt;&gt;"",'2. Enter scores'!$B239-'2. Enter scores'!BF239,"")</f>
        <v/>
      </c>
      <c r="BH235" s="125" t="str">
        <f>IF('2. Enter scores'!BG239&lt;&gt;"",'2. Enter scores'!$B239-'2. Enter scores'!BG239,"")</f>
        <v/>
      </c>
      <c r="BI235" s="125" t="str">
        <f>IF('2. Enter scores'!BH239&lt;&gt;"",'2. Enter scores'!$B239-'2. Enter scores'!BH239,"")</f>
        <v/>
      </c>
      <c r="BJ235" s="125" t="str">
        <f>IF('2. Enter scores'!BI239&lt;&gt;"",'2. Enter scores'!$B239-'2. Enter scores'!BI239,"")</f>
        <v/>
      </c>
      <c r="BK235" s="125" t="str">
        <f>IF('2. Enter scores'!BJ239&lt;&gt;"",'2. Enter scores'!$B239-'2. Enter scores'!BJ239,"")</f>
        <v/>
      </c>
      <c r="BL235" s="125" t="str">
        <f>IF('2. Enter scores'!BK239&lt;&gt;"",'2. Enter scores'!$B239-'2. Enter scores'!BK239,"")</f>
        <v/>
      </c>
      <c r="BM235" s="125" t="str">
        <f>IF('2. Enter scores'!BL239&lt;&gt;"",'2. Enter scores'!$B239-'2. Enter scores'!BL239,"")</f>
        <v/>
      </c>
      <c r="BN235" s="125" t="str">
        <f>IF('2. Enter scores'!BM239&lt;&gt;"",'2. Enter scores'!$B239-'2. Enter scores'!BM239,"")</f>
        <v/>
      </c>
      <c r="BO235" s="125" t="str">
        <f>IF('2. Enter scores'!BN239&lt;&gt;"",'2. Enter scores'!$B239-'2. Enter scores'!BN239,"")</f>
        <v/>
      </c>
      <c r="BP235" s="108">
        <v>1000</v>
      </c>
    </row>
    <row r="236" spans="2:68" x14ac:dyDescent="0.35">
      <c r="B236" s="125" t="str">
        <f>IF('2. Enter scores'!A240&lt;&gt;"",'2. Enter scores'!A240,"")</f>
        <v/>
      </c>
      <c r="H236" s="125" t="str">
        <f>IF('2. Enter scores'!G240&lt;&gt;"",'2. Enter scores'!$B240-'2. Enter scores'!G240,"")</f>
        <v/>
      </c>
      <c r="I236" s="125" t="str">
        <f>IF('2. Enter scores'!H240&lt;&gt;"",'2. Enter scores'!$B240-'2. Enter scores'!H240,"")</f>
        <v/>
      </c>
      <c r="J236" s="125" t="str">
        <f>IF('2. Enter scores'!I240&lt;&gt;"",'2. Enter scores'!$B240-'2. Enter scores'!I240,"")</f>
        <v/>
      </c>
      <c r="K236" s="125" t="str">
        <f>IF('2. Enter scores'!J240&lt;&gt;"",'2. Enter scores'!$B240-'2. Enter scores'!J240,"")</f>
        <v/>
      </c>
      <c r="L236" s="125" t="str">
        <f>IF('2. Enter scores'!K240&lt;&gt;"",'2. Enter scores'!$B240-'2. Enter scores'!K240,"")</f>
        <v/>
      </c>
      <c r="M236" s="125" t="str">
        <f>IF('2. Enter scores'!L240&lt;&gt;"",'2. Enter scores'!$B240-'2. Enter scores'!L240,"")</f>
        <v/>
      </c>
      <c r="N236" s="125" t="str">
        <f>IF('2. Enter scores'!M240&lt;&gt;"",'2. Enter scores'!$B240-'2. Enter scores'!M240,"")</f>
        <v/>
      </c>
      <c r="O236" s="125" t="str">
        <f>IF('2. Enter scores'!N240&lt;&gt;"",'2. Enter scores'!$B240-'2. Enter scores'!N240,"")</f>
        <v/>
      </c>
      <c r="P236" s="125" t="str">
        <f>IF('2. Enter scores'!O240&lt;&gt;"",'2. Enter scores'!$B240-'2. Enter scores'!O240,"")</f>
        <v/>
      </c>
      <c r="Q236" s="125" t="str">
        <f>IF('2. Enter scores'!P240&lt;&gt;"",'2. Enter scores'!$B240-'2. Enter scores'!P240,"")</f>
        <v/>
      </c>
      <c r="R236" s="125" t="str">
        <f>IF('2. Enter scores'!Q240&lt;&gt;"",'2. Enter scores'!$B240-'2. Enter scores'!Q240,"")</f>
        <v/>
      </c>
      <c r="S236" s="125" t="str">
        <f>IF('2. Enter scores'!R240&lt;&gt;"",'2. Enter scores'!$B240-'2. Enter scores'!R240,"")</f>
        <v/>
      </c>
      <c r="T236" s="125" t="str">
        <f>IF('2. Enter scores'!S240&lt;&gt;"",'2. Enter scores'!$B240-'2. Enter scores'!S240,"")</f>
        <v/>
      </c>
      <c r="U236" s="125" t="str">
        <f>IF('2. Enter scores'!T240&lt;&gt;"",'2. Enter scores'!$B240-'2. Enter scores'!T240,"")</f>
        <v/>
      </c>
      <c r="V236" s="125" t="str">
        <f>IF('2. Enter scores'!U240&lt;&gt;"",'2. Enter scores'!$B240-'2. Enter scores'!U240,"")</f>
        <v/>
      </c>
      <c r="W236" s="125" t="str">
        <f>IF('2. Enter scores'!V240&lt;&gt;"",'2. Enter scores'!$B240-'2. Enter scores'!V240,"")</f>
        <v/>
      </c>
      <c r="X236" s="125" t="str">
        <f>IF('2. Enter scores'!W240&lt;&gt;"",'2. Enter scores'!$B240-'2. Enter scores'!W240,"")</f>
        <v/>
      </c>
      <c r="Y236" s="125" t="str">
        <f>IF('2. Enter scores'!X240&lt;&gt;"",'2. Enter scores'!$B240-'2. Enter scores'!X240,"")</f>
        <v/>
      </c>
      <c r="Z236" s="125" t="str">
        <f>IF('2. Enter scores'!Y240&lt;&gt;"",'2. Enter scores'!$B240-'2. Enter scores'!Y240,"")</f>
        <v/>
      </c>
      <c r="AA236" s="125" t="str">
        <f>IF('2. Enter scores'!Z240&lt;&gt;"",'2. Enter scores'!$B240-'2. Enter scores'!Z240,"")</f>
        <v/>
      </c>
      <c r="AB236" s="125" t="str">
        <f>IF('2. Enter scores'!AA240&lt;&gt;"",'2. Enter scores'!$B240-'2. Enter scores'!AA240,"")</f>
        <v/>
      </c>
      <c r="AC236" s="125" t="str">
        <f>IF('2. Enter scores'!AB240&lt;&gt;"",'2. Enter scores'!$B240-'2. Enter scores'!AB240,"")</f>
        <v/>
      </c>
      <c r="AD236" s="125" t="str">
        <f>IF('2. Enter scores'!AC240&lt;&gt;"",'2. Enter scores'!$B240-'2. Enter scores'!AC240,"")</f>
        <v/>
      </c>
      <c r="AE236" s="125" t="str">
        <f>IF('2. Enter scores'!AD240&lt;&gt;"",'2. Enter scores'!$B240-'2. Enter scores'!AD240,"")</f>
        <v/>
      </c>
      <c r="AF236" s="125" t="str">
        <f>IF('2. Enter scores'!AE240&lt;&gt;"",'2. Enter scores'!$B240-'2. Enter scores'!AE240,"")</f>
        <v/>
      </c>
      <c r="AG236" s="125" t="str">
        <f>IF('2. Enter scores'!AF240&lt;&gt;"",'2. Enter scores'!$B240-'2. Enter scores'!AF240,"")</f>
        <v/>
      </c>
      <c r="AH236" s="125" t="str">
        <f>IF('2. Enter scores'!AG240&lt;&gt;"",'2. Enter scores'!$B240-'2. Enter scores'!AG240,"")</f>
        <v/>
      </c>
      <c r="AI236" s="125" t="str">
        <f>IF('2. Enter scores'!AH240&lt;&gt;"",'2. Enter scores'!$B240-'2. Enter scores'!AH240,"")</f>
        <v/>
      </c>
      <c r="AJ236" s="125" t="str">
        <f>IF('2. Enter scores'!AI240&lt;&gt;"",'2. Enter scores'!$B240-'2. Enter scores'!AI240,"")</f>
        <v/>
      </c>
      <c r="AK236" s="125" t="str">
        <f>IF('2. Enter scores'!AJ240&lt;&gt;"",'2. Enter scores'!$B240-'2. Enter scores'!AJ240,"")</f>
        <v/>
      </c>
      <c r="AL236" s="125" t="str">
        <f>IF('2. Enter scores'!AK240&lt;&gt;"",'2. Enter scores'!$B240-'2. Enter scores'!AK240,"")</f>
        <v/>
      </c>
      <c r="AM236" s="125" t="str">
        <f>IF('2. Enter scores'!AL240&lt;&gt;"",'2. Enter scores'!$B240-'2. Enter scores'!AL240,"")</f>
        <v/>
      </c>
      <c r="AN236" s="125" t="str">
        <f>IF('2. Enter scores'!AM240&lt;&gt;"",'2. Enter scores'!$B240-'2. Enter scores'!AM240,"")</f>
        <v/>
      </c>
      <c r="AO236" s="125" t="str">
        <f>IF('2. Enter scores'!AN240&lt;&gt;"",'2. Enter scores'!$B240-'2. Enter scores'!AN240,"")</f>
        <v/>
      </c>
      <c r="AP236" s="125" t="str">
        <f>IF('2. Enter scores'!AO240&lt;&gt;"",'2. Enter scores'!$B240-'2. Enter scores'!AO240,"")</f>
        <v/>
      </c>
      <c r="AQ236" s="125" t="str">
        <f>IF('2. Enter scores'!AP240&lt;&gt;"",'2. Enter scores'!$B240-'2. Enter scores'!AP240,"")</f>
        <v/>
      </c>
      <c r="AR236" s="125" t="str">
        <f>IF('2. Enter scores'!AQ240&lt;&gt;"",'2. Enter scores'!$B240-'2. Enter scores'!AQ240,"")</f>
        <v/>
      </c>
      <c r="AS236" s="125" t="str">
        <f>IF('2. Enter scores'!AR240&lt;&gt;"",'2. Enter scores'!$B240-'2. Enter scores'!AR240,"")</f>
        <v/>
      </c>
      <c r="AT236" s="125" t="str">
        <f>IF('2. Enter scores'!AS240&lt;&gt;"",'2. Enter scores'!$B240-'2. Enter scores'!AS240,"")</f>
        <v/>
      </c>
      <c r="AU236" s="125" t="str">
        <f>IF('2. Enter scores'!AT240&lt;&gt;"",'2. Enter scores'!$B240-'2. Enter scores'!AT240,"")</f>
        <v/>
      </c>
      <c r="AV236" s="125" t="str">
        <f>IF('2. Enter scores'!AU240&lt;&gt;"",'2. Enter scores'!$B240-'2. Enter scores'!AU240,"")</f>
        <v/>
      </c>
      <c r="AW236" s="125" t="str">
        <f>IF('2. Enter scores'!AV240&lt;&gt;"",'2. Enter scores'!$B240-'2. Enter scores'!AV240,"")</f>
        <v/>
      </c>
      <c r="AX236" s="125" t="str">
        <f>IF('2. Enter scores'!AW240&lt;&gt;"",'2. Enter scores'!$B240-'2. Enter scores'!AW240,"")</f>
        <v/>
      </c>
      <c r="AY236" s="125" t="str">
        <f>IF('2. Enter scores'!AX240&lt;&gt;"",'2. Enter scores'!$B240-'2. Enter scores'!AX240,"")</f>
        <v/>
      </c>
      <c r="AZ236" s="125" t="str">
        <f>IF('2. Enter scores'!AY240&lt;&gt;"",'2. Enter scores'!$B240-'2. Enter scores'!AY240,"")</f>
        <v/>
      </c>
      <c r="BA236" s="125" t="str">
        <f>IF('2. Enter scores'!AZ240&lt;&gt;"",'2. Enter scores'!$B240-'2. Enter scores'!AZ240,"")</f>
        <v/>
      </c>
      <c r="BB236" s="125" t="str">
        <f>IF('2. Enter scores'!BA240&lt;&gt;"",'2. Enter scores'!$B240-'2. Enter scores'!BA240,"")</f>
        <v/>
      </c>
      <c r="BC236" s="125" t="str">
        <f>IF('2. Enter scores'!BB240&lt;&gt;"",'2. Enter scores'!$B240-'2. Enter scores'!BB240,"")</f>
        <v/>
      </c>
      <c r="BD236" s="125" t="str">
        <f>IF('2. Enter scores'!BC240&lt;&gt;"",'2. Enter scores'!$B240-'2. Enter scores'!BC240,"")</f>
        <v/>
      </c>
      <c r="BE236" s="125" t="str">
        <f>IF('2. Enter scores'!BD240&lt;&gt;"",'2. Enter scores'!$B240-'2. Enter scores'!BD240,"")</f>
        <v/>
      </c>
      <c r="BF236" s="125" t="str">
        <f>IF('2. Enter scores'!BE240&lt;&gt;"",'2. Enter scores'!$B240-'2. Enter scores'!BE240,"")</f>
        <v/>
      </c>
      <c r="BG236" s="125" t="str">
        <f>IF('2. Enter scores'!BF240&lt;&gt;"",'2. Enter scores'!$B240-'2. Enter scores'!BF240,"")</f>
        <v/>
      </c>
      <c r="BH236" s="125" t="str">
        <f>IF('2. Enter scores'!BG240&lt;&gt;"",'2. Enter scores'!$B240-'2. Enter scores'!BG240,"")</f>
        <v/>
      </c>
      <c r="BI236" s="125" t="str">
        <f>IF('2. Enter scores'!BH240&lt;&gt;"",'2. Enter scores'!$B240-'2. Enter scores'!BH240,"")</f>
        <v/>
      </c>
      <c r="BJ236" s="125" t="str">
        <f>IF('2. Enter scores'!BI240&lt;&gt;"",'2. Enter scores'!$B240-'2. Enter scores'!BI240,"")</f>
        <v/>
      </c>
      <c r="BK236" s="125" t="str">
        <f>IF('2. Enter scores'!BJ240&lt;&gt;"",'2. Enter scores'!$B240-'2. Enter scores'!BJ240,"")</f>
        <v/>
      </c>
      <c r="BL236" s="125" t="str">
        <f>IF('2. Enter scores'!BK240&lt;&gt;"",'2. Enter scores'!$B240-'2. Enter scores'!BK240,"")</f>
        <v/>
      </c>
      <c r="BM236" s="125" t="str">
        <f>IF('2. Enter scores'!BL240&lt;&gt;"",'2. Enter scores'!$B240-'2. Enter scores'!BL240,"")</f>
        <v/>
      </c>
      <c r="BN236" s="125" t="str">
        <f>IF('2. Enter scores'!BM240&lt;&gt;"",'2. Enter scores'!$B240-'2. Enter scores'!BM240,"")</f>
        <v/>
      </c>
      <c r="BO236" s="125" t="str">
        <f>IF('2. Enter scores'!BN240&lt;&gt;"",'2. Enter scores'!$B240-'2. Enter scores'!BN240,"")</f>
        <v/>
      </c>
      <c r="BP236" s="108">
        <v>1000</v>
      </c>
    </row>
    <row r="237" spans="2:68" x14ac:dyDescent="0.35">
      <c r="B237" s="125" t="str">
        <f>IF('2. Enter scores'!A241&lt;&gt;"",'2. Enter scores'!A241,"")</f>
        <v/>
      </c>
      <c r="H237" s="125" t="str">
        <f>IF('2. Enter scores'!G241&lt;&gt;"",'2. Enter scores'!$B241-'2. Enter scores'!G241,"")</f>
        <v/>
      </c>
      <c r="I237" s="125" t="str">
        <f>IF('2. Enter scores'!H241&lt;&gt;"",'2. Enter scores'!$B241-'2. Enter scores'!H241,"")</f>
        <v/>
      </c>
      <c r="J237" s="125" t="str">
        <f>IF('2. Enter scores'!I241&lt;&gt;"",'2. Enter scores'!$B241-'2. Enter scores'!I241,"")</f>
        <v/>
      </c>
      <c r="K237" s="125" t="str">
        <f>IF('2. Enter scores'!J241&lt;&gt;"",'2. Enter scores'!$B241-'2. Enter scores'!J241,"")</f>
        <v/>
      </c>
      <c r="L237" s="125" t="str">
        <f>IF('2. Enter scores'!K241&lt;&gt;"",'2. Enter scores'!$B241-'2. Enter scores'!K241,"")</f>
        <v/>
      </c>
      <c r="M237" s="125" t="str">
        <f>IF('2. Enter scores'!L241&lt;&gt;"",'2. Enter scores'!$B241-'2. Enter scores'!L241,"")</f>
        <v/>
      </c>
      <c r="N237" s="125" t="str">
        <f>IF('2. Enter scores'!M241&lt;&gt;"",'2. Enter scores'!$B241-'2. Enter scores'!M241,"")</f>
        <v/>
      </c>
      <c r="O237" s="125" t="str">
        <f>IF('2. Enter scores'!N241&lt;&gt;"",'2. Enter scores'!$B241-'2. Enter scores'!N241,"")</f>
        <v/>
      </c>
      <c r="P237" s="125" t="str">
        <f>IF('2. Enter scores'!O241&lt;&gt;"",'2. Enter scores'!$B241-'2. Enter scores'!O241,"")</f>
        <v/>
      </c>
      <c r="Q237" s="125" t="str">
        <f>IF('2. Enter scores'!P241&lt;&gt;"",'2. Enter scores'!$B241-'2. Enter scores'!P241,"")</f>
        <v/>
      </c>
      <c r="R237" s="125" t="str">
        <f>IF('2. Enter scores'!Q241&lt;&gt;"",'2. Enter scores'!$B241-'2. Enter scores'!Q241,"")</f>
        <v/>
      </c>
      <c r="S237" s="125" t="str">
        <f>IF('2. Enter scores'!R241&lt;&gt;"",'2. Enter scores'!$B241-'2. Enter scores'!R241,"")</f>
        <v/>
      </c>
      <c r="T237" s="125" t="str">
        <f>IF('2. Enter scores'!S241&lt;&gt;"",'2. Enter scores'!$B241-'2. Enter scores'!S241,"")</f>
        <v/>
      </c>
      <c r="U237" s="125" t="str">
        <f>IF('2. Enter scores'!T241&lt;&gt;"",'2. Enter scores'!$B241-'2. Enter scores'!T241,"")</f>
        <v/>
      </c>
      <c r="V237" s="125" t="str">
        <f>IF('2. Enter scores'!U241&lt;&gt;"",'2. Enter scores'!$B241-'2. Enter scores'!U241,"")</f>
        <v/>
      </c>
      <c r="W237" s="125" t="str">
        <f>IF('2. Enter scores'!V241&lt;&gt;"",'2. Enter scores'!$B241-'2. Enter scores'!V241,"")</f>
        <v/>
      </c>
      <c r="X237" s="125" t="str">
        <f>IF('2. Enter scores'!W241&lt;&gt;"",'2. Enter scores'!$B241-'2. Enter scores'!W241,"")</f>
        <v/>
      </c>
      <c r="Y237" s="125" t="str">
        <f>IF('2. Enter scores'!X241&lt;&gt;"",'2. Enter scores'!$B241-'2. Enter scores'!X241,"")</f>
        <v/>
      </c>
      <c r="Z237" s="125" t="str">
        <f>IF('2. Enter scores'!Y241&lt;&gt;"",'2. Enter scores'!$B241-'2. Enter scores'!Y241,"")</f>
        <v/>
      </c>
      <c r="AA237" s="125" t="str">
        <f>IF('2. Enter scores'!Z241&lt;&gt;"",'2. Enter scores'!$B241-'2. Enter scores'!Z241,"")</f>
        <v/>
      </c>
      <c r="AB237" s="125" t="str">
        <f>IF('2. Enter scores'!AA241&lt;&gt;"",'2. Enter scores'!$B241-'2. Enter scores'!AA241,"")</f>
        <v/>
      </c>
      <c r="AC237" s="125" t="str">
        <f>IF('2. Enter scores'!AB241&lt;&gt;"",'2. Enter scores'!$B241-'2. Enter scores'!AB241,"")</f>
        <v/>
      </c>
      <c r="AD237" s="125" t="str">
        <f>IF('2. Enter scores'!AC241&lt;&gt;"",'2. Enter scores'!$B241-'2. Enter scores'!AC241,"")</f>
        <v/>
      </c>
      <c r="AE237" s="125" t="str">
        <f>IF('2. Enter scores'!AD241&lt;&gt;"",'2. Enter scores'!$B241-'2. Enter scores'!AD241,"")</f>
        <v/>
      </c>
      <c r="AF237" s="125" t="str">
        <f>IF('2. Enter scores'!AE241&lt;&gt;"",'2. Enter scores'!$B241-'2. Enter scores'!AE241,"")</f>
        <v/>
      </c>
      <c r="AG237" s="125" t="str">
        <f>IF('2. Enter scores'!AF241&lt;&gt;"",'2. Enter scores'!$B241-'2. Enter scores'!AF241,"")</f>
        <v/>
      </c>
      <c r="AH237" s="125" t="str">
        <f>IF('2. Enter scores'!AG241&lt;&gt;"",'2. Enter scores'!$B241-'2. Enter scores'!AG241,"")</f>
        <v/>
      </c>
      <c r="AI237" s="125" t="str">
        <f>IF('2. Enter scores'!AH241&lt;&gt;"",'2. Enter scores'!$B241-'2. Enter scores'!AH241,"")</f>
        <v/>
      </c>
      <c r="AJ237" s="125" t="str">
        <f>IF('2. Enter scores'!AI241&lt;&gt;"",'2. Enter scores'!$B241-'2. Enter scores'!AI241,"")</f>
        <v/>
      </c>
      <c r="AK237" s="125" t="str">
        <f>IF('2. Enter scores'!AJ241&lt;&gt;"",'2. Enter scores'!$B241-'2. Enter scores'!AJ241,"")</f>
        <v/>
      </c>
      <c r="AL237" s="125" t="str">
        <f>IF('2. Enter scores'!AK241&lt;&gt;"",'2. Enter scores'!$B241-'2. Enter scores'!AK241,"")</f>
        <v/>
      </c>
      <c r="AM237" s="125" t="str">
        <f>IF('2. Enter scores'!AL241&lt;&gt;"",'2. Enter scores'!$B241-'2. Enter scores'!AL241,"")</f>
        <v/>
      </c>
      <c r="AN237" s="125" t="str">
        <f>IF('2. Enter scores'!AM241&lt;&gt;"",'2. Enter scores'!$B241-'2. Enter scores'!AM241,"")</f>
        <v/>
      </c>
      <c r="AO237" s="125" t="str">
        <f>IF('2. Enter scores'!AN241&lt;&gt;"",'2. Enter scores'!$B241-'2. Enter scores'!AN241,"")</f>
        <v/>
      </c>
      <c r="AP237" s="125" t="str">
        <f>IF('2. Enter scores'!AO241&lt;&gt;"",'2. Enter scores'!$B241-'2. Enter scores'!AO241,"")</f>
        <v/>
      </c>
      <c r="AQ237" s="125" t="str">
        <f>IF('2. Enter scores'!AP241&lt;&gt;"",'2. Enter scores'!$B241-'2. Enter scores'!AP241,"")</f>
        <v/>
      </c>
      <c r="AR237" s="125" t="str">
        <f>IF('2. Enter scores'!AQ241&lt;&gt;"",'2. Enter scores'!$B241-'2. Enter scores'!AQ241,"")</f>
        <v/>
      </c>
      <c r="AS237" s="125" t="str">
        <f>IF('2. Enter scores'!AR241&lt;&gt;"",'2. Enter scores'!$B241-'2. Enter scores'!AR241,"")</f>
        <v/>
      </c>
      <c r="AT237" s="125" t="str">
        <f>IF('2. Enter scores'!AS241&lt;&gt;"",'2. Enter scores'!$B241-'2. Enter scores'!AS241,"")</f>
        <v/>
      </c>
      <c r="AU237" s="125" t="str">
        <f>IF('2. Enter scores'!AT241&lt;&gt;"",'2. Enter scores'!$B241-'2. Enter scores'!AT241,"")</f>
        <v/>
      </c>
      <c r="AV237" s="125" t="str">
        <f>IF('2. Enter scores'!AU241&lt;&gt;"",'2. Enter scores'!$B241-'2. Enter scores'!AU241,"")</f>
        <v/>
      </c>
      <c r="AW237" s="125" t="str">
        <f>IF('2. Enter scores'!AV241&lt;&gt;"",'2. Enter scores'!$B241-'2. Enter scores'!AV241,"")</f>
        <v/>
      </c>
      <c r="AX237" s="125" t="str">
        <f>IF('2. Enter scores'!AW241&lt;&gt;"",'2. Enter scores'!$B241-'2. Enter scores'!AW241,"")</f>
        <v/>
      </c>
      <c r="AY237" s="125" t="str">
        <f>IF('2. Enter scores'!AX241&lt;&gt;"",'2. Enter scores'!$B241-'2. Enter scores'!AX241,"")</f>
        <v/>
      </c>
      <c r="AZ237" s="125" t="str">
        <f>IF('2. Enter scores'!AY241&lt;&gt;"",'2. Enter scores'!$B241-'2. Enter scores'!AY241,"")</f>
        <v/>
      </c>
      <c r="BA237" s="125" t="str">
        <f>IF('2. Enter scores'!AZ241&lt;&gt;"",'2. Enter scores'!$B241-'2. Enter scores'!AZ241,"")</f>
        <v/>
      </c>
      <c r="BB237" s="125" t="str">
        <f>IF('2. Enter scores'!BA241&lt;&gt;"",'2. Enter scores'!$B241-'2. Enter scores'!BA241,"")</f>
        <v/>
      </c>
      <c r="BC237" s="125" t="str">
        <f>IF('2. Enter scores'!BB241&lt;&gt;"",'2. Enter scores'!$B241-'2. Enter scores'!BB241,"")</f>
        <v/>
      </c>
      <c r="BD237" s="125" t="str">
        <f>IF('2. Enter scores'!BC241&lt;&gt;"",'2. Enter scores'!$B241-'2. Enter scores'!BC241,"")</f>
        <v/>
      </c>
      <c r="BE237" s="125" t="str">
        <f>IF('2. Enter scores'!BD241&lt;&gt;"",'2. Enter scores'!$B241-'2. Enter scores'!BD241,"")</f>
        <v/>
      </c>
      <c r="BF237" s="125" t="str">
        <f>IF('2. Enter scores'!BE241&lt;&gt;"",'2. Enter scores'!$B241-'2. Enter scores'!BE241,"")</f>
        <v/>
      </c>
      <c r="BG237" s="125" t="str">
        <f>IF('2. Enter scores'!BF241&lt;&gt;"",'2. Enter scores'!$B241-'2. Enter scores'!BF241,"")</f>
        <v/>
      </c>
      <c r="BH237" s="125" t="str">
        <f>IF('2. Enter scores'!BG241&lt;&gt;"",'2. Enter scores'!$B241-'2. Enter scores'!BG241,"")</f>
        <v/>
      </c>
      <c r="BI237" s="125" t="str">
        <f>IF('2. Enter scores'!BH241&lt;&gt;"",'2. Enter scores'!$B241-'2. Enter scores'!BH241,"")</f>
        <v/>
      </c>
      <c r="BJ237" s="125" t="str">
        <f>IF('2. Enter scores'!BI241&lt;&gt;"",'2. Enter scores'!$B241-'2. Enter scores'!BI241,"")</f>
        <v/>
      </c>
      <c r="BK237" s="125" t="str">
        <f>IF('2. Enter scores'!BJ241&lt;&gt;"",'2. Enter scores'!$B241-'2. Enter scores'!BJ241,"")</f>
        <v/>
      </c>
      <c r="BL237" s="125" t="str">
        <f>IF('2. Enter scores'!BK241&lt;&gt;"",'2. Enter scores'!$B241-'2. Enter scores'!BK241,"")</f>
        <v/>
      </c>
      <c r="BM237" s="125" t="str">
        <f>IF('2. Enter scores'!BL241&lt;&gt;"",'2. Enter scores'!$B241-'2. Enter scores'!BL241,"")</f>
        <v/>
      </c>
      <c r="BN237" s="125" t="str">
        <f>IF('2. Enter scores'!BM241&lt;&gt;"",'2. Enter scores'!$B241-'2. Enter scores'!BM241,"")</f>
        <v/>
      </c>
      <c r="BO237" s="125" t="str">
        <f>IF('2. Enter scores'!BN241&lt;&gt;"",'2. Enter scores'!$B241-'2. Enter scores'!BN241,"")</f>
        <v/>
      </c>
      <c r="BP237" s="108">
        <v>1000</v>
      </c>
    </row>
    <row r="238" spans="2:68" x14ac:dyDescent="0.35">
      <c r="B238" s="125" t="str">
        <f>IF('2. Enter scores'!A242&lt;&gt;"",'2. Enter scores'!A242,"")</f>
        <v/>
      </c>
      <c r="H238" s="125" t="str">
        <f>IF('2. Enter scores'!G242&lt;&gt;"",'2. Enter scores'!$B242-'2. Enter scores'!G242,"")</f>
        <v/>
      </c>
      <c r="I238" s="125" t="str">
        <f>IF('2. Enter scores'!H242&lt;&gt;"",'2. Enter scores'!$B242-'2. Enter scores'!H242,"")</f>
        <v/>
      </c>
      <c r="J238" s="125" t="str">
        <f>IF('2. Enter scores'!I242&lt;&gt;"",'2. Enter scores'!$B242-'2. Enter scores'!I242,"")</f>
        <v/>
      </c>
      <c r="K238" s="125" t="str">
        <f>IF('2. Enter scores'!J242&lt;&gt;"",'2. Enter scores'!$B242-'2. Enter scores'!J242,"")</f>
        <v/>
      </c>
      <c r="L238" s="125" t="str">
        <f>IF('2. Enter scores'!K242&lt;&gt;"",'2. Enter scores'!$B242-'2. Enter scores'!K242,"")</f>
        <v/>
      </c>
      <c r="M238" s="125" t="str">
        <f>IF('2. Enter scores'!L242&lt;&gt;"",'2. Enter scores'!$B242-'2. Enter scores'!L242,"")</f>
        <v/>
      </c>
      <c r="N238" s="125" t="str">
        <f>IF('2. Enter scores'!M242&lt;&gt;"",'2. Enter scores'!$B242-'2. Enter scores'!M242,"")</f>
        <v/>
      </c>
      <c r="O238" s="125" t="str">
        <f>IF('2. Enter scores'!N242&lt;&gt;"",'2. Enter scores'!$B242-'2. Enter scores'!N242,"")</f>
        <v/>
      </c>
      <c r="P238" s="125" t="str">
        <f>IF('2. Enter scores'!O242&lt;&gt;"",'2. Enter scores'!$B242-'2. Enter scores'!O242,"")</f>
        <v/>
      </c>
      <c r="Q238" s="125" t="str">
        <f>IF('2. Enter scores'!P242&lt;&gt;"",'2. Enter scores'!$B242-'2. Enter scores'!P242,"")</f>
        <v/>
      </c>
      <c r="R238" s="125" t="str">
        <f>IF('2. Enter scores'!Q242&lt;&gt;"",'2. Enter scores'!$B242-'2. Enter scores'!Q242,"")</f>
        <v/>
      </c>
      <c r="S238" s="125" t="str">
        <f>IF('2. Enter scores'!R242&lt;&gt;"",'2. Enter scores'!$B242-'2. Enter scores'!R242,"")</f>
        <v/>
      </c>
      <c r="T238" s="125" t="str">
        <f>IF('2. Enter scores'!S242&lt;&gt;"",'2. Enter scores'!$B242-'2. Enter scores'!S242,"")</f>
        <v/>
      </c>
      <c r="U238" s="125" t="str">
        <f>IF('2. Enter scores'!T242&lt;&gt;"",'2. Enter scores'!$B242-'2. Enter scores'!T242,"")</f>
        <v/>
      </c>
      <c r="V238" s="125" t="str">
        <f>IF('2. Enter scores'!U242&lt;&gt;"",'2. Enter scores'!$B242-'2. Enter scores'!U242,"")</f>
        <v/>
      </c>
      <c r="W238" s="125" t="str">
        <f>IF('2. Enter scores'!V242&lt;&gt;"",'2. Enter scores'!$B242-'2. Enter scores'!V242,"")</f>
        <v/>
      </c>
      <c r="X238" s="125" t="str">
        <f>IF('2. Enter scores'!W242&lt;&gt;"",'2. Enter scores'!$B242-'2. Enter scores'!W242,"")</f>
        <v/>
      </c>
      <c r="Y238" s="125" t="str">
        <f>IF('2. Enter scores'!X242&lt;&gt;"",'2. Enter scores'!$B242-'2. Enter scores'!X242,"")</f>
        <v/>
      </c>
      <c r="Z238" s="125" t="str">
        <f>IF('2. Enter scores'!Y242&lt;&gt;"",'2. Enter scores'!$B242-'2. Enter scores'!Y242,"")</f>
        <v/>
      </c>
      <c r="AA238" s="125" t="str">
        <f>IF('2. Enter scores'!Z242&lt;&gt;"",'2. Enter scores'!$B242-'2. Enter scores'!Z242,"")</f>
        <v/>
      </c>
      <c r="AB238" s="125" t="str">
        <f>IF('2. Enter scores'!AA242&lt;&gt;"",'2. Enter scores'!$B242-'2. Enter scores'!AA242,"")</f>
        <v/>
      </c>
      <c r="AC238" s="125" t="str">
        <f>IF('2. Enter scores'!AB242&lt;&gt;"",'2. Enter scores'!$B242-'2. Enter scores'!AB242,"")</f>
        <v/>
      </c>
      <c r="AD238" s="125" t="str">
        <f>IF('2. Enter scores'!AC242&lt;&gt;"",'2. Enter scores'!$B242-'2. Enter scores'!AC242,"")</f>
        <v/>
      </c>
      <c r="AE238" s="125" t="str">
        <f>IF('2. Enter scores'!AD242&lt;&gt;"",'2. Enter scores'!$B242-'2. Enter scores'!AD242,"")</f>
        <v/>
      </c>
      <c r="AF238" s="125" t="str">
        <f>IF('2. Enter scores'!AE242&lt;&gt;"",'2. Enter scores'!$B242-'2. Enter scores'!AE242,"")</f>
        <v/>
      </c>
      <c r="AG238" s="125" t="str">
        <f>IF('2. Enter scores'!AF242&lt;&gt;"",'2. Enter scores'!$B242-'2. Enter scores'!AF242,"")</f>
        <v/>
      </c>
      <c r="AH238" s="125" t="str">
        <f>IF('2. Enter scores'!AG242&lt;&gt;"",'2. Enter scores'!$B242-'2. Enter scores'!AG242,"")</f>
        <v/>
      </c>
      <c r="AI238" s="125" t="str">
        <f>IF('2. Enter scores'!AH242&lt;&gt;"",'2. Enter scores'!$B242-'2. Enter scores'!AH242,"")</f>
        <v/>
      </c>
      <c r="AJ238" s="125" t="str">
        <f>IF('2. Enter scores'!AI242&lt;&gt;"",'2. Enter scores'!$B242-'2. Enter scores'!AI242,"")</f>
        <v/>
      </c>
      <c r="AK238" s="125" t="str">
        <f>IF('2. Enter scores'!AJ242&lt;&gt;"",'2. Enter scores'!$B242-'2. Enter scores'!AJ242,"")</f>
        <v/>
      </c>
      <c r="AL238" s="125" t="str">
        <f>IF('2. Enter scores'!AK242&lt;&gt;"",'2. Enter scores'!$B242-'2. Enter scores'!AK242,"")</f>
        <v/>
      </c>
      <c r="AM238" s="125" t="str">
        <f>IF('2. Enter scores'!AL242&lt;&gt;"",'2. Enter scores'!$B242-'2. Enter scores'!AL242,"")</f>
        <v/>
      </c>
      <c r="AN238" s="125" t="str">
        <f>IF('2. Enter scores'!AM242&lt;&gt;"",'2. Enter scores'!$B242-'2. Enter scores'!AM242,"")</f>
        <v/>
      </c>
      <c r="AO238" s="125" t="str">
        <f>IF('2. Enter scores'!AN242&lt;&gt;"",'2. Enter scores'!$B242-'2. Enter scores'!AN242,"")</f>
        <v/>
      </c>
      <c r="AP238" s="125" t="str">
        <f>IF('2. Enter scores'!AO242&lt;&gt;"",'2. Enter scores'!$B242-'2. Enter scores'!AO242,"")</f>
        <v/>
      </c>
      <c r="AQ238" s="125" t="str">
        <f>IF('2. Enter scores'!AP242&lt;&gt;"",'2. Enter scores'!$B242-'2. Enter scores'!AP242,"")</f>
        <v/>
      </c>
      <c r="AR238" s="125" t="str">
        <f>IF('2. Enter scores'!AQ242&lt;&gt;"",'2. Enter scores'!$B242-'2. Enter scores'!AQ242,"")</f>
        <v/>
      </c>
      <c r="AS238" s="125" t="str">
        <f>IF('2. Enter scores'!AR242&lt;&gt;"",'2. Enter scores'!$B242-'2. Enter scores'!AR242,"")</f>
        <v/>
      </c>
      <c r="AT238" s="125" t="str">
        <f>IF('2. Enter scores'!AS242&lt;&gt;"",'2. Enter scores'!$B242-'2. Enter scores'!AS242,"")</f>
        <v/>
      </c>
      <c r="AU238" s="125" t="str">
        <f>IF('2. Enter scores'!AT242&lt;&gt;"",'2. Enter scores'!$B242-'2. Enter scores'!AT242,"")</f>
        <v/>
      </c>
      <c r="AV238" s="125" t="str">
        <f>IF('2. Enter scores'!AU242&lt;&gt;"",'2. Enter scores'!$B242-'2. Enter scores'!AU242,"")</f>
        <v/>
      </c>
      <c r="AW238" s="125" t="str">
        <f>IF('2. Enter scores'!AV242&lt;&gt;"",'2. Enter scores'!$B242-'2. Enter scores'!AV242,"")</f>
        <v/>
      </c>
      <c r="AX238" s="125" t="str">
        <f>IF('2. Enter scores'!AW242&lt;&gt;"",'2. Enter scores'!$B242-'2. Enter scores'!AW242,"")</f>
        <v/>
      </c>
      <c r="AY238" s="125" t="str">
        <f>IF('2. Enter scores'!AX242&lt;&gt;"",'2. Enter scores'!$B242-'2. Enter scores'!AX242,"")</f>
        <v/>
      </c>
      <c r="AZ238" s="125" t="str">
        <f>IF('2. Enter scores'!AY242&lt;&gt;"",'2. Enter scores'!$B242-'2. Enter scores'!AY242,"")</f>
        <v/>
      </c>
      <c r="BA238" s="125" t="str">
        <f>IF('2. Enter scores'!AZ242&lt;&gt;"",'2. Enter scores'!$B242-'2. Enter scores'!AZ242,"")</f>
        <v/>
      </c>
      <c r="BB238" s="125" t="str">
        <f>IF('2. Enter scores'!BA242&lt;&gt;"",'2. Enter scores'!$B242-'2. Enter scores'!BA242,"")</f>
        <v/>
      </c>
      <c r="BC238" s="125" t="str">
        <f>IF('2. Enter scores'!BB242&lt;&gt;"",'2. Enter scores'!$B242-'2. Enter scores'!BB242,"")</f>
        <v/>
      </c>
      <c r="BD238" s="125" t="str">
        <f>IF('2. Enter scores'!BC242&lt;&gt;"",'2. Enter scores'!$B242-'2. Enter scores'!BC242,"")</f>
        <v/>
      </c>
      <c r="BE238" s="125" t="str">
        <f>IF('2. Enter scores'!BD242&lt;&gt;"",'2. Enter scores'!$B242-'2. Enter scores'!BD242,"")</f>
        <v/>
      </c>
      <c r="BF238" s="125" t="str">
        <f>IF('2. Enter scores'!BE242&lt;&gt;"",'2. Enter scores'!$B242-'2. Enter scores'!BE242,"")</f>
        <v/>
      </c>
      <c r="BG238" s="125" t="str">
        <f>IF('2. Enter scores'!BF242&lt;&gt;"",'2. Enter scores'!$B242-'2. Enter scores'!BF242,"")</f>
        <v/>
      </c>
      <c r="BH238" s="125" t="str">
        <f>IF('2. Enter scores'!BG242&lt;&gt;"",'2. Enter scores'!$B242-'2. Enter scores'!BG242,"")</f>
        <v/>
      </c>
      <c r="BI238" s="125" t="str">
        <f>IF('2. Enter scores'!BH242&lt;&gt;"",'2. Enter scores'!$B242-'2. Enter scores'!BH242,"")</f>
        <v/>
      </c>
      <c r="BJ238" s="125" t="str">
        <f>IF('2. Enter scores'!BI242&lt;&gt;"",'2. Enter scores'!$B242-'2. Enter scores'!BI242,"")</f>
        <v/>
      </c>
      <c r="BK238" s="125" t="str">
        <f>IF('2. Enter scores'!BJ242&lt;&gt;"",'2. Enter scores'!$B242-'2. Enter scores'!BJ242,"")</f>
        <v/>
      </c>
      <c r="BL238" s="125" t="str">
        <f>IF('2. Enter scores'!BK242&lt;&gt;"",'2. Enter scores'!$B242-'2. Enter scores'!BK242,"")</f>
        <v/>
      </c>
      <c r="BM238" s="125" t="str">
        <f>IF('2. Enter scores'!BL242&lt;&gt;"",'2. Enter scores'!$B242-'2. Enter scores'!BL242,"")</f>
        <v/>
      </c>
      <c r="BN238" s="125" t="str">
        <f>IF('2. Enter scores'!BM242&lt;&gt;"",'2. Enter scores'!$B242-'2. Enter scores'!BM242,"")</f>
        <v/>
      </c>
      <c r="BO238" s="125" t="str">
        <f>IF('2. Enter scores'!BN242&lt;&gt;"",'2. Enter scores'!$B242-'2. Enter scores'!BN242,"")</f>
        <v/>
      </c>
      <c r="BP238" s="108">
        <v>1000</v>
      </c>
    </row>
    <row r="239" spans="2:68" x14ac:dyDescent="0.35">
      <c r="B239" s="125" t="str">
        <f>IF('2. Enter scores'!A243&lt;&gt;"",'2. Enter scores'!A243,"")</f>
        <v/>
      </c>
      <c r="H239" s="125" t="str">
        <f>IF('2. Enter scores'!G243&lt;&gt;"",'2. Enter scores'!$B243-'2. Enter scores'!G243,"")</f>
        <v/>
      </c>
      <c r="I239" s="125" t="str">
        <f>IF('2. Enter scores'!H243&lt;&gt;"",'2. Enter scores'!$B243-'2. Enter scores'!H243,"")</f>
        <v/>
      </c>
      <c r="J239" s="125" t="str">
        <f>IF('2. Enter scores'!I243&lt;&gt;"",'2. Enter scores'!$B243-'2. Enter scores'!I243,"")</f>
        <v/>
      </c>
      <c r="K239" s="125" t="str">
        <f>IF('2. Enter scores'!J243&lt;&gt;"",'2. Enter scores'!$B243-'2. Enter scores'!J243,"")</f>
        <v/>
      </c>
      <c r="L239" s="125" t="str">
        <f>IF('2. Enter scores'!K243&lt;&gt;"",'2. Enter scores'!$B243-'2. Enter scores'!K243,"")</f>
        <v/>
      </c>
      <c r="M239" s="125" t="str">
        <f>IF('2. Enter scores'!L243&lt;&gt;"",'2. Enter scores'!$B243-'2. Enter scores'!L243,"")</f>
        <v/>
      </c>
      <c r="N239" s="125" t="str">
        <f>IF('2. Enter scores'!M243&lt;&gt;"",'2. Enter scores'!$B243-'2. Enter scores'!M243,"")</f>
        <v/>
      </c>
      <c r="O239" s="125" t="str">
        <f>IF('2. Enter scores'!N243&lt;&gt;"",'2. Enter scores'!$B243-'2. Enter scores'!N243,"")</f>
        <v/>
      </c>
      <c r="P239" s="125" t="str">
        <f>IF('2. Enter scores'!O243&lt;&gt;"",'2. Enter scores'!$B243-'2. Enter scores'!O243,"")</f>
        <v/>
      </c>
      <c r="Q239" s="125" t="str">
        <f>IF('2. Enter scores'!P243&lt;&gt;"",'2. Enter scores'!$B243-'2. Enter scores'!P243,"")</f>
        <v/>
      </c>
      <c r="R239" s="125" t="str">
        <f>IF('2. Enter scores'!Q243&lt;&gt;"",'2. Enter scores'!$B243-'2. Enter scores'!Q243,"")</f>
        <v/>
      </c>
      <c r="S239" s="125" t="str">
        <f>IF('2. Enter scores'!R243&lt;&gt;"",'2. Enter scores'!$B243-'2. Enter scores'!R243,"")</f>
        <v/>
      </c>
      <c r="T239" s="125" t="str">
        <f>IF('2. Enter scores'!S243&lt;&gt;"",'2. Enter scores'!$B243-'2. Enter scores'!S243,"")</f>
        <v/>
      </c>
      <c r="U239" s="125" t="str">
        <f>IF('2. Enter scores'!T243&lt;&gt;"",'2. Enter scores'!$B243-'2. Enter scores'!T243,"")</f>
        <v/>
      </c>
      <c r="V239" s="125" t="str">
        <f>IF('2. Enter scores'!U243&lt;&gt;"",'2. Enter scores'!$B243-'2. Enter scores'!U243,"")</f>
        <v/>
      </c>
      <c r="W239" s="125" t="str">
        <f>IF('2. Enter scores'!V243&lt;&gt;"",'2. Enter scores'!$B243-'2. Enter scores'!V243,"")</f>
        <v/>
      </c>
      <c r="X239" s="125" t="str">
        <f>IF('2. Enter scores'!W243&lt;&gt;"",'2. Enter scores'!$B243-'2. Enter scores'!W243,"")</f>
        <v/>
      </c>
      <c r="Y239" s="125" t="str">
        <f>IF('2. Enter scores'!X243&lt;&gt;"",'2. Enter scores'!$B243-'2. Enter scores'!X243,"")</f>
        <v/>
      </c>
      <c r="Z239" s="125" t="str">
        <f>IF('2. Enter scores'!Y243&lt;&gt;"",'2. Enter scores'!$B243-'2. Enter scores'!Y243,"")</f>
        <v/>
      </c>
      <c r="AA239" s="125" t="str">
        <f>IF('2. Enter scores'!Z243&lt;&gt;"",'2. Enter scores'!$B243-'2. Enter scores'!Z243,"")</f>
        <v/>
      </c>
      <c r="AB239" s="125" t="str">
        <f>IF('2. Enter scores'!AA243&lt;&gt;"",'2. Enter scores'!$B243-'2. Enter scores'!AA243,"")</f>
        <v/>
      </c>
      <c r="AC239" s="125" t="str">
        <f>IF('2. Enter scores'!AB243&lt;&gt;"",'2. Enter scores'!$B243-'2. Enter scores'!AB243,"")</f>
        <v/>
      </c>
      <c r="AD239" s="125" t="str">
        <f>IF('2. Enter scores'!AC243&lt;&gt;"",'2. Enter scores'!$B243-'2. Enter scores'!AC243,"")</f>
        <v/>
      </c>
      <c r="AE239" s="125" t="str">
        <f>IF('2. Enter scores'!AD243&lt;&gt;"",'2. Enter scores'!$B243-'2. Enter scores'!AD243,"")</f>
        <v/>
      </c>
      <c r="AF239" s="125" t="str">
        <f>IF('2. Enter scores'!AE243&lt;&gt;"",'2. Enter scores'!$B243-'2. Enter scores'!AE243,"")</f>
        <v/>
      </c>
      <c r="AG239" s="125" t="str">
        <f>IF('2. Enter scores'!AF243&lt;&gt;"",'2. Enter scores'!$B243-'2. Enter scores'!AF243,"")</f>
        <v/>
      </c>
      <c r="AH239" s="125" t="str">
        <f>IF('2. Enter scores'!AG243&lt;&gt;"",'2. Enter scores'!$B243-'2. Enter scores'!AG243,"")</f>
        <v/>
      </c>
      <c r="AI239" s="125" t="str">
        <f>IF('2. Enter scores'!AH243&lt;&gt;"",'2. Enter scores'!$B243-'2. Enter scores'!AH243,"")</f>
        <v/>
      </c>
      <c r="AJ239" s="125" t="str">
        <f>IF('2. Enter scores'!AI243&lt;&gt;"",'2. Enter scores'!$B243-'2. Enter scores'!AI243,"")</f>
        <v/>
      </c>
      <c r="AK239" s="125" t="str">
        <f>IF('2. Enter scores'!AJ243&lt;&gt;"",'2. Enter scores'!$B243-'2. Enter scores'!AJ243,"")</f>
        <v/>
      </c>
      <c r="AL239" s="125" t="str">
        <f>IF('2. Enter scores'!AK243&lt;&gt;"",'2. Enter scores'!$B243-'2. Enter scores'!AK243,"")</f>
        <v/>
      </c>
      <c r="AM239" s="125" t="str">
        <f>IF('2. Enter scores'!AL243&lt;&gt;"",'2. Enter scores'!$B243-'2. Enter scores'!AL243,"")</f>
        <v/>
      </c>
      <c r="AN239" s="125" t="str">
        <f>IF('2. Enter scores'!AM243&lt;&gt;"",'2. Enter scores'!$B243-'2. Enter scores'!AM243,"")</f>
        <v/>
      </c>
      <c r="AO239" s="125" t="str">
        <f>IF('2. Enter scores'!AN243&lt;&gt;"",'2. Enter scores'!$B243-'2. Enter scores'!AN243,"")</f>
        <v/>
      </c>
      <c r="AP239" s="125" t="str">
        <f>IF('2. Enter scores'!AO243&lt;&gt;"",'2. Enter scores'!$B243-'2. Enter scores'!AO243,"")</f>
        <v/>
      </c>
      <c r="AQ239" s="125" t="str">
        <f>IF('2. Enter scores'!AP243&lt;&gt;"",'2. Enter scores'!$B243-'2. Enter scores'!AP243,"")</f>
        <v/>
      </c>
      <c r="AR239" s="125" t="str">
        <f>IF('2. Enter scores'!AQ243&lt;&gt;"",'2. Enter scores'!$B243-'2. Enter scores'!AQ243,"")</f>
        <v/>
      </c>
      <c r="AS239" s="125" t="str">
        <f>IF('2. Enter scores'!AR243&lt;&gt;"",'2. Enter scores'!$B243-'2. Enter scores'!AR243,"")</f>
        <v/>
      </c>
      <c r="AT239" s="125" t="str">
        <f>IF('2. Enter scores'!AS243&lt;&gt;"",'2. Enter scores'!$B243-'2. Enter scores'!AS243,"")</f>
        <v/>
      </c>
      <c r="AU239" s="125" t="str">
        <f>IF('2. Enter scores'!AT243&lt;&gt;"",'2. Enter scores'!$B243-'2. Enter scores'!AT243,"")</f>
        <v/>
      </c>
      <c r="AV239" s="125" t="str">
        <f>IF('2. Enter scores'!AU243&lt;&gt;"",'2. Enter scores'!$B243-'2. Enter scores'!AU243,"")</f>
        <v/>
      </c>
      <c r="AW239" s="125" t="str">
        <f>IF('2. Enter scores'!AV243&lt;&gt;"",'2. Enter scores'!$B243-'2. Enter scores'!AV243,"")</f>
        <v/>
      </c>
      <c r="AX239" s="125" t="str">
        <f>IF('2. Enter scores'!AW243&lt;&gt;"",'2. Enter scores'!$B243-'2. Enter scores'!AW243,"")</f>
        <v/>
      </c>
      <c r="AY239" s="125" t="str">
        <f>IF('2. Enter scores'!AX243&lt;&gt;"",'2. Enter scores'!$B243-'2. Enter scores'!AX243,"")</f>
        <v/>
      </c>
      <c r="AZ239" s="125" t="str">
        <f>IF('2. Enter scores'!AY243&lt;&gt;"",'2. Enter scores'!$B243-'2. Enter scores'!AY243,"")</f>
        <v/>
      </c>
      <c r="BA239" s="125" t="str">
        <f>IF('2. Enter scores'!AZ243&lt;&gt;"",'2. Enter scores'!$B243-'2. Enter scores'!AZ243,"")</f>
        <v/>
      </c>
      <c r="BB239" s="125" t="str">
        <f>IF('2. Enter scores'!BA243&lt;&gt;"",'2. Enter scores'!$B243-'2. Enter scores'!BA243,"")</f>
        <v/>
      </c>
      <c r="BC239" s="125" t="str">
        <f>IF('2. Enter scores'!BB243&lt;&gt;"",'2. Enter scores'!$B243-'2. Enter scores'!BB243,"")</f>
        <v/>
      </c>
      <c r="BD239" s="125" t="str">
        <f>IF('2. Enter scores'!BC243&lt;&gt;"",'2. Enter scores'!$B243-'2. Enter scores'!BC243,"")</f>
        <v/>
      </c>
      <c r="BE239" s="125" t="str">
        <f>IF('2. Enter scores'!BD243&lt;&gt;"",'2. Enter scores'!$B243-'2. Enter scores'!BD243,"")</f>
        <v/>
      </c>
      <c r="BF239" s="125" t="str">
        <f>IF('2. Enter scores'!BE243&lt;&gt;"",'2. Enter scores'!$B243-'2. Enter scores'!BE243,"")</f>
        <v/>
      </c>
      <c r="BG239" s="125" t="str">
        <f>IF('2. Enter scores'!BF243&lt;&gt;"",'2. Enter scores'!$B243-'2. Enter scores'!BF243,"")</f>
        <v/>
      </c>
      <c r="BH239" s="125" t="str">
        <f>IF('2. Enter scores'!BG243&lt;&gt;"",'2. Enter scores'!$B243-'2. Enter scores'!BG243,"")</f>
        <v/>
      </c>
      <c r="BI239" s="125" t="str">
        <f>IF('2. Enter scores'!BH243&lt;&gt;"",'2. Enter scores'!$B243-'2. Enter scores'!BH243,"")</f>
        <v/>
      </c>
      <c r="BJ239" s="125" t="str">
        <f>IF('2. Enter scores'!BI243&lt;&gt;"",'2. Enter scores'!$B243-'2. Enter scores'!BI243,"")</f>
        <v/>
      </c>
      <c r="BK239" s="125" t="str">
        <f>IF('2. Enter scores'!BJ243&lt;&gt;"",'2. Enter scores'!$B243-'2. Enter scores'!BJ243,"")</f>
        <v/>
      </c>
      <c r="BL239" s="125" t="str">
        <f>IF('2. Enter scores'!BK243&lt;&gt;"",'2. Enter scores'!$B243-'2. Enter scores'!BK243,"")</f>
        <v/>
      </c>
      <c r="BM239" s="125" t="str">
        <f>IF('2. Enter scores'!BL243&lt;&gt;"",'2. Enter scores'!$B243-'2. Enter scores'!BL243,"")</f>
        <v/>
      </c>
      <c r="BN239" s="125" t="str">
        <f>IF('2. Enter scores'!BM243&lt;&gt;"",'2. Enter scores'!$B243-'2. Enter scores'!BM243,"")</f>
        <v/>
      </c>
      <c r="BO239" s="125" t="str">
        <f>IF('2. Enter scores'!BN243&lt;&gt;"",'2. Enter scores'!$B243-'2. Enter scores'!BN243,"")</f>
        <v/>
      </c>
      <c r="BP239" s="108">
        <v>1000</v>
      </c>
    </row>
    <row r="240" spans="2:68" x14ac:dyDescent="0.35">
      <c r="B240" s="125" t="str">
        <f>IF('2. Enter scores'!A244&lt;&gt;"",'2. Enter scores'!A244,"")</f>
        <v/>
      </c>
      <c r="H240" s="125" t="str">
        <f>IF('2. Enter scores'!G244&lt;&gt;"",'2. Enter scores'!$B244-'2. Enter scores'!G244,"")</f>
        <v/>
      </c>
      <c r="I240" s="125" t="str">
        <f>IF('2. Enter scores'!H244&lt;&gt;"",'2. Enter scores'!$B244-'2. Enter scores'!H244,"")</f>
        <v/>
      </c>
      <c r="J240" s="125" t="str">
        <f>IF('2. Enter scores'!I244&lt;&gt;"",'2. Enter scores'!$B244-'2. Enter scores'!I244,"")</f>
        <v/>
      </c>
      <c r="K240" s="125" t="str">
        <f>IF('2. Enter scores'!J244&lt;&gt;"",'2. Enter scores'!$B244-'2. Enter scores'!J244,"")</f>
        <v/>
      </c>
      <c r="L240" s="125" t="str">
        <f>IF('2. Enter scores'!K244&lt;&gt;"",'2. Enter scores'!$B244-'2. Enter scores'!K244,"")</f>
        <v/>
      </c>
      <c r="M240" s="125" t="str">
        <f>IF('2. Enter scores'!L244&lt;&gt;"",'2. Enter scores'!$B244-'2. Enter scores'!L244,"")</f>
        <v/>
      </c>
      <c r="N240" s="125" t="str">
        <f>IF('2. Enter scores'!M244&lt;&gt;"",'2. Enter scores'!$B244-'2. Enter scores'!M244,"")</f>
        <v/>
      </c>
      <c r="O240" s="125" t="str">
        <f>IF('2. Enter scores'!N244&lt;&gt;"",'2. Enter scores'!$B244-'2. Enter scores'!N244,"")</f>
        <v/>
      </c>
      <c r="P240" s="125" t="str">
        <f>IF('2. Enter scores'!O244&lt;&gt;"",'2. Enter scores'!$B244-'2. Enter scores'!O244,"")</f>
        <v/>
      </c>
      <c r="Q240" s="125" t="str">
        <f>IF('2. Enter scores'!P244&lt;&gt;"",'2. Enter scores'!$B244-'2. Enter scores'!P244,"")</f>
        <v/>
      </c>
      <c r="R240" s="125" t="str">
        <f>IF('2. Enter scores'!Q244&lt;&gt;"",'2. Enter scores'!$B244-'2. Enter scores'!Q244,"")</f>
        <v/>
      </c>
      <c r="S240" s="125" t="str">
        <f>IF('2. Enter scores'!R244&lt;&gt;"",'2. Enter scores'!$B244-'2. Enter scores'!R244,"")</f>
        <v/>
      </c>
      <c r="T240" s="125" t="str">
        <f>IF('2. Enter scores'!S244&lt;&gt;"",'2. Enter scores'!$B244-'2. Enter scores'!S244,"")</f>
        <v/>
      </c>
      <c r="U240" s="125" t="str">
        <f>IF('2. Enter scores'!T244&lt;&gt;"",'2. Enter scores'!$B244-'2. Enter scores'!T244,"")</f>
        <v/>
      </c>
      <c r="V240" s="125" t="str">
        <f>IF('2. Enter scores'!U244&lt;&gt;"",'2. Enter scores'!$B244-'2. Enter scores'!U244,"")</f>
        <v/>
      </c>
      <c r="W240" s="125" t="str">
        <f>IF('2. Enter scores'!V244&lt;&gt;"",'2. Enter scores'!$B244-'2. Enter scores'!V244,"")</f>
        <v/>
      </c>
      <c r="X240" s="125" t="str">
        <f>IF('2. Enter scores'!W244&lt;&gt;"",'2. Enter scores'!$B244-'2. Enter scores'!W244,"")</f>
        <v/>
      </c>
      <c r="Y240" s="125" t="str">
        <f>IF('2. Enter scores'!X244&lt;&gt;"",'2. Enter scores'!$B244-'2. Enter scores'!X244,"")</f>
        <v/>
      </c>
      <c r="Z240" s="125" t="str">
        <f>IF('2. Enter scores'!Y244&lt;&gt;"",'2. Enter scores'!$B244-'2. Enter scores'!Y244,"")</f>
        <v/>
      </c>
      <c r="AA240" s="125" t="str">
        <f>IF('2. Enter scores'!Z244&lt;&gt;"",'2. Enter scores'!$B244-'2. Enter scores'!Z244,"")</f>
        <v/>
      </c>
      <c r="AB240" s="125" t="str">
        <f>IF('2. Enter scores'!AA244&lt;&gt;"",'2. Enter scores'!$B244-'2. Enter scores'!AA244,"")</f>
        <v/>
      </c>
      <c r="AC240" s="125" t="str">
        <f>IF('2. Enter scores'!AB244&lt;&gt;"",'2. Enter scores'!$B244-'2. Enter scores'!AB244,"")</f>
        <v/>
      </c>
      <c r="AD240" s="125" t="str">
        <f>IF('2. Enter scores'!AC244&lt;&gt;"",'2. Enter scores'!$B244-'2. Enter scores'!AC244,"")</f>
        <v/>
      </c>
      <c r="AE240" s="125" t="str">
        <f>IF('2. Enter scores'!AD244&lt;&gt;"",'2. Enter scores'!$B244-'2. Enter scores'!AD244,"")</f>
        <v/>
      </c>
      <c r="AF240" s="125" t="str">
        <f>IF('2. Enter scores'!AE244&lt;&gt;"",'2. Enter scores'!$B244-'2. Enter scores'!AE244,"")</f>
        <v/>
      </c>
      <c r="AG240" s="125" t="str">
        <f>IF('2. Enter scores'!AF244&lt;&gt;"",'2. Enter scores'!$B244-'2. Enter scores'!AF244,"")</f>
        <v/>
      </c>
      <c r="AH240" s="125" t="str">
        <f>IF('2. Enter scores'!AG244&lt;&gt;"",'2. Enter scores'!$B244-'2. Enter scores'!AG244,"")</f>
        <v/>
      </c>
      <c r="AI240" s="125" t="str">
        <f>IF('2. Enter scores'!AH244&lt;&gt;"",'2. Enter scores'!$B244-'2. Enter scores'!AH244,"")</f>
        <v/>
      </c>
      <c r="AJ240" s="125" t="str">
        <f>IF('2. Enter scores'!AI244&lt;&gt;"",'2. Enter scores'!$B244-'2. Enter scores'!AI244,"")</f>
        <v/>
      </c>
      <c r="AK240" s="125" t="str">
        <f>IF('2. Enter scores'!AJ244&lt;&gt;"",'2. Enter scores'!$B244-'2. Enter scores'!AJ244,"")</f>
        <v/>
      </c>
      <c r="AL240" s="125" t="str">
        <f>IF('2. Enter scores'!AK244&lt;&gt;"",'2. Enter scores'!$B244-'2. Enter scores'!AK244,"")</f>
        <v/>
      </c>
      <c r="AM240" s="125" t="str">
        <f>IF('2. Enter scores'!AL244&lt;&gt;"",'2. Enter scores'!$B244-'2. Enter scores'!AL244,"")</f>
        <v/>
      </c>
      <c r="AN240" s="125" t="str">
        <f>IF('2. Enter scores'!AM244&lt;&gt;"",'2. Enter scores'!$B244-'2. Enter scores'!AM244,"")</f>
        <v/>
      </c>
      <c r="AO240" s="125" t="str">
        <f>IF('2. Enter scores'!AN244&lt;&gt;"",'2. Enter scores'!$B244-'2. Enter scores'!AN244,"")</f>
        <v/>
      </c>
      <c r="AP240" s="125" t="str">
        <f>IF('2. Enter scores'!AO244&lt;&gt;"",'2. Enter scores'!$B244-'2. Enter scores'!AO244,"")</f>
        <v/>
      </c>
      <c r="AQ240" s="125" t="str">
        <f>IF('2. Enter scores'!AP244&lt;&gt;"",'2. Enter scores'!$B244-'2. Enter scores'!AP244,"")</f>
        <v/>
      </c>
      <c r="AR240" s="125" t="str">
        <f>IF('2. Enter scores'!AQ244&lt;&gt;"",'2. Enter scores'!$B244-'2. Enter scores'!AQ244,"")</f>
        <v/>
      </c>
      <c r="AS240" s="125" t="str">
        <f>IF('2. Enter scores'!AR244&lt;&gt;"",'2. Enter scores'!$B244-'2. Enter scores'!AR244,"")</f>
        <v/>
      </c>
      <c r="AT240" s="125" t="str">
        <f>IF('2. Enter scores'!AS244&lt;&gt;"",'2. Enter scores'!$B244-'2. Enter scores'!AS244,"")</f>
        <v/>
      </c>
      <c r="AU240" s="125" t="str">
        <f>IF('2. Enter scores'!AT244&lt;&gt;"",'2. Enter scores'!$B244-'2. Enter scores'!AT244,"")</f>
        <v/>
      </c>
      <c r="AV240" s="125" t="str">
        <f>IF('2. Enter scores'!AU244&lt;&gt;"",'2. Enter scores'!$B244-'2. Enter scores'!AU244,"")</f>
        <v/>
      </c>
      <c r="AW240" s="125" t="str">
        <f>IF('2. Enter scores'!AV244&lt;&gt;"",'2. Enter scores'!$B244-'2. Enter scores'!AV244,"")</f>
        <v/>
      </c>
      <c r="AX240" s="125" t="str">
        <f>IF('2. Enter scores'!AW244&lt;&gt;"",'2. Enter scores'!$B244-'2. Enter scores'!AW244,"")</f>
        <v/>
      </c>
      <c r="AY240" s="125" t="str">
        <f>IF('2. Enter scores'!AX244&lt;&gt;"",'2. Enter scores'!$B244-'2. Enter scores'!AX244,"")</f>
        <v/>
      </c>
      <c r="AZ240" s="125" t="str">
        <f>IF('2. Enter scores'!AY244&lt;&gt;"",'2. Enter scores'!$B244-'2. Enter scores'!AY244,"")</f>
        <v/>
      </c>
      <c r="BA240" s="125" t="str">
        <f>IF('2. Enter scores'!AZ244&lt;&gt;"",'2. Enter scores'!$B244-'2. Enter scores'!AZ244,"")</f>
        <v/>
      </c>
      <c r="BB240" s="125" t="str">
        <f>IF('2. Enter scores'!BA244&lt;&gt;"",'2. Enter scores'!$B244-'2. Enter scores'!BA244,"")</f>
        <v/>
      </c>
      <c r="BC240" s="125" t="str">
        <f>IF('2. Enter scores'!BB244&lt;&gt;"",'2. Enter scores'!$B244-'2. Enter scores'!BB244,"")</f>
        <v/>
      </c>
      <c r="BD240" s="125" t="str">
        <f>IF('2. Enter scores'!BC244&lt;&gt;"",'2. Enter scores'!$B244-'2. Enter scores'!BC244,"")</f>
        <v/>
      </c>
      <c r="BE240" s="125" t="str">
        <f>IF('2. Enter scores'!BD244&lt;&gt;"",'2. Enter scores'!$B244-'2. Enter scores'!BD244,"")</f>
        <v/>
      </c>
      <c r="BF240" s="125" t="str">
        <f>IF('2. Enter scores'!BE244&lt;&gt;"",'2. Enter scores'!$B244-'2. Enter scores'!BE244,"")</f>
        <v/>
      </c>
      <c r="BG240" s="125" t="str">
        <f>IF('2. Enter scores'!BF244&lt;&gt;"",'2. Enter scores'!$B244-'2. Enter scores'!BF244,"")</f>
        <v/>
      </c>
      <c r="BH240" s="125" t="str">
        <f>IF('2. Enter scores'!BG244&lt;&gt;"",'2. Enter scores'!$B244-'2. Enter scores'!BG244,"")</f>
        <v/>
      </c>
      <c r="BI240" s="125" t="str">
        <f>IF('2. Enter scores'!BH244&lt;&gt;"",'2. Enter scores'!$B244-'2. Enter scores'!BH244,"")</f>
        <v/>
      </c>
      <c r="BJ240" s="125" t="str">
        <f>IF('2. Enter scores'!BI244&lt;&gt;"",'2. Enter scores'!$B244-'2. Enter scores'!BI244,"")</f>
        <v/>
      </c>
      <c r="BK240" s="125" t="str">
        <f>IF('2. Enter scores'!BJ244&lt;&gt;"",'2. Enter scores'!$B244-'2. Enter scores'!BJ244,"")</f>
        <v/>
      </c>
      <c r="BL240" s="125" t="str">
        <f>IF('2. Enter scores'!BK244&lt;&gt;"",'2. Enter scores'!$B244-'2. Enter scores'!BK244,"")</f>
        <v/>
      </c>
      <c r="BM240" s="125" t="str">
        <f>IF('2. Enter scores'!BL244&lt;&gt;"",'2. Enter scores'!$B244-'2. Enter scores'!BL244,"")</f>
        <v/>
      </c>
      <c r="BN240" s="125" t="str">
        <f>IF('2. Enter scores'!BM244&lt;&gt;"",'2. Enter scores'!$B244-'2. Enter scores'!BM244,"")</f>
        <v/>
      </c>
      <c r="BO240" s="125" t="str">
        <f>IF('2. Enter scores'!BN244&lt;&gt;"",'2. Enter scores'!$B244-'2. Enter scores'!BN244,"")</f>
        <v/>
      </c>
      <c r="BP240" s="108">
        <v>1000</v>
      </c>
    </row>
    <row r="241" spans="2:68" x14ac:dyDescent="0.35">
      <c r="B241" s="125" t="str">
        <f>IF('2. Enter scores'!A245&lt;&gt;"",'2. Enter scores'!A245,"")</f>
        <v/>
      </c>
      <c r="H241" s="125" t="str">
        <f>IF('2. Enter scores'!G245&lt;&gt;"",'2. Enter scores'!$B245-'2. Enter scores'!G245,"")</f>
        <v/>
      </c>
      <c r="I241" s="125" t="str">
        <f>IF('2. Enter scores'!H245&lt;&gt;"",'2. Enter scores'!$B245-'2. Enter scores'!H245,"")</f>
        <v/>
      </c>
      <c r="J241" s="125" t="str">
        <f>IF('2. Enter scores'!I245&lt;&gt;"",'2. Enter scores'!$B245-'2. Enter scores'!I245,"")</f>
        <v/>
      </c>
      <c r="K241" s="125" t="str">
        <f>IF('2. Enter scores'!J245&lt;&gt;"",'2. Enter scores'!$B245-'2. Enter scores'!J245,"")</f>
        <v/>
      </c>
      <c r="L241" s="125" t="str">
        <f>IF('2. Enter scores'!K245&lt;&gt;"",'2. Enter scores'!$B245-'2. Enter scores'!K245,"")</f>
        <v/>
      </c>
      <c r="M241" s="125" t="str">
        <f>IF('2. Enter scores'!L245&lt;&gt;"",'2. Enter scores'!$B245-'2. Enter scores'!L245,"")</f>
        <v/>
      </c>
      <c r="N241" s="125" t="str">
        <f>IF('2. Enter scores'!M245&lt;&gt;"",'2. Enter scores'!$B245-'2. Enter scores'!M245,"")</f>
        <v/>
      </c>
      <c r="O241" s="125" t="str">
        <f>IF('2. Enter scores'!N245&lt;&gt;"",'2. Enter scores'!$B245-'2. Enter scores'!N245,"")</f>
        <v/>
      </c>
      <c r="P241" s="125" t="str">
        <f>IF('2. Enter scores'!O245&lt;&gt;"",'2. Enter scores'!$B245-'2. Enter scores'!O245,"")</f>
        <v/>
      </c>
      <c r="Q241" s="125" t="str">
        <f>IF('2. Enter scores'!P245&lt;&gt;"",'2. Enter scores'!$B245-'2. Enter scores'!P245,"")</f>
        <v/>
      </c>
      <c r="R241" s="125" t="str">
        <f>IF('2. Enter scores'!Q245&lt;&gt;"",'2. Enter scores'!$B245-'2. Enter scores'!Q245,"")</f>
        <v/>
      </c>
      <c r="S241" s="125" t="str">
        <f>IF('2. Enter scores'!R245&lt;&gt;"",'2. Enter scores'!$B245-'2. Enter scores'!R245,"")</f>
        <v/>
      </c>
      <c r="T241" s="125" t="str">
        <f>IF('2. Enter scores'!S245&lt;&gt;"",'2. Enter scores'!$B245-'2. Enter scores'!S245,"")</f>
        <v/>
      </c>
      <c r="U241" s="125" t="str">
        <f>IF('2. Enter scores'!T245&lt;&gt;"",'2. Enter scores'!$B245-'2. Enter scores'!T245,"")</f>
        <v/>
      </c>
      <c r="V241" s="125" t="str">
        <f>IF('2. Enter scores'!U245&lt;&gt;"",'2. Enter scores'!$B245-'2. Enter scores'!U245,"")</f>
        <v/>
      </c>
      <c r="W241" s="125" t="str">
        <f>IF('2. Enter scores'!V245&lt;&gt;"",'2. Enter scores'!$B245-'2. Enter scores'!V245,"")</f>
        <v/>
      </c>
      <c r="X241" s="125" t="str">
        <f>IF('2. Enter scores'!W245&lt;&gt;"",'2. Enter scores'!$B245-'2. Enter scores'!W245,"")</f>
        <v/>
      </c>
      <c r="Y241" s="125" t="str">
        <f>IF('2. Enter scores'!X245&lt;&gt;"",'2. Enter scores'!$B245-'2. Enter scores'!X245,"")</f>
        <v/>
      </c>
      <c r="Z241" s="125" t="str">
        <f>IF('2. Enter scores'!Y245&lt;&gt;"",'2. Enter scores'!$B245-'2. Enter scores'!Y245,"")</f>
        <v/>
      </c>
      <c r="AA241" s="125" t="str">
        <f>IF('2. Enter scores'!Z245&lt;&gt;"",'2. Enter scores'!$B245-'2. Enter scores'!Z245,"")</f>
        <v/>
      </c>
      <c r="AB241" s="125" t="str">
        <f>IF('2. Enter scores'!AA245&lt;&gt;"",'2. Enter scores'!$B245-'2. Enter scores'!AA245,"")</f>
        <v/>
      </c>
      <c r="AC241" s="125" t="str">
        <f>IF('2. Enter scores'!AB245&lt;&gt;"",'2. Enter scores'!$B245-'2. Enter scores'!AB245,"")</f>
        <v/>
      </c>
      <c r="AD241" s="125" t="str">
        <f>IF('2. Enter scores'!AC245&lt;&gt;"",'2. Enter scores'!$B245-'2. Enter scores'!AC245,"")</f>
        <v/>
      </c>
      <c r="AE241" s="125" t="str">
        <f>IF('2. Enter scores'!AD245&lt;&gt;"",'2. Enter scores'!$B245-'2. Enter scores'!AD245,"")</f>
        <v/>
      </c>
      <c r="AF241" s="125" t="str">
        <f>IF('2. Enter scores'!AE245&lt;&gt;"",'2. Enter scores'!$B245-'2. Enter scores'!AE245,"")</f>
        <v/>
      </c>
      <c r="AG241" s="125" t="str">
        <f>IF('2. Enter scores'!AF245&lt;&gt;"",'2. Enter scores'!$B245-'2. Enter scores'!AF245,"")</f>
        <v/>
      </c>
      <c r="AH241" s="125" t="str">
        <f>IF('2. Enter scores'!AG245&lt;&gt;"",'2. Enter scores'!$B245-'2. Enter scores'!AG245,"")</f>
        <v/>
      </c>
      <c r="AI241" s="125" t="str">
        <f>IF('2. Enter scores'!AH245&lt;&gt;"",'2. Enter scores'!$B245-'2. Enter scores'!AH245,"")</f>
        <v/>
      </c>
      <c r="AJ241" s="125" t="str">
        <f>IF('2. Enter scores'!AI245&lt;&gt;"",'2. Enter scores'!$B245-'2. Enter scores'!AI245,"")</f>
        <v/>
      </c>
      <c r="AK241" s="125" t="str">
        <f>IF('2. Enter scores'!AJ245&lt;&gt;"",'2. Enter scores'!$B245-'2. Enter scores'!AJ245,"")</f>
        <v/>
      </c>
      <c r="AL241" s="125" t="str">
        <f>IF('2. Enter scores'!AK245&lt;&gt;"",'2. Enter scores'!$B245-'2. Enter scores'!AK245,"")</f>
        <v/>
      </c>
      <c r="AM241" s="125" t="str">
        <f>IF('2. Enter scores'!AL245&lt;&gt;"",'2. Enter scores'!$B245-'2. Enter scores'!AL245,"")</f>
        <v/>
      </c>
      <c r="AN241" s="125" t="str">
        <f>IF('2. Enter scores'!AM245&lt;&gt;"",'2. Enter scores'!$B245-'2. Enter scores'!AM245,"")</f>
        <v/>
      </c>
      <c r="AO241" s="125" t="str">
        <f>IF('2. Enter scores'!AN245&lt;&gt;"",'2. Enter scores'!$B245-'2. Enter scores'!AN245,"")</f>
        <v/>
      </c>
      <c r="AP241" s="125" t="str">
        <f>IF('2. Enter scores'!AO245&lt;&gt;"",'2. Enter scores'!$B245-'2. Enter scores'!AO245,"")</f>
        <v/>
      </c>
      <c r="AQ241" s="125" t="str">
        <f>IF('2. Enter scores'!AP245&lt;&gt;"",'2. Enter scores'!$B245-'2. Enter scores'!AP245,"")</f>
        <v/>
      </c>
      <c r="AR241" s="125" t="str">
        <f>IF('2. Enter scores'!AQ245&lt;&gt;"",'2. Enter scores'!$B245-'2. Enter scores'!AQ245,"")</f>
        <v/>
      </c>
      <c r="AS241" s="125" t="str">
        <f>IF('2. Enter scores'!AR245&lt;&gt;"",'2. Enter scores'!$B245-'2. Enter scores'!AR245,"")</f>
        <v/>
      </c>
      <c r="AT241" s="125" t="str">
        <f>IF('2. Enter scores'!AS245&lt;&gt;"",'2. Enter scores'!$B245-'2. Enter scores'!AS245,"")</f>
        <v/>
      </c>
      <c r="AU241" s="125" t="str">
        <f>IF('2. Enter scores'!AT245&lt;&gt;"",'2. Enter scores'!$B245-'2. Enter scores'!AT245,"")</f>
        <v/>
      </c>
      <c r="AV241" s="125" t="str">
        <f>IF('2. Enter scores'!AU245&lt;&gt;"",'2. Enter scores'!$B245-'2. Enter scores'!AU245,"")</f>
        <v/>
      </c>
      <c r="AW241" s="125" t="str">
        <f>IF('2. Enter scores'!AV245&lt;&gt;"",'2. Enter scores'!$B245-'2. Enter scores'!AV245,"")</f>
        <v/>
      </c>
      <c r="AX241" s="125" t="str">
        <f>IF('2. Enter scores'!AW245&lt;&gt;"",'2. Enter scores'!$B245-'2. Enter scores'!AW245,"")</f>
        <v/>
      </c>
      <c r="AY241" s="125" t="str">
        <f>IF('2. Enter scores'!AX245&lt;&gt;"",'2. Enter scores'!$B245-'2. Enter scores'!AX245,"")</f>
        <v/>
      </c>
      <c r="AZ241" s="125" t="str">
        <f>IF('2. Enter scores'!AY245&lt;&gt;"",'2. Enter scores'!$B245-'2. Enter scores'!AY245,"")</f>
        <v/>
      </c>
      <c r="BA241" s="125" t="str">
        <f>IF('2. Enter scores'!AZ245&lt;&gt;"",'2. Enter scores'!$B245-'2. Enter scores'!AZ245,"")</f>
        <v/>
      </c>
      <c r="BB241" s="125" t="str">
        <f>IF('2. Enter scores'!BA245&lt;&gt;"",'2. Enter scores'!$B245-'2. Enter scores'!BA245,"")</f>
        <v/>
      </c>
      <c r="BC241" s="125" t="str">
        <f>IF('2. Enter scores'!BB245&lt;&gt;"",'2. Enter scores'!$B245-'2. Enter scores'!BB245,"")</f>
        <v/>
      </c>
      <c r="BD241" s="125" t="str">
        <f>IF('2. Enter scores'!BC245&lt;&gt;"",'2. Enter scores'!$B245-'2. Enter scores'!BC245,"")</f>
        <v/>
      </c>
      <c r="BE241" s="125" t="str">
        <f>IF('2. Enter scores'!BD245&lt;&gt;"",'2. Enter scores'!$B245-'2. Enter scores'!BD245,"")</f>
        <v/>
      </c>
      <c r="BF241" s="125" t="str">
        <f>IF('2. Enter scores'!BE245&lt;&gt;"",'2. Enter scores'!$B245-'2. Enter scores'!BE245,"")</f>
        <v/>
      </c>
      <c r="BG241" s="125" t="str">
        <f>IF('2. Enter scores'!BF245&lt;&gt;"",'2. Enter scores'!$B245-'2. Enter scores'!BF245,"")</f>
        <v/>
      </c>
      <c r="BH241" s="125" t="str">
        <f>IF('2. Enter scores'!BG245&lt;&gt;"",'2. Enter scores'!$B245-'2. Enter scores'!BG245,"")</f>
        <v/>
      </c>
      <c r="BI241" s="125" t="str">
        <f>IF('2. Enter scores'!BH245&lt;&gt;"",'2. Enter scores'!$B245-'2. Enter scores'!BH245,"")</f>
        <v/>
      </c>
      <c r="BJ241" s="125" t="str">
        <f>IF('2. Enter scores'!BI245&lt;&gt;"",'2. Enter scores'!$B245-'2. Enter scores'!BI245,"")</f>
        <v/>
      </c>
      <c r="BK241" s="125" t="str">
        <f>IF('2. Enter scores'!BJ245&lt;&gt;"",'2. Enter scores'!$B245-'2. Enter scores'!BJ245,"")</f>
        <v/>
      </c>
      <c r="BL241" s="125" t="str">
        <f>IF('2. Enter scores'!BK245&lt;&gt;"",'2. Enter scores'!$B245-'2. Enter scores'!BK245,"")</f>
        <v/>
      </c>
      <c r="BM241" s="125" t="str">
        <f>IF('2. Enter scores'!BL245&lt;&gt;"",'2. Enter scores'!$B245-'2. Enter scores'!BL245,"")</f>
        <v/>
      </c>
      <c r="BN241" s="125" t="str">
        <f>IF('2. Enter scores'!BM245&lt;&gt;"",'2. Enter scores'!$B245-'2. Enter scores'!BM245,"")</f>
        <v/>
      </c>
      <c r="BO241" s="125" t="str">
        <f>IF('2. Enter scores'!BN245&lt;&gt;"",'2. Enter scores'!$B245-'2. Enter scores'!BN245,"")</f>
        <v/>
      </c>
      <c r="BP241" s="108">
        <v>1000</v>
      </c>
    </row>
    <row r="242" spans="2:68" x14ac:dyDescent="0.35">
      <c r="B242" s="125" t="str">
        <f>IF('2. Enter scores'!A246&lt;&gt;"",'2. Enter scores'!A246,"")</f>
        <v/>
      </c>
      <c r="H242" s="125" t="str">
        <f>IF('2. Enter scores'!G246&lt;&gt;"",'2. Enter scores'!$B246-'2. Enter scores'!G246,"")</f>
        <v/>
      </c>
      <c r="I242" s="125" t="str">
        <f>IF('2. Enter scores'!H246&lt;&gt;"",'2. Enter scores'!$B246-'2. Enter scores'!H246,"")</f>
        <v/>
      </c>
      <c r="J242" s="125" t="str">
        <f>IF('2. Enter scores'!I246&lt;&gt;"",'2. Enter scores'!$B246-'2. Enter scores'!I246,"")</f>
        <v/>
      </c>
      <c r="K242" s="125" t="str">
        <f>IF('2. Enter scores'!J246&lt;&gt;"",'2. Enter scores'!$B246-'2. Enter scores'!J246,"")</f>
        <v/>
      </c>
      <c r="L242" s="125" t="str">
        <f>IF('2. Enter scores'!K246&lt;&gt;"",'2. Enter scores'!$B246-'2. Enter scores'!K246,"")</f>
        <v/>
      </c>
      <c r="M242" s="125" t="str">
        <f>IF('2. Enter scores'!L246&lt;&gt;"",'2. Enter scores'!$B246-'2. Enter scores'!L246,"")</f>
        <v/>
      </c>
      <c r="N242" s="125" t="str">
        <f>IF('2. Enter scores'!M246&lt;&gt;"",'2. Enter scores'!$B246-'2. Enter scores'!M246,"")</f>
        <v/>
      </c>
      <c r="O242" s="125" t="str">
        <f>IF('2. Enter scores'!N246&lt;&gt;"",'2. Enter scores'!$B246-'2. Enter scores'!N246,"")</f>
        <v/>
      </c>
      <c r="P242" s="125" t="str">
        <f>IF('2. Enter scores'!O246&lt;&gt;"",'2. Enter scores'!$B246-'2. Enter scores'!O246,"")</f>
        <v/>
      </c>
      <c r="Q242" s="125" t="str">
        <f>IF('2. Enter scores'!P246&lt;&gt;"",'2. Enter scores'!$B246-'2. Enter scores'!P246,"")</f>
        <v/>
      </c>
      <c r="R242" s="125" t="str">
        <f>IF('2. Enter scores'!Q246&lt;&gt;"",'2. Enter scores'!$B246-'2. Enter scores'!Q246,"")</f>
        <v/>
      </c>
      <c r="S242" s="125" t="str">
        <f>IF('2. Enter scores'!R246&lt;&gt;"",'2. Enter scores'!$B246-'2. Enter scores'!R246,"")</f>
        <v/>
      </c>
      <c r="T242" s="125" t="str">
        <f>IF('2. Enter scores'!S246&lt;&gt;"",'2. Enter scores'!$B246-'2. Enter scores'!S246,"")</f>
        <v/>
      </c>
      <c r="U242" s="125" t="str">
        <f>IF('2. Enter scores'!T246&lt;&gt;"",'2. Enter scores'!$B246-'2. Enter scores'!T246,"")</f>
        <v/>
      </c>
      <c r="V242" s="125" t="str">
        <f>IF('2. Enter scores'!U246&lt;&gt;"",'2. Enter scores'!$B246-'2. Enter scores'!U246,"")</f>
        <v/>
      </c>
      <c r="W242" s="125" t="str">
        <f>IF('2. Enter scores'!V246&lt;&gt;"",'2. Enter scores'!$B246-'2. Enter scores'!V246,"")</f>
        <v/>
      </c>
      <c r="X242" s="125" t="str">
        <f>IF('2. Enter scores'!W246&lt;&gt;"",'2. Enter scores'!$B246-'2. Enter scores'!W246,"")</f>
        <v/>
      </c>
      <c r="Y242" s="125" t="str">
        <f>IF('2. Enter scores'!X246&lt;&gt;"",'2. Enter scores'!$B246-'2. Enter scores'!X246,"")</f>
        <v/>
      </c>
      <c r="Z242" s="125" t="str">
        <f>IF('2. Enter scores'!Y246&lt;&gt;"",'2. Enter scores'!$B246-'2. Enter scores'!Y246,"")</f>
        <v/>
      </c>
      <c r="AA242" s="125" t="str">
        <f>IF('2. Enter scores'!Z246&lt;&gt;"",'2. Enter scores'!$B246-'2. Enter scores'!Z246,"")</f>
        <v/>
      </c>
      <c r="AB242" s="125" t="str">
        <f>IF('2. Enter scores'!AA246&lt;&gt;"",'2. Enter scores'!$B246-'2. Enter scores'!AA246,"")</f>
        <v/>
      </c>
      <c r="AC242" s="125" t="str">
        <f>IF('2. Enter scores'!AB246&lt;&gt;"",'2. Enter scores'!$B246-'2. Enter scores'!AB246,"")</f>
        <v/>
      </c>
      <c r="AD242" s="125" t="str">
        <f>IF('2. Enter scores'!AC246&lt;&gt;"",'2. Enter scores'!$B246-'2. Enter scores'!AC246,"")</f>
        <v/>
      </c>
      <c r="AE242" s="125" t="str">
        <f>IF('2. Enter scores'!AD246&lt;&gt;"",'2. Enter scores'!$B246-'2. Enter scores'!AD246,"")</f>
        <v/>
      </c>
      <c r="AF242" s="125" t="str">
        <f>IF('2. Enter scores'!AE246&lt;&gt;"",'2. Enter scores'!$B246-'2. Enter scores'!AE246,"")</f>
        <v/>
      </c>
      <c r="AG242" s="125" t="str">
        <f>IF('2. Enter scores'!AF246&lt;&gt;"",'2. Enter scores'!$B246-'2. Enter scores'!AF246,"")</f>
        <v/>
      </c>
      <c r="AH242" s="125" t="str">
        <f>IF('2. Enter scores'!AG246&lt;&gt;"",'2. Enter scores'!$B246-'2. Enter scores'!AG246,"")</f>
        <v/>
      </c>
      <c r="AI242" s="125" t="str">
        <f>IF('2. Enter scores'!AH246&lt;&gt;"",'2. Enter scores'!$B246-'2. Enter scores'!AH246,"")</f>
        <v/>
      </c>
      <c r="AJ242" s="125" t="str">
        <f>IF('2. Enter scores'!AI246&lt;&gt;"",'2. Enter scores'!$B246-'2. Enter scores'!AI246,"")</f>
        <v/>
      </c>
      <c r="AK242" s="125" t="str">
        <f>IF('2. Enter scores'!AJ246&lt;&gt;"",'2. Enter scores'!$B246-'2. Enter scores'!AJ246,"")</f>
        <v/>
      </c>
      <c r="AL242" s="125" t="str">
        <f>IF('2. Enter scores'!AK246&lt;&gt;"",'2. Enter scores'!$B246-'2. Enter scores'!AK246,"")</f>
        <v/>
      </c>
      <c r="AM242" s="125" t="str">
        <f>IF('2. Enter scores'!AL246&lt;&gt;"",'2. Enter scores'!$B246-'2. Enter scores'!AL246,"")</f>
        <v/>
      </c>
      <c r="AN242" s="125" t="str">
        <f>IF('2. Enter scores'!AM246&lt;&gt;"",'2. Enter scores'!$B246-'2. Enter scores'!AM246,"")</f>
        <v/>
      </c>
      <c r="AO242" s="125" t="str">
        <f>IF('2. Enter scores'!AN246&lt;&gt;"",'2. Enter scores'!$B246-'2. Enter scores'!AN246,"")</f>
        <v/>
      </c>
      <c r="AP242" s="125" t="str">
        <f>IF('2. Enter scores'!AO246&lt;&gt;"",'2. Enter scores'!$B246-'2. Enter scores'!AO246,"")</f>
        <v/>
      </c>
      <c r="AQ242" s="125" t="str">
        <f>IF('2. Enter scores'!AP246&lt;&gt;"",'2. Enter scores'!$B246-'2. Enter scores'!AP246,"")</f>
        <v/>
      </c>
      <c r="AR242" s="125" t="str">
        <f>IF('2. Enter scores'!AQ246&lt;&gt;"",'2. Enter scores'!$B246-'2. Enter scores'!AQ246,"")</f>
        <v/>
      </c>
      <c r="AS242" s="125" t="str">
        <f>IF('2. Enter scores'!AR246&lt;&gt;"",'2. Enter scores'!$B246-'2. Enter scores'!AR246,"")</f>
        <v/>
      </c>
      <c r="AT242" s="125" t="str">
        <f>IF('2. Enter scores'!AS246&lt;&gt;"",'2. Enter scores'!$B246-'2. Enter scores'!AS246,"")</f>
        <v/>
      </c>
      <c r="AU242" s="125" t="str">
        <f>IF('2. Enter scores'!AT246&lt;&gt;"",'2. Enter scores'!$B246-'2. Enter scores'!AT246,"")</f>
        <v/>
      </c>
      <c r="AV242" s="125" t="str">
        <f>IF('2. Enter scores'!AU246&lt;&gt;"",'2. Enter scores'!$B246-'2. Enter scores'!AU246,"")</f>
        <v/>
      </c>
      <c r="AW242" s="125" t="str">
        <f>IF('2. Enter scores'!AV246&lt;&gt;"",'2. Enter scores'!$B246-'2. Enter scores'!AV246,"")</f>
        <v/>
      </c>
      <c r="AX242" s="125" t="str">
        <f>IF('2. Enter scores'!AW246&lt;&gt;"",'2. Enter scores'!$B246-'2. Enter scores'!AW246,"")</f>
        <v/>
      </c>
      <c r="AY242" s="125" t="str">
        <f>IF('2. Enter scores'!AX246&lt;&gt;"",'2. Enter scores'!$B246-'2. Enter scores'!AX246,"")</f>
        <v/>
      </c>
      <c r="AZ242" s="125" t="str">
        <f>IF('2. Enter scores'!AY246&lt;&gt;"",'2. Enter scores'!$B246-'2. Enter scores'!AY246,"")</f>
        <v/>
      </c>
      <c r="BA242" s="125" t="str">
        <f>IF('2. Enter scores'!AZ246&lt;&gt;"",'2. Enter scores'!$B246-'2. Enter scores'!AZ246,"")</f>
        <v/>
      </c>
      <c r="BB242" s="125" t="str">
        <f>IF('2. Enter scores'!BA246&lt;&gt;"",'2. Enter scores'!$B246-'2. Enter scores'!BA246,"")</f>
        <v/>
      </c>
      <c r="BC242" s="125" t="str">
        <f>IF('2. Enter scores'!BB246&lt;&gt;"",'2. Enter scores'!$B246-'2. Enter scores'!BB246,"")</f>
        <v/>
      </c>
      <c r="BD242" s="125" t="str">
        <f>IF('2. Enter scores'!BC246&lt;&gt;"",'2. Enter scores'!$B246-'2. Enter scores'!BC246,"")</f>
        <v/>
      </c>
      <c r="BE242" s="125" t="str">
        <f>IF('2. Enter scores'!BD246&lt;&gt;"",'2. Enter scores'!$B246-'2. Enter scores'!BD246,"")</f>
        <v/>
      </c>
      <c r="BF242" s="125" t="str">
        <f>IF('2. Enter scores'!BE246&lt;&gt;"",'2. Enter scores'!$B246-'2. Enter scores'!BE246,"")</f>
        <v/>
      </c>
      <c r="BG242" s="125" t="str">
        <f>IF('2. Enter scores'!BF246&lt;&gt;"",'2. Enter scores'!$B246-'2. Enter scores'!BF246,"")</f>
        <v/>
      </c>
      <c r="BH242" s="125" t="str">
        <f>IF('2. Enter scores'!BG246&lt;&gt;"",'2. Enter scores'!$B246-'2. Enter scores'!BG246,"")</f>
        <v/>
      </c>
      <c r="BI242" s="125" t="str">
        <f>IF('2. Enter scores'!BH246&lt;&gt;"",'2. Enter scores'!$B246-'2. Enter scores'!BH246,"")</f>
        <v/>
      </c>
      <c r="BJ242" s="125" t="str">
        <f>IF('2. Enter scores'!BI246&lt;&gt;"",'2. Enter scores'!$B246-'2. Enter scores'!BI246,"")</f>
        <v/>
      </c>
      <c r="BK242" s="125" t="str">
        <f>IF('2. Enter scores'!BJ246&lt;&gt;"",'2. Enter scores'!$B246-'2. Enter scores'!BJ246,"")</f>
        <v/>
      </c>
      <c r="BL242" s="125" t="str">
        <f>IF('2. Enter scores'!BK246&lt;&gt;"",'2. Enter scores'!$B246-'2. Enter scores'!BK246,"")</f>
        <v/>
      </c>
      <c r="BM242" s="125" t="str">
        <f>IF('2. Enter scores'!BL246&lt;&gt;"",'2. Enter scores'!$B246-'2. Enter scores'!BL246,"")</f>
        <v/>
      </c>
      <c r="BN242" s="125" t="str">
        <f>IF('2. Enter scores'!BM246&lt;&gt;"",'2. Enter scores'!$B246-'2. Enter scores'!BM246,"")</f>
        <v/>
      </c>
      <c r="BO242" s="125" t="str">
        <f>IF('2. Enter scores'!BN246&lt;&gt;"",'2. Enter scores'!$B246-'2. Enter scores'!BN246,"")</f>
        <v/>
      </c>
      <c r="BP242" s="108">
        <v>1000</v>
      </c>
    </row>
    <row r="243" spans="2:68" x14ac:dyDescent="0.35">
      <c r="B243" s="125" t="str">
        <f>IF('2. Enter scores'!A247&lt;&gt;"",'2. Enter scores'!A247,"")</f>
        <v/>
      </c>
      <c r="H243" s="125" t="str">
        <f>IF('2. Enter scores'!G247&lt;&gt;"",'2. Enter scores'!$B247-'2. Enter scores'!G247,"")</f>
        <v/>
      </c>
      <c r="I243" s="125" t="str">
        <f>IF('2. Enter scores'!H247&lt;&gt;"",'2. Enter scores'!$B247-'2. Enter scores'!H247,"")</f>
        <v/>
      </c>
      <c r="J243" s="125" t="str">
        <f>IF('2. Enter scores'!I247&lt;&gt;"",'2. Enter scores'!$B247-'2. Enter scores'!I247,"")</f>
        <v/>
      </c>
      <c r="K243" s="125" t="str">
        <f>IF('2. Enter scores'!J247&lt;&gt;"",'2. Enter scores'!$B247-'2. Enter scores'!J247,"")</f>
        <v/>
      </c>
      <c r="L243" s="125" t="str">
        <f>IF('2. Enter scores'!K247&lt;&gt;"",'2. Enter scores'!$B247-'2. Enter scores'!K247,"")</f>
        <v/>
      </c>
      <c r="M243" s="125" t="str">
        <f>IF('2. Enter scores'!L247&lt;&gt;"",'2. Enter scores'!$B247-'2. Enter scores'!L247,"")</f>
        <v/>
      </c>
      <c r="N243" s="125" t="str">
        <f>IF('2. Enter scores'!M247&lt;&gt;"",'2. Enter scores'!$B247-'2. Enter scores'!M247,"")</f>
        <v/>
      </c>
      <c r="O243" s="125" t="str">
        <f>IF('2. Enter scores'!N247&lt;&gt;"",'2. Enter scores'!$B247-'2. Enter scores'!N247,"")</f>
        <v/>
      </c>
      <c r="P243" s="125" t="str">
        <f>IF('2. Enter scores'!O247&lt;&gt;"",'2. Enter scores'!$B247-'2. Enter scores'!O247,"")</f>
        <v/>
      </c>
      <c r="Q243" s="125" t="str">
        <f>IF('2. Enter scores'!P247&lt;&gt;"",'2. Enter scores'!$B247-'2. Enter scores'!P247,"")</f>
        <v/>
      </c>
      <c r="R243" s="125" t="str">
        <f>IF('2. Enter scores'!Q247&lt;&gt;"",'2. Enter scores'!$B247-'2. Enter scores'!Q247,"")</f>
        <v/>
      </c>
      <c r="S243" s="125" t="str">
        <f>IF('2. Enter scores'!R247&lt;&gt;"",'2. Enter scores'!$B247-'2. Enter scores'!R247,"")</f>
        <v/>
      </c>
      <c r="T243" s="125" t="str">
        <f>IF('2. Enter scores'!S247&lt;&gt;"",'2. Enter scores'!$B247-'2. Enter scores'!S247,"")</f>
        <v/>
      </c>
      <c r="U243" s="125" t="str">
        <f>IF('2. Enter scores'!T247&lt;&gt;"",'2. Enter scores'!$B247-'2. Enter scores'!T247,"")</f>
        <v/>
      </c>
      <c r="V243" s="125" t="str">
        <f>IF('2. Enter scores'!U247&lt;&gt;"",'2. Enter scores'!$B247-'2. Enter scores'!U247,"")</f>
        <v/>
      </c>
      <c r="W243" s="125" t="str">
        <f>IF('2. Enter scores'!V247&lt;&gt;"",'2. Enter scores'!$B247-'2. Enter scores'!V247,"")</f>
        <v/>
      </c>
      <c r="X243" s="125" t="str">
        <f>IF('2. Enter scores'!W247&lt;&gt;"",'2. Enter scores'!$B247-'2. Enter scores'!W247,"")</f>
        <v/>
      </c>
      <c r="Y243" s="125" t="str">
        <f>IF('2. Enter scores'!X247&lt;&gt;"",'2. Enter scores'!$B247-'2. Enter scores'!X247,"")</f>
        <v/>
      </c>
      <c r="Z243" s="125" t="str">
        <f>IF('2. Enter scores'!Y247&lt;&gt;"",'2. Enter scores'!$B247-'2. Enter scores'!Y247,"")</f>
        <v/>
      </c>
      <c r="AA243" s="125" t="str">
        <f>IF('2. Enter scores'!Z247&lt;&gt;"",'2. Enter scores'!$B247-'2. Enter scores'!Z247,"")</f>
        <v/>
      </c>
      <c r="AB243" s="125" t="str">
        <f>IF('2. Enter scores'!AA247&lt;&gt;"",'2. Enter scores'!$B247-'2. Enter scores'!AA247,"")</f>
        <v/>
      </c>
      <c r="AC243" s="125" t="str">
        <f>IF('2. Enter scores'!AB247&lt;&gt;"",'2. Enter scores'!$B247-'2. Enter scores'!AB247,"")</f>
        <v/>
      </c>
      <c r="AD243" s="125" t="str">
        <f>IF('2. Enter scores'!AC247&lt;&gt;"",'2. Enter scores'!$B247-'2. Enter scores'!AC247,"")</f>
        <v/>
      </c>
      <c r="AE243" s="125" t="str">
        <f>IF('2. Enter scores'!AD247&lt;&gt;"",'2. Enter scores'!$B247-'2. Enter scores'!AD247,"")</f>
        <v/>
      </c>
      <c r="AF243" s="125" t="str">
        <f>IF('2. Enter scores'!AE247&lt;&gt;"",'2. Enter scores'!$B247-'2. Enter scores'!AE247,"")</f>
        <v/>
      </c>
      <c r="AG243" s="125" t="str">
        <f>IF('2. Enter scores'!AF247&lt;&gt;"",'2. Enter scores'!$B247-'2. Enter scores'!AF247,"")</f>
        <v/>
      </c>
      <c r="AH243" s="125" t="str">
        <f>IF('2. Enter scores'!AG247&lt;&gt;"",'2. Enter scores'!$B247-'2. Enter scores'!AG247,"")</f>
        <v/>
      </c>
      <c r="AI243" s="125" t="str">
        <f>IF('2. Enter scores'!AH247&lt;&gt;"",'2. Enter scores'!$B247-'2. Enter scores'!AH247,"")</f>
        <v/>
      </c>
      <c r="AJ243" s="125" t="str">
        <f>IF('2. Enter scores'!AI247&lt;&gt;"",'2. Enter scores'!$B247-'2. Enter scores'!AI247,"")</f>
        <v/>
      </c>
      <c r="AK243" s="125" t="str">
        <f>IF('2. Enter scores'!AJ247&lt;&gt;"",'2. Enter scores'!$B247-'2. Enter scores'!AJ247,"")</f>
        <v/>
      </c>
      <c r="AL243" s="125" t="str">
        <f>IF('2. Enter scores'!AK247&lt;&gt;"",'2. Enter scores'!$B247-'2. Enter scores'!AK247,"")</f>
        <v/>
      </c>
      <c r="AM243" s="125" t="str">
        <f>IF('2. Enter scores'!AL247&lt;&gt;"",'2. Enter scores'!$B247-'2. Enter scores'!AL247,"")</f>
        <v/>
      </c>
      <c r="AN243" s="125" t="str">
        <f>IF('2. Enter scores'!AM247&lt;&gt;"",'2. Enter scores'!$B247-'2. Enter scores'!AM247,"")</f>
        <v/>
      </c>
      <c r="AO243" s="125" t="str">
        <f>IF('2. Enter scores'!AN247&lt;&gt;"",'2. Enter scores'!$B247-'2. Enter scores'!AN247,"")</f>
        <v/>
      </c>
      <c r="AP243" s="125" t="str">
        <f>IF('2. Enter scores'!AO247&lt;&gt;"",'2. Enter scores'!$B247-'2. Enter scores'!AO247,"")</f>
        <v/>
      </c>
      <c r="AQ243" s="125" t="str">
        <f>IF('2. Enter scores'!AP247&lt;&gt;"",'2. Enter scores'!$B247-'2. Enter scores'!AP247,"")</f>
        <v/>
      </c>
      <c r="AR243" s="125" t="str">
        <f>IF('2. Enter scores'!AQ247&lt;&gt;"",'2. Enter scores'!$B247-'2. Enter scores'!AQ247,"")</f>
        <v/>
      </c>
      <c r="AS243" s="125" t="str">
        <f>IF('2. Enter scores'!AR247&lt;&gt;"",'2. Enter scores'!$B247-'2. Enter scores'!AR247,"")</f>
        <v/>
      </c>
      <c r="AT243" s="125" t="str">
        <f>IF('2. Enter scores'!AS247&lt;&gt;"",'2. Enter scores'!$B247-'2. Enter scores'!AS247,"")</f>
        <v/>
      </c>
      <c r="AU243" s="125" t="str">
        <f>IF('2. Enter scores'!AT247&lt;&gt;"",'2. Enter scores'!$B247-'2. Enter scores'!AT247,"")</f>
        <v/>
      </c>
      <c r="AV243" s="125" t="str">
        <f>IF('2. Enter scores'!AU247&lt;&gt;"",'2. Enter scores'!$B247-'2. Enter scores'!AU247,"")</f>
        <v/>
      </c>
      <c r="AW243" s="125" t="str">
        <f>IF('2. Enter scores'!AV247&lt;&gt;"",'2. Enter scores'!$B247-'2. Enter scores'!AV247,"")</f>
        <v/>
      </c>
      <c r="AX243" s="125" t="str">
        <f>IF('2. Enter scores'!AW247&lt;&gt;"",'2. Enter scores'!$B247-'2. Enter scores'!AW247,"")</f>
        <v/>
      </c>
      <c r="AY243" s="125" t="str">
        <f>IF('2. Enter scores'!AX247&lt;&gt;"",'2. Enter scores'!$B247-'2. Enter scores'!AX247,"")</f>
        <v/>
      </c>
      <c r="AZ243" s="125" t="str">
        <f>IF('2. Enter scores'!AY247&lt;&gt;"",'2. Enter scores'!$B247-'2. Enter scores'!AY247,"")</f>
        <v/>
      </c>
      <c r="BA243" s="125" t="str">
        <f>IF('2. Enter scores'!AZ247&lt;&gt;"",'2. Enter scores'!$B247-'2. Enter scores'!AZ247,"")</f>
        <v/>
      </c>
      <c r="BB243" s="125" t="str">
        <f>IF('2. Enter scores'!BA247&lt;&gt;"",'2. Enter scores'!$B247-'2. Enter scores'!BA247,"")</f>
        <v/>
      </c>
      <c r="BC243" s="125" t="str">
        <f>IF('2. Enter scores'!BB247&lt;&gt;"",'2. Enter scores'!$B247-'2. Enter scores'!BB247,"")</f>
        <v/>
      </c>
      <c r="BD243" s="125" t="str">
        <f>IF('2. Enter scores'!BC247&lt;&gt;"",'2. Enter scores'!$B247-'2. Enter scores'!BC247,"")</f>
        <v/>
      </c>
      <c r="BE243" s="125" t="str">
        <f>IF('2. Enter scores'!BD247&lt;&gt;"",'2. Enter scores'!$B247-'2. Enter scores'!BD247,"")</f>
        <v/>
      </c>
      <c r="BF243" s="125" t="str">
        <f>IF('2. Enter scores'!BE247&lt;&gt;"",'2. Enter scores'!$B247-'2. Enter scores'!BE247,"")</f>
        <v/>
      </c>
      <c r="BG243" s="125" t="str">
        <f>IF('2. Enter scores'!BF247&lt;&gt;"",'2. Enter scores'!$B247-'2. Enter scores'!BF247,"")</f>
        <v/>
      </c>
      <c r="BH243" s="125" t="str">
        <f>IF('2. Enter scores'!BG247&lt;&gt;"",'2. Enter scores'!$B247-'2. Enter scores'!BG247,"")</f>
        <v/>
      </c>
      <c r="BI243" s="125" t="str">
        <f>IF('2. Enter scores'!BH247&lt;&gt;"",'2. Enter scores'!$B247-'2. Enter scores'!BH247,"")</f>
        <v/>
      </c>
      <c r="BJ243" s="125" t="str">
        <f>IF('2. Enter scores'!BI247&lt;&gt;"",'2. Enter scores'!$B247-'2. Enter scores'!BI247,"")</f>
        <v/>
      </c>
      <c r="BK243" s="125" t="str">
        <f>IF('2. Enter scores'!BJ247&lt;&gt;"",'2. Enter scores'!$B247-'2. Enter scores'!BJ247,"")</f>
        <v/>
      </c>
      <c r="BL243" s="125" t="str">
        <f>IF('2. Enter scores'!BK247&lt;&gt;"",'2. Enter scores'!$B247-'2. Enter scores'!BK247,"")</f>
        <v/>
      </c>
      <c r="BM243" s="125" t="str">
        <f>IF('2. Enter scores'!BL247&lt;&gt;"",'2. Enter scores'!$B247-'2. Enter scores'!BL247,"")</f>
        <v/>
      </c>
      <c r="BN243" s="125" t="str">
        <f>IF('2. Enter scores'!BM247&lt;&gt;"",'2. Enter scores'!$B247-'2. Enter scores'!BM247,"")</f>
        <v/>
      </c>
      <c r="BO243" s="125" t="str">
        <f>IF('2. Enter scores'!BN247&lt;&gt;"",'2. Enter scores'!$B247-'2. Enter scores'!BN247,"")</f>
        <v/>
      </c>
      <c r="BP243" s="108">
        <v>1000</v>
      </c>
    </row>
    <row r="244" spans="2:68" x14ac:dyDescent="0.35">
      <c r="B244" s="125" t="str">
        <f>IF('2. Enter scores'!A248&lt;&gt;"",'2. Enter scores'!A248,"")</f>
        <v/>
      </c>
      <c r="H244" s="125" t="str">
        <f>IF('2. Enter scores'!G248&lt;&gt;"",'2. Enter scores'!$B248-'2. Enter scores'!G248,"")</f>
        <v/>
      </c>
      <c r="I244" s="125" t="str">
        <f>IF('2. Enter scores'!H248&lt;&gt;"",'2. Enter scores'!$B248-'2. Enter scores'!H248,"")</f>
        <v/>
      </c>
      <c r="J244" s="125" t="str">
        <f>IF('2. Enter scores'!I248&lt;&gt;"",'2. Enter scores'!$B248-'2. Enter scores'!I248,"")</f>
        <v/>
      </c>
      <c r="K244" s="125" t="str">
        <f>IF('2. Enter scores'!J248&lt;&gt;"",'2. Enter scores'!$B248-'2. Enter scores'!J248,"")</f>
        <v/>
      </c>
      <c r="L244" s="125" t="str">
        <f>IF('2. Enter scores'!K248&lt;&gt;"",'2. Enter scores'!$B248-'2. Enter scores'!K248,"")</f>
        <v/>
      </c>
      <c r="M244" s="125" t="str">
        <f>IF('2. Enter scores'!L248&lt;&gt;"",'2. Enter scores'!$B248-'2. Enter scores'!L248,"")</f>
        <v/>
      </c>
      <c r="N244" s="125" t="str">
        <f>IF('2. Enter scores'!M248&lt;&gt;"",'2. Enter scores'!$B248-'2. Enter scores'!M248,"")</f>
        <v/>
      </c>
      <c r="O244" s="125" t="str">
        <f>IF('2. Enter scores'!N248&lt;&gt;"",'2. Enter scores'!$B248-'2. Enter scores'!N248,"")</f>
        <v/>
      </c>
      <c r="P244" s="125" t="str">
        <f>IF('2. Enter scores'!O248&lt;&gt;"",'2. Enter scores'!$B248-'2. Enter scores'!O248,"")</f>
        <v/>
      </c>
      <c r="Q244" s="125" t="str">
        <f>IF('2. Enter scores'!P248&lt;&gt;"",'2. Enter scores'!$B248-'2. Enter scores'!P248,"")</f>
        <v/>
      </c>
      <c r="R244" s="125" t="str">
        <f>IF('2. Enter scores'!Q248&lt;&gt;"",'2. Enter scores'!$B248-'2. Enter scores'!Q248,"")</f>
        <v/>
      </c>
      <c r="S244" s="125" t="str">
        <f>IF('2. Enter scores'!R248&lt;&gt;"",'2. Enter scores'!$B248-'2. Enter scores'!R248,"")</f>
        <v/>
      </c>
      <c r="T244" s="125" t="str">
        <f>IF('2. Enter scores'!S248&lt;&gt;"",'2. Enter scores'!$B248-'2. Enter scores'!S248,"")</f>
        <v/>
      </c>
      <c r="U244" s="125" t="str">
        <f>IF('2. Enter scores'!T248&lt;&gt;"",'2. Enter scores'!$B248-'2. Enter scores'!T248,"")</f>
        <v/>
      </c>
      <c r="V244" s="125" t="str">
        <f>IF('2. Enter scores'!U248&lt;&gt;"",'2. Enter scores'!$B248-'2. Enter scores'!U248,"")</f>
        <v/>
      </c>
      <c r="W244" s="125" t="str">
        <f>IF('2. Enter scores'!V248&lt;&gt;"",'2. Enter scores'!$B248-'2. Enter scores'!V248,"")</f>
        <v/>
      </c>
      <c r="X244" s="125" t="str">
        <f>IF('2. Enter scores'!W248&lt;&gt;"",'2. Enter scores'!$B248-'2. Enter scores'!W248,"")</f>
        <v/>
      </c>
      <c r="Y244" s="125" t="str">
        <f>IF('2. Enter scores'!X248&lt;&gt;"",'2. Enter scores'!$B248-'2. Enter scores'!X248,"")</f>
        <v/>
      </c>
      <c r="Z244" s="125" t="str">
        <f>IF('2. Enter scores'!Y248&lt;&gt;"",'2. Enter scores'!$B248-'2. Enter scores'!Y248,"")</f>
        <v/>
      </c>
      <c r="AA244" s="125" t="str">
        <f>IF('2. Enter scores'!Z248&lt;&gt;"",'2. Enter scores'!$B248-'2. Enter scores'!Z248,"")</f>
        <v/>
      </c>
      <c r="AB244" s="125" t="str">
        <f>IF('2. Enter scores'!AA248&lt;&gt;"",'2. Enter scores'!$B248-'2. Enter scores'!AA248,"")</f>
        <v/>
      </c>
      <c r="AC244" s="125" t="str">
        <f>IF('2. Enter scores'!AB248&lt;&gt;"",'2. Enter scores'!$B248-'2. Enter scores'!AB248,"")</f>
        <v/>
      </c>
      <c r="AD244" s="125" t="str">
        <f>IF('2. Enter scores'!AC248&lt;&gt;"",'2. Enter scores'!$B248-'2. Enter scores'!AC248,"")</f>
        <v/>
      </c>
      <c r="AE244" s="125" t="str">
        <f>IF('2. Enter scores'!AD248&lt;&gt;"",'2. Enter scores'!$B248-'2. Enter scores'!AD248,"")</f>
        <v/>
      </c>
      <c r="AF244" s="125" t="str">
        <f>IF('2. Enter scores'!AE248&lt;&gt;"",'2. Enter scores'!$B248-'2. Enter scores'!AE248,"")</f>
        <v/>
      </c>
      <c r="AG244" s="125" t="str">
        <f>IF('2. Enter scores'!AF248&lt;&gt;"",'2. Enter scores'!$B248-'2. Enter scores'!AF248,"")</f>
        <v/>
      </c>
      <c r="AH244" s="125" t="str">
        <f>IF('2. Enter scores'!AG248&lt;&gt;"",'2. Enter scores'!$B248-'2. Enter scores'!AG248,"")</f>
        <v/>
      </c>
      <c r="AI244" s="125" t="str">
        <f>IF('2. Enter scores'!AH248&lt;&gt;"",'2. Enter scores'!$B248-'2. Enter scores'!AH248,"")</f>
        <v/>
      </c>
      <c r="AJ244" s="125" t="str">
        <f>IF('2. Enter scores'!AI248&lt;&gt;"",'2. Enter scores'!$B248-'2. Enter scores'!AI248,"")</f>
        <v/>
      </c>
      <c r="AK244" s="125" t="str">
        <f>IF('2. Enter scores'!AJ248&lt;&gt;"",'2. Enter scores'!$B248-'2. Enter scores'!AJ248,"")</f>
        <v/>
      </c>
      <c r="AL244" s="125" t="str">
        <f>IF('2. Enter scores'!AK248&lt;&gt;"",'2. Enter scores'!$B248-'2. Enter scores'!AK248,"")</f>
        <v/>
      </c>
      <c r="AM244" s="125" t="str">
        <f>IF('2. Enter scores'!AL248&lt;&gt;"",'2. Enter scores'!$B248-'2. Enter scores'!AL248,"")</f>
        <v/>
      </c>
      <c r="AN244" s="125" t="str">
        <f>IF('2. Enter scores'!AM248&lt;&gt;"",'2. Enter scores'!$B248-'2. Enter scores'!AM248,"")</f>
        <v/>
      </c>
      <c r="AO244" s="125" t="str">
        <f>IF('2. Enter scores'!AN248&lt;&gt;"",'2. Enter scores'!$B248-'2. Enter scores'!AN248,"")</f>
        <v/>
      </c>
      <c r="AP244" s="125" t="str">
        <f>IF('2. Enter scores'!AO248&lt;&gt;"",'2. Enter scores'!$B248-'2. Enter scores'!AO248,"")</f>
        <v/>
      </c>
      <c r="AQ244" s="125" t="str">
        <f>IF('2. Enter scores'!AP248&lt;&gt;"",'2. Enter scores'!$B248-'2. Enter scores'!AP248,"")</f>
        <v/>
      </c>
      <c r="AR244" s="125" t="str">
        <f>IF('2. Enter scores'!AQ248&lt;&gt;"",'2. Enter scores'!$B248-'2. Enter scores'!AQ248,"")</f>
        <v/>
      </c>
      <c r="AS244" s="125" t="str">
        <f>IF('2. Enter scores'!AR248&lt;&gt;"",'2. Enter scores'!$B248-'2. Enter scores'!AR248,"")</f>
        <v/>
      </c>
      <c r="AT244" s="125" t="str">
        <f>IF('2. Enter scores'!AS248&lt;&gt;"",'2. Enter scores'!$B248-'2. Enter scores'!AS248,"")</f>
        <v/>
      </c>
      <c r="AU244" s="125" t="str">
        <f>IF('2. Enter scores'!AT248&lt;&gt;"",'2. Enter scores'!$B248-'2. Enter scores'!AT248,"")</f>
        <v/>
      </c>
      <c r="AV244" s="125" t="str">
        <f>IF('2. Enter scores'!AU248&lt;&gt;"",'2. Enter scores'!$B248-'2. Enter scores'!AU248,"")</f>
        <v/>
      </c>
      <c r="AW244" s="125" t="str">
        <f>IF('2. Enter scores'!AV248&lt;&gt;"",'2. Enter scores'!$B248-'2. Enter scores'!AV248,"")</f>
        <v/>
      </c>
      <c r="AX244" s="125" t="str">
        <f>IF('2. Enter scores'!AW248&lt;&gt;"",'2. Enter scores'!$B248-'2. Enter scores'!AW248,"")</f>
        <v/>
      </c>
      <c r="AY244" s="125" t="str">
        <f>IF('2. Enter scores'!AX248&lt;&gt;"",'2. Enter scores'!$B248-'2. Enter scores'!AX248,"")</f>
        <v/>
      </c>
      <c r="AZ244" s="125" t="str">
        <f>IF('2. Enter scores'!AY248&lt;&gt;"",'2. Enter scores'!$B248-'2. Enter scores'!AY248,"")</f>
        <v/>
      </c>
      <c r="BA244" s="125" t="str">
        <f>IF('2. Enter scores'!AZ248&lt;&gt;"",'2. Enter scores'!$B248-'2. Enter scores'!AZ248,"")</f>
        <v/>
      </c>
      <c r="BB244" s="125" t="str">
        <f>IF('2. Enter scores'!BA248&lt;&gt;"",'2. Enter scores'!$B248-'2. Enter scores'!BA248,"")</f>
        <v/>
      </c>
      <c r="BC244" s="125" t="str">
        <f>IF('2. Enter scores'!BB248&lt;&gt;"",'2. Enter scores'!$B248-'2. Enter scores'!BB248,"")</f>
        <v/>
      </c>
      <c r="BD244" s="125" t="str">
        <f>IF('2. Enter scores'!BC248&lt;&gt;"",'2. Enter scores'!$B248-'2. Enter scores'!BC248,"")</f>
        <v/>
      </c>
      <c r="BE244" s="125" t="str">
        <f>IF('2. Enter scores'!BD248&lt;&gt;"",'2. Enter scores'!$B248-'2. Enter scores'!BD248,"")</f>
        <v/>
      </c>
      <c r="BF244" s="125" t="str">
        <f>IF('2. Enter scores'!BE248&lt;&gt;"",'2. Enter scores'!$B248-'2. Enter scores'!BE248,"")</f>
        <v/>
      </c>
      <c r="BG244" s="125" t="str">
        <f>IF('2. Enter scores'!BF248&lt;&gt;"",'2. Enter scores'!$B248-'2. Enter scores'!BF248,"")</f>
        <v/>
      </c>
      <c r="BH244" s="125" t="str">
        <f>IF('2. Enter scores'!BG248&lt;&gt;"",'2. Enter scores'!$B248-'2. Enter scores'!BG248,"")</f>
        <v/>
      </c>
      <c r="BI244" s="125" t="str">
        <f>IF('2. Enter scores'!BH248&lt;&gt;"",'2. Enter scores'!$B248-'2. Enter scores'!BH248,"")</f>
        <v/>
      </c>
      <c r="BJ244" s="125" t="str">
        <f>IF('2. Enter scores'!BI248&lt;&gt;"",'2. Enter scores'!$B248-'2. Enter scores'!BI248,"")</f>
        <v/>
      </c>
      <c r="BK244" s="125" t="str">
        <f>IF('2. Enter scores'!BJ248&lt;&gt;"",'2. Enter scores'!$B248-'2. Enter scores'!BJ248,"")</f>
        <v/>
      </c>
      <c r="BL244" s="125" t="str">
        <f>IF('2. Enter scores'!BK248&lt;&gt;"",'2. Enter scores'!$B248-'2. Enter scores'!BK248,"")</f>
        <v/>
      </c>
      <c r="BM244" s="125" t="str">
        <f>IF('2. Enter scores'!BL248&lt;&gt;"",'2. Enter scores'!$B248-'2. Enter scores'!BL248,"")</f>
        <v/>
      </c>
      <c r="BN244" s="125" t="str">
        <f>IF('2. Enter scores'!BM248&lt;&gt;"",'2. Enter scores'!$B248-'2. Enter scores'!BM248,"")</f>
        <v/>
      </c>
      <c r="BO244" s="125" t="str">
        <f>IF('2. Enter scores'!BN248&lt;&gt;"",'2. Enter scores'!$B248-'2. Enter scores'!BN248,"")</f>
        <v/>
      </c>
      <c r="BP244" s="108">
        <v>1000</v>
      </c>
    </row>
    <row r="245" spans="2:68" x14ac:dyDescent="0.35">
      <c r="B245" s="125" t="str">
        <f>IF('2. Enter scores'!A249&lt;&gt;"",'2. Enter scores'!A249,"")</f>
        <v/>
      </c>
      <c r="H245" s="125" t="str">
        <f>IF('2. Enter scores'!G249&lt;&gt;"",'2. Enter scores'!$B249-'2. Enter scores'!G249,"")</f>
        <v/>
      </c>
      <c r="I245" s="125" t="str">
        <f>IF('2. Enter scores'!H249&lt;&gt;"",'2. Enter scores'!$B249-'2. Enter scores'!H249,"")</f>
        <v/>
      </c>
      <c r="J245" s="125" t="str">
        <f>IF('2. Enter scores'!I249&lt;&gt;"",'2. Enter scores'!$B249-'2. Enter scores'!I249,"")</f>
        <v/>
      </c>
      <c r="K245" s="125" t="str">
        <f>IF('2. Enter scores'!J249&lt;&gt;"",'2. Enter scores'!$B249-'2. Enter scores'!J249,"")</f>
        <v/>
      </c>
      <c r="L245" s="125" t="str">
        <f>IF('2. Enter scores'!K249&lt;&gt;"",'2. Enter scores'!$B249-'2. Enter scores'!K249,"")</f>
        <v/>
      </c>
      <c r="M245" s="125" t="str">
        <f>IF('2. Enter scores'!L249&lt;&gt;"",'2. Enter scores'!$B249-'2. Enter scores'!L249,"")</f>
        <v/>
      </c>
      <c r="N245" s="125" t="str">
        <f>IF('2. Enter scores'!M249&lt;&gt;"",'2. Enter scores'!$B249-'2. Enter scores'!M249,"")</f>
        <v/>
      </c>
      <c r="O245" s="125" t="str">
        <f>IF('2. Enter scores'!N249&lt;&gt;"",'2. Enter scores'!$B249-'2. Enter scores'!N249,"")</f>
        <v/>
      </c>
      <c r="P245" s="125" t="str">
        <f>IF('2. Enter scores'!O249&lt;&gt;"",'2. Enter scores'!$B249-'2. Enter scores'!O249,"")</f>
        <v/>
      </c>
      <c r="Q245" s="125" t="str">
        <f>IF('2. Enter scores'!P249&lt;&gt;"",'2. Enter scores'!$B249-'2. Enter scores'!P249,"")</f>
        <v/>
      </c>
      <c r="R245" s="125" t="str">
        <f>IF('2. Enter scores'!Q249&lt;&gt;"",'2. Enter scores'!$B249-'2. Enter scores'!Q249,"")</f>
        <v/>
      </c>
      <c r="S245" s="125" t="str">
        <f>IF('2. Enter scores'!R249&lt;&gt;"",'2. Enter scores'!$B249-'2. Enter scores'!R249,"")</f>
        <v/>
      </c>
      <c r="T245" s="125" t="str">
        <f>IF('2. Enter scores'!S249&lt;&gt;"",'2. Enter scores'!$B249-'2. Enter scores'!S249,"")</f>
        <v/>
      </c>
      <c r="U245" s="125" t="str">
        <f>IF('2. Enter scores'!T249&lt;&gt;"",'2. Enter scores'!$B249-'2. Enter scores'!T249,"")</f>
        <v/>
      </c>
      <c r="V245" s="125" t="str">
        <f>IF('2. Enter scores'!U249&lt;&gt;"",'2. Enter scores'!$B249-'2. Enter scores'!U249,"")</f>
        <v/>
      </c>
      <c r="W245" s="125" t="str">
        <f>IF('2. Enter scores'!V249&lt;&gt;"",'2. Enter scores'!$B249-'2. Enter scores'!V249,"")</f>
        <v/>
      </c>
      <c r="X245" s="125" t="str">
        <f>IF('2. Enter scores'!W249&lt;&gt;"",'2. Enter scores'!$B249-'2. Enter scores'!W249,"")</f>
        <v/>
      </c>
      <c r="Y245" s="125" t="str">
        <f>IF('2. Enter scores'!X249&lt;&gt;"",'2. Enter scores'!$B249-'2. Enter scores'!X249,"")</f>
        <v/>
      </c>
      <c r="Z245" s="125" t="str">
        <f>IF('2. Enter scores'!Y249&lt;&gt;"",'2. Enter scores'!$B249-'2. Enter scores'!Y249,"")</f>
        <v/>
      </c>
      <c r="AA245" s="125" t="str">
        <f>IF('2. Enter scores'!Z249&lt;&gt;"",'2. Enter scores'!$B249-'2. Enter scores'!Z249,"")</f>
        <v/>
      </c>
      <c r="AB245" s="125" t="str">
        <f>IF('2. Enter scores'!AA249&lt;&gt;"",'2. Enter scores'!$B249-'2. Enter scores'!AA249,"")</f>
        <v/>
      </c>
      <c r="AC245" s="125" t="str">
        <f>IF('2. Enter scores'!AB249&lt;&gt;"",'2. Enter scores'!$B249-'2. Enter scores'!AB249,"")</f>
        <v/>
      </c>
      <c r="AD245" s="125" t="str">
        <f>IF('2. Enter scores'!AC249&lt;&gt;"",'2. Enter scores'!$B249-'2. Enter scores'!AC249,"")</f>
        <v/>
      </c>
      <c r="AE245" s="125" t="str">
        <f>IF('2. Enter scores'!AD249&lt;&gt;"",'2. Enter scores'!$B249-'2. Enter scores'!AD249,"")</f>
        <v/>
      </c>
      <c r="AF245" s="125" t="str">
        <f>IF('2. Enter scores'!AE249&lt;&gt;"",'2. Enter scores'!$B249-'2. Enter scores'!AE249,"")</f>
        <v/>
      </c>
      <c r="AG245" s="125" t="str">
        <f>IF('2. Enter scores'!AF249&lt;&gt;"",'2. Enter scores'!$B249-'2. Enter scores'!AF249,"")</f>
        <v/>
      </c>
      <c r="AH245" s="125" t="str">
        <f>IF('2. Enter scores'!AG249&lt;&gt;"",'2. Enter scores'!$B249-'2. Enter scores'!AG249,"")</f>
        <v/>
      </c>
      <c r="AI245" s="125" t="str">
        <f>IF('2. Enter scores'!AH249&lt;&gt;"",'2. Enter scores'!$B249-'2. Enter scores'!AH249,"")</f>
        <v/>
      </c>
      <c r="AJ245" s="125" t="str">
        <f>IF('2. Enter scores'!AI249&lt;&gt;"",'2. Enter scores'!$B249-'2. Enter scores'!AI249,"")</f>
        <v/>
      </c>
      <c r="AK245" s="125" t="str">
        <f>IF('2. Enter scores'!AJ249&lt;&gt;"",'2. Enter scores'!$B249-'2. Enter scores'!AJ249,"")</f>
        <v/>
      </c>
      <c r="AL245" s="125" t="str">
        <f>IF('2. Enter scores'!AK249&lt;&gt;"",'2. Enter scores'!$B249-'2. Enter scores'!AK249,"")</f>
        <v/>
      </c>
      <c r="AM245" s="125" t="str">
        <f>IF('2. Enter scores'!AL249&lt;&gt;"",'2. Enter scores'!$B249-'2. Enter scores'!AL249,"")</f>
        <v/>
      </c>
      <c r="AN245" s="125" t="str">
        <f>IF('2. Enter scores'!AM249&lt;&gt;"",'2. Enter scores'!$B249-'2. Enter scores'!AM249,"")</f>
        <v/>
      </c>
      <c r="AO245" s="125" t="str">
        <f>IF('2. Enter scores'!AN249&lt;&gt;"",'2. Enter scores'!$B249-'2. Enter scores'!AN249,"")</f>
        <v/>
      </c>
      <c r="AP245" s="125" t="str">
        <f>IF('2. Enter scores'!AO249&lt;&gt;"",'2. Enter scores'!$B249-'2. Enter scores'!AO249,"")</f>
        <v/>
      </c>
      <c r="AQ245" s="125" t="str">
        <f>IF('2. Enter scores'!AP249&lt;&gt;"",'2. Enter scores'!$B249-'2. Enter scores'!AP249,"")</f>
        <v/>
      </c>
      <c r="AR245" s="125" t="str">
        <f>IF('2. Enter scores'!AQ249&lt;&gt;"",'2. Enter scores'!$B249-'2. Enter scores'!AQ249,"")</f>
        <v/>
      </c>
      <c r="AS245" s="125" t="str">
        <f>IF('2. Enter scores'!AR249&lt;&gt;"",'2. Enter scores'!$B249-'2. Enter scores'!AR249,"")</f>
        <v/>
      </c>
      <c r="AT245" s="125" t="str">
        <f>IF('2. Enter scores'!AS249&lt;&gt;"",'2. Enter scores'!$B249-'2. Enter scores'!AS249,"")</f>
        <v/>
      </c>
      <c r="AU245" s="125" t="str">
        <f>IF('2. Enter scores'!AT249&lt;&gt;"",'2. Enter scores'!$B249-'2. Enter scores'!AT249,"")</f>
        <v/>
      </c>
      <c r="AV245" s="125" t="str">
        <f>IF('2. Enter scores'!AU249&lt;&gt;"",'2. Enter scores'!$B249-'2. Enter scores'!AU249,"")</f>
        <v/>
      </c>
      <c r="AW245" s="125" t="str">
        <f>IF('2. Enter scores'!AV249&lt;&gt;"",'2. Enter scores'!$B249-'2. Enter scores'!AV249,"")</f>
        <v/>
      </c>
      <c r="AX245" s="125" t="str">
        <f>IF('2. Enter scores'!AW249&lt;&gt;"",'2. Enter scores'!$B249-'2. Enter scores'!AW249,"")</f>
        <v/>
      </c>
      <c r="AY245" s="125" t="str">
        <f>IF('2. Enter scores'!AX249&lt;&gt;"",'2. Enter scores'!$B249-'2. Enter scores'!AX249,"")</f>
        <v/>
      </c>
      <c r="AZ245" s="125" t="str">
        <f>IF('2. Enter scores'!AY249&lt;&gt;"",'2. Enter scores'!$B249-'2. Enter scores'!AY249,"")</f>
        <v/>
      </c>
      <c r="BA245" s="125" t="str">
        <f>IF('2. Enter scores'!AZ249&lt;&gt;"",'2. Enter scores'!$B249-'2. Enter scores'!AZ249,"")</f>
        <v/>
      </c>
      <c r="BB245" s="125" t="str">
        <f>IF('2. Enter scores'!BA249&lt;&gt;"",'2. Enter scores'!$B249-'2. Enter scores'!BA249,"")</f>
        <v/>
      </c>
      <c r="BC245" s="125" t="str">
        <f>IF('2. Enter scores'!BB249&lt;&gt;"",'2. Enter scores'!$B249-'2. Enter scores'!BB249,"")</f>
        <v/>
      </c>
      <c r="BD245" s="125" t="str">
        <f>IF('2. Enter scores'!BC249&lt;&gt;"",'2. Enter scores'!$B249-'2. Enter scores'!BC249,"")</f>
        <v/>
      </c>
      <c r="BE245" s="125" t="str">
        <f>IF('2. Enter scores'!BD249&lt;&gt;"",'2. Enter scores'!$B249-'2. Enter scores'!BD249,"")</f>
        <v/>
      </c>
      <c r="BF245" s="125" t="str">
        <f>IF('2. Enter scores'!BE249&lt;&gt;"",'2. Enter scores'!$B249-'2. Enter scores'!BE249,"")</f>
        <v/>
      </c>
      <c r="BG245" s="125" t="str">
        <f>IF('2. Enter scores'!BF249&lt;&gt;"",'2. Enter scores'!$B249-'2. Enter scores'!BF249,"")</f>
        <v/>
      </c>
      <c r="BH245" s="125" t="str">
        <f>IF('2. Enter scores'!BG249&lt;&gt;"",'2. Enter scores'!$B249-'2. Enter scores'!BG249,"")</f>
        <v/>
      </c>
      <c r="BI245" s="125" t="str">
        <f>IF('2. Enter scores'!BH249&lt;&gt;"",'2. Enter scores'!$B249-'2. Enter scores'!BH249,"")</f>
        <v/>
      </c>
      <c r="BJ245" s="125" t="str">
        <f>IF('2. Enter scores'!BI249&lt;&gt;"",'2. Enter scores'!$B249-'2. Enter scores'!BI249,"")</f>
        <v/>
      </c>
      <c r="BK245" s="125" t="str">
        <f>IF('2. Enter scores'!BJ249&lt;&gt;"",'2. Enter scores'!$B249-'2. Enter scores'!BJ249,"")</f>
        <v/>
      </c>
      <c r="BL245" s="125" t="str">
        <f>IF('2. Enter scores'!BK249&lt;&gt;"",'2. Enter scores'!$B249-'2. Enter scores'!BK249,"")</f>
        <v/>
      </c>
      <c r="BM245" s="125" t="str">
        <f>IF('2. Enter scores'!BL249&lt;&gt;"",'2. Enter scores'!$B249-'2. Enter scores'!BL249,"")</f>
        <v/>
      </c>
      <c r="BN245" s="125" t="str">
        <f>IF('2. Enter scores'!BM249&lt;&gt;"",'2. Enter scores'!$B249-'2. Enter scores'!BM249,"")</f>
        <v/>
      </c>
      <c r="BO245" s="125" t="str">
        <f>IF('2. Enter scores'!BN249&lt;&gt;"",'2. Enter scores'!$B249-'2. Enter scores'!BN249,"")</f>
        <v/>
      </c>
      <c r="BP245" s="108">
        <v>1000</v>
      </c>
    </row>
    <row r="246" spans="2:68" x14ac:dyDescent="0.35">
      <c r="B246" s="125" t="str">
        <f>IF('2. Enter scores'!A250&lt;&gt;"",'2. Enter scores'!A250,"")</f>
        <v/>
      </c>
      <c r="H246" s="125" t="str">
        <f>IF('2. Enter scores'!G250&lt;&gt;"",'2. Enter scores'!$B250-'2. Enter scores'!G250,"")</f>
        <v/>
      </c>
      <c r="I246" s="125" t="str">
        <f>IF('2. Enter scores'!H250&lt;&gt;"",'2. Enter scores'!$B250-'2. Enter scores'!H250,"")</f>
        <v/>
      </c>
      <c r="J246" s="125" t="str">
        <f>IF('2. Enter scores'!I250&lt;&gt;"",'2. Enter scores'!$B250-'2. Enter scores'!I250,"")</f>
        <v/>
      </c>
      <c r="K246" s="125" t="str">
        <f>IF('2. Enter scores'!J250&lt;&gt;"",'2. Enter scores'!$B250-'2. Enter scores'!J250,"")</f>
        <v/>
      </c>
      <c r="L246" s="125" t="str">
        <f>IF('2. Enter scores'!K250&lt;&gt;"",'2. Enter scores'!$B250-'2. Enter scores'!K250,"")</f>
        <v/>
      </c>
      <c r="M246" s="125" t="str">
        <f>IF('2. Enter scores'!L250&lt;&gt;"",'2. Enter scores'!$B250-'2. Enter scores'!L250,"")</f>
        <v/>
      </c>
      <c r="N246" s="125" t="str">
        <f>IF('2. Enter scores'!M250&lt;&gt;"",'2. Enter scores'!$B250-'2. Enter scores'!M250,"")</f>
        <v/>
      </c>
      <c r="O246" s="125" t="str">
        <f>IF('2. Enter scores'!N250&lt;&gt;"",'2. Enter scores'!$B250-'2. Enter scores'!N250,"")</f>
        <v/>
      </c>
      <c r="P246" s="125" t="str">
        <f>IF('2. Enter scores'!O250&lt;&gt;"",'2. Enter scores'!$B250-'2. Enter scores'!O250,"")</f>
        <v/>
      </c>
      <c r="Q246" s="125" t="str">
        <f>IF('2. Enter scores'!P250&lt;&gt;"",'2. Enter scores'!$B250-'2. Enter scores'!P250,"")</f>
        <v/>
      </c>
      <c r="R246" s="125" t="str">
        <f>IF('2. Enter scores'!Q250&lt;&gt;"",'2. Enter scores'!$B250-'2. Enter scores'!Q250,"")</f>
        <v/>
      </c>
      <c r="S246" s="125" t="str">
        <f>IF('2. Enter scores'!R250&lt;&gt;"",'2. Enter scores'!$B250-'2. Enter scores'!R250,"")</f>
        <v/>
      </c>
      <c r="T246" s="125" t="str">
        <f>IF('2. Enter scores'!S250&lt;&gt;"",'2. Enter scores'!$B250-'2. Enter scores'!S250,"")</f>
        <v/>
      </c>
      <c r="U246" s="125" t="str">
        <f>IF('2. Enter scores'!T250&lt;&gt;"",'2. Enter scores'!$B250-'2. Enter scores'!T250,"")</f>
        <v/>
      </c>
      <c r="V246" s="125" t="str">
        <f>IF('2. Enter scores'!U250&lt;&gt;"",'2. Enter scores'!$B250-'2. Enter scores'!U250,"")</f>
        <v/>
      </c>
      <c r="W246" s="125" t="str">
        <f>IF('2. Enter scores'!V250&lt;&gt;"",'2. Enter scores'!$B250-'2. Enter scores'!V250,"")</f>
        <v/>
      </c>
      <c r="X246" s="125" t="str">
        <f>IF('2. Enter scores'!W250&lt;&gt;"",'2. Enter scores'!$B250-'2. Enter scores'!W250,"")</f>
        <v/>
      </c>
      <c r="Y246" s="125" t="str">
        <f>IF('2. Enter scores'!X250&lt;&gt;"",'2. Enter scores'!$B250-'2. Enter scores'!X250,"")</f>
        <v/>
      </c>
      <c r="Z246" s="125" t="str">
        <f>IF('2. Enter scores'!Y250&lt;&gt;"",'2. Enter scores'!$B250-'2. Enter scores'!Y250,"")</f>
        <v/>
      </c>
      <c r="AA246" s="125" t="str">
        <f>IF('2. Enter scores'!Z250&lt;&gt;"",'2. Enter scores'!$B250-'2. Enter scores'!Z250,"")</f>
        <v/>
      </c>
      <c r="AB246" s="125" t="str">
        <f>IF('2. Enter scores'!AA250&lt;&gt;"",'2. Enter scores'!$B250-'2. Enter scores'!AA250,"")</f>
        <v/>
      </c>
      <c r="AC246" s="125" t="str">
        <f>IF('2. Enter scores'!AB250&lt;&gt;"",'2. Enter scores'!$B250-'2. Enter scores'!AB250,"")</f>
        <v/>
      </c>
      <c r="AD246" s="125" t="str">
        <f>IF('2. Enter scores'!AC250&lt;&gt;"",'2. Enter scores'!$B250-'2. Enter scores'!AC250,"")</f>
        <v/>
      </c>
      <c r="AE246" s="125" t="str">
        <f>IF('2. Enter scores'!AD250&lt;&gt;"",'2. Enter scores'!$B250-'2. Enter scores'!AD250,"")</f>
        <v/>
      </c>
      <c r="AF246" s="125" t="str">
        <f>IF('2. Enter scores'!AE250&lt;&gt;"",'2. Enter scores'!$B250-'2. Enter scores'!AE250,"")</f>
        <v/>
      </c>
      <c r="AG246" s="125" t="str">
        <f>IF('2. Enter scores'!AF250&lt;&gt;"",'2. Enter scores'!$B250-'2. Enter scores'!AF250,"")</f>
        <v/>
      </c>
      <c r="AH246" s="125" t="str">
        <f>IF('2. Enter scores'!AG250&lt;&gt;"",'2. Enter scores'!$B250-'2. Enter scores'!AG250,"")</f>
        <v/>
      </c>
      <c r="AI246" s="125" t="str">
        <f>IF('2. Enter scores'!AH250&lt;&gt;"",'2. Enter scores'!$B250-'2. Enter scores'!AH250,"")</f>
        <v/>
      </c>
      <c r="AJ246" s="125" t="str">
        <f>IF('2. Enter scores'!AI250&lt;&gt;"",'2. Enter scores'!$B250-'2. Enter scores'!AI250,"")</f>
        <v/>
      </c>
      <c r="AK246" s="125" t="str">
        <f>IF('2. Enter scores'!AJ250&lt;&gt;"",'2. Enter scores'!$B250-'2. Enter scores'!AJ250,"")</f>
        <v/>
      </c>
      <c r="AL246" s="125" t="str">
        <f>IF('2. Enter scores'!AK250&lt;&gt;"",'2. Enter scores'!$B250-'2. Enter scores'!AK250,"")</f>
        <v/>
      </c>
      <c r="AM246" s="125" t="str">
        <f>IF('2. Enter scores'!AL250&lt;&gt;"",'2. Enter scores'!$B250-'2. Enter scores'!AL250,"")</f>
        <v/>
      </c>
      <c r="AN246" s="125" t="str">
        <f>IF('2. Enter scores'!AM250&lt;&gt;"",'2. Enter scores'!$B250-'2. Enter scores'!AM250,"")</f>
        <v/>
      </c>
      <c r="AO246" s="125" t="str">
        <f>IF('2. Enter scores'!AN250&lt;&gt;"",'2. Enter scores'!$B250-'2. Enter scores'!AN250,"")</f>
        <v/>
      </c>
      <c r="AP246" s="125" t="str">
        <f>IF('2. Enter scores'!AO250&lt;&gt;"",'2. Enter scores'!$B250-'2. Enter scores'!AO250,"")</f>
        <v/>
      </c>
      <c r="AQ246" s="125" t="str">
        <f>IF('2. Enter scores'!AP250&lt;&gt;"",'2. Enter scores'!$B250-'2. Enter scores'!AP250,"")</f>
        <v/>
      </c>
      <c r="AR246" s="125" t="str">
        <f>IF('2. Enter scores'!AQ250&lt;&gt;"",'2. Enter scores'!$B250-'2. Enter scores'!AQ250,"")</f>
        <v/>
      </c>
      <c r="AS246" s="125" t="str">
        <f>IF('2. Enter scores'!AR250&lt;&gt;"",'2. Enter scores'!$B250-'2. Enter scores'!AR250,"")</f>
        <v/>
      </c>
      <c r="AT246" s="125" t="str">
        <f>IF('2. Enter scores'!AS250&lt;&gt;"",'2. Enter scores'!$B250-'2. Enter scores'!AS250,"")</f>
        <v/>
      </c>
      <c r="AU246" s="125" t="str">
        <f>IF('2. Enter scores'!AT250&lt;&gt;"",'2. Enter scores'!$B250-'2. Enter scores'!AT250,"")</f>
        <v/>
      </c>
      <c r="AV246" s="125" t="str">
        <f>IF('2. Enter scores'!AU250&lt;&gt;"",'2. Enter scores'!$B250-'2. Enter scores'!AU250,"")</f>
        <v/>
      </c>
      <c r="AW246" s="125" t="str">
        <f>IF('2. Enter scores'!AV250&lt;&gt;"",'2. Enter scores'!$B250-'2. Enter scores'!AV250,"")</f>
        <v/>
      </c>
      <c r="AX246" s="125" t="str">
        <f>IF('2. Enter scores'!AW250&lt;&gt;"",'2. Enter scores'!$B250-'2. Enter scores'!AW250,"")</f>
        <v/>
      </c>
      <c r="AY246" s="125" t="str">
        <f>IF('2. Enter scores'!AX250&lt;&gt;"",'2. Enter scores'!$B250-'2. Enter scores'!AX250,"")</f>
        <v/>
      </c>
      <c r="AZ246" s="125" t="str">
        <f>IF('2. Enter scores'!AY250&lt;&gt;"",'2. Enter scores'!$B250-'2. Enter scores'!AY250,"")</f>
        <v/>
      </c>
      <c r="BA246" s="125" t="str">
        <f>IF('2. Enter scores'!AZ250&lt;&gt;"",'2. Enter scores'!$B250-'2. Enter scores'!AZ250,"")</f>
        <v/>
      </c>
      <c r="BB246" s="125" t="str">
        <f>IF('2. Enter scores'!BA250&lt;&gt;"",'2. Enter scores'!$B250-'2. Enter scores'!BA250,"")</f>
        <v/>
      </c>
      <c r="BC246" s="125" t="str">
        <f>IF('2. Enter scores'!BB250&lt;&gt;"",'2. Enter scores'!$B250-'2. Enter scores'!BB250,"")</f>
        <v/>
      </c>
      <c r="BD246" s="125" t="str">
        <f>IF('2. Enter scores'!BC250&lt;&gt;"",'2. Enter scores'!$B250-'2. Enter scores'!BC250,"")</f>
        <v/>
      </c>
      <c r="BE246" s="125" t="str">
        <f>IF('2. Enter scores'!BD250&lt;&gt;"",'2. Enter scores'!$B250-'2. Enter scores'!BD250,"")</f>
        <v/>
      </c>
      <c r="BF246" s="125" t="str">
        <f>IF('2. Enter scores'!BE250&lt;&gt;"",'2. Enter scores'!$B250-'2. Enter scores'!BE250,"")</f>
        <v/>
      </c>
      <c r="BG246" s="125" t="str">
        <f>IF('2. Enter scores'!BF250&lt;&gt;"",'2. Enter scores'!$B250-'2. Enter scores'!BF250,"")</f>
        <v/>
      </c>
      <c r="BH246" s="125" t="str">
        <f>IF('2. Enter scores'!BG250&lt;&gt;"",'2. Enter scores'!$B250-'2. Enter scores'!BG250,"")</f>
        <v/>
      </c>
      <c r="BI246" s="125" t="str">
        <f>IF('2. Enter scores'!BH250&lt;&gt;"",'2. Enter scores'!$B250-'2. Enter scores'!BH250,"")</f>
        <v/>
      </c>
      <c r="BJ246" s="125" t="str">
        <f>IF('2. Enter scores'!BI250&lt;&gt;"",'2. Enter scores'!$B250-'2. Enter scores'!BI250,"")</f>
        <v/>
      </c>
      <c r="BK246" s="125" t="str">
        <f>IF('2. Enter scores'!BJ250&lt;&gt;"",'2. Enter scores'!$B250-'2. Enter scores'!BJ250,"")</f>
        <v/>
      </c>
      <c r="BL246" s="125" t="str">
        <f>IF('2. Enter scores'!BK250&lt;&gt;"",'2. Enter scores'!$B250-'2. Enter scores'!BK250,"")</f>
        <v/>
      </c>
      <c r="BM246" s="125" t="str">
        <f>IF('2. Enter scores'!BL250&lt;&gt;"",'2. Enter scores'!$B250-'2. Enter scores'!BL250,"")</f>
        <v/>
      </c>
      <c r="BN246" s="125" t="str">
        <f>IF('2. Enter scores'!BM250&lt;&gt;"",'2. Enter scores'!$B250-'2. Enter scores'!BM250,"")</f>
        <v/>
      </c>
      <c r="BO246" s="125" t="str">
        <f>IF('2. Enter scores'!BN250&lt;&gt;"",'2. Enter scores'!$B250-'2. Enter scores'!BN250,"")</f>
        <v/>
      </c>
      <c r="BP246" s="108">
        <v>1000</v>
      </c>
    </row>
    <row r="247" spans="2:68" x14ac:dyDescent="0.35">
      <c r="B247" s="125" t="str">
        <f>IF('2. Enter scores'!A251&lt;&gt;"",'2. Enter scores'!A251,"")</f>
        <v/>
      </c>
      <c r="H247" s="125" t="str">
        <f>IF('2. Enter scores'!G251&lt;&gt;"",'2. Enter scores'!$B251-'2. Enter scores'!G251,"")</f>
        <v/>
      </c>
      <c r="I247" s="125" t="str">
        <f>IF('2. Enter scores'!H251&lt;&gt;"",'2. Enter scores'!$B251-'2. Enter scores'!H251,"")</f>
        <v/>
      </c>
      <c r="J247" s="125" t="str">
        <f>IF('2. Enter scores'!I251&lt;&gt;"",'2. Enter scores'!$B251-'2. Enter scores'!I251,"")</f>
        <v/>
      </c>
      <c r="K247" s="125" t="str">
        <f>IF('2. Enter scores'!J251&lt;&gt;"",'2. Enter scores'!$B251-'2. Enter scores'!J251,"")</f>
        <v/>
      </c>
      <c r="L247" s="125" t="str">
        <f>IF('2. Enter scores'!K251&lt;&gt;"",'2. Enter scores'!$B251-'2. Enter scores'!K251,"")</f>
        <v/>
      </c>
      <c r="M247" s="125" t="str">
        <f>IF('2. Enter scores'!L251&lt;&gt;"",'2. Enter scores'!$B251-'2. Enter scores'!L251,"")</f>
        <v/>
      </c>
      <c r="N247" s="125" t="str">
        <f>IF('2. Enter scores'!M251&lt;&gt;"",'2. Enter scores'!$B251-'2. Enter scores'!M251,"")</f>
        <v/>
      </c>
      <c r="O247" s="125" t="str">
        <f>IF('2. Enter scores'!N251&lt;&gt;"",'2. Enter scores'!$B251-'2. Enter scores'!N251,"")</f>
        <v/>
      </c>
      <c r="P247" s="125" t="str">
        <f>IF('2. Enter scores'!O251&lt;&gt;"",'2. Enter scores'!$B251-'2. Enter scores'!O251,"")</f>
        <v/>
      </c>
      <c r="Q247" s="125" t="str">
        <f>IF('2. Enter scores'!P251&lt;&gt;"",'2. Enter scores'!$B251-'2. Enter scores'!P251,"")</f>
        <v/>
      </c>
      <c r="R247" s="125" t="str">
        <f>IF('2. Enter scores'!Q251&lt;&gt;"",'2. Enter scores'!$B251-'2. Enter scores'!Q251,"")</f>
        <v/>
      </c>
      <c r="S247" s="125" t="str">
        <f>IF('2. Enter scores'!R251&lt;&gt;"",'2. Enter scores'!$B251-'2. Enter scores'!R251,"")</f>
        <v/>
      </c>
      <c r="T247" s="125" t="str">
        <f>IF('2. Enter scores'!S251&lt;&gt;"",'2. Enter scores'!$B251-'2. Enter scores'!S251,"")</f>
        <v/>
      </c>
      <c r="U247" s="125" t="str">
        <f>IF('2. Enter scores'!T251&lt;&gt;"",'2. Enter scores'!$B251-'2. Enter scores'!T251,"")</f>
        <v/>
      </c>
      <c r="V247" s="125" t="str">
        <f>IF('2. Enter scores'!U251&lt;&gt;"",'2. Enter scores'!$B251-'2. Enter scores'!U251,"")</f>
        <v/>
      </c>
      <c r="W247" s="125" t="str">
        <f>IF('2. Enter scores'!V251&lt;&gt;"",'2. Enter scores'!$B251-'2. Enter scores'!V251,"")</f>
        <v/>
      </c>
      <c r="X247" s="125" t="str">
        <f>IF('2. Enter scores'!W251&lt;&gt;"",'2. Enter scores'!$B251-'2. Enter scores'!W251,"")</f>
        <v/>
      </c>
      <c r="Y247" s="125" t="str">
        <f>IF('2. Enter scores'!X251&lt;&gt;"",'2. Enter scores'!$B251-'2. Enter scores'!X251,"")</f>
        <v/>
      </c>
      <c r="Z247" s="125" t="str">
        <f>IF('2. Enter scores'!Y251&lt;&gt;"",'2. Enter scores'!$B251-'2. Enter scores'!Y251,"")</f>
        <v/>
      </c>
      <c r="AA247" s="125" t="str">
        <f>IF('2. Enter scores'!Z251&lt;&gt;"",'2. Enter scores'!$B251-'2. Enter scores'!Z251,"")</f>
        <v/>
      </c>
      <c r="AB247" s="125" t="str">
        <f>IF('2. Enter scores'!AA251&lt;&gt;"",'2. Enter scores'!$B251-'2. Enter scores'!AA251,"")</f>
        <v/>
      </c>
      <c r="AC247" s="125" t="str">
        <f>IF('2. Enter scores'!AB251&lt;&gt;"",'2. Enter scores'!$B251-'2. Enter scores'!AB251,"")</f>
        <v/>
      </c>
      <c r="AD247" s="125" t="str">
        <f>IF('2. Enter scores'!AC251&lt;&gt;"",'2. Enter scores'!$B251-'2. Enter scores'!AC251,"")</f>
        <v/>
      </c>
      <c r="AE247" s="125" t="str">
        <f>IF('2. Enter scores'!AD251&lt;&gt;"",'2. Enter scores'!$B251-'2. Enter scores'!AD251,"")</f>
        <v/>
      </c>
      <c r="AF247" s="125" t="str">
        <f>IF('2. Enter scores'!AE251&lt;&gt;"",'2. Enter scores'!$B251-'2. Enter scores'!AE251,"")</f>
        <v/>
      </c>
      <c r="AG247" s="125" t="str">
        <f>IF('2. Enter scores'!AF251&lt;&gt;"",'2. Enter scores'!$B251-'2. Enter scores'!AF251,"")</f>
        <v/>
      </c>
      <c r="AH247" s="125" t="str">
        <f>IF('2. Enter scores'!AG251&lt;&gt;"",'2. Enter scores'!$B251-'2. Enter scores'!AG251,"")</f>
        <v/>
      </c>
      <c r="AI247" s="125" t="str">
        <f>IF('2. Enter scores'!AH251&lt;&gt;"",'2. Enter scores'!$B251-'2. Enter scores'!AH251,"")</f>
        <v/>
      </c>
      <c r="AJ247" s="125" t="str">
        <f>IF('2. Enter scores'!AI251&lt;&gt;"",'2. Enter scores'!$B251-'2. Enter scores'!AI251,"")</f>
        <v/>
      </c>
      <c r="AK247" s="125" t="str">
        <f>IF('2. Enter scores'!AJ251&lt;&gt;"",'2. Enter scores'!$B251-'2. Enter scores'!AJ251,"")</f>
        <v/>
      </c>
      <c r="AL247" s="125" t="str">
        <f>IF('2. Enter scores'!AK251&lt;&gt;"",'2. Enter scores'!$B251-'2. Enter scores'!AK251,"")</f>
        <v/>
      </c>
      <c r="AM247" s="125" t="str">
        <f>IF('2. Enter scores'!AL251&lt;&gt;"",'2. Enter scores'!$B251-'2. Enter scores'!AL251,"")</f>
        <v/>
      </c>
      <c r="AN247" s="125" t="str">
        <f>IF('2. Enter scores'!AM251&lt;&gt;"",'2. Enter scores'!$B251-'2. Enter scores'!AM251,"")</f>
        <v/>
      </c>
      <c r="AO247" s="125" t="str">
        <f>IF('2. Enter scores'!AN251&lt;&gt;"",'2. Enter scores'!$B251-'2. Enter scores'!AN251,"")</f>
        <v/>
      </c>
      <c r="AP247" s="125" t="str">
        <f>IF('2. Enter scores'!AO251&lt;&gt;"",'2. Enter scores'!$B251-'2. Enter scores'!AO251,"")</f>
        <v/>
      </c>
      <c r="AQ247" s="125" t="str">
        <f>IF('2. Enter scores'!AP251&lt;&gt;"",'2. Enter scores'!$B251-'2. Enter scores'!AP251,"")</f>
        <v/>
      </c>
      <c r="AR247" s="125" t="str">
        <f>IF('2. Enter scores'!AQ251&lt;&gt;"",'2. Enter scores'!$B251-'2. Enter scores'!AQ251,"")</f>
        <v/>
      </c>
      <c r="AS247" s="125" t="str">
        <f>IF('2. Enter scores'!AR251&lt;&gt;"",'2. Enter scores'!$B251-'2. Enter scores'!AR251,"")</f>
        <v/>
      </c>
      <c r="AT247" s="125" t="str">
        <f>IF('2. Enter scores'!AS251&lt;&gt;"",'2. Enter scores'!$B251-'2. Enter scores'!AS251,"")</f>
        <v/>
      </c>
      <c r="AU247" s="125" t="str">
        <f>IF('2. Enter scores'!AT251&lt;&gt;"",'2. Enter scores'!$B251-'2. Enter scores'!AT251,"")</f>
        <v/>
      </c>
      <c r="AV247" s="125" t="str">
        <f>IF('2. Enter scores'!AU251&lt;&gt;"",'2. Enter scores'!$B251-'2. Enter scores'!AU251,"")</f>
        <v/>
      </c>
      <c r="AW247" s="125" t="str">
        <f>IF('2. Enter scores'!AV251&lt;&gt;"",'2. Enter scores'!$B251-'2. Enter scores'!AV251,"")</f>
        <v/>
      </c>
      <c r="AX247" s="125" t="str">
        <f>IF('2. Enter scores'!AW251&lt;&gt;"",'2. Enter scores'!$B251-'2. Enter scores'!AW251,"")</f>
        <v/>
      </c>
      <c r="AY247" s="125" t="str">
        <f>IF('2. Enter scores'!AX251&lt;&gt;"",'2. Enter scores'!$B251-'2. Enter scores'!AX251,"")</f>
        <v/>
      </c>
      <c r="AZ247" s="125" t="str">
        <f>IF('2. Enter scores'!AY251&lt;&gt;"",'2. Enter scores'!$B251-'2. Enter scores'!AY251,"")</f>
        <v/>
      </c>
      <c r="BA247" s="125" t="str">
        <f>IF('2. Enter scores'!AZ251&lt;&gt;"",'2. Enter scores'!$B251-'2. Enter scores'!AZ251,"")</f>
        <v/>
      </c>
      <c r="BB247" s="125" t="str">
        <f>IF('2. Enter scores'!BA251&lt;&gt;"",'2. Enter scores'!$B251-'2. Enter scores'!BA251,"")</f>
        <v/>
      </c>
      <c r="BC247" s="125" t="str">
        <f>IF('2. Enter scores'!BB251&lt;&gt;"",'2. Enter scores'!$B251-'2. Enter scores'!BB251,"")</f>
        <v/>
      </c>
      <c r="BD247" s="125" t="str">
        <f>IF('2. Enter scores'!BC251&lt;&gt;"",'2. Enter scores'!$B251-'2. Enter scores'!BC251,"")</f>
        <v/>
      </c>
      <c r="BE247" s="125" t="str">
        <f>IF('2. Enter scores'!BD251&lt;&gt;"",'2. Enter scores'!$B251-'2. Enter scores'!BD251,"")</f>
        <v/>
      </c>
      <c r="BF247" s="125" t="str">
        <f>IF('2. Enter scores'!BE251&lt;&gt;"",'2. Enter scores'!$B251-'2. Enter scores'!BE251,"")</f>
        <v/>
      </c>
      <c r="BG247" s="125" t="str">
        <f>IF('2. Enter scores'!BF251&lt;&gt;"",'2. Enter scores'!$B251-'2. Enter scores'!BF251,"")</f>
        <v/>
      </c>
      <c r="BH247" s="125" t="str">
        <f>IF('2. Enter scores'!BG251&lt;&gt;"",'2. Enter scores'!$B251-'2. Enter scores'!BG251,"")</f>
        <v/>
      </c>
      <c r="BI247" s="125" t="str">
        <f>IF('2. Enter scores'!BH251&lt;&gt;"",'2. Enter scores'!$B251-'2. Enter scores'!BH251,"")</f>
        <v/>
      </c>
      <c r="BJ247" s="125" t="str">
        <f>IF('2. Enter scores'!BI251&lt;&gt;"",'2. Enter scores'!$B251-'2. Enter scores'!BI251,"")</f>
        <v/>
      </c>
      <c r="BK247" s="125" t="str">
        <f>IF('2. Enter scores'!BJ251&lt;&gt;"",'2. Enter scores'!$B251-'2. Enter scores'!BJ251,"")</f>
        <v/>
      </c>
      <c r="BL247" s="125" t="str">
        <f>IF('2. Enter scores'!BK251&lt;&gt;"",'2. Enter scores'!$B251-'2. Enter scores'!BK251,"")</f>
        <v/>
      </c>
      <c r="BM247" s="125" t="str">
        <f>IF('2. Enter scores'!BL251&lt;&gt;"",'2. Enter scores'!$B251-'2. Enter scores'!BL251,"")</f>
        <v/>
      </c>
      <c r="BN247" s="125" t="str">
        <f>IF('2. Enter scores'!BM251&lt;&gt;"",'2. Enter scores'!$B251-'2. Enter scores'!BM251,"")</f>
        <v/>
      </c>
      <c r="BO247" s="125" t="str">
        <f>IF('2. Enter scores'!BN251&lt;&gt;"",'2. Enter scores'!$B251-'2. Enter scores'!BN251,"")</f>
        <v/>
      </c>
      <c r="BP247" s="108">
        <v>1000</v>
      </c>
    </row>
    <row r="248" spans="2:68" x14ac:dyDescent="0.35">
      <c r="B248" s="125" t="str">
        <f>IF('2. Enter scores'!A252&lt;&gt;"",'2. Enter scores'!A252,"")</f>
        <v/>
      </c>
      <c r="H248" s="125" t="str">
        <f>IF('2. Enter scores'!G252&lt;&gt;"",'2. Enter scores'!$B252-'2. Enter scores'!G252,"")</f>
        <v/>
      </c>
      <c r="I248" s="125" t="str">
        <f>IF('2. Enter scores'!H252&lt;&gt;"",'2. Enter scores'!$B252-'2. Enter scores'!H252,"")</f>
        <v/>
      </c>
      <c r="J248" s="125" t="str">
        <f>IF('2. Enter scores'!I252&lt;&gt;"",'2. Enter scores'!$B252-'2. Enter scores'!I252,"")</f>
        <v/>
      </c>
      <c r="K248" s="125" t="str">
        <f>IF('2. Enter scores'!J252&lt;&gt;"",'2. Enter scores'!$B252-'2. Enter scores'!J252,"")</f>
        <v/>
      </c>
      <c r="L248" s="125" t="str">
        <f>IF('2. Enter scores'!K252&lt;&gt;"",'2. Enter scores'!$B252-'2. Enter scores'!K252,"")</f>
        <v/>
      </c>
      <c r="M248" s="125" t="str">
        <f>IF('2. Enter scores'!L252&lt;&gt;"",'2. Enter scores'!$B252-'2. Enter scores'!L252,"")</f>
        <v/>
      </c>
      <c r="N248" s="125" t="str">
        <f>IF('2. Enter scores'!M252&lt;&gt;"",'2. Enter scores'!$B252-'2. Enter scores'!M252,"")</f>
        <v/>
      </c>
      <c r="O248" s="125" t="str">
        <f>IF('2. Enter scores'!N252&lt;&gt;"",'2. Enter scores'!$B252-'2. Enter scores'!N252,"")</f>
        <v/>
      </c>
      <c r="P248" s="125" t="str">
        <f>IF('2. Enter scores'!O252&lt;&gt;"",'2. Enter scores'!$B252-'2. Enter scores'!O252,"")</f>
        <v/>
      </c>
      <c r="Q248" s="125" t="str">
        <f>IF('2. Enter scores'!P252&lt;&gt;"",'2. Enter scores'!$B252-'2. Enter scores'!P252,"")</f>
        <v/>
      </c>
      <c r="R248" s="125" t="str">
        <f>IF('2. Enter scores'!Q252&lt;&gt;"",'2. Enter scores'!$B252-'2. Enter scores'!Q252,"")</f>
        <v/>
      </c>
      <c r="S248" s="125" t="str">
        <f>IF('2. Enter scores'!R252&lt;&gt;"",'2. Enter scores'!$B252-'2. Enter scores'!R252,"")</f>
        <v/>
      </c>
      <c r="T248" s="125" t="str">
        <f>IF('2. Enter scores'!S252&lt;&gt;"",'2. Enter scores'!$B252-'2. Enter scores'!S252,"")</f>
        <v/>
      </c>
      <c r="U248" s="125" t="str">
        <f>IF('2. Enter scores'!T252&lt;&gt;"",'2. Enter scores'!$B252-'2. Enter scores'!T252,"")</f>
        <v/>
      </c>
      <c r="V248" s="125" t="str">
        <f>IF('2. Enter scores'!U252&lt;&gt;"",'2. Enter scores'!$B252-'2. Enter scores'!U252,"")</f>
        <v/>
      </c>
      <c r="W248" s="125" t="str">
        <f>IF('2. Enter scores'!V252&lt;&gt;"",'2. Enter scores'!$B252-'2. Enter scores'!V252,"")</f>
        <v/>
      </c>
      <c r="X248" s="125" t="str">
        <f>IF('2. Enter scores'!W252&lt;&gt;"",'2. Enter scores'!$B252-'2. Enter scores'!W252,"")</f>
        <v/>
      </c>
      <c r="Y248" s="125" t="str">
        <f>IF('2. Enter scores'!X252&lt;&gt;"",'2. Enter scores'!$B252-'2. Enter scores'!X252,"")</f>
        <v/>
      </c>
      <c r="Z248" s="125" t="str">
        <f>IF('2. Enter scores'!Y252&lt;&gt;"",'2. Enter scores'!$B252-'2. Enter scores'!Y252,"")</f>
        <v/>
      </c>
      <c r="AA248" s="125" t="str">
        <f>IF('2. Enter scores'!Z252&lt;&gt;"",'2. Enter scores'!$B252-'2. Enter scores'!Z252,"")</f>
        <v/>
      </c>
      <c r="AB248" s="125" t="str">
        <f>IF('2. Enter scores'!AA252&lt;&gt;"",'2. Enter scores'!$B252-'2. Enter scores'!AA252,"")</f>
        <v/>
      </c>
      <c r="AC248" s="125" t="str">
        <f>IF('2. Enter scores'!AB252&lt;&gt;"",'2. Enter scores'!$B252-'2. Enter scores'!AB252,"")</f>
        <v/>
      </c>
      <c r="AD248" s="125" t="str">
        <f>IF('2. Enter scores'!AC252&lt;&gt;"",'2. Enter scores'!$B252-'2. Enter scores'!AC252,"")</f>
        <v/>
      </c>
      <c r="AE248" s="125" t="str">
        <f>IF('2. Enter scores'!AD252&lt;&gt;"",'2. Enter scores'!$B252-'2. Enter scores'!AD252,"")</f>
        <v/>
      </c>
      <c r="AF248" s="125" t="str">
        <f>IF('2. Enter scores'!AE252&lt;&gt;"",'2. Enter scores'!$B252-'2. Enter scores'!AE252,"")</f>
        <v/>
      </c>
      <c r="AG248" s="125" t="str">
        <f>IF('2. Enter scores'!AF252&lt;&gt;"",'2. Enter scores'!$B252-'2. Enter scores'!AF252,"")</f>
        <v/>
      </c>
      <c r="AH248" s="125" t="str">
        <f>IF('2. Enter scores'!AG252&lt;&gt;"",'2. Enter scores'!$B252-'2. Enter scores'!AG252,"")</f>
        <v/>
      </c>
      <c r="AI248" s="125" t="str">
        <f>IF('2. Enter scores'!AH252&lt;&gt;"",'2. Enter scores'!$B252-'2. Enter scores'!AH252,"")</f>
        <v/>
      </c>
      <c r="AJ248" s="125" t="str">
        <f>IF('2. Enter scores'!AI252&lt;&gt;"",'2. Enter scores'!$B252-'2. Enter scores'!AI252,"")</f>
        <v/>
      </c>
      <c r="AK248" s="125" t="str">
        <f>IF('2. Enter scores'!AJ252&lt;&gt;"",'2. Enter scores'!$B252-'2. Enter scores'!AJ252,"")</f>
        <v/>
      </c>
      <c r="AL248" s="125" t="str">
        <f>IF('2. Enter scores'!AK252&lt;&gt;"",'2. Enter scores'!$B252-'2. Enter scores'!AK252,"")</f>
        <v/>
      </c>
      <c r="AM248" s="125" t="str">
        <f>IF('2. Enter scores'!AL252&lt;&gt;"",'2. Enter scores'!$B252-'2. Enter scores'!AL252,"")</f>
        <v/>
      </c>
      <c r="AN248" s="125" t="str">
        <f>IF('2. Enter scores'!AM252&lt;&gt;"",'2. Enter scores'!$B252-'2. Enter scores'!AM252,"")</f>
        <v/>
      </c>
      <c r="AO248" s="125" t="str">
        <f>IF('2. Enter scores'!AN252&lt;&gt;"",'2. Enter scores'!$B252-'2. Enter scores'!AN252,"")</f>
        <v/>
      </c>
      <c r="AP248" s="125" t="str">
        <f>IF('2. Enter scores'!AO252&lt;&gt;"",'2. Enter scores'!$B252-'2. Enter scores'!AO252,"")</f>
        <v/>
      </c>
      <c r="AQ248" s="125" t="str">
        <f>IF('2. Enter scores'!AP252&lt;&gt;"",'2. Enter scores'!$B252-'2. Enter scores'!AP252,"")</f>
        <v/>
      </c>
      <c r="AR248" s="125" t="str">
        <f>IF('2. Enter scores'!AQ252&lt;&gt;"",'2. Enter scores'!$B252-'2. Enter scores'!AQ252,"")</f>
        <v/>
      </c>
      <c r="AS248" s="125" t="str">
        <f>IF('2. Enter scores'!AR252&lt;&gt;"",'2. Enter scores'!$B252-'2. Enter scores'!AR252,"")</f>
        <v/>
      </c>
      <c r="AT248" s="125" t="str">
        <f>IF('2. Enter scores'!AS252&lt;&gt;"",'2. Enter scores'!$B252-'2. Enter scores'!AS252,"")</f>
        <v/>
      </c>
      <c r="AU248" s="125" t="str">
        <f>IF('2. Enter scores'!AT252&lt;&gt;"",'2. Enter scores'!$B252-'2. Enter scores'!AT252,"")</f>
        <v/>
      </c>
      <c r="AV248" s="125" t="str">
        <f>IF('2. Enter scores'!AU252&lt;&gt;"",'2. Enter scores'!$B252-'2. Enter scores'!AU252,"")</f>
        <v/>
      </c>
      <c r="AW248" s="125" t="str">
        <f>IF('2. Enter scores'!AV252&lt;&gt;"",'2. Enter scores'!$B252-'2. Enter scores'!AV252,"")</f>
        <v/>
      </c>
      <c r="AX248" s="125" t="str">
        <f>IF('2. Enter scores'!AW252&lt;&gt;"",'2. Enter scores'!$B252-'2. Enter scores'!AW252,"")</f>
        <v/>
      </c>
      <c r="AY248" s="125" t="str">
        <f>IF('2. Enter scores'!AX252&lt;&gt;"",'2. Enter scores'!$B252-'2. Enter scores'!AX252,"")</f>
        <v/>
      </c>
      <c r="AZ248" s="125" t="str">
        <f>IF('2. Enter scores'!AY252&lt;&gt;"",'2. Enter scores'!$B252-'2. Enter scores'!AY252,"")</f>
        <v/>
      </c>
      <c r="BA248" s="125" t="str">
        <f>IF('2. Enter scores'!AZ252&lt;&gt;"",'2. Enter scores'!$B252-'2. Enter scores'!AZ252,"")</f>
        <v/>
      </c>
      <c r="BB248" s="125" t="str">
        <f>IF('2. Enter scores'!BA252&lt;&gt;"",'2. Enter scores'!$B252-'2. Enter scores'!BA252,"")</f>
        <v/>
      </c>
      <c r="BC248" s="125" t="str">
        <f>IF('2. Enter scores'!BB252&lt;&gt;"",'2. Enter scores'!$B252-'2. Enter scores'!BB252,"")</f>
        <v/>
      </c>
      <c r="BD248" s="125" t="str">
        <f>IF('2. Enter scores'!BC252&lt;&gt;"",'2. Enter scores'!$B252-'2. Enter scores'!BC252,"")</f>
        <v/>
      </c>
      <c r="BE248" s="125" t="str">
        <f>IF('2. Enter scores'!BD252&lt;&gt;"",'2. Enter scores'!$B252-'2. Enter scores'!BD252,"")</f>
        <v/>
      </c>
      <c r="BF248" s="125" t="str">
        <f>IF('2. Enter scores'!BE252&lt;&gt;"",'2. Enter scores'!$B252-'2. Enter scores'!BE252,"")</f>
        <v/>
      </c>
      <c r="BG248" s="125" t="str">
        <f>IF('2. Enter scores'!BF252&lt;&gt;"",'2. Enter scores'!$B252-'2. Enter scores'!BF252,"")</f>
        <v/>
      </c>
      <c r="BH248" s="125" t="str">
        <f>IF('2. Enter scores'!BG252&lt;&gt;"",'2. Enter scores'!$B252-'2. Enter scores'!BG252,"")</f>
        <v/>
      </c>
      <c r="BI248" s="125" t="str">
        <f>IF('2. Enter scores'!BH252&lt;&gt;"",'2. Enter scores'!$B252-'2. Enter scores'!BH252,"")</f>
        <v/>
      </c>
      <c r="BJ248" s="125" t="str">
        <f>IF('2. Enter scores'!BI252&lt;&gt;"",'2. Enter scores'!$B252-'2. Enter scores'!BI252,"")</f>
        <v/>
      </c>
      <c r="BK248" s="125" t="str">
        <f>IF('2. Enter scores'!BJ252&lt;&gt;"",'2. Enter scores'!$B252-'2. Enter scores'!BJ252,"")</f>
        <v/>
      </c>
      <c r="BL248" s="125" t="str">
        <f>IF('2. Enter scores'!BK252&lt;&gt;"",'2. Enter scores'!$B252-'2. Enter scores'!BK252,"")</f>
        <v/>
      </c>
      <c r="BM248" s="125" t="str">
        <f>IF('2. Enter scores'!BL252&lt;&gt;"",'2. Enter scores'!$B252-'2. Enter scores'!BL252,"")</f>
        <v/>
      </c>
      <c r="BN248" s="125" t="str">
        <f>IF('2. Enter scores'!BM252&lt;&gt;"",'2. Enter scores'!$B252-'2. Enter scores'!BM252,"")</f>
        <v/>
      </c>
      <c r="BO248" s="125" t="str">
        <f>IF('2. Enter scores'!BN252&lt;&gt;"",'2. Enter scores'!$B252-'2. Enter scores'!BN252,"")</f>
        <v/>
      </c>
      <c r="BP248" s="108">
        <v>1000</v>
      </c>
    </row>
    <row r="249" spans="2:68" x14ac:dyDescent="0.35">
      <c r="B249" s="125" t="str">
        <f>IF('2. Enter scores'!A253&lt;&gt;"",'2. Enter scores'!A253,"")</f>
        <v/>
      </c>
      <c r="H249" s="125" t="str">
        <f>IF('2. Enter scores'!G253&lt;&gt;"",'2. Enter scores'!$B253-'2. Enter scores'!G253,"")</f>
        <v/>
      </c>
      <c r="I249" s="125" t="str">
        <f>IF('2. Enter scores'!H253&lt;&gt;"",'2. Enter scores'!$B253-'2. Enter scores'!H253,"")</f>
        <v/>
      </c>
      <c r="J249" s="125" t="str">
        <f>IF('2. Enter scores'!I253&lt;&gt;"",'2. Enter scores'!$B253-'2. Enter scores'!I253,"")</f>
        <v/>
      </c>
      <c r="K249" s="125" t="str">
        <f>IF('2. Enter scores'!J253&lt;&gt;"",'2. Enter scores'!$B253-'2. Enter scores'!J253,"")</f>
        <v/>
      </c>
      <c r="L249" s="125" t="str">
        <f>IF('2. Enter scores'!K253&lt;&gt;"",'2. Enter scores'!$B253-'2. Enter scores'!K253,"")</f>
        <v/>
      </c>
      <c r="M249" s="125" t="str">
        <f>IF('2. Enter scores'!L253&lt;&gt;"",'2. Enter scores'!$B253-'2. Enter scores'!L253,"")</f>
        <v/>
      </c>
      <c r="N249" s="125" t="str">
        <f>IF('2. Enter scores'!M253&lt;&gt;"",'2. Enter scores'!$B253-'2. Enter scores'!M253,"")</f>
        <v/>
      </c>
      <c r="O249" s="125" t="str">
        <f>IF('2. Enter scores'!N253&lt;&gt;"",'2. Enter scores'!$B253-'2. Enter scores'!N253,"")</f>
        <v/>
      </c>
      <c r="P249" s="125" t="str">
        <f>IF('2. Enter scores'!O253&lt;&gt;"",'2. Enter scores'!$B253-'2. Enter scores'!O253,"")</f>
        <v/>
      </c>
      <c r="Q249" s="125" t="str">
        <f>IF('2. Enter scores'!P253&lt;&gt;"",'2. Enter scores'!$B253-'2. Enter scores'!P253,"")</f>
        <v/>
      </c>
      <c r="R249" s="125" t="str">
        <f>IF('2. Enter scores'!Q253&lt;&gt;"",'2. Enter scores'!$B253-'2. Enter scores'!Q253,"")</f>
        <v/>
      </c>
      <c r="S249" s="125" t="str">
        <f>IF('2. Enter scores'!R253&lt;&gt;"",'2. Enter scores'!$B253-'2. Enter scores'!R253,"")</f>
        <v/>
      </c>
      <c r="T249" s="125" t="str">
        <f>IF('2. Enter scores'!S253&lt;&gt;"",'2. Enter scores'!$B253-'2. Enter scores'!S253,"")</f>
        <v/>
      </c>
      <c r="U249" s="125" t="str">
        <f>IF('2. Enter scores'!T253&lt;&gt;"",'2. Enter scores'!$B253-'2. Enter scores'!T253,"")</f>
        <v/>
      </c>
      <c r="V249" s="125" t="str">
        <f>IF('2. Enter scores'!U253&lt;&gt;"",'2. Enter scores'!$B253-'2. Enter scores'!U253,"")</f>
        <v/>
      </c>
      <c r="W249" s="125" t="str">
        <f>IF('2. Enter scores'!V253&lt;&gt;"",'2. Enter scores'!$B253-'2. Enter scores'!V253,"")</f>
        <v/>
      </c>
      <c r="X249" s="125" t="str">
        <f>IF('2. Enter scores'!W253&lt;&gt;"",'2. Enter scores'!$B253-'2. Enter scores'!W253,"")</f>
        <v/>
      </c>
      <c r="Y249" s="125" t="str">
        <f>IF('2. Enter scores'!X253&lt;&gt;"",'2. Enter scores'!$B253-'2. Enter scores'!X253,"")</f>
        <v/>
      </c>
      <c r="Z249" s="125" t="str">
        <f>IF('2. Enter scores'!Y253&lt;&gt;"",'2. Enter scores'!$B253-'2. Enter scores'!Y253,"")</f>
        <v/>
      </c>
      <c r="AA249" s="125" t="str">
        <f>IF('2. Enter scores'!Z253&lt;&gt;"",'2. Enter scores'!$B253-'2. Enter scores'!Z253,"")</f>
        <v/>
      </c>
      <c r="AB249" s="125" t="str">
        <f>IF('2. Enter scores'!AA253&lt;&gt;"",'2. Enter scores'!$B253-'2. Enter scores'!AA253,"")</f>
        <v/>
      </c>
      <c r="AC249" s="125" t="str">
        <f>IF('2. Enter scores'!AB253&lt;&gt;"",'2. Enter scores'!$B253-'2. Enter scores'!AB253,"")</f>
        <v/>
      </c>
      <c r="AD249" s="125" t="str">
        <f>IF('2. Enter scores'!AC253&lt;&gt;"",'2. Enter scores'!$B253-'2. Enter scores'!AC253,"")</f>
        <v/>
      </c>
      <c r="AE249" s="125" t="str">
        <f>IF('2. Enter scores'!AD253&lt;&gt;"",'2. Enter scores'!$B253-'2. Enter scores'!AD253,"")</f>
        <v/>
      </c>
      <c r="AF249" s="125" t="str">
        <f>IF('2. Enter scores'!AE253&lt;&gt;"",'2. Enter scores'!$B253-'2. Enter scores'!AE253,"")</f>
        <v/>
      </c>
      <c r="AG249" s="125" t="str">
        <f>IF('2. Enter scores'!AF253&lt;&gt;"",'2. Enter scores'!$B253-'2. Enter scores'!AF253,"")</f>
        <v/>
      </c>
      <c r="AH249" s="125" t="str">
        <f>IF('2. Enter scores'!AG253&lt;&gt;"",'2. Enter scores'!$B253-'2. Enter scores'!AG253,"")</f>
        <v/>
      </c>
      <c r="AI249" s="125" t="str">
        <f>IF('2. Enter scores'!AH253&lt;&gt;"",'2. Enter scores'!$B253-'2. Enter scores'!AH253,"")</f>
        <v/>
      </c>
      <c r="AJ249" s="125" t="str">
        <f>IF('2. Enter scores'!AI253&lt;&gt;"",'2. Enter scores'!$B253-'2. Enter scores'!AI253,"")</f>
        <v/>
      </c>
      <c r="AK249" s="125" t="str">
        <f>IF('2. Enter scores'!AJ253&lt;&gt;"",'2. Enter scores'!$B253-'2. Enter scores'!AJ253,"")</f>
        <v/>
      </c>
      <c r="AL249" s="125" t="str">
        <f>IF('2. Enter scores'!AK253&lt;&gt;"",'2. Enter scores'!$B253-'2. Enter scores'!AK253,"")</f>
        <v/>
      </c>
      <c r="AM249" s="125" t="str">
        <f>IF('2. Enter scores'!AL253&lt;&gt;"",'2. Enter scores'!$B253-'2. Enter scores'!AL253,"")</f>
        <v/>
      </c>
      <c r="AN249" s="125" t="str">
        <f>IF('2. Enter scores'!AM253&lt;&gt;"",'2. Enter scores'!$B253-'2. Enter scores'!AM253,"")</f>
        <v/>
      </c>
      <c r="AO249" s="125" t="str">
        <f>IF('2. Enter scores'!AN253&lt;&gt;"",'2. Enter scores'!$B253-'2. Enter scores'!AN253,"")</f>
        <v/>
      </c>
      <c r="AP249" s="125" t="str">
        <f>IF('2. Enter scores'!AO253&lt;&gt;"",'2. Enter scores'!$B253-'2. Enter scores'!AO253,"")</f>
        <v/>
      </c>
      <c r="AQ249" s="125" t="str">
        <f>IF('2. Enter scores'!AP253&lt;&gt;"",'2. Enter scores'!$B253-'2. Enter scores'!AP253,"")</f>
        <v/>
      </c>
      <c r="AR249" s="125" t="str">
        <f>IF('2. Enter scores'!AQ253&lt;&gt;"",'2. Enter scores'!$B253-'2. Enter scores'!AQ253,"")</f>
        <v/>
      </c>
      <c r="AS249" s="125" t="str">
        <f>IF('2. Enter scores'!AR253&lt;&gt;"",'2. Enter scores'!$B253-'2. Enter scores'!AR253,"")</f>
        <v/>
      </c>
      <c r="AT249" s="125" t="str">
        <f>IF('2. Enter scores'!AS253&lt;&gt;"",'2. Enter scores'!$B253-'2. Enter scores'!AS253,"")</f>
        <v/>
      </c>
      <c r="AU249" s="125" t="str">
        <f>IF('2. Enter scores'!AT253&lt;&gt;"",'2. Enter scores'!$B253-'2. Enter scores'!AT253,"")</f>
        <v/>
      </c>
      <c r="AV249" s="125" t="str">
        <f>IF('2. Enter scores'!AU253&lt;&gt;"",'2. Enter scores'!$B253-'2. Enter scores'!AU253,"")</f>
        <v/>
      </c>
      <c r="AW249" s="125" t="str">
        <f>IF('2. Enter scores'!AV253&lt;&gt;"",'2. Enter scores'!$B253-'2. Enter scores'!AV253,"")</f>
        <v/>
      </c>
      <c r="AX249" s="125" t="str">
        <f>IF('2. Enter scores'!AW253&lt;&gt;"",'2. Enter scores'!$B253-'2. Enter scores'!AW253,"")</f>
        <v/>
      </c>
      <c r="AY249" s="125" t="str">
        <f>IF('2. Enter scores'!AX253&lt;&gt;"",'2. Enter scores'!$B253-'2. Enter scores'!AX253,"")</f>
        <v/>
      </c>
      <c r="AZ249" s="125" t="str">
        <f>IF('2. Enter scores'!AY253&lt;&gt;"",'2. Enter scores'!$B253-'2. Enter scores'!AY253,"")</f>
        <v/>
      </c>
      <c r="BA249" s="125" t="str">
        <f>IF('2. Enter scores'!AZ253&lt;&gt;"",'2. Enter scores'!$B253-'2. Enter scores'!AZ253,"")</f>
        <v/>
      </c>
      <c r="BB249" s="125" t="str">
        <f>IF('2. Enter scores'!BA253&lt;&gt;"",'2. Enter scores'!$B253-'2. Enter scores'!BA253,"")</f>
        <v/>
      </c>
      <c r="BC249" s="125" t="str">
        <f>IF('2. Enter scores'!BB253&lt;&gt;"",'2. Enter scores'!$B253-'2. Enter scores'!BB253,"")</f>
        <v/>
      </c>
      <c r="BD249" s="125" t="str">
        <f>IF('2. Enter scores'!BC253&lt;&gt;"",'2. Enter scores'!$B253-'2. Enter scores'!BC253,"")</f>
        <v/>
      </c>
      <c r="BE249" s="125" t="str">
        <f>IF('2. Enter scores'!BD253&lt;&gt;"",'2. Enter scores'!$B253-'2. Enter scores'!BD253,"")</f>
        <v/>
      </c>
      <c r="BF249" s="125" t="str">
        <f>IF('2. Enter scores'!BE253&lt;&gt;"",'2. Enter scores'!$B253-'2. Enter scores'!BE253,"")</f>
        <v/>
      </c>
      <c r="BG249" s="125" t="str">
        <f>IF('2. Enter scores'!BF253&lt;&gt;"",'2. Enter scores'!$B253-'2. Enter scores'!BF253,"")</f>
        <v/>
      </c>
      <c r="BH249" s="125" t="str">
        <f>IF('2. Enter scores'!BG253&lt;&gt;"",'2. Enter scores'!$B253-'2. Enter scores'!BG253,"")</f>
        <v/>
      </c>
      <c r="BI249" s="125" t="str">
        <f>IF('2. Enter scores'!BH253&lt;&gt;"",'2. Enter scores'!$B253-'2. Enter scores'!BH253,"")</f>
        <v/>
      </c>
      <c r="BJ249" s="125" t="str">
        <f>IF('2. Enter scores'!BI253&lt;&gt;"",'2. Enter scores'!$B253-'2. Enter scores'!BI253,"")</f>
        <v/>
      </c>
      <c r="BK249" s="125" t="str">
        <f>IF('2. Enter scores'!BJ253&lt;&gt;"",'2. Enter scores'!$B253-'2. Enter scores'!BJ253,"")</f>
        <v/>
      </c>
      <c r="BL249" s="125" t="str">
        <f>IF('2. Enter scores'!BK253&lt;&gt;"",'2. Enter scores'!$B253-'2. Enter scores'!BK253,"")</f>
        <v/>
      </c>
      <c r="BM249" s="125" t="str">
        <f>IF('2. Enter scores'!BL253&lt;&gt;"",'2. Enter scores'!$B253-'2. Enter scores'!BL253,"")</f>
        <v/>
      </c>
      <c r="BN249" s="125" t="str">
        <f>IF('2. Enter scores'!BM253&lt;&gt;"",'2. Enter scores'!$B253-'2. Enter scores'!BM253,"")</f>
        <v/>
      </c>
      <c r="BO249" s="125" t="str">
        <f>IF('2. Enter scores'!BN253&lt;&gt;"",'2. Enter scores'!$B253-'2. Enter scores'!BN253,"")</f>
        <v/>
      </c>
      <c r="BP249" s="108">
        <v>1000</v>
      </c>
    </row>
    <row r="250" spans="2:68" x14ac:dyDescent="0.35">
      <c r="B250" s="125" t="str">
        <f>IF('2. Enter scores'!A254&lt;&gt;"",'2. Enter scores'!A254,"")</f>
        <v/>
      </c>
      <c r="H250" s="125" t="str">
        <f>IF('2. Enter scores'!G254&lt;&gt;"",'2. Enter scores'!$B254-'2. Enter scores'!G254,"")</f>
        <v/>
      </c>
      <c r="I250" s="125" t="str">
        <f>IF('2. Enter scores'!H254&lt;&gt;"",'2. Enter scores'!$B254-'2. Enter scores'!H254,"")</f>
        <v/>
      </c>
      <c r="J250" s="125" t="str">
        <f>IF('2. Enter scores'!I254&lt;&gt;"",'2. Enter scores'!$B254-'2. Enter scores'!I254,"")</f>
        <v/>
      </c>
      <c r="K250" s="125" t="str">
        <f>IF('2. Enter scores'!J254&lt;&gt;"",'2. Enter scores'!$B254-'2. Enter scores'!J254,"")</f>
        <v/>
      </c>
      <c r="L250" s="125" t="str">
        <f>IF('2. Enter scores'!K254&lt;&gt;"",'2. Enter scores'!$B254-'2. Enter scores'!K254,"")</f>
        <v/>
      </c>
      <c r="M250" s="125" t="str">
        <f>IF('2. Enter scores'!L254&lt;&gt;"",'2. Enter scores'!$B254-'2. Enter scores'!L254,"")</f>
        <v/>
      </c>
      <c r="N250" s="125" t="str">
        <f>IF('2. Enter scores'!M254&lt;&gt;"",'2. Enter scores'!$B254-'2. Enter scores'!M254,"")</f>
        <v/>
      </c>
      <c r="O250" s="125" t="str">
        <f>IF('2. Enter scores'!N254&lt;&gt;"",'2. Enter scores'!$B254-'2. Enter scores'!N254,"")</f>
        <v/>
      </c>
      <c r="P250" s="125" t="str">
        <f>IF('2. Enter scores'!O254&lt;&gt;"",'2. Enter scores'!$B254-'2. Enter scores'!O254,"")</f>
        <v/>
      </c>
      <c r="Q250" s="125" t="str">
        <f>IF('2. Enter scores'!P254&lt;&gt;"",'2. Enter scores'!$B254-'2. Enter scores'!P254,"")</f>
        <v/>
      </c>
      <c r="R250" s="125" t="str">
        <f>IF('2. Enter scores'!Q254&lt;&gt;"",'2. Enter scores'!$B254-'2. Enter scores'!Q254,"")</f>
        <v/>
      </c>
      <c r="S250" s="125" t="str">
        <f>IF('2. Enter scores'!R254&lt;&gt;"",'2. Enter scores'!$B254-'2. Enter scores'!R254,"")</f>
        <v/>
      </c>
      <c r="T250" s="125" t="str">
        <f>IF('2. Enter scores'!S254&lt;&gt;"",'2. Enter scores'!$B254-'2. Enter scores'!S254,"")</f>
        <v/>
      </c>
      <c r="U250" s="125" t="str">
        <f>IF('2. Enter scores'!T254&lt;&gt;"",'2. Enter scores'!$B254-'2. Enter scores'!T254,"")</f>
        <v/>
      </c>
      <c r="V250" s="125" t="str">
        <f>IF('2. Enter scores'!U254&lt;&gt;"",'2. Enter scores'!$B254-'2. Enter scores'!U254,"")</f>
        <v/>
      </c>
      <c r="W250" s="125" t="str">
        <f>IF('2. Enter scores'!V254&lt;&gt;"",'2. Enter scores'!$B254-'2. Enter scores'!V254,"")</f>
        <v/>
      </c>
      <c r="X250" s="125" t="str">
        <f>IF('2. Enter scores'!W254&lt;&gt;"",'2. Enter scores'!$B254-'2. Enter scores'!W254,"")</f>
        <v/>
      </c>
      <c r="Y250" s="125" t="str">
        <f>IF('2. Enter scores'!X254&lt;&gt;"",'2. Enter scores'!$B254-'2. Enter scores'!X254,"")</f>
        <v/>
      </c>
      <c r="Z250" s="125" t="str">
        <f>IF('2. Enter scores'!Y254&lt;&gt;"",'2. Enter scores'!$B254-'2. Enter scores'!Y254,"")</f>
        <v/>
      </c>
      <c r="AA250" s="125" t="str">
        <f>IF('2. Enter scores'!Z254&lt;&gt;"",'2. Enter scores'!$B254-'2. Enter scores'!Z254,"")</f>
        <v/>
      </c>
      <c r="AB250" s="125" t="str">
        <f>IF('2. Enter scores'!AA254&lt;&gt;"",'2. Enter scores'!$B254-'2. Enter scores'!AA254,"")</f>
        <v/>
      </c>
      <c r="AC250" s="125" t="str">
        <f>IF('2. Enter scores'!AB254&lt;&gt;"",'2. Enter scores'!$B254-'2. Enter scores'!AB254,"")</f>
        <v/>
      </c>
      <c r="AD250" s="125" t="str">
        <f>IF('2. Enter scores'!AC254&lt;&gt;"",'2. Enter scores'!$B254-'2. Enter scores'!AC254,"")</f>
        <v/>
      </c>
      <c r="AE250" s="125" t="str">
        <f>IF('2. Enter scores'!AD254&lt;&gt;"",'2. Enter scores'!$B254-'2. Enter scores'!AD254,"")</f>
        <v/>
      </c>
      <c r="AF250" s="125" t="str">
        <f>IF('2. Enter scores'!AE254&lt;&gt;"",'2. Enter scores'!$B254-'2. Enter scores'!AE254,"")</f>
        <v/>
      </c>
      <c r="AG250" s="125" t="str">
        <f>IF('2. Enter scores'!AF254&lt;&gt;"",'2. Enter scores'!$B254-'2. Enter scores'!AF254,"")</f>
        <v/>
      </c>
      <c r="AH250" s="125" t="str">
        <f>IF('2. Enter scores'!AG254&lt;&gt;"",'2. Enter scores'!$B254-'2. Enter scores'!AG254,"")</f>
        <v/>
      </c>
      <c r="AI250" s="125" t="str">
        <f>IF('2. Enter scores'!AH254&lt;&gt;"",'2. Enter scores'!$B254-'2. Enter scores'!AH254,"")</f>
        <v/>
      </c>
      <c r="AJ250" s="125" t="str">
        <f>IF('2. Enter scores'!AI254&lt;&gt;"",'2. Enter scores'!$B254-'2. Enter scores'!AI254,"")</f>
        <v/>
      </c>
      <c r="AK250" s="125" t="str">
        <f>IF('2. Enter scores'!AJ254&lt;&gt;"",'2. Enter scores'!$B254-'2. Enter scores'!AJ254,"")</f>
        <v/>
      </c>
      <c r="AL250" s="125" t="str">
        <f>IF('2. Enter scores'!AK254&lt;&gt;"",'2. Enter scores'!$B254-'2. Enter scores'!AK254,"")</f>
        <v/>
      </c>
      <c r="AM250" s="125" t="str">
        <f>IF('2. Enter scores'!AL254&lt;&gt;"",'2. Enter scores'!$B254-'2. Enter scores'!AL254,"")</f>
        <v/>
      </c>
      <c r="AN250" s="125" t="str">
        <f>IF('2. Enter scores'!AM254&lt;&gt;"",'2. Enter scores'!$B254-'2. Enter scores'!AM254,"")</f>
        <v/>
      </c>
      <c r="AO250" s="125" t="str">
        <f>IF('2. Enter scores'!AN254&lt;&gt;"",'2. Enter scores'!$B254-'2. Enter scores'!AN254,"")</f>
        <v/>
      </c>
      <c r="AP250" s="125" t="str">
        <f>IF('2. Enter scores'!AO254&lt;&gt;"",'2. Enter scores'!$B254-'2. Enter scores'!AO254,"")</f>
        <v/>
      </c>
      <c r="AQ250" s="125" t="str">
        <f>IF('2. Enter scores'!AP254&lt;&gt;"",'2. Enter scores'!$B254-'2. Enter scores'!AP254,"")</f>
        <v/>
      </c>
      <c r="AR250" s="125" t="str">
        <f>IF('2. Enter scores'!AQ254&lt;&gt;"",'2. Enter scores'!$B254-'2. Enter scores'!AQ254,"")</f>
        <v/>
      </c>
      <c r="AS250" s="125" t="str">
        <f>IF('2. Enter scores'!AR254&lt;&gt;"",'2. Enter scores'!$B254-'2. Enter scores'!AR254,"")</f>
        <v/>
      </c>
      <c r="AT250" s="125" t="str">
        <f>IF('2. Enter scores'!AS254&lt;&gt;"",'2. Enter scores'!$B254-'2. Enter scores'!AS254,"")</f>
        <v/>
      </c>
      <c r="AU250" s="125" t="str">
        <f>IF('2. Enter scores'!AT254&lt;&gt;"",'2. Enter scores'!$B254-'2. Enter scores'!AT254,"")</f>
        <v/>
      </c>
      <c r="AV250" s="125" t="str">
        <f>IF('2. Enter scores'!AU254&lt;&gt;"",'2. Enter scores'!$B254-'2. Enter scores'!AU254,"")</f>
        <v/>
      </c>
      <c r="AW250" s="125" t="str">
        <f>IF('2. Enter scores'!AV254&lt;&gt;"",'2. Enter scores'!$B254-'2. Enter scores'!AV254,"")</f>
        <v/>
      </c>
      <c r="AX250" s="125" t="str">
        <f>IF('2. Enter scores'!AW254&lt;&gt;"",'2. Enter scores'!$B254-'2. Enter scores'!AW254,"")</f>
        <v/>
      </c>
      <c r="AY250" s="125" t="str">
        <f>IF('2. Enter scores'!AX254&lt;&gt;"",'2. Enter scores'!$B254-'2. Enter scores'!AX254,"")</f>
        <v/>
      </c>
      <c r="AZ250" s="125" t="str">
        <f>IF('2. Enter scores'!AY254&lt;&gt;"",'2. Enter scores'!$B254-'2. Enter scores'!AY254,"")</f>
        <v/>
      </c>
      <c r="BA250" s="125" t="str">
        <f>IF('2. Enter scores'!AZ254&lt;&gt;"",'2. Enter scores'!$B254-'2. Enter scores'!AZ254,"")</f>
        <v/>
      </c>
      <c r="BB250" s="125" t="str">
        <f>IF('2. Enter scores'!BA254&lt;&gt;"",'2. Enter scores'!$B254-'2. Enter scores'!BA254,"")</f>
        <v/>
      </c>
      <c r="BC250" s="125" t="str">
        <f>IF('2. Enter scores'!BB254&lt;&gt;"",'2. Enter scores'!$B254-'2. Enter scores'!BB254,"")</f>
        <v/>
      </c>
      <c r="BD250" s="125" t="str">
        <f>IF('2. Enter scores'!BC254&lt;&gt;"",'2. Enter scores'!$B254-'2. Enter scores'!BC254,"")</f>
        <v/>
      </c>
      <c r="BE250" s="125" t="str">
        <f>IF('2. Enter scores'!BD254&lt;&gt;"",'2. Enter scores'!$B254-'2. Enter scores'!BD254,"")</f>
        <v/>
      </c>
      <c r="BF250" s="125" t="str">
        <f>IF('2. Enter scores'!BE254&lt;&gt;"",'2. Enter scores'!$B254-'2. Enter scores'!BE254,"")</f>
        <v/>
      </c>
      <c r="BG250" s="125" t="str">
        <f>IF('2. Enter scores'!BF254&lt;&gt;"",'2. Enter scores'!$B254-'2. Enter scores'!BF254,"")</f>
        <v/>
      </c>
      <c r="BH250" s="125" t="str">
        <f>IF('2. Enter scores'!BG254&lt;&gt;"",'2. Enter scores'!$B254-'2. Enter scores'!BG254,"")</f>
        <v/>
      </c>
      <c r="BI250" s="125" t="str">
        <f>IF('2. Enter scores'!BH254&lt;&gt;"",'2. Enter scores'!$B254-'2. Enter scores'!BH254,"")</f>
        <v/>
      </c>
      <c r="BJ250" s="125" t="str">
        <f>IF('2. Enter scores'!BI254&lt;&gt;"",'2. Enter scores'!$B254-'2. Enter scores'!BI254,"")</f>
        <v/>
      </c>
      <c r="BK250" s="125" t="str">
        <f>IF('2. Enter scores'!BJ254&lt;&gt;"",'2. Enter scores'!$B254-'2. Enter scores'!BJ254,"")</f>
        <v/>
      </c>
      <c r="BL250" s="125" t="str">
        <f>IF('2. Enter scores'!BK254&lt;&gt;"",'2. Enter scores'!$B254-'2. Enter scores'!BK254,"")</f>
        <v/>
      </c>
      <c r="BM250" s="125" t="str">
        <f>IF('2. Enter scores'!BL254&lt;&gt;"",'2. Enter scores'!$B254-'2. Enter scores'!BL254,"")</f>
        <v/>
      </c>
      <c r="BN250" s="125" t="str">
        <f>IF('2. Enter scores'!BM254&lt;&gt;"",'2. Enter scores'!$B254-'2. Enter scores'!BM254,"")</f>
        <v/>
      </c>
      <c r="BO250" s="125" t="str">
        <f>IF('2. Enter scores'!BN254&lt;&gt;"",'2. Enter scores'!$B254-'2. Enter scores'!BN254,"")</f>
        <v/>
      </c>
      <c r="BP250" s="108">
        <v>1000</v>
      </c>
    </row>
    <row r="251" spans="2:68" x14ac:dyDescent="0.35">
      <c r="B251" s="125" t="str">
        <f>IF('2. Enter scores'!A255&lt;&gt;"",'2. Enter scores'!A255,"")</f>
        <v/>
      </c>
      <c r="H251" s="125" t="str">
        <f>IF('2. Enter scores'!G255&lt;&gt;"",'2. Enter scores'!$B255-'2. Enter scores'!G255,"")</f>
        <v/>
      </c>
      <c r="I251" s="125" t="str">
        <f>IF('2. Enter scores'!H255&lt;&gt;"",'2. Enter scores'!$B255-'2. Enter scores'!H255,"")</f>
        <v/>
      </c>
      <c r="J251" s="125" t="str">
        <f>IF('2. Enter scores'!I255&lt;&gt;"",'2. Enter scores'!$B255-'2. Enter scores'!I255,"")</f>
        <v/>
      </c>
      <c r="K251" s="125" t="str">
        <f>IF('2. Enter scores'!J255&lt;&gt;"",'2. Enter scores'!$B255-'2. Enter scores'!J255,"")</f>
        <v/>
      </c>
      <c r="L251" s="125" t="str">
        <f>IF('2. Enter scores'!K255&lt;&gt;"",'2. Enter scores'!$B255-'2. Enter scores'!K255,"")</f>
        <v/>
      </c>
      <c r="M251" s="125" t="str">
        <f>IF('2. Enter scores'!L255&lt;&gt;"",'2. Enter scores'!$B255-'2. Enter scores'!L255,"")</f>
        <v/>
      </c>
      <c r="N251" s="125" t="str">
        <f>IF('2. Enter scores'!M255&lt;&gt;"",'2. Enter scores'!$B255-'2. Enter scores'!M255,"")</f>
        <v/>
      </c>
      <c r="O251" s="125" t="str">
        <f>IF('2. Enter scores'!N255&lt;&gt;"",'2. Enter scores'!$B255-'2. Enter scores'!N255,"")</f>
        <v/>
      </c>
      <c r="P251" s="125" t="str">
        <f>IF('2. Enter scores'!O255&lt;&gt;"",'2. Enter scores'!$B255-'2. Enter scores'!O255,"")</f>
        <v/>
      </c>
      <c r="Q251" s="125" t="str">
        <f>IF('2. Enter scores'!P255&lt;&gt;"",'2. Enter scores'!$B255-'2. Enter scores'!P255,"")</f>
        <v/>
      </c>
      <c r="R251" s="125" t="str">
        <f>IF('2. Enter scores'!Q255&lt;&gt;"",'2. Enter scores'!$B255-'2. Enter scores'!Q255,"")</f>
        <v/>
      </c>
      <c r="S251" s="125" t="str">
        <f>IF('2. Enter scores'!R255&lt;&gt;"",'2. Enter scores'!$B255-'2. Enter scores'!R255,"")</f>
        <v/>
      </c>
      <c r="T251" s="125" t="str">
        <f>IF('2. Enter scores'!S255&lt;&gt;"",'2. Enter scores'!$B255-'2. Enter scores'!S255,"")</f>
        <v/>
      </c>
      <c r="U251" s="125" t="str">
        <f>IF('2. Enter scores'!T255&lt;&gt;"",'2. Enter scores'!$B255-'2. Enter scores'!T255,"")</f>
        <v/>
      </c>
      <c r="V251" s="125" t="str">
        <f>IF('2. Enter scores'!U255&lt;&gt;"",'2. Enter scores'!$B255-'2. Enter scores'!U255,"")</f>
        <v/>
      </c>
      <c r="W251" s="125" t="str">
        <f>IF('2. Enter scores'!V255&lt;&gt;"",'2. Enter scores'!$B255-'2. Enter scores'!V255,"")</f>
        <v/>
      </c>
      <c r="X251" s="125" t="str">
        <f>IF('2. Enter scores'!W255&lt;&gt;"",'2. Enter scores'!$B255-'2. Enter scores'!W255,"")</f>
        <v/>
      </c>
      <c r="Y251" s="125" t="str">
        <f>IF('2. Enter scores'!X255&lt;&gt;"",'2. Enter scores'!$B255-'2. Enter scores'!X255,"")</f>
        <v/>
      </c>
      <c r="Z251" s="125" t="str">
        <f>IF('2. Enter scores'!Y255&lt;&gt;"",'2. Enter scores'!$B255-'2. Enter scores'!Y255,"")</f>
        <v/>
      </c>
      <c r="AA251" s="125" t="str">
        <f>IF('2. Enter scores'!Z255&lt;&gt;"",'2. Enter scores'!$B255-'2. Enter scores'!Z255,"")</f>
        <v/>
      </c>
      <c r="AB251" s="125" t="str">
        <f>IF('2. Enter scores'!AA255&lt;&gt;"",'2. Enter scores'!$B255-'2. Enter scores'!AA255,"")</f>
        <v/>
      </c>
      <c r="AC251" s="125" t="str">
        <f>IF('2. Enter scores'!AB255&lt;&gt;"",'2. Enter scores'!$B255-'2. Enter scores'!AB255,"")</f>
        <v/>
      </c>
      <c r="AD251" s="125" t="str">
        <f>IF('2. Enter scores'!AC255&lt;&gt;"",'2. Enter scores'!$B255-'2. Enter scores'!AC255,"")</f>
        <v/>
      </c>
      <c r="AE251" s="125" t="str">
        <f>IF('2. Enter scores'!AD255&lt;&gt;"",'2. Enter scores'!$B255-'2. Enter scores'!AD255,"")</f>
        <v/>
      </c>
      <c r="AF251" s="125" t="str">
        <f>IF('2. Enter scores'!AE255&lt;&gt;"",'2. Enter scores'!$B255-'2. Enter scores'!AE255,"")</f>
        <v/>
      </c>
      <c r="AG251" s="125" t="str">
        <f>IF('2. Enter scores'!AF255&lt;&gt;"",'2. Enter scores'!$B255-'2. Enter scores'!AF255,"")</f>
        <v/>
      </c>
      <c r="AH251" s="125" t="str">
        <f>IF('2. Enter scores'!AG255&lt;&gt;"",'2. Enter scores'!$B255-'2. Enter scores'!AG255,"")</f>
        <v/>
      </c>
      <c r="AI251" s="125" t="str">
        <f>IF('2. Enter scores'!AH255&lt;&gt;"",'2. Enter scores'!$B255-'2. Enter scores'!AH255,"")</f>
        <v/>
      </c>
      <c r="AJ251" s="125" t="str">
        <f>IF('2. Enter scores'!AI255&lt;&gt;"",'2. Enter scores'!$B255-'2. Enter scores'!AI255,"")</f>
        <v/>
      </c>
      <c r="AK251" s="125" t="str">
        <f>IF('2. Enter scores'!AJ255&lt;&gt;"",'2. Enter scores'!$B255-'2. Enter scores'!AJ255,"")</f>
        <v/>
      </c>
      <c r="AL251" s="125" t="str">
        <f>IF('2. Enter scores'!AK255&lt;&gt;"",'2. Enter scores'!$B255-'2. Enter scores'!AK255,"")</f>
        <v/>
      </c>
      <c r="AM251" s="125" t="str">
        <f>IF('2. Enter scores'!AL255&lt;&gt;"",'2. Enter scores'!$B255-'2. Enter scores'!AL255,"")</f>
        <v/>
      </c>
      <c r="AN251" s="125" t="str">
        <f>IF('2. Enter scores'!AM255&lt;&gt;"",'2. Enter scores'!$B255-'2. Enter scores'!AM255,"")</f>
        <v/>
      </c>
      <c r="AO251" s="125" t="str">
        <f>IF('2. Enter scores'!AN255&lt;&gt;"",'2. Enter scores'!$B255-'2. Enter scores'!AN255,"")</f>
        <v/>
      </c>
      <c r="AP251" s="125" t="str">
        <f>IF('2. Enter scores'!AO255&lt;&gt;"",'2. Enter scores'!$B255-'2. Enter scores'!AO255,"")</f>
        <v/>
      </c>
      <c r="AQ251" s="125" t="str">
        <f>IF('2. Enter scores'!AP255&lt;&gt;"",'2. Enter scores'!$B255-'2. Enter scores'!AP255,"")</f>
        <v/>
      </c>
      <c r="AR251" s="125" t="str">
        <f>IF('2. Enter scores'!AQ255&lt;&gt;"",'2. Enter scores'!$B255-'2. Enter scores'!AQ255,"")</f>
        <v/>
      </c>
      <c r="AS251" s="125" t="str">
        <f>IF('2. Enter scores'!AR255&lt;&gt;"",'2. Enter scores'!$B255-'2. Enter scores'!AR255,"")</f>
        <v/>
      </c>
      <c r="AT251" s="125" t="str">
        <f>IF('2. Enter scores'!AS255&lt;&gt;"",'2. Enter scores'!$B255-'2. Enter scores'!AS255,"")</f>
        <v/>
      </c>
      <c r="AU251" s="125" t="str">
        <f>IF('2. Enter scores'!AT255&lt;&gt;"",'2. Enter scores'!$B255-'2. Enter scores'!AT255,"")</f>
        <v/>
      </c>
      <c r="AV251" s="125" t="str">
        <f>IF('2. Enter scores'!AU255&lt;&gt;"",'2. Enter scores'!$B255-'2. Enter scores'!AU255,"")</f>
        <v/>
      </c>
      <c r="AW251" s="125" t="str">
        <f>IF('2. Enter scores'!AV255&lt;&gt;"",'2. Enter scores'!$B255-'2. Enter scores'!AV255,"")</f>
        <v/>
      </c>
      <c r="AX251" s="125" t="str">
        <f>IF('2. Enter scores'!AW255&lt;&gt;"",'2. Enter scores'!$B255-'2. Enter scores'!AW255,"")</f>
        <v/>
      </c>
      <c r="AY251" s="125" t="str">
        <f>IF('2. Enter scores'!AX255&lt;&gt;"",'2. Enter scores'!$B255-'2. Enter scores'!AX255,"")</f>
        <v/>
      </c>
      <c r="AZ251" s="125" t="str">
        <f>IF('2. Enter scores'!AY255&lt;&gt;"",'2. Enter scores'!$B255-'2. Enter scores'!AY255,"")</f>
        <v/>
      </c>
      <c r="BA251" s="125" t="str">
        <f>IF('2. Enter scores'!AZ255&lt;&gt;"",'2. Enter scores'!$B255-'2. Enter scores'!AZ255,"")</f>
        <v/>
      </c>
      <c r="BB251" s="125" t="str">
        <f>IF('2. Enter scores'!BA255&lt;&gt;"",'2. Enter scores'!$B255-'2. Enter scores'!BA255,"")</f>
        <v/>
      </c>
      <c r="BC251" s="125" t="str">
        <f>IF('2. Enter scores'!BB255&lt;&gt;"",'2. Enter scores'!$B255-'2. Enter scores'!BB255,"")</f>
        <v/>
      </c>
      <c r="BD251" s="125" t="str">
        <f>IF('2. Enter scores'!BC255&lt;&gt;"",'2. Enter scores'!$B255-'2. Enter scores'!BC255,"")</f>
        <v/>
      </c>
      <c r="BE251" s="125" t="str">
        <f>IF('2. Enter scores'!BD255&lt;&gt;"",'2. Enter scores'!$B255-'2. Enter scores'!BD255,"")</f>
        <v/>
      </c>
      <c r="BF251" s="125" t="str">
        <f>IF('2. Enter scores'!BE255&lt;&gt;"",'2. Enter scores'!$B255-'2. Enter scores'!BE255,"")</f>
        <v/>
      </c>
      <c r="BG251" s="125" t="str">
        <f>IF('2. Enter scores'!BF255&lt;&gt;"",'2. Enter scores'!$B255-'2. Enter scores'!BF255,"")</f>
        <v/>
      </c>
      <c r="BH251" s="125" t="str">
        <f>IF('2. Enter scores'!BG255&lt;&gt;"",'2. Enter scores'!$B255-'2. Enter scores'!BG255,"")</f>
        <v/>
      </c>
      <c r="BI251" s="125" t="str">
        <f>IF('2. Enter scores'!BH255&lt;&gt;"",'2. Enter scores'!$B255-'2. Enter scores'!BH255,"")</f>
        <v/>
      </c>
      <c r="BJ251" s="125" t="str">
        <f>IF('2. Enter scores'!BI255&lt;&gt;"",'2. Enter scores'!$B255-'2. Enter scores'!BI255,"")</f>
        <v/>
      </c>
      <c r="BK251" s="125" t="str">
        <f>IF('2. Enter scores'!BJ255&lt;&gt;"",'2. Enter scores'!$B255-'2. Enter scores'!BJ255,"")</f>
        <v/>
      </c>
      <c r="BL251" s="125" t="str">
        <f>IF('2. Enter scores'!BK255&lt;&gt;"",'2. Enter scores'!$B255-'2. Enter scores'!BK255,"")</f>
        <v/>
      </c>
      <c r="BM251" s="125" t="str">
        <f>IF('2. Enter scores'!BL255&lt;&gt;"",'2. Enter scores'!$B255-'2. Enter scores'!BL255,"")</f>
        <v/>
      </c>
      <c r="BN251" s="125" t="str">
        <f>IF('2. Enter scores'!BM255&lt;&gt;"",'2. Enter scores'!$B255-'2. Enter scores'!BM255,"")</f>
        <v/>
      </c>
      <c r="BO251" s="125" t="str">
        <f>IF('2. Enter scores'!BN255&lt;&gt;"",'2. Enter scores'!$B255-'2. Enter scores'!BN255,"")</f>
        <v/>
      </c>
      <c r="BP251" s="108">
        <v>1000</v>
      </c>
    </row>
    <row r="252" spans="2:68" x14ac:dyDescent="0.35">
      <c r="B252" s="125" t="str">
        <f>IF('2. Enter scores'!A256&lt;&gt;"",'2. Enter scores'!A256,"")</f>
        <v/>
      </c>
      <c r="H252" s="125" t="str">
        <f>IF('2. Enter scores'!G256&lt;&gt;"",'2. Enter scores'!$B256-'2. Enter scores'!G256,"")</f>
        <v/>
      </c>
      <c r="I252" s="125" t="str">
        <f>IF('2. Enter scores'!H256&lt;&gt;"",'2. Enter scores'!$B256-'2. Enter scores'!H256,"")</f>
        <v/>
      </c>
      <c r="J252" s="125" t="str">
        <f>IF('2. Enter scores'!I256&lt;&gt;"",'2. Enter scores'!$B256-'2. Enter scores'!I256,"")</f>
        <v/>
      </c>
      <c r="K252" s="125" t="str">
        <f>IF('2. Enter scores'!J256&lt;&gt;"",'2. Enter scores'!$B256-'2. Enter scores'!J256,"")</f>
        <v/>
      </c>
      <c r="L252" s="125" t="str">
        <f>IF('2. Enter scores'!K256&lt;&gt;"",'2. Enter scores'!$B256-'2. Enter scores'!K256,"")</f>
        <v/>
      </c>
      <c r="M252" s="125" t="str">
        <f>IF('2. Enter scores'!L256&lt;&gt;"",'2. Enter scores'!$B256-'2. Enter scores'!L256,"")</f>
        <v/>
      </c>
      <c r="N252" s="125" t="str">
        <f>IF('2. Enter scores'!M256&lt;&gt;"",'2. Enter scores'!$B256-'2. Enter scores'!M256,"")</f>
        <v/>
      </c>
      <c r="O252" s="125" t="str">
        <f>IF('2. Enter scores'!N256&lt;&gt;"",'2. Enter scores'!$B256-'2. Enter scores'!N256,"")</f>
        <v/>
      </c>
      <c r="P252" s="125" t="str">
        <f>IF('2. Enter scores'!O256&lt;&gt;"",'2. Enter scores'!$B256-'2. Enter scores'!O256,"")</f>
        <v/>
      </c>
      <c r="Q252" s="125" t="str">
        <f>IF('2. Enter scores'!P256&lt;&gt;"",'2. Enter scores'!$B256-'2. Enter scores'!P256,"")</f>
        <v/>
      </c>
      <c r="R252" s="125" t="str">
        <f>IF('2. Enter scores'!Q256&lt;&gt;"",'2. Enter scores'!$B256-'2. Enter scores'!Q256,"")</f>
        <v/>
      </c>
      <c r="S252" s="125" t="str">
        <f>IF('2. Enter scores'!R256&lt;&gt;"",'2. Enter scores'!$B256-'2. Enter scores'!R256,"")</f>
        <v/>
      </c>
      <c r="T252" s="125" t="str">
        <f>IF('2. Enter scores'!S256&lt;&gt;"",'2. Enter scores'!$B256-'2. Enter scores'!S256,"")</f>
        <v/>
      </c>
      <c r="U252" s="125" t="str">
        <f>IF('2. Enter scores'!T256&lt;&gt;"",'2. Enter scores'!$B256-'2. Enter scores'!T256,"")</f>
        <v/>
      </c>
      <c r="V252" s="125" t="str">
        <f>IF('2. Enter scores'!U256&lt;&gt;"",'2. Enter scores'!$B256-'2. Enter scores'!U256,"")</f>
        <v/>
      </c>
      <c r="W252" s="125" t="str">
        <f>IF('2. Enter scores'!V256&lt;&gt;"",'2. Enter scores'!$B256-'2. Enter scores'!V256,"")</f>
        <v/>
      </c>
      <c r="X252" s="125" t="str">
        <f>IF('2. Enter scores'!W256&lt;&gt;"",'2. Enter scores'!$B256-'2. Enter scores'!W256,"")</f>
        <v/>
      </c>
      <c r="Y252" s="125" t="str">
        <f>IF('2. Enter scores'!X256&lt;&gt;"",'2. Enter scores'!$B256-'2. Enter scores'!X256,"")</f>
        <v/>
      </c>
      <c r="Z252" s="125" t="str">
        <f>IF('2. Enter scores'!Y256&lt;&gt;"",'2. Enter scores'!$B256-'2. Enter scores'!Y256,"")</f>
        <v/>
      </c>
      <c r="AA252" s="125" t="str">
        <f>IF('2. Enter scores'!Z256&lt;&gt;"",'2. Enter scores'!$B256-'2. Enter scores'!Z256,"")</f>
        <v/>
      </c>
      <c r="AB252" s="125" t="str">
        <f>IF('2. Enter scores'!AA256&lt;&gt;"",'2. Enter scores'!$B256-'2. Enter scores'!AA256,"")</f>
        <v/>
      </c>
      <c r="AC252" s="125" t="str">
        <f>IF('2. Enter scores'!AB256&lt;&gt;"",'2. Enter scores'!$B256-'2. Enter scores'!AB256,"")</f>
        <v/>
      </c>
      <c r="AD252" s="125" t="str">
        <f>IF('2. Enter scores'!AC256&lt;&gt;"",'2. Enter scores'!$B256-'2. Enter scores'!AC256,"")</f>
        <v/>
      </c>
      <c r="AE252" s="125" t="str">
        <f>IF('2. Enter scores'!AD256&lt;&gt;"",'2. Enter scores'!$B256-'2. Enter scores'!AD256,"")</f>
        <v/>
      </c>
      <c r="AF252" s="125" t="str">
        <f>IF('2. Enter scores'!AE256&lt;&gt;"",'2. Enter scores'!$B256-'2. Enter scores'!AE256,"")</f>
        <v/>
      </c>
      <c r="AG252" s="125" t="str">
        <f>IF('2. Enter scores'!AF256&lt;&gt;"",'2. Enter scores'!$B256-'2. Enter scores'!AF256,"")</f>
        <v/>
      </c>
      <c r="AH252" s="125" t="str">
        <f>IF('2. Enter scores'!AG256&lt;&gt;"",'2. Enter scores'!$B256-'2. Enter scores'!AG256,"")</f>
        <v/>
      </c>
      <c r="AI252" s="125" t="str">
        <f>IF('2. Enter scores'!AH256&lt;&gt;"",'2. Enter scores'!$B256-'2. Enter scores'!AH256,"")</f>
        <v/>
      </c>
      <c r="AJ252" s="125" t="str">
        <f>IF('2. Enter scores'!AI256&lt;&gt;"",'2. Enter scores'!$B256-'2. Enter scores'!AI256,"")</f>
        <v/>
      </c>
      <c r="AK252" s="125" t="str">
        <f>IF('2. Enter scores'!AJ256&lt;&gt;"",'2. Enter scores'!$B256-'2. Enter scores'!AJ256,"")</f>
        <v/>
      </c>
      <c r="AL252" s="125" t="str">
        <f>IF('2. Enter scores'!AK256&lt;&gt;"",'2. Enter scores'!$B256-'2. Enter scores'!AK256,"")</f>
        <v/>
      </c>
      <c r="AM252" s="125" t="str">
        <f>IF('2. Enter scores'!AL256&lt;&gt;"",'2. Enter scores'!$B256-'2. Enter scores'!AL256,"")</f>
        <v/>
      </c>
      <c r="AN252" s="125" t="str">
        <f>IF('2. Enter scores'!AM256&lt;&gt;"",'2. Enter scores'!$B256-'2. Enter scores'!AM256,"")</f>
        <v/>
      </c>
      <c r="AO252" s="125" t="str">
        <f>IF('2. Enter scores'!AN256&lt;&gt;"",'2. Enter scores'!$B256-'2. Enter scores'!AN256,"")</f>
        <v/>
      </c>
      <c r="AP252" s="125" t="str">
        <f>IF('2. Enter scores'!AO256&lt;&gt;"",'2. Enter scores'!$B256-'2. Enter scores'!AO256,"")</f>
        <v/>
      </c>
      <c r="AQ252" s="125" t="str">
        <f>IF('2. Enter scores'!AP256&lt;&gt;"",'2. Enter scores'!$B256-'2. Enter scores'!AP256,"")</f>
        <v/>
      </c>
      <c r="AR252" s="125" t="str">
        <f>IF('2. Enter scores'!AQ256&lt;&gt;"",'2. Enter scores'!$B256-'2. Enter scores'!AQ256,"")</f>
        <v/>
      </c>
      <c r="AS252" s="125" t="str">
        <f>IF('2. Enter scores'!AR256&lt;&gt;"",'2. Enter scores'!$B256-'2. Enter scores'!AR256,"")</f>
        <v/>
      </c>
      <c r="AT252" s="125" t="str">
        <f>IF('2. Enter scores'!AS256&lt;&gt;"",'2. Enter scores'!$B256-'2. Enter scores'!AS256,"")</f>
        <v/>
      </c>
      <c r="AU252" s="125" t="str">
        <f>IF('2. Enter scores'!AT256&lt;&gt;"",'2. Enter scores'!$B256-'2. Enter scores'!AT256,"")</f>
        <v/>
      </c>
      <c r="AV252" s="125" t="str">
        <f>IF('2. Enter scores'!AU256&lt;&gt;"",'2. Enter scores'!$B256-'2. Enter scores'!AU256,"")</f>
        <v/>
      </c>
      <c r="AW252" s="125" t="str">
        <f>IF('2. Enter scores'!AV256&lt;&gt;"",'2. Enter scores'!$B256-'2. Enter scores'!AV256,"")</f>
        <v/>
      </c>
      <c r="AX252" s="125" t="str">
        <f>IF('2. Enter scores'!AW256&lt;&gt;"",'2. Enter scores'!$B256-'2. Enter scores'!AW256,"")</f>
        <v/>
      </c>
      <c r="AY252" s="125" t="str">
        <f>IF('2. Enter scores'!AX256&lt;&gt;"",'2. Enter scores'!$B256-'2. Enter scores'!AX256,"")</f>
        <v/>
      </c>
      <c r="AZ252" s="125" t="str">
        <f>IF('2. Enter scores'!AY256&lt;&gt;"",'2. Enter scores'!$B256-'2. Enter scores'!AY256,"")</f>
        <v/>
      </c>
      <c r="BA252" s="125" t="str">
        <f>IF('2. Enter scores'!AZ256&lt;&gt;"",'2. Enter scores'!$B256-'2. Enter scores'!AZ256,"")</f>
        <v/>
      </c>
      <c r="BB252" s="125" t="str">
        <f>IF('2. Enter scores'!BA256&lt;&gt;"",'2. Enter scores'!$B256-'2. Enter scores'!BA256,"")</f>
        <v/>
      </c>
      <c r="BC252" s="125" t="str">
        <f>IF('2. Enter scores'!BB256&lt;&gt;"",'2. Enter scores'!$B256-'2. Enter scores'!BB256,"")</f>
        <v/>
      </c>
      <c r="BD252" s="125" t="str">
        <f>IF('2. Enter scores'!BC256&lt;&gt;"",'2. Enter scores'!$B256-'2. Enter scores'!BC256,"")</f>
        <v/>
      </c>
      <c r="BE252" s="125" t="str">
        <f>IF('2. Enter scores'!BD256&lt;&gt;"",'2. Enter scores'!$B256-'2. Enter scores'!BD256,"")</f>
        <v/>
      </c>
      <c r="BF252" s="125" t="str">
        <f>IF('2. Enter scores'!BE256&lt;&gt;"",'2. Enter scores'!$B256-'2. Enter scores'!BE256,"")</f>
        <v/>
      </c>
      <c r="BG252" s="125" t="str">
        <f>IF('2. Enter scores'!BF256&lt;&gt;"",'2. Enter scores'!$B256-'2. Enter scores'!BF256,"")</f>
        <v/>
      </c>
      <c r="BH252" s="125" t="str">
        <f>IF('2. Enter scores'!BG256&lt;&gt;"",'2. Enter scores'!$B256-'2. Enter scores'!BG256,"")</f>
        <v/>
      </c>
      <c r="BI252" s="125" t="str">
        <f>IF('2. Enter scores'!BH256&lt;&gt;"",'2. Enter scores'!$B256-'2. Enter scores'!BH256,"")</f>
        <v/>
      </c>
      <c r="BJ252" s="125" t="str">
        <f>IF('2. Enter scores'!BI256&lt;&gt;"",'2. Enter scores'!$B256-'2. Enter scores'!BI256,"")</f>
        <v/>
      </c>
      <c r="BK252" s="125" t="str">
        <f>IF('2. Enter scores'!BJ256&lt;&gt;"",'2. Enter scores'!$B256-'2. Enter scores'!BJ256,"")</f>
        <v/>
      </c>
      <c r="BL252" s="125" t="str">
        <f>IF('2. Enter scores'!BK256&lt;&gt;"",'2. Enter scores'!$B256-'2. Enter scores'!BK256,"")</f>
        <v/>
      </c>
      <c r="BM252" s="125" t="str">
        <f>IF('2. Enter scores'!BL256&lt;&gt;"",'2. Enter scores'!$B256-'2. Enter scores'!BL256,"")</f>
        <v/>
      </c>
      <c r="BN252" s="125" t="str">
        <f>IF('2. Enter scores'!BM256&lt;&gt;"",'2. Enter scores'!$B256-'2. Enter scores'!BM256,"")</f>
        <v/>
      </c>
      <c r="BO252" s="125" t="str">
        <f>IF('2. Enter scores'!BN256&lt;&gt;"",'2. Enter scores'!$B256-'2. Enter scores'!BN256,"")</f>
        <v/>
      </c>
      <c r="BP252" s="108">
        <v>1000</v>
      </c>
    </row>
    <row r="253" spans="2:68" x14ac:dyDescent="0.35">
      <c r="B253" s="125" t="str">
        <f>IF('2. Enter scores'!A257&lt;&gt;"",'2. Enter scores'!A257,"")</f>
        <v/>
      </c>
      <c r="H253" s="125" t="str">
        <f>IF('2. Enter scores'!G257&lt;&gt;"",'2. Enter scores'!$B257-'2. Enter scores'!G257,"")</f>
        <v/>
      </c>
      <c r="I253" s="125" t="str">
        <f>IF('2. Enter scores'!H257&lt;&gt;"",'2. Enter scores'!$B257-'2. Enter scores'!H257,"")</f>
        <v/>
      </c>
      <c r="J253" s="125" t="str">
        <f>IF('2. Enter scores'!I257&lt;&gt;"",'2. Enter scores'!$B257-'2. Enter scores'!I257,"")</f>
        <v/>
      </c>
      <c r="K253" s="125" t="str">
        <f>IF('2. Enter scores'!J257&lt;&gt;"",'2. Enter scores'!$B257-'2. Enter scores'!J257,"")</f>
        <v/>
      </c>
      <c r="L253" s="125" t="str">
        <f>IF('2. Enter scores'!K257&lt;&gt;"",'2. Enter scores'!$B257-'2. Enter scores'!K257,"")</f>
        <v/>
      </c>
      <c r="M253" s="125" t="str">
        <f>IF('2. Enter scores'!L257&lt;&gt;"",'2. Enter scores'!$B257-'2. Enter scores'!L257,"")</f>
        <v/>
      </c>
      <c r="N253" s="125" t="str">
        <f>IF('2. Enter scores'!M257&lt;&gt;"",'2. Enter scores'!$B257-'2. Enter scores'!M257,"")</f>
        <v/>
      </c>
      <c r="O253" s="125" t="str">
        <f>IF('2. Enter scores'!N257&lt;&gt;"",'2. Enter scores'!$B257-'2. Enter scores'!N257,"")</f>
        <v/>
      </c>
      <c r="P253" s="125" t="str">
        <f>IF('2. Enter scores'!O257&lt;&gt;"",'2. Enter scores'!$B257-'2. Enter scores'!O257,"")</f>
        <v/>
      </c>
      <c r="Q253" s="125" t="str">
        <f>IF('2. Enter scores'!P257&lt;&gt;"",'2. Enter scores'!$B257-'2. Enter scores'!P257,"")</f>
        <v/>
      </c>
      <c r="R253" s="125" t="str">
        <f>IF('2. Enter scores'!Q257&lt;&gt;"",'2. Enter scores'!$B257-'2. Enter scores'!Q257,"")</f>
        <v/>
      </c>
      <c r="S253" s="125" t="str">
        <f>IF('2. Enter scores'!R257&lt;&gt;"",'2. Enter scores'!$B257-'2. Enter scores'!R257,"")</f>
        <v/>
      </c>
      <c r="T253" s="125" t="str">
        <f>IF('2. Enter scores'!S257&lt;&gt;"",'2. Enter scores'!$B257-'2. Enter scores'!S257,"")</f>
        <v/>
      </c>
      <c r="U253" s="125" t="str">
        <f>IF('2. Enter scores'!T257&lt;&gt;"",'2. Enter scores'!$B257-'2. Enter scores'!T257,"")</f>
        <v/>
      </c>
      <c r="V253" s="125" t="str">
        <f>IF('2. Enter scores'!U257&lt;&gt;"",'2. Enter scores'!$B257-'2. Enter scores'!U257,"")</f>
        <v/>
      </c>
      <c r="W253" s="125" t="str">
        <f>IF('2. Enter scores'!V257&lt;&gt;"",'2. Enter scores'!$B257-'2. Enter scores'!V257,"")</f>
        <v/>
      </c>
      <c r="X253" s="125" t="str">
        <f>IF('2. Enter scores'!W257&lt;&gt;"",'2. Enter scores'!$B257-'2. Enter scores'!W257,"")</f>
        <v/>
      </c>
      <c r="Y253" s="125" t="str">
        <f>IF('2. Enter scores'!X257&lt;&gt;"",'2. Enter scores'!$B257-'2. Enter scores'!X257,"")</f>
        <v/>
      </c>
      <c r="Z253" s="125" t="str">
        <f>IF('2. Enter scores'!Y257&lt;&gt;"",'2. Enter scores'!$B257-'2. Enter scores'!Y257,"")</f>
        <v/>
      </c>
      <c r="AA253" s="125" t="str">
        <f>IF('2. Enter scores'!Z257&lt;&gt;"",'2. Enter scores'!$B257-'2. Enter scores'!Z257,"")</f>
        <v/>
      </c>
      <c r="AB253" s="125" t="str">
        <f>IF('2. Enter scores'!AA257&lt;&gt;"",'2. Enter scores'!$B257-'2. Enter scores'!AA257,"")</f>
        <v/>
      </c>
      <c r="AC253" s="125" t="str">
        <f>IF('2. Enter scores'!AB257&lt;&gt;"",'2. Enter scores'!$B257-'2. Enter scores'!AB257,"")</f>
        <v/>
      </c>
      <c r="AD253" s="125" t="str">
        <f>IF('2. Enter scores'!AC257&lt;&gt;"",'2. Enter scores'!$B257-'2. Enter scores'!AC257,"")</f>
        <v/>
      </c>
      <c r="AE253" s="125" t="str">
        <f>IF('2. Enter scores'!AD257&lt;&gt;"",'2. Enter scores'!$B257-'2. Enter scores'!AD257,"")</f>
        <v/>
      </c>
      <c r="AF253" s="125" t="str">
        <f>IF('2. Enter scores'!AE257&lt;&gt;"",'2. Enter scores'!$B257-'2. Enter scores'!AE257,"")</f>
        <v/>
      </c>
      <c r="AG253" s="125" t="str">
        <f>IF('2. Enter scores'!AF257&lt;&gt;"",'2. Enter scores'!$B257-'2. Enter scores'!AF257,"")</f>
        <v/>
      </c>
      <c r="AH253" s="125" t="str">
        <f>IF('2. Enter scores'!AG257&lt;&gt;"",'2. Enter scores'!$B257-'2. Enter scores'!AG257,"")</f>
        <v/>
      </c>
      <c r="AI253" s="125" t="str">
        <f>IF('2. Enter scores'!AH257&lt;&gt;"",'2. Enter scores'!$B257-'2. Enter scores'!AH257,"")</f>
        <v/>
      </c>
      <c r="AJ253" s="125" t="str">
        <f>IF('2. Enter scores'!AI257&lt;&gt;"",'2. Enter scores'!$B257-'2. Enter scores'!AI257,"")</f>
        <v/>
      </c>
      <c r="AK253" s="125" t="str">
        <f>IF('2. Enter scores'!AJ257&lt;&gt;"",'2. Enter scores'!$B257-'2. Enter scores'!AJ257,"")</f>
        <v/>
      </c>
      <c r="AL253" s="125" t="str">
        <f>IF('2. Enter scores'!AK257&lt;&gt;"",'2. Enter scores'!$B257-'2. Enter scores'!AK257,"")</f>
        <v/>
      </c>
      <c r="AM253" s="125" t="str">
        <f>IF('2. Enter scores'!AL257&lt;&gt;"",'2. Enter scores'!$B257-'2. Enter scores'!AL257,"")</f>
        <v/>
      </c>
      <c r="AN253" s="125" t="str">
        <f>IF('2. Enter scores'!AM257&lt;&gt;"",'2. Enter scores'!$B257-'2. Enter scores'!AM257,"")</f>
        <v/>
      </c>
      <c r="AO253" s="125" t="str">
        <f>IF('2. Enter scores'!AN257&lt;&gt;"",'2. Enter scores'!$B257-'2. Enter scores'!AN257,"")</f>
        <v/>
      </c>
      <c r="AP253" s="125" t="str">
        <f>IF('2. Enter scores'!AO257&lt;&gt;"",'2. Enter scores'!$B257-'2. Enter scores'!AO257,"")</f>
        <v/>
      </c>
      <c r="AQ253" s="125" t="str">
        <f>IF('2. Enter scores'!AP257&lt;&gt;"",'2. Enter scores'!$B257-'2. Enter scores'!AP257,"")</f>
        <v/>
      </c>
      <c r="AR253" s="125" t="str">
        <f>IF('2. Enter scores'!AQ257&lt;&gt;"",'2. Enter scores'!$B257-'2. Enter scores'!AQ257,"")</f>
        <v/>
      </c>
      <c r="AS253" s="125" t="str">
        <f>IF('2. Enter scores'!AR257&lt;&gt;"",'2. Enter scores'!$B257-'2. Enter scores'!AR257,"")</f>
        <v/>
      </c>
      <c r="AT253" s="125" t="str">
        <f>IF('2. Enter scores'!AS257&lt;&gt;"",'2. Enter scores'!$B257-'2. Enter scores'!AS257,"")</f>
        <v/>
      </c>
      <c r="AU253" s="125" t="str">
        <f>IF('2. Enter scores'!AT257&lt;&gt;"",'2. Enter scores'!$B257-'2. Enter scores'!AT257,"")</f>
        <v/>
      </c>
      <c r="AV253" s="125" t="str">
        <f>IF('2. Enter scores'!AU257&lt;&gt;"",'2. Enter scores'!$B257-'2. Enter scores'!AU257,"")</f>
        <v/>
      </c>
      <c r="AW253" s="125" t="str">
        <f>IF('2. Enter scores'!AV257&lt;&gt;"",'2. Enter scores'!$B257-'2. Enter scores'!AV257,"")</f>
        <v/>
      </c>
      <c r="AX253" s="125" t="str">
        <f>IF('2. Enter scores'!AW257&lt;&gt;"",'2. Enter scores'!$B257-'2. Enter scores'!AW257,"")</f>
        <v/>
      </c>
      <c r="AY253" s="125" t="str">
        <f>IF('2. Enter scores'!AX257&lt;&gt;"",'2. Enter scores'!$B257-'2. Enter scores'!AX257,"")</f>
        <v/>
      </c>
      <c r="AZ253" s="125" t="str">
        <f>IF('2. Enter scores'!AY257&lt;&gt;"",'2. Enter scores'!$B257-'2. Enter scores'!AY257,"")</f>
        <v/>
      </c>
      <c r="BA253" s="125" t="str">
        <f>IF('2. Enter scores'!AZ257&lt;&gt;"",'2. Enter scores'!$B257-'2. Enter scores'!AZ257,"")</f>
        <v/>
      </c>
      <c r="BB253" s="125" t="str">
        <f>IF('2. Enter scores'!BA257&lt;&gt;"",'2. Enter scores'!$B257-'2. Enter scores'!BA257,"")</f>
        <v/>
      </c>
      <c r="BC253" s="125" t="str">
        <f>IF('2. Enter scores'!BB257&lt;&gt;"",'2. Enter scores'!$B257-'2. Enter scores'!BB257,"")</f>
        <v/>
      </c>
      <c r="BD253" s="125" t="str">
        <f>IF('2. Enter scores'!BC257&lt;&gt;"",'2. Enter scores'!$B257-'2. Enter scores'!BC257,"")</f>
        <v/>
      </c>
      <c r="BE253" s="125" t="str">
        <f>IF('2. Enter scores'!BD257&lt;&gt;"",'2. Enter scores'!$B257-'2. Enter scores'!BD257,"")</f>
        <v/>
      </c>
      <c r="BF253" s="125" t="str">
        <f>IF('2. Enter scores'!BE257&lt;&gt;"",'2. Enter scores'!$B257-'2. Enter scores'!BE257,"")</f>
        <v/>
      </c>
      <c r="BG253" s="125" t="str">
        <f>IF('2. Enter scores'!BF257&lt;&gt;"",'2. Enter scores'!$B257-'2. Enter scores'!BF257,"")</f>
        <v/>
      </c>
      <c r="BH253" s="125" t="str">
        <f>IF('2. Enter scores'!BG257&lt;&gt;"",'2. Enter scores'!$B257-'2. Enter scores'!BG257,"")</f>
        <v/>
      </c>
      <c r="BI253" s="125" t="str">
        <f>IF('2. Enter scores'!BH257&lt;&gt;"",'2. Enter scores'!$B257-'2. Enter scores'!BH257,"")</f>
        <v/>
      </c>
      <c r="BJ253" s="125" t="str">
        <f>IF('2. Enter scores'!BI257&lt;&gt;"",'2. Enter scores'!$B257-'2. Enter scores'!BI257,"")</f>
        <v/>
      </c>
      <c r="BK253" s="125" t="str">
        <f>IF('2. Enter scores'!BJ257&lt;&gt;"",'2. Enter scores'!$B257-'2. Enter scores'!BJ257,"")</f>
        <v/>
      </c>
      <c r="BL253" s="125" t="str">
        <f>IF('2. Enter scores'!BK257&lt;&gt;"",'2. Enter scores'!$B257-'2. Enter scores'!BK257,"")</f>
        <v/>
      </c>
      <c r="BM253" s="125" t="str">
        <f>IF('2. Enter scores'!BL257&lt;&gt;"",'2. Enter scores'!$B257-'2. Enter scores'!BL257,"")</f>
        <v/>
      </c>
      <c r="BN253" s="125" t="str">
        <f>IF('2. Enter scores'!BM257&lt;&gt;"",'2. Enter scores'!$B257-'2. Enter scores'!BM257,"")</f>
        <v/>
      </c>
      <c r="BO253" s="125" t="str">
        <f>IF('2. Enter scores'!BN257&lt;&gt;"",'2. Enter scores'!$B257-'2. Enter scores'!BN257,"")</f>
        <v/>
      </c>
      <c r="BP253" s="108">
        <v>1000</v>
      </c>
    </row>
    <row r="254" spans="2:68" x14ac:dyDescent="0.35">
      <c r="B254" s="125" t="str">
        <f>IF('2. Enter scores'!A258&lt;&gt;"",'2. Enter scores'!A258,"")</f>
        <v/>
      </c>
      <c r="H254" s="125" t="str">
        <f>IF('2. Enter scores'!G258&lt;&gt;"",'2. Enter scores'!$B258-'2. Enter scores'!G258,"")</f>
        <v/>
      </c>
      <c r="I254" s="125" t="str">
        <f>IF('2. Enter scores'!H258&lt;&gt;"",'2. Enter scores'!$B258-'2. Enter scores'!H258,"")</f>
        <v/>
      </c>
      <c r="J254" s="125" t="str">
        <f>IF('2. Enter scores'!I258&lt;&gt;"",'2. Enter scores'!$B258-'2. Enter scores'!I258,"")</f>
        <v/>
      </c>
      <c r="K254" s="125" t="str">
        <f>IF('2. Enter scores'!J258&lt;&gt;"",'2. Enter scores'!$B258-'2. Enter scores'!J258,"")</f>
        <v/>
      </c>
      <c r="L254" s="125" t="str">
        <f>IF('2. Enter scores'!K258&lt;&gt;"",'2. Enter scores'!$B258-'2. Enter scores'!K258,"")</f>
        <v/>
      </c>
      <c r="M254" s="125" t="str">
        <f>IF('2. Enter scores'!L258&lt;&gt;"",'2. Enter scores'!$B258-'2. Enter scores'!L258,"")</f>
        <v/>
      </c>
      <c r="N254" s="125" t="str">
        <f>IF('2. Enter scores'!M258&lt;&gt;"",'2. Enter scores'!$B258-'2. Enter scores'!M258,"")</f>
        <v/>
      </c>
      <c r="O254" s="125" t="str">
        <f>IF('2. Enter scores'!N258&lt;&gt;"",'2. Enter scores'!$B258-'2. Enter scores'!N258,"")</f>
        <v/>
      </c>
      <c r="P254" s="125" t="str">
        <f>IF('2. Enter scores'!O258&lt;&gt;"",'2. Enter scores'!$B258-'2. Enter scores'!O258,"")</f>
        <v/>
      </c>
      <c r="Q254" s="125" t="str">
        <f>IF('2. Enter scores'!P258&lt;&gt;"",'2. Enter scores'!$B258-'2. Enter scores'!P258,"")</f>
        <v/>
      </c>
      <c r="R254" s="125" t="str">
        <f>IF('2. Enter scores'!Q258&lt;&gt;"",'2. Enter scores'!$B258-'2. Enter scores'!Q258,"")</f>
        <v/>
      </c>
      <c r="S254" s="125" t="str">
        <f>IF('2. Enter scores'!R258&lt;&gt;"",'2. Enter scores'!$B258-'2. Enter scores'!R258,"")</f>
        <v/>
      </c>
      <c r="T254" s="125" t="str">
        <f>IF('2. Enter scores'!S258&lt;&gt;"",'2. Enter scores'!$B258-'2. Enter scores'!S258,"")</f>
        <v/>
      </c>
      <c r="U254" s="125" t="str">
        <f>IF('2. Enter scores'!T258&lt;&gt;"",'2. Enter scores'!$B258-'2. Enter scores'!T258,"")</f>
        <v/>
      </c>
      <c r="V254" s="125" t="str">
        <f>IF('2. Enter scores'!U258&lt;&gt;"",'2. Enter scores'!$B258-'2. Enter scores'!U258,"")</f>
        <v/>
      </c>
      <c r="W254" s="125" t="str">
        <f>IF('2. Enter scores'!V258&lt;&gt;"",'2. Enter scores'!$B258-'2. Enter scores'!V258,"")</f>
        <v/>
      </c>
      <c r="X254" s="125" t="str">
        <f>IF('2. Enter scores'!W258&lt;&gt;"",'2. Enter scores'!$B258-'2. Enter scores'!W258,"")</f>
        <v/>
      </c>
      <c r="Y254" s="125" t="str">
        <f>IF('2. Enter scores'!X258&lt;&gt;"",'2. Enter scores'!$B258-'2. Enter scores'!X258,"")</f>
        <v/>
      </c>
      <c r="Z254" s="125" t="str">
        <f>IF('2. Enter scores'!Y258&lt;&gt;"",'2. Enter scores'!$B258-'2. Enter scores'!Y258,"")</f>
        <v/>
      </c>
      <c r="AA254" s="125" t="str">
        <f>IF('2. Enter scores'!Z258&lt;&gt;"",'2. Enter scores'!$B258-'2. Enter scores'!Z258,"")</f>
        <v/>
      </c>
      <c r="AB254" s="125" t="str">
        <f>IF('2. Enter scores'!AA258&lt;&gt;"",'2. Enter scores'!$B258-'2. Enter scores'!AA258,"")</f>
        <v/>
      </c>
      <c r="AC254" s="125" t="str">
        <f>IF('2. Enter scores'!AB258&lt;&gt;"",'2. Enter scores'!$B258-'2. Enter scores'!AB258,"")</f>
        <v/>
      </c>
      <c r="AD254" s="125" t="str">
        <f>IF('2. Enter scores'!AC258&lt;&gt;"",'2. Enter scores'!$B258-'2. Enter scores'!AC258,"")</f>
        <v/>
      </c>
      <c r="AE254" s="125" t="str">
        <f>IF('2. Enter scores'!AD258&lt;&gt;"",'2. Enter scores'!$B258-'2. Enter scores'!AD258,"")</f>
        <v/>
      </c>
      <c r="AF254" s="125" t="str">
        <f>IF('2. Enter scores'!AE258&lt;&gt;"",'2. Enter scores'!$B258-'2. Enter scores'!AE258,"")</f>
        <v/>
      </c>
      <c r="AG254" s="125" t="str">
        <f>IF('2. Enter scores'!AF258&lt;&gt;"",'2. Enter scores'!$B258-'2. Enter scores'!AF258,"")</f>
        <v/>
      </c>
      <c r="AH254" s="125" t="str">
        <f>IF('2. Enter scores'!AG258&lt;&gt;"",'2. Enter scores'!$B258-'2. Enter scores'!AG258,"")</f>
        <v/>
      </c>
      <c r="AI254" s="125" t="str">
        <f>IF('2. Enter scores'!AH258&lt;&gt;"",'2. Enter scores'!$B258-'2. Enter scores'!AH258,"")</f>
        <v/>
      </c>
      <c r="AJ254" s="125" t="str">
        <f>IF('2. Enter scores'!AI258&lt;&gt;"",'2. Enter scores'!$B258-'2. Enter scores'!AI258,"")</f>
        <v/>
      </c>
      <c r="AK254" s="125" t="str">
        <f>IF('2. Enter scores'!AJ258&lt;&gt;"",'2. Enter scores'!$B258-'2. Enter scores'!AJ258,"")</f>
        <v/>
      </c>
      <c r="AL254" s="125" t="str">
        <f>IF('2. Enter scores'!AK258&lt;&gt;"",'2. Enter scores'!$B258-'2. Enter scores'!AK258,"")</f>
        <v/>
      </c>
      <c r="AM254" s="125" t="str">
        <f>IF('2. Enter scores'!AL258&lt;&gt;"",'2. Enter scores'!$B258-'2. Enter scores'!AL258,"")</f>
        <v/>
      </c>
      <c r="AN254" s="125" t="str">
        <f>IF('2. Enter scores'!AM258&lt;&gt;"",'2. Enter scores'!$B258-'2. Enter scores'!AM258,"")</f>
        <v/>
      </c>
      <c r="AO254" s="125" t="str">
        <f>IF('2. Enter scores'!AN258&lt;&gt;"",'2. Enter scores'!$B258-'2. Enter scores'!AN258,"")</f>
        <v/>
      </c>
      <c r="AP254" s="125" t="str">
        <f>IF('2. Enter scores'!AO258&lt;&gt;"",'2. Enter scores'!$B258-'2. Enter scores'!AO258,"")</f>
        <v/>
      </c>
      <c r="AQ254" s="125" t="str">
        <f>IF('2. Enter scores'!AP258&lt;&gt;"",'2. Enter scores'!$B258-'2. Enter scores'!AP258,"")</f>
        <v/>
      </c>
      <c r="AR254" s="125" t="str">
        <f>IF('2. Enter scores'!AQ258&lt;&gt;"",'2. Enter scores'!$B258-'2. Enter scores'!AQ258,"")</f>
        <v/>
      </c>
      <c r="AS254" s="125" t="str">
        <f>IF('2. Enter scores'!AR258&lt;&gt;"",'2. Enter scores'!$B258-'2. Enter scores'!AR258,"")</f>
        <v/>
      </c>
      <c r="AT254" s="125" t="str">
        <f>IF('2. Enter scores'!AS258&lt;&gt;"",'2. Enter scores'!$B258-'2. Enter scores'!AS258,"")</f>
        <v/>
      </c>
      <c r="AU254" s="125" t="str">
        <f>IF('2. Enter scores'!AT258&lt;&gt;"",'2. Enter scores'!$B258-'2. Enter scores'!AT258,"")</f>
        <v/>
      </c>
      <c r="AV254" s="125" t="str">
        <f>IF('2. Enter scores'!AU258&lt;&gt;"",'2. Enter scores'!$B258-'2. Enter scores'!AU258,"")</f>
        <v/>
      </c>
      <c r="AW254" s="125" t="str">
        <f>IF('2. Enter scores'!AV258&lt;&gt;"",'2. Enter scores'!$B258-'2. Enter scores'!AV258,"")</f>
        <v/>
      </c>
      <c r="AX254" s="125" t="str">
        <f>IF('2. Enter scores'!AW258&lt;&gt;"",'2. Enter scores'!$B258-'2. Enter scores'!AW258,"")</f>
        <v/>
      </c>
      <c r="AY254" s="125" t="str">
        <f>IF('2. Enter scores'!AX258&lt;&gt;"",'2. Enter scores'!$B258-'2. Enter scores'!AX258,"")</f>
        <v/>
      </c>
      <c r="AZ254" s="125" t="str">
        <f>IF('2. Enter scores'!AY258&lt;&gt;"",'2. Enter scores'!$B258-'2. Enter scores'!AY258,"")</f>
        <v/>
      </c>
      <c r="BA254" s="125" t="str">
        <f>IF('2. Enter scores'!AZ258&lt;&gt;"",'2. Enter scores'!$B258-'2. Enter scores'!AZ258,"")</f>
        <v/>
      </c>
      <c r="BB254" s="125" t="str">
        <f>IF('2. Enter scores'!BA258&lt;&gt;"",'2. Enter scores'!$B258-'2. Enter scores'!BA258,"")</f>
        <v/>
      </c>
      <c r="BC254" s="125" t="str">
        <f>IF('2. Enter scores'!BB258&lt;&gt;"",'2. Enter scores'!$B258-'2. Enter scores'!BB258,"")</f>
        <v/>
      </c>
      <c r="BD254" s="125" t="str">
        <f>IF('2. Enter scores'!BC258&lt;&gt;"",'2. Enter scores'!$B258-'2. Enter scores'!BC258,"")</f>
        <v/>
      </c>
      <c r="BE254" s="125" t="str">
        <f>IF('2. Enter scores'!BD258&lt;&gt;"",'2. Enter scores'!$B258-'2. Enter scores'!BD258,"")</f>
        <v/>
      </c>
      <c r="BF254" s="125" t="str">
        <f>IF('2. Enter scores'!BE258&lt;&gt;"",'2. Enter scores'!$B258-'2. Enter scores'!BE258,"")</f>
        <v/>
      </c>
      <c r="BG254" s="125" t="str">
        <f>IF('2. Enter scores'!BF258&lt;&gt;"",'2. Enter scores'!$B258-'2. Enter scores'!BF258,"")</f>
        <v/>
      </c>
      <c r="BH254" s="125" t="str">
        <f>IF('2. Enter scores'!BG258&lt;&gt;"",'2. Enter scores'!$B258-'2. Enter scores'!BG258,"")</f>
        <v/>
      </c>
      <c r="BI254" s="125" t="str">
        <f>IF('2. Enter scores'!BH258&lt;&gt;"",'2. Enter scores'!$B258-'2. Enter scores'!BH258,"")</f>
        <v/>
      </c>
      <c r="BJ254" s="125" t="str">
        <f>IF('2. Enter scores'!BI258&lt;&gt;"",'2. Enter scores'!$B258-'2. Enter scores'!BI258,"")</f>
        <v/>
      </c>
      <c r="BK254" s="125" t="str">
        <f>IF('2. Enter scores'!BJ258&lt;&gt;"",'2. Enter scores'!$B258-'2. Enter scores'!BJ258,"")</f>
        <v/>
      </c>
      <c r="BL254" s="125" t="str">
        <f>IF('2. Enter scores'!BK258&lt;&gt;"",'2. Enter scores'!$B258-'2. Enter scores'!BK258,"")</f>
        <v/>
      </c>
      <c r="BM254" s="125" t="str">
        <f>IF('2. Enter scores'!BL258&lt;&gt;"",'2. Enter scores'!$B258-'2. Enter scores'!BL258,"")</f>
        <v/>
      </c>
      <c r="BN254" s="125" t="str">
        <f>IF('2. Enter scores'!BM258&lt;&gt;"",'2. Enter scores'!$B258-'2. Enter scores'!BM258,"")</f>
        <v/>
      </c>
      <c r="BO254" s="125" t="str">
        <f>IF('2. Enter scores'!BN258&lt;&gt;"",'2. Enter scores'!$B258-'2. Enter scores'!BN258,"")</f>
        <v/>
      </c>
      <c r="BP254" s="108">
        <v>1000</v>
      </c>
    </row>
    <row r="255" spans="2:68" x14ac:dyDescent="0.35">
      <c r="B255" s="125" t="str">
        <f>IF('2. Enter scores'!A259&lt;&gt;"",'2. Enter scores'!A259,"")</f>
        <v/>
      </c>
      <c r="H255" s="125" t="str">
        <f>IF('2. Enter scores'!G259&lt;&gt;"",'2. Enter scores'!$B259-'2. Enter scores'!G259,"")</f>
        <v/>
      </c>
      <c r="I255" s="125" t="str">
        <f>IF('2. Enter scores'!H259&lt;&gt;"",'2. Enter scores'!$B259-'2. Enter scores'!H259,"")</f>
        <v/>
      </c>
      <c r="J255" s="125" t="str">
        <f>IF('2. Enter scores'!I259&lt;&gt;"",'2. Enter scores'!$B259-'2. Enter scores'!I259,"")</f>
        <v/>
      </c>
      <c r="K255" s="125" t="str">
        <f>IF('2. Enter scores'!J259&lt;&gt;"",'2. Enter scores'!$B259-'2. Enter scores'!J259,"")</f>
        <v/>
      </c>
      <c r="L255" s="125" t="str">
        <f>IF('2. Enter scores'!K259&lt;&gt;"",'2. Enter scores'!$B259-'2. Enter scores'!K259,"")</f>
        <v/>
      </c>
      <c r="M255" s="125" t="str">
        <f>IF('2. Enter scores'!L259&lt;&gt;"",'2. Enter scores'!$B259-'2. Enter scores'!L259,"")</f>
        <v/>
      </c>
      <c r="N255" s="125" t="str">
        <f>IF('2. Enter scores'!M259&lt;&gt;"",'2. Enter scores'!$B259-'2. Enter scores'!M259,"")</f>
        <v/>
      </c>
      <c r="O255" s="125" t="str">
        <f>IF('2. Enter scores'!N259&lt;&gt;"",'2. Enter scores'!$B259-'2. Enter scores'!N259,"")</f>
        <v/>
      </c>
      <c r="P255" s="125" t="str">
        <f>IF('2. Enter scores'!O259&lt;&gt;"",'2. Enter scores'!$B259-'2. Enter scores'!O259,"")</f>
        <v/>
      </c>
      <c r="Q255" s="125" t="str">
        <f>IF('2. Enter scores'!P259&lt;&gt;"",'2. Enter scores'!$B259-'2. Enter scores'!P259,"")</f>
        <v/>
      </c>
      <c r="R255" s="125" t="str">
        <f>IF('2. Enter scores'!Q259&lt;&gt;"",'2. Enter scores'!$B259-'2. Enter scores'!Q259,"")</f>
        <v/>
      </c>
      <c r="S255" s="125" t="str">
        <f>IF('2. Enter scores'!R259&lt;&gt;"",'2. Enter scores'!$B259-'2. Enter scores'!R259,"")</f>
        <v/>
      </c>
      <c r="T255" s="125" t="str">
        <f>IF('2. Enter scores'!S259&lt;&gt;"",'2. Enter scores'!$B259-'2. Enter scores'!S259,"")</f>
        <v/>
      </c>
      <c r="U255" s="125" t="str">
        <f>IF('2. Enter scores'!T259&lt;&gt;"",'2. Enter scores'!$B259-'2. Enter scores'!T259,"")</f>
        <v/>
      </c>
      <c r="V255" s="125" t="str">
        <f>IF('2. Enter scores'!U259&lt;&gt;"",'2. Enter scores'!$B259-'2. Enter scores'!U259,"")</f>
        <v/>
      </c>
      <c r="W255" s="125" t="str">
        <f>IF('2. Enter scores'!V259&lt;&gt;"",'2. Enter scores'!$B259-'2. Enter scores'!V259,"")</f>
        <v/>
      </c>
      <c r="X255" s="125" t="str">
        <f>IF('2. Enter scores'!W259&lt;&gt;"",'2. Enter scores'!$B259-'2. Enter scores'!W259,"")</f>
        <v/>
      </c>
      <c r="Y255" s="125" t="str">
        <f>IF('2. Enter scores'!X259&lt;&gt;"",'2. Enter scores'!$B259-'2. Enter scores'!X259,"")</f>
        <v/>
      </c>
      <c r="Z255" s="125" t="str">
        <f>IF('2. Enter scores'!Y259&lt;&gt;"",'2. Enter scores'!$B259-'2. Enter scores'!Y259,"")</f>
        <v/>
      </c>
      <c r="AA255" s="125" t="str">
        <f>IF('2. Enter scores'!Z259&lt;&gt;"",'2. Enter scores'!$B259-'2. Enter scores'!Z259,"")</f>
        <v/>
      </c>
      <c r="AB255" s="125" t="str">
        <f>IF('2. Enter scores'!AA259&lt;&gt;"",'2. Enter scores'!$B259-'2. Enter scores'!AA259,"")</f>
        <v/>
      </c>
      <c r="AC255" s="125" t="str">
        <f>IF('2. Enter scores'!AB259&lt;&gt;"",'2. Enter scores'!$B259-'2. Enter scores'!AB259,"")</f>
        <v/>
      </c>
      <c r="AD255" s="125" t="str">
        <f>IF('2. Enter scores'!AC259&lt;&gt;"",'2. Enter scores'!$B259-'2. Enter scores'!AC259,"")</f>
        <v/>
      </c>
      <c r="AE255" s="125" t="str">
        <f>IF('2. Enter scores'!AD259&lt;&gt;"",'2. Enter scores'!$B259-'2. Enter scores'!AD259,"")</f>
        <v/>
      </c>
      <c r="AF255" s="125" t="str">
        <f>IF('2. Enter scores'!AE259&lt;&gt;"",'2. Enter scores'!$B259-'2. Enter scores'!AE259,"")</f>
        <v/>
      </c>
      <c r="AG255" s="125" t="str">
        <f>IF('2. Enter scores'!AF259&lt;&gt;"",'2. Enter scores'!$B259-'2. Enter scores'!AF259,"")</f>
        <v/>
      </c>
      <c r="AH255" s="125" t="str">
        <f>IF('2. Enter scores'!AG259&lt;&gt;"",'2. Enter scores'!$B259-'2. Enter scores'!AG259,"")</f>
        <v/>
      </c>
      <c r="AI255" s="125" t="str">
        <f>IF('2. Enter scores'!AH259&lt;&gt;"",'2. Enter scores'!$B259-'2. Enter scores'!AH259,"")</f>
        <v/>
      </c>
      <c r="AJ255" s="125" t="str">
        <f>IF('2. Enter scores'!AI259&lt;&gt;"",'2. Enter scores'!$B259-'2. Enter scores'!AI259,"")</f>
        <v/>
      </c>
      <c r="AK255" s="125" t="str">
        <f>IF('2. Enter scores'!AJ259&lt;&gt;"",'2. Enter scores'!$B259-'2. Enter scores'!AJ259,"")</f>
        <v/>
      </c>
      <c r="AL255" s="125" t="str">
        <f>IF('2. Enter scores'!AK259&lt;&gt;"",'2. Enter scores'!$B259-'2. Enter scores'!AK259,"")</f>
        <v/>
      </c>
      <c r="AM255" s="125" t="str">
        <f>IF('2. Enter scores'!AL259&lt;&gt;"",'2. Enter scores'!$B259-'2. Enter scores'!AL259,"")</f>
        <v/>
      </c>
      <c r="AN255" s="125" t="str">
        <f>IF('2. Enter scores'!AM259&lt;&gt;"",'2. Enter scores'!$B259-'2. Enter scores'!AM259,"")</f>
        <v/>
      </c>
      <c r="AO255" s="125" t="str">
        <f>IF('2. Enter scores'!AN259&lt;&gt;"",'2. Enter scores'!$B259-'2. Enter scores'!AN259,"")</f>
        <v/>
      </c>
      <c r="AP255" s="125" t="str">
        <f>IF('2. Enter scores'!AO259&lt;&gt;"",'2. Enter scores'!$B259-'2. Enter scores'!AO259,"")</f>
        <v/>
      </c>
      <c r="AQ255" s="125" t="str">
        <f>IF('2. Enter scores'!AP259&lt;&gt;"",'2. Enter scores'!$B259-'2. Enter scores'!AP259,"")</f>
        <v/>
      </c>
      <c r="AR255" s="125" t="str">
        <f>IF('2. Enter scores'!AQ259&lt;&gt;"",'2. Enter scores'!$B259-'2. Enter scores'!AQ259,"")</f>
        <v/>
      </c>
      <c r="AS255" s="125" t="str">
        <f>IF('2. Enter scores'!AR259&lt;&gt;"",'2. Enter scores'!$B259-'2. Enter scores'!AR259,"")</f>
        <v/>
      </c>
      <c r="AT255" s="125" t="str">
        <f>IF('2. Enter scores'!AS259&lt;&gt;"",'2. Enter scores'!$B259-'2. Enter scores'!AS259,"")</f>
        <v/>
      </c>
      <c r="AU255" s="125" t="str">
        <f>IF('2. Enter scores'!AT259&lt;&gt;"",'2. Enter scores'!$B259-'2. Enter scores'!AT259,"")</f>
        <v/>
      </c>
      <c r="AV255" s="125" t="str">
        <f>IF('2. Enter scores'!AU259&lt;&gt;"",'2. Enter scores'!$B259-'2. Enter scores'!AU259,"")</f>
        <v/>
      </c>
      <c r="AW255" s="125" t="str">
        <f>IF('2. Enter scores'!AV259&lt;&gt;"",'2. Enter scores'!$B259-'2. Enter scores'!AV259,"")</f>
        <v/>
      </c>
      <c r="AX255" s="125" t="str">
        <f>IF('2. Enter scores'!AW259&lt;&gt;"",'2. Enter scores'!$B259-'2. Enter scores'!AW259,"")</f>
        <v/>
      </c>
      <c r="AY255" s="125" t="str">
        <f>IF('2. Enter scores'!AX259&lt;&gt;"",'2. Enter scores'!$B259-'2. Enter scores'!AX259,"")</f>
        <v/>
      </c>
      <c r="AZ255" s="125" t="str">
        <f>IF('2. Enter scores'!AY259&lt;&gt;"",'2. Enter scores'!$B259-'2. Enter scores'!AY259,"")</f>
        <v/>
      </c>
      <c r="BA255" s="125" t="str">
        <f>IF('2. Enter scores'!AZ259&lt;&gt;"",'2. Enter scores'!$B259-'2. Enter scores'!AZ259,"")</f>
        <v/>
      </c>
      <c r="BB255" s="125" t="str">
        <f>IF('2. Enter scores'!BA259&lt;&gt;"",'2. Enter scores'!$B259-'2. Enter scores'!BA259,"")</f>
        <v/>
      </c>
      <c r="BC255" s="125" t="str">
        <f>IF('2. Enter scores'!BB259&lt;&gt;"",'2. Enter scores'!$B259-'2. Enter scores'!BB259,"")</f>
        <v/>
      </c>
      <c r="BD255" s="125" t="str">
        <f>IF('2. Enter scores'!BC259&lt;&gt;"",'2. Enter scores'!$B259-'2. Enter scores'!BC259,"")</f>
        <v/>
      </c>
      <c r="BE255" s="125" t="str">
        <f>IF('2. Enter scores'!BD259&lt;&gt;"",'2. Enter scores'!$B259-'2. Enter scores'!BD259,"")</f>
        <v/>
      </c>
      <c r="BF255" s="125" t="str">
        <f>IF('2. Enter scores'!BE259&lt;&gt;"",'2. Enter scores'!$B259-'2. Enter scores'!BE259,"")</f>
        <v/>
      </c>
      <c r="BG255" s="125" t="str">
        <f>IF('2. Enter scores'!BF259&lt;&gt;"",'2. Enter scores'!$B259-'2. Enter scores'!BF259,"")</f>
        <v/>
      </c>
      <c r="BH255" s="125" t="str">
        <f>IF('2. Enter scores'!BG259&lt;&gt;"",'2. Enter scores'!$B259-'2. Enter scores'!BG259,"")</f>
        <v/>
      </c>
      <c r="BI255" s="125" t="str">
        <f>IF('2. Enter scores'!BH259&lt;&gt;"",'2. Enter scores'!$B259-'2. Enter scores'!BH259,"")</f>
        <v/>
      </c>
      <c r="BJ255" s="125" t="str">
        <f>IF('2. Enter scores'!BI259&lt;&gt;"",'2. Enter scores'!$B259-'2. Enter scores'!BI259,"")</f>
        <v/>
      </c>
      <c r="BK255" s="125" t="str">
        <f>IF('2. Enter scores'!BJ259&lt;&gt;"",'2. Enter scores'!$B259-'2. Enter scores'!BJ259,"")</f>
        <v/>
      </c>
      <c r="BL255" s="125" t="str">
        <f>IF('2. Enter scores'!BK259&lt;&gt;"",'2. Enter scores'!$B259-'2. Enter scores'!BK259,"")</f>
        <v/>
      </c>
      <c r="BM255" s="125" t="str">
        <f>IF('2. Enter scores'!BL259&lt;&gt;"",'2. Enter scores'!$B259-'2. Enter scores'!BL259,"")</f>
        <v/>
      </c>
      <c r="BN255" s="125" t="str">
        <f>IF('2. Enter scores'!BM259&lt;&gt;"",'2. Enter scores'!$B259-'2. Enter scores'!BM259,"")</f>
        <v/>
      </c>
      <c r="BO255" s="125" t="str">
        <f>IF('2. Enter scores'!BN259&lt;&gt;"",'2. Enter scores'!$B259-'2. Enter scores'!BN259,"")</f>
        <v/>
      </c>
      <c r="BP255" s="108">
        <v>1000</v>
      </c>
    </row>
    <row r="256" spans="2:68" x14ac:dyDescent="0.35">
      <c r="B256" s="125" t="str">
        <f>IF('2. Enter scores'!A260&lt;&gt;"",'2. Enter scores'!A260,"")</f>
        <v/>
      </c>
      <c r="H256" s="125" t="str">
        <f>IF('2. Enter scores'!G260&lt;&gt;"",'2. Enter scores'!$B260-'2. Enter scores'!G260,"")</f>
        <v/>
      </c>
      <c r="I256" s="125" t="str">
        <f>IF('2. Enter scores'!H260&lt;&gt;"",'2. Enter scores'!$B260-'2. Enter scores'!H260,"")</f>
        <v/>
      </c>
      <c r="J256" s="125" t="str">
        <f>IF('2. Enter scores'!I260&lt;&gt;"",'2. Enter scores'!$B260-'2. Enter scores'!I260,"")</f>
        <v/>
      </c>
      <c r="K256" s="125" t="str">
        <f>IF('2. Enter scores'!J260&lt;&gt;"",'2. Enter scores'!$B260-'2. Enter scores'!J260,"")</f>
        <v/>
      </c>
      <c r="L256" s="125" t="str">
        <f>IF('2. Enter scores'!K260&lt;&gt;"",'2. Enter scores'!$B260-'2. Enter scores'!K260,"")</f>
        <v/>
      </c>
      <c r="M256" s="125" t="str">
        <f>IF('2. Enter scores'!L260&lt;&gt;"",'2. Enter scores'!$B260-'2. Enter scores'!L260,"")</f>
        <v/>
      </c>
      <c r="N256" s="125" t="str">
        <f>IF('2. Enter scores'!M260&lt;&gt;"",'2. Enter scores'!$B260-'2. Enter scores'!M260,"")</f>
        <v/>
      </c>
      <c r="O256" s="125" t="str">
        <f>IF('2. Enter scores'!N260&lt;&gt;"",'2. Enter scores'!$B260-'2. Enter scores'!N260,"")</f>
        <v/>
      </c>
      <c r="P256" s="125" t="str">
        <f>IF('2. Enter scores'!O260&lt;&gt;"",'2. Enter scores'!$B260-'2. Enter scores'!O260,"")</f>
        <v/>
      </c>
      <c r="Q256" s="125" t="str">
        <f>IF('2. Enter scores'!P260&lt;&gt;"",'2. Enter scores'!$B260-'2. Enter scores'!P260,"")</f>
        <v/>
      </c>
      <c r="R256" s="125" t="str">
        <f>IF('2. Enter scores'!Q260&lt;&gt;"",'2. Enter scores'!$B260-'2. Enter scores'!Q260,"")</f>
        <v/>
      </c>
      <c r="S256" s="125" t="str">
        <f>IF('2. Enter scores'!R260&lt;&gt;"",'2. Enter scores'!$B260-'2. Enter scores'!R260,"")</f>
        <v/>
      </c>
      <c r="T256" s="125" t="str">
        <f>IF('2. Enter scores'!S260&lt;&gt;"",'2. Enter scores'!$B260-'2. Enter scores'!S260,"")</f>
        <v/>
      </c>
      <c r="U256" s="125" t="str">
        <f>IF('2. Enter scores'!T260&lt;&gt;"",'2. Enter scores'!$B260-'2. Enter scores'!T260,"")</f>
        <v/>
      </c>
      <c r="V256" s="125" t="str">
        <f>IF('2. Enter scores'!U260&lt;&gt;"",'2. Enter scores'!$B260-'2. Enter scores'!U260,"")</f>
        <v/>
      </c>
      <c r="W256" s="125" t="str">
        <f>IF('2. Enter scores'!V260&lt;&gt;"",'2. Enter scores'!$B260-'2. Enter scores'!V260,"")</f>
        <v/>
      </c>
      <c r="X256" s="125" t="str">
        <f>IF('2. Enter scores'!W260&lt;&gt;"",'2. Enter scores'!$B260-'2. Enter scores'!W260,"")</f>
        <v/>
      </c>
      <c r="Y256" s="125" t="str">
        <f>IF('2. Enter scores'!X260&lt;&gt;"",'2. Enter scores'!$B260-'2. Enter scores'!X260,"")</f>
        <v/>
      </c>
      <c r="Z256" s="125" t="str">
        <f>IF('2. Enter scores'!Y260&lt;&gt;"",'2. Enter scores'!$B260-'2. Enter scores'!Y260,"")</f>
        <v/>
      </c>
      <c r="AA256" s="125" t="str">
        <f>IF('2. Enter scores'!Z260&lt;&gt;"",'2. Enter scores'!$B260-'2. Enter scores'!Z260,"")</f>
        <v/>
      </c>
      <c r="AB256" s="125" t="str">
        <f>IF('2. Enter scores'!AA260&lt;&gt;"",'2. Enter scores'!$B260-'2. Enter scores'!AA260,"")</f>
        <v/>
      </c>
      <c r="AC256" s="125" t="str">
        <f>IF('2. Enter scores'!AB260&lt;&gt;"",'2. Enter scores'!$B260-'2. Enter scores'!AB260,"")</f>
        <v/>
      </c>
      <c r="AD256" s="125" t="str">
        <f>IF('2. Enter scores'!AC260&lt;&gt;"",'2. Enter scores'!$B260-'2. Enter scores'!AC260,"")</f>
        <v/>
      </c>
      <c r="AE256" s="125" t="str">
        <f>IF('2. Enter scores'!AD260&lt;&gt;"",'2. Enter scores'!$B260-'2. Enter scores'!AD260,"")</f>
        <v/>
      </c>
      <c r="AF256" s="125" t="str">
        <f>IF('2. Enter scores'!AE260&lt;&gt;"",'2. Enter scores'!$B260-'2. Enter scores'!AE260,"")</f>
        <v/>
      </c>
      <c r="AG256" s="125" t="str">
        <f>IF('2. Enter scores'!AF260&lt;&gt;"",'2. Enter scores'!$B260-'2. Enter scores'!AF260,"")</f>
        <v/>
      </c>
      <c r="AH256" s="125" t="str">
        <f>IF('2. Enter scores'!AG260&lt;&gt;"",'2. Enter scores'!$B260-'2. Enter scores'!AG260,"")</f>
        <v/>
      </c>
      <c r="AI256" s="125" t="str">
        <f>IF('2. Enter scores'!AH260&lt;&gt;"",'2. Enter scores'!$B260-'2. Enter scores'!AH260,"")</f>
        <v/>
      </c>
      <c r="AJ256" s="125" t="str">
        <f>IF('2. Enter scores'!AI260&lt;&gt;"",'2. Enter scores'!$B260-'2. Enter scores'!AI260,"")</f>
        <v/>
      </c>
      <c r="AK256" s="125" t="str">
        <f>IF('2. Enter scores'!AJ260&lt;&gt;"",'2. Enter scores'!$B260-'2. Enter scores'!AJ260,"")</f>
        <v/>
      </c>
      <c r="AL256" s="125" t="str">
        <f>IF('2. Enter scores'!AK260&lt;&gt;"",'2. Enter scores'!$B260-'2. Enter scores'!AK260,"")</f>
        <v/>
      </c>
      <c r="AM256" s="125" t="str">
        <f>IF('2. Enter scores'!AL260&lt;&gt;"",'2. Enter scores'!$B260-'2. Enter scores'!AL260,"")</f>
        <v/>
      </c>
      <c r="AN256" s="125" t="str">
        <f>IF('2. Enter scores'!AM260&lt;&gt;"",'2. Enter scores'!$B260-'2. Enter scores'!AM260,"")</f>
        <v/>
      </c>
      <c r="AO256" s="125" t="str">
        <f>IF('2. Enter scores'!AN260&lt;&gt;"",'2. Enter scores'!$B260-'2. Enter scores'!AN260,"")</f>
        <v/>
      </c>
      <c r="AP256" s="125" t="str">
        <f>IF('2. Enter scores'!AO260&lt;&gt;"",'2. Enter scores'!$B260-'2. Enter scores'!AO260,"")</f>
        <v/>
      </c>
      <c r="AQ256" s="125" t="str">
        <f>IF('2. Enter scores'!AP260&lt;&gt;"",'2. Enter scores'!$B260-'2. Enter scores'!AP260,"")</f>
        <v/>
      </c>
      <c r="AR256" s="125" t="str">
        <f>IF('2. Enter scores'!AQ260&lt;&gt;"",'2. Enter scores'!$B260-'2. Enter scores'!AQ260,"")</f>
        <v/>
      </c>
      <c r="AS256" s="125" t="str">
        <f>IF('2. Enter scores'!AR260&lt;&gt;"",'2. Enter scores'!$B260-'2. Enter scores'!AR260,"")</f>
        <v/>
      </c>
      <c r="AT256" s="125" t="str">
        <f>IF('2. Enter scores'!AS260&lt;&gt;"",'2. Enter scores'!$B260-'2. Enter scores'!AS260,"")</f>
        <v/>
      </c>
      <c r="AU256" s="125" t="str">
        <f>IF('2. Enter scores'!AT260&lt;&gt;"",'2. Enter scores'!$B260-'2. Enter scores'!AT260,"")</f>
        <v/>
      </c>
      <c r="AV256" s="125" t="str">
        <f>IF('2. Enter scores'!AU260&lt;&gt;"",'2. Enter scores'!$B260-'2. Enter scores'!AU260,"")</f>
        <v/>
      </c>
      <c r="AW256" s="125" t="str">
        <f>IF('2. Enter scores'!AV260&lt;&gt;"",'2. Enter scores'!$B260-'2. Enter scores'!AV260,"")</f>
        <v/>
      </c>
      <c r="AX256" s="125" t="str">
        <f>IF('2. Enter scores'!AW260&lt;&gt;"",'2. Enter scores'!$B260-'2. Enter scores'!AW260,"")</f>
        <v/>
      </c>
      <c r="AY256" s="125" t="str">
        <f>IF('2. Enter scores'!AX260&lt;&gt;"",'2. Enter scores'!$B260-'2. Enter scores'!AX260,"")</f>
        <v/>
      </c>
      <c r="AZ256" s="125" t="str">
        <f>IF('2. Enter scores'!AY260&lt;&gt;"",'2. Enter scores'!$B260-'2. Enter scores'!AY260,"")</f>
        <v/>
      </c>
      <c r="BA256" s="125" t="str">
        <f>IF('2. Enter scores'!AZ260&lt;&gt;"",'2. Enter scores'!$B260-'2. Enter scores'!AZ260,"")</f>
        <v/>
      </c>
      <c r="BB256" s="125" t="str">
        <f>IF('2. Enter scores'!BA260&lt;&gt;"",'2. Enter scores'!$B260-'2. Enter scores'!BA260,"")</f>
        <v/>
      </c>
      <c r="BC256" s="125" t="str">
        <f>IF('2. Enter scores'!BB260&lt;&gt;"",'2. Enter scores'!$B260-'2. Enter scores'!BB260,"")</f>
        <v/>
      </c>
      <c r="BD256" s="125" t="str">
        <f>IF('2. Enter scores'!BC260&lt;&gt;"",'2. Enter scores'!$B260-'2. Enter scores'!BC260,"")</f>
        <v/>
      </c>
      <c r="BE256" s="125" t="str">
        <f>IF('2. Enter scores'!BD260&lt;&gt;"",'2. Enter scores'!$B260-'2. Enter scores'!BD260,"")</f>
        <v/>
      </c>
      <c r="BF256" s="125" t="str">
        <f>IF('2. Enter scores'!BE260&lt;&gt;"",'2. Enter scores'!$B260-'2. Enter scores'!BE260,"")</f>
        <v/>
      </c>
      <c r="BG256" s="125" t="str">
        <f>IF('2. Enter scores'!BF260&lt;&gt;"",'2. Enter scores'!$B260-'2. Enter scores'!BF260,"")</f>
        <v/>
      </c>
      <c r="BH256" s="125" t="str">
        <f>IF('2. Enter scores'!BG260&lt;&gt;"",'2. Enter scores'!$B260-'2. Enter scores'!BG260,"")</f>
        <v/>
      </c>
      <c r="BI256" s="125" t="str">
        <f>IF('2. Enter scores'!BH260&lt;&gt;"",'2. Enter scores'!$B260-'2. Enter scores'!BH260,"")</f>
        <v/>
      </c>
      <c r="BJ256" s="125" t="str">
        <f>IF('2. Enter scores'!BI260&lt;&gt;"",'2. Enter scores'!$B260-'2. Enter scores'!BI260,"")</f>
        <v/>
      </c>
      <c r="BK256" s="125" t="str">
        <f>IF('2. Enter scores'!BJ260&lt;&gt;"",'2. Enter scores'!$B260-'2. Enter scores'!BJ260,"")</f>
        <v/>
      </c>
      <c r="BL256" s="125" t="str">
        <f>IF('2. Enter scores'!BK260&lt;&gt;"",'2. Enter scores'!$B260-'2. Enter scores'!BK260,"")</f>
        <v/>
      </c>
      <c r="BM256" s="125" t="str">
        <f>IF('2. Enter scores'!BL260&lt;&gt;"",'2. Enter scores'!$B260-'2. Enter scores'!BL260,"")</f>
        <v/>
      </c>
      <c r="BN256" s="125" t="str">
        <f>IF('2. Enter scores'!BM260&lt;&gt;"",'2. Enter scores'!$B260-'2. Enter scores'!BM260,"")</f>
        <v/>
      </c>
      <c r="BO256" s="125" t="str">
        <f>IF('2. Enter scores'!BN260&lt;&gt;"",'2. Enter scores'!$B260-'2. Enter scores'!BN260,"")</f>
        <v/>
      </c>
      <c r="BP256" s="108">
        <v>1000</v>
      </c>
    </row>
    <row r="257" spans="2:68" x14ac:dyDescent="0.35">
      <c r="B257" s="125" t="str">
        <f>IF('2. Enter scores'!A261&lt;&gt;"",'2. Enter scores'!A261,"")</f>
        <v/>
      </c>
      <c r="H257" s="125" t="str">
        <f>IF('2. Enter scores'!G261&lt;&gt;"",'2. Enter scores'!$B261-'2. Enter scores'!G261,"")</f>
        <v/>
      </c>
      <c r="I257" s="125" t="str">
        <f>IF('2. Enter scores'!H261&lt;&gt;"",'2. Enter scores'!$B261-'2. Enter scores'!H261,"")</f>
        <v/>
      </c>
      <c r="J257" s="125" t="str">
        <f>IF('2. Enter scores'!I261&lt;&gt;"",'2. Enter scores'!$B261-'2. Enter scores'!I261,"")</f>
        <v/>
      </c>
      <c r="K257" s="125" t="str">
        <f>IF('2. Enter scores'!J261&lt;&gt;"",'2. Enter scores'!$B261-'2. Enter scores'!J261,"")</f>
        <v/>
      </c>
      <c r="L257" s="125" t="str">
        <f>IF('2. Enter scores'!K261&lt;&gt;"",'2. Enter scores'!$B261-'2. Enter scores'!K261,"")</f>
        <v/>
      </c>
      <c r="M257" s="125" t="str">
        <f>IF('2. Enter scores'!L261&lt;&gt;"",'2. Enter scores'!$B261-'2. Enter scores'!L261,"")</f>
        <v/>
      </c>
      <c r="N257" s="125" t="str">
        <f>IF('2. Enter scores'!M261&lt;&gt;"",'2. Enter scores'!$B261-'2. Enter scores'!M261,"")</f>
        <v/>
      </c>
      <c r="O257" s="125" t="str">
        <f>IF('2. Enter scores'!N261&lt;&gt;"",'2. Enter scores'!$B261-'2. Enter scores'!N261,"")</f>
        <v/>
      </c>
      <c r="P257" s="125" t="str">
        <f>IF('2. Enter scores'!O261&lt;&gt;"",'2. Enter scores'!$B261-'2. Enter scores'!O261,"")</f>
        <v/>
      </c>
      <c r="Q257" s="125" t="str">
        <f>IF('2. Enter scores'!P261&lt;&gt;"",'2. Enter scores'!$B261-'2. Enter scores'!P261,"")</f>
        <v/>
      </c>
      <c r="R257" s="125" t="str">
        <f>IF('2. Enter scores'!Q261&lt;&gt;"",'2. Enter scores'!$B261-'2. Enter scores'!Q261,"")</f>
        <v/>
      </c>
      <c r="S257" s="125" t="str">
        <f>IF('2. Enter scores'!R261&lt;&gt;"",'2. Enter scores'!$B261-'2. Enter scores'!R261,"")</f>
        <v/>
      </c>
      <c r="T257" s="125" t="str">
        <f>IF('2. Enter scores'!S261&lt;&gt;"",'2. Enter scores'!$B261-'2. Enter scores'!S261,"")</f>
        <v/>
      </c>
      <c r="U257" s="125" t="str">
        <f>IF('2. Enter scores'!T261&lt;&gt;"",'2. Enter scores'!$B261-'2. Enter scores'!T261,"")</f>
        <v/>
      </c>
      <c r="V257" s="125" t="str">
        <f>IF('2. Enter scores'!U261&lt;&gt;"",'2. Enter scores'!$B261-'2. Enter scores'!U261,"")</f>
        <v/>
      </c>
      <c r="W257" s="125" t="str">
        <f>IF('2. Enter scores'!V261&lt;&gt;"",'2. Enter scores'!$B261-'2. Enter scores'!V261,"")</f>
        <v/>
      </c>
      <c r="X257" s="125" t="str">
        <f>IF('2. Enter scores'!W261&lt;&gt;"",'2. Enter scores'!$B261-'2. Enter scores'!W261,"")</f>
        <v/>
      </c>
      <c r="Y257" s="125" t="str">
        <f>IF('2. Enter scores'!X261&lt;&gt;"",'2. Enter scores'!$B261-'2. Enter scores'!X261,"")</f>
        <v/>
      </c>
      <c r="Z257" s="125" t="str">
        <f>IF('2. Enter scores'!Y261&lt;&gt;"",'2. Enter scores'!$B261-'2. Enter scores'!Y261,"")</f>
        <v/>
      </c>
      <c r="AA257" s="125" t="str">
        <f>IF('2. Enter scores'!Z261&lt;&gt;"",'2. Enter scores'!$B261-'2. Enter scores'!Z261,"")</f>
        <v/>
      </c>
      <c r="AB257" s="125" t="str">
        <f>IF('2. Enter scores'!AA261&lt;&gt;"",'2. Enter scores'!$B261-'2. Enter scores'!AA261,"")</f>
        <v/>
      </c>
      <c r="AC257" s="125" t="str">
        <f>IF('2. Enter scores'!AB261&lt;&gt;"",'2. Enter scores'!$B261-'2. Enter scores'!AB261,"")</f>
        <v/>
      </c>
      <c r="AD257" s="125" t="str">
        <f>IF('2. Enter scores'!AC261&lt;&gt;"",'2. Enter scores'!$B261-'2. Enter scores'!AC261,"")</f>
        <v/>
      </c>
      <c r="AE257" s="125" t="str">
        <f>IF('2. Enter scores'!AD261&lt;&gt;"",'2. Enter scores'!$B261-'2. Enter scores'!AD261,"")</f>
        <v/>
      </c>
      <c r="AF257" s="125" t="str">
        <f>IF('2. Enter scores'!AE261&lt;&gt;"",'2. Enter scores'!$B261-'2. Enter scores'!AE261,"")</f>
        <v/>
      </c>
      <c r="AG257" s="125" t="str">
        <f>IF('2. Enter scores'!AF261&lt;&gt;"",'2. Enter scores'!$B261-'2. Enter scores'!AF261,"")</f>
        <v/>
      </c>
      <c r="AH257" s="125" t="str">
        <f>IF('2. Enter scores'!AG261&lt;&gt;"",'2. Enter scores'!$B261-'2. Enter scores'!AG261,"")</f>
        <v/>
      </c>
      <c r="AI257" s="125" t="str">
        <f>IF('2. Enter scores'!AH261&lt;&gt;"",'2. Enter scores'!$B261-'2. Enter scores'!AH261,"")</f>
        <v/>
      </c>
      <c r="AJ257" s="125" t="str">
        <f>IF('2. Enter scores'!AI261&lt;&gt;"",'2. Enter scores'!$B261-'2. Enter scores'!AI261,"")</f>
        <v/>
      </c>
      <c r="AK257" s="125" t="str">
        <f>IF('2. Enter scores'!AJ261&lt;&gt;"",'2. Enter scores'!$B261-'2. Enter scores'!AJ261,"")</f>
        <v/>
      </c>
      <c r="AL257" s="125" t="str">
        <f>IF('2. Enter scores'!AK261&lt;&gt;"",'2. Enter scores'!$B261-'2. Enter scores'!AK261,"")</f>
        <v/>
      </c>
      <c r="AM257" s="125" t="str">
        <f>IF('2. Enter scores'!AL261&lt;&gt;"",'2. Enter scores'!$B261-'2. Enter scores'!AL261,"")</f>
        <v/>
      </c>
      <c r="AN257" s="125" t="str">
        <f>IF('2. Enter scores'!AM261&lt;&gt;"",'2. Enter scores'!$B261-'2. Enter scores'!AM261,"")</f>
        <v/>
      </c>
      <c r="AO257" s="125" t="str">
        <f>IF('2. Enter scores'!AN261&lt;&gt;"",'2. Enter scores'!$B261-'2. Enter scores'!AN261,"")</f>
        <v/>
      </c>
      <c r="AP257" s="125" t="str">
        <f>IF('2. Enter scores'!AO261&lt;&gt;"",'2. Enter scores'!$B261-'2. Enter scores'!AO261,"")</f>
        <v/>
      </c>
      <c r="AQ257" s="125" t="str">
        <f>IF('2. Enter scores'!AP261&lt;&gt;"",'2. Enter scores'!$B261-'2. Enter scores'!AP261,"")</f>
        <v/>
      </c>
      <c r="AR257" s="125" t="str">
        <f>IF('2. Enter scores'!AQ261&lt;&gt;"",'2. Enter scores'!$B261-'2. Enter scores'!AQ261,"")</f>
        <v/>
      </c>
      <c r="AS257" s="125" t="str">
        <f>IF('2. Enter scores'!AR261&lt;&gt;"",'2. Enter scores'!$B261-'2. Enter scores'!AR261,"")</f>
        <v/>
      </c>
      <c r="AT257" s="125" t="str">
        <f>IF('2. Enter scores'!AS261&lt;&gt;"",'2. Enter scores'!$B261-'2. Enter scores'!AS261,"")</f>
        <v/>
      </c>
      <c r="AU257" s="125" t="str">
        <f>IF('2. Enter scores'!AT261&lt;&gt;"",'2. Enter scores'!$B261-'2. Enter scores'!AT261,"")</f>
        <v/>
      </c>
      <c r="AV257" s="125" t="str">
        <f>IF('2. Enter scores'!AU261&lt;&gt;"",'2. Enter scores'!$B261-'2. Enter scores'!AU261,"")</f>
        <v/>
      </c>
      <c r="AW257" s="125" t="str">
        <f>IF('2. Enter scores'!AV261&lt;&gt;"",'2. Enter scores'!$B261-'2. Enter scores'!AV261,"")</f>
        <v/>
      </c>
      <c r="AX257" s="125" t="str">
        <f>IF('2. Enter scores'!AW261&lt;&gt;"",'2. Enter scores'!$B261-'2. Enter scores'!AW261,"")</f>
        <v/>
      </c>
      <c r="AY257" s="125" t="str">
        <f>IF('2. Enter scores'!AX261&lt;&gt;"",'2. Enter scores'!$B261-'2. Enter scores'!AX261,"")</f>
        <v/>
      </c>
      <c r="AZ257" s="125" t="str">
        <f>IF('2. Enter scores'!AY261&lt;&gt;"",'2. Enter scores'!$B261-'2. Enter scores'!AY261,"")</f>
        <v/>
      </c>
      <c r="BA257" s="125" t="str">
        <f>IF('2. Enter scores'!AZ261&lt;&gt;"",'2. Enter scores'!$B261-'2. Enter scores'!AZ261,"")</f>
        <v/>
      </c>
      <c r="BB257" s="125" t="str">
        <f>IF('2. Enter scores'!BA261&lt;&gt;"",'2. Enter scores'!$B261-'2. Enter scores'!BA261,"")</f>
        <v/>
      </c>
      <c r="BC257" s="125" t="str">
        <f>IF('2. Enter scores'!BB261&lt;&gt;"",'2. Enter scores'!$B261-'2. Enter scores'!BB261,"")</f>
        <v/>
      </c>
      <c r="BD257" s="125" t="str">
        <f>IF('2. Enter scores'!BC261&lt;&gt;"",'2. Enter scores'!$B261-'2. Enter scores'!BC261,"")</f>
        <v/>
      </c>
      <c r="BE257" s="125" t="str">
        <f>IF('2. Enter scores'!BD261&lt;&gt;"",'2. Enter scores'!$B261-'2. Enter scores'!BD261,"")</f>
        <v/>
      </c>
      <c r="BF257" s="125" t="str">
        <f>IF('2. Enter scores'!BE261&lt;&gt;"",'2. Enter scores'!$B261-'2. Enter scores'!BE261,"")</f>
        <v/>
      </c>
      <c r="BG257" s="125" t="str">
        <f>IF('2. Enter scores'!BF261&lt;&gt;"",'2. Enter scores'!$B261-'2. Enter scores'!BF261,"")</f>
        <v/>
      </c>
      <c r="BH257" s="125" t="str">
        <f>IF('2. Enter scores'!BG261&lt;&gt;"",'2. Enter scores'!$B261-'2. Enter scores'!BG261,"")</f>
        <v/>
      </c>
      <c r="BI257" s="125" t="str">
        <f>IF('2. Enter scores'!BH261&lt;&gt;"",'2. Enter scores'!$B261-'2. Enter scores'!BH261,"")</f>
        <v/>
      </c>
      <c r="BJ257" s="125" t="str">
        <f>IF('2. Enter scores'!BI261&lt;&gt;"",'2. Enter scores'!$B261-'2. Enter scores'!BI261,"")</f>
        <v/>
      </c>
      <c r="BK257" s="125" t="str">
        <f>IF('2. Enter scores'!BJ261&lt;&gt;"",'2. Enter scores'!$B261-'2. Enter scores'!BJ261,"")</f>
        <v/>
      </c>
      <c r="BL257" s="125" t="str">
        <f>IF('2. Enter scores'!BK261&lt;&gt;"",'2. Enter scores'!$B261-'2. Enter scores'!BK261,"")</f>
        <v/>
      </c>
      <c r="BM257" s="125" t="str">
        <f>IF('2. Enter scores'!BL261&lt;&gt;"",'2. Enter scores'!$B261-'2. Enter scores'!BL261,"")</f>
        <v/>
      </c>
      <c r="BN257" s="125" t="str">
        <f>IF('2. Enter scores'!BM261&lt;&gt;"",'2. Enter scores'!$B261-'2. Enter scores'!BM261,"")</f>
        <v/>
      </c>
      <c r="BO257" s="125" t="str">
        <f>IF('2. Enter scores'!BN261&lt;&gt;"",'2. Enter scores'!$B261-'2. Enter scores'!BN261,"")</f>
        <v/>
      </c>
      <c r="BP257" s="108">
        <v>1000</v>
      </c>
    </row>
    <row r="258" spans="2:68" x14ac:dyDescent="0.35">
      <c r="B258" s="125" t="str">
        <f>IF('2. Enter scores'!A262&lt;&gt;"",'2. Enter scores'!A262,"")</f>
        <v/>
      </c>
      <c r="H258" s="125" t="str">
        <f>IF('2. Enter scores'!G262&lt;&gt;"",'2. Enter scores'!$B262-'2. Enter scores'!G262,"")</f>
        <v/>
      </c>
      <c r="I258" s="125" t="str">
        <f>IF('2. Enter scores'!H262&lt;&gt;"",'2. Enter scores'!$B262-'2. Enter scores'!H262,"")</f>
        <v/>
      </c>
      <c r="J258" s="125" t="str">
        <f>IF('2. Enter scores'!I262&lt;&gt;"",'2. Enter scores'!$B262-'2. Enter scores'!I262,"")</f>
        <v/>
      </c>
      <c r="K258" s="125" t="str">
        <f>IF('2. Enter scores'!J262&lt;&gt;"",'2. Enter scores'!$B262-'2. Enter scores'!J262,"")</f>
        <v/>
      </c>
      <c r="L258" s="125" t="str">
        <f>IF('2. Enter scores'!K262&lt;&gt;"",'2. Enter scores'!$B262-'2. Enter scores'!K262,"")</f>
        <v/>
      </c>
      <c r="M258" s="125" t="str">
        <f>IF('2. Enter scores'!L262&lt;&gt;"",'2. Enter scores'!$B262-'2. Enter scores'!L262,"")</f>
        <v/>
      </c>
      <c r="N258" s="125" t="str">
        <f>IF('2. Enter scores'!M262&lt;&gt;"",'2. Enter scores'!$B262-'2. Enter scores'!M262,"")</f>
        <v/>
      </c>
      <c r="O258" s="125" t="str">
        <f>IF('2. Enter scores'!N262&lt;&gt;"",'2. Enter scores'!$B262-'2. Enter scores'!N262,"")</f>
        <v/>
      </c>
      <c r="P258" s="125" t="str">
        <f>IF('2. Enter scores'!O262&lt;&gt;"",'2. Enter scores'!$B262-'2. Enter scores'!O262,"")</f>
        <v/>
      </c>
      <c r="Q258" s="125" t="str">
        <f>IF('2. Enter scores'!P262&lt;&gt;"",'2. Enter scores'!$B262-'2. Enter scores'!P262,"")</f>
        <v/>
      </c>
      <c r="R258" s="125" t="str">
        <f>IF('2. Enter scores'!Q262&lt;&gt;"",'2. Enter scores'!$B262-'2. Enter scores'!Q262,"")</f>
        <v/>
      </c>
      <c r="S258" s="125" t="str">
        <f>IF('2. Enter scores'!R262&lt;&gt;"",'2. Enter scores'!$B262-'2. Enter scores'!R262,"")</f>
        <v/>
      </c>
      <c r="T258" s="125" t="str">
        <f>IF('2. Enter scores'!S262&lt;&gt;"",'2. Enter scores'!$B262-'2. Enter scores'!S262,"")</f>
        <v/>
      </c>
      <c r="U258" s="125" t="str">
        <f>IF('2. Enter scores'!T262&lt;&gt;"",'2. Enter scores'!$B262-'2. Enter scores'!T262,"")</f>
        <v/>
      </c>
      <c r="V258" s="125" t="str">
        <f>IF('2. Enter scores'!U262&lt;&gt;"",'2. Enter scores'!$B262-'2. Enter scores'!U262,"")</f>
        <v/>
      </c>
      <c r="W258" s="125" t="str">
        <f>IF('2. Enter scores'!V262&lt;&gt;"",'2. Enter scores'!$B262-'2. Enter scores'!V262,"")</f>
        <v/>
      </c>
      <c r="X258" s="125" t="str">
        <f>IF('2. Enter scores'!W262&lt;&gt;"",'2. Enter scores'!$B262-'2. Enter scores'!W262,"")</f>
        <v/>
      </c>
      <c r="Y258" s="125" t="str">
        <f>IF('2. Enter scores'!X262&lt;&gt;"",'2. Enter scores'!$B262-'2. Enter scores'!X262,"")</f>
        <v/>
      </c>
      <c r="Z258" s="125" t="str">
        <f>IF('2. Enter scores'!Y262&lt;&gt;"",'2. Enter scores'!$B262-'2. Enter scores'!Y262,"")</f>
        <v/>
      </c>
      <c r="AA258" s="125" t="str">
        <f>IF('2. Enter scores'!Z262&lt;&gt;"",'2. Enter scores'!$B262-'2. Enter scores'!Z262,"")</f>
        <v/>
      </c>
      <c r="AB258" s="125" t="str">
        <f>IF('2. Enter scores'!AA262&lt;&gt;"",'2. Enter scores'!$B262-'2. Enter scores'!AA262,"")</f>
        <v/>
      </c>
      <c r="AC258" s="125" t="str">
        <f>IF('2. Enter scores'!AB262&lt;&gt;"",'2. Enter scores'!$B262-'2. Enter scores'!AB262,"")</f>
        <v/>
      </c>
      <c r="AD258" s="125" t="str">
        <f>IF('2. Enter scores'!AC262&lt;&gt;"",'2. Enter scores'!$B262-'2. Enter scores'!AC262,"")</f>
        <v/>
      </c>
      <c r="AE258" s="125" t="str">
        <f>IF('2. Enter scores'!AD262&lt;&gt;"",'2. Enter scores'!$B262-'2. Enter scores'!AD262,"")</f>
        <v/>
      </c>
      <c r="AF258" s="125" t="str">
        <f>IF('2. Enter scores'!AE262&lt;&gt;"",'2. Enter scores'!$B262-'2. Enter scores'!AE262,"")</f>
        <v/>
      </c>
      <c r="AG258" s="125" t="str">
        <f>IF('2. Enter scores'!AF262&lt;&gt;"",'2. Enter scores'!$B262-'2. Enter scores'!AF262,"")</f>
        <v/>
      </c>
      <c r="AH258" s="125" t="str">
        <f>IF('2. Enter scores'!AG262&lt;&gt;"",'2. Enter scores'!$B262-'2. Enter scores'!AG262,"")</f>
        <v/>
      </c>
      <c r="AI258" s="125" t="str">
        <f>IF('2. Enter scores'!AH262&lt;&gt;"",'2. Enter scores'!$B262-'2. Enter scores'!AH262,"")</f>
        <v/>
      </c>
      <c r="AJ258" s="125" t="str">
        <f>IF('2. Enter scores'!AI262&lt;&gt;"",'2. Enter scores'!$B262-'2. Enter scores'!AI262,"")</f>
        <v/>
      </c>
      <c r="AK258" s="125" t="str">
        <f>IF('2. Enter scores'!AJ262&lt;&gt;"",'2. Enter scores'!$B262-'2. Enter scores'!AJ262,"")</f>
        <v/>
      </c>
      <c r="AL258" s="125" t="str">
        <f>IF('2. Enter scores'!AK262&lt;&gt;"",'2. Enter scores'!$B262-'2. Enter scores'!AK262,"")</f>
        <v/>
      </c>
      <c r="AM258" s="125" t="str">
        <f>IF('2. Enter scores'!AL262&lt;&gt;"",'2. Enter scores'!$B262-'2. Enter scores'!AL262,"")</f>
        <v/>
      </c>
      <c r="AN258" s="125" t="str">
        <f>IF('2. Enter scores'!AM262&lt;&gt;"",'2. Enter scores'!$B262-'2. Enter scores'!AM262,"")</f>
        <v/>
      </c>
      <c r="AO258" s="125" t="str">
        <f>IF('2. Enter scores'!AN262&lt;&gt;"",'2. Enter scores'!$B262-'2. Enter scores'!AN262,"")</f>
        <v/>
      </c>
      <c r="AP258" s="125" t="str">
        <f>IF('2. Enter scores'!AO262&lt;&gt;"",'2. Enter scores'!$B262-'2. Enter scores'!AO262,"")</f>
        <v/>
      </c>
      <c r="AQ258" s="125" t="str">
        <f>IF('2. Enter scores'!AP262&lt;&gt;"",'2. Enter scores'!$B262-'2. Enter scores'!AP262,"")</f>
        <v/>
      </c>
      <c r="AR258" s="125" t="str">
        <f>IF('2. Enter scores'!AQ262&lt;&gt;"",'2. Enter scores'!$B262-'2. Enter scores'!AQ262,"")</f>
        <v/>
      </c>
      <c r="AS258" s="125" t="str">
        <f>IF('2. Enter scores'!AR262&lt;&gt;"",'2. Enter scores'!$B262-'2. Enter scores'!AR262,"")</f>
        <v/>
      </c>
      <c r="AT258" s="125" t="str">
        <f>IF('2. Enter scores'!AS262&lt;&gt;"",'2. Enter scores'!$B262-'2. Enter scores'!AS262,"")</f>
        <v/>
      </c>
      <c r="AU258" s="125" t="str">
        <f>IF('2. Enter scores'!AT262&lt;&gt;"",'2. Enter scores'!$B262-'2. Enter scores'!AT262,"")</f>
        <v/>
      </c>
      <c r="AV258" s="125" t="str">
        <f>IF('2. Enter scores'!AU262&lt;&gt;"",'2. Enter scores'!$B262-'2. Enter scores'!AU262,"")</f>
        <v/>
      </c>
      <c r="AW258" s="125" t="str">
        <f>IF('2. Enter scores'!AV262&lt;&gt;"",'2. Enter scores'!$B262-'2. Enter scores'!AV262,"")</f>
        <v/>
      </c>
      <c r="AX258" s="125" t="str">
        <f>IF('2. Enter scores'!AW262&lt;&gt;"",'2. Enter scores'!$B262-'2. Enter scores'!AW262,"")</f>
        <v/>
      </c>
      <c r="AY258" s="125" t="str">
        <f>IF('2. Enter scores'!AX262&lt;&gt;"",'2. Enter scores'!$B262-'2. Enter scores'!AX262,"")</f>
        <v/>
      </c>
      <c r="AZ258" s="125" t="str">
        <f>IF('2. Enter scores'!AY262&lt;&gt;"",'2. Enter scores'!$B262-'2. Enter scores'!AY262,"")</f>
        <v/>
      </c>
      <c r="BA258" s="125" t="str">
        <f>IF('2. Enter scores'!AZ262&lt;&gt;"",'2. Enter scores'!$B262-'2. Enter scores'!AZ262,"")</f>
        <v/>
      </c>
      <c r="BB258" s="125" t="str">
        <f>IF('2. Enter scores'!BA262&lt;&gt;"",'2. Enter scores'!$B262-'2. Enter scores'!BA262,"")</f>
        <v/>
      </c>
      <c r="BC258" s="125" t="str">
        <f>IF('2. Enter scores'!BB262&lt;&gt;"",'2. Enter scores'!$B262-'2. Enter scores'!BB262,"")</f>
        <v/>
      </c>
      <c r="BD258" s="125" t="str">
        <f>IF('2. Enter scores'!BC262&lt;&gt;"",'2. Enter scores'!$B262-'2. Enter scores'!BC262,"")</f>
        <v/>
      </c>
      <c r="BE258" s="125" t="str">
        <f>IF('2. Enter scores'!BD262&lt;&gt;"",'2. Enter scores'!$B262-'2. Enter scores'!BD262,"")</f>
        <v/>
      </c>
      <c r="BF258" s="125" t="str">
        <f>IF('2. Enter scores'!BE262&lt;&gt;"",'2. Enter scores'!$B262-'2. Enter scores'!BE262,"")</f>
        <v/>
      </c>
      <c r="BG258" s="125" t="str">
        <f>IF('2. Enter scores'!BF262&lt;&gt;"",'2. Enter scores'!$B262-'2. Enter scores'!BF262,"")</f>
        <v/>
      </c>
      <c r="BH258" s="125" t="str">
        <f>IF('2. Enter scores'!BG262&lt;&gt;"",'2. Enter scores'!$B262-'2. Enter scores'!BG262,"")</f>
        <v/>
      </c>
      <c r="BI258" s="125" t="str">
        <f>IF('2. Enter scores'!BH262&lt;&gt;"",'2. Enter scores'!$B262-'2. Enter scores'!BH262,"")</f>
        <v/>
      </c>
      <c r="BJ258" s="125" t="str">
        <f>IF('2. Enter scores'!BI262&lt;&gt;"",'2. Enter scores'!$B262-'2. Enter scores'!BI262,"")</f>
        <v/>
      </c>
      <c r="BK258" s="125" t="str">
        <f>IF('2. Enter scores'!BJ262&lt;&gt;"",'2. Enter scores'!$B262-'2. Enter scores'!BJ262,"")</f>
        <v/>
      </c>
      <c r="BL258" s="125" t="str">
        <f>IF('2. Enter scores'!BK262&lt;&gt;"",'2. Enter scores'!$B262-'2. Enter scores'!BK262,"")</f>
        <v/>
      </c>
      <c r="BM258" s="125" t="str">
        <f>IF('2. Enter scores'!BL262&lt;&gt;"",'2. Enter scores'!$B262-'2. Enter scores'!BL262,"")</f>
        <v/>
      </c>
      <c r="BN258" s="125" t="str">
        <f>IF('2. Enter scores'!BM262&lt;&gt;"",'2. Enter scores'!$B262-'2. Enter scores'!BM262,"")</f>
        <v/>
      </c>
      <c r="BO258" s="125" t="str">
        <f>IF('2. Enter scores'!BN262&lt;&gt;"",'2. Enter scores'!$B262-'2. Enter scores'!BN262,"")</f>
        <v/>
      </c>
      <c r="BP258" s="108">
        <v>1000</v>
      </c>
    </row>
    <row r="259" spans="2:68" x14ac:dyDescent="0.35">
      <c r="B259" s="125" t="str">
        <f>IF('2. Enter scores'!A263&lt;&gt;"",'2. Enter scores'!A263,"")</f>
        <v/>
      </c>
      <c r="H259" s="125" t="str">
        <f>IF('2. Enter scores'!G263&lt;&gt;"",'2. Enter scores'!$B263-'2. Enter scores'!G263,"")</f>
        <v/>
      </c>
      <c r="I259" s="125" t="str">
        <f>IF('2. Enter scores'!H263&lt;&gt;"",'2. Enter scores'!$B263-'2. Enter scores'!H263,"")</f>
        <v/>
      </c>
      <c r="J259" s="125" t="str">
        <f>IF('2. Enter scores'!I263&lt;&gt;"",'2. Enter scores'!$B263-'2. Enter scores'!I263,"")</f>
        <v/>
      </c>
      <c r="K259" s="125" t="str">
        <f>IF('2. Enter scores'!J263&lt;&gt;"",'2. Enter scores'!$B263-'2. Enter scores'!J263,"")</f>
        <v/>
      </c>
      <c r="L259" s="125" t="str">
        <f>IF('2. Enter scores'!K263&lt;&gt;"",'2. Enter scores'!$B263-'2. Enter scores'!K263,"")</f>
        <v/>
      </c>
      <c r="M259" s="125" t="str">
        <f>IF('2. Enter scores'!L263&lt;&gt;"",'2. Enter scores'!$B263-'2. Enter scores'!L263,"")</f>
        <v/>
      </c>
      <c r="N259" s="125" t="str">
        <f>IF('2. Enter scores'!M263&lt;&gt;"",'2. Enter scores'!$B263-'2. Enter scores'!M263,"")</f>
        <v/>
      </c>
      <c r="O259" s="125" t="str">
        <f>IF('2. Enter scores'!N263&lt;&gt;"",'2. Enter scores'!$B263-'2. Enter scores'!N263,"")</f>
        <v/>
      </c>
      <c r="P259" s="125" t="str">
        <f>IF('2. Enter scores'!O263&lt;&gt;"",'2. Enter scores'!$B263-'2. Enter scores'!O263,"")</f>
        <v/>
      </c>
      <c r="Q259" s="125" t="str">
        <f>IF('2. Enter scores'!P263&lt;&gt;"",'2. Enter scores'!$B263-'2. Enter scores'!P263,"")</f>
        <v/>
      </c>
      <c r="R259" s="125" t="str">
        <f>IF('2. Enter scores'!Q263&lt;&gt;"",'2. Enter scores'!$B263-'2. Enter scores'!Q263,"")</f>
        <v/>
      </c>
      <c r="S259" s="125" t="str">
        <f>IF('2. Enter scores'!R263&lt;&gt;"",'2. Enter scores'!$B263-'2. Enter scores'!R263,"")</f>
        <v/>
      </c>
      <c r="T259" s="125" t="str">
        <f>IF('2. Enter scores'!S263&lt;&gt;"",'2. Enter scores'!$B263-'2. Enter scores'!S263,"")</f>
        <v/>
      </c>
      <c r="U259" s="125" t="str">
        <f>IF('2. Enter scores'!T263&lt;&gt;"",'2. Enter scores'!$B263-'2. Enter scores'!T263,"")</f>
        <v/>
      </c>
      <c r="V259" s="125" t="str">
        <f>IF('2. Enter scores'!U263&lt;&gt;"",'2. Enter scores'!$B263-'2. Enter scores'!U263,"")</f>
        <v/>
      </c>
      <c r="W259" s="125" t="str">
        <f>IF('2. Enter scores'!V263&lt;&gt;"",'2. Enter scores'!$B263-'2. Enter scores'!V263,"")</f>
        <v/>
      </c>
      <c r="X259" s="125" t="str">
        <f>IF('2. Enter scores'!W263&lt;&gt;"",'2. Enter scores'!$B263-'2. Enter scores'!W263,"")</f>
        <v/>
      </c>
      <c r="Y259" s="125" t="str">
        <f>IF('2. Enter scores'!X263&lt;&gt;"",'2. Enter scores'!$B263-'2. Enter scores'!X263,"")</f>
        <v/>
      </c>
      <c r="Z259" s="125" t="str">
        <f>IF('2. Enter scores'!Y263&lt;&gt;"",'2. Enter scores'!$B263-'2. Enter scores'!Y263,"")</f>
        <v/>
      </c>
      <c r="AA259" s="125" t="str">
        <f>IF('2. Enter scores'!Z263&lt;&gt;"",'2. Enter scores'!$B263-'2. Enter scores'!Z263,"")</f>
        <v/>
      </c>
      <c r="AB259" s="125" t="str">
        <f>IF('2. Enter scores'!AA263&lt;&gt;"",'2. Enter scores'!$B263-'2. Enter scores'!AA263,"")</f>
        <v/>
      </c>
      <c r="AC259" s="125" t="str">
        <f>IF('2. Enter scores'!AB263&lt;&gt;"",'2. Enter scores'!$B263-'2. Enter scores'!AB263,"")</f>
        <v/>
      </c>
      <c r="AD259" s="125" t="str">
        <f>IF('2. Enter scores'!AC263&lt;&gt;"",'2. Enter scores'!$B263-'2. Enter scores'!AC263,"")</f>
        <v/>
      </c>
      <c r="AE259" s="125" t="str">
        <f>IF('2. Enter scores'!AD263&lt;&gt;"",'2. Enter scores'!$B263-'2. Enter scores'!AD263,"")</f>
        <v/>
      </c>
      <c r="AF259" s="125" t="str">
        <f>IF('2. Enter scores'!AE263&lt;&gt;"",'2. Enter scores'!$B263-'2. Enter scores'!AE263,"")</f>
        <v/>
      </c>
      <c r="AG259" s="125" t="str">
        <f>IF('2. Enter scores'!AF263&lt;&gt;"",'2. Enter scores'!$B263-'2. Enter scores'!AF263,"")</f>
        <v/>
      </c>
      <c r="AH259" s="125" t="str">
        <f>IF('2. Enter scores'!AG263&lt;&gt;"",'2. Enter scores'!$B263-'2. Enter scores'!AG263,"")</f>
        <v/>
      </c>
      <c r="AI259" s="125" t="str">
        <f>IF('2. Enter scores'!AH263&lt;&gt;"",'2. Enter scores'!$B263-'2. Enter scores'!AH263,"")</f>
        <v/>
      </c>
      <c r="AJ259" s="125" t="str">
        <f>IF('2. Enter scores'!AI263&lt;&gt;"",'2. Enter scores'!$B263-'2. Enter scores'!AI263,"")</f>
        <v/>
      </c>
      <c r="AK259" s="125" t="str">
        <f>IF('2. Enter scores'!AJ263&lt;&gt;"",'2. Enter scores'!$B263-'2. Enter scores'!AJ263,"")</f>
        <v/>
      </c>
      <c r="AL259" s="125" t="str">
        <f>IF('2. Enter scores'!AK263&lt;&gt;"",'2. Enter scores'!$B263-'2. Enter scores'!AK263,"")</f>
        <v/>
      </c>
      <c r="AM259" s="125" t="str">
        <f>IF('2. Enter scores'!AL263&lt;&gt;"",'2. Enter scores'!$B263-'2. Enter scores'!AL263,"")</f>
        <v/>
      </c>
      <c r="AN259" s="125" t="str">
        <f>IF('2. Enter scores'!AM263&lt;&gt;"",'2. Enter scores'!$B263-'2. Enter scores'!AM263,"")</f>
        <v/>
      </c>
      <c r="AO259" s="125" t="str">
        <f>IF('2. Enter scores'!AN263&lt;&gt;"",'2. Enter scores'!$B263-'2. Enter scores'!AN263,"")</f>
        <v/>
      </c>
      <c r="AP259" s="125" t="str">
        <f>IF('2. Enter scores'!AO263&lt;&gt;"",'2. Enter scores'!$B263-'2. Enter scores'!AO263,"")</f>
        <v/>
      </c>
      <c r="AQ259" s="125" t="str">
        <f>IF('2. Enter scores'!AP263&lt;&gt;"",'2. Enter scores'!$B263-'2. Enter scores'!AP263,"")</f>
        <v/>
      </c>
      <c r="AR259" s="125" t="str">
        <f>IF('2. Enter scores'!AQ263&lt;&gt;"",'2. Enter scores'!$B263-'2. Enter scores'!AQ263,"")</f>
        <v/>
      </c>
      <c r="AS259" s="125" t="str">
        <f>IF('2. Enter scores'!AR263&lt;&gt;"",'2. Enter scores'!$B263-'2. Enter scores'!AR263,"")</f>
        <v/>
      </c>
      <c r="AT259" s="125" t="str">
        <f>IF('2. Enter scores'!AS263&lt;&gt;"",'2. Enter scores'!$B263-'2. Enter scores'!AS263,"")</f>
        <v/>
      </c>
      <c r="AU259" s="125" t="str">
        <f>IF('2. Enter scores'!AT263&lt;&gt;"",'2. Enter scores'!$B263-'2. Enter scores'!AT263,"")</f>
        <v/>
      </c>
      <c r="AV259" s="125" t="str">
        <f>IF('2. Enter scores'!AU263&lt;&gt;"",'2. Enter scores'!$B263-'2. Enter scores'!AU263,"")</f>
        <v/>
      </c>
      <c r="AW259" s="125" t="str">
        <f>IF('2. Enter scores'!AV263&lt;&gt;"",'2. Enter scores'!$B263-'2. Enter scores'!AV263,"")</f>
        <v/>
      </c>
      <c r="AX259" s="125" t="str">
        <f>IF('2. Enter scores'!AW263&lt;&gt;"",'2. Enter scores'!$B263-'2. Enter scores'!AW263,"")</f>
        <v/>
      </c>
      <c r="AY259" s="125" t="str">
        <f>IF('2. Enter scores'!AX263&lt;&gt;"",'2. Enter scores'!$B263-'2. Enter scores'!AX263,"")</f>
        <v/>
      </c>
      <c r="AZ259" s="125" t="str">
        <f>IF('2. Enter scores'!AY263&lt;&gt;"",'2. Enter scores'!$B263-'2. Enter scores'!AY263,"")</f>
        <v/>
      </c>
      <c r="BA259" s="125" t="str">
        <f>IF('2. Enter scores'!AZ263&lt;&gt;"",'2. Enter scores'!$B263-'2. Enter scores'!AZ263,"")</f>
        <v/>
      </c>
      <c r="BB259" s="125" t="str">
        <f>IF('2. Enter scores'!BA263&lt;&gt;"",'2. Enter scores'!$B263-'2. Enter scores'!BA263,"")</f>
        <v/>
      </c>
      <c r="BC259" s="125" t="str">
        <f>IF('2. Enter scores'!BB263&lt;&gt;"",'2. Enter scores'!$B263-'2. Enter scores'!BB263,"")</f>
        <v/>
      </c>
      <c r="BD259" s="125" t="str">
        <f>IF('2. Enter scores'!BC263&lt;&gt;"",'2. Enter scores'!$B263-'2. Enter scores'!BC263,"")</f>
        <v/>
      </c>
      <c r="BE259" s="125" t="str">
        <f>IF('2. Enter scores'!BD263&lt;&gt;"",'2. Enter scores'!$B263-'2. Enter scores'!BD263,"")</f>
        <v/>
      </c>
      <c r="BF259" s="125" t="str">
        <f>IF('2. Enter scores'!BE263&lt;&gt;"",'2. Enter scores'!$B263-'2. Enter scores'!BE263,"")</f>
        <v/>
      </c>
      <c r="BG259" s="125" t="str">
        <f>IF('2. Enter scores'!BF263&lt;&gt;"",'2. Enter scores'!$B263-'2. Enter scores'!BF263,"")</f>
        <v/>
      </c>
      <c r="BH259" s="125" t="str">
        <f>IF('2. Enter scores'!BG263&lt;&gt;"",'2. Enter scores'!$B263-'2. Enter scores'!BG263,"")</f>
        <v/>
      </c>
      <c r="BI259" s="125" t="str">
        <f>IF('2. Enter scores'!BH263&lt;&gt;"",'2. Enter scores'!$B263-'2. Enter scores'!BH263,"")</f>
        <v/>
      </c>
      <c r="BJ259" s="125" t="str">
        <f>IF('2. Enter scores'!BI263&lt;&gt;"",'2. Enter scores'!$B263-'2. Enter scores'!BI263,"")</f>
        <v/>
      </c>
      <c r="BK259" s="125" t="str">
        <f>IF('2. Enter scores'!BJ263&lt;&gt;"",'2. Enter scores'!$B263-'2. Enter scores'!BJ263,"")</f>
        <v/>
      </c>
      <c r="BL259" s="125" t="str">
        <f>IF('2. Enter scores'!BK263&lt;&gt;"",'2. Enter scores'!$B263-'2. Enter scores'!BK263,"")</f>
        <v/>
      </c>
      <c r="BM259" s="125" t="str">
        <f>IF('2. Enter scores'!BL263&lt;&gt;"",'2. Enter scores'!$B263-'2. Enter scores'!BL263,"")</f>
        <v/>
      </c>
      <c r="BN259" s="125" t="str">
        <f>IF('2. Enter scores'!BM263&lt;&gt;"",'2. Enter scores'!$B263-'2. Enter scores'!BM263,"")</f>
        <v/>
      </c>
      <c r="BO259" s="125" t="str">
        <f>IF('2. Enter scores'!BN263&lt;&gt;"",'2. Enter scores'!$B263-'2. Enter scores'!BN263,"")</f>
        <v/>
      </c>
      <c r="BP259" s="108">
        <v>1000</v>
      </c>
    </row>
    <row r="260" spans="2:68" x14ac:dyDescent="0.35">
      <c r="B260" s="125" t="str">
        <f>IF('2. Enter scores'!A264&lt;&gt;"",'2. Enter scores'!A264,"")</f>
        <v/>
      </c>
      <c r="H260" s="125" t="str">
        <f>IF('2. Enter scores'!G264&lt;&gt;"",'2. Enter scores'!$B264-'2. Enter scores'!G264,"")</f>
        <v/>
      </c>
      <c r="I260" s="125" t="str">
        <f>IF('2. Enter scores'!H264&lt;&gt;"",'2. Enter scores'!$B264-'2. Enter scores'!H264,"")</f>
        <v/>
      </c>
      <c r="J260" s="125" t="str">
        <f>IF('2. Enter scores'!I264&lt;&gt;"",'2. Enter scores'!$B264-'2. Enter scores'!I264,"")</f>
        <v/>
      </c>
      <c r="K260" s="125" t="str">
        <f>IF('2. Enter scores'!J264&lt;&gt;"",'2. Enter scores'!$B264-'2. Enter scores'!J264,"")</f>
        <v/>
      </c>
      <c r="L260" s="125" t="str">
        <f>IF('2. Enter scores'!K264&lt;&gt;"",'2. Enter scores'!$B264-'2. Enter scores'!K264,"")</f>
        <v/>
      </c>
      <c r="M260" s="125" t="str">
        <f>IF('2. Enter scores'!L264&lt;&gt;"",'2. Enter scores'!$B264-'2. Enter scores'!L264,"")</f>
        <v/>
      </c>
      <c r="N260" s="125" t="str">
        <f>IF('2. Enter scores'!M264&lt;&gt;"",'2. Enter scores'!$B264-'2. Enter scores'!M264,"")</f>
        <v/>
      </c>
      <c r="O260" s="125" t="str">
        <f>IF('2. Enter scores'!N264&lt;&gt;"",'2. Enter scores'!$B264-'2. Enter scores'!N264,"")</f>
        <v/>
      </c>
      <c r="P260" s="125" t="str">
        <f>IF('2. Enter scores'!O264&lt;&gt;"",'2. Enter scores'!$B264-'2. Enter scores'!O264,"")</f>
        <v/>
      </c>
      <c r="Q260" s="125" t="str">
        <f>IF('2. Enter scores'!P264&lt;&gt;"",'2. Enter scores'!$B264-'2. Enter scores'!P264,"")</f>
        <v/>
      </c>
      <c r="R260" s="125" t="str">
        <f>IF('2. Enter scores'!Q264&lt;&gt;"",'2. Enter scores'!$B264-'2. Enter scores'!Q264,"")</f>
        <v/>
      </c>
      <c r="S260" s="125" t="str">
        <f>IF('2. Enter scores'!R264&lt;&gt;"",'2. Enter scores'!$B264-'2. Enter scores'!R264,"")</f>
        <v/>
      </c>
      <c r="T260" s="125" t="str">
        <f>IF('2. Enter scores'!S264&lt;&gt;"",'2. Enter scores'!$B264-'2. Enter scores'!S264,"")</f>
        <v/>
      </c>
      <c r="U260" s="125" t="str">
        <f>IF('2. Enter scores'!T264&lt;&gt;"",'2. Enter scores'!$B264-'2. Enter scores'!T264,"")</f>
        <v/>
      </c>
      <c r="V260" s="125" t="str">
        <f>IF('2. Enter scores'!U264&lt;&gt;"",'2. Enter scores'!$B264-'2. Enter scores'!U264,"")</f>
        <v/>
      </c>
      <c r="W260" s="125" t="str">
        <f>IF('2. Enter scores'!V264&lt;&gt;"",'2. Enter scores'!$B264-'2. Enter scores'!V264,"")</f>
        <v/>
      </c>
      <c r="X260" s="125" t="str">
        <f>IF('2. Enter scores'!W264&lt;&gt;"",'2. Enter scores'!$B264-'2. Enter scores'!W264,"")</f>
        <v/>
      </c>
      <c r="Y260" s="125" t="str">
        <f>IF('2. Enter scores'!X264&lt;&gt;"",'2. Enter scores'!$B264-'2. Enter scores'!X264,"")</f>
        <v/>
      </c>
      <c r="Z260" s="125" t="str">
        <f>IF('2. Enter scores'!Y264&lt;&gt;"",'2. Enter scores'!$B264-'2. Enter scores'!Y264,"")</f>
        <v/>
      </c>
      <c r="AA260" s="125" t="str">
        <f>IF('2. Enter scores'!Z264&lt;&gt;"",'2. Enter scores'!$B264-'2. Enter scores'!Z264,"")</f>
        <v/>
      </c>
      <c r="AB260" s="125" t="str">
        <f>IF('2. Enter scores'!AA264&lt;&gt;"",'2. Enter scores'!$B264-'2. Enter scores'!AA264,"")</f>
        <v/>
      </c>
      <c r="AC260" s="125" t="str">
        <f>IF('2. Enter scores'!AB264&lt;&gt;"",'2. Enter scores'!$B264-'2. Enter scores'!AB264,"")</f>
        <v/>
      </c>
      <c r="AD260" s="125" t="str">
        <f>IF('2. Enter scores'!AC264&lt;&gt;"",'2. Enter scores'!$B264-'2. Enter scores'!AC264,"")</f>
        <v/>
      </c>
      <c r="AE260" s="125" t="str">
        <f>IF('2. Enter scores'!AD264&lt;&gt;"",'2. Enter scores'!$B264-'2. Enter scores'!AD264,"")</f>
        <v/>
      </c>
      <c r="AF260" s="125" t="str">
        <f>IF('2. Enter scores'!AE264&lt;&gt;"",'2. Enter scores'!$B264-'2. Enter scores'!AE264,"")</f>
        <v/>
      </c>
      <c r="AG260" s="125" t="str">
        <f>IF('2. Enter scores'!AF264&lt;&gt;"",'2. Enter scores'!$B264-'2. Enter scores'!AF264,"")</f>
        <v/>
      </c>
      <c r="AH260" s="125" t="str">
        <f>IF('2. Enter scores'!AG264&lt;&gt;"",'2. Enter scores'!$B264-'2. Enter scores'!AG264,"")</f>
        <v/>
      </c>
      <c r="AI260" s="125" t="str">
        <f>IF('2. Enter scores'!AH264&lt;&gt;"",'2. Enter scores'!$B264-'2. Enter scores'!AH264,"")</f>
        <v/>
      </c>
      <c r="AJ260" s="125" t="str">
        <f>IF('2. Enter scores'!AI264&lt;&gt;"",'2. Enter scores'!$B264-'2. Enter scores'!AI264,"")</f>
        <v/>
      </c>
      <c r="AK260" s="125" t="str">
        <f>IF('2. Enter scores'!AJ264&lt;&gt;"",'2. Enter scores'!$B264-'2. Enter scores'!AJ264,"")</f>
        <v/>
      </c>
      <c r="AL260" s="125" t="str">
        <f>IF('2. Enter scores'!AK264&lt;&gt;"",'2. Enter scores'!$B264-'2. Enter scores'!AK264,"")</f>
        <v/>
      </c>
      <c r="AM260" s="125" t="str">
        <f>IF('2. Enter scores'!AL264&lt;&gt;"",'2. Enter scores'!$B264-'2. Enter scores'!AL264,"")</f>
        <v/>
      </c>
      <c r="AN260" s="125" t="str">
        <f>IF('2. Enter scores'!AM264&lt;&gt;"",'2. Enter scores'!$B264-'2. Enter scores'!AM264,"")</f>
        <v/>
      </c>
      <c r="AO260" s="125" t="str">
        <f>IF('2. Enter scores'!AN264&lt;&gt;"",'2. Enter scores'!$B264-'2. Enter scores'!AN264,"")</f>
        <v/>
      </c>
      <c r="AP260" s="125" t="str">
        <f>IF('2. Enter scores'!AO264&lt;&gt;"",'2. Enter scores'!$B264-'2. Enter scores'!AO264,"")</f>
        <v/>
      </c>
      <c r="AQ260" s="125" t="str">
        <f>IF('2. Enter scores'!AP264&lt;&gt;"",'2. Enter scores'!$B264-'2. Enter scores'!AP264,"")</f>
        <v/>
      </c>
      <c r="AR260" s="125" t="str">
        <f>IF('2. Enter scores'!AQ264&lt;&gt;"",'2. Enter scores'!$B264-'2. Enter scores'!AQ264,"")</f>
        <v/>
      </c>
      <c r="AS260" s="125" t="str">
        <f>IF('2. Enter scores'!AR264&lt;&gt;"",'2. Enter scores'!$B264-'2. Enter scores'!AR264,"")</f>
        <v/>
      </c>
      <c r="AT260" s="125" t="str">
        <f>IF('2. Enter scores'!AS264&lt;&gt;"",'2. Enter scores'!$B264-'2. Enter scores'!AS264,"")</f>
        <v/>
      </c>
      <c r="AU260" s="125" t="str">
        <f>IF('2. Enter scores'!AT264&lt;&gt;"",'2. Enter scores'!$B264-'2. Enter scores'!AT264,"")</f>
        <v/>
      </c>
      <c r="AV260" s="125" t="str">
        <f>IF('2. Enter scores'!AU264&lt;&gt;"",'2. Enter scores'!$B264-'2. Enter scores'!AU264,"")</f>
        <v/>
      </c>
      <c r="AW260" s="125" t="str">
        <f>IF('2. Enter scores'!AV264&lt;&gt;"",'2. Enter scores'!$B264-'2. Enter scores'!AV264,"")</f>
        <v/>
      </c>
      <c r="AX260" s="125" t="str">
        <f>IF('2. Enter scores'!AW264&lt;&gt;"",'2. Enter scores'!$B264-'2. Enter scores'!AW264,"")</f>
        <v/>
      </c>
      <c r="AY260" s="125" t="str">
        <f>IF('2. Enter scores'!AX264&lt;&gt;"",'2. Enter scores'!$B264-'2. Enter scores'!AX264,"")</f>
        <v/>
      </c>
      <c r="AZ260" s="125" t="str">
        <f>IF('2. Enter scores'!AY264&lt;&gt;"",'2. Enter scores'!$B264-'2. Enter scores'!AY264,"")</f>
        <v/>
      </c>
      <c r="BA260" s="125" t="str">
        <f>IF('2. Enter scores'!AZ264&lt;&gt;"",'2. Enter scores'!$B264-'2. Enter scores'!AZ264,"")</f>
        <v/>
      </c>
      <c r="BB260" s="125" t="str">
        <f>IF('2. Enter scores'!BA264&lt;&gt;"",'2. Enter scores'!$B264-'2. Enter scores'!BA264,"")</f>
        <v/>
      </c>
      <c r="BC260" s="125" t="str">
        <f>IF('2. Enter scores'!BB264&lt;&gt;"",'2. Enter scores'!$B264-'2. Enter scores'!BB264,"")</f>
        <v/>
      </c>
      <c r="BD260" s="125" t="str">
        <f>IF('2. Enter scores'!BC264&lt;&gt;"",'2. Enter scores'!$B264-'2. Enter scores'!BC264,"")</f>
        <v/>
      </c>
      <c r="BE260" s="125" t="str">
        <f>IF('2. Enter scores'!BD264&lt;&gt;"",'2. Enter scores'!$B264-'2. Enter scores'!BD264,"")</f>
        <v/>
      </c>
      <c r="BF260" s="125" t="str">
        <f>IF('2. Enter scores'!BE264&lt;&gt;"",'2. Enter scores'!$B264-'2. Enter scores'!BE264,"")</f>
        <v/>
      </c>
      <c r="BG260" s="125" t="str">
        <f>IF('2. Enter scores'!BF264&lt;&gt;"",'2. Enter scores'!$B264-'2. Enter scores'!BF264,"")</f>
        <v/>
      </c>
      <c r="BH260" s="125" t="str">
        <f>IF('2. Enter scores'!BG264&lt;&gt;"",'2. Enter scores'!$B264-'2. Enter scores'!BG264,"")</f>
        <v/>
      </c>
      <c r="BI260" s="125" t="str">
        <f>IF('2. Enter scores'!BH264&lt;&gt;"",'2. Enter scores'!$B264-'2. Enter scores'!BH264,"")</f>
        <v/>
      </c>
      <c r="BJ260" s="125" t="str">
        <f>IF('2. Enter scores'!BI264&lt;&gt;"",'2. Enter scores'!$B264-'2. Enter scores'!BI264,"")</f>
        <v/>
      </c>
      <c r="BK260" s="125" t="str">
        <f>IF('2. Enter scores'!BJ264&lt;&gt;"",'2. Enter scores'!$B264-'2. Enter scores'!BJ264,"")</f>
        <v/>
      </c>
      <c r="BL260" s="125" t="str">
        <f>IF('2. Enter scores'!BK264&lt;&gt;"",'2. Enter scores'!$B264-'2. Enter scores'!BK264,"")</f>
        <v/>
      </c>
      <c r="BM260" s="125" t="str">
        <f>IF('2. Enter scores'!BL264&lt;&gt;"",'2. Enter scores'!$B264-'2. Enter scores'!BL264,"")</f>
        <v/>
      </c>
      <c r="BN260" s="125" t="str">
        <f>IF('2. Enter scores'!BM264&lt;&gt;"",'2. Enter scores'!$B264-'2. Enter scores'!BM264,"")</f>
        <v/>
      </c>
      <c r="BO260" s="125" t="str">
        <f>IF('2. Enter scores'!BN264&lt;&gt;"",'2. Enter scores'!$B264-'2. Enter scores'!BN264,"")</f>
        <v/>
      </c>
      <c r="BP260" s="108">
        <v>1000</v>
      </c>
    </row>
    <row r="261" spans="2:68" x14ac:dyDescent="0.35">
      <c r="B261" s="125" t="str">
        <f>IF('2. Enter scores'!A265&lt;&gt;"",'2. Enter scores'!A265,"")</f>
        <v/>
      </c>
      <c r="H261" s="125" t="str">
        <f>IF('2. Enter scores'!G265&lt;&gt;"",'2. Enter scores'!$B265-'2. Enter scores'!G265,"")</f>
        <v/>
      </c>
      <c r="I261" s="125" t="str">
        <f>IF('2. Enter scores'!H265&lt;&gt;"",'2. Enter scores'!$B265-'2. Enter scores'!H265,"")</f>
        <v/>
      </c>
      <c r="J261" s="125" t="str">
        <f>IF('2. Enter scores'!I265&lt;&gt;"",'2. Enter scores'!$B265-'2. Enter scores'!I265,"")</f>
        <v/>
      </c>
      <c r="K261" s="125" t="str">
        <f>IF('2. Enter scores'!J265&lt;&gt;"",'2. Enter scores'!$B265-'2. Enter scores'!J265,"")</f>
        <v/>
      </c>
      <c r="L261" s="125" t="str">
        <f>IF('2. Enter scores'!K265&lt;&gt;"",'2. Enter scores'!$B265-'2. Enter scores'!K265,"")</f>
        <v/>
      </c>
      <c r="M261" s="125" t="str">
        <f>IF('2. Enter scores'!L265&lt;&gt;"",'2. Enter scores'!$B265-'2. Enter scores'!L265,"")</f>
        <v/>
      </c>
      <c r="N261" s="125" t="str">
        <f>IF('2. Enter scores'!M265&lt;&gt;"",'2. Enter scores'!$B265-'2. Enter scores'!M265,"")</f>
        <v/>
      </c>
      <c r="O261" s="125" t="str">
        <f>IF('2. Enter scores'!N265&lt;&gt;"",'2. Enter scores'!$B265-'2. Enter scores'!N265,"")</f>
        <v/>
      </c>
      <c r="P261" s="125" t="str">
        <f>IF('2. Enter scores'!O265&lt;&gt;"",'2. Enter scores'!$B265-'2. Enter scores'!O265,"")</f>
        <v/>
      </c>
      <c r="Q261" s="125" t="str">
        <f>IF('2. Enter scores'!P265&lt;&gt;"",'2. Enter scores'!$B265-'2. Enter scores'!P265,"")</f>
        <v/>
      </c>
      <c r="R261" s="125" t="str">
        <f>IF('2. Enter scores'!Q265&lt;&gt;"",'2. Enter scores'!$B265-'2. Enter scores'!Q265,"")</f>
        <v/>
      </c>
      <c r="S261" s="125" t="str">
        <f>IF('2. Enter scores'!R265&lt;&gt;"",'2. Enter scores'!$B265-'2. Enter scores'!R265,"")</f>
        <v/>
      </c>
      <c r="T261" s="125" t="str">
        <f>IF('2. Enter scores'!S265&lt;&gt;"",'2. Enter scores'!$B265-'2. Enter scores'!S265,"")</f>
        <v/>
      </c>
      <c r="U261" s="125" t="str">
        <f>IF('2. Enter scores'!T265&lt;&gt;"",'2. Enter scores'!$B265-'2. Enter scores'!T265,"")</f>
        <v/>
      </c>
      <c r="V261" s="125" t="str">
        <f>IF('2. Enter scores'!U265&lt;&gt;"",'2. Enter scores'!$B265-'2. Enter scores'!U265,"")</f>
        <v/>
      </c>
      <c r="W261" s="125" t="str">
        <f>IF('2. Enter scores'!V265&lt;&gt;"",'2. Enter scores'!$B265-'2. Enter scores'!V265,"")</f>
        <v/>
      </c>
      <c r="X261" s="125" t="str">
        <f>IF('2. Enter scores'!W265&lt;&gt;"",'2. Enter scores'!$B265-'2. Enter scores'!W265,"")</f>
        <v/>
      </c>
      <c r="Y261" s="125" t="str">
        <f>IF('2. Enter scores'!X265&lt;&gt;"",'2. Enter scores'!$B265-'2. Enter scores'!X265,"")</f>
        <v/>
      </c>
      <c r="Z261" s="125" t="str">
        <f>IF('2. Enter scores'!Y265&lt;&gt;"",'2. Enter scores'!$B265-'2. Enter scores'!Y265,"")</f>
        <v/>
      </c>
      <c r="AA261" s="125" t="str">
        <f>IF('2. Enter scores'!Z265&lt;&gt;"",'2. Enter scores'!$B265-'2. Enter scores'!Z265,"")</f>
        <v/>
      </c>
      <c r="AB261" s="125" t="str">
        <f>IF('2. Enter scores'!AA265&lt;&gt;"",'2. Enter scores'!$B265-'2. Enter scores'!AA265,"")</f>
        <v/>
      </c>
      <c r="AC261" s="125" t="str">
        <f>IF('2. Enter scores'!AB265&lt;&gt;"",'2. Enter scores'!$B265-'2. Enter scores'!AB265,"")</f>
        <v/>
      </c>
      <c r="AD261" s="125" t="str">
        <f>IF('2. Enter scores'!AC265&lt;&gt;"",'2. Enter scores'!$B265-'2. Enter scores'!AC265,"")</f>
        <v/>
      </c>
      <c r="AE261" s="125" t="str">
        <f>IF('2. Enter scores'!AD265&lt;&gt;"",'2. Enter scores'!$B265-'2. Enter scores'!AD265,"")</f>
        <v/>
      </c>
      <c r="AF261" s="125" t="str">
        <f>IF('2. Enter scores'!AE265&lt;&gt;"",'2. Enter scores'!$B265-'2. Enter scores'!AE265,"")</f>
        <v/>
      </c>
      <c r="AG261" s="125" t="str">
        <f>IF('2. Enter scores'!AF265&lt;&gt;"",'2. Enter scores'!$B265-'2. Enter scores'!AF265,"")</f>
        <v/>
      </c>
      <c r="AH261" s="125" t="str">
        <f>IF('2. Enter scores'!AG265&lt;&gt;"",'2. Enter scores'!$B265-'2. Enter scores'!AG265,"")</f>
        <v/>
      </c>
      <c r="AI261" s="125" t="str">
        <f>IF('2. Enter scores'!AH265&lt;&gt;"",'2. Enter scores'!$B265-'2. Enter scores'!AH265,"")</f>
        <v/>
      </c>
      <c r="AJ261" s="125" t="str">
        <f>IF('2. Enter scores'!AI265&lt;&gt;"",'2. Enter scores'!$B265-'2. Enter scores'!AI265,"")</f>
        <v/>
      </c>
      <c r="AK261" s="125" t="str">
        <f>IF('2. Enter scores'!AJ265&lt;&gt;"",'2. Enter scores'!$B265-'2. Enter scores'!AJ265,"")</f>
        <v/>
      </c>
      <c r="AL261" s="125" t="str">
        <f>IF('2. Enter scores'!AK265&lt;&gt;"",'2. Enter scores'!$B265-'2. Enter scores'!AK265,"")</f>
        <v/>
      </c>
      <c r="AM261" s="125" t="str">
        <f>IF('2. Enter scores'!AL265&lt;&gt;"",'2. Enter scores'!$B265-'2. Enter scores'!AL265,"")</f>
        <v/>
      </c>
      <c r="AN261" s="125" t="str">
        <f>IF('2. Enter scores'!AM265&lt;&gt;"",'2. Enter scores'!$B265-'2. Enter scores'!AM265,"")</f>
        <v/>
      </c>
      <c r="AO261" s="125" t="str">
        <f>IF('2. Enter scores'!AN265&lt;&gt;"",'2. Enter scores'!$B265-'2. Enter scores'!AN265,"")</f>
        <v/>
      </c>
      <c r="AP261" s="125" t="str">
        <f>IF('2. Enter scores'!AO265&lt;&gt;"",'2. Enter scores'!$B265-'2. Enter scores'!AO265,"")</f>
        <v/>
      </c>
      <c r="AQ261" s="125" t="str">
        <f>IF('2. Enter scores'!AP265&lt;&gt;"",'2. Enter scores'!$B265-'2. Enter scores'!AP265,"")</f>
        <v/>
      </c>
      <c r="AR261" s="125" t="str">
        <f>IF('2. Enter scores'!AQ265&lt;&gt;"",'2. Enter scores'!$B265-'2. Enter scores'!AQ265,"")</f>
        <v/>
      </c>
      <c r="AS261" s="125" t="str">
        <f>IF('2. Enter scores'!AR265&lt;&gt;"",'2. Enter scores'!$B265-'2. Enter scores'!AR265,"")</f>
        <v/>
      </c>
      <c r="AT261" s="125" t="str">
        <f>IF('2. Enter scores'!AS265&lt;&gt;"",'2. Enter scores'!$B265-'2. Enter scores'!AS265,"")</f>
        <v/>
      </c>
      <c r="AU261" s="125" t="str">
        <f>IF('2. Enter scores'!AT265&lt;&gt;"",'2. Enter scores'!$B265-'2. Enter scores'!AT265,"")</f>
        <v/>
      </c>
      <c r="AV261" s="125" t="str">
        <f>IF('2. Enter scores'!AU265&lt;&gt;"",'2. Enter scores'!$B265-'2. Enter scores'!AU265,"")</f>
        <v/>
      </c>
      <c r="AW261" s="125" t="str">
        <f>IF('2. Enter scores'!AV265&lt;&gt;"",'2. Enter scores'!$B265-'2. Enter scores'!AV265,"")</f>
        <v/>
      </c>
      <c r="AX261" s="125" t="str">
        <f>IF('2. Enter scores'!AW265&lt;&gt;"",'2. Enter scores'!$B265-'2. Enter scores'!AW265,"")</f>
        <v/>
      </c>
      <c r="AY261" s="125" t="str">
        <f>IF('2. Enter scores'!AX265&lt;&gt;"",'2. Enter scores'!$B265-'2. Enter scores'!AX265,"")</f>
        <v/>
      </c>
      <c r="AZ261" s="125" t="str">
        <f>IF('2. Enter scores'!AY265&lt;&gt;"",'2. Enter scores'!$B265-'2. Enter scores'!AY265,"")</f>
        <v/>
      </c>
      <c r="BA261" s="125" t="str">
        <f>IF('2. Enter scores'!AZ265&lt;&gt;"",'2. Enter scores'!$B265-'2. Enter scores'!AZ265,"")</f>
        <v/>
      </c>
      <c r="BB261" s="125" t="str">
        <f>IF('2. Enter scores'!BA265&lt;&gt;"",'2. Enter scores'!$B265-'2. Enter scores'!BA265,"")</f>
        <v/>
      </c>
      <c r="BC261" s="125" t="str">
        <f>IF('2. Enter scores'!BB265&lt;&gt;"",'2. Enter scores'!$B265-'2. Enter scores'!BB265,"")</f>
        <v/>
      </c>
      <c r="BD261" s="125" t="str">
        <f>IF('2. Enter scores'!BC265&lt;&gt;"",'2. Enter scores'!$B265-'2. Enter scores'!BC265,"")</f>
        <v/>
      </c>
      <c r="BE261" s="125" t="str">
        <f>IF('2. Enter scores'!BD265&lt;&gt;"",'2. Enter scores'!$B265-'2. Enter scores'!BD265,"")</f>
        <v/>
      </c>
      <c r="BF261" s="125" t="str">
        <f>IF('2. Enter scores'!BE265&lt;&gt;"",'2. Enter scores'!$B265-'2. Enter scores'!BE265,"")</f>
        <v/>
      </c>
      <c r="BG261" s="125" t="str">
        <f>IF('2. Enter scores'!BF265&lt;&gt;"",'2. Enter scores'!$B265-'2. Enter scores'!BF265,"")</f>
        <v/>
      </c>
      <c r="BH261" s="125" t="str">
        <f>IF('2. Enter scores'!BG265&lt;&gt;"",'2. Enter scores'!$B265-'2. Enter scores'!BG265,"")</f>
        <v/>
      </c>
      <c r="BI261" s="125" t="str">
        <f>IF('2. Enter scores'!BH265&lt;&gt;"",'2. Enter scores'!$B265-'2. Enter scores'!BH265,"")</f>
        <v/>
      </c>
      <c r="BJ261" s="125" t="str">
        <f>IF('2. Enter scores'!BI265&lt;&gt;"",'2. Enter scores'!$B265-'2. Enter scores'!BI265,"")</f>
        <v/>
      </c>
      <c r="BK261" s="125" t="str">
        <f>IF('2. Enter scores'!BJ265&lt;&gt;"",'2. Enter scores'!$B265-'2. Enter scores'!BJ265,"")</f>
        <v/>
      </c>
      <c r="BL261" s="125" t="str">
        <f>IF('2. Enter scores'!BK265&lt;&gt;"",'2. Enter scores'!$B265-'2. Enter scores'!BK265,"")</f>
        <v/>
      </c>
      <c r="BM261" s="125" t="str">
        <f>IF('2. Enter scores'!BL265&lt;&gt;"",'2. Enter scores'!$B265-'2. Enter scores'!BL265,"")</f>
        <v/>
      </c>
      <c r="BN261" s="125" t="str">
        <f>IF('2. Enter scores'!BM265&lt;&gt;"",'2. Enter scores'!$B265-'2. Enter scores'!BM265,"")</f>
        <v/>
      </c>
      <c r="BO261" s="125" t="str">
        <f>IF('2. Enter scores'!BN265&lt;&gt;"",'2. Enter scores'!$B265-'2. Enter scores'!BN265,"")</f>
        <v/>
      </c>
      <c r="BP261" s="108">
        <v>1000</v>
      </c>
    </row>
    <row r="262" spans="2:68" x14ac:dyDescent="0.35">
      <c r="B262" s="125" t="str">
        <f>IF('2. Enter scores'!A266&lt;&gt;"",'2. Enter scores'!A266,"")</f>
        <v/>
      </c>
      <c r="H262" s="125" t="str">
        <f>IF('2. Enter scores'!G266&lt;&gt;"",'2. Enter scores'!$B266-'2. Enter scores'!G266,"")</f>
        <v/>
      </c>
      <c r="I262" s="125" t="str">
        <f>IF('2. Enter scores'!H266&lt;&gt;"",'2. Enter scores'!$B266-'2. Enter scores'!H266,"")</f>
        <v/>
      </c>
      <c r="J262" s="125" t="str">
        <f>IF('2. Enter scores'!I266&lt;&gt;"",'2. Enter scores'!$B266-'2. Enter scores'!I266,"")</f>
        <v/>
      </c>
      <c r="K262" s="125" t="str">
        <f>IF('2. Enter scores'!J266&lt;&gt;"",'2. Enter scores'!$B266-'2. Enter scores'!J266,"")</f>
        <v/>
      </c>
      <c r="L262" s="125" t="str">
        <f>IF('2. Enter scores'!K266&lt;&gt;"",'2. Enter scores'!$B266-'2. Enter scores'!K266,"")</f>
        <v/>
      </c>
      <c r="M262" s="125" t="str">
        <f>IF('2. Enter scores'!L266&lt;&gt;"",'2. Enter scores'!$B266-'2. Enter scores'!L266,"")</f>
        <v/>
      </c>
      <c r="N262" s="125" t="str">
        <f>IF('2. Enter scores'!M266&lt;&gt;"",'2. Enter scores'!$B266-'2. Enter scores'!M266,"")</f>
        <v/>
      </c>
      <c r="O262" s="125" t="str">
        <f>IF('2. Enter scores'!N266&lt;&gt;"",'2. Enter scores'!$B266-'2. Enter scores'!N266,"")</f>
        <v/>
      </c>
      <c r="P262" s="125" t="str">
        <f>IF('2. Enter scores'!O266&lt;&gt;"",'2. Enter scores'!$B266-'2. Enter scores'!O266,"")</f>
        <v/>
      </c>
      <c r="Q262" s="125" t="str">
        <f>IF('2. Enter scores'!P266&lt;&gt;"",'2. Enter scores'!$B266-'2. Enter scores'!P266,"")</f>
        <v/>
      </c>
      <c r="R262" s="125" t="str">
        <f>IF('2. Enter scores'!Q266&lt;&gt;"",'2. Enter scores'!$B266-'2. Enter scores'!Q266,"")</f>
        <v/>
      </c>
      <c r="S262" s="125" t="str">
        <f>IF('2. Enter scores'!R266&lt;&gt;"",'2. Enter scores'!$B266-'2. Enter scores'!R266,"")</f>
        <v/>
      </c>
      <c r="T262" s="125" t="str">
        <f>IF('2. Enter scores'!S266&lt;&gt;"",'2. Enter scores'!$B266-'2. Enter scores'!S266,"")</f>
        <v/>
      </c>
      <c r="U262" s="125" t="str">
        <f>IF('2. Enter scores'!T266&lt;&gt;"",'2. Enter scores'!$B266-'2. Enter scores'!T266,"")</f>
        <v/>
      </c>
      <c r="V262" s="125" t="str">
        <f>IF('2. Enter scores'!U266&lt;&gt;"",'2. Enter scores'!$B266-'2. Enter scores'!U266,"")</f>
        <v/>
      </c>
      <c r="W262" s="125" t="str">
        <f>IF('2. Enter scores'!V266&lt;&gt;"",'2. Enter scores'!$B266-'2. Enter scores'!V266,"")</f>
        <v/>
      </c>
      <c r="X262" s="125" t="str">
        <f>IF('2. Enter scores'!W266&lt;&gt;"",'2. Enter scores'!$B266-'2. Enter scores'!W266,"")</f>
        <v/>
      </c>
      <c r="Y262" s="125" t="str">
        <f>IF('2. Enter scores'!X266&lt;&gt;"",'2. Enter scores'!$B266-'2. Enter scores'!X266,"")</f>
        <v/>
      </c>
      <c r="Z262" s="125" t="str">
        <f>IF('2. Enter scores'!Y266&lt;&gt;"",'2. Enter scores'!$B266-'2. Enter scores'!Y266,"")</f>
        <v/>
      </c>
      <c r="AA262" s="125" t="str">
        <f>IF('2. Enter scores'!Z266&lt;&gt;"",'2. Enter scores'!$B266-'2. Enter scores'!Z266,"")</f>
        <v/>
      </c>
      <c r="AB262" s="125" t="str">
        <f>IF('2. Enter scores'!AA266&lt;&gt;"",'2. Enter scores'!$B266-'2. Enter scores'!AA266,"")</f>
        <v/>
      </c>
      <c r="AC262" s="125" t="str">
        <f>IF('2. Enter scores'!AB266&lt;&gt;"",'2. Enter scores'!$B266-'2. Enter scores'!AB266,"")</f>
        <v/>
      </c>
      <c r="AD262" s="125" t="str">
        <f>IF('2. Enter scores'!AC266&lt;&gt;"",'2. Enter scores'!$B266-'2. Enter scores'!AC266,"")</f>
        <v/>
      </c>
      <c r="AE262" s="125" t="str">
        <f>IF('2. Enter scores'!AD266&lt;&gt;"",'2. Enter scores'!$B266-'2. Enter scores'!AD266,"")</f>
        <v/>
      </c>
      <c r="AF262" s="125" t="str">
        <f>IF('2. Enter scores'!AE266&lt;&gt;"",'2. Enter scores'!$B266-'2. Enter scores'!AE266,"")</f>
        <v/>
      </c>
      <c r="AG262" s="125" t="str">
        <f>IF('2. Enter scores'!AF266&lt;&gt;"",'2. Enter scores'!$B266-'2. Enter scores'!AF266,"")</f>
        <v/>
      </c>
      <c r="AH262" s="125" t="str">
        <f>IF('2. Enter scores'!AG266&lt;&gt;"",'2. Enter scores'!$B266-'2. Enter scores'!AG266,"")</f>
        <v/>
      </c>
      <c r="AI262" s="125" t="str">
        <f>IF('2. Enter scores'!AH266&lt;&gt;"",'2. Enter scores'!$B266-'2. Enter scores'!AH266,"")</f>
        <v/>
      </c>
      <c r="AJ262" s="125" t="str">
        <f>IF('2. Enter scores'!AI266&lt;&gt;"",'2. Enter scores'!$B266-'2. Enter scores'!AI266,"")</f>
        <v/>
      </c>
      <c r="AK262" s="125" t="str">
        <f>IF('2. Enter scores'!AJ266&lt;&gt;"",'2. Enter scores'!$B266-'2. Enter scores'!AJ266,"")</f>
        <v/>
      </c>
      <c r="AL262" s="125" t="str">
        <f>IF('2. Enter scores'!AK266&lt;&gt;"",'2. Enter scores'!$B266-'2. Enter scores'!AK266,"")</f>
        <v/>
      </c>
      <c r="AM262" s="125" t="str">
        <f>IF('2. Enter scores'!AL266&lt;&gt;"",'2. Enter scores'!$B266-'2. Enter scores'!AL266,"")</f>
        <v/>
      </c>
      <c r="AN262" s="125" t="str">
        <f>IF('2. Enter scores'!AM266&lt;&gt;"",'2. Enter scores'!$B266-'2. Enter scores'!AM266,"")</f>
        <v/>
      </c>
      <c r="AO262" s="125" t="str">
        <f>IF('2. Enter scores'!AN266&lt;&gt;"",'2. Enter scores'!$B266-'2. Enter scores'!AN266,"")</f>
        <v/>
      </c>
      <c r="AP262" s="125" t="str">
        <f>IF('2. Enter scores'!AO266&lt;&gt;"",'2. Enter scores'!$B266-'2. Enter scores'!AO266,"")</f>
        <v/>
      </c>
      <c r="AQ262" s="125" t="str">
        <f>IF('2. Enter scores'!AP266&lt;&gt;"",'2. Enter scores'!$B266-'2. Enter scores'!AP266,"")</f>
        <v/>
      </c>
      <c r="AR262" s="125" t="str">
        <f>IF('2. Enter scores'!AQ266&lt;&gt;"",'2. Enter scores'!$B266-'2. Enter scores'!AQ266,"")</f>
        <v/>
      </c>
      <c r="AS262" s="125" t="str">
        <f>IF('2. Enter scores'!AR266&lt;&gt;"",'2. Enter scores'!$B266-'2. Enter scores'!AR266,"")</f>
        <v/>
      </c>
      <c r="AT262" s="125" t="str">
        <f>IF('2. Enter scores'!AS266&lt;&gt;"",'2. Enter scores'!$B266-'2. Enter scores'!AS266,"")</f>
        <v/>
      </c>
      <c r="AU262" s="125" t="str">
        <f>IF('2. Enter scores'!AT266&lt;&gt;"",'2. Enter scores'!$B266-'2. Enter scores'!AT266,"")</f>
        <v/>
      </c>
      <c r="AV262" s="125" t="str">
        <f>IF('2. Enter scores'!AU266&lt;&gt;"",'2. Enter scores'!$B266-'2. Enter scores'!AU266,"")</f>
        <v/>
      </c>
      <c r="AW262" s="125" t="str">
        <f>IF('2. Enter scores'!AV266&lt;&gt;"",'2. Enter scores'!$B266-'2. Enter scores'!AV266,"")</f>
        <v/>
      </c>
      <c r="AX262" s="125" t="str">
        <f>IF('2. Enter scores'!AW266&lt;&gt;"",'2. Enter scores'!$B266-'2. Enter scores'!AW266,"")</f>
        <v/>
      </c>
      <c r="AY262" s="125" t="str">
        <f>IF('2. Enter scores'!AX266&lt;&gt;"",'2. Enter scores'!$B266-'2. Enter scores'!AX266,"")</f>
        <v/>
      </c>
      <c r="AZ262" s="125" t="str">
        <f>IF('2. Enter scores'!AY266&lt;&gt;"",'2. Enter scores'!$B266-'2. Enter scores'!AY266,"")</f>
        <v/>
      </c>
      <c r="BA262" s="125" t="str">
        <f>IF('2. Enter scores'!AZ266&lt;&gt;"",'2. Enter scores'!$B266-'2. Enter scores'!AZ266,"")</f>
        <v/>
      </c>
      <c r="BB262" s="125" t="str">
        <f>IF('2. Enter scores'!BA266&lt;&gt;"",'2. Enter scores'!$B266-'2. Enter scores'!BA266,"")</f>
        <v/>
      </c>
      <c r="BC262" s="125" t="str">
        <f>IF('2. Enter scores'!BB266&lt;&gt;"",'2. Enter scores'!$B266-'2. Enter scores'!BB266,"")</f>
        <v/>
      </c>
      <c r="BD262" s="125" t="str">
        <f>IF('2. Enter scores'!BC266&lt;&gt;"",'2. Enter scores'!$B266-'2. Enter scores'!BC266,"")</f>
        <v/>
      </c>
      <c r="BE262" s="125" t="str">
        <f>IF('2. Enter scores'!BD266&lt;&gt;"",'2. Enter scores'!$B266-'2. Enter scores'!BD266,"")</f>
        <v/>
      </c>
      <c r="BF262" s="125" t="str">
        <f>IF('2. Enter scores'!BE266&lt;&gt;"",'2. Enter scores'!$B266-'2. Enter scores'!BE266,"")</f>
        <v/>
      </c>
      <c r="BG262" s="125" t="str">
        <f>IF('2. Enter scores'!BF266&lt;&gt;"",'2. Enter scores'!$B266-'2. Enter scores'!BF266,"")</f>
        <v/>
      </c>
      <c r="BH262" s="125" t="str">
        <f>IF('2. Enter scores'!BG266&lt;&gt;"",'2. Enter scores'!$B266-'2. Enter scores'!BG266,"")</f>
        <v/>
      </c>
      <c r="BI262" s="125" t="str">
        <f>IF('2. Enter scores'!BH266&lt;&gt;"",'2. Enter scores'!$B266-'2. Enter scores'!BH266,"")</f>
        <v/>
      </c>
      <c r="BJ262" s="125" t="str">
        <f>IF('2. Enter scores'!BI266&lt;&gt;"",'2. Enter scores'!$B266-'2. Enter scores'!BI266,"")</f>
        <v/>
      </c>
      <c r="BK262" s="125" t="str">
        <f>IF('2. Enter scores'!BJ266&lt;&gt;"",'2. Enter scores'!$B266-'2. Enter scores'!BJ266,"")</f>
        <v/>
      </c>
      <c r="BL262" s="125" t="str">
        <f>IF('2. Enter scores'!BK266&lt;&gt;"",'2. Enter scores'!$B266-'2. Enter scores'!BK266,"")</f>
        <v/>
      </c>
      <c r="BM262" s="125" t="str">
        <f>IF('2. Enter scores'!BL266&lt;&gt;"",'2. Enter scores'!$B266-'2. Enter scores'!BL266,"")</f>
        <v/>
      </c>
      <c r="BN262" s="125" t="str">
        <f>IF('2. Enter scores'!BM266&lt;&gt;"",'2. Enter scores'!$B266-'2. Enter scores'!BM266,"")</f>
        <v/>
      </c>
      <c r="BO262" s="125" t="str">
        <f>IF('2. Enter scores'!BN266&lt;&gt;"",'2. Enter scores'!$B266-'2. Enter scores'!BN266,"")</f>
        <v/>
      </c>
      <c r="BP262" s="108">
        <v>1000</v>
      </c>
    </row>
    <row r="263" spans="2:68" x14ac:dyDescent="0.35">
      <c r="B263" s="125" t="str">
        <f>IF('2. Enter scores'!A267&lt;&gt;"",'2. Enter scores'!A267,"")</f>
        <v/>
      </c>
      <c r="H263" s="125" t="str">
        <f>IF('2. Enter scores'!G267&lt;&gt;"",'2. Enter scores'!$B267-'2. Enter scores'!G267,"")</f>
        <v/>
      </c>
      <c r="I263" s="125" t="str">
        <f>IF('2. Enter scores'!H267&lt;&gt;"",'2. Enter scores'!$B267-'2. Enter scores'!H267,"")</f>
        <v/>
      </c>
      <c r="J263" s="125" t="str">
        <f>IF('2. Enter scores'!I267&lt;&gt;"",'2. Enter scores'!$B267-'2. Enter scores'!I267,"")</f>
        <v/>
      </c>
      <c r="K263" s="125" t="str">
        <f>IF('2. Enter scores'!J267&lt;&gt;"",'2. Enter scores'!$B267-'2. Enter scores'!J267,"")</f>
        <v/>
      </c>
      <c r="L263" s="125" t="str">
        <f>IF('2. Enter scores'!K267&lt;&gt;"",'2. Enter scores'!$B267-'2. Enter scores'!K267,"")</f>
        <v/>
      </c>
      <c r="M263" s="125" t="str">
        <f>IF('2. Enter scores'!L267&lt;&gt;"",'2. Enter scores'!$B267-'2. Enter scores'!L267,"")</f>
        <v/>
      </c>
      <c r="N263" s="125" t="str">
        <f>IF('2. Enter scores'!M267&lt;&gt;"",'2. Enter scores'!$B267-'2. Enter scores'!M267,"")</f>
        <v/>
      </c>
      <c r="O263" s="125" t="str">
        <f>IF('2. Enter scores'!N267&lt;&gt;"",'2. Enter scores'!$B267-'2. Enter scores'!N267,"")</f>
        <v/>
      </c>
      <c r="P263" s="125" t="str">
        <f>IF('2. Enter scores'!O267&lt;&gt;"",'2. Enter scores'!$B267-'2. Enter scores'!O267,"")</f>
        <v/>
      </c>
      <c r="Q263" s="125" t="str">
        <f>IF('2. Enter scores'!P267&lt;&gt;"",'2. Enter scores'!$B267-'2. Enter scores'!P267,"")</f>
        <v/>
      </c>
      <c r="R263" s="125" t="str">
        <f>IF('2. Enter scores'!Q267&lt;&gt;"",'2. Enter scores'!$B267-'2. Enter scores'!Q267,"")</f>
        <v/>
      </c>
      <c r="S263" s="125" t="str">
        <f>IF('2. Enter scores'!R267&lt;&gt;"",'2. Enter scores'!$B267-'2. Enter scores'!R267,"")</f>
        <v/>
      </c>
      <c r="T263" s="125" t="str">
        <f>IF('2. Enter scores'!S267&lt;&gt;"",'2. Enter scores'!$B267-'2. Enter scores'!S267,"")</f>
        <v/>
      </c>
      <c r="U263" s="125" t="str">
        <f>IF('2. Enter scores'!T267&lt;&gt;"",'2. Enter scores'!$B267-'2. Enter scores'!T267,"")</f>
        <v/>
      </c>
      <c r="V263" s="125" t="str">
        <f>IF('2. Enter scores'!U267&lt;&gt;"",'2. Enter scores'!$B267-'2. Enter scores'!U267,"")</f>
        <v/>
      </c>
      <c r="W263" s="125" t="str">
        <f>IF('2. Enter scores'!V267&lt;&gt;"",'2. Enter scores'!$B267-'2. Enter scores'!V267,"")</f>
        <v/>
      </c>
      <c r="X263" s="125" t="str">
        <f>IF('2. Enter scores'!W267&lt;&gt;"",'2. Enter scores'!$B267-'2. Enter scores'!W267,"")</f>
        <v/>
      </c>
      <c r="Y263" s="125" t="str">
        <f>IF('2. Enter scores'!X267&lt;&gt;"",'2. Enter scores'!$B267-'2. Enter scores'!X267,"")</f>
        <v/>
      </c>
      <c r="Z263" s="125" t="str">
        <f>IF('2. Enter scores'!Y267&lt;&gt;"",'2. Enter scores'!$B267-'2. Enter scores'!Y267,"")</f>
        <v/>
      </c>
      <c r="AA263" s="125" t="str">
        <f>IF('2. Enter scores'!Z267&lt;&gt;"",'2. Enter scores'!$B267-'2. Enter scores'!Z267,"")</f>
        <v/>
      </c>
      <c r="AB263" s="125" t="str">
        <f>IF('2. Enter scores'!AA267&lt;&gt;"",'2. Enter scores'!$B267-'2. Enter scores'!AA267,"")</f>
        <v/>
      </c>
      <c r="AC263" s="125" t="str">
        <f>IF('2. Enter scores'!AB267&lt;&gt;"",'2. Enter scores'!$B267-'2. Enter scores'!AB267,"")</f>
        <v/>
      </c>
      <c r="AD263" s="125" t="str">
        <f>IF('2. Enter scores'!AC267&lt;&gt;"",'2. Enter scores'!$B267-'2. Enter scores'!AC267,"")</f>
        <v/>
      </c>
      <c r="AE263" s="125" t="str">
        <f>IF('2. Enter scores'!AD267&lt;&gt;"",'2. Enter scores'!$B267-'2. Enter scores'!AD267,"")</f>
        <v/>
      </c>
      <c r="AF263" s="125" t="str">
        <f>IF('2. Enter scores'!AE267&lt;&gt;"",'2. Enter scores'!$B267-'2. Enter scores'!AE267,"")</f>
        <v/>
      </c>
      <c r="AG263" s="125" t="str">
        <f>IF('2. Enter scores'!AF267&lt;&gt;"",'2. Enter scores'!$B267-'2. Enter scores'!AF267,"")</f>
        <v/>
      </c>
      <c r="AH263" s="125" t="str">
        <f>IF('2. Enter scores'!AG267&lt;&gt;"",'2. Enter scores'!$B267-'2. Enter scores'!AG267,"")</f>
        <v/>
      </c>
      <c r="AI263" s="125" t="str">
        <f>IF('2. Enter scores'!AH267&lt;&gt;"",'2. Enter scores'!$B267-'2. Enter scores'!AH267,"")</f>
        <v/>
      </c>
      <c r="AJ263" s="125" t="str">
        <f>IF('2. Enter scores'!AI267&lt;&gt;"",'2. Enter scores'!$B267-'2. Enter scores'!AI267,"")</f>
        <v/>
      </c>
      <c r="AK263" s="125" t="str">
        <f>IF('2. Enter scores'!AJ267&lt;&gt;"",'2. Enter scores'!$B267-'2. Enter scores'!AJ267,"")</f>
        <v/>
      </c>
      <c r="AL263" s="125" t="str">
        <f>IF('2. Enter scores'!AK267&lt;&gt;"",'2. Enter scores'!$B267-'2. Enter scores'!AK267,"")</f>
        <v/>
      </c>
      <c r="AM263" s="125" t="str">
        <f>IF('2. Enter scores'!AL267&lt;&gt;"",'2. Enter scores'!$B267-'2. Enter scores'!AL267,"")</f>
        <v/>
      </c>
      <c r="AN263" s="125" t="str">
        <f>IF('2. Enter scores'!AM267&lt;&gt;"",'2. Enter scores'!$B267-'2. Enter scores'!AM267,"")</f>
        <v/>
      </c>
      <c r="AO263" s="125" t="str">
        <f>IF('2. Enter scores'!AN267&lt;&gt;"",'2. Enter scores'!$B267-'2. Enter scores'!AN267,"")</f>
        <v/>
      </c>
      <c r="AP263" s="125" t="str">
        <f>IF('2. Enter scores'!AO267&lt;&gt;"",'2. Enter scores'!$B267-'2. Enter scores'!AO267,"")</f>
        <v/>
      </c>
      <c r="AQ263" s="125" t="str">
        <f>IF('2. Enter scores'!AP267&lt;&gt;"",'2. Enter scores'!$B267-'2. Enter scores'!AP267,"")</f>
        <v/>
      </c>
      <c r="AR263" s="125" t="str">
        <f>IF('2. Enter scores'!AQ267&lt;&gt;"",'2. Enter scores'!$B267-'2. Enter scores'!AQ267,"")</f>
        <v/>
      </c>
      <c r="AS263" s="125" t="str">
        <f>IF('2. Enter scores'!AR267&lt;&gt;"",'2. Enter scores'!$B267-'2. Enter scores'!AR267,"")</f>
        <v/>
      </c>
      <c r="AT263" s="125" t="str">
        <f>IF('2. Enter scores'!AS267&lt;&gt;"",'2. Enter scores'!$B267-'2. Enter scores'!AS267,"")</f>
        <v/>
      </c>
      <c r="AU263" s="125" t="str">
        <f>IF('2. Enter scores'!AT267&lt;&gt;"",'2. Enter scores'!$B267-'2. Enter scores'!AT267,"")</f>
        <v/>
      </c>
      <c r="AV263" s="125" t="str">
        <f>IF('2. Enter scores'!AU267&lt;&gt;"",'2. Enter scores'!$B267-'2. Enter scores'!AU267,"")</f>
        <v/>
      </c>
      <c r="AW263" s="125" t="str">
        <f>IF('2. Enter scores'!AV267&lt;&gt;"",'2. Enter scores'!$B267-'2. Enter scores'!AV267,"")</f>
        <v/>
      </c>
      <c r="AX263" s="125" t="str">
        <f>IF('2. Enter scores'!AW267&lt;&gt;"",'2. Enter scores'!$B267-'2. Enter scores'!AW267,"")</f>
        <v/>
      </c>
      <c r="AY263" s="125" t="str">
        <f>IF('2. Enter scores'!AX267&lt;&gt;"",'2. Enter scores'!$B267-'2. Enter scores'!AX267,"")</f>
        <v/>
      </c>
      <c r="AZ263" s="125" t="str">
        <f>IF('2. Enter scores'!AY267&lt;&gt;"",'2. Enter scores'!$B267-'2. Enter scores'!AY267,"")</f>
        <v/>
      </c>
      <c r="BA263" s="125" t="str">
        <f>IF('2. Enter scores'!AZ267&lt;&gt;"",'2. Enter scores'!$B267-'2. Enter scores'!AZ267,"")</f>
        <v/>
      </c>
      <c r="BB263" s="125" t="str">
        <f>IF('2. Enter scores'!BA267&lt;&gt;"",'2. Enter scores'!$B267-'2. Enter scores'!BA267,"")</f>
        <v/>
      </c>
      <c r="BC263" s="125" t="str">
        <f>IF('2. Enter scores'!BB267&lt;&gt;"",'2. Enter scores'!$B267-'2. Enter scores'!BB267,"")</f>
        <v/>
      </c>
      <c r="BD263" s="125" t="str">
        <f>IF('2. Enter scores'!BC267&lt;&gt;"",'2. Enter scores'!$B267-'2. Enter scores'!BC267,"")</f>
        <v/>
      </c>
      <c r="BE263" s="125" t="str">
        <f>IF('2. Enter scores'!BD267&lt;&gt;"",'2. Enter scores'!$B267-'2. Enter scores'!BD267,"")</f>
        <v/>
      </c>
      <c r="BF263" s="125" t="str">
        <f>IF('2. Enter scores'!BE267&lt;&gt;"",'2. Enter scores'!$B267-'2. Enter scores'!BE267,"")</f>
        <v/>
      </c>
      <c r="BG263" s="125" t="str">
        <f>IF('2. Enter scores'!BF267&lt;&gt;"",'2. Enter scores'!$B267-'2. Enter scores'!BF267,"")</f>
        <v/>
      </c>
      <c r="BH263" s="125" t="str">
        <f>IF('2. Enter scores'!BG267&lt;&gt;"",'2. Enter scores'!$B267-'2. Enter scores'!BG267,"")</f>
        <v/>
      </c>
      <c r="BI263" s="125" t="str">
        <f>IF('2. Enter scores'!BH267&lt;&gt;"",'2. Enter scores'!$B267-'2. Enter scores'!BH267,"")</f>
        <v/>
      </c>
      <c r="BJ263" s="125" t="str">
        <f>IF('2. Enter scores'!BI267&lt;&gt;"",'2. Enter scores'!$B267-'2. Enter scores'!BI267,"")</f>
        <v/>
      </c>
      <c r="BK263" s="125" t="str">
        <f>IF('2. Enter scores'!BJ267&lt;&gt;"",'2. Enter scores'!$B267-'2. Enter scores'!BJ267,"")</f>
        <v/>
      </c>
      <c r="BL263" s="125" t="str">
        <f>IF('2. Enter scores'!BK267&lt;&gt;"",'2. Enter scores'!$B267-'2. Enter scores'!BK267,"")</f>
        <v/>
      </c>
      <c r="BM263" s="125" t="str">
        <f>IF('2. Enter scores'!BL267&lt;&gt;"",'2. Enter scores'!$B267-'2. Enter scores'!BL267,"")</f>
        <v/>
      </c>
      <c r="BN263" s="125" t="str">
        <f>IF('2. Enter scores'!BM267&lt;&gt;"",'2. Enter scores'!$B267-'2. Enter scores'!BM267,"")</f>
        <v/>
      </c>
      <c r="BO263" s="125" t="str">
        <f>IF('2. Enter scores'!BN267&lt;&gt;"",'2. Enter scores'!$B267-'2. Enter scores'!BN267,"")</f>
        <v/>
      </c>
      <c r="BP263" s="108">
        <v>1000</v>
      </c>
    </row>
    <row r="264" spans="2:68" x14ac:dyDescent="0.35">
      <c r="B264" s="125" t="str">
        <f>IF('2. Enter scores'!A268&lt;&gt;"",'2. Enter scores'!A268,"")</f>
        <v/>
      </c>
      <c r="H264" s="125" t="str">
        <f>IF('2. Enter scores'!G268&lt;&gt;"",'2. Enter scores'!$B268-'2. Enter scores'!G268,"")</f>
        <v/>
      </c>
      <c r="I264" s="125" t="str">
        <f>IF('2. Enter scores'!H268&lt;&gt;"",'2. Enter scores'!$B268-'2. Enter scores'!H268,"")</f>
        <v/>
      </c>
      <c r="J264" s="125" t="str">
        <f>IF('2. Enter scores'!I268&lt;&gt;"",'2. Enter scores'!$B268-'2. Enter scores'!I268,"")</f>
        <v/>
      </c>
      <c r="K264" s="125" t="str">
        <f>IF('2. Enter scores'!J268&lt;&gt;"",'2. Enter scores'!$B268-'2. Enter scores'!J268,"")</f>
        <v/>
      </c>
      <c r="L264" s="125" t="str">
        <f>IF('2. Enter scores'!K268&lt;&gt;"",'2. Enter scores'!$B268-'2. Enter scores'!K268,"")</f>
        <v/>
      </c>
      <c r="M264" s="125" t="str">
        <f>IF('2. Enter scores'!L268&lt;&gt;"",'2. Enter scores'!$B268-'2. Enter scores'!L268,"")</f>
        <v/>
      </c>
      <c r="N264" s="125" t="str">
        <f>IF('2. Enter scores'!M268&lt;&gt;"",'2. Enter scores'!$B268-'2. Enter scores'!M268,"")</f>
        <v/>
      </c>
      <c r="O264" s="125" t="str">
        <f>IF('2. Enter scores'!N268&lt;&gt;"",'2. Enter scores'!$B268-'2. Enter scores'!N268,"")</f>
        <v/>
      </c>
      <c r="P264" s="125" t="str">
        <f>IF('2. Enter scores'!O268&lt;&gt;"",'2. Enter scores'!$B268-'2. Enter scores'!O268,"")</f>
        <v/>
      </c>
      <c r="Q264" s="125" t="str">
        <f>IF('2. Enter scores'!P268&lt;&gt;"",'2. Enter scores'!$B268-'2. Enter scores'!P268,"")</f>
        <v/>
      </c>
      <c r="R264" s="125" t="str">
        <f>IF('2. Enter scores'!Q268&lt;&gt;"",'2. Enter scores'!$B268-'2. Enter scores'!Q268,"")</f>
        <v/>
      </c>
      <c r="S264" s="125" t="str">
        <f>IF('2. Enter scores'!R268&lt;&gt;"",'2. Enter scores'!$B268-'2. Enter scores'!R268,"")</f>
        <v/>
      </c>
      <c r="T264" s="125" t="str">
        <f>IF('2. Enter scores'!S268&lt;&gt;"",'2. Enter scores'!$B268-'2. Enter scores'!S268,"")</f>
        <v/>
      </c>
      <c r="U264" s="125" t="str">
        <f>IF('2. Enter scores'!T268&lt;&gt;"",'2. Enter scores'!$B268-'2. Enter scores'!T268,"")</f>
        <v/>
      </c>
      <c r="V264" s="125" t="str">
        <f>IF('2. Enter scores'!U268&lt;&gt;"",'2. Enter scores'!$B268-'2. Enter scores'!U268,"")</f>
        <v/>
      </c>
      <c r="W264" s="125" t="str">
        <f>IF('2. Enter scores'!V268&lt;&gt;"",'2. Enter scores'!$B268-'2. Enter scores'!V268,"")</f>
        <v/>
      </c>
      <c r="X264" s="125" t="str">
        <f>IF('2. Enter scores'!W268&lt;&gt;"",'2. Enter scores'!$B268-'2. Enter scores'!W268,"")</f>
        <v/>
      </c>
      <c r="Y264" s="125" t="str">
        <f>IF('2. Enter scores'!X268&lt;&gt;"",'2. Enter scores'!$B268-'2. Enter scores'!X268,"")</f>
        <v/>
      </c>
      <c r="Z264" s="125" t="str">
        <f>IF('2. Enter scores'!Y268&lt;&gt;"",'2. Enter scores'!$B268-'2. Enter scores'!Y268,"")</f>
        <v/>
      </c>
      <c r="AA264" s="125" t="str">
        <f>IF('2. Enter scores'!Z268&lt;&gt;"",'2. Enter scores'!$B268-'2. Enter scores'!Z268,"")</f>
        <v/>
      </c>
      <c r="AB264" s="125" t="str">
        <f>IF('2. Enter scores'!AA268&lt;&gt;"",'2. Enter scores'!$B268-'2. Enter scores'!AA268,"")</f>
        <v/>
      </c>
      <c r="AC264" s="125" t="str">
        <f>IF('2. Enter scores'!AB268&lt;&gt;"",'2. Enter scores'!$B268-'2. Enter scores'!AB268,"")</f>
        <v/>
      </c>
      <c r="AD264" s="125" t="str">
        <f>IF('2. Enter scores'!AC268&lt;&gt;"",'2. Enter scores'!$B268-'2. Enter scores'!AC268,"")</f>
        <v/>
      </c>
      <c r="AE264" s="125" t="str">
        <f>IF('2. Enter scores'!AD268&lt;&gt;"",'2. Enter scores'!$B268-'2. Enter scores'!AD268,"")</f>
        <v/>
      </c>
      <c r="AF264" s="125" t="str">
        <f>IF('2. Enter scores'!AE268&lt;&gt;"",'2. Enter scores'!$B268-'2. Enter scores'!AE268,"")</f>
        <v/>
      </c>
      <c r="AG264" s="125" t="str">
        <f>IF('2. Enter scores'!AF268&lt;&gt;"",'2. Enter scores'!$B268-'2. Enter scores'!AF268,"")</f>
        <v/>
      </c>
      <c r="AH264" s="125" t="str">
        <f>IF('2. Enter scores'!AG268&lt;&gt;"",'2. Enter scores'!$B268-'2. Enter scores'!AG268,"")</f>
        <v/>
      </c>
      <c r="AI264" s="125" t="str">
        <f>IF('2. Enter scores'!AH268&lt;&gt;"",'2. Enter scores'!$B268-'2. Enter scores'!AH268,"")</f>
        <v/>
      </c>
      <c r="AJ264" s="125" t="str">
        <f>IF('2. Enter scores'!AI268&lt;&gt;"",'2. Enter scores'!$B268-'2. Enter scores'!AI268,"")</f>
        <v/>
      </c>
      <c r="AK264" s="125" t="str">
        <f>IF('2. Enter scores'!AJ268&lt;&gt;"",'2. Enter scores'!$B268-'2. Enter scores'!AJ268,"")</f>
        <v/>
      </c>
      <c r="AL264" s="125" t="str">
        <f>IF('2. Enter scores'!AK268&lt;&gt;"",'2. Enter scores'!$B268-'2. Enter scores'!AK268,"")</f>
        <v/>
      </c>
      <c r="AM264" s="125" t="str">
        <f>IF('2. Enter scores'!AL268&lt;&gt;"",'2. Enter scores'!$B268-'2. Enter scores'!AL268,"")</f>
        <v/>
      </c>
      <c r="AN264" s="125" t="str">
        <f>IF('2. Enter scores'!AM268&lt;&gt;"",'2. Enter scores'!$B268-'2. Enter scores'!AM268,"")</f>
        <v/>
      </c>
      <c r="AO264" s="125" t="str">
        <f>IF('2. Enter scores'!AN268&lt;&gt;"",'2. Enter scores'!$B268-'2. Enter scores'!AN268,"")</f>
        <v/>
      </c>
      <c r="AP264" s="125" t="str">
        <f>IF('2. Enter scores'!AO268&lt;&gt;"",'2. Enter scores'!$B268-'2. Enter scores'!AO268,"")</f>
        <v/>
      </c>
      <c r="AQ264" s="125" t="str">
        <f>IF('2. Enter scores'!AP268&lt;&gt;"",'2. Enter scores'!$B268-'2. Enter scores'!AP268,"")</f>
        <v/>
      </c>
      <c r="AR264" s="125" t="str">
        <f>IF('2. Enter scores'!AQ268&lt;&gt;"",'2. Enter scores'!$B268-'2. Enter scores'!AQ268,"")</f>
        <v/>
      </c>
      <c r="AS264" s="125" t="str">
        <f>IF('2. Enter scores'!AR268&lt;&gt;"",'2. Enter scores'!$B268-'2. Enter scores'!AR268,"")</f>
        <v/>
      </c>
      <c r="AT264" s="125" t="str">
        <f>IF('2. Enter scores'!AS268&lt;&gt;"",'2. Enter scores'!$B268-'2. Enter scores'!AS268,"")</f>
        <v/>
      </c>
      <c r="AU264" s="125" t="str">
        <f>IF('2. Enter scores'!AT268&lt;&gt;"",'2. Enter scores'!$B268-'2. Enter scores'!AT268,"")</f>
        <v/>
      </c>
      <c r="AV264" s="125" t="str">
        <f>IF('2. Enter scores'!AU268&lt;&gt;"",'2. Enter scores'!$B268-'2. Enter scores'!AU268,"")</f>
        <v/>
      </c>
      <c r="AW264" s="125" t="str">
        <f>IF('2. Enter scores'!AV268&lt;&gt;"",'2. Enter scores'!$B268-'2. Enter scores'!AV268,"")</f>
        <v/>
      </c>
      <c r="AX264" s="125" t="str">
        <f>IF('2. Enter scores'!AW268&lt;&gt;"",'2. Enter scores'!$B268-'2. Enter scores'!AW268,"")</f>
        <v/>
      </c>
      <c r="AY264" s="125" t="str">
        <f>IF('2. Enter scores'!AX268&lt;&gt;"",'2. Enter scores'!$B268-'2. Enter scores'!AX268,"")</f>
        <v/>
      </c>
      <c r="AZ264" s="125" t="str">
        <f>IF('2. Enter scores'!AY268&lt;&gt;"",'2. Enter scores'!$B268-'2. Enter scores'!AY268,"")</f>
        <v/>
      </c>
      <c r="BA264" s="125" t="str">
        <f>IF('2. Enter scores'!AZ268&lt;&gt;"",'2. Enter scores'!$B268-'2. Enter scores'!AZ268,"")</f>
        <v/>
      </c>
      <c r="BB264" s="125" t="str">
        <f>IF('2. Enter scores'!BA268&lt;&gt;"",'2. Enter scores'!$B268-'2. Enter scores'!BA268,"")</f>
        <v/>
      </c>
      <c r="BC264" s="125" t="str">
        <f>IF('2. Enter scores'!BB268&lt;&gt;"",'2. Enter scores'!$B268-'2. Enter scores'!BB268,"")</f>
        <v/>
      </c>
      <c r="BD264" s="125" t="str">
        <f>IF('2. Enter scores'!BC268&lt;&gt;"",'2. Enter scores'!$B268-'2. Enter scores'!BC268,"")</f>
        <v/>
      </c>
      <c r="BE264" s="125" t="str">
        <f>IF('2. Enter scores'!BD268&lt;&gt;"",'2. Enter scores'!$B268-'2. Enter scores'!BD268,"")</f>
        <v/>
      </c>
      <c r="BF264" s="125" t="str">
        <f>IF('2. Enter scores'!BE268&lt;&gt;"",'2. Enter scores'!$B268-'2. Enter scores'!BE268,"")</f>
        <v/>
      </c>
      <c r="BG264" s="125" t="str">
        <f>IF('2. Enter scores'!BF268&lt;&gt;"",'2. Enter scores'!$B268-'2. Enter scores'!BF268,"")</f>
        <v/>
      </c>
      <c r="BH264" s="125" t="str">
        <f>IF('2. Enter scores'!BG268&lt;&gt;"",'2. Enter scores'!$B268-'2. Enter scores'!BG268,"")</f>
        <v/>
      </c>
      <c r="BI264" s="125" t="str">
        <f>IF('2. Enter scores'!BH268&lt;&gt;"",'2. Enter scores'!$B268-'2. Enter scores'!BH268,"")</f>
        <v/>
      </c>
      <c r="BJ264" s="125" t="str">
        <f>IF('2. Enter scores'!BI268&lt;&gt;"",'2. Enter scores'!$B268-'2. Enter scores'!BI268,"")</f>
        <v/>
      </c>
      <c r="BK264" s="125" t="str">
        <f>IF('2. Enter scores'!BJ268&lt;&gt;"",'2. Enter scores'!$B268-'2. Enter scores'!BJ268,"")</f>
        <v/>
      </c>
      <c r="BL264" s="125" t="str">
        <f>IF('2. Enter scores'!BK268&lt;&gt;"",'2. Enter scores'!$B268-'2. Enter scores'!BK268,"")</f>
        <v/>
      </c>
      <c r="BM264" s="125" t="str">
        <f>IF('2. Enter scores'!BL268&lt;&gt;"",'2. Enter scores'!$B268-'2. Enter scores'!BL268,"")</f>
        <v/>
      </c>
      <c r="BN264" s="125" t="str">
        <f>IF('2. Enter scores'!BM268&lt;&gt;"",'2. Enter scores'!$B268-'2. Enter scores'!BM268,"")</f>
        <v/>
      </c>
      <c r="BO264" s="125" t="str">
        <f>IF('2. Enter scores'!BN268&lt;&gt;"",'2. Enter scores'!$B268-'2. Enter scores'!BN268,"")</f>
        <v/>
      </c>
      <c r="BP264" s="108">
        <v>1000</v>
      </c>
    </row>
    <row r="265" spans="2:68" x14ac:dyDescent="0.35">
      <c r="B265" s="125" t="str">
        <f>IF('2. Enter scores'!A269&lt;&gt;"",'2. Enter scores'!A269,"")</f>
        <v/>
      </c>
      <c r="H265" s="125" t="str">
        <f>IF('2. Enter scores'!G269&lt;&gt;"",'2. Enter scores'!$B269-'2. Enter scores'!G269,"")</f>
        <v/>
      </c>
      <c r="I265" s="125" t="str">
        <f>IF('2. Enter scores'!H269&lt;&gt;"",'2. Enter scores'!$B269-'2. Enter scores'!H269,"")</f>
        <v/>
      </c>
      <c r="J265" s="125" t="str">
        <f>IF('2. Enter scores'!I269&lt;&gt;"",'2. Enter scores'!$B269-'2. Enter scores'!I269,"")</f>
        <v/>
      </c>
      <c r="K265" s="125" t="str">
        <f>IF('2. Enter scores'!J269&lt;&gt;"",'2. Enter scores'!$B269-'2. Enter scores'!J269,"")</f>
        <v/>
      </c>
      <c r="L265" s="125" t="str">
        <f>IF('2. Enter scores'!K269&lt;&gt;"",'2. Enter scores'!$B269-'2. Enter scores'!K269,"")</f>
        <v/>
      </c>
      <c r="M265" s="125" t="str">
        <f>IF('2. Enter scores'!L269&lt;&gt;"",'2. Enter scores'!$B269-'2. Enter scores'!L269,"")</f>
        <v/>
      </c>
      <c r="N265" s="125" t="str">
        <f>IF('2. Enter scores'!M269&lt;&gt;"",'2. Enter scores'!$B269-'2. Enter scores'!M269,"")</f>
        <v/>
      </c>
      <c r="O265" s="125" t="str">
        <f>IF('2. Enter scores'!N269&lt;&gt;"",'2. Enter scores'!$B269-'2. Enter scores'!N269,"")</f>
        <v/>
      </c>
      <c r="P265" s="125" t="str">
        <f>IF('2. Enter scores'!O269&lt;&gt;"",'2. Enter scores'!$B269-'2. Enter scores'!O269,"")</f>
        <v/>
      </c>
      <c r="Q265" s="125" t="str">
        <f>IF('2. Enter scores'!P269&lt;&gt;"",'2. Enter scores'!$B269-'2. Enter scores'!P269,"")</f>
        <v/>
      </c>
      <c r="R265" s="125" t="str">
        <f>IF('2. Enter scores'!Q269&lt;&gt;"",'2. Enter scores'!$B269-'2. Enter scores'!Q269,"")</f>
        <v/>
      </c>
      <c r="S265" s="125" t="str">
        <f>IF('2. Enter scores'!R269&lt;&gt;"",'2. Enter scores'!$B269-'2. Enter scores'!R269,"")</f>
        <v/>
      </c>
      <c r="T265" s="125" t="str">
        <f>IF('2. Enter scores'!S269&lt;&gt;"",'2. Enter scores'!$B269-'2. Enter scores'!S269,"")</f>
        <v/>
      </c>
      <c r="U265" s="125" t="str">
        <f>IF('2. Enter scores'!T269&lt;&gt;"",'2. Enter scores'!$B269-'2. Enter scores'!T269,"")</f>
        <v/>
      </c>
      <c r="V265" s="125" t="str">
        <f>IF('2. Enter scores'!U269&lt;&gt;"",'2. Enter scores'!$B269-'2. Enter scores'!U269,"")</f>
        <v/>
      </c>
      <c r="W265" s="125" t="str">
        <f>IF('2. Enter scores'!V269&lt;&gt;"",'2. Enter scores'!$B269-'2. Enter scores'!V269,"")</f>
        <v/>
      </c>
      <c r="X265" s="125" t="str">
        <f>IF('2. Enter scores'!W269&lt;&gt;"",'2. Enter scores'!$B269-'2. Enter scores'!W269,"")</f>
        <v/>
      </c>
      <c r="Y265" s="125" t="str">
        <f>IF('2. Enter scores'!X269&lt;&gt;"",'2. Enter scores'!$B269-'2. Enter scores'!X269,"")</f>
        <v/>
      </c>
      <c r="Z265" s="125" t="str">
        <f>IF('2. Enter scores'!Y269&lt;&gt;"",'2. Enter scores'!$B269-'2. Enter scores'!Y269,"")</f>
        <v/>
      </c>
      <c r="AA265" s="125" t="str">
        <f>IF('2. Enter scores'!Z269&lt;&gt;"",'2. Enter scores'!$B269-'2. Enter scores'!Z269,"")</f>
        <v/>
      </c>
      <c r="AB265" s="125" t="str">
        <f>IF('2. Enter scores'!AA269&lt;&gt;"",'2. Enter scores'!$B269-'2. Enter scores'!AA269,"")</f>
        <v/>
      </c>
      <c r="AC265" s="125" t="str">
        <f>IF('2. Enter scores'!AB269&lt;&gt;"",'2. Enter scores'!$B269-'2. Enter scores'!AB269,"")</f>
        <v/>
      </c>
      <c r="AD265" s="125" t="str">
        <f>IF('2. Enter scores'!AC269&lt;&gt;"",'2. Enter scores'!$B269-'2. Enter scores'!AC269,"")</f>
        <v/>
      </c>
      <c r="AE265" s="125" t="str">
        <f>IF('2. Enter scores'!AD269&lt;&gt;"",'2. Enter scores'!$B269-'2. Enter scores'!AD269,"")</f>
        <v/>
      </c>
      <c r="AF265" s="125" t="str">
        <f>IF('2. Enter scores'!AE269&lt;&gt;"",'2. Enter scores'!$B269-'2. Enter scores'!AE269,"")</f>
        <v/>
      </c>
      <c r="AG265" s="125" t="str">
        <f>IF('2. Enter scores'!AF269&lt;&gt;"",'2. Enter scores'!$B269-'2. Enter scores'!AF269,"")</f>
        <v/>
      </c>
      <c r="AH265" s="125" t="str">
        <f>IF('2. Enter scores'!AG269&lt;&gt;"",'2. Enter scores'!$B269-'2. Enter scores'!AG269,"")</f>
        <v/>
      </c>
      <c r="AI265" s="125" t="str">
        <f>IF('2. Enter scores'!AH269&lt;&gt;"",'2. Enter scores'!$B269-'2. Enter scores'!AH269,"")</f>
        <v/>
      </c>
      <c r="AJ265" s="125" t="str">
        <f>IF('2. Enter scores'!AI269&lt;&gt;"",'2. Enter scores'!$B269-'2. Enter scores'!AI269,"")</f>
        <v/>
      </c>
      <c r="AK265" s="125" t="str">
        <f>IF('2. Enter scores'!AJ269&lt;&gt;"",'2. Enter scores'!$B269-'2. Enter scores'!AJ269,"")</f>
        <v/>
      </c>
      <c r="AL265" s="125" t="str">
        <f>IF('2. Enter scores'!AK269&lt;&gt;"",'2. Enter scores'!$B269-'2. Enter scores'!AK269,"")</f>
        <v/>
      </c>
      <c r="AM265" s="125" t="str">
        <f>IF('2. Enter scores'!AL269&lt;&gt;"",'2. Enter scores'!$B269-'2. Enter scores'!AL269,"")</f>
        <v/>
      </c>
      <c r="AN265" s="125" t="str">
        <f>IF('2. Enter scores'!AM269&lt;&gt;"",'2. Enter scores'!$B269-'2. Enter scores'!AM269,"")</f>
        <v/>
      </c>
      <c r="AO265" s="125" t="str">
        <f>IF('2. Enter scores'!AN269&lt;&gt;"",'2. Enter scores'!$B269-'2. Enter scores'!AN269,"")</f>
        <v/>
      </c>
      <c r="AP265" s="125" t="str">
        <f>IF('2. Enter scores'!AO269&lt;&gt;"",'2. Enter scores'!$B269-'2. Enter scores'!AO269,"")</f>
        <v/>
      </c>
      <c r="AQ265" s="125" t="str">
        <f>IF('2. Enter scores'!AP269&lt;&gt;"",'2. Enter scores'!$B269-'2. Enter scores'!AP269,"")</f>
        <v/>
      </c>
      <c r="AR265" s="125" t="str">
        <f>IF('2. Enter scores'!AQ269&lt;&gt;"",'2. Enter scores'!$B269-'2. Enter scores'!AQ269,"")</f>
        <v/>
      </c>
      <c r="AS265" s="125" t="str">
        <f>IF('2. Enter scores'!AR269&lt;&gt;"",'2. Enter scores'!$B269-'2. Enter scores'!AR269,"")</f>
        <v/>
      </c>
      <c r="AT265" s="125" t="str">
        <f>IF('2. Enter scores'!AS269&lt;&gt;"",'2. Enter scores'!$B269-'2. Enter scores'!AS269,"")</f>
        <v/>
      </c>
      <c r="AU265" s="125" t="str">
        <f>IF('2. Enter scores'!AT269&lt;&gt;"",'2. Enter scores'!$B269-'2. Enter scores'!AT269,"")</f>
        <v/>
      </c>
      <c r="AV265" s="125" t="str">
        <f>IF('2. Enter scores'!AU269&lt;&gt;"",'2. Enter scores'!$B269-'2. Enter scores'!AU269,"")</f>
        <v/>
      </c>
      <c r="AW265" s="125" t="str">
        <f>IF('2. Enter scores'!AV269&lt;&gt;"",'2. Enter scores'!$B269-'2. Enter scores'!AV269,"")</f>
        <v/>
      </c>
      <c r="AX265" s="125" t="str">
        <f>IF('2. Enter scores'!AW269&lt;&gt;"",'2. Enter scores'!$B269-'2. Enter scores'!AW269,"")</f>
        <v/>
      </c>
      <c r="AY265" s="125" t="str">
        <f>IF('2. Enter scores'!AX269&lt;&gt;"",'2. Enter scores'!$B269-'2. Enter scores'!AX269,"")</f>
        <v/>
      </c>
      <c r="AZ265" s="125" t="str">
        <f>IF('2. Enter scores'!AY269&lt;&gt;"",'2. Enter scores'!$B269-'2. Enter scores'!AY269,"")</f>
        <v/>
      </c>
      <c r="BA265" s="125" t="str">
        <f>IF('2. Enter scores'!AZ269&lt;&gt;"",'2. Enter scores'!$B269-'2. Enter scores'!AZ269,"")</f>
        <v/>
      </c>
      <c r="BB265" s="125" t="str">
        <f>IF('2. Enter scores'!BA269&lt;&gt;"",'2. Enter scores'!$B269-'2. Enter scores'!BA269,"")</f>
        <v/>
      </c>
      <c r="BC265" s="125" t="str">
        <f>IF('2. Enter scores'!BB269&lt;&gt;"",'2. Enter scores'!$B269-'2. Enter scores'!BB269,"")</f>
        <v/>
      </c>
      <c r="BD265" s="125" t="str">
        <f>IF('2. Enter scores'!BC269&lt;&gt;"",'2. Enter scores'!$B269-'2. Enter scores'!BC269,"")</f>
        <v/>
      </c>
      <c r="BE265" s="125" t="str">
        <f>IF('2. Enter scores'!BD269&lt;&gt;"",'2. Enter scores'!$B269-'2. Enter scores'!BD269,"")</f>
        <v/>
      </c>
      <c r="BF265" s="125" t="str">
        <f>IF('2. Enter scores'!BE269&lt;&gt;"",'2. Enter scores'!$B269-'2. Enter scores'!BE269,"")</f>
        <v/>
      </c>
      <c r="BG265" s="125" t="str">
        <f>IF('2. Enter scores'!BF269&lt;&gt;"",'2. Enter scores'!$B269-'2. Enter scores'!BF269,"")</f>
        <v/>
      </c>
      <c r="BH265" s="125" t="str">
        <f>IF('2. Enter scores'!BG269&lt;&gt;"",'2. Enter scores'!$B269-'2. Enter scores'!BG269,"")</f>
        <v/>
      </c>
      <c r="BI265" s="125" t="str">
        <f>IF('2. Enter scores'!BH269&lt;&gt;"",'2. Enter scores'!$B269-'2. Enter scores'!BH269,"")</f>
        <v/>
      </c>
      <c r="BJ265" s="125" t="str">
        <f>IF('2. Enter scores'!BI269&lt;&gt;"",'2. Enter scores'!$B269-'2. Enter scores'!BI269,"")</f>
        <v/>
      </c>
      <c r="BK265" s="125" t="str">
        <f>IF('2. Enter scores'!BJ269&lt;&gt;"",'2. Enter scores'!$B269-'2. Enter scores'!BJ269,"")</f>
        <v/>
      </c>
      <c r="BL265" s="125" t="str">
        <f>IF('2. Enter scores'!BK269&lt;&gt;"",'2. Enter scores'!$B269-'2. Enter scores'!BK269,"")</f>
        <v/>
      </c>
      <c r="BM265" s="125" t="str">
        <f>IF('2. Enter scores'!BL269&lt;&gt;"",'2. Enter scores'!$B269-'2. Enter scores'!BL269,"")</f>
        <v/>
      </c>
      <c r="BN265" s="125" t="str">
        <f>IF('2. Enter scores'!BM269&lt;&gt;"",'2. Enter scores'!$B269-'2. Enter scores'!BM269,"")</f>
        <v/>
      </c>
      <c r="BO265" s="125" t="str">
        <f>IF('2. Enter scores'!BN269&lt;&gt;"",'2. Enter scores'!$B269-'2. Enter scores'!BN269,"")</f>
        <v/>
      </c>
      <c r="BP265" s="108">
        <v>1000</v>
      </c>
    </row>
    <row r="266" spans="2:68" x14ac:dyDescent="0.35">
      <c r="B266" s="125" t="str">
        <f>IF('2. Enter scores'!A270&lt;&gt;"",'2. Enter scores'!A270,"")</f>
        <v/>
      </c>
      <c r="H266" s="125" t="str">
        <f>IF('2. Enter scores'!G270&lt;&gt;"",'2. Enter scores'!$B270-'2. Enter scores'!G270,"")</f>
        <v/>
      </c>
      <c r="I266" s="125" t="str">
        <f>IF('2. Enter scores'!H270&lt;&gt;"",'2. Enter scores'!$B270-'2. Enter scores'!H270,"")</f>
        <v/>
      </c>
      <c r="J266" s="125" t="str">
        <f>IF('2. Enter scores'!I270&lt;&gt;"",'2. Enter scores'!$B270-'2. Enter scores'!I270,"")</f>
        <v/>
      </c>
      <c r="K266" s="125" t="str">
        <f>IF('2. Enter scores'!J270&lt;&gt;"",'2. Enter scores'!$B270-'2. Enter scores'!J270,"")</f>
        <v/>
      </c>
      <c r="L266" s="125" t="str">
        <f>IF('2. Enter scores'!K270&lt;&gt;"",'2. Enter scores'!$B270-'2. Enter scores'!K270,"")</f>
        <v/>
      </c>
      <c r="M266" s="125" t="str">
        <f>IF('2. Enter scores'!L270&lt;&gt;"",'2. Enter scores'!$B270-'2. Enter scores'!L270,"")</f>
        <v/>
      </c>
      <c r="N266" s="125" t="str">
        <f>IF('2. Enter scores'!M270&lt;&gt;"",'2. Enter scores'!$B270-'2. Enter scores'!M270,"")</f>
        <v/>
      </c>
      <c r="O266" s="125" t="str">
        <f>IF('2. Enter scores'!N270&lt;&gt;"",'2. Enter scores'!$B270-'2. Enter scores'!N270,"")</f>
        <v/>
      </c>
      <c r="P266" s="125" t="str">
        <f>IF('2. Enter scores'!O270&lt;&gt;"",'2. Enter scores'!$B270-'2. Enter scores'!O270,"")</f>
        <v/>
      </c>
      <c r="Q266" s="125" t="str">
        <f>IF('2. Enter scores'!P270&lt;&gt;"",'2. Enter scores'!$B270-'2. Enter scores'!P270,"")</f>
        <v/>
      </c>
      <c r="R266" s="125" t="str">
        <f>IF('2. Enter scores'!Q270&lt;&gt;"",'2. Enter scores'!$B270-'2. Enter scores'!Q270,"")</f>
        <v/>
      </c>
      <c r="S266" s="125" t="str">
        <f>IF('2. Enter scores'!R270&lt;&gt;"",'2. Enter scores'!$B270-'2. Enter scores'!R270,"")</f>
        <v/>
      </c>
      <c r="T266" s="125" t="str">
        <f>IF('2. Enter scores'!S270&lt;&gt;"",'2. Enter scores'!$B270-'2. Enter scores'!S270,"")</f>
        <v/>
      </c>
      <c r="U266" s="125" t="str">
        <f>IF('2. Enter scores'!T270&lt;&gt;"",'2. Enter scores'!$B270-'2. Enter scores'!T270,"")</f>
        <v/>
      </c>
      <c r="V266" s="125" t="str">
        <f>IF('2. Enter scores'!U270&lt;&gt;"",'2. Enter scores'!$B270-'2. Enter scores'!U270,"")</f>
        <v/>
      </c>
      <c r="W266" s="125" t="str">
        <f>IF('2. Enter scores'!V270&lt;&gt;"",'2. Enter scores'!$B270-'2. Enter scores'!V270,"")</f>
        <v/>
      </c>
      <c r="X266" s="125" t="str">
        <f>IF('2. Enter scores'!W270&lt;&gt;"",'2. Enter scores'!$B270-'2. Enter scores'!W270,"")</f>
        <v/>
      </c>
      <c r="Y266" s="125" t="str">
        <f>IF('2. Enter scores'!X270&lt;&gt;"",'2. Enter scores'!$B270-'2. Enter scores'!X270,"")</f>
        <v/>
      </c>
      <c r="Z266" s="125" t="str">
        <f>IF('2. Enter scores'!Y270&lt;&gt;"",'2. Enter scores'!$B270-'2. Enter scores'!Y270,"")</f>
        <v/>
      </c>
      <c r="AA266" s="125" t="str">
        <f>IF('2. Enter scores'!Z270&lt;&gt;"",'2. Enter scores'!$B270-'2. Enter scores'!Z270,"")</f>
        <v/>
      </c>
      <c r="AB266" s="125" t="str">
        <f>IF('2. Enter scores'!AA270&lt;&gt;"",'2. Enter scores'!$B270-'2. Enter scores'!AA270,"")</f>
        <v/>
      </c>
      <c r="AC266" s="125" t="str">
        <f>IF('2. Enter scores'!AB270&lt;&gt;"",'2. Enter scores'!$B270-'2. Enter scores'!AB270,"")</f>
        <v/>
      </c>
      <c r="AD266" s="125" t="str">
        <f>IF('2. Enter scores'!AC270&lt;&gt;"",'2. Enter scores'!$B270-'2. Enter scores'!AC270,"")</f>
        <v/>
      </c>
      <c r="AE266" s="125" t="str">
        <f>IF('2. Enter scores'!AD270&lt;&gt;"",'2. Enter scores'!$B270-'2. Enter scores'!AD270,"")</f>
        <v/>
      </c>
      <c r="AF266" s="125" t="str">
        <f>IF('2. Enter scores'!AE270&lt;&gt;"",'2. Enter scores'!$B270-'2. Enter scores'!AE270,"")</f>
        <v/>
      </c>
      <c r="AG266" s="125" t="str">
        <f>IF('2. Enter scores'!AF270&lt;&gt;"",'2. Enter scores'!$B270-'2. Enter scores'!AF270,"")</f>
        <v/>
      </c>
      <c r="AH266" s="125" t="str">
        <f>IF('2. Enter scores'!AG270&lt;&gt;"",'2. Enter scores'!$B270-'2. Enter scores'!AG270,"")</f>
        <v/>
      </c>
      <c r="AI266" s="125" t="str">
        <f>IF('2. Enter scores'!AH270&lt;&gt;"",'2. Enter scores'!$B270-'2. Enter scores'!AH270,"")</f>
        <v/>
      </c>
      <c r="AJ266" s="125" t="str">
        <f>IF('2. Enter scores'!AI270&lt;&gt;"",'2. Enter scores'!$B270-'2. Enter scores'!AI270,"")</f>
        <v/>
      </c>
      <c r="AK266" s="125" t="str">
        <f>IF('2. Enter scores'!AJ270&lt;&gt;"",'2. Enter scores'!$B270-'2. Enter scores'!AJ270,"")</f>
        <v/>
      </c>
      <c r="AL266" s="125" t="str">
        <f>IF('2. Enter scores'!AK270&lt;&gt;"",'2. Enter scores'!$B270-'2. Enter scores'!AK270,"")</f>
        <v/>
      </c>
      <c r="AM266" s="125" t="str">
        <f>IF('2. Enter scores'!AL270&lt;&gt;"",'2. Enter scores'!$B270-'2. Enter scores'!AL270,"")</f>
        <v/>
      </c>
      <c r="AN266" s="125" t="str">
        <f>IF('2. Enter scores'!AM270&lt;&gt;"",'2. Enter scores'!$B270-'2. Enter scores'!AM270,"")</f>
        <v/>
      </c>
      <c r="AO266" s="125" t="str">
        <f>IF('2. Enter scores'!AN270&lt;&gt;"",'2. Enter scores'!$B270-'2. Enter scores'!AN270,"")</f>
        <v/>
      </c>
      <c r="AP266" s="125" t="str">
        <f>IF('2. Enter scores'!AO270&lt;&gt;"",'2. Enter scores'!$B270-'2. Enter scores'!AO270,"")</f>
        <v/>
      </c>
      <c r="AQ266" s="125" t="str">
        <f>IF('2. Enter scores'!AP270&lt;&gt;"",'2. Enter scores'!$B270-'2. Enter scores'!AP270,"")</f>
        <v/>
      </c>
      <c r="AR266" s="125" t="str">
        <f>IF('2. Enter scores'!AQ270&lt;&gt;"",'2. Enter scores'!$B270-'2. Enter scores'!AQ270,"")</f>
        <v/>
      </c>
      <c r="AS266" s="125" t="str">
        <f>IF('2. Enter scores'!AR270&lt;&gt;"",'2. Enter scores'!$B270-'2. Enter scores'!AR270,"")</f>
        <v/>
      </c>
      <c r="AT266" s="125" t="str">
        <f>IF('2. Enter scores'!AS270&lt;&gt;"",'2. Enter scores'!$B270-'2. Enter scores'!AS270,"")</f>
        <v/>
      </c>
      <c r="AU266" s="125" t="str">
        <f>IF('2. Enter scores'!AT270&lt;&gt;"",'2. Enter scores'!$B270-'2. Enter scores'!AT270,"")</f>
        <v/>
      </c>
      <c r="AV266" s="125" t="str">
        <f>IF('2. Enter scores'!AU270&lt;&gt;"",'2. Enter scores'!$B270-'2. Enter scores'!AU270,"")</f>
        <v/>
      </c>
      <c r="AW266" s="125" t="str">
        <f>IF('2. Enter scores'!AV270&lt;&gt;"",'2. Enter scores'!$B270-'2. Enter scores'!AV270,"")</f>
        <v/>
      </c>
      <c r="AX266" s="125" t="str">
        <f>IF('2. Enter scores'!AW270&lt;&gt;"",'2. Enter scores'!$B270-'2. Enter scores'!AW270,"")</f>
        <v/>
      </c>
      <c r="AY266" s="125" t="str">
        <f>IF('2. Enter scores'!AX270&lt;&gt;"",'2. Enter scores'!$B270-'2. Enter scores'!AX270,"")</f>
        <v/>
      </c>
      <c r="AZ266" s="125" t="str">
        <f>IF('2. Enter scores'!AY270&lt;&gt;"",'2. Enter scores'!$B270-'2. Enter scores'!AY270,"")</f>
        <v/>
      </c>
      <c r="BA266" s="125" t="str">
        <f>IF('2. Enter scores'!AZ270&lt;&gt;"",'2. Enter scores'!$B270-'2. Enter scores'!AZ270,"")</f>
        <v/>
      </c>
      <c r="BB266" s="125" t="str">
        <f>IF('2. Enter scores'!BA270&lt;&gt;"",'2. Enter scores'!$B270-'2. Enter scores'!BA270,"")</f>
        <v/>
      </c>
      <c r="BC266" s="125" t="str">
        <f>IF('2. Enter scores'!BB270&lt;&gt;"",'2. Enter scores'!$B270-'2. Enter scores'!BB270,"")</f>
        <v/>
      </c>
      <c r="BD266" s="125" t="str">
        <f>IF('2. Enter scores'!BC270&lt;&gt;"",'2. Enter scores'!$B270-'2. Enter scores'!BC270,"")</f>
        <v/>
      </c>
      <c r="BE266" s="125" t="str">
        <f>IF('2. Enter scores'!BD270&lt;&gt;"",'2. Enter scores'!$B270-'2. Enter scores'!BD270,"")</f>
        <v/>
      </c>
      <c r="BF266" s="125" t="str">
        <f>IF('2. Enter scores'!BE270&lt;&gt;"",'2. Enter scores'!$B270-'2. Enter scores'!BE270,"")</f>
        <v/>
      </c>
      <c r="BG266" s="125" t="str">
        <f>IF('2. Enter scores'!BF270&lt;&gt;"",'2. Enter scores'!$B270-'2. Enter scores'!BF270,"")</f>
        <v/>
      </c>
      <c r="BH266" s="125" t="str">
        <f>IF('2. Enter scores'!BG270&lt;&gt;"",'2. Enter scores'!$B270-'2. Enter scores'!BG270,"")</f>
        <v/>
      </c>
      <c r="BI266" s="125" t="str">
        <f>IF('2. Enter scores'!BH270&lt;&gt;"",'2. Enter scores'!$B270-'2. Enter scores'!BH270,"")</f>
        <v/>
      </c>
      <c r="BJ266" s="125" t="str">
        <f>IF('2. Enter scores'!BI270&lt;&gt;"",'2. Enter scores'!$B270-'2. Enter scores'!BI270,"")</f>
        <v/>
      </c>
      <c r="BK266" s="125" t="str">
        <f>IF('2. Enter scores'!BJ270&lt;&gt;"",'2. Enter scores'!$B270-'2. Enter scores'!BJ270,"")</f>
        <v/>
      </c>
      <c r="BL266" s="125" t="str">
        <f>IF('2. Enter scores'!BK270&lt;&gt;"",'2. Enter scores'!$B270-'2. Enter scores'!BK270,"")</f>
        <v/>
      </c>
      <c r="BM266" s="125" t="str">
        <f>IF('2. Enter scores'!BL270&lt;&gt;"",'2. Enter scores'!$B270-'2. Enter scores'!BL270,"")</f>
        <v/>
      </c>
      <c r="BN266" s="125" t="str">
        <f>IF('2. Enter scores'!BM270&lt;&gt;"",'2. Enter scores'!$B270-'2. Enter scores'!BM270,"")</f>
        <v/>
      </c>
      <c r="BO266" s="125" t="str">
        <f>IF('2. Enter scores'!BN270&lt;&gt;"",'2. Enter scores'!$B270-'2. Enter scores'!BN270,"")</f>
        <v/>
      </c>
      <c r="BP266" s="108">
        <v>1000</v>
      </c>
    </row>
    <row r="267" spans="2:68" x14ac:dyDescent="0.35">
      <c r="B267" s="125" t="str">
        <f>IF('2. Enter scores'!A271&lt;&gt;"",'2. Enter scores'!A271,"")</f>
        <v/>
      </c>
      <c r="H267" s="125" t="str">
        <f>IF('2. Enter scores'!G271&lt;&gt;"",'2. Enter scores'!$B271-'2. Enter scores'!G271,"")</f>
        <v/>
      </c>
      <c r="I267" s="125" t="str">
        <f>IF('2. Enter scores'!H271&lt;&gt;"",'2. Enter scores'!$B271-'2. Enter scores'!H271,"")</f>
        <v/>
      </c>
      <c r="J267" s="125" t="str">
        <f>IF('2. Enter scores'!I271&lt;&gt;"",'2. Enter scores'!$B271-'2. Enter scores'!I271,"")</f>
        <v/>
      </c>
      <c r="K267" s="125" t="str">
        <f>IF('2. Enter scores'!J271&lt;&gt;"",'2. Enter scores'!$B271-'2. Enter scores'!J271,"")</f>
        <v/>
      </c>
      <c r="L267" s="125" t="str">
        <f>IF('2. Enter scores'!K271&lt;&gt;"",'2. Enter scores'!$B271-'2. Enter scores'!K271,"")</f>
        <v/>
      </c>
      <c r="M267" s="125" t="str">
        <f>IF('2. Enter scores'!L271&lt;&gt;"",'2. Enter scores'!$B271-'2. Enter scores'!L271,"")</f>
        <v/>
      </c>
      <c r="N267" s="125" t="str">
        <f>IF('2. Enter scores'!M271&lt;&gt;"",'2. Enter scores'!$B271-'2. Enter scores'!M271,"")</f>
        <v/>
      </c>
      <c r="O267" s="125" t="str">
        <f>IF('2. Enter scores'!N271&lt;&gt;"",'2. Enter scores'!$B271-'2. Enter scores'!N271,"")</f>
        <v/>
      </c>
      <c r="P267" s="125" t="str">
        <f>IF('2. Enter scores'!O271&lt;&gt;"",'2. Enter scores'!$B271-'2. Enter scores'!O271,"")</f>
        <v/>
      </c>
      <c r="Q267" s="125" t="str">
        <f>IF('2. Enter scores'!P271&lt;&gt;"",'2. Enter scores'!$B271-'2. Enter scores'!P271,"")</f>
        <v/>
      </c>
      <c r="R267" s="125" t="str">
        <f>IF('2. Enter scores'!Q271&lt;&gt;"",'2. Enter scores'!$B271-'2. Enter scores'!Q271,"")</f>
        <v/>
      </c>
      <c r="S267" s="125" t="str">
        <f>IF('2. Enter scores'!R271&lt;&gt;"",'2. Enter scores'!$B271-'2. Enter scores'!R271,"")</f>
        <v/>
      </c>
      <c r="T267" s="125" t="str">
        <f>IF('2. Enter scores'!S271&lt;&gt;"",'2. Enter scores'!$B271-'2. Enter scores'!S271,"")</f>
        <v/>
      </c>
      <c r="U267" s="125" t="str">
        <f>IF('2. Enter scores'!T271&lt;&gt;"",'2. Enter scores'!$B271-'2. Enter scores'!T271,"")</f>
        <v/>
      </c>
      <c r="V267" s="125" t="str">
        <f>IF('2. Enter scores'!U271&lt;&gt;"",'2. Enter scores'!$B271-'2. Enter scores'!U271,"")</f>
        <v/>
      </c>
      <c r="W267" s="125" t="str">
        <f>IF('2. Enter scores'!V271&lt;&gt;"",'2. Enter scores'!$B271-'2. Enter scores'!V271,"")</f>
        <v/>
      </c>
      <c r="X267" s="125" t="str">
        <f>IF('2. Enter scores'!W271&lt;&gt;"",'2. Enter scores'!$B271-'2. Enter scores'!W271,"")</f>
        <v/>
      </c>
      <c r="Y267" s="125" t="str">
        <f>IF('2. Enter scores'!X271&lt;&gt;"",'2. Enter scores'!$B271-'2. Enter scores'!X271,"")</f>
        <v/>
      </c>
      <c r="Z267" s="125" t="str">
        <f>IF('2. Enter scores'!Y271&lt;&gt;"",'2. Enter scores'!$B271-'2. Enter scores'!Y271,"")</f>
        <v/>
      </c>
      <c r="AA267" s="125" t="str">
        <f>IF('2. Enter scores'!Z271&lt;&gt;"",'2. Enter scores'!$B271-'2. Enter scores'!Z271,"")</f>
        <v/>
      </c>
      <c r="AB267" s="125" t="str">
        <f>IF('2. Enter scores'!AA271&lt;&gt;"",'2. Enter scores'!$B271-'2. Enter scores'!AA271,"")</f>
        <v/>
      </c>
      <c r="AC267" s="125" t="str">
        <f>IF('2. Enter scores'!AB271&lt;&gt;"",'2. Enter scores'!$B271-'2. Enter scores'!AB271,"")</f>
        <v/>
      </c>
      <c r="AD267" s="125" t="str">
        <f>IF('2. Enter scores'!AC271&lt;&gt;"",'2. Enter scores'!$B271-'2. Enter scores'!AC271,"")</f>
        <v/>
      </c>
      <c r="AE267" s="125" t="str">
        <f>IF('2. Enter scores'!AD271&lt;&gt;"",'2. Enter scores'!$B271-'2. Enter scores'!AD271,"")</f>
        <v/>
      </c>
      <c r="AF267" s="125" t="str">
        <f>IF('2. Enter scores'!AE271&lt;&gt;"",'2. Enter scores'!$B271-'2. Enter scores'!AE271,"")</f>
        <v/>
      </c>
      <c r="AG267" s="125" t="str">
        <f>IF('2. Enter scores'!AF271&lt;&gt;"",'2. Enter scores'!$B271-'2. Enter scores'!AF271,"")</f>
        <v/>
      </c>
      <c r="AH267" s="125" t="str">
        <f>IF('2. Enter scores'!AG271&lt;&gt;"",'2. Enter scores'!$B271-'2. Enter scores'!AG271,"")</f>
        <v/>
      </c>
      <c r="AI267" s="125" t="str">
        <f>IF('2. Enter scores'!AH271&lt;&gt;"",'2. Enter scores'!$B271-'2. Enter scores'!AH271,"")</f>
        <v/>
      </c>
      <c r="AJ267" s="125" t="str">
        <f>IF('2. Enter scores'!AI271&lt;&gt;"",'2. Enter scores'!$B271-'2. Enter scores'!AI271,"")</f>
        <v/>
      </c>
      <c r="AK267" s="125" t="str">
        <f>IF('2. Enter scores'!AJ271&lt;&gt;"",'2. Enter scores'!$B271-'2. Enter scores'!AJ271,"")</f>
        <v/>
      </c>
      <c r="AL267" s="125" t="str">
        <f>IF('2. Enter scores'!AK271&lt;&gt;"",'2. Enter scores'!$B271-'2. Enter scores'!AK271,"")</f>
        <v/>
      </c>
      <c r="AM267" s="125" t="str">
        <f>IF('2. Enter scores'!AL271&lt;&gt;"",'2. Enter scores'!$B271-'2. Enter scores'!AL271,"")</f>
        <v/>
      </c>
      <c r="AN267" s="125" t="str">
        <f>IF('2. Enter scores'!AM271&lt;&gt;"",'2. Enter scores'!$B271-'2. Enter scores'!AM271,"")</f>
        <v/>
      </c>
      <c r="AO267" s="125" t="str">
        <f>IF('2. Enter scores'!AN271&lt;&gt;"",'2. Enter scores'!$B271-'2. Enter scores'!AN271,"")</f>
        <v/>
      </c>
      <c r="AP267" s="125" t="str">
        <f>IF('2. Enter scores'!AO271&lt;&gt;"",'2. Enter scores'!$B271-'2. Enter scores'!AO271,"")</f>
        <v/>
      </c>
      <c r="AQ267" s="125" t="str">
        <f>IF('2. Enter scores'!AP271&lt;&gt;"",'2. Enter scores'!$B271-'2. Enter scores'!AP271,"")</f>
        <v/>
      </c>
      <c r="AR267" s="125" t="str">
        <f>IF('2. Enter scores'!AQ271&lt;&gt;"",'2. Enter scores'!$B271-'2. Enter scores'!AQ271,"")</f>
        <v/>
      </c>
      <c r="AS267" s="125" t="str">
        <f>IF('2. Enter scores'!AR271&lt;&gt;"",'2. Enter scores'!$B271-'2. Enter scores'!AR271,"")</f>
        <v/>
      </c>
      <c r="AT267" s="125" t="str">
        <f>IF('2. Enter scores'!AS271&lt;&gt;"",'2. Enter scores'!$B271-'2. Enter scores'!AS271,"")</f>
        <v/>
      </c>
      <c r="AU267" s="125" t="str">
        <f>IF('2. Enter scores'!AT271&lt;&gt;"",'2. Enter scores'!$B271-'2. Enter scores'!AT271,"")</f>
        <v/>
      </c>
      <c r="AV267" s="125" t="str">
        <f>IF('2. Enter scores'!AU271&lt;&gt;"",'2. Enter scores'!$B271-'2. Enter scores'!AU271,"")</f>
        <v/>
      </c>
      <c r="AW267" s="125" t="str">
        <f>IF('2. Enter scores'!AV271&lt;&gt;"",'2. Enter scores'!$B271-'2. Enter scores'!AV271,"")</f>
        <v/>
      </c>
      <c r="AX267" s="125" t="str">
        <f>IF('2. Enter scores'!AW271&lt;&gt;"",'2. Enter scores'!$B271-'2. Enter scores'!AW271,"")</f>
        <v/>
      </c>
      <c r="AY267" s="125" t="str">
        <f>IF('2. Enter scores'!AX271&lt;&gt;"",'2. Enter scores'!$B271-'2. Enter scores'!AX271,"")</f>
        <v/>
      </c>
      <c r="AZ267" s="125" t="str">
        <f>IF('2. Enter scores'!AY271&lt;&gt;"",'2. Enter scores'!$B271-'2. Enter scores'!AY271,"")</f>
        <v/>
      </c>
      <c r="BA267" s="125" t="str">
        <f>IF('2. Enter scores'!AZ271&lt;&gt;"",'2. Enter scores'!$B271-'2. Enter scores'!AZ271,"")</f>
        <v/>
      </c>
      <c r="BB267" s="125" t="str">
        <f>IF('2. Enter scores'!BA271&lt;&gt;"",'2. Enter scores'!$B271-'2. Enter scores'!BA271,"")</f>
        <v/>
      </c>
      <c r="BC267" s="125" t="str">
        <f>IF('2. Enter scores'!BB271&lt;&gt;"",'2. Enter scores'!$B271-'2. Enter scores'!BB271,"")</f>
        <v/>
      </c>
      <c r="BD267" s="125" t="str">
        <f>IF('2. Enter scores'!BC271&lt;&gt;"",'2. Enter scores'!$B271-'2. Enter scores'!BC271,"")</f>
        <v/>
      </c>
      <c r="BE267" s="125" t="str">
        <f>IF('2. Enter scores'!BD271&lt;&gt;"",'2. Enter scores'!$B271-'2. Enter scores'!BD271,"")</f>
        <v/>
      </c>
      <c r="BF267" s="125" t="str">
        <f>IF('2. Enter scores'!BE271&lt;&gt;"",'2. Enter scores'!$B271-'2. Enter scores'!BE271,"")</f>
        <v/>
      </c>
      <c r="BG267" s="125" t="str">
        <f>IF('2. Enter scores'!BF271&lt;&gt;"",'2. Enter scores'!$B271-'2. Enter scores'!BF271,"")</f>
        <v/>
      </c>
      <c r="BH267" s="125" t="str">
        <f>IF('2. Enter scores'!BG271&lt;&gt;"",'2. Enter scores'!$B271-'2. Enter scores'!BG271,"")</f>
        <v/>
      </c>
      <c r="BI267" s="125" t="str">
        <f>IF('2. Enter scores'!BH271&lt;&gt;"",'2. Enter scores'!$B271-'2. Enter scores'!BH271,"")</f>
        <v/>
      </c>
      <c r="BJ267" s="125" t="str">
        <f>IF('2. Enter scores'!BI271&lt;&gt;"",'2. Enter scores'!$B271-'2. Enter scores'!BI271,"")</f>
        <v/>
      </c>
      <c r="BK267" s="125" t="str">
        <f>IF('2. Enter scores'!BJ271&lt;&gt;"",'2. Enter scores'!$B271-'2. Enter scores'!BJ271,"")</f>
        <v/>
      </c>
      <c r="BL267" s="125" t="str">
        <f>IF('2. Enter scores'!BK271&lt;&gt;"",'2. Enter scores'!$B271-'2. Enter scores'!BK271,"")</f>
        <v/>
      </c>
      <c r="BM267" s="125" t="str">
        <f>IF('2. Enter scores'!BL271&lt;&gt;"",'2. Enter scores'!$B271-'2. Enter scores'!BL271,"")</f>
        <v/>
      </c>
      <c r="BN267" s="125" t="str">
        <f>IF('2. Enter scores'!BM271&lt;&gt;"",'2. Enter scores'!$B271-'2. Enter scores'!BM271,"")</f>
        <v/>
      </c>
      <c r="BO267" s="125" t="str">
        <f>IF('2. Enter scores'!BN271&lt;&gt;"",'2. Enter scores'!$B271-'2. Enter scores'!BN271,"")</f>
        <v/>
      </c>
      <c r="BP267" s="108">
        <v>1000</v>
      </c>
    </row>
    <row r="268" spans="2:68" x14ac:dyDescent="0.35">
      <c r="B268" s="125" t="str">
        <f>IF('2. Enter scores'!A272&lt;&gt;"",'2. Enter scores'!A272,"")</f>
        <v/>
      </c>
      <c r="H268" s="125" t="str">
        <f>IF('2. Enter scores'!G272&lt;&gt;"",'2. Enter scores'!$B272-'2. Enter scores'!G272,"")</f>
        <v/>
      </c>
      <c r="I268" s="125" t="str">
        <f>IF('2. Enter scores'!H272&lt;&gt;"",'2. Enter scores'!$B272-'2. Enter scores'!H272,"")</f>
        <v/>
      </c>
      <c r="J268" s="125" t="str">
        <f>IF('2. Enter scores'!I272&lt;&gt;"",'2. Enter scores'!$B272-'2. Enter scores'!I272,"")</f>
        <v/>
      </c>
      <c r="K268" s="125" t="str">
        <f>IF('2. Enter scores'!J272&lt;&gt;"",'2. Enter scores'!$B272-'2. Enter scores'!J272,"")</f>
        <v/>
      </c>
      <c r="L268" s="125" t="str">
        <f>IF('2. Enter scores'!K272&lt;&gt;"",'2. Enter scores'!$B272-'2. Enter scores'!K272,"")</f>
        <v/>
      </c>
      <c r="M268" s="125" t="str">
        <f>IF('2. Enter scores'!L272&lt;&gt;"",'2. Enter scores'!$B272-'2. Enter scores'!L272,"")</f>
        <v/>
      </c>
      <c r="N268" s="125" t="str">
        <f>IF('2. Enter scores'!M272&lt;&gt;"",'2. Enter scores'!$B272-'2. Enter scores'!M272,"")</f>
        <v/>
      </c>
      <c r="O268" s="125" t="str">
        <f>IF('2. Enter scores'!N272&lt;&gt;"",'2. Enter scores'!$B272-'2. Enter scores'!N272,"")</f>
        <v/>
      </c>
      <c r="P268" s="125" t="str">
        <f>IF('2. Enter scores'!O272&lt;&gt;"",'2. Enter scores'!$B272-'2. Enter scores'!O272,"")</f>
        <v/>
      </c>
      <c r="Q268" s="125" t="str">
        <f>IF('2. Enter scores'!P272&lt;&gt;"",'2. Enter scores'!$B272-'2. Enter scores'!P272,"")</f>
        <v/>
      </c>
      <c r="R268" s="125" t="str">
        <f>IF('2. Enter scores'!Q272&lt;&gt;"",'2. Enter scores'!$B272-'2. Enter scores'!Q272,"")</f>
        <v/>
      </c>
      <c r="S268" s="125" t="str">
        <f>IF('2. Enter scores'!R272&lt;&gt;"",'2. Enter scores'!$B272-'2. Enter scores'!R272,"")</f>
        <v/>
      </c>
      <c r="T268" s="125" t="str">
        <f>IF('2. Enter scores'!S272&lt;&gt;"",'2. Enter scores'!$B272-'2. Enter scores'!S272,"")</f>
        <v/>
      </c>
      <c r="U268" s="125" t="str">
        <f>IF('2. Enter scores'!T272&lt;&gt;"",'2. Enter scores'!$B272-'2. Enter scores'!T272,"")</f>
        <v/>
      </c>
      <c r="V268" s="125" t="str">
        <f>IF('2. Enter scores'!U272&lt;&gt;"",'2. Enter scores'!$B272-'2. Enter scores'!U272,"")</f>
        <v/>
      </c>
      <c r="W268" s="125" t="str">
        <f>IF('2. Enter scores'!V272&lt;&gt;"",'2. Enter scores'!$B272-'2. Enter scores'!V272,"")</f>
        <v/>
      </c>
      <c r="X268" s="125" t="str">
        <f>IF('2. Enter scores'!W272&lt;&gt;"",'2. Enter scores'!$B272-'2. Enter scores'!W272,"")</f>
        <v/>
      </c>
      <c r="Y268" s="125" t="str">
        <f>IF('2. Enter scores'!X272&lt;&gt;"",'2. Enter scores'!$B272-'2. Enter scores'!X272,"")</f>
        <v/>
      </c>
      <c r="Z268" s="125" t="str">
        <f>IF('2. Enter scores'!Y272&lt;&gt;"",'2. Enter scores'!$B272-'2. Enter scores'!Y272,"")</f>
        <v/>
      </c>
      <c r="AA268" s="125" t="str">
        <f>IF('2. Enter scores'!Z272&lt;&gt;"",'2. Enter scores'!$B272-'2. Enter scores'!Z272,"")</f>
        <v/>
      </c>
      <c r="AB268" s="125" t="str">
        <f>IF('2. Enter scores'!AA272&lt;&gt;"",'2. Enter scores'!$B272-'2. Enter scores'!AA272,"")</f>
        <v/>
      </c>
      <c r="AC268" s="125" t="str">
        <f>IF('2. Enter scores'!AB272&lt;&gt;"",'2. Enter scores'!$B272-'2. Enter scores'!AB272,"")</f>
        <v/>
      </c>
      <c r="AD268" s="125" t="str">
        <f>IF('2. Enter scores'!AC272&lt;&gt;"",'2. Enter scores'!$B272-'2. Enter scores'!AC272,"")</f>
        <v/>
      </c>
      <c r="AE268" s="125" t="str">
        <f>IF('2. Enter scores'!AD272&lt;&gt;"",'2. Enter scores'!$B272-'2. Enter scores'!AD272,"")</f>
        <v/>
      </c>
      <c r="AF268" s="125" t="str">
        <f>IF('2. Enter scores'!AE272&lt;&gt;"",'2. Enter scores'!$B272-'2. Enter scores'!AE272,"")</f>
        <v/>
      </c>
      <c r="AG268" s="125" t="str">
        <f>IF('2. Enter scores'!AF272&lt;&gt;"",'2. Enter scores'!$B272-'2. Enter scores'!AF272,"")</f>
        <v/>
      </c>
      <c r="AH268" s="125" t="str">
        <f>IF('2. Enter scores'!AG272&lt;&gt;"",'2. Enter scores'!$B272-'2. Enter scores'!AG272,"")</f>
        <v/>
      </c>
      <c r="AI268" s="125" t="str">
        <f>IF('2. Enter scores'!AH272&lt;&gt;"",'2. Enter scores'!$B272-'2. Enter scores'!AH272,"")</f>
        <v/>
      </c>
      <c r="AJ268" s="125" t="str">
        <f>IF('2. Enter scores'!AI272&lt;&gt;"",'2. Enter scores'!$B272-'2. Enter scores'!AI272,"")</f>
        <v/>
      </c>
      <c r="AK268" s="125" t="str">
        <f>IF('2. Enter scores'!AJ272&lt;&gt;"",'2. Enter scores'!$B272-'2. Enter scores'!AJ272,"")</f>
        <v/>
      </c>
      <c r="AL268" s="125" t="str">
        <f>IF('2. Enter scores'!AK272&lt;&gt;"",'2. Enter scores'!$B272-'2. Enter scores'!AK272,"")</f>
        <v/>
      </c>
      <c r="AM268" s="125" t="str">
        <f>IF('2. Enter scores'!AL272&lt;&gt;"",'2. Enter scores'!$B272-'2. Enter scores'!AL272,"")</f>
        <v/>
      </c>
      <c r="AN268" s="125" t="str">
        <f>IF('2. Enter scores'!AM272&lt;&gt;"",'2. Enter scores'!$B272-'2. Enter scores'!AM272,"")</f>
        <v/>
      </c>
      <c r="AO268" s="125" t="str">
        <f>IF('2. Enter scores'!AN272&lt;&gt;"",'2. Enter scores'!$B272-'2. Enter scores'!AN272,"")</f>
        <v/>
      </c>
      <c r="AP268" s="125" t="str">
        <f>IF('2. Enter scores'!AO272&lt;&gt;"",'2. Enter scores'!$B272-'2. Enter scores'!AO272,"")</f>
        <v/>
      </c>
      <c r="AQ268" s="125" t="str">
        <f>IF('2. Enter scores'!AP272&lt;&gt;"",'2. Enter scores'!$B272-'2. Enter scores'!AP272,"")</f>
        <v/>
      </c>
      <c r="AR268" s="125" t="str">
        <f>IF('2. Enter scores'!AQ272&lt;&gt;"",'2. Enter scores'!$B272-'2. Enter scores'!AQ272,"")</f>
        <v/>
      </c>
      <c r="AS268" s="125" t="str">
        <f>IF('2. Enter scores'!AR272&lt;&gt;"",'2. Enter scores'!$B272-'2. Enter scores'!AR272,"")</f>
        <v/>
      </c>
      <c r="AT268" s="125" t="str">
        <f>IF('2. Enter scores'!AS272&lt;&gt;"",'2. Enter scores'!$B272-'2. Enter scores'!AS272,"")</f>
        <v/>
      </c>
      <c r="AU268" s="125" t="str">
        <f>IF('2. Enter scores'!AT272&lt;&gt;"",'2. Enter scores'!$B272-'2. Enter scores'!AT272,"")</f>
        <v/>
      </c>
      <c r="AV268" s="125" t="str">
        <f>IF('2. Enter scores'!AU272&lt;&gt;"",'2. Enter scores'!$B272-'2. Enter scores'!AU272,"")</f>
        <v/>
      </c>
      <c r="AW268" s="125" t="str">
        <f>IF('2. Enter scores'!AV272&lt;&gt;"",'2. Enter scores'!$B272-'2. Enter scores'!AV272,"")</f>
        <v/>
      </c>
      <c r="AX268" s="125" t="str">
        <f>IF('2. Enter scores'!AW272&lt;&gt;"",'2. Enter scores'!$B272-'2. Enter scores'!AW272,"")</f>
        <v/>
      </c>
      <c r="AY268" s="125" t="str">
        <f>IF('2. Enter scores'!AX272&lt;&gt;"",'2. Enter scores'!$B272-'2. Enter scores'!AX272,"")</f>
        <v/>
      </c>
      <c r="AZ268" s="125" t="str">
        <f>IF('2. Enter scores'!AY272&lt;&gt;"",'2. Enter scores'!$B272-'2. Enter scores'!AY272,"")</f>
        <v/>
      </c>
      <c r="BA268" s="125" t="str">
        <f>IF('2. Enter scores'!AZ272&lt;&gt;"",'2. Enter scores'!$B272-'2. Enter scores'!AZ272,"")</f>
        <v/>
      </c>
      <c r="BB268" s="125" t="str">
        <f>IF('2. Enter scores'!BA272&lt;&gt;"",'2. Enter scores'!$B272-'2. Enter scores'!BA272,"")</f>
        <v/>
      </c>
      <c r="BC268" s="125" t="str">
        <f>IF('2. Enter scores'!BB272&lt;&gt;"",'2. Enter scores'!$B272-'2. Enter scores'!BB272,"")</f>
        <v/>
      </c>
      <c r="BD268" s="125" t="str">
        <f>IF('2. Enter scores'!BC272&lt;&gt;"",'2. Enter scores'!$B272-'2. Enter scores'!BC272,"")</f>
        <v/>
      </c>
      <c r="BE268" s="125" t="str">
        <f>IF('2. Enter scores'!BD272&lt;&gt;"",'2. Enter scores'!$B272-'2. Enter scores'!BD272,"")</f>
        <v/>
      </c>
      <c r="BF268" s="125" t="str">
        <f>IF('2. Enter scores'!BE272&lt;&gt;"",'2. Enter scores'!$B272-'2. Enter scores'!BE272,"")</f>
        <v/>
      </c>
      <c r="BG268" s="125" t="str">
        <f>IF('2. Enter scores'!BF272&lt;&gt;"",'2. Enter scores'!$B272-'2. Enter scores'!BF272,"")</f>
        <v/>
      </c>
      <c r="BH268" s="125" t="str">
        <f>IF('2. Enter scores'!BG272&lt;&gt;"",'2. Enter scores'!$B272-'2. Enter scores'!BG272,"")</f>
        <v/>
      </c>
      <c r="BI268" s="125" t="str">
        <f>IF('2. Enter scores'!BH272&lt;&gt;"",'2. Enter scores'!$B272-'2. Enter scores'!BH272,"")</f>
        <v/>
      </c>
      <c r="BJ268" s="125" t="str">
        <f>IF('2. Enter scores'!BI272&lt;&gt;"",'2. Enter scores'!$B272-'2. Enter scores'!BI272,"")</f>
        <v/>
      </c>
      <c r="BK268" s="125" t="str">
        <f>IF('2. Enter scores'!BJ272&lt;&gt;"",'2. Enter scores'!$B272-'2. Enter scores'!BJ272,"")</f>
        <v/>
      </c>
      <c r="BL268" s="125" t="str">
        <f>IF('2. Enter scores'!BK272&lt;&gt;"",'2. Enter scores'!$B272-'2. Enter scores'!BK272,"")</f>
        <v/>
      </c>
      <c r="BM268" s="125" t="str">
        <f>IF('2. Enter scores'!BL272&lt;&gt;"",'2. Enter scores'!$B272-'2. Enter scores'!BL272,"")</f>
        <v/>
      </c>
      <c r="BN268" s="125" t="str">
        <f>IF('2. Enter scores'!BM272&lt;&gt;"",'2. Enter scores'!$B272-'2. Enter scores'!BM272,"")</f>
        <v/>
      </c>
      <c r="BO268" s="125" t="str">
        <f>IF('2. Enter scores'!BN272&lt;&gt;"",'2. Enter scores'!$B272-'2. Enter scores'!BN272,"")</f>
        <v/>
      </c>
      <c r="BP268" s="108">
        <v>1000</v>
      </c>
    </row>
    <row r="269" spans="2:68" x14ac:dyDescent="0.35">
      <c r="B269" s="125" t="str">
        <f>IF('2. Enter scores'!A273&lt;&gt;"",'2. Enter scores'!A273,"")</f>
        <v/>
      </c>
      <c r="H269" s="125" t="str">
        <f>IF('2. Enter scores'!G273&lt;&gt;"",'2. Enter scores'!$B273-'2. Enter scores'!G273,"")</f>
        <v/>
      </c>
      <c r="I269" s="125" t="str">
        <f>IF('2. Enter scores'!H273&lt;&gt;"",'2. Enter scores'!$B273-'2. Enter scores'!H273,"")</f>
        <v/>
      </c>
      <c r="J269" s="125" t="str">
        <f>IF('2. Enter scores'!I273&lt;&gt;"",'2. Enter scores'!$B273-'2. Enter scores'!I273,"")</f>
        <v/>
      </c>
      <c r="K269" s="125" t="str">
        <f>IF('2. Enter scores'!J273&lt;&gt;"",'2. Enter scores'!$B273-'2. Enter scores'!J273,"")</f>
        <v/>
      </c>
      <c r="L269" s="125" t="str">
        <f>IF('2. Enter scores'!K273&lt;&gt;"",'2. Enter scores'!$B273-'2. Enter scores'!K273,"")</f>
        <v/>
      </c>
      <c r="M269" s="125" t="str">
        <f>IF('2. Enter scores'!L273&lt;&gt;"",'2. Enter scores'!$B273-'2. Enter scores'!L273,"")</f>
        <v/>
      </c>
      <c r="N269" s="125" t="str">
        <f>IF('2. Enter scores'!M273&lt;&gt;"",'2. Enter scores'!$B273-'2. Enter scores'!M273,"")</f>
        <v/>
      </c>
      <c r="O269" s="125" t="str">
        <f>IF('2. Enter scores'!N273&lt;&gt;"",'2. Enter scores'!$B273-'2. Enter scores'!N273,"")</f>
        <v/>
      </c>
      <c r="P269" s="125" t="str">
        <f>IF('2. Enter scores'!O273&lt;&gt;"",'2. Enter scores'!$B273-'2. Enter scores'!O273,"")</f>
        <v/>
      </c>
      <c r="Q269" s="125" t="str">
        <f>IF('2. Enter scores'!P273&lt;&gt;"",'2. Enter scores'!$B273-'2. Enter scores'!P273,"")</f>
        <v/>
      </c>
      <c r="R269" s="125" t="str">
        <f>IF('2. Enter scores'!Q273&lt;&gt;"",'2. Enter scores'!$B273-'2. Enter scores'!Q273,"")</f>
        <v/>
      </c>
      <c r="S269" s="125" t="str">
        <f>IF('2. Enter scores'!R273&lt;&gt;"",'2. Enter scores'!$B273-'2. Enter scores'!R273,"")</f>
        <v/>
      </c>
      <c r="T269" s="125" t="str">
        <f>IF('2. Enter scores'!S273&lt;&gt;"",'2. Enter scores'!$B273-'2. Enter scores'!S273,"")</f>
        <v/>
      </c>
      <c r="U269" s="125" t="str">
        <f>IF('2. Enter scores'!T273&lt;&gt;"",'2. Enter scores'!$B273-'2. Enter scores'!T273,"")</f>
        <v/>
      </c>
      <c r="V269" s="125" t="str">
        <f>IF('2. Enter scores'!U273&lt;&gt;"",'2. Enter scores'!$B273-'2. Enter scores'!U273,"")</f>
        <v/>
      </c>
      <c r="W269" s="125" t="str">
        <f>IF('2. Enter scores'!V273&lt;&gt;"",'2. Enter scores'!$B273-'2. Enter scores'!V273,"")</f>
        <v/>
      </c>
      <c r="X269" s="125" t="str">
        <f>IF('2. Enter scores'!W273&lt;&gt;"",'2. Enter scores'!$B273-'2. Enter scores'!W273,"")</f>
        <v/>
      </c>
      <c r="Y269" s="125" t="str">
        <f>IF('2. Enter scores'!X273&lt;&gt;"",'2. Enter scores'!$B273-'2. Enter scores'!X273,"")</f>
        <v/>
      </c>
      <c r="Z269" s="125" t="str">
        <f>IF('2. Enter scores'!Y273&lt;&gt;"",'2. Enter scores'!$B273-'2. Enter scores'!Y273,"")</f>
        <v/>
      </c>
      <c r="AA269" s="125" t="str">
        <f>IF('2. Enter scores'!Z273&lt;&gt;"",'2. Enter scores'!$B273-'2. Enter scores'!Z273,"")</f>
        <v/>
      </c>
      <c r="AB269" s="125" t="str">
        <f>IF('2. Enter scores'!AA273&lt;&gt;"",'2. Enter scores'!$B273-'2. Enter scores'!AA273,"")</f>
        <v/>
      </c>
      <c r="AC269" s="125" t="str">
        <f>IF('2. Enter scores'!AB273&lt;&gt;"",'2. Enter scores'!$B273-'2. Enter scores'!AB273,"")</f>
        <v/>
      </c>
      <c r="AD269" s="125" t="str">
        <f>IF('2. Enter scores'!AC273&lt;&gt;"",'2. Enter scores'!$B273-'2. Enter scores'!AC273,"")</f>
        <v/>
      </c>
      <c r="AE269" s="125" t="str">
        <f>IF('2. Enter scores'!AD273&lt;&gt;"",'2. Enter scores'!$B273-'2. Enter scores'!AD273,"")</f>
        <v/>
      </c>
      <c r="AF269" s="125" t="str">
        <f>IF('2. Enter scores'!AE273&lt;&gt;"",'2. Enter scores'!$B273-'2. Enter scores'!AE273,"")</f>
        <v/>
      </c>
      <c r="AG269" s="125" t="str">
        <f>IF('2. Enter scores'!AF273&lt;&gt;"",'2. Enter scores'!$B273-'2. Enter scores'!AF273,"")</f>
        <v/>
      </c>
      <c r="AH269" s="125" t="str">
        <f>IF('2. Enter scores'!AG273&lt;&gt;"",'2. Enter scores'!$B273-'2. Enter scores'!AG273,"")</f>
        <v/>
      </c>
      <c r="AI269" s="125" t="str">
        <f>IF('2. Enter scores'!AH273&lt;&gt;"",'2. Enter scores'!$B273-'2. Enter scores'!AH273,"")</f>
        <v/>
      </c>
      <c r="AJ269" s="125" t="str">
        <f>IF('2. Enter scores'!AI273&lt;&gt;"",'2. Enter scores'!$B273-'2. Enter scores'!AI273,"")</f>
        <v/>
      </c>
      <c r="AK269" s="125" t="str">
        <f>IF('2. Enter scores'!AJ273&lt;&gt;"",'2. Enter scores'!$B273-'2. Enter scores'!AJ273,"")</f>
        <v/>
      </c>
      <c r="AL269" s="125" t="str">
        <f>IF('2. Enter scores'!AK273&lt;&gt;"",'2. Enter scores'!$B273-'2. Enter scores'!AK273,"")</f>
        <v/>
      </c>
      <c r="AM269" s="125" t="str">
        <f>IF('2. Enter scores'!AL273&lt;&gt;"",'2. Enter scores'!$B273-'2. Enter scores'!AL273,"")</f>
        <v/>
      </c>
      <c r="AN269" s="125" t="str">
        <f>IF('2. Enter scores'!AM273&lt;&gt;"",'2. Enter scores'!$B273-'2. Enter scores'!AM273,"")</f>
        <v/>
      </c>
      <c r="AO269" s="125" t="str">
        <f>IF('2. Enter scores'!AN273&lt;&gt;"",'2. Enter scores'!$B273-'2. Enter scores'!AN273,"")</f>
        <v/>
      </c>
      <c r="AP269" s="125" t="str">
        <f>IF('2. Enter scores'!AO273&lt;&gt;"",'2. Enter scores'!$B273-'2. Enter scores'!AO273,"")</f>
        <v/>
      </c>
      <c r="AQ269" s="125" t="str">
        <f>IF('2. Enter scores'!AP273&lt;&gt;"",'2. Enter scores'!$B273-'2. Enter scores'!AP273,"")</f>
        <v/>
      </c>
      <c r="AR269" s="125" t="str">
        <f>IF('2. Enter scores'!AQ273&lt;&gt;"",'2. Enter scores'!$B273-'2. Enter scores'!AQ273,"")</f>
        <v/>
      </c>
      <c r="AS269" s="125" t="str">
        <f>IF('2. Enter scores'!AR273&lt;&gt;"",'2. Enter scores'!$B273-'2. Enter scores'!AR273,"")</f>
        <v/>
      </c>
      <c r="AT269" s="125" t="str">
        <f>IF('2. Enter scores'!AS273&lt;&gt;"",'2. Enter scores'!$B273-'2. Enter scores'!AS273,"")</f>
        <v/>
      </c>
      <c r="AU269" s="125" t="str">
        <f>IF('2. Enter scores'!AT273&lt;&gt;"",'2. Enter scores'!$B273-'2. Enter scores'!AT273,"")</f>
        <v/>
      </c>
      <c r="AV269" s="125" t="str">
        <f>IF('2. Enter scores'!AU273&lt;&gt;"",'2. Enter scores'!$B273-'2. Enter scores'!AU273,"")</f>
        <v/>
      </c>
      <c r="AW269" s="125" t="str">
        <f>IF('2. Enter scores'!AV273&lt;&gt;"",'2. Enter scores'!$B273-'2. Enter scores'!AV273,"")</f>
        <v/>
      </c>
      <c r="AX269" s="125" t="str">
        <f>IF('2. Enter scores'!AW273&lt;&gt;"",'2. Enter scores'!$B273-'2. Enter scores'!AW273,"")</f>
        <v/>
      </c>
      <c r="AY269" s="125" t="str">
        <f>IF('2. Enter scores'!AX273&lt;&gt;"",'2. Enter scores'!$B273-'2. Enter scores'!AX273,"")</f>
        <v/>
      </c>
      <c r="AZ269" s="125" t="str">
        <f>IF('2. Enter scores'!AY273&lt;&gt;"",'2. Enter scores'!$B273-'2. Enter scores'!AY273,"")</f>
        <v/>
      </c>
      <c r="BA269" s="125" t="str">
        <f>IF('2. Enter scores'!AZ273&lt;&gt;"",'2. Enter scores'!$B273-'2. Enter scores'!AZ273,"")</f>
        <v/>
      </c>
      <c r="BB269" s="125" t="str">
        <f>IF('2. Enter scores'!BA273&lt;&gt;"",'2. Enter scores'!$B273-'2. Enter scores'!BA273,"")</f>
        <v/>
      </c>
      <c r="BC269" s="125" t="str">
        <f>IF('2. Enter scores'!BB273&lt;&gt;"",'2. Enter scores'!$B273-'2. Enter scores'!BB273,"")</f>
        <v/>
      </c>
      <c r="BD269" s="125" t="str">
        <f>IF('2. Enter scores'!BC273&lt;&gt;"",'2. Enter scores'!$B273-'2. Enter scores'!BC273,"")</f>
        <v/>
      </c>
      <c r="BE269" s="125" t="str">
        <f>IF('2. Enter scores'!BD273&lt;&gt;"",'2. Enter scores'!$B273-'2. Enter scores'!BD273,"")</f>
        <v/>
      </c>
      <c r="BF269" s="125" t="str">
        <f>IF('2. Enter scores'!BE273&lt;&gt;"",'2. Enter scores'!$B273-'2. Enter scores'!BE273,"")</f>
        <v/>
      </c>
      <c r="BG269" s="125" t="str">
        <f>IF('2. Enter scores'!BF273&lt;&gt;"",'2. Enter scores'!$B273-'2. Enter scores'!BF273,"")</f>
        <v/>
      </c>
      <c r="BH269" s="125" t="str">
        <f>IF('2. Enter scores'!BG273&lt;&gt;"",'2. Enter scores'!$B273-'2. Enter scores'!BG273,"")</f>
        <v/>
      </c>
      <c r="BI269" s="125" t="str">
        <f>IF('2. Enter scores'!BH273&lt;&gt;"",'2. Enter scores'!$B273-'2. Enter scores'!BH273,"")</f>
        <v/>
      </c>
      <c r="BJ269" s="125" t="str">
        <f>IF('2. Enter scores'!BI273&lt;&gt;"",'2. Enter scores'!$B273-'2. Enter scores'!BI273,"")</f>
        <v/>
      </c>
      <c r="BK269" s="125" t="str">
        <f>IF('2. Enter scores'!BJ273&lt;&gt;"",'2. Enter scores'!$B273-'2. Enter scores'!BJ273,"")</f>
        <v/>
      </c>
      <c r="BL269" s="125" t="str">
        <f>IF('2. Enter scores'!BK273&lt;&gt;"",'2. Enter scores'!$B273-'2. Enter scores'!BK273,"")</f>
        <v/>
      </c>
      <c r="BM269" s="125" t="str">
        <f>IF('2. Enter scores'!BL273&lt;&gt;"",'2. Enter scores'!$B273-'2. Enter scores'!BL273,"")</f>
        <v/>
      </c>
      <c r="BN269" s="125" t="str">
        <f>IF('2. Enter scores'!BM273&lt;&gt;"",'2. Enter scores'!$B273-'2. Enter scores'!BM273,"")</f>
        <v/>
      </c>
      <c r="BO269" s="125" t="str">
        <f>IF('2. Enter scores'!BN273&lt;&gt;"",'2. Enter scores'!$B273-'2. Enter scores'!BN273,"")</f>
        <v/>
      </c>
      <c r="BP269" s="108">
        <v>1000</v>
      </c>
    </row>
    <row r="270" spans="2:68" x14ac:dyDescent="0.35">
      <c r="B270" s="125" t="str">
        <f>IF('2. Enter scores'!A274&lt;&gt;"",'2. Enter scores'!A274,"")</f>
        <v/>
      </c>
      <c r="H270" s="125" t="str">
        <f>IF('2. Enter scores'!G274&lt;&gt;"",'2. Enter scores'!$B274-'2. Enter scores'!G274,"")</f>
        <v/>
      </c>
      <c r="I270" s="125" t="str">
        <f>IF('2. Enter scores'!H274&lt;&gt;"",'2. Enter scores'!$B274-'2. Enter scores'!H274,"")</f>
        <v/>
      </c>
      <c r="J270" s="125" t="str">
        <f>IF('2. Enter scores'!I274&lt;&gt;"",'2. Enter scores'!$B274-'2. Enter scores'!I274,"")</f>
        <v/>
      </c>
      <c r="K270" s="125" t="str">
        <f>IF('2. Enter scores'!J274&lt;&gt;"",'2. Enter scores'!$B274-'2. Enter scores'!J274,"")</f>
        <v/>
      </c>
      <c r="L270" s="125" t="str">
        <f>IF('2. Enter scores'!K274&lt;&gt;"",'2. Enter scores'!$B274-'2. Enter scores'!K274,"")</f>
        <v/>
      </c>
      <c r="M270" s="125" t="str">
        <f>IF('2. Enter scores'!L274&lt;&gt;"",'2. Enter scores'!$B274-'2. Enter scores'!L274,"")</f>
        <v/>
      </c>
      <c r="N270" s="125" t="str">
        <f>IF('2. Enter scores'!M274&lt;&gt;"",'2. Enter scores'!$B274-'2. Enter scores'!M274,"")</f>
        <v/>
      </c>
      <c r="O270" s="125" t="str">
        <f>IF('2. Enter scores'!N274&lt;&gt;"",'2. Enter scores'!$B274-'2. Enter scores'!N274,"")</f>
        <v/>
      </c>
      <c r="P270" s="125" t="str">
        <f>IF('2. Enter scores'!O274&lt;&gt;"",'2. Enter scores'!$B274-'2. Enter scores'!O274,"")</f>
        <v/>
      </c>
      <c r="Q270" s="125" t="str">
        <f>IF('2. Enter scores'!P274&lt;&gt;"",'2. Enter scores'!$B274-'2. Enter scores'!P274,"")</f>
        <v/>
      </c>
      <c r="R270" s="125" t="str">
        <f>IF('2. Enter scores'!Q274&lt;&gt;"",'2. Enter scores'!$B274-'2. Enter scores'!Q274,"")</f>
        <v/>
      </c>
      <c r="S270" s="125" t="str">
        <f>IF('2. Enter scores'!R274&lt;&gt;"",'2. Enter scores'!$B274-'2. Enter scores'!R274,"")</f>
        <v/>
      </c>
      <c r="T270" s="125" t="str">
        <f>IF('2. Enter scores'!S274&lt;&gt;"",'2. Enter scores'!$B274-'2. Enter scores'!S274,"")</f>
        <v/>
      </c>
      <c r="U270" s="125" t="str">
        <f>IF('2. Enter scores'!T274&lt;&gt;"",'2. Enter scores'!$B274-'2. Enter scores'!T274,"")</f>
        <v/>
      </c>
      <c r="V270" s="125" t="str">
        <f>IF('2. Enter scores'!U274&lt;&gt;"",'2. Enter scores'!$B274-'2. Enter scores'!U274,"")</f>
        <v/>
      </c>
      <c r="W270" s="125" t="str">
        <f>IF('2. Enter scores'!V274&lt;&gt;"",'2. Enter scores'!$B274-'2. Enter scores'!V274,"")</f>
        <v/>
      </c>
      <c r="X270" s="125" t="str">
        <f>IF('2. Enter scores'!W274&lt;&gt;"",'2. Enter scores'!$B274-'2. Enter scores'!W274,"")</f>
        <v/>
      </c>
      <c r="Y270" s="125" t="str">
        <f>IF('2. Enter scores'!X274&lt;&gt;"",'2. Enter scores'!$B274-'2. Enter scores'!X274,"")</f>
        <v/>
      </c>
      <c r="Z270" s="125" t="str">
        <f>IF('2. Enter scores'!Y274&lt;&gt;"",'2. Enter scores'!$B274-'2. Enter scores'!Y274,"")</f>
        <v/>
      </c>
      <c r="AA270" s="125" t="str">
        <f>IF('2. Enter scores'!Z274&lt;&gt;"",'2. Enter scores'!$B274-'2. Enter scores'!Z274,"")</f>
        <v/>
      </c>
      <c r="AB270" s="125" t="str">
        <f>IF('2. Enter scores'!AA274&lt;&gt;"",'2. Enter scores'!$B274-'2. Enter scores'!AA274,"")</f>
        <v/>
      </c>
      <c r="AC270" s="125" t="str">
        <f>IF('2. Enter scores'!AB274&lt;&gt;"",'2. Enter scores'!$B274-'2. Enter scores'!AB274,"")</f>
        <v/>
      </c>
      <c r="AD270" s="125" t="str">
        <f>IF('2. Enter scores'!AC274&lt;&gt;"",'2. Enter scores'!$B274-'2. Enter scores'!AC274,"")</f>
        <v/>
      </c>
      <c r="AE270" s="125" t="str">
        <f>IF('2. Enter scores'!AD274&lt;&gt;"",'2. Enter scores'!$B274-'2. Enter scores'!AD274,"")</f>
        <v/>
      </c>
      <c r="AF270" s="125" t="str">
        <f>IF('2. Enter scores'!AE274&lt;&gt;"",'2. Enter scores'!$B274-'2. Enter scores'!AE274,"")</f>
        <v/>
      </c>
      <c r="AG270" s="125" t="str">
        <f>IF('2. Enter scores'!AF274&lt;&gt;"",'2. Enter scores'!$B274-'2. Enter scores'!AF274,"")</f>
        <v/>
      </c>
      <c r="AH270" s="125" t="str">
        <f>IF('2. Enter scores'!AG274&lt;&gt;"",'2. Enter scores'!$B274-'2. Enter scores'!AG274,"")</f>
        <v/>
      </c>
      <c r="AI270" s="125" t="str">
        <f>IF('2. Enter scores'!AH274&lt;&gt;"",'2. Enter scores'!$B274-'2. Enter scores'!AH274,"")</f>
        <v/>
      </c>
      <c r="AJ270" s="125" t="str">
        <f>IF('2. Enter scores'!AI274&lt;&gt;"",'2. Enter scores'!$B274-'2. Enter scores'!AI274,"")</f>
        <v/>
      </c>
      <c r="AK270" s="125" t="str">
        <f>IF('2. Enter scores'!AJ274&lt;&gt;"",'2. Enter scores'!$B274-'2. Enter scores'!AJ274,"")</f>
        <v/>
      </c>
      <c r="AL270" s="125" t="str">
        <f>IF('2. Enter scores'!AK274&lt;&gt;"",'2. Enter scores'!$B274-'2. Enter scores'!AK274,"")</f>
        <v/>
      </c>
      <c r="AM270" s="125" t="str">
        <f>IF('2. Enter scores'!AL274&lt;&gt;"",'2. Enter scores'!$B274-'2. Enter scores'!AL274,"")</f>
        <v/>
      </c>
      <c r="AN270" s="125" t="str">
        <f>IF('2. Enter scores'!AM274&lt;&gt;"",'2. Enter scores'!$B274-'2. Enter scores'!AM274,"")</f>
        <v/>
      </c>
      <c r="AO270" s="125" t="str">
        <f>IF('2. Enter scores'!AN274&lt;&gt;"",'2. Enter scores'!$B274-'2. Enter scores'!AN274,"")</f>
        <v/>
      </c>
      <c r="AP270" s="125" t="str">
        <f>IF('2. Enter scores'!AO274&lt;&gt;"",'2. Enter scores'!$B274-'2. Enter scores'!AO274,"")</f>
        <v/>
      </c>
      <c r="AQ270" s="125" t="str">
        <f>IF('2. Enter scores'!AP274&lt;&gt;"",'2. Enter scores'!$B274-'2. Enter scores'!AP274,"")</f>
        <v/>
      </c>
      <c r="AR270" s="125" t="str">
        <f>IF('2. Enter scores'!AQ274&lt;&gt;"",'2. Enter scores'!$B274-'2. Enter scores'!AQ274,"")</f>
        <v/>
      </c>
      <c r="AS270" s="125" t="str">
        <f>IF('2. Enter scores'!AR274&lt;&gt;"",'2. Enter scores'!$B274-'2. Enter scores'!AR274,"")</f>
        <v/>
      </c>
      <c r="AT270" s="125" t="str">
        <f>IF('2. Enter scores'!AS274&lt;&gt;"",'2. Enter scores'!$B274-'2. Enter scores'!AS274,"")</f>
        <v/>
      </c>
      <c r="AU270" s="125" t="str">
        <f>IF('2. Enter scores'!AT274&lt;&gt;"",'2. Enter scores'!$B274-'2. Enter scores'!AT274,"")</f>
        <v/>
      </c>
      <c r="AV270" s="125" t="str">
        <f>IF('2. Enter scores'!AU274&lt;&gt;"",'2. Enter scores'!$B274-'2. Enter scores'!AU274,"")</f>
        <v/>
      </c>
      <c r="AW270" s="125" t="str">
        <f>IF('2. Enter scores'!AV274&lt;&gt;"",'2. Enter scores'!$B274-'2. Enter scores'!AV274,"")</f>
        <v/>
      </c>
      <c r="AX270" s="125" t="str">
        <f>IF('2. Enter scores'!AW274&lt;&gt;"",'2. Enter scores'!$B274-'2. Enter scores'!AW274,"")</f>
        <v/>
      </c>
      <c r="AY270" s="125" t="str">
        <f>IF('2. Enter scores'!AX274&lt;&gt;"",'2. Enter scores'!$B274-'2. Enter scores'!AX274,"")</f>
        <v/>
      </c>
      <c r="AZ270" s="125" t="str">
        <f>IF('2. Enter scores'!AY274&lt;&gt;"",'2. Enter scores'!$B274-'2. Enter scores'!AY274,"")</f>
        <v/>
      </c>
      <c r="BA270" s="125" t="str">
        <f>IF('2. Enter scores'!AZ274&lt;&gt;"",'2. Enter scores'!$B274-'2. Enter scores'!AZ274,"")</f>
        <v/>
      </c>
      <c r="BB270" s="125" t="str">
        <f>IF('2. Enter scores'!BA274&lt;&gt;"",'2. Enter scores'!$B274-'2. Enter scores'!BA274,"")</f>
        <v/>
      </c>
      <c r="BC270" s="125" t="str">
        <f>IF('2. Enter scores'!BB274&lt;&gt;"",'2. Enter scores'!$B274-'2. Enter scores'!BB274,"")</f>
        <v/>
      </c>
      <c r="BD270" s="125" t="str">
        <f>IF('2. Enter scores'!BC274&lt;&gt;"",'2. Enter scores'!$B274-'2. Enter scores'!BC274,"")</f>
        <v/>
      </c>
      <c r="BE270" s="125" t="str">
        <f>IF('2. Enter scores'!BD274&lt;&gt;"",'2. Enter scores'!$B274-'2. Enter scores'!BD274,"")</f>
        <v/>
      </c>
      <c r="BF270" s="125" t="str">
        <f>IF('2. Enter scores'!BE274&lt;&gt;"",'2. Enter scores'!$B274-'2. Enter scores'!BE274,"")</f>
        <v/>
      </c>
      <c r="BG270" s="125" t="str">
        <f>IF('2. Enter scores'!BF274&lt;&gt;"",'2. Enter scores'!$B274-'2. Enter scores'!BF274,"")</f>
        <v/>
      </c>
      <c r="BH270" s="125" t="str">
        <f>IF('2. Enter scores'!BG274&lt;&gt;"",'2. Enter scores'!$B274-'2. Enter scores'!BG274,"")</f>
        <v/>
      </c>
      <c r="BI270" s="125" t="str">
        <f>IF('2. Enter scores'!BH274&lt;&gt;"",'2. Enter scores'!$B274-'2. Enter scores'!BH274,"")</f>
        <v/>
      </c>
      <c r="BJ270" s="125" t="str">
        <f>IF('2. Enter scores'!BI274&lt;&gt;"",'2. Enter scores'!$B274-'2. Enter scores'!BI274,"")</f>
        <v/>
      </c>
      <c r="BK270" s="125" t="str">
        <f>IF('2. Enter scores'!BJ274&lt;&gt;"",'2. Enter scores'!$B274-'2. Enter scores'!BJ274,"")</f>
        <v/>
      </c>
      <c r="BL270" s="125" t="str">
        <f>IF('2. Enter scores'!BK274&lt;&gt;"",'2. Enter scores'!$B274-'2. Enter scores'!BK274,"")</f>
        <v/>
      </c>
      <c r="BM270" s="125" t="str">
        <f>IF('2. Enter scores'!BL274&lt;&gt;"",'2. Enter scores'!$B274-'2. Enter scores'!BL274,"")</f>
        <v/>
      </c>
      <c r="BN270" s="125" t="str">
        <f>IF('2. Enter scores'!BM274&lt;&gt;"",'2. Enter scores'!$B274-'2. Enter scores'!BM274,"")</f>
        <v/>
      </c>
      <c r="BO270" s="125" t="str">
        <f>IF('2. Enter scores'!BN274&lt;&gt;"",'2. Enter scores'!$B274-'2. Enter scores'!BN274,"")</f>
        <v/>
      </c>
      <c r="BP270" s="108">
        <v>1000</v>
      </c>
    </row>
    <row r="271" spans="2:68" x14ac:dyDescent="0.35">
      <c r="B271" s="125" t="str">
        <f>IF('2. Enter scores'!A275&lt;&gt;"",'2. Enter scores'!A275,"")</f>
        <v/>
      </c>
      <c r="H271" s="125" t="str">
        <f>IF('2. Enter scores'!G275&lt;&gt;"",'2. Enter scores'!$B275-'2. Enter scores'!G275,"")</f>
        <v/>
      </c>
      <c r="I271" s="125" t="str">
        <f>IF('2. Enter scores'!H275&lt;&gt;"",'2. Enter scores'!$B275-'2. Enter scores'!H275,"")</f>
        <v/>
      </c>
      <c r="J271" s="125" t="str">
        <f>IF('2. Enter scores'!I275&lt;&gt;"",'2. Enter scores'!$B275-'2. Enter scores'!I275,"")</f>
        <v/>
      </c>
      <c r="K271" s="125" t="str">
        <f>IF('2. Enter scores'!J275&lt;&gt;"",'2. Enter scores'!$B275-'2. Enter scores'!J275,"")</f>
        <v/>
      </c>
      <c r="L271" s="125" t="str">
        <f>IF('2. Enter scores'!K275&lt;&gt;"",'2. Enter scores'!$B275-'2. Enter scores'!K275,"")</f>
        <v/>
      </c>
      <c r="M271" s="125" t="str">
        <f>IF('2. Enter scores'!L275&lt;&gt;"",'2. Enter scores'!$B275-'2. Enter scores'!L275,"")</f>
        <v/>
      </c>
      <c r="N271" s="125" t="str">
        <f>IF('2. Enter scores'!M275&lt;&gt;"",'2. Enter scores'!$B275-'2. Enter scores'!M275,"")</f>
        <v/>
      </c>
      <c r="O271" s="125" t="str">
        <f>IF('2. Enter scores'!N275&lt;&gt;"",'2. Enter scores'!$B275-'2. Enter scores'!N275,"")</f>
        <v/>
      </c>
      <c r="P271" s="125" t="str">
        <f>IF('2. Enter scores'!O275&lt;&gt;"",'2. Enter scores'!$B275-'2. Enter scores'!O275,"")</f>
        <v/>
      </c>
      <c r="Q271" s="125" t="str">
        <f>IF('2. Enter scores'!P275&lt;&gt;"",'2. Enter scores'!$B275-'2. Enter scores'!P275,"")</f>
        <v/>
      </c>
      <c r="R271" s="125" t="str">
        <f>IF('2. Enter scores'!Q275&lt;&gt;"",'2. Enter scores'!$B275-'2. Enter scores'!Q275,"")</f>
        <v/>
      </c>
      <c r="S271" s="125" t="str">
        <f>IF('2. Enter scores'!R275&lt;&gt;"",'2. Enter scores'!$B275-'2. Enter scores'!R275,"")</f>
        <v/>
      </c>
      <c r="T271" s="125" t="str">
        <f>IF('2. Enter scores'!S275&lt;&gt;"",'2. Enter scores'!$B275-'2. Enter scores'!S275,"")</f>
        <v/>
      </c>
      <c r="U271" s="125" t="str">
        <f>IF('2. Enter scores'!T275&lt;&gt;"",'2. Enter scores'!$B275-'2. Enter scores'!T275,"")</f>
        <v/>
      </c>
      <c r="V271" s="125" t="str">
        <f>IF('2. Enter scores'!U275&lt;&gt;"",'2. Enter scores'!$B275-'2. Enter scores'!U275,"")</f>
        <v/>
      </c>
      <c r="W271" s="125" t="str">
        <f>IF('2. Enter scores'!V275&lt;&gt;"",'2. Enter scores'!$B275-'2. Enter scores'!V275,"")</f>
        <v/>
      </c>
      <c r="X271" s="125" t="str">
        <f>IF('2. Enter scores'!W275&lt;&gt;"",'2. Enter scores'!$B275-'2. Enter scores'!W275,"")</f>
        <v/>
      </c>
      <c r="Y271" s="125" t="str">
        <f>IF('2. Enter scores'!X275&lt;&gt;"",'2. Enter scores'!$B275-'2. Enter scores'!X275,"")</f>
        <v/>
      </c>
      <c r="Z271" s="125" t="str">
        <f>IF('2. Enter scores'!Y275&lt;&gt;"",'2. Enter scores'!$B275-'2. Enter scores'!Y275,"")</f>
        <v/>
      </c>
      <c r="AA271" s="125" t="str">
        <f>IF('2. Enter scores'!Z275&lt;&gt;"",'2. Enter scores'!$B275-'2. Enter scores'!Z275,"")</f>
        <v/>
      </c>
      <c r="AB271" s="125" t="str">
        <f>IF('2. Enter scores'!AA275&lt;&gt;"",'2. Enter scores'!$B275-'2. Enter scores'!AA275,"")</f>
        <v/>
      </c>
      <c r="AC271" s="125" t="str">
        <f>IF('2. Enter scores'!AB275&lt;&gt;"",'2. Enter scores'!$B275-'2. Enter scores'!AB275,"")</f>
        <v/>
      </c>
      <c r="AD271" s="125" t="str">
        <f>IF('2. Enter scores'!AC275&lt;&gt;"",'2. Enter scores'!$B275-'2. Enter scores'!AC275,"")</f>
        <v/>
      </c>
      <c r="AE271" s="125" t="str">
        <f>IF('2. Enter scores'!AD275&lt;&gt;"",'2. Enter scores'!$B275-'2. Enter scores'!AD275,"")</f>
        <v/>
      </c>
      <c r="AF271" s="125" t="str">
        <f>IF('2. Enter scores'!AE275&lt;&gt;"",'2. Enter scores'!$B275-'2. Enter scores'!AE275,"")</f>
        <v/>
      </c>
      <c r="AG271" s="125" t="str">
        <f>IF('2. Enter scores'!AF275&lt;&gt;"",'2. Enter scores'!$B275-'2. Enter scores'!AF275,"")</f>
        <v/>
      </c>
      <c r="AH271" s="125" t="str">
        <f>IF('2. Enter scores'!AG275&lt;&gt;"",'2. Enter scores'!$B275-'2. Enter scores'!AG275,"")</f>
        <v/>
      </c>
      <c r="AI271" s="125" t="str">
        <f>IF('2. Enter scores'!AH275&lt;&gt;"",'2. Enter scores'!$B275-'2. Enter scores'!AH275,"")</f>
        <v/>
      </c>
      <c r="AJ271" s="125" t="str">
        <f>IF('2. Enter scores'!AI275&lt;&gt;"",'2. Enter scores'!$B275-'2. Enter scores'!AI275,"")</f>
        <v/>
      </c>
      <c r="AK271" s="125" t="str">
        <f>IF('2. Enter scores'!AJ275&lt;&gt;"",'2. Enter scores'!$B275-'2. Enter scores'!AJ275,"")</f>
        <v/>
      </c>
      <c r="AL271" s="125" t="str">
        <f>IF('2. Enter scores'!AK275&lt;&gt;"",'2. Enter scores'!$B275-'2. Enter scores'!AK275,"")</f>
        <v/>
      </c>
      <c r="AM271" s="125" t="str">
        <f>IF('2. Enter scores'!AL275&lt;&gt;"",'2. Enter scores'!$B275-'2. Enter scores'!AL275,"")</f>
        <v/>
      </c>
      <c r="AN271" s="125" t="str">
        <f>IF('2. Enter scores'!AM275&lt;&gt;"",'2. Enter scores'!$B275-'2. Enter scores'!AM275,"")</f>
        <v/>
      </c>
      <c r="AO271" s="125" t="str">
        <f>IF('2. Enter scores'!AN275&lt;&gt;"",'2. Enter scores'!$B275-'2. Enter scores'!AN275,"")</f>
        <v/>
      </c>
      <c r="AP271" s="125" t="str">
        <f>IF('2. Enter scores'!AO275&lt;&gt;"",'2. Enter scores'!$B275-'2. Enter scores'!AO275,"")</f>
        <v/>
      </c>
      <c r="AQ271" s="125" t="str">
        <f>IF('2. Enter scores'!AP275&lt;&gt;"",'2. Enter scores'!$B275-'2. Enter scores'!AP275,"")</f>
        <v/>
      </c>
      <c r="AR271" s="125" t="str">
        <f>IF('2. Enter scores'!AQ275&lt;&gt;"",'2. Enter scores'!$B275-'2. Enter scores'!AQ275,"")</f>
        <v/>
      </c>
      <c r="AS271" s="125" t="str">
        <f>IF('2. Enter scores'!AR275&lt;&gt;"",'2. Enter scores'!$B275-'2. Enter scores'!AR275,"")</f>
        <v/>
      </c>
      <c r="AT271" s="125" t="str">
        <f>IF('2. Enter scores'!AS275&lt;&gt;"",'2. Enter scores'!$B275-'2. Enter scores'!AS275,"")</f>
        <v/>
      </c>
      <c r="AU271" s="125" t="str">
        <f>IF('2. Enter scores'!AT275&lt;&gt;"",'2. Enter scores'!$B275-'2. Enter scores'!AT275,"")</f>
        <v/>
      </c>
      <c r="AV271" s="125" t="str">
        <f>IF('2. Enter scores'!AU275&lt;&gt;"",'2. Enter scores'!$B275-'2. Enter scores'!AU275,"")</f>
        <v/>
      </c>
      <c r="AW271" s="125" t="str">
        <f>IF('2. Enter scores'!AV275&lt;&gt;"",'2. Enter scores'!$B275-'2. Enter scores'!AV275,"")</f>
        <v/>
      </c>
      <c r="AX271" s="125" t="str">
        <f>IF('2. Enter scores'!AW275&lt;&gt;"",'2. Enter scores'!$B275-'2. Enter scores'!AW275,"")</f>
        <v/>
      </c>
      <c r="AY271" s="125" t="str">
        <f>IF('2. Enter scores'!AX275&lt;&gt;"",'2. Enter scores'!$B275-'2. Enter scores'!AX275,"")</f>
        <v/>
      </c>
      <c r="AZ271" s="125" t="str">
        <f>IF('2. Enter scores'!AY275&lt;&gt;"",'2. Enter scores'!$B275-'2. Enter scores'!AY275,"")</f>
        <v/>
      </c>
      <c r="BA271" s="125" t="str">
        <f>IF('2. Enter scores'!AZ275&lt;&gt;"",'2. Enter scores'!$B275-'2. Enter scores'!AZ275,"")</f>
        <v/>
      </c>
      <c r="BB271" s="125" t="str">
        <f>IF('2. Enter scores'!BA275&lt;&gt;"",'2. Enter scores'!$B275-'2. Enter scores'!BA275,"")</f>
        <v/>
      </c>
      <c r="BC271" s="125" t="str">
        <f>IF('2. Enter scores'!BB275&lt;&gt;"",'2. Enter scores'!$B275-'2. Enter scores'!BB275,"")</f>
        <v/>
      </c>
      <c r="BD271" s="125" t="str">
        <f>IF('2. Enter scores'!BC275&lt;&gt;"",'2. Enter scores'!$B275-'2. Enter scores'!BC275,"")</f>
        <v/>
      </c>
      <c r="BE271" s="125" t="str">
        <f>IF('2. Enter scores'!BD275&lt;&gt;"",'2. Enter scores'!$B275-'2. Enter scores'!BD275,"")</f>
        <v/>
      </c>
      <c r="BF271" s="125" t="str">
        <f>IF('2. Enter scores'!BE275&lt;&gt;"",'2. Enter scores'!$B275-'2. Enter scores'!BE275,"")</f>
        <v/>
      </c>
      <c r="BG271" s="125" t="str">
        <f>IF('2. Enter scores'!BF275&lt;&gt;"",'2. Enter scores'!$B275-'2. Enter scores'!BF275,"")</f>
        <v/>
      </c>
      <c r="BH271" s="125" t="str">
        <f>IF('2. Enter scores'!BG275&lt;&gt;"",'2. Enter scores'!$B275-'2. Enter scores'!BG275,"")</f>
        <v/>
      </c>
      <c r="BI271" s="125" t="str">
        <f>IF('2. Enter scores'!BH275&lt;&gt;"",'2. Enter scores'!$B275-'2. Enter scores'!BH275,"")</f>
        <v/>
      </c>
      <c r="BJ271" s="125" t="str">
        <f>IF('2. Enter scores'!BI275&lt;&gt;"",'2. Enter scores'!$B275-'2. Enter scores'!BI275,"")</f>
        <v/>
      </c>
      <c r="BK271" s="125" t="str">
        <f>IF('2. Enter scores'!BJ275&lt;&gt;"",'2. Enter scores'!$B275-'2. Enter scores'!BJ275,"")</f>
        <v/>
      </c>
      <c r="BL271" s="125" t="str">
        <f>IF('2. Enter scores'!BK275&lt;&gt;"",'2. Enter scores'!$B275-'2. Enter scores'!BK275,"")</f>
        <v/>
      </c>
      <c r="BM271" s="125" t="str">
        <f>IF('2. Enter scores'!BL275&lt;&gt;"",'2. Enter scores'!$B275-'2. Enter scores'!BL275,"")</f>
        <v/>
      </c>
      <c r="BN271" s="125" t="str">
        <f>IF('2. Enter scores'!BM275&lt;&gt;"",'2. Enter scores'!$B275-'2. Enter scores'!BM275,"")</f>
        <v/>
      </c>
      <c r="BO271" s="125" t="str">
        <f>IF('2. Enter scores'!BN275&lt;&gt;"",'2. Enter scores'!$B275-'2. Enter scores'!BN275,"")</f>
        <v/>
      </c>
      <c r="BP271" s="108">
        <v>1000</v>
      </c>
    </row>
    <row r="272" spans="2:68" x14ac:dyDescent="0.35">
      <c r="B272" s="125" t="str">
        <f>IF('2. Enter scores'!A276&lt;&gt;"",'2. Enter scores'!A276,"")</f>
        <v/>
      </c>
      <c r="H272" s="125" t="str">
        <f>IF('2. Enter scores'!G276&lt;&gt;"",'2. Enter scores'!$B276-'2. Enter scores'!G276,"")</f>
        <v/>
      </c>
      <c r="I272" s="125" t="str">
        <f>IF('2. Enter scores'!H276&lt;&gt;"",'2. Enter scores'!$B276-'2. Enter scores'!H276,"")</f>
        <v/>
      </c>
      <c r="J272" s="125" t="str">
        <f>IF('2. Enter scores'!I276&lt;&gt;"",'2. Enter scores'!$B276-'2. Enter scores'!I276,"")</f>
        <v/>
      </c>
      <c r="K272" s="125" t="str">
        <f>IF('2. Enter scores'!J276&lt;&gt;"",'2. Enter scores'!$B276-'2. Enter scores'!J276,"")</f>
        <v/>
      </c>
      <c r="L272" s="125" t="str">
        <f>IF('2. Enter scores'!K276&lt;&gt;"",'2. Enter scores'!$B276-'2. Enter scores'!K276,"")</f>
        <v/>
      </c>
      <c r="M272" s="125" t="str">
        <f>IF('2. Enter scores'!L276&lt;&gt;"",'2. Enter scores'!$B276-'2. Enter scores'!L276,"")</f>
        <v/>
      </c>
      <c r="N272" s="125" t="str">
        <f>IF('2. Enter scores'!M276&lt;&gt;"",'2. Enter scores'!$B276-'2. Enter scores'!M276,"")</f>
        <v/>
      </c>
      <c r="O272" s="125" t="str">
        <f>IF('2. Enter scores'!N276&lt;&gt;"",'2. Enter scores'!$B276-'2. Enter scores'!N276,"")</f>
        <v/>
      </c>
      <c r="P272" s="125" t="str">
        <f>IF('2. Enter scores'!O276&lt;&gt;"",'2. Enter scores'!$B276-'2. Enter scores'!O276,"")</f>
        <v/>
      </c>
      <c r="Q272" s="125" t="str">
        <f>IF('2. Enter scores'!P276&lt;&gt;"",'2. Enter scores'!$B276-'2. Enter scores'!P276,"")</f>
        <v/>
      </c>
      <c r="R272" s="125" t="str">
        <f>IF('2. Enter scores'!Q276&lt;&gt;"",'2. Enter scores'!$B276-'2. Enter scores'!Q276,"")</f>
        <v/>
      </c>
      <c r="S272" s="125" t="str">
        <f>IF('2. Enter scores'!R276&lt;&gt;"",'2. Enter scores'!$B276-'2. Enter scores'!R276,"")</f>
        <v/>
      </c>
      <c r="T272" s="125" t="str">
        <f>IF('2. Enter scores'!S276&lt;&gt;"",'2. Enter scores'!$B276-'2. Enter scores'!S276,"")</f>
        <v/>
      </c>
      <c r="U272" s="125" t="str">
        <f>IF('2. Enter scores'!T276&lt;&gt;"",'2. Enter scores'!$B276-'2. Enter scores'!T276,"")</f>
        <v/>
      </c>
      <c r="V272" s="125" t="str">
        <f>IF('2. Enter scores'!U276&lt;&gt;"",'2. Enter scores'!$B276-'2. Enter scores'!U276,"")</f>
        <v/>
      </c>
      <c r="W272" s="125" t="str">
        <f>IF('2. Enter scores'!V276&lt;&gt;"",'2. Enter scores'!$B276-'2. Enter scores'!V276,"")</f>
        <v/>
      </c>
      <c r="X272" s="125" t="str">
        <f>IF('2. Enter scores'!W276&lt;&gt;"",'2. Enter scores'!$B276-'2. Enter scores'!W276,"")</f>
        <v/>
      </c>
      <c r="Y272" s="125" t="str">
        <f>IF('2. Enter scores'!X276&lt;&gt;"",'2. Enter scores'!$B276-'2. Enter scores'!X276,"")</f>
        <v/>
      </c>
      <c r="Z272" s="125" t="str">
        <f>IF('2. Enter scores'!Y276&lt;&gt;"",'2. Enter scores'!$B276-'2. Enter scores'!Y276,"")</f>
        <v/>
      </c>
      <c r="AA272" s="125" t="str">
        <f>IF('2. Enter scores'!Z276&lt;&gt;"",'2. Enter scores'!$B276-'2. Enter scores'!Z276,"")</f>
        <v/>
      </c>
      <c r="AB272" s="125" t="str">
        <f>IF('2. Enter scores'!AA276&lt;&gt;"",'2. Enter scores'!$B276-'2. Enter scores'!AA276,"")</f>
        <v/>
      </c>
      <c r="AC272" s="125" t="str">
        <f>IF('2. Enter scores'!AB276&lt;&gt;"",'2. Enter scores'!$B276-'2. Enter scores'!AB276,"")</f>
        <v/>
      </c>
      <c r="AD272" s="125" t="str">
        <f>IF('2. Enter scores'!AC276&lt;&gt;"",'2. Enter scores'!$B276-'2. Enter scores'!AC276,"")</f>
        <v/>
      </c>
      <c r="AE272" s="125" t="str">
        <f>IF('2. Enter scores'!AD276&lt;&gt;"",'2. Enter scores'!$B276-'2. Enter scores'!AD276,"")</f>
        <v/>
      </c>
      <c r="AF272" s="125" t="str">
        <f>IF('2. Enter scores'!AE276&lt;&gt;"",'2. Enter scores'!$B276-'2. Enter scores'!AE276,"")</f>
        <v/>
      </c>
      <c r="AG272" s="125" t="str">
        <f>IF('2. Enter scores'!AF276&lt;&gt;"",'2. Enter scores'!$B276-'2. Enter scores'!AF276,"")</f>
        <v/>
      </c>
      <c r="AH272" s="125" t="str">
        <f>IF('2. Enter scores'!AG276&lt;&gt;"",'2. Enter scores'!$B276-'2. Enter scores'!AG276,"")</f>
        <v/>
      </c>
      <c r="AI272" s="125" t="str">
        <f>IF('2. Enter scores'!AH276&lt;&gt;"",'2. Enter scores'!$B276-'2. Enter scores'!AH276,"")</f>
        <v/>
      </c>
      <c r="AJ272" s="125" t="str">
        <f>IF('2. Enter scores'!AI276&lt;&gt;"",'2. Enter scores'!$B276-'2. Enter scores'!AI276,"")</f>
        <v/>
      </c>
      <c r="AK272" s="125" t="str">
        <f>IF('2. Enter scores'!AJ276&lt;&gt;"",'2. Enter scores'!$B276-'2. Enter scores'!AJ276,"")</f>
        <v/>
      </c>
      <c r="AL272" s="125" t="str">
        <f>IF('2. Enter scores'!AK276&lt;&gt;"",'2. Enter scores'!$B276-'2. Enter scores'!AK276,"")</f>
        <v/>
      </c>
      <c r="AM272" s="125" t="str">
        <f>IF('2. Enter scores'!AL276&lt;&gt;"",'2. Enter scores'!$B276-'2. Enter scores'!AL276,"")</f>
        <v/>
      </c>
      <c r="AN272" s="125" t="str">
        <f>IF('2. Enter scores'!AM276&lt;&gt;"",'2. Enter scores'!$B276-'2. Enter scores'!AM276,"")</f>
        <v/>
      </c>
      <c r="AO272" s="125" t="str">
        <f>IF('2. Enter scores'!AN276&lt;&gt;"",'2. Enter scores'!$B276-'2. Enter scores'!AN276,"")</f>
        <v/>
      </c>
      <c r="AP272" s="125" t="str">
        <f>IF('2. Enter scores'!AO276&lt;&gt;"",'2. Enter scores'!$B276-'2. Enter scores'!AO276,"")</f>
        <v/>
      </c>
      <c r="AQ272" s="125" t="str">
        <f>IF('2. Enter scores'!AP276&lt;&gt;"",'2. Enter scores'!$B276-'2. Enter scores'!AP276,"")</f>
        <v/>
      </c>
      <c r="AR272" s="125" t="str">
        <f>IF('2. Enter scores'!AQ276&lt;&gt;"",'2. Enter scores'!$B276-'2. Enter scores'!AQ276,"")</f>
        <v/>
      </c>
      <c r="AS272" s="125" t="str">
        <f>IF('2. Enter scores'!AR276&lt;&gt;"",'2. Enter scores'!$B276-'2. Enter scores'!AR276,"")</f>
        <v/>
      </c>
      <c r="AT272" s="125" t="str">
        <f>IF('2. Enter scores'!AS276&lt;&gt;"",'2. Enter scores'!$B276-'2. Enter scores'!AS276,"")</f>
        <v/>
      </c>
      <c r="AU272" s="125" t="str">
        <f>IF('2. Enter scores'!AT276&lt;&gt;"",'2. Enter scores'!$B276-'2. Enter scores'!AT276,"")</f>
        <v/>
      </c>
      <c r="AV272" s="125" t="str">
        <f>IF('2. Enter scores'!AU276&lt;&gt;"",'2. Enter scores'!$B276-'2. Enter scores'!AU276,"")</f>
        <v/>
      </c>
      <c r="AW272" s="125" t="str">
        <f>IF('2. Enter scores'!AV276&lt;&gt;"",'2. Enter scores'!$B276-'2. Enter scores'!AV276,"")</f>
        <v/>
      </c>
      <c r="AX272" s="125" t="str">
        <f>IF('2. Enter scores'!AW276&lt;&gt;"",'2. Enter scores'!$B276-'2. Enter scores'!AW276,"")</f>
        <v/>
      </c>
      <c r="AY272" s="125" t="str">
        <f>IF('2. Enter scores'!AX276&lt;&gt;"",'2. Enter scores'!$B276-'2. Enter scores'!AX276,"")</f>
        <v/>
      </c>
      <c r="AZ272" s="125" t="str">
        <f>IF('2. Enter scores'!AY276&lt;&gt;"",'2. Enter scores'!$B276-'2. Enter scores'!AY276,"")</f>
        <v/>
      </c>
      <c r="BA272" s="125" t="str">
        <f>IF('2. Enter scores'!AZ276&lt;&gt;"",'2. Enter scores'!$B276-'2. Enter scores'!AZ276,"")</f>
        <v/>
      </c>
      <c r="BB272" s="125" t="str">
        <f>IF('2. Enter scores'!BA276&lt;&gt;"",'2. Enter scores'!$B276-'2. Enter scores'!BA276,"")</f>
        <v/>
      </c>
      <c r="BC272" s="125" t="str">
        <f>IF('2. Enter scores'!BB276&lt;&gt;"",'2. Enter scores'!$B276-'2. Enter scores'!BB276,"")</f>
        <v/>
      </c>
      <c r="BD272" s="125" t="str">
        <f>IF('2. Enter scores'!BC276&lt;&gt;"",'2. Enter scores'!$B276-'2. Enter scores'!BC276,"")</f>
        <v/>
      </c>
      <c r="BE272" s="125" t="str">
        <f>IF('2. Enter scores'!BD276&lt;&gt;"",'2. Enter scores'!$B276-'2. Enter scores'!BD276,"")</f>
        <v/>
      </c>
      <c r="BF272" s="125" t="str">
        <f>IF('2. Enter scores'!BE276&lt;&gt;"",'2. Enter scores'!$B276-'2. Enter scores'!BE276,"")</f>
        <v/>
      </c>
      <c r="BG272" s="125" t="str">
        <f>IF('2. Enter scores'!BF276&lt;&gt;"",'2. Enter scores'!$B276-'2. Enter scores'!BF276,"")</f>
        <v/>
      </c>
      <c r="BH272" s="125" t="str">
        <f>IF('2. Enter scores'!BG276&lt;&gt;"",'2. Enter scores'!$B276-'2. Enter scores'!BG276,"")</f>
        <v/>
      </c>
      <c r="BI272" s="125" t="str">
        <f>IF('2. Enter scores'!BH276&lt;&gt;"",'2. Enter scores'!$B276-'2. Enter scores'!BH276,"")</f>
        <v/>
      </c>
      <c r="BJ272" s="125" t="str">
        <f>IF('2. Enter scores'!BI276&lt;&gt;"",'2. Enter scores'!$B276-'2. Enter scores'!BI276,"")</f>
        <v/>
      </c>
      <c r="BK272" s="125" t="str">
        <f>IF('2. Enter scores'!BJ276&lt;&gt;"",'2. Enter scores'!$B276-'2. Enter scores'!BJ276,"")</f>
        <v/>
      </c>
      <c r="BL272" s="125" t="str">
        <f>IF('2. Enter scores'!BK276&lt;&gt;"",'2. Enter scores'!$B276-'2. Enter scores'!BK276,"")</f>
        <v/>
      </c>
      <c r="BM272" s="125" t="str">
        <f>IF('2. Enter scores'!BL276&lt;&gt;"",'2. Enter scores'!$B276-'2. Enter scores'!BL276,"")</f>
        <v/>
      </c>
      <c r="BN272" s="125" t="str">
        <f>IF('2. Enter scores'!BM276&lt;&gt;"",'2. Enter scores'!$B276-'2. Enter scores'!BM276,"")</f>
        <v/>
      </c>
      <c r="BO272" s="125" t="str">
        <f>IF('2. Enter scores'!BN276&lt;&gt;"",'2. Enter scores'!$B276-'2. Enter scores'!BN276,"")</f>
        <v/>
      </c>
      <c r="BP272" s="108">
        <v>1000</v>
      </c>
    </row>
    <row r="273" spans="2:68" x14ac:dyDescent="0.35">
      <c r="B273" s="125" t="str">
        <f>IF('2. Enter scores'!A277&lt;&gt;"",'2. Enter scores'!A277,"")</f>
        <v/>
      </c>
      <c r="H273" s="125" t="str">
        <f>IF('2. Enter scores'!G277&lt;&gt;"",'2. Enter scores'!$B277-'2. Enter scores'!G277,"")</f>
        <v/>
      </c>
      <c r="I273" s="125" t="str">
        <f>IF('2. Enter scores'!H277&lt;&gt;"",'2. Enter scores'!$B277-'2. Enter scores'!H277,"")</f>
        <v/>
      </c>
      <c r="J273" s="125" t="str">
        <f>IF('2. Enter scores'!I277&lt;&gt;"",'2. Enter scores'!$B277-'2. Enter scores'!I277,"")</f>
        <v/>
      </c>
      <c r="K273" s="125" t="str">
        <f>IF('2. Enter scores'!J277&lt;&gt;"",'2. Enter scores'!$B277-'2. Enter scores'!J277,"")</f>
        <v/>
      </c>
      <c r="L273" s="125" t="str">
        <f>IF('2. Enter scores'!K277&lt;&gt;"",'2. Enter scores'!$B277-'2. Enter scores'!K277,"")</f>
        <v/>
      </c>
      <c r="M273" s="125" t="str">
        <f>IF('2. Enter scores'!L277&lt;&gt;"",'2. Enter scores'!$B277-'2. Enter scores'!L277,"")</f>
        <v/>
      </c>
      <c r="N273" s="125" t="str">
        <f>IF('2. Enter scores'!M277&lt;&gt;"",'2. Enter scores'!$B277-'2. Enter scores'!M277,"")</f>
        <v/>
      </c>
      <c r="O273" s="125" t="str">
        <f>IF('2. Enter scores'!N277&lt;&gt;"",'2. Enter scores'!$B277-'2. Enter scores'!N277,"")</f>
        <v/>
      </c>
      <c r="P273" s="125" t="str">
        <f>IF('2. Enter scores'!O277&lt;&gt;"",'2. Enter scores'!$B277-'2. Enter scores'!O277,"")</f>
        <v/>
      </c>
      <c r="Q273" s="125" t="str">
        <f>IF('2. Enter scores'!P277&lt;&gt;"",'2. Enter scores'!$B277-'2. Enter scores'!P277,"")</f>
        <v/>
      </c>
      <c r="R273" s="125" t="str">
        <f>IF('2. Enter scores'!Q277&lt;&gt;"",'2. Enter scores'!$B277-'2. Enter scores'!Q277,"")</f>
        <v/>
      </c>
      <c r="S273" s="125" t="str">
        <f>IF('2. Enter scores'!R277&lt;&gt;"",'2. Enter scores'!$B277-'2. Enter scores'!R277,"")</f>
        <v/>
      </c>
      <c r="T273" s="125" t="str">
        <f>IF('2. Enter scores'!S277&lt;&gt;"",'2. Enter scores'!$B277-'2. Enter scores'!S277,"")</f>
        <v/>
      </c>
      <c r="U273" s="125" t="str">
        <f>IF('2. Enter scores'!T277&lt;&gt;"",'2. Enter scores'!$B277-'2. Enter scores'!T277,"")</f>
        <v/>
      </c>
      <c r="V273" s="125" t="str">
        <f>IF('2. Enter scores'!U277&lt;&gt;"",'2. Enter scores'!$B277-'2. Enter scores'!U277,"")</f>
        <v/>
      </c>
      <c r="W273" s="125" t="str">
        <f>IF('2. Enter scores'!V277&lt;&gt;"",'2. Enter scores'!$B277-'2. Enter scores'!V277,"")</f>
        <v/>
      </c>
      <c r="X273" s="125" t="str">
        <f>IF('2. Enter scores'!W277&lt;&gt;"",'2. Enter scores'!$B277-'2. Enter scores'!W277,"")</f>
        <v/>
      </c>
      <c r="Y273" s="125" t="str">
        <f>IF('2. Enter scores'!X277&lt;&gt;"",'2. Enter scores'!$B277-'2. Enter scores'!X277,"")</f>
        <v/>
      </c>
      <c r="Z273" s="125" t="str">
        <f>IF('2. Enter scores'!Y277&lt;&gt;"",'2. Enter scores'!$B277-'2. Enter scores'!Y277,"")</f>
        <v/>
      </c>
      <c r="AA273" s="125" t="str">
        <f>IF('2. Enter scores'!Z277&lt;&gt;"",'2. Enter scores'!$B277-'2. Enter scores'!Z277,"")</f>
        <v/>
      </c>
      <c r="AB273" s="125" t="str">
        <f>IF('2. Enter scores'!AA277&lt;&gt;"",'2. Enter scores'!$B277-'2. Enter scores'!AA277,"")</f>
        <v/>
      </c>
      <c r="AC273" s="125" t="str">
        <f>IF('2. Enter scores'!AB277&lt;&gt;"",'2. Enter scores'!$B277-'2. Enter scores'!AB277,"")</f>
        <v/>
      </c>
      <c r="AD273" s="125" t="str">
        <f>IF('2. Enter scores'!AC277&lt;&gt;"",'2. Enter scores'!$B277-'2. Enter scores'!AC277,"")</f>
        <v/>
      </c>
      <c r="AE273" s="125" t="str">
        <f>IF('2. Enter scores'!AD277&lt;&gt;"",'2. Enter scores'!$B277-'2. Enter scores'!AD277,"")</f>
        <v/>
      </c>
      <c r="AF273" s="125" t="str">
        <f>IF('2. Enter scores'!AE277&lt;&gt;"",'2. Enter scores'!$B277-'2. Enter scores'!AE277,"")</f>
        <v/>
      </c>
      <c r="AG273" s="125" t="str">
        <f>IF('2. Enter scores'!AF277&lt;&gt;"",'2. Enter scores'!$B277-'2. Enter scores'!AF277,"")</f>
        <v/>
      </c>
      <c r="AH273" s="125" t="str">
        <f>IF('2. Enter scores'!AG277&lt;&gt;"",'2. Enter scores'!$B277-'2. Enter scores'!AG277,"")</f>
        <v/>
      </c>
      <c r="AI273" s="125" t="str">
        <f>IF('2. Enter scores'!AH277&lt;&gt;"",'2. Enter scores'!$B277-'2. Enter scores'!AH277,"")</f>
        <v/>
      </c>
      <c r="AJ273" s="125" t="str">
        <f>IF('2. Enter scores'!AI277&lt;&gt;"",'2. Enter scores'!$B277-'2. Enter scores'!AI277,"")</f>
        <v/>
      </c>
      <c r="AK273" s="125" t="str">
        <f>IF('2. Enter scores'!AJ277&lt;&gt;"",'2. Enter scores'!$B277-'2. Enter scores'!AJ277,"")</f>
        <v/>
      </c>
      <c r="AL273" s="125" t="str">
        <f>IF('2. Enter scores'!AK277&lt;&gt;"",'2. Enter scores'!$B277-'2. Enter scores'!AK277,"")</f>
        <v/>
      </c>
      <c r="AM273" s="125" t="str">
        <f>IF('2. Enter scores'!AL277&lt;&gt;"",'2. Enter scores'!$B277-'2. Enter scores'!AL277,"")</f>
        <v/>
      </c>
      <c r="AN273" s="125" t="str">
        <f>IF('2. Enter scores'!AM277&lt;&gt;"",'2. Enter scores'!$B277-'2. Enter scores'!AM277,"")</f>
        <v/>
      </c>
      <c r="AO273" s="125" t="str">
        <f>IF('2. Enter scores'!AN277&lt;&gt;"",'2. Enter scores'!$B277-'2. Enter scores'!AN277,"")</f>
        <v/>
      </c>
      <c r="AP273" s="125" t="str">
        <f>IF('2. Enter scores'!AO277&lt;&gt;"",'2. Enter scores'!$B277-'2. Enter scores'!AO277,"")</f>
        <v/>
      </c>
      <c r="AQ273" s="125" t="str">
        <f>IF('2. Enter scores'!AP277&lt;&gt;"",'2. Enter scores'!$B277-'2. Enter scores'!AP277,"")</f>
        <v/>
      </c>
      <c r="AR273" s="125" t="str">
        <f>IF('2. Enter scores'!AQ277&lt;&gt;"",'2. Enter scores'!$B277-'2. Enter scores'!AQ277,"")</f>
        <v/>
      </c>
      <c r="AS273" s="125" t="str">
        <f>IF('2. Enter scores'!AR277&lt;&gt;"",'2. Enter scores'!$B277-'2. Enter scores'!AR277,"")</f>
        <v/>
      </c>
      <c r="AT273" s="125" t="str">
        <f>IF('2. Enter scores'!AS277&lt;&gt;"",'2. Enter scores'!$B277-'2. Enter scores'!AS277,"")</f>
        <v/>
      </c>
      <c r="AU273" s="125" t="str">
        <f>IF('2. Enter scores'!AT277&lt;&gt;"",'2. Enter scores'!$B277-'2. Enter scores'!AT277,"")</f>
        <v/>
      </c>
      <c r="AV273" s="125" t="str">
        <f>IF('2. Enter scores'!AU277&lt;&gt;"",'2. Enter scores'!$B277-'2. Enter scores'!AU277,"")</f>
        <v/>
      </c>
      <c r="AW273" s="125" t="str">
        <f>IF('2. Enter scores'!AV277&lt;&gt;"",'2. Enter scores'!$B277-'2. Enter scores'!AV277,"")</f>
        <v/>
      </c>
      <c r="AX273" s="125" t="str">
        <f>IF('2. Enter scores'!AW277&lt;&gt;"",'2. Enter scores'!$B277-'2. Enter scores'!AW277,"")</f>
        <v/>
      </c>
      <c r="AY273" s="125" t="str">
        <f>IF('2. Enter scores'!AX277&lt;&gt;"",'2. Enter scores'!$B277-'2. Enter scores'!AX277,"")</f>
        <v/>
      </c>
      <c r="AZ273" s="125" t="str">
        <f>IF('2. Enter scores'!AY277&lt;&gt;"",'2. Enter scores'!$B277-'2. Enter scores'!AY277,"")</f>
        <v/>
      </c>
      <c r="BA273" s="125" t="str">
        <f>IF('2. Enter scores'!AZ277&lt;&gt;"",'2. Enter scores'!$B277-'2. Enter scores'!AZ277,"")</f>
        <v/>
      </c>
      <c r="BB273" s="125" t="str">
        <f>IF('2. Enter scores'!BA277&lt;&gt;"",'2. Enter scores'!$B277-'2. Enter scores'!BA277,"")</f>
        <v/>
      </c>
      <c r="BC273" s="125" t="str">
        <f>IF('2. Enter scores'!BB277&lt;&gt;"",'2. Enter scores'!$B277-'2. Enter scores'!BB277,"")</f>
        <v/>
      </c>
      <c r="BD273" s="125" t="str">
        <f>IF('2. Enter scores'!BC277&lt;&gt;"",'2. Enter scores'!$B277-'2. Enter scores'!BC277,"")</f>
        <v/>
      </c>
      <c r="BE273" s="125" t="str">
        <f>IF('2. Enter scores'!BD277&lt;&gt;"",'2. Enter scores'!$B277-'2. Enter scores'!BD277,"")</f>
        <v/>
      </c>
      <c r="BF273" s="125" t="str">
        <f>IF('2. Enter scores'!BE277&lt;&gt;"",'2. Enter scores'!$B277-'2. Enter scores'!BE277,"")</f>
        <v/>
      </c>
      <c r="BG273" s="125" t="str">
        <f>IF('2. Enter scores'!BF277&lt;&gt;"",'2. Enter scores'!$B277-'2. Enter scores'!BF277,"")</f>
        <v/>
      </c>
      <c r="BH273" s="125" t="str">
        <f>IF('2. Enter scores'!BG277&lt;&gt;"",'2. Enter scores'!$B277-'2. Enter scores'!BG277,"")</f>
        <v/>
      </c>
      <c r="BI273" s="125" t="str">
        <f>IF('2. Enter scores'!BH277&lt;&gt;"",'2. Enter scores'!$B277-'2. Enter scores'!BH277,"")</f>
        <v/>
      </c>
      <c r="BJ273" s="125" t="str">
        <f>IF('2. Enter scores'!BI277&lt;&gt;"",'2. Enter scores'!$B277-'2. Enter scores'!BI277,"")</f>
        <v/>
      </c>
      <c r="BK273" s="125" t="str">
        <f>IF('2. Enter scores'!BJ277&lt;&gt;"",'2. Enter scores'!$B277-'2. Enter scores'!BJ277,"")</f>
        <v/>
      </c>
      <c r="BL273" s="125" t="str">
        <f>IF('2. Enter scores'!BK277&lt;&gt;"",'2. Enter scores'!$B277-'2. Enter scores'!BK277,"")</f>
        <v/>
      </c>
      <c r="BM273" s="125" t="str">
        <f>IF('2. Enter scores'!BL277&lt;&gt;"",'2. Enter scores'!$B277-'2. Enter scores'!BL277,"")</f>
        <v/>
      </c>
      <c r="BN273" s="125" t="str">
        <f>IF('2. Enter scores'!BM277&lt;&gt;"",'2. Enter scores'!$B277-'2. Enter scores'!BM277,"")</f>
        <v/>
      </c>
      <c r="BO273" s="125" t="str">
        <f>IF('2. Enter scores'!BN277&lt;&gt;"",'2. Enter scores'!$B277-'2. Enter scores'!BN277,"")</f>
        <v/>
      </c>
      <c r="BP273" s="108">
        <v>1000</v>
      </c>
    </row>
    <row r="274" spans="2:68" x14ac:dyDescent="0.35">
      <c r="B274" s="125" t="str">
        <f>IF('2. Enter scores'!A278&lt;&gt;"",'2. Enter scores'!A278,"")</f>
        <v/>
      </c>
      <c r="H274" s="125" t="str">
        <f>IF('2. Enter scores'!G278&lt;&gt;"",'2. Enter scores'!$B278-'2. Enter scores'!G278,"")</f>
        <v/>
      </c>
      <c r="I274" s="125" t="str">
        <f>IF('2. Enter scores'!H278&lt;&gt;"",'2. Enter scores'!$B278-'2. Enter scores'!H278,"")</f>
        <v/>
      </c>
      <c r="J274" s="125" t="str">
        <f>IF('2. Enter scores'!I278&lt;&gt;"",'2. Enter scores'!$B278-'2. Enter scores'!I278,"")</f>
        <v/>
      </c>
      <c r="K274" s="125" t="str">
        <f>IF('2. Enter scores'!J278&lt;&gt;"",'2. Enter scores'!$B278-'2. Enter scores'!J278,"")</f>
        <v/>
      </c>
      <c r="L274" s="125" t="str">
        <f>IF('2. Enter scores'!K278&lt;&gt;"",'2. Enter scores'!$B278-'2. Enter scores'!K278,"")</f>
        <v/>
      </c>
      <c r="M274" s="125" t="str">
        <f>IF('2. Enter scores'!L278&lt;&gt;"",'2. Enter scores'!$B278-'2. Enter scores'!L278,"")</f>
        <v/>
      </c>
      <c r="N274" s="125" t="str">
        <f>IF('2. Enter scores'!M278&lt;&gt;"",'2. Enter scores'!$B278-'2. Enter scores'!M278,"")</f>
        <v/>
      </c>
      <c r="O274" s="125" t="str">
        <f>IF('2. Enter scores'!N278&lt;&gt;"",'2. Enter scores'!$B278-'2. Enter scores'!N278,"")</f>
        <v/>
      </c>
      <c r="P274" s="125" t="str">
        <f>IF('2. Enter scores'!O278&lt;&gt;"",'2. Enter scores'!$B278-'2. Enter scores'!O278,"")</f>
        <v/>
      </c>
      <c r="Q274" s="125" t="str">
        <f>IF('2. Enter scores'!P278&lt;&gt;"",'2. Enter scores'!$B278-'2. Enter scores'!P278,"")</f>
        <v/>
      </c>
      <c r="R274" s="125" t="str">
        <f>IF('2. Enter scores'!Q278&lt;&gt;"",'2. Enter scores'!$B278-'2. Enter scores'!Q278,"")</f>
        <v/>
      </c>
      <c r="S274" s="125" t="str">
        <f>IF('2. Enter scores'!R278&lt;&gt;"",'2. Enter scores'!$B278-'2. Enter scores'!R278,"")</f>
        <v/>
      </c>
      <c r="T274" s="125" t="str">
        <f>IF('2. Enter scores'!S278&lt;&gt;"",'2. Enter scores'!$B278-'2. Enter scores'!S278,"")</f>
        <v/>
      </c>
      <c r="U274" s="125" t="str">
        <f>IF('2. Enter scores'!T278&lt;&gt;"",'2. Enter scores'!$B278-'2. Enter scores'!T278,"")</f>
        <v/>
      </c>
      <c r="V274" s="125" t="str">
        <f>IF('2. Enter scores'!U278&lt;&gt;"",'2. Enter scores'!$B278-'2. Enter scores'!U278,"")</f>
        <v/>
      </c>
      <c r="W274" s="125" t="str">
        <f>IF('2. Enter scores'!V278&lt;&gt;"",'2. Enter scores'!$B278-'2. Enter scores'!V278,"")</f>
        <v/>
      </c>
      <c r="X274" s="125" t="str">
        <f>IF('2. Enter scores'!W278&lt;&gt;"",'2. Enter scores'!$B278-'2. Enter scores'!W278,"")</f>
        <v/>
      </c>
      <c r="Y274" s="125" t="str">
        <f>IF('2. Enter scores'!X278&lt;&gt;"",'2. Enter scores'!$B278-'2. Enter scores'!X278,"")</f>
        <v/>
      </c>
      <c r="Z274" s="125" t="str">
        <f>IF('2. Enter scores'!Y278&lt;&gt;"",'2. Enter scores'!$B278-'2. Enter scores'!Y278,"")</f>
        <v/>
      </c>
      <c r="AA274" s="125" t="str">
        <f>IF('2. Enter scores'!Z278&lt;&gt;"",'2. Enter scores'!$B278-'2. Enter scores'!Z278,"")</f>
        <v/>
      </c>
      <c r="AB274" s="125" t="str">
        <f>IF('2. Enter scores'!AA278&lt;&gt;"",'2. Enter scores'!$B278-'2. Enter scores'!AA278,"")</f>
        <v/>
      </c>
      <c r="AC274" s="125" t="str">
        <f>IF('2. Enter scores'!AB278&lt;&gt;"",'2. Enter scores'!$B278-'2. Enter scores'!AB278,"")</f>
        <v/>
      </c>
      <c r="AD274" s="125" t="str">
        <f>IF('2. Enter scores'!AC278&lt;&gt;"",'2. Enter scores'!$B278-'2. Enter scores'!AC278,"")</f>
        <v/>
      </c>
      <c r="AE274" s="125" t="str">
        <f>IF('2. Enter scores'!AD278&lt;&gt;"",'2. Enter scores'!$B278-'2. Enter scores'!AD278,"")</f>
        <v/>
      </c>
      <c r="AF274" s="125" t="str">
        <f>IF('2. Enter scores'!AE278&lt;&gt;"",'2. Enter scores'!$B278-'2. Enter scores'!AE278,"")</f>
        <v/>
      </c>
      <c r="AG274" s="125" t="str">
        <f>IF('2. Enter scores'!AF278&lt;&gt;"",'2. Enter scores'!$B278-'2. Enter scores'!AF278,"")</f>
        <v/>
      </c>
      <c r="AH274" s="125" t="str">
        <f>IF('2. Enter scores'!AG278&lt;&gt;"",'2. Enter scores'!$B278-'2. Enter scores'!AG278,"")</f>
        <v/>
      </c>
      <c r="AI274" s="125" t="str">
        <f>IF('2. Enter scores'!AH278&lt;&gt;"",'2. Enter scores'!$B278-'2. Enter scores'!AH278,"")</f>
        <v/>
      </c>
      <c r="AJ274" s="125" t="str">
        <f>IF('2. Enter scores'!AI278&lt;&gt;"",'2. Enter scores'!$B278-'2. Enter scores'!AI278,"")</f>
        <v/>
      </c>
      <c r="AK274" s="125" t="str">
        <f>IF('2. Enter scores'!AJ278&lt;&gt;"",'2. Enter scores'!$B278-'2. Enter scores'!AJ278,"")</f>
        <v/>
      </c>
      <c r="AL274" s="125" t="str">
        <f>IF('2. Enter scores'!AK278&lt;&gt;"",'2. Enter scores'!$B278-'2. Enter scores'!AK278,"")</f>
        <v/>
      </c>
      <c r="AM274" s="125" t="str">
        <f>IF('2. Enter scores'!AL278&lt;&gt;"",'2. Enter scores'!$B278-'2. Enter scores'!AL278,"")</f>
        <v/>
      </c>
      <c r="AN274" s="125" t="str">
        <f>IF('2. Enter scores'!AM278&lt;&gt;"",'2. Enter scores'!$B278-'2. Enter scores'!AM278,"")</f>
        <v/>
      </c>
      <c r="AO274" s="125" t="str">
        <f>IF('2. Enter scores'!AN278&lt;&gt;"",'2. Enter scores'!$B278-'2. Enter scores'!AN278,"")</f>
        <v/>
      </c>
      <c r="AP274" s="125" t="str">
        <f>IF('2. Enter scores'!AO278&lt;&gt;"",'2. Enter scores'!$B278-'2. Enter scores'!AO278,"")</f>
        <v/>
      </c>
      <c r="AQ274" s="125" t="str">
        <f>IF('2. Enter scores'!AP278&lt;&gt;"",'2. Enter scores'!$B278-'2. Enter scores'!AP278,"")</f>
        <v/>
      </c>
      <c r="AR274" s="125" t="str">
        <f>IF('2. Enter scores'!AQ278&lt;&gt;"",'2. Enter scores'!$B278-'2. Enter scores'!AQ278,"")</f>
        <v/>
      </c>
      <c r="AS274" s="125" t="str">
        <f>IF('2. Enter scores'!AR278&lt;&gt;"",'2. Enter scores'!$B278-'2. Enter scores'!AR278,"")</f>
        <v/>
      </c>
      <c r="AT274" s="125" t="str">
        <f>IF('2. Enter scores'!AS278&lt;&gt;"",'2. Enter scores'!$B278-'2. Enter scores'!AS278,"")</f>
        <v/>
      </c>
      <c r="AU274" s="125" t="str">
        <f>IF('2. Enter scores'!AT278&lt;&gt;"",'2. Enter scores'!$B278-'2. Enter scores'!AT278,"")</f>
        <v/>
      </c>
      <c r="AV274" s="125" t="str">
        <f>IF('2. Enter scores'!AU278&lt;&gt;"",'2. Enter scores'!$B278-'2. Enter scores'!AU278,"")</f>
        <v/>
      </c>
      <c r="AW274" s="125" t="str">
        <f>IF('2. Enter scores'!AV278&lt;&gt;"",'2. Enter scores'!$B278-'2. Enter scores'!AV278,"")</f>
        <v/>
      </c>
      <c r="AX274" s="125" t="str">
        <f>IF('2. Enter scores'!AW278&lt;&gt;"",'2. Enter scores'!$B278-'2. Enter scores'!AW278,"")</f>
        <v/>
      </c>
      <c r="AY274" s="125" t="str">
        <f>IF('2. Enter scores'!AX278&lt;&gt;"",'2. Enter scores'!$B278-'2. Enter scores'!AX278,"")</f>
        <v/>
      </c>
      <c r="AZ274" s="125" t="str">
        <f>IF('2. Enter scores'!AY278&lt;&gt;"",'2. Enter scores'!$B278-'2. Enter scores'!AY278,"")</f>
        <v/>
      </c>
      <c r="BA274" s="125" t="str">
        <f>IF('2. Enter scores'!AZ278&lt;&gt;"",'2. Enter scores'!$B278-'2. Enter scores'!AZ278,"")</f>
        <v/>
      </c>
      <c r="BB274" s="125" t="str">
        <f>IF('2. Enter scores'!BA278&lt;&gt;"",'2. Enter scores'!$B278-'2. Enter scores'!BA278,"")</f>
        <v/>
      </c>
      <c r="BC274" s="125" t="str">
        <f>IF('2. Enter scores'!BB278&lt;&gt;"",'2. Enter scores'!$B278-'2. Enter scores'!BB278,"")</f>
        <v/>
      </c>
      <c r="BD274" s="125" t="str">
        <f>IF('2. Enter scores'!BC278&lt;&gt;"",'2. Enter scores'!$B278-'2. Enter scores'!BC278,"")</f>
        <v/>
      </c>
      <c r="BE274" s="125" t="str">
        <f>IF('2. Enter scores'!BD278&lt;&gt;"",'2. Enter scores'!$B278-'2. Enter scores'!BD278,"")</f>
        <v/>
      </c>
      <c r="BF274" s="125" t="str">
        <f>IF('2. Enter scores'!BE278&lt;&gt;"",'2. Enter scores'!$B278-'2. Enter scores'!BE278,"")</f>
        <v/>
      </c>
      <c r="BG274" s="125" t="str">
        <f>IF('2. Enter scores'!BF278&lt;&gt;"",'2. Enter scores'!$B278-'2. Enter scores'!BF278,"")</f>
        <v/>
      </c>
      <c r="BH274" s="125" t="str">
        <f>IF('2. Enter scores'!BG278&lt;&gt;"",'2. Enter scores'!$B278-'2. Enter scores'!BG278,"")</f>
        <v/>
      </c>
      <c r="BI274" s="125" t="str">
        <f>IF('2. Enter scores'!BH278&lt;&gt;"",'2. Enter scores'!$B278-'2. Enter scores'!BH278,"")</f>
        <v/>
      </c>
      <c r="BJ274" s="125" t="str">
        <f>IF('2. Enter scores'!BI278&lt;&gt;"",'2. Enter scores'!$B278-'2. Enter scores'!BI278,"")</f>
        <v/>
      </c>
      <c r="BK274" s="125" t="str">
        <f>IF('2. Enter scores'!BJ278&lt;&gt;"",'2. Enter scores'!$B278-'2. Enter scores'!BJ278,"")</f>
        <v/>
      </c>
      <c r="BL274" s="125" t="str">
        <f>IF('2. Enter scores'!BK278&lt;&gt;"",'2. Enter scores'!$B278-'2. Enter scores'!BK278,"")</f>
        <v/>
      </c>
      <c r="BM274" s="125" t="str">
        <f>IF('2. Enter scores'!BL278&lt;&gt;"",'2. Enter scores'!$B278-'2. Enter scores'!BL278,"")</f>
        <v/>
      </c>
      <c r="BN274" s="125" t="str">
        <f>IF('2. Enter scores'!BM278&lt;&gt;"",'2. Enter scores'!$B278-'2. Enter scores'!BM278,"")</f>
        <v/>
      </c>
      <c r="BO274" s="125" t="str">
        <f>IF('2. Enter scores'!BN278&lt;&gt;"",'2. Enter scores'!$B278-'2. Enter scores'!BN278,"")</f>
        <v/>
      </c>
      <c r="BP274" s="108">
        <v>1000</v>
      </c>
    </row>
    <row r="275" spans="2:68" x14ac:dyDescent="0.35">
      <c r="B275" s="125" t="str">
        <f>IF('2. Enter scores'!A279&lt;&gt;"",'2. Enter scores'!A279,"")</f>
        <v/>
      </c>
      <c r="H275" s="125" t="str">
        <f>IF('2. Enter scores'!G279&lt;&gt;"",'2. Enter scores'!$B279-'2. Enter scores'!G279,"")</f>
        <v/>
      </c>
      <c r="I275" s="125" t="str">
        <f>IF('2. Enter scores'!H279&lt;&gt;"",'2. Enter scores'!$B279-'2. Enter scores'!H279,"")</f>
        <v/>
      </c>
      <c r="J275" s="125" t="str">
        <f>IF('2. Enter scores'!I279&lt;&gt;"",'2. Enter scores'!$B279-'2. Enter scores'!I279,"")</f>
        <v/>
      </c>
      <c r="K275" s="125" t="str">
        <f>IF('2. Enter scores'!J279&lt;&gt;"",'2. Enter scores'!$B279-'2. Enter scores'!J279,"")</f>
        <v/>
      </c>
      <c r="L275" s="125" t="str">
        <f>IF('2. Enter scores'!K279&lt;&gt;"",'2. Enter scores'!$B279-'2. Enter scores'!K279,"")</f>
        <v/>
      </c>
      <c r="M275" s="125" t="str">
        <f>IF('2. Enter scores'!L279&lt;&gt;"",'2. Enter scores'!$B279-'2. Enter scores'!L279,"")</f>
        <v/>
      </c>
      <c r="N275" s="125" t="str">
        <f>IF('2. Enter scores'!M279&lt;&gt;"",'2. Enter scores'!$B279-'2. Enter scores'!M279,"")</f>
        <v/>
      </c>
      <c r="O275" s="125" t="str">
        <f>IF('2. Enter scores'!N279&lt;&gt;"",'2. Enter scores'!$B279-'2. Enter scores'!N279,"")</f>
        <v/>
      </c>
      <c r="P275" s="125" t="str">
        <f>IF('2. Enter scores'!O279&lt;&gt;"",'2. Enter scores'!$B279-'2. Enter scores'!O279,"")</f>
        <v/>
      </c>
      <c r="Q275" s="125" t="str">
        <f>IF('2. Enter scores'!P279&lt;&gt;"",'2. Enter scores'!$B279-'2. Enter scores'!P279,"")</f>
        <v/>
      </c>
      <c r="R275" s="125" t="str">
        <f>IF('2. Enter scores'!Q279&lt;&gt;"",'2. Enter scores'!$B279-'2. Enter scores'!Q279,"")</f>
        <v/>
      </c>
      <c r="S275" s="125" t="str">
        <f>IF('2. Enter scores'!R279&lt;&gt;"",'2. Enter scores'!$B279-'2. Enter scores'!R279,"")</f>
        <v/>
      </c>
      <c r="T275" s="125" t="str">
        <f>IF('2. Enter scores'!S279&lt;&gt;"",'2. Enter scores'!$B279-'2. Enter scores'!S279,"")</f>
        <v/>
      </c>
      <c r="U275" s="125" t="str">
        <f>IF('2. Enter scores'!T279&lt;&gt;"",'2. Enter scores'!$B279-'2. Enter scores'!T279,"")</f>
        <v/>
      </c>
      <c r="V275" s="125" t="str">
        <f>IF('2. Enter scores'!U279&lt;&gt;"",'2. Enter scores'!$B279-'2. Enter scores'!U279,"")</f>
        <v/>
      </c>
      <c r="W275" s="125" t="str">
        <f>IF('2. Enter scores'!V279&lt;&gt;"",'2. Enter scores'!$B279-'2. Enter scores'!V279,"")</f>
        <v/>
      </c>
      <c r="X275" s="125" t="str">
        <f>IF('2. Enter scores'!W279&lt;&gt;"",'2. Enter scores'!$B279-'2. Enter scores'!W279,"")</f>
        <v/>
      </c>
      <c r="Y275" s="125" t="str">
        <f>IF('2. Enter scores'!X279&lt;&gt;"",'2. Enter scores'!$B279-'2. Enter scores'!X279,"")</f>
        <v/>
      </c>
      <c r="Z275" s="125" t="str">
        <f>IF('2. Enter scores'!Y279&lt;&gt;"",'2. Enter scores'!$B279-'2. Enter scores'!Y279,"")</f>
        <v/>
      </c>
      <c r="AA275" s="125" t="str">
        <f>IF('2. Enter scores'!Z279&lt;&gt;"",'2. Enter scores'!$B279-'2. Enter scores'!Z279,"")</f>
        <v/>
      </c>
      <c r="AB275" s="125" t="str">
        <f>IF('2. Enter scores'!AA279&lt;&gt;"",'2. Enter scores'!$B279-'2. Enter scores'!AA279,"")</f>
        <v/>
      </c>
      <c r="AC275" s="125" t="str">
        <f>IF('2. Enter scores'!AB279&lt;&gt;"",'2. Enter scores'!$B279-'2. Enter scores'!AB279,"")</f>
        <v/>
      </c>
      <c r="AD275" s="125" t="str">
        <f>IF('2. Enter scores'!AC279&lt;&gt;"",'2. Enter scores'!$B279-'2. Enter scores'!AC279,"")</f>
        <v/>
      </c>
      <c r="AE275" s="125" t="str">
        <f>IF('2. Enter scores'!AD279&lt;&gt;"",'2. Enter scores'!$B279-'2. Enter scores'!AD279,"")</f>
        <v/>
      </c>
      <c r="AF275" s="125" t="str">
        <f>IF('2. Enter scores'!AE279&lt;&gt;"",'2. Enter scores'!$B279-'2. Enter scores'!AE279,"")</f>
        <v/>
      </c>
      <c r="AG275" s="125" t="str">
        <f>IF('2. Enter scores'!AF279&lt;&gt;"",'2. Enter scores'!$B279-'2. Enter scores'!AF279,"")</f>
        <v/>
      </c>
      <c r="AH275" s="125" t="str">
        <f>IF('2. Enter scores'!AG279&lt;&gt;"",'2. Enter scores'!$B279-'2. Enter scores'!AG279,"")</f>
        <v/>
      </c>
      <c r="AI275" s="125" t="str">
        <f>IF('2. Enter scores'!AH279&lt;&gt;"",'2. Enter scores'!$B279-'2. Enter scores'!AH279,"")</f>
        <v/>
      </c>
      <c r="AJ275" s="125" t="str">
        <f>IF('2. Enter scores'!AI279&lt;&gt;"",'2. Enter scores'!$B279-'2. Enter scores'!AI279,"")</f>
        <v/>
      </c>
      <c r="AK275" s="125" t="str">
        <f>IF('2. Enter scores'!AJ279&lt;&gt;"",'2. Enter scores'!$B279-'2. Enter scores'!AJ279,"")</f>
        <v/>
      </c>
      <c r="AL275" s="125" t="str">
        <f>IF('2. Enter scores'!AK279&lt;&gt;"",'2. Enter scores'!$B279-'2. Enter scores'!AK279,"")</f>
        <v/>
      </c>
      <c r="AM275" s="125" t="str">
        <f>IF('2. Enter scores'!AL279&lt;&gt;"",'2. Enter scores'!$B279-'2. Enter scores'!AL279,"")</f>
        <v/>
      </c>
      <c r="AN275" s="125" t="str">
        <f>IF('2. Enter scores'!AM279&lt;&gt;"",'2. Enter scores'!$B279-'2. Enter scores'!AM279,"")</f>
        <v/>
      </c>
      <c r="AO275" s="125" t="str">
        <f>IF('2. Enter scores'!AN279&lt;&gt;"",'2. Enter scores'!$B279-'2. Enter scores'!AN279,"")</f>
        <v/>
      </c>
      <c r="AP275" s="125" t="str">
        <f>IF('2. Enter scores'!AO279&lt;&gt;"",'2. Enter scores'!$B279-'2. Enter scores'!AO279,"")</f>
        <v/>
      </c>
      <c r="AQ275" s="125" t="str">
        <f>IF('2. Enter scores'!AP279&lt;&gt;"",'2. Enter scores'!$B279-'2. Enter scores'!AP279,"")</f>
        <v/>
      </c>
      <c r="AR275" s="125" t="str">
        <f>IF('2. Enter scores'!AQ279&lt;&gt;"",'2. Enter scores'!$B279-'2. Enter scores'!AQ279,"")</f>
        <v/>
      </c>
      <c r="AS275" s="125" t="str">
        <f>IF('2. Enter scores'!AR279&lt;&gt;"",'2. Enter scores'!$B279-'2. Enter scores'!AR279,"")</f>
        <v/>
      </c>
      <c r="AT275" s="125" t="str">
        <f>IF('2. Enter scores'!AS279&lt;&gt;"",'2. Enter scores'!$B279-'2. Enter scores'!AS279,"")</f>
        <v/>
      </c>
      <c r="AU275" s="125" t="str">
        <f>IF('2. Enter scores'!AT279&lt;&gt;"",'2. Enter scores'!$B279-'2. Enter scores'!AT279,"")</f>
        <v/>
      </c>
      <c r="AV275" s="125" t="str">
        <f>IF('2. Enter scores'!AU279&lt;&gt;"",'2. Enter scores'!$B279-'2. Enter scores'!AU279,"")</f>
        <v/>
      </c>
      <c r="AW275" s="125" t="str">
        <f>IF('2. Enter scores'!AV279&lt;&gt;"",'2. Enter scores'!$B279-'2. Enter scores'!AV279,"")</f>
        <v/>
      </c>
      <c r="AX275" s="125" t="str">
        <f>IF('2. Enter scores'!AW279&lt;&gt;"",'2. Enter scores'!$B279-'2. Enter scores'!AW279,"")</f>
        <v/>
      </c>
      <c r="AY275" s="125" t="str">
        <f>IF('2. Enter scores'!AX279&lt;&gt;"",'2. Enter scores'!$B279-'2. Enter scores'!AX279,"")</f>
        <v/>
      </c>
      <c r="AZ275" s="125" t="str">
        <f>IF('2. Enter scores'!AY279&lt;&gt;"",'2. Enter scores'!$B279-'2. Enter scores'!AY279,"")</f>
        <v/>
      </c>
      <c r="BA275" s="125" t="str">
        <f>IF('2. Enter scores'!AZ279&lt;&gt;"",'2. Enter scores'!$B279-'2. Enter scores'!AZ279,"")</f>
        <v/>
      </c>
      <c r="BB275" s="125" t="str">
        <f>IF('2. Enter scores'!BA279&lt;&gt;"",'2. Enter scores'!$B279-'2. Enter scores'!BA279,"")</f>
        <v/>
      </c>
      <c r="BC275" s="125" t="str">
        <f>IF('2. Enter scores'!BB279&lt;&gt;"",'2. Enter scores'!$B279-'2. Enter scores'!BB279,"")</f>
        <v/>
      </c>
      <c r="BD275" s="125" t="str">
        <f>IF('2. Enter scores'!BC279&lt;&gt;"",'2. Enter scores'!$B279-'2. Enter scores'!BC279,"")</f>
        <v/>
      </c>
      <c r="BE275" s="125" t="str">
        <f>IF('2. Enter scores'!BD279&lt;&gt;"",'2. Enter scores'!$B279-'2. Enter scores'!BD279,"")</f>
        <v/>
      </c>
      <c r="BF275" s="125" t="str">
        <f>IF('2. Enter scores'!BE279&lt;&gt;"",'2. Enter scores'!$B279-'2. Enter scores'!BE279,"")</f>
        <v/>
      </c>
      <c r="BG275" s="125" t="str">
        <f>IF('2. Enter scores'!BF279&lt;&gt;"",'2. Enter scores'!$B279-'2. Enter scores'!BF279,"")</f>
        <v/>
      </c>
      <c r="BH275" s="125" t="str">
        <f>IF('2. Enter scores'!BG279&lt;&gt;"",'2. Enter scores'!$B279-'2. Enter scores'!BG279,"")</f>
        <v/>
      </c>
      <c r="BI275" s="125" t="str">
        <f>IF('2. Enter scores'!BH279&lt;&gt;"",'2. Enter scores'!$B279-'2. Enter scores'!BH279,"")</f>
        <v/>
      </c>
      <c r="BJ275" s="125" t="str">
        <f>IF('2. Enter scores'!BI279&lt;&gt;"",'2. Enter scores'!$B279-'2. Enter scores'!BI279,"")</f>
        <v/>
      </c>
      <c r="BK275" s="125" t="str">
        <f>IF('2. Enter scores'!BJ279&lt;&gt;"",'2. Enter scores'!$B279-'2. Enter scores'!BJ279,"")</f>
        <v/>
      </c>
      <c r="BL275" s="125" t="str">
        <f>IF('2. Enter scores'!BK279&lt;&gt;"",'2. Enter scores'!$B279-'2. Enter scores'!BK279,"")</f>
        <v/>
      </c>
      <c r="BM275" s="125" t="str">
        <f>IF('2. Enter scores'!BL279&lt;&gt;"",'2. Enter scores'!$B279-'2. Enter scores'!BL279,"")</f>
        <v/>
      </c>
      <c r="BN275" s="125" t="str">
        <f>IF('2. Enter scores'!BM279&lt;&gt;"",'2. Enter scores'!$B279-'2. Enter scores'!BM279,"")</f>
        <v/>
      </c>
      <c r="BO275" s="125" t="str">
        <f>IF('2. Enter scores'!BN279&lt;&gt;"",'2. Enter scores'!$B279-'2. Enter scores'!BN279,"")</f>
        <v/>
      </c>
      <c r="BP275" s="108">
        <v>1000</v>
      </c>
    </row>
    <row r="276" spans="2:68" x14ac:dyDescent="0.35">
      <c r="B276" s="125" t="str">
        <f>IF('2. Enter scores'!A280&lt;&gt;"",'2. Enter scores'!A280,"")</f>
        <v/>
      </c>
      <c r="H276" s="125" t="str">
        <f>IF('2. Enter scores'!G280&lt;&gt;"",'2. Enter scores'!$B280-'2. Enter scores'!G280,"")</f>
        <v/>
      </c>
      <c r="I276" s="125" t="str">
        <f>IF('2. Enter scores'!H280&lt;&gt;"",'2. Enter scores'!$B280-'2. Enter scores'!H280,"")</f>
        <v/>
      </c>
      <c r="J276" s="125" t="str">
        <f>IF('2. Enter scores'!I280&lt;&gt;"",'2. Enter scores'!$B280-'2. Enter scores'!I280,"")</f>
        <v/>
      </c>
      <c r="K276" s="125" t="str">
        <f>IF('2. Enter scores'!J280&lt;&gt;"",'2. Enter scores'!$B280-'2. Enter scores'!J280,"")</f>
        <v/>
      </c>
      <c r="L276" s="125" t="str">
        <f>IF('2. Enter scores'!K280&lt;&gt;"",'2. Enter scores'!$B280-'2. Enter scores'!K280,"")</f>
        <v/>
      </c>
      <c r="M276" s="125" t="str">
        <f>IF('2. Enter scores'!L280&lt;&gt;"",'2. Enter scores'!$B280-'2. Enter scores'!L280,"")</f>
        <v/>
      </c>
      <c r="N276" s="125" t="str">
        <f>IF('2. Enter scores'!M280&lt;&gt;"",'2. Enter scores'!$B280-'2. Enter scores'!M280,"")</f>
        <v/>
      </c>
      <c r="O276" s="125" t="str">
        <f>IF('2. Enter scores'!N280&lt;&gt;"",'2. Enter scores'!$B280-'2. Enter scores'!N280,"")</f>
        <v/>
      </c>
      <c r="P276" s="125" t="str">
        <f>IF('2. Enter scores'!O280&lt;&gt;"",'2. Enter scores'!$B280-'2. Enter scores'!O280,"")</f>
        <v/>
      </c>
      <c r="Q276" s="125" t="str">
        <f>IF('2. Enter scores'!P280&lt;&gt;"",'2. Enter scores'!$B280-'2. Enter scores'!P280,"")</f>
        <v/>
      </c>
      <c r="R276" s="125" t="str">
        <f>IF('2. Enter scores'!Q280&lt;&gt;"",'2. Enter scores'!$B280-'2. Enter scores'!Q280,"")</f>
        <v/>
      </c>
      <c r="S276" s="125" t="str">
        <f>IF('2. Enter scores'!R280&lt;&gt;"",'2. Enter scores'!$B280-'2. Enter scores'!R280,"")</f>
        <v/>
      </c>
      <c r="T276" s="125" t="str">
        <f>IF('2. Enter scores'!S280&lt;&gt;"",'2. Enter scores'!$B280-'2. Enter scores'!S280,"")</f>
        <v/>
      </c>
      <c r="U276" s="125" t="str">
        <f>IF('2. Enter scores'!T280&lt;&gt;"",'2. Enter scores'!$B280-'2. Enter scores'!T280,"")</f>
        <v/>
      </c>
      <c r="V276" s="125" t="str">
        <f>IF('2. Enter scores'!U280&lt;&gt;"",'2. Enter scores'!$B280-'2. Enter scores'!U280,"")</f>
        <v/>
      </c>
      <c r="W276" s="125" t="str">
        <f>IF('2. Enter scores'!V280&lt;&gt;"",'2. Enter scores'!$B280-'2. Enter scores'!V280,"")</f>
        <v/>
      </c>
      <c r="X276" s="125" t="str">
        <f>IF('2. Enter scores'!W280&lt;&gt;"",'2. Enter scores'!$B280-'2. Enter scores'!W280,"")</f>
        <v/>
      </c>
      <c r="Y276" s="125" t="str">
        <f>IF('2. Enter scores'!X280&lt;&gt;"",'2. Enter scores'!$B280-'2. Enter scores'!X280,"")</f>
        <v/>
      </c>
      <c r="Z276" s="125" t="str">
        <f>IF('2. Enter scores'!Y280&lt;&gt;"",'2. Enter scores'!$B280-'2. Enter scores'!Y280,"")</f>
        <v/>
      </c>
      <c r="AA276" s="125" t="str">
        <f>IF('2. Enter scores'!Z280&lt;&gt;"",'2. Enter scores'!$B280-'2. Enter scores'!Z280,"")</f>
        <v/>
      </c>
      <c r="AB276" s="125" t="str">
        <f>IF('2. Enter scores'!AA280&lt;&gt;"",'2. Enter scores'!$B280-'2. Enter scores'!AA280,"")</f>
        <v/>
      </c>
      <c r="AC276" s="125" t="str">
        <f>IF('2. Enter scores'!AB280&lt;&gt;"",'2. Enter scores'!$B280-'2. Enter scores'!AB280,"")</f>
        <v/>
      </c>
      <c r="AD276" s="125" t="str">
        <f>IF('2. Enter scores'!AC280&lt;&gt;"",'2. Enter scores'!$B280-'2. Enter scores'!AC280,"")</f>
        <v/>
      </c>
      <c r="AE276" s="125" t="str">
        <f>IF('2. Enter scores'!AD280&lt;&gt;"",'2. Enter scores'!$B280-'2. Enter scores'!AD280,"")</f>
        <v/>
      </c>
      <c r="AF276" s="125" t="str">
        <f>IF('2. Enter scores'!AE280&lt;&gt;"",'2. Enter scores'!$B280-'2. Enter scores'!AE280,"")</f>
        <v/>
      </c>
      <c r="AG276" s="125" t="str">
        <f>IF('2. Enter scores'!AF280&lt;&gt;"",'2. Enter scores'!$B280-'2. Enter scores'!AF280,"")</f>
        <v/>
      </c>
      <c r="AH276" s="125" t="str">
        <f>IF('2. Enter scores'!AG280&lt;&gt;"",'2. Enter scores'!$B280-'2. Enter scores'!AG280,"")</f>
        <v/>
      </c>
      <c r="AI276" s="125" t="str">
        <f>IF('2. Enter scores'!AH280&lt;&gt;"",'2. Enter scores'!$B280-'2. Enter scores'!AH280,"")</f>
        <v/>
      </c>
      <c r="AJ276" s="125" t="str">
        <f>IF('2. Enter scores'!AI280&lt;&gt;"",'2. Enter scores'!$B280-'2. Enter scores'!AI280,"")</f>
        <v/>
      </c>
      <c r="AK276" s="125" t="str">
        <f>IF('2. Enter scores'!AJ280&lt;&gt;"",'2. Enter scores'!$B280-'2. Enter scores'!AJ280,"")</f>
        <v/>
      </c>
      <c r="AL276" s="125" t="str">
        <f>IF('2. Enter scores'!AK280&lt;&gt;"",'2. Enter scores'!$B280-'2. Enter scores'!AK280,"")</f>
        <v/>
      </c>
      <c r="AM276" s="125" t="str">
        <f>IF('2. Enter scores'!AL280&lt;&gt;"",'2. Enter scores'!$B280-'2. Enter scores'!AL280,"")</f>
        <v/>
      </c>
      <c r="AN276" s="125" t="str">
        <f>IF('2. Enter scores'!AM280&lt;&gt;"",'2. Enter scores'!$B280-'2. Enter scores'!AM280,"")</f>
        <v/>
      </c>
      <c r="AO276" s="125" t="str">
        <f>IF('2. Enter scores'!AN280&lt;&gt;"",'2. Enter scores'!$B280-'2. Enter scores'!AN280,"")</f>
        <v/>
      </c>
      <c r="AP276" s="125" t="str">
        <f>IF('2. Enter scores'!AO280&lt;&gt;"",'2. Enter scores'!$B280-'2. Enter scores'!AO280,"")</f>
        <v/>
      </c>
      <c r="AQ276" s="125" t="str">
        <f>IF('2. Enter scores'!AP280&lt;&gt;"",'2. Enter scores'!$B280-'2. Enter scores'!AP280,"")</f>
        <v/>
      </c>
      <c r="AR276" s="125" t="str">
        <f>IF('2. Enter scores'!AQ280&lt;&gt;"",'2. Enter scores'!$B280-'2. Enter scores'!AQ280,"")</f>
        <v/>
      </c>
      <c r="AS276" s="125" t="str">
        <f>IF('2. Enter scores'!AR280&lt;&gt;"",'2. Enter scores'!$B280-'2. Enter scores'!AR280,"")</f>
        <v/>
      </c>
      <c r="AT276" s="125" t="str">
        <f>IF('2. Enter scores'!AS280&lt;&gt;"",'2. Enter scores'!$B280-'2. Enter scores'!AS280,"")</f>
        <v/>
      </c>
      <c r="AU276" s="125" t="str">
        <f>IF('2. Enter scores'!AT280&lt;&gt;"",'2. Enter scores'!$B280-'2. Enter scores'!AT280,"")</f>
        <v/>
      </c>
      <c r="AV276" s="125" t="str">
        <f>IF('2. Enter scores'!AU280&lt;&gt;"",'2. Enter scores'!$B280-'2. Enter scores'!AU280,"")</f>
        <v/>
      </c>
      <c r="AW276" s="125" t="str">
        <f>IF('2. Enter scores'!AV280&lt;&gt;"",'2. Enter scores'!$B280-'2. Enter scores'!AV280,"")</f>
        <v/>
      </c>
      <c r="AX276" s="125" t="str">
        <f>IF('2. Enter scores'!AW280&lt;&gt;"",'2. Enter scores'!$B280-'2. Enter scores'!AW280,"")</f>
        <v/>
      </c>
      <c r="AY276" s="125" t="str">
        <f>IF('2. Enter scores'!AX280&lt;&gt;"",'2. Enter scores'!$B280-'2. Enter scores'!AX280,"")</f>
        <v/>
      </c>
      <c r="AZ276" s="125" t="str">
        <f>IF('2. Enter scores'!AY280&lt;&gt;"",'2. Enter scores'!$B280-'2. Enter scores'!AY280,"")</f>
        <v/>
      </c>
      <c r="BA276" s="125" t="str">
        <f>IF('2. Enter scores'!AZ280&lt;&gt;"",'2. Enter scores'!$B280-'2. Enter scores'!AZ280,"")</f>
        <v/>
      </c>
      <c r="BB276" s="125" t="str">
        <f>IF('2. Enter scores'!BA280&lt;&gt;"",'2. Enter scores'!$B280-'2. Enter scores'!BA280,"")</f>
        <v/>
      </c>
      <c r="BC276" s="125" t="str">
        <f>IF('2. Enter scores'!BB280&lt;&gt;"",'2. Enter scores'!$B280-'2. Enter scores'!BB280,"")</f>
        <v/>
      </c>
      <c r="BD276" s="125" t="str">
        <f>IF('2. Enter scores'!BC280&lt;&gt;"",'2. Enter scores'!$B280-'2. Enter scores'!BC280,"")</f>
        <v/>
      </c>
      <c r="BE276" s="125" t="str">
        <f>IF('2. Enter scores'!BD280&lt;&gt;"",'2. Enter scores'!$B280-'2. Enter scores'!BD280,"")</f>
        <v/>
      </c>
      <c r="BF276" s="125" t="str">
        <f>IF('2. Enter scores'!BE280&lt;&gt;"",'2. Enter scores'!$B280-'2. Enter scores'!BE280,"")</f>
        <v/>
      </c>
      <c r="BG276" s="125" t="str">
        <f>IF('2. Enter scores'!BF280&lt;&gt;"",'2. Enter scores'!$B280-'2. Enter scores'!BF280,"")</f>
        <v/>
      </c>
      <c r="BH276" s="125" t="str">
        <f>IF('2. Enter scores'!BG280&lt;&gt;"",'2. Enter scores'!$B280-'2. Enter scores'!BG280,"")</f>
        <v/>
      </c>
      <c r="BI276" s="125" t="str">
        <f>IF('2. Enter scores'!BH280&lt;&gt;"",'2. Enter scores'!$B280-'2. Enter scores'!BH280,"")</f>
        <v/>
      </c>
      <c r="BJ276" s="125" t="str">
        <f>IF('2. Enter scores'!BI280&lt;&gt;"",'2. Enter scores'!$B280-'2. Enter scores'!BI280,"")</f>
        <v/>
      </c>
      <c r="BK276" s="125" t="str">
        <f>IF('2. Enter scores'!BJ280&lt;&gt;"",'2. Enter scores'!$B280-'2. Enter scores'!BJ280,"")</f>
        <v/>
      </c>
      <c r="BL276" s="125" t="str">
        <f>IF('2. Enter scores'!BK280&lt;&gt;"",'2. Enter scores'!$B280-'2. Enter scores'!BK280,"")</f>
        <v/>
      </c>
      <c r="BM276" s="125" t="str">
        <f>IF('2. Enter scores'!BL280&lt;&gt;"",'2. Enter scores'!$B280-'2. Enter scores'!BL280,"")</f>
        <v/>
      </c>
      <c r="BN276" s="125" t="str">
        <f>IF('2. Enter scores'!BM280&lt;&gt;"",'2. Enter scores'!$B280-'2. Enter scores'!BM280,"")</f>
        <v/>
      </c>
      <c r="BO276" s="125" t="str">
        <f>IF('2. Enter scores'!BN280&lt;&gt;"",'2. Enter scores'!$B280-'2. Enter scores'!BN280,"")</f>
        <v/>
      </c>
      <c r="BP276" s="108">
        <v>1000</v>
      </c>
    </row>
    <row r="277" spans="2:68" x14ac:dyDescent="0.35">
      <c r="B277" s="125" t="str">
        <f>IF('2. Enter scores'!A281&lt;&gt;"",'2. Enter scores'!A281,"")</f>
        <v/>
      </c>
      <c r="H277" s="125" t="str">
        <f>IF('2. Enter scores'!G281&lt;&gt;"",'2. Enter scores'!$B281-'2. Enter scores'!G281,"")</f>
        <v/>
      </c>
      <c r="I277" s="125" t="str">
        <f>IF('2. Enter scores'!H281&lt;&gt;"",'2. Enter scores'!$B281-'2. Enter scores'!H281,"")</f>
        <v/>
      </c>
      <c r="J277" s="125" t="str">
        <f>IF('2. Enter scores'!I281&lt;&gt;"",'2. Enter scores'!$B281-'2. Enter scores'!I281,"")</f>
        <v/>
      </c>
      <c r="K277" s="125" t="str">
        <f>IF('2. Enter scores'!J281&lt;&gt;"",'2. Enter scores'!$B281-'2. Enter scores'!J281,"")</f>
        <v/>
      </c>
      <c r="L277" s="125" t="str">
        <f>IF('2. Enter scores'!K281&lt;&gt;"",'2. Enter scores'!$B281-'2. Enter scores'!K281,"")</f>
        <v/>
      </c>
      <c r="M277" s="125" t="str">
        <f>IF('2. Enter scores'!L281&lt;&gt;"",'2. Enter scores'!$B281-'2. Enter scores'!L281,"")</f>
        <v/>
      </c>
      <c r="N277" s="125" t="str">
        <f>IF('2. Enter scores'!M281&lt;&gt;"",'2. Enter scores'!$B281-'2. Enter scores'!M281,"")</f>
        <v/>
      </c>
      <c r="O277" s="125" t="str">
        <f>IF('2. Enter scores'!N281&lt;&gt;"",'2. Enter scores'!$B281-'2. Enter scores'!N281,"")</f>
        <v/>
      </c>
      <c r="P277" s="125" t="str">
        <f>IF('2. Enter scores'!O281&lt;&gt;"",'2. Enter scores'!$B281-'2. Enter scores'!O281,"")</f>
        <v/>
      </c>
      <c r="Q277" s="125" t="str">
        <f>IF('2. Enter scores'!P281&lt;&gt;"",'2. Enter scores'!$B281-'2. Enter scores'!P281,"")</f>
        <v/>
      </c>
      <c r="R277" s="125" t="str">
        <f>IF('2. Enter scores'!Q281&lt;&gt;"",'2. Enter scores'!$B281-'2. Enter scores'!Q281,"")</f>
        <v/>
      </c>
      <c r="S277" s="125" t="str">
        <f>IF('2. Enter scores'!R281&lt;&gt;"",'2. Enter scores'!$B281-'2. Enter scores'!R281,"")</f>
        <v/>
      </c>
      <c r="T277" s="125" t="str">
        <f>IF('2. Enter scores'!S281&lt;&gt;"",'2. Enter scores'!$B281-'2. Enter scores'!S281,"")</f>
        <v/>
      </c>
      <c r="U277" s="125" t="str">
        <f>IF('2. Enter scores'!T281&lt;&gt;"",'2. Enter scores'!$B281-'2. Enter scores'!T281,"")</f>
        <v/>
      </c>
      <c r="V277" s="125" t="str">
        <f>IF('2. Enter scores'!U281&lt;&gt;"",'2. Enter scores'!$B281-'2. Enter scores'!U281,"")</f>
        <v/>
      </c>
      <c r="W277" s="125" t="str">
        <f>IF('2. Enter scores'!V281&lt;&gt;"",'2. Enter scores'!$B281-'2. Enter scores'!V281,"")</f>
        <v/>
      </c>
      <c r="X277" s="125" t="str">
        <f>IF('2. Enter scores'!W281&lt;&gt;"",'2. Enter scores'!$B281-'2. Enter scores'!W281,"")</f>
        <v/>
      </c>
      <c r="Y277" s="125" t="str">
        <f>IF('2. Enter scores'!X281&lt;&gt;"",'2. Enter scores'!$B281-'2. Enter scores'!X281,"")</f>
        <v/>
      </c>
      <c r="Z277" s="125" t="str">
        <f>IF('2. Enter scores'!Y281&lt;&gt;"",'2. Enter scores'!$B281-'2. Enter scores'!Y281,"")</f>
        <v/>
      </c>
      <c r="AA277" s="125" t="str">
        <f>IF('2. Enter scores'!Z281&lt;&gt;"",'2. Enter scores'!$B281-'2. Enter scores'!Z281,"")</f>
        <v/>
      </c>
      <c r="AB277" s="125" t="str">
        <f>IF('2. Enter scores'!AA281&lt;&gt;"",'2. Enter scores'!$B281-'2. Enter scores'!AA281,"")</f>
        <v/>
      </c>
      <c r="AC277" s="125" t="str">
        <f>IF('2. Enter scores'!AB281&lt;&gt;"",'2. Enter scores'!$B281-'2. Enter scores'!AB281,"")</f>
        <v/>
      </c>
      <c r="AD277" s="125" t="str">
        <f>IF('2. Enter scores'!AC281&lt;&gt;"",'2. Enter scores'!$B281-'2. Enter scores'!AC281,"")</f>
        <v/>
      </c>
      <c r="AE277" s="125" t="str">
        <f>IF('2. Enter scores'!AD281&lt;&gt;"",'2. Enter scores'!$B281-'2. Enter scores'!AD281,"")</f>
        <v/>
      </c>
      <c r="AF277" s="125" t="str">
        <f>IF('2. Enter scores'!AE281&lt;&gt;"",'2. Enter scores'!$B281-'2. Enter scores'!AE281,"")</f>
        <v/>
      </c>
      <c r="AG277" s="125" t="str">
        <f>IF('2. Enter scores'!AF281&lt;&gt;"",'2. Enter scores'!$B281-'2. Enter scores'!AF281,"")</f>
        <v/>
      </c>
      <c r="AH277" s="125" t="str">
        <f>IF('2. Enter scores'!AG281&lt;&gt;"",'2. Enter scores'!$B281-'2. Enter scores'!AG281,"")</f>
        <v/>
      </c>
      <c r="AI277" s="125" t="str">
        <f>IF('2. Enter scores'!AH281&lt;&gt;"",'2. Enter scores'!$B281-'2. Enter scores'!AH281,"")</f>
        <v/>
      </c>
      <c r="AJ277" s="125" t="str">
        <f>IF('2. Enter scores'!AI281&lt;&gt;"",'2. Enter scores'!$B281-'2. Enter scores'!AI281,"")</f>
        <v/>
      </c>
      <c r="AK277" s="125" t="str">
        <f>IF('2. Enter scores'!AJ281&lt;&gt;"",'2. Enter scores'!$B281-'2. Enter scores'!AJ281,"")</f>
        <v/>
      </c>
      <c r="AL277" s="125" t="str">
        <f>IF('2. Enter scores'!AK281&lt;&gt;"",'2. Enter scores'!$B281-'2. Enter scores'!AK281,"")</f>
        <v/>
      </c>
      <c r="AM277" s="125" t="str">
        <f>IF('2. Enter scores'!AL281&lt;&gt;"",'2. Enter scores'!$B281-'2. Enter scores'!AL281,"")</f>
        <v/>
      </c>
      <c r="AN277" s="125" t="str">
        <f>IF('2. Enter scores'!AM281&lt;&gt;"",'2. Enter scores'!$B281-'2. Enter scores'!AM281,"")</f>
        <v/>
      </c>
      <c r="AO277" s="125" t="str">
        <f>IF('2. Enter scores'!AN281&lt;&gt;"",'2. Enter scores'!$B281-'2. Enter scores'!AN281,"")</f>
        <v/>
      </c>
      <c r="AP277" s="125" t="str">
        <f>IF('2. Enter scores'!AO281&lt;&gt;"",'2. Enter scores'!$B281-'2. Enter scores'!AO281,"")</f>
        <v/>
      </c>
      <c r="AQ277" s="125" t="str">
        <f>IF('2. Enter scores'!AP281&lt;&gt;"",'2. Enter scores'!$B281-'2. Enter scores'!AP281,"")</f>
        <v/>
      </c>
      <c r="AR277" s="125" t="str">
        <f>IF('2. Enter scores'!AQ281&lt;&gt;"",'2. Enter scores'!$B281-'2. Enter scores'!AQ281,"")</f>
        <v/>
      </c>
      <c r="AS277" s="125" t="str">
        <f>IF('2. Enter scores'!AR281&lt;&gt;"",'2. Enter scores'!$B281-'2. Enter scores'!AR281,"")</f>
        <v/>
      </c>
      <c r="AT277" s="125" t="str">
        <f>IF('2. Enter scores'!AS281&lt;&gt;"",'2. Enter scores'!$B281-'2. Enter scores'!AS281,"")</f>
        <v/>
      </c>
      <c r="AU277" s="125" t="str">
        <f>IF('2. Enter scores'!AT281&lt;&gt;"",'2. Enter scores'!$B281-'2. Enter scores'!AT281,"")</f>
        <v/>
      </c>
      <c r="AV277" s="125" t="str">
        <f>IF('2. Enter scores'!AU281&lt;&gt;"",'2. Enter scores'!$B281-'2. Enter scores'!AU281,"")</f>
        <v/>
      </c>
      <c r="AW277" s="125" t="str">
        <f>IF('2. Enter scores'!AV281&lt;&gt;"",'2. Enter scores'!$B281-'2. Enter scores'!AV281,"")</f>
        <v/>
      </c>
      <c r="AX277" s="125" t="str">
        <f>IF('2. Enter scores'!AW281&lt;&gt;"",'2. Enter scores'!$B281-'2. Enter scores'!AW281,"")</f>
        <v/>
      </c>
      <c r="AY277" s="125" t="str">
        <f>IF('2. Enter scores'!AX281&lt;&gt;"",'2. Enter scores'!$B281-'2. Enter scores'!AX281,"")</f>
        <v/>
      </c>
      <c r="AZ277" s="125" t="str">
        <f>IF('2. Enter scores'!AY281&lt;&gt;"",'2. Enter scores'!$B281-'2. Enter scores'!AY281,"")</f>
        <v/>
      </c>
      <c r="BA277" s="125" t="str">
        <f>IF('2. Enter scores'!AZ281&lt;&gt;"",'2. Enter scores'!$B281-'2. Enter scores'!AZ281,"")</f>
        <v/>
      </c>
      <c r="BB277" s="125" t="str">
        <f>IF('2. Enter scores'!BA281&lt;&gt;"",'2. Enter scores'!$B281-'2. Enter scores'!BA281,"")</f>
        <v/>
      </c>
      <c r="BC277" s="125" t="str">
        <f>IF('2. Enter scores'!BB281&lt;&gt;"",'2. Enter scores'!$B281-'2. Enter scores'!BB281,"")</f>
        <v/>
      </c>
      <c r="BD277" s="125" t="str">
        <f>IF('2. Enter scores'!BC281&lt;&gt;"",'2. Enter scores'!$B281-'2. Enter scores'!BC281,"")</f>
        <v/>
      </c>
      <c r="BE277" s="125" t="str">
        <f>IF('2. Enter scores'!BD281&lt;&gt;"",'2. Enter scores'!$B281-'2. Enter scores'!BD281,"")</f>
        <v/>
      </c>
      <c r="BF277" s="125" t="str">
        <f>IF('2. Enter scores'!BE281&lt;&gt;"",'2. Enter scores'!$B281-'2. Enter scores'!BE281,"")</f>
        <v/>
      </c>
      <c r="BG277" s="125" t="str">
        <f>IF('2. Enter scores'!BF281&lt;&gt;"",'2. Enter scores'!$B281-'2. Enter scores'!BF281,"")</f>
        <v/>
      </c>
      <c r="BH277" s="125" t="str">
        <f>IF('2. Enter scores'!BG281&lt;&gt;"",'2. Enter scores'!$B281-'2. Enter scores'!BG281,"")</f>
        <v/>
      </c>
      <c r="BI277" s="125" t="str">
        <f>IF('2. Enter scores'!BH281&lt;&gt;"",'2. Enter scores'!$B281-'2. Enter scores'!BH281,"")</f>
        <v/>
      </c>
      <c r="BJ277" s="125" t="str">
        <f>IF('2. Enter scores'!BI281&lt;&gt;"",'2. Enter scores'!$B281-'2. Enter scores'!BI281,"")</f>
        <v/>
      </c>
      <c r="BK277" s="125" t="str">
        <f>IF('2. Enter scores'!BJ281&lt;&gt;"",'2. Enter scores'!$B281-'2. Enter scores'!BJ281,"")</f>
        <v/>
      </c>
      <c r="BL277" s="125" t="str">
        <f>IF('2. Enter scores'!BK281&lt;&gt;"",'2. Enter scores'!$B281-'2. Enter scores'!BK281,"")</f>
        <v/>
      </c>
      <c r="BM277" s="125" t="str">
        <f>IF('2. Enter scores'!BL281&lt;&gt;"",'2. Enter scores'!$B281-'2. Enter scores'!BL281,"")</f>
        <v/>
      </c>
      <c r="BN277" s="125" t="str">
        <f>IF('2. Enter scores'!BM281&lt;&gt;"",'2. Enter scores'!$B281-'2. Enter scores'!BM281,"")</f>
        <v/>
      </c>
      <c r="BO277" s="125" t="str">
        <f>IF('2. Enter scores'!BN281&lt;&gt;"",'2. Enter scores'!$B281-'2. Enter scores'!BN281,"")</f>
        <v/>
      </c>
      <c r="BP277" s="108">
        <v>1000</v>
      </c>
    </row>
    <row r="278" spans="2:68" x14ac:dyDescent="0.35">
      <c r="B278" s="125" t="str">
        <f>IF('2. Enter scores'!A282&lt;&gt;"",'2. Enter scores'!A282,"")</f>
        <v/>
      </c>
      <c r="H278" s="125" t="str">
        <f>IF('2. Enter scores'!G282&lt;&gt;"",'2. Enter scores'!$B282-'2. Enter scores'!G282,"")</f>
        <v/>
      </c>
      <c r="I278" s="125" t="str">
        <f>IF('2. Enter scores'!H282&lt;&gt;"",'2. Enter scores'!$B282-'2. Enter scores'!H282,"")</f>
        <v/>
      </c>
      <c r="J278" s="125" t="str">
        <f>IF('2. Enter scores'!I282&lt;&gt;"",'2. Enter scores'!$B282-'2. Enter scores'!I282,"")</f>
        <v/>
      </c>
      <c r="K278" s="125" t="str">
        <f>IF('2. Enter scores'!J282&lt;&gt;"",'2. Enter scores'!$B282-'2. Enter scores'!J282,"")</f>
        <v/>
      </c>
      <c r="L278" s="125" t="str">
        <f>IF('2. Enter scores'!K282&lt;&gt;"",'2. Enter scores'!$B282-'2. Enter scores'!K282,"")</f>
        <v/>
      </c>
      <c r="M278" s="125" t="str">
        <f>IF('2. Enter scores'!L282&lt;&gt;"",'2. Enter scores'!$B282-'2. Enter scores'!L282,"")</f>
        <v/>
      </c>
      <c r="N278" s="125" t="str">
        <f>IF('2. Enter scores'!M282&lt;&gt;"",'2. Enter scores'!$B282-'2. Enter scores'!M282,"")</f>
        <v/>
      </c>
      <c r="O278" s="125" t="str">
        <f>IF('2. Enter scores'!N282&lt;&gt;"",'2. Enter scores'!$B282-'2. Enter scores'!N282,"")</f>
        <v/>
      </c>
      <c r="P278" s="125" t="str">
        <f>IF('2. Enter scores'!O282&lt;&gt;"",'2. Enter scores'!$B282-'2. Enter scores'!O282,"")</f>
        <v/>
      </c>
      <c r="Q278" s="125" t="str">
        <f>IF('2. Enter scores'!P282&lt;&gt;"",'2. Enter scores'!$B282-'2. Enter scores'!P282,"")</f>
        <v/>
      </c>
      <c r="R278" s="125" t="str">
        <f>IF('2. Enter scores'!Q282&lt;&gt;"",'2. Enter scores'!$B282-'2. Enter scores'!Q282,"")</f>
        <v/>
      </c>
      <c r="S278" s="125" t="str">
        <f>IF('2. Enter scores'!R282&lt;&gt;"",'2. Enter scores'!$B282-'2. Enter scores'!R282,"")</f>
        <v/>
      </c>
      <c r="T278" s="125" t="str">
        <f>IF('2. Enter scores'!S282&lt;&gt;"",'2. Enter scores'!$B282-'2. Enter scores'!S282,"")</f>
        <v/>
      </c>
      <c r="U278" s="125" t="str">
        <f>IF('2. Enter scores'!T282&lt;&gt;"",'2. Enter scores'!$B282-'2. Enter scores'!T282,"")</f>
        <v/>
      </c>
      <c r="V278" s="125" t="str">
        <f>IF('2. Enter scores'!U282&lt;&gt;"",'2. Enter scores'!$B282-'2. Enter scores'!U282,"")</f>
        <v/>
      </c>
      <c r="W278" s="125" t="str">
        <f>IF('2. Enter scores'!V282&lt;&gt;"",'2. Enter scores'!$B282-'2. Enter scores'!V282,"")</f>
        <v/>
      </c>
      <c r="X278" s="125" t="str">
        <f>IF('2. Enter scores'!W282&lt;&gt;"",'2. Enter scores'!$B282-'2. Enter scores'!W282,"")</f>
        <v/>
      </c>
      <c r="Y278" s="125" t="str">
        <f>IF('2. Enter scores'!X282&lt;&gt;"",'2. Enter scores'!$B282-'2. Enter scores'!X282,"")</f>
        <v/>
      </c>
      <c r="Z278" s="125" t="str">
        <f>IF('2. Enter scores'!Y282&lt;&gt;"",'2. Enter scores'!$B282-'2. Enter scores'!Y282,"")</f>
        <v/>
      </c>
      <c r="AA278" s="125" t="str">
        <f>IF('2. Enter scores'!Z282&lt;&gt;"",'2. Enter scores'!$B282-'2. Enter scores'!Z282,"")</f>
        <v/>
      </c>
      <c r="AB278" s="125" t="str">
        <f>IF('2. Enter scores'!AA282&lt;&gt;"",'2. Enter scores'!$B282-'2. Enter scores'!AA282,"")</f>
        <v/>
      </c>
      <c r="AC278" s="125" t="str">
        <f>IF('2. Enter scores'!AB282&lt;&gt;"",'2. Enter scores'!$B282-'2. Enter scores'!AB282,"")</f>
        <v/>
      </c>
      <c r="AD278" s="125" t="str">
        <f>IF('2. Enter scores'!AC282&lt;&gt;"",'2. Enter scores'!$B282-'2. Enter scores'!AC282,"")</f>
        <v/>
      </c>
      <c r="AE278" s="125" t="str">
        <f>IF('2. Enter scores'!AD282&lt;&gt;"",'2. Enter scores'!$B282-'2. Enter scores'!AD282,"")</f>
        <v/>
      </c>
      <c r="AF278" s="125" t="str">
        <f>IF('2. Enter scores'!AE282&lt;&gt;"",'2. Enter scores'!$B282-'2. Enter scores'!AE282,"")</f>
        <v/>
      </c>
      <c r="AG278" s="125" t="str">
        <f>IF('2. Enter scores'!AF282&lt;&gt;"",'2. Enter scores'!$B282-'2. Enter scores'!AF282,"")</f>
        <v/>
      </c>
      <c r="AH278" s="125" t="str">
        <f>IF('2. Enter scores'!AG282&lt;&gt;"",'2. Enter scores'!$B282-'2. Enter scores'!AG282,"")</f>
        <v/>
      </c>
      <c r="AI278" s="125" t="str">
        <f>IF('2. Enter scores'!AH282&lt;&gt;"",'2. Enter scores'!$B282-'2. Enter scores'!AH282,"")</f>
        <v/>
      </c>
      <c r="AJ278" s="125" t="str">
        <f>IF('2. Enter scores'!AI282&lt;&gt;"",'2. Enter scores'!$B282-'2. Enter scores'!AI282,"")</f>
        <v/>
      </c>
      <c r="AK278" s="125" t="str">
        <f>IF('2. Enter scores'!AJ282&lt;&gt;"",'2. Enter scores'!$B282-'2. Enter scores'!AJ282,"")</f>
        <v/>
      </c>
      <c r="AL278" s="125" t="str">
        <f>IF('2. Enter scores'!AK282&lt;&gt;"",'2. Enter scores'!$B282-'2. Enter scores'!AK282,"")</f>
        <v/>
      </c>
      <c r="AM278" s="125" t="str">
        <f>IF('2. Enter scores'!AL282&lt;&gt;"",'2. Enter scores'!$B282-'2. Enter scores'!AL282,"")</f>
        <v/>
      </c>
      <c r="AN278" s="125" t="str">
        <f>IF('2. Enter scores'!AM282&lt;&gt;"",'2. Enter scores'!$B282-'2. Enter scores'!AM282,"")</f>
        <v/>
      </c>
      <c r="AO278" s="125" t="str">
        <f>IF('2. Enter scores'!AN282&lt;&gt;"",'2. Enter scores'!$B282-'2. Enter scores'!AN282,"")</f>
        <v/>
      </c>
      <c r="AP278" s="125" t="str">
        <f>IF('2. Enter scores'!AO282&lt;&gt;"",'2. Enter scores'!$B282-'2. Enter scores'!AO282,"")</f>
        <v/>
      </c>
      <c r="AQ278" s="125" t="str">
        <f>IF('2. Enter scores'!AP282&lt;&gt;"",'2. Enter scores'!$B282-'2. Enter scores'!AP282,"")</f>
        <v/>
      </c>
      <c r="AR278" s="125" t="str">
        <f>IF('2. Enter scores'!AQ282&lt;&gt;"",'2. Enter scores'!$B282-'2. Enter scores'!AQ282,"")</f>
        <v/>
      </c>
      <c r="AS278" s="125" t="str">
        <f>IF('2. Enter scores'!AR282&lt;&gt;"",'2. Enter scores'!$B282-'2. Enter scores'!AR282,"")</f>
        <v/>
      </c>
      <c r="AT278" s="125" t="str">
        <f>IF('2. Enter scores'!AS282&lt;&gt;"",'2. Enter scores'!$B282-'2. Enter scores'!AS282,"")</f>
        <v/>
      </c>
      <c r="AU278" s="125" t="str">
        <f>IF('2. Enter scores'!AT282&lt;&gt;"",'2. Enter scores'!$B282-'2. Enter scores'!AT282,"")</f>
        <v/>
      </c>
      <c r="AV278" s="125" t="str">
        <f>IF('2. Enter scores'!AU282&lt;&gt;"",'2. Enter scores'!$B282-'2. Enter scores'!AU282,"")</f>
        <v/>
      </c>
      <c r="AW278" s="125" t="str">
        <f>IF('2. Enter scores'!AV282&lt;&gt;"",'2. Enter scores'!$B282-'2. Enter scores'!AV282,"")</f>
        <v/>
      </c>
      <c r="AX278" s="125" t="str">
        <f>IF('2. Enter scores'!AW282&lt;&gt;"",'2. Enter scores'!$B282-'2. Enter scores'!AW282,"")</f>
        <v/>
      </c>
      <c r="AY278" s="125" t="str">
        <f>IF('2. Enter scores'!AX282&lt;&gt;"",'2. Enter scores'!$B282-'2. Enter scores'!AX282,"")</f>
        <v/>
      </c>
      <c r="AZ278" s="125" t="str">
        <f>IF('2. Enter scores'!AY282&lt;&gt;"",'2. Enter scores'!$B282-'2. Enter scores'!AY282,"")</f>
        <v/>
      </c>
      <c r="BA278" s="125" t="str">
        <f>IF('2. Enter scores'!AZ282&lt;&gt;"",'2. Enter scores'!$B282-'2. Enter scores'!AZ282,"")</f>
        <v/>
      </c>
      <c r="BB278" s="125" t="str">
        <f>IF('2. Enter scores'!BA282&lt;&gt;"",'2. Enter scores'!$B282-'2. Enter scores'!BA282,"")</f>
        <v/>
      </c>
      <c r="BC278" s="125" t="str">
        <f>IF('2. Enter scores'!BB282&lt;&gt;"",'2. Enter scores'!$B282-'2. Enter scores'!BB282,"")</f>
        <v/>
      </c>
      <c r="BD278" s="125" t="str">
        <f>IF('2. Enter scores'!BC282&lt;&gt;"",'2. Enter scores'!$B282-'2. Enter scores'!BC282,"")</f>
        <v/>
      </c>
      <c r="BE278" s="125" t="str">
        <f>IF('2. Enter scores'!BD282&lt;&gt;"",'2. Enter scores'!$B282-'2. Enter scores'!BD282,"")</f>
        <v/>
      </c>
      <c r="BF278" s="125" t="str">
        <f>IF('2. Enter scores'!BE282&lt;&gt;"",'2. Enter scores'!$B282-'2. Enter scores'!BE282,"")</f>
        <v/>
      </c>
      <c r="BG278" s="125" t="str">
        <f>IF('2. Enter scores'!BF282&lt;&gt;"",'2. Enter scores'!$B282-'2. Enter scores'!BF282,"")</f>
        <v/>
      </c>
      <c r="BH278" s="125" t="str">
        <f>IF('2. Enter scores'!BG282&lt;&gt;"",'2. Enter scores'!$B282-'2. Enter scores'!BG282,"")</f>
        <v/>
      </c>
      <c r="BI278" s="125" t="str">
        <f>IF('2. Enter scores'!BH282&lt;&gt;"",'2. Enter scores'!$B282-'2. Enter scores'!BH282,"")</f>
        <v/>
      </c>
      <c r="BJ278" s="125" t="str">
        <f>IF('2. Enter scores'!BI282&lt;&gt;"",'2. Enter scores'!$B282-'2. Enter scores'!BI282,"")</f>
        <v/>
      </c>
      <c r="BK278" s="125" t="str">
        <f>IF('2. Enter scores'!BJ282&lt;&gt;"",'2. Enter scores'!$B282-'2. Enter scores'!BJ282,"")</f>
        <v/>
      </c>
      <c r="BL278" s="125" t="str">
        <f>IF('2. Enter scores'!BK282&lt;&gt;"",'2. Enter scores'!$B282-'2. Enter scores'!BK282,"")</f>
        <v/>
      </c>
      <c r="BM278" s="125" t="str">
        <f>IF('2. Enter scores'!BL282&lt;&gt;"",'2. Enter scores'!$B282-'2. Enter scores'!BL282,"")</f>
        <v/>
      </c>
      <c r="BN278" s="125" t="str">
        <f>IF('2. Enter scores'!BM282&lt;&gt;"",'2. Enter scores'!$B282-'2. Enter scores'!BM282,"")</f>
        <v/>
      </c>
      <c r="BO278" s="125" t="str">
        <f>IF('2. Enter scores'!BN282&lt;&gt;"",'2. Enter scores'!$B282-'2. Enter scores'!BN282,"")</f>
        <v/>
      </c>
      <c r="BP278" s="108">
        <v>1000</v>
      </c>
    </row>
    <row r="279" spans="2:68" x14ac:dyDescent="0.35">
      <c r="B279" s="125" t="str">
        <f>IF('2. Enter scores'!A283&lt;&gt;"",'2. Enter scores'!A283,"")</f>
        <v/>
      </c>
      <c r="H279" s="125" t="str">
        <f>IF('2. Enter scores'!G283&lt;&gt;"",'2. Enter scores'!$B283-'2. Enter scores'!G283,"")</f>
        <v/>
      </c>
      <c r="I279" s="125" t="str">
        <f>IF('2. Enter scores'!H283&lt;&gt;"",'2. Enter scores'!$B283-'2. Enter scores'!H283,"")</f>
        <v/>
      </c>
      <c r="J279" s="125" t="str">
        <f>IF('2. Enter scores'!I283&lt;&gt;"",'2. Enter scores'!$B283-'2. Enter scores'!I283,"")</f>
        <v/>
      </c>
      <c r="K279" s="125" t="str">
        <f>IF('2. Enter scores'!J283&lt;&gt;"",'2. Enter scores'!$B283-'2. Enter scores'!J283,"")</f>
        <v/>
      </c>
      <c r="L279" s="125" t="str">
        <f>IF('2. Enter scores'!K283&lt;&gt;"",'2. Enter scores'!$B283-'2. Enter scores'!K283,"")</f>
        <v/>
      </c>
      <c r="M279" s="125" t="str">
        <f>IF('2. Enter scores'!L283&lt;&gt;"",'2. Enter scores'!$B283-'2. Enter scores'!L283,"")</f>
        <v/>
      </c>
      <c r="N279" s="125" t="str">
        <f>IF('2. Enter scores'!M283&lt;&gt;"",'2. Enter scores'!$B283-'2. Enter scores'!M283,"")</f>
        <v/>
      </c>
      <c r="O279" s="125" t="str">
        <f>IF('2. Enter scores'!N283&lt;&gt;"",'2. Enter scores'!$B283-'2. Enter scores'!N283,"")</f>
        <v/>
      </c>
      <c r="P279" s="125" t="str">
        <f>IF('2. Enter scores'!O283&lt;&gt;"",'2. Enter scores'!$B283-'2. Enter scores'!O283,"")</f>
        <v/>
      </c>
      <c r="Q279" s="125" t="str">
        <f>IF('2. Enter scores'!P283&lt;&gt;"",'2. Enter scores'!$B283-'2. Enter scores'!P283,"")</f>
        <v/>
      </c>
      <c r="R279" s="125" t="str">
        <f>IF('2. Enter scores'!Q283&lt;&gt;"",'2. Enter scores'!$B283-'2. Enter scores'!Q283,"")</f>
        <v/>
      </c>
      <c r="S279" s="125" t="str">
        <f>IF('2. Enter scores'!R283&lt;&gt;"",'2. Enter scores'!$B283-'2. Enter scores'!R283,"")</f>
        <v/>
      </c>
      <c r="T279" s="125" t="str">
        <f>IF('2. Enter scores'!S283&lt;&gt;"",'2. Enter scores'!$B283-'2. Enter scores'!S283,"")</f>
        <v/>
      </c>
      <c r="U279" s="125" t="str">
        <f>IF('2. Enter scores'!T283&lt;&gt;"",'2. Enter scores'!$B283-'2. Enter scores'!T283,"")</f>
        <v/>
      </c>
      <c r="V279" s="125" t="str">
        <f>IF('2. Enter scores'!U283&lt;&gt;"",'2. Enter scores'!$B283-'2. Enter scores'!U283,"")</f>
        <v/>
      </c>
      <c r="W279" s="125" t="str">
        <f>IF('2. Enter scores'!V283&lt;&gt;"",'2. Enter scores'!$B283-'2. Enter scores'!V283,"")</f>
        <v/>
      </c>
      <c r="X279" s="125" t="str">
        <f>IF('2. Enter scores'!W283&lt;&gt;"",'2. Enter scores'!$B283-'2. Enter scores'!W283,"")</f>
        <v/>
      </c>
      <c r="Y279" s="125" t="str">
        <f>IF('2. Enter scores'!X283&lt;&gt;"",'2. Enter scores'!$B283-'2. Enter scores'!X283,"")</f>
        <v/>
      </c>
      <c r="Z279" s="125" t="str">
        <f>IF('2. Enter scores'!Y283&lt;&gt;"",'2. Enter scores'!$B283-'2. Enter scores'!Y283,"")</f>
        <v/>
      </c>
      <c r="AA279" s="125" t="str">
        <f>IF('2. Enter scores'!Z283&lt;&gt;"",'2. Enter scores'!$B283-'2. Enter scores'!Z283,"")</f>
        <v/>
      </c>
      <c r="AB279" s="125" t="str">
        <f>IF('2. Enter scores'!AA283&lt;&gt;"",'2. Enter scores'!$B283-'2. Enter scores'!AA283,"")</f>
        <v/>
      </c>
      <c r="AC279" s="125" t="str">
        <f>IF('2. Enter scores'!AB283&lt;&gt;"",'2. Enter scores'!$B283-'2. Enter scores'!AB283,"")</f>
        <v/>
      </c>
      <c r="AD279" s="125" t="str">
        <f>IF('2. Enter scores'!AC283&lt;&gt;"",'2. Enter scores'!$B283-'2. Enter scores'!AC283,"")</f>
        <v/>
      </c>
      <c r="AE279" s="125" t="str">
        <f>IF('2. Enter scores'!AD283&lt;&gt;"",'2. Enter scores'!$B283-'2. Enter scores'!AD283,"")</f>
        <v/>
      </c>
      <c r="AF279" s="125" t="str">
        <f>IF('2. Enter scores'!AE283&lt;&gt;"",'2. Enter scores'!$B283-'2. Enter scores'!AE283,"")</f>
        <v/>
      </c>
      <c r="AG279" s="125" t="str">
        <f>IF('2. Enter scores'!AF283&lt;&gt;"",'2. Enter scores'!$B283-'2. Enter scores'!AF283,"")</f>
        <v/>
      </c>
      <c r="AH279" s="125" t="str">
        <f>IF('2. Enter scores'!AG283&lt;&gt;"",'2. Enter scores'!$B283-'2. Enter scores'!AG283,"")</f>
        <v/>
      </c>
      <c r="AI279" s="125" t="str">
        <f>IF('2. Enter scores'!AH283&lt;&gt;"",'2. Enter scores'!$B283-'2. Enter scores'!AH283,"")</f>
        <v/>
      </c>
      <c r="AJ279" s="125" t="str">
        <f>IF('2. Enter scores'!AI283&lt;&gt;"",'2. Enter scores'!$B283-'2. Enter scores'!AI283,"")</f>
        <v/>
      </c>
      <c r="AK279" s="125" t="str">
        <f>IF('2. Enter scores'!AJ283&lt;&gt;"",'2. Enter scores'!$B283-'2. Enter scores'!AJ283,"")</f>
        <v/>
      </c>
      <c r="AL279" s="125" t="str">
        <f>IF('2. Enter scores'!AK283&lt;&gt;"",'2. Enter scores'!$B283-'2. Enter scores'!AK283,"")</f>
        <v/>
      </c>
      <c r="AM279" s="125" t="str">
        <f>IF('2. Enter scores'!AL283&lt;&gt;"",'2. Enter scores'!$B283-'2. Enter scores'!AL283,"")</f>
        <v/>
      </c>
      <c r="AN279" s="125" t="str">
        <f>IF('2. Enter scores'!AM283&lt;&gt;"",'2. Enter scores'!$B283-'2. Enter scores'!AM283,"")</f>
        <v/>
      </c>
      <c r="AO279" s="125" t="str">
        <f>IF('2. Enter scores'!AN283&lt;&gt;"",'2. Enter scores'!$B283-'2. Enter scores'!AN283,"")</f>
        <v/>
      </c>
      <c r="AP279" s="125" t="str">
        <f>IF('2. Enter scores'!AO283&lt;&gt;"",'2. Enter scores'!$B283-'2. Enter scores'!AO283,"")</f>
        <v/>
      </c>
      <c r="AQ279" s="125" t="str">
        <f>IF('2. Enter scores'!AP283&lt;&gt;"",'2. Enter scores'!$B283-'2. Enter scores'!AP283,"")</f>
        <v/>
      </c>
      <c r="AR279" s="125" t="str">
        <f>IF('2. Enter scores'!AQ283&lt;&gt;"",'2. Enter scores'!$B283-'2. Enter scores'!AQ283,"")</f>
        <v/>
      </c>
      <c r="AS279" s="125" t="str">
        <f>IF('2. Enter scores'!AR283&lt;&gt;"",'2. Enter scores'!$B283-'2. Enter scores'!AR283,"")</f>
        <v/>
      </c>
      <c r="AT279" s="125" t="str">
        <f>IF('2. Enter scores'!AS283&lt;&gt;"",'2. Enter scores'!$B283-'2. Enter scores'!AS283,"")</f>
        <v/>
      </c>
      <c r="AU279" s="125" t="str">
        <f>IF('2. Enter scores'!AT283&lt;&gt;"",'2. Enter scores'!$B283-'2. Enter scores'!AT283,"")</f>
        <v/>
      </c>
      <c r="AV279" s="125" t="str">
        <f>IF('2. Enter scores'!AU283&lt;&gt;"",'2. Enter scores'!$B283-'2. Enter scores'!AU283,"")</f>
        <v/>
      </c>
      <c r="AW279" s="125" t="str">
        <f>IF('2. Enter scores'!AV283&lt;&gt;"",'2. Enter scores'!$B283-'2. Enter scores'!AV283,"")</f>
        <v/>
      </c>
      <c r="AX279" s="125" t="str">
        <f>IF('2. Enter scores'!AW283&lt;&gt;"",'2. Enter scores'!$B283-'2. Enter scores'!AW283,"")</f>
        <v/>
      </c>
      <c r="AY279" s="125" t="str">
        <f>IF('2. Enter scores'!AX283&lt;&gt;"",'2. Enter scores'!$B283-'2. Enter scores'!AX283,"")</f>
        <v/>
      </c>
      <c r="AZ279" s="125" t="str">
        <f>IF('2. Enter scores'!AY283&lt;&gt;"",'2. Enter scores'!$B283-'2. Enter scores'!AY283,"")</f>
        <v/>
      </c>
      <c r="BA279" s="125" t="str">
        <f>IF('2. Enter scores'!AZ283&lt;&gt;"",'2. Enter scores'!$B283-'2. Enter scores'!AZ283,"")</f>
        <v/>
      </c>
      <c r="BB279" s="125" t="str">
        <f>IF('2. Enter scores'!BA283&lt;&gt;"",'2. Enter scores'!$B283-'2. Enter scores'!BA283,"")</f>
        <v/>
      </c>
      <c r="BC279" s="125" t="str">
        <f>IF('2. Enter scores'!BB283&lt;&gt;"",'2. Enter scores'!$B283-'2. Enter scores'!BB283,"")</f>
        <v/>
      </c>
      <c r="BD279" s="125" t="str">
        <f>IF('2. Enter scores'!BC283&lt;&gt;"",'2. Enter scores'!$B283-'2. Enter scores'!BC283,"")</f>
        <v/>
      </c>
      <c r="BE279" s="125" t="str">
        <f>IF('2. Enter scores'!BD283&lt;&gt;"",'2. Enter scores'!$B283-'2. Enter scores'!BD283,"")</f>
        <v/>
      </c>
      <c r="BF279" s="125" t="str">
        <f>IF('2. Enter scores'!BE283&lt;&gt;"",'2. Enter scores'!$B283-'2. Enter scores'!BE283,"")</f>
        <v/>
      </c>
      <c r="BG279" s="125" t="str">
        <f>IF('2. Enter scores'!BF283&lt;&gt;"",'2. Enter scores'!$B283-'2. Enter scores'!BF283,"")</f>
        <v/>
      </c>
      <c r="BH279" s="125" t="str">
        <f>IF('2. Enter scores'!BG283&lt;&gt;"",'2. Enter scores'!$B283-'2. Enter scores'!BG283,"")</f>
        <v/>
      </c>
      <c r="BI279" s="125" t="str">
        <f>IF('2. Enter scores'!BH283&lt;&gt;"",'2. Enter scores'!$B283-'2. Enter scores'!BH283,"")</f>
        <v/>
      </c>
      <c r="BJ279" s="125" t="str">
        <f>IF('2. Enter scores'!BI283&lt;&gt;"",'2. Enter scores'!$B283-'2. Enter scores'!BI283,"")</f>
        <v/>
      </c>
      <c r="BK279" s="125" t="str">
        <f>IF('2. Enter scores'!BJ283&lt;&gt;"",'2. Enter scores'!$B283-'2. Enter scores'!BJ283,"")</f>
        <v/>
      </c>
      <c r="BL279" s="125" t="str">
        <f>IF('2. Enter scores'!BK283&lt;&gt;"",'2. Enter scores'!$B283-'2. Enter scores'!BK283,"")</f>
        <v/>
      </c>
      <c r="BM279" s="125" t="str">
        <f>IF('2. Enter scores'!BL283&lt;&gt;"",'2. Enter scores'!$B283-'2. Enter scores'!BL283,"")</f>
        <v/>
      </c>
      <c r="BN279" s="125" t="str">
        <f>IF('2. Enter scores'!BM283&lt;&gt;"",'2. Enter scores'!$B283-'2. Enter scores'!BM283,"")</f>
        <v/>
      </c>
      <c r="BO279" s="125" t="str">
        <f>IF('2. Enter scores'!BN283&lt;&gt;"",'2. Enter scores'!$B283-'2. Enter scores'!BN283,"")</f>
        <v/>
      </c>
      <c r="BP279" s="108">
        <v>1000</v>
      </c>
    </row>
    <row r="280" spans="2:68" x14ac:dyDescent="0.35">
      <c r="B280" s="125" t="str">
        <f>IF('2. Enter scores'!A284&lt;&gt;"",'2. Enter scores'!A284,"")</f>
        <v/>
      </c>
      <c r="H280" s="125" t="str">
        <f>IF('2. Enter scores'!G284&lt;&gt;"",'2. Enter scores'!$B284-'2. Enter scores'!G284,"")</f>
        <v/>
      </c>
      <c r="I280" s="125" t="str">
        <f>IF('2. Enter scores'!H284&lt;&gt;"",'2. Enter scores'!$B284-'2. Enter scores'!H284,"")</f>
        <v/>
      </c>
      <c r="J280" s="125" t="str">
        <f>IF('2. Enter scores'!I284&lt;&gt;"",'2. Enter scores'!$B284-'2. Enter scores'!I284,"")</f>
        <v/>
      </c>
      <c r="K280" s="125" t="str">
        <f>IF('2. Enter scores'!J284&lt;&gt;"",'2. Enter scores'!$B284-'2. Enter scores'!J284,"")</f>
        <v/>
      </c>
      <c r="L280" s="125" t="str">
        <f>IF('2. Enter scores'!K284&lt;&gt;"",'2. Enter scores'!$B284-'2. Enter scores'!K284,"")</f>
        <v/>
      </c>
      <c r="M280" s="125" t="str">
        <f>IF('2. Enter scores'!L284&lt;&gt;"",'2. Enter scores'!$B284-'2. Enter scores'!L284,"")</f>
        <v/>
      </c>
      <c r="N280" s="125" t="str">
        <f>IF('2. Enter scores'!M284&lt;&gt;"",'2. Enter scores'!$B284-'2. Enter scores'!M284,"")</f>
        <v/>
      </c>
      <c r="O280" s="125" t="str">
        <f>IF('2. Enter scores'!N284&lt;&gt;"",'2. Enter scores'!$B284-'2. Enter scores'!N284,"")</f>
        <v/>
      </c>
      <c r="P280" s="125" t="str">
        <f>IF('2. Enter scores'!O284&lt;&gt;"",'2. Enter scores'!$B284-'2. Enter scores'!O284,"")</f>
        <v/>
      </c>
      <c r="Q280" s="125" t="str">
        <f>IF('2. Enter scores'!P284&lt;&gt;"",'2. Enter scores'!$B284-'2. Enter scores'!P284,"")</f>
        <v/>
      </c>
      <c r="R280" s="125" t="str">
        <f>IF('2. Enter scores'!Q284&lt;&gt;"",'2. Enter scores'!$B284-'2. Enter scores'!Q284,"")</f>
        <v/>
      </c>
      <c r="S280" s="125" t="str">
        <f>IF('2. Enter scores'!R284&lt;&gt;"",'2. Enter scores'!$B284-'2. Enter scores'!R284,"")</f>
        <v/>
      </c>
      <c r="T280" s="125" t="str">
        <f>IF('2. Enter scores'!S284&lt;&gt;"",'2. Enter scores'!$B284-'2. Enter scores'!S284,"")</f>
        <v/>
      </c>
      <c r="U280" s="125" t="str">
        <f>IF('2. Enter scores'!T284&lt;&gt;"",'2. Enter scores'!$B284-'2. Enter scores'!T284,"")</f>
        <v/>
      </c>
      <c r="V280" s="125" t="str">
        <f>IF('2. Enter scores'!U284&lt;&gt;"",'2. Enter scores'!$B284-'2. Enter scores'!U284,"")</f>
        <v/>
      </c>
      <c r="W280" s="125" t="str">
        <f>IF('2. Enter scores'!V284&lt;&gt;"",'2. Enter scores'!$B284-'2. Enter scores'!V284,"")</f>
        <v/>
      </c>
      <c r="X280" s="125" t="str">
        <f>IF('2. Enter scores'!W284&lt;&gt;"",'2. Enter scores'!$B284-'2. Enter scores'!W284,"")</f>
        <v/>
      </c>
      <c r="Y280" s="125" t="str">
        <f>IF('2. Enter scores'!X284&lt;&gt;"",'2. Enter scores'!$B284-'2. Enter scores'!X284,"")</f>
        <v/>
      </c>
      <c r="Z280" s="125" t="str">
        <f>IF('2. Enter scores'!Y284&lt;&gt;"",'2. Enter scores'!$B284-'2. Enter scores'!Y284,"")</f>
        <v/>
      </c>
      <c r="AA280" s="125" t="str">
        <f>IF('2. Enter scores'!Z284&lt;&gt;"",'2. Enter scores'!$B284-'2. Enter scores'!Z284,"")</f>
        <v/>
      </c>
      <c r="AB280" s="125" t="str">
        <f>IF('2. Enter scores'!AA284&lt;&gt;"",'2. Enter scores'!$B284-'2. Enter scores'!AA284,"")</f>
        <v/>
      </c>
      <c r="AC280" s="125" t="str">
        <f>IF('2. Enter scores'!AB284&lt;&gt;"",'2. Enter scores'!$B284-'2. Enter scores'!AB284,"")</f>
        <v/>
      </c>
      <c r="AD280" s="125" t="str">
        <f>IF('2. Enter scores'!AC284&lt;&gt;"",'2. Enter scores'!$B284-'2. Enter scores'!AC284,"")</f>
        <v/>
      </c>
      <c r="AE280" s="125" t="str">
        <f>IF('2. Enter scores'!AD284&lt;&gt;"",'2. Enter scores'!$B284-'2. Enter scores'!AD284,"")</f>
        <v/>
      </c>
      <c r="AF280" s="125" t="str">
        <f>IF('2. Enter scores'!AE284&lt;&gt;"",'2. Enter scores'!$B284-'2. Enter scores'!AE284,"")</f>
        <v/>
      </c>
      <c r="AG280" s="125" t="str">
        <f>IF('2. Enter scores'!AF284&lt;&gt;"",'2. Enter scores'!$B284-'2. Enter scores'!AF284,"")</f>
        <v/>
      </c>
      <c r="AH280" s="125" t="str">
        <f>IF('2. Enter scores'!AG284&lt;&gt;"",'2. Enter scores'!$B284-'2. Enter scores'!AG284,"")</f>
        <v/>
      </c>
      <c r="AI280" s="125" t="str">
        <f>IF('2. Enter scores'!AH284&lt;&gt;"",'2. Enter scores'!$B284-'2. Enter scores'!AH284,"")</f>
        <v/>
      </c>
      <c r="AJ280" s="125" t="str">
        <f>IF('2. Enter scores'!AI284&lt;&gt;"",'2. Enter scores'!$B284-'2. Enter scores'!AI284,"")</f>
        <v/>
      </c>
      <c r="AK280" s="125" t="str">
        <f>IF('2. Enter scores'!AJ284&lt;&gt;"",'2. Enter scores'!$B284-'2. Enter scores'!AJ284,"")</f>
        <v/>
      </c>
      <c r="AL280" s="125" t="str">
        <f>IF('2. Enter scores'!AK284&lt;&gt;"",'2. Enter scores'!$B284-'2. Enter scores'!AK284,"")</f>
        <v/>
      </c>
      <c r="AM280" s="125" t="str">
        <f>IF('2. Enter scores'!AL284&lt;&gt;"",'2. Enter scores'!$B284-'2. Enter scores'!AL284,"")</f>
        <v/>
      </c>
      <c r="AN280" s="125" t="str">
        <f>IF('2. Enter scores'!AM284&lt;&gt;"",'2. Enter scores'!$B284-'2. Enter scores'!AM284,"")</f>
        <v/>
      </c>
      <c r="AO280" s="125" t="str">
        <f>IF('2. Enter scores'!AN284&lt;&gt;"",'2. Enter scores'!$B284-'2. Enter scores'!AN284,"")</f>
        <v/>
      </c>
      <c r="AP280" s="125" t="str">
        <f>IF('2. Enter scores'!AO284&lt;&gt;"",'2. Enter scores'!$B284-'2. Enter scores'!AO284,"")</f>
        <v/>
      </c>
      <c r="AQ280" s="125" t="str">
        <f>IF('2. Enter scores'!AP284&lt;&gt;"",'2. Enter scores'!$B284-'2. Enter scores'!AP284,"")</f>
        <v/>
      </c>
      <c r="AR280" s="125" t="str">
        <f>IF('2. Enter scores'!AQ284&lt;&gt;"",'2. Enter scores'!$B284-'2. Enter scores'!AQ284,"")</f>
        <v/>
      </c>
      <c r="AS280" s="125" t="str">
        <f>IF('2. Enter scores'!AR284&lt;&gt;"",'2. Enter scores'!$B284-'2. Enter scores'!AR284,"")</f>
        <v/>
      </c>
      <c r="AT280" s="125" t="str">
        <f>IF('2. Enter scores'!AS284&lt;&gt;"",'2. Enter scores'!$B284-'2. Enter scores'!AS284,"")</f>
        <v/>
      </c>
      <c r="AU280" s="125" t="str">
        <f>IF('2. Enter scores'!AT284&lt;&gt;"",'2. Enter scores'!$B284-'2. Enter scores'!AT284,"")</f>
        <v/>
      </c>
      <c r="AV280" s="125" t="str">
        <f>IF('2. Enter scores'!AU284&lt;&gt;"",'2. Enter scores'!$B284-'2. Enter scores'!AU284,"")</f>
        <v/>
      </c>
      <c r="AW280" s="125" t="str">
        <f>IF('2. Enter scores'!AV284&lt;&gt;"",'2. Enter scores'!$B284-'2. Enter scores'!AV284,"")</f>
        <v/>
      </c>
      <c r="AX280" s="125" t="str">
        <f>IF('2. Enter scores'!AW284&lt;&gt;"",'2. Enter scores'!$B284-'2. Enter scores'!AW284,"")</f>
        <v/>
      </c>
      <c r="AY280" s="125" t="str">
        <f>IF('2. Enter scores'!AX284&lt;&gt;"",'2. Enter scores'!$B284-'2. Enter scores'!AX284,"")</f>
        <v/>
      </c>
      <c r="AZ280" s="125" t="str">
        <f>IF('2. Enter scores'!AY284&lt;&gt;"",'2. Enter scores'!$B284-'2. Enter scores'!AY284,"")</f>
        <v/>
      </c>
      <c r="BA280" s="125" t="str">
        <f>IF('2. Enter scores'!AZ284&lt;&gt;"",'2. Enter scores'!$B284-'2. Enter scores'!AZ284,"")</f>
        <v/>
      </c>
      <c r="BB280" s="125" t="str">
        <f>IF('2. Enter scores'!BA284&lt;&gt;"",'2. Enter scores'!$B284-'2. Enter scores'!BA284,"")</f>
        <v/>
      </c>
      <c r="BC280" s="125" t="str">
        <f>IF('2. Enter scores'!BB284&lt;&gt;"",'2. Enter scores'!$B284-'2. Enter scores'!BB284,"")</f>
        <v/>
      </c>
      <c r="BD280" s="125" t="str">
        <f>IF('2. Enter scores'!BC284&lt;&gt;"",'2. Enter scores'!$B284-'2. Enter scores'!BC284,"")</f>
        <v/>
      </c>
      <c r="BE280" s="125" t="str">
        <f>IF('2. Enter scores'!BD284&lt;&gt;"",'2. Enter scores'!$B284-'2. Enter scores'!BD284,"")</f>
        <v/>
      </c>
      <c r="BF280" s="125" t="str">
        <f>IF('2. Enter scores'!BE284&lt;&gt;"",'2. Enter scores'!$B284-'2. Enter scores'!BE284,"")</f>
        <v/>
      </c>
      <c r="BG280" s="125" t="str">
        <f>IF('2. Enter scores'!BF284&lt;&gt;"",'2. Enter scores'!$B284-'2. Enter scores'!BF284,"")</f>
        <v/>
      </c>
      <c r="BH280" s="125" t="str">
        <f>IF('2. Enter scores'!BG284&lt;&gt;"",'2. Enter scores'!$B284-'2. Enter scores'!BG284,"")</f>
        <v/>
      </c>
      <c r="BI280" s="125" t="str">
        <f>IF('2. Enter scores'!BH284&lt;&gt;"",'2. Enter scores'!$B284-'2. Enter scores'!BH284,"")</f>
        <v/>
      </c>
      <c r="BJ280" s="125" t="str">
        <f>IF('2. Enter scores'!BI284&lt;&gt;"",'2. Enter scores'!$B284-'2. Enter scores'!BI284,"")</f>
        <v/>
      </c>
      <c r="BK280" s="125" t="str">
        <f>IF('2. Enter scores'!BJ284&lt;&gt;"",'2. Enter scores'!$B284-'2. Enter scores'!BJ284,"")</f>
        <v/>
      </c>
      <c r="BL280" s="125" t="str">
        <f>IF('2. Enter scores'!BK284&lt;&gt;"",'2. Enter scores'!$B284-'2. Enter scores'!BK284,"")</f>
        <v/>
      </c>
      <c r="BM280" s="125" t="str">
        <f>IF('2. Enter scores'!BL284&lt;&gt;"",'2. Enter scores'!$B284-'2. Enter scores'!BL284,"")</f>
        <v/>
      </c>
      <c r="BN280" s="125" t="str">
        <f>IF('2. Enter scores'!BM284&lt;&gt;"",'2. Enter scores'!$B284-'2. Enter scores'!BM284,"")</f>
        <v/>
      </c>
      <c r="BO280" s="125" t="str">
        <f>IF('2. Enter scores'!BN284&lt;&gt;"",'2. Enter scores'!$B284-'2. Enter scores'!BN284,"")</f>
        <v/>
      </c>
      <c r="BP280" s="108">
        <v>1000</v>
      </c>
    </row>
    <row r="281" spans="2:68" x14ac:dyDescent="0.35">
      <c r="B281" s="125" t="str">
        <f>IF('2. Enter scores'!A285&lt;&gt;"",'2. Enter scores'!A285,"")</f>
        <v/>
      </c>
      <c r="H281" s="125" t="str">
        <f>IF('2. Enter scores'!G285&lt;&gt;"",'2. Enter scores'!$B285-'2. Enter scores'!G285,"")</f>
        <v/>
      </c>
      <c r="I281" s="125" t="str">
        <f>IF('2. Enter scores'!H285&lt;&gt;"",'2. Enter scores'!$B285-'2. Enter scores'!H285,"")</f>
        <v/>
      </c>
      <c r="J281" s="125" t="str">
        <f>IF('2. Enter scores'!I285&lt;&gt;"",'2. Enter scores'!$B285-'2. Enter scores'!I285,"")</f>
        <v/>
      </c>
      <c r="K281" s="125" t="str">
        <f>IF('2. Enter scores'!J285&lt;&gt;"",'2. Enter scores'!$B285-'2. Enter scores'!J285,"")</f>
        <v/>
      </c>
      <c r="L281" s="125" t="str">
        <f>IF('2. Enter scores'!K285&lt;&gt;"",'2. Enter scores'!$B285-'2. Enter scores'!K285,"")</f>
        <v/>
      </c>
      <c r="M281" s="125" t="str">
        <f>IF('2. Enter scores'!L285&lt;&gt;"",'2. Enter scores'!$B285-'2. Enter scores'!L285,"")</f>
        <v/>
      </c>
      <c r="N281" s="125" t="str">
        <f>IF('2. Enter scores'!M285&lt;&gt;"",'2. Enter scores'!$B285-'2. Enter scores'!M285,"")</f>
        <v/>
      </c>
      <c r="O281" s="125" t="str">
        <f>IF('2. Enter scores'!N285&lt;&gt;"",'2. Enter scores'!$B285-'2. Enter scores'!N285,"")</f>
        <v/>
      </c>
      <c r="P281" s="125" t="str">
        <f>IF('2. Enter scores'!O285&lt;&gt;"",'2. Enter scores'!$B285-'2. Enter scores'!O285,"")</f>
        <v/>
      </c>
      <c r="Q281" s="125" t="str">
        <f>IF('2. Enter scores'!P285&lt;&gt;"",'2. Enter scores'!$B285-'2. Enter scores'!P285,"")</f>
        <v/>
      </c>
      <c r="R281" s="125" t="str">
        <f>IF('2. Enter scores'!Q285&lt;&gt;"",'2. Enter scores'!$B285-'2. Enter scores'!Q285,"")</f>
        <v/>
      </c>
      <c r="S281" s="125" t="str">
        <f>IF('2. Enter scores'!R285&lt;&gt;"",'2. Enter scores'!$B285-'2. Enter scores'!R285,"")</f>
        <v/>
      </c>
      <c r="T281" s="125" t="str">
        <f>IF('2. Enter scores'!S285&lt;&gt;"",'2. Enter scores'!$B285-'2. Enter scores'!S285,"")</f>
        <v/>
      </c>
      <c r="U281" s="125" t="str">
        <f>IF('2. Enter scores'!T285&lt;&gt;"",'2. Enter scores'!$B285-'2. Enter scores'!T285,"")</f>
        <v/>
      </c>
      <c r="V281" s="125" t="str">
        <f>IF('2. Enter scores'!U285&lt;&gt;"",'2. Enter scores'!$B285-'2. Enter scores'!U285,"")</f>
        <v/>
      </c>
      <c r="W281" s="125" t="str">
        <f>IF('2. Enter scores'!V285&lt;&gt;"",'2. Enter scores'!$B285-'2. Enter scores'!V285,"")</f>
        <v/>
      </c>
      <c r="X281" s="125" t="str">
        <f>IF('2. Enter scores'!W285&lt;&gt;"",'2. Enter scores'!$B285-'2. Enter scores'!W285,"")</f>
        <v/>
      </c>
      <c r="Y281" s="125" t="str">
        <f>IF('2. Enter scores'!X285&lt;&gt;"",'2. Enter scores'!$B285-'2. Enter scores'!X285,"")</f>
        <v/>
      </c>
      <c r="Z281" s="125" t="str">
        <f>IF('2. Enter scores'!Y285&lt;&gt;"",'2. Enter scores'!$B285-'2. Enter scores'!Y285,"")</f>
        <v/>
      </c>
      <c r="AA281" s="125" t="str">
        <f>IF('2. Enter scores'!Z285&lt;&gt;"",'2. Enter scores'!$B285-'2. Enter scores'!Z285,"")</f>
        <v/>
      </c>
      <c r="AB281" s="125" t="str">
        <f>IF('2. Enter scores'!AA285&lt;&gt;"",'2. Enter scores'!$B285-'2. Enter scores'!AA285,"")</f>
        <v/>
      </c>
      <c r="AC281" s="125" t="str">
        <f>IF('2. Enter scores'!AB285&lt;&gt;"",'2. Enter scores'!$B285-'2. Enter scores'!AB285,"")</f>
        <v/>
      </c>
      <c r="AD281" s="125" t="str">
        <f>IF('2. Enter scores'!AC285&lt;&gt;"",'2. Enter scores'!$B285-'2. Enter scores'!AC285,"")</f>
        <v/>
      </c>
      <c r="AE281" s="125" t="str">
        <f>IF('2. Enter scores'!AD285&lt;&gt;"",'2. Enter scores'!$B285-'2. Enter scores'!AD285,"")</f>
        <v/>
      </c>
      <c r="AF281" s="125" t="str">
        <f>IF('2. Enter scores'!AE285&lt;&gt;"",'2. Enter scores'!$B285-'2. Enter scores'!AE285,"")</f>
        <v/>
      </c>
      <c r="AG281" s="125" t="str">
        <f>IF('2. Enter scores'!AF285&lt;&gt;"",'2. Enter scores'!$B285-'2. Enter scores'!AF285,"")</f>
        <v/>
      </c>
      <c r="AH281" s="125" t="str">
        <f>IF('2. Enter scores'!AG285&lt;&gt;"",'2. Enter scores'!$B285-'2. Enter scores'!AG285,"")</f>
        <v/>
      </c>
      <c r="AI281" s="125" t="str">
        <f>IF('2. Enter scores'!AH285&lt;&gt;"",'2. Enter scores'!$B285-'2. Enter scores'!AH285,"")</f>
        <v/>
      </c>
      <c r="AJ281" s="125" t="str">
        <f>IF('2. Enter scores'!AI285&lt;&gt;"",'2. Enter scores'!$B285-'2. Enter scores'!AI285,"")</f>
        <v/>
      </c>
      <c r="AK281" s="125" t="str">
        <f>IF('2. Enter scores'!AJ285&lt;&gt;"",'2. Enter scores'!$B285-'2. Enter scores'!AJ285,"")</f>
        <v/>
      </c>
      <c r="AL281" s="125" t="str">
        <f>IF('2. Enter scores'!AK285&lt;&gt;"",'2. Enter scores'!$B285-'2. Enter scores'!AK285,"")</f>
        <v/>
      </c>
      <c r="AM281" s="125" t="str">
        <f>IF('2. Enter scores'!AL285&lt;&gt;"",'2. Enter scores'!$B285-'2. Enter scores'!AL285,"")</f>
        <v/>
      </c>
      <c r="AN281" s="125" t="str">
        <f>IF('2. Enter scores'!AM285&lt;&gt;"",'2. Enter scores'!$B285-'2. Enter scores'!AM285,"")</f>
        <v/>
      </c>
      <c r="AO281" s="125" t="str">
        <f>IF('2. Enter scores'!AN285&lt;&gt;"",'2. Enter scores'!$B285-'2. Enter scores'!AN285,"")</f>
        <v/>
      </c>
      <c r="AP281" s="125" t="str">
        <f>IF('2. Enter scores'!AO285&lt;&gt;"",'2. Enter scores'!$B285-'2. Enter scores'!AO285,"")</f>
        <v/>
      </c>
      <c r="AQ281" s="125" t="str">
        <f>IF('2. Enter scores'!AP285&lt;&gt;"",'2. Enter scores'!$B285-'2. Enter scores'!AP285,"")</f>
        <v/>
      </c>
      <c r="AR281" s="125" t="str">
        <f>IF('2. Enter scores'!AQ285&lt;&gt;"",'2. Enter scores'!$B285-'2. Enter scores'!AQ285,"")</f>
        <v/>
      </c>
      <c r="AS281" s="125" t="str">
        <f>IF('2. Enter scores'!AR285&lt;&gt;"",'2. Enter scores'!$B285-'2. Enter scores'!AR285,"")</f>
        <v/>
      </c>
      <c r="AT281" s="125" t="str">
        <f>IF('2. Enter scores'!AS285&lt;&gt;"",'2. Enter scores'!$B285-'2. Enter scores'!AS285,"")</f>
        <v/>
      </c>
      <c r="AU281" s="125" t="str">
        <f>IF('2. Enter scores'!AT285&lt;&gt;"",'2. Enter scores'!$B285-'2. Enter scores'!AT285,"")</f>
        <v/>
      </c>
      <c r="AV281" s="125" t="str">
        <f>IF('2. Enter scores'!AU285&lt;&gt;"",'2. Enter scores'!$B285-'2. Enter scores'!AU285,"")</f>
        <v/>
      </c>
      <c r="AW281" s="125" t="str">
        <f>IF('2. Enter scores'!AV285&lt;&gt;"",'2. Enter scores'!$B285-'2. Enter scores'!AV285,"")</f>
        <v/>
      </c>
      <c r="AX281" s="125" t="str">
        <f>IF('2. Enter scores'!AW285&lt;&gt;"",'2. Enter scores'!$B285-'2. Enter scores'!AW285,"")</f>
        <v/>
      </c>
      <c r="AY281" s="125" t="str">
        <f>IF('2. Enter scores'!AX285&lt;&gt;"",'2. Enter scores'!$B285-'2. Enter scores'!AX285,"")</f>
        <v/>
      </c>
      <c r="AZ281" s="125" t="str">
        <f>IF('2. Enter scores'!AY285&lt;&gt;"",'2. Enter scores'!$B285-'2. Enter scores'!AY285,"")</f>
        <v/>
      </c>
      <c r="BA281" s="125" t="str">
        <f>IF('2. Enter scores'!AZ285&lt;&gt;"",'2. Enter scores'!$B285-'2. Enter scores'!AZ285,"")</f>
        <v/>
      </c>
      <c r="BB281" s="125" t="str">
        <f>IF('2. Enter scores'!BA285&lt;&gt;"",'2. Enter scores'!$B285-'2. Enter scores'!BA285,"")</f>
        <v/>
      </c>
      <c r="BC281" s="125" t="str">
        <f>IF('2. Enter scores'!BB285&lt;&gt;"",'2. Enter scores'!$B285-'2. Enter scores'!BB285,"")</f>
        <v/>
      </c>
      <c r="BD281" s="125" t="str">
        <f>IF('2. Enter scores'!BC285&lt;&gt;"",'2. Enter scores'!$B285-'2. Enter scores'!BC285,"")</f>
        <v/>
      </c>
      <c r="BE281" s="125" t="str">
        <f>IF('2. Enter scores'!BD285&lt;&gt;"",'2. Enter scores'!$B285-'2. Enter scores'!BD285,"")</f>
        <v/>
      </c>
      <c r="BF281" s="125" t="str">
        <f>IF('2. Enter scores'!BE285&lt;&gt;"",'2. Enter scores'!$B285-'2. Enter scores'!BE285,"")</f>
        <v/>
      </c>
      <c r="BG281" s="125" t="str">
        <f>IF('2. Enter scores'!BF285&lt;&gt;"",'2. Enter scores'!$B285-'2. Enter scores'!BF285,"")</f>
        <v/>
      </c>
      <c r="BH281" s="125" t="str">
        <f>IF('2. Enter scores'!BG285&lt;&gt;"",'2. Enter scores'!$B285-'2. Enter scores'!BG285,"")</f>
        <v/>
      </c>
      <c r="BI281" s="125" t="str">
        <f>IF('2. Enter scores'!BH285&lt;&gt;"",'2. Enter scores'!$B285-'2. Enter scores'!BH285,"")</f>
        <v/>
      </c>
      <c r="BJ281" s="125" t="str">
        <f>IF('2. Enter scores'!BI285&lt;&gt;"",'2. Enter scores'!$B285-'2. Enter scores'!BI285,"")</f>
        <v/>
      </c>
      <c r="BK281" s="125" t="str">
        <f>IF('2. Enter scores'!BJ285&lt;&gt;"",'2. Enter scores'!$B285-'2. Enter scores'!BJ285,"")</f>
        <v/>
      </c>
      <c r="BL281" s="125" t="str">
        <f>IF('2. Enter scores'!BK285&lt;&gt;"",'2. Enter scores'!$B285-'2. Enter scores'!BK285,"")</f>
        <v/>
      </c>
      <c r="BM281" s="125" t="str">
        <f>IF('2. Enter scores'!BL285&lt;&gt;"",'2. Enter scores'!$B285-'2. Enter scores'!BL285,"")</f>
        <v/>
      </c>
      <c r="BN281" s="125" t="str">
        <f>IF('2. Enter scores'!BM285&lt;&gt;"",'2. Enter scores'!$B285-'2. Enter scores'!BM285,"")</f>
        <v/>
      </c>
      <c r="BO281" s="125" t="str">
        <f>IF('2. Enter scores'!BN285&lt;&gt;"",'2. Enter scores'!$B285-'2. Enter scores'!BN285,"")</f>
        <v/>
      </c>
      <c r="BP281" s="108">
        <v>1000</v>
      </c>
    </row>
    <row r="282" spans="2:68" x14ac:dyDescent="0.35">
      <c r="B282" s="125" t="str">
        <f>IF('2. Enter scores'!A286&lt;&gt;"",'2. Enter scores'!A286,"")</f>
        <v/>
      </c>
      <c r="H282" s="125" t="str">
        <f>IF('2. Enter scores'!G286&lt;&gt;"",'2. Enter scores'!$B286-'2. Enter scores'!G286,"")</f>
        <v/>
      </c>
      <c r="I282" s="125" t="str">
        <f>IF('2. Enter scores'!H286&lt;&gt;"",'2. Enter scores'!$B286-'2. Enter scores'!H286,"")</f>
        <v/>
      </c>
      <c r="J282" s="125" t="str">
        <f>IF('2. Enter scores'!I286&lt;&gt;"",'2. Enter scores'!$B286-'2. Enter scores'!I286,"")</f>
        <v/>
      </c>
      <c r="K282" s="125" t="str">
        <f>IF('2. Enter scores'!J286&lt;&gt;"",'2. Enter scores'!$B286-'2. Enter scores'!J286,"")</f>
        <v/>
      </c>
      <c r="L282" s="125" t="str">
        <f>IF('2. Enter scores'!K286&lt;&gt;"",'2. Enter scores'!$B286-'2. Enter scores'!K286,"")</f>
        <v/>
      </c>
      <c r="M282" s="125" t="str">
        <f>IF('2. Enter scores'!L286&lt;&gt;"",'2. Enter scores'!$B286-'2. Enter scores'!L286,"")</f>
        <v/>
      </c>
      <c r="N282" s="125" t="str">
        <f>IF('2. Enter scores'!M286&lt;&gt;"",'2. Enter scores'!$B286-'2. Enter scores'!M286,"")</f>
        <v/>
      </c>
      <c r="O282" s="125" t="str">
        <f>IF('2. Enter scores'!N286&lt;&gt;"",'2. Enter scores'!$B286-'2. Enter scores'!N286,"")</f>
        <v/>
      </c>
      <c r="P282" s="125" t="str">
        <f>IF('2. Enter scores'!O286&lt;&gt;"",'2. Enter scores'!$B286-'2. Enter scores'!O286,"")</f>
        <v/>
      </c>
      <c r="Q282" s="125" t="str">
        <f>IF('2. Enter scores'!P286&lt;&gt;"",'2. Enter scores'!$B286-'2. Enter scores'!P286,"")</f>
        <v/>
      </c>
      <c r="R282" s="125" t="str">
        <f>IF('2. Enter scores'!Q286&lt;&gt;"",'2. Enter scores'!$B286-'2. Enter scores'!Q286,"")</f>
        <v/>
      </c>
      <c r="S282" s="125" t="str">
        <f>IF('2. Enter scores'!R286&lt;&gt;"",'2. Enter scores'!$B286-'2. Enter scores'!R286,"")</f>
        <v/>
      </c>
      <c r="T282" s="125" t="str">
        <f>IF('2. Enter scores'!S286&lt;&gt;"",'2. Enter scores'!$B286-'2. Enter scores'!S286,"")</f>
        <v/>
      </c>
      <c r="U282" s="125" t="str">
        <f>IF('2. Enter scores'!T286&lt;&gt;"",'2. Enter scores'!$B286-'2. Enter scores'!T286,"")</f>
        <v/>
      </c>
      <c r="V282" s="125" t="str">
        <f>IF('2. Enter scores'!U286&lt;&gt;"",'2. Enter scores'!$B286-'2. Enter scores'!U286,"")</f>
        <v/>
      </c>
      <c r="W282" s="125" t="str">
        <f>IF('2. Enter scores'!V286&lt;&gt;"",'2. Enter scores'!$B286-'2. Enter scores'!V286,"")</f>
        <v/>
      </c>
      <c r="X282" s="125" t="str">
        <f>IF('2. Enter scores'!W286&lt;&gt;"",'2. Enter scores'!$B286-'2. Enter scores'!W286,"")</f>
        <v/>
      </c>
      <c r="Y282" s="125" t="str">
        <f>IF('2. Enter scores'!X286&lt;&gt;"",'2. Enter scores'!$B286-'2. Enter scores'!X286,"")</f>
        <v/>
      </c>
      <c r="Z282" s="125" t="str">
        <f>IF('2. Enter scores'!Y286&lt;&gt;"",'2. Enter scores'!$B286-'2. Enter scores'!Y286,"")</f>
        <v/>
      </c>
      <c r="AA282" s="125" t="str">
        <f>IF('2. Enter scores'!Z286&lt;&gt;"",'2. Enter scores'!$B286-'2. Enter scores'!Z286,"")</f>
        <v/>
      </c>
      <c r="AB282" s="125" t="str">
        <f>IF('2. Enter scores'!AA286&lt;&gt;"",'2. Enter scores'!$B286-'2. Enter scores'!AA286,"")</f>
        <v/>
      </c>
      <c r="AC282" s="125" t="str">
        <f>IF('2. Enter scores'!AB286&lt;&gt;"",'2. Enter scores'!$B286-'2. Enter scores'!AB286,"")</f>
        <v/>
      </c>
      <c r="AD282" s="125" t="str">
        <f>IF('2. Enter scores'!AC286&lt;&gt;"",'2. Enter scores'!$B286-'2. Enter scores'!AC286,"")</f>
        <v/>
      </c>
      <c r="AE282" s="125" t="str">
        <f>IF('2. Enter scores'!AD286&lt;&gt;"",'2. Enter scores'!$B286-'2. Enter scores'!AD286,"")</f>
        <v/>
      </c>
      <c r="AF282" s="125" t="str">
        <f>IF('2. Enter scores'!AE286&lt;&gt;"",'2. Enter scores'!$B286-'2. Enter scores'!AE286,"")</f>
        <v/>
      </c>
      <c r="AG282" s="125" t="str">
        <f>IF('2. Enter scores'!AF286&lt;&gt;"",'2. Enter scores'!$B286-'2. Enter scores'!AF286,"")</f>
        <v/>
      </c>
      <c r="AH282" s="125" t="str">
        <f>IF('2. Enter scores'!AG286&lt;&gt;"",'2. Enter scores'!$B286-'2. Enter scores'!AG286,"")</f>
        <v/>
      </c>
      <c r="AI282" s="125" t="str">
        <f>IF('2. Enter scores'!AH286&lt;&gt;"",'2. Enter scores'!$B286-'2. Enter scores'!AH286,"")</f>
        <v/>
      </c>
      <c r="AJ282" s="125" t="str">
        <f>IF('2. Enter scores'!AI286&lt;&gt;"",'2. Enter scores'!$B286-'2. Enter scores'!AI286,"")</f>
        <v/>
      </c>
      <c r="AK282" s="125" t="str">
        <f>IF('2. Enter scores'!AJ286&lt;&gt;"",'2. Enter scores'!$B286-'2. Enter scores'!AJ286,"")</f>
        <v/>
      </c>
      <c r="AL282" s="125" t="str">
        <f>IF('2. Enter scores'!AK286&lt;&gt;"",'2. Enter scores'!$B286-'2. Enter scores'!AK286,"")</f>
        <v/>
      </c>
      <c r="AM282" s="125" t="str">
        <f>IF('2. Enter scores'!AL286&lt;&gt;"",'2. Enter scores'!$B286-'2. Enter scores'!AL286,"")</f>
        <v/>
      </c>
      <c r="AN282" s="125" t="str">
        <f>IF('2. Enter scores'!AM286&lt;&gt;"",'2. Enter scores'!$B286-'2. Enter scores'!AM286,"")</f>
        <v/>
      </c>
      <c r="AO282" s="125" t="str">
        <f>IF('2. Enter scores'!AN286&lt;&gt;"",'2. Enter scores'!$B286-'2. Enter scores'!AN286,"")</f>
        <v/>
      </c>
      <c r="AP282" s="125" t="str">
        <f>IF('2. Enter scores'!AO286&lt;&gt;"",'2. Enter scores'!$B286-'2. Enter scores'!AO286,"")</f>
        <v/>
      </c>
      <c r="AQ282" s="125" t="str">
        <f>IF('2. Enter scores'!AP286&lt;&gt;"",'2. Enter scores'!$B286-'2. Enter scores'!AP286,"")</f>
        <v/>
      </c>
      <c r="AR282" s="125" t="str">
        <f>IF('2. Enter scores'!AQ286&lt;&gt;"",'2. Enter scores'!$B286-'2. Enter scores'!AQ286,"")</f>
        <v/>
      </c>
      <c r="AS282" s="125" t="str">
        <f>IF('2. Enter scores'!AR286&lt;&gt;"",'2. Enter scores'!$B286-'2. Enter scores'!AR286,"")</f>
        <v/>
      </c>
      <c r="AT282" s="125" t="str">
        <f>IF('2. Enter scores'!AS286&lt;&gt;"",'2. Enter scores'!$B286-'2. Enter scores'!AS286,"")</f>
        <v/>
      </c>
      <c r="AU282" s="125" t="str">
        <f>IF('2. Enter scores'!AT286&lt;&gt;"",'2. Enter scores'!$B286-'2. Enter scores'!AT286,"")</f>
        <v/>
      </c>
      <c r="AV282" s="125" t="str">
        <f>IF('2. Enter scores'!AU286&lt;&gt;"",'2. Enter scores'!$B286-'2. Enter scores'!AU286,"")</f>
        <v/>
      </c>
      <c r="AW282" s="125" t="str">
        <f>IF('2. Enter scores'!AV286&lt;&gt;"",'2. Enter scores'!$B286-'2. Enter scores'!AV286,"")</f>
        <v/>
      </c>
      <c r="AX282" s="125" t="str">
        <f>IF('2. Enter scores'!AW286&lt;&gt;"",'2. Enter scores'!$B286-'2. Enter scores'!AW286,"")</f>
        <v/>
      </c>
      <c r="AY282" s="125" t="str">
        <f>IF('2. Enter scores'!AX286&lt;&gt;"",'2. Enter scores'!$B286-'2. Enter scores'!AX286,"")</f>
        <v/>
      </c>
      <c r="AZ282" s="125" t="str">
        <f>IF('2. Enter scores'!AY286&lt;&gt;"",'2. Enter scores'!$B286-'2. Enter scores'!AY286,"")</f>
        <v/>
      </c>
      <c r="BA282" s="125" t="str">
        <f>IF('2. Enter scores'!AZ286&lt;&gt;"",'2. Enter scores'!$B286-'2. Enter scores'!AZ286,"")</f>
        <v/>
      </c>
      <c r="BB282" s="125" t="str">
        <f>IF('2. Enter scores'!BA286&lt;&gt;"",'2. Enter scores'!$B286-'2. Enter scores'!BA286,"")</f>
        <v/>
      </c>
      <c r="BC282" s="125" t="str">
        <f>IF('2. Enter scores'!BB286&lt;&gt;"",'2. Enter scores'!$B286-'2. Enter scores'!BB286,"")</f>
        <v/>
      </c>
      <c r="BD282" s="125" t="str">
        <f>IF('2. Enter scores'!BC286&lt;&gt;"",'2. Enter scores'!$B286-'2. Enter scores'!BC286,"")</f>
        <v/>
      </c>
      <c r="BE282" s="125" t="str">
        <f>IF('2. Enter scores'!BD286&lt;&gt;"",'2. Enter scores'!$B286-'2. Enter scores'!BD286,"")</f>
        <v/>
      </c>
      <c r="BF282" s="125" t="str">
        <f>IF('2. Enter scores'!BE286&lt;&gt;"",'2. Enter scores'!$B286-'2. Enter scores'!BE286,"")</f>
        <v/>
      </c>
      <c r="BG282" s="125" t="str">
        <f>IF('2. Enter scores'!BF286&lt;&gt;"",'2. Enter scores'!$B286-'2. Enter scores'!BF286,"")</f>
        <v/>
      </c>
      <c r="BH282" s="125" t="str">
        <f>IF('2. Enter scores'!BG286&lt;&gt;"",'2. Enter scores'!$B286-'2. Enter scores'!BG286,"")</f>
        <v/>
      </c>
      <c r="BI282" s="125" t="str">
        <f>IF('2. Enter scores'!BH286&lt;&gt;"",'2. Enter scores'!$B286-'2. Enter scores'!BH286,"")</f>
        <v/>
      </c>
      <c r="BJ282" s="125" t="str">
        <f>IF('2. Enter scores'!BI286&lt;&gt;"",'2. Enter scores'!$B286-'2. Enter scores'!BI286,"")</f>
        <v/>
      </c>
      <c r="BK282" s="125" t="str">
        <f>IF('2. Enter scores'!BJ286&lt;&gt;"",'2. Enter scores'!$B286-'2. Enter scores'!BJ286,"")</f>
        <v/>
      </c>
      <c r="BL282" s="125" t="str">
        <f>IF('2. Enter scores'!BK286&lt;&gt;"",'2. Enter scores'!$B286-'2. Enter scores'!BK286,"")</f>
        <v/>
      </c>
      <c r="BM282" s="125" t="str">
        <f>IF('2. Enter scores'!BL286&lt;&gt;"",'2. Enter scores'!$B286-'2. Enter scores'!BL286,"")</f>
        <v/>
      </c>
      <c r="BN282" s="125" t="str">
        <f>IF('2. Enter scores'!BM286&lt;&gt;"",'2. Enter scores'!$B286-'2. Enter scores'!BM286,"")</f>
        <v/>
      </c>
      <c r="BO282" s="125" t="str">
        <f>IF('2. Enter scores'!BN286&lt;&gt;"",'2. Enter scores'!$B286-'2. Enter scores'!BN286,"")</f>
        <v/>
      </c>
      <c r="BP282" s="108">
        <v>1000</v>
      </c>
    </row>
    <row r="283" spans="2:68" x14ac:dyDescent="0.35">
      <c r="B283" s="125" t="str">
        <f>IF('2. Enter scores'!A287&lt;&gt;"",'2. Enter scores'!A287,"")</f>
        <v/>
      </c>
      <c r="H283" s="125" t="str">
        <f>IF('2. Enter scores'!G287&lt;&gt;"",'2. Enter scores'!$B287-'2. Enter scores'!G287,"")</f>
        <v/>
      </c>
      <c r="I283" s="125" t="str">
        <f>IF('2. Enter scores'!H287&lt;&gt;"",'2. Enter scores'!$B287-'2. Enter scores'!H287,"")</f>
        <v/>
      </c>
      <c r="J283" s="125" t="str">
        <f>IF('2. Enter scores'!I287&lt;&gt;"",'2. Enter scores'!$B287-'2. Enter scores'!I287,"")</f>
        <v/>
      </c>
      <c r="K283" s="125" t="str">
        <f>IF('2. Enter scores'!J287&lt;&gt;"",'2. Enter scores'!$B287-'2. Enter scores'!J287,"")</f>
        <v/>
      </c>
      <c r="L283" s="125" t="str">
        <f>IF('2. Enter scores'!K287&lt;&gt;"",'2. Enter scores'!$B287-'2. Enter scores'!K287,"")</f>
        <v/>
      </c>
      <c r="M283" s="125" t="str">
        <f>IF('2. Enter scores'!L287&lt;&gt;"",'2. Enter scores'!$B287-'2. Enter scores'!L287,"")</f>
        <v/>
      </c>
      <c r="N283" s="125" t="str">
        <f>IF('2. Enter scores'!M287&lt;&gt;"",'2. Enter scores'!$B287-'2. Enter scores'!M287,"")</f>
        <v/>
      </c>
      <c r="O283" s="125" t="str">
        <f>IF('2. Enter scores'!N287&lt;&gt;"",'2. Enter scores'!$B287-'2. Enter scores'!N287,"")</f>
        <v/>
      </c>
      <c r="P283" s="125" t="str">
        <f>IF('2. Enter scores'!O287&lt;&gt;"",'2. Enter scores'!$B287-'2. Enter scores'!O287,"")</f>
        <v/>
      </c>
      <c r="Q283" s="125" t="str">
        <f>IF('2. Enter scores'!P287&lt;&gt;"",'2. Enter scores'!$B287-'2. Enter scores'!P287,"")</f>
        <v/>
      </c>
      <c r="R283" s="125" t="str">
        <f>IF('2. Enter scores'!Q287&lt;&gt;"",'2. Enter scores'!$B287-'2. Enter scores'!Q287,"")</f>
        <v/>
      </c>
      <c r="S283" s="125" t="str">
        <f>IF('2. Enter scores'!R287&lt;&gt;"",'2. Enter scores'!$B287-'2. Enter scores'!R287,"")</f>
        <v/>
      </c>
      <c r="T283" s="125" t="str">
        <f>IF('2. Enter scores'!S287&lt;&gt;"",'2. Enter scores'!$B287-'2. Enter scores'!S287,"")</f>
        <v/>
      </c>
      <c r="U283" s="125" t="str">
        <f>IF('2. Enter scores'!T287&lt;&gt;"",'2. Enter scores'!$B287-'2. Enter scores'!T287,"")</f>
        <v/>
      </c>
      <c r="V283" s="125" t="str">
        <f>IF('2. Enter scores'!U287&lt;&gt;"",'2. Enter scores'!$B287-'2. Enter scores'!U287,"")</f>
        <v/>
      </c>
      <c r="W283" s="125" t="str">
        <f>IF('2. Enter scores'!V287&lt;&gt;"",'2. Enter scores'!$B287-'2. Enter scores'!V287,"")</f>
        <v/>
      </c>
      <c r="X283" s="125" t="str">
        <f>IF('2. Enter scores'!W287&lt;&gt;"",'2. Enter scores'!$B287-'2. Enter scores'!W287,"")</f>
        <v/>
      </c>
      <c r="Y283" s="125" t="str">
        <f>IF('2. Enter scores'!X287&lt;&gt;"",'2. Enter scores'!$B287-'2. Enter scores'!X287,"")</f>
        <v/>
      </c>
      <c r="Z283" s="125" t="str">
        <f>IF('2. Enter scores'!Y287&lt;&gt;"",'2. Enter scores'!$B287-'2. Enter scores'!Y287,"")</f>
        <v/>
      </c>
      <c r="AA283" s="125" t="str">
        <f>IF('2. Enter scores'!Z287&lt;&gt;"",'2. Enter scores'!$B287-'2. Enter scores'!Z287,"")</f>
        <v/>
      </c>
      <c r="AB283" s="125" t="str">
        <f>IF('2. Enter scores'!AA287&lt;&gt;"",'2. Enter scores'!$B287-'2. Enter scores'!AA287,"")</f>
        <v/>
      </c>
      <c r="AC283" s="125" t="str">
        <f>IF('2. Enter scores'!AB287&lt;&gt;"",'2. Enter scores'!$B287-'2. Enter scores'!AB287,"")</f>
        <v/>
      </c>
      <c r="AD283" s="125" t="str">
        <f>IF('2. Enter scores'!AC287&lt;&gt;"",'2. Enter scores'!$B287-'2. Enter scores'!AC287,"")</f>
        <v/>
      </c>
      <c r="AE283" s="125" t="str">
        <f>IF('2. Enter scores'!AD287&lt;&gt;"",'2. Enter scores'!$B287-'2. Enter scores'!AD287,"")</f>
        <v/>
      </c>
      <c r="AF283" s="125" t="str">
        <f>IF('2. Enter scores'!AE287&lt;&gt;"",'2. Enter scores'!$B287-'2. Enter scores'!AE287,"")</f>
        <v/>
      </c>
      <c r="AG283" s="125" t="str">
        <f>IF('2. Enter scores'!AF287&lt;&gt;"",'2. Enter scores'!$B287-'2. Enter scores'!AF287,"")</f>
        <v/>
      </c>
      <c r="AH283" s="125" t="str">
        <f>IF('2. Enter scores'!AG287&lt;&gt;"",'2. Enter scores'!$B287-'2. Enter scores'!AG287,"")</f>
        <v/>
      </c>
      <c r="AI283" s="125" t="str">
        <f>IF('2. Enter scores'!AH287&lt;&gt;"",'2. Enter scores'!$B287-'2. Enter scores'!AH287,"")</f>
        <v/>
      </c>
      <c r="AJ283" s="125" t="str">
        <f>IF('2. Enter scores'!AI287&lt;&gt;"",'2. Enter scores'!$B287-'2. Enter scores'!AI287,"")</f>
        <v/>
      </c>
      <c r="AK283" s="125" t="str">
        <f>IF('2. Enter scores'!AJ287&lt;&gt;"",'2. Enter scores'!$B287-'2. Enter scores'!AJ287,"")</f>
        <v/>
      </c>
      <c r="AL283" s="125" t="str">
        <f>IF('2. Enter scores'!AK287&lt;&gt;"",'2. Enter scores'!$B287-'2. Enter scores'!AK287,"")</f>
        <v/>
      </c>
      <c r="AM283" s="125" t="str">
        <f>IF('2. Enter scores'!AL287&lt;&gt;"",'2. Enter scores'!$B287-'2. Enter scores'!AL287,"")</f>
        <v/>
      </c>
      <c r="AN283" s="125" t="str">
        <f>IF('2. Enter scores'!AM287&lt;&gt;"",'2. Enter scores'!$B287-'2. Enter scores'!AM287,"")</f>
        <v/>
      </c>
      <c r="AO283" s="125" t="str">
        <f>IF('2. Enter scores'!AN287&lt;&gt;"",'2. Enter scores'!$B287-'2. Enter scores'!AN287,"")</f>
        <v/>
      </c>
      <c r="AP283" s="125" t="str">
        <f>IF('2. Enter scores'!AO287&lt;&gt;"",'2. Enter scores'!$B287-'2. Enter scores'!AO287,"")</f>
        <v/>
      </c>
      <c r="AQ283" s="125" t="str">
        <f>IF('2. Enter scores'!AP287&lt;&gt;"",'2. Enter scores'!$B287-'2. Enter scores'!AP287,"")</f>
        <v/>
      </c>
      <c r="AR283" s="125" t="str">
        <f>IF('2. Enter scores'!AQ287&lt;&gt;"",'2. Enter scores'!$B287-'2. Enter scores'!AQ287,"")</f>
        <v/>
      </c>
      <c r="AS283" s="125" t="str">
        <f>IF('2. Enter scores'!AR287&lt;&gt;"",'2. Enter scores'!$B287-'2. Enter scores'!AR287,"")</f>
        <v/>
      </c>
      <c r="AT283" s="125" t="str">
        <f>IF('2. Enter scores'!AS287&lt;&gt;"",'2. Enter scores'!$B287-'2. Enter scores'!AS287,"")</f>
        <v/>
      </c>
      <c r="AU283" s="125" t="str">
        <f>IF('2. Enter scores'!AT287&lt;&gt;"",'2. Enter scores'!$B287-'2. Enter scores'!AT287,"")</f>
        <v/>
      </c>
      <c r="AV283" s="125" t="str">
        <f>IF('2. Enter scores'!AU287&lt;&gt;"",'2. Enter scores'!$B287-'2. Enter scores'!AU287,"")</f>
        <v/>
      </c>
      <c r="AW283" s="125" t="str">
        <f>IF('2. Enter scores'!AV287&lt;&gt;"",'2. Enter scores'!$B287-'2. Enter scores'!AV287,"")</f>
        <v/>
      </c>
      <c r="AX283" s="125" t="str">
        <f>IF('2. Enter scores'!AW287&lt;&gt;"",'2. Enter scores'!$B287-'2. Enter scores'!AW287,"")</f>
        <v/>
      </c>
      <c r="AY283" s="125" t="str">
        <f>IF('2. Enter scores'!AX287&lt;&gt;"",'2. Enter scores'!$B287-'2. Enter scores'!AX287,"")</f>
        <v/>
      </c>
      <c r="AZ283" s="125" t="str">
        <f>IF('2. Enter scores'!AY287&lt;&gt;"",'2. Enter scores'!$B287-'2. Enter scores'!AY287,"")</f>
        <v/>
      </c>
      <c r="BA283" s="125" t="str">
        <f>IF('2. Enter scores'!AZ287&lt;&gt;"",'2. Enter scores'!$B287-'2. Enter scores'!AZ287,"")</f>
        <v/>
      </c>
      <c r="BB283" s="125" t="str">
        <f>IF('2. Enter scores'!BA287&lt;&gt;"",'2. Enter scores'!$B287-'2. Enter scores'!BA287,"")</f>
        <v/>
      </c>
      <c r="BC283" s="125" t="str">
        <f>IF('2. Enter scores'!BB287&lt;&gt;"",'2. Enter scores'!$B287-'2. Enter scores'!BB287,"")</f>
        <v/>
      </c>
      <c r="BD283" s="125" t="str">
        <f>IF('2. Enter scores'!BC287&lt;&gt;"",'2. Enter scores'!$B287-'2. Enter scores'!BC287,"")</f>
        <v/>
      </c>
      <c r="BE283" s="125" t="str">
        <f>IF('2. Enter scores'!BD287&lt;&gt;"",'2. Enter scores'!$B287-'2. Enter scores'!BD287,"")</f>
        <v/>
      </c>
      <c r="BF283" s="125" t="str">
        <f>IF('2. Enter scores'!BE287&lt;&gt;"",'2. Enter scores'!$B287-'2. Enter scores'!BE287,"")</f>
        <v/>
      </c>
      <c r="BG283" s="125" t="str">
        <f>IF('2. Enter scores'!BF287&lt;&gt;"",'2. Enter scores'!$B287-'2. Enter scores'!BF287,"")</f>
        <v/>
      </c>
      <c r="BH283" s="125" t="str">
        <f>IF('2. Enter scores'!BG287&lt;&gt;"",'2. Enter scores'!$B287-'2. Enter scores'!BG287,"")</f>
        <v/>
      </c>
      <c r="BI283" s="125" t="str">
        <f>IF('2. Enter scores'!BH287&lt;&gt;"",'2. Enter scores'!$B287-'2. Enter scores'!BH287,"")</f>
        <v/>
      </c>
      <c r="BJ283" s="125" t="str">
        <f>IF('2. Enter scores'!BI287&lt;&gt;"",'2. Enter scores'!$B287-'2. Enter scores'!BI287,"")</f>
        <v/>
      </c>
      <c r="BK283" s="125" t="str">
        <f>IF('2. Enter scores'!BJ287&lt;&gt;"",'2. Enter scores'!$B287-'2. Enter scores'!BJ287,"")</f>
        <v/>
      </c>
      <c r="BL283" s="125" t="str">
        <f>IF('2. Enter scores'!BK287&lt;&gt;"",'2. Enter scores'!$B287-'2. Enter scores'!BK287,"")</f>
        <v/>
      </c>
      <c r="BM283" s="125" t="str">
        <f>IF('2. Enter scores'!BL287&lt;&gt;"",'2. Enter scores'!$B287-'2. Enter scores'!BL287,"")</f>
        <v/>
      </c>
      <c r="BN283" s="125" t="str">
        <f>IF('2. Enter scores'!BM287&lt;&gt;"",'2. Enter scores'!$B287-'2. Enter scores'!BM287,"")</f>
        <v/>
      </c>
      <c r="BO283" s="125" t="str">
        <f>IF('2. Enter scores'!BN287&lt;&gt;"",'2. Enter scores'!$B287-'2. Enter scores'!BN287,"")</f>
        <v/>
      </c>
      <c r="BP283" s="108">
        <v>1000</v>
      </c>
    </row>
    <row r="284" spans="2:68" x14ac:dyDescent="0.35">
      <c r="B284" s="125" t="str">
        <f>IF('2. Enter scores'!A288&lt;&gt;"",'2. Enter scores'!A288,"")</f>
        <v/>
      </c>
      <c r="H284" s="125" t="str">
        <f>IF('2. Enter scores'!G288&lt;&gt;"",'2. Enter scores'!$B288-'2. Enter scores'!G288,"")</f>
        <v/>
      </c>
      <c r="I284" s="125" t="str">
        <f>IF('2. Enter scores'!H288&lt;&gt;"",'2. Enter scores'!$B288-'2. Enter scores'!H288,"")</f>
        <v/>
      </c>
      <c r="J284" s="125" t="str">
        <f>IF('2. Enter scores'!I288&lt;&gt;"",'2. Enter scores'!$B288-'2. Enter scores'!I288,"")</f>
        <v/>
      </c>
      <c r="K284" s="125" t="str">
        <f>IF('2. Enter scores'!J288&lt;&gt;"",'2. Enter scores'!$B288-'2. Enter scores'!J288,"")</f>
        <v/>
      </c>
      <c r="L284" s="125" t="str">
        <f>IF('2. Enter scores'!K288&lt;&gt;"",'2. Enter scores'!$B288-'2. Enter scores'!K288,"")</f>
        <v/>
      </c>
      <c r="M284" s="125" t="str">
        <f>IF('2. Enter scores'!L288&lt;&gt;"",'2. Enter scores'!$B288-'2. Enter scores'!L288,"")</f>
        <v/>
      </c>
      <c r="N284" s="125" t="str">
        <f>IF('2. Enter scores'!M288&lt;&gt;"",'2. Enter scores'!$B288-'2. Enter scores'!M288,"")</f>
        <v/>
      </c>
      <c r="O284" s="125" t="str">
        <f>IF('2. Enter scores'!N288&lt;&gt;"",'2. Enter scores'!$B288-'2. Enter scores'!N288,"")</f>
        <v/>
      </c>
      <c r="P284" s="125" t="str">
        <f>IF('2. Enter scores'!O288&lt;&gt;"",'2. Enter scores'!$B288-'2. Enter scores'!O288,"")</f>
        <v/>
      </c>
      <c r="Q284" s="125" t="str">
        <f>IF('2. Enter scores'!P288&lt;&gt;"",'2. Enter scores'!$B288-'2. Enter scores'!P288,"")</f>
        <v/>
      </c>
      <c r="R284" s="125" t="str">
        <f>IF('2. Enter scores'!Q288&lt;&gt;"",'2. Enter scores'!$B288-'2. Enter scores'!Q288,"")</f>
        <v/>
      </c>
      <c r="S284" s="125" t="str">
        <f>IF('2. Enter scores'!R288&lt;&gt;"",'2. Enter scores'!$B288-'2. Enter scores'!R288,"")</f>
        <v/>
      </c>
      <c r="T284" s="125" t="str">
        <f>IF('2. Enter scores'!S288&lt;&gt;"",'2. Enter scores'!$B288-'2. Enter scores'!S288,"")</f>
        <v/>
      </c>
      <c r="U284" s="125" t="str">
        <f>IF('2. Enter scores'!T288&lt;&gt;"",'2. Enter scores'!$B288-'2. Enter scores'!T288,"")</f>
        <v/>
      </c>
      <c r="V284" s="125" t="str">
        <f>IF('2. Enter scores'!U288&lt;&gt;"",'2. Enter scores'!$B288-'2. Enter scores'!U288,"")</f>
        <v/>
      </c>
      <c r="W284" s="125" t="str">
        <f>IF('2. Enter scores'!V288&lt;&gt;"",'2. Enter scores'!$B288-'2. Enter scores'!V288,"")</f>
        <v/>
      </c>
      <c r="X284" s="125" t="str">
        <f>IF('2. Enter scores'!W288&lt;&gt;"",'2. Enter scores'!$B288-'2. Enter scores'!W288,"")</f>
        <v/>
      </c>
      <c r="Y284" s="125" t="str">
        <f>IF('2. Enter scores'!X288&lt;&gt;"",'2. Enter scores'!$B288-'2. Enter scores'!X288,"")</f>
        <v/>
      </c>
      <c r="Z284" s="125" t="str">
        <f>IF('2. Enter scores'!Y288&lt;&gt;"",'2. Enter scores'!$B288-'2. Enter scores'!Y288,"")</f>
        <v/>
      </c>
      <c r="AA284" s="125" t="str">
        <f>IF('2. Enter scores'!Z288&lt;&gt;"",'2. Enter scores'!$B288-'2. Enter scores'!Z288,"")</f>
        <v/>
      </c>
      <c r="AB284" s="125" t="str">
        <f>IF('2. Enter scores'!AA288&lt;&gt;"",'2. Enter scores'!$B288-'2. Enter scores'!AA288,"")</f>
        <v/>
      </c>
      <c r="AC284" s="125" t="str">
        <f>IF('2. Enter scores'!AB288&lt;&gt;"",'2. Enter scores'!$B288-'2. Enter scores'!AB288,"")</f>
        <v/>
      </c>
      <c r="AD284" s="125" t="str">
        <f>IF('2. Enter scores'!AC288&lt;&gt;"",'2. Enter scores'!$B288-'2. Enter scores'!AC288,"")</f>
        <v/>
      </c>
      <c r="AE284" s="125" t="str">
        <f>IF('2. Enter scores'!AD288&lt;&gt;"",'2. Enter scores'!$B288-'2. Enter scores'!AD288,"")</f>
        <v/>
      </c>
      <c r="AF284" s="125" t="str">
        <f>IF('2. Enter scores'!AE288&lt;&gt;"",'2. Enter scores'!$B288-'2. Enter scores'!AE288,"")</f>
        <v/>
      </c>
      <c r="AG284" s="125" t="str">
        <f>IF('2. Enter scores'!AF288&lt;&gt;"",'2. Enter scores'!$B288-'2. Enter scores'!AF288,"")</f>
        <v/>
      </c>
      <c r="AH284" s="125" t="str">
        <f>IF('2. Enter scores'!AG288&lt;&gt;"",'2. Enter scores'!$B288-'2. Enter scores'!AG288,"")</f>
        <v/>
      </c>
      <c r="AI284" s="125" t="str">
        <f>IF('2. Enter scores'!AH288&lt;&gt;"",'2. Enter scores'!$B288-'2. Enter scores'!AH288,"")</f>
        <v/>
      </c>
      <c r="AJ284" s="125" t="str">
        <f>IF('2. Enter scores'!AI288&lt;&gt;"",'2. Enter scores'!$B288-'2. Enter scores'!AI288,"")</f>
        <v/>
      </c>
      <c r="AK284" s="125" t="str">
        <f>IF('2. Enter scores'!AJ288&lt;&gt;"",'2. Enter scores'!$B288-'2. Enter scores'!AJ288,"")</f>
        <v/>
      </c>
      <c r="AL284" s="125" t="str">
        <f>IF('2. Enter scores'!AK288&lt;&gt;"",'2. Enter scores'!$B288-'2. Enter scores'!AK288,"")</f>
        <v/>
      </c>
      <c r="AM284" s="125" t="str">
        <f>IF('2. Enter scores'!AL288&lt;&gt;"",'2. Enter scores'!$B288-'2. Enter scores'!AL288,"")</f>
        <v/>
      </c>
      <c r="AN284" s="125" t="str">
        <f>IF('2. Enter scores'!AM288&lt;&gt;"",'2. Enter scores'!$B288-'2. Enter scores'!AM288,"")</f>
        <v/>
      </c>
      <c r="AO284" s="125" t="str">
        <f>IF('2. Enter scores'!AN288&lt;&gt;"",'2. Enter scores'!$B288-'2. Enter scores'!AN288,"")</f>
        <v/>
      </c>
      <c r="AP284" s="125" t="str">
        <f>IF('2. Enter scores'!AO288&lt;&gt;"",'2. Enter scores'!$B288-'2. Enter scores'!AO288,"")</f>
        <v/>
      </c>
      <c r="AQ284" s="125" t="str">
        <f>IF('2. Enter scores'!AP288&lt;&gt;"",'2. Enter scores'!$B288-'2. Enter scores'!AP288,"")</f>
        <v/>
      </c>
      <c r="AR284" s="125" t="str">
        <f>IF('2. Enter scores'!AQ288&lt;&gt;"",'2. Enter scores'!$B288-'2. Enter scores'!AQ288,"")</f>
        <v/>
      </c>
      <c r="AS284" s="125" t="str">
        <f>IF('2. Enter scores'!AR288&lt;&gt;"",'2. Enter scores'!$B288-'2. Enter scores'!AR288,"")</f>
        <v/>
      </c>
      <c r="AT284" s="125" t="str">
        <f>IF('2. Enter scores'!AS288&lt;&gt;"",'2. Enter scores'!$B288-'2. Enter scores'!AS288,"")</f>
        <v/>
      </c>
      <c r="AU284" s="125" t="str">
        <f>IF('2. Enter scores'!AT288&lt;&gt;"",'2. Enter scores'!$B288-'2. Enter scores'!AT288,"")</f>
        <v/>
      </c>
      <c r="AV284" s="125" t="str">
        <f>IF('2. Enter scores'!AU288&lt;&gt;"",'2. Enter scores'!$B288-'2. Enter scores'!AU288,"")</f>
        <v/>
      </c>
      <c r="AW284" s="125" t="str">
        <f>IF('2. Enter scores'!AV288&lt;&gt;"",'2. Enter scores'!$B288-'2. Enter scores'!AV288,"")</f>
        <v/>
      </c>
      <c r="AX284" s="125" t="str">
        <f>IF('2. Enter scores'!AW288&lt;&gt;"",'2. Enter scores'!$B288-'2. Enter scores'!AW288,"")</f>
        <v/>
      </c>
      <c r="AY284" s="125" t="str">
        <f>IF('2. Enter scores'!AX288&lt;&gt;"",'2. Enter scores'!$B288-'2. Enter scores'!AX288,"")</f>
        <v/>
      </c>
      <c r="AZ284" s="125" t="str">
        <f>IF('2. Enter scores'!AY288&lt;&gt;"",'2. Enter scores'!$B288-'2. Enter scores'!AY288,"")</f>
        <v/>
      </c>
      <c r="BA284" s="125" t="str">
        <f>IF('2. Enter scores'!AZ288&lt;&gt;"",'2. Enter scores'!$B288-'2. Enter scores'!AZ288,"")</f>
        <v/>
      </c>
      <c r="BB284" s="125" t="str">
        <f>IF('2. Enter scores'!BA288&lt;&gt;"",'2. Enter scores'!$B288-'2. Enter scores'!BA288,"")</f>
        <v/>
      </c>
      <c r="BC284" s="125" t="str">
        <f>IF('2. Enter scores'!BB288&lt;&gt;"",'2. Enter scores'!$B288-'2. Enter scores'!BB288,"")</f>
        <v/>
      </c>
      <c r="BD284" s="125" t="str">
        <f>IF('2. Enter scores'!BC288&lt;&gt;"",'2. Enter scores'!$B288-'2. Enter scores'!BC288,"")</f>
        <v/>
      </c>
      <c r="BE284" s="125" t="str">
        <f>IF('2. Enter scores'!BD288&lt;&gt;"",'2. Enter scores'!$B288-'2. Enter scores'!BD288,"")</f>
        <v/>
      </c>
      <c r="BF284" s="125" t="str">
        <f>IF('2. Enter scores'!BE288&lt;&gt;"",'2. Enter scores'!$B288-'2. Enter scores'!BE288,"")</f>
        <v/>
      </c>
      <c r="BG284" s="125" t="str">
        <f>IF('2. Enter scores'!BF288&lt;&gt;"",'2. Enter scores'!$B288-'2. Enter scores'!BF288,"")</f>
        <v/>
      </c>
      <c r="BH284" s="125" t="str">
        <f>IF('2. Enter scores'!BG288&lt;&gt;"",'2. Enter scores'!$B288-'2. Enter scores'!BG288,"")</f>
        <v/>
      </c>
      <c r="BI284" s="125" t="str">
        <f>IF('2. Enter scores'!BH288&lt;&gt;"",'2. Enter scores'!$B288-'2. Enter scores'!BH288,"")</f>
        <v/>
      </c>
      <c r="BJ284" s="125" t="str">
        <f>IF('2. Enter scores'!BI288&lt;&gt;"",'2. Enter scores'!$B288-'2. Enter scores'!BI288,"")</f>
        <v/>
      </c>
      <c r="BK284" s="125" t="str">
        <f>IF('2. Enter scores'!BJ288&lt;&gt;"",'2. Enter scores'!$B288-'2. Enter scores'!BJ288,"")</f>
        <v/>
      </c>
      <c r="BL284" s="125" t="str">
        <f>IF('2. Enter scores'!BK288&lt;&gt;"",'2. Enter scores'!$B288-'2. Enter scores'!BK288,"")</f>
        <v/>
      </c>
      <c r="BM284" s="125" t="str">
        <f>IF('2. Enter scores'!BL288&lt;&gt;"",'2. Enter scores'!$B288-'2. Enter scores'!BL288,"")</f>
        <v/>
      </c>
      <c r="BN284" s="125" t="str">
        <f>IF('2. Enter scores'!BM288&lt;&gt;"",'2. Enter scores'!$B288-'2. Enter scores'!BM288,"")</f>
        <v/>
      </c>
      <c r="BO284" s="125" t="str">
        <f>IF('2. Enter scores'!BN288&lt;&gt;"",'2. Enter scores'!$B288-'2. Enter scores'!BN288,"")</f>
        <v/>
      </c>
      <c r="BP284" s="108">
        <v>1000</v>
      </c>
    </row>
    <row r="285" spans="2:68" x14ac:dyDescent="0.35">
      <c r="B285" s="125" t="str">
        <f>IF('2. Enter scores'!A289&lt;&gt;"",'2. Enter scores'!A289,"")</f>
        <v/>
      </c>
      <c r="H285" s="125" t="str">
        <f>IF('2. Enter scores'!G289&lt;&gt;"",'2. Enter scores'!$B289-'2. Enter scores'!G289,"")</f>
        <v/>
      </c>
      <c r="I285" s="125" t="str">
        <f>IF('2. Enter scores'!H289&lt;&gt;"",'2. Enter scores'!$B289-'2. Enter scores'!H289,"")</f>
        <v/>
      </c>
      <c r="J285" s="125" t="str">
        <f>IF('2. Enter scores'!I289&lt;&gt;"",'2. Enter scores'!$B289-'2. Enter scores'!I289,"")</f>
        <v/>
      </c>
      <c r="K285" s="125" t="str">
        <f>IF('2. Enter scores'!J289&lt;&gt;"",'2. Enter scores'!$B289-'2. Enter scores'!J289,"")</f>
        <v/>
      </c>
      <c r="L285" s="125" t="str">
        <f>IF('2. Enter scores'!K289&lt;&gt;"",'2. Enter scores'!$B289-'2. Enter scores'!K289,"")</f>
        <v/>
      </c>
      <c r="M285" s="125" t="str">
        <f>IF('2. Enter scores'!L289&lt;&gt;"",'2. Enter scores'!$B289-'2. Enter scores'!L289,"")</f>
        <v/>
      </c>
      <c r="N285" s="125" t="str">
        <f>IF('2. Enter scores'!M289&lt;&gt;"",'2. Enter scores'!$B289-'2. Enter scores'!M289,"")</f>
        <v/>
      </c>
      <c r="O285" s="125" t="str">
        <f>IF('2. Enter scores'!N289&lt;&gt;"",'2. Enter scores'!$B289-'2. Enter scores'!N289,"")</f>
        <v/>
      </c>
      <c r="P285" s="125" t="str">
        <f>IF('2. Enter scores'!O289&lt;&gt;"",'2. Enter scores'!$B289-'2. Enter scores'!O289,"")</f>
        <v/>
      </c>
      <c r="Q285" s="125" t="str">
        <f>IF('2. Enter scores'!P289&lt;&gt;"",'2. Enter scores'!$B289-'2. Enter scores'!P289,"")</f>
        <v/>
      </c>
      <c r="R285" s="125" t="str">
        <f>IF('2. Enter scores'!Q289&lt;&gt;"",'2. Enter scores'!$B289-'2. Enter scores'!Q289,"")</f>
        <v/>
      </c>
      <c r="S285" s="125" t="str">
        <f>IF('2. Enter scores'!R289&lt;&gt;"",'2. Enter scores'!$B289-'2. Enter scores'!R289,"")</f>
        <v/>
      </c>
      <c r="T285" s="125" t="str">
        <f>IF('2. Enter scores'!S289&lt;&gt;"",'2. Enter scores'!$B289-'2. Enter scores'!S289,"")</f>
        <v/>
      </c>
      <c r="U285" s="125" t="str">
        <f>IF('2. Enter scores'!T289&lt;&gt;"",'2. Enter scores'!$B289-'2. Enter scores'!T289,"")</f>
        <v/>
      </c>
      <c r="V285" s="125" t="str">
        <f>IF('2. Enter scores'!U289&lt;&gt;"",'2. Enter scores'!$B289-'2. Enter scores'!U289,"")</f>
        <v/>
      </c>
      <c r="W285" s="125" t="str">
        <f>IF('2. Enter scores'!V289&lt;&gt;"",'2. Enter scores'!$B289-'2. Enter scores'!V289,"")</f>
        <v/>
      </c>
      <c r="X285" s="125" t="str">
        <f>IF('2. Enter scores'!W289&lt;&gt;"",'2. Enter scores'!$B289-'2. Enter scores'!W289,"")</f>
        <v/>
      </c>
      <c r="Y285" s="125" t="str">
        <f>IF('2. Enter scores'!X289&lt;&gt;"",'2. Enter scores'!$B289-'2. Enter scores'!X289,"")</f>
        <v/>
      </c>
      <c r="Z285" s="125" t="str">
        <f>IF('2. Enter scores'!Y289&lt;&gt;"",'2. Enter scores'!$B289-'2. Enter scores'!Y289,"")</f>
        <v/>
      </c>
      <c r="AA285" s="125" t="str">
        <f>IF('2. Enter scores'!Z289&lt;&gt;"",'2. Enter scores'!$B289-'2. Enter scores'!Z289,"")</f>
        <v/>
      </c>
      <c r="AB285" s="125" t="str">
        <f>IF('2. Enter scores'!AA289&lt;&gt;"",'2. Enter scores'!$B289-'2. Enter scores'!AA289,"")</f>
        <v/>
      </c>
      <c r="AC285" s="125" t="str">
        <f>IF('2. Enter scores'!AB289&lt;&gt;"",'2. Enter scores'!$B289-'2. Enter scores'!AB289,"")</f>
        <v/>
      </c>
      <c r="AD285" s="125" t="str">
        <f>IF('2. Enter scores'!AC289&lt;&gt;"",'2. Enter scores'!$B289-'2. Enter scores'!AC289,"")</f>
        <v/>
      </c>
      <c r="AE285" s="125" t="str">
        <f>IF('2. Enter scores'!AD289&lt;&gt;"",'2. Enter scores'!$B289-'2. Enter scores'!AD289,"")</f>
        <v/>
      </c>
      <c r="AF285" s="125" t="str">
        <f>IF('2. Enter scores'!AE289&lt;&gt;"",'2. Enter scores'!$B289-'2. Enter scores'!AE289,"")</f>
        <v/>
      </c>
      <c r="AG285" s="125" t="str">
        <f>IF('2. Enter scores'!AF289&lt;&gt;"",'2. Enter scores'!$B289-'2. Enter scores'!AF289,"")</f>
        <v/>
      </c>
      <c r="AH285" s="125" t="str">
        <f>IF('2. Enter scores'!AG289&lt;&gt;"",'2. Enter scores'!$B289-'2. Enter scores'!AG289,"")</f>
        <v/>
      </c>
      <c r="AI285" s="125" t="str">
        <f>IF('2. Enter scores'!AH289&lt;&gt;"",'2. Enter scores'!$B289-'2. Enter scores'!AH289,"")</f>
        <v/>
      </c>
      <c r="AJ285" s="125" t="str">
        <f>IF('2. Enter scores'!AI289&lt;&gt;"",'2. Enter scores'!$B289-'2. Enter scores'!AI289,"")</f>
        <v/>
      </c>
      <c r="AK285" s="125" t="str">
        <f>IF('2. Enter scores'!AJ289&lt;&gt;"",'2. Enter scores'!$B289-'2. Enter scores'!AJ289,"")</f>
        <v/>
      </c>
      <c r="AL285" s="125" t="str">
        <f>IF('2. Enter scores'!AK289&lt;&gt;"",'2. Enter scores'!$B289-'2. Enter scores'!AK289,"")</f>
        <v/>
      </c>
      <c r="AM285" s="125" t="str">
        <f>IF('2. Enter scores'!AL289&lt;&gt;"",'2. Enter scores'!$B289-'2. Enter scores'!AL289,"")</f>
        <v/>
      </c>
      <c r="AN285" s="125" t="str">
        <f>IF('2. Enter scores'!AM289&lt;&gt;"",'2. Enter scores'!$B289-'2. Enter scores'!AM289,"")</f>
        <v/>
      </c>
      <c r="AO285" s="125" t="str">
        <f>IF('2. Enter scores'!AN289&lt;&gt;"",'2. Enter scores'!$B289-'2. Enter scores'!AN289,"")</f>
        <v/>
      </c>
      <c r="AP285" s="125" t="str">
        <f>IF('2. Enter scores'!AO289&lt;&gt;"",'2. Enter scores'!$B289-'2. Enter scores'!AO289,"")</f>
        <v/>
      </c>
      <c r="AQ285" s="125" t="str">
        <f>IF('2. Enter scores'!AP289&lt;&gt;"",'2. Enter scores'!$B289-'2. Enter scores'!AP289,"")</f>
        <v/>
      </c>
      <c r="AR285" s="125" t="str">
        <f>IF('2. Enter scores'!AQ289&lt;&gt;"",'2. Enter scores'!$B289-'2. Enter scores'!AQ289,"")</f>
        <v/>
      </c>
      <c r="AS285" s="125" t="str">
        <f>IF('2. Enter scores'!AR289&lt;&gt;"",'2. Enter scores'!$B289-'2. Enter scores'!AR289,"")</f>
        <v/>
      </c>
      <c r="AT285" s="125" t="str">
        <f>IF('2. Enter scores'!AS289&lt;&gt;"",'2. Enter scores'!$B289-'2. Enter scores'!AS289,"")</f>
        <v/>
      </c>
      <c r="AU285" s="125" t="str">
        <f>IF('2. Enter scores'!AT289&lt;&gt;"",'2. Enter scores'!$B289-'2. Enter scores'!AT289,"")</f>
        <v/>
      </c>
      <c r="AV285" s="125" t="str">
        <f>IF('2. Enter scores'!AU289&lt;&gt;"",'2. Enter scores'!$B289-'2. Enter scores'!AU289,"")</f>
        <v/>
      </c>
      <c r="AW285" s="125" t="str">
        <f>IF('2. Enter scores'!AV289&lt;&gt;"",'2. Enter scores'!$B289-'2. Enter scores'!AV289,"")</f>
        <v/>
      </c>
      <c r="AX285" s="125" t="str">
        <f>IF('2. Enter scores'!AW289&lt;&gt;"",'2. Enter scores'!$B289-'2. Enter scores'!AW289,"")</f>
        <v/>
      </c>
      <c r="AY285" s="125" t="str">
        <f>IF('2. Enter scores'!AX289&lt;&gt;"",'2. Enter scores'!$B289-'2. Enter scores'!AX289,"")</f>
        <v/>
      </c>
      <c r="AZ285" s="125" t="str">
        <f>IF('2. Enter scores'!AY289&lt;&gt;"",'2. Enter scores'!$B289-'2. Enter scores'!AY289,"")</f>
        <v/>
      </c>
      <c r="BA285" s="125" t="str">
        <f>IF('2. Enter scores'!AZ289&lt;&gt;"",'2. Enter scores'!$B289-'2. Enter scores'!AZ289,"")</f>
        <v/>
      </c>
      <c r="BB285" s="125" t="str">
        <f>IF('2. Enter scores'!BA289&lt;&gt;"",'2. Enter scores'!$B289-'2. Enter scores'!BA289,"")</f>
        <v/>
      </c>
      <c r="BC285" s="125" t="str">
        <f>IF('2. Enter scores'!BB289&lt;&gt;"",'2. Enter scores'!$B289-'2. Enter scores'!BB289,"")</f>
        <v/>
      </c>
      <c r="BD285" s="125" t="str">
        <f>IF('2. Enter scores'!BC289&lt;&gt;"",'2. Enter scores'!$B289-'2. Enter scores'!BC289,"")</f>
        <v/>
      </c>
      <c r="BE285" s="125" t="str">
        <f>IF('2. Enter scores'!BD289&lt;&gt;"",'2. Enter scores'!$B289-'2. Enter scores'!BD289,"")</f>
        <v/>
      </c>
      <c r="BF285" s="125" t="str">
        <f>IF('2. Enter scores'!BE289&lt;&gt;"",'2. Enter scores'!$B289-'2. Enter scores'!BE289,"")</f>
        <v/>
      </c>
      <c r="BG285" s="125" t="str">
        <f>IF('2. Enter scores'!BF289&lt;&gt;"",'2. Enter scores'!$B289-'2. Enter scores'!BF289,"")</f>
        <v/>
      </c>
      <c r="BH285" s="125" t="str">
        <f>IF('2. Enter scores'!BG289&lt;&gt;"",'2. Enter scores'!$B289-'2. Enter scores'!BG289,"")</f>
        <v/>
      </c>
      <c r="BI285" s="125" t="str">
        <f>IF('2. Enter scores'!BH289&lt;&gt;"",'2. Enter scores'!$B289-'2. Enter scores'!BH289,"")</f>
        <v/>
      </c>
      <c r="BJ285" s="125" t="str">
        <f>IF('2. Enter scores'!BI289&lt;&gt;"",'2. Enter scores'!$B289-'2. Enter scores'!BI289,"")</f>
        <v/>
      </c>
      <c r="BK285" s="125" t="str">
        <f>IF('2. Enter scores'!BJ289&lt;&gt;"",'2. Enter scores'!$B289-'2. Enter scores'!BJ289,"")</f>
        <v/>
      </c>
      <c r="BL285" s="125" t="str">
        <f>IF('2. Enter scores'!BK289&lt;&gt;"",'2. Enter scores'!$B289-'2. Enter scores'!BK289,"")</f>
        <v/>
      </c>
      <c r="BM285" s="125" t="str">
        <f>IF('2. Enter scores'!BL289&lt;&gt;"",'2. Enter scores'!$B289-'2. Enter scores'!BL289,"")</f>
        <v/>
      </c>
      <c r="BN285" s="125" t="str">
        <f>IF('2. Enter scores'!BM289&lt;&gt;"",'2. Enter scores'!$B289-'2. Enter scores'!BM289,"")</f>
        <v/>
      </c>
      <c r="BO285" s="125" t="str">
        <f>IF('2. Enter scores'!BN289&lt;&gt;"",'2. Enter scores'!$B289-'2. Enter scores'!BN289,"")</f>
        <v/>
      </c>
      <c r="BP285" s="108">
        <v>1000</v>
      </c>
    </row>
    <row r="286" spans="2:68" x14ac:dyDescent="0.35">
      <c r="B286" s="125" t="str">
        <f>IF('2. Enter scores'!A290&lt;&gt;"",'2. Enter scores'!A290,"")</f>
        <v/>
      </c>
      <c r="H286" s="125" t="str">
        <f>IF('2. Enter scores'!G290&lt;&gt;"",'2. Enter scores'!$B290-'2. Enter scores'!G290,"")</f>
        <v/>
      </c>
      <c r="I286" s="125" t="str">
        <f>IF('2. Enter scores'!H290&lt;&gt;"",'2. Enter scores'!$B290-'2. Enter scores'!H290,"")</f>
        <v/>
      </c>
      <c r="J286" s="125" t="str">
        <f>IF('2. Enter scores'!I290&lt;&gt;"",'2. Enter scores'!$B290-'2. Enter scores'!I290,"")</f>
        <v/>
      </c>
      <c r="K286" s="125" t="str">
        <f>IF('2. Enter scores'!J290&lt;&gt;"",'2. Enter scores'!$B290-'2. Enter scores'!J290,"")</f>
        <v/>
      </c>
      <c r="L286" s="125" t="str">
        <f>IF('2. Enter scores'!K290&lt;&gt;"",'2. Enter scores'!$B290-'2. Enter scores'!K290,"")</f>
        <v/>
      </c>
      <c r="M286" s="125" t="str">
        <f>IF('2. Enter scores'!L290&lt;&gt;"",'2. Enter scores'!$B290-'2. Enter scores'!L290,"")</f>
        <v/>
      </c>
      <c r="N286" s="125" t="str">
        <f>IF('2. Enter scores'!M290&lt;&gt;"",'2. Enter scores'!$B290-'2. Enter scores'!M290,"")</f>
        <v/>
      </c>
      <c r="O286" s="125" t="str">
        <f>IF('2. Enter scores'!N290&lt;&gt;"",'2. Enter scores'!$B290-'2. Enter scores'!N290,"")</f>
        <v/>
      </c>
      <c r="P286" s="125" t="str">
        <f>IF('2. Enter scores'!O290&lt;&gt;"",'2. Enter scores'!$B290-'2. Enter scores'!O290,"")</f>
        <v/>
      </c>
      <c r="Q286" s="125" t="str">
        <f>IF('2. Enter scores'!P290&lt;&gt;"",'2. Enter scores'!$B290-'2. Enter scores'!P290,"")</f>
        <v/>
      </c>
      <c r="R286" s="125" t="str">
        <f>IF('2. Enter scores'!Q290&lt;&gt;"",'2. Enter scores'!$B290-'2. Enter scores'!Q290,"")</f>
        <v/>
      </c>
      <c r="S286" s="125" t="str">
        <f>IF('2. Enter scores'!R290&lt;&gt;"",'2. Enter scores'!$B290-'2. Enter scores'!R290,"")</f>
        <v/>
      </c>
      <c r="T286" s="125" t="str">
        <f>IF('2. Enter scores'!S290&lt;&gt;"",'2. Enter scores'!$B290-'2. Enter scores'!S290,"")</f>
        <v/>
      </c>
      <c r="U286" s="125" t="str">
        <f>IF('2. Enter scores'!T290&lt;&gt;"",'2. Enter scores'!$B290-'2. Enter scores'!T290,"")</f>
        <v/>
      </c>
      <c r="V286" s="125" t="str">
        <f>IF('2. Enter scores'!U290&lt;&gt;"",'2. Enter scores'!$B290-'2. Enter scores'!U290,"")</f>
        <v/>
      </c>
      <c r="W286" s="125" t="str">
        <f>IF('2. Enter scores'!V290&lt;&gt;"",'2. Enter scores'!$B290-'2. Enter scores'!V290,"")</f>
        <v/>
      </c>
      <c r="X286" s="125" t="str">
        <f>IF('2. Enter scores'!W290&lt;&gt;"",'2. Enter scores'!$B290-'2. Enter scores'!W290,"")</f>
        <v/>
      </c>
      <c r="Y286" s="125" t="str">
        <f>IF('2. Enter scores'!X290&lt;&gt;"",'2. Enter scores'!$B290-'2. Enter scores'!X290,"")</f>
        <v/>
      </c>
      <c r="Z286" s="125" t="str">
        <f>IF('2. Enter scores'!Y290&lt;&gt;"",'2. Enter scores'!$B290-'2. Enter scores'!Y290,"")</f>
        <v/>
      </c>
      <c r="AA286" s="125" t="str">
        <f>IF('2. Enter scores'!Z290&lt;&gt;"",'2. Enter scores'!$B290-'2. Enter scores'!Z290,"")</f>
        <v/>
      </c>
      <c r="AB286" s="125" t="str">
        <f>IF('2. Enter scores'!AA290&lt;&gt;"",'2. Enter scores'!$B290-'2. Enter scores'!AA290,"")</f>
        <v/>
      </c>
      <c r="AC286" s="125" t="str">
        <f>IF('2. Enter scores'!AB290&lt;&gt;"",'2. Enter scores'!$B290-'2. Enter scores'!AB290,"")</f>
        <v/>
      </c>
      <c r="AD286" s="125" t="str">
        <f>IF('2. Enter scores'!AC290&lt;&gt;"",'2. Enter scores'!$B290-'2. Enter scores'!AC290,"")</f>
        <v/>
      </c>
      <c r="AE286" s="125" t="str">
        <f>IF('2. Enter scores'!AD290&lt;&gt;"",'2. Enter scores'!$B290-'2. Enter scores'!AD290,"")</f>
        <v/>
      </c>
      <c r="AF286" s="125" t="str">
        <f>IF('2. Enter scores'!AE290&lt;&gt;"",'2. Enter scores'!$B290-'2. Enter scores'!AE290,"")</f>
        <v/>
      </c>
      <c r="AG286" s="125" t="str">
        <f>IF('2. Enter scores'!AF290&lt;&gt;"",'2. Enter scores'!$B290-'2. Enter scores'!AF290,"")</f>
        <v/>
      </c>
      <c r="AH286" s="125" t="str">
        <f>IF('2. Enter scores'!AG290&lt;&gt;"",'2. Enter scores'!$B290-'2. Enter scores'!AG290,"")</f>
        <v/>
      </c>
      <c r="AI286" s="125" t="str">
        <f>IF('2. Enter scores'!AH290&lt;&gt;"",'2. Enter scores'!$B290-'2. Enter scores'!AH290,"")</f>
        <v/>
      </c>
      <c r="AJ286" s="125" t="str">
        <f>IF('2. Enter scores'!AI290&lt;&gt;"",'2. Enter scores'!$B290-'2. Enter scores'!AI290,"")</f>
        <v/>
      </c>
      <c r="AK286" s="125" t="str">
        <f>IF('2. Enter scores'!AJ290&lt;&gt;"",'2. Enter scores'!$B290-'2. Enter scores'!AJ290,"")</f>
        <v/>
      </c>
      <c r="AL286" s="125" t="str">
        <f>IF('2. Enter scores'!AK290&lt;&gt;"",'2. Enter scores'!$B290-'2. Enter scores'!AK290,"")</f>
        <v/>
      </c>
      <c r="AM286" s="125" t="str">
        <f>IF('2. Enter scores'!AL290&lt;&gt;"",'2. Enter scores'!$B290-'2. Enter scores'!AL290,"")</f>
        <v/>
      </c>
      <c r="AN286" s="125" t="str">
        <f>IF('2. Enter scores'!AM290&lt;&gt;"",'2. Enter scores'!$B290-'2. Enter scores'!AM290,"")</f>
        <v/>
      </c>
      <c r="AO286" s="125" t="str">
        <f>IF('2. Enter scores'!AN290&lt;&gt;"",'2. Enter scores'!$B290-'2. Enter scores'!AN290,"")</f>
        <v/>
      </c>
      <c r="AP286" s="125" t="str">
        <f>IF('2. Enter scores'!AO290&lt;&gt;"",'2. Enter scores'!$B290-'2. Enter scores'!AO290,"")</f>
        <v/>
      </c>
      <c r="AQ286" s="125" t="str">
        <f>IF('2. Enter scores'!AP290&lt;&gt;"",'2. Enter scores'!$B290-'2. Enter scores'!AP290,"")</f>
        <v/>
      </c>
      <c r="AR286" s="125" t="str">
        <f>IF('2. Enter scores'!AQ290&lt;&gt;"",'2. Enter scores'!$B290-'2. Enter scores'!AQ290,"")</f>
        <v/>
      </c>
      <c r="AS286" s="125" t="str">
        <f>IF('2. Enter scores'!AR290&lt;&gt;"",'2. Enter scores'!$B290-'2. Enter scores'!AR290,"")</f>
        <v/>
      </c>
      <c r="AT286" s="125" t="str">
        <f>IF('2. Enter scores'!AS290&lt;&gt;"",'2. Enter scores'!$B290-'2. Enter scores'!AS290,"")</f>
        <v/>
      </c>
      <c r="AU286" s="125" t="str">
        <f>IF('2. Enter scores'!AT290&lt;&gt;"",'2. Enter scores'!$B290-'2. Enter scores'!AT290,"")</f>
        <v/>
      </c>
      <c r="AV286" s="125" t="str">
        <f>IF('2. Enter scores'!AU290&lt;&gt;"",'2. Enter scores'!$B290-'2. Enter scores'!AU290,"")</f>
        <v/>
      </c>
      <c r="AW286" s="125" t="str">
        <f>IF('2. Enter scores'!AV290&lt;&gt;"",'2. Enter scores'!$B290-'2. Enter scores'!AV290,"")</f>
        <v/>
      </c>
      <c r="AX286" s="125" t="str">
        <f>IF('2. Enter scores'!AW290&lt;&gt;"",'2. Enter scores'!$B290-'2. Enter scores'!AW290,"")</f>
        <v/>
      </c>
      <c r="AY286" s="125" t="str">
        <f>IF('2. Enter scores'!AX290&lt;&gt;"",'2. Enter scores'!$B290-'2. Enter scores'!AX290,"")</f>
        <v/>
      </c>
      <c r="AZ286" s="125" t="str">
        <f>IF('2. Enter scores'!AY290&lt;&gt;"",'2. Enter scores'!$B290-'2. Enter scores'!AY290,"")</f>
        <v/>
      </c>
      <c r="BA286" s="125" t="str">
        <f>IF('2. Enter scores'!AZ290&lt;&gt;"",'2. Enter scores'!$B290-'2. Enter scores'!AZ290,"")</f>
        <v/>
      </c>
      <c r="BB286" s="125" t="str">
        <f>IF('2. Enter scores'!BA290&lt;&gt;"",'2. Enter scores'!$B290-'2. Enter scores'!BA290,"")</f>
        <v/>
      </c>
      <c r="BC286" s="125" t="str">
        <f>IF('2. Enter scores'!BB290&lt;&gt;"",'2. Enter scores'!$B290-'2. Enter scores'!BB290,"")</f>
        <v/>
      </c>
      <c r="BD286" s="125" t="str">
        <f>IF('2. Enter scores'!BC290&lt;&gt;"",'2. Enter scores'!$B290-'2. Enter scores'!BC290,"")</f>
        <v/>
      </c>
      <c r="BE286" s="125" t="str">
        <f>IF('2. Enter scores'!BD290&lt;&gt;"",'2. Enter scores'!$B290-'2. Enter scores'!BD290,"")</f>
        <v/>
      </c>
      <c r="BF286" s="125" t="str">
        <f>IF('2. Enter scores'!BE290&lt;&gt;"",'2. Enter scores'!$B290-'2. Enter scores'!BE290,"")</f>
        <v/>
      </c>
      <c r="BG286" s="125" t="str">
        <f>IF('2. Enter scores'!BF290&lt;&gt;"",'2. Enter scores'!$B290-'2. Enter scores'!BF290,"")</f>
        <v/>
      </c>
      <c r="BH286" s="125" t="str">
        <f>IF('2. Enter scores'!BG290&lt;&gt;"",'2. Enter scores'!$B290-'2. Enter scores'!BG290,"")</f>
        <v/>
      </c>
      <c r="BI286" s="125" t="str">
        <f>IF('2. Enter scores'!BH290&lt;&gt;"",'2. Enter scores'!$B290-'2. Enter scores'!BH290,"")</f>
        <v/>
      </c>
      <c r="BJ286" s="125" t="str">
        <f>IF('2. Enter scores'!BI290&lt;&gt;"",'2. Enter scores'!$B290-'2. Enter scores'!BI290,"")</f>
        <v/>
      </c>
      <c r="BK286" s="125" t="str">
        <f>IF('2. Enter scores'!BJ290&lt;&gt;"",'2. Enter scores'!$B290-'2. Enter scores'!BJ290,"")</f>
        <v/>
      </c>
      <c r="BL286" s="125" t="str">
        <f>IF('2. Enter scores'!BK290&lt;&gt;"",'2. Enter scores'!$B290-'2. Enter scores'!BK290,"")</f>
        <v/>
      </c>
      <c r="BM286" s="125" t="str">
        <f>IF('2. Enter scores'!BL290&lt;&gt;"",'2. Enter scores'!$B290-'2. Enter scores'!BL290,"")</f>
        <v/>
      </c>
      <c r="BN286" s="125" t="str">
        <f>IF('2. Enter scores'!BM290&lt;&gt;"",'2. Enter scores'!$B290-'2. Enter scores'!BM290,"")</f>
        <v/>
      </c>
      <c r="BO286" s="125" t="str">
        <f>IF('2. Enter scores'!BN290&lt;&gt;"",'2. Enter scores'!$B290-'2. Enter scores'!BN290,"")</f>
        <v/>
      </c>
      <c r="BP286" s="108">
        <v>1000</v>
      </c>
    </row>
    <row r="287" spans="2:68" x14ac:dyDescent="0.35">
      <c r="B287" s="125" t="str">
        <f>IF('2. Enter scores'!A291&lt;&gt;"",'2. Enter scores'!A291,"")</f>
        <v/>
      </c>
      <c r="H287" s="125" t="str">
        <f>IF('2. Enter scores'!G291&lt;&gt;"",'2. Enter scores'!$B291-'2. Enter scores'!G291,"")</f>
        <v/>
      </c>
      <c r="I287" s="125" t="str">
        <f>IF('2. Enter scores'!H291&lt;&gt;"",'2. Enter scores'!$B291-'2. Enter scores'!H291,"")</f>
        <v/>
      </c>
      <c r="J287" s="125" t="str">
        <f>IF('2. Enter scores'!I291&lt;&gt;"",'2. Enter scores'!$B291-'2. Enter scores'!I291,"")</f>
        <v/>
      </c>
      <c r="K287" s="125" t="str">
        <f>IF('2. Enter scores'!J291&lt;&gt;"",'2. Enter scores'!$B291-'2. Enter scores'!J291,"")</f>
        <v/>
      </c>
      <c r="L287" s="125" t="str">
        <f>IF('2. Enter scores'!K291&lt;&gt;"",'2. Enter scores'!$B291-'2. Enter scores'!K291,"")</f>
        <v/>
      </c>
      <c r="M287" s="125" t="str">
        <f>IF('2. Enter scores'!L291&lt;&gt;"",'2. Enter scores'!$B291-'2. Enter scores'!L291,"")</f>
        <v/>
      </c>
      <c r="N287" s="125" t="str">
        <f>IF('2. Enter scores'!M291&lt;&gt;"",'2. Enter scores'!$B291-'2. Enter scores'!M291,"")</f>
        <v/>
      </c>
      <c r="O287" s="125" t="str">
        <f>IF('2. Enter scores'!N291&lt;&gt;"",'2. Enter scores'!$B291-'2. Enter scores'!N291,"")</f>
        <v/>
      </c>
      <c r="P287" s="125" t="str">
        <f>IF('2. Enter scores'!O291&lt;&gt;"",'2. Enter scores'!$B291-'2. Enter scores'!O291,"")</f>
        <v/>
      </c>
      <c r="Q287" s="125" t="str">
        <f>IF('2. Enter scores'!P291&lt;&gt;"",'2. Enter scores'!$B291-'2. Enter scores'!P291,"")</f>
        <v/>
      </c>
      <c r="R287" s="125" t="str">
        <f>IF('2. Enter scores'!Q291&lt;&gt;"",'2. Enter scores'!$B291-'2. Enter scores'!Q291,"")</f>
        <v/>
      </c>
      <c r="S287" s="125" t="str">
        <f>IF('2. Enter scores'!R291&lt;&gt;"",'2. Enter scores'!$B291-'2. Enter scores'!R291,"")</f>
        <v/>
      </c>
      <c r="T287" s="125" t="str">
        <f>IF('2. Enter scores'!S291&lt;&gt;"",'2. Enter scores'!$B291-'2. Enter scores'!S291,"")</f>
        <v/>
      </c>
      <c r="U287" s="125" t="str">
        <f>IF('2. Enter scores'!T291&lt;&gt;"",'2. Enter scores'!$B291-'2. Enter scores'!T291,"")</f>
        <v/>
      </c>
      <c r="V287" s="125" t="str">
        <f>IF('2. Enter scores'!U291&lt;&gt;"",'2. Enter scores'!$B291-'2. Enter scores'!U291,"")</f>
        <v/>
      </c>
      <c r="W287" s="125" t="str">
        <f>IF('2. Enter scores'!V291&lt;&gt;"",'2. Enter scores'!$B291-'2. Enter scores'!V291,"")</f>
        <v/>
      </c>
      <c r="X287" s="125" t="str">
        <f>IF('2. Enter scores'!W291&lt;&gt;"",'2. Enter scores'!$B291-'2. Enter scores'!W291,"")</f>
        <v/>
      </c>
      <c r="Y287" s="125" t="str">
        <f>IF('2. Enter scores'!X291&lt;&gt;"",'2. Enter scores'!$B291-'2. Enter scores'!X291,"")</f>
        <v/>
      </c>
      <c r="Z287" s="125" t="str">
        <f>IF('2. Enter scores'!Y291&lt;&gt;"",'2. Enter scores'!$B291-'2. Enter scores'!Y291,"")</f>
        <v/>
      </c>
      <c r="AA287" s="125" t="str">
        <f>IF('2. Enter scores'!Z291&lt;&gt;"",'2. Enter scores'!$B291-'2. Enter scores'!Z291,"")</f>
        <v/>
      </c>
      <c r="AB287" s="125" t="str">
        <f>IF('2. Enter scores'!AA291&lt;&gt;"",'2. Enter scores'!$B291-'2. Enter scores'!AA291,"")</f>
        <v/>
      </c>
      <c r="AC287" s="125" t="str">
        <f>IF('2. Enter scores'!AB291&lt;&gt;"",'2. Enter scores'!$B291-'2. Enter scores'!AB291,"")</f>
        <v/>
      </c>
      <c r="AD287" s="125" t="str">
        <f>IF('2. Enter scores'!AC291&lt;&gt;"",'2. Enter scores'!$B291-'2. Enter scores'!AC291,"")</f>
        <v/>
      </c>
      <c r="AE287" s="125" t="str">
        <f>IF('2. Enter scores'!AD291&lt;&gt;"",'2. Enter scores'!$B291-'2. Enter scores'!AD291,"")</f>
        <v/>
      </c>
      <c r="AF287" s="125" t="str">
        <f>IF('2. Enter scores'!AE291&lt;&gt;"",'2. Enter scores'!$B291-'2. Enter scores'!AE291,"")</f>
        <v/>
      </c>
      <c r="AG287" s="125" t="str">
        <f>IF('2. Enter scores'!AF291&lt;&gt;"",'2. Enter scores'!$B291-'2. Enter scores'!AF291,"")</f>
        <v/>
      </c>
      <c r="AH287" s="125" t="str">
        <f>IF('2. Enter scores'!AG291&lt;&gt;"",'2. Enter scores'!$B291-'2. Enter scores'!AG291,"")</f>
        <v/>
      </c>
      <c r="AI287" s="125" t="str">
        <f>IF('2. Enter scores'!AH291&lt;&gt;"",'2. Enter scores'!$B291-'2. Enter scores'!AH291,"")</f>
        <v/>
      </c>
      <c r="AJ287" s="125" t="str">
        <f>IF('2. Enter scores'!AI291&lt;&gt;"",'2. Enter scores'!$B291-'2. Enter scores'!AI291,"")</f>
        <v/>
      </c>
      <c r="AK287" s="125" t="str">
        <f>IF('2. Enter scores'!AJ291&lt;&gt;"",'2. Enter scores'!$B291-'2. Enter scores'!AJ291,"")</f>
        <v/>
      </c>
      <c r="AL287" s="125" t="str">
        <f>IF('2. Enter scores'!AK291&lt;&gt;"",'2. Enter scores'!$B291-'2. Enter scores'!AK291,"")</f>
        <v/>
      </c>
      <c r="AM287" s="125" t="str">
        <f>IF('2. Enter scores'!AL291&lt;&gt;"",'2. Enter scores'!$B291-'2. Enter scores'!AL291,"")</f>
        <v/>
      </c>
      <c r="AN287" s="125" t="str">
        <f>IF('2. Enter scores'!AM291&lt;&gt;"",'2. Enter scores'!$B291-'2. Enter scores'!AM291,"")</f>
        <v/>
      </c>
      <c r="AO287" s="125" t="str">
        <f>IF('2. Enter scores'!AN291&lt;&gt;"",'2. Enter scores'!$B291-'2. Enter scores'!AN291,"")</f>
        <v/>
      </c>
      <c r="AP287" s="125" t="str">
        <f>IF('2. Enter scores'!AO291&lt;&gt;"",'2. Enter scores'!$B291-'2. Enter scores'!AO291,"")</f>
        <v/>
      </c>
      <c r="AQ287" s="125" t="str">
        <f>IF('2. Enter scores'!AP291&lt;&gt;"",'2. Enter scores'!$B291-'2. Enter scores'!AP291,"")</f>
        <v/>
      </c>
      <c r="AR287" s="125" t="str">
        <f>IF('2. Enter scores'!AQ291&lt;&gt;"",'2. Enter scores'!$B291-'2. Enter scores'!AQ291,"")</f>
        <v/>
      </c>
      <c r="AS287" s="125" t="str">
        <f>IF('2. Enter scores'!AR291&lt;&gt;"",'2. Enter scores'!$B291-'2. Enter scores'!AR291,"")</f>
        <v/>
      </c>
      <c r="AT287" s="125" t="str">
        <f>IF('2. Enter scores'!AS291&lt;&gt;"",'2. Enter scores'!$B291-'2. Enter scores'!AS291,"")</f>
        <v/>
      </c>
      <c r="AU287" s="125" t="str">
        <f>IF('2. Enter scores'!AT291&lt;&gt;"",'2. Enter scores'!$B291-'2. Enter scores'!AT291,"")</f>
        <v/>
      </c>
      <c r="AV287" s="125" t="str">
        <f>IF('2. Enter scores'!AU291&lt;&gt;"",'2. Enter scores'!$B291-'2. Enter scores'!AU291,"")</f>
        <v/>
      </c>
      <c r="AW287" s="125" t="str">
        <f>IF('2. Enter scores'!AV291&lt;&gt;"",'2. Enter scores'!$B291-'2. Enter scores'!AV291,"")</f>
        <v/>
      </c>
      <c r="AX287" s="125" t="str">
        <f>IF('2. Enter scores'!AW291&lt;&gt;"",'2. Enter scores'!$B291-'2. Enter scores'!AW291,"")</f>
        <v/>
      </c>
      <c r="AY287" s="125" t="str">
        <f>IF('2. Enter scores'!AX291&lt;&gt;"",'2. Enter scores'!$B291-'2. Enter scores'!AX291,"")</f>
        <v/>
      </c>
      <c r="AZ287" s="125" t="str">
        <f>IF('2. Enter scores'!AY291&lt;&gt;"",'2. Enter scores'!$B291-'2. Enter scores'!AY291,"")</f>
        <v/>
      </c>
      <c r="BA287" s="125" t="str">
        <f>IF('2. Enter scores'!AZ291&lt;&gt;"",'2. Enter scores'!$B291-'2. Enter scores'!AZ291,"")</f>
        <v/>
      </c>
      <c r="BB287" s="125" t="str">
        <f>IF('2. Enter scores'!BA291&lt;&gt;"",'2. Enter scores'!$B291-'2. Enter scores'!BA291,"")</f>
        <v/>
      </c>
      <c r="BC287" s="125" t="str">
        <f>IF('2. Enter scores'!BB291&lt;&gt;"",'2. Enter scores'!$B291-'2. Enter scores'!BB291,"")</f>
        <v/>
      </c>
      <c r="BD287" s="125" t="str">
        <f>IF('2. Enter scores'!BC291&lt;&gt;"",'2. Enter scores'!$B291-'2. Enter scores'!BC291,"")</f>
        <v/>
      </c>
      <c r="BE287" s="125" t="str">
        <f>IF('2. Enter scores'!BD291&lt;&gt;"",'2. Enter scores'!$B291-'2. Enter scores'!BD291,"")</f>
        <v/>
      </c>
      <c r="BF287" s="125" t="str">
        <f>IF('2. Enter scores'!BE291&lt;&gt;"",'2. Enter scores'!$B291-'2. Enter scores'!BE291,"")</f>
        <v/>
      </c>
      <c r="BG287" s="125" t="str">
        <f>IF('2. Enter scores'!BF291&lt;&gt;"",'2. Enter scores'!$B291-'2. Enter scores'!BF291,"")</f>
        <v/>
      </c>
      <c r="BH287" s="125" t="str">
        <f>IF('2. Enter scores'!BG291&lt;&gt;"",'2. Enter scores'!$B291-'2. Enter scores'!BG291,"")</f>
        <v/>
      </c>
      <c r="BI287" s="125" t="str">
        <f>IF('2. Enter scores'!BH291&lt;&gt;"",'2. Enter scores'!$B291-'2. Enter scores'!BH291,"")</f>
        <v/>
      </c>
      <c r="BJ287" s="125" t="str">
        <f>IF('2. Enter scores'!BI291&lt;&gt;"",'2. Enter scores'!$B291-'2. Enter scores'!BI291,"")</f>
        <v/>
      </c>
      <c r="BK287" s="125" t="str">
        <f>IF('2. Enter scores'!BJ291&lt;&gt;"",'2. Enter scores'!$B291-'2. Enter scores'!BJ291,"")</f>
        <v/>
      </c>
      <c r="BL287" s="125" t="str">
        <f>IF('2. Enter scores'!BK291&lt;&gt;"",'2. Enter scores'!$B291-'2. Enter scores'!BK291,"")</f>
        <v/>
      </c>
      <c r="BM287" s="125" t="str">
        <f>IF('2. Enter scores'!BL291&lt;&gt;"",'2. Enter scores'!$B291-'2. Enter scores'!BL291,"")</f>
        <v/>
      </c>
      <c r="BN287" s="125" t="str">
        <f>IF('2. Enter scores'!BM291&lt;&gt;"",'2. Enter scores'!$B291-'2. Enter scores'!BM291,"")</f>
        <v/>
      </c>
      <c r="BO287" s="125" t="str">
        <f>IF('2. Enter scores'!BN291&lt;&gt;"",'2. Enter scores'!$B291-'2. Enter scores'!BN291,"")</f>
        <v/>
      </c>
      <c r="BP287" s="108">
        <v>1000</v>
      </c>
    </row>
    <row r="288" spans="2:68" x14ac:dyDescent="0.35">
      <c r="B288" s="125" t="str">
        <f>IF('2. Enter scores'!A292&lt;&gt;"",'2. Enter scores'!A292,"")</f>
        <v/>
      </c>
      <c r="H288" s="125" t="str">
        <f>IF('2. Enter scores'!G292&lt;&gt;"",'2. Enter scores'!$B292-'2. Enter scores'!G292,"")</f>
        <v/>
      </c>
      <c r="I288" s="125" t="str">
        <f>IF('2. Enter scores'!H292&lt;&gt;"",'2. Enter scores'!$B292-'2. Enter scores'!H292,"")</f>
        <v/>
      </c>
      <c r="J288" s="125" t="str">
        <f>IF('2. Enter scores'!I292&lt;&gt;"",'2. Enter scores'!$B292-'2. Enter scores'!I292,"")</f>
        <v/>
      </c>
      <c r="K288" s="125" t="str">
        <f>IF('2. Enter scores'!J292&lt;&gt;"",'2. Enter scores'!$B292-'2. Enter scores'!J292,"")</f>
        <v/>
      </c>
      <c r="L288" s="125" t="str">
        <f>IF('2. Enter scores'!K292&lt;&gt;"",'2. Enter scores'!$B292-'2. Enter scores'!K292,"")</f>
        <v/>
      </c>
      <c r="M288" s="125" t="str">
        <f>IF('2. Enter scores'!L292&lt;&gt;"",'2. Enter scores'!$B292-'2. Enter scores'!L292,"")</f>
        <v/>
      </c>
      <c r="N288" s="125" t="str">
        <f>IF('2. Enter scores'!M292&lt;&gt;"",'2. Enter scores'!$B292-'2. Enter scores'!M292,"")</f>
        <v/>
      </c>
      <c r="O288" s="125" t="str">
        <f>IF('2. Enter scores'!N292&lt;&gt;"",'2. Enter scores'!$B292-'2. Enter scores'!N292,"")</f>
        <v/>
      </c>
      <c r="P288" s="125" t="str">
        <f>IF('2. Enter scores'!O292&lt;&gt;"",'2. Enter scores'!$B292-'2. Enter scores'!O292,"")</f>
        <v/>
      </c>
      <c r="Q288" s="125" t="str">
        <f>IF('2. Enter scores'!P292&lt;&gt;"",'2. Enter scores'!$B292-'2. Enter scores'!P292,"")</f>
        <v/>
      </c>
      <c r="R288" s="125" t="str">
        <f>IF('2. Enter scores'!Q292&lt;&gt;"",'2. Enter scores'!$B292-'2. Enter scores'!Q292,"")</f>
        <v/>
      </c>
      <c r="S288" s="125" t="str">
        <f>IF('2. Enter scores'!R292&lt;&gt;"",'2. Enter scores'!$B292-'2. Enter scores'!R292,"")</f>
        <v/>
      </c>
      <c r="T288" s="125" t="str">
        <f>IF('2. Enter scores'!S292&lt;&gt;"",'2. Enter scores'!$B292-'2. Enter scores'!S292,"")</f>
        <v/>
      </c>
      <c r="U288" s="125" t="str">
        <f>IF('2. Enter scores'!T292&lt;&gt;"",'2. Enter scores'!$B292-'2. Enter scores'!T292,"")</f>
        <v/>
      </c>
      <c r="V288" s="125" t="str">
        <f>IF('2. Enter scores'!U292&lt;&gt;"",'2. Enter scores'!$B292-'2. Enter scores'!U292,"")</f>
        <v/>
      </c>
      <c r="W288" s="125" t="str">
        <f>IF('2. Enter scores'!V292&lt;&gt;"",'2. Enter scores'!$B292-'2. Enter scores'!V292,"")</f>
        <v/>
      </c>
      <c r="X288" s="125" t="str">
        <f>IF('2. Enter scores'!W292&lt;&gt;"",'2. Enter scores'!$B292-'2. Enter scores'!W292,"")</f>
        <v/>
      </c>
      <c r="Y288" s="125" t="str">
        <f>IF('2. Enter scores'!X292&lt;&gt;"",'2. Enter scores'!$B292-'2. Enter scores'!X292,"")</f>
        <v/>
      </c>
      <c r="Z288" s="125" t="str">
        <f>IF('2. Enter scores'!Y292&lt;&gt;"",'2. Enter scores'!$B292-'2. Enter scores'!Y292,"")</f>
        <v/>
      </c>
      <c r="AA288" s="125" t="str">
        <f>IF('2. Enter scores'!Z292&lt;&gt;"",'2. Enter scores'!$B292-'2. Enter scores'!Z292,"")</f>
        <v/>
      </c>
      <c r="AB288" s="125" t="str">
        <f>IF('2. Enter scores'!AA292&lt;&gt;"",'2. Enter scores'!$B292-'2. Enter scores'!AA292,"")</f>
        <v/>
      </c>
      <c r="AC288" s="125" t="str">
        <f>IF('2. Enter scores'!AB292&lt;&gt;"",'2. Enter scores'!$B292-'2. Enter scores'!AB292,"")</f>
        <v/>
      </c>
      <c r="AD288" s="125" t="str">
        <f>IF('2. Enter scores'!AC292&lt;&gt;"",'2. Enter scores'!$B292-'2. Enter scores'!AC292,"")</f>
        <v/>
      </c>
      <c r="AE288" s="125" t="str">
        <f>IF('2. Enter scores'!AD292&lt;&gt;"",'2. Enter scores'!$B292-'2. Enter scores'!AD292,"")</f>
        <v/>
      </c>
      <c r="AF288" s="125" t="str">
        <f>IF('2. Enter scores'!AE292&lt;&gt;"",'2. Enter scores'!$B292-'2. Enter scores'!AE292,"")</f>
        <v/>
      </c>
      <c r="AG288" s="125" t="str">
        <f>IF('2. Enter scores'!AF292&lt;&gt;"",'2. Enter scores'!$B292-'2. Enter scores'!AF292,"")</f>
        <v/>
      </c>
      <c r="AH288" s="125" t="str">
        <f>IF('2. Enter scores'!AG292&lt;&gt;"",'2. Enter scores'!$B292-'2. Enter scores'!AG292,"")</f>
        <v/>
      </c>
      <c r="AI288" s="125" t="str">
        <f>IF('2. Enter scores'!AH292&lt;&gt;"",'2. Enter scores'!$B292-'2. Enter scores'!AH292,"")</f>
        <v/>
      </c>
      <c r="AJ288" s="125" t="str">
        <f>IF('2. Enter scores'!AI292&lt;&gt;"",'2. Enter scores'!$B292-'2. Enter scores'!AI292,"")</f>
        <v/>
      </c>
      <c r="AK288" s="125" t="str">
        <f>IF('2. Enter scores'!AJ292&lt;&gt;"",'2. Enter scores'!$B292-'2. Enter scores'!AJ292,"")</f>
        <v/>
      </c>
      <c r="AL288" s="125" t="str">
        <f>IF('2. Enter scores'!AK292&lt;&gt;"",'2. Enter scores'!$B292-'2. Enter scores'!AK292,"")</f>
        <v/>
      </c>
      <c r="AM288" s="125" t="str">
        <f>IF('2. Enter scores'!AL292&lt;&gt;"",'2. Enter scores'!$B292-'2. Enter scores'!AL292,"")</f>
        <v/>
      </c>
      <c r="AN288" s="125" t="str">
        <f>IF('2. Enter scores'!AM292&lt;&gt;"",'2. Enter scores'!$B292-'2. Enter scores'!AM292,"")</f>
        <v/>
      </c>
      <c r="AO288" s="125" t="str">
        <f>IF('2. Enter scores'!AN292&lt;&gt;"",'2. Enter scores'!$B292-'2. Enter scores'!AN292,"")</f>
        <v/>
      </c>
      <c r="AP288" s="125" t="str">
        <f>IF('2. Enter scores'!AO292&lt;&gt;"",'2. Enter scores'!$B292-'2. Enter scores'!AO292,"")</f>
        <v/>
      </c>
      <c r="AQ288" s="125" t="str">
        <f>IF('2. Enter scores'!AP292&lt;&gt;"",'2. Enter scores'!$B292-'2. Enter scores'!AP292,"")</f>
        <v/>
      </c>
      <c r="AR288" s="125" t="str">
        <f>IF('2. Enter scores'!AQ292&lt;&gt;"",'2. Enter scores'!$B292-'2. Enter scores'!AQ292,"")</f>
        <v/>
      </c>
      <c r="AS288" s="125" t="str">
        <f>IF('2. Enter scores'!AR292&lt;&gt;"",'2. Enter scores'!$B292-'2. Enter scores'!AR292,"")</f>
        <v/>
      </c>
      <c r="AT288" s="125" t="str">
        <f>IF('2. Enter scores'!AS292&lt;&gt;"",'2. Enter scores'!$B292-'2. Enter scores'!AS292,"")</f>
        <v/>
      </c>
      <c r="AU288" s="125" t="str">
        <f>IF('2. Enter scores'!AT292&lt;&gt;"",'2. Enter scores'!$B292-'2. Enter scores'!AT292,"")</f>
        <v/>
      </c>
      <c r="AV288" s="125" t="str">
        <f>IF('2. Enter scores'!AU292&lt;&gt;"",'2. Enter scores'!$B292-'2. Enter scores'!AU292,"")</f>
        <v/>
      </c>
      <c r="AW288" s="125" t="str">
        <f>IF('2. Enter scores'!AV292&lt;&gt;"",'2. Enter scores'!$B292-'2. Enter scores'!AV292,"")</f>
        <v/>
      </c>
      <c r="AX288" s="125" t="str">
        <f>IF('2. Enter scores'!AW292&lt;&gt;"",'2. Enter scores'!$B292-'2. Enter scores'!AW292,"")</f>
        <v/>
      </c>
      <c r="AY288" s="125" t="str">
        <f>IF('2. Enter scores'!AX292&lt;&gt;"",'2. Enter scores'!$B292-'2. Enter scores'!AX292,"")</f>
        <v/>
      </c>
      <c r="AZ288" s="125" t="str">
        <f>IF('2. Enter scores'!AY292&lt;&gt;"",'2. Enter scores'!$B292-'2. Enter scores'!AY292,"")</f>
        <v/>
      </c>
      <c r="BA288" s="125" t="str">
        <f>IF('2. Enter scores'!AZ292&lt;&gt;"",'2. Enter scores'!$B292-'2. Enter scores'!AZ292,"")</f>
        <v/>
      </c>
      <c r="BB288" s="125" t="str">
        <f>IF('2. Enter scores'!BA292&lt;&gt;"",'2. Enter scores'!$B292-'2. Enter scores'!BA292,"")</f>
        <v/>
      </c>
      <c r="BC288" s="125" t="str">
        <f>IF('2. Enter scores'!BB292&lt;&gt;"",'2. Enter scores'!$B292-'2. Enter scores'!BB292,"")</f>
        <v/>
      </c>
      <c r="BD288" s="125" t="str">
        <f>IF('2. Enter scores'!BC292&lt;&gt;"",'2. Enter scores'!$B292-'2. Enter scores'!BC292,"")</f>
        <v/>
      </c>
      <c r="BE288" s="125" t="str">
        <f>IF('2. Enter scores'!BD292&lt;&gt;"",'2. Enter scores'!$B292-'2. Enter scores'!BD292,"")</f>
        <v/>
      </c>
      <c r="BF288" s="125" t="str">
        <f>IF('2. Enter scores'!BE292&lt;&gt;"",'2. Enter scores'!$B292-'2. Enter scores'!BE292,"")</f>
        <v/>
      </c>
      <c r="BG288" s="125" t="str">
        <f>IF('2. Enter scores'!BF292&lt;&gt;"",'2. Enter scores'!$B292-'2. Enter scores'!BF292,"")</f>
        <v/>
      </c>
      <c r="BH288" s="125" t="str">
        <f>IF('2. Enter scores'!BG292&lt;&gt;"",'2. Enter scores'!$B292-'2. Enter scores'!BG292,"")</f>
        <v/>
      </c>
      <c r="BI288" s="125" t="str">
        <f>IF('2. Enter scores'!BH292&lt;&gt;"",'2. Enter scores'!$B292-'2. Enter scores'!BH292,"")</f>
        <v/>
      </c>
      <c r="BJ288" s="125" t="str">
        <f>IF('2. Enter scores'!BI292&lt;&gt;"",'2. Enter scores'!$B292-'2. Enter scores'!BI292,"")</f>
        <v/>
      </c>
      <c r="BK288" s="125" t="str">
        <f>IF('2. Enter scores'!BJ292&lt;&gt;"",'2. Enter scores'!$B292-'2. Enter scores'!BJ292,"")</f>
        <v/>
      </c>
      <c r="BL288" s="125" t="str">
        <f>IF('2. Enter scores'!BK292&lt;&gt;"",'2. Enter scores'!$B292-'2. Enter scores'!BK292,"")</f>
        <v/>
      </c>
      <c r="BM288" s="125" t="str">
        <f>IF('2. Enter scores'!BL292&lt;&gt;"",'2. Enter scores'!$B292-'2. Enter scores'!BL292,"")</f>
        <v/>
      </c>
      <c r="BN288" s="125" t="str">
        <f>IF('2. Enter scores'!BM292&lt;&gt;"",'2. Enter scores'!$B292-'2. Enter scores'!BM292,"")</f>
        <v/>
      </c>
      <c r="BO288" s="125" t="str">
        <f>IF('2. Enter scores'!BN292&lt;&gt;"",'2. Enter scores'!$B292-'2. Enter scores'!BN292,"")</f>
        <v/>
      </c>
      <c r="BP288" s="108">
        <v>1000</v>
      </c>
    </row>
    <row r="289" spans="2:68" x14ac:dyDescent="0.35">
      <c r="B289" s="125" t="str">
        <f>IF('2. Enter scores'!A293&lt;&gt;"",'2. Enter scores'!A293,"")</f>
        <v/>
      </c>
      <c r="H289" s="125" t="str">
        <f>IF('2. Enter scores'!G293&lt;&gt;"",'2. Enter scores'!$B293-'2. Enter scores'!G293,"")</f>
        <v/>
      </c>
      <c r="I289" s="125" t="str">
        <f>IF('2. Enter scores'!H293&lt;&gt;"",'2. Enter scores'!$B293-'2. Enter scores'!H293,"")</f>
        <v/>
      </c>
      <c r="J289" s="125" t="str">
        <f>IF('2. Enter scores'!I293&lt;&gt;"",'2. Enter scores'!$B293-'2. Enter scores'!I293,"")</f>
        <v/>
      </c>
      <c r="K289" s="125" t="str">
        <f>IF('2. Enter scores'!J293&lt;&gt;"",'2. Enter scores'!$B293-'2. Enter scores'!J293,"")</f>
        <v/>
      </c>
      <c r="L289" s="125" t="str">
        <f>IF('2. Enter scores'!K293&lt;&gt;"",'2. Enter scores'!$B293-'2. Enter scores'!K293,"")</f>
        <v/>
      </c>
      <c r="M289" s="125" t="str">
        <f>IF('2. Enter scores'!L293&lt;&gt;"",'2. Enter scores'!$B293-'2. Enter scores'!L293,"")</f>
        <v/>
      </c>
      <c r="N289" s="125" t="str">
        <f>IF('2. Enter scores'!M293&lt;&gt;"",'2. Enter scores'!$B293-'2. Enter scores'!M293,"")</f>
        <v/>
      </c>
      <c r="O289" s="125" t="str">
        <f>IF('2. Enter scores'!N293&lt;&gt;"",'2. Enter scores'!$B293-'2. Enter scores'!N293,"")</f>
        <v/>
      </c>
      <c r="P289" s="125" t="str">
        <f>IF('2. Enter scores'!O293&lt;&gt;"",'2. Enter scores'!$B293-'2. Enter scores'!O293,"")</f>
        <v/>
      </c>
      <c r="Q289" s="125" t="str">
        <f>IF('2. Enter scores'!P293&lt;&gt;"",'2. Enter scores'!$B293-'2. Enter scores'!P293,"")</f>
        <v/>
      </c>
      <c r="R289" s="125" t="str">
        <f>IF('2. Enter scores'!Q293&lt;&gt;"",'2. Enter scores'!$B293-'2. Enter scores'!Q293,"")</f>
        <v/>
      </c>
      <c r="S289" s="125" t="str">
        <f>IF('2. Enter scores'!R293&lt;&gt;"",'2. Enter scores'!$B293-'2. Enter scores'!R293,"")</f>
        <v/>
      </c>
      <c r="T289" s="125" t="str">
        <f>IF('2. Enter scores'!S293&lt;&gt;"",'2. Enter scores'!$B293-'2. Enter scores'!S293,"")</f>
        <v/>
      </c>
      <c r="U289" s="125" t="str">
        <f>IF('2. Enter scores'!T293&lt;&gt;"",'2. Enter scores'!$B293-'2. Enter scores'!T293,"")</f>
        <v/>
      </c>
      <c r="V289" s="125" t="str">
        <f>IF('2. Enter scores'!U293&lt;&gt;"",'2. Enter scores'!$B293-'2. Enter scores'!U293,"")</f>
        <v/>
      </c>
      <c r="W289" s="125" t="str">
        <f>IF('2. Enter scores'!V293&lt;&gt;"",'2. Enter scores'!$B293-'2. Enter scores'!V293,"")</f>
        <v/>
      </c>
      <c r="X289" s="125" t="str">
        <f>IF('2. Enter scores'!W293&lt;&gt;"",'2. Enter scores'!$B293-'2. Enter scores'!W293,"")</f>
        <v/>
      </c>
      <c r="Y289" s="125" t="str">
        <f>IF('2. Enter scores'!X293&lt;&gt;"",'2. Enter scores'!$B293-'2. Enter scores'!X293,"")</f>
        <v/>
      </c>
      <c r="Z289" s="125" t="str">
        <f>IF('2. Enter scores'!Y293&lt;&gt;"",'2. Enter scores'!$B293-'2. Enter scores'!Y293,"")</f>
        <v/>
      </c>
      <c r="AA289" s="125" t="str">
        <f>IF('2. Enter scores'!Z293&lt;&gt;"",'2. Enter scores'!$B293-'2. Enter scores'!Z293,"")</f>
        <v/>
      </c>
      <c r="AB289" s="125" t="str">
        <f>IF('2. Enter scores'!AA293&lt;&gt;"",'2. Enter scores'!$B293-'2. Enter scores'!AA293,"")</f>
        <v/>
      </c>
      <c r="AC289" s="125" t="str">
        <f>IF('2. Enter scores'!AB293&lt;&gt;"",'2. Enter scores'!$B293-'2. Enter scores'!AB293,"")</f>
        <v/>
      </c>
      <c r="AD289" s="125" t="str">
        <f>IF('2. Enter scores'!AC293&lt;&gt;"",'2. Enter scores'!$B293-'2. Enter scores'!AC293,"")</f>
        <v/>
      </c>
      <c r="AE289" s="125" t="str">
        <f>IF('2. Enter scores'!AD293&lt;&gt;"",'2. Enter scores'!$B293-'2. Enter scores'!AD293,"")</f>
        <v/>
      </c>
      <c r="AF289" s="125" t="str">
        <f>IF('2. Enter scores'!AE293&lt;&gt;"",'2. Enter scores'!$B293-'2. Enter scores'!AE293,"")</f>
        <v/>
      </c>
      <c r="AG289" s="125" t="str">
        <f>IF('2. Enter scores'!AF293&lt;&gt;"",'2. Enter scores'!$B293-'2. Enter scores'!AF293,"")</f>
        <v/>
      </c>
      <c r="AH289" s="125" t="str">
        <f>IF('2. Enter scores'!AG293&lt;&gt;"",'2. Enter scores'!$B293-'2. Enter scores'!AG293,"")</f>
        <v/>
      </c>
      <c r="AI289" s="125" t="str">
        <f>IF('2. Enter scores'!AH293&lt;&gt;"",'2. Enter scores'!$B293-'2. Enter scores'!AH293,"")</f>
        <v/>
      </c>
      <c r="AJ289" s="125" t="str">
        <f>IF('2. Enter scores'!AI293&lt;&gt;"",'2. Enter scores'!$B293-'2. Enter scores'!AI293,"")</f>
        <v/>
      </c>
      <c r="AK289" s="125" t="str">
        <f>IF('2. Enter scores'!AJ293&lt;&gt;"",'2. Enter scores'!$B293-'2. Enter scores'!AJ293,"")</f>
        <v/>
      </c>
      <c r="AL289" s="125" t="str">
        <f>IF('2. Enter scores'!AK293&lt;&gt;"",'2. Enter scores'!$B293-'2. Enter scores'!AK293,"")</f>
        <v/>
      </c>
      <c r="AM289" s="125" t="str">
        <f>IF('2. Enter scores'!AL293&lt;&gt;"",'2. Enter scores'!$B293-'2. Enter scores'!AL293,"")</f>
        <v/>
      </c>
      <c r="AN289" s="125" t="str">
        <f>IF('2. Enter scores'!AM293&lt;&gt;"",'2. Enter scores'!$B293-'2. Enter scores'!AM293,"")</f>
        <v/>
      </c>
      <c r="AO289" s="125" t="str">
        <f>IF('2. Enter scores'!AN293&lt;&gt;"",'2. Enter scores'!$B293-'2. Enter scores'!AN293,"")</f>
        <v/>
      </c>
      <c r="AP289" s="125" t="str">
        <f>IF('2. Enter scores'!AO293&lt;&gt;"",'2. Enter scores'!$B293-'2. Enter scores'!AO293,"")</f>
        <v/>
      </c>
      <c r="AQ289" s="125" t="str">
        <f>IF('2. Enter scores'!AP293&lt;&gt;"",'2. Enter scores'!$B293-'2. Enter scores'!AP293,"")</f>
        <v/>
      </c>
      <c r="AR289" s="125" t="str">
        <f>IF('2. Enter scores'!AQ293&lt;&gt;"",'2. Enter scores'!$B293-'2. Enter scores'!AQ293,"")</f>
        <v/>
      </c>
      <c r="AS289" s="125" t="str">
        <f>IF('2. Enter scores'!AR293&lt;&gt;"",'2. Enter scores'!$B293-'2. Enter scores'!AR293,"")</f>
        <v/>
      </c>
      <c r="AT289" s="125" t="str">
        <f>IF('2. Enter scores'!AS293&lt;&gt;"",'2. Enter scores'!$B293-'2. Enter scores'!AS293,"")</f>
        <v/>
      </c>
      <c r="AU289" s="125" t="str">
        <f>IF('2. Enter scores'!AT293&lt;&gt;"",'2. Enter scores'!$B293-'2. Enter scores'!AT293,"")</f>
        <v/>
      </c>
      <c r="AV289" s="125" t="str">
        <f>IF('2. Enter scores'!AU293&lt;&gt;"",'2. Enter scores'!$B293-'2. Enter scores'!AU293,"")</f>
        <v/>
      </c>
      <c r="AW289" s="125" t="str">
        <f>IF('2. Enter scores'!AV293&lt;&gt;"",'2. Enter scores'!$B293-'2. Enter scores'!AV293,"")</f>
        <v/>
      </c>
      <c r="AX289" s="125" t="str">
        <f>IF('2. Enter scores'!AW293&lt;&gt;"",'2. Enter scores'!$B293-'2. Enter scores'!AW293,"")</f>
        <v/>
      </c>
      <c r="AY289" s="125" t="str">
        <f>IF('2. Enter scores'!AX293&lt;&gt;"",'2. Enter scores'!$B293-'2. Enter scores'!AX293,"")</f>
        <v/>
      </c>
      <c r="AZ289" s="125" t="str">
        <f>IF('2. Enter scores'!AY293&lt;&gt;"",'2. Enter scores'!$B293-'2. Enter scores'!AY293,"")</f>
        <v/>
      </c>
      <c r="BA289" s="125" t="str">
        <f>IF('2. Enter scores'!AZ293&lt;&gt;"",'2. Enter scores'!$B293-'2. Enter scores'!AZ293,"")</f>
        <v/>
      </c>
      <c r="BB289" s="125" t="str">
        <f>IF('2. Enter scores'!BA293&lt;&gt;"",'2. Enter scores'!$B293-'2. Enter scores'!BA293,"")</f>
        <v/>
      </c>
      <c r="BC289" s="125" t="str">
        <f>IF('2. Enter scores'!BB293&lt;&gt;"",'2. Enter scores'!$B293-'2. Enter scores'!BB293,"")</f>
        <v/>
      </c>
      <c r="BD289" s="125" t="str">
        <f>IF('2. Enter scores'!BC293&lt;&gt;"",'2. Enter scores'!$B293-'2. Enter scores'!BC293,"")</f>
        <v/>
      </c>
      <c r="BE289" s="125" t="str">
        <f>IF('2. Enter scores'!BD293&lt;&gt;"",'2. Enter scores'!$B293-'2. Enter scores'!BD293,"")</f>
        <v/>
      </c>
      <c r="BF289" s="125" t="str">
        <f>IF('2. Enter scores'!BE293&lt;&gt;"",'2. Enter scores'!$B293-'2. Enter scores'!BE293,"")</f>
        <v/>
      </c>
      <c r="BG289" s="125" t="str">
        <f>IF('2. Enter scores'!BF293&lt;&gt;"",'2. Enter scores'!$B293-'2. Enter scores'!BF293,"")</f>
        <v/>
      </c>
      <c r="BH289" s="125" t="str">
        <f>IF('2. Enter scores'!BG293&lt;&gt;"",'2. Enter scores'!$B293-'2. Enter scores'!BG293,"")</f>
        <v/>
      </c>
      <c r="BI289" s="125" t="str">
        <f>IF('2. Enter scores'!BH293&lt;&gt;"",'2. Enter scores'!$B293-'2. Enter scores'!BH293,"")</f>
        <v/>
      </c>
      <c r="BJ289" s="125" t="str">
        <f>IF('2. Enter scores'!BI293&lt;&gt;"",'2. Enter scores'!$B293-'2. Enter scores'!BI293,"")</f>
        <v/>
      </c>
      <c r="BK289" s="125" t="str">
        <f>IF('2. Enter scores'!BJ293&lt;&gt;"",'2. Enter scores'!$B293-'2. Enter scores'!BJ293,"")</f>
        <v/>
      </c>
      <c r="BL289" s="125" t="str">
        <f>IF('2. Enter scores'!BK293&lt;&gt;"",'2. Enter scores'!$B293-'2. Enter scores'!BK293,"")</f>
        <v/>
      </c>
      <c r="BM289" s="125" t="str">
        <f>IF('2. Enter scores'!BL293&lt;&gt;"",'2. Enter scores'!$B293-'2. Enter scores'!BL293,"")</f>
        <v/>
      </c>
      <c r="BN289" s="125" t="str">
        <f>IF('2. Enter scores'!BM293&lt;&gt;"",'2. Enter scores'!$B293-'2. Enter scores'!BM293,"")</f>
        <v/>
      </c>
      <c r="BO289" s="125" t="str">
        <f>IF('2. Enter scores'!BN293&lt;&gt;"",'2. Enter scores'!$B293-'2. Enter scores'!BN293,"")</f>
        <v/>
      </c>
      <c r="BP289" s="108">
        <v>1000</v>
      </c>
    </row>
    <row r="290" spans="2:68" x14ac:dyDescent="0.35">
      <c r="B290" s="125" t="str">
        <f>IF('2. Enter scores'!A294&lt;&gt;"",'2. Enter scores'!A294,"")</f>
        <v/>
      </c>
      <c r="H290" s="125" t="str">
        <f>IF('2. Enter scores'!G294&lt;&gt;"",'2. Enter scores'!$B294-'2. Enter scores'!G294,"")</f>
        <v/>
      </c>
      <c r="I290" s="125" t="str">
        <f>IF('2. Enter scores'!H294&lt;&gt;"",'2. Enter scores'!$B294-'2. Enter scores'!H294,"")</f>
        <v/>
      </c>
      <c r="J290" s="125" t="str">
        <f>IF('2. Enter scores'!I294&lt;&gt;"",'2. Enter scores'!$B294-'2. Enter scores'!I294,"")</f>
        <v/>
      </c>
      <c r="K290" s="125" t="str">
        <f>IF('2. Enter scores'!J294&lt;&gt;"",'2. Enter scores'!$B294-'2. Enter scores'!J294,"")</f>
        <v/>
      </c>
      <c r="L290" s="125" t="str">
        <f>IF('2. Enter scores'!K294&lt;&gt;"",'2. Enter scores'!$B294-'2. Enter scores'!K294,"")</f>
        <v/>
      </c>
      <c r="M290" s="125" t="str">
        <f>IF('2. Enter scores'!L294&lt;&gt;"",'2. Enter scores'!$B294-'2. Enter scores'!L294,"")</f>
        <v/>
      </c>
      <c r="N290" s="125" t="str">
        <f>IF('2. Enter scores'!M294&lt;&gt;"",'2. Enter scores'!$B294-'2. Enter scores'!M294,"")</f>
        <v/>
      </c>
      <c r="O290" s="125" t="str">
        <f>IF('2. Enter scores'!N294&lt;&gt;"",'2. Enter scores'!$B294-'2. Enter scores'!N294,"")</f>
        <v/>
      </c>
      <c r="P290" s="125" t="str">
        <f>IF('2. Enter scores'!O294&lt;&gt;"",'2. Enter scores'!$B294-'2. Enter scores'!O294,"")</f>
        <v/>
      </c>
      <c r="Q290" s="125" t="str">
        <f>IF('2. Enter scores'!P294&lt;&gt;"",'2. Enter scores'!$B294-'2. Enter scores'!P294,"")</f>
        <v/>
      </c>
      <c r="R290" s="125" t="str">
        <f>IF('2. Enter scores'!Q294&lt;&gt;"",'2. Enter scores'!$B294-'2. Enter scores'!Q294,"")</f>
        <v/>
      </c>
      <c r="S290" s="125" t="str">
        <f>IF('2. Enter scores'!R294&lt;&gt;"",'2. Enter scores'!$B294-'2. Enter scores'!R294,"")</f>
        <v/>
      </c>
      <c r="T290" s="125" t="str">
        <f>IF('2. Enter scores'!S294&lt;&gt;"",'2. Enter scores'!$B294-'2. Enter scores'!S294,"")</f>
        <v/>
      </c>
      <c r="U290" s="125" t="str">
        <f>IF('2. Enter scores'!T294&lt;&gt;"",'2. Enter scores'!$B294-'2. Enter scores'!T294,"")</f>
        <v/>
      </c>
      <c r="V290" s="125" t="str">
        <f>IF('2. Enter scores'!U294&lt;&gt;"",'2. Enter scores'!$B294-'2. Enter scores'!U294,"")</f>
        <v/>
      </c>
      <c r="W290" s="125" t="str">
        <f>IF('2. Enter scores'!V294&lt;&gt;"",'2. Enter scores'!$B294-'2. Enter scores'!V294,"")</f>
        <v/>
      </c>
      <c r="X290" s="125" t="str">
        <f>IF('2. Enter scores'!W294&lt;&gt;"",'2. Enter scores'!$B294-'2. Enter scores'!W294,"")</f>
        <v/>
      </c>
      <c r="Y290" s="125" t="str">
        <f>IF('2. Enter scores'!X294&lt;&gt;"",'2. Enter scores'!$B294-'2. Enter scores'!X294,"")</f>
        <v/>
      </c>
      <c r="Z290" s="125" t="str">
        <f>IF('2. Enter scores'!Y294&lt;&gt;"",'2. Enter scores'!$B294-'2. Enter scores'!Y294,"")</f>
        <v/>
      </c>
      <c r="AA290" s="125" t="str">
        <f>IF('2. Enter scores'!Z294&lt;&gt;"",'2. Enter scores'!$B294-'2. Enter scores'!Z294,"")</f>
        <v/>
      </c>
      <c r="AB290" s="125" t="str">
        <f>IF('2. Enter scores'!AA294&lt;&gt;"",'2. Enter scores'!$B294-'2. Enter scores'!AA294,"")</f>
        <v/>
      </c>
      <c r="AC290" s="125" t="str">
        <f>IF('2. Enter scores'!AB294&lt;&gt;"",'2. Enter scores'!$B294-'2. Enter scores'!AB294,"")</f>
        <v/>
      </c>
      <c r="AD290" s="125" t="str">
        <f>IF('2. Enter scores'!AC294&lt;&gt;"",'2. Enter scores'!$B294-'2. Enter scores'!AC294,"")</f>
        <v/>
      </c>
      <c r="AE290" s="125" t="str">
        <f>IF('2. Enter scores'!AD294&lt;&gt;"",'2. Enter scores'!$B294-'2. Enter scores'!AD294,"")</f>
        <v/>
      </c>
      <c r="AF290" s="125" t="str">
        <f>IF('2. Enter scores'!AE294&lt;&gt;"",'2. Enter scores'!$B294-'2. Enter scores'!AE294,"")</f>
        <v/>
      </c>
      <c r="AG290" s="125" t="str">
        <f>IF('2. Enter scores'!AF294&lt;&gt;"",'2. Enter scores'!$B294-'2. Enter scores'!AF294,"")</f>
        <v/>
      </c>
      <c r="AH290" s="125" t="str">
        <f>IF('2. Enter scores'!AG294&lt;&gt;"",'2. Enter scores'!$B294-'2. Enter scores'!AG294,"")</f>
        <v/>
      </c>
      <c r="AI290" s="125" t="str">
        <f>IF('2. Enter scores'!AH294&lt;&gt;"",'2. Enter scores'!$B294-'2. Enter scores'!AH294,"")</f>
        <v/>
      </c>
      <c r="AJ290" s="125" t="str">
        <f>IF('2. Enter scores'!AI294&lt;&gt;"",'2. Enter scores'!$B294-'2. Enter scores'!AI294,"")</f>
        <v/>
      </c>
      <c r="AK290" s="125" t="str">
        <f>IF('2. Enter scores'!AJ294&lt;&gt;"",'2. Enter scores'!$B294-'2. Enter scores'!AJ294,"")</f>
        <v/>
      </c>
      <c r="AL290" s="125" t="str">
        <f>IF('2. Enter scores'!AK294&lt;&gt;"",'2. Enter scores'!$B294-'2. Enter scores'!AK294,"")</f>
        <v/>
      </c>
      <c r="AM290" s="125" t="str">
        <f>IF('2. Enter scores'!AL294&lt;&gt;"",'2. Enter scores'!$B294-'2. Enter scores'!AL294,"")</f>
        <v/>
      </c>
      <c r="AN290" s="125" t="str">
        <f>IF('2. Enter scores'!AM294&lt;&gt;"",'2. Enter scores'!$B294-'2. Enter scores'!AM294,"")</f>
        <v/>
      </c>
      <c r="AO290" s="125" t="str">
        <f>IF('2. Enter scores'!AN294&lt;&gt;"",'2. Enter scores'!$B294-'2. Enter scores'!AN294,"")</f>
        <v/>
      </c>
      <c r="AP290" s="125" t="str">
        <f>IF('2. Enter scores'!AO294&lt;&gt;"",'2. Enter scores'!$B294-'2. Enter scores'!AO294,"")</f>
        <v/>
      </c>
      <c r="AQ290" s="125" t="str">
        <f>IF('2. Enter scores'!AP294&lt;&gt;"",'2. Enter scores'!$B294-'2. Enter scores'!AP294,"")</f>
        <v/>
      </c>
      <c r="AR290" s="125" t="str">
        <f>IF('2. Enter scores'!AQ294&lt;&gt;"",'2. Enter scores'!$B294-'2. Enter scores'!AQ294,"")</f>
        <v/>
      </c>
      <c r="AS290" s="125" t="str">
        <f>IF('2. Enter scores'!AR294&lt;&gt;"",'2. Enter scores'!$B294-'2. Enter scores'!AR294,"")</f>
        <v/>
      </c>
      <c r="AT290" s="125" t="str">
        <f>IF('2. Enter scores'!AS294&lt;&gt;"",'2. Enter scores'!$B294-'2. Enter scores'!AS294,"")</f>
        <v/>
      </c>
      <c r="AU290" s="125" t="str">
        <f>IF('2. Enter scores'!AT294&lt;&gt;"",'2. Enter scores'!$B294-'2. Enter scores'!AT294,"")</f>
        <v/>
      </c>
      <c r="AV290" s="125" t="str">
        <f>IF('2. Enter scores'!AU294&lt;&gt;"",'2. Enter scores'!$B294-'2. Enter scores'!AU294,"")</f>
        <v/>
      </c>
      <c r="AW290" s="125" t="str">
        <f>IF('2. Enter scores'!AV294&lt;&gt;"",'2. Enter scores'!$B294-'2. Enter scores'!AV294,"")</f>
        <v/>
      </c>
      <c r="AX290" s="125" t="str">
        <f>IF('2. Enter scores'!AW294&lt;&gt;"",'2. Enter scores'!$B294-'2. Enter scores'!AW294,"")</f>
        <v/>
      </c>
      <c r="AY290" s="125" t="str">
        <f>IF('2. Enter scores'!AX294&lt;&gt;"",'2. Enter scores'!$B294-'2. Enter scores'!AX294,"")</f>
        <v/>
      </c>
      <c r="AZ290" s="125" t="str">
        <f>IF('2. Enter scores'!AY294&lt;&gt;"",'2. Enter scores'!$B294-'2. Enter scores'!AY294,"")</f>
        <v/>
      </c>
      <c r="BA290" s="125" t="str">
        <f>IF('2. Enter scores'!AZ294&lt;&gt;"",'2. Enter scores'!$B294-'2. Enter scores'!AZ294,"")</f>
        <v/>
      </c>
      <c r="BB290" s="125" t="str">
        <f>IF('2. Enter scores'!BA294&lt;&gt;"",'2. Enter scores'!$B294-'2. Enter scores'!BA294,"")</f>
        <v/>
      </c>
      <c r="BC290" s="125" t="str">
        <f>IF('2. Enter scores'!BB294&lt;&gt;"",'2. Enter scores'!$B294-'2. Enter scores'!BB294,"")</f>
        <v/>
      </c>
      <c r="BD290" s="125" t="str">
        <f>IF('2. Enter scores'!BC294&lt;&gt;"",'2. Enter scores'!$B294-'2. Enter scores'!BC294,"")</f>
        <v/>
      </c>
      <c r="BE290" s="125" t="str">
        <f>IF('2. Enter scores'!BD294&lt;&gt;"",'2. Enter scores'!$B294-'2. Enter scores'!BD294,"")</f>
        <v/>
      </c>
      <c r="BF290" s="125" t="str">
        <f>IF('2. Enter scores'!BE294&lt;&gt;"",'2. Enter scores'!$B294-'2. Enter scores'!BE294,"")</f>
        <v/>
      </c>
      <c r="BG290" s="125" t="str">
        <f>IF('2. Enter scores'!BF294&lt;&gt;"",'2. Enter scores'!$B294-'2. Enter scores'!BF294,"")</f>
        <v/>
      </c>
      <c r="BH290" s="125" t="str">
        <f>IF('2. Enter scores'!BG294&lt;&gt;"",'2. Enter scores'!$B294-'2. Enter scores'!BG294,"")</f>
        <v/>
      </c>
      <c r="BI290" s="125" t="str">
        <f>IF('2. Enter scores'!BH294&lt;&gt;"",'2. Enter scores'!$B294-'2. Enter scores'!BH294,"")</f>
        <v/>
      </c>
      <c r="BJ290" s="125" t="str">
        <f>IF('2. Enter scores'!BI294&lt;&gt;"",'2. Enter scores'!$B294-'2. Enter scores'!BI294,"")</f>
        <v/>
      </c>
      <c r="BK290" s="125" t="str">
        <f>IF('2. Enter scores'!BJ294&lt;&gt;"",'2. Enter scores'!$B294-'2. Enter scores'!BJ294,"")</f>
        <v/>
      </c>
      <c r="BL290" s="125" t="str">
        <f>IF('2. Enter scores'!BK294&lt;&gt;"",'2. Enter scores'!$B294-'2. Enter scores'!BK294,"")</f>
        <v/>
      </c>
      <c r="BM290" s="125" t="str">
        <f>IF('2. Enter scores'!BL294&lt;&gt;"",'2. Enter scores'!$B294-'2. Enter scores'!BL294,"")</f>
        <v/>
      </c>
      <c r="BN290" s="125" t="str">
        <f>IF('2. Enter scores'!BM294&lt;&gt;"",'2. Enter scores'!$B294-'2. Enter scores'!BM294,"")</f>
        <v/>
      </c>
      <c r="BO290" s="125" t="str">
        <f>IF('2. Enter scores'!BN294&lt;&gt;"",'2. Enter scores'!$B294-'2. Enter scores'!BN294,"")</f>
        <v/>
      </c>
      <c r="BP290" s="108">
        <v>1000</v>
      </c>
    </row>
    <row r="291" spans="2:68" x14ac:dyDescent="0.35">
      <c r="B291" s="125" t="str">
        <f>IF('2. Enter scores'!A295&lt;&gt;"",'2. Enter scores'!A295,"")</f>
        <v/>
      </c>
      <c r="H291" s="125" t="str">
        <f>IF('2. Enter scores'!G295&lt;&gt;"",'2. Enter scores'!$B295-'2. Enter scores'!G295,"")</f>
        <v/>
      </c>
      <c r="I291" s="125" t="str">
        <f>IF('2. Enter scores'!H295&lt;&gt;"",'2. Enter scores'!$B295-'2. Enter scores'!H295,"")</f>
        <v/>
      </c>
      <c r="J291" s="125" t="str">
        <f>IF('2. Enter scores'!I295&lt;&gt;"",'2. Enter scores'!$B295-'2. Enter scores'!I295,"")</f>
        <v/>
      </c>
      <c r="K291" s="125" t="str">
        <f>IF('2. Enter scores'!J295&lt;&gt;"",'2. Enter scores'!$B295-'2. Enter scores'!J295,"")</f>
        <v/>
      </c>
      <c r="L291" s="125" t="str">
        <f>IF('2. Enter scores'!K295&lt;&gt;"",'2. Enter scores'!$B295-'2. Enter scores'!K295,"")</f>
        <v/>
      </c>
      <c r="M291" s="125" t="str">
        <f>IF('2. Enter scores'!L295&lt;&gt;"",'2. Enter scores'!$B295-'2. Enter scores'!L295,"")</f>
        <v/>
      </c>
      <c r="N291" s="125" t="str">
        <f>IF('2. Enter scores'!M295&lt;&gt;"",'2. Enter scores'!$B295-'2. Enter scores'!M295,"")</f>
        <v/>
      </c>
      <c r="O291" s="125" t="str">
        <f>IF('2. Enter scores'!N295&lt;&gt;"",'2. Enter scores'!$B295-'2. Enter scores'!N295,"")</f>
        <v/>
      </c>
      <c r="P291" s="125" t="str">
        <f>IF('2. Enter scores'!O295&lt;&gt;"",'2. Enter scores'!$B295-'2. Enter scores'!O295,"")</f>
        <v/>
      </c>
      <c r="Q291" s="125" t="str">
        <f>IF('2. Enter scores'!P295&lt;&gt;"",'2. Enter scores'!$B295-'2. Enter scores'!P295,"")</f>
        <v/>
      </c>
      <c r="R291" s="125" t="str">
        <f>IF('2. Enter scores'!Q295&lt;&gt;"",'2. Enter scores'!$B295-'2. Enter scores'!Q295,"")</f>
        <v/>
      </c>
      <c r="S291" s="125" t="str">
        <f>IF('2. Enter scores'!R295&lt;&gt;"",'2. Enter scores'!$B295-'2. Enter scores'!R295,"")</f>
        <v/>
      </c>
      <c r="T291" s="125" t="str">
        <f>IF('2. Enter scores'!S295&lt;&gt;"",'2. Enter scores'!$B295-'2. Enter scores'!S295,"")</f>
        <v/>
      </c>
      <c r="U291" s="125" t="str">
        <f>IF('2. Enter scores'!T295&lt;&gt;"",'2. Enter scores'!$B295-'2. Enter scores'!T295,"")</f>
        <v/>
      </c>
      <c r="V291" s="125" t="str">
        <f>IF('2. Enter scores'!U295&lt;&gt;"",'2. Enter scores'!$B295-'2. Enter scores'!U295,"")</f>
        <v/>
      </c>
      <c r="W291" s="125" t="str">
        <f>IF('2. Enter scores'!V295&lt;&gt;"",'2. Enter scores'!$B295-'2. Enter scores'!V295,"")</f>
        <v/>
      </c>
      <c r="X291" s="125" t="str">
        <f>IF('2. Enter scores'!W295&lt;&gt;"",'2. Enter scores'!$B295-'2. Enter scores'!W295,"")</f>
        <v/>
      </c>
      <c r="Y291" s="125" t="str">
        <f>IF('2. Enter scores'!X295&lt;&gt;"",'2. Enter scores'!$B295-'2. Enter scores'!X295,"")</f>
        <v/>
      </c>
      <c r="Z291" s="125" t="str">
        <f>IF('2. Enter scores'!Y295&lt;&gt;"",'2. Enter scores'!$B295-'2. Enter scores'!Y295,"")</f>
        <v/>
      </c>
      <c r="AA291" s="125" t="str">
        <f>IF('2. Enter scores'!Z295&lt;&gt;"",'2. Enter scores'!$B295-'2. Enter scores'!Z295,"")</f>
        <v/>
      </c>
      <c r="AB291" s="125" t="str">
        <f>IF('2. Enter scores'!AA295&lt;&gt;"",'2. Enter scores'!$B295-'2. Enter scores'!AA295,"")</f>
        <v/>
      </c>
      <c r="AC291" s="125" t="str">
        <f>IF('2. Enter scores'!AB295&lt;&gt;"",'2. Enter scores'!$B295-'2. Enter scores'!AB295,"")</f>
        <v/>
      </c>
      <c r="AD291" s="125" t="str">
        <f>IF('2. Enter scores'!AC295&lt;&gt;"",'2. Enter scores'!$B295-'2. Enter scores'!AC295,"")</f>
        <v/>
      </c>
      <c r="AE291" s="125" t="str">
        <f>IF('2. Enter scores'!AD295&lt;&gt;"",'2. Enter scores'!$B295-'2. Enter scores'!AD295,"")</f>
        <v/>
      </c>
      <c r="AF291" s="125" t="str">
        <f>IF('2. Enter scores'!AE295&lt;&gt;"",'2. Enter scores'!$B295-'2. Enter scores'!AE295,"")</f>
        <v/>
      </c>
      <c r="AG291" s="125" t="str">
        <f>IF('2. Enter scores'!AF295&lt;&gt;"",'2. Enter scores'!$B295-'2. Enter scores'!AF295,"")</f>
        <v/>
      </c>
      <c r="AH291" s="125" t="str">
        <f>IF('2. Enter scores'!AG295&lt;&gt;"",'2. Enter scores'!$B295-'2. Enter scores'!AG295,"")</f>
        <v/>
      </c>
      <c r="AI291" s="125" t="str">
        <f>IF('2. Enter scores'!AH295&lt;&gt;"",'2. Enter scores'!$B295-'2. Enter scores'!AH295,"")</f>
        <v/>
      </c>
      <c r="AJ291" s="125" t="str">
        <f>IF('2. Enter scores'!AI295&lt;&gt;"",'2. Enter scores'!$B295-'2. Enter scores'!AI295,"")</f>
        <v/>
      </c>
      <c r="AK291" s="125" t="str">
        <f>IF('2. Enter scores'!AJ295&lt;&gt;"",'2. Enter scores'!$B295-'2. Enter scores'!AJ295,"")</f>
        <v/>
      </c>
      <c r="AL291" s="125" t="str">
        <f>IF('2. Enter scores'!AK295&lt;&gt;"",'2. Enter scores'!$B295-'2. Enter scores'!AK295,"")</f>
        <v/>
      </c>
      <c r="AM291" s="125" t="str">
        <f>IF('2. Enter scores'!AL295&lt;&gt;"",'2. Enter scores'!$B295-'2. Enter scores'!AL295,"")</f>
        <v/>
      </c>
      <c r="AN291" s="125" t="str">
        <f>IF('2. Enter scores'!AM295&lt;&gt;"",'2. Enter scores'!$B295-'2. Enter scores'!AM295,"")</f>
        <v/>
      </c>
      <c r="AO291" s="125" t="str">
        <f>IF('2. Enter scores'!AN295&lt;&gt;"",'2. Enter scores'!$B295-'2. Enter scores'!AN295,"")</f>
        <v/>
      </c>
      <c r="AP291" s="125" t="str">
        <f>IF('2. Enter scores'!AO295&lt;&gt;"",'2. Enter scores'!$B295-'2. Enter scores'!AO295,"")</f>
        <v/>
      </c>
      <c r="AQ291" s="125" t="str">
        <f>IF('2. Enter scores'!AP295&lt;&gt;"",'2. Enter scores'!$B295-'2. Enter scores'!AP295,"")</f>
        <v/>
      </c>
      <c r="AR291" s="125" t="str">
        <f>IF('2. Enter scores'!AQ295&lt;&gt;"",'2. Enter scores'!$B295-'2. Enter scores'!AQ295,"")</f>
        <v/>
      </c>
      <c r="AS291" s="125" t="str">
        <f>IF('2. Enter scores'!AR295&lt;&gt;"",'2. Enter scores'!$B295-'2. Enter scores'!AR295,"")</f>
        <v/>
      </c>
      <c r="AT291" s="125" t="str">
        <f>IF('2. Enter scores'!AS295&lt;&gt;"",'2. Enter scores'!$B295-'2. Enter scores'!AS295,"")</f>
        <v/>
      </c>
      <c r="AU291" s="125" t="str">
        <f>IF('2. Enter scores'!AT295&lt;&gt;"",'2. Enter scores'!$B295-'2. Enter scores'!AT295,"")</f>
        <v/>
      </c>
      <c r="AV291" s="125" t="str">
        <f>IF('2. Enter scores'!AU295&lt;&gt;"",'2. Enter scores'!$B295-'2. Enter scores'!AU295,"")</f>
        <v/>
      </c>
      <c r="AW291" s="125" t="str">
        <f>IF('2. Enter scores'!AV295&lt;&gt;"",'2. Enter scores'!$B295-'2. Enter scores'!AV295,"")</f>
        <v/>
      </c>
      <c r="AX291" s="125" t="str">
        <f>IF('2. Enter scores'!AW295&lt;&gt;"",'2. Enter scores'!$B295-'2. Enter scores'!AW295,"")</f>
        <v/>
      </c>
      <c r="AY291" s="125" t="str">
        <f>IF('2. Enter scores'!AX295&lt;&gt;"",'2. Enter scores'!$B295-'2. Enter scores'!AX295,"")</f>
        <v/>
      </c>
      <c r="AZ291" s="125" t="str">
        <f>IF('2. Enter scores'!AY295&lt;&gt;"",'2. Enter scores'!$B295-'2. Enter scores'!AY295,"")</f>
        <v/>
      </c>
      <c r="BA291" s="125" t="str">
        <f>IF('2. Enter scores'!AZ295&lt;&gt;"",'2. Enter scores'!$B295-'2. Enter scores'!AZ295,"")</f>
        <v/>
      </c>
      <c r="BB291" s="125" t="str">
        <f>IF('2. Enter scores'!BA295&lt;&gt;"",'2. Enter scores'!$B295-'2. Enter scores'!BA295,"")</f>
        <v/>
      </c>
      <c r="BC291" s="125" t="str">
        <f>IF('2. Enter scores'!BB295&lt;&gt;"",'2. Enter scores'!$B295-'2. Enter scores'!BB295,"")</f>
        <v/>
      </c>
      <c r="BD291" s="125" t="str">
        <f>IF('2. Enter scores'!BC295&lt;&gt;"",'2. Enter scores'!$B295-'2. Enter scores'!BC295,"")</f>
        <v/>
      </c>
      <c r="BE291" s="125" t="str">
        <f>IF('2. Enter scores'!BD295&lt;&gt;"",'2. Enter scores'!$B295-'2. Enter scores'!BD295,"")</f>
        <v/>
      </c>
      <c r="BF291" s="125" t="str">
        <f>IF('2. Enter scores'!BE295&lt;&gt;"",'2. Enter scores'!$B295-'2. Enter scores'!BE295,"")</f>
        <v/>
      </c>
      <c r="BG291" s="125" t="str">
        <f>IF('2. Enter scores'!BF295&lt;&gt;"",'2. Enter scores'!$B295-'2. Enter scores'!BF295,"")</f>
        <v/>
      </c>
      <c r="BH291" s="125" t="str">
        <f>IF('2. Enter scores'!BG295&lt;&gt;"",'2. Enter scores'!$B295-'2. Enter scores'!BG295,"")</f>
        <v/>
      </c>
      <c r="BI291" s="125" t="str">
        <f>IF('2. Enter scores'!BH295&lt;&gt;"",'2. Enter scores'!$B295-'2. Enter scores'!BH295,"")</f>
        <v/>
      </c>
      <c r="BJ291" s="125" t="str">
        <f>IF('2. Enter scores'!BI295&lt;&gt;"",'2. Enter scores'!$B295-'2. Enter scores'!BI295,"")</f>
        <v/>
      </c>
      <c r="BK291" s="125" t="str">
        <f>IF('2. Enter scores'!BJ295&lt;&gt;"",'2. Enter scores'!$B295-'2. Enter scores'!BJ295,"")</f>
        <v/>
      </c>
      <c r="BL291" s="125" t="str">
        <f>IF('2. Enter scores'!BK295&lt;&gt;"",'2. Enter scores'!$B295-'2. Enter scores'!BK295,"")</f>
        <v/>
      </c>
      <c r="BM291" s="125" t="str">
        <f>IF('2. Enter scores'!BL295&lt;&gt;"",'2. Enter scores'!$B295-'2. Enter scores'!BL295,"")</f>
        <v/>
      </c>
      <c r="BN291" s="125" t="str">
        <f>IF('2. Enter scores'!BM295&lt;&gt;"",'2. Enter scores'!$B295-'2. Enter scores'!BM295,"")</f>
        <v/>
      </c>
      <c r="BO291" s="125" t="str">
        <f>IF('2. Enter scores'!BN295&lt;&gt;"",'2. Enter scores'!$B295-'2. Enter scores'!BN295,"")</f>
        <v/>
      </c>
      <c r="BP291" s="108">
        <v>1000</v>
      </c>
    </row>
    <row r="292" spans="2:68" x14ac:dyDescent="0.35">
      <c r="B292" s="125" t="str">
        <f>IF('2. Enter scores'!A296&lt;&gt;"",'2. Enter scores'!A296,"")</f>
        <v/>
      </c>
      <c r="H292" s="125" t="str">
        <f>IF('2. Enter scores'!G296&lt;&gt;"",'2. Enter scores'!$B296-'2. Enter scores'!G296,"")</f>
        <v/>
      </c>
      <c r="I292" s="125" t="str">
        <f>IF('2. Enter scores'!H296&lt;&gt;"",'2. Enter scores'!$B296-'2. Enter scores'!H296,"")</f>
        <v/>
      </c>
      <c r="J292" s="125" t="str">
        <f>IF('2. Enter scores'!I296&lt;&gt;"",'2. Enter scores'!$B296-'2. Enter scores'!I296,"")</f>
        <v/>
      </c>
      <c r="K292" s="125" t="str">
        <f>IF('2. Enter scores'!J296&lt;&gt;"",'2. Enter scores'!$B296-'2. Enter scores'!J296,"")</f>
        <v/>
      </c>
      <c r="L292" s="125" t="str">
        <f>IF('2. Enter scores'!K296&lt;&gt;"",'2. Enter scores'!$B296-'2. Enter scores'!K296,"")</f>
        <v/>
      </c>
      <c r="M292" s="125" t="str">
        <f>IF('2. Enter scores'!L296&lt;&gt;"",'2. Enter scores'!$B296-'2. Enter scores'!L296,"")</f>
        <v/>
      </c>
      <c r="N292" s="125" t="str">
        <f>IF('2. Enter scores'!M296&lt;&gt;"",'2. Enter scores'!$B296-'2. Enter scores'!M296,"")</f>
        <v/>
      </c>
      <c r="O292" s="125" t="str">
        <f>IF('2. Enter scores'!N296&lt;&gt;"",'2. Enter scores'!$B296-'2. Enter scores'!N296,"")</f>
        <v/>
      </c>
      <c r="P292" s="125" t="str">
        <f>IF('2. Enter scores'!O296&lt;&gt;"",'2. Enter scores'!$B296-'2. Enter scores'!O296,"")</f>
        <v/>
      </c>
      <c r="Q292" s="125" t="str">
        <f>IF('2. Enter scores'!P296&lt;&gt;"",'2. Enter scores'!$B296-'2. Enter scores'!P296,"")</f>
        <v/>
      </c>
      <c r="R292" s="125" t="str">
        <f>IF('2. Enter scores'!Q296&lt;&gt;"",'2. Enter scores'!$B296-'2. Enter scores'!Q296,"")</f>
        <v/>
      </c>
      <c r="S292" s="125" t="str">
        <f>IF('2. Enter scores'!R296&lt;&gt;"",'2. Enter scores'!$B296-'2. Enter scores'!R296,"")</f>
        <v/>
      </c>
      <c r="T292" s="125" t="str">
        <f>IF('2. Enter scores'!S296&lt;&gt;"",'2. Enter scores'!$B296-'2. Enter scores'!S296,"")</f>
        <v/>
      </c>
      <c r="U292" s="125" t="str">
        <f>IF('2. Enter scores'!T296&lt;&gt;"",'2. Enter scores'!$B296-'2. Enter scores'!T296,"")</f>
        <v/>
      </c>
      <c r="V292" s="125" t="str">
        <f>IF('2. Enter scores'!U296&lt;&gt;"",'2. Enter scores'!$B296-'2. Enter scores'!U296,"")</f>
        <v/>
      </c>
      <c r="W292" s="125" t="str">
        <f>IF('2. Enter scores'!V296&lt;&gt;"",'2. Enter scores'!$B296-'2. Enter scores'!V296,"")</f>
        <v/>
      </c>
      <c r="X292" s="125" t="str">
        <f>IF('2. Enter scores'!W296&lt;&gt;"",'2. Enter scores'!$B296-'2. Enter scores'!W296,"")</f>
        <v/>
      </c>
      <c r="Y292" s="125" t="str">
        <f>IF('2. Enter scores'!X296&lt;&gt;"",'2. Enter scores'!$B296-'2. Enter scores'!X296,"")</f>
        <v/>
      </c>
      <c r="Z292" s="125" t="str">
        <f>IF('2. Enter scores'!Y296&lt;&gt;"",'2. Enter scores'!$B296-'2. Enter scores'!Y296,"")</f>
        <v/>
      </c>
      <c r="AA292" s="125" t="str">
        <f>IF('2. Enter scores'!Z296&lt;&gt;"",'2. Enter scores'!$B296-'2. Enter scores'!Z296,"")</f>
        <v/>
      </c>
      <c r="AB292" s="125" t="str">
        <f>IF('2. Enter scores'!AA296&lt;&gt;"",'2. Enter scores'!$B296-'2. Enter scores'!AA296,"")</f>
        <v/>
      </c>
      <c r="AC292" s="125" t="str">
        <f>IF('2. Enter scores'!AB296&lt;&gt;"",'2. Enter scores'!$B296-'2. Enter scores'!AB296,"")</f>
        <v/>
      </c>
      <c r="AD292" s="125" t="str">
        <f>IF('2. Enter scores'!AC296&lt;&gt;"",'2. Enter scores'!$B296-'2. Enter scores'!AC296,"")</f>
        <v/>
      </c>
      <c r="AE292" s="125" t="str">
        <f>IF('2. Enter scores'!AD296&lt;&gt;"",'2. Enter scores'!$B296-'2. Enter scores'!AD296,"")</f>
        <v/>
      </c>
      <c r="AF292" s="125" t="str">
        <f>IF('2. Enter scores'!AE296&lt;&gt;"",'2. Enter scores'!$B296-'2. Enter scores'!AE296,"")</f>
        <v/>
      </c>
      <c r="AG292" s="125" t="str">
        <f>IF('2. Enter scores'!AF296&lt;&gt;"",'2. Enter scores'!$B296-'2. Enter scores'!AF296,"")</f>
        <v/>
      </c>
      <c r="AH292" s="125" t="str">
        <f>IF('2. Enter scores'!AG296&lt;&gt;"",'2. Enter scores'!$B296-'2. Enter scores'!AG296,"")</f>
        <v/>
      </c>
      <c r="AI292" s="125" t="str">
        <f>IF('2. Enter scores'!AH296&lt;&gt;"",'2. Enter scores'!$B296-'2. Enter scores'!AH296,"")</f>
        <v/>
      </c>
      <c r="AJ292" s="125" t="str">
        <f>IF('2. Enter scores'!AI296&lt;&gt;"",'2. Enter scores'!$B296-'2. Enter scores'!AI296,"")</f>
        <v/>
      </c>
      <c r="AK292" s="125" t="str">
        <f>IF('2. Enter scores'!AJ296&lt;&gt;"",'2. Enter scores'!$B296-'2. Enter scores'!AJ296,"")</f>
        <v/>
      </c>
      <c r="AL292" s="125" t="str">
        <f>IF('2. Enter scores'!AK296&lt;&gt;"",'2. Enter scores'!$B296-'2. Enter scores'!AK296,"")</f>
        <v/>
      </c>
      <c r="AM292" s="125" t="str">
        <f>IF('2. Enter scores'!AL296&lt;&gt;"",'2. Enter scores'!$B296-'2. Enter scores'!AL296,"")</f>
        <v/>
      </c>
      <c r="AN292" s="125" t="str">
        <f>IF('2. Enter scores'!AM296&lt;&gt;"",'2. Enter scores'!$B296-'2. Enter scores'!AM296,"")</f>
        <v/>
      </c>
      <c r="AO292" s="125" t="str">
        <f>IF('2. Enter scores'!AN296&lt;&gt;"",'2. Enter scores'!$B296-'2. Enter scores'!AN296,"")</f>
        <v/>
      </c>
      <c r="AP292" s="125" t="str">
        <f>IF('2. Enter scores'!AO296&lt;&gt;"",'2. Enter scores'!$B296-'2. Enter scores'!AO296,"")</f>
        <v/>
      </c>
      <c r="AQ292" s="125" t="str">
        <f>IF('2. Enter scores'!AP296&lt;&gt;"",'2. Enter scores'!$B296-'2. Enter scores'!AP296,"")</f>
        <v/>
      </c>
      <c r="AR292" s="125" t="str">
        <f>IF('2. Enter scores'!AQ296&lt;&gt;"",'2. Enter scores'!$B296-'2. Enter scores'!AQ296,"")</f>
        <v/>
      </c>
      <c r="AS292" s="125" t="str">
        <f>IF('2. Enter scores'!AR296&lt;&gt;"",'2. Enter scores'!$B296-'2. Enter scores'!AR296,"")</f>
        <v/>
      </c>
      <c r="AT292" s="125" t="str">
        <f>IF('2. Enter scores'!AS296&lt;&gt;"",'2. Enter scores'!$B296-'2. Enter scores'!AS296,"")</f>
        <v/>
      </c>
      <c r="AU292" s="125" t="str">
        <f>IF('2. Enter scores'!AT296&lt;&gt;"",'2. Enter scores'!$B296-'2. Enter scores'!AT296,"")</f>
        <v/>
      </c>
      <c r="AV292" s="125" t="str">
        <f>IF('2. Enter scores'!AU296&lt;&gt;"",'2. Enter scores'!$B296-'2. Enter scores'!AU296,"")</f>
        <v/>
      </c>
      <c r="AW292" s="125" t="str">
        <f>IF('2. Enter scores'!AV296&lt;&gt;"",'2. Enter scores'!$B296-'2. Enter scores'!AV296,"")</f>
        <v/>
      </c>
      <c r="AX292" s="125" t="str">
        <f>IF('2. Enter scores'!AW296&lt;&gt;"",'2. Enter scores'!$B296-'2. Enter scores'!AW296,"")</f>
        <v/>
      </c>
      <c r="AY292" s="125" t="str">
        <f>IF('2. Enter scores'!AX296&lt;&gt;"",'2. Enter scores'!$B296-'2. Enter scores'!AX296,"")</f>
        <v/>
      </c>
      <c r="AZ292" s="125" t="str">
        <f>IF('2. Enter scores'!AY296&lt;&gt;"",'2. Enter scores'!$B296-'2. Enter scores'!AY296,"")</f>
        <v/>
      </c>
      <c r="BA292" s="125" t="str">
        <f>IF('2. Enter scores'!AZ296&lt;&gt;"",'2. Enter scores'!$B296-'2. Enter scores'!AZ296,"")</f>
        <v/>
      </c>
      <c r="BB292" s="125" t="str">
        <f>IF('2. Enter scores'!BA296&lt;&gt;"",'2. Enter scores'!$B296-'2. Enter scores'!BA296,"")</f>
        <v/>
      </c>
      <c r="BC292" s="125" t="str">
        <f>IF('2. Enter scores'!BB296&lt;&gt;"",'2. Enter scores'!$B296-'2. Enter scores'!BB296,"")</f>
        <v/>
      </c>
      <c r="BD292" s="125" t="str">
        <f>IF('2. Enter scores'!BC296&lt;&gt;"",'2. Enter scores'!$B296-'2. Enter scores'!BC296,"")</f>
        <v/>
      </c>
      <c r="BE292" s="125" t="str">
        <f>IF('2. Enter scores'!BD296&lt;&gt;"",'2. Enter scores'!$B296-'2. Enter scores'!BD296,"")</f>
        <v/>
      </c>
      <c r="BF292" s="125" t="str">
        <f>IF('2. Enter scores'!BE296&lt;&gt;"",'2. Enter scores'!$B296-'2. Enter scores'!BE296,"")</f>
        <v/>
      </c>
      <c r="BG292" s="125" t="str">
        <f>IF('2. Enter scores'!BF296&lt;&gt;"",'2. Enter scores'!$B296-'2. Enter scores'!BF296,"")</f>
        <v/>
      </c>
      <c r="BH292" s="125" t="str">
        <f>IF('2. Enter scores'!BG296&lt;&gt;"",'2. Enter scores'!$B296-'2. Enter scores'!BG296,"")</f>
        <v/>
      </c>
      <c r="BI292" s="125" t="str">
        <f>IF('2. Enter scores'!BH296&lt;&gt;"",'2. Enter scores'!$B296-'2. Enter scores'!BH296,"")</f>
        <v/>
      </c>
      <c r="BJ292" s="125" t="str">
        <f>IF('2. Enter scores'!BI296&lt;&gt;"",'2. Enter scores'!$B296-'2. Enter scores'!BI296,"")</f>
        <v/>
      </c>
      <c r="BK292" s="125" t="str">
        <f>IF('2. Enter scores'!BJ296&lt;&gt;"",'2. Enter scores'!$B296-'2. Enter scores'!BJ296,"")</f>
        <v/>
      </c>
      <c r="BL292" s="125" t="str">
        <f>IF('2. Enter scores'!BK296&lt;&gt;"",'2. Enter scores'!$B296-'2. Enter scores'!BK296,"")</f>
        <v/>
      </c>
      <c r="BM292" s="125" t="str">
        <f>IF('2. Enter scores'!BL296&lt;&gt;"",'2. Enter scores'!$B296-'2. Enter scores'!BL296,"")</f>
        <v/>
      </c>
      <c r="BN292" s="125" t="str">
        <f>IF('2. Enter scores'!BM296&lt;&gt;"",'2. Enter scores'!$B296-'2. Enter scores'!BM296,"")</f>
        <v/>
      </c>
      <c r="BO292" s="125" t="str">
        <f>IF('2. Enter scores'!BN296&lt;&gt;"",'2. Enter scores'!$B296-'2. Enter scores'!BN296,"")</f>
        <v/>
      </c>
      <c r="BP292" s="108">
        <v>1000</v>
      </c>
    </row>
    <row r="293" spans="2:68" x14ac:dyDescent="0.35">
      <c r="B293" s="125" t="str">
        <f>IF('2. Enter scores'!A297&lt;&gt;"",'2. Enter scores'!A297,"")</f>
        <v/>
      </c>
      <c r="H293" s="125" t="str">
        <f>IF('2. Enter scores'!G297&lt;&gt;"",'2. Enter scores'!$B297-'2. Enter scores'!G297,"")</f>
        <v/>
      </c>
      <c r="I293" s="125" t="str">
        <f>IF('2. Enter scores'!H297&lt;&gt;"",'2. Enter scores'!$B297-'2. Enter scores'!H297,"")</f>
        <v/>
      </c>
      <c r="J293" s="125" t="str">
        <f>IF('2. Enter scores'!I297&lt;&gt;"",'2. Enter scores'!$B297-'2. Enter scores'!I297,"")</f>
        <v/>
      </c>
      <c r="K293" s="125" t="str">
        <f>IF('2. Enter scores'!J297&lt;&gt;"",'2. Enter scores'!$B297-'2. Enter scores'!J297,"")</f>
        <v/>
      </c>
      <c r="L293" s="125" t="str">
        <f>IF('2. Enter scores'!K297&lt;&gt;"",'2. Enter scores'!$B297-'2. Enter scores'!K297,"")</f>
        <v/>
      </c>
      <c r="M293" s="125" t="str">
        <f>IF('2. Enter scores'!L297&lt;&gt;"",'2. Enter scores'!$B297-'2. Enter scores'!L297,"")</f>
        <v/>
      </c>
      <c r="N293" s="125" t="str">
        <f>IF('2. Enter scores'!M297&lt;&gt;"",'2. Enter scores'!$B297-'2. Enter scores'!M297,"")</f>
        <v/>
      </c>
      <c r="O293" s="125" t="str">
        <f>IF('2. Enter scores'!N297&lt;&gt;"",'2. Enter scores'!$B297-'2. Enter scores'!N297,"")</f>
        <v/>
      </c>
      <c r="P293" s="125" t="str">
        <f>IF('2. Enter scores'!O297&lt;&gt;"",'2. Enter scores'!$B297-'2. Enter scores'!O297,"")</f>
        <v/>
      </c>
      <c r="Q293" s="125" t="str">
        <f>IF('2. Enter scores'!P297&lt;&gt;"",'2. Enter scores'!$B297-'2. Enter scores'!P297,"")</f>
        <v/>
      </c>
      <c r="R293" s="125" t="str">
        <f>IF('2. Enter scores'!Q297&lt;&gt;"",'2. Enter scores'!$B297-'2. Enter scores'!Q297,"")</f>
        <v/>
      </c>
      <c r="S293" s="125" t="str">
        <f>IF('2. Enter scores'!R297&lt;&gt;"",'2. Enter scores'!$B297-'2. Enter scores'!R297,"")</f>
        <v/>
      </c>
      <c r="T293" s="125" t="str">
        <f>IF('2. Enter scores'!S297&lt;&gt;"",'2. Enter scores'!$B297-'2. Enter scores'!S297,"")</f>
        <v/>
      </c>
      <c r="U293" s="125" t="str">
        <f>IF('2. Enter scores'!T297&lt;&gt;"",'2. Enter scores'!$B297-'2. Enter scores'!T297,"")</f>
        <v/>
      </c>
      <c r="V293" s="125" t="str">
        <f>IF('2. Enter scores'!U297&lt;&gt;"",'2. Enter scores'!$B297-'2. Enter scores'!U297,"")</f>
        <v/>
      </c>
      <c r="W293" s="125" t="str">
        <f>IF('2. Enter scores'!V297&lt;&gt;"",'2. Enter scores'!$B297-'2. Enter scores'!V297,"")</f>
        <v/>
      </c>
      <c r="X293" s="125" t="str">
        <f>IF('2. Enter scores'!W297&lt;&gt;"",'2. Enter scores'!$B297-'2. Enter scores'!W297,"")</f>
        <v/>
      </c>
      <c r="Y293" s="125" t="str">
        <f>IF('2. Enter scores'!X297&lt;&gt;"",'2. Enter scores'!$B297-'2. Enter scores'!X297,"")</f>
        <v/>
      </c>
      <c r="Z293" s="125" t="str">
        <f>IF('2. Enter scores'!Y297&lt;&gt;"",'2. Enter scores'!$B297-'2. Enter scores'!Y297,"")</f>
        <v/>
      </c>
      <c r="AA293" s="125" t="str">
        <f>IF('2. Enter scores'!Z297&lt;&gt;"",'2. Enter scores'!$B297-'2. Enter scores'!Z297,"")</f>
        <v/>
      </c>
      <c r="AB293" s="125" t="str">
        <f>IF('2. Enter scores'!AA297&lt;&gt;"",'2. Enter scores'!$B297-'2. Enter scores'!AA297,"")</f>
        <v/>
      </c>
      <c r="AC293" s="125" t="str">
        <f>IF('2. Enter scores'!AB297&lt;&gt;"",'2. Enter scores'!$B297-'2. Enter scores'!AB297,"")</f>
        <v/>
      </c>
      <c r="AD293" s="125" t="str">
        <f>IF('2. Enter scores'!AC297&lt;&gt;"",'2. Enter scores'!$B297-'2. Enter scores'!AC297,"")</f>
        <v/>
      </c>
      <c r="AE293" s="125" t="str">
        <f>IF('2. Enter scores'!AD297&lt;&gt;"",'2. Enter scores'!$B297-'2. Enter scores'!AD297,"")</f>
        <v/>
      </c>
      <c r="AF293" s="125" t="str">
        <f>IF('2. Enter scores'!AE297&lt;&gt;"",'2. Enter scores'!$B297-'2. Enter scores'!AE297,"")</f>
        <v/>
      </c>
      <c r="AG293" s="125" t="str">
        <f>IF('2. Enter scores'!AF297&lt;&gt;"",'2. Enter scores'!$B297-'2. Enter scores'!AF297,"")</f>
        <v/>
      </c>
      <c r="AH293" s="125" t="str">
        <f>IF('2. Enter scores'!AG297&lt;&gt;"",'2. Enter scores'!$B297-'2. Enter scores'!AG297,"")</f>
        <v/>
      </c>
      <c r="AI293" s="125" t="str">
        <f>IF('2. Enter scores'!AH297&lt;&gt;"",'2. Enter scores'!$B297-'2. Enter scores'!AH297,"")</f>
        <v/>
      </c>
      <c r="AJ293" s="125" t="str">
        <f>IF('2. Enter scores'!AI297&lt;&gt;"",'2. Enter scores'!$B297-'2. Enter scores'!AI297,"")</f>
        <v/>
      </c>
      <c r="AK293" s="125" t="str">
        <f>IF('2. Enter scores'!AJ297&lt;&gt;"",'2. Enter scores'!$B297-'2. Enter scores'!AJ297,"")</f>
        <v/>
      </c>
      <c r="AL293" s="125" t="str">
        <f>IF('2. Enter scores'!AK297&lt;&gt;"",'2. Enter scores'!$B297-'2. Enter scores'!AK297,"")</f>
        <v/>
      </c>
      <c r="AM293" s="125" t="str">
        <f>IF('2. Enter scores'!AL297&lt;&gt;"",'2. Enter scores'!$B297-'2. Enter scores'!AL297,"")</f>
        <v/>
      </c>
      <c r="AN293" s="125" t="str">
        <f>IF('2. Enter scores'!AM297&lt;&gt;"",'2. Enter scores'!$B297-'2. Enter scores'!AM297,"")</f>
        <v/>
      </c>
      <c r="AO293" s="125" t="str">
        <f>IF('2. Enter scores'!AN297&lt;&gt;"",'2. Enter scores'!$B297-'2. Enter scores'!AN297,"")</f>
        <v/>
      </c>
      <c r="AP293" s="125" t="str">
        <f>IF('2. Enter scores'!AO297&lt;&gt;"",'2. Enter scores'!$B297-'2. Enter scores'!AO297,"")</f>
        <v/>
      </c>
      <c r="AQ293" s="125" t="str">
        <f>IF('2. Enter scores'!AP297&lt;&gt;"",'2. Enter scores'!$B297-'2. Enter scores'!AP297,"")</f>
        <v/>
      </c>
      <c r="AR293" s="125" t="str">
        <f>IF('2. Enter scores'!AQ297&lt;&gt;"",'2. Enter scores'!$B297-'2. Enter scores'!AQ297,"")</f>
        <v/>
      </c>
      <c r="AS293" s="125" t="str">
        <f>IF('2. Enter scores'!AR297&lt;&gt;"",'2. Enter scores'!$B297-'2. Enter scores'!AR297,"")</f>
        <v/>
      </c>
      <c r="AT293" s="125" t="str">
        <f>IF('2. Enter scores'!AS297&lt;&gt;"",'2. Enter scores'!$B297-'2. Enter scores'!AS297,"")</f>
        <v/>
      </c>
      <c r="AU293" s="125" t="str">
        <f>IF('2. Enter scores'!AT297&lt;&gt;"",'2. Enter scores'!$B297-'2. Enter scores'!AT297,"")</f>
        <v/>
      </c>
      <c r="AV293" s="125" t="str">
        <f>IF('2. Enter scores'!AU297&lt;&gt;"",'2. Enter scores'!$B297-'2. Enter scores'!AU297,"")</f>
        <v/>
      </c>
      <c r="AW293" s="125" t="str">
        <f>IF('2. Enter scores'!AV297&lt;&gt;"",'2. Enter scores'!$B297-'2. Enter scores'!AV297,"")</f>
        <v/>
      </c>
      <c r="AX293" s="125" t="str">
        <f>IF('2. Enter scores'!AW297&lt;&gt;"",'2. Enter scores'!$B297-'2. Enter scores'!AW297,"")</f>
        <v/>
      </c>
      <c r="AY293" s="125" t="str">
        <f>IF('2. Enter scores'!AX297&lt;&gt;"",'2. Enter scores'!$B297-'2. Enter scores'!AX297,"")</f>
        <v/>
      </c>
      <c r="AZ293" s="125" t="str">
        <f>IF('2. Enter scores'!AY297&lt;&gt;"",'2. Enter scores'!$B297-'2. Enter scores'!AY297,"")</f>
        <v/>
      </c>
      <c r="BA293" s="125" t="str">
        <f>IF('2. Enter scores'!AZ297&lt;&gt;"",'2. Enter scores'!$B297-'2. Enter scores'!AZ297,"")</f>
        <v/>
      </c>
      <c r="BB293" s="125" t="str">
        <f>IF('2. Enter scores'!BA297&lt;&gt;"",'2. Enter scores'!$B297-'2. Enter scores'!BA297,"")</f>
        <v/>
      </c>
      <c r="BC293" s="125" t="str">
        <f>IF('2. Enter scores'!BB297&lt;&gt;"",'2. Enter scores'!$B297-'2. Enter scores'!BB297,"")</f>
        <v/>
      </c>
      <c r="BD293" s="125" t="str">
        <f>IF('2. Enter scores'!BC297&lt;&gt;"",'2. Enter scores'!$B297-'2. Enter scores'!BC297,"")</f>
        <v/>
      </c>
      <c r="BE293" s="125" t="str">
        <f>IF('2. Enter scores'!BD297&lt;&gt;"",'2. Enter scores'!$B297-'2. Enter scores'!BD297,"")</f>
        <v/>
      </c>
      <c r="BF293" s="125" t="str">
        <f>IF('2. Enter scores'!BE297&lt;&gt;"",'2. Enter scores'!$B297-'2. Enter scores'!BE297,"")</f>
        <v/>
      </c>
      <c r="BG293" s="125" t="str">
        <f>IF('2. Enter scores'!BF297&lt;&gt;"",'2. Enter scores'!$B297-'2. Enter scores'!BF297,"")</f>
        <v/>
      </c>
      <c r="BH293" s="125" t="str">
        <f>IF('2. Enter scores'!BG297&lt;&gt;"",'2. Enter scores'!$B297-'2. Enter scores'!BG297,"")</f>
        <v/>
      </c>
      <c r="BI293" s="125" t="str">
        <f>IF('2. Enter scores'!BH297&lt;&gt;"",'2. Enter scores'!$B297-'2. Enter scores'!BH297,"")</f>
        <v/>
      </c>
      <c r="BJ293" s="125" t="str">
        <f>IF('2. Enter scores'!BI297&lt;&gt;"",'2. Enter scores'!$B297-'2. Enter scores'!BI297,"")</f>
        <v/>
      </c>
      <c r="BK293" s="125" t="str">
        <f>IF('2. Enter scores'!BJ297&lt;&gt;"",'2. Enter scores'!$B297-'2. Enter scores'!BJ297,"")</f>
        <v/>
      </c>
      <c r="BL293" s="125" t="str">
        <f>IF('2. Enter scores'!BK297&lt;&gt;"",'2. Enter scores'!$B297-'2. Enter scores'!BK297,"")</f>
        <v/>
      </c>
      <c r="BM293" s="125" t="str">
        <f>IF('2. Enter scores'!BL297&lt;&gt;"",'2. Enter scores'!$B297-'2. Enter scores'!BL297,"")</f>
        <v/>
      </c>
      <c r="BN293" s="125" t="str">
        <f>IF('2. Enter scores'!BM297&lt;&gt;"",'2. Enter scores'!$B297-'2. Enter scores'!BM297,"")</f>
        <v/>
      </c>
      <c r="BO293" s="125" t="str">
        <f>IF('2. Enter scores'!BN297&lt;&gt;"",'2. Enter scores'!$B297-'2. Enter scores'!BN297,"")</f>
        <v/>
      </c>
      <c r="BP293" s="108">
        <v>1000</v>
      </c>
    </row>
    <row r="294" spans="2:68" x14ac:dyDescent="0.35">
      <c r="B294" s="125" t="str">
        <f>IF('2. Enter scores'!A298&lt;&gt;"",'2. Enter scores'!A298,"")</f>
        <v/>
      </c>
      <c r="H294" s="125" t="str">
        <f>IF('2. Enter scores'!G298&lt;&gt;"",'2. Enter scores'!$B298-'2. Enter scores'!G298,"")</f>
        <v/>
      </c>
      <c r="I294" s="125" t="str">
        <f>IF('2. Enter scores'!H298&lt;&gt;"",'2. Enter scores'!$B298-'2. Enter scores'!H298,"")</f>
        <v/>
      </c>
      <c r="J294" s="125" t="str">
        <f>IF('2. Enter scores'!I298&lt;&gt;"",'2. Enter scores'!$B298-'2. Enter scores'!I298,"")</f>
        <v/>
      </c>
      <c r="K294" s="125" t="str">
        <f>IF('2. Enter scores'!J298&lt;&gt;"",'2. Enter scores'!$B298-'2. Enter scores'!J298,"")</f>
        <v/>
      </c>
      <c r="L294" s="125" t="str">
        <f>IF('2. Enter scores'!K298&lt;&gt;"",'2. Enter scores'!$B298-'2. Enter scores'!K298,"")</f>
        <v/>
      </c>
      <c r="M294" s="125" t="str">
        <f>IF('2. Enter scores'!L298&lt;&gt;"",'2. Enter scores'!$B298-'2. Enter scores'!L298,"")</f>
        <v/>
      </c>
      <c r="N294" s="125" t="str">
        <f>IF('2. Enter scores'!M298&lt;&gt;"",'2. Enter scores'!$B298-'2. Enter scores'!M298,"")</f>
        <v/>
      </c>
      <c r="O294" s="125" t="str">
        <f>IF('2. Enter scores'!N298&lt;&gt;"",'2. Enter scores'!$B298-'2. Enter scores'!N298,"")</f>
        <v/>
      </c>
      <c r="P294" s="125" t="str">
        <f>IF('2. Enter scores'!O298&lt;&gt;"",'2. Enter scores'!$B298-'2. Enter scores'!O298,"")</f>
        <v/>
      </c>
      <c r="Q294" s="125" t="str">
        <f>IF('2. Enter scores'!P298&lt;&gt;"",'2. Enter scores'!$B298-'2. Enter scores'!P298,"")</f>
        <v/>
      </c>
      <c r="R294" s="125" t="str">
        <f>IF('2. Enter scores'!Q298&lt;&gt;"",'2. Enter scores'!$B298-'2. Enter scores'!Q298,"")</f>
        <v/>
      </c>
      <c r="S294" s="125" t="str">
        <f>IF('2. Enter scores'!R298&lt;&gt;"",'2. Enter scores'!$B298-'2. Enter scores'!R298,"")</f>
        <v/>
      </c>
      <c r="T294" s="125" t="str">
        <f>IF('2. Enter scores'!S298&lt;&gt;"",'2. Enter scores'!$B298-'2. Enter scores'!S298,"")</f>
        <v/>
      </c>
      <c r="U294" s="125" t="str">
        <f>IF('2. Enter scores'!T298&lt;&gt;"",'2. Enter scores'!$B298-'2. Enter scores'!T298,"")</f>
        <v/>
      </c>
      <c r="V294" s="125" t="str">
        <f>IF('2. Enter scores'!U298&lt;&gt;"",'2. Enter scores'!$B298-'2. Enter scores'!U298,"")</f>
        <v/>
      </c>
      <c r="W294" s="125" t="str">
        <f>IF('2. Enter scores'!V298&lt;&gt;"",'2. Enter scores'!$B298-'2. Enter scores'!V298,"")</f>
        <v/>
      </c>
      <c r="X294" s="125" t="str">
        <f>IF('2. Enter scores'!W298&lt;&gt;"",'2. Enter scores'!$B298-'2. Enter scores'!W298,"")</f>
        <v/>
      </c>
      <c r="Y294" s="125" t="str">
        <f>IF('2. Enter scores'!X298&lt;&gt;"",'2. Enter scores'!$B298-'2. Enter scores'!X298,"")</f>
        <v/>
      </c>
      <c r="Z294" s="125" t="str">
        <f>IF('2. Enter scores'!Y298&lt;&gt;"",'2. Enter scores'!$B298-'2. Enter scores'!Y298,"")</f>
        <v/>
      </c>
      <c r="AA294" s="125" t="str">
        <f>IF('2. Enter scores'!Z298&lt;&gt;"",'2. Enter scores'!$B298-'2. Enter scores'!Z298,"")</f>
        <v/>
      </c>
      <c r="AB294" s="125" t="str">
        <f>IF('2. Enter scores'!AA298&lt;&gt;"",'2. Enter scores'!$B298-'2. Enter scores'!AA298,"")</f>
        <v/>
      </c>
      <c r="AC294" s="125" t="str">
        <f>IF('2. Enter scores'!AB298&lt;&gt;"",'2. Enter scores'!$B298-'2. Enter scores'!AB298,"")</f>
        <v/>
      </c>
      <c r="AD294" s="125" t="str">
        <f>IF('2. Enter scores'!AC298&lt;&gt;"",'2. Enter scores'!$B298-'2. Enter scores'!AC298,"")</f>
        <v/>
      </c>
      <c r="AE294" s="125" t="str">
        <f>IF('2. Enter scores'!AD298&lt;&gt;"",'2. Enter scores'!$B298-'2. Enter scores'!AD298,"")</f>
        <v/>
      </c>
      <c r="AF294" s="125" t="str">
        <f>IF('2. Enter scores'!AE298&lt;&gt;"",'2. Enter scores'!$B298-'2. Enter scores'!AE298,"")</f>
        <v/>
      </c>
      <c r="AG294" s="125" t="str">
        <f>IF('2. Enter scores'!AF298&lt;&gt;"",'2. Enter scores'!$B298-'2. Enter scores'!AF298,"")</f>
        <v/>
      </c>
      <c r="AH294" s="125" t="str">
        <f>IF('2. Enter scores'!AG298&lt;&gt;"",'2. Enter scores'!$B298-'2. Enter scores'!AG298,"")</f>
        <v/>
      </c>
      <c r="AI294" s="125" t="str">
        <f>IF('2. Enter scores'!AH298&lt;&gt;"",'2. Enter scores'!$B298-'2. Enter scores'!AH298,"")</f>
        <v/>
      </c>
      <c r="AJ294" s="125" t="str">
        <f>IF('2. Enter scores'!AI298&lt;&gt;"",'2. Enter scores'!$B298-'2. Enter scores'!AI298,"")</f>
        <v/>
      </c>
      <c r="AK294" s="125" t="str">
        <f>IF('2. Enter scores'!AJ298&lt;&gt;"",'2. Enter scores'!$B298-'2. Enter scores'!AJ298,"")</f>
        <v/>
      </c>
      <c r="AL294" s="125" t="str">
        <f>IF('2. Enter scores'!AK298&lt;&gt;"",'2. Enter scores'!$B298-'2. Enter scores'!AK298,"")</f>
        <v/>
      </c>
      <c r="AM294" s="125" t="str">
        <f>IF('2. Enter scores'!AL298&lt;&gt;"",'2. Enter scores'!$B298-'2. Enter scores'!AL298,"")</f>
        <v/>
      </c>
      <c r="AN294" s="125" t="str">
        <f>IF('2. Enter scores'!AM298&lt;&gt;"",'2. Enter scores'!$B298-'2. Enter scores'!AM298,"")</f>
        <v/>
      </c>
      <c r="AO294" s="125" t="str">
        <f>IF('2. Enter scores'!AN298&lt;&gt;"",'2. Enter scores'!$B298-'2. Enter scores'!AN298,"")</f>
        <v/>
      </c>
      <c r="AP294" s="125" t="str">
        <f>IF('2. Enter scores'!AO298&lt;&gt;"",'2. Enter scores'!$B298-'2. Enter scores'!AO298,"")</f>
        <v/>
      </c>
      <c r="AQ294" s="125" t="str">
        <f>IF('2. Enter scores'!AP298&lt;&gt;"",'2. Enter scores'!$B298-'2. Enter scores'!AP298,"")</f>
        <v/>
      </c>
      <c r="AR294" s="125" t="str">
        <f>IF('2. Enter scores'!AQ298&lt;&gt;"",'2. Enter scores'!$B298-'2. Enter scores'!AQ298,"")</f>
        <v/>
      </c>
      <c r="AS294" s="125" t="str">
        <f>IF('2. Enter scores'!AR298&lt;&gt;"",'2. Enter scores'!$B298-'2. Enter scores'!AR298,"")</f>
        <v/>
      </c>
      <c r="AT294" s="125" t="str">
        <f>IF('2. Enter scores'!AS298&lt;&gt;"",'2. Enter scores'!$B298-'2. Enter scores'!AS298,"")</f>
        <v/>
      </c>
      <c r="AU294" s="125" t="str">
        <f>IF('2. Enter scores'!AT298&lt;&gt;"",'2. Enter scores'!$B298-'2. Enter scores'!AT298,"")</f>
        <v/>
      </c>
      <c r="AV294" s="125" t="str">
        <f>IF('2. Enter scores'!AU298&lt;&gt;"",'2. Enter scores'!$B298-'2. Enter scores'!AU298,"")</f>
        <v/>
      </c>
      <c r="AW294" s="125" t="str">
        <f>IF('2. Enter scores'!AV298&lt;&gt;"",'2. Enter scores'!$B298-'2. Enter scores'!AV298,"")</f>
        <v/>
      </c>
      <c r="AX294" s="125" t="str">
        <f>IF('2. Enter scores'!AW298&lt;&gt;"",'2. Enter scores'!$B298-'2. Enter scores'!AW298,"")</f>
        <v/>
      </c>
      <c r="AY294" s="125" t="str">
        <f>IF('2. Enter scores'!AX298&lt;&gt;"",'2. Enter scores'!$B298-'2. Enter scores'!AX298,"")</f>
        <v/>
      </c>
      <c r="AZ294" s="125" t="str">
        <f>IF('2. Enter scores'!AY298&lt;&gt;"",'2. Enter scores'!$B298-'2. Enter scores'!AY298,"")</f>
        <v/>
      </c>
      <c r="BA294" s="125" t="str">
        <f>IF('2. Enter scores'!AZ298&lt;&gt;"",'2. Enter scores'!$B298-'2. Enter scores'!AZ298,"")</f>
        <v/>
      </c>
      <c r="BB294" s="125" t="str">
        <f>IF('2. Enter scores'!BA298&lt;&gt;"",'2. Enter scores'!$B298-'2. Enter scores'!BA298,"")</f>
        <v/>
      </c>
      <c r="BC294" s="125" t="str">
        <f>IF('2. Enter scores'!BB298&lt;&gt;"",'2. Enter scores'!$B298-'2. Enter scores'!BB298,"")</f>
        <v/>
      </c>
      <c r="BD294" s="125" t="str">
        <f>IF('2. Enter scores'!BC298&lt;&gt;"",'2. Enter scores'!$B298-'2. Enter scores'!BC298,"")</f>
        <v/>
      </c>
      <c r="BE294" s="125" t="str">
        <f>IF('2. Enter scores'!BD298&lt;&gt;"",'2. Enter scores'!$B298-'2. Enter scores'!BD298,"")</f>
        <v/>
      </c>
      <c r="BF294" s="125" t="str">
        <f>IF('2. Enter scores'!BE298&lt;&gt;"",'2. Enter scores'!$B298-'2. Enter scores'!BE298,"")</f>
        <v/>
      </c>
      <c r="BG294" s="125" t="str">
        <f>IF('2. Enter scores'!BF298&lt;&gt;"",'2. Enter scores'!$B298-'2. Enter scores'!BF298,"")</f>
        <v/>
      </c>
      <c r="BH294" s="125" t="str">
        <f>IF('2. Enter scores'!BG298&lt;&gt;"",'2. Enter scores'!$B298-'2. Enter scores'!BG298,"")</f>
        <v/>
      </c>
      <c r="BI294" s="125" t="str">
        <f>IF('2. Enter scores'!BH298&lt;&gt;"",'2. Enter scores'!$B298-'2. Enter scores'!BH298,"")</f>
        <v/>
      </c>
      <c r="BJ294" s="125" t="str">
        <f>IF('2. Enter scores'!BI298&lt;&gt;"",'2. Enter scores'!$B298-'2. Enter scores'!BI298,"")</f>
        <v/>
      </c>
      <c r="BK294" s="125" t="str">
        <f>IF('2. Enter scores'!BJ298&lt;&gt;"",'2. Enter scores'!$B298-'2. Enter scores'!BJ298,"")</f>
        <v/>
      </c>
      <c r="BL294" s="125" t="str">
        <f>IF('2. Enter scores'!BK298&lt;&gt;"",'2. Enter scores'!$B298-'2. Enter scores'!BK298,"")</f>
        <v/>
      </c>
      <c r="BM294" s="125" t="str">
        <f>IF('2. Enter scores'!BL298&lt;&gt;"",'2. Enter scores'!$B298-'2. Enter scores'!BL298,"")</f>
        <v/>
      </c>
      <c r="BN294" s="125" t="str">
        <f>IF('2. Enter scores'!BM298&lt;&gt;"",'2. Enter scores'!$B298-'2. Enter scores'!BM298,"")</f>
        <v/>
      </c>
      <c r="BO294" s="125" t="str">
        <f>IF('2. Enter scores'!BN298&lt;&gt;"",'2. Enter scores'!$B298-'2. Enter scores'!BN298,"")</f>
        <v/>
      </c>
      <c r="BP294" s="108">
        <v>1000</v>
      </c>
    </row>
    <row r="295" spans="2:68" x14ac:dyDescent="0.35">
      <c r="B295" s="125" t="str">
        <f>IF('2. Enter scores'!A299&lt;&gt;"",'2. Enter scores'!A299,"")</f>
        <v/>
      </c>
      <c r="H295" s="125" t="str">
        <f>IF('2. Enter scores'!G299&lt;&gt;"",'2. Enter scores'!$B299-'2. Enter scores'!G299,"")</f>
        <v/>
      </c>
      <c r="I295" s="125" t="str">
        <f>IF('2. Enter scores'!H299&lt;&gt;"",'2. Enter scores'!$B299-'2. Enter scores'!H299,"")</f>
        <v/>
      </c>
      <c r="J295" s="125" t="str">
        <f>IF('2. Enter scores'!I299&lt;&gt;"",'2. Enter scores'!$B299-'2. Enter scores'!I299,"")</f>
        <v/>
      </c>
      <c r="K295" s="125" t="str">
        <f>IF('2. Enter scores'!J299&lt;&gt;"",'2. Enter scores'!$B299-'2. Enter scores'!J299,"")</f>
        <v/>
      </c>
      <c r="L295" s="125" t="str">
        <f>IF('2. Enter scores'!K299&lt;&gt;"",'2. Enter scores'!$B299-'2. Enter scores'!K299,"")</f>
        <v/>
      </c>
      <c r="M295" s="125" t="str">
        <f>IF('2. Enter scores'!L299&lt;&gt;"",'2. Enter scores'!$B299-'2. Enter scores'!L299,"")</f>
        <v/>
      </c>
      <c r="N295" s="125" t="str">
        <f>IF('2. Enter scores'!M299&lt;&gt;"",'2. Enter scores'!$B299-'2. Enter scores'!M299,"")</f>
        <v/>
      </c>
      <c r="O295" s="125" t="str">
        <f>IF('2. Enter scores'!N299&lt;&gt;"",'2. Enter scores'!$B299-'2. Enter scores'!N299,"")</f>
        <v/>
      </c>
      <c r="P295" s="125" t="str">
        <f>IF('2. Enter scores'!O299&lt;&gt;"",'2. Enter scores'!$B299-'2. Enter scores'!O299,"")</f>
        <v/>
      </c>
      <c r="Q295" s="125" t="str">
        <f>IF('2. Enter scores'!P299&lt;&gt;"",'2. Enter scores'!$B299-'2. Enter scores'!P299,"")</f>
        <v/>
      </c>
      <c r="R295" s="125" t="str">
        <f>IF('2. Enter scores'!Q299&lt;&gt;"",'2. Enter scores'!$B299-'2. Enter scores'!Q299,"")</f>
        <v/>
      </c>
      <c r="S295" s="125" t="str">
        <f>IF('2. Enter scores'!R299&lt;&gt;"",'2. Enter scores'!$B299-'2. Enter scores'!R299,"")</f>
        <v/>
      </c>
      <c r="T295" s="125" t="str">
        <f>IF('2. Enter scores'!S299&lt;&gt;"",'2. Enter scores'!$B299-'2. Enter scores'!S299,"")</f>
        <v/>
      </c>
      <c r="U295" s="125" t="str">
        <f>IF('2. Enter scores'!T299&lt;&gt;"",'2. Enter scores'!$B299-'2. Enter scores'!T299,"")</f>
        <v/>
      </c>
      <c r="V295" s="125" t="str">
        <f>IF('2. Enter scores'!U299&lt;&gt;"",'2. Enter scores'!$B299-'2. Enter scores'!U299,"")</f>
        <v/>
      </c>
      <c r="W295" s="125" t="str">
        <f>IF('2. Enter scores'!V299&lt;&gt;"",'2. Enter scores'!$B299-'2. Enter scores'!V299,"")</f>
        <v/>
      </c>
      <c r="X295" s="125" t="str">
        <f>IF('2. Enter scores'!W299&lt;&gt;"",'2. Enter scores'!$B299-'2. Enter scores'!W299,"")</f>
        <v/>
      </c>
      <c r="Y295" s="125" t="str">
        <f>IF('2. Enter scores'!X299&lt;&gt;"",'2. Enter scores'!$B299-'2. Enter scores'!X299,"")</f>
        <v/>
      </c>
      <c r="Z295" s="125" t="str">
        <f>IF('2. Enter scores'!Y299&lt;&gt;"",'2. Enter scores'!$B299-'2. Enter scores'!Y299,"")</f>
        <v/>
      </c>
      <c r="AA295" s="125" t="str">
        <f>IF('2. Enter scores'!Z299&lt;&gt;"",'2. Enter scores'!$B299-'2. Enter scores'!Z299,"")</f>
        <v/>
      </c>
      <c r="AB295" s="125" t="str">
        <f>IF('2. Enter scores'!AA299&lt;&gt;"",'2. Enter scores'!$B299-'2. Enter scores'!AA299,"")</f>
        <v/>
      </c>
      <c r="AC295" s="125" t="str">
        <f>IF('2. Enter scores'!AB299&lt;&gt;"",'2. Enter scores'!$B299-'2. Enter scores'!AB299,"")</f>
        <v/>
      </c>
      <c r="AD295" s="125" t="str">
        <f>IF('2. Enter scores'!AC299&lt;&gt;"",'2. Enter scores'!$B299-'2. Enter scores'!AC299,"")</f>
        <v/>
      </c>
      <c r="AE295" s="125" t="str">
        <f>IF('2. Enter scores'!AD299&lt;&gt;"",'2. Enter scores'!$B299-'2. Enter scores'!AD299,"")</f>
        <v/>
      </c>
      <c r="AF295" s="125" t="str">
        <f>IF('2. Enter scores'!AE299&lt;&gt;"",'2. Enter scores'!$B299-'2. Enter scores'!AE299,"")</f>
        <v/>
      </c>
      <c r="AG295" s="125" t="str">
        <f>IF('2. Enter scores'!AF299&lt;&gt;"",'2. Enter scores'!$B299-'2. Enter scores'!AF299,"")</f>
        <v/>
      </c>
      <c r="AH295" s="125" t="str">
        <f>IF('2. Enter scores'!AG299&lt;&gt;"",'2. Enter scores'!$B299-'2. Enter scores'!AG299,"")</f>
        <v/>
      </c>
      <c r="AI295" s="125" t="str">
        <f>IF('2. Enter scores'!AH299&lt;&gt;"",'2. Enter scores'!$B299-'2. Enter scores'!AH299,"")</f>
        <v/>
      </c>
      <c r="AJ295" s="125" t="str">
        <f>IF('2. Enter scores'!AI299&lt;&gt;"",'2. Enter scores'!$B299-'2. Enter scores'!AI299,"")</f>
        <v/>
      </c>
      <c r="AK295" s="125" t="str">
        <f>IF('2. Enter scores'!AJ299&lt;&gt;"",'2. Enter scores'!$B299-'2. Enter scores'!AJ299,"")</f>
        <v/>
      </c>
      <c r="AL295" s="125" t="str">
        <f>IF('2. Enter scores'!AK299&lt;&gt;"",'2. Enter scores'!$B299-'2. Enter scores'!AK299,"")</f>
        <v/>
      </c>
      <c r="AM295" s="125" t="str">
        <f>IF('2. Enter scores'!AL299&lt;&gt;"",'2. Enter scores'!$B299-'2. Enter scores'!AL299,"")</f>
        <v/>
      </c>
      <c r="AN295" s="125" t="str">
        <f>IF('2. Enter scores'!AM299&lt;&gt;"",'2. Enter scores'!$B299-'2. Enter scores'!AM299,"")</f>
        <v/>
      </c>
      <c r="AO295" s="125" t="str">
        <f>IF('2. Enter scores'!AN299&lt;&gt;"",'2. Enter scores'!$B299-'2. Enter scores'!AN299,"")</f>
        <v/>
      </c>
      <c r="AP295" s="125" t="str">
        <f>IF('2. Enter scores'!AO299&lt;&gt;"",'2. Enter scores'!$B299-'2. Enter scores'!AO299,"")</f>
        <v/>
      </c>
      <c r="AQ295" s="125" t="str">
        <f>IF('2. Enter scores'!AP299&lt;&gt;"",'2. Enter scores'!$B299-'2. Enter scores'!AP299,"")</f>
        <v/>
      </c>
      <c r="AR295" s="125" t="str">
        <f>IF('2. Enter scores'!AQ299&lt;&gt;"",'2. Enter scores'!$B299-'2. Enter scores'!AQ299,"")</f>
        <v/>
      </c>
      <c r="AS295" s="125" t="str">
        <f>IF('2. Enter scores'!AR299&lt;&gt;"",'2. Enter scores'!$B299-'2. Enter scores'!AR299,"")</f>
        <v/>
      </c>
      <c r="AT295" s="125" t="str">
        <f>IF('2. Enter scores'!AS299&lt;&gt;"",'2. Enter scores'!$B299-'2. Enter scores'!AS299,"")</f>
        <v/>
      </c>
      <c r="AU295" s="125" t="str">
        <f>IF('2. Enter scores'!AT299&lt;&gt;"",'2. Enter scores'!$B299-'2. Enter scores'!AT299,"")</f>
        <v/>
      </c>
      <c r="AV295" s="125" t="str">
        <f>IF('2. Enter scores'!AU299&lt;&gt;"",'2. Enter scores'!$B299-'2. Enter scores'!AU299,"")</f>
        <v/>
      </c>
      <c r="AW295" s="125" t="str">
        <f>IF('2. Enter scores'!AV299&lt;&gt;"",'2. Enter scores'!$B299-'2. Enter scores'!AV299,"")</f>
        <v/>
      </c>
      <c r="AX295" s="125" t="str">
        <f>IF('2. Enter scores'!AW299&lt;&gt;"",'2. Enter scores'!$B299-'2. Enter scores'!AW299,"")</f>
        <v/>
      </c>
      <c r="AY295" s="125" t="str">
        <f>IF('2. Enter scores'!AX299&lt;&gt;"",'2. Enter scores'!$B299-'2. Enter scores'!AX299,"")</f>
        <v/>
      </c>
      <c r="AZ295" s="125" t="str">
        <f>IF('2. Enter scores'!AY299&lt;&gt;"",'2. Enter scores'!$B299-'2. Enter scores'!AY299,"")</f>
        <v/>
      </c>
      <c r="BA295" s="125" t="str">
        <f>IF('2. Enter scores'!AZ299&lt;&gt;"",'2. Enter scores'!$B299-'2. Enter scores'!AZ299,"")</f>
        <v/>
      </c>
      <c r="BB295" s="125" t="str">
        <f>IF('2. Enter scores'!BA299&lt;&gt;"",'2. Enter scores'!$B299-'2. Enter scores'!BA299,"")</f>
        <v/>
      </c>
      <c r="BC295" s="125" t="str">
        <f>IF('2. Enter scores'!BB299&lt;&gt;"",'2. Enter scores'!$B299-'2. Enter scores'!BB299,"")</f>
        <v/>
      </c>
      <c r="BD295" s="125" t="str">
        <f>IF('2. Enter scores'!BC299&lt;&gt;"",'2. Enter scores'!$B299-'2. Enter scores'!BC299,"")</f>
        <v/>
      </c>
      <c r="BE295" s="125" t="str">
        <f>IF('2. Enter scores'!BD299&lt;&gt;"",'2. Enter scores'!$B299-'2. Enter scores'!BD299,"")</f>
        <v/>
      </c>
      <c r="BF295" s="125" t="str">
        <f>IF('2. Enter scores'!BE299&lt;&gt;"",'2. Enter scores'!$B299-'2. Enter scores'!BE299,"")</f>
        <v/>
      </c>
      <c r="BG295" s="125" t="str">
        <f>IF('2. Enter scores'!BF299&lt;&gt;"",'2. Enter scores'!$B299-'2. Enter scores'!BF299,"")</f>
        <v/>
      </c>
      <c r="BH295" s="125" t="str">
        <f>IF('2. Enter scores'!BG299&lt;&gt;"",'2. Enter scores'!$B299-'2. Enter scores'!BG299,"")</f>
        <v/>
      </c>
      <c r="BI295" s="125" t="str">
        <f>IF('2. Enter scores'!BH299&lt;&gt;"",'2. Enter scores'!$B299-'2. Enter scores'!BH299,"")</f>
        <v/>
      </c>
      <c r="BJ295" s="125" t="str">
        <f>IF('2. Enter scores'!BI299&lt;&gt;"",'2. Enter scores'!$B299-'2. Enter scores'!BI299,"")</f>
        <v/>
      </c>
      <c r="BK295" s="125" t="str">
        <f>IF('2. Enter scores'!BJ299&lt;&gt;"",'2. Enter scores'!$B299-'2. Enter scores'!BJ299,"")</f>
        <v/>
      </c>
      <c r="BL295" s="125" t="str">
        <f>IF('2. Enter scores'!BK299&lt;&gt;"",'2. Enter scores'!$B299-'2. Enter scores'!BK299,"")</f>
        <v/>
      </c>
      <c r="BM295" s="125" t="str">
        <f>IF('2. Enter scores'!BL299&lt;&gt;"",'2. Enter scores'!$B299-'2. Enter scores'!BL299,"")</f>
        <v/>
      </c>
      <c r="BN295" s="125" t="str">
        <f>IF('2. Enter scores'!BM299&lt;&gt;"",'2. Enter scores'!$B299-'2. Enter scores'!BM299,"")</f>
        <v/>
      </c>
      <c r="BO295" s="125" t="str">
        <f>IF('2. Enter scores'!BN299&lt;&gt;"",'2. Enter scores'!$B299-'2. Enter scores'!BN299,"")</f>
        <v/>
      </c>
      <c r="BP295" s="108">
        <v>1000</v>
      </c>
    </row>
    <row r="296" spans="2:68" x14ac:dyDescent="0.35">
      <c r="B296" s="125" t="str">
        <f>IF('2. Enter scores'!A300&lt;&gt;"",'2. Enter scores'!A300,"")</f>
        <v/>
      </c>
      <c r="H296" s="125" t="str">
        <f>IF('2. Enter scores'!G300&lt;&gt;"",'2. Enter scores'!$B300-'2. Enter scores'!G300,"")</f>
        <v/>
      </c>
      <c r="I296" s="125" t="str">
        <f>IF('2. Enter scores'!H300&lt;&gt;"",'2. Enter scores'!$B300-'2. Enter scores'!H300,"")</f>
        <v/>
      </c>
      <c r="J296" s="125" t="str">
        <f>IF('2. Enter scores'!I300&lt;&gt;"",'2. Enter scores'!$B300-'2. Enter scores'!I300,"")</f>
        <v/>
      </c>
      <c r="K296" s="125" t="str">
        <f>IF('2. Enter scores'!J300&lt;&gt;"",'2. Enter scores'!$B300-'2. Enter scores'!J300,"")</f>
        <v/>
      </c>
      <c r="L296" s="125" t="str">
        <f>IF('2. Enter scores'!K300&lt;&gt;"",'2. Enter scores'!$B300-'2. Enter scores'!K300,"")</f>
        <v/>
      </c>
      <c r="M296" s="125" t="str">
        <f>IF('2. Enter scores'!L300&lt;&gt;"",'2. Enter scores'!$B300-'2. Enter scores'!L300,"")</f>
        <v/>
      </c>
      <c r="N296" s="125" t="str">
        <f>IF('2. Enter scores'!M300&lt;&gt;"",'2. Enter scores'!$B300-'2. Enter scores'!M300,"")</f>
        <v/>
      </c>
      <c r="O296" s="125" t="str">
        <f>IF('2. Enter scores'!N300&lt;&gt;"",'2. Enter scores'!$B300-'2. Enter scores'!N300,"")</f>
        <v/>
      </c>
      <c r="P296" s="125" t="str">
        <f>IF('2. Enter scores'!O300&lt;&gt;"",'2. Enter scores'!$B300-'2. Enter scores'!O300,"")</f>
        <v/>
      </c>
      <c r="Q296" s="125" t="str">
        <f>IF('2. Enter scores'!P300&lt;&gt;"",'2. Enter scores'!$B300-'2. Enter scores'!P300,"")</f>
        <v/>
      </c>
      <c r="R296" s="125" t="str">
        <f>IF('2. Enter scores'!Q300&lt;&gt;"",'2. Enter scores'!$B300-'2. Enter scores'!Q300,"")</f>
        <v/>
      </c>
      <c r="S296" s="125" t="str">
        <f>IF('2. Enter scores'!R300&lt;&gt;"",'2. Enter scores'!$B300-'2. Enter scores'!R300,"")</f>
        <v/>
      </c>
      <c r="T296" s="125" t="str">
        <f>IF('2. Enter scores'!S300&lt;&gt;"",'2. Enter scores'!$B300-'2. Enter scores'!S300,"")</f>
        <v/>
      </c>
      <c r="U296" s="125" t="str">
        <f>IF('2. Enter scores'!T300&lt;&gt;"",'2. Enter scores'!$B300-'2. Enter scores'!T300,"")</f>
        <v/>
      </c>
      <c r="V296" s="125" t="str">
        <f>IF('2. Enter scores'!U300&lt;&gt;"",'2. Enter scores'!$B300-'2. Enter scores'!U300,"")</f>
        <v/>
      </c>
      <c r="W296" s="125" t="str">
        <f>IF('2. Enter scores'!V300&lt;&gt;"",'2. Enter scores'!$B300-'2. Enter scores'!V300,"")</f>
        <v/>
      </c>
      <c r="X296" s="125" t="str">
        <f>IF('2. Enter scores'!W300&lt;&gt;"",'2. Enter scores'!$B300-'2. Enter scores'!W300,"")</f>
        <v/>
      </c>
      <c r="Y296" s="125" t="str">
        <f>IF('2. Enter scores'!X300&lt;&gt;"",'2. Enter scores'!$B300-'2. Enter scores'!X300,"")</f>
        <v/>
      </c>
      <c r="Z296" s="125" t="str">
        <f>IF('2. Enter scores'!Y300&lt;&gt;"",'2. Enter scores'!$B300-'2. Enter scores'!Y300,"")</f>
        <v/>
      </c>
      <c r="AA296" s="125" t="str">
        <f>IF('2. Enter scores'!Z300&lt;&gt;"",'2. Enter scores'!$B300-'2. Enter scores'!Z300,"")</f>
        <v/>
      </c>
      <c r="AB296" s="125" t="str">
        <f>IF('2. Enter scores'!AA300&lt;&gt;"",'2. Enter scores'!$B300-'2. Enter scores'!AA300,"")</f>
        <v/>
      </c>
      <c r="AC296" s="125" t="str">
        <f>IF('2. Enter scores'!AB300&lt;&gt;"",'2. Enter scores'!$B300-'2. Enter scores'!AB300,"")</f>
        <v/>
      </c>
      <c r="AD296" s="125" t="str">
        <f>IF('2. Enter scores'!AC300&lt;&gt;"",'2. Enter scores'!$B300-'2. Enter scores'!AC300,"")</f>
        <v/>
      </c>
      <c r="AE296" s="125" t="str">
        <f>IF('2. Enter scores'!AD300&lt;&gt;"",'2. Enter scores'!$B300-'2. Enter scores'!AD300,"")</f>
        <v/>
      </c>
      <c r="AF296" s="125" t="str">
        <f>IF('2. Enter scores'!AE300&lt;&gt;"",'2. Enter scores'!$B300-'2. Enter scores'!AE300,"")</f>
        <v/>
      </c>
      <c r="AG296" s="125" t="str">
        <f>IF('2. Enter scores'!AF300&lt;&gt;"",'2. Enter scores'!$B300-'2. Enter scores'!AF300,"")</f>
        <v/>
      </c>
      <c r="AH296" s="125" t="str">
        <f>IF('2. Enter scores'!AG300&lt;&gt;"",'2. Enter scores'!$B300-'2. Enter scores'!AG300,"")</f>
        <v/>
      </c>
      <c r="AI296" s="125" t="str">
        <f>IF('2. Enter scores'!AH300&lt;&gt;"",'2. Enter scores'!$B300-'2. Enter scores'!AH300,"")</f>
        <v/>
      </c>
      <c r="AJ296" s="125" t="str">
        <f>IF('2. Enter scores'!AI300&lt;&gt;"",'2. Enter scores'!$B300-'2. Enter scores'!AI300,"")</f>
        <v/>
      </c>
      <c r="AK296" s="125" t="str">
        <f>IF('2. Enter scores'!AJ300&lt;&gt;"",'2. Enter scores'!$B300-'2. Enter scores'!AJ300,"")</f>
        <v/>
      </c>
      <c r="AL296" s="125" t="str">
        <f>IF('2. Enter scores'!AK300&lt;&gt;"",'2. Enter scores'!$B300-'2. Enter scores'!AK300,"")</f>
        <v/>
      </c>
      <c r="AM296" s="125" t="str">
        <f>IF('2. Enter scores'!AL300&lt;&gt;"",'2. Enter scores'!$B300-'2. Enter scores'!AL300,"")</f>
        <v/>
      </c>
      <c r="AN296" s="125" t="str">
        <f>IF('2. Enter scores'!AM300&lt;&gt;"",'2. Enter scores'!$B300-'2. Enter scores'!AM300,"")</f>
        <v/>
      </c>
      <c r="AO296" s="125" t="str">
        <f>IF('2. Enter scores'!AN300&lt;&gt;"",'2. Enter scores'!$B300-'2. Enter scores'!AN300,"")</f>
        <v/>
      </c>
      <c r="AP296" s="125" t="str">
        <f>IF('2. Enter scores'!AO300&lt;&gt;"",'2. Enter scores'!$B300-'2. Enter scores'!AO300,"")</f>
        <v/>
      </c>
      <c r="AQ296" s="125" t="str">
        <f>IF('2. Enter scores'!AP300&lt;&gt;"",'2. Enter scores'!$B300-'2. Enter scores'!AP300,"")</f>
        <v/>
      </c>
      <c r="AR296" s="125" t="str">
        <f>IF('2. Enter scores'!AQ300&lt;&gt;"",'2. Enter scores'!$B300-'2. Enter scores'!AQ300,"")</f>
        <v/>
      </c>
      <c r="AS296" s="125" t="str">
        <f>IF('2. Enter scores'!AR300&lt;&gt;"",'2. Enter scores'!$B300-'2. Enter scores'!AR300,"")</f>
        <v/>
      </c>
      <c r="AT296" s="125" t="str">
        <f>IF('2. Enter scores'!AS300&lt;&gt;"",'2. Enter scores'!$B300-'2. Enter scores'!AS300,"")</f>
        <v/>
      </c>
      <c r="AU296" s="125" t="str">
        <f>IF('2. Enter scores'!AT300&lt;&gt;"",'2. Enter scores'!$B300-'2. Enter scores'!AT300,"")</f>
        <v/>
      </c>
      <c r="AV296" s="125" t="str">
        <f>IF('2. Enter scores'!AU300&lt;&gt;"",'2. Enter scores'!$B300-'2. Enter scores'!AU300,"")</f>
        <v/>
      </c>
      <c r="AW296" s="125" t="str">
        <f>IF('2. Enter scores'!AV300&lt;&gt;"",'2. Enter scores'!$B300-'2. Enter scores'!AV300,"")</f>
        <v/>
      </c>
      <c r="AX296" s="125" t="str">
        <f>IF('2. Enter scores'!AW300&lt;&gt;"",'2. Enter scores'!$B300-'2. Enter scores'!AW300,"")</f>
        <v/>
      </c>
      <c r="AY296" s="125" t="str">
        <f>IF('2. Enter scores'!AX300&lt;&gt;"",'2. Enter scores'!$B300-'2. Enter scores'!AX300,"")</f>
        <v/>
      </c>
      <c r="AZ296" s="125" t="str">
        <f>IF('2. Enter scores'!AY300&lt;&gt;"",'2. Enter scores'!$B300-'2. Enter scores'!AY300,"")</f>
        <v/>
      </c>
      <c r="BA296" s="125" t="str">
        <f>IF('2. Enter scores'!AZ300&lt;&gt;"",'2. Enter scores'!$B300-'2. Enter scores'!AZ300,"")</f>
        <v/>
      </c>
      <c r="BB296" s="125" t="str">
        <f>IF('2. Enter scores'!BA300&lt;&gt;"",'2. Enter scores'!$B300-'2. Enter scores'!BA300,"")</f>
        <v/>
      </c>
      <c r="BC296" s="125" t="str">
        <f>IF('2. Enter scores'!BB300&lt;&gt;"",'2. Enter scores'!$B300-'2. Enter scores'!BB300,"")</f>
        <v/>
      </c>
      <c r="BD296" s="125" t="str">
        <f>IF('2. Enter scores'!BC300&lt;&gt;"",'2. Enter scores'!$B300-'2. Enter scores'!BC300,"")</f>
        <v/>
      </c>
      <c r="BE296" s="125" t="str">
        <f>IF('2. Enter scores'!BD300&lt;&gt;"",'2. Enter scores'!$B300-'2. Enter scores'!BD300,"")</f>
        <v/>
      </c>
      <c r="BF296" s="125" t="str">
        <f>IF('2. Enter scores'!BE300&lt;&gt;"",'2. Enter scores'!$B300-'2. Enter scores'!BE300,"")</f>
        <v/>
      </c>
      <c r="BG296" s="125" t="str">
        <f>IF('2. Enter scores'!BF300&lt;&gt;"",'2. Enter scores'!$B300-'2. Enter scores'!BF300,"")</f>
        <v/>
      </c>
      <c r="BH296" s="125" t="str">
        <f>IF('2. Enter scores'!BG300&lt;&gt;"",'2. Enter scores'!$B300-'2. Enter scores'!BG300,"")</f>
        <v/>
      </c>
      <c r="BI296" s="125" t="str">
        <f>IF('2. Enter scores'!BH300&lt;&gt;"",'2. Enter scores'!$B300-'2. Enter scores'!BH300,"")</f>
        <v/>
      </c>
      <c r="BJ296" s="125" t="str">
        <f>IF('2. Enter scores'!BI300&lt;&gt;"",'2. Enter scores'!$B300-'2. Enter scores'!BI300,"")</f>
        <v/>
      </c>
      <c r="BK296" s="125" t="str">
        <f>IF('2. Enter scores'!BJ300&lt;&gt;"",'2. Enter scores'!$B300-'2. Enter scores'!BJ300,"")</f>
        <v/>
      </c>
      <c r="BL296" s="125" t="str">
        <f>IF('2. Enter scores'!BK300&lt;&gt;"",'2. Enter scores'!$B300-'2. Enter scores'!BK300,"")</f>
        <v/>
      </c>
      <c r="BM296" s="125" t="str">
        <f>IF('2. Enter scores'!BL300&lt;&gt;"",'2. Enter scores'!$B300-'2. Enter scores'!BL300,"")</f>
        <v/>
      </c>
      <c r="BN296" s="125" t="str">
        <f>IF('2. Enter scores'!BM300&lt;&gt;"",'2. Enter scores'!$B300-'2. Enter scores'!BM300,"")</f>
        <v/>
      </c>
      <c r="BO296" s="125" t="str">
        <f>IF('2. Enter scores'!BN300&lt;&gt;"",'2. Enter scores'!$B300-'2. Enter scores'!BN300,"")</f>
        <v/>
      </c>
      <c r="BP296" s="108">
        <v>1000</v>
      </c>
    </row>
    <row r="297" spans="2:68" x14ac:dyDescent="0.35">
      <c r="B297" s="125" t="str">
        <f>IF('2. Enter scores'!A301&lt;&gt;"",'2. Enter scores'!A301,"")</f>
        <v/>
      </c>
      <c r="H297" s="125" t="str">
        <f>IF('2. Enter scores'!G301&lt;&gt;"",'2. Enter scores'!$B301-'2. Enter scores'!G301,"")</f>
        <v/>
      </c>
      <c r="I297" s="125" t="str">
        <f>IF('2. Enter scores'!H301&lt;&gt;"",'2. Enter scores'!$B301-'2. Enter scores'!H301,"")</f>
        <v/>
      </c>
      <c r="J297" s="125" t="str">
        <f>IF('2. Enter scores'!I301&lt;&gt;"",'2. Enter scores'!$B301-'2. Enter scores'!I301,"")</f>
        <v/>
      </c>
      <c r="K297" s="125" t="str">
        <f>IF('2. Enter scores'!J301&lt;&gt;"",'2. Enter scores'!$B301-'2. Enter scores'!J301,"")</f>
        <v/>
      </c>
      <c r="L297" s="125" t="str">
        <f>IF('2. Enter scores'!K301&lt;&gt;"",'2. Enter scores'!$B301-'2. Enter scores'!K301,"")</f>
        <v/>
      </c>
      <c r="M297" s="125" t="str">
        <f>IF('2. Enter scores'!L301&lt;&gt;"",'2. Enter scores'!$B301-'2. Enter scores'!L301,"")</f>
        <v/>
      </c>
      <c r="N297" s="125" t="str">
        <f>IF('2. Enter scores'!M301&lt;&gt;"",'2. Enter scores'!$B301-'2. Enter scores'!M301,"")</f>
        <v/>
      </c>
      <c r="O297" s="125" t="str">
        <f>IF('2. Enter scores'!N301&lt;&gt;"",'2. Enter scores'!$B301-'2. Enter scores'!N301,"")</f>
        <v/>
      </c>
      <c r="P297" s="125" t="str">
        <f>IF('2. Enter scores'!O301&lt;&gt;"",'2. Enter scores'!$B301-'2. Enter scores'!O301,"")</f>
        <v/>
      </c>
      <c r="Q297" s="125" t="str">
        <f>IF('2. Enter scores'!P301&lt;&gt;"",'2. Enter scores'!$B301-'2. Enter scores'!P301,"")</f>
        <v/>
      </c>
      <c r="R297" s="125" t="str">
        <f>IF('2. Enter scores'!Q301&lt;&gt;"",'2. Enter scores'!$B301-'2. Enter scores'!Q301,"")</f>
        <v/>
      </c>
      <c r="S297" s="125" t="str">
        <f>IF('2. Enter scores'!R301&lt;&gt;"",'2. Enter scores'!$B301-'2. Enter scores'!R301,"")</f>
        <v/>
      </c>
      <c r="T297" s="125" t="str">
        <f>IF('2. Enter scores'!S301&lt;&gt;"",'2. Enter scores'!$B301-'2. Enter scores'!S301,"")</f>
        <v/>
      </c>
      <c r="U297" s="125" t="str">
        <f>IF('2. Enter scores'!T301&lt;&gt;"",'2. Enter scores'!$B301-'2. Enter scores'!T301,"")</f>
        <v/>
      </c>
      <c r="V297" s="125" t="str">
        <f>IF('2. Enter scores'!U301&lt;&gt;"",'2. Enter scores'!$B301-'2. Enter scores'!U301,"")</f>
        <v/>
      </c>
      <c r="W297" s="125" t="str">
        <f>IF('2. Enter scores'!V301&lt;&gt;"",'2. Enter scores'!$B301-'2. Enter scores'!V301,"")</f>
        <v/>
      </c>
      <c r="X297" s="125" t="str">
        <f>IF('2. Enter scores'!W301&lt;&gt;"",'2. Enter scores'!$B301-'2. Enter scores'!W301,"")</f>
        <v/>
      </c>
      <c r="Y297" s="125" t="str">
        <f>IF('2. Enter scores'!X301&lt;&gt;"",'2. Enter scores'!$B301-'2. Enter scores'!X301,"")</f>
        <v/>
      </c>
      <c r="Z297" s="125" t="str">
        <f>IF('2. Enter scores'!Y301&lt;&gt;"",'2. Enter scores'!$B301-'2. Enter scores'!Y301,"")</f>
        <v/>
      </c>
      <c r="AA297" s="125" t="str">
        <f>IF('2. Enter scores'!Z301&lt;&gt;"",'2. Enter scores'!$B301-'2. Enter scores'!Z301,"")</f>
        <v/>
      </c>
      <c r="AB297" s="125" t="str">
        <f>IF('2. Enter scores'!AA301&lt;&gt;"",'2. Enter scores'!$B301-'2. Enter scores'!AA301,"")</f>
        <v/>
      </c>
      <c r="AC297" s="125" t="str">
        <f>IF('2. Enter scores'!AB301&lt;&gt;"",'2. Enter scores'!$B301-'2. Enter scores'!AB301,"")</f>
        <v/>
      </c>
      <c r="AD297" s="125" t="str">
        <f>IF('2. Enter scores'!AC301&lt;&gt;"",'2. Enter scores'!$B301-'2. Enter scores'!AC301,"")</f>
        <v/>
      </c>
      <c r="AE297" s="125" t="str">
        <f>IF('2. Enter scores'!AD301&lt;&gt;"",'2. Enter scores'!$B301-'2. Enter scores'!AD301,"")</f>
        <v/>
      </c>
      <c r="AF297" s="125" t="str">
        <f>IF('2. Enter scores'!AE301&lt;&gt;"",'2. Enter scores'!$B301-'2. Enter scores'!AE301,"")</f>
        <v/>
      </c>
      <c r="AG297" s="125" t="str">
        <f>IF('2. Enter scores'!AF301&lt;&gt;"",'2. Enter scores'!$B301-'2. Enter scores'!AF301,"")</f>
        <v/>
      </c>
      <c r="AH297" s="125" t="str">
        <f>IF('2. Enter scores'!AG301&lt;&gt;"",'2. Enter scores'!$B301-'2. Enter scores'!AG301,"")</f>
        <v/>
      </c>
      <c r="AI297" s="125" t="str">
        <f>IF('2. Enter scores'!AH301&lt;&gt;"",'2. Enter scores'!$B301-'2. Enter scores'!AH301,"")</f>
        <v/>
      </c>
      <c r="AJ297" s="125" t="str">
        <f>IF('2. Enter scores'!AI301&lt;&gt;"",'2. Enter scores'!$B301-'2. Enter scores'!AI301,"")</f>
        <v/>
      </c>
      <c r="AK297" s="125" t="str">
        <f>IF('2. Enter scores'!AJ301&lt;&gt;"",'2. Enter scores'!$B301-'2. Enter scores'!AJ301,"")</f>
        <v/>
      </c>
      <c r="AL297" s="125" t="str">
        <f>IF('2. Enter scores'!AK301&lt;&gt;"",'2. Enter scores'!$B301-'2. Enter scores'!AK301,"")</f>
        <v/>
      </c>
      <c r="AM297" s="125" t="str">
        <f>IF('2. Enter scores'!AL301&lt;&gt;"",'2. Enter scores'!$B301-'2. Enter scores'!AL301,"")</f>
        <v/>
      </c>
      <c r="AN297" s="125" t="str">
        <f>IF('2. Enter scores'!AM301&lt;&gt;"",'2. Enter scores'!$B301-'2. Enter scores'!AM301,"")</f>
        <v/>
      </c>
      <c r="AO297" s="125" t="str">
        <f>IF('2. Enter scores'!AN301&lt;&gt;"",'2. Enter scores'!$B301-'2. Enter scores'!AN301,"")</f>
        <v/>
      </c>
      <c r="AP297" s="125" t="str">
        <f>IF('2. Enter scores'!AO301&lt;&gt;"",'2. Enter scores'!$B301-'2. Enter scores'!AO301,"")</f>
        <v/>
      </c>
      <c r="AQ297" s="125" t="str">
        <f>IF('2. Enter scores'!AP301&lt;&gt;"",'2. Enter scores'!$B301-'2. Enter scores'!AP301,"")</f>
        <v/>
      </c>
      <c r="AR297" s="125" t="str">
        <f>IF('2. Enter scores'!AQ301&lt;&gt;"",'2. Enter scores'!$B301-'2. Enter scores'!AQ301,"")</f>
        <v/>
      </c>
      <c r="AS297" s="125" t="str">
        <f>IF('2. Enter scores'!AR301&lt;&gt;"",'2. Enter scores'!$B301-'2. Enter scores'!AR301,"")</f>
        <v/>
      </c>
      <c r="AT297" s="125" t="str">
        <f>IF('2. Enter scores'!AS301&lt;&gt;"",'2. Enter scores'!$B301-'2. Enter scores'!AS301,"")</f>
        <v/>
      </c>
      <c r="AU297" s="125" t="str">
        <f>IF('2. Enter scores'!AT301&lt;&gt;"",'2. Enter scores'!$B301-'2. Enter scores'!AT301,"")</f>
        <v/>
      </c>
      <c r="AV297" s="125" t="str">
        <f>IF('2. Enter scores'!AU301&lt;&gt;"",'2. Enter scores'!$B301-'2. Enter scores'!AU301,"")</f>
        <v/>
      </c>
      <c r="AW297" s="125" t="str">
        <f>IF('2. Enter scores'!AV301&lt;&gt;"",'2. Enter scores'!$B301-'2. Enter scores'!AV301,"")</f>
        <v/>
      </c>
      <c r="AX297" s="125" t="str">
        <f>IF('2. Enter scores'!AW301&lt;&gt;"",'2. Enter scores'!$B301-'2. Enter scores'!AW301,"")</f>
        <v/>
      </c>
      <c r="AY297" s="125" t="str">
        <f>IF('2. Enter scores'!AX301&lt;&gt;"",'2. Enter scores'!$B301-'2. Enter scores'!AX301,"")</f>
        <v/>
      </c>
      <c r="AZ297" s="125" t="str">
        <f>IF('2. Enter scores'!AY301&lt;&gt;"",'2. Enter scores'!$B301-'2. Enter scores'!AY301,"")</f>
        <v/>
      </c>
      <c r="BA297" s="125" t="str">
        <f>IF('2. Enter scores'!AZ301&lt;&gt;"",'2. Enter scores'!$B301-'2. Enter scores'!AZ301,"")</f>
        <v/>
      </c>
      <c r="BB297" s="125" t="str">
        <f>IF('2. Enter scores'!BA301&lt;&gt;"",'2. Enter scores'!$B301-'2. Enter scores'!BA301,"")</f>
        <v/>
      </c>
      <c r="BC297" s="125" t="str">
        <f>IF('2. Enter scores'!BB301&lt;&gt;"",'2. Enter scores'!$B301-'2. Enter scores'!BB301,"")</f>
        <v/>
      </c>
      <c r="BD297" s="125" t="str">
        <f>IF('2. Enter scores'!BC301&lt;&gt;"",'2. Enter scores'!$B301-'2. Enter scores'!BC301,"")</f>
        <v/>
      </c>
      <c r="BE297" s="125" t="str">
        <f>IF('2. Enter scores'!BD301&lt;&gt;"",'2. Enter scores'!$B301-'2. Enter scores'!BD301,"")</f>
        <v/>
      </c>
      <c r="BF297" s="125" t="str">
        <f>IF('2. Enter scores'!BE301&lt;&gt;"",'2. Enter scores'!$B301-'2. Enter scores'!BE301,"")</f>
        <v/>
      </c>
      <c r="BG297" s="125" t="str">
        <f>IF('2. Enter scores'!BF301&lt;&gt;"",'2. Enter scores'!$B301-'2. Enter scores'!BF301,"")</f>
        <v/>
      </c>
      <c r="BH297" s="125" t="str">
        <f>IF('2. Enter scores'!BG301&lt;&gt;"",'2. Enter scores'!$B301-'2. Enter scores'!BG301,"")</f>
        <v/>
      </c>
      <c r="BI297" s="125" t="str">
        <f>IF('2. Enter scores'!BH301&lt;&gt;"",'2. Enter scores'!$B301-'2. Enter scores'!BH301,"")</f>
        <v/>
      </c>
      <c r="BJ297" s="125" t="str">
        <f>IF('2. Enter scores'!BI301&lt;&gt;"",'2. Enter scores'!$B301-'2. Enter scores'!BI301,"")</f>
        <v/>
      </c>
      <c r="BK297" s="125" t="str">
        <f>IF('2. Enter scores'!BJ301&lt;&gt;"",'2. Enter scores'!$B301-'2. Enter scores'!BJ301,"")</f>
        <v/>
      </c>
      <c r="BL297" s="125" t="str">
        <f>IF('2. Enter scores'!BK301&lt;&gt;"",'2. Enter scores'!$B301-'2. Enter scores'!BK301,"")</f>
        <v/>
      </c>
      <c r="BM297" s="125" t="str">
        <f>IF('2. Enter scores'!BL301&lt;&gt;"",'2. Enter scores'!$B301-'2. Enter scores'!BL301,"")</f>
        <v/>
      </c>
      <c r="BN297" s="125" t="str">
        <f>IF('2. Enter scores'!BM301&lt;&gt;"",'2. Enter scores'!$B301-'2. Enter scores'!BM301,"")</f>
        <v/>
      </c>
      <c r="BO297" s="125" t="str">
        <f>IF('2. Enter scores'!BN301&lt;&gt;"",'2. Enter scores'!$B301-'2. Enter scores'!BN301,"")</f>
        <v/>
      </c>
      <c r="BP297" s="108">
        <v>1000</v>
      </c>
    </row>
    <row r="298" spans="2:68" x14ac:dyDescent="0.35">
      <c r="B298" s="125" t="str">
        <f>IF('2. Enter scores'!A302&lt;&gt;"",'2. Enter scores'!A302,"")</f>
        <v/>
      </c>
      <c r="H298" s="125" t="str">
        <f>IF('2. Enter scores'!G302&lt;&gt;"",'2. Enter scores'!$B302-'2. Enter scores'!G302,"")</f>
        <v/>
      </c>
      <c r="I298" s="125" t="str">
        <f>IF('2. Enter scores'!H302&lt;&gt;"",'2. Enter scores'!$B302-'2. Enter scores'!H302,"")</f>
        <v/>
      </c>
      <c r="J298" s="125" t="str">
        <f>IF('2. Enter scores'!I302&lt;&gt;"",'2. Enter scores'!$B302-'2. Enter scores'!I302,"")</f>
        <v/>
      </c>
      <c r="K298" s="125" t="str">
        <f>IF('2. Enter scores'!J302&lt;&gt;"",'2. Enter scores'!$B302-'2. Enter scores'!J302,"")</f>
        <v/>
      </c>
      <c r="L298" s="125" t="str">
        <f>IF('2. Enter scores'!K302&lt;&gt;"",'2. Enter scores'!$B302-'2. Enter scores'!K302,"")</f>
        <v/>
      </c>
      <c r="M298" s="125" t="str">
        <f>IF('2. Enter scores'!L302&lt;&gt;"",'2. Enter scores'!$B302-'2. Enter scores'!L302,"")</f>
        <v/>
      </c>
      <c r="N298" s="125" t="str">
        <f>IF('2. Enter scores'!M302&lt;&gt;"",'2. Enter scores'!$B302-'2. Enter scores'!M302,"")</f>
        <v/>
      </c>
      <c r="O298" s="125" t="str">
        <f>IF('2. Enter scores'!N302&lt;&gt;"",'2. Enter scores'!$B302-'2. Enter scores'!N302,"")</f>
        <v/>
      </c>
      <c r="P298" s="125" t="str">
        <f>IF('2. Enter scores'!O302&lt;&gt;"",'2. Enter scores'!$B302-'2. Enter scores'!O302,"")</f>
        <v/>
      </c>
      <c r="Q298" s="125" t="str">
        <f>IF('2. Enter scores'!P302&lt;&gt;"",'2. Enter scores'!$B302-'2. Enter scores'!P302,"")</f>
        <v/>
      </c>
      <c r="R298" s="125" t="str">
        <f>IF('2. Enter scores'!Q302&lt;&gt;"",'2. Enter scores'!$B302-'2. Enter scores'!Q302,"")</f>
        <v/>
      </c>
      <c r="S298" s="125" t="str">
        <f>IF('2. Enter scores'!R302&lt;&gt;"",'2. Enter scores'!$B302-'2. Enter scores'!R302,"")</f>
        <v/>
      </c>
      <c r="T298" s="125" t="str">
        <f>IF('2. Enter scores'!S302&lt;&gt;"",'2. Enter scores'!$B302-'2. Enter scores'!S302,"")</f>
        <v/>
      </c>
      <c r="U298" s="125" t="str">
        <f>IF('2. Enter scores'!T302&lt;&gt;"",'2. Enter scores'!$B302-'2. Enter scores'!T302,"")</f>
        <v/>
      </c>
      <c r="V298" s="125" t="str">
        <f>IF('2. Enter scores'!U302&lt;&gt;"",'2. Enter scores'!$B302-'2. Enter scores'!U302,"")</f>
        <v/>
      </c>
      <c r="W298" s="125" t="str">
        <f>IF('2. Enter scores'!V302&lt;&gt;"",'2. Enter scores'!$B302-'2. Enter scores'!V302,"")</f>
        <v/>
      </c>
      <c r="X298" s="125" t="str">
        <f>IF('2. Enter scores'!W302&lt;&gt;"",'2. Enter scores'!$B302-'2. Enter scores'!W302,"")</f>
        <v/>
      </c>
      <c r="Y298" s="125" t="str">
        <f>IF('2. Enter scores'!X302&lt;&gt;"",'2. Enter scores'!$B302-'2. Enter scores'!X302,"")</f>
        <v/>
      </c>
      <c r="Z298" s="125" t="str">
        <f>IF('2. Enter scores'!Y302&lt;&gt;"",'2. Enter scores'!$B302-'2. Enter scores'!Y302,"")</f>
        <v/>
      </c>
      <c r="AA298" s="125" t="str">
        <f>IF('2. Enter scores'!Z302&lt;&gt;"",'2. Enter scores'!$B302-'2. Enter scores'!Z302,"")</f>
        <v/>
      </c>
      <c r="AB298" s="125" t="str">
        <f>IF('2. Enter scores'!AA302&lt;&gt;"",'2. Enter scores'!$B302-'2. Enter scores'!AA302,"")</f>
        <v/>
      </c>
      <c r="AC298" s="125" t="str">
        <f>IF('2. Enter scores'!AB302&lt;&gt;"",'2. Enter scores'!$B302-'2. Enter scores'!AB302,"")</f>
        <v/>
      </c>
      <c r="AD298" s="125" t="str">
        <f>IF('2. Enter scores'!AC302&lt;&gt;"",'2. Enter scores'!$B302-'2. Enter scores'!AC302,"")</f>
        <v/>
      </c>
      <c r="AE298" s="125" t="str">
        <f>IF('2. Enter scores'!AD302&lt;&gt;"",'2. Enter scores'!$B302-'2. Enter scores'!AD302,"")</f>
        <v/>
      </c>
      <c r="AF298" s="125" t="str">
        <f>IF('2. Enter scores'!AE302&lt;&gt;"",'2. Enter scores'!$B302-'2. Enter scores'!AE302,"")</f>
        <v/>
      </c>
      <c r="AG298" s="125" t="str">
        <f>IF('2. Enter scores'!AF302&lt;&gt;"",'2. Enter scores'!$B302-'2. Enter scores'!AF302,"")</f>
        <v/>
      </c>
      <c r="AH298" s="125" t="str">
        <f>IF('2. Enter scores'!AG302&lt;&gt;"",'2. Enter scores'!$B302-'2. Enter scores'!AG302,"")</f>
        <v/>
      </c>
      <c r="AI298" s="125" t="str">
        <f>IF('2. Enter scores'!AH302&lt;&gt;"",'2. Enter scores'!$B302-'2. Enter scores'!AH302,"")</f>
        <v/>
      </c>
      <c r="AJ298" s="125" t="str">
        <f>IF('2. Enter scores'!AI302&lt;&gt;"",'2. Enter scores'!$B302-'2. Enter scores'!AI302,"")</f>
        <v/>
      </c>
      <c r="AK298" s="125" t="str">
        <f>IF('2. Enter scores'!AJ302&lt;&gt;"",'2. Enter scores'!$B302-'2. Enter scores'!AJ302,"")</f>
        <v/>
      </c>
      <c r="AL298" s="125" t="str">
        <f>IF('2. Enter scores'!AK302&lt;&gt;"",'2. Enter scores'!$B302-'2. Enter scores'!AK302,"")</f>
        <v/>
      </c>
      <c r="AM298" s="125" t="str">
        <f>IF('2. Enter scores'!AL302&lt;&gt;"",'2. Enter scores'!$B302-'2. Enter scores'!AL302,"")</f>
        <v/>
      </c>
      <c r="AN298" s="125" t="str">
        <f>IF('2. Enter scores'!AM302&lt;&gt;"",'2. Enter scores'!$B302-'2. Enter scores'!AM302,"")</f>
        <v/>
      </c>
      <c r="AO298" s="125" t="str">
        <f>IF('2. Enter scores'!AN302&lt;&gt;"",'2. Enter scores'!$B302-'2. Enter scores'!AN302,"")</f>
        <v/>
      </c>
      <c r="AP298" s="125" t="str">
        <f>IF('2. Enter scores'!AO302&lt;&gt;"",'2. Enter scores'!$B302-'2. Enter scores'!AO302,"")</f>
        <v/>
      </c>
      <c r="AQ298" s="125" t="str">
        <f>IF('2. Enter scores'!AP302&lt;&gt;"",'2. Enter scores'!$B302-'2. Enter scores'!AP302,"")</f>
        <v/>
      </c>
      <c r="AR298" s="125" t="str">
        <f>IF('2. Enter scores'!AQ302&lt;&gt;"",'2. Enter scores'!$B302-'2. Enter scores'!AQ302,"")</f>
        <v/>
      </c>
      <c r="AS298" s="125" t="str">
        <f>IF('2. Enter scores'!AR302&lt;&gt;"",'2. Enter scores'!$B302-'2. Enter scores'!AR302,"")</f>
        <v/>
      </c>
      <c r="AT298" s="125" t="str">
        <f>IF('2. Enter scores'!AS302&lt;&gt;"",'2. Enter scores'!$B302-'2. Enter scores'!AS302,"")</f>
        <v/>
      </c>
      <c r="AU298" s="125" t="str">
        <f>IF('2. Enter scores'!AT302&lt;&gt;"",'2. Enter scores'!$B302-'2. Enter scores'!AT302,"")</f>
        <v/>
      </c>
      <c r="AV298" s="125" t="str">
        <f>IF('2. Enter scores'!AU302&lt;&gt;"",'2. Enter scores'!$B302-'2. Enter scores'!AU302,"")</f>
        <v/>
      </c>
      <c r="AW298" s="125" t="str">
        <f>IF('2. Enter scores'!AV302&lt;&gt;"",'2. Enter scores'!$B302-'2. Enter scores'!AV302,"")</f>
        <v/>
      </c>
      <c r="AX298" s="125" t="str">
        <f>IF('2. Enter scores'!AW302&lt;&gt;"",'2. Enter scores'!$B302-'2. Enter scores'!AW302,"")</f>
        <v/>
      </c>
      <c r="AY298" s="125" t="str">
        <f>IF('2. Enter scores'!AX302&lt;&gt;"",'2. Enter scores'!$B302-'2. Enter scores'!AX302,"")</f>
        <v/>
      </c>
      <c r="AZ298" s="125" t="str">
        <f>IF('2. Enter scores'!AY302&lt;&gt;"",'2. Enter scores'!$B302-'2. Enter scores'!AY302,"")</f>
        <v/>
      </c>
      <c r="BA298" s="125" t="str">
        <f>IF('2. Enter scores'!AZ302&lt;&gt;"",'2. Enter scores'!$B302-'2. Enter scores'!AZ302,"")</f>
        <v/>
      </c>
      <c r="BB298" s="125" t="str">
        <f>IF('2. Enter scores'!BA302&lt;&gt;"",'2. Enter scores'!$B302-'2. Enter scores'!BA302,"")</f>
        <v/>
      </c>
      <c r="BC298" s="125" t="str">
        <f>IF('2. Enter scores'!BB302&lt;&gt;"",'2. Enter scores'!$B302-'2. Enter scores'!BB302,"")</f>
        <v/>
      </c>
      <c r="BD298" s="125" t="str">
        <f>IF('2. Enter scores'!BC302&lt;&gt;"",'2. Enter scores'!$B302-'2. Enter scores'!BC302,"")</f>
        <v/>
      </c>
      <c r="BE298" s="125" t="str">
        <f>IF('2. Enter scores'!BD302&lt;&gt;"",'2. Enter scores'!$B302-'2. Enter scores'!BD302,"")</f>
        <v/>
      </c>
      <c r="BF298" s="125" t="str">
        <f>IF('2. Enter scores'!BE302&lt;&gt;"",'2. Enter scores'!$B302-'2. Enter scores'!BE302,"")</f>
        <v/>
      </c>
      <c r="BG298" s="125" t="str">
        <f>IF('2. Enter scores'!BF302&lt;&gt;"",'2. Enter scores'!$B302-'2. Enter scores'!BF302,"")</f>
        <v/>
      </c>
      <c r="BH298" s="125" t="str">
        <f>IF('2. Enter scores'!BG302&lt;&gt;"",'2. Enter scores'!$B302-'2. Enter scores'!BG302,"")</f>
        <v/>
      </c>
      <c r="BI298" s="125" t="str">
        <f>IF('2. Enter scores'!BH302&lt;&gt;"",'2. Enter scores'!$B302-'2. Enter scores'!BH302,"")</f>
        <v/>
      </c>
      <c r="BJ298" s="125" t="str">
        <f>IF('2. Enter scores'!BI302&lt;&gt;"",'2. Enter scores'!$B302-'2. Enter scores'!BI302,"")</f>
        <v/>
      </c>
      <c r="BK298" s="125" t="str">
        <f>IF('2. Enter scores'!BJ302&lt;&gt;"",'2. Enter scores'!$B302-'2. Enter scores'!BJ302,"")</f>
        <v/>
      </c>
      <c r="BL298" s="125" t="str">
        <f>IF('2. Enter scores'!BK302&lt;&gt;"",'2. Enter scores'!$B302-'2. Enter scores'!BK302,"")</f>
        <v/>
      </c>
      <c r="BM298" s="125" t="str">
        <f>IF('2. Enter scores'!BL302&lt;&gt;"",'2. Enter scores'!$B302-'2. Enter scores'!BL302,"")</f>
        <v/>
      </c>
      <c r="BN298" s="125" t="str">
        <f>IF('2. Enter scores'!BM302&lt;&gt;"",'2. Enter scores'!$B302-'2. Enter scores'!BM302,"")</f>
        <v/>
      </c>
      <c r="BO298" s="125" t="str">
        <f>IF('2. Enter scores'!BN302&lt;&gt;"",'2. Enter scores'!$B302-'2. Enter scores'!BN302,"")</f>
        <v/>
      </c>
      <c r="BP298" s="108">
        <v>1000</v>
      </c>
    </row>
    <row r="299" spans="2:68" x14ac:dyDescent="0.35">
      <c r="B299" s="125" t="str">
        <f>IF('2. Enter scores'!A303&lt;&gt;"",'2. Enter scores'!A303,"")</f>
        <v/>
      </c>
      <c r="H299" s="125" t="str">
        <f>IF('2. Enter scores'!G303&lt;&gt;"",'2. Enter scores'!$B303-'2. Enter scores'!G303,"")</f>
        <v/>
      </c>
      <c r="I299" s="125" t="str">
        <f>IF('2. Enter scores'!H303&lt;&gt;"",'2. Enter scores'!$B303-'2. Enter scores'!H303,"")</f>
        <v/>
      </c>
      <c r="J299" s="125" t="str">
        <f>IF('2. Enter scores'!I303&lt;&gt;"",'2. Enter scores'!$B303-'2. Enter scores'!I303,"")</f>
        <v/>
      </c>
      <c r="K299" s="125" t="str">
        <f>IF('2. Enter scores'!J303&lt;&gt;"",'2. Enter scores'!$B303-'2. Enter scores'!J303,"")</f>
        <v/>
      </c>
      <c r="L299" s="125" t="str">
        <f>IF('2. Enter scores'!K303&lt;&gt;"",'2. Enter scores'!$B303-'2. Enter scores'!K303,"")</f>
        <v/>
      </c>
      <c r="M299" s="125" t="str">
        <f>IF('2. Enter scores'!L303&lt;&gt;"",'2. Enter scores'!$B303-'2. Enter scores'!L303,"")</f>
        <v/>
      </c>
      <c r="N299" s="125" t="str">
        <f>IF('2. Enter scores'!M303&lt;&gt;"",'2. Enter scores'!$B303-'2. Enter scores'!M303,"")</f>
        <v/>
      </c>
      <c r="O299" s="125" t="str">
        <f>IF('2. Enter scores'!N303&lt;&gt;"",'2. Enter scores'!$B303-'2. Enter scores'!N303,"")</f>
        <v/>
      </c>
      <c r="P299" s="125" t="str">
        <f>IF('2. Enter scores'!O303&lt;&gt;"",'2. Enter scores'!$B303-'2. Enter scores'!O303,"")</f>
        <v/>
      </c>
      <c r="Q299" s="125" t="str">
        <f>IF('2. Enter scores'!P303&lt;&gt;"",'2. Enter scores'!$B303-'2. Enter scores'!P303,"")</f>
        <v/>
      </c>
      <c r="R299" s="125" t="str">
        <f>IF('2. Enter scores'!Q303&lt;&gt;"",'2. Enter scores'!$B303-'2. Enter scores'!Q303,"")</f>
        <v/>
      </c>
      <c r="S299" s="125" t="str">
        <f>IF('2. Enter scores'!R303&lt;&gt;"",'2. Enter scores'!$B303-'2. Enter scores'!R303,"")</f>
        <v/>
      </c>
      <c r="T299" s="125" t="str">
        <f>IF('2. Enter scores'!S303&lt;&gt;"",'2. Enter scores'!$B303-'2. Enter scores'!S303,"")</f>
        <v/>
      </c>
      <c r="U299" s="125" t="str">
        <f>IF('2. Enter scores'!T303&lt;&gt;"",'2. Enter scores'!$B303-'2. Enter scores'!T303,"")</f>
        <v/>
      </c>
      <c r="V299" s="125" t="str">
        <f>IF('2. Enter scores'!U303&lt;&gt;"",'2. Enter scores'!$B303-'2. Enter scores'!U303,"")</f>
        <v/>
      </c>
      <c r="W299" s="125" t="str">
        <f>IF('2. Enter scores'!V303&lt;&gt;"",'2. Enter scores'!$B303-'2. Enter scores'!V303,"")</f>
        <v/>
      </c>
      <c r="X299" s="125" t="str">
        <f>IF('2. Enter scores'!W303&lt;&gt;"",'2. Enter scores'!$B303-'2. Enter scores'!W303,"")</f>
        <v/>
      </c>
      <c r="Y299" s="125" t="str">
        <f>IF('2. Enter scores'!X303&lt;&gt;"",'2. Enter scores'!$B303-'2. Enter scores'!X303,"")</f>
        <v/>
      </c>
      <c r="Z299" s="125" t="str">
        <f>IF('2. Enter scores'!Y303&lt;&gt;"",'2. Enter scores'!$B303-'2. Enter scores'!Y303,"")</f>
        <v/>
      </c>
      <c r="AA299" s="125" t="str">
        <f>IF('2. Enter scores'!Z303&lt;&gt;"",'2. Enter scores'!$B303-'2. Enter scores'!Z303,"")</f>
        <v/>
      </c>
      <c r="AB299" s="125" t="str">
        <f>IF('2. Enter scores'!AA303&lt;&gt;"",'2. Enter scores'!$B303-'2. Enter scores'!AA303,"")</f>
        <v/>
      </c>
      <c r="AC299" s="125" t="str">
        <f>IF('2. Enter scores'!AB303&lt;&gt;"",'2. Enter scores'!$B303-'2. Enter scores'!AB303,"")</f>
        <v/>
      </c>
      <c r="AD299" s="125" t="str">
        <f>IF('2. Enter scores'!AC303&lt;&gt;"",'2. Enter scores'!$B303-'2. Enter scores'!AC303,"")</f>
        <v/>
      </c>
      <c r="AE299" s="125" t="str">
        <f>IF('2. Enter scores'!AD303&lt;&gt;"",'2. Enter scores'!$B303-'2. Enter scores'!AD303,"")</f>
        <v/>
      </c>
      <c r="AF299" s="125" t="str">
        <f>IF('2. Enter scores'!AE303&lt;&gt;"",'2. Enter scores'!$B303-'2. Enter scores'!AE303,"")</f>
        <v/>
      </c>
      <c r="AG299" s="125" t="str">
        <f>IF('2. Enter scores'!AF303&lt;&gt;"",'2. Enter scores'!$B303-'2. Enter scores'!AF303,"")</f>
        <v/>
      </c>
      <c r="AH299" s="125" t="str">
        <f>IF('2. Enter scores'!AG303&lt;&gt;"",'2. Enter scores'!$B303-'2. Enter scores'!AG303,"")</f>
        <v/>
      </c>
      <c r="AI299" s="125" t="str">
        <f>IF('2. Enter scores'!AH303&lt;&gt;"",'2. Enter scores'!$B303-'2. Enter scores'!AH303,"")</f>
        <v/>
      </c>
      <c r="AJ299" s="125" t="str">
        <f>IF('2. Enter scores'!AI303&lt;&gt;"",'2. Enter scores'!$B303-'2. Enter scores'!AI303,"")</f>
        <v/>
      </c>
      <c r="AK299" s="125" t="str">
        <f>IF('2. Enter scores'!AJ303&lt;&gt;"",'2. Enter scores'!$B303-'2. Enter scores'!AJ303,"")</f>
        <v/>
      </c>
      <c r="AL299" s="125" t="str">
        <f>IF('2. Enter scores'!AK303&lt;&gt;"",'2. Enter scores'!$B303-'2. Enter scores'!AK303,"")</f>
        <v/>
      </c>
      <c r="AM299" s="125" t="str">
        <f>IF('2. Enter scores'!AL303&lt;&gt;"",'2. Enter scores'!$B303-'2. Enter scores'!AL303,"")</f>
        <v/>
      </c>
      <c r="AN299" s="125" t="str">
        <f>IF('2. Enter scores'!AM303&lt;&gt;"",'2. Enter scores'!$B303-'2. Enter scores'!AM303,"")</f>
        <v/>
      </c>
      <c r="AO299" s="125" t="str">
        <f>IF('2. Enter scores'!AN303&lt;&gt;"",'2. Enter scores'!$B303-'2. Enter scores'!AN303,"")</f>
        <v/>
      </c>
      <c r="AP299" s="125" t="str">
        <f>IF('2. Enter scores'!AO303&lt;&gt;"",'2. Enter scores'!$B303-'2. Enter scores'!AO303,"")</f>
        <v/>
      </c>
      <c r="AQ299" s="125" t="str">
        <f>IF('2. Enter scores'!AP303&lt;&gt;"",'2. Enter scores'!$B303-'2. Enter scores'!AP303,"")</f>
        <v/>
      </c>
      <c r="AR299" s="125" t="str">
        <f>IF('2. Enter scores'!AQ303&lt;&gt;"",'2. Enter scores'!$B303-'2. Enter scores'!AQ303,"")</f>
        <v/>
      </c>
      <c r="AS299" s="125" t="str">
        <f>IF('2. Enter scores'!AR303&lt;&gt;"",'2. Enter scores'!$B303-'2. Enter scores'!AR303,"")</f>
        <v/>
      </c>
      <c r="AT299" s="125" t="str">
        <f>IF('2. Enter scores'!AS303&lt;&gt;"",'2. Enter scores'!$B303-'2. Enter scores'!AS303,"")</f>
        <v/>
      </c>
      <c r="AU299" s="125" t="str">
        <f>IF('2. Enter scores'!AT303&lt;&gt;"",'2. Enter scores'!$B303-'2. Enter scores'!AT303,"")</f>
        <v/>
      </c>
      <c r="AV299" s="125" t="str">
        <f>IF('2. Enter scores'!AU303&lt;&gt;"",'2. Enter scores'!$B303-'2. Enter scores'!AU303,"")</f>
        <v/>
      </c>
      <c r="AW299" s="125" t="str">
        <f>IF('2. Enter scores'!AV303&lt;&gt;"",'2. Enter scores'!$B303-'2. Enter scores'!AV303,"")</f>
        <v/>
      </c>
      <c r="AX299" s="125" t="str">
        <f>IF('2. Enter scores'!AW303&lt;&gt;"",'2. Enter scores'!$B303-'2. Enter scores'!AW303,"")</f>
        <v/>
      </c>
      <c r="AY299" s="125" t="str">
        <f>IF('2. Enter scores'!AX303&lt;&gt;"",'2. Enter scores'!$B303-'2. Enter scores'!AX303,"")</f>
        <v/>
      </c>
      <c r="AZ299" s="125" t="str">
        <f>IF('2. Enter scores'!AY303&lt;&gt;"",'2. Enter scores'!$B303-'2. Enter scores'!AY303,"")</f>
        <v/>
      </c>
      <c r="BA299" s="125" t="str">
        <f>IF('2. Enter scores'!AZ303&lt;&gt;"",'2. Enter scores'!$B303-'2. Enter scores'!AZ303,"")</f>
        <v/>
      </c>
      <c r="BB299" s="125" t="str">
        <f>IF('2. Enter scores'!BA303&lt;&gt;"",'2. Enter scores'!$B303-'2. Enter scores'!BA303,"")</f>
        <v/>
      </c>
      <c r="BC299" s="125" t="str">
        <f>IF('2. Enter scores'!BB303&lt;&gt;"",'2. Enter scores'!$B303-'2. Enter scores'!BB303,"")</f>
        <v/>
      </c>
      <c r="BD299" s="125" t="str">
        <f>IF('2. Enter scores'!BC303&lt;&gt;"",'2. Enter scores'!$B303-'2. Enter scores'!BC303,"")</f>
        <v/>
      </c>
      <c r="BE299" s="125" t="str">
        <f>IF('2. Enter scores'!BD303&lt;&gt;"",'2. Enter scores'!$B303-'2. Enter scores'!BD303,"")</f>
        <v/>
      </c>
      <c r="BF299" s="125" t="str">
        <f>IF('2. Enter scores'!BE303&lt;&gt;"",'2. Enter scores'!$B303-'2. Enter scores'!BE303,"")</f>
        <v/>
      </c>
      <c r="BG299" s="125" t="str">
        <f>IF('2. Enter scores'!BF303&lt;&gt;"",'2. Enter scores'!$B303-'2. Enter scores'!BF303,"")</f>
        <v/>
      </c>
      <c r="BH299" s="125" t="str">
        <f>IF('2. Enter scores'!BG303&lt;&gt;"",'2. Enter scores'!$B303-'2. Enter scores'!BG303,"")</f>
        <v/>
      </c>
      <c r="BI299" s="125" t="str">
        <f>IF('2. Enter scores'!BH303&lt;&gt;"",'2. Enter scores'!$B303-'2. Enter scores'!BH303,"")</f>
        <v/>
      </c>
      <c r="BJ299" s="125" t="str">
        <f>IF('2. Enter scores'!BI303&lt;&gt;"",'2. Enter scores'!$B303-'2. Enter scores'!BI303,"")</f>
        <v/>
      </c>
      <c r="BK299" s="125" t="str">
        <f>IF('2. Enter scores'!BJ303&lt;&gt;"",'2. Enter scores'!$B303-'2. Enter scores'!BJ303,"")</f>
        <v/>
      </c>
      <c r="BL299" s="125" t="str">
        <f>IF('2. Enter scores'!BK303&lt;&gt;"",'2. Enter scores'!$B303-'2. Enter scores'!BK303,"")</f>
        <v/>
      </c>
      <c r="BM299" s="125" t="str">
        <f>IF('2. Enter scores'!BL303&lt;&gt;"",'2. Enter scores'!$B303-'2. Enter scores'!BL303,"")</f>
        <v/>
      </c>
      <c r="BN299" s="125" t="str">
        <f>IF('2. Enter scores'!BM303&lt;&gt;"",'2. Enter scores'!$B303-'2. Enter scores'!BM303,"")</f>
        <v/>
      </c>
      <c r="BO299" s="125" t="str">
        <f>IF('2. Enter scores'!BN303&lt;&gt;"",'2. Enter scores'!$B303-'2. Enter scores'!BN303,"")</f>
        <v/>
      </c>
      <c r="BP299" s="108">
        <v>1000</v>
      </c>
    </row>
    <row r="300" spans="2:68" x14ac:dyDescent="0.35">
      <c r="B300" s="125" t="str">
        <f>IF('2. Enter scores'!A304&lt;&gt;"",'2. Enter scores'!A304,"")</f>
        <v/>
      </c>
      <c r="H300" s="125" t="str">
        <f>IF('2. Enter scores'!G304&lt;&gt;"",'2. Enter scores'!$B304-'2. Enter scores'!G304,"")</f>
        <v/>
      </c>
      <c r="I300" s="125" t="str">
        <f>IF('2. Enter scores'!H304&lt;&gt;"",'2. Enter scores'!$B304-'2. Enter scores'!H304,"")</f>
        <v/>
      </c>
      <c r="J300" s="125" t="str">
        <f>IF('2. Enter scores'!I304&lt;&gt;"",'2. Enter scores'!$B304-'2. Enter scores'!I304,"")</f>
        <v/>
      </c>
      <c r="K300" s="125" t="str">
        <f>IF('2. Enter scores'!J304&lt;&gt;"",'2. Enter scores'!$B304-'2. Enter scores'!J304,"")</f>
        <v/>
      </c>
      <c r="L300" s="125" t="str">
        <f>IF('2. Enter scores'!K304&lt;&gt;"",'2. Enter scores'!$B304-'2. Enter scores'!K304,"")</f>
        <v/>
      </c>
      <c r="M300" s="125" t="str">
        <f>IF('2. Enter scores'!L304&lt;&gt;"",'2. Enter scores'!$B304-'2. Enter scores'!L304,"")</f>
        <v/>
      </c>
      <c r="N300" s="125" t="str">
        <f>IF('2. Enter scores'!M304&lt;&gt;"",'2. Enter scores'!$B304-'2. Enter scores'!M304,"")</f>
        <v/>
      </c>
      <c r="O300" s="125" t="str">
        <f>IF('2. Enter scores'!N304&lt;&gt;"",'2. Enter scores'!$B304-'2. Enter scores'!N304,"")</f>
        <v/>
      </c>
      <c r="P300" s="125" t="str">
        <f>IF('2. Enter scores'!O304&lt;&gt;"",'2. Enter scores'!$B304-'2. Enter scores'!O304,"")</f>
        <v/>
      </c>
      <c r="Q300" s="125" t="str">
        <f>IF('2. Enter scores'!P304&lt;&gt;"",'2. Enter scores'!$B304-'2. Enter scores'!P304,"")</f>
        <v/>
      </c>
      <c r="R300" s="125" t="str">
        <f>IF('2. Enter scores'!Q304&lt;&gt;"",'2. Enter scores'!$B304-'2. Enter scores'!Q304,"")</f>
        <v/>
      </c>
      <c r="S300" s="125" t="str">
        <f>IF('2. Enter scores'!R304&lt;&gt;"",'2. Enter scores'!$B304-'2. Enter scores'!R304,"")</f>
        <v/>
      </c>
      <c r="T300" s="125" t="str">
        <f>IF('2. Enter scores'!S304&lt;&gt;"",'2. Enter scores'!$B304-'2. Enter scores'!S304,"")</f>
        <v/>
      </c>
      <c r="U300" s="125" t="str">
        <f>IF('2. Enter scores'!T304&lt;&gt;"",'2. Enter scores'!$B304-'2. Enter scores'!T304,"")</f>
        <v/>
      </c>
      <c r="V300" s="125" t="str">
        <f>IF('2. Enter scores'!U304&lt;&gt;"",'2. Enter scores'!$B304-'2. Enter scores'!U304,"")</f>
        <v/>
      </c>
      <c r="W300" s="125" t="str">
        <f>IF('2. Enter scores'!V304&lt;&gt;"",'2. Enter scores'!$B304-'2. Enter scores'!V304,"")</f>
        <v/>
      </c>
      <c r="X300" s="125" t="str">
        <f>IF('2. Enter scores'!W304&lt;&gt;"",'2. Enter scores'!$B304-'2. Enter scores'!W304,"")</f>
        <v/>
      </c>
      <c r="Y300" s="125" t="str">
        <f>IF('2. Enter scores'!X304&lt;&gt;"",'2. Enter scores'!$B304-'2. Enter scores'!X304,"")</f>
        <v/>
      </c>
      <c r="Z300" s="125" t="str">
        <f>IF('2. Enter scores'!Y304&lt;&gt;"",'2. Enter scores'!$B304-'2. Enter scores'!Y304,"")</f>
        <v/>
      </c>
      <c r="AA300" s="125" t="str">
        <f>IF('2. Enter scores'!Z304&lt;&gt;"",'2. Enter scores'!$B304-'2. Enter scores'!Z304,"")</f>
        <v/>
      </c>
      <c r="AB300" s="125" t="str">
        <f>IF('2. Enter scores'!AA304&lt;&gt;"",'2. Enter scores'!$B304-'2. Enter scores'!AA304,"")</f>
        <v/>
      </c>
      <c r="AC300" s="125" t="str">
        <f>IF('2. Enter scores'!AB304&lt;&gt;"",'2. Enter scores'!$B304-'2. Enter scores'!AB304,"")</f>
        <v/>
      </c>
      <c r="AD300" s="125" t="str">
        <f>IF('2. Enter scores'!AC304&lt;&gt;"",'2. Enter scores'!$B304-'2. Enter scores'!AC304,"")</f>
        <v/>
      </c>
      <c r="AE300" s="125" t="str">
        <f>IF('2. Enter scores'!AD304&lt;&gt;"",'2. Enter scores'!$B304-'2. Enter scores'!AD304,"")</f>
        <v/>
      </c>
      <c r="AF300" s="125" t="str">
        <f>IF('2. Enter scores'!AE304&lt;&gt;"",'2. Enter scores'!$B304-'2. Enter scores'!AE304,"")</f>
        <v/>
      </c>
      <c r="AG300" s="125" t="str">
        <f>IF('2. Enter scores'!AF304&lt;&gt;"",'2. Enter scores'!$B304-'2. Enter scores'!AF304,"")</f>
        <v/>
      </c>
      <c r="AH300" s="125" t="str">
        <f>IF('2. Enter scores'!AG304&lt;&gt;"",'2. Enter scores'!$B304-'2. Enter scores'!AG304,"")</f>
        <v/>
      </c>
      <c r="AI300" s="125" t="str">
        <f>IF('2. Enter scores'!AH304&lt;&gt;"",'2. Enter scores'!$B304-'2. Enter scores'!AH304,"")</f>
        <v/>
      </c>
      <c r="AJ300" s="125" t="str">
        <f>IF('2. Enter scores'!AI304&lt;&gt;"",'2. Enter scores'!$B304-'2. Enter scores'!AI304,"")</f>
        <v/>
      </c>
      <c r="AK300" s="125" t="str">
        <f>IF('2. Enter scores'!AJ304&lt;&gt;"",'2. Enter scores'!$B304-'2. Enter scores'!AJ304,"")</f>
        <v/>
      </c>
      <c r="AL300" s="125" t="str">
        <f>IF('2. Enter scores'!AK304&lt;&gt;"",'2. Enter scores'!$B304-'2. Enter scores'!AK304,"")</f>
        <v/>
      </c>
      <c r="AM300" s="125" t="str">
        <f>IF('2. Enter scores'!AL304&lt;&gt;"",'2. Enter scores'!$B304-'2. Enter scores'!AL304,"")</f>
        <v/>
      </c>
      <c r="AN300" s="125" t="str">
        <f>IF('2. Enter scores'!AM304&lt;&gt;"",'2. Enter scores'!$B304-'2. Enter scores'!AM304,"")</f>
        <v/>
      </c>
      <c r="AO300" s="125" t="str">
        <f>IF('2. Enter scores'!AN304&lt;&gt;"",'2. Enter scores'!$B304-'2. Enter scores'!AN304,"")</f>
        <v/>
      </c>
      <c r="AP300" s="125" t="str">
        <f>IF('2. Enter scores'!AO304&lt;&gt;"",'2. Enter scores'!$B304-'2. Enter scores'!AO304,"")</f>
        <v/>
      </c>
      <c r="AQ300" s="125" t="str">
        <f>IF('2. Enter scores'!AP304&lt;&gt;"",'2. Enter scores'!$B304-'2. Enter scores'!AP304,"")</f>
        <v/>
      </c>
      <c r="AR300" s="125" t="str">
        <f>IF('2. Enter scores'!AQ304&lt;&gt;"",'2. Enter scores'!$B304-'2. Enter scores'!AQ304,"")</f>
        <v/>
      </c>
      <c r="AS300" s="125" t="str">
        <f>IF('2. Enter scores'!AR304&lt;&gt;"",'2. Enter scores'!$B304-'2. Enter scores'!AR304,"")</f>
        <v/>
      </c>
      <c r="AT300" s="125" t="str">
        <f>IF('2. Enter scores'!AS304&lt;&gt;"",'2. Enter scores'!$B304-'2. Enter scores'!AS304,"")</f>
        <v/>
      </c>
      <c r="AU300" s="125" t="str">
        <f>IF('2. Enter scores'!AT304&lt;&gt;"",'2. Enter scores'!$B304-'2. Enter scores'!AT304,"")</f>
        <v/>
      </c>
      <c r="AV300" s="125" t="str">
        <f>IF('2. Enter scores'!AU304&lt;&gt;"",'2. Enter scores'!$B304-'2. Enter scores'!AU304,"")</f>
        <v/>
      </c>
      <c r="AW300" s="125" t="str">
        <f>IF('2. Enter scores'!AV304&lt;&gt;"",'2. Enter scores'!$B304-'2. Enter scores'!AV304,"")</f>
        <v/>
      </c>
      <c r="AX300" s="125" t="str">
        <f>IF('2. Enter scores'!AW304&lt;&gt;"",'2. Enter scores'!$B304-'2. Enter scores'!AW304,"")</f>
        <v/>
      </c>
      <c r="AY300" s="125" t="str">
        <f>IF('2. Enter scores'!AX304&lt;&gt;"",'2. Enter scores'!$B304-'2. Enter scores'!AX304,"")</f>
        <v/>
      </c>
      <c r="AZ300" s="125" t="str">
        <f>IF('2. Enter scores'!AY304&lt;&gt;"",'2. Enter scores'!$B304-'2. Enter scores'!AY304,"")</f>
        <v/>
      </c>
      <c r="BA300" s="125" t="str">
        <f>IF('2. Enter scores'!AZ304&lt;&gt;"",'2. Enter scores'!$B304-'2. Enter scores'!AZ304,"")</f>
        <v/>
      </c>
      <c r="BB300" s="125" t="str">
        <f>IF('2. Enter scores'!BA304&lt;&gt;"",'2. Enter scores'!$B304-'2. Enter scores'!BA304,"")</f>
        <v/>
      </c>
      <c r="BC300" s="125" t="str">
        <f>IF('2. Enter scores'!BB304&lt;&gt;"",'2. Enter scores'!$B304-'2. Enter scores'!BB304,"")</f>
        <v/>
      </c>
      <c r="BD300" s="125" t="str">
        <f>IF('2. Enter scores'!BC304&lt;&gt;"",'2. Enter scores'!$B304-'2. Enter scores'!BC304,"")</f>
        <v/>
      </c>
      <c r="BE300" s="125" t="str">
        <f>IF('2. Enter scores'!BD304&lt;&gt;"",'2. Enter scores'!$B304-'2. Enter scores'!BD304,"")</f>
        <v/>
      </c>
      <c r="BF300" s="125" t="str">
        <f>IF('2. Enter scores'!BE304&lt;&gt;"",'2. Enter scores'!$B304-'2. Enter scores'!BE304,"")</f>
        <v/>
      </c>
      <c r="BG300" s="125" t="str">
        <f>IF('2. Enter scores'!BF304&lt;&gt;"",'2. Enter scores'!$B304-'2. Enter scores'!BF304,"")</f>
        <v/>
      </c>
      <c r="BH300" s="125" t="str">
        <f>IF('2. Enter scores'!BG304&lt;&gt;"",'2. Enter scores'!$B304-'2. Enter scores'!BG304,"")</f>
        <v/>
      </c>
      <c r="BI300" s="125" t="str">
        <f>IF('2. Enter scores'!BH304&lt;&gt;"",'2. Enter scores'!$B304-'2. Enter scores'!BH304,"")</f>
        <v/>
      </c>
      <c r="BJ300" s="125" t="str">
        <f>IF('2. Enter scores'!BI304&lt;&gt;"",'2. Enter scores'!$B304-'2. Enter scores'!BI304,"")</f>
        <v/>
      </c>
      <c r="BK300" s="125" t="str">
        <f>IF('2. Enter scores'!BJ304&lt;&gt;"",'2. Enter scores'!$B304-'2. Enter scores'!BJ304,"")</f>
        <v/>
      </c>
      <c r="BL300" s="125" t="str">
        <f>IF('2. Enter scores'!BK304&lt;&gt;"",'2. Enter scores'!$B304-'2. Enter scores'!BK304,"")</f>
        <v/>
      </c>
      <c r="BM300" s="125" t="str">
        <f>IF('2. Enter scores'!BL304&lt;&gt;"",'2. Enter scores'!$B304-'2. Enter scores'!BL304,"")</f>
        <v/>
      </c>
      <c r="BN300" s="125" t="str">
        <f>IF('2. Enter scores'!BM304&lt;&gt;"",'2. Enter scores'!$B304-'2. Enter scores'!BM304,"")</f>
        <v/>
      </c>
      <c r="BO300" s="125" t="str">
        <f>IF('2. Enter scores'!BN304&lt;&gt;"",'2. Enter scores'!$B304-'2. Enter scores'!BN304,"")</f>
        <v/>
      </c>
      <c r="BP300" s="108">
        <v>1000</v>
      </c>
    </row>
    <row r="301" spans="2:68" x14ac:dyDescent="0.35">
      <c r="B301" s="125" t="str">
        <f>IF('2. Enter scores'!A305&lt;&gt;"",'2. Enter scores'!A305,"")</f>
        <v/>
      </c>
      <c r="H301" s="125" t="str">
        <f>IF('2. Enter scores'!G305&lt;&gt;"",'2. Enter scores'!$B305-'2. Enter scores'!G305,"")</f>
        <v/>
      </c>
      <c r="I301" s="125" t="str">
        <f>IF('2. Enter scores'!H305&lt;&gt;"",'2. Enter scores'!$B305-'2. Enter scores'!H305,"")</f>
        <v/>
      </c>
      <c r="J301" s="125" t="str">
        <f>IF('2. Enter scores'!I305&lt;&gt;"",'2. Enter scores'!$B305-'2. Enter scores'!I305,"")</f>
        <v/>
      </c>
      <c r="K301" s="125" t="str">
        <f>IF('2. Enter scores'!J305&lt;&gt;"",'2. Enter scores'!$B305-'2. Enter scores'!J305,"")</f>
        <v/>
      </c>
      <c r="L301" s="125" t="str">
        <f>IF('2. Enter scores'!K305&lt;&gt;"",'2. Enter scores'!$B305-'2. Enter scores'!K305,"")</f>
        <v/>
      </c>
      <c r="M301" s="125" t="str">
        <f>IF('2. Enter scores'!L305&lt;&gt;"",'2. Enter scores'!$B305-'2. Enter scores'!L305,"")</f>
        <v/>
      </c>
      <c r="N301" s="125" t="str">
        <f>IF('2. Enter scores'!M305&lt;&gt;"",'2. Enter scores'!$B305-'2. Enter scores'!M305,"")</f>
        <v/>
      </c>
      <c r="O301" s="125" t="str">
        <f>IF('2. Enter scores'!N305&lt;&gt;"",'2. Enter scores'!$B305-'2. Enter scores'!N305,"")</f>
        <v/>
      </c>
      <c r="P301" s="125" t="str">
        <f>IF('2. Enter scores'!O305&lt;&gt;"",'2. Enter scores'!$B305-'2. Enter scores'!O305,"")</f>
        <v/>
      </c>
      <c r="Q301" s="125" t="str">
        <f>IF('2. Enter scores'!P305&lt;&gt;"",'2. Enter scores'!$B305-'2. Enter scores'!P305,"")</f>
        <v/>
      </c>
      <c r="R301" s="125" t="str">
        <f>IF('2. Enter scores'!Q305&lt;&gt;"",'2. Enter scores'!$B305-'2. Enter scores'!Q305,"")</f>
        <v/>
      </c>
      <c r="S301" s="125" t="str">
        <f>IF('2. Enter scores'!R305&lt;&gt;"",'2. Enter scores'!$B305-'2. Enter scores'!R305,"")</f>
        <v/>
      </c>
      <c r="T301" s="125" t="str">
        <f>IF('2. Enter scores'!S305&lt;&gt;"",'2. Enter scores'!$B305-'2. Enter scores'!S305,"")</f>
        <v/>
      </c>
      <c r="U301" s="125" t="str">
        <f>IF('2. Enter scores'!T305&lt;&gt;"",'2. Enter scores'!$B305-'2. Enter scores'!T305,"")</f>
        <v/>
      </c>
      <c r="V301" s="125" t="str">
        <f>IF('2. Enter scores'!U305&lt;&gt;"",'2. Enter scores'!$B305-'2. Enter scores'!U305,"")</f>
        <v/>
      </c>
      <c r="W301" s="125" t="str">
        <f>IF('2. Enter scores'!V305&lt;&gt;"",'2. Enter scores'!$B305-'2. Enter scores'!V305,"")</f>
        <v/>
      </c>
      <c r="X301" s="125" t="str">
        <f>IF('2. Enter scores'!W305&lt;&gt;"",'2. Enter scores'!$B305-'2. Enter scores'!W305,"")</f>
        <v/>
      </c>
      <c r="Y301" s="125" t="str">
        <f>IF('2. Enter scores'!X305&lt;&gt;"",'2. Enter scores'!$B305-'2. Enter scores'!X305,"")</f>
        <v/>
      </c>
      <c r="Z301" s="125" t="str">
        <f>IF('2. Enter scores'!Y305&lt;&gt;"",'2. Enter scores'!$B305-'2. Enter scores'!Y305,"")</f>
        <v/>
      </c>
      <c r="AA301" s="125" t="str">
        <f>IF('2. Enter scores'!Z305&lt;&gt;"",'2. Enter scores'!$B305-'2. Enter scores'!Z305,"")</f>
        <v/>
      </c>
      <c r="AB301" s="125" t="str">
        <f>IF('2. Enter scores'!AA305&lt;&gt;"",'2. Enter scores'!$B305-'2. Enter scores'!AA305,"")</f>
        <v/>
      </c>
      <c r="AC301" s="125" t="str">
        <f>IF('2. Enter scores'!AB305&lt;&gt;"",'2. Enter scores'!$B305-'2. Enter scores'!AB305,"")</f>
        <v/>
      </c>
      <c r="AD301" s="125" t="str">
        <f>IF('2. Enter scores'!AC305&lt;&gt;"",'2. Enter scores'!$B305-'2. Enter scores'!AC305,"")</f>
        <v/>
      </c>
      <c r="AE301" s="125" t="str">
        <f>IF('2. Enter scores'!AD305&lt;&gt;"",'2. Enter scores'!$B305-'2. Enter scores'!AD305,"")</f>
        <v/>
      </c>
      <c r="AF301" s="125" t="str">
        <f>IF('2. Enter scores'!AE305&lt;&gt;"",'2. Enter scores'!$B305-'2. Enter scores'!AE305,"")</f>
        <v/>
      </c>
      <c r="AG301" s="125" t="str">
        <f>IF('2. Enter scores'!AF305&lt;&gt;"",'2. Enter scores'!$B305-'2. Enter scores'!AF305,"")</f>
        <v/>
      </c>
      <c r="AH301" s="125" t="str">
        <f>IF('2. Enter scores'!AG305&lt;&gt;"",'2. Enter scores'!$B305-'2. Enter scores'!AG305,"")</f>
        <v/>
      </c>
      <c r="AI301" s="125" t="str">
        <f>IF('2. Enter scores'!AH305&lt;&gt;"",'2. Enter scores'!$B305-'2. Enter scores'!AH305,"")</f>
        <v/>
      </c>
      <c r="AJ301" s="125" t="str">
        <f>IF('2. Enter scores'!AI305&lt;&gt;"",'2. Enter scores'!$B305-'2. Enter scores'!AI305,"")</f>
        <v/>
      </c>
      <c r="AK301" s="125" t="str">
        <f>IF('2. Enter scores'!AJ305&lt;&gt;"",'2. Enter scores'!$B305-'2. Enter scores'!AJ305,"")</f>
        <v/>
      </c>
      <c r="AL301" s="125" t="str">
        <f>IF('2. Enter scores'!AK305&lt;&gt;"",'2. Enter scores'!$B305-'2. Enter scores'!AK305,"")</f>
        <v/>
      </c>
      <c r="AM301" s="125" t="str">
        <f>IF('2. Enter scores'!AL305&lt;&gt;"",'2. Enter scores'!$B305-'2. Enter scores'!AL305,"")</f>
        <v/>
      </c>
      <c r="AN301" s="125" t="str">
        <f>IF('2. Enter scores'!AM305&lt;&gt;"",'2. Enter scores'!$B305-'2. Enter scores'!AM305,"")</f>
        <v/>
      </c>
      <c r="AO301" s="125" t="str">
        <f>IF('2. Enter scores'!AN305&lt;&gt;"",'2. Enter scores'!$B305-'2. Enter scores'!AN305,"")</f>
        <v/>
      </c>
      <c r="AP301" s="125" t="str">
        <f>IF('2. Enter scores'!AO305&lt;&gt;"",'2. Enter scores'!$B305-'2. Enter scores'!AO305,"")</f>
        <v/>
      </c>
      <c r="AQ301" s="125" t="str">
        <f>IF('2. Enter scores'!AP305&lt;&gt;"",'2. Enter scores'!$B305-'2. Enter scores'!AP305,"")</f>
        <v/>
      </c>
      <c r="AR301" s="125" t="str">
        <f>IF('2. Enter scores'!AQ305&lt;&gt;"",'2. Enter scores'!$B305-'2. Enter scores'!AQ305,"")</f>
        <v/>
      </c>
      <c r="AS301" s="125" t="str">
        <f>IF('2. Enter scores'!AR305&lt;&gt;"",'2. Enter scores'!$B305-'2. Enter scores'!AR305,"")</f>
        <v/>
      </c>
      <c r="AT301" s="125" t="str">
        <f>IF('2. Enter scores'!AS305&lt;&gt;"",'2. Enter scores'!$B305-'2. Enter scores'!AS305,"")</f>
        <v/>
      </c>
      <c r="AU301" s="125" t="str">
        <f>IF('2. Enter scores'!AT305&lt;&gt;"",'2. Enter scores'!$B305-'2. Enter scores'!AT305,"")</f>
        <v/>
      </c>
      <c r="AV301" s="125" t="str">
        <f>IF('2. Enter scores'!AU305&lt;&gt;"",'2. Enter scores'!$B305-'2. Enter scores'!AU305,"")</f>
        <v/>
      </c>
      <c r="AW301" s="125" t="str">
        <f>IF('2. Enter scores'!AV305&lt;&gt;"",'2. Enter scores'!$B305-'2. Enter scores'!AV305,"")</f>
        <v/>
      </c>
      <c r="AX301" s="125" t="str">
        <f>IF('2. Enter scores'!AW305&lt;&gt;"",'2. Enter scores'!$B305-'2. Enter scores'!AW305,"")</f>
        <v/>
      </c>
      <c r="AY301" s="125" t="str">
        <f>IF('2. Enter scores'!AX305&lt;&gt;"",'2. Enter scores'!$B305-'2. Enter scores'!AX305,"")</f>
        <v/>
      </c>
      <c r="AZ301" s="125" t="str">
        <f>IF('2. Enter scores'!AY305&lt;&gt;"",'2. Enter scores'!$B305-'2. Enter scores'!AY305,"")</f>
        <v/>
      </c>
      <c r="BA301" s="125" t="str">
        <f>IF('2. Enter scores'!AZ305&lt;&gt;"",'2. Enter scores'!$B305-'2. Enter scores'!AZ305,"")</f>
        <v/>
      </c>
      <c r="BB301" s="125" t="str">
        <f>IF('2. Enter scores'!BA305&lt;&gt;"",'2. Enter scores'!$B305-'2. Enter scores'!BA305,"")</f>
        <v/>
      </c>
      <c r="BC301" s="125" t="str">
        <f>IF('2. Enter scores'!BB305&lt;&gt;"",'2. Enter scores'!$B305-'2. Enter scores'!BB305,"")</f>
        <v/>
      </c>
      <c r="BD301" s="125" t="str">
        <f>IF('2. Enter scores'!BC305&lt;&gt;"",'2. Enter scores'!$B305-'2. Enter scores'!BC305,"")</f>
        <v/>
      </c>
      <c r="BE301" s="125" t="str">
        <f>IF('2. Enter scores'!BD305&lt;&gt;"",'2. Enter scores'!$B305-'2. Enter scores'!BD305,"")</f>
        <v/>
      </c>
      <c r="BF301" s="125" t="str">
        <f>IF('2. Enter scores'!BE305&lt;&gt;"",'2. Enter scores'!$B305-'2. Enter scores'!BE305,"")</f>
        <v/>
      </c>
      <c r="BG301" s="125" t="str">
        <f>IF('2. Enter scores'!BF305&lt;&gt;"",'2. Enter scores'!$B305-'2. Enter scores'!BF305,"")</f>
        <v/>
      </c>
      <c r="BH301" s="125" t="str">
        <f>IF('2. Enter scores'!BG305&lt;&gt;"",'2. Enter scores'!$B305-'2. Enter scores'!BG305,"")</f>
        <v/>
      </c>
      <c r="BI301" s="125" t="str">
        <f>IF('2. Enter scores'!BH305&lt;&gt;"",'2. Enter scores'!$B305-'2. Enter scores'!BH305,"")</f>
        <v/>
      </c>
      <c r="BJ301" s="125" t="str">
        <f>IF('2. Enter scores'!BI305&lt;&gt;"",'2. Enter scores'!$B305-'2. Enter scores'!BI305,"")</f>
        <v/>
      </c>
      <c r="BK301" s="125" t="str">
        <f>IF('2. Enter scores'!BJ305&lt;&gt;"",'2. Enter scores'!$B305-'2. Enter scores'!BJ305,"")</f>
        <v/>
      </c>
      <c r="BL301" s="125" t="str">
        <f>IF('2. Enter scores'!BK305&lt;&gt;"",'2. Enter scores'!$B305-'2. Enter scores'!BK305,"")</f>
        <v/>
      </c>
      <c r="BM301" s="125" t="str">
        <f>IF('2. Enter scores'!BL305&lt;&gt;"",'2. Enter scores'!$B305-'2. Enter scores'!BL305,"")</f>
        <v/>
      </c>
      <c r="BN301" s="125" t="str">
        <f>IF('2. Enter scores'!BM305&lt;&gt;"",'2. Enter scores'!$B305-'2. Enter scores'!BM305,"")</f>
        <v/>
      </c>
      <c r="BO301" s="125" t="str">
        <f>IF('2. Enter scores'!BN305&lt;&gt;"",'2. Enter scores'!$B305-'2. Enter scores'!BN305,"")</f>
        <v/>
      </c>
      <c r="BP301" s="108">
        <v>1000</v>
      </c>
    </row>
    <row r="302" spans="2:68" x14ac:dyDescent="0.35">
      <c r="B302" s="125" t="str">
        <f>IF('2. Enter scores'!A306&lt;&gt;"",'2. Enter scores'!A306,"")</f>
        <v/>
      </c>
      <c r="H302" s="125" t="str">
        <f>IF('2. Enter scores'!G306&lt;&gt;"",'2. Enter scores'!$B306-'2. Enter scores'!G306,"")</f>
        <v/>
      </c>
      <c r="I302" s="125" t="str">
        <f>IF('2. Enter scores'!H306&lt;&gt;"",'2. Enter scores'!$B306-'2. Enter scores'!H306,"")</f>
        <v/>
      </c>
      <c r="J302" s="125" t="str">
        <f>IF('2. Enter scores'!I306&lt;&gt;"",'2. Enter scores'!$B306-'2. Enter scores'!I306,"")</f>
        <v/>
      </c>
      <c r="K302" s="125" t="str">
        <f>IF('2. Enter scores'!J306&lt;&gt;"",'2. Enter scores'!$B306-'2. Enter scores'!J306,"")</f>
        <v/>
      </c>
      <c r="L302" s="125" t="str">
        <f>IF('2. Enter scores'!K306&lt;&gt;"",'2. Enter scores'!$B306-'2. Enter scores'!K306,"")</f>
        <v/>
      </c>
      <c r="M302" s="125" t="str">
        <f>IF('2. Enter scores'!L306&lt;&gt;"",'2. Enter scores'!$B306-'2. Enter scores'!L306,"")</f>
        <v/>
      </c>
      <c r="N302" s="125" t="str">
        <f>IF('2. Enter scores'!M306&lt;&gt;"",'2. Enter scores'!$B306-'2. Enter scores'!M306,"")</f>
        <v/>
      </c>
      <c r="O302" s="125" t="str">
        <f>IF('2. Enter scores'!N306&lt;&gt;"",'2. Enter scores'!$B306-'2. Enter scores'!N306,"")</f>
        <v/>
      </c>
      <c r="P302" s="125" t="str">
        <f>IF('2. Enter scores'!O306&lt;&gt;"",'2. Enter scores'!$B306-'2. Enter scores'!O306,"")</f>
        <v/>
      </c>
      <c r="Q302" s="125" t="str">
        <f>IF('2. Enter scores'!P306&lt;&gt;"",'2. Enter scores'!$B306-'2. Enter scores'!P306,"")</f>
        <v/>
      </c>
      <c r="R302" s="125" t="str">
        <f>IF('2. Enter scores'!Q306&lt;&gt;"",'2. Enter scores'!$B306-'2. Enter scores'!Q306,"")</f>
        <v/>
      </c>
      <c r="S302" s="125" t="str">
        <f>IF('2. Enter scores'!R306&lt;&gt;"",'2. Enter scores'!$B306-'2. Enter scores'!R306,"")</f>
        <v/>
      </c>
      <c r="T302" s="125" t="str">
        <f>IF('2. Enter scores'!S306&lt;&gt;"",'2. Enter scores'!$B306-'2. Enter scores'!S306,"")</f>
        <v/>
      </c>
      <c r="U302" s="125" t="str">
        <f>IF('2. Enter scores'!T306&lt;&gt;"",'2. Enter scores'!$B306-'2. Enter scores'!T306,"")</f>
        <v/>
      </c>
      <c r="V302" s="125" t="str">
        <f>IF('2. Enter scores'!U306&lt;&gt;"",'2. Enter scores'!$B306-'2. Enter scores'!U306,"")</f>
        <v/>
      </c>
      <c r="W302" s="125" t="str">
        <f>IF('2. Enter scores'!V306&lt;&gt;"",'2. Enter scores'!$B306-'2. Enter scores'!V306,"")</f>
        <v/>
      </c>
      <c r="X302" s="125" t="str">
        <f>IF('2. Enter scores'!W306&lt;&gt;"",'2. Enter scores'!$B306-'2. Enter scores'!W306,"")</f>
        <v/>
      </c>
      <c r="Y302" s="125" t="str">
        <f>IF('2. Enter scores'!X306&lt;&gt;"",'2. Enter scores'!$B306-'2. Enter scores'!X306,"")</f>
        <v/>
      </c>
      <c r="Z302" s="125" t="str">
        <f>IF('2. Enter scores'!Y306&lt;&gt;"",'2. Enter scores'!$B306-'2. Enter scores'!Y306,"")</f>
        <v/>
      </c>
      <c r="AA302" s="125" t="str">
        <f>IF('2. Enter scores'!Z306&lt;&gt;"",'2. Enter scores'!$B306-'2. Enter scores'!Z306,"")</f>
        <v/>
      </c>
      <c r="AB302" s="125" t="str">
        <f>IF('2. Enter scores'!AA306&lt;&gt;"",'2. Enter scores'!$B306-'2. Enter scores'!AA306,"")</f>
        <v/>
      </c>
      <c r="AC302" s="125" t="str">
        <f>IF('2. Enter scores'!AB306&lt;&gt;"",'2. Enter scores'!$B306-'2. Enter scores'!AB306,"")</f>
        <v/>
      </c>
      <c r="AD302" s="125" t="str">
        <f>IF('2. Enter scores'!AC306&lt;&gt;"",'2. Enter scores'!$B306-'2. Enter scores'!AC306,"")</f>
        <v/>
      </c>
      <c r="AE302" s="125" t="str">
        <f>IF('2. Enter scores'!AD306&lt;&gt;"",'2. Enter scores'!$B306-'2. Enter scores'!AD306,"")</f>
        <v/>
      </c>
      <c r="AF302" s="125" t="str">
        <f>IF('2. Enter scores'!AE306&lt;&gt;"",'2. Enter scores'!$B306-'2. Enter scores'!AE306,"")</f>
        <v/>
      </c>
      <c r="AG302" s="125" t="str">
        <f>IF('2. Enter scores'!AF306&lt;&gt;"",'2. Enter scores'!$B306-'2. Enter scores'!AF306,"")</f>
        <v/>
      </c>
      <c r="AH302" s="125" t="str">
        <f>IF('2. Enter scores'!AG306&lt;&gt;"",'2. Enter scores'!$B306-'2. Enter scores'!AG306,"")</f>
        <v/>
      </c>
      <c r="AI302" s="125" t="str">
        <f>IF('2. Enter scores'!AH306&lt;&gt;"",'2. Enter scores'!$B306-'2. Enter scores'!AH306,"")</f>
        <v/>
      </c>
      <c r="AJ302" s="125" t="str">
        <f>IF('2. Enter scores'!AI306&lt;&gt;"",'2. Enter scores'!$B306-'2. Enter scores'!AI306,"")</f>
        <v/>
      </c>
      <c r="AK302" s="125" t="str">
        <f>IF('2. Enter scores'!AJ306&lt;&gt;"",'2. Enter scores'!$B306-'2. Enter scores'!AJ306,"")</f>
        <v/>
      </c>
      <c r="AL302" s="125" t="str">
        <f>IF('2. Enter scores'!AK306&lt;&gt;"",'2. Enter scores'!$B306-'2. Enter scores'!AK306,"")</f>
        <v/>
      </c>
      <c r="AM302" s="125" t="str">
        <f>IF('2. Enter scores'!AL306&lt;&gt;"",'2. Enter scores'!$B306-'2. Enter scores'!AL306,"")</f>
        <v/>
      </c>
      <c r="AN302" s="125" t="str">
        <f>IF('2. Enter scores'!AM306&lt;&gt;"",'2. Enter scores'!$B306-'2. Enter scores'!AM306,"")</f>
        <v/>
      </c>
      <c r="AO302" s="125" t="str">
        <f>IF('2. Enter scores'!AN306&lt;&gt;"",'2. Enter scores'!$B306-'2. Enter scores'!AN306,"")</f>
        <v/>
      </c>
      <c r="AP302" s="125" t="str">
        <f>IF('2. Enter scores'!AO306&lt;&gt;"",'2. Enter scores'!$B306-'2. Enter scores'!AO306,"")</f>
        <v/>
      </c>
      <c r="AQ302" s="125" t="str">
        <f>IF('2. Enter scores'!AP306&lt;&gt;"",'2. Enter scores'!$B306-'2. Enter scores'!AP306,"")</f>
        <v/>
      </c>
      <c r="AR302" s="125" t="str">
        <f>IF('2. Enter scores'!AQ306&lt;&gt;"",'2. Enter scores'!$B306-'2. Enter scores'!AQ306,"")</f>
        <v/>
      </c>
      <c r="AS302" s="125" t="str">
        <f>IF('2. Enter scores'!AR306&lt;&gt;"",'2. Enter scores'!$B306-'2. Enter scores'!AR306,"")</f>
        <v/>
      </c>
      <c r="AT302" s="125" t="str">
        <f>IF('2. Enter scores'!AS306&lt;&gt;"",'2. Enter scores'!$B306-'2. Enter scores'!AS306,"")</f>
        <v/>
      </c>
      <c r="AU302" s="125" t="str">
        <f>IF('2. Enter scores'!AT306&lt;&gt;"",'2. Enter scores'!$B306-'2. Enter scores'!AT306,"")</f>
        <v/>
      </c>
      <c r="AV302" s="125" t="str">
        <f>IF('2. Enter scores'!AU306&lt;&gt;"",'2. Enter scores'!$B306-'2. Enter scores'!AU306,"")</f>
        <v/>
      </c>
      <c r="AW302" s="125" t="str">
        <f>IF('2. Enter scores'!AV306&lt;&gt;"",'2. Enter scores'!$B306-'2. Enter scores'!AV306,"")</f>
        <v/>
      </c>
      <c r="AX302" s="125" t="str">
        <f>IF('2. Enter scores'!AW306&lt;&gt;"",'2. Enter scores'!$B306-'2. Enter scores'!AW306,"")</f>
        <v/>
      </c>
      <c r="AY302" s="125" t="str">
        <f>IF('2. Enter scores'!AX306&lt;&gt;"",'2. Enter scores'!$B306-'2. Enter scores'!AX306,"")</f>
        <v/>
      </c>
      <c r="AZ302" s="125" t="str">
        <f>IF('2. Enter scores'!AY306&lt;&gt;"",'2. Enter scores'!$B306-'2. Enter scores'!AY306,"")</f>
        <v/>
      </c>
      <c r="BA302" s="125" t="str">
        <f>IF('2. Enter scores'!AZ306&lt;&gt;"",'2. Enter scores'!$B306-'2. Enter scores'!AZ306,"")</f>
        <v/>
      </c>
      <c r="BB302" s="125" t="str">
        <f>IF('2. Enter scores'!BA306&lt;&gt;"",'2. Enter scores'!$B306-'2. Enter scores'!BA306,"")</f>
        <v/>
      </c>
      <c r="BC302" s="125" t="str">
        <f>IF('2. Enter scores'!BB306&lt;&gt;"",'2. Enter scores'!$B306-'2. Enter scores'!BB306,"")</f>
        <v/>
      </c>
      <c r="BD302" s="125" t="str">
        <f>IF('2. Enter scores'!BC306&lt;&gt;"",'2. Enter scores'!$B306-'2. Enter scores'!BC306,"")</f>
        <v/>
      </c>
      <c r="BE302" s="125" t="str">
        <f>IF('2. Enter scores'!BD306&lt;&gt;"",'2. Enter scores'!$B306-'2. Enter scores'!BD306,"")</f>
        <v/>
      </c>
      <c r="BF302" s="125" t="str">
        <f>IF('2. Enter scores'!BE306&lt;&gt;"",'2. Enter scores'!$B306-'2. Enter scores'!BE306,"")</f>
        <v/>
      </c>
      <c r="BG302" s="125" t="str">
        <f>IF('2. Enter scores'!BF306&lt;&gt;"",'2. Enter scores'!$B306-'2. Enter scores'!BF306,"")</f>
        <v/>
      </c>
      <c r="BH302" s="125" t="str">
        <f>IF('2. Enter scores'!BG306&lt;&gt;"",'2. Enter scores'!$B306-'2. Enter scores'!BG306,"")</f>
        <v/>
      </c>
      <c r="BI302" s="125" t="str">
        <f>IF('2. Enter scores'!BH306&lt;&gt;"",'2. Enter scores'!$B306-'2. Enter scores'!BH306,"")</f>
        <v/>
      </c>
      <c r="BJ302" s="125" t="str">
        <f>IF('2. Enter scores'!BI306&lt;&gt;"",'2. Enter scores'!$B306-'2. Enter scores'!BI306,"")</f>
        <v/>
      </c>
      <c r="BK302" s="125" t="str">
        <f>IF('2. Enter scores'!BJ306&lt;&gt;"",'2. Enter scores'!$B306-'2. Enter scores'!BJ306,"")</f>
        <v/>
      </c>
      <c r="BL302" s="125" t="str">
        <f>IF('2. Enter scores'!BK306&lt;&gt;"",'2. Enter scores'!$B306-'2. Enter scores'!BK306,"")</f>
        <v/>
      </c>
      <c r="BM302" s="125" t="str">
        <f>IF('2. Enter scores'!BL306&lt;&gt;"",'2. Enter scores'!$B306-'2. Enter scores'!BL306,"")</f>
        <v/>
      </c>
      <c r="BN302" s="125" t="str">
        <f>IF('2. Enter scores'!BM306&lt;&gt;"",'2. Enter scores'!$B306-'2. Enter scores'!BM306,"")</f>
        <v/>
      </c>
      <c r="BO302" s="125" t="str">
        <f>IF('2. Enter scores'!BN306&lt;&gt;"",'2. Enter scores'!$B306-'2. Enter scores'!BN306,"")</f>
        <v/>
      </c>
      <c r="BP302" s="108">
        <v>1000</v>
      </c>
    </row>
    <row r="303" spans="2:68" x14ac:dyDescent="0.35">
      <c r="B303" s="125" t="str">
        <f>IF('2. Enter scores'!A307&lt;&gt;"",'2. Enter scores'!A307,"")</f>
        <v/>
      </c>
      <c r="H303" s="125" t="str">
        <f>IF('2. Enter scores'!G307&lt;&gt;"",'2. Enter scores'!$B307-'2. Enter scores'!G307,"")</f>
        <v/>
      </c>
      <c r="I303" s="125" t="str">
        <f>IF('2. Enter scores'!H307&lt;&gt;"",'2. Enter scores'!$B307-'2. Enter scores'!H307,"")</f>
        <v/>
      </c>
      <c r="J303" s="125" t="str">
        <f>IF('2. Enter scores'!I307&lt;&gt;"",'2. Enter scores'!$B307-'2. Enter scores'!I307,"")</f>
        <v/>
      </c>
      <c r="K303" s="125" t="str">
        <f>IF('2. Enter scores'!J307&lt;&gt;"",'2. Enter scores'!$B307-'2. Enter scores'!J307,"")</f>
        <v/>
      </c>
      <c r="L303" s="125" t="str">
        <f>IF('2. Enter scores'!K307&lt;&gt;"",'2. Enter scores'!$B307-'2. Enter scores'!K307,"")</f>
        <v/>
      </c>
      <c r="M303" s="125" t="str">
        <f>IF('2. Enter scores'!L307&lt;&gt;"",'2. Enter scores'!$B307-'2. Enter scores'!L307,"")</f>
        <v/>
      </c>
      <c r="N303" s="125" t="str">
        <f>IF('2. Enter scores'!M307&lt;&gt;"",'2. Enter scores'!$B307-'2. Enter scores'!M307,"")</f>
        <v/>
      </c>
      <c r="O303" s="125" t="str">
        <f>IF('2. Enter scores'!N307&lt;&gt;"",'2. Enter scores'!$B307-'2. Enter scores'!N307,"")</f>
        <v/>
      </c>
      <c r="P303" s="125" t="str">
        <f>IF('2. Enter scores'!O307&lt;&gt;"",'2. Enter scores'!$B307-'2. Enter scores'!O307,"")</f>
        <v/>
      </c>
      <c r="Q303" s="125" t="str">
        <f>IF('2. Enter scores'!P307&lt;&gt;"",'2. Enter scores'!$B307-'2. Enter scores'!P307,"")</f>
        <v/>
      </c>
      <c r="R303" s="125" t="str">
        <f>IF('2. Enter scores'!Q307&lt;&gt;"",'2. Enter scores'!$B307-'2. Enter scores'!Q307,"")</f>
        <v/>
      </c>
      <c r="S303" s="125" t="str">
        <f>IF('2. Enter scores'!R307&lt;&gt;"",'2. Enter scores'!$B307-'2. Enter scores'!R307,"")</f>
        <v/>
      </c>
      <c r="T303" s="125" t="str">
        <f>IF('2. Enter scores'!S307&lt;&gt;"",'2. Enter scores'!$B307-'2. Enter scores'!S307,"")</f>
        <v/>
      </c>
      <c r="U303" s="125" t="str">
        <f>IF('2. Enter scores'!T307&lt;&gt;"",'2. Enter scores'!$B307-'2. Enter scores'!T307,"")</f>
        <v/>
      </c>
      <c r="V303" s="125" t="str">
        <f>IF('2. Enter scores'!U307&lt;&gt;"",'2. Enter scores'!$B307-'2. Enter scores'!U307,"")</f>
        <v/>
      </c>
      <c r="W303" s="125" t="str">
        <f>IF('2. Enter scores'!V307&lt;&gt;"",'2. Enter scores'!$B307-'2. Enter scores'!V307,"")</f>
        <v/>
      </c>
      <c r="X303" s="125" t="str">
        <f>IF('2. Enter scores'!W307&lt;&gt;"",'2. Enter scores'!$B307-'2. Enter scores'!W307,"")</f>
        <v/>
      </c>
      <c r="Y303" s="125" t="str">
        <f>IF('2. Enter scores'!X307&lt;&gt;"",'2. Enter scores'!$B307-'2. Enter scores'!X307,"")</f>
        <v/>
      </c>
      <c r="Z303" s="125" t="str">
        <f>IF('2. Enter scores'!Y307&lt;&gt;"",'2. Enter scores'!$B307-'2. Enter scores'!Y307,"")</f>
        <v/>
      </c>
      <c r="AA303" s="125" t="str">
        <f>IF('2. Enter scores'!Z307&lt;&gt;"",'2. Enter scores'!$B307-'2. Enter scores'!Z307,"")</f>
        <v/>
      </c>
      <c r="AB303" s="125" t="str">
        <f>IF('2. Enter scores'!AA307&lt;&gt;"",'2. Enter scores'!$B307-'2. Enter scores'!AA307,"")</f>
        <v/>
      </c>
      <c r="AC303" s="125" t="str">
        <f>IF('2. Enter scores'!AB307&lt;&gt;"",'2. Enter scores'!$B307-'2. Enter scores'!AB307,"")</f>
        <v/>
      </c>
      <c r="AD303" s="125" t="str">
        <f>IF('2. Enter scores'!AC307&lt;&gt;"",'2. Enter scores'!$B307-'2. Enter scores'!AC307,"")</f>
        <v/>
      </c>
      <c r="AE303" s="125" t="str">
        <f>IF('2. Enter scores'!AD307&lt;&gt;"",'2. Enter scores'!$B307-'2. Enter scores'!AD307,"")</f>
        <v/>
      </c>
      <c r="AF303" s="125" t="str">
        <f>IF('2. Enter scores'!AE307&lt;&gt;"",'2. Enter scores'!$B307-'2. Enter scores'!AE307,"")</f>
        <v/>
      </c>
      <c r="AG303" s="125" t="str">
        <f>IF('2. Enter scores'!AF307&lt;&gt;"",'2. Enter scores'!$B307-'2. Enter scores'!AF307,"")</f>
        <v/>
      </c>
      <c r="AH303" s="125" t="str">
        <f>IF('2. Enter scores'!AG307&lt;&gt;"",'2. Enter scores'!$B307-'2. Enter scores'!AG307,"")</f>
        <v/>
      </c>
      <c r="AI303" s="125" t="str">
        <f>IF('2. Enter scores'!AH307&lt;&gt;"",'2. Enter scores'!$B307-'2. Enter scores'!AH307,"")</f>
        <v/>
      </c>
      <c r="AJ303" s="125" t="str">
        <f>IF('2. Enter scores'!AI307&lt;&gt;"",'2. Enter scores'!$B307-'2. Enter scores'!AI307,"")</f>
        <v/>
      </c>
      <c r="AK303" s="125" t="str">
        <f>IF('2. Enter scores'!AJ307&lt;&gt;"",'2. Enter scores'!$B307-'2. Enter scores'!AJ307,"")</f>
        <v/>
      </c>
      <c r="AL303" s="125" t="str">
        <f>IF('2. Enter scores'!AK307&lt;&gt;"",'2. Enter scores'!$B307-'2. Enter scores'!AK307,"")</f>
        <v/>
      </c>
      <c r="AM303" s="125" t="str">
        <f>IF('2. Enter scores'!AL307&lt;&gt;"",'2. Enter scores'!$B307-'2. Enter scores'!AL307,"")</f>
        <v/>
      </c>
      <c r="AN303" s="125" t="str">
        <f>IF('2. Enter scores'!AM307&lt;&gt;"",'2. Enter scores'!$B307-'2. Enter scores'!AM307,"")</f>
        <v/>
      </c>
      <c r="AO303" s="125" t="str">
        <f>IF('2. Enter scores'!AN307&lt;&gt;"",'2. Enter scores'!$B307-'2. Enter scores'!AN307,"")</f>
        <v/>
      </c>
      <c r="AP303" s="125" t="str">
        <f>IF('2. Enter scores'!AO307&lt;&gt;"",'2. Enter scores'!$B307-'2. Enter scores'!AO307,"")</f>
        <v/>
      </c>
      <c r="AQ303" s="125" t="str">
        <f>IF('2. Enter scores'!AP307&lt;&gt;"",'2. Enter scores'!$B307-'2. Enter scores'!AP307,"")</f>
        <v/>
      </c>
      <c r="AR303" s="125" t="str">
        <f>IF('2. Enter scores'!AQ307&lt;&gt;"",'2. Enter scores'!$B307-'2. Enter scores'!AQ307,"")</f>
        <v/>
      </c>
      <c r="AS303" s="125" t="str">
        <f>IF('2. Enter scores'!AR307&lt;&gt;"",'2. Enter scores'!$B307-'2. Enter scores'!AR307,"")</f>
        <v/>
      </c>
      <c r="AT303" s="125" t="str">
        <f>IF('2. Enter scores'!AS307&lt;&gt;"",'2. Enter scores'!$B307-'2. Enter scores'!AS307,"")</f>
        <v/>
      </c>
      <c r="AU303" s="125" t="str">
        <f>IF('2. Enter scores'!AT307&lt;&gt;"",'2. Enter scores'!$B307-'2. Enter scores'!AT307,"")</f>
        <v/>
      </c>
      <c r="AV303" s="125" t="str">
        <f>IF('2. Enter scores'!AU307&lt;&gt;"",'2. Enter scores'!$B307-'2. Enter scores'!AU307,"")</f>
        <v/>
      </c>
      <c r="AW303" s="125" t="str">
        <f>IF('2. Enter scores'!AV307&lt;&gt;"",'2. Enter scores'!$B307-'2. Enter scores'!AV307,"")</f>
        <v/>
      </c>
      <c r="AX303" s="125" t="str">
        <f>IF('2. Enter scores'!AW307&lt;&gt;"",'2. Enter scores'!$B307-'2. Enter scores'!AW307,"")</f>
        <v/>
      </c>
      <c r="AY303" s="125" t="str">
        <f>IF('2. Enter scores'!AX307&lt;&gt;"",'2. Enter scores'!$B307-'2. Enter scores'!AX307,"")</f>
        <v/>
      </c>
      <c r="AZ303" s="125" t="str">
        <f>IF('2. Enter scores'!AY307&lt;&gt;"",'2. Enter scores'!$B307-'2. Enter scores'!AY307,"")</f>
        <v/>
      </c>
      <c r="BA303" s="125" t="str">
        <f>IF('2. Enter scores'!AZ307&lt;&gt;"",'2. Enter scores'!$B307-'2. Enter scores'!AZ307,"")</f>
        <v/>
      </c>
      <c r="BB303" s="125" t="str">
        <f>IF('2. Enter scores'!BA307&lt;&gt;"",'2. Enter scores'!$B307-'2. Enter scores'!BA307,"")</f>
        <v/>
      </c>
      <c r="BC303" s="125" t="str">
        <f>IF('2. Enter scores'!BB307&lt;&gt;"",'2. Enter scores'!$B307-'2. Enter scores'!BB307,"")</f>
        <v/>
      </c>
      <c r="BD303" s="125" t="str">
        <f>IF('2. Enter scores'!BC307&lt;&gt;"",'2. Enter scores'!$B307-'2. Enter scores'!BC307,"")</f>
        <v/>
      </c>
      <c r="BE303" s="125" t="str">
        <f>IF('2. Enter scores'!BD307&lt;&gt;"",'2. Enter scores'!$B307-'2. Enter scores'!BD307,"")</f>
        <v/>
      </c>
      <c r="BF303" s="125" t="str">
        <f>IF('2. Enter scores'!BE307&lt;&gt;"",'2. Enter scores'!$B307-'2. Enter scores'!BE307,"")</f>
        <v/>
      </c>
      <c r="BG303" s="125" t="str">
        <f>IF('2. Enter scores'!BF307&lt;&gt;"",'2. Enter scores'!$B307-'2. Enter scores'!BF307,"")</f>
        <v/>
      </c>
      <c r="BH303" s="125" t="str">
        <f>IF('2. Enter scores'!BG307&lt;&gt;"",'2. Enter scores'!$B307-'2. Enter scores'!BG307,"")</f>
        <v/>
      </c>
      <c r="BI303" s="125" t="str">
        <f>IF('2. Enter scores'!BH307&lt;&gt;"",'2. Enter scores'!$B307-'2. Enter scores'!BH307,"")</f>
        <v/>
      </c>
      <c r="BJ303" s="125" t="str">
        <f>IF('2. Enter scores'!BI307&lt;&gt;"",'2. Enter scores'!$B307-'2. Enter scores'!BI307,"")</f>
        <v/>
      </c>
      <c r="BK303" s="125" t="str">
        <f>IF('2. Enter scores'!BJ307&lt;&gt;"",'2. Enter scores'!$B307-'2. Enter scores'!BJ307,"")</f>
        <v/>
      </c>
      <c r="BL303" s="125" t="str">
        <f>IF('2. Enter scores'!BK307&lt;&gt;"",'2. Enter scores'!$B307-'2. Enter scores'!BK307,"")</f>
        <v/>
      </c>
      <c r="BM303" s="125" t="str">
        <f>IF('2. Enter scores'!BL307&lt;&gt;"",'2. Enter scores'!$B307-'2. Enter scores'!BL307,"")</f>
        <v/>
      </c>
      <c r="BN303" s="125" t="str">
        <f>IF('2. Enter scores'!BM307&lt;&gt;"",'2. Enter scores'!$B307-'2. Enter scores'!BM307,"")</f>
        <v/>
      </c>
      <c r="BO303" s="125" t="str">
        <f>IF('2. Enter scores'!BN307&lt;&gt;"",'2. Enter scores'!$B307-'2. Enter scores'!BN307,"")</f>
        <v/>
      </c>
      <c r="BP303" s="108">
        <v>1000</v>
      </c>
    </row>
    <row r="304" spans="2:68" x14ac:dyDescent="0.35">
      <c r="B304" s="125" t="str">
        <f>IF('2. Enter scores'!A308&lt;&gt;"",'2. Enter scores'!A308,"")</f>
        <v/>
      </c>
      <c r="H304" s="125" t="str">
        <f>IF('2. Enter scores'!G308&lt;&gt;"",'2. Enter scores'!$B308-'2. Enter scores'!G308,"")</f>
        <v/>
      </c>
      <c r="I304" s="125" t="str">
        <f>IF('2. Enter scores'!H308&lt;&gt;"",'2. Enter scores'!$B308-'2. Enter scores'!H308,"")</f>
        <v/>
      </c>
      <c r="J304" s="125" t="str">
        <f>IF('2. Enter scores'!I308&lt;&gt;"",'2. Enter scores'!$B308-'2. Enter scores'!I308,"")</f>
        <v/>
      </c>
      <c r="K304" s="125" t="str">
        <f>IF('2. Enter scores'!J308&lt;&gt;"",'2. Enter scores'!$B308-'2. Enter scores'!J308,"")</f>
        <v/>
      </c>
      <c r="L304" s="125" t="str">
        <f>IF('2. Enter scores'!K308&lt;&gt;"",'2. Enter scores'!$B308-'2. Enter scores'!K308,"")</f>
        <v/>
      </c>
      <c r="M304" s="125" t="str">
        <f>IF('2. Enter scores'!L308&lt;&gt;"",'2. Enter scores'!$B308-'2. Enter scores'!L308,"")</f>
        <v/>
      </c>
      <c r="N304" s="125" t="str">
        <f>IF('2. Enter scores'!M308&lt;&gt;"",'2. Enter scores'!$B308-'2. Enter scores'!M308,"")</f>
        <v/>
      </c>
      <c r="O304" s="125" t="str">
        <f>IF('2. Enter scores'!N308&lt;&gt;"",'2. Enter scores'!$B308-'2. Enter scores'!N308,"")</f>
        <v/>
      </c>
      <c r="P304" s="125" t="str">
        <f>IF('2. Enter scores'!O308&lt;&gt;"",'2. Enter scores'!$B308-'2. Enter scores'!O308,"")</f>
        <v/>
      </c>
      <c r="Q304" s="125" t="str">
        <f>IF('2. Enter scores'!P308&lt;&gt;"",'2. Enter scores'!$B308-'2. Enter scores'!P308,"")</f>
        <v/>
      </c>
      <c r="R304" s="125" t="str">
        <f>IF('2. Enter scores'!Q308&lt;&gt;"",'2. Enter scores'!$B308-'2. Enter scores'!Q308,"")</f>
        <v/>
      </c>
      <c r="S304" s="125" t="str">
        <f>IF('2. Enter scores'!R308&lt;&gt;"",'2. Enter scores'!$B308-'2. Enter scores'!R308,"")</f>
        <v/>
      </c>
      <c r="T304" s="125" t="str">
        <f>IF('2. Enter scores'!S308&lt;&gt;"",'2. Enter scores'!$B308-'2. Enter scores'!S308,"")</f>
        <v/>
      </c>
      <c r="U304" s="125" t="str">
        <f>IF('2. Enter scores'!T308&lt;&gt;"",'2. Enter scores'!$B308-'2. Enter scores'!T308,"")</f>
        <v/>
      </c>
      <c r="V304" s="125" t="str">
        <f>IF('2. Enter scores'!U308&lt;&gt;"",'2. Enter scores'!$B308-'2. Enter scores'!U308,"")</f>
        <v/>
      </c>
      <c r="W304" s="125" t="str">
        <f>IF('2. Enter scores'!V308&lt;&gt;"",'2. Enter scores'!$B308-'2. Enter scores'!V308,"")</f>
        <v/>
      </c>
      <c r="X304" s="125" t="str">
        <f>IF('2. Enter scores'!W308&lt;&gt;"",'2. Enter scores'!$B308-'2. Enter scores'!W308,"")</f>
        <v/>
      </c>
      <c r="Y304" s="125" t="str">
        <f>IF('2. Enter scores'!X308&lt;&gt;"",'2. Enter scores'!$B308-'2. Enter scores'!X308,"")</f>
        <v/>
      </c>
      <c r="Z304" s="125" t="str">
        <f>IF('2. Enter scores'!Y308&lt;&gt;"",'2. Enter scores'!$B308-'2. Enter scores'!Y308,"")</f>
        <v/>
      </c>
      <c r="AA304" s="125" t="str">
        <f>IF('2. Enter scores'!Z308&lt;&gt;"",'2. Enter scores'!$B308-'2. Enter scores'!Z308,"")</f>
        <v/>
      </c>
      <c r="AB304" s="125" t="str">
        <f>IF('2. Enter scores'!AA308&lt;&gt;"",'2. Enter scores'!$B308-'2. Enter scores'!AA308,"")</f>
        <v/>
      </c>
      <c r="AC304" s="125" t="str">
        <f>IF('2. Enter scores'!AB308&lt;&gt;"",'2. Enter scores'!$B308-'2. Enter scores'!AB308,"")</f>
        <v/>
      </c>
      <c r="AD304" s="125" t="str">
        <f>IF('2. Enter scores'!AC308&lt;&gt;"",'2. Enter scores'!$B308-'2. Enter scores'!AC308,"")</f>
        <v/>
      </c>
      <c r="AE304" s="125" t="str">
        <f>IF('2. Enter scores'!AD308&lt;&gt;"",'2. Enter scores'!$B308-'2. Enter scores'!AD308,"")</f>
        <v/>
      </c>
      <c r="AF304" s="125" t="str">
        <f>IF('2. Enter scores'!AE308&lt;&gt;"",'2. Enter scores'!$B308-'2. Enter scores'!AE308,"")</f>
        <v/>
      </c>
      <c r="AG304" s="125" t="str">
        <f>IF('2. Enter scores'!AF308&lt;&gt;"",'2. Enter scores'!$B308-'2. Enter scores'!AF308,"")</f>
        <v/>
      </c>
      <c r="AH304" s="125" t="str">
        <f>IF('2. Enter scores'!AG308&lt;&gt;"",'2. Enter scores'!$B308-'2. Enter scores'!AG308,"")</f>
        <v/>
      </c>
      <c r="AI304" s="125" t="str">
        <f>IF('2. Enter scores'!AH308&lt;&gt;"",'2. Enter scores'!$B308-'2. Enter scores'!AH308,"")</f>
        <v/>
      </c>
      <c r="AJ304" s="125" t="str">
        <f>IF('2. Enter scores'!AI308&lt;&gt;"",'2. Enter scores'!$B308-'2. Enter scores'!AI308,"")</f>
        <v/>
      </c>
      <c r="AK304" s="125" t="str">
        <f>IF('2. Enter scores'!AJ308&lt;&gt;"",'2. Enter scores'!$B308-'2. Enter scores'!AJ308,"")</f>
        <v/>
      </c>
      <c r="AL304" s="125" t="str">
        <f>IF('2. Enter scores'!AK308&lt;&gt;"",'2. Enter scores'!$B308-'2. Enter scores'!AK308,"")</f>
        <v/>
      </c>
      <c r="AM304" s="125" t="str">
        <f>IF('2. Enter scores'!AL308&lt;&gt;"",'2. Enter scores'!$B308-'2. Enter scores'!AL308,"")</f>
        <v/>
      </c>
      <c r="AN304" s="125" t="str">
        <f>IF('2. Enter scores'!AM308&lt;&gt;"",'2. Enter scores'!$B308-'2. Enter scores'!AM308,"")</f>
        <v/>
      </c>
      <c r="AO304" s="125" t="str">
        <f>IF('2. Enter scores'!AN308&lt;&gt;"",'2. Enter scores'!$B308-'2. Enter scores'!AN308,"")</f>
        <v/>
      </c>
      <c r="AP304" s="125" t="str">
        <f>IF('2. Enter scores'!AO308&lt;&gt;"",'2. Enter scores'!$B308-'2. Enter scores'!AO308,"")</f>
        <v/>
      </c>
      <c r="AQ304" s="125" t="str">
        <f>IF('2. Enter scores'!AP308&lt;&gt;"",'2. Enter scores'!$B308-'2. Enter scores'!AP308,"")</f>
        <v/>
      </c>
      <c r="AR304" s="125" t="str">
        <f>IF('2. Enter scores'!AQ308&lt;&gt;"",'2. Enter scores'!$B308-'2. Enter scores'!AQ308,"")</f>
        <v/>
      </c>
      <c r="AS304" s="125" t="str">
        <f>IF('2. Enter scores'!AR308&lt;&gt;"",'2. Enter scores'!$B308-'2. Enter scores'!AR308,"")</f>
        <v/>
      </c>
      <c r="AT304" s="125" t="str">
        <f>IF('2. Enter scores'!AS308&lt;&gt;"",'2. Enter scores'!$B308-'2. Enter scores'!AS308,"")</f>
        <v/>
      </c>
      <c r="AU304" s="125" t="str">
        <f>IF('2. Enter scores'!AT308&lt;&gt;"",'2. Enter scores'!$B308-'2. Enter scores'!AT308,"")</f>
        <v/>
      </c>
      <c r="AV304" s="125" t="str">
        <f>IF('2. Enter scores'!AU308&lt;&gt;"",'2. Enter scores'!$B308-'2. Enter scores'!AU308,"")</f>
        <v/>
      </c>
      <c r="AW304" s="125" t="str">
        <f>IF('2. Enter scores'!AV308&lt;&gt;"",'2. Enter scores'!$B308-'2. Enter scores'!AV308,"")</f>
        <v/>
      </c>
      <c r="AX304" s="125" t="str">
        <f>IF('2. Enter scores'!AW308&lt;&gt;"",'2. Enter scores'!$B308-'2. Enter scores'!AW308,"")</f>
        <v/>
      </c>
      <c r="AY304" s="125" t="str">
        <f>IF('2. Enter scores'!AX308&lt;&gt;"",'2. Enter scores'!$B308-'2. Enter scores'!AX308,"")</f>
        <v/>
      </c>
      <c r="AZ304" s="125" t="str">
        <f>IF('2. Enter scores'!AY308&lt;&gt;"",'2. Enter scores'!$B308-'2. Enter scores'!AY308,"")</f>
        <v/>
      </c>
      <c r="BA304" s="125" t="str">
        <f>IF('2. Enter scores'!AZ308&lt;&gt;"",'2. Enter scores'!$B308-'2. Enter scores'!AZ308,"")</f>
        <v/>
      </c>
      <c r="BB304" s="125" t="str">
        <f>IF('2. Enter scores'!BA308&lt;&gt;"",'2. Enter scores'!$B308-'2. Enter scores'!BA308,"")</f>
        <v/>
      </c>
      <c r="BC304" s="125" t="str">
        <f>IF('2. Enter scores'!BB308&lt;&gt;"",'2. Enter scores'!$B308-'2. Enter scores'!BB308,"")</f>
        <v/>
      </c>
      <c r="BD304" s="125" t="str">
        <f>IF('2. Enter scores'!BC308&lt;&gt;"",'2. Enter scores'!$B308-'2. Enter scores'!BC308,"")</f>
        <v/>
      </c>
      <c r="BE304" s="125" t="str">
        <f>IF('2. Enter scores'!BD308&lt;&gt;"",'2. Enter scores'!$B308-'2. Enter scores'!BD308,"")</f>
        <v/>
      </c>
      <c r="BF304" s="125" t="str">
        <f>IF('2. Enter scores'!BE308&lt;&gt;"",'2. Enter scores'!$B308-'2. Enter scores'!BE308,"")</f>
        <v/>
      </c>
      <c r="BG304" s="125" t="str">
        <f>IF('2. Enter scores'!BF308&lt;&gt;"",'2. Enter scores'!$B308-'2. Enter scores'!BF308,"")</f>
        <v/>
      </c>
      <c r="BH304" s="125" t="str">
        <f>IF('2. Enter scores'!BG308&lt;&gt;"",'2. Enter scores'!$B308-'2. Enter scores'!BG308,"")</f>
        <v/>
      </c>
      <c r="BI304" s="125" t="str">
        <f>IF('2. Enter scores'!BH308&lt;&gt;"",'2. Enter scores'!$B308-'2. Enter scores'!BH308,"")</f>
        <v/>
      </c>
      <c r="BJ304" s="125" t="str">
        <f>IF('2. Enter scores'!BI308&lt;&gt;"",'2. Enter scores'!$B308-'2. Enter scores'!BI308,"")</f>
        <v/>
      </c>
      <c r="BK304" s="125" t="str">
        <f>IF('2. Enter scores'!BJ308&lt;&gt;"",'2. Enter scores'!$B308-'2. Enter scores'!BJ308,"")</f>
        <v/>
      </c>
      <c r="BL304" s="125" t="str">
        <f>IF('2. Enter scores'!BK308&lt;&gt;"",'2. Enter scores'!$B308-'2. Enter scores'!BK308,"")</f>
        <v/>
      </c>
      <c r="BM304" s="125" t="str">
        <f>IF('2. Enter scores'!BL308&lt;&gt;"",'2. Enter scores'!$B308-'2. Enter scores'!BL308,"")</f>
        <v/>
      </c>
      <c r="BN304" s="125" t="str">
        <f>IF('2. Enter scores'!BM308&lt;&gt;"",'2. Enter scores'!$B308-'2. Enter scores'!BM308,"")</f>
        <v/>
      </c>
      <c r="BO304" s="125" t="str">
        <f>IF('2. Enter scores'!BN308&lt;&gt;"",'2. Enter scores'!$B308-'2. Enter scores'!BN308,"")</f>
        <v/>
      </c>
      <c r="BP304" s="108">
        <v>1000</v>
      </c>
    </row>
    <row r="305" spans="2:68" x14ac:dyDescent="0.35">
      <c r="B305" s="125" t="str">
        <f>IF('2. Enter scores'!A309&lt;&gt;"",'2. Enter scores'!A309,"")</f>
        <v/>
      </c>
      <c r="H305" s="125" t="str">
        <f>IF('2. Enter scores'!G309&lt;&gt;"",'2. Enter scores'!$B309-'2. Enter scores'!G309,"")</f>
        <v/>
      </c>
      <c r="I305" s="125" t="str">
        <f>IF('2. Enter scores'!H309&lt;&gt;"",'2. Enter scores'!$B309-'2. Enter scores'!H309,"")</f>
        <v/>
      </c>
      <c r="J305" s="125" t="str">
        <f>IF('2. Enter scores'!I309&lt;&gt;"",'2. Enter scores'!$B309-'2. Enter scores'!I309,"")</f>
        <v/>
      </c>
      <c r="K305" s="125" t="str">
        <f>IF('2. Enter scores'!J309&lt;&gt;"",'2. Enter scores'!$B309-'2. Enter scores'!J309,"")</f>
        <v/>
      </c>
      <c r="L305" s="125" t="str">
        <f>IF('2. Enter scores'!K309&lt;&gt;"",'2. Enter scores'!$B309-'2. Enter scores'!K309,"")</f>
        <v/>
      </c>
      <c r="M305" s="125" t="str">
        <f>IF('2. Enter scores'!L309&lt;&gt;"",'2. Enter scores'!$B309-'2. Enter scores'!L309,"")</f>
        <v/>
      </c>
      <c r="N305" s="125" t="str">
        <f>IF('2. Enter scores'!M309&lt;&gt;"",'2. Enter scores'!$B309-'2. Enter scores'!M309,"")</f>
        <v/>
      </c>
      <c r="O305" s="125" t="str">
        <f>IF('2. Enter scores'!N309&lt;&gt;"",'2. Enter scores'!$B309-'2. Enter scores'!N309,"")</f>
        <v/>
      </c>
      <c r="P305" s="125" t="str">
        <f>IF('2. Enter scores'!O309&lt;&gt;"",'2. Enter scores'!$B309-'2. Enter scores'!O309,"")</f>
        <v/>
      </c>
      <c r="Q305" s="125" t="str">
        <f>IF('2. Enter scores'!P309&lt;&gt;"",'2. Enter scores'!$B309-'2. Enter scores'!P309,"")</f>
        <v/>
      </c>
      <c r="R305" s="125" t="str">
        <f>IF('2. Enter scores'!Q309&lt;&gt;"",'2. Enter scores'!$B309-'2. Enter scores'!Q309,"")</f>
        <v/>
      </c>
      <c r="S305" s="125" t="str">
        <f>IF('2. Enter scores'!R309&lt;&gt;"",'2. Enter scores'!$B309-'2. Enter scores'!R309,"")</f>
        <v/>
      </c>
      <c r="T305" s="125" t="str">
        <f>IF('2. Enter scores'!S309&lt;&gt;"",'2. Enter scores'!$B309-'2. Enter scores'!S309,"")</f>
        <v/>
      </c>
      <c r="U305" s="125" t="str">
        <f>IF('2. Enter scores'!T309&lt;&gt;"",'2. Enter scores'!$B309-'2. Enter scores'!T309,"")</f>
        <v/>
      </c>
      <c r="V305" s="125" t="str">
        <f>IF('2. Enter scores'!U309&lt;&gt;"",'2. Enter scores'!$B309-'2. Enter scores'!U309,"")</f>
        <v/>
      </c>
      <c r="W305" s="125" t="str">
        <f>IF('2. Enter scores'!V309&lt;&gt;"",'2. Enter scores'!$B309-'2. Enter scores'!V309,"")</f>
        <v/>
      </c>
      <c r="X305" s="125" t="str">
        <f>IF('2. Enter scores'!W309&lt;&gt;"",'2. Enter scores'!$B309-'2. Enter scores'!W309,"")</f>
        <v/>
      </c>
      <c r="Y305" s="125" t="str">
        <f>IF('2. Enter scores'!X309&lt;&gt;"",'2. Enter scores'!$B309-'2. Enter scores'!X309,"")</f>
        <v/>
      </c>
      <c r="Z305" s="125" t="str">
        <f>IF('2. Enter scores'!Y309&lt;&gt;"",'2. Enter scores'!$B309-'2. Enter scores'!Y309,"")</f>
        <v/>
      </c>
      <c r="AA305" s="125" t="str">
        <f>IF('2. Enter scores'!Z309&lt;&gt;"",'2. Enter scores'!$B309-'2. Enter scores'!Z309,"")</f>
        <v/>
      </c>
      <c r="AB305" s="125" t="str">
        <f>IF('2. Enter scores'!AA309&lt;&gt;"",'2. Enter scores'!$B309-'2. Enter scores'!AA309,"")</f>
        <v/>
      </c>
      <c r="AC305" s="125" t="str">
        <f>IF('2. Enter scores'!AB309&lt;&gt;"",'2. Enter scores'!$B309-'2. Enter scores'!AB309,"")</f>
        <v/>
      </c>
      <c r="AD305" s="125" t="str">
        <f>IF('2. Enter scores'!AC309&lt;&gt;"",'2. Enter scores'!$B309-'2. Enter scores'!AC309,"")</f>
        <v/>
      </c>
      <c r="AE305" s="125" t="str">
        <f>IF('2. Enter scores'!AD309&lt;&gt;"",'2. Enter scores'!$B309-'2. Enter scores'!AD309,"")</f>
        <v/>
      </c>
      <c r="AF305" s="125" t="str">
        <f>IF('2. Enter scores'!AE309&lt;&gt;"",'2. Enter scores'!$B309-'2. Enter scores'!AE309,"")</f>
        <v/>
      </c>
      <c r="AG305" s="125" t="str">
        <f>IF('2. Enter scores'!AF309&lt;&gt;"",'2. Enter scores'!$B309-'2. Enter scores'!AF309,"")</f>
        <v/>
      </c>
      <c r="AH305" s="125" t="str">
        <f>IF('2. Enter scores'!AG309&lt;&gt;"",'2. Enter scores'!$B309-'2. Enter scores'!AG309,"")</f>
        <v/>
      </c>
      <c r="AI305" s="125" t="str">
        <f>IF('2. Enter scores'!AH309&lt;&gt;"",'2. Enter scores'!$B309-'2. Enter scores'!AH309,"")</f>
        <v/>
      </c>
      <c r="AJ305" s="125" t="str">
        <f>IF('2. Enter scores'!AI309&lt;&gt;"",'2. Enter scores'!$B309-'2. Enter scores'!AI309,"")</f>
        <v/>
      </c>
      <c r="AK305" s="125" t="str">
        <f>IF('2. Enter scores'!AJ309&lt;&gt;"",'2. Enter scores'!$B309-'2. Enter scores'!AJ309,"")</f>
        <v/>
      </c>
      <c r="AL305" s="125" t="str">
        <f>IF('2. Enter scores'!AK309&lt;&gt;"",'2. Enter scores'!$B309-'2. Enter scores'!AK309,"")</f>
        <v/>
      </c>
      <c r="AM305" s="125" t="str">
        <f>IF('2. Enter scores'!AL309&lt;&gt;"",'2. Enter scores'!$B309-'2. Enter scores'!AL309,"")</f>
        <v/>
      </c>
      <c r="AN305" s="125" t="str">
        <f>IF('2. Enter scores'!AM309&lt;&gt;"",'2. Enter scores'!$B309-'2. Enter scores'!AM309,"")</f>
        <v/>
      </c>
      <c r="AO305" s="125" t="str">
        <f>IF('2. Enter scores'!AN309&lt;&gt;"",'2. Enter scores'!$B309-'2. Enter scores'!AN309,"")</f>
        <v/>
      </c>
      <c r="AP305" s="125" t="str">
        <f>IF('2. Enter scores'!AO309&lt;&gt;"",'2. Enter scores'!$B309-'2. Enter scores'!AO309,"")</f>
        <v/>
      </c>
      <c r="AQ305" s="125" t="str">
        <f>IF('2. Enter scores'!AP309&lt;&gt;"",'2. Enter scores'!$B309-'2. Enter scores'!AP309,"")</f>
        <v/>
      </c>
      <c r="AR305" s="125" t="str">
        <f>IF('2. Enter scores'!AQ309&lt;&gt;"",'2. Enter scores'!$B309-'2. Enter scores'!AQ309,"")</f>
        <v/>
      </c>
      <c r="AS305" s="125" t="str">
        <f>IF('2. Enter scores'!AR309&lt;&gt;"",'2. Enter scores'!$B309-'2. Enter scores'!AR309,"")</f>
        <v/>
      </c>
      <c r="AT305" s="125" t="str">
        <f>IF('2. Enter scores'!AS309&lt;&gt;"",'2. Enter scores'!$B309-'2. Enter scores'!AS309,"")</f>
        <v/>
      </c>
      <c r="AU305" s="125" t="str">
        <f>IF('2. Enter scores'!AT309&lt;&gt;"",'2. Enter scores'!$B309-'2. Enter scores'!AT309,"")</f>
        <v/>
      </c>
      <c r="AV305" s="125" t="str">
        <f>IF('2. Enter scores'!AU309&lt;&gt;"",'2. Enter scores'!$B309-'2. Enter scores'!AU309,"")</f>
        <v/>
      </c>
      <c r="AW305" s="125" t="str">
        <f>IF('2. Enter scores'!AV309&lt;&gt;"",'2. Enter scores'!$B309-'2. Enter scores'!AV309,"")</f>
        <v/>
      </c>
      <c r="AX305" s="125" t="str">
        <f>IF('2. Enter scores'!AW309&lt;&gt;"",'2. Enter scores'!$B309-'2. Enter scores'!AW309,"")</f>
        <v/>
      </c>
      <c r="AY305" s="125" t="str">
        <f>IF('2. Enter scores'!AX309&lt;&gt;"",'2. Enter scores'!$B309-'2. Enter scores'!AX309,"")</f>
        <v/>
      </c>
      <c r="AZ305" s="125" t="str">
        <f>IF('2. Enter scores'!AY309&lt;&gt;"",'2. Enter scores'!$B309-'2. Enter scores'!AY309,"")</f>
        <v/>
      </c>
      <c r="BA305" s="125" t="str">
        <f>IF('2. Enter scores'!AZ309&lt;&gt;"",'2. Enter scores'!$B309-'2. Enter scores'!AZ309,"")</f>
        <v/>
      </c>
      <c r="BB305" s="125" t="str">
        <f>IF('2. Enter scores'!BA309&lt;&gt;"",'2. Enter scores'!$B309-'2. Enter scores'!BA309,"")</f>
        <v/>
      </c>
      <c r="BC305" s="125" t="str">
        <f>IF('2. Enter scores'!BB309&lt;&gt;"",'2. Enter scores'!$B309-'2. Enter scores'!BB309,"")</f>
        <v/>
      </c>
      <c r="BD305" s="125" t="str">
        <f>IF('2. Enter scores'!BC309&lt;&gt;"",'2. Enter scores'!$B309-'2. Enter scores'!BC309,"")</f>
        <v/>
      </c>
      <c r="BE305" s="125" t="str">
        <f>IF('2. Enter scores'!BD309&lt;&gt;"",'2. Enter scores'!$B309-'2. Enter scores'!BD309,"")</f>
        <v/>
      </c>
      <c r="BF305" s="125" t="str">
        <f>IF('2. Enter scores'!BE309&lt;&gt;"",'2. Enter scores'!$B309-'2. Enter scores'!BE309,"")</f>
        <v/>
      </c>
      <c r="BG305" s="125" t="str">
        <f>IF('2. Enter scores'!BF309&lt;&gt;"",'2. Enter scores'!$B309-'2. Enter scores'!BF309,"")</f>
        <v/>
      </c>
      <c r="BH305" s="125" t="str">
        <f>IF('2. Enter scores'!BG309&lt;&gt;"",'2. Enter scores'!$B309-'2. Enter scores'!BG309,"")</f>
        <v/>
      </c>
      <c r="BI305" s="125" t="str">
        <f>IF('2. Enter scores'!BH309&lt;&gt;"",'2. Enter scores'!$B309-'2. Enter scores'!BH309,"")</f>
        <v/>
      </c>
      <c r="BJ305" s="125" t="str">
        <f>IF('2. Enter scores'!BI309&lt;&gt;"",'2. Enter scores'!$B309-'2. Enter scores'!BI309,"")</f>
        <v/>
      </c>
      <c r="BK305" s="125" t="str">
        <f>IF('2. Enter scores'!BJ309&lt;&gt;"",'2. Enter scores'!$B309-'2. Enter scores'!BJ309,"")</f>
        <v/>
      </c>
      <c r="BL305" s="125" t="str">
        <f>IF('2. Enter scores'!BK309&lt;&gt;"",'2. Enter scores'!$B309-'2. Enter scores'!BK309,"")</f>
        <v/>
      </c>
      <c r="BM305" s="125" t="str">
        <f>IF('2. Enter scores'!BL309&lt;&gt;"",'2. Enter scores'!$B309-'2. Enter scores'!BL309,"")</f>
        <v/>
      </c>
      <c r="BN305" s="125" t="str">
        <f>IF('2. Enter scores'!BM309&lt;&gt;"",'2. Enter scores'!$B309-'2. Enter scores'!BM309,"")</f>
        <v/>
      </c>
      <c r="BO305" s="125" t="str">
        <f>IF('2. Enter scores'!BN309&lt;&gt;"",'2. Enter scores'!$B309-'2. Enter scores'!BN309,"")</f>
        <v/>
      </c>
      <c r="BP305" s="108">
        <v>1000</v>
      </c>
    </row>
    <row r="306" spans="2:68" x14ac:dyDescent="0.35">
      <c r="B306" s="125" t="str">
        <f>IF('2. Enter scores'!A310&lt;&gt;"",'2. Enter scores'!A310,"")</f>
        <v/>
      </c>
      <c r="H306" s="125" t="str">
        <f>IF('2. Enter scores'!G310&lt;&gt;"",'2. Enter scores'!$B310-'2. Enter scores'!G310,"")</f>
        <v/>
      </c>
      <c r="I306" s="125" t="str">
        <f>IF('2. Enter scores'!H310&lt;&gt;"",'2. Enter scores'!$B310-'2. Enter scores'!H310,"")</f>
        <v/>
      </c>
      <c r="J306" s="125" t="str">
        <f>IF('2. Enter scores'!I310&lt;&gt;"",'2. Enter scores'!$B310-'2. Enter scores'!I310,"")</f>
        <v/>
      </c>
      <c r="K306" s="125" t="str">
        <f>IF('2. Enter scores'!J310&lt;&gt;"",'2. Enter scores'!$B310-'2. Enter scores'!J310,"")</f>
        <v/>
      </c>
      <c r="L306" s="125" t="str">
        <f>IF('2. Enter scores'!K310&lt;&gt;"",'2. Enter scores'!$B310-'2. Enter scores'!K310,"")</f>
        <v/>
      </c>
      <c r="M306" s="125" t="str">
        <f>IF('2. Enter scores'!L310&lt;&gt;"",'2. Enter scores'!$B310-'2. Enter scores'!L310,"")</f>
        <v/>
      </c>
      <c r="N306" s="125" t="str">
        <f>IF('2. Enter scores'!M310&lt;&gt;"",'2. Enter scores'!$B310-'2. Enter scores'!M310,"")</f>
        <v/>
      </c>
      <c r="O306" s="125" t="str">
        <f>IF('2. Enter scores'!N310&lt;&gt;"",'2. Enter scores'!$B310-'2. Enter scores'!N310,"")</f>
        <v/>
      </c>
      <c r="P306" s="125" t="str">
        <f>IF('2. Enter scores'!O310&lt;&gt;"",'2. Enter scores'!$B310-'2. Enter scores'!O310,"")</f>
        <v/>
      </c>
      <c r="Q306" s="125" t="str">
        <f>IF('2. Enter scores'!P310&lt;&gt;"",'2. Enter scores'!$B310-'2. Enter scores'!P310,"")</f>
        <v/>
      </c>
      <c r="R306" s="125" t="str">
        <f>IF('2. Enter scores'!Q310&lt;&gt;"",'2. Enter scores'!$B310-'2. Enter scores'!Q310,"")</f>
        <v/>
      </c>
      <c r="S306" s="125" t="str">
        <f>IF('2. Enter scores'!R310&lt;&gt;"",'2. Enter scores'!$B310-'2. Enter scores'!R310,"")</f>
        <v/>
      </c>
      <c r="T306" s="125" t="str">
        <f>IF('2. Enter scores'!S310&lt;&gt;"",'2. Enter scores'!$B310-'2. Enter scores'!S310,"")</f>
        <v/>
      </c>
      <c r="U306" s="125" t="str">
        <f>IF('2. Enter scores'!T310&lt;&gt;"",'2. Enter scores'!$B310-'2. Enter scores'!T310,"")</f>
        <v/>
      </c>
      <c r="V306" s="125" t="str">
        <f>IF('2. Enter scores'!U310&lt;&gt;"",'2. Enter scores'!$B310-'2. Enter scores'!U310,"")</f>
        <v/>
      </c>
      <c r="W306" s="125" t="str">
        <f>IF('2. Enter scores'!V310&lt;&gt;"",'2. Enter scores'!$B310-'2. Enter scores'!V310,"")</f>
        <v/>
      </c>
      <c r="X306" s="125" t="str">
        <f>IF('2. Enter scores'!W310&lt;&gt;"",'2. Enter scores'!$B310-'2. Enter scores'!W310,"")</f>
        <v/>
      </c>
      <c r="Y306" s="125" t="str">
        <f>IF('2. Enter scores'!X310&lt;&gt;"",'2. Enter scores'!$B310-'2. Enter scores'!X310,"")</f>
        <v/>
      </c>
      <c r="Z306" s="125" t="str">
        <f>IF('2. Enter scores'!Y310&lt;&gt;"",'2. Enter scores'!$B310-'2. Enter scores'!Y310,"")</f>
        <v/>
      </c>
      <c r="AA306" s="125" t="str">
        <f>IF('2. Enter scores'!Z310&lt;&gt;"",'2. Enter scores'!$B310-'2. Enter scores'!Z310,"")</f>
        <v/>
      </c>
      <c r="AB306" s="125" t="str">
        <f>IF('2. Enter scores'!AA310&lt;&gt;"",'2. Enter scores'!$B310-'2. Enter scores'!AA310,"")</f>
        <v/>
      </c>
      <c r="AC306" s="125" t="str">
        <f>IF('2. Enter scores'!AB310&lt;&gt;"",'2. Enter scores'!$B310-'2. Enter scores'!AB310,"")</f>
        <v/>
      </c>
      <c r="AD306" s="125" t="str">
        <f>IF('2. Enter scores'!AC310&lt;&gt;"",'2. Enter scores'!$B310-'2. Enter scores'!AC310,"")</f>
        <v/>
      </c>
      <c r="AE306" s="125" t="str">
        <f>IF('2. Enter scores'!AD310&lt;&gt;"",'2. Enter scores'!$B310-'2. Enter scores'!AD310,"")</f>
        <v/>
      </c>
      <c r="AF306" s="125" t="str">
        <f>IF('2. Enter scores'!AE310&lt;&gt;"",'2. Enter scores'!$B310-'2. Enter scores'!AE310,"")</f>
        <v/>
      </c>
      <c r="AG306" s="125" t="str">
        <f>IF('2. Enter scores'!AF310&lt;&gt;"",'2. Enter scores'!$B310-'2. Enter scores'!AF310,"")</f>
        <v/>
      </c>
      <c r="AH306" s="125" t="str">
        <f>IF('2. Enter scores'!AG310&lt;&gt;"",'2. Enter scores'!$B310-'2. Enter scores'!AG310,"")</f>
        <v/>
      </c>
      <c r="AI306" s="125" t="str">
        <f>IF('2. Enter scores'!AH310&lt;&gt;"",'2. Enter scores'!$B310-'2. Enter scores'!AH310,"")</f>
        <v/>
      </c>
      <c r="AJ306" s="125" t="str">
        <f>IF('2. Enter scores'!AI310&lt;&gt;"",'2. Enter scores'!$B310-'2. Enter scores'!AI310,"")</f>
        <v/>
      </c>
      <c r="AK306" s="125" t="str">
        <f>IF('2. Enter scores'!AJ310&lt;&gt;"",'2. Enter scores'!$B310-'2. Enter scores'!AJ310,"")</f>
        <v/>
      </c>
      <c r="AL306" s="125" t="str">
        <f>IF('2. Enter scores'!AK310&lt;&gt;"",'2. Enter scores'!$B310-'2. Enter scores'!AK310,"")</f>
        <v/>
      </c>
      <c r="AM306" s="125" t="str">
        <f>IF('2. Enter scores'!AL310&lt;&gt;"",'2. Enter scores'!$B310-'2. Enter scores'!AL310,"")</f>
        <v/>
      </c>
      <c r="AN306" s="125" t="str">
        <f>IF('2. Enter scores'!AM310&lt;&gt;"",'2. Enter scores'!$B310-'2. Enter scores'!AM310,"")</f>
        <v/>
      </c>
      <c r="AO306" s="125" t="str">
        <f>IF('2. Enter scores'!AN310&lt;&gt;"",'2. Enter scores'!$B310-'2. Enter scores'!AN310,"")</f>
        <v/>
      </c>
      <c r="AP306" s="125" t="str">
        <f>IF('2. Enter scores'!AO310&lt;&gt;"",'2. Enter scores'!$B310-'2. Enter scores'!AO310,"")</f>
        <v/>
      </c>
      <c r="AQ306" s="125" t="str">
        <f>IF('2. Enter scores'!AP310&lt;&gt;"",'2. Enter scores'!$B310-'2. Enter scores'!AP310,"")</f>
        <v/>
      </c>
      <c r="AR306" s="125" t="str">
        <f>IF('2. Enter scores'!AQ310&lt;&gt;"",'2. Enter scores'!$B310-'2. Enter scores'!AQ310,"")</f>
        <v/>
      </c>
      <c r="AS306" s="125" t="str">
        <f>IF('2. Enter scores'!AR310&lt;&gt;"",'2. Enter scores'!$B310-'2. Enter scores'!AR310,"")</f>
        <v/>
      </c>
      <c r="AT306" s="125" t="str">
        <f>IF('2. Enter scores'!AS310&lt;&gt;"",'2. Enter scores'!$B310-'2. Enter scores'!AS310,"")</f>
        <v/>
      </c>
      <c r="AU306" s="125" t="str">
        <f>IF('2. Enter scores'!AT310&lt;&gt;"",'2. Enter scores'!$B310-'2. Enter scores'!AT310,"")</f>
        <v/>
      </c>
      <c r="AV306" s="125" t="str">
        <f>IF('2. Enter scores'!AU310&lt;&gt;"",'2. Enter scores'!$B310-'2. Enter scores'!AU310,"")</f>
        <v/>
      </c>
      <c r="AW306" s="125" t="str">
        <f>IF('2. Enter scores'!AV310&lt;&gt;"",'2. Enter scores'!$B310-'2. Enter scores'!AV310,"")</f>
        <v/>
      </c>
      <c r="AX306" s="125" t="str">
        <f>IF('2. Enter scores'!AW310&lt;&gt;"",'2. Enter scores'!$B310-'2. Enter scores'!AW310,"")</f>
        <v/>
      </c>
      <c r="AY306" s="125" t="str">
        <f>IF('2. Enter scores'!AX310&lt;&gt;"",'2. Enter scores'!$B310-'2. Enter scores'!AX310,"")</f>
        <v/>
      </c>
      <c r="AZ306" s="125" t="str">
        <f>IF('2. Enter scores'!AY310&lt;&gt;"",'2. Enter scores'!$B310-'2. Enter scores'!AY310,"")</f>
        <v/>
      </c>
      <c r="BA306" s="125" t="str">
        <f>IF('2. Enter scores'!AZ310&lt;&gt;"",'2. Enter scores'!$B310-'2. Enter scores'!AZ310,"")</f>
        <v/>
      </c>
      <c r="BB306" s="125" t="str">
        <f>IF('2. Enter scores'!BA310&lt;&gt;"",'2. Enter scores'!$B310-'2. Enter scores'!BA310,"")</f>
        <v/>
      </c>
      <c r="BC306" s="125" t="str">
        <f>IF('2. Enter scores'!BB310&lt;&gt;"",'2. Enter scores'!$B310-'2. Enter scores'!BB310,"")</f>
        <v/>
      </c>
      <c r="BD306" s="125" t="str">
        <f>IF('2. Enter scores'!BC310&lt;&gt;"",'2. Enter scores'!$B310-'2. Enter scores'!BC310,"")</f>
        <v/>
      </c>
      <c r="BE306" s="125" t="str">
        <f>IF('2. Enter scores'!BD310&lt;&gt;"",'2. Enter scores'!$B310-'2. Enter scores'!BD310,"")</f>
        <v/>
      </c>
      <c r="BF306" s="125" t="str">
        <f>IF('2. Enter scores'!BE310&lt;&gt;"",'2. Enter scores'!$B310-'2. Enter scores'!BE310,"")</f>
        <v/>
      </c>
      <c r="BG306" s="125" t="str">
        <f>IF('2. Enter scores'!BF310&lt;&gt;"",'2. Enter scores'!$B310-'2. Enter scores'!BF310,"")</f>
        <v/>
      </c>
      <c r="BH306" s="125" t="str">
        <f>IF('2. Enter scores'!BG310&lt;&gt;"",'2. Enter scores'!$B310-'2. Enter scores'!BG310,"")</f>
        <v/>
      </c>
      <c r="BI306" s="125" t="str">
        <f>IF('2. Enter scores'!BH310&lt;&gt;"",'2. Enter scores'!$B310-'2. Enter scores'!BH310,"")</f>
        <v/>
      </c>
      <c r="BJ306" s="125" t="str">
        <f>IF('2. Enter scores'!BI310&lt;&gt;"",'2. Enter scores'!$B310-'2. Enter scores'!BI310,"")</f>
        <v/>
      </c>
      <c r="BK306" s="125" t="str">
        <f>IF('2. Enter scores'!BJ310&lt;&gt;"",'2. Enter scores'!$B310-'2. Enter scores'!BJ310,"")</f>
        <v/>
      </c>
      <c r="BL306" s="125" t="str">
        <f>IF('2. Enter scores'!BK310&lt;&gt;"",'2. Enter scores'!$B310-'2. Enter scores'!BK310,"")</f>
        <v/>
      </c>
      <c r="BM306" s="125" t="str">
        <f>IF('2. Enter scores'!BL310&lt;&gt;"",'2. Enter scores'!$B310-'2. Enter scores'!BL310,"")</f>
        <v/>
      </c>
      <c r="BN306" s="125" t="str">
        <f>IF('2. Enter scores'!BM310&lt;&gt;"",'2. Enter scores'!$B310-'2. Enter scores'!BM310,"")</f>
        <v/>
      </c>
      <c r="BO306" s="125" t="str">
        <f>IF('2. Enter scores'!BN310&lt;&gt;"",'2. Enter scores'!$B310-'2. Enter scores'!BN310,"")</f>
        <v/>
      </c>
      <c r="BP306" s="108">
        <v>1000</v>
      </c>
    </row>
    <row r="307" spans="2:68" x14ac:dyDescent="0.35">
      <c r="B307" s="125" t="str">
        <f>IF('2. Enter scores'!A311&lt;&gt;"",'2. Enter scores'!A311,"")</f>
        <v/>
      </c>
      <c r="H307" s="125" t="str">
        <f>IF('2. Enter scores'!G311&lt;&gt;"",'2. Enter scores'!$B311-'2. Enter scores'!G311,"")</f>
        <v/>
      </c>
      <c r="I307" s="125" t="str">
        <f>IF('2. Enter scores'!H311&lt;&gt;"",'2. Enter scores'!$B311-'2. Enter scores'!H311,"")</f>
        <v/>
      </c>
      <c r="J307" s="125" t="str">
        <f>IF('2. Enter scores'!I311&lt;&gt;"",'2. Enter scores'!$B311-'2. Enter scores'!I311,"")</f>
        <v/>
      </c>
      <c r="K307" s="125" t="str">
        <f>IF('2. Enter scores'!J311&lt;&gt;"",'2. Enter scores'!$B311-'2. Enter scores'!J311,"")</f>
        <v/>
      </c>
      <c r="L307" s="125" t="str">
        <f>IF('2. Enter scores'!K311&lt;&gt;"",'2. Enter scores'!$B311-'2. Enter scores'!K311,"")</f>
        <v/>
      </c>
      <c r="M307" s="125" t="str">
        <f>IF('2. Enter scores'!L311&lt;&gt;"",'2. Enter scores'!$B311-'2. Enter scores'!L311,"")</f>
        <v/>
      </c>
      <c r="N307" s="125" t="str">
        <f>IF('2. Enter scores'!M311&lt;&gt;"",'2. Enter scores'!$B311-'2. Enter scores'!M311,"")</f>
        <v/>
      </c>
      <c r="O307" s="125" t="str">
        <f>IF('2. Enter scores'!N311&lt;&gt;"",'2. Enter scores'!$B311-'2. Enter scores'!N311,"")</f>
        <v/>
      </c>
      <c r="P307" s="125" t="str">
        <f>IF('2. Enter scores'!O311&lt;&gt;"",'2. Enter scores'!$B311-'2. Enter scores'!O311,"")</f>
        <v/>
      </c>
      <c r="Q307" s="125" t="str">
        <f>IF('2. Enter scores'!P311&lt;&gt;"",'2. Enter scores'!$B311-'2. Enter scores'!P311,"")</f>
        <v/>
      </c>
      <c r="R307" s="125" t="str">
        <f>IF('2. Enter scores'!Q311&lt;&gt;"",'2. Enter scores'!$B311-'2. Enter scores'!Q311,"")</f>
        <v/>
      </c>
      <c r="S307" s="125" t="str">
        <f>IF('2. Enter scores'!R311&lt;&gt;"",'2. Enter scores'!$B311-'2. Enter scores'!R311,"")</f>
        <v/>
      </c>
      <c r="T307" s="125" t="str">
        <f>IF('2. Enter scores'!S311&lt;&gt;"",'2. Enter scores'!$B311-'2. Enter scores'!S311,"")</f>
        <v/>
      </c>
      <c r="U307" s="125" t="str">
        <f>IF('2. Enter scores'!T311&lt;&gt;"",'2. Enter scores'!$B311-'2. Enter scores'!T311,"")</f>
        <v/>
      </c>
      <c r="V307" s="125" t="str">
        <f>IF('2. Enter scores'!U311&lt;&gt;"",'2. Enter scores'!$B311-'2. Enter scores'!U311,"")</f>
        <v/>
      </c>
      <c r="W307" s="125" t="str">
        <f>IF('2. Enter scores'!V311&lt;&gt;"",'2. Enter scores'!$B311-'2. Enter scores'!V311,"")</f>
        <v/>
      </c>
      <c r="X307" s="125" t="str">
        <f>IF('2. Enter scores'!W311&lt;&gt;"",'2. Enter scores'!$B311-'2. Enter scores'!W311,"")</f>
        <v/>
      </c>
      <c r="Y307" s="125" t="str">
        <f>IF('2. Enter scores'!X311&lt;&gt;"",'2. Enter scores'!$B311-'2. Enter scores'!X311,"")</f>
        <v/>
      </c>
      <c r="Z307" s="125" t="str">
        <f>IF('2. Enter scores'!Y311&lt;&gt;"",'2. Enter scores'!$B311-'2. Enter scores'!Y311,"")</f>
        <v/>
      </c>
      <c r="AA307" s="125" t="str">
        <f>IF('2. Enter scores'!Z311&lt;&gt;"",'2. Enter scores'!$B311-'2. Enter scores'!Z311,"")</f>
        <v/>
      </c>
      <c r="AB307" s="125" t="str">
        <f>IF('2. Enter scores'!AA311&lt;&gt;"",'2. Enter scores'!$B311-'2. Enter scores'!AA311,"")</f>
        <v/>
      </c>
      <c r="AC307" s="125" t="str">
        <f>IF('2. Enter scores'!AB311&lt;&gt;"",'2. Enter scores'!$B311-'2. Enter scores'!AB311,"")</f>
        <v/>
      </c>
      <c r="AD307" s="125" t="str">
        <f>IF('2. Enter scores'!AC311&lt;&gt;"",'2. Enter scores'!$B311-'2. Enter scores'!AC311,"")</f>
        <v/>
      </c>
      <c r="AE307" s="125" t="str">
        <f>IF('2. Enter scores'!AD311&lt;&gt;"",'2. Enter scores'!$B311-'2. Enter scores'!AD311,"")</f>
        <v/>
      </c>
      <c r="AF307" s="125" t="str">
        <f>IF('2. Enter scores'!AE311&lt;&gt;"",'2. Enter scores'!$B311-'2. Enter scores'!AE311,"")</f>
        <v/>
      </c>
      <c r="AG307" s="125" t="str">
        <f>IF('2. Enter scores'!AF311&lt;&gt;"",'2. Enter scores'!$B311-'2. Enter scores'!AF311,"")</f>
        <v/>
      </c>
      <c r="AH307" s="125" t="str">
        <f>IF('2. Enter scores'!AG311&lt;&gt;"",'2. Enter scores'!$B311-'2. Enter scores'!AG311,"")</f>
        <v/>
      </c>
      <c r="AI307" s="125" t="str">
        <f>IF('2. Enter scores'!AH311&lt;&gt;"",'2. Enter scores'!$B311-'2. Enter scores'!AH311,"")</f>
        <v/>
      </c>
      <c r="AJ307" s="125" t="str">
        <f>IF('2. Enter scores'!AI311&lt;&gt;"",'2. Enter scores'!$B311-'2. Enter scores'!AI311,"")</f>
        <v/>
      </c>
      <c r="AK307" s="125" t="str">
        <f>IF('2. Enter scores'!AJ311&lt;&gt;"",'2. Enter scores'!$B311-'2. Enter scores'!AJ311,"")</f>
        <v/>
      </c>
      <c r="AL307" s="125" t="str">
        <f>IF('2. Enter scores'!AK311&lt;&gt;"",'2. Enter scores'!$B311-'2. Enter scores'!AK311,"")</f>
        <v/>
      </c>
      <c r="AM307" s="125" t="str">
        <f>IF('2. Enter scores'!AL311&lt;&gt;"",'2. Enter scores'!$B311-'2. Enter scores'!AL311,"")</f>
        <v/>
      </c>
      <c r="AN307" s="125" t="str">
        <f>IF('2. Enter scores'!AM311&lt;&gt;"",'2. Enter scores'!$B311-'2. Enter scores'!AM311,"")</f>
        <v/>
      </c>
      <c r="AO307" s="125" t="str">
        <f>IF('2. Enter scores'!AN311&lt;&gt;"",'2. Enter scores'!$B311-'2. Enter scores'!AN311,"")</f>
        <v/>
      </c>
      <c r="AP307" s="125" t="str">
        <f>IF('2. Enter scores'!AO311&lt;&gt;"",'2. Enter scores'!$B311-'2. Enter scores'!AO311,"")</f>
        <v/>
      </c>
      <c r="AQ307" s="125" t="str">
        <f>IF('2. Enter scores'!AP311&lt;&gt;"",'2. Enter scores'!$B311-'2. Enter scores'!AP311,"")</f>
        <v/>
      </c>
      <c r="AR307" s="125" t="str">
        <f>IF('2. Enter scores'!AQ311&lt;&gt;"",'2. Enter scores'!$B311-'2. Enter scores'!AQ311,"")</f>
        <v/>
      </c>
      <c r="AS307" s="125" t="str">
        <f>IF('2. Enter scores'!AR311&lt;&gt;"",'2. Enter scores'!$B311-'2. Enter scores'!AR311,"")</f>
        <v/>
      </c>
      <c r="AT307" s="125" t="str">
        <f>IF('2. Enter scores'!AS311&lt;&gt;"",'2. Enter scores'!$B311-'2. Enter scores'!AS311,"")</f>
        <v/>
      </c>
      <c r="AU307" s="125" t="str">
        <f>IF('2. Enter scores'!AT311&lt;&gt;"",'2. Enter scores'!$B311-'2. Enter scores'!AT311,"")</f>
        <v/>
      </c>
      <c r="AV307" s="125" t="str">
        <f>IF('2. Enter scores'!AU311&lt;&gt;"",'2. Enter scores'!$B311-'2. Enter scores'!AU311,"")</f>
        <v/>
      </c>
      <c r="AW307" s="125" t="str">
        <f>IF('2. Enter scores'!AV311&lt;&gt;"",'2. Enter scores'!$B311-'2. Enter scores'!AV311,"")</f>
        <v/>
      </c>
      <c r="AX307" s="125" t="str">
        <f>IF('2. Enter scores'!AW311&lt;&gt;"",'2. Enter scores'!$B311-'2. Enter scores'!AW311,"")</f>
        <v/>
      </c>
      <c r="AY307" s="125" t="str">
        <f>IF('2. Enter scores'!AX311&lt;&gt;"",'2. Enter scores'!$B311-'2. Enter scores'!AX311,"")</f>
        <v/>
      </c>
      <c r="AZ307" s="125" t="str">
        <f>IF('2. Enter scores'!AY311&lt;&gt;"",'2. Enter scores'!$B311-'2. Enter scores'!AY311,"")</f>
        <v/>
      </c>
      <c r="BA307" s="125" t="str">
        <f>IF('2. Enter scores'!AZ311&lt;&gt;"",'2. Enter scores'!$B311-'2. Enter scores'!AZ311,"")</f>
        <v/>
      </c>
      <c r="BB307" s="125" t="str">
        <f>IF('2. Enter scores'!BA311&lt;&gt;"",'2. Enter scores'!$B311-'2. Enter scores'!BA311,"")</f>
        <v/>
      </c>
      <c r="BC307" s="125" t="str">
        <f>IF('2. Enter scores'!BB311&lt;&gt;"",'2. Enter scores'!$B311-'2. Enter scores'!BB311,"")</f>
        <v/>
      </c>
      <c r="BD307" s="125" t="str">
        <f>IF('2. Enter scores'!BC311&lt;&gt;"",'2. Enter scores'!$B311-'2. Enter scores'!BC311,"")</f>
        <v/>
      </c>
      <c r="BE307" s="125" t="str">
        <f>IF('2. Enter scores'!BD311&lt;&gt;"",'2. Enter scores'!$B311-'2. Enter scores'!BD311,"")</f>
        <v/>
      </c>
      <c r="BF307" s="125" t="str">
        <f>IF('2. Enter scores'!BE311&lt;&gt;"",'2. Enter scores'!$B311-'2. Enter scores'!BE311,"")</f>
        <v/>
      </c>
      <c r="BG307" s="125" t="str">
        <f>IF('2. Enter scores'!BF311&lt;&gt;"",'2. Enter scores'!$B311-'2. Enter scores'!BF311,"")</f>
        <v/>
      </c>
      <c r="BH307" s="125" t="str">
        <f>IF('2. Enter scores'!BG311&lt;&gt;"",'2. Enter scores'!$B311-'2. Enter scores'!BG311,"")</f>
        <v/>
      </c>
      <c r="BI307" s="125" t="str">
        <f>IF('2. Enter scores'!BH311&lt;&gt;"",'2. Enter scores'!$B311-'2. Enter scores'!BH311,"")</f>
        <v/>
      </c>
      <c r="BJ307" s="125" t="str">
        <f>IF('2. Enter scores'!BI311&lt;&gt;"",'2. Enter scores'!$B311-'2. Enter scores'!BI311,"")</f>
        <v/>
      </c>
      <c r="BK307" s="125" t="str">
        <f>IF('2. Enter scores'!BJ311&lt;&gt;"",'2. Enter scores'!$B311-'2. Enter scores'!BJ311,"")</f>
        <v/>
      </c>
      <c r="BL307" s="125" t="str">
        <f>IF('2. Enter scores'!BK311&lt;&gt;"",'2. Enter scores'!$B311-'2. Enter scores'!BK311,"")</f>
        <v/>
      </c>
      <c r="BM307" s="125" t="str">
        <f>IF('2. Enter scores'!BL311&lt;&gt;"",'2. Enter scores'!$B311-'2. Enter scores'!BL311,"")</f>
        <v/>
      </c>
      <c r="BN307" s="125" t="str">
        <f>IF('2. Enter scores'!BM311&lt;&gt;"",'2. Enter scores'!$B311-'2. Enter scores'!BM311,"")</f>
        <v/>
      </c>
      <c r="BO307" s="125" t="str">
        <f>IF('2. Enter scores'!BN311&lt;&gt;"",'2. Enter scores'!$B311-'2. Enter scores'!BN311,"")</f>
        <v/>
      </c>
      <c r="BP307" s="108">
        <v>1000</v>
      </c>
    </row>
    <row r="308" spans="2:68" x14ac:dyDescent="0.35">
      <c r="B308" s="125" t="str">
        <f>IF('2. Enter scores'!A312&lt;&gt;"",'2. Enter scores'!A312,"")</f>
        <v/>
      </c>
      <c r="H308" s="125" t="str">
        <f>IF('2. Enter scores'!G312&lt;&gt;"",'2. Enter scores'!$B312-'2. Enter scores'!G312,"")</f>
        <v/>
      </c>
      <c r="I308" s="125" t="str">
        <f>IF('2. Enter scores'!H312&lt;&gt;"",'2. Enter scores'!$B312-'2. Enter scores'!H312,"")</f>
        <v/>
      </c>
      <c r="J308" s="125" t="str">
        <f>IF('2. Enter scores'!I312&lt;&gt;"",'2. Enter scores'!$B312-'2. Enter scores'!I312,"")</f>
        <v/>
      </c>
      <c r="K308" s="125" t="str">
        <f>IF('2. Enter scores'!J312&lt;&gt;"",'2. Enter scores'!$B312-'2. Enter scores'!J312,"")</f>
        <v/>
      </c>
      <c r="L308" s="125" t="str">
        <f>IF('2. Enter scores'!K312&lt;&gt;"",'2. Enter scores'!$B312-'2. Enter scores'!K312,"")</f>
        <v/>
      </c>
      <c r="M308" s="125" t="str">
        <f>IF('2. Enter scores'!L312&lt;&gt;"",'2. Enter scores'!$B312-'2. Enter scores'!L312,"")</f>
        <v/>
      </c>
      <c r="N308" s="125" t="str">
        <f>IF('2. Enter scores'!M312&lt;&gt;"",'2. Enter scores'!$B312-'2. Enter scores'!M312,"")</f>
        <v/>
      </c>
      <c r="O308" s="125" t="str">
        <f>IF('2. Enter scores'!N312&lt;&gt;"",'2. Enter scores'!$B312-'2. Enter scores'!N312,"")</f>
        <v/>
      </c>
      <c r="P308" s="125" t="str">
        <f>IF('2. Enter scores'!O312&lt;&gt;"",'2. Enter scores'!$B312-'2. Enter scores'!O312,"")</f>
        <v/>
      </c>
      <c r="Q308" s="125" t="str">
        <f>IF('2. Enter scores'!P312&lt;&gt;"",'2. Enter scores'!$B312-'2. Enter scores'!P312,"")</f>
        <v/>
      </c>
      <c r="R308" s="125" t="str">
        <f>IF('2. Enter scores'!Q312&lt;&gt;"",'2. Enter scores'!$B312-'2. Enter scores'!Q312,"")</f>
        <v/>
      </c>
      <c r="S308" s="125" t="str">
        <f>IF('2. Enter scores'!R312&lt;&gt;"",'2. Enter scores'!$B312-'2. Enter scores'!R312,"")</f>
        <v/>
      </c>
      <c r="T308" s="125" t="str">
        <f>IF('2. Enter scores'!S312&lt;&gt;"",'2. Enter scores'!$B312-'2. Enter scores'!S312,"")</f>
        <v/>
      </c>
      <c r="U308" s="125" t="str">
        <f>IF('2. Enter scores'!T312&lt;&gt;"",'2. Enter scores'!$B312-'2. Enter scores'!T312,"")</f>
        <v/>
      </c>
      <c r="V308" s="125" t="str">
        <f>IF('2. Enter scores'!U312&lt;&gt;"",'2. Enter scores'!$B312-'2. Enter scores'!U312,"")</f>
        <v/>
      </c>
      <c r="W308" s="125" t="str">
        <f>IF('2. Enter scores'!V312&lt;&gt;"",'2. Enter scores'!$B312-'2. Enter scores'!V312,"")</f>
        <v/>
      </c>
      <c r="X308" s="125" t="str">
        <f>IF('2. Enter scores'!W312&lt;&gt;"",'2. Enter scores'!$B312-'2. Enter scores'!W312,"")</f>
        <v/>
      </c>
      <c r="Y308" s="125" t="str">
        <f>IF('2. Enter scores'!X312&lt;&gt;"",'2. Enter scores'!$B312-'2. Enter scores'!X312,"")</f>
        <v/>
      </c>
      <c r="Z308" s="125" t="str">
        <f>IF('2. Enter scores'!Y312&lt;&gt;"",'2. Enter scores'!$B312-'2. Enter scores'!Y312,"")</f>
        <v/>
      </c>
      <c r="AA308" s="125" t="str">
        <f>IF('2. Enter scores'!Z312&lt;&gt;"",'2. Enter scores'!$B312-'2. Enter scores'!Z312,"")</f>
        <v/>
      </c>
      <c r="AB308" s="125" t="str">
        <f>IF('2. Enter scores'!AA312&lt;&gt;"",'2. Enter scores'!$B312-'2. Enter scores'!AA312,"")</f>
        <v/>
      </c>
      <c r="AC308" s="125" t="str">
        <f>IF('2. Enter scores'!AB312&lt;&gt;"",'2. Enter scores'!$B312-'2. Enter scores'!AB312,"")</f>
        <v/>
      </c>
      <c r="AD308" s="125" t="str">
        <f>IF('2. Enter scores'!AC312&lt;&gt;"",'2. Enter scores'!$B312-'2. Enter scores'!AC312,"")</f>
        <v/>
      </c>
      <c r="AE308" s="125" t="str">
        <f>IF('2. Enter scores'!AD312&lt;&gt;"",'2. Enter scores'!$B312-'2. Enter scores'!AD312,"")</f>
        <v/>
      </c>
      <c r="AF308" s="125" t="str">
        <f>IF('2. Enter scores'!AE312&lt;&gt;"",'2. Enter scores'!$B312-'2. Enter scores'!AE312,"")</f>
        <v/>
      </c>
      <c r="AG308" s="125" t="str">
        <f>IF('2. Enter scores'!AF312&lt;&gt;"",'2. Enter scores'!$B312-'2. Enter scores'!AF312,"")</f>
        <v/>
      </c>
      <c r="AH308" s="125" t="str">
        <f>IF('2. Enter scores'!AG312&lt;&gt;"",'2. Enter scores'!$B312-'2. Enter scores'!AG312,"")</f>
        <v/>
      </c>
      <c r="AI308" s="125" t="str">
        <f>IF('2. Enter scores'!AH312&lt;&gt;"",'2. Enter scores'!$B312-'2. Enter scores'!AH312,"")</f>
        <v/>
      </c>
      <c r="AJ308" s="125" t="str">
        <f>IF('2. Enter scores'!AI312&lt;&gt;"",'2. Enter scores'!$B312-'2. Enter scores'!AI312,"")</f>
        <v/>
      </c>
      <c r="AK308" s="125" t="str">
        <f>IF('2. Enter scores'!AJ312&lt;&gt;"",'2. Enter scores'!$B312-'2. Enter scores'!AJ312,"")</f>
        <v/>
      </c>
      <c r="AL308" s="125" t="str">
        <f>IF('2. Enter scores'!AK312&lt;&gt;"",'2. Enter scores'!$B312-'2. Enter scores'!AK312,"")</f>
        <v/>
      </c>
      <c r="AM308" s="125" t="str">
        <f>IF('2. Enter scores'!AL312&lt;&gt;"",'2. Enter scores'!$B312-'2. Enter scores'!AL312,"")</f>
        <v/>
      </c>
      <c r="AN308" s="125" t="str">
        <f>IF('2. Enter scores'!AM312&lt;&gt;"",'2. Enter scores'!$B312-'2. Enter scores'!AM312,"")</f>
        <v/>
      </c>
      <c r="AO308" s="125" t="str">
        <f>IF('2. Enter scores'!AN312&lt;&gt;"",'2. Enter scores'!$B312-'2. Enter scores'!AN312,"")</f>
        <v/>
      </c>
      <c r="AP308" s="125" t="str">
        <f>IF('2. Enter scores'!AO312&lt;&gt;"",'2. Enter scores'!$B312-'2. Enter scores'!AO312,"")</f>
        <v/>
      </c>
      <c r="AQ308" s="125" t="str">
        <f>IF('2. Enter scores'!AP312&lt;&gt;"",'2. Enter scores'!$B312-'2. Enter scores'!AP312,"")</f>
        <v/>
      </c>
      <c r="AR308" s="125" t="str">
        <f>IF('2. Enter scores'!AQ312&lt;&gt;"",'2. Enter scores'!$B312-'2. Enter scores'!AQ312,"")</f>
        <v/>
      </c>
      <c r="AS308" s="125" t="str">
        <f>IF('2. Enter scores'!AR312&lt;&gt;"",'2. Enter scores'!$B312-'2. Enter scores'!AR312,"")</f>
        <v/>
      </c>
      <c r="AT308" s="125" t="str">
        <f>IF('2. Enter scores'!AS312&lt;&gt;"",'2. Enter scores'!$B312-'2. Enter scores'!AS312,"")</f>
        <v/>
      </c>
      <c r="AU308" s="125" t="str">
        <f>IF('2. Enter scores'!AT312&lt;&gt;"",'2. Enter scores'!$B312-'2. Enter scores'!AT312,"")</f>
        <v/>
      </c>
      <c r="AV308" s="125" t="str">
        <f>IF('2. Enter scores'!AU312&lt;&gt;"",'2. Enter scores'!$B312-'2. Enter scores'!AU312,"")</f>
        <v/>
      </c>
      <c r="AW308" s="125" t="str">
        <f>IF('2. Enter scores'!AV312&lt;&gt;"",'2. Enter scores'!$B312-'2. Enter scores'!AV312,"")</f>
        <v/>
      </c>
      <c r="AX308" s="125" t="str">
        <f>IF('2. Enter scores'!AW312&lt;&gt;"",'2. Enter scores'!$B312-'2. Enter scores'!AW312,"")</f>
        <v/>
      </c>
      <c r="AY308" s="125" t="str">
        <f>IF('2. Enter scores'!AX312&lt;&gt;"",'2. Enter scores'!$B312-'2. Enter scores'!AX312,"")</f>
        <v/>
      </c>
      <c r="AZ308" s="125" t="str">
        <f>IF('2. Enter scores'!AY312&lt;&gt;"",'2. Enter scores'!$B312-'2. Enter scores'!AY312,"")</f>
        <v/>
      </c>
      <c r="BA308" s="125" t="str">
        <f>IF('2. Enter scores'!AZ312&lt;&gt;"",'2. Enter scores'!$B312-'2. Enter scores'!AZ312,"")</f>
        <v/>
      </c>
      <c r="BB308" s="125" t="str">
        <f>IF('2. Enter scores'!BA312&lt;&gt;"",'2. Enter scores'!$B312-'2. Enter scores'!BA312,"")</f>
        <v/>
      </c>
      <c r="BC308" s="125" t="str">
        <f>IF('2. Enter scores'!BB312&lt;&gt;"",'2. Enter scores'!$B312-'2. Enter scores'!BB312,"")</f>
        <v/>
      </c>
      <c r="BD308" s="125" t="str">
        <f>IF('2. Enter scores'!BC312&lt;&gt;"",'2. Enter scores'!$B312-'2. Enter scores'!BC312,"")</f>
        <v/>
      </c>
      <c r="BE308" s="125" t="str">
        <f>IF('2. Enter scores'!BD312&lt;&gt;"",'2. Enter scores'!$B312-'2. Enter scores'!BD312,"")</f>
        <v/>
      </c>
      <c r="BF308" s="125" t="str">
        <f>IF('2. Enter scores'!BE312&lt;&gt;"",'2. Enter scores'!$B312-'2. Enter scores'!BE312,"")</f>
        <v/>
      </c>
      <c r="BG308" s="125" t="str">
        <f>IF('2. Enter scores'!BF312&lt;&gt;"",'2. Enter scores'!$B312-'2. Enter scores'!BF312,"")</f>
        <v/>
      </c>
      <c r="BH308" s="125" t="str">
        <f>IF('2. Enter scores'!BG312&lt;&gt;"",'2. Enter scores'!$B312-'2. Enter scores'!BG312,"")</f>
        <v/>
      </c>
      <c r="BI308" s="125" t="str">
        <f>IF('2. Enter scores'!BH312&lt;&gt;"",'2. Enter scores'!$B312-'2. Enter scores'!BH312,"")</f>
        <v/>
      </c>
      <c r="BJ308" s="125" t="str">
        <f>IF('2. Enter scores'!BI312&lt;&gt;"",'2. Enter scores'!$B312-'2. Enter scores'!BI312,"")</f>
        <v/>
      </c>
      <c r="BK308" s="125" t="str">
        <f>IF('2. Enter scores'!BJ312&lt;&gt;"",'2. Enter scores'!$B312-'2. Enter scores'!BJ312,"")</f>
        <v/>
      </c>
      <c r="BL308" s="125" t="str">
        <f>IF('2. Enter scores'!BK312&lt;&gt;"",'2. Enter scores'!$B312-'2. Enter scores'!BK312,"")</f>
        <v/>
      </c>
      <c r="BM308" s="125" t="str">
        <f>IF('2. Enter scores'!BL312&lt;&gt;"",'2. Enter scores'!$B312-'2. Enter scores'!BL312,"")</f>
        <v/>
      </c>
      <c r="BN308" s="125" t="str">
        <f>IF('2. Enter scores'!BM312&lt;&gt;"",'2. Enter scores'!$B312-'2. Enter scores'!BM312,"")</f>
        <v/>
      </c>
      <c r="BO308" s="125" t="str">
        <f>IF('2. Enter scores'!BN312&lt;&gt;"",'2. Enter scores'!$B312-'2. Enter scores'!BN312,"")</f>
        <v/>
      </c>
      <c r="BP308" s="108">
        <v>1000</v>
      </c>
    </row>
    <row r="309" spans="2:68" x14ac:dyDescent="0.35">
      <c r="B309" s="125" t="str">
        <f>IF('2. Enter scores'!A313&lt;&gt;"",'2. Enter scores'!A313,"")</f>
        <v/>
      </c>
      <c r="H309" s="125" t="str">
        <f>IF('2. Enter scores'!G313&lt;&gt;"",'2. Enter scores'!$B313-'2. Enter scores'!G313,"")</f>
        <v/>
      </c>
      <c r="I309" s="125" t="str">
        <f>IF('2. Enter scores'!H313&lt;&gt;"",'2. Enter scores'!$B313-'2. Enter scores'!H313,"")</f>
        <v/>
      </c>
      <c r="J309" s="125" t="str">
        <f>IF('2. Enter scores'!I313&lt;&gt;"",'2. Enter scores'!$B313-'2. Enter scores'!I313,"")</f>
        <v/>
      </c>
      <c r="K309" s="125" t="str">
        <f>IF('2. Enter scores'!J313&lt;&gt;"",'2. Enter scores'!$B313-'2. Enter scores'!J313,"")</f>
        <v/>
      </c>
      <c r="L309" s="125" t="str">
        <f>IF('2. Enter scores'!K313&lt;&gt;"",'2. Enter scores'!$B313-'2. Enter scores'!K313,"")</f>
        <v/>
      </c>
      <c r="M309" s="125" t="str">
        <f>IF('2. Enter scores'!L313&lt;&gt;"",'2. Enter scores'!$B313-'2. Enter scores'!L313,"")</f>
        <v/>
      </c>
      <c r="N309" s="125" t="str">
        <f>IF('2. Enter scores'!M313&lt;&gt;"",'2. Enter scores'!$B313-'2. Enter scores'!M313,"")</f>
        <v/>
      </c>
      <c r="O309" s="125" t="str">
        <f>IF('2. Enter scores'!N313&lt;&gt;"",'2. Enter scores'!$B313-'2. Enter scores'!N313,"")</f>
        <v/>
      </c>
      <c r="P309" s="125" t="str">
        <f>IF('2. Enter scores'!O313&lt;&gt;"",'2. Enter scores'!$B313-'2. Enter scores'!O313,"")</f>
        <v/>
      </c>
      <c r="Q309" s="125" t="str">
        <f>IF('2. Enter scores'!P313&lt;&gt;"",'2. Enter scores'!$B313-'2. Enter scores'!P313,"")</f>
        <v/>
      </c>
      <c r="R309" s="125" t="str">
        <f>IF('2. Enter scores'!Q313&lt;&gt;"",'2. Enter scores'!$B313-'2. Enter scores'!Q313,"")</f>
        <v/>
      </c>
      <c r="S309" s="125" t="str">
        <f>IF('2. Enter scores'!R313&lt;&gt;"",'2. Enter scores'!$B313-'2. Enter scores'!R313,"")</f>
        <v/>
      </c>
      <c r="T309" s="125" t="str">
        <f>IF('2. Enter scores'!S313&lt;&gt;"",'2. Enter scores'!$B313-'2. Enter scores'!S313,"")</f>
        <v/>
      </c>
      <c r="U309" s="125" t="str">
        <f>IF('2. Enter scores'!T313&lt;&gt;"",'2. Enter scores'!$B313-'2. Enter scores'!T313,"")</f>
        <v/>
      </c>
      <c r="V309" s="125" t="str">
        <f>IF('2. Enter scores'!U313&lt;&gt;"",'2. Enter scores'!$B313-'2. Enter scores'!U313,"")</f>
        <v/>
      </c>
      <c r="W309" s="125" t="str">
        <f>IF('2. Enter scores'!V313&lt;&gt;"",'2. Enter scores'!$B313-'2. Enter scores'!V313,"")</f>
        <v/>
      </c>
      <c r="X309" s="125" t="str">
        <f>IF('2. Enter scores'!W313&lt;&gt;"",'2. Enter scores'!$B313-'2. Enter scores'!W313,"")</f>
        <v/>
      </c>
      <c r="Y309" s="125" t="str">
        <f>IF('2. Enter scores'!X313&lt;&gt;"",'2. Enter scores'!$B313-'2. Enter scores'!X313,"")</f>
        <v/>
      </c>
      <c r="Z309" s="125" t="str">
        <f>IF('2. Enter scores'!Y313&lt;&gt;"",'2. Enter scores'!$B313-'2. Enter scores'!Y313,"")</f>
        <v/>
      </c>
      <c r="AA309" s="125" t="str">
        <f>IF('2. Enter scores'!Z313&lt;&gt;"",'2. Enter scores'!$B313-'2. Enter scores'!Z313,"")</f>
        <v/>
      </c>
      <c r="AB309" s="125" t="str">
        <f>IF('2. Enter scores'!AA313&lt;&gt;"",'2. Enter scores'!$B313-'2. Enter scores'!AA313,"")</f>
        <v/>
      </c>
      <c r="AC309" s="125" t="str">
        <f>IF('2. Enter scores'!AB313&lt;&gt;"",'2. Enter scores'!$B313-'2. Enter scores'!AB313,"")</f>
        <v/>
      </c>
      <c r="AD309" s="125" t="str">
        <f>IF('2. Enter scores'!AC313&lt;&gt;"",'2. Enter scores'!$B313-'2. Enter scores'!AC313,"")</f>
        <v/>
      </c>
      <c r="AE309" s="125" t="str">
        <f>IF('2. Enter scores'!AD313&lt;&gt;"",'2. Enter scores'!$B313-'2. Enter scores'!AD313,"")</f>
        <v/>
      </c>
      <c r="AF309" s="125" t="str">
        <f>IF('2. Enter scores'!AE313&lt;&gt;"",'2. Enter scores'!$B313-'2. Enter scores'!AE313,"")</f>
        <v/>
      </c>
      <c r="AG309" s="125" t="str">
        <f>IF('2. Enter scores'!AF313&lt;&gt;"",'2. Enter scores'!$B313-'2. Enter scores'!AF313,"")</f>
        <v/>
      </c>
      <c r="AH309" s="125" t="str">
        <f>IF('2. Enter scores'!AG313&lt;&gt;"",'2. Enter scores'!$B313-'2. Enter scores'!AG313,"")</f>
        <v/>
      </c>
      <c r="AI309" s="125" t="str">
        <f>IF('2. Enter scores'!AH313&lt;&gt;"",'2. Enter scores'!$B313-'2. Enter scores'!AH313,"")</f>
        <v/>
      </c>
      <c r="AJ309" s="125" t="str">
        <f>IF('2. Enter scores'!AI313&lt;&gt;"",'2. Enter scores'!$B313-'2. Enter scores'!AI313,"")</f>
        <v/>
      </c>
      <c r="AK309" s="125" t="str">
        <f>IF('2. Enter scores'!AJ313&lt;&gt;"",'2. Enter scores'!$B313-'2. Enter scores'!AJ313,"")</f>
        <v/>
      </c>
      <c r="AL309" s="125" t="str">
        <f>IF('2. Enter scores'!AK313&lt;&gt;"",'2. Enter scores'!$B313-'2. Enter scores'!AK313,"")</f>
        <v/>
      </c>
      <c r="AM309" s="125" t="str">
        <f>IF('2. Enter scores'!AL313&lt;&gt;"",'2. Enter scores'!$B313-'2. Enter scores'!AL313,"")</f>
        <v/>
      </c>
      <c r="AN309" s="125" t="str">
        <f>IF('2. Enter scores'!AM313&lt;&gt;"",'2. Enter scores'!$B313-'2. Enter scores'!AM313,"")</f>
        <v/>
      </c>
      <c r="AO309" s="125" t="str">
        <f>IF('2. Enter scores'!AN313&lt;&gt;"",'2. Enter scores'!$B313-'2. Enter scores'!AN313,"")</f>
        <v/>
      </c>
      <c r="AP309" s="125" t="str">
        <f>IF('2. Enter scores'!AO313&lt;&gt;"",'2. Enter scores'!$B313-'2. Enter scores'!AO313,"")</f>
        <v/>
      </c>
      <c r="AQ309" s="125" t="str">
        <f>IF('2. Enter scores'!AP313&lt;&gt;"",'2. Enter scores'!$B313-'2. Enter scores'!AP313,"")</f>
        <v/>
      </c>
      <c r="AR309" s="125" t="str">
        <f>IF('2. Enter scores'!AQ313&lt;&gt;"",'2. Enter scores'!$B313-'2. Enter scores'!AQ313,"")</f>
        <v/>
      </c>
      <c r="AS309" s="125" t="str">
        <f>IF('2. Enter scores'!AR313&lt;&gt;"",'2. Enter scores'!$B313-'2. Enter scores'!AR313,"")</f>
        <v/>
      </c>
      <c r="AT309" s="125" t="str">
        <f>IF('2. Enter scores'!AS313&lt;&gt;"",'2. Enter scores'!$B313-'2. Enter scores'!AS313,"")</f>
        <v/>
      </c>
      <c r="AU309" s="125" t="str">
        <f>IF('2. Enter scores'!AT313&lt;&gt;"",'2. Enter scores'!$B313-'2. Enter scores'!AT313,"")</f>
        <v/>
      </c>
      <c r="AV309" s="125" t="str">
        <f>IF('2. Enter scores'!AU313&lt;&gt;"",'2. Enter scores'!$B313-'2. Enter scores'!AU313,"")</f>
        <v/>
      </c>
      <c r="AW309" s="125" t="str">
        <f>IF('2. Enter scores'!AV313&lt;&gt;"",'2. Enter scores'!$B313-'2. Enter scores'!AV313,"")</f>
        <v/>
      </c>
      <c r="AX309" s="125" t="str">
        <f>IF('2. Enter scores'!AW313&lt;&gt;"",'2. Enter scores'!$B313-'2. Enter scores'!AW313,"")</f>
        <v/>
      </c>
      <c r="AY309" s="125" t="str">
        <f>IF('2. Enter scores'!AX313&lt;&gt;"",'2. Enter scores'!$B313-'2. Enter scores'!AX313,"")</f>
        <v/>
      </c>
      <c r="AZ309" s="125" t="str">
        <f>IF('2. Enter scores'!AY313&lt;&gt;"",'2. Enter scores'!$B313-'2. Enter scores'!AY313,"")</f>
        <v/>
      </c>
      <c r="BA309" s="125" t="str">
        <f>IF('2. Enter scores'!AZ313&lt;&gt;"",'2. Enter scores'!$B313-'2. Enter scores'!AZ313,"")</f>
        <v/>
      </c>
      <c r="BB309" s="125" t="str">
        <f>IF('2. Enter scores'!BA313&lt;&gt;"",'2. Enter scores'!$B313-'2. Enter scores'!BA313,"")</f>
        <v/>
      </c>
      <c r="BC309" s="125" t="str">
        <f>IF('2. Enter scores'!BB313&lt;&gt;"",'2. Enter scores'!$B313-'2. Enter scores'!BB313,"")</f>
        <v/>
      </c>
      <c r="BD309" s="125" t="str">
        <f>IF('2. Enter scores'!BC313&lt;&gt;"",'2. Enter scores'!$B313-'2. Enter scores'!BC313,"")</f>
        <v/>
      </c>
      <c r="BE309" s="125" t="str">
        <f>IF('2. Enter scores'!BD313&lt;&gt;"",'2. Enter scores'!$B313-'2. Enter scores'!BD313,"")</f>
        <v/>
      </c>
      <c r="BF309" s="125" t="str">
        <f>IF('2. Enter scores'!BE313&lt;&gt;"",'2. Enter scores'!$B313-'2. Enter scores'!BE313,"")</f>
        <v/>
      </c>
      <c r="BG309" s="125" t="str">
        <f>IF('2. Enter scores'!BF313&lt;&gt;"",'2. Enter scores'!$B313-'2. Enter scores'!BF313,"")</f>
        <v/>
      </c>
      <c r="BH309" s="125" t="str">
        <f>IF('2. Enter scores'!BG313&lt;&gt;"",'2. Enter scores'!$B313-'2. Enter scores'!BG313,"")</f>
        <v/>
      </c>
      <c r="BI309" s="125" t="str">
        <f>IF('2. Enter scores'!BH313&lt;&gt;"",'2. Enter scores'!$B313-'2. Enter scores'!BH313,"")</f>
        <v/>
      </c>
      <c r="BJ309" s="125" t="str">
        <f>IF('2. Enter scores'!BI313&lt;&gt;"",'2. Enter scores'!$B313-'2. Enter scores'!BI313,"")</f>
        <v/>
      </c>
      <c r="BK309" s="125" t="str">
        <f>IF('2. Enter scores'!BJ313&lt;&gt;"",'2. Enter scores'!$B313-'2. Enter scores'!BJ313,"")</f>
        <v/>
      </c>
      <c r="BL309" s="125" t="str">
        <f>IF('2. Enter scores'!BK313&lt;&gt;"",'2. Enter scores'!$B313-'2. Enter scores'!BK313,"")</f>
        <v/>
      </c>
      <c r="BM309" s="125" t="str">
        <f>IF('2. Enter scores'!BL313&lt;&gt;"",'2. Enter scores'!$B313-'2. Enter scores'!BL313,"")</f>
        <v/>
      </c>
      <c r="BN309" s="125" t="str">
        <f>IF('2. Enter scores'!BM313&lt;&gt;"",'2. Enter scores'!$B313-'2. Enter scores'!BM313,"")</f>
        <v/>
      </c>
      <c r="BO309" s="125" t="str">
        <f>IF('2. Enter scores'!BN313&lt;&gt;"",'2. Enter scores'!$B313-'2. Enter scores'!BN313,"")</f>
        <v/>
      </c>
      <c r="BP309" s="108">
        <v>1000</v>
      </c>
    </row>
    <row r="310" spans="2:68" x14ac:dyDescent="0.35">
      <c r="B310" s="125" t="str">
        <f>IF('2. Enter scores'!A314&lt;&gt;"",'2. Enter scores'!A314,"")</f>
        <v/>
      </c>
      <c r="H310" s="125" t="str">
        <f>IF('2. Enter scores'!G314&lt;&gt;"",'2. Enter scores'!$B314-'2. Enter scores'!G314,"")</f>
        <v/>
      </c>
      <c r="I310" s="125" t="str">
        <f>IF('2. Enter scores'!H314&lt;&gt;"",'2. Enter scores'!$B314-'2. Enter scores'!H314,"")</f>
        <v/>
      </c>
      <c r="J310" s="125" t="str">
        <f>IF('2. Enter scores'!I314&lt;&gt;"",'2. Enter scores'!$B314-'2. Enter scores'!I314,"")</f>
        <v/>
      </c>
      <c r="K310" s="125" t="str">
        <f>IF('2. Enter scores'!J314&lt;&gt;"",'2. Enter scores'!$B314-'2. Enter scores'!J314,"")</f>
        <v/>
      </c>
      <c r="L310" s="125" t="str">
        <f>IF('2. Enter scores'!K314&lt;&gt;"",'2. Enter scores'!$B314-'2. Enter scores'!K314,"")</f>
        <v/>
      </c>
      <c r="M310" s="125" t="str">
        <f>IF('2. Enter scores'!L314&lt;&gt;"",'2. Enter scores'!$B314-'2. Enter scores'!L314,"")</f>
        <v/>
      </c>
      <c r="N310" s="125" t="str">
        <f>IF('2. Enter scores'!M314&lt;&gt;"",'2. Enter scores'!$B314-'2. Enter scores'!M314,"")</f>
        <v/>
      </c>
      <c r="O310" s="125" t="str">
        <f>IF('2. Enter scores'!N314&lt;&gt;"",'2. Enter scores'!$B314-'2. Enter scores'!N314,"")</f>
        <v/>
      </c>
      <c r="P310" s="125" t="str">
        <f>IF('2. Enter scores'!O314&lt;&gt;"",'2. Enter scores'!$B314-'2. Enter scores'!O314,"")</f>
        <v/>
      </c>
      <c r="Q310" s="125" t="str">
        <f>IF('2. Enter scores'!P314&lt;&gt;"",'2. Enter scores'!$B314-'2. Enter scores'!P314,"")</f>
        <v/>
      </c>
      <c r="R310" s="125" t="str">
        <f>IF('2. Enter scores'!Q314&lt;&gt;"",'2. Enter scores'!$B314-'2. Enter scores'!Q314,"")</f>
        <v/>
      </c>
      <c r="S310" s="125" t="str">
        <f>IF('2. Enter scores'!R314&lt;&gt;"",'2. Enter scores'!$B314-'2. Enter scores'!R314,"")</f>
        <v/>
      </c>
      <c r="T310" s="125" t="str">
        <f>IF('2. Enter scores'!S314&lt;&gt;"",'2. Enter scores'!$B314-'2. Enter scores'!S314,"")</f>
        <v/>
      </c>
      <c r="U310" s="125" t="str">
        <f>IF('2. Enter scores'!T314&lt;&gt;"",'2. Enter scores'!$B314-'2. Enter scores'!T314,"")</f>
        <v/>
      </c>
      <c r="V310" s="125" t="str">
        <f>IF('2. Enter scores'!U314&lt;&gt;"",'2. Enter scores'!$B314-'2. Enter scores'!U314,"")</f>
        <v/>
      </c>
      <c r="W310" s="125" t="str">
        <f>IF('2. Enter scores'!V314&lt;&gt;"",'2. Enter scores'!$B314-'2. Enter scores'!V314,"")</f>
        <v/>
      </c>
      <c r="X310" s="125" t="str">
        <f>IF('2. Enter scores'!W314&lt;&gt;"",'2. Enter scores'!$B314-'2. Enter scores'!W314,"")</f>
        <v/>
      </c>
      <c r="Y310" s="125" t="str">
        <f>IF('2. Enter scores'!X314&lt;&gt;"",'2. Enter scores'!$B314-'2. Enter scores'!X314,"")</f>
        <v/>
      </c>
      <c r="Z310" s="125" t="str">
        <f>IF('2. Enter scores'!Y314&lt;&gt;"",'2. Enter scores'!$B314-'2. Enter scores'!Y314,"")</f>
        <v/>
      </c>
      <c r="AA310" s="125" t="str">
        <f>IF('2. Enter scores'!Z314&lt;&gt;"",'2. Enter scores'!$B314-'2. Enter scores'!Z314,"")</f>
        <v/>
      </c>
      <c r="AB310" s="125" t="str">
        <f>IF('2. Enter scores'!AA314&lt;&gt;"",'2. Enter scores'!$B314-'2. Enter scores'!AA314,"")</f>
        <v/>
      </c>
      <c r="AC310" s="125" t="str">
        <f>IF('2. Enter scores'!AB314&lt;&gt;"",'2. Enter scores'!$B314-'2. Enter scores'!AB314,"")</f>
        <v/>
      </c>
      <c r="AD310" s="125" t="str">
        <f>IF('2. Enter scores'!AC314&lt;&gt;"",'2. Enter scores'!$B314-'2. Enter scores'!AC314,"")</f>
        <v/>
      </c>
      <c r="AE310" s="125" t="str">
        <f>IF('2. Enter scores'!AD314&lt;&gt;"",'2. Enter scores'!$B314-'2. Enter scores'!AD314,"")</f>
        <v/>
      </c>
      <c r="AF310" s="125" t="str">
        <f>IF('2. Enter scores'!AE314&lt;&gt;"",'2. Enter scores'!$B314-'2. Enter scores'!AE314,"")</f>
        <v/>
      </c>
      <c r="AG310" s="125" t="str">
        <f>IF('2. Enter scores'!AF314&lt;&gt;"",'2. Enter scores'!$B314-'2. Enter scores'!AF314,"")</f>
        <v/>
      </c>
      <c r="AH310" s="125" t="str">
        <f>IF('2. Enter scores'!AG314&lt;&gt;"",'2. Enter scores'!$B314-'2. Enter scores'!AG314,"")</f>
        <v/>
      </c>
      <c r="AI310" s="125" t="str">
        <f>IF('2. Enter scores'!AH314&lt;&gt;"",'2. Enter scores'!$B314-'2. Enter scores'!AH314,"")</f>
        <v/>
      </c>
      <c r="AJ310" s="125" t="str">
        <f>IF('2. Enter scores'!AI314&lt;&gt;"",'2. Enter scores'!$B314-'2. Enter scores'!AI314,"")</f>
        <v/>
      </c>
      <c r="AK310" s="125" t="str">
        <f>IF('2. Enter scores'!AJ314&lt;&gt;"",'2. Enter scores'!$B314-'2. Enter scores'!AJ314,"")</f>
        <v/>
      </c>
      <c r="AL310" s="125" t="str">
        <f>IF('2. Enter scores'!AK314&lt;&gt;"",'2. Enter scores'!$B314-'2. Enter scores'!AK314,"")</f>
        <v/>
      </c>
      <c r="AM310" s="125" t="str">
        <f>IF('2. Enter scores'!AL314&lt;&gt;"",'2. Enter scores'!$B314-'2. Enter scores'!AL314,"")</f>
        <v/>
      </c>
      <c r="AN310" s="125" t="str">
        <f>IF('2. Enter scores'!AM314&lt;&gt;"",'2. Enter scores'!$B314-'2. Enter scores'!AM314,"")</f>
        <v/>
      </c>
      <c r="AO310" s="125" t="str">
        <f>IF('2. Enter scores'!AN314&lt;&gt;"",'2. Enter scores'!$B314-'2. Enter scores'!AN314,"")</f>
        <v/>
      </c>
      <c r="AP310" s="125" t="str">
        <f>IF('2. Enter scores'!AO314&lt;&gt;"",'2. Enter scores'!$B314-'2. Enter scores'!AO314,"")</f>
        <v/>
      </c>
      <c r="AQ310" s="125" t="str">
        <f>IF('2. Enter scores'!AP314&lt;&gt;"",'2. Enter scores'!$B314-'2. Enter scores'!AP314,"")</f>
        <v/>
      </c>
      <c r="AR310" s="125" t="str">
        <f>IF('2. Enter scores'!AQ314&lt;&gt;"",'2. Enter scores'!$B314-'2. Enter scores'!AQ314,"")</f>
        <v/>
      </c>
      <c r="AS310" s="125" t="str">
        <f>IF('2. Enter scores'!AR314&lt;&gt;"",'2. Enter scores'!$B314-'2. Enter scores'!AR314,"")</f>
        <v/>
      </c>
      <c r="AT310" s="125" t="str">
        <f>IF('2. Enter scores'!AS314&lt;&gt;"",'2. Enter scores'!$B314-'2. Enter scores'!AS314,"")</f>
        <v/>
      </c>
      <c r="AU310" s="125" t="str">
        <f>IF('2. Enter scores'!AT314&lt;&gt;"",'2. Enter scores'!$B314-'2. Enter scores'!AT314,"")</f>
        <v/>
      </c>
      <c r="AV310" s="125" t="str">
        <f>IF('2. Enter scores'!AU314&lt;&gt;"",'2. Enter scores'!$B314-'2. Enter scores'!AU314,"")</f>
        <v/>
      </c>
      <c r="AW310" s="125" t="str">
        <f>IF('2. Enter scores'!AV314&lt;&gt;"",'2. Enter scores'!$B314-'2. Enter scores'!AV314,"")</f>
        <v/>
      </c>
      <c r="AX310" s="125" t="str">
        <f>IF('2. Enter scores'!AW314&lt;&gt;"",'2. Enter scores'!$B314-'2. Enter scores'!AW314,"")</f>
        <v/>
      </c>
      <c r="AY310" s="125" t="str">
        <f>IF('2. Enter scores'!AX314&lt;&gt;"",'2. Enter scores'!$B314-'2. Enter scores'!AX314,"")</f>
        <v/>
      </c>
      <c r="AZ310" s="125" t="str">
        <f>IF('2. Enter scores'!AY314&lt;&gt;"",'2. Enter scores'!$B314-'2. Enter scores'!AY314,"")</f>
        <v/>
      </c>
      <c r="BA310" s="125" t="str">
        <f>IF('2. Enter scores'!AZ314&lt;&gt;"",'2. Enter scores'!$B314-'2. Enter scores'!AZ314,"")</f>
        <v/>
      </c>
      <c r="BB310" s="125" t="str">
        <f>IF('2. Enter scores'!BA314&lt;&gt;"",'2. Enter scores'!$B314-'2. Enter scores'!BA314,"")</f>
        <v/>
      </c>
      <c r="BC310" s="125" t="str">
        <f>IF('2. Enter scores'!BB314&lt;&gt;"",'2. Enter scores'!$B314-'2. Enter scores'!BB314,"")</f>
        <v/>
      </c>
      <c r="BD310" s="125" t="str">
        <f>IF('2. Enter scores'!BC314&lt;&gt;"",'2. Enter scores'!$B314-'2. Enter scores'!BC314,"")</f>
        <v/>
      </c>
      <c r="BE310" s="125" t="str">
        <f>IF('2. Enter scores'!BD314&lt;&gt;"",'2. Enter scores'!$B314-'2. Enter scores'!BD314,"")</f>
        <v/>
      </c>
      <c r="BF310" s="125" t="str">
        <f>IF('2. Enter scores'!BE314&lt;&gt;"",'2. Enter scores'!$B314-'2. Enter scores'!BE314,"")</f>
        <v/>
      </c>
      <c r="BG310" s="125" t="str">
        <f>IF('2. Enter scores'!BF314&lt;&gt;"",'2. Enter scores'!$B314-'2. Enter scores'!BF314,"")</f>
        <v/>
      </c>
      <c r="BH310" s="125" t="str">
        <f>IF('2. Enter scores'!BG314&lt;&gt;"",'2. Enter scores'!$B314-'2. Enter scores'!BG314,"")</f>
        <v/>
      </c>
      <c r="BI310" s="125" t="str">
        <f>IF('2. Enter scores'!BH314&lt;&gt;"",'2. Enter scores'!$B314-'2. Enter scores'!BH314,"")</f>
        <v/>
      </c>
      <c r="BJ310" s="125" t="str">
        <f>IF('2. Enter scores'!BI314&lt;&gt;"",'2. Enter scores'!$B314-'2. Enter scores'!BI314,"")</f>
        <v/>
      </c>
      <c r="BK310" s="125" t="str">
        <f>IF('2. Enter scores'!BJ314&lt;&gt;"",'2. Enter scores'!$B314-'2. Enter scores'!BJ314,"")</f>
        <v/>
      </c>
      <c r="BL310" s="125" t="str">
        <f>IF('2. Enter scores'!BK314&lt;&gt;"",'2. Enter scores'!$B314-'2. Enter scores'!BK314,"")</f>
        <v/>
      </c>
      <c r="BM310" s="125" t="str">
        <f>IF('2. Enter scores'!BL314&lt;&gt;"",'2. Enter scores'!$B314-'2. Enter scores'!BL314,"")</f>
        <v/>
      </c>
      <c r="BN310" s="125" t="str">
        <f>IF('2. Enter scores'!BM314&lt;&gt;"",'2. Enter scores'!$B314-'2. Enter scores'!BM314,"")</f>
        <v/>
      </c>
      <c r="BO310" s="125" t="str">
        <f>IF('2. Enter scores'!BN314&lt;&gt;"",'2. Enter scores'!$B314-'2. Enter scores'!BN314,"")</f>
        <v/>
      </c>
      <c r="BP310" s="108">
        <v>1000</v>
      </c>
    </row>
    <row r="311" spans="2:68" x14ac:dyDescent="0.35">
      <c r="B311" s="125" t="str">
        <f>IF('2. Enter scores'!A315&lt;&gt;"",'2. Enter scores'!A315,"")</f>
        <v/>
      </c>
      <c r="H311" s="125" t="str">
        <f>IF('2. Enter scores'!G315&lt;&gt;"",'2. Enter scores'!$B315-'2. Enter scores'!G315,"")</f>
        <v/>
      </c>
      <c r="I311" s="125" t="str">
        <f>IF('2. Enter scores'!H315&lt;&gt;"",'2. Enter scores'!$B315-'2. Enter scores'!H315,"")</f>
        <v/>
      </c>
      <c r="J311" s="125" t="str">
        <f>IF('2. Enter scores'!I315&lt;&gt;"",'2. Enter scores'!$B315-'2. Enter scores'!I315,"")</f>
        <v/>
      </c>
      <c r="K311" s="125" t="str">
        <f>IF('2. Enter scores'!J315&lt;&gt;"",'2. Enter scores'!$B315-'2. Enter scores'!J315,"")</f>
        <v/>
      </c>
      <c r="L311" s="125" t="str">
        <f>IF('2. Enter scores'!K315&lt;&gt;"",'2. Enter scores'!$B315-'2. Enter scores'!K315,"")</f>
        <v/>
      </c>
      <c r="M311" s="125" t="str">
        <f>IF('2. Enter scores'!L315&lt;&gt;"",'2. Enter scores'!$B315-'2. Enter scores'!L315,"")</f>
        <v/>
      </c>
      <c r="N311" s="125" t="str">
        <f>IF('2. Enter scores'!M315&lt;&gt;"",'2. Enter scores'!$B315-'2. Enter scores'!M315,"")</f>
        <v/>
      </c>
      <c r="O311" s="125" t="str">
        <f>IF('2. Enter scores'!N315&lt;&gt;"",'2. Enter scores'!$B315-'2. Enter scores'!N315,"")</f>
        <v/>
      </c>
      <c r="P311" s="125" t="str">
        <f>IF('2. Enter scores'!O315&lt;&gt;"",'2. Enter scores'!$B315-'2. Enter scores'!O315,"")</f>
        <v/>
      </c>
      <c r="Q311" s="125" t="str">
        <f>IF('2. Enter scores'!P315&lt;&gt;"",'2. Enter scores'!$B315-'2. Enter scores'!P315,"")</f>
        <v/>
      </c>
      <c r="R311" s="125" t="str">
        <f>IF('2. Enter scores'!Q315&lt;&gt;"",'2. Enter scores'!$B315-'2. Enter scores'!Q315,"")</f>
        <v/>
      </c>
      <c r="S311" s="125" t="str">
        <f>IF('2. Enter scores'!R315&lt;&gt;"",'2. Enter scores'!$B315-'2. Enter scores'!R315,"")</f>
        <v/>
      </c>
      <c r="T311" s="125" t="str">
        <f>IF('2. Enter scores'!S315&lt;&gt;"",'2. Enter scores'!$B315-'2. Enter scores'!S315,"")</f>
        <v/>
      </c>
      <c r="U311" s="125" t="str">
        <f>IF('2. Enter scores'!T315&lt;&gt;"",'2. Enter scores'!$B315-'2. Enter scores'!T315,"")</f>
        <v/>
      </c>
      <c r="V311" s="125" t="str">
        <f>IF('2. Enter scores'!U315&lt;&gt;"",'2. Enter scores'!$B315-'2. Enter scores'!U315,"")</f>
        <v/>
      </c>
      <c r="W311" s="125" t="str">
        <f>IF('2. Enter scores'!V315&lt;&gt;"",'2. Enter scores'!$B315-'2. Enter scores'!V315,"")</f>
        <v/>
      </c>
      <c r="X311" s="125" t="str">
        <f>IF('2. Enter scores'!W315&lt;&gt;"",'2. Enter scores'!$B315-'2. Enter scores'!W315,"")</f>
        <v/>
      </c>
      <c r="Y311" s="125" t="str">
        <f>IF('2. Enter scores'!X315&lt;&gt;"",'2. Enter scores'!$B315-'2. Enter scores'!X315,"")</f>
        <v/>
      </c>
      <c r="Z311" s="125" t="str">
        <f>IF('2. Enter scores'!Y315&lt;&gt;"",'2. Enter scores'!$B315-'2. Enter scores'!Y315,"")</f>
        <v/>
      </c>
      <c r="AA311" s="125" t="str">
        <f>IF('2. Enter scores'!Z315&lt;&gt;"",'2. Enter scores'!$B315-'2. Enter scores'!Z315,"")</f>
        <v/>
      </c>
      <c r="AB311" s="125" t="str">
        <f>IF('2. Enter scores'!AA315&lt;&gt;"",'2. Enter scores'!$B315-'2. Enter scores'!AA315,"")</f>
        <v/>
      </c>
      <c r="AC311" s="125" t="str">
        <f>IF('2. Enter scores'!AB315&lt;&gt;"",'2. Enter scores'!$B315-'2. Enter scores'!AB315,"")</f>
        <v/>
      </c>
      <c r="AD311" s="125" t="str">
        <f>IF('2. Enter scores'!AC315&lt;&gt;"",'2. Enter scores'!$B315-'2. Enter scores'!AC315,"")</f>
        <v/>
      </c>
      <c r="AE311" s="125" t="str">
        <f>IF('2. Enter scores'!AD315&lt;&gt;"",'2. Enter scores'!$B315-'2. Enter scores'!AD315,"")</f>
        <v/>
      </c>
      <c r="AF311" s="125" t="str">
        <f>IF('2. Enter scores'!AE315&lt;&gt;"",'2. Enter scores'!$B315-'2. Enter scores'!AE315,"")</f>
        <v/>
      </c>
      <c r="AG311" s="125" t="str">
        <f>IF('2. Enter scores'!AF315&lt;&gt;"",'2. Enter scores'!$B315-'2. Enter scores'!AF315,"")</f>
        <v/>
      </c>
      <c r="AH311" s="125" t="str">
        <f>IF('2. Enter scores'!AG315&lt;&gt;"",'2. Enter scores'!$B315-'2. Enter scores'!AG315,"")</f>
        <v/>
      </c>
      <c r="AI311" s="125" t="str">
        <f>IF('2. Enter scores'!AH315&lt;&gt;"",'2. Enter scores'!$B315-'2. Enter scores'!AH315,"")</f>
        <v/>
      </c>
      <c r="AJ311" s="125" t="str">
        <f>IF('2. Enter scores'!AI315&lt;&gt;"",'2. Enter scores'!$B315-'2. Enter scores'!AI315,"")</f>
        <v/>
      </c>
      <c r="AK311" s="125" t="str">
        <f>IF('2. Enter scores'!AJ315&lt;&gt;"",'2. Enter scores'!$B315-'2. Enter scores'!AJ315,"")</f>
        <v/>
      </c>
      <c r="AL311" s="125" t="str">
        <f>IF('2. Enter scores'!AK315&lt;&gt;"",'2. Enter scores'!$B315-'2. Enter scores'!AK315,"")</f>
        <v/>
      </c>
      <c r="AM311" s="125" t="str">
        <f>IF('2. Enter scores'!AL315&lt;&gt;"",'2. Enter scores'!$B315-'2. Enter scores'!AL315,"")</f>
        <v/>
      </c>
      <c r="AN311" s="125" t="str">
        <f>IF('2. Enter scores'!AM315&lt;&gt;"",'2. Enter scores'!$B315-'2. Enter scores'!AM315,"")</f>
        <v/>
      </c>
      <c r="AO311" s="125" t="str">
        <f>IF('2. Enter scores'!AN315&lt;&gt;"",'2. Enter scores'!$B315-'2. Enter scores'!AN315,"")</f>
        <v/>
      </c>
      <c r="AP311" s="125" t="str">
        <f>IF('2. Enter scores'!AO315&lt;&gt;"",'2. Enter scores'!$B315-'2. Enter scores'!AO315,"")</f>
        <v/>
      </c>
      <c r="AQ311" s="125" t="str">
        <f>IF('2. Enter scores'!AP315&lt;&gt;"",'2. Enter scores'!$B315-'2. Enter scores'!AP315,"")</f>
        <v/>
      </c>
      <c r="AR311" s="125" t="str">
        <f>IF('2. Enter scores'!AQ315&lt;&gt;"",'2. Enter scores'!$B315-'2. Enter scores'!AQ315,"")</f>
        <v/>
      </c>
      <c r="AS311" s="125" t="str">
        <f>IF('2. Enter scores'!AR315&lt;&gt;"",'2. Enter scores'!$B315-'2. Enter scores'!AR315,"")</f>
        <v/>
      </c>
      <c r="AT311" s="125" t="str">
        <f>IF('2. Enter scores'!AS315&lt;&gt;"",'2. Enter scores'!$B315-'2. Enter scores'!AS315,"")</f>
        <v/>
      </c>
      <c r="AU311" s="125" t="str">
        <f>IF('2. Enter scores'!AT315&lt;&gt;"",'2. Enter scores'!$B315-'2. Enter scores'!AT315,"")</f>
        <v/>
      </c>
      <c r="AV311" s="125" t="str">
        <f>IF('2. Enter scores'!AU315&lt;&gt;"",'2. Enter scores'!$B315-'2. Enter scores'!AU315,"")</f>
        <v/>
      </c>
      <c r="AW311" s="125" t="str">
        <f>IF('2. Enter scores'!AV315&lt;&gt;"",'2. Enter scores'!$B315-'2. Enter scores'!AV315,"")</f>
        <v/>
      </c>
      <c r="AX311" s="125" t="str">
        <f>IF('2. Enter scores'!AW315&lt;&gt;"",'2. Enter scores'!$B315-'2. Enter scores'!AW315,"")</f>
        <v/>
      </c>
      <c r="AY311" s="125" t="str">
        <f>IF('2. Enter scores'!AX315&lt;&gt;"",'2. Enter scores'!$B315-'2. Enter scores'!AX315,"")</f>
        <v/>
      </c>
      <c r="AZ311" s="125" t="str">
        <f>IF('2. Enter scores'!AY315&lt;&gt;"",'2. Enter scores'!$B315-'2. Enter scores'!AY315,"")</f>
        <v/>
      </c>
      <c r="BA311" s="125" t="str">
        <f>IF('2. Enter scores'!AZ315&lt;&gt;"",'2. Enter scores'!$B315-'2. Enter scores'!AZ315,"")</f>
        <v/>
      </c>
      <c r="BB311" s="125" t="str">
        <f>IF('2. Enter scores'!BA315&lt;&gt;"",'2. Enter scores'!$B315-'2. Enter scores'!BA315,"")</f>
        <v/>
      </c>
      <c r="BC311" s="125" t="str">
        <f>IF('2. Enter scores'!BB315&lt;&gt;"",'2. Enter scores'!$B315-'2. Enter scores'!BB315,"")</f>
        <v/>
      </c>
      <c r="BD311" s="125" t="str">
        <f>IF('2. Enter scores'!BC315&lt;&gt;"",'2. Enter scores'!$B315-'2. Enter scores'!BC315,"")</f>
        <v/>
      </c>
      <c r="BE311" s="125" t="str">
        <f>IF('2. Enter scores'!BD315&lt;&gt;"",'2. Enter scores'!$B315-'2. Enter scores'!BD315,"")</f>
        <v/>
      </c>
      <c r="BF311" s="125" t="str">
        <f>IF('2. Enter scores'!BE315&lt;&gt;"",'2. Enter scores'!$B315-'2. Enter scores'!BE315,"")</f>
        <v/>
      </c>
      <c r="BG311" s="125" t="str">
        <f>IF('2. Enter scores'!BF315&lt;&gt;"",'2. Enter scores'!$B315-'2. Enter scores'!BF315,"")</f>
        <v/>
      </c>
      <c r="BH311" s="125" t="str">
        <f>IF('2. Enter scores'!BG315&lt;&gt;"",'2. Enter scores'!$B315-'2. Enter scores'!BG315,"")</f>
        <v/>
      </c>
      <c r="BI311" s="125" t="str">
        <f>IF('2. Enter scores'!BH315&lt;&gt;"",'2. Enter scores'!$B315-'2. Enter scores'!BH315,"")</f>
        <v/>
      </c>
      <c r="BJ311" s="125" t="str">
        <f>IF('2. Enter scores'!BI315&lt;&gt;"",'2. Enter scores'!$B315-'2. Enter scores'!BI315,"")</f>
        <v/>
      </c>
      <c r="BK311" s="125" t="str">
        <f>IF('2. Enter scores'!BJ315&lt;&gt;"",'2. Enter scores'!$B315-'2. Enter scores'!BJ315,"")</f>
        <v/>
      </c>
      <c r="BL311" s="125" t="str">
        <f>IF('2. Enter scores'!BK315&lt;&gt;"",'2. Enter scores'!$B315-'2. Enter scores'!BK315,"")</f>
        <v/>
      </c>
      <c r="BM311" s="125" t="str">
        <f>IF('2. Enter scores'!BL315&lt;&gt;"",'2. Enter scores'!$B315-'2. Enter scores'!BL315,"")</f>
        <v/>
      </c>
      <c r="BN311" s="125" t="str">
        <f>IF('2. Enter scores'!BM315&lt;&gt;"",'2. Enter scores'!$B315-'2. Enter scores'!BM315,"")</f>
        <v/>
      </c>
      <c r="BO311" s="125" t="str">
        <f>IF('2. Enter scores'!BN315&lt;&gt;"",'2. Enter scores'!$B315-'2. Enter scores'!BN315,"")</f>
        <v/>
      </c>
      <c r="BP311" s="108">
        <v>1000</v>
      </c>
    </row>
    <row r="312" spans="2:68" x14ac:dyDescent="0.35">
      <c r="B312" s="125" t="str">
        <f>IF('2. Enter scores'!A316&lt;&gt;"",'2. Enter scores'!A316,"")</f>
        <v/>
      </c>
      <c r="H312" s="125" t="str">
        <f>IF('2. Enter scores'!G316&lt;&gt;"",'2. Enter scores'!$B316-'2. Enter scores'!G316,"")</f>
        <v/>
      </c>
      <c r="I312" s="125" t="str">
        <f>IF('2. Enter scores'!H316&lt;&gt;"",'2. Enter scores'!$B316-'2. Enter scores'!H316,"")</f>
        <v/>
      </c>
      <c r="J312" s="125" t="str">
        <f>IF('2. Enter scores'!I316&lt;&gt;"",'2. Enter scores'!$B316-'2. Enter scores'!I316,"")</f>
        <v/>
      </c>
      <c r="K312" s="125" t="str">
        <f>IF('2. Enter scores'!J316&lt;&gt;"",'2. Enter scores'!$B316-'2. Enter scores'!J316,"")</f>
        <v/>
      </c>
      <c r="L312" s="125" t="str">
        <f>IF('2. Enter scores'!K316&lt;&gt;"",'2. Enter scores'!$B316-'2. Enter scores'!K316,"")</f>
        <v/>
      </c>
      <c r="M312" s="125" t="str">
        <f>IF('2. Enter scores'!L316&lt;&gt;"",'2. Enter scores'!$B316-'2. Enter scores'!L316,"")</f>
        <v/>
      </c>
      <c r="N312" s="125" t="str">
        <f>IF('2. Enter scores'!M316&lt;&gt;"",'2. Enter scores'!$B316-'2. Enter scores'!M316,"")</f>
        <v/>
      </c>
      <c r="O312" s="125" t="str">
        <f>IF('2. Enter scores'!N316&lt;&gt;"",'2. Enter scores'!$B316-'2. Enter scores'!N316,"")</f>
        <v/>
      </c>
      <c r="P312" s="125" t="str">
        <f>IF('2. Enter scores'!O316&lt;&gt;"",'2. Enter scores'!$B316-'2. Enter scores'!O316,"")</f>
        <v/>
      </c>
      <c r="Q312" s="125" t="str">
        <f>IF('2. Enter scores'!P316&lt;&gt;"",'2. Enter scores'!$B316-'2. Enter scores'!P316,"")</f>
        <v/>
      </c>
      <c r="R312" s="125" t="str">
        <f>IF('2. Enter scores'!Q316&lt;&gt;"",'2. Enter scores'!$B316-'2. Enter scores'!Q316,"")</f>
        <v/>
      </c>
      <c r="S312" s="125" t="str">
        <f>IF('2. Enter scores'!R316&lt;&gt;"",'2. Enter scores'!$B316-'2. Enter scores'!R316,"")</f>
        <v/>
      </c>
      <c r="T312" s="125" t="str">
        <f>IF('2. Enter scores'!S316&lt;&gt;"",'2. Enter scores'!$B316-'2. Enter scores'!S316,"")</f>
        <v/>
      </c>
      <c r="U312" s="125" t="str">
        <f>IF('2. Enter scores'!T316&lt;&gt;"",'2. Enter scores'!$B316-'2. Enter scores'!T316,"")</f>
        <v/>
      </c>
      <c r="V312" s="125" t="str">
        <f>IF('2. Enter scores'!U316&lt;&gt;"",'2. Enter scores'!$B316-'2. Enter scores'!U316,"")</f>
        <v/>
      </c>
      <c r="W312" s="125" t="str">
        <f>IF('2. Enter scores'!V316&lt;&gt;"",'2. Enter scores'!$B316-'2. Enter scores'!V316,"")</f>
        <v/>
      </c>
      <c r="X312" s="125" t="str">
        <f>IF('2. Enter scores'!W316&lt;&gt;"",'2. Enter scores'!$B316-'2. Enter scores'!W316,"")</f>
        <v/>
      </c>
      <c r="Y312" s="125" t="str">
        <f>IF('2. Enter scores'!X316&lt;&gt;"",'2. Enter scores'!$B316-'2. Enter scores'!X316,"")</f>
        <v/>
      </c>
      <c r="Z312" s="125" t="str">
        <f>IF('2. Enter scores'!Y316&lt;&gt;"",'2. Enter scores'!$B316-'2. Enter scores'!Y316,"")</f>
        <v/>
      </c>
      <c r="AA312" s="125" t="str">
        <f>IF('2. Enter scores'!Z316&lt;&gt;"",'2. Enter scores'!$B316-'2. Enter scores'!Z316,"")</f>
        <v/>
      </c>
      <c r="AB312" s="125" t="str">
        <f>IF('2. Enter scores'!AA316&lt;&gt;"",'2. Enter scores'!$B316-'2. Enter scores'!AA316,"")</f>
        <v/>
      </c>
      <c r="AC312" s="125" t="str">
        <f>IF('2. Enter scores'!AB316&lt;&gt;"",'2. Enter scores'!$B316-'2. Enter scores'!AB316,"")</f>
        <v/>
      </c>
      <c r="AD312" s="125" t="str">
        <f>IF('2. Enter scores'!AC316&lt;&gt;"",'2. Enter scores'!$B316-'2. Enter scores'!AC316,"")</f>
        <v/>
      </c>
      <c r="AE312" s="125" t="str">
        <f>IF('2. Enter scores'!AD316&lt;&gt;"",'2. Enter scores'!$B316-'2. Enter scores'!AD316,"")</f>
        <v/>
      </c>
      <c r="AF312" s="125" t="str">
        <f>IF('2. Enter scores'!AE316&lt;&gt;"",'2. Enter scores'!$B316-'2. Enter scores'!AE316,"")</f>
        <v/>
      </c>
      <c r="AG312" s="125" t="str">
        <f>IF('2. Enter scores'!AF316&lt;&gt;"",'2. Enter scores'!$B316-'2. Enter scores'!AF316,"")</f>
        <v/>
      </c>
      <c r="AH312" s="125" t="str">
        <f>IF('2. Enter scores'!AG316&lt;&gt;"",'2. Enter scores'!$B316-'2. Enter scores'!AG316,"")</f>
        <v/>
      </c>
      <c r="AI312" s="125" t="str">
        <f>IF('2. Enter scores'!AH316&lt;&gt;"",'2. Enter scores'!$B316-'2. Enter scores'!AH316,"")</f>
        <v/>
      </c>
      <c r="AJ312" s="125" t="str">
        <f>IF('2. Enter scores'!AI316&lt;&gt;"",'2. Enter scores'!$B316-'2. Enter scores'!AI316,"")</f>
        <v/>
      </c>
      <c r="AK312" s="125" t="str">
        <f>IF('2. Enter scores'!AJ316&lt;&gt;"",'2. Enter scores'!$B316-'2. Enter scores'!AJ316,"")</f>
        <v/>
      </c>
      <c r="AL312" s="125" t="str">
        <f>IF('2. Enter scores'!AK316&lt;&gt;"",'2. Enter scores'!$B316-'2. Enter scores'!AK316,"")</f>
        <v/>
      </c>
      <c r="AM312" s="125" t="str">
        <f>IF('2. Enter scores'!AL316&lt;&gt;"",'2. Enter scores'!$B316-'2. Enter scores'!AL316,"")</f>
        <v/>
      </c>
      <c r="AN312" s="125" t="str">
        <f>IF('2. Enter scores'!AM316&lt;&gt;"",'2. Enter scores'!$B316-'2. Enter scores'!AM316,"")</f>
        <v/>
      </c>
      <c r="AO312" s="125" t="str">
        <f>IF('2. Enter scores'!AN316&lt;&gt;"",'2. Enter scores'!$B316-'2. Enter scores'!AN316,"")</f>
        <v/>
      </c>
      <c r="AP312" s="125" t="str">
        <f>IF('2. Enter scores'!AO316&lt;&gt;"",'2. Enter scores'!$B316-'2. Enter scores'!AO316,"")</f>
        <v/>
      </c>
      <c r="AQ312" s="125" t="str">
        <f>IF('2. Enter scores'!AP316&lt;&gt;"",'2. Enter scores'!$B316-'2. Enter scores'!AP316,"")</f>
        <v/>
      </c>
      <c r="AR312" s="125" t="str">
        <f>IF('2. Enter scores'!AQ316&lt;&gt;"",'2. Enter scores'!$B316-'2. Enter scores'!AQ316,"")</f>
        <v/>
      </c>
      <c r="AS312" s="125" t="str">
        <f>IF('2. Enter scores'!AR316&lt;&gt;"",'2. Enter scores'!$B316-'2. Enter scores'!AR316,"")</f>
        <v/>
      </c>
      <c r="AT312" s="125" t="str">
        <f>IF('2. Enter scores'!AS316&lt;&gt;"",'2. Enter scores'!$B316-'2. Enter scores'!AS316,"")</f>
        <v/>
      </c>
      <c r="AU312" s="125" t="str">
        <f>IF('2. Enter scores'!AT316&lt;&gt;"",'2. Enter scores'!$B316-'2. Enter scores'!AT316,"")</f>
        <v/>
      </c>
      <c r="AV312" s="125" t="str">
        <f>IF('2. Enter scores'!AU316&lt;&gt;"",'2. Enter scores'!$B316-'2. Enter scores'!AU316,"")</f>
        <v/>
      </c>
      <c r="AW312" s="125" t="str">
        <f>IF('2. Enter scores'!AV316&lt;&gt;"",'2. Enter scores'!$B316-'2. Enter scores'!AV316,"")</f>
        <v/>
      </c>
      <c r="AX312" s="125" t="str">
        <f>IF('2. Enter scores'!AW316&lt;&gt;"",'2. Enter scores'!$B316-'2. Enter scores'!AW316,"")</f>
        <v/>
      </c>
      <c r="AY312" s="125" t="str">
        <f>IF('2. Enter scores'!AX316&lt;&gt;"",'2. Enter scores'!$B316-'2. Enter scores'!AX316,"")</f>
        <v/>
      </c>
      <c r="AZ312" s="125" t="str">
        <f>IF('2. Enter scores'!AY316&lt;&gt;"",'2. Enter scores'!$B316-'2. Enter scores'!AY316,"")</f>
        <v/>
      </c>
      <c r="BA312" s="125" t="str">
        <f>IF('2. Enter scores'!AZ316&lt;&gt;"",'2. Enter scores'!$B316-'2. Enter scores'!AZ316,"")</f>
        <v/>
      </c>
      <c r="BB312" s="125" t="str">
        <f>IF('2. Enter scores'!BA316&lt;&gt;"",'2. Enter scores'!$B316-'2. Enter scores'!BA316,"")</f>
        <v/>
      </c>
      <c r="BC312" s="125" t="str">
        <f>IF('2. Enter scores'!BB316&lt;&gt;"",'2. Enter scores'!$B316-'2. Enter scores'!BB316,"")</f>
        <v/>
      </c>
      <c r="BD312" s="125" t="str">
        <f>IF('2. Enter scores'!BC316&lt;&gt;"",'2. Enter scores'!$B316-'2. Enter scores'!BC316,"")</f>
        <v/>
      </c>
      <c r="BE312" s="125" t="str">
        <f>IF('2. Enter scores'!BD316&lt;&gt;"",'2. Enter scores'!$B316-'2. Enter scores'!BD316,"")</f>
        <v/>
      </c>
      <c r="BF312" s="125" t="str">
        <f>IF('2. Enter scores'!BE316&lt;&gt;"",'2. Enter scores'!$B316-'2. Enter scores'!BE316,"")</f>
        <v/>
      </c>
      <c r="BG312" s="125" t="str">
        <f>IF('2. Enter scores'!BF316&lt;&gt;"",'2. Enter scores'!$B316-'2. Enter scores'!BF316,"")</f>
        <v/>
      </c>
      <c r="BH312" s="125" t="str">
        <f>IF('2. Enter scores'!BG316&lt;&gt;"",'2. Enter scores'!$B316-'2. Enter scores'!BG316,"")</f>
        <v/>
      </c>
      <c r="BI312" s="125" t="str">
        <f>IF('2. Enter scores'!BH316&lt;&gt;"",'2. Enter scores'!$B316-'2. Enter scores'!BH316,"")</f>
        <v/>
      </c>
      <c r="BJ312" s="125" t="str">
        <f>IF('2. Enter scores'!BI316&lt;&gt;"",'2. Enter scores'!$B316-'2. Enter scores'!BI316,"")</f>
        <v/>
      </c>
      <c r="BK312" s="125" t="str">
        <f>IF('2. Enter scores'!BJ316&lt;&gt;"",'2. Enter scores'!$B316-'2. Enter scores'!BJ316,"")</f>
        <v/>
      </c>
      <c r="BL312" s="125" t="str">
        <f>IF('2. Enter scores'!BK316&lt;&gt;"",'2. Enter scores'!$B316-'2. Enter scores'!BK316,"")</f>
        <v/>
      </c>
      <c r="BM312" s="125" t="str">
        <f>IF('2. Enter scores'!BL316&lt;&gt;"",'2. Enter scores'!$B316-'2. Enter scores'!BL316,"")</f>
        <v/>
      </c>
      <c r="BN312" s="125" t="str">
        <f>IF('2. Enter scores'!BM316&lt;&gt;"",'2. Enter scores'!$B316-'2. Enter scores'!BM316,"")</f>
        <v/>
      </c>
      <c r="BO312" s="125" t="str">
        <f>IF('2. Enter scores'!BN316&lt;&gt;"",'2. Enter scores'!$B316-'2. Enter scores'!BN316,"")</f>
        <v/>
      </c>
      <c r="BP312" s="108">
        <v>1000</v>
      </c>
    </row>
    <row r="313" spans="2:68" x14ac:dyDescent="0.35">
      <c r="B313" s="125" t="str">
        <f>IF('2. Enter scores'!A317&lt;&gt;"",'2. Enter scores'!A317,"")</f>
        <v/>
      </c>
      <c r="H313" s="125" t="str">
        <f>IF('2. Enter scores'!G317&lt;&gt;"",'2. Enter scores'!$B317-'2. Enter scores'!G317,"")</f>
        <v/>
      </c>
      <c r="I313" s="125" t="str">
        <f>IF('2. Enter scores'!H317&lt;&gt;"",'2. Enter scores'!$B317-'2. Enter scores'!H317,"")</f>
        <v/>
      </c>
      <c r="J313" s="125" t="str">
        <f>IF('2. Enter scores'!I317&lt;&gt;"",'2. Enter scores'!$B317-'2. Enter scores'!I317,"")</f>
        <v/>
      </c>
      <c r="K313" s="125" t="str">
        <f>IF('2. Enter scores'!J317&lt;&gt;"",'2. Enter scores'!$B317-'2. Enter scores'!J317,"")</f>
        <v/>
      </c>
      <c r="L313" s="125" t="str">
        <f>IF('2. Enter scores'!K317&lt;&gt;"",'2. Enter scores'!$B317-'2. Enter scores'!K317,"")</f>
        <v/>
      </c>
      <c r="M313" s="125" t="str">
        <f>IF('2. Enter scores'!L317&lt;&gt;"",'2. Enter scores'!$B317-'2. Enter scores'!L317,"")</f>
        <v/>
      </c>
      <c r="N313" s="125" t="str">
        <f>IF('2. Enter scores'!M317&lt;&gt;"",'2. Enter scores'!$B317-'2. Enter scores'!M317,"")</f>
        <v/>
      </c>
      <c r="O313" s="125" t="str">
        <f>IF('2. Enter scores'!N317&lt;&gt;"",'2. Enter scores'!$B317-'2. Enter scores'!N317,"")</f>
        <v/>
      </c>
      <c r="P313" s="125" t="str">
        <f>IF('2. Enter scores'!O317&lt;&gt;"",'2. Enter scores'!$B317-'2. Enter scores'!O317,"")</f>
        <v/>
      </c>
      <c r="Q313" s="125" t="str">
        <f>IF('2. Enter scores'!P317&lt;&gt;"",'2. Enter scores'!$B317-'2. Enter scores'!P317,"")</f>
        <v/>
      </c>
      <c r="R313" s="125" t="str">
        <f>IF('2. Enter scores'!Q317&lt;&gt;"",'2. Enter scores'!$B317-'2. Enter scores'!Q317,"")</f>
        <v/>
      </c>
      <c r="S313" s="125" t="str">
        <f>IF('2. Enter scores'!R317&lt;&gt;"",'2. Enter scores'!$B317-'2. Enter scores'!R317,"")</f>
        <v/>
      </c>
      <c r="T313" s="125" t="str">
        <f>IF('2. Enter scores'!S317&lt;&gt;"",'2. Enter scores'!$B317-'2. Enter scores'!S317,"")</f>
        <v/>
      </c>
      <c r="U313" s="125" t="str">
        <f>IF('2. Enter scores'!T317&lt;&gt;"",'2. Enter scores'!$B317-'2. Enter scores'!T317,"")</f>
        <v/>
      </c>
      <c r="V313" s="125" t="str">
        <f>IF('2. Enter scores'!U317&lt;&gt;"",'2. Enter scores'!$B317-'2. Enter scores'!U317,"")</f>
        <v/>
      </c>
      <c r="W313" s="125" t="str">
        <f>IF('2. Enter scores'!V317&lt;&gt;"",'2. Enter scores'!$B317-'2. Enter scores'!V317,"")</f>
        <v/>
      </c>
      <c r="X313" s="125" t="str">
        <f>IF('2. Enter scores'!W317&lt;&gt;"",'2. Enter scores'!$B317-'2. Enter scores'!W317,"")</f>
        <v/>
      </c>
      <c r="Y313" s="125" t="str">
        <f>IF('2. Enter scores'!X317&lt;&gt;"",'2. Enter scores'!$B317-'2. Enter scores'!X317,"")</f>
        <v/>
      </c>
      <c r="Z313" s="125" t="str">
        <f>IF('2. Enter scores'!Y317&lt;&gt;"",'2. Enter scores'!$B317-'2. Enter scores'!Y317,"")</f>
        <v/>
      </c>
      <c r="AA313" s="125" t="str">
        <f>IF('2. Enter scores'!Z317&lt;&gt;"",'2. Enter scores'!$B317-'2. Enter scores'!Z317,"")</f>
        <v/>
      </c>
      <c r="AB313" s="125" t="str">
        <f>IF('2. Enter scores'!AA317&lt;&gt;"",'2. Enter scores'!$B317-'2. Enter scores'!AA317,"")</f>
        <v/>
      </c>
      <c r="AC313" s="125" t="str">
        <f>IF('2. Enter scores'!AB317&lt;&gt;"",'2. Enter scores'!$B317-'2. Enter scores'!AB317,"")</f>
        <v/>
      </c>
      <c r="AD313" s="125" t="str">
        <f>IF('2. Enter scores'!AC317&lt;&gt;"",'2. Enter scores'!$B317-'2. Enter scores'!AC317,"")</f>
        <v/>
      </c>
      <c r="AE313" s="125" t="str">
        <f>IF('2. Enter scores'!AD317&lt;&gt;"",'2. Enter scores'!$B317-'2. Enter scores'!AD317,"")</f>
        <v/>
      </c>
      <c r="AF313" s="125" t="str">
        <f>IF('2. Enter scores'!AE317&lt;&gt;"",'2. Enter scores'!$B317-'2. Enter scores'!AE317,"")</f>
        <v/>
      </c>
      <c r="AG313" s="125" t="str">
        <f>IF('2. Enter scores'!AF317&lt;&gt;"",'2. Enter scores'!$B317-'2. Enter scores'!AF317,"")</f>
        <v/>
      </c>
      <c r="AH313" s="125" t="str">
        <f>IF('2. Enter scores'!AG317&lt;&gt;"",'2. Enter scores'!$B317-'2. Enter scores'!AG317,"")</f>
        <v/>
      </c>
      <c r="AI313" s="125" t="str">
        <f>IF('2. Enter scores'!AH317&lt;&gt;"",'2. Enter scores'!$B317-'2. Enter scores'!AH317,"")</f>
        <v/>
      </c>
      <c r="AJ313" s="125" t="str">
        <f>IF('2. Enter scores'!AI317&lt;&gt;"",'2. Enter scores'!$B317-'2. Enter scores'!AI317,"")</f>
        <v/>
      </c>
      <c r="AK313" s="125" t="str">
        <f>IF('2. Enter scores'!AJ317&lt;&gt;"",'2. Enter scores'!$B317-'2. Enter scores'!AJ317,"")</f>
        <v/>
      </c>
      <c r="AL313" s="125" t="str">
        <f>IF('2. Enter scores'!AK317&lt;&gt;"",'2. Enter scores'!$B317-'2. Enter scores'!AK317,"")</f>
        <v/>
      </c>
      <c r="AM313" s="125" t="str">
        <f>IF('2. Enter scores'!AL317&lt;&gt;"",'2. Enter scores'!$B317-'2. Enter scores'!AL317,"")</f>
        <v/>
      </c>
      <c r="AN313" s="125" t="str">
        <f>IF('2. Enter scores'!AM317&lt;&gt;"",'2. Enter scores'!$B317-'2. Enter scores'!AM317,"")</f>
        <v/>
      </c>
      <c r="AO313" s="125" t="str">
        <f>IF('2. Enter scores'!AN317&lt;&gt;"",'2. Enter scores'!$B317-'2. Enter scores'!AN317,"")</f>
        <v/>
      </c>
      <c r="AP313" s="125" t="str">
        <f>IF('2. Enter scores'!AO317&lt;&gt;"",'2. Enter scores'!$B317-'2. Enter scores'!AO317,"")</f>
        <v/>
      </c>
      <c r="AQ313" s="125" t="str">
        <f>IF('2. Enter scores'!AP317&lt;&gt;"",'2. Enter scores'!$B317-'2. Enter scores'!AP317,"")</f>
        <v/>
      </c>
      <c r="AR313" s="125" t="str">
        <f>IF('2. Enter scores'!AQ317&lt;&gt;"",'2. Enter scores'!$B317-'2. Enter scores'!AQ317,"")</f>
        <v/>
      </c>
      <c r="AS313" s="125" t="str">
        <f>IF('2. Enter scores'!AR317&lt;&gt;"",'2. Enter scores'!$B317-'2. Enter scores'!AR317,"")</f>
        <v/>
      </c>
      <c r="AT313" s="125" t="str">
        <f>IF('2. Enter scores'!AS317&lt;&gt;"",'2. Enter scores'!$B317-'2. Enter scores'!AS317,"")</f>
        <v/>
      </c>
      <c r="AU313" s="125" t="str">
        <f>IF('2. Enter scores'!AT317&lt;&gt;"",'2. Enter scores'!$B317-'2. Enter scores'!AT317,"")</f>
        <v/>
      </c>
      <c r="AV313" s="125" t="str">
        <f>IF('2. Enter scores'!AU317&lt;&gt;"",'2. Enter scores'!$B317-'2. Enter scores'!AU317,"")</f>
        <v/>
      </c>
      <c r="AW313" s="125" t="str">
        <f>IF('2. Enter scores'!AV317&lt;&gt;"",'2. Enter scores'!$B317-'2. Enter scores'!AV317,"")</f>
        <v/>
      </c>
      <c r="AX313" s="125" t="str">
        <f>IF('2. Enter scores'!AW317&lt;&gt;"",'2. Enter scores'!$B317-'2. Enter scores'!AW317,"")</f>
        <v/>
      </c>
      <c r="AY313" s="125" t="str">
        <f>IF('2. Enter scores'!AX317&lt;&gt;"",'2. Enter scores'!$B317-'2. Enter scores'!AX317,"")</f>
        <v/>
      </c>
      <c r="AZ313" s="125" t="str">
        <f>IF('2. Enter scores'!AY317&lt;&gt;"",'2. Enter scores'!$B317-'2. Enter scores'!AY317,"")</f>
        <v/>
      </c>
      <c r="BA313" s="125" t="str">
        <f>IF('2. Enter scores'!AZ317&lt;&gt;"",'2. Enter scores'!$B317-'2. Enter scores'!AZ317,"")</f>
        <v/>
      </c>
      <c r="BB313" s="125" t="str">
        <f>IF('2. Enter scores'!BA317&lt;&gt;"",'2. Enter scores'!$B317-'2. Enter scores'!BA317,"")</f>
        <v/>
      </c>
      <c r="BC313" s="125" t="str">
        <f>IF('2. Enter scores'!BB317&lt;&gt;"",'2. Enter scores'!$B317-'2. Enter scores'!BB317,"")</f>
        <v/>
      </c>
      <c r="BD313" s="125" t="str">
        <f>IF('2. Enter scores'!BC317&lt;&gt;"",'2. Enter scores'!$B317-'2. Enter scores'!BC317,"")</f>
        <v/>
      </c>
      <c r="BE313" s="125" t="str">
        <f>IF('2. Enter scores'!BD317&lt;&gt;"",'2. Enter scores'!$B317-'2. Enter scores'!BD317,"")</f>
        <v/>
      </c>
      <c r="BF313" s="125" t="str">
        <f>IF('2. Enter scores'!BE317&lt;&gt;"",'2. Enter scores'!$B317-'2. Enter scores'!BE317,"")</f>
        <v/>
      </c>
      <c r="BG313" s="125" t="str">
        <f>IF('2. Enter scores'!BF317&lt;&gt;"",'2. Enter scores'!$B317-'2. Enter scores'!BF317,"")</f>
        <v/>
      </c>
      <c r="BH313" s="125" t="str">
        <f>IF('2. Enter scores'!BG317&lt;&gt;"",'2. Enter scores'!$B317-'2. Enter scores'!BG317,"")</f>
        <v/>
      </c>
      <c r="BI313" s="125" t="str">
        <f>IF('2. Enter scores'!BH317&lt;&gt;"",'2. Enter scores'!$B317-'2. Enter scores'!BH317,"")</f>
        <v/>
      </c>
      <c r="BJ313" s="125" t="str">
        <f>IF('2. Enter scores'!BI317&lt;&gt;"",'2. Enter scores'!$B317-'2. Enter scores'!BI317,"")</f>
        <v/>
      </c>
      <c r="BK313" s="125" t="str">
        <f>IF('2. Enter scores'!BJ317&lt;&gt;"",'2. Enter scores'!$B317-'2. Enter scores'!BJ317,"")</f>
        <v/>
      </c>
      <c r="BL313" s="125" t="str">
        <f>IF('2. Enter scores'!BK317&lt;&gt;"",'2. Enter scores'!$B317-'2. Enter scores'!BK317,"")</f>
        <v/>
      </c>
      <c r="BM313" s="125" t="str">
        <f>IF('2. Enter scores'!BL317&lt;&gt;"",'2. Enter scores'!$B317-'2. Enter scores'!BL317,"")</f>
        <v/>
      </c>
      <c r="BN313" s="125" t="str">
        <f>IF('2. Enter scores'!BM317&lt;&gt;"",'2. Enter scores'!$B317-'2. Enter scores'!BM317,"")</f>
        <v/>
      </c>
      <c r="BO313" s="125" t="str">
        <f>IF('2. Enter scores'!BN317&lt;&gt;"",'2. Enter scores'!$B317-'2. Enter scores'!BN317,"")</f>
        <v/>
      </c>
      <c r="BP313" s="108">
        <v>1000</v>
      </c>
    </row>
    <row r="314" spans="2:68" x14ac:dyDescent="0.35">
      <c r="B314" s="125" t="str">
        <f>IF('2. Enter scores'!A318&lt;&gt;"",'2. Enter scores'!A318,"")</f>
        <v/>
      </c>
      <c r="H314" s="125" t="str">
        <f>IF('2. Enter scores'!G318&lt;&gt;"",'2. Enter scores'!$B318-'2. Enter scores'!G318,"")</f>
        <v/>
      </c>
      <c r="I314" s="125" t="str">
        <f>IF('2. Enter scores'!H318&lt;&gt;"",'2. Enter scores'!$B318-'2. Enter scores'!H318,"")</f>
        <v/>
      </c>
      <c r="J314" s="125" t="str">
        <f>IF('2. Enter scores'!I318&lt;&gt;"",'2. Enter scores'!$B318-'2. Enter scores'!I318,"")</f>
        <v/>
      </c>
      <c r="K314" s="125" t="str">
        <f>IF('2. Enter scores'!J318&lt;&gt;"",'2. Enter scores'!$B318-'2. Enter scores'!J318,"")</f>
        <v/>
      </c>
      <c r="L314" s="125" t="str">
        <f>IF('2. Enter scores'!K318&lt;&gt;"",'2. Enter scores'!$B318-'2. Enter scores'!K318,"")</f>
        <v/>
      </c>
      <c r="M314" s="125" t="str">
        <f>IF('2. Enter scores'!L318&lt;&gt;"",'2. Enter scores'!$B318-'2. Enter scores'!L318,"")</f>
        <v/>
      </c>
      <c r="N314" s="125" t="str">
        <f>IF('2. Enter scores'!M318&lt;&gt;"",'2. Enter scores'!$B318-'2. Enter scores'!M318,"")</f>
        <v/>
      </c>
      <c r="O314" s="125" t="str">
        <f>IF('2. Enter scores'!N318&lt;&gt;"",'2. Enter scores'!$B318-'2. Enter scores'!N318,"")</f>
        <v/>
      </c>
      <c r="P314" s="125" t="str">
        <f>IF('2. Enter scores'!O318&lt;&gt;"",'2. Enter scores'!$B318-'2. Enter scores'!O318,"")</f>
        <v/>
      </c>
      <c r="Q314" s="125" t="str">
        <f>IF('2. Enter scores'!P318&lt;&gt;"",'2. Enter scores'!$B318-'2. Enter scores'!P318,"")</f>
        <v/>
      </c>
      <c r="R314" s="125" t="str">
        <f>IF('2. Enter scores'!Q318&lt;&gt;"",'2. Enter scores'!$B318-'2. Enter scores'!Q318,"")</f>
        <v/>
      </c>
      <c r="S314" s="125" t="str">
        <f>IF('2. Enter scores'!R318&lt;&gt;"",'2. Enter scores'!$B318-'2. Enter scores'!R318,"")</f>
        <v/>
      </c>
      <c r="T314" s="125" t="str">
        <f>IF('2. Enter scores'!S318&lt;&gt;"",'2. Enter scores'!$B318-'2. Enter scores'!S318,"")</f>
        <v/>
      </c>
      <c r="U314" s="125" t="str">
        <f>IF('2. Enter scores'!T318&lt;&gt;"",'2. Enter scores'!$B318-'2. Enter scores'!T318,"")</f>
        <v/>
      </c>
      <c r="V314" s="125" t="str">
        <f>IF('2. Enter scores'!U318&lt;&gt;"",'2. Enter scores'!$B318-'2. Enter scores'!U318,"")</f>
        <v/>
      </c>
      <c r="W314" s="125" t="str">
        <f>IF('2. Enter scores'!V318&lt;&gt;"",'2. Enter scores'!$B318-'2. Enter scores'!V318,"")</f>
        <v/>
      </c>
      <c r="X314" s="125" t="str">
        <f>IF('2. Enter scores'!W318&lt;&gt;"",'2. Enter scores'!$B318-'2. Enter scores'!W318,"")</f>
        <v/>
      </c>
      <c r="Y314" s="125" t="str">
        <f>IF('2. Enter scores'!X318&lt;&gt;"",'2. Enter scores'!$B318-'2. Enter scores'!X318,"")</f>
        <v/>
      </c>
      <c r="Z314" s="125" t="str">
        <f>IF('2. Enter scores'!Y318&lt;&gt;"",'2. Enter scores'!$B318-'2. Enter scores'!Y318,"")</f>
        <v/>
      </c>
      <c r="AA314" s="125" t="str">
        <f>IF('2. Enter scores'!Z318&lt;&gt;"",'2. Enter scores'!$B318-'2. Enter scores'!Z318,"")</f>
        <v/>
      </c>
      <c r="AB314" s="125" t="str">
        <f>IF('2. Enter scores'!AA318&lt;&gt;"",'2. Enter scores'!$B318-'2. Enter scores'!AA318,"")</f>
        <v/>
      </c>
      <c r="AC314" s="125" t="str">
        <f>IF('2. Enter scores'!AB318&lt;&gt;"",'2. Enter scores'!$B318-'2. Enter scores'!AB318,"")</f>
        <v/>
      </c>
      <c r="AD314" s="125" t="str">
        <f>IF('2. Enter scores'!AC318&lt;&gt;"",'2. Enter scores'!$B318-'2. Enter scores'!AC318,"")</f>
        <v/>
      </c>
      <c r="AE314" s="125" t="str">
        <f>IF('2. Enter scores'!AD318&lt;&gt;"",'2. Enter scores'!$B318-'2. Enter scores'!AD318,"")</f>
        <v/>
      </c>
      <c r="AF314" s="125" t="str">
        <f>IF('2. Enter scores'!AE318&lt;&gt;"",'2. Enter scores'!$B318-'2. Enter scores'!AE318,"")</f>
        <v/>
      </c>
      <c r="AG314" s="125" t="str">
        <f>IF('2. Enter scores'!AF318&lt;&gt;"",'2. Enter scores'!$B318-'2. Enter scores'!AF318,"")</f>
        <v/>
      </c>
      <c r="AH314" s="125" t="str">
        <f>IF('2. Enter scores'!AG318&lt;&gt;"",'2. Enter scores'!$B318-'2. Enter scores'!AG318,"")</f>
        <v/>
      </c>
      <c r="AI314" s="125" t="str">
        <f>IF('2. Enter scores'!AH318&lt;&gt;"",'2. Enter scores'!$B318-'2. Enter scores'!AH318,"")</f>
        <v/>
      </c>
      <c r="AJ314" s="125" t="str">
        <f>IF('2. Enter scores'!AI318&lt;&gt;"",'2. Enter scores'!$B318-'2. Enter scores'!AI318,"")</f>
        <v/>
      </c>
      <c r="AK314" s="125" t="str">
        <f>IF('2. Enter scores'!AJ318&lt;&gt;"",'2. Enter scores'!$B318-'2. Enter scores'!AJ318,"")</f>
        <v/>
      </c>
      <c r="AL314" s="125" t="str">
        <f>IF('2. Enter scores'!AK318&lt;&gt;"",'2. Enter scores'!$B318-'2. Enter scores'!AK318,"")</f>
        <v/>
      </c>
      <c r="AM314" s="125" t="str">
        <f>IF('2. Enter scores'!AL318&lt;&gt;"",'2. Enter scores'!$B318-'2. Enter scores'!AL318,"")</f>
        <v/>
      </c>
      <c r="AN314" s="125" t="str">
        <f>IF('2. Enter scores'!AM318&lt;&gt;"",'2. Enter scores'!$B318-'2. Enter scores'!AM318,"")</f>
        <v/>
      </c>
      <c r="AO314" s="125" t="str">
        <f>IF('2. Enter scores'!AN318&lt;&gt;"",'2. Enter scores'!$B318-'2. Enter scores'!AN318,"")</f>
        <v/>
      </c>
      <c r="AP314" s="125" t="str">
        <f>IF('2. Enter scores'!AO318&lt;&gt;"",'2. Enter scores'!$B318-'2. Enter scores'!AO318,"")</f>
        <v/>
      </c>
      <c r="AQ314" s="125" t="str">
        <f>IF('2. Enter scores'!AP318&lt;&gt;"",'2. Enter scores'!$B318-'2. Enter scores'!AP318,"")</f>
        <v/>
      </c>
      <c r="AR314" s="125" t="str">
        <f>IF('2. Enter scores'!AQ318&lt;&gt;"",'2. Enter scores'!$B318-'2. Enter scores'!AQ318,"")</f>
        <v/>
      </c>
      <c r="AS314" s="125" t="str">
        <f>IF('2. Enter scores'!AR318&lt;&gt;"",'2. Enter scores'!$B318-'2. Enter scores'!AR318,"")</f>
        <v/>
      </c>
      <c r="AT314" s="125" t="str">
        <f>IF('2. Enter scores'!AS318&lt;&gt;"",'2. Enter scores'!$B318-'2. Enter scores'!AS318,"")</f>
        <v/>
      </c>
      <c r="AU314" s="125" t="str">
        <f>IF('2. Enter scores'!AT318&lt;&gt;"",'2. Enter scores'!$B318-'2. Enter scores'!AT318,"")</f>
        <v/>
      </c>
      <c r="AV314" s="125" t="str">
        <f>IF('2. Enter scores'!AU318&lt;&gt;"",'2. Enter scores'!$B318-'2. Enter scores'!AU318,"")</f>
        <v/>
      </c>
      <c r="AW314" s="125" t="str">
        <f>IF('2. Enter scores'!AV318&lt;&gt;"",'2. Enter scores'!$B318-'2. Enter scores'!AV318,"")</f>
        <v/>
      </c>
      <c r="AX314" s="125" t="str">
        <f>IF('2. Enter scores'!AW318&lt;&gt;"",'2. Enter scores'!$B318-'2. Enter scores'!AW318,"")</f>
        <v/>
      </c>
      <c r="AY314" s="125" t="str">
        <f>IF('2. Enter scores'!AX318&lt;&gt;"",'2. Enter scores'!$B318-'2. Enter scores'!AX318,"")</f>
        <v/>
      </c>
      <c r="AZ314" s="125" t="str">
        <f>IF('2. Enter scores'!AY318&lt;&gt;"",'2. Enter scores'!$B318-'2. Enter scores'!AY318,"")</f>
        <v/>
      </c>
      <c r="BA314" s="125" t="str">
        <f>IF('2. Enter scores'!AZ318&lt;&gt;"",'2. Enter scores'!$B318-'2. Enter scores'!AZ318,"")</f>
        <v/>
      </c>
      <c r="BB314" s="125" t="str">
        <f>IF('2. Enter scores'!BA318&lt;&gt;"",'2. Enter scores'!$B318-'2. Enter scores'!BA318,"")</f>
        <v/>
      </c>
      <c r="BC314" s="125" t="str">
        <f>IF('2. Enter scores'!BB318&lt;&gt;"",'2. Enter scores'!$B318-'2. Enter scores'!BB318,"")</f>
        <v/>
      </c>
      <c r="BD314" s="125" t="str">
        <f>IF('2. Enter scores'!BC318&lt;&gt;"",'2. Enter scores'!$B318-'2. Enter scores'!BC318,"")</f>
        <v/>
      </c>
      <c r="BE314" s="125" t="str">
        <f>IF('2. Enter scores'!BD318&lt;&gt;"",'2. Enter scores'!$B318-'2. Enter scores'!BD318,"")</f>
        <v/>
      </c>
      <c r="BF314" s="125" t="str">
        <f>IF('2. Enter scores'!BE318&lt;&gt;"",'2. Enter scores'!$B318-'2. Enter scores'!BE318,"")</f>
        <v/>
      </c>
      <c r="BG314" s="125" t="str">
        <f>IF('2. Enter scores'!BF318&lt;&gt;"",'2. Enter scores'!$B318-'2. Enter scores'!BF318,"")</f>
        <v/>
      </c>
      <c r="BH314" s="125" t="str">
        <f>IF('2. Enter scores'!BG318&lt;&gt;"",'2. Enter scores'!$B318-'2. Enter scores'!BG318,"")</f>
        <v/>
      </c>
      <c r="BI314" s="125" t="str">
        <f>IF('2. Enter scores'!BH318&lt;&gt;"",'2. Enter scores'!$B318-'2. Enter scores'!BH318,"")</f>
        <v/>
      </c>
      <c r="BJ314" s="125" t="str">
        <f>IF('2. Enter scores'!BI318&lt;&gt;"",'2. Enter scores'!$B318-'2. Enter scores'!BI318,"")</f>
        <v/>
      </c>
      <c r="BK314" s="125" t="str">
        <f>IF('2. Enter scores'!BJ318&lt;&gt;"",'2. Enter scores'!$B318-'2. Enter scores'!BJ318,"")</f>
        <v/>
      </c>
      <c r="BL314" s="125" t="str">
        <f>IF('2. Enter scores'!BK318&lt;&gt;"",'2. Enter scores'!$B318-'2. Enter scores'!BK318,"")</f>
        <v/>
      </c>
      <c r="BM314" s="125" t="str">
        <f>IF('2. Enter scores'!BL318&lt;&gt;"",'2. Enter scores'!$B318-'2. Enter scores'!BL318,"")</f>
        <v/>
      </c>
      <c r="BN314" s="125" t="str">
        <f>IF('2. Enter scores'!BM318&lt;&gt;"",'2. Enter scores'!$B318-'2. Enter scores'!BM318,"")</f>
        <v/>
      </c>
      <c r="BO314" s="125" t="str">
        <f>IF('2. Enter scores'!BN318&lt;&gt;"",'2. Enter scores'!$B318-'2. Enter scores'!BN318,"")</f>
        <v/>
      </c>
      <c r="BP314" s="108">
        <v>1000</v>
      </c>
    </row>
    <row r="315" spans="2:68" x14ac:dyDescent="0.35">
      <c r="B315" s="125" t="str">
        <f>IF('2. Enter scores'!A319&lt;&gt;"",'2. Enter scores'!A319,"")</f>
        <v/>
      </c>
      <c r="H315" s="125" t="str">
        <f>IF('2. Enter scores'!G319&lt;&gt;"",'2. Enter scores'!$B319-'2. Enter scores'!G319,"")</f>
        <v/>
      </c>
      <c r="I315" s="125" t="str">
        <f>IF('2. Enter scores'!H319&lt;&gt;"",'2. Enter scores'!$B319-'2. Enter scores'!H319,"")</f>
        <v/>
      </c>
      <c r="J315" s="125" t="str">
        <f>IF('2. Enter scores'!I319&lt;&gt;"",'2. Enter scores'!$B319-'2. Enter scores'!I319,"")</f>
        <v/>
      </c>
      <c r="K315" s="125" t="str">
        <f>IF('2. Enter scores'!J319&lt;&gt;"",'2. Enter scores'!$B319-'2. Enter scores'!J319,"")</f>
        <v/>
      </c>
      <c r="L315" s="125" t="str">
        <f>IF('2. Enter scores'!K319&lt;&gt;"",'2. Enter scores'!$B319-'2. Enter scores'!K319,"")</f>
        <v/>
      </c>
      <c r="M315" s="125" t="str">
        <f>IF('2. Enter scores'!L319&lt;&gt;"",'2. Enter scores'!$B319-'2. Enter scores'!L319,"")</f>
        <v/>
      </c>
      <c r="N315" s="125" t="str">
        <f>IF('2. Enter scores'!M319&lt;&gt;"",'2. Enter scores'!$B319-'2. Enter scores'!M319,"")</f>
        <v/>
      </c>
      <c r="O315" s="125" t="str">
        <f>IF('2. Enter scores'!N319&lt;&gt;"",'2. Enter scores'!$B319-'2. Enter scores'!N319,"")</f>
        <v/>
      </c>
      <c r="P315" s="125" t="str">
        <f>IF('2. Enter scores'!O319&lt;&gt;"",'2. Enter scores'!$B319-'2. Enter scores'!O319,"")</f>
        <v/>
      </c>
      <c r="Q315" s="125" t="str">
        <f>IF('2. Enter scores'!P319&lt;&gt;"",'2. Enter scores'!$B319-'2. Enter scores'!P319,"")</f>
        <v/>
      </c>
      <c r="R315" s="125" t="str">
        <f>IF('2. Enter scores'!Q319&lt;&gt;"",'2. Enter scores'!$B319-'2. Enter scores'!Q319,"")</f>
        <v/>
      </c>
      <c r="S315" s="125" t="str">
        <f>IF('2. Enter scores'!R319&lt;&gt;"",'2. Enter scores'!$B319-'2. Enter scores'!R319,"")</f>
        <v/>
      </c>
      <c r="T315" s="125" t="str">
        <f>IF('2. Enter scores'!S319&lt;&gt;"",'2. Enter scores'!$B319-'2. Enter scores'!S319,"")</f>
        <v/>
      </c>
      <c r="U315" s="125" t="str">
        <f>IF('2. Enter scores'!T319&lt;&gt;"",'2. Enter scores'!$B319-'2. Enter scores'!T319,"")</f>
        <v/>
      </c>
      <c r="V315" s="125" t="str">
        <f>IF('2. Enter scores'!U319&lt;&gt;"",'2. Enter scores'!$B319-'2. Enter scores'!U319,"")</f>
        <v/>
      </c>
      <c r="W315" s="125" t="str">
        <f>IF('2. Enter scores'!V319&lt;&gt;"",'2. Enter scores'!$B319-'2. Enter scores'!V319,"")</f>
        <v/>
      </c>
      <c r="X315" s="125" t="str">
        <f>IF('2. Enter scores'!W319&lt;&gt;"",'2. Enter scores'!$B319-'2. Enter scores'!W319,"")</f>
        <v/>
      </c>
      <c r="Y315" s="125" t="str">
        <f>IF('2. Enter scores'!X319&lt;&gt;"",'2. Enter scores'!$B319-'2. Enter scores'!X319,"")</f>
        <v/>
      </c>
      <c r="Z315" s="125" t="str">
        <f>IF('2. Enter scores'!Y319&lt;&gt;"",'2. Enter scores'!$B319-'2. Enter scores'!Y319,"")</f>
        <v/>
      </c>
      <c r="AA315" s="125" t="str">
        <f>IF('2. Enter scores'!Z319&lt;&gt;"",'2. Enter scores'!$B319-'2. Enter scores'!Z319,"")</f>
        <v/>
      </c>
      <c r="AB315" s="125" t="str">
        <f>IF('2. Enter scores'!AA319&lt;&gt;"",'2. Enter scores'!$B319-'2. Enter scores'!AA319,"")</f>
        <v/>
      </c>
      <c r="AC315" s="125" t="str">
        <f>IF('2. Enter scores'!AB319&lt;&gt;"",'2. Enter scores'!$B319-'2. Enter scores'!AB319,"")</f>
        <v/>
      </c>
      <c r="AD315" s="125" t="str">
        <f>IF('2. Enter scores'!AC319&lt;&gt;"",'2. Enter scores'!$B319-'2. Enter scores'!AC319,"")</f>
        <v/>
      </c>
      <c r="AE315" s="125" t="str">
        <f>IF('2. Enter scores'!AD319&lt;&gt;"",'2. Enter scores'!$B319-'2. Enter scores'!AD319,"")</f>
        <v/>
      </c>
      <c r="AF315" s="125" t="str">
        <f>IF('2. Enter scores'!AE319&lt;&gt;"",'2. Enter scores'!$B319-'2. Enter scores'!AE319,"")</f>
        <v/>
      </c>
      <c r="AG315" s="125" t="str">
        <f>IF('2. Enter scores'!AF319&lt;&gt;"",'2. Enter scores'!$B319-'2. Enter scores'!AF319,"")</f>
        <v/>
      </c>
      <c r="AH315" s="125" t="str">
        <f>IF('2. Enter scores'!AG319&lt;&gt;"",'2. Enter scores'!$B319-'2. Enter scores'!AG319,"")</f>
        <v/>
      </c>
      <c r="AI315" s="125" t="str">
        <f>IF('2. Enter scores'!AH319&lt;&gt;"",'2. Enter scores'!$B319-'2. Enter scores'!AH319,"")</f>
        <v/>
      </c>
      <c r="AJ315" s="125" t="str">
        <f>IF('2. Enter scores'!AI319&lt;&gt;"",'2. Enter scores'!$B319-'2. Enter scores'!AI319,"")</f>
        <v/>
      </c>
      <c r="AK315" s="125" t="str">
        <f>IF('2. Enter scores'!AJ319&lt;&gt;"",'2. Enter scores'!$B319-'2. Enter scores'!AJ319,"")</f>
        <v/>
      </c>
      <c r="AL315" s="125" t="str">
        <f>IF('2. Enter scores'!AK319&lt;&gt;"",'2. Enter scores'!$B319-'2. Enter scores'!AK319,"")</f>
        <v/>
      </c>
      <c r="AM315" s="125" t="str">
        <f>IF('2. Enter scores'!AL319&lt;&gt;"",'2. Enter scores'!$B319-'2. Enter scores'!AL319,"")</f>
        <v/>
      </c>
      <c r="AN315" s="125" t="str">
        <f>IF('2. Enter scores'!AM319&lt;&gt;"",'2. Enter scores'!$B319-'2. Enter scores'!AM319,"")</f>
        <v/>
      </c>
      <c r="AO315" s="125" t="str">
        <f>IF('2. Enter scores'!AN319&lt;&gt;"",'2. Enter scores'!$B319-'2. Enter scores'!AN319,"")</f>
        <v/>
      </c>
      <c r="AP315" s="125" t="str">
        <f>IF('2. Enter scores'!AO319&lt;&gt;"",'2. Enter scores'!$B319-'2. Enter scores'!AO319,"")</f>
        <v/>
      </c>
      <c r="AQ315" s="125" t="str">
        <f>IF('2. Enter scores'!AP319&lt;&gt;"",'2. Enter scores'!$B319-'2. Enter scores'!AP319,"")</f>
        <v/>
      </c>
      <c r="AR315" s="125" t="str">
        <f>IF('2. Enter scores'!AQ319&lt;&gt;"",'2. Enter scores'!$B319-'2. Enter scores'!AQ319,"")</f>
        <v/>
      </c>
      <c r="AS315" s="125" t="str">
        <f>IF('2. Enter scores'!AR319&lt;&gt;"",'2. Enter scores'!$B319-'2. Enter scores'!AR319,"")</f>
        <v/>
      </c>
      <c r="AT315" s="125" t="str">
        <f>IF('2. Enter scores'!AS319&lt;&gt;"",'2. Enter scores'!$B319-'2. Enter scores'!AS319,"")</f>
        <v/>
      </c>
      <c r="AU315" s="125" t="str">
        <f>IF('2. Enter scores'!AT319&lt;&gt;"",'2. Enter scores'!$B319-'2. Enter scores'!AT319,"")</f>
        <v/>
      </c>
      <c r="AV315" s="125" t="str">
        <f>IF('2. Enter scores'!AU319&lt;&gt;"",'2. Enter scores'!$B319-'2. Enter scores'!AU319,"")</f>
        <v/>
      </c>
      <c r="AW315" s="125" t="str">
        <f>IF('2. Enter scores'!AV319&lt;&gt;"",'2. Enter scores'!$B319-'2. Enter scores'!AV319,"")</f>
        <v/>
      </c>
      <c r="AX315" s="125" t="str">
        <f>IF('2. Enter scores'!AW319&lt;&gt;"",'2. Enter scores'!$B319-'2. Enter scores'!AW319,"")</f>
        <v/>
      </c>
      <c r="AY315" s="125" t="str">
        <f>IF('2. Enter scores'!AX319&lt;&gt;"",'2. Enter scores'!$B319-'2. Enter scores'!AX319,"")</f>
        <v/>
      </c>
      <c r="AZ315" s="125" t="str">
        <f>IF('2. Enter scores'!AY319&lt;&gt;"",'2. Enter scores'!$B319-'2. Enter scores'!AY319,"")</f>
        <v/>
      </c>
      <c r="BA315" s="125" t="str">
        <f>IF('2. Enter scores'!AZ319&lt;&gt;"",'2. Enter scores'!$B319-'2. Enter scores'!AZ319,"")</f>
        <v/>
      </c>
      <c r="BB315" s="125" t="str">
        <f>IF('2. Enter scores'!BA319&lt;&gt;"",'2. Enter scores'!$B319-'2. Enter scores'!BA319,"")</f>
        <v/>
      </c>
      <c r="BC315" s="125" t="str">
        <f>IF('2. Enter scores'!BB319&lt;&gt;"",'2. Enter scores'!$B319-'2. Enter scores'!BB319,"")</f>
        <v/>
      </c>
      <c r="BD315" s="125" t="str">
        <f>IF('2. Enter scores'!BC319&lt;&gt;"",'2. Enter scores'!$B319-'2. Enter scores'!BC319,"")</f>
        <v/>
      </c>
      <c r="BE315" s="125" t="str">
        <f>IF('2. Enter scores'!BD319&lt;&gt;"",'2. Enter scores'!$B319-'2. Enter scores'!BD319,"")</f>
        <v/>
      </c>
      <c r="BF315" s="125" t="str">
        <f>IF('2. Enter scores'!BE319&lt;&gt;"",'2. Enter scores'!$B319-'2. Enter scores'!BE319,"")</f>
        <v/>
      </c>
      <c r="BG315" s="125" t="str">
        <f>IF('2. Enter scores'!BF319&lt;&gt;"",'2. Enter scores'!$B319-'2. Enter scores'!BF319,"")</f>
        <v/>
      </c>
      <c r="BH315" s="125" t="str">
        <f>IF('2. Enter scores'!BG319&lt;&gt;"",'2. Enter scores'!$B319-'2. Enter scores'!BG319,"")</f>
        <v/>
      </c>
      <c r="BI315" s="125" t="str">
        <f>IF('2. Enter scores'!BH319&lt;&gt;"",'2. Enter scores'!$B319-'2. Enter scores'!BH319,"")</f>
        <v/>
      </c>
      <c r="BJ315" s="125" t="str">
        <f>IF('2. Enter scores'!BI319&lt;&gt;"",'2. Enter scores'!$B319-'2. Enter scores'!BI319,"")</f>
        <v/>
      </c>
      <c r="BK315" s="125" t="str">
        <f>IF('2. Enter scores'!BJ319&lt;&gt;"",'2. Enter scores'!$B319-'2. Enter scores'!BJ319,"")</f>
        <v/>
      </c>
      <c r="BL315" s="125" t="str">
        <f>IF('2. Enter scores'!BK319&lt;&gt;"",'2. Enter scores'!$B319-'2. Enter scores'!BK319,"")</f>
        <v/>
      </c>
      <c r="BM315" s="125" t="str">
        <f>IF('2. Enter scores'!BL319&lt;&gt;"",'2. Enter scores'!$B319-'2. Enter scores'!BL319,"")</f>
        <v/>
      </c>
      <c r="BN315" s="125" t="str">
        <f>IF('2. Enter scores'!BM319&lt;&gt;"",'2. Enter scores'!$B319-'2. Enter scores'!BM319,"")</f>
        <v/>
      </c>
      <c r="BO315" s="125" t="str">
        <f>IF('2. Enter scores'!BN319&lt;&gt;"",'2. Enter scores'!$B319-'2. Enter scores'!BN319,"")</f>
        <v/>
      </c>
      <c r="BP315" s="108">
        <v>1000</v>
      </c>
    </row>
    <row r="316" spans="2:68" x14ac:dyDescent="0.35">
      <c r="B316" s="125" t="str">
        <f>IF('2. Enter scores'!A320&lt;&gt;"",'2. Enter scores'!A320,"")</f>
        <v/>
      </c>
      <c r="H316" s="125" t="str">
        <f>IF('2. Enter scores'!G320&lt;&gt;"",'2. Enter scores'!$B320-'2. Enter scores'!G320,"")</f>
        <v/>
      </c>
      <c r="I316" s="125" t="str">
        <f>IF('2. Enter scores'!H320&lt;&gt;"",'2. Enter scores'!$B320-'2. Enter scores'!H320,"")</f>
        <v/>
      </c>
      <c r="J316" s="125" t="str">
        <f>IF('2. Enter scores'!I320&lt;&gt;"",'2. Enter scores'!$B320-'2. Enter scores'!I320,"")</f>
        <v/>
      </c>
      <c r="K316" s="125" t="str">
        <f>IF('2. Enter scores'!J320&lt;&gt;"",'2. Enter scores'!$B320-'2. Enter scores'!J320,"")</f>
        <v/>
      </c>
      <c r="L316" s="125" t="str">
        <f>IF('2. Enter scores'!K320&lt;&gt;"",'2. Enter scores'!$B320-'2. Enter scores'!K320,"")</f>
        <v/>
      </c>
      <c r="M316" s="125" t="str">
        <f>IF('2. Enter scores'!L320&lt;&gt;"",'2. Enter scores'!$B320-'2. Enter scores'!L320,"")</f>
        <v/>
      </c>
      <c r="N316" s="125" t="str">
        <f>IF('2. Enter scores'!M320&lt;&gt;"",'2. Enter scores'!$B320-'2. Enter scores'!M320,"")</f>
        <v/>
      </c>
      <c r="O316" s="125" t="str">
        <f>IF('2. Enter scores'!N320&lt;&gt;"",'2. Enter scores'!$B320-'2. Enter scores'!N320,"")</f>
        <v/>
      </c>
      <c r="P316" s="125" t="str">
        <f>IF('2. Enter scores'!O320&lt;&gt;"",'2. Enter scores'!$B320-'2. Enter scores'!O320,"")</f>
        <v/>
      </c>
      <c r="Q316" s="125" t="str">
        <f>IF('2. Enter scores'!P320&lt;&gt;"",'2. Enter scores'!$B320-'2. Enter scores'!P320,"")</f>
        <v/>
      </c>
      <c r="R316" s="125" t="str">
        <f>IF('2. Enter scores'!Q320&lt;&gt;"",'2. Enter scores'!$B320-'2. Enter scores'!Q320,"")</f>
        <v/>
      </c>
      <c r="S316" s="125" t="str">
        <f>IF('2. Enter scores'!R320&lt;&gt;"",'2. Enter scores'!$B320-'2. Enter scores'!R320,"")</f>
        <v/>
      </c>
      <c r="T316" s="125" t="str">
        <f>IF('2. Enter scores'!S320&lt;&gt;"",'2. Enter scores'!$B320-'2. Enter scores'!S320,"")</f>
        <v/>
      </c>
      <c r="U316" s="125" t="str">
        <f>IF('2. Enter scores'!T320&lt;&gt;"",'2. Enter scores'!$B320-'2. Enter scores'!T320,"")</f>
        <v/>
      </c>
      <c r="V316" s="125" t="str">
        <f>IF('2. Enter scores'!U320&lt;&gt;"",'2. Enter scores'!$B320-'2. Enter scores'!U320,"")</f>
        <v/>
      </c>
      <c r="W316" s="125" t="str">
        <f>IF('2. Enter scores'!V320&lt;&gt;"",'2. Enter scores'!$B320-'2. Enter scores'!V320,"")</f>
        <v/>
      </c>
      <c r="X316" s="125" t="str">
        <f>IF('2. Enter scores'!W320&lt;&gt;"",'2. Enter scores'!$B320-'2. Enter scores'!W320,"")</f>
        <v/>
      </c>
      <c r="Y316" s="125" t="str">
        <f>IF('2. Enter scores'!X320&lt;&gt;"",'2. Enter scores'!$B320-'2. Enter scores'!X320,"")</f>
        <v/>
      </c>
      <c r="Z316" s="125" t="str">
        <f>IF('2. Enter scores'!Y320&lt;&gt;"",'2. Enter scores'!$B320-'2. Enter scores'!Y320,"")</f>
        <v/>
      </c>
      <c r="AA316" s="125" t="str">
        <f>IF('2. Enter scores'!Z320&lt;&gt;"",'2. Enter scores'!$B320-'2. Enter scores'!Z320,"")</f>
        <v/>
      </c>
      <c r="AB316" s="125" t="str">
        <f>IF('2. Enter scores'!AA320&lt;&gt;"",'2. Enter scores'!$B320-'2. Enter scores'!AA320,"")</f>
        <v/>
      </c>
      <c r="AC316" s="125" t="str">
        <f>IF('2. Enter scores'!AB320&lt;&gt;"",'2. Enter scores'!$B320-'2. Enter scores'!AB320,"")</f>
        <v/>
      </c>
      <c r="AD316" s="125" t="str">
        <f>IF('2. Enter scores'!AC320&lt;&gt;"",'2. Enter scores'!$B320-'2. Enter scores'!AC320,"")</f>
        <v/>
      </c>
      <c r="AE316" s="125" t="str">
        <f>IF('2. Enter scores'!AD320&lt;&gt;"",'2. Enter scores'!$B320-'2. Enter scores'!AD320,"")</f>
        <v/>
      </c>
      <c r="AF316" s="125" t="str">
        <f>IF('2. Enter scores'!AE320&lt;&gt;"",'2. Enter scores'!$B320-'2. Enter scores'!AE320,"")</f>
        <v/>
      </c>
      <c r="AG316" s="125" t="str">
        <f>IF('2. Enter scores'!AF320&lt;&gt;"",'2. Enter scores'!$B320-'2. Enter scores'!AF320,"")</f>
        <v/>
      </c>
      <c r="AH316" s="125" t="str">
        <f>IF('2. Enter scores'!AG320&lt;&gt;"",'2. Enter scores'!$B320-'2. Enter scores'!AG320,"")</f>
        <v/>
      </c>
      <c r="AI316" s="125" t="str">
        <f>IF('2. Enter scores'!AH320&lt;&gt;"",'2. Enter scores'!$B320-'2. Enter scores'!AH320,"")</f>
        <v/>
      </c>
      <c r="AJ316" s="125" t="str">
        <f>IF('2. Enter scores'!AI320&lt;&gt;"",'2. Enter scores'!$B320-'2. Enter scores'!AI320,"")</f>
        <v/>
      </c>
      <c r="AK316" s="125" t="str">
        <f>IF('2. Enter scores'!AJ320&lt;&gt;"",'2. Enter scores'!$B320-'2. Enter scores'!AJ320,"")</f>
        <v/>
      </c>
      <c r="AL316" s="125" t="str">
        <f>IF('2. Enter scores'!AK320&lt;&gt;"",'2. Enter scores'!$B320-'2. Enter scores'!AK320,"")</f>
        <v/>
      </c>
      <c r="AM316" s="125" t="str">
        <f>IF('2. Enter scores'!AL320&lt;&gt;"",'2. Enter scores'!$B320-'2. Enter scores'!AL320,"")</f>
        <v/>
      </c>
      <c r="AN316" s="125" t="str">
        <f>IF('2. Enter scores'!AM320&lt;&gt;"",'2. Enter scores'!$B320-'2. Enter scores'!AM320,"")</f>
        <v/>
      </c>
      <c r="AO316" s="125" t="str">
        <f>IF('2. Enter scores'!AN320&lt;&gt;"",'2. Enter scores'!$B320-'2. Enter scores'!AN320,"")</f>
        <v/>
      </c>
      <c r="AP316" s="125" t="str">
        <f>IF('2. Enter scores'!AO320&lt;&gt;"",'2. Enter scores'!$B320-'2. Enter scores'!AO320,"")</f>
        <v/>
      </c>
      <c r="AQ316" s="125" t="str">
        <f>IF('2. Enter scores'!AP320&lt;&gt;"",'2. Enter scores'!$B320-'2. Enter scores'!AP320,"")</f>
        <v/>
      </c>
      <c r="AR316" s="125" t="str">
        <f>IF('2. Enter scores'!AQ320&lt;&gt;"",'2. Enter scores'!$B320-'2. Enter scores'!AQ320,"")</f>
        <v/>
      </c>
      <c r="AS316" s="125" t="str">
        <f>IF('2. Enter scores'!AR320&lt;&gt;"",'2. Enter scores'!$B320-'2. Enter scores'!AR320,"")</f>
        <v/>
      </c>
      <c r="AT316" s="125" t="str">
        <f>IF('2. Enter scores'!AS320&lt;&gt;"",'2. Enter scores'!$B320-'2. Enter scores'!AS320,"")</f>
        <v/>
      </c>
      <c r="AU316" s="125" t="str">
        <f>IF('2. Enter scores'!AT320&lt;&gt;"",'2. Enter scores'!$B320-'2. Enter scores'!AT320,"")</f>
        <v/>
      </c>
      <c r="AV316" s="125" t="str">
        <f>IF('2. Enter scores'!AU320&lt;&gt;"",'2. Enter scores'!$B320-'2. Enter scores'!AU320,"")</f>
        <v/>
      </c>
      <c r="AW316" s="125" t="str">
        <f>IF('2. Enter scores'!AV320&lt;&gt;"",'2. Enter scores'!$B320-'2. Enter scores'!AV320,"")</f>
        <v/>
      </c>
      <c r="AX316" s="125" t="str">
        <f>IF('2. Enter scores'!AW320&lt;&gt;"",'2. Enter scores'!$B320-'2. Enter scores'!AW320,"")</f>
        <v/>
      </c>
      <c r="AY316" s="125" t="str">
        <f>IF('2. Enter scores'!AX320&lt;&gt;"",'2. Enter scores'!$B320-'2. Enter scores'!AX320,"")</f>
        <v/>
      </c>
      <c r="AZ316" s="125" t="str">
        <f>IF('2. Enter scores'!AY320&lt;&gt;"",'2. Enter scores'!$B320-'2. Enter scores'!AY320,"")</f>
        <v/>
      </c>
      <c r="BA316" s="125" t="str">
        <f>IF('2. Enter scores'!AZ320&lt;&gt;"",'2. Enter scores'!$B320-'2. Enter scores'!AZ320,"")</f>
        <v/>
      </c>
      <c r="BB316" s="125" t="str">
        <f>IF('2. Enter scores'!BA320&lt;&gt;"",'2. Enter scores'!$B320-'2. Enter scores'!BA320,"")</f>
        <v/>
      </c>
      <c r="BC316" s="125" t="str">
        <f>IF('2. Enter scores'!BB320&lt;&gt;"",'2. Enter scores'!$B320-'2. Enter scores'!BB320,"")</f>
        <v/>
      </c>
      <c r="BD316" s="125" t="str">
        <f>IF('2. Enter scores'!BC320&lt;&gt;"",'2. Enter scores'!$B320-'2. Enter scores'!BC320,"")</f>
        <v/>
      </c>
      <c r="BE316" s="125" t="str">
        <f>IF('2. Enter scores'!BD320&lt;&gt;"",'2. Enter scores'!$B320-'2. Enter scores'!BD320,"")</f>
        <v/>
      </c>
      <c r="BF316" s="125" t="str">
        <f>IF('2. Enter scores'!BE320&lt;&gt;"",'2. Enter scores'!$B320-'2. Enter scores'!BE320,"")</f>
        <v/>
      </c>
      <c r="BG316" s="125" t="str">
        <f>IF('2. Enter scores'!BF320&lt;&gt;"",'2. Enter scores'!$B320-'2. Enter scores'!BF320,"")</f>
        <v/>
      </c>
      <c r="BH316" s="125" t="str">
        <f>IF('2. Enter scores'!BG320&lt;&gt;"",'2. Enter scores'!$B320-'2. Enter scores'!BG320,"")</f>
        <v/>
      </c>
      <c r="BI316" s="125" t="str">
        <f>IF('2. Enter scores'!BH320&lt;&gt;"",'2. Enter scores'!$B320-'2. Enter scores'!BH320,"")</f>
        <v/>
      </c>
      <c r="BJ316" s="125" t="str">
        <f>IF('2. Enter scores'!BI320&lt;&gt;"",'2. Enter scores'!$B320-'2. Enter scores'!BI320,"")</f>
        <v/>
      </c>
      <c r="BK316" s="125" t="str">
        <f>IF('2. Enter scores'!BJ320&lt;&gt;"",'2. Enter scores'!$B320-'2. Enter scores'!BJ320,"")</f>
        <v/>
      </c>
      <c r="BL316" s="125" t="str">
        <f>IF('2. Enter scores'!BK320&lt;&gt;"",'2. Enter scores'!$B320-'2. Enter scores'!BK320,"")</f>
        <v/>
      </c>
      <c r="BM316" s="125" t="str">
        <f>IF('2. Enter scores'!BL320&lt;&gt;"",'2. Enter scores'!$B320-'2. Enter scores'!BL320,"")</f>
        <v/>
      </c>
      <c r="BN316" s="125" t="str">
        <f>IF('2. Enter scores'!BM320&lt;&gt;"",'2. Enter scores'!$B320-'2. Enter scores'!BM320,"")</f>
        <v/>
      </c>
      <c r="BO316" s="125" t="str">
        <f>IF('2. Enter scores'!BN320&lt;&gt;"",'2. Enter scores'!$B320-'2. Enter scores'!BN320,"")</f>
        <v/>
      </c>
      <c r="BP316" s="108">
        <v>1000</v>
      </c>
    </row>
    <row r="317" spans="2:68" x14ac:dyDescent="0.35">
      <c r="B317" s="125" t="str">
        <f>IF('2. Enter scores'!A321&lt;&gt;"",'2. Enter scores'!A321,"")</f>
        <v/>
      </c>
      <c r="H317" s="125" t="str">
        <f>IF('2. Enter scores'!G321&lt;&gt;"",'2. Enter scores'!$B321-'2. Enter scores'!G321,"")</f>
        <v/>
      </c>
      <c r="I317" s="125" t="str">
        <f>IF('2. Enter scores'!H321&lt;&gt;"",'2. Enter scores'!$B321-'2. Enter scores'!H321,"")</f>
        <v/>
      </c>
      <c r="J317" s="125" t="str">
        <f>IF('2. Enter scores'!I321&lt;&gt;"",'2. Enter scores'!$B321-'2. Enter scores'!I321,"")</f>
        <v/>
      </c>
      <c r="K317" s="125" t="str">
        <f>IF('2. Enter scores'!J321&lt;&gt;"",'2. Enter scores'!$B321-'2. Enter scores'!J321,"")</f>
        <v/>
      </c>
      <c r="L317" s="125" t="str">
        <f>IF('2. Enter scores'!K321&lt;&gt;"",'2. Enter scores'!$B321-'2. Enter scores'!K321,"")</f>
        <v/>
      </c>
      <c r="M317" s="125" t="str">
        <f>IF('2. Enter scores'!L321&lt;&gt;"",'2. Enter scores'!$B321-'2. Enter scores'!L321,"")</f>
        <v/>
      </c>
      <c r="N317" s="125" t="str">
        <f>IF('2. Enter scores'!M321&lt;&gt;"",'2. Enter scores'!$B321-'2. Enter scores'!M321,"")</f>
        <v/>
      </c>
      <c r="O317" s="125" t="str">
        <f>IF('2. Enter scores'!N321&lt;&gt;"",'2. Enter scores'!$B321-'2. Enter scores'!N321,"")</f>
        <v/>
      </c>
      <c r="P317" s="125" t="str">
        <f>IF('2. Enter scores'!O321&lt;&gt;"",'2. Enter scores'!$B321-'2. Enter scores'!O321,"")</f>
        <v/>
      </c>
      <c r="Q317" s="125" t="str">
        <f>IF('2. Enter scores'!P321&lt;&gt;"",'2. Enter scores'!$B321-'2. Enter scores'!P321,"")</f>
        <v/>
      </c>
      <c r="R317" s="125" t="str">
        <f>IF('2. Enter scores'!Q321&lt;&gt;"",'2. Enter scores'!$B321-'2. Enter scores'!Q321,"")</f>
        <v/>
      </c>
      <c r="S317" s="125" t="str">
        <f>IF('2. Enter scores'!R321&lt;&gt;"",'2. Enter scores'!$B321-'2. Enter scores'!R321,"")</f>
        <v/>
      </c>
      <c r="T317" s="125" t="str">
        <f>IF('2. Enter scores'!S321&lt;&gt;"",'2. Enter scores'!$B321-'2. Enter scores'!S321,"")</f>
        <v/>
      </c>
      <c r="U317" s="125" t="str">
        <f>IF('2. Enter scores'!T321&lt;&gt;"",'2. Enter scores'!$B321-'2. Enter scores'!T321,"")</f>
        <v/>
      </c>
      <c r="V317" s="125" t="str">
        <f>IF('2. Enter scores'!U321&lt;&gt;"",'2. Enter scores'!$B321-'2. Enter scores'!U321,"")</f>
        <v/>
      </c>
      <c r="W317" s="125" t="str">
        <f>IF('2. Enter scores'!V321&lt;&gt;"",'2. Enter scores'!$B321-'2. Enter scores'!V321,"")</f>
        <v/>
      </c>
      <c r="X317" s="125" t="str">
        <f>IF('2. Enter scores'!W321&lt;&gt;"",'2. Enter scores'!$B321-'2. Enter scores'!W321,"")</f>
        <v/>
      </c>
      <c r="Y317" s="125" t="str">
        <f>IF('2. Enter scores'!X321&lt;&gt;"",'2. Enter scores'!$B321-'2. Enter scores'!X321,"")</f>
        <v/>
      </c>
      <c r="Z317" s="125" t="str">
        <f>IF('2. Enter scores'!Y321&lt;&gt;"",'2. Enter scores'!$B321-'2. Enter scores'!Y321,"")</f>
        <v/>
      </c>
      <c r="AA317" s="125" t="str">
        <f>IF('2. Enter scores'!Z321&lt;&gt;"",'2. Enter scores'!$B321-'2. Enter scores'!Z321,"")</f>
        <v/>
      </c>
      <c r="AB317" s="125" t="str">
        <f>IF('2. Enter scores'!AA321&lt;&gt;"",'2. Enter scores'!$B321-'2. Enter scores'!AA321,"")</f>
        <v/>
      </c>
      <c r="AC317" s="125" t="str">
        <f>IF('2. Enter scores'!AB321&lt;&gt;"",'2. Enter scores'!$B321-'2. Enter scores'!AB321,"")</f>
        <v/>
      </c>
      <c r="AD317" s="125" t="str">
        <f>IF('2. Enter scores'!AC321&lt;&gt;"",'2. Enter scores'!$B321-'2. Enter scores'!AC321,"")</f>
        <v/>
      </c>
      <c r="AE317" s="125" t="str">
        <f>IF('2. Enter scores'!AD321&lt;&gt;"",'2. Enter scores'!$B321-'2. Enter scores'!AD321,"")</f>
        <v/>
      </c>
      <c r="AF317" s="125" t="str">
        <f>IF('2. Enter scores'!AE321&lt;&gt;"",'2. Enter scores'!$B321-'2. Enter scores'!AE321,"")</f>
        <v/>
      </c>
      <c r="AG317" s="125" t="str">
        <f>IF('2. Enter scores'!AF321&lt;&gt;"",'2. Enter scores'!$B321-'2. Enter scores'!AF321,"")</f>
        <v/>
      </c>
      <c r="AH317" s="125" t="str">
        <f>IF('2. Enter scores'!AG321&lt;&gt;"",'2. Enter scores'!$B321-'2. Enter scores'!AG321,"")</f>
        <v/>
      </c>
      <c r="AI317" s="125" t="str">
        <f>IF('2. Enter scores'!AH321&lt;&gt;"",'2. Enter scores'!$B321-'2. Enter scores'!AH321,"")</f>
        <v/>
      </c>
      <c r="AJ317" s="125" t="str">
        <f>IF('2. Enter scores'!AI321&lt;&gt;"",'2. Enter scores'!$B321-'2. Enter scores'!AI321,"")</f>
        <v/>
      </c>
      <c r="AK317" s="125" t="str">
        <f>IF('2. Enter scores'!AJ321&lt;&gt;"",'2. Enter scores'!$B321-'2. Enter scores'!AJ321,"")</f>
        <v/>
      </c>
      <c r="AL317" s="125" t="str">
        <f>IF('2. Enter scores'!AK321&lt;&gt;"",'2. Enter scores'!$B321-'2. Enter scores'!AK321,"")</f>
        <v/>
      </c>
      <c r="AM317" s="125" t="str">
        <f>IF('2. Enter scores'!AL321&lt;&gt;"",'2. Enter scores'!$B321-'2. Enter scores'!AL321,"")</f>
        <v/>
      </c>
      <c r="AN317" s="125" t="str">
        <f>IF('2. Enter scores'!AM321&lt;&gt;"",'2. Enter scores'!$B321-'2. Enter scores'!AM321,"")</f>
        <v/>
      </c>
      <c r="AO317" s="125" t="str">
        <f>IF('2. Enter scores'!AN321&lt;&gt;"",'2. Enter scores'!$B321-'2. Enter scores'!AN321,"")</f>
        <v/>
      </c>
      <c r="AP317" s="125" t="str">
        <f>IF('2. Enter scores'!AO321&lt;&gt;"",'2. Enter scores'!$B321-'2. Enter scores'!AO321,"")</f>
        <v/>
      </c>
      <c r="AQ317" s="125" t="str">
        <f>IF('2. Enter scores'!AP321&lt;&gt;"",'2. Enter scores'!$B321-'2. Enter scores'!AP321,"")</f>
        <v/>
      </c>
      <c r="AR317" s="125" t="str">
        <f>IF('2. Enter scores'!AQ321&lt;&gt;"",'2. Enter scores'!$B321-'2. Enter scores'!AQ321,"")</f>
        <v/>
      </c>
      <c r="AS317" s="125" t="str">
        <f>IF('2. Enter scores'!AR321&lt;&gt;"",'2. Enter scores'!$B321-'2. Enter scores'!AR321,"")</f>
        <v/>
      </c>
      <c r="AT317" s="125" t="str">
        <f>IF('2. Enter scores'!AS321&lt;&gt;"",'2. Enter scores'!$B321-'2. Enter scores'!AS321,"")</f>
        <v/>
      </c>
      <c r="AU317" s="125" t="str">
        <f>IF('2. Enter scores'!AT321&lt;&gt;"",'2. Enter scores'!$B321-'2. Enter scores'!AT321,"")</f>
        <v/>
      </c>
      <c r="AV317" s="125" t="str">
        <f>IF('2. Enter scores'!AU321&lt;&gt;"",'2. Enter scores'!$B321-'2. Enter scores'!AU321,"")</f>
        <v/>
      </c>
      <c r="AW317" s="125" t="str">
        <f>IF('2. Enter scores'!AV321&lt;&gt;"",'2. Enter scores'!$B321-'2. Enter scores'!AV321,"")</f>
        <v/>
      </c>
      <c r="AX317" s="125" t="str">
        <f>IF('2. Enter scores'!AW321&lt;&gt;"",'2. Enter scores'!$B321-'2. Enter scores'!AW321,"")</f>
        <v/>
      </c>
      <c r="AY317" s="125" t="str">
        <f>IF('2. Enter scores'!AX321&lt;&gt;"",'2. Enter scores'!$B321-'2. Enter scores'!AX321,"")</f>
        <v/>
      </c>
      <c r="AZ317" s="125" t="str">
        <f>IF('2. Enter scores'!AY321&lt;&gt;"",'2. Enter scores'!$B321-'2. Enter scores'!AY321,"")</f>
        <v/>
      </c>
      <c r="BA317" s="125" t="str">
        <f>IF('2. Enter scores'!AZ321&lt;&gt;"",'2. Enter scores'!$B321-'2. Enter scores'!AZ321,"")</f>
        <v/>
      </c>
      <c r="BB317" s="125" t="str">
        <f>IF('2. Enter scores'!BA321&lt;&gt;"",'2. Enter scores'!$B321-'2. Enter scores'!BA321,"")</f>
        <v/>
      </c>
      <c r="BC317" s="125" t="str">
        <f>IF('2. Enter scores'!BB321&lt;&gt;"",'2. Enter scores'!$B321-'2. Enter scores'!BB321,"")</f>
        <v/>
      </c>
      <c r="BD317" s="125" t="str">
        <f>IF('2. Enter scores'!BC321&lt;&gt;"",'2. Enter scores'!$B321-'2. Enter scores'!BC321,"")</f>
        <v/>
      </c>
      <c r="BE317" s="125" t="str">
        <f>IF('2. Enter scores'!BD321&lt;&gt;"",'2. Enter scores'!$B321-'2. Enter scores'!BD321,"")</f>
        <v/>
      </c>
      <c r="BF317" s="125" t="str">
        <f>IF('2. Enter scores'!BE321&lt;&gt;"",'2. Enter scores'!$B321-'2. Enter scores'!BE321,"")</f>
        <v/>
      </c>
      <c r="BG317" s="125" t="str">
        <f>IF('2. Enter scores'!BF321&lt;&gt;"",'2. Enter scores'!$B321-'2. Enter scores'!BF321,"")</f>
        <v/>
      </c>
      <c r="BH317" s="125" t="str">
        <f>IF('2. Enter scores'!BG321&lt;&gt;"",'2. Enter scores'!$B321-'2. Enter scores'!BG321,"")</f>
        <v/>
      </c>
      <c r="BI317" s="125" t="str">
        <f>IF('2. Enter scores'!BH321&lt;&gt;"",'2. Enter scores'!$B321-'2. Enter scores'!BH321,"")</f>
        <v/>
      </c>
      <c r="BJ317" s="125" t="str">
        <f>IF('2. Enter scores'!BI321&lt;&gt;"",'2. Enter scores'!$B321-'2. Enter scores'!BI321,"")</f>
        <v/>
      </c>
      <c r="BK317" s="125" t="str">
        <f>IF('2. Enter scores'!BJ321&lt;&gt;"",'2. Enter scores'!$B321-'2. Enter scores'!BJ321,"")</f>
        <v/>
      </c>
      <c r="BL317" s="125" t="str">
        <f>IF('2. Enter scores'!BK321&lt;&gt;"",'2. Enter scores'!$B321-'2. Enter scores'!BK321,"")</f>
        <v/>
      </c>
      <c r="BM317" s="125" t="str">
        <f>IF('2. Enter scores'!BL321&lt;&gt;"",'2. Enter scores'!$B321-'2. Enter scores'!BL321,"")</f>
        <v/>
      </c>
      <c r="BN317" s="125" t="str">
        <f>IF('2. Enter scores'!BM321&lt;&gt;"",'2. Enter scores'!$B321-'2. Enter scores'!BM321,"")</f>
        <v/>
      </c>
      <c r="BO317" s="125" t="str">
        <f>IF('2. Enter scores'!BN321&lt;&gt;"",'2. Enter scores'!$B321-'2. Enter scores'!BN321,"")</f>
        <v/>
      </c>
      <c r="BP317" s="108">
        <v>1000</v>
      </c>
    </row>
    <row r="318" spans="2:68" x14ac:dyDescent="0.35">
      <c r="B318" s="125" t="str">
        <f>IF('2. Enter scores'!A322&lt;&gt;"",'2. Enter scores'!A322,"")</f>
        <v/>
      </c>
      <c r="H318" s="125" t="str">
        <f>IF('2. Enter scores'!G322&lt;&gt;"",'2. Enter scores'!$B322-'2. Enter scores'!G322,"")</f>
        <v/>
      </c>
      <c r="I318" s="125" t="str">
        <f>IF('2. Enter scores'!H322&lt;&gt;"",'2. Enter scores'!$B322-'2. Enter scores'!H322,"")</f>
        <v/>
      </c>
      <c r="J318" s="125" t="str">
        <f>IF('2. Enter scores'!I322&lt;&gt;"",'2. Enter scores'!$B322-'2. Enter scores'!I322,"")</f>
        <v/>
      </c>
      <c r="K318" s="125" t="str">
        <f>IF('2. Enter scores'!J322&lt;&gt;"",'2. Enter scores'!$B322-'2. Enter scores'!J322,"")</f>
        <v/>
      </c>
      <c r="L318" s="125" t="str">
        <f>IF('2. Enter scores'!K322&lt;&gt;"",'2. Enter scores'!$B322-'2. Enter scores'!K322,"")</f>
        <v/>
      </c>
      <c r="M318" s="125" t="str">
        <f>IF('2. Enter scores'!L322&lt;&gt;"",'2. Enter scores'!$B322-'2. Enter scores'!L322,"")</f>
        <v/>
      </c>
      <c r="N318" s="125" t="str">
        <f>IF('2. Enter scores'!M322&lt;&gt;"",'2. Enter scores'!$B322-'2. Enter scores'!M322,"")</f>
        <v/>
      </c>
      <c r="O318" s="125" t="str">
        <f>IF('2. Enter scores'!N322&lt;&gt;"",'2. Enter scores'!$B322-'2. Enter scores'!N322,"")</f>
        <v/>
      </c>
      <c r="P318" s="125" t="str">
        <f>IF('2. Enter scores'!O322&lt;&gt;"",'2. Enter scores'!$B322-'2. Enter scores'!O322,"")</f>
        <v/>
      </c>
      <c r="Q318" s="125" t="str">
        <f>IF('2. Enter scores'!P322&lt;&gt;"",'2. Enter scores'!$B322-'2. Enter scores'!P322,"")</f>
        <v/>
      </c>
      <c r="R318" s="125" t="str">
        <f>IF('2. Enter scores'!Q322&lt;&gt;"",'2. Enter scores'!$B322-'2. Enter scores'!Q322,"")</f>
        <v/>
      </c>
      <c r="S318" s="125" t="str">
        <f>IF('2. Enter scores'!R322&lt;&gt;"",'2. Enter scores'!$B322-'2. Enter scores'!R322,"")</f>
        <v/>
      </c>
      <c r="T318" s="125" t="str">
        <f>IF('2. Enter scores'!S322&lt;&gt;"",'2. Enter scores'!$B322-'2. Enter scores'!S322,"")</f>
        <v/>
      </c>
      <c r="U318" s="125" t="str">
        <f>IF('2. Enter scores'!T322&lt;&gt;"",'2. Enter scores'!$B322-'2. Enter scores'!T322,"")</f>
        <v/>
      </c>
      <c r="V318" s="125" t="str">
        <f>IF('2. Enter scores'!U322&lt;&gt;"",'2. Enter scores'!$B322-'2. Enter scores'!U322,"")</f>
        <v/>
      </c>
      <c r="W318" s="125" t="str">
        <f>IF('2. Enter scores'!V322&lt;&gt;"",'2. Enter scores'!$B322-'2. Enter scores'!V322,"")</f>
        <v/>
      </c>
      <c r="X318" s="125" t="str">
        <f>IF('2. Enter scores'!W322&lt;&gt;"",'2. Enter scores'!$B322-'2. Enter scores'!W322,"")</f>
        <v/>
      </c>
      <c r="Y318" s="125" t="str">
        <f>IF('2. Enter scores'!X322&lt;&gt;"",'2. Enter scores'!$B322-'2. Enter scores'!X322,"")</f>
        <v/>
      </c>
      <c r="Z318" s="125" t="str">
        <f>IF('2. Enter scores'!Y322&lt;&gt;"",'2. Enter scores'!$B322-'2. Enter scores'!Y322,"")</f>
        <v/>
      </c>
      <c r="AA318" s="125" t="str">
        <f>IF('2. Enter scores'!Z322&lt;&gt;"",'2. Enter scores'!$B322-'2. Enter scores'!Z322,"")</f>
        <v/>
      </c>
      <c r="AB318" s="125" t="str">
        <f>IF('2. Enter scores'!AA322&lt;&gt;"",'2. Enter scores'!$B322-'2. Enter scores'!AA322,"")</f>
        <v/>
      </c>
      <c r="AC318" s="125" t="str">
        <f>IF('2. Enter scores'!AB322&lt;&gt;"",'2. Enter scores'!$B322-'2. Enter scores'!AB322,"")</f>
        <v/>
      </c>
      <c r="AD318" s="125" t="str">
        <f>IF('2. Enter scores'!AC322&lt;&gt;"",'2. Enter scores'!$B322-'2. Enter scores'!AC322,"")</f>
        <v/>
      </c>
      <c r="AE318" s="125" t="str">
        <f>IF('2. Enter scores'!AD322&lt;&gt;"",'2. Enter scores'!$B322-'2. Enter scores'!AD322,"")</f>
        <v/>
      </c>
      <c r="AF318" s="125" t="str">
        <f>IF('2. Enter scores'!AE322&lt;&gt;"",'2. Enter scores'!$B322-'2. Enter scores'!AE322,"")</f>
        <v/>
      </c>
      <c r="AG318" s="125" t="str">
        <f>IF('2. Enter scores'!AF322&lt;&gt;"",'2. Enter scores'!$B322-'2. Enter scores'!AF322,"")</f>
        <v/>
      </c>
      <c r="AH318" s="125" t="str">
        <f>IF('2. Enter scores'!AG322&lt;&gt;"",'2. Enter scores'!$B322-'2. Enter scores'!AG322,"")</f>
        <v/>
      </c>
      <c r="AI318" s="125" t="str">
        <f>IF('2. Enter scores'!AH322&lt;&gt;"",'2. Enter scores'!$B322-'2. Enter scores'!AH322,"")</f>
        <v/>
      </c>
      <c r="AJ318" s="125" t="str">
        <f>IF('2. Enter scores'!AI322&lt;&gt;"",'2. Enter scores'!$B322-'2. Enter scores'!AI322,"")</f>
        <v/>
      </c>
      <c r="AK318" s="125" t="str">
        <f>IF('2. Enter scores'!AJ322&lt;&gt;"",'2. Enter scores'!$B322-'2. Enter scores'!AJ322,"")</f>
        <v/>
      </c>
      <c r="AL318" s="125" t="str">
        <f>IF('2. Enter scores'!AK322&lt;&gt;"",'2. Enter scores'!$B322-'2. Enter scores'!AK322,"")</f>
        <v/>
      </c>
      <c r="AM318" s="125" t="str">
        <f>IF('2. Enter scores'!AL322&lt;&gt;"",'2. Enter scores'!$B322-'2. Enter scores'!AL322,"")</f>
        <v/>
      </c>
      <c r="AN318" s="125" t="str">
        <f>IF('2. Enter scores'!AM322&lt;&gt;"",'2. Enter scores'!$B322-'2. Enter scores'!AM322,"")</f>
        <v/>
      </c>
      <c r="AO318" s="125" t="str">
        <f>IF('2. Enter scores'!AN322&lt;&gt;"",'2. Enter scores'!$B322-'2. Enter scores'!AN322,"")</f>
        <v/>
      </c>
      <c r="AP318" s="125" t="str">
        <f>IF('2. Enter scores'!AO322&lt;&gt;"",'2. Enter scores'!$B322-'2. Enter scores'!AO322,"")</f>
        <v/>
      </c>
      <c r="AQ318" s="125" t="str">
        <f>IF('2. Enter scores'!AP322&lt;&gt;"",'2. Enter scores'!$B322-'2. Enter scores'!AP322,"")</f>
        <v/>
      </c>
      <c r="AR318" s="125" t="str">
        <f>IF('2. Enter scores'!AQ322&lt;&gt;"",'2. Enter scores'!$B322-'2. Enter scores'!AQ322,"")</f>
        <v/>
      </c>
      <c r="AS318" s="125" t="str">
        <f>IF('2. Enter scores'!AR322&lt;&gt;"",'2. Enter scores'!$B322-'2. Enter scores'!AR322,"")</f>
        <v/>
      </c>
      <c r="AT318" s="125" t="str">
        <f>IF('2. Enter scores'!AS322&lt;&gt;"",'2. Enter scores'!$B322-'2. Enter scores'!AS322,"")</f>
        <v/>
      </c>
      <c r="AU318" s="125" t="str">
        <f>IF('2. Enter scores'!AT322&lt;&gt;"",'2. Enter scores'!$B322-'2. Enter scores'!AT322,"")</f>
        <v/>
      </c>
      <c r="AV318" s="125" t="str">
        <f>IF('2. Enter scores'!AU322&lt;&gt;"",'2. Enter scores'!$B322-'2. Enter scores'!AU322,"")</f>
        <v/>
      </c>
      <c r="AW318" s="125" t="str">
        <f>IF('2. Enter scores'!AV322&lt;&gt;"",'2. Enter scores'!$B322-'2. Enter scores'!AV322,"")</f>
        <v/>
      </c>
      <c r="AX318" s="125" t="str">
        <f>IF('2. Enter scores'!AW322&lt;&gt;"",'2. Enter scores'!$B322-'2. Enter scores'!AW322,"")</f>
        <v/>
      </c>
      <c r="AY318" s="125" t="str">
        <f>IF('2. Enter scores'!AX322&lt;&gt;"",'2. Enter scores'!$B322-'2. Enter scores'!AX322,"")</f>
        <v/>
      </c>
      <c r="AZ318" s="125" t="str">
        <f>IF('2. Enter scores'!AY322&lt;&gt;"",'2. Enter scores'!$B322-'2. Enter scores'!AY322,"")</f>
        <v/>
      </c>
      <c r="BA318" s="125" t="str">
        <f>IF('2. Enter scores'!AZ322&lt;&gt;"",'2. Enter scores'!$B322-'2. Enter scores'!AZ322,"")</f>
        <v/>
      </c>
      <c r="BB318" s="125" t="str">
        <f>IF('2. Enter scores'!BA322&lt;&gt;"",'2. Enter scores'!$B322-'2. Enter scores'!BA322,"")</f>
        <v/>
      </c>
      <c r="BC318" s="125" t="str">
        <f>IF('2. Enter scores'!BB322&lt;&gt;"",'2. Enter scores'!$B322-'2. Enter scores'!BB322,"")</f>
        <v/>
      </c>
      <c r="BD318" s="125" t="str">
        <f>IF('2. Enter scores'!BC322&lt;&gt;"",'2. Enter scores'!$B322-'2. Enter scores'!BC322,"")</f>
        <v/>
      </c>
      <c r="BE318" s="125" t="str">
        <f>IF('2. Enter scores'!BD322&lt;&gt;"",'2. Enter scores'!$B322-'2. Enter scores'!BD322,"")</f>
        <v/>
      </c>
      <c r="BF318" s="125" t="str">
        <f>IF('2. Enter scores'!BE322&lt;&gt;"",'2. Enter scores'!$B322-'2. Enter scores'!BE322,"")</f>
        <v/>
      </c>
      <c r="BG318" s="125" t="str">
        <f>IF('2. Enter scores'!BF322&lt;&gt;"",'2. Enter scores'!$B322-'2. Enter scores'!BF322,"")</f>
        <v/>
      </c>
      <c r="BH318" s="125" t="str">
        <f>IF('2. Enter scores'!BG322&lt;&gt;"",'2. Enter scores'!$B322-'2. Enter scores'!BG322,"")</f>
        <v/>
      </c>
      <c r="BI318" s="125" t="str">
        <f>IF('2. Enter scores'!BH322&lt;&gt;"",'2. Enter scores'!$B322-'2. Enter scores'!BH322,"")</f>
        <v/>
      </c>
      <c r="BJ318" s="125" t="str">
        <f>IF('2. Enter scores'!BI322&lt;&gt;"",'2. Enter scores'!$B322-'2. Enter scores'!BI322,"")</f>
        <v/>
      </c>
      <c r="BK318" s="125" t="str">
        <f>IF('2. Enter scores'!BJ322&lt;&gt;"",'2. Enter scores'!$B322-'2. Enter scores'!BJ322,"")</f>
        <v/>
      </c>
      <c r="BL318" s="125" t="str">
        <f>IF('2. Enter scores'!BK322&lt;&gt;"",'2. Enter scores'!$B322-'2. Enter scores'!BK322,"")</f>
        <v/>
      </c>
      <c r="BM318" s="125" t="str">
        <f>IF('2. Enter scores'!BL322&lt;&gt;"",'2. Enter scores'!$B322-'2. Enter scores'!BL322,"")</f>
        <v/>
      </c>
      <c r="BN318" s="125" t="str">
        <f>IF('2. Enter scores'!BM322&lt;&gt;"",'2. Enter scores'!$B322-'2. Enter scores'!BM322,"")</f>
        <v/>
      </c>
      <c r="BO318" s="125" t="str">
        <f>IF('2. Enter scores'!BN322&lt;&gt;"",'2. Enter scores'!$B322-'2. Enter scores'!BN322,"")</f>
        <v/>
      </c>
      <c r="BP318" s="108">
        <v>1000</v>
      </c>
    </row>
    <row r="319" spans="2:68" x14ac:dyDescent="0.35">
      <c r="B319" s="125" t="str">
        <f>IF('2. Enter scores'!A323&lt;&gt;"",'2. Enter scores'!A323,"")</f>
        <v/>
      </c>
      <c r="H319" s="125" t="str">
        <f>IF('2. Enter scores'!G323&lt;&gt;"",'2. Enter scores'!$B323-'2. Enter scores'!G323,"")</f>
        <v/>
      </c>
      <c r="I319" s="125" t="str">
        <f>IF('2. Enter scores'!H323&lt;&gt;"",'2. Enter scores'!$B323-'2. Enter scores'!H323,"")</f>
        <v/>
      </c>
      <c r="J319" s="125" t="str">
        <f>IF('2. Enter scores'!I323&lt;&gt;"",'2. Enter scores'!$B323-'2. Enter scores'!I323,"")</f>
        <v/>
      </c>
      <c r="K319" s="125" t="str">
        <f>IF('2. Enter scores'!J323&lt;&gt;"",'2. Enter scores'!$B323-'2. Enter scores'!J323,"")</f>
        <v/>
      </c>
      <c r="L319" s="125" t="str">
        <f>IF('2. Enter scores'!K323&lt;&gt;"",'2. Enter scores'!$B323-'2. Enter scores'!K323,"")</f>
        <v/>
      </c>
      <c r="M319" s="125" t="str">
        <f>IF('2. Enter scores'!L323&lt;&gt;"",'2. Enter scores'!$B323-'2. Enter scores'!L323,"")</f>
        <v/>
      </c>
      <c r="N319" s="125" t="str">
        <f>IF('2. Enter scores'!M323&lt;&gt;"",'2. Enter scores'!$B323-'2. Enter scores'!M323,"")</f>
        <v/>
      </c>
      <c r="O319" s="125" t="str">
        <f>IF('2. Enter scores'!N323&lt;&gt;"",'2. Enter scores'!$B323-'2. Enter scores'!N323,"")</f>
        <v/>
      </c>
      <c r="P319" s="125" t="str">
        <f>IF('2. Enter scores'!O323&lt;&gt;"",'2. Enter scores'!$B323-'2. Enter scores'!O323,"")</f>
        <v/>
      </c>
      <c r="Q319" s="125" t="str">
        <f>IF('2. Enter scores'!P323&lt;&gt;"",'2. Enter scores'!$B323-'2. Enter scores'!P323,"")</f>
        <v/>
      </c>
      <c r="R319" s="125" t="str">
        <f>IF('2. Enter scores'!Q323&lt;&gt;"",'2. Enter scores'!$B323-'2. Enter scores'!Q323,"")</f>
        <v/>
      </c>
      <c r="S319" s="125" t="str">
        <f>IF('2. Enter scores'!R323&lt;&gt;"",'2. Enter scores'!$B323-'2. Enter scores'!R323,"")</f>
        <v/>
      </c>
      <c r="T319" s="125" t="str">
        <f>IF('2. Enter scores'!S323&lt;&gt;"",'2. Enter scores'!$B323-'2. Enter scores'!S323,"")</f>
        <v/>
      </c>
      <c r="U319" s="125" t="str">
        <f>IF('2. Enter scores'!T323&lt;&gt;"",'2. Enter scores'!$B323-'2. Enter scores'!T323,"")</f>
        <v/>
      </c>
      <c r="V319" s="125" t="str">
        <f>IF('2. Enter scores'!U323&lt;&gt;"",'2. Enter scores'!$B323-'2. Enter scores'!U323,"")</f>
        <v/>
      </c>
      <c r="W319" s="125" t="str">
        <f>IF('2. Enter scores'!V323&lt;&gt;"",'2. Enter scores'!$B323-'2. Enter scores'!V323,"")</f>
        <v/>
      </c>
      <c r="X319" s="125" t="str">
        <f>IF('2. Enter scores'!W323&lt;&gt;"",'2. Enter scores'!$B323-'2. Enter scores'!W323,"")</f>
        <v/>
      </c>
      <c r="Y319" s="125" t="str">
        <f>IF('2. Enter scores'!X323&lt;&gt;"",'2. Enter scores'!$B323-'2. Enter scores'!X323,"")</f>
        <v/>
      </c>
      <c r="Z319" s="125" t="str">
        <f>IF('2. Enter scores'!Y323&lt;&gt;"",'2. Enter scores'!$B323-'2. Enter scores'!Y323,"")</f>
        <v/>
      </c>
      <c r="AA319" s="125" t="str">
        <f>IF('2. Enter scores'!Z323&lt;&gt;"",'2. Enter scores'!$B323-'2. Enter scores'!Z323,"")</f>
        <v/>
      </c>
      <c r="AB319" s="125" t="str">
        <f>IF('2. Enter scores'!AA323&lt;&gt;"",'2. Enter scores'!$B323-'2. Enter scores'!AA323,"")</f>
        <v/>
      </c>
      <c r="AC319" s="125" t="str">
        <f>IF('2. Enter scores'!AB323&lt;&gt;"",'2. Enter scores'!$B323-'2. Enter scores'!AB323,"")</f>
        <v/>
      </c>
      <c r="AD319" s="125" t="str">
        <f>IF('2. Enter scores'!AC323&lt;&gt;"",'2. Enter scores'!$B323-'2. Enter scores'!AC323,"")</f>
        <v/>
      </c>
      <c r="AE319" s="125" t="str">
        <f>IF('2. Enter scores'!AD323&lt;&gt;"",'2. Enter scores'!$B323-'2. Enter scores'!AD323,"")</f>
        <v/>
      </c>
      <c r="AF319" s="125" t="str">
        <f>IF('2. Enter scores'!AE323&lt;&gt;"",'2. Enter scores'!$B323-'2. Enter scores'!AE323,"")</f>
        <v/>
      </c>
      <c r="AG319" s="125" t="str">
        <f>IF('2. Enter scores'!AF323&lt;&gt;"",'2. Enter scores'!$B323-'2. Enter scores'!AF323,"")</f>
        <v/>
      </c>
      <c r="AH319" s="125" t="str">
        <f>IF('2. Enter scores'!AG323&lt;&gt;"",'2. Enter scores'!$B323-'2. Enter scores'!AG323,"")</f>
        <v/>
      </c>
      <c r="AI319" s="125" t="str">
        <f>IF('2. Enter scores'!AH323&lt;&gt;"",'2. Enter scores'!$B323-'2. Enter scores'!AH323,"")</f>
        <v/>
      </c>
      <c r="AJ319" s="125" t="str">
        <f>IF('2. Enter scores'!AI323&lt;&gt;"",'2. Enter scores'!$B323-'2. Enter scores'!AI323,"")</f>
        <v/>
      </c>
      <c r="AK319" s="125" t="str">
        <f>IF('2. Enter scores'!AJ323&lt;&gt;"",'2. Enter scores'!$B323-'2. Enter scores'!AJ323,"")</f>
        <v/>
      </c>
      <c r="AL319" s="125" t="str">
        <f>IF('2. Enter scores'!AK323&lt;&gt;"",'2. Enter scores'!$B323-'2. Enter scores'!AK323,"")</f>
        <v/>
      </c>
      <c r="AM319" s="125" t="str">
        <f>IF('2. Enter scores'!AL323&lt;&gt;"",'2. Enter scores'!$B323-'2. Enter scores'!AL323,"")</f>
        <v/>
      </c>
      <c r="AN319" s="125" t="str">
        <f>IF('2. Enter scores'!AM323&lt;&gt;"",'2. Enter scores'!$B323-'2. Enter scores'!AM323,"")</f>
        <v/>
      </c>
      <c r="AO319" s="125" t="str">
        <f>IF('2. Enter scores'!AN323&lt;&gt;"",'2. Enter scores'!$B323-'2. Enter scores'!AN323,"")</f>
        <v/>
      </c>
      <c r="AP319" s="125" t="str">
        <f>IF('2. Enter scores'!AO323&lt;&gt;"",'2. Enter scores'!$B323-'2. Enter scores'!AO323,"")</f>
        <v/>
      </c>
      <c r="AQ319" s="125" t="str">
        <f>IF('2. Enter scores'!AP323&lt;&gt;"",'2. Enter scores'!$B323-'2. Enter scores'!AP323,"")</f>
        <v/>
      </c>
      <c r="AR319" s="125" t="str">
        <f>IF('2. Enter scores'!AQ323&lt;&gt;"",'2. Enter scores'!$B323-'2. Enter scores'!AQ323,"")</f>
        <v/>
      </c>
      <c r="AS319" s="125" t="str">
        <f>IF('2. Enter scores'!AR323&lt;&gt;"",'2. Enter scores'!$B323-'2. Enter scores'!AR323,"")</f>
        <v/>
      </c>
      <c r="AT319" s="125" t="str">
        <f>IF('2. Enter scores'!AS323&lt;&gt;"",'2. Enter scores'!$B323-'2. Enter scores'!AS323,"")</f>
        <v/>
      </c>
      <c r="AU319" s="125" t="str">
        <f>IF('2. Enter scores'!AT323&lt;&gt;"",'2. Enter scores'!$B323-'2. Enter scores'!AT323,"")</f>
        <v/>
      </c>
      <c r="AV319" s="125" t="str">
        <f>IF('2. Enter scores'!AU323&lt;&gt;"",'2. Enter scores'!$B323-'2. Enter scores'!AU323,"")</f>
        <v/>
      </c>
      <c r="AW319" s="125" t="str">
        <f>IF('2. Enter scores'!AV323&lt;&gt;"",'2. Enter scores'!$B323-'2. Enter scores'!AV323,"")</f>
        <v/>
      </c>
      <c r="AX319" s="125" t="str">
        <f>IF('2. Enter scores'!AW323&lt;&gt;"",'2. Enter scores'!$B323-'2. Enter scores'!AW323,"")</f>
        <v/>
      </c>
      <c r="AY319" s="125" t="str">
        <f>IF('2. Enter scores'!AX323&lt;&gt;"",'2. Enter scores'!$B323-'2. Enter scores'!AX323,"")</f>
        <v/>
      </c>
      <c r="AZ319" s="125" t="str">
        <f>IF('2. Enter scores'!AY323&lt;&gt;"",'2. Enter scores'!$B323-'2. Enter scores'!AY323,"")</f>
        <v/>
      </c>
      <c r="BA319" s="125" t="str">
        <f>IF('2. Enter scores'!AZ323&lt;&gt;"",'2. Enter scores'!$B323-'2. Enter scores'!AZ323,"")</f>
        <v/>
      </c>
      <c r="BB319" s="125" t="str">
        <f>IF('2. Enter scores'!BA323&lt;&gt;"",'2. Enter scores'!$B323-'2. Enter scores'!BA323,"")</f>
        <v/>
      </c>
      <c r="BC319" s="125" t="str">
        <f>IF('2. Enter scores'!BB323&lt;&gt;"",'2. Enter scores'!$B323-'2. Enter scores'!BB323,"")</f>
        <v/>
      </c>
      <c r="BD319" s="125" t="str">
        <f>IF('2. Enter scores'!BC323&lt;&gt;"",'2. Enter scores'!$B323-'2. Enter scores'!BC323,"")</f>
        <v/>
      </c>
      <c r="BE319" s="125" t="str">
        <f>IF('2. Enter scores'!BD323&lt;&gt;"",'2. Enter scores'!$B323-'2. Enter scores'!BD323,"")</f>
        <v/>
      </c>
      <c r="BF319" s="125" t="str">
        <f>IF('2. Enter scores'!BE323&lt;&gt;"",'2. Enter scores'!$B323-'2. Enter scores'!BE323,"")</f>
        <v/>
      </c>
      <c r="BG319" s="125" t="str">
        <f>IF('2. Enter scores'!BF323&lt;&gt;"",'2. Enter scores'!$B323-'2. Enter scores'!BF323,"")</f>
        <v/>
      </c>
      <c r="BH319" s="125" t="str">
        <f>IF('2. Enter scores'!BG323&lt;&gt;"",'2. Enter scores'!$B323-'2. Enter scores'!BG323,"")</f>
        <v/>
      </c>
      <c r="BI319" s="125" t="str">
        <f>IF('2. Enter scores'!BH323&lt;&gt;"",'2. Enter scores'!$B323-'2. Enter scores'!BH323,"")</f>
        <v/>
      </c>
      <c r="BJ319" s="125" t="str">
        <f>IF('2. Enter scores'!BI323&lt;&gt;"",'2. Enter scores'!$B323-'2. Enter scores'!BI323,"")</f>
        <v/>
      </c>
      <c r="BK319" s="125" t="str">
        <f>IF('2. Enter scores'!BJ323&lt;&gt;"",'2. Enter scores'!$B323-'2. Enter scores'!BJ323,"")</f>
        <v/>
      </c>
      <c r="BL319" s="125" t="str">
        <f>IF('2. Enter scores'!BK323&lt;&gt;"",'2. Enter scores'!$B323-'2. Enter scores'!BK323,"")</f>
        <v/>
      </c>
      <c r="BM319" s="125" t="str">
        <f>IF('2. Enter scores'!BL323&lt;&gt;"",'2. Enter scores'!$B323-'2. Enter scores'!BL323,"")</f>
        <v/>
      </c>
      <c r="BN319" s="125" t="str">
        <f>IF('2. Enter scores'!BM323&lt;&gt;"",'2. Enter scores'!$B323-'2. Enter scores'!BM323,"")</f>
        <v/>
      </c>
      <c r="BO319" s="125" t="str">
        <f>IF('2. Enter scores'!BN323&lt;&gt;"",'2. Enter scores'!$B323-'2. Enter scores'!BN323,"")</f>
        <v/>
      </c>
      <c r="BP319" s="108">
        <v>1000</v>
      </c>
    </row>
    <row r="320" spans="2:68" x14ac:dyDescent="0.35">
      <c r="B320" s="125" t="str">
        <f>IF('2. Enter scores'!A324&lt;&gt;"",'2. Enter scores'!A324,"")</f>
        <v/>
      </c>
      <c r="H320" s="125" t="str">
        <f>IF('2. Enter scores'!G324&lt;&gt;"",'2. Enter scores'!$B324-'2. Enter scores'!G324,"")</f>
        <v/>
      </c>
      <c r="I320" s="125" t="str">
        <f>IF('2. Enter scores'!H324&lt;&gt;"",'2. Enter scores'!$B324-'2. Enter scores'!H324,"")</f>
        <v/>
      </c>
      <c r="J320" s="125" t="str">
        <f>IF('2. Enter scores'!I324&lt;&gt;"",'2. Enter scores'!$B324-'2. Enter scores'!I324,"")</f>
        <v/>
      </c>
      <c r="K320" s="125" t="str">
        <f>IF('2. Enter scores'!J324&lt;&gt;"",'2. Enter scores'!$B324-'2. Enter scores'!J324,"")</f>
        <v/>
      </c>
      <c r="L320" s="125" t="str">
        <f>IF('2. Enter scores'!K324&lt;&gt;"",'2. Enter scores'!$B324-'2. Enter scores'!K324,"")</f>
        <v/>
      </c>
      <c r="M320" s="125" t="str">
        <f>IF('2. Enter scores'!L324&lt;&gt;"",'2. Enter scores'!$B324-'2. Enter scores'!L324,"")</f>
        <v/>
      </c>
      <c r="N320" s="125" t="str">
        <f>IF('2. Enter scores'!M324&lt;&gt;"",'2. Enter scores'!$B324-'2. Enter scores'!M324,"")</f>
        <v/>
      </c>
      <c r="O320" s="125" t="str">
        <f>IF('2. Enter scores'!N324&lt;&gt;"",'2. Enter scores'!$B324-'2. Enter scores'!N324,"")</f>
        <v/>
      </c>
      <c r="P320" s="125" t="str">
        <f>IF('2. Enter scores'!O324&lt;&gt;"",'2. Enter scores'!$B324-'2. Enter scores'!O324,"")</f>
        <v/>
      </c>
      <c r="Q320" s="125" t="str">
        <f>IF('2. Enter scores'!P324&lt;&gt;"",'2. Enter scores'!$B324-'2. Enter scores'!P324,"")</f>
        <v/>
      </c>
      <c r="R320" s="125" t="str">
        <f>IF('2. Enter scores'!Q324&lt;&gt;"",'2. Enter scores'!$B324-'2. Enter scores'!Q324,"")</f>
        <v/>
      </c>
      <c r="S320" s="125" t="str">
        <f>IF('2. Enter scores'!R324&lt;&gt;"",'2. Enter scores'!$B324-'2. Enter scores'!R324,"")</f>
        <v/>
      </c>
      <c r="T320" s="125" t="str">
        <f>IF('2. Enter scores'!S324&lt;&gt;"",'2. Enter scores'!$B324-'2. Enter scores'!S324,"")</f>
        <v/>
      </c>
      <c r="U320" s="125" t="str">
        <f>IF('2. Enter scores'!T324&lt;&gt;"",'2. Enter scores'!$B324-'2. Enter scores'!T324,"")</f>
        <v/>
      </c>
      <c r="V320" s="125" t="str">
        <f>IF('2. Enter scores'!U324&lt;&gt;"",'2. Enter scores'!$B324-'2. Enter scores'!U324,"")</f>
        <v/>
      </c>
      <c r="W320" s="125" t="str">
        <f>IF('2. Enter scores'!V324&lt;&gt;"",'2. Enter scores'!$B324-'2. Enter scores'!V324,"")</f>
        <v/>
      </c>
      <c r="X320" s="125" t="str">
        <f>IF('2. Enter scores'!W324&lt;&gt;"",'2. Enter scores'!$B324-'2. Enter scores'!W324,"")</f>
        <v/>
      </c>
      <c r="Y320" s="125" t="str">
        <f>IF('2. Enter scores'!X324&lt;&gt;"",'2. Enter scores'!$B324-'2. Enter scores'!X324,"")</f>
        <v/>
      </c>
      <c r="Z320" s="125" t="str">
        <f>IF('2. Enter scores'!Y324&lt;&gt;"",'2. Enter scores'!$B324-'2. Enter scores'!Y324,"")</f>
        <v/>
      </c>
      <c r="AA320" s="125" t="str">
        <f>IF('2. Enter scores'!Z324&lt;&gt;"",'2. Enter scores'!$B324-'2. Enter scores'!Z324,"")</f>
        <v/>
      </c>
      <c r="AB320" s="125" t="str">
        <f>IF('2. Enter scores'!AA324&lt;&gt;"",'2. Enter scores'!$B324-'2. Enter scores'!AA324,"")</f>
        <v/>
      </c>
      <c r="AC320" s="125" t="str">
        <f>IF('2. Enter scores'!AB324&lt;&gt;"",'2. Enter scores'!$B324-'2. Enter scores'!AB324,"")</f>
        <v/>
      </c>
      <c r="AD320" s="125" t="str">
        <f>IF('2. Enter scores'!AC324&lt;&gt;"",'2. Enter scores'!$B324-'2. Enter scores'!AC324,"")</f>
        <v/>
      </c>
      <c r="AE320" s="125" t="str">
        <f>IF('2. Enter scores'!AD324&lt;&gt;"",'2. Enter scores'!$B324-'2. Enter scores'!AD324,"")</f>
        <v/>
      </c>
      <c r="AF320" s="125" t="str">
        <f>IF('2. Enter scores'!AE324&lt;&gt;"",'2. Enter scores'!$B324-'2. Enter scores'!AE324,"")</f>
        <v/>
      </c>
      <c r="AG320" s="125" t="str">
        <f>IF('2. Enter scores'!AF324&lt;&gt;"",'2. Enter scores'!$B324-'2. Enter scores'!AF324,"")</f>
        <v/>
      </c>
      <c r="AH320" s="125" t="str">
        <f>IF('2. Enter scores'!AG324&lt;&gt;"",'2. Enter scores'!$B324-'2. Enter scores'!AG324,"")</f>
        <v/>
      </c>
      <c r="AI320" s="125" t="str">
        <f>IF('2. Enter scores'!AH324&lt;&gt;"",'2. Enter scores'!$B324-'2. Enter scores'!AH324,"")</f>
        <v/>
      </c>
      <c r="AJ320" s="125" t="str">
        <f>IF('2. Enter scores'!AI324&lt;&gt;"",'2. Enter scores'!$B324-'2. Enter scores'!AI324,"")</f>
        <v/>
      </c>
      <c r="AK320" s="125" t="str">
        <f>IF('2. Enter scores'!AJ324&lt;&gt;"",'2. Enter scores'!$B324-'2. Enter scores'!AJ324,"")</f>
        <v/>
      </c>
      <c r="AL320" s="125" t="str">
        <f>IF('2. Enter scores'!AK324&lt;&gt;"",'2. Enter scores'!$B324-'2. Enter scores'!AK324,"")</f>
        <v/>
      </c>
      <c r="AM320" s="125" t="str">
        <f>IF('2. Enter scores'!AL324&lt;&gt;"",'2. Enter scores'!$B324-'2. Enter scores'!AL324,"")</f>
        <v/>
      </c>
      <c r="AN320" s="125" t="str">
        <f>IF('2. Enter scores'!AM324&lt;&gt;"",'2. Enter scores'!$B324-'2. Enter scores'!AM324,"")</f>
        <v/>
      </c>
      <c r="AO320" s="125" t="str">
        <f>IF('2. Enter scores'!AN324&lt;&gt;"",'2. Enter scores'!$B324-'2. Enter scores'!AN324,"")</f>
        <v/>
      </c>
      <c r="AP320" s="125" t="str">
        <f>IF('2. Enter scores'!AO324&lt;&gt;"",'2. Enter scores'!$B324-'2. Enter scores'!AO324,"")</f>
        <v/>
      </c>
      <c r="AQ320" s="125" t="str">
        <f>IF('2. Enter scores'!AP324&lt;&gt;"",'2. Enter scores'!$B324-'2. Enter scores'!AP324,"")</f>
        <v/>
      </c>
      <c r="AR320" s="125" t="str">
        <f>IF('2. Enter scores'!AQ324&lt;&gt;"",'2. Enter scores'!$B324-'2. Enter scores'!AQ324,"")</f>
        <v/>
      </c>
      <c r="AS320" s="125" t="str">
        <f>IF('2. Enter scores'!AR324&lt;&gt;"",'2. Enter scores'!$B324-'2. Enter scores'!AR324,"")</f>
        <v/>
      </c>
      <c r="AT320" s="125" t="str">
        <f>IF('2. Enter scores'!AS324&lt;&gt;"",'2. Enter scores'!$B324-'2. Enter scores'!AS324,"")</f>
        <v/>
      </c>
      <c r="AU320" s="125" t="str">
        <f>IF('2. Enter scores'!AT324&lt;&gt;"",'2. Enter scores'!$B324-'2. Enter scores'!AT324,"")</f>
        <v/>
      </c>
      <c r="AV320" s="125" t="str">
        <f>IF('2. Enter scores'!AU324&lt;&gt;"",'2. Enter scores'!$B324-'2. Enter scores'!AU324,"")</f>
        <v/>
      </c>
      <c r="AW320" s="125" t="str">
        <f>IF('2. Enter scores'!AV324&lt;&gt;"",'2. Enter scores'!$B324-'2. Enter scores'!AV324,"")</f>
        <v/>
      </c>
      <c r="AX320" s="125" t="str">
        <f>IF('2. Enter scores'!AW324&lt;&gt;"",'2. Enter scores'!$B324-'2. Enter scores'!AW324,"")</f>
        <v/>
      </c>
      <c r="AY320" s="125" t="str">
        <f>IF('2. Enter scores'!AX324&lt;&gt;"",'2. Enter scores'!$B324-'2. Enter scores'!AX324,"")</f>
        <v/>
      </c>
      <c r="AZ320" s="125" t="str">
        <f>IF('2. Enter scores'!AY324&lt;&gt;"",'2. Enter scores'!$B324-'2. Enter scores'!AY324,"")</f>
        <v/>
      </c>
      <c r="BA320" s="125" t="str">
        <f>IF('2. Enter scores'!AZ324&lt;&gt;"",'2. Enter scores'!$B324-'2. Enter scores'!AZ324,"")</f>
        <v/>
      </c>
      <c r="BB320" s="125" t="str">
        <f>IF('2. Enter scores'!BA324&lt;&gt;"",'2. Enter scores'!$B324-'2. Enter scores'!BA324,"")</f>
        <v/>
      </c>
      <c r="BC320" s="125" t="str">
        <f>IF('2. Enter scores'!BB324&lt;&gt;"",'2. Enter scores'!$B324-'2. Enter scores'!BB324,"")</f>
        <v/>
      </c>
      <c r="BD320" s="125" t="str">
        <f>IF('2. Enter scores'!BC324&lt;&gt;"",'2. Enter scores'!$B324-'2. Enter scores'!BC324,"")</f>
        <v/>
      </c>
      <c r="BE320" s="125" t="str">
        <f>IF('2. Enter scores'!BD324&lt;&gt;"",'2. Enter scores'!$B324-'2. Enter scores'!BD324,"")</f>
        <v/>
      </c>
      <c r="BF320" s="125" t="str">
        <f>IF('2. Enter scores'!BE324&lt;&gt;"",'2. Enter scores'!$B324-'2. Enter scores'!BE324,"")</f>
        <v/>
      </c>
      <c r="BG320" s="125" t="str">
        <f>IF('2. Enter scores'!BF324&lt;&gt;"",'2. Enter scores'!$B324-'2. Enter scores'!BF324,"")</f>
        <v/>
      </c>
      <c r="BH320" s="125" t="str">
        <f>IF('2. Enter scores'!BG324&lt;&gt;"",'2. Enter scores'!$B324-'2. Enter scores'!BG324,"")</f>
        <v/>
      </c>
      <c r="BI320" s="125" t="str">
        <f>IF('2. Enter scores'!BH324&lt;&gt;"",'2. Enter scores'!$B324-'2. Enter scores'!BH324,"")</f>
        <v/>
      </c>
      <c r="BJ320" s="125" t="str">
        <f>IF('2. Enter scores'!BI324&lt;&gt;"",'2. Enter scores'!$B324-'2. Enter scores'!BI324,"")</f>
        <v/>
      </c>
      <c r="BK320" s="125" t="str">
        <f>IF('2. Enter scores'!BJ324&lt;&gt;"",'2. Enter scores'!$B324-'2. Enter scores'!BJ324,"")</f>
        <v/>
      </c>
      <c r="BL320" s="125" t="str">
        <f>IF('2. Enter scores'!BK324&lt;&gt;"",'2. Enter scores'!$B324-'2. Enter scores'!BK324,"")</f>
        <v/>
      </c>
      <c r="BM320" s="125" t="str">
        <f>IF('2. Enter scores'!BL324&lt;&gt;"",'2. Enter scores'!$B324-'2. Enter scores'!BL324,"")</f>
        <v/>
      </c>
      <c r="BN320" s="125" t="str">
        <f>IF('2. Enter scores'!BM324&lt;&gt;"",'2. Enter scores'!$B324-'2. Enter scores'!BM324,"")</f>
        <v/>
      </c>
      <c r="BO320" s="125" t="str">
        <f>IF('2. Enter scores'!BN324&lt;&gt;"",'2. Enter scores'!$B324-'2. Enter scores'!BN324,"")</f>
        <v/>
      </c>
      <c r="BP320" s="108">
        <v>1000</v>
      </c>
    </row>
    <row r="321" spans="2:68" x14ac:dyDescent="0.35">
      <c r="B321" s="125" t="str">
        <f>IF('2. Enter scores'!A325&lt;&gt;"",'2. Enter scores'!A325,"")</f>
        <v/>
      </c>
      <c r="H321" s="125" t="str">
        <f>IF('2. Enter scores'!G325&lt;&gt;"",'2. Enter scores'!$B325-'2. Enter scores'!G325,"")</f>
        <v/>
      </c>
      <c r="I321" s="125" t="str">
        <f>IF('2. Enter scores'!H325&lt;&gt;"",'2. Enter scores'!$B325-'2. Enter scores'!H325,"")</f>
        <v/>
      </c>
      <c r="J321" s="125" t="str">
        <f>IF('2. Enter scores'!I325&lt;&gt;"",'2. Enter scores'!$B325-'2. Enter scores'!I325,"")</f>
        <v/>
      </c>
      <c r="K321" s="125" t="str">
        <f>IF('2. Enter scores'!J325&lt;&gt;"",'2. Enter scores'!$B325-'2. Enter scores'!J325,"")</f>
        <v/>
      </c>
      <c r="L321" s="125" t="str">
        <f>IF('2. Enter scores'!K325&lt;&gt;"",'2. Enter scores'!$B325-'2. Enter scores'!K325,"")</f>
        <v/>
      </c>
      <c r="M321" s="125" t="str">
        <f>IF('2. Enter scores'!L325&lt;&gt;"",'2. Enter scores'!$B325-'2. Enter scores'!L325,"")</f>
        <v/>
      </c>
      <c r="N321" s="125" t="str">
        <f>IF('2. Enter scores'!M325&lt;&gt;"",'2. Enter scores'!$B325-'2. Enter scores'!M325,"")</f>
        <v/>
      </c>
      <c r="O321" s="125" t="str">
        <f>IF('2. Enter scores'!N325&lt;&gt;"",'2. Enter scores'!$B325-'2. Enter scores'!N325,"")</f>
        <v/>
      </c>
      <c r="P321" s="125" t="str">
        <f>IF('2. Enter scores'!O325&lt;&gt;"",'2. Enter scores'!$B325-'2. Enter scores'!O325,"")</f>
        <v/>
      </c>
      <c r="Q321" s="125" t="str">
        <f>IF('2. Enter scores'!P325&lt;&gt;"",'2. Enter scores'!$B325-'2. Enter scores'!P325,"")</f>
        <v/>
      </c>
      <c r="R321" s="125" t="str">
        <f>IF('2. Enter scores'!Q325&lt;&gt;"",'2. Enter scores'!$B325-'2. Enter scores'!Q325,"")</f>
        <v/>
      </c>
      <c r="S321" s="125" t="str">
        <f>IF('2. Enter scores'!R325&lt;&gt;"",'2. Enter scores'!$B325-'2. Enter scores'!R325,"")</f>
        <v/>
      </c>
      <c r="T321" s="125" t="str">
        <f>IF('2. Enter scores'!S325&lt;&gt;"",'2. Enter scores'!$B325-'2. Enter scores'!S325,"")</f>
        <v/>
      </c>
      <c r="U321" s="125" t="str">
        <f>IF('2. Enter scores'!T325&lt;&gt;"",'2. Enter scores'!$B325-'2. Enter scores'!T325,"")</f>
        <v/>
      </c>
      <c r="V321" s="125" t="str">
        <f>IF('2. Enter scores'!U325&lt;&gt;"",'2. Enter scores'!$B325-'2. Enter scores'!U325,"")</f>
        <v/>
      </c>
      <c r="W321" s="125" t="str">
        <f>IF('2. Enter scores'!V325&lt;&gt;"",'2. Enter scores'!$B325-'2. Enter scores'!V325,"")</f>
        <v/>
      </c>
      <c r="X321" s="125" t="str">
        <f>IF('2. Enter scores'!W325&lt;&gt;"",'2. Enter scores'!$B325-'2. Enter scores'!W325,"")</f>
        <v/>
      </c>
      <c r="Y321" s="125" t="str">
        <f>IF('2. Enter scores'!X325&lt;&gt;"",'2. Enter scores'!$B325-'2. Enter scores'!X325,"")</f>
        <v/>
      </c>
      <c r="Z321" s="125" t="str">
        <f>IF('2. Enter scores'!Y325&lt;&gt;"",'2. Enter scores'!$B325-'2. Enter scores'!Y325,"")</f>
        <v/>
      </c>
      <c r="AA321" s="125" t="str">
        <f>IF('2. Enter scores'!Z325&lt;&gt;"",'2. Enter scores'!$B325-'2. Enter scores'!Z325,"")</f>
        <v/>
      </c>
      <c r="AB321" s="125" t="str">
        <f>IF('2. Enter scores'!AA325&lt;&gt;"",'2. Enter scores'!$B325-'2. Enter scores'!AA325,"")</f>
        <v/>
      </c>
      <c r="AC321" s="125" t="str">
        <f>IF('2. Enter scores'!AB325&lt;&gt;"",'2. Enter scores'!$B325-'2. Enter scores'!AB325,"")</f>
        <v/>
      </c>
      <c r="AD321" s="125" t="str">
        <f>IF('2. Enter scores'!AC325&lt;&gt;"",'2. Enter scores'!$B325-'2. Enter scores'!AC325,"")</f>
        <v/>
      </c>
      <c r="AE321" s="125" t="str">
        <f>IF('2. Enter scores'!AD325&lt;&gt;"",'2. Enter scores'!$B325-'2. Enter scores'!AD325,"")</f>
        <v/>
      </c>
      <c r="AF321" s="125" t="str">
        <f>IF('2. Enter scores'!AE325&lt;&gt;"",'2. Enter scores'!$B325-'2. Enter scores'!AE325,"")</f>
        <v/>
      </c>
      <c r="AG321" s="125" t="str">
        <f>IF('2. Enter scores'!AF325&lt;&gt;"",'2. Enter scores'!$B325-'2. Enter scores'!AF325,"")</f>
        <v/>
      </c>
      <c r="AH321" s="125" t="str">
        <f>IF('2. Enter scores'!AG325&lt;&gt;"",'2. Enter scores'!$B325-'2. Enter scores'!AG325,"")</f>
        <v/>
      </c>
      <c r="AI321" s="125" t="str">
        <f>IF('2. Enter scores'!AH325&lt;&gt;"",'2. Enter scores'!$B325-'2. Enter scores'!AH325,"")</f>
        <v/>
      </c>
      <c r="AJ321" s="125" t="str">
        <f>IF('2. Enter scores'!AI325&lt;&gt;"",'2. Enter scores'!$B325-'2. Enter scores'!AI325,"")</f>
        <v/>
      </c>
      <c r="AK321" s="125" t="str">
        <f>IF('2. Enter scores'!AJ325&lt;&gt;"",'2. Enter scores'!$B325-'2. Enter scores'!AJ325,"")</f>
        <v/>
      </c>
      <c r="AL321" s="125" t="str">
        <f>IF('2. Enter scores'!AK325&lt;&gt;"",'2. Enter scores'!$B325-'2. Enter scores'!AK325,"")</f>
        <v/>
      </c>
      <c r="AM321" s="125" t="str">
        <f>IF('2. Enter scores'!AL325&lt;&gt;"",'2. Enter scores'!$B325-'2. Enter scores'!AL325,"")</f>
        <v/>
      </c>
      <c r="AN321" s="125" t="str">
        <f>IF('2. Enter scores'!AM325&lt;&gt;"",'2. Enter scores'!$B325-'2. Enter scores'!AM325,"")</f>
        <v/>
      </c>
      <c r="AO321" s="125" t="str">
        <f>IF('2. Enter scores'!AN325&lt;&gt;"",'2. Enter scores'!$B325-'2. Enter scores'!AN325,"")</f>
        <v/>
      </c>
      <c r="AP321" s="125" t="str">
        <f>IF('2. Enter scores'!AO325&lt;&gt;"",'2. Enter scores'!$B325-'2. Enter scores'!AO325,"")</f>
        <v/>
      </c>
      <c r="AQ321" s="125" t="str">
        <f>IF('2. Enter scores'!AP325&lt;&gt;"",'2. Enter scores'!$B325-'2. Enter scores'!AP325,"")</f>
        <v/>
      </c>
      <c r="AR321" s="125" t="str">
        <f>IF('2. Enter scores'!AQ325&lt;&gt;"",'2. Enter scores'!$B325-'2. Enter scores'!AQ325,"")</f>
        <v/>
      </c>
      <c r="AS321" s="125" t="str">
        <f>IF('2. Enter scores'!AR325&lt;&gt;"",'2. Enter scores'!$B325-'2. Enter scores'!AR325,"")</f>
        <v/>
      </c>
      <c r="AT321" s="125" t="str">
        <f>IF('2. Enter scores'!AS325&lt;&gt;"",'2. Enter scores'!$B325-'2. Enter scores'!AS325,"")</f>
        <v/>
      </c>
      <c r="AU321" s="125" t="str">
        <f>IF('2. Enter scores'!AT325&lt;&gt;"",'2. Enter scores'!$B325-'2. Enter scores'!AT325,"")</f>
        <v/>
      </c>
      <c r="AV321" s="125" t="str">
        <f>IF('2. Enter scores'!AU325&lt;&gt;"",'2. Enter scores'!$B325-'2. Enter scores'!AU325,"")</f>
        <v/>
      </c>
      <c r="AW321" s="125" t="str">
        <f>IF('2. Enter scores'!AV325&lt;&gt;"",'2. Enter scores'!$B325-'2. Enter scores'!AV325,"")</f>
        <v/>
      </c>
      <c r="AX321" s="125" t="str">
        <f>IF('2. Enter scores'!AW325&lt;&gt;"",'2. Enter scores'!$B325-'2. Enter scores'!AW325,"")</f>
        <v/>
      </c>
      <c r="AY321" s="125" t="str">
        <f>IF('2. Enter scores'!AX325&lt;&gt;"",'2. Enter scores'!$B325-'2. Enter scores'!AX325,"")</f>
        <v/>
      </c>
      <c r="AZ321" s="125" t="str">
        <f>IF('2. Enter scores'!AY325&lt;&gt;"",'2. Enter scores'!$B325-'2. Enter scores'!AY325,"")</f>
        <v/>
      </c>
      <c r="BA321" s="125" t="str">
        <f>IF('2. Enter scores'!AZ325&lt;&gt;"",'2. Enter scores'!$B325-'2. Enter scores'!AZ325,"")</f>
        <v/>
      </c>
      <c r="BB321" s="125" t="str">
        <f>IF('2. Enter scores'!BA325&lt;&gt;"",'2. Enter scores'!$B325-'2. Enter scores'!BA325,"")</f>
        <v/>
      </c>
      <c r="BC321" s="125" t="str">
        <f>IF('2. Enter scores'!BB325&lt;&gt;"",'2. Enter scores'!$B325-'2. Enter scores'!BB325,"")</f>
        <v/>
      </c>
      <c r="BD321" s="125" t="str">
        <f>IF('2. Enter scores'!BC325&lt;&gt;"",'2. Enter scores'!$B325-'2. Enter scores'!BC325,"")</f>
        <v/>
      </c>
      <c r="BE321" s="125" t="str">
        <f>IF('2. Enter scores'!BD325&lt;&gt;"",'2. Enter scores'!$B325-'2. Enter scores'!BD325,"")</f>
        <v/>
      </c>
      <c r="BF321" s="125" t="str">
        <f>IF('2. Enter scores'!BE325&lt;&gt;"",'2. Enter scores'!$B325-'2. Enter scores'!BE325,"")</f>
        <v/>
      </c>
      <c r="BG321" s="125" t="str">
        <f>IF('2. Enter scores'!BF325&lt;&gt;"",'2. Enter scores'!$B325-'2. Enter scores'!BF325,"")</f>
        <v/>
      </c>
      <c r="BH321" s="125" t="str">
        <f>IF('2. Enter scores'!BG325&lt;&gt;"",'2. Enter scores'!$B325-'2. Enter scores'!BG325,"")</f>
        <v/>
      </c>
      <c r="BI321" s="125" t="str">
        <f>IF('2. Enter scores'!BH325&lt;&gt;"",'2. Enter scores'!$B325-'2. Enter scores'!BH325,"")</f>
        <v/>
      </c>
      <c r="BJ321" s="125" t="str">
        <f>IF('2. Enter scores'!BI325&lt;&gt;"",'2. Enter scores'!$B325-'2. Enter scores'!BI325,"")</f>
        <v/>
      </c>
      <c r="BK321" s="125" t="str">
        <f>IF('2. Enter scores'!BJ325&lt;&gt;"",'2. Enter scores'!$B325-'2. Enter scores'!BJ325,"")</f>
        <v/>
      </c>
      <c r="BL321" s="125" t="str">
        <f>IF('2. Enter scores'!BK325&lt;&gt;"",'2. Enter scores'!$B325-'2. Enter scores'!BK325,"")</f>
        <v/>
      </c>
      <c r="BM321" s="125" t="str">
        <f>IF('2. Enter scores'!BL325&lt;&gt;"",'2. Enter scores'!$B325-'2. Enter scores'!BL325,"")</f>
        <v/>
      </c>
      <c r="BN321" s="125" t="str">
        <f>IF('2. Enter scores'!BM325&lt;&gt;"",'2. Enter scores'!$B325-'2. Enter scores'!BM325,"")</f>
        <v/>
      </c>
      <c r="BO321" s="125" t="str">
        <f>IF('2. Enter scores'!BN325&lt;&gt;"",'2. Enter scores'!$B325-'2. Enter scores'!BN325,"")</f>
        <v/>
      </c>
      <c r="BP321" s="108">
        <v>1000</v>
      </c>
    </row>
    <row r="322" spans="2:68" x14ac:dyDescent="0.35">
      <c r="B322" s="125" t="str">
        <f>IF('2. Enter scores'!A326&lt;&gt;"",'2. Enter scores'!A326,"")</f>
        <v/>
      </c>
      <c r="H322" s="125" t="str">
        <f>IF('2. Enter scores'!G326&lt;&gt;"",'2. Enter scores'!$B326-'2. Enter scores'!G326,"")</f>
        <v/>
      </c>
      <c r="I322" s="125" t="str">
        <f>IF('2. Enter scores'!H326&lt;&gt;"",'2. Enter scores'!$B326-'2. Enter scores'!H326,"")</f>
        <v/>
      </c>
      <c r="J322" s="125" t="str">
        <f>IF('2. Enter scores'!I326&lt;&gt;"",'2. Enter scores'!$B326-'2. Enter scores'!I326,"")</f>
        <v/>
      </c>
      <c r="K322" s="125" t="str">
        <f>IF('2. Enter scores'!J326&lt;&gt;"",'2. Enter scores'!$B326-'2. Enter scores'!J326,"")</f>
        <v/>
      </c>
      <c r="L322" s="125" t="str">
        <f>IF('2. Enter scores'!K326&lt;&gt;"",'2. Enter scores'!$B326-'2. Enter scores'!K326,"")</f>
        <v/>
      </c>
      <c r="M322" s="125" t="str">
        <f>IF('2. Enter scores'!L326&lt;&gt;"",'2. Enter scores'!$B326-'2. Enter scores'!L326,"")</f>
        <v/>
      </c>
      <c r="N322" s="125" t="str">
        <f>IF('2. Enter scores'!M326&lt;&gt;"",'2. Enter scores'!$B326-'2. Enter scores'!M326,"")</f>
        <v/>
      </c>
      <c r="O322" s="125" t="str">
        <f>IF('2. Enter scores'!N326&lt;&gt;"",'2. Enter scores'!$B326-'2. Enter scores'!N326,"")</f>
        <v/>
      </c>
      <c r="P322" s="125" t="str">
        <f>IF('2. Enter scores'!O326&lt;&gt;"",'2. Enter scores'!$B326-'2. Enter scores'!O326,"")</f>
        <v/>
      </c>
      <c r="Q322" s="125" t="str">
        <f>IF('2. Enter scores'!P326&lt;&gt;"",'2. Enter scores'!$B326-'2. Enter scores'!P326,"")</f>
        <v/>
      </c>
      <c r="R322" s="125" t="str">
        <f>IF('2. Enter scores'!Q326&lt;&gt;"",'2. Enter scores'!$B326-'2. Enter scores'!Q326,"")</f>
        <v/>
      </c>
      <c r="S322" s="125" t="str">
        <f>IF('2. Enter scores'!R326&lt;&gt;"",'2. Enter scores'!$B326-'2. Enter scores'!R326,"")</f>
        <v/>
      </c>
      <c r="T322" s="125" t="str">
        <f>IF('2. Enter scores'!S326&lt;&gt;"",'2. Enter scores'!$B326-'2. Enter scores'!S326,"")</f>
        <v/>
      </c>
      <c r="U322" s="125" t="str">
        <f>IF('2. Enter scores'!T326&lt;&gt;"",'2. Enter scores'!$B326-'2. Enter scores'!T326,"")</f>
        <v/>
      </c>
      <c r="V322" s="125" t="str">
        <f>IF('2. Enter scores'!U326&lt;&gt;"",'2. Enter scores'!$B326-'2. Enter scores'!U326,"")</f>
        <v/>
      </c>
      <c r="W322" s="125" t="str">
        <f>IF('2. Enter scores'!V326&lt;&gt;"",'2. Enter scores'!$B326-'2. Enter scores'!V326,"")</f>
        <v/>
      </c>
      <c r="X322" s="125" t="str">
        <f>IF('2. Enter scores'!W326&lt;&gt;"",'2. Enter scores'!$B326-'2. Enter scores'!W326,"")</f>
        <v/>
      </c>
      <c r="Y322" s="125" t="str">
        <f>IF('2. Enter scores'!X326&lt;&gt;"",'2. Enter scores'!$B326-'2. Enter scores'!X326,"")</f>
        <v/>
      </c>
      <c r="Z322" s="125" t="str">
        <f>IF('2. Enter scores'!Y326&lt;&gt;"",'2. Enter scores'!$B326-'2. Enter scores'!Y326,"")</f>
        <v/>
      </c>
      <c r="AA322" s="125" t="str">
        <f>IF('2. Enter scores'!Z326&lt;&gt;"",'2. Enter scores'!$B326-'2. Enter scores'!Z326,"")</f>
        <v/>
      </c>
      <c r="AB322" s="125" t="str">
        <f>IF('2. Enter scores'!AA326&lt;&gt;"",'2. Enter scores'!$B326-'2. Enter scores'!AA326,"")</f>
        <v/>
      </c>
      <c r="AC322" s="125" t="str">
        <f>IF('2. Enter scores'!AB326&lt;&gt;"",'2. Enter scores'!$B326-'2. Enter scores'!AB326,"")</f>
        <v/>
      </c>
      <c r="AD322" s="125" t="str">
        <f>IF('2. Enter scores'!AC326&lt;&gt;"",'2. Enter scores'!$B326-'2. Enter scores'!AC326,"")</f>
        <v/>
      </c>
      <c r="AE322" s="125" t="str">
        <f>IF('2. Enter scores'!AD326&lt;&gt;"",'2. Enter scores'!$B326-'2. Enter scores'!AD326,"")</f>
        <v/>
      </c>
      <c r="AF322" s="125" t="str">
        <f>IF('2. Enter scores'!AE326&lt;&gt;"",'2. Enter scores'!$B326-'2. Enter scores'!AE326,"")</f>
        <v/>
      </c>
      <c r="AG322" s="125" t="str">
        <f>IF('2. Enter scores'!AF326&lt;&gt;"",'2. Enter scores'!$B326-'2. Enter scores'!AF326,"")</f>
        <v/>
      </c>
      <c r="AH322" s="125" t="str">
        <f>IF('2. Enter scores'!AG326&lt;&gt;"",'2. Enter scores'!$B326-'2. Enter scores'!AG326,"")</f>
        <v/>
      </c>
      <c r="AI322" s="125" t="str">
        <f>IF('2. Enter scores'!AH326&lt;&gt;"",'2. Enter scores'!$B326-'2. Enter scores'!AH326,"")</f>
        <v/>
      </c>
      <c r="AJ322" s="125" t="str">
        <f>IF('2. Enter scores'!AI326&lt;&gt;"",'2. Enter scores'!$B326-'2. Enter scores'!AI326,"")</f>
        <v/>
      </c>
      <c r="AK322" s="125" t="str">
        <f>IF('2. Enter scores'!AJ326&lt;&gt;"",'2. Enter scores'!$B326-'2. Enter scores'!AJ326,"")</f>
        <v/>
      </c>
      <c r="AL322" s="125" t="str">
        <f>IF('2. Enter scores'!AK326&lt;&gt;"",'2. Enter scores'!$B326-'2. Enter scores'!AK326,"")</f>
        <v/>
      </c>
      <c r="AM322" s="125" t="str">
        <f>IF('2. Enter scores'!AL326&lt;&gt;"",'2. Enter scores'!$B326-'2. Enter scores'!AL326,"")</f>
        <v/>
      </c>
      <c r="AN322" s="125" t="str">
        <f>IF('2. Enter scores'!AM326&lt;&gt;"",'2. Enter scores'!$B326-'2. Enter scores'!AM326,"")</f>
        <v/>
      </c>
      <c r="AO322" s="125" t="str">
        <f>IF('2. Enter scores'!AN326&lt;&gt;"",'2. Enter scores'!$B326-'2. Enter scores'!AN326,"")</f>
        <v/>
      </c>
      <c r="AP322" s="125" t="str">
        <f>IF('2. Enter scores'!AO326&lt;&gt;"",'2. Enter scores'!$B326-'2. Enter scores'!AO326,"")</f>
        <v/>
      </c>
      <c r="AQ322" s="125" t="str">
        <f>IF('2. Enter scores'!AP326&lt;&gt;"",'2. Enter scores'!$B326-'2. Enter scores'!AP326,"")</f>
        <v/>
      </c>
      <c r="AR322" s="125" t="str">
        <f>IF('2. Enter scores'!AQ326&lt;&gt;"",'2. Enter scores'!$B326-'2. Enter scores'!AQ326,"")</f>
        <v/>
      </c>
      <c r="AS322" s="125" t="str">
        <f>IF('2. Enter scores'!AR326&lt;&gt;"",'2. Enter scores'!$B326-'2. Enter scores'!AR326,"")</f>
        <v/>
      </c>
      <c r="AT322" s="125" t="str">
        <f>IF('2. Enter scores'!AS326&lt;&gt;"",'2. Enter scores'!$B326-'2. Enter scores'!AS326,"")</f>
        <v/>
      </c>
      <c r="AU322" s="125" t="str">
        <f>IF('2. Enter scores'!AT326&lt;&gt;"",'2. Enter scores'!$B326-'2. Enter scores'!AT326,"")</f>
        <v/>
      </c>
      <c r="AV322" s="125" t="str">
        <f>IF('2. Enter scores'!AU326&lt;&gt;"",'2. Enter scores'!$B326-'2. Enter scores'!AU326,"")</f>
        <v/>
      </c>
      <c r="AW322" s="125" t="str">
        <f>IF('2. Enter scores'!AV326&lt;&gt;"",'2. Enter scores'!$B326-'2. Enter scores'!AV326,"")</f>
        <v/>
      </c>
      <c r="AX322" s="125" t="str">
        <f>IF('2. Enter scores'!AW326&lt;&gt;"",'2. Enter scores'!$B326-'2. Enter scores'!AW326,"")</f>
        <v/>
      </c>
      <c r="AY322" s="125" t="str">
        <f>IF('2. Enter scores'!AX326&lt;&gt;"",'2. Enter scores'!$B326-'2. Enter scores'!AX326,"")</f>
        <v/>
      </c>
      <c r="AZ322" s="125" t="str">
        <f>IF('2. Enter scores'!AY326&lt;&gt;"",'2. Enter scores'!$B326-'2. Enter scores'!AY326,"")</f>
        <v/>
      </c>
      <c r="BA322" s="125" t="str">
        <f>IF('2. Enter scores'!AZ326&lt;&gt;"",'2. Enter scores'!$B326-'2. Enter scores'!AZ326,"")</f>
        <v/>
      </c>
      <c r="BB322" s="125" t="str">
        <f>IF('2. Enter scores'!BA326&lt;&gt;"",'2. Enter scores'!$B326-'2. Enter scores'!BA326,"")</f>
        <v/>
      </c>
      <c r="BC322" s="125" t="str">
        <f>IF('2. Enter scores'!BB326&lt;&gt;"",'2. Enter scores'!$B326-'2. Enter scores'!BB326,"")</f>
        <v/>
      </c>
      <c r="BD322" s="125" t="str">
        <f>IF('2. Enter scores'!BC326&lt;&gt;"",'2. Enter scores'!$B326-'2. Enter scores'!BC326,"")</f>
        <v/>
      </c>
      <c r="BE322" s="125" t="str">
        <f>IF('2. Enter scores'!BD326&lt;&gt;"",'2. Enter scores'!$B326-'2. Enter scores'!BD326,"")</f>
        <v/>
      </c>
      <c r="BF322" s="125" t="str">
        <f>IF('2. Enter scores'!BE326&lt;&gt;"",'2. Enter scores'!$B326-'2. Enter scores'!BE326,"")</f>
        <v/>
      </c>
      <c r="BG322" s="125" t="str">
        <f>IF('2. Enter scores'!BF326&lt;&gt;"",'2. Enter scores'!$B326-'2. Enter scores'!BF326,"")</f>
        <v/>
      </c>
      <c r="BH322" s="125" t="str">
        <f>IF('2. Enter scores'!BG326&lt;&gt;"",'2. Enter scores'!$B326-'2. Enter scores'!BG326,"")</f>
        <v/>
      </c>
      <c r="BI322" s="125" t="str">
        <f>IF('2. Enter scores'!BH326&lt;&gt;"",'2. Enter scores'!$B326-'2. Enter scores'!BH326,"")</f>
        <v/>
      </c>
      <c r="BJ322" s="125" t="str">
        <f>IF('2. Enter scores'!BI326&lt;&gt;"",'2. Enter scores'!$B326-'2. Enter scores'!BI326,"")</f>
        <v/>
      </c>
      <c r="BK322" s="125" t="str">
        <f>IF('2. Enter scores'!BJ326&lt;&gt;"",'2. Enter scores'!$B326-'2. Enter scores'!BJ326,"")</f>
        <v/>
      </c>
      <c r="BL322" s="125" t="str">
        <f>IF('2. Enter scores'!BK326&lt;&gt;"",'2. Enter scores'!$B326-'2. Enter scores'!BK326,"")</f>
        <v/>
      </c>
      <c r="BM322" s="125" t="str">
        <f>IF('2. Enter scores'!BL326&lt;&gt;"",'2. Enter scores'!$B326-'2. Enter scores'!BL326,"")</f>
        <v/>
      </c>
      <c r="BN322" s="125" t="str">
        <f>IF('2. Enter scores'!BM326&lt;&gt;"",'2. Enter scores'!$B326-'2. Enter scores'!BM326,"")</f>
        <v/>
      </c>
      <c r="BO322" s="125" t="str">
        <f>IF('2. Enter scores'!BN326&lt;&gt;"",'2. Enter scores'!$B326-'2. Enter scores'!BN326,"")</f>
        <v/>
      </c>
      <c r="BP322" s="108">
        <v>1000</v>
      </c>
    </row>
    <row r="323" spans="2:68" x14ac:dyDescent="0.35">
      <c r="B323" s="125" t="str">
        <f>IF('2. Enter scores'!A327&lt;&gt;"",'2. Enter scores'!A327,"")</f>
        <v/>
      </c>
      <c r="H323" s="125" t="str">
        <f>IF('2. Enter scores'!G327&lt;&gt;"",'2. Enter scores'!$B327-'2. Enter scores'!G327,"")</f>
        <v/>
      </c>
      <c r="I323" s="125" t="str">
        <f>IF('2. Enter scores'!H327&lt;&gt;"",'2. Enter scores'!$B327-'2. Enter scores'!H327,"")</f>
        <v/>
      </c>
      <c r="J323" s="125" t="str">
        <f>IF('2. Enter scores'!I327&lt;&gt;"",'2. Enter scores'!$B327-'2. Enter scores'!I327,"")</f>
        <v/>
      </c>
      <c r="K323" s="125" t="str">
        <f>IF('2. Enter scores'!J327&lt;&gt;"",'2. Enter scores'!$B327-'2. Enter scores'!J327,"")</f>
        <v/>
      </c>
      <c r="L323" s="125" t="str">
        <f>IF('2. Enter scores'!K327&lt;&gt;"",'2. Enter scores'!$B327-'2. Enter scores'!K327,"")</f>
        <v/>
      </c>
      <c r="M323" s="125" t="str">
        <f>IF('2. Enter scores'!L327&lt;&gt;"",'2. Enter scores'!$B327-'2. Enter scores'!L327,"")</f>
        <v/>
      </c>
      <c r="N323" s="125" t="str">
        <f>IF('2. Enter scores'!M327&lt;&gt;"",'2. Enter scores'!$B327-'2. Enter scores'!M327,"")</f>
        <v/>
      </c>
      <c r="O323" s="125" t="str">
        <f>IF('2. Enter scores'!N327&lt;&gt;"",'2. Enter scores'!$B327-'2. Enter scores'!N327,"")</f>
        <v/>
      </c>
      <c r="P323" s="125" t="str">
        <f>IF('2. Enter scores'!O327&lt;&gt;"",'2. Enter scores'!$B327-'2. Enter scores'!O327,"")</f>
        <v/>
      </c>
      <c r="Q323" s="125" t="str">
        <f>IF('2. Enter scores'!P327&lt;&gt;"",'2. Enter scores'!$B327-'2. Enter scores'!P327,"")</f>
        <v/>
      </c>
      <c r="R323" s="125" t="str">
        <f>IF('2. Enter scores'!Q327&lt;&gt;"",'2. Enter scores'!$B327-'2. Enter scores'!Q327,"")</f>
        <v/>
      </c>
      <c r="S323" s="125" t="str">
        <f>IF('2. Enter scores'!R327&lt;&gt;"",'2. Enter scores'!$B327-'2. Enter scores'!R327,"")</f>
        <v/>
      </c>
      <c r="T323" s="125" t="str">
        <f>IF('2. Enter scores'!S327&lt;&gt;"",'2. Enter scores'!$B327-'2. Enter scores'!S327,"")</f>
        <v/>
      </c>
      <c r="U323" s="125" t="str">
        <f>IF('2. Enter scores'!T327&lt;&gt;"",'2. Enter scores'!$B327-'2. Enter scores'!T327,"")</f>
        <v/>
      </c>
      <c r="V323" s="125" t="str">
        <f>IF('2. Enter scores'!U327&lt;&gt;"",'2. Enter scores'!$B327-'2. Enter scores'!U327,"")</f>
        <v/>
      </c>
      <c r="W323" s="125" t="str">
        <f>IF('2. Enter scores'!V327&lt;&gt;"",'2. Enter scores'!$B327-'2. Enter scores'!V327,"")</f>
        <v/>
      </c>
      <c r="X323" s="125" t="str">
        <f>IF('2. Enter scores'!W327&lt;&gt;"",'2. Enter scores'!$B327-'2. Enter scores'!W327,"")</f>
        <v/>
      </c>
      <c r="Y323" s="125" t="str">
        <f>IF('2. Enter scores'!X327&lt;&gt;"",'2. Enter scores'!$B327-'2. Enter scores'!X327,"")</f>
        <v/>
      </c>
      <c r="Z323" s="125" t="str">
        <f>IF('2. Enter scores'!Y327&lt;&gt;"",'2. Enter scores'!$B327-'2. Enter scores'!Y327,"")</f>
        <v/>
      </c>
      <c r="AA323" s="125" t="str">
        <f>IF('2. Enter scores'!Z327&lt;&gt;"",'2. Enter scores'!$B327-'2. Enter scores'!Z327,"")</f>
        <v/>
      </c>
      <c r="AB323" s="125" t="str">
        <f>IF('2. Enter scores'!AA327&lt;&gt;"",'2. Enter scores'!$B327-'2. Enter scores'!AA327,"")</f>
        <v/>
      </c>
      <c r="AC323" s="125" t="str">
        <f>IF('2. Enter scores'!AB327&lt;&gt;"",'2. Enter scores'!$B327-'2. Enter scores'!AB327,"")</f>
        <v/>
      </c>
      <c r="AD323" s="125" t="str">
        <f>IF('2. Enter scores'!AC327&lt;&gt;"",'2. Enter scores'!$B327-'2. Enter scores'!AC327,"")</f>
        <v/>
      </c>
      <c r="AE323" s="125" t="str">
        <f>IF('2. Enter scores'!AD327&lt;&gt;"",'2. Enter scores'!$B327-'2. Enter scores'!AD327,"")</f>
        <v/>
      </c>
      <c r="AF323" s="125" t="str">
        <f>IF('2. Enter scores'!AE327&lt;&gt;"",'2. Enter scores'!$B327-'2. Enter scores'!AE327,"")</f>
        <v/>
      </c>
      <c r="AG323" s="125" t="str">
        <f>IF('2. Enter scores'!AF327&lt;&gt;"",'2. Enter scores'!$B327-'2. Enter scores'!AF327,"")</f>
        <v/>
      </c>
      <c r="AH323" s="125" t="str">
        <f>IF('2. Enter scores'!AG327&lt;&gt;"",'2. Enter scores'!$B327-'2. Enter scores'!AG327,"")</f>
        <v/>
      </c>
      <c r="AI323" s="125" t="str">
        <f>IF('2. Enter scores'!AH327&lt;&gt;"",'2. Enter scores'!$B327-'2. Enter scores'!AH327,"")</f>
        <v/>
      </c>
      <c r="AJ323" s="125" t="str">
        <f>IF('2. Enter scores'!AI327&lt;&gt;"",'2. Enter scores'!$B327-'2. Enter scores'!AI327,"")</f>
        <v/>
      </c>
      <c r="AK323" s="125" t="str">
        <f>IF('2. Enter scores'!AJ327&lt;&gt;"",'2. Enter scores'!$B327-'2. Enter scores'!AJ327,"")</f>
        <v/>
      </c>
      <c r="AL323" s="125" t="str">
        <f>IF('2. Enter scores'!AK327&lt;&gt;"",'2. Enter scores'!$B327-'2. Enter scores'!AK327,"")</f>
        <v/>
      </c>
      <c r="AM323" s="125" t="str">
        <f>IF('2. Enter scores'!AL327&lt;&gt;"",'2. Enter scores'!$B327-'2. Enter scores'!AL327,"")</f>
        <v/>
      </c>
      <c r="AN323" s="125" t="str">
        <f>IF('2. Enter scores'!AM327&lt;&gt;"",'2. Enter scores'!$B327-'2. Enter scores'!AM327,"")</f>
        <v/>
      </c>
      <c r="AO323" s="125" t="str">
        <f>IF('2. Enter scores'!AN327&lt;&gt;"",'2. Enter scores'!$B327-'2. Enter scores'!AN327,"")</f>
        <v/>
      </c>
      <c r="AP323" s="125" t="str">
        <f>IF('2. Enter scores'!AO327&lt;&gt;"",'2. Enter scores'!$B327-'2. Enter scores'!AO327,"")</f>
        <v/>
      </c>
      <c r="AQ323" s="125" t="str">
        <f>IF('2. Enter scores'!AP327&lt;&gt;"",'2. Enter scores'!$B327-'2. Enter scores'!AP327,"")</f>
        <v/>
      </c>
      <c r="AR323" s="125" t="str">
        <f>IF('2. Enter scores'!AQ327&lt;&gt;"",'2. Enter scores'!$B327-'2. Enter scores'!AQ327,"")</f>
        <v/>
      </c>
      <c r="AS323" s="125" t="str">
        <f>IF('2. Enter scores'!AR327&lt;&gt;"",'2. Enter scores'!$B327-'2. Enter scores'!AR327,"")</f>
        <v/>
      </c>
      <c r="AT323" s="125" t="str">
        <f>IF('2. Enter scores'!AS327&lt;&gt;"",'2. Enter scores'!$B327-'2. Enter scores'!AS327,"")</f>
        <v/>
      </c>
      <c r="AU323" s="125" t="str">
        <f>IF('2. Enter scores'!AT327&lt;&gt;"",'2. Enter scores'!$B327-'2. Enter scores'!AT327,"")</f>
        <v/>
      </c>
      <c r="AV323" s="125" t="str">
        <f>IF('2. Enter scores'!AU327&lt;&gt;"",'2. Enter scores'!$B327-'2. Enter scores'!AU327,"")</f>
        <v/>
      </c>
      <c r="AW323" s="125" t="str">
        <f>IF('2. Enter scores'!AV327&lt;&gt;"",'2. Enter scores'!$B327-'2. Enter scores'!AV327,"")</f>
        <v/>
      </c>
      <c r="AX323" s="125" t="str">
        <f>IF('2. Enter scores'!AW327&lt;&gt;"",'2. Enter scores'!$B327-'2. Enter scores'!AW327,"")</f>
        <v/>
      </c>
      <c r="AY323" s="125" t="str">
        <f>IF('2. Enter scores'!AX327&lt;&gt;"",'2. Enter scores'!$B327-'2. Enter scores'!AX327,"")</f>
        <v/>
      </c>
      <c r="AZ323" s="125" t="str">
        <f>IF('2. Enter scores'!AY327&lt;&gt;"",'2. Enter scores'!$B327-'2. Enter scores'!AY327,"")</f>
        <v/>
      </c>
      <c r="BA323" s="125" t="str">
        <f>IF('2. Enter scores'!AZ327&lt;&gt;"",'2. Enter scores'!$B327-'2. Enter scores'!AZ327,"")</f>
        <v/>
      </c>
      <c r="BB323" s="125" t="str">
        <f>IF('2. Enter scores'!BA327&lt;&gt;"",'2. Enter scores'!$B327-'2. Enter scores'!BA327,"")</f>
        <v/>
      </c>
      <c r="BC323" s="125" t="str">
        <f>IF('2. Enter scores'!BB327&lt;&gt;"",'2. Enter scores'!$B327-'2. Enter scores'!BB327,"")</f>
        <v/>
      </c>
      <c r="BD323" s="125" t="str">
        <f>IF('2. Enter scores'!BC327&lt;&gt;"",'2. Enter scores'!$B327-'2. Enter scores'!BC327,"")</f>
        <v/>
      </c>
      <c r="BE323" s="125" t="str">
        <f>IF('2. Enter scores'!BD327&lt;&gt;"",'2. Enter scores'!$B327-'2. Enter scores'!BD327,"")</f>
        <v/>
      </c>
      <c r="BF323" s="125" t="str">
        <f>IF('2. Enter scores'!BE327&lt;&gt;"",'2. Enter scores'!$B327-'2. Enter scores'!BE327,"")</f>
        <v/>
      </c>
      <c r="BG323" s="125" t="str">
        <f>IF('2. Enter scores'!BF327&lt;&gt;"",'2. Enter scores'!$B327-'2. Enter scores'!BF327,"")</f>
        <v/>
      </c>
      <c r="BH323" s="125" t="str">
        <f>IF('2. Enter scores'!BG327&lt;&gt;"",'2. Enter scores'!$B327-'2. Enter scores'!BG327,"")</f>
        <v/>
      </c>
      <c r="BI323" s="125" t="str">
        <f>IF('2. Enter scores'!BH327&lt;&gt;"",'2. Enter scores'!$B327-'2. Enter scores'!BH327,"")</f>
        <v/>
      </c>
      <c r="BJ323" s="125" t="str">
        <f>IF('2. Enter scores'!BI327&lt;&gt;"",'2. Enter scores'!$B327-'2. Enter scores'!BI327,"")</f>
        <v/>
      </c>
      <c r="BK323" s="125" t="str">
        <f>IF('2. Enter scores'!BJ327&lt;&gt;"",'2. Enter scores'!$B327-'2. Enter scores'!BJ327,"")</f>
        <v/>
      </c>
      <c r="BL323" s="125" t="str">
        <f>IF('2. Enter scores'!BK327&lt;&gt;"",'2. Enter scores'!$B327-'2. Enter scores'!BK327,"")</f>
        <v/>
      </c>
      <c r="BM323" s="125" t="str">
        <f>IF('2. Enter scores'!BL327&lt;&gt;"",'2. Enter scores'!$B327-'2. Enter scores'!BL327,"")</f>
        <v/>
      </c>
      <c r="BN323" s="125" t="str">
        <f>IF('2. Enter scores'!BM327&lt;&gt;"",'2. Enter scores'!$B327-'2. Enter scores'!BM327,"")</f>
        <v/>
      </c>
      <c r="BO323" s="125" t="str">
        <f>IF('2. Enter scores'!BN327&lt;&gt;"",'2. Enter scores'!$B327-'2. Enter scores'!BN327,"")</f>
        <v/>
      </c>
      <c r="BP323" s="108">
        <v>1000</v>
      </c>
    </row>
    <row r="324" spans="2:68" x14ac:dyDescent="0.35">
      <c r="B324" s="125" t="str">
        <f>IF('2. Enter scores'!A328&lt;&gt;"",'2. Enter scores'!A328,"")</f>
        <v/>
      </c>
      <c r="H324" s="125" t="str">
        <f>IF('2. Enter scores'!G328&lt;&gt;"",'2. Enter scores'!$B328-'2. Enter scores'!G328,"")</f>
        <v/>
      </c>
      <c r="I324" s="125" t="str">
        <f>IF('2. Enter scores'!H328&lt;&gt;"",'2. Enter scores'!$B328-'2. Enter scores'!H328,"")</f>
        <v/>
      </c>
      <c r="J324" s="125" t="str">
        <f>IF('2. Enter scores'!I328&lt;&gt;"",'2. Enter scores'!$B328-'2. Enter scores'!I328,"")</f>
        <v/>
      </c>
      <c r="K324" s="125" t="str">
        <f>IF('2. Enter scores'!J328&lt;&gt;"",'2. Enter scores'!$B328-'2. Enter scores'!J328,"")</f>
        <v/>
      </c>
      <c r="L324" s="125" t="str">
        <f>IF('2. Enter scores'!K328&lt;&gt;"",'2. Enter scores'!$B328-'2. Enter scores'!K328,"")</f>
        <v/>
      </c>
      <c r="M324" s="125" t="str">
        <f>IF('2. Enter scores'!L328&lt;&gt;"",'2. Enter scores'!$B328-'2. Enter scores'!L328,"")</f>
        <v/>
      </c>
      <c r="N324" s="125" t="str">
        <f>IF('2. Enter scores'!M328&lt;&gt;"",'2. Enter scores'!$B328-'2. Enter scores'!M328,"")</f>
        <v/>
      </c>
      <c r="O324" s="125" t="str">
        <f>IF('2. Enter scores'!N328&lt;&gt;"",'2. Enter scores'!$B328-'2. Enter scores'!N328,"")</f>
        <v/>
      </c>
      <c r="P324" s="125" t="str">
        <f>IF('2. Enter scores'!O328&lt;&gt;"",'2. Enter scores'!$B328-'2. Enter scores'!O328,"")</f>
        <v/>
      </c>
      <c r="Q324" s="125" t="str">
        <f>IF('2. Enter scores'!P328&lt;&gt;"",'2. Enter scores'!$B328-'2. Enter scores'!P328,"")</f>
        <v/>
      </c>
      <c r="R324" s="125" t="str">
        <f>IF('2. Enter scores'!Q328&lt;&gt;"",'2. Enter scores'!$B328-'2. Enter scores'!Q328,"")</f>
        <v/>
      </c>
      <c r="S324" s="125" t="str">
        <f>IF('2. Enter scores'!R328&lt;&gt;"",'2. Enter scores'!$B328-'2. Enter scores'!R328,"")</f>
        <v/>
      </c>
      <c r="T324" s="125" t="str">
        <f>IF('2. Enter scores'!S328&lt;&gt;"",'2. Enter scores'!$B328-'2. Enter scores'!S328,"")</f>
        <v/>
      </c>
      <c r="U324" s="125" t="str">
        <f>IF('2. Enter scores'!T328&lt;&gt;"",'2. Enter scores'!$B328-'2. Enter scores'!T328,"")</f>
        <v/>
      </c>
      <c r="V324" s="125" t="str">
        <f>IF('2. Enter scores'!U328&lt;&gt;"",'2. Enter scores'!$B328-'2. Enter scores'!U328,"")</f>
        <v/>
      </c>
      <c r="W324" s="125" t="str">
        <f>IF('2. Enter scores'!V328&lt;&gt;"",'2. Enter scores'!$B328-'2. Enter scores'!V328,"")</f>
        <v/>
      </c>
      <c r="X324" s="125" t="str">
        <f>IF('2. Enter scores'!W328&lt;&gt;"",'2. Enter scores'!$B328-'2. Enter scores'!W328,"")</f>
        <v/>
      </c>
      <c r="Y324" s="125" t="str">
        <f>IF('2. Enter scores'!X328&lt;&gt;"",'2. Enter scores'!$B328-'2. Enter scores'!X328,"")</f>
        <v/>
      </c>
      <c r="Z324" s="125" t="str">
        <f>IF('2. Enter scores'!Y328&lt;&gt;"",'2. Enter scores'!$B328-'2. Enter scores'!Y328,"")</f>
        <v/>
      </c>
      <c r="AA324" s="125" t="str">
        <f>IF('2. Enter scores'!Z328&lt;&gt;"",'2. Enter scores'!$B328-'2. Enter scores'!Z328,"")</f>
        <v/>
      </c>
      <c r="AB324" s="125" t="str">
        <f>IF('2. Enter scores'!AA328&lt;&gt;"",'2. Enter scores'!$B328-'2. Enter scores'!AA328,"")</f>
        <v/>
      </c>
      <c r="AC324" s="125" t="str">
        <f>IF('2. Enter scores'!AB328&lt;&gt;"",'2. Enter scores'!$B328-'2. Enter scores'!AB328,"")</f>
        <v/>
      </c>
      <c r="AD324" s="125" t="str">
        <f>IF('2. Enter scores'!AC328&lt;&gt;"",'2. Enter scores'!$B328-'2. Enter scores'!AC328,"")</f>
        <v/>
      </c>
      <c r="AE324" s="125" t="str">
        <f>IF('2. Enter scores'!AD328&lt;&gt;"",'2. Enter scores'!$B328-'2. Enter scores'!AD328,"")</f>
        <v/>
      </c>
      <c r="AF324" s="125" t="str">
        <f>IF('2. Enter scores'!AE328&lt;&gt;"",'2. Enter scores'!$B328-'2. Enter scores'!AE328,"")</f>
        <v/>
      </c>
      <c r="AG324" s="125" t="str">
        <f>IF('2. Enter scores'!AF328&lt;&gt;"",'2. Enter scores'!$B328-'2. Enter scores'!AF328,"")</f>
        <v/>
      </c>
      <c r="AH324" s="125" t="str">
        <f>IF('2. Enter scores'!AG328&lt;&gt;"",'2. Enter scores'!$B328-'2. Enter scores'!AG328,"")</f>
        <v/>
      </c>
      <c r="AI324" s="125" t="str">
        <f>IF('2. Enter scores'!AH328&lt;&gt;"",'2. Enter scores'!$B328-'2. Enter scores'!AH328,"")</f>
        <v/>
      </c>
      <c r="AJ324" s="125" t="str">
        <f>IF('2. Enter scores'!AI328&lt;&gt;"",'2. Enter scores'!$B328-'2. Enter scores'!AI328,"")</f>
        <v/>
      </c>
      <c r="AK324" s="125" t="str">
        <f>IF('2. Enter scores'!AJ328&lt;&gt;"",'2. Enter scores'!$B328-'2. Enter scores'!AJ328,"")</f>
        <v/>
      </c>
      <c r="AL324" s="125" t="str">
        <f>IF('2. Enter scores'!AK328&lt;&gt;"",'2. Enter scores'!$B328-'2. Enter scores'!AK328,"")</f>
        <v/>
      </c>
      <c r="AM324" s="125" t="str">
        <f>IF('2. Enter scores'!AL328&lt;&gt;"",'2. Enter scores'!$B328-'2. Enter scores'!AL328,"")</f>
        <v/>
      </c>
      <c r="AN324" s="125" t="str">
        <f>IF('2. Enter scores'!AM328&lt;&gt;"",'2. Enter scores'!$B328-'2. Enter scores'!AM328,"")</f>
        <v/>
      </c>
      <c r="AO324" s="125" t="str">
        <f>IF('2. Enter scores'!AN328&lt;&gt;"",'2. Enter scores'!$B328-'2. Enter scores'!AN328,"")</f>
        <v/>
      </c>
      <c r="AP324" s="125" t="str">
        <f>IF('2. Enter scores'!AO328&lt;&gt;"",'2. Enter scores'!$B328-'2. Enter scores'!AO328,"")</f>
        <v/>
      </c>
      <c r="AQ324" s="125" t="str">
        <f>IF('2. Enter scores'!AP328&lt;&gt;"",'2. Enter scores'!$B328-'2. Enter scores'!AP328,"")</f>
        <v/>
      </c>
      <c r="AR324" s="125" t="str">
        <f>IF('2. Enter scores'!AQ328&lt;&gt;"",'2. Enter scores'!$B328-'2. Enter scores'!AQ328,"")</f>
        <v/>
      </c>
      <c r="AS324" s="125" t="str">
        <f>IF('2. Enter scores'!AR328&lt;&gt;"",'2. Enter scores'!$B328-'2. Enter scores'!AR328,"")</f>
        <v/>
      </c>
      <c r="AT324" s="125" t="str">
        <f>IF('2. Enter scores'!AS328&lt;&gt;"",'2. Enter scores'!$B328-'2. Enter scores'!AS328,"")</f>
        <v/>
      </c>
      <c r="AU324" s="125" t="str">
        <f>IF('2. Enter scores'!AT328&lt;&gt;"",'2. Enter scores'!$B328-'2. Enter scores'!AT328,"")</f>
        <v/>
      </c>
      <c r="AV324" s="125" t="str">
        <f>IF('2. Enter scores'!AU328&lt;&gt;"",'2. Enter scores'!$B328-'2. Enter scores'!AU328,"")</f>
        <v/>
      </c>
      <c r="AW324" s="125" t="str">
        <f>IF('2. Enter scores'!AV328&lt;&gt;"",'2. Enter scores'!$B328-'2. Enter scores'!AV328,"")</f>
        <v/>
      </c>
      <c r="AX324" s="125" t="str">
        <f>IF('2. Enter scores'!AW328&lt;&gt;"",'2. Enter scores'!$B328-'2. Enter scores'!AW328,"")</f>
        <v/>
      </c>
      <c r="AY324" s="125" t="str">
        <f>IF('2. Enter scores'!AX328&lt;&gt;"",'2. Enter scores'!$B328-'2. Enter scores'!AX328,"")</f>
        <v/>
      </c>
      <c r="AZ324" s="125" t="str">
        <f>IF('2. Enter scores'!AY328&lt;&gt;"",'2. Enter scores'!$B328-'2. Enter scores'!AY328,"")</f>
        <v/>
      </c>
      <c r="BA324" s="125" t="str">
        <f>IF('2. Enter scores'!AZ328&lt;&gt;"",'2. Enter scores'!$B328-'2. Enter scores'!AZ328,"")</f>
        <v/>
      </c>
      <c r="BB324" s="125" t="str">
        <f>IF('2. Enter scores'!BA328&lt;&gt;"",'2. Enter scores'!$B328-'2. Enter scores'!BA328,"")</f>
        <v/>
      </c>
      <c r="BC324" s="125" t="str">
        <f>IF('2. Enter scores'!BB328&lt;&gt;"",'2. Enter scores'!$B328-'2. Enter scores'!BB328,"")</f>
        <v/>
      </c>
      <c r="BD324" s="125" t="str">
        <f>IF('2. Enter scores'!BC328&lt;&gt;"",'2. Enter scores'!$B328-'2. Enter scores'!BC328,"")</f>
        <v/>
      </c>
      <c r="BE324" s="125" t="str">
        <f>IF('2. Enter scores'!BD328&lt;&gt;"",'2. Enter scores'!$B328-'2. Enter scores'!BD328,"")</f>
        <v/>
      </c>
      <c r="BF324" s="125" t="str">
        <f>IF('2. Enter scores'!BE328&lt;&gt;"",'2. Enter scores'!$B328-'2. Enter scores'!BE328,"")</f>
        <v/>
      </c>
      <c r="BG324" s="125" t="str">
        <f>IF('2. Enter scores'!BF328&lt;&gt;"",'2. Enter scores'!$B328-'2. Enter scores'!BF328,"")</f>
        <v/>
      </c>
      <c r="BH324" s="125" t="str">
        <f>IF('2. Enter scores'!BG328&lt;&gt;"",'2. Enter scores'!$B328-'2. Enter scores'!BG328,"")</f>
        <v/>
      </c>
      <c r="BI324" s="125" t="str">
        <f>IF('2. Enter scores'!BH328&lt;&gt;"",'2. Enter scores'!$B328-'2. Enter scores'!BH328,"")</f>
        <v/>
      </c>
      <c r="BJ324" s="125" t="str">
        <f>IF('2. Enter scores'!BI328&lt;&gt;"",'2. Enter scores'!$B328-'2. Enter scores'!BI328,"")</f>
        <v/>
      </c>
      <c r="BK324" s="125" t="str">
        <f>IF('2. Enter scores'!BJ328&lt;&gt;"",'2. Enter scores'!$B328-'2. Enter scores'!BJ328,"")</f>
        <v/>
      </c>
      <c r="BL324" s="125" t="str">
        <f>IF('2. Enter scores'!BK328&lt;&gt;"",'2. Enter scores'!$B328-'2. Enter scores'!BK328,"")</f>
        <v/>
      </c>
      <c r="BM324" s="125" t="str">
        <f>IF('2. Enter scores'!BL328&lt;&gt;"",'2. Enter scores'!$B328-'2. Enter scores'!BL328,"")</f>
        <v/>
      </c>
      <c r="BN324" s="125" t="str">
        <f>IF('2. Enter scores'!BM328&lt;&gt;"",'2. Enter scores'!$B328-'2. Enter scores'!BM328,"")</f>
        <v/>
      </c>
      <c r="BO324" s="125" t="str">
        <f>IF('2. Enter scores'!BN328&lt;&gt;"",'2. Enter scores'!$B328-'2. Enter scores'!BN328,"")</f>
        <v/>
      </c>
      <c r="BP324" s="108">
        <v>1000</v>
      </c>
    </row>
    <row r="325" spans="2:68" x14ac:dyDescent="0.35">
      <c r="B325" s="125" t="str">
        <f>IF('2. Enter scores'!A329&lt;&gt;"",'2. Enter scores'!A329,"")</f>
        <v/>
      </c>
      <c r="H325" s="125" t="str">
        <f>IF('2. Enter scores'!G329&lt;&gt;"",'2. Enter scores'!$B329-'2. Enter scores'!G329,"")</f>
        <v/>
      </c>
      <c r="I325" s="125" t="str">
        <f>IF('2. Enter scores'!H329&lt;&gt;"",'2. Enter scores'!$B329-'2. Enter scores'!H329,"")</f>
        <v/>
      </c>
      <c r="J325" s="125" t="str">
        <f>IF('2. Enter scores'!I329&lt;&gt;"",'2. Enter scores'!$B329-'2. Enter scores'!I329,"")</f>
        <v/>
      </c>
      <c r="K325" s="125" t="str">
        <f>IF('2. Enter scores'!J329&lt;&gt;"",'2. Enter scores'!$B329-'2. Enter scores'!J329,"")</f>
        <v/>
      </c>
      <c r="L325" s="125" t="str">
        <f>IF('2. Enter scores'!K329&lt;&gt;"",'2. Enter scores'!$B329-'2. Enter scores'!K329,"")</f>
        <v/>
      </c>
      <c r="M325" s="125" t="str">
        <f>IF('2. Enter scores'!L329&lt;&gt;"",'2. Enter scores'!$B329-'2. Enter scores'!L329,"")</f>
        <v/>
      </c>
      <c r="N325" s="125" t="str">
        <f>IF('2. Enter scores'!M329&lt;&gt;"",'2. Enter scores'!$B329-'2. Enter scores'!M329,"")</f>
        <v/>
      </c>
      <c r="O325" s="125" t="str">
        <f>IF('2. Enter scores'!N329&lt;&gt;"",'2. Enter scores'!$B329-'2. Enter scores'!N329,"")</f>
        <v/>
      </c>
      <c r="P325" s="125" t="str">
        <f>IF('2. Enter scores'!O329&lt;&gt;"",'2. Enter scores'!$B329-'2. Enter scores'!O329,"")</f>
        <v/>
      </c>
      <c r="Q325" s="125" t="str">
        <f>IF('2. Enter scores'!P329&lt;&gt;"",'2. Enter scores'!$B329-'2. Enter scores'!P329,"")</f>
        <v/>
      </c>
      <c r="R325" s="125" t="str">
        <f>IF('2. Enter scores'!Q329&lt;&gt;"",'2. Enter scores'!$B329-'2. Enter scores'!Q329,"")</f>
        <v/>
      </c>
      <c r="S325" s="125" t="str">
        <f>IF('2. Enter scores'!R329&lt;&gt;"",'2. Enter scores'!$B329-'2. Enter scores'!R329,"")</f>
        <v/>
      </c>
      <c r="T325" s="125" t="str">
        <f>IF('2. Enter scores'!S329&lt;&gt;"",'2. Enter scores'!$B329-'2. Enter scores'!S329,"")</f>
        <v/>
      </c>
      <c r="U325" s="125" t="str">
        <f>IF('2. Enter scores'!T329&lt;&gt;"",'2. Enter scores'!$B329-'2. Enter scores'!T329,"")</f>
        <v/>
      </c>
      <c r="V325" s="125" t="str">
        <f>IF('2. Enter scores'!U329&lt;&gt;"",'2. Enter scores'!$B329-'2. Enter scores'!U329,"")</f>
        <v/>
      </c>
      <c r="W325" s="125" t="str">
        <f>IF('2. Enter scores'!V329&lt;&gt;"",'2. Enter scores'!$B329-'2. Enter scores'!V329,"")</f>
        <v/>
      </c>
      <c r="X325" s="125" t="str">
        <f>IF('2. Enter scores'!W329&lt;&gt;"",'2. Enter scores'!$B329-'2. Enter scores'!W329,"")</f>
        <v/>
      </c>
      <c r="Y325" s="125" t="str">
        <f>IF('2. Enter scores'!X329&lt;&gt;"",'2. Enter scores'!$B329-'2. Enter scores'!X329,"")</f>
        <v/>
      </c>
      <c r="Z325" s="125" t="str">
        <f>IF('2. Enter scores'!Y329&lt;&gt;"",'2. Enter scores'!$B329-'2. Enter scores'!Y329,"")</f>
        <v/>
      </c>
      <c r="AA325" s="125" t="str">
        <f>IF('2. Enter scores'!Z329&lt;&gt;"",'2. Enter scores'!$B329-'2. Enter scores'!Z329,"")</f>
        <v/>
      </c>
      <c r="AB325" s="125" t="str">
        <f>IF('2. Enter scores'!AA329&lt;&gt;"",'2. Enter scores'!$B329-'2. Enter scores'!AA329,"")</f>
        <v/>
      </c>
      <c r="AC325" s="125" t="str">
        <f>IF('2. Enter scores'!AB329&lt;&gt;"",'2. Enter scores'!$B329-'2. Enter scores'!AB329,"")</f>
        <v/>
      </c>
      <c r="AD325" s="125" t="str">
        <f>IF('2. Enter scores'!AC329&lt;&gt;"",'2. Enter scores'!$B329-'2. Enter scores'!AC329,"")</f>
        <v/>
      </c>
      <c r="AE325" s="125" t="str">
        <f>IF('2. Enter scores'!AD329&lt;&gt;"",'2. Enter scores'!$B329-'2. Enter scores'!AD329,"")</f>
        <v/>
      </c>
      <c r="AF325" s="125" t="str">
        <f>IF('2. Enter scores'!AE329&lt;&gt;"",'2. Enter scores'!$B329-'2. Enter scores'!AE329,"")</f>
        <v/>
      </c>
      <c r="AG325" s="125" t="str">
        <f>IF('2. Enter scores'!AF329&lt;&gt;"",'2. Enter scores'!$B329-'2. Enter scores'!AF329,"")</f>
        <v/>
      </c>
      <c r="AH325" s="125" t="str">
        <f>IF('2. Enter scores'!AG329&lt;&gt;"",'2. Enter scores'!$B329-'2. Enter scores'!AG329,"")</f>
        <v/>
      </c>
      <c r="AI325" s="125" t="str">
        <f>IF('2. Enter scores'!AH329&lt;&gt;"",'2. Enter scores'!$B329-'2. Enter scores'!AH329,"")</f>
        <v/>
      </c>
      <c r="AJ325" s="125" t="str">
        <f>IF('2. Enter scores'!AI329&lt;&gt;"",'2. Enter scores'!$B329-'2. Enter scores'!AI329,"")</f>
        <v/>
      </c>
      <c r="AK325" s="125" t="str">
        <f>IF('2. Enter scores'!AJ329&lt;&gt;"",'2. Enter scores'!$B329-'2. Enter scores'!AJ329,"")</f>
        <v/>
      </c>
      <c r="AL325" s="125" t="str">
        <f>IF('2. Enter scores'!AK329&lt;&gt;"",'2. Enter scores'!$B329-'2. Enter scores'!AK329,"")</f>
        <v/>
      </c>
      <c r="AM325" s="125" t="str">
        <f>IF('2. Enter scores'!AL329&lt;&gt;"",'2. Enter scores'!$B329-'2. Enter scores'!AL329,"")</f>
        <v/>
      </c>
      <c r="AN325" s="125" t="str">
        <f>IF('2. Enter scores'!AM329&lt;&gt;"",'2. Enter scores'!$B329-'2. Enter scores'!AM329,"")</f>
        <v/>
      </c>
      <c r="AO325" s="125" t="str">
        <f>IF('2. Enter scores'!AN329&lt;&gt;"",'2. Enter scores'!$B329-'2. Enter scores'!AN329,"")</f>
        <v/>
      </c>
      <c r="AP325" s="125" t="str">
        <f>IF('2. Enter scores'!AO329&lt;&gt;"",'2. Enter scores'!$B329-'2. Enter scores'!AO329,"")</f>
        <v/>
      </c>
      <c r="AQ325" s="125" t="str">
        <f>IF('2. Enter scores'!AP329&lt;&gt;"",'2. Enter scores'!$B329-'2. Enter scores'!AP329,"")</f>
        <v/>
      </c>
      <c r="AR325" s="125" t="str">
        <f>IF('2. Enter scores'!AQ329&lt;&gt;"",'2. Enter scores'!$B329-'2. Enter scores'!AQ329,"")</f>
        <v/>
      </c>
      <c r="AS325" s="125" t="str">
        <f>IF('2. Enter scores'!AR329&lt;&gt;"",'2. Enter scores'!$B329-'2. Enter scores'!AR329,"")</f>
        <v/>
      </c>
      <c r="AT325" s="125" t="str">
        <f>IF('2. Enter scores'!AS329&lt;&gt;"",'2. Enter scores'!$B329-'2. Enter scores'!AS329,"")</f>
        <v/>
      </c>
      <c r="AU325" s="125" t="str">
        <f>IF('2. Enter scores'!AT329&lt;&gt;"",'2. Enter scores'!$B329-'2. Enter scores'!AT329,"")</f>
        <v/>
      </c>
      <c r="AV325" s="125" t="str">
        <f>IF('2. Enter scores'!AU329&lt;&gt;"",'2. Enter scores'!$B329-'2. Enter scores'!AU329,"")</f>
        <v/>
      </c>
      <c r="AW325" s="125" t="str">
        <f>IF('2. Enter scores'!AV329&lt;&gt;"",'2. Enter scores'!$B329-'2. Enter scores'!AV329,"")</f>
        <v/>
      </c>
      <c r="AX325" s="125" t="str">
        <f>IF('2. Enter scores'!AW329&lt;&gt;"",'2. Enter scores'!$B329-'2. Enter scores'!AW329,"")</f>
        <v/>
      </c>
      <c r="AY325" s="125" t="str">
        <f>IF('2. Enter scores'!AX329&lt;&gt;"",'2. Enter scores'!$B329-'2. Enter scores'!AX329,"")</f>
        <v/>
      </c>
      <c r="AZ325" s="125" t="str">
        <f>IF('2. Enter scores'!AY329&lt;&gt;"",'2. Enter scores'!$B329-'2. Enter scores'!AY329,"")</f>
        <v/>
      </c>
      <c r="BA325" s="125" t="str">
        <f>IF('2. Enter scores'!AZ329&lt;&gt;"",'2. Enter scores'!$B329-'2. Enter scores'!AZ329,"")</f>
        <v/>
      </c>
      <c r="BB325" s="125" t="str">
        <f>IF('2. Enter scores'!BA329&lt;&gt;"",'2. Enter scores'!$B329-'2. Enter scores'!BA329,"")</f>
        <v/>
      </c>
      <c r="BC325" s="125" t="str">
        <f>IF('2. Enter scores'!BB329&lt;&gt;"",'2. Enter scores'!$B329-'2. Enter scores'!BB329,"")</f>
        <v/>
      </c>
      <c r="BD325" s="125" t="str">
        <f>IF('2. Enter scores'!BC329&lt;&gt;"",'2. Enter scores'!$B329-'2. Enter scores'!BC329,"")</f>
        <v/>
      </c>
      <c r="BE325" s="125" t="str">
        <f>IF('2. Enter scores'!BD329&lt;&gt;"",'2. Enter scores'!$B329-'2. Enter scores'!BD329,"")</f>
        <v/>
      </c>
      <c r="BF325" s="125" t="str">
        <f>IF('2. Enter scores'!BE329&lt;&gt;"",'2. Enter scores'!$B329-'2. Enter scores'!BE329,"")</f>
        <v/>
      </c>
      <c r="BG325" s="125" t="str">
        <f>IF('2. Enter scores'!BF329&lt;&gt;"",'2. Enter scores'!$B329-'2. Enter scores'!BF329,"")</f>
        <v/>
      </c>
      <c r="BH325" s="125" t="str">
        <f>IF('2. Enter scores'!BG329&lt;&gt;"",'2. Enter scores'!$B329-'2. Enter scores'!BG329,"")</f>
        <v/>
      </c>
      <c r="BI325" s="125" t="str">
        <f>IF('2. Enter scores'!BH329&lt;&gt;"",'2. Enter scores'!$B329-'2. Enter scores'!BH329,"")</f>
        <v/>
      </c>
      <c r="BJ325" s="125" t="str">
        <f>IF('2. Enter scores'!BI329&lt;&gt;"",'2. Enter scores'!$B329-'2. Enter scores'!BI329,"")</f>
        <v/>
      </c>
      <c r="BK325" s="125" t="str">
        <f>IF('2. Enter scores'!BJ329&lt;&gt;"",'2. Enter scores'!$B329-'2. Enter scores'!BJ329,"")</f>
        <v/>
      </c>
      <c r="BL325" s="125" t="str">
        <f>IF('2. Enter scores'!BK329&lt;&gt;"",'2. Enter scores'!$B329-'2. Enter scores'!BK329,"")</f>
        <v/>
      </c>
      <c r="BM325" s="125" t="str">
        <f>IF('2. Enter scores'!BL329&lt;&gt;"",'2. Enter scores'!$B329-'2. Enter scores'!BL329,"")</f>
        <v/>
      </c>
      <c r="BN325" s="125" t="str">
        <f>IF('2. Enter scores'!BM329&lt;&gt;"",'2. Enter scores'!$B329-'2. Enter scores'!BM329,"")</f>
        <v/>
      </c>
      <c r="BO325" s="125" t="str">
        <f>IF('2. Enter scores'!BN329&lt;&gt;"",'2. Enter scores'!$B329-'2. Enter scores'!BN329,"")</f>
        <v/>
      </c>
      <c r="BP325" s="108">
        <v>1000</v>
      </c>
    </row>
    <row r="326" spans="2:68" x14ac:dyDescent="0.35">
      <c r="B326" s="125" t="str">
        <f>IF('2. Enter scores'!A330&lt;&gt;"",'2. Enter scores'!A330,"")</f>
        <v/>
      </c>
      <c r="H326" s="125" t="str">
        <f>IF('2. Enter scores'!G330&lt;&gt;"",'2. Enter scores'!$B330-'2. Enter scores'!G330,"")</f>
        <v/>
      </c>
      <c r="I326" s="125" t="str">
        <f>IF('2. Enter scores'!H330&lt;&gt;"",'2. Enter scores'!$B330-'2. Enter scores'!H330,"")</f>
        <v/>
      </c>
      <c r="J326" s="125" t="str">
        <f>IF('2. Enter scores'!I330&lt;&gt;"",'2. Enter scores'!$B330-'2. Enter scores'!I330,"")</f>
        <v/>
      </c>
      <c r="K326" s="125" t="str">
        <f>IF('2. Enter scores'!J330&lt;&gt;"",'2. Enter scores'!$B330-'2. Enter scores'!J330,"")</f>
        <v/>
      </c>
      <c r="L326" s="125" t="str">
        <f>IF('2. Enter scores'!K330&lt;&gt;"",'2. Enter scores'!$B330-'2. Enter scores'!K330,"")</f>
        <v/>
      </c>
      <c r="M326" s="125" t="str">
        <f>IF('2. Enter scores'!L330&lt;&gt;"",'2. Enter scores'!$B330-'2. Enter scores'!L330,"")</f>
        <v/>
      </c>
      <c r="N326" s="125" t="str">
        <f>IF('2. Enter scores'!M330&lt;&gt;"",'2. Enter scores'!$B330-'2. Enter scores'!M330,"")</f>
        <v/>
      </c>
      <c r="O326" s="125" t="str">
        <f>IF('2. Enter scores'!N330&lt;&gt;"",'2. Enter scores'!$B330-'2. Enter scores'!N330,"")</f>
        <v/>
      </c>
      <c r="P326" s="125" t="str">
        <f>IF('2. Enter scores'!O330&lt;&gt;"",'2. Enter scores'!$B330-'2. Enter scores'!O330,"")</f>
        <v/>
      </c>
      <c r="Q326" s="125" t="str">
        <f>IF('2. Enter scores'!P330&lt;&gt;"",'2. Enter scores'!$B330-'2. Enter scores'!P330,"")</f>
        <v/>
      </c>
      <c r="R326" s="125" t="str">
        <f>IF('2. Enter scores'!Q330&lt;&gt;"",'2. Enter scores'!$B330-'2. Enter scores'!Q330,"")</f>
        <v/>
      </c>
      <c r="S326" s="125" t="str">
        <f>IF('2. Enter scores'!R330&lt;&gt;"",'2. Enter scores'!$B330-'2. Enter scores'!R330,"")</f>
        <v/>
      </c>
      <c r="T326" s="125" t="str">
        <f>IF('2. Enter scores'!S330&lt;&gt;"",'2. Enter scores'!$B330-'2. Enter scores'!S330,"")</f>
        <v/>
      </c>
      <c r="U326" s="125" t="str">
        <f>IF('2. Enter scores'!T330&lt;&gt;"",'2. Enter scores'!$B330-'2. Enter scores'!T330,"")</f>
        <v/>
      </c>
      <c r="V326" s="125" t="str">
        <f>IF('2. Enter scores'!U330&lt;&gt;"",'2. Enter scores'!$B330-'2. Enter scores'!U330,"")</f>
        <v/>
      </c>
      <c r="W326" s="125" t="str">
        <f>IF('2. Enter scores'!V330&lt;&gt;"",'2. Enter scores'!$B330-'2. Enter scores'!V330,"")</f>
        <v/>
      </c>
      <c r="X326" s="125" t="str">
        <f>IF('2. Enter scores'!W330&lt;&gt;"",'2. Enter scores'!$B330-'2. Enter scores'!W330,"")</f>
        <v/>
      </c>
      <c r="Y326" s="125" t="str">
        <f>IF('2. Enter scores'!X330&lt;&gt;"",'2. Enter scores'!$B330-'2. Enter scores'!X330,"")</f>
        <v/>
      </c>
      <c r="Z326" s="125" t="str">
        <f>IF('2. Enter scores'!Y330&lt;&gt;"",'2. Enter scores'!$B330-'2. Enter scores'!Y330,"")</f>
        <v/>
      </c>
      <c r="AA326" s="125" t="str">
        <f>IF('2. Enter scores'!Z330&lt;&gt;"",'2. Enter scores'!$B330-'2. Enter scores'!Z330,"")</f>
        <v/>
      </c>
      <c r="AB326" s="125" t="str">
        <f>IF('2. Enter scores'!AA330&lt;&gt;"",'2. Enter scores'!$B330-'2. Enter scores'!AA330,"")</f>
        <v/>
      </c>
      <c r="AC326" s="125" t="str">
        <f>IF('2. Enter scores'!AB330&lt;&gt;"",'2. Enter scores'!$B330-'2. Enter scores'!AB330,"")</f>
        <v/>
      </c>
      <c r="AD326" s="125" t="str">
        <f>IF('2. Enter scores'!AC330&lt;&gt;"",'2. Enter scores'!$B330-'2. Enter scores'!AC330,"")</f>
        <v/>
      </c>
      <c r="AE326" s="125" t="str">
        <f>IF('2. Enter scores'!AD330&lt;&gt;"",'2. Enter scores'!$B330-'2. Enter scores'!AD330,"")</f>
        <v/>
      </c>
      <c r="AF326" s="125" t="str">
        <f>IF('2. Enter scores'!AE330&lt;&gt;"",'2. Enter scores'!$B330-'2. Enter scores'!AE330,"")</f>
        <v/>
      </c>
      <c r="AG326" s="125" t="str">
        <f>IF('2. Enter scores'!AF330&lt;&gt;"",'2. Enter scores'!$B330-'2. Enter scores'!AF330,"")</f>
        <v/>
      </c>
      <c r="AH326" s="125" t="str">
        <f>IF('2. Enter scores'!AG330&lt;&gt;"",'2. Enter scores'!$B330-'2. Enter scores'!AG330,"")</f>
        <v/>
      </c>
      <c r="AI326" s="125" t="str">
        <f>IF('2. Enter scores'!AH330&lt;&gt;"",'2. Enter scores'!$B330-'2. Enter scores'!AH330,"")</f>
        <v/>
      </c>
      <c r="AJ326" s="125" t="str">
        <f>IF('2. Enter scores'!AI330&lt;&gt;"",'2. Enter scores'!$B330-'2. Enter scores'!AI330,"")</f>
        <v/>
      </c>
      <c r="AK326" s="125" t="str">
        <f>IF('2. Enter scores'!AJ330&lt;&gt;"",'2. Enter scores'!$B330-'2. Enter scores'!AJ330,"")</f>
        <v/>
      </c>
      <c r="AL326" s="125" t="str">
        <f>IF('2. Enter scores'!AK330&lt;&gt;"",'2. Enter scores'!$B330-'2. Enter scores'!AK330,"")</f>
        <v/>
      </c>
      <c r="AM326" s="125" t="str">
        <f>IF('2. Enter scores'!AL330&lt;&gt;"",'2. Enter scores'!$B330-'2. Enter scores'!AL330,"")</f>
        <v/>
      </c>
      <c r="AN326" s="125" t="str">
        <f>IF('2. Enter scores'!AM330&lt;&gt;"",'2. Enter scores'!$B330-'2. Enter scores'!AM330,"")</f>
        <v/>
      </c>
      <c r="AO326" s="125" t="str">
        <f>IF('2. Enter scores'!AN330&lt;&gt;"",'2. Enter scores'!$B330-'2. Enter scores'!AN330,"")</f>
        <v/>
      </c>
      <c r="AP326" s="125" t="str">
        <f>IF('2. Enter scores'!AO330&lt;&gt;"",'2. Enter scores'!$B330-'2. Enter scores'!AO330,"")</f>
        <v/>
      </c>
      <c r="AQ326" s="125" t="str">
        <f>IF('2. Enter scores'!AP330&lt;&gt;"",'2. Enter scores'!$B330-'2. Enter scores'!AP330,"")</f>
        <v/>
      </c>
      <c r="AR326" s="125" t="str">
        <f>IF('2. Enter scores'!AQ330&lt;&gt;"",'2. Enter scores'!$B330-'2. Enter scores'!AQ330,"")</f>
        <v/>
      </c>
      <c r="AS326" s="125" t="str">
        <f>IF('2. Enter scores'!AR330&lt;&gt;"",'2. Enter scores'!$B330-'2. Enter scores'!AR330,"")</f>
        <v/>
      </c>
      <c r="AT326" s="125" t="str">
        <f>IF('2. Enter scores'!AS330&lt;&gt;"",'2. Enter scores'!$B330-'2. Enter scores'!AS330,"")</f>
        <v/>
      </c>
      <c r="AU326" s="125" t="str">
        <f>IF('2. Enter scores'!AT330&lt;&gt;"",'2. Enter scores'!$B330-'2. Enter scores'!AT330,"")</f>
        <v/>
      </c>
      <c r="AV326" s="125" t="str">
        <f>IF('2. Enter scores'!AU330&lt;&gt;"",'2. Enter scores'!$B330-'2. Enter scores'!AU330,"")</f>
        <v/>
      </c>
      <c r="AW326" s="125" t="str">
        <f>IF('2. Enter scores'!AV330&lt;&gt;"",'2. Enter scores'!$B330-'2. Enter scores'!AV330,"")</f>
        <v/>
      </c>
      <c r="AX326" s="125" t="str">
        <f>IF('2. Enter scores'!AW330&lt;&gt;"",'2. Enter scores'!$B330-'2. Enter scores'!AW330,"")</f>
        <v/>
      </c>
      <c r="AY326" s="125" t="str">
        <f>IF('2. Enter scores'!AX330&lt;&gt;"",'2. Enter scores'!$B330-'2. Enter scores'!AX330,"")</f>
        <v/>
      </c>
      <c r="AZ326" s="125" t="str">
        <f>IF('2. Enter scores'!AY330&lt;&gt;"",'2. Enter scores'!$B330-'2. Enter scores'!AY330,"")</f>
        <v/>
      </c>
      <c r="BA326" s="125" t="str">
        <f>IF('2. Enter scores'!AZ330&lt;&gt;"",'2. Enter scores'!$B330-'2. Enter scores'!AZ330,"")</f>
        <v/>
      </c>
      <c r="BB326" s="125" t="str">
        <f>IF('2. Enter scores'!BA330&lt;&gt;"",'2. Enter scores'!$B330-'2. Enter scores'!BA330,"")</f>
        <v/>
      </c>
      <c r="BC326" s="125" t="str">
        <f>IF('2. Enter scores'!BB330&lt;&gt;"",'2. Enter scores'!$B330-'2. Enter scores'!BB330,"")</f>
        <v/>
      </c>
      <c r="BD326" s="125" t="str">
        <f>IF('2. Enter scores'!BC330&lt;&gt;"",'2. Enter scores'!$B330-'2. Enter scores'!BC330,"")</f>
        <v/>
      </c>
      <c r="BE326" s="125" t="str">
        <f>IF('2. Enter scores'!BD330&lt;&gt;"",'2. Enter scores'!$B330-'2. Enter scores'!BD330,"")</f>
        <v/>
      </c>
      <c r="BF326" s="125" t="str">
        <f>IF('2. Enter scores'!BE330&lt;&gt;"",'2. Enter scores'!$B330-'2. Enter scores'!BE330,"")</f>
        <v/>
      </c>
      <c r="BG326" s="125" t="str">
        <f>IF('2. Enter scores'!BF330&lt;&gt;"",'2. Enter scores'!$B330-'2. Enter scores'!BF330,"")</f>
        <v/>
      </c>
      <c r="BH326" s="125" t="str">
        <f>IF('2. Enter scores'!BG330&lt;&gt;"",'2. Enter scores'!$B330-'2. Enter scores'!BG330,"")</f>
        <v/>
      </c>
      <c r="BI326" s="125" t="str">
        <f>IF('2. Enter scores'!BH330&lt;&gt;"",'2. Enter scores'!$B330-'2. Enter scores'!BH330,"")</f>
        <v/>
      </c>
      <c r="BJ326" s="125" t="str">
        <f>IF('2. Enter scores'!BI330&lt;&gt;"",'2. Enter scores'!$B330-'2. Enter scores'!BI330,"")</f>
        <v/>
      </c>
      <c r="BK326" s="125" t="str">
        <f>IF('2. Enter scores'!BJ330&lt;&gt;"",'2. Enter scores'!$B330-'2. Enter scores'!BJ330,"")</f>
        <v/>
      </c>
      <c r="BL326" s="125" t="str">
        <f>IF('2. Enter scores'!BK330&lt;&gt;"",'2. Enter scores'!$B330-'2. Enter scores'!BK330,"")</f>
        <v/>
      </c>
      <c r="BM326" s="125" t="str">
        <f>IF('2. Enter scores'!BL330&lt;&gt;"",'2. Enter scores'!$B330-'2. Enter scores'!BL330,"")</f>
        <v/>
      </c>
      <c r="BN326" s="125" t="str">
        <f>IF('2. Enter scores'!BM330&lt;&gt;"",'2. Enter scores'!$B330-'2. Enter scores'!BM330,"")</f>
        <v/>
      </c>
      <c r="BO326" s="125" t="str">
        <f>IF('2. Enter scores'!BN330&lt;&gt;"",'2. Enter scores'!$B330-'2. Enter scores'!BN330,"")</f>
        <v/>
      </c>
      <c r="BP326" s="108">
        <v>1000</v>
      </c>
    </row>
    <row r="327" spans="2:68" x14ac:dyDescent="0.35">
      <c r="B327" s="125" t="str">
        <f>IF('2. Enter scores'!A331&lt;&gt;"",'2. Enter scores'!A331,"")</f>
        <v/>
      </c>
      <c r="H327" s="125" t="str">
        <f>IF('2. Enter scores'!G331&lt;&gt;"",'2. Enter scores'!$B331-'2. Enter scores'!G331,"")</f>
        <v/>
      </c>
      <c r="I327" s="125" t="str">
        <f>IF('2. Enter scores'!H331&lt;&gt;"",'2. Enter scores'!$B331-'2. Enter scores'!H331,"")</f>
        <v/>
      </c>
      <c r="J327" s="125" t="str">
        <f>IF('2. Enter scores'!I331&lt;&gt;"",'2. Enter scores'!$B331-'2. Enter scores'!I331,"")</f>
        <v/>
      </c>
      <c r="K327" s="125" t="str">
        <f>IF('2. Enter scores'!J331&lt;&gt;"",'2. Enter scores'!$B331-'2. Enter scores'!J331,"")</f>
        <v/>
      </c>
      <c r="L327" s="125" t="str">
        <f>IF('2. Enter scores'!K331&lt;&gt;"",'2. Enter scores'!$B331-'2. Enter scores'!K331,"")</f>
        <v/>
      </c>
      <c r="M327" s="125" t="str">
        <f>IF('2. Enter scores'!L331&lt;&gt;"",'2. Enter scores'!$B331-'2. Enter scores'!L331,"")</f>
        <v/>
      </c>
      <c r="N327" s="125" t="str">
        <f>IF('2. Enter scores'!M331&lt;&gt;"",'2. Enter scores'!$B331-'2. Enter scores'!M331,"")</f>
        <v/>
      </c>
      <c r="O327" s="125" t="str">
        <f>IF('2. Enter scores'!N331&lt;&gt;"",'2. Enter scores'!$B331-'2. Enter scores'!N331,"")</f>
        <v/>
      </c>
      <c r="P327" s="125" t="str">
        <f>IF('2. Enter scores'!O331&lt;&gt;"",'2. Enter scores'!$B331-'2. Enter scores'!O331,"")</f>
        <v/>
      </c>
      <c r="Q327" s="125" t="str">
        <f>IF('2. Enter scores'!P331&lt;&gt;"",'2. Enter scores'!$B331-'2. Enter scores'!P331,"")</f>
        <v/>
      </c>
      <c r="R327" s="125" t="str">
        <f>IF('2. Enter scores'!Q331&lt;&gt;"",'2. Enter scores'!$B331-'2. Enter scores'!Q331,"")</f>
        <v/>
      </c>
      <c r="S327" s="125" t="str">
        <f>IF('2. Enter scores'!R331&lt;&gt;"",'2. Enter scores'!$B331-'2. Enter scores'!R331,"")</f>
        <v/>
      </c>
      <c r="T327" s="125" t="str">
        <f>IF('2. Enter scores'!S331&lt;&gt;"",'2. Enter scores'!$B331-'2. Enter scores'!S331,"")</f>
        <v/>
      </c>
      <c r="U327" s="125" t="str">
        <f>IF('2. Enter scores'!T331&lt;&gt;"",'2. Enter scores'!$B331-'2. Enter scores'!T331,"")</f>
        <v/>
      </c>
      <c r="V327" s="125" t="str">
        <f>IF('2. Enter scores'!U331&lt;&gt;"",'2. Enter scores'!$B331-'2. Enter scores'!U331,"")</f>
        <v/>
      </c>
      <c r="W327" s="125" t="str">
        <f>IF('2. Enter scores'!V331&lt;&gt;"",'2. Enter scores'!$B331-'2. Enter scores'!V331,"")</f>
        <v/>
      </c>
      <c r="X327" s="125" t="str">
        <f>IF('2. Enter scores'!W331&lt;&gt;"",'2. Enter scores'!$B331-'2. Enter scores'!W331,"")</f>
        <v/>
      </c>
      <c r="Y327" s="125" t="str">
        <f>IF('2. Enter scores'!X331&lt;&gt;"",'2. Enter scores'!$B331-'2. Enter scores'!X331,"")</f>
        <v/>
      </c>
      <c r="Z327" s="125" t="str">
        <f>IF('2. Enter scores'!Y331&lt;&gt;"",'2. Enter scores'!$B331-'2. Enter scores'!Y331,"")</f>
        <v/>
      </c>
      <c r="AA327" s="125" t="str">
        <f>IF('2. Enter scores'!Z331&lt;&gt;"",'2. Enter scores'!$B331-'2. Enter scores'!Z331,"")</f>
        <v/>
      </c>
      <c r="AB327" s="125" t="str">
        <f>IF('2. Enter scores'!AA331&lt;&gt;"",'2. Enter scores'!$B331-'2. Enter scores'!AA331,"")</f>
        <v/>
      </c>
      <c r="AC327" s="125" t="str">
        <f>IF('2. Enter scores'!AB331&lt;&gt;"",'2. Enter scores'!$B331-'2. Enter scores'!AB331,"")</f>
        <v/>
      </c>
      <c r="AD327" s="125" t="str">
        <f>IF('2. Enter scores'!AC331&lt;&gt;"",'2. Enter scores'!$B331-'2. Enter scores'!AC331,"")</f>
        <v/>
      </c>
      <c r="AE327" s="125" t="str">
        <f>IF('2. Enter scores'!AD331&lt;&gt;"",'2. Enter scores'!$B331-'2. Enter scores'!AD331,"")</f>
        <v/>
      </c>
      <c r="AF327" s="125" t="str">
        <f>IF('2. Enter scores'!AE331&lt;&gt;"",'2. Enter scores'!$B331-'2. Enter scores'!AE331,"")</f>
        <v/>
      </c>
      <c r="AG327" s="125" t="str">
        <f>IF('2. Enter scores'!AF331&lt;&gt;"",'2. Enter scores'!$B331-'2. Enter scores'!AF331,"")</f>
        <v/>
      </c>
      <c r="AH327" s="125" t="str">
        <f>IF('2. Enter scores'!AG331&lt;&gt;"",'2. Enter scores'!$B331-'2. Enter scores'!AG331,"")</f>
        <v/>
      </c>
      <c r="AI327" s="125" t="str">
        <f>IF('2. Enter scores'!AH331&lt;&gt;"",'2. Enter scores'!$B331-'2. Enter scores'!AH331,"")</f>
        <v/>
      </c>
      <c r="AJ327" s="125" t="str">
        <f>IF('2. Enter scores'!AI331&lt;&gt;"",'2. Enter scores'!$B331-'2. Enter scores'!AI331,"")</f>
        <v/>
      </c>
      <c r="AK327" s="125" t="str">
        <f>IF('2. Enter scores'!AJ331&lt;&gt;"",'2. Enter scores'!$B331-'2. Enter scores'!AJ331,"")</f>
        <v/>
      </c>
      <c r="AL327" s="125" t="str">
        <f>IF('2. Enter scores'!AK331&lt;&gt;"",'2. Enter scores'!$B331-'2. Enter scores'!AK331,"")</f>
        <v/>
      </c>
      <c r="AM327" s="125" t="str">
        <f>IF('2. Enter scores'!AL331&lt;&gt;"",'2. Enter scores'!$B331-'2. Enter scores'!AL331,"")</f>
        <v/>
      </c>
      <c r="AN327" s="125" t="str">
        <f>IF('2. Enter scores'!AM331&lt;&gt;"",'2. Enter scores'!$B331-'2. Enter scores'!AM331,"")</f>
        <v/>
      </c>
      <c r="AO327" s="125" t="str">
        <f>IF('2. Enter scores'!AN331&lt;&gt;"",'2. Enter scores'!$B331-'2. Enter scores'!AN331,"")</f>
        <v/>
      </c>
      <c r="AP327" s="125" t="str">
        <f>IF('2. Enter scores'!AO331&lt;&gt;"",'2. Enter scores'!$B331-'2. Enter scores'!AO331,"")</f>
        <v/>
      </c>
      <c r="AQ327" s="125" t="str">
        <f>IF('2. Enter scores'!AP331&lt;&gt;"",'2. Enter scores'!$B331-'2. Enter scores'!AP331,"")</f>
        <v/>
      </c>
      <c r="AR327" s="125" t="str">
        <f>IF('2. Enter scores'!AQ331&lt;&gt;"",'2. Enter scores'!$B331-'2. Enter scores'!AQ331,"")</f>
        <v/>
      </c>
      <c r="AS327" s="125" t="str">
        <f>IF('2. Enter scores'!AR331&lt;&gt;"",'2. Enter scores'!$B331-'2. Enter scores'!AR331,"")</f>
        <v/>
      </c>
      <c r="AT327" s="125" t="str">
        <f>IF('2. Enter scores'!AS331&lt;&gt;"",'2. Enter scores'!$B331-'2. Enter scores'!AS331,"")</f>
        <v/>
      </c>
      <c r="AU327" s="125" t="str">
        <f>IF('2. Enter scores'!AT331&lt;&gt;"",'2. Enter scores'!$B331-'2. Enter scores'!AT331,"")</f>
        <v/>
      </c>
      <c r="AV327" s="125" t="str">
        <f>IF('2. Enter scores'!AU331&lt;&gt;"",'2. Enter scores'!$B331-'2. Enter scores'!AU331,"")</f>
        <v/>
      </c>
      <c r="AW327" s="125" t="str">
        <f>IF('2. Enter scores'!AV331&lt;&gt;"",'2. Enter scores'!$B331-'2. Enter scores'!AV331,"")</f>
        <v/>
      </c>
      <c r="AX327" s="125" t="str">
        <f>IF('2. Enter scores'!AW331&lt;&gt;"",'2. Enter scores'!$B331-'2. Enter scores'!AW331,"")</f>
        <v/>
      </c>
      <c r="AY327" s="125" t="str">
        <f>IF('2. Enter scores'!AX331&lt;&gt;"",'2. Enter scores'!$B331-'2. Enter scores'!AX331,"")</f>
        <v/>
      </c>
      <c r="AZ327" s="125" t="str">
        <f>IF('2. Enter scores'!AY331&lt;&gt;"",'2. Enter scores'!$B331-'2. Enter scores'!AY331,"")</f>
        <v/>
      </c>
      <c r="BA327" s="125" t="str">
        <f>IF('2. Enter scores'!AZ331&lt;&gt;"",'2. Enter scores'!$B331-'2. Enter scores'!AZ331,"")</f>
        <v/>
      </c>
      <c r="BB327" s="125" t="str">
        <f>IF('2. Enter scores'!BA331&lt;&gt;"",'2. Enter scores'!$B331-'2. Enter scores'!BA331,"")</f>
        <v/>
      </c>
      <c r="BC327" s="125" t="str">
        <f>IF('2. Enter scores'!BB331&lt;&gt;"",'2. Enter scores'!$B331-'2. Enter scores'!BB331,"")</f>
        <v/>
      </c>
      <c r="BD327" s="125" t="str">
        <f>IF('2. Enter scores'!BC331&lt;&gt;"",'2. Enter scores'!$B331-'2. Enter scores'!BC331,"")</f>
        <v/>
      </c>
      <c r="BE327" s="125" t="str">
        <f>IF('2. Enter scores'!BD331&lt;&gt;"",'2. Enter scores'!$B331-'2. Enter scores'!BD331,"")</f>
        <v/>
      </c>
      <c r="BF327" s="125" t="str">
        <f>IF('2. Enter scores'!BE331&lt;&gt;"",'2. Enter scores'!$B331-'2. Enter scores'!BE331,"")</f>
        <v/>
      </c>
      <c r="BG327" s="125" t="str">
        <f>IF('2. Enter scores'!BF331&lt;&gt;"",'2. Enter scores'!$B331-'2. Enter scores'!BF331,"")</f>
        <v/>
      </c>
      <c r="BH327" s="125" t="str">
        <f>IF('2. Enter scores'!BG331&lt;&gt;"",'2. Enter scores'!$B331-'2. Enter scores'!BG331,"")</f>
        <v/>
      </c>
      <c r="BI327" s="125" t="str">
        <f>IF('2. Enter scores'!BH331&lt;&gt;"",'2. Enter scores'!$B331-'2. Enter scores'!BH331,"")</f>
        <v/>
      </c>
      <c r="BJ327" s="125" t="str">
        <f>IF('2. Enter scores'!BI331&lt;&gt;"",'2. Enter scores'!$B331-'2. Enter scores'!BI331,"")</f>
        <v/>
      </c>
      <c r="BK327" s="125" t="str">
        <f>IF('2. Enter scores'!BJ331&lt;&gt;"",'2. Enter scores'!$B331-'2. Enter scores'!BJ331,"")</f>
        <v/>
      </c>
      <c r="BL327" s="125" t="str">
        <f>IF('2. Enter scores'!BK331&lt;&gt;"",'2. Enter scores'!$B331-'2. Enter scores'!BK331,"")</f>
        <v/>
      </c>
      <c r="BM327" s="125" t="str">
        <f>IF('2. Enter scores'!BL331&lt;&gt;"",'2. Enter scores'!$B331-'2. Enter scores'!BL331,"")</f>
        <v/>
      </c>
      <c r="BN327" s="125" t="str">
        <f>IF('2. Enter scores'!BM331&lt;&gt;"",'2. Enter scores'!$B331-'2. Enter scores'!BM331,"")</f>
        <v/>
      </c>
      <c r="BO327" s="125" t="str">
        <f>IF('2. Enter scores'!BN331&lt;&gt;"",'2. Enter scores'!$B331-'2. Enter scores'!BN331,"")</f>
        <v/>
      </c>
      <c r="BP327" s="108">
        <v>1000</v>
      </c>
    </row>
    <row r="328" spans="2:68" x14ac:dyDescent="0.35">
      <c r="B328" s="125" t="str">
        <f>IF('2. Enter scores'!A332&lt;&gt;"",'2. Enter scores'!A332,"")</f>
        <v/>
      </c>
      <c r="H328" s="125" t="str">
        <f>IF('2. Enter scores'!G332&lt;&gt;"",'2. Enter scores'!$B332-'2. Enter scores'!G332,"")</f>
        <v/>
      </c>
      <c r="I328" s="125" t="str">
        <f>IF('2. Enter scores'!H332&lt;&gt;"",'2. Enter scores'!$B332-'2. Enter scores'!H332,"")</f>
        <v/>
      </c>
      <c r="J328" s="125" t="str">
        <f>IF('2. Enter scores'!I332&lt;&gt;"",'2. Enter scores'!$B332-'2. Enter scores'!I332,"")</f>
        <v/>
      </c>
      <c r="K328" s="125" t="str">
        <f>IF('2. Enter scores'!J332&lt;&gt;"",'2. Enter scores'!$B332-'2. Enter scores'!J332,"")</f>
        <v/>
      </c>
      <c r="L328" s="125" t="str">
        <f>IF('2. Enter scores'!K332&lt;&gt;"",'2. Enter scores'!$B332-'2. Enter scores'!K332,"")</f>
        <v/>
      </c>
      <c r="M328" s="125" t="str">
        <f>IF('2. Enter scores'!L332&lt;&gt;"",'2. Enter scores'!$B332-'2. Enter scores'!L332,"")</f>
        <v/>
      </c>
      <c r="N328" s="125" t="str">
        <f>IF('2. Enter scores'!M332&lt;&gt;"",'2. Enter scores'!$B332-'2. Enter scores'!M332,"")</f>
        <v/>
      </c>
      <c r="O328" s="125" t="str">
        <f>IF('2. Enter scores'!N332&lt;&gt;"",'2. Enter scores'!$B332-'2. Enter scores'!N332,"")</f>
        <v/>
      </c>
      <c r="P328" s="125" t="str">
        <f>IF('2. Enter scores'!O332&lt;&gt;"",'2. Enter scores'!$B332-'2. Enter scores'!O332,"")</f>
        <v/>
      </c>
      <c r="Q328" s="125" t="str">
        <f>IF('2. Enter scores'!P332&lt;&gt;"",'2. Enter scores'!$B332-'2. Enter scores'!P332,"")</f>
        <v/>
      </c>
      <c r="R328" s="125" t="str">
        <f>IF('2. Enter scores'!Q332&lt;&gt;"",'2. Enter scores'!$B332-'2. Enter scores'!Q332,"")</f>
        <v/>
      </c>
      <c r="S328" s="125" t="str">
        <f>IF('2. Enter scores'!R332&lt;&gt;"",'2. Enter scores'!$B332-'2. Enter scores'!R332,"")</f>
        <v/>
      </c>
      <c r="T328" s="125" t="str">
        <f>IF('2. Enter scores'!S332&lt;&gt;"",'2. Enter scores'!$B332-'2. Enter scores'!S332,"")</f>
        <v/>
      </c>
      <c r="U328" s="125" t="str">
        <f>IF('2. Enter scores'!T332&lt;&gt;"",'2. Enter scores'!$B332-'2. Enter scores'!T332,"")</f>
        <v/>
      </c>
      <c r="V328" s="125" t="str">
        <f>IF('2. Enter scores'!U332&lt;&gt;"",'2. Enter scores'!$B332-'2. Enter scores'!U332,"")</f>
        <v/>
      </c>
      <c r="W328" s="125" t="str">
        <f>IF('2. Enter scores'!V332&lt;&gt;"",'2. Enter scores'!$B332-'2. Enter scores'!V332,"")</f>
        <v/>
      </c>
      <c r="X328" s="125" t="str">
        <f>IF('2. Enter scores'!W332&lt;&gt;"",'2. Enter scores'!$B332-'2. Enter scores'!W332,"")</f>
        <v/>
      </c>
      <c r="Y328" s="125" t="str">
        <f>IF('2. Enter scores'!X332&lt;&gt;"",'2. Enter scores'!$B332-'2. Enter scores'!X332,"")</f>
        <v/>
      </c>
      <c r="Z328" s="125" t="str">
        <f>IF('2. Enter scores'!Y332&lt;&gt;"",'2. Enter scores'!$B332-'2. Enter scores'!Y332,"")</f>
        <v/>
      </c>
      <c r="AA328" s="125" t="str">
        <f>IF('2. Enter scores'!Z332&lt;&gt;"",'2. Enter scores'!$B332-'2. Enter scores'!Z332,"")</f>
        <v/>
      </c>
      <c r="AB328" s="125" t="str">
        <f>IF('2. Enter scores'!AA332&lt;&gt;"",'2. Enter scores'!$B332-'2. Enter scores'!AA332,"")</f>
        <v/>
      </c>
      <c r="AC328" s="125" t="str">
        <f>IF('2. Enter scores'!AB332&lt;&gt;"",'2. Enter scores'!$B332-'2. Enter scores'!AB332,"")</f>
        <v/>
      </c>
      <c r="AD328" s="125" t="str">
        <f>IF('2. Enter scores'!AC332&lt;&gt;"",'2. Enter scores'!$B332-'2. Enter scores'!AC332,"")</f>
        <v/>
      </c>
      <c r="AE328" s="125" t="str">
        <f>IF('2. Enter scores'!AD332&lt;&gt;"",'2. Enter scores'!$B332-'2. Enter scores'!AD332,"")</f>
        <v/>
      </c>
      <c r="AF328" s="125" t="str">
        <f>IF('2. Enter scores'!AE332&lt;&gt;"",'2. Enter scores'!$B332-'2. Enter scores'!AE332,"")</f>
        <v/>
      </c>
      <c r="AG328" s="125" t="str">
        <f>IF('2. Enter scores'!AF332&lt;&gt;"",'2. Enter scores'!$B332-'2. Enter scores'!AF332,"")</f>
        <v/>
      </c>
      <c r="AH328" s="125" t="str">
        <f>IF('2. Enter scores'!AG332&lt;&gt;"",'2. Enter scores'!$B332-'2. Enter scores'!AG332,"")</f>
        <v/>
      </c>
      <c r="AI328" s="125" t="str">
        <f>IF('2. Enter scores'!AH332&lt;&gt;"",'2. Enter scores'!$B332-'2. Enter scores'!AH332,"")</f>
        <v/>
      </c>
      <c r="AJ328" s="125" t="str">
        <f>IF('2. Enter scores'!AI332&lt;&gt;"",'2. Enter scores'!$B332-'2. Enter scores'!AI332,"")</f>
        <v/>
      </c>
      <c r="AK328" s="125" t="str">
        <f>IF('2. Enter scores'!AJ332&lt;&gt;"",'2. Enter scores'!$B332-'2. Enter scores'!AJ332,"")</f>
        <v/>
      </c>
      <c r="AL328" s="125" t="str">
        <f>IF('2. Enter scores'!AK332&lt;&gt;"",'2. Enter scores'!$B332-'2. Enter scores'!AK332,"")</f>
        <v/>
      </c>
      <c r="AM328" s="125" t="str">
        <f>IF('2. Enter scores'!AL332&lt;&gt;"",'2. Enter scores'!$B332-'2. Enter scores'!AL332,"")</f>
        <v/>
      </c>
      <c r="AN328" s="125" t="str">
        <f>IF('2. Enter scores'!AM332&lt;&gt;"",'2. Enter scores'!$B332-'2. Enter scores'!AM332,"")</f>
        <v/>
      </c>
      <c r="AO328" s="125" t="str">
        <f>IF('2. Enter scores'!AN332&lt;&gt;"",'2. Enter scores'!$B332-'2. Enter scores'!AN332,"")</f>
        <v/>
      </c>
      <c r="AP328" s="125" t="str">
        <f>IF('2. Enter scores'!AO332&lt;&gt;"",'2. Enter scores'!$B332-'2. Enter scores'!AO332,"")</f>
        <v/>
      </c>
      <c r="AQ328" s="125" t="str">
        <f>IF('2. Enter scores'!AP332&lt;&gt;"",'2. Enter scores'!$B332-'2. Enter scores'!AP332,"")</f>
        <v/>
      </c>
      <c r="AR328" s="125" t="str">
        <f>IF('2. Enter scores'!AQ332&lt;&gt;"",'2. Enter scores'!$B332-'2. Enter scores'!AQ332,"")</f>
        <v/>
      </c>
      <c r="AS328" s="125" t="str">
        <f>IF('2. Enter scores'!AR332&lt;&gt;"",'2. Enter scores'!$B332-'2. Enter scores'!AR332,"")</f>
        <v/>
      </c>
      <c r="AT328" s="125" t="str">
        <f>IF('2. Enter scores'!AS332&lt;&gt;"",'2. Enter scores'!$B332-'2. Enter scores'!AS332,"")</f>
        <v/>
      </c>
      <c r="AU328" s="125" t="str">
        <f>IF('2. Enter scores'!AT332&lt;&gt;"",'2. Enter scores'!$B332-'2. Enter scores'!AT332,"")</f>
        <v/>
      </c>
      <c r="AV328" s="125" t="str">
        <f>IF('2. Enter scores'!AU332&lt;&gt;"",'2. Enter scores'!$B332-'2. Enter scores'!AU332,"")</f>
        <v/>
      </c>
      <c r="AW328" s="125" t="str">
        <f>IF('2. Enter scores'!AV332&lt;&gt;"",'2. Enter scores'!$B332-'2. Enter scores'!AV332,"")</f>
        <v/>
      </c>
      <c r="AX328" s="125" t="str">
        <f>IF('2. Enter scores'!AW332&lt;&gt;"",'2. Enter scores'!$B332-'2. Enter scores'!AW332,"")</f>
        <v/>
      </c>
      <c r="AY328" s="125" t="str">
        <f>IF('2. Enter scores'!AX332&lt;&gt;"",'2. Enter scores'!$B332-'2. Enter scores'!AX332,"")</f>
        <v/>
      </c>
      <c r="AZ328" s="125" t="str">
        <f>IF('2. Enter scores'!AY332&lt;&gt;"",'2. Enter scores'!$B332-'2. Enter scores'!AY332,"")</f>
        <v/>
      </c>
      <c r="BA328" s="125" t="str">
        <f>IF('2. Enter scores'!AZ332&lt;&gt;"",'2. Enter scores'!$B332-'2. Enter scores'!AZ332,"")</f>
        <v/>
      </c>
      <c r="BB328" s="125" t="str">
        <f>IF('2. Enter scores'!BA332&lt;&gt;"",'2. Enter scores'!$B332-'2. Enter scores'!BA332,"")</f>
        <v/>
      </c>
      <c r="BC328" s="125" t="str">
        <f>IF('2. Enter scores'!BB332&lt;&gt;"",'2. Enter scores'!$B332-'2. Enter scores'!BB332,"")</f>
        <v/>
      </c>
      <c r="BD328" s="125" t="str">
        <f>IF('2. Enter scores'!BC332&lt;&gt;"",'2. Enter scores'!$B332-'2. Enter scores'!BC332,"")</f>
        <v/>
      </c>
      <c r="BE328" s="125" t="str">
        <f>IF('2. Enter scores'!BD332&lt;&gt;"",'2. Enter scores'!$B332-'2. Enter scores'!BD332,"")</f>
        <v/>
      </c>
      <c r="BF328" s="125" t="str">
        <f>IF('2. Enter scores'!BE332&lt;&gt;"",'2. Enter scores'!$B332-'2. Enter scores'!BE332,"")</f>
        <v/>
      </c>
      <c r="BG328" s="125" t="str">
        <f>IF('2. Enter scores'!BF332&lt;&gt;"",'2. Enter scores'!$B332-'2. Enter scores'!BF332,"")</f>
        <v/>
      </c>
      <c r="BH328" s="125" t="str">
        <f>IF('2. Enter scores'!BG332&lt;&gt;"",'2. Enter scores'!$B332-'2. Enter scores'!BG332,"")</f>
        <v/>
      </c>
      <c r="BI328" s="125" t="str">
        <f>IF('2. Enter scores'!BH332&lt;&gt;"",'2. Enter scores'!$B332-'2. Enter scores'!BH332,"")</f>
        <v/>
      </c>
      <c r="BJ328" s="125" t="str">
        <f>IF('2. Enter scores'!BI332&lt;&gt;"",'2. Enter scores'!$B332-'2. Enter scores'!BI332,"")</f>
        <v/>
      </c>
      <c r="BK328" s="125" t="str">
        <f>IF('2. Enter scores'!BJ332&lt;&gt;"",'2. Enter scores'!$B332-'2. Enter scores'!BJ332,"")</f>
        <v/>
      </c>
      <c r="BL328" s="125" t="str">
        <f>IF('2. Enter scores'!BK332&lt;&gt;"",'2. Enter scores'!$B332-'2. Enter scores'!BK332,"")</f>
        <v/>
      </c>
      <c r="BM328" s="125" t="str">
        <f>IF('2. Enter scores'!BL332&lt;&gt;"",'2. Enter scores'!$B332-'2. Enter scores'!BL332,"")</f>
        <v/>
      </c>
      <c r="BN328" s="125" t="str">
        <f>IF('2. Enter scores'!BM332&lt;&gt;"",'2. Enter scores'!$B332-'2. Enter scores'!BM332,"")</f>
        <v/>
      </c>
      <c r="BO328" s="125" t="str">
        <f>IF('2. Enter scores'!BN332&lt;&gt;"",'2. Enter scores'!$B332-'2. Enter scores'!BN332,"")</f>
        <v/>
      </c>
      <c r="BP328" s="108">
        <v>1000</v>
      </c>
    </row>
    <row r="329" spans="2:68" x14ac:dyDescent="0.35">
      <c r="B329" s="125" t="str">
        <f>IF('2. Enter scores'!A333&lt;&gt;"",'2. Enter scores'!A333,"")</f>
        <v/>
      </c>
      <c r="H329" s="125" t="str">
        <f>IF('2. Enter scores'!G333&lt;&gt;"",'2. Enter scores'!$B333-'2. Enter scores'!G333,"")</f>
        <v/>
      </c>
      <c r="I329" s="125" t="str">
        <f>IF('2. Enter scores'!H333&lt;&gt;"",'2. Enter scores'!$B333-'2. Enter scores'!H333,"")</f>
        <v/>
      </c>
      <c r="J329" s="125" t="str">
        <f>IF('2. Enter scores'!I333&lt;&gt;"",'2. Enter scores'!$B333-'2. Enter scores'!I333,"")</f>
        <v/>
      </c>
      <c r="K329" s="125" t="str">
        <f>IF('2. Enter scores'!J333&lt;&gt;"",'2. Enter scores'!$B333-'2. Enter scores'!J333,"")</f>
        <v/>
      </c>
      <c r="L329" s="125" t="str">
        <f>IF('2. Enter scores'!K333&lt;&gt;"",'2. Enter scores'!$B333-'2. Enter scores'!K333,"")</f>
        <v/>
      </c>
      <c r="M329" s="125" t="str">
        <f>IF('2. Enter scores'!L333&lt;&gt;"",'2. Enter scores'!$B333-'2. Enter scores'!L333,"")</f>
        <v/>
      </c>
      <c r="N329" s="125" t="str">
        <f>IF('2. Enter scores'!M333&lt;&gt;"",'2. Enter scores'!$B333-'2. Enter scores'!M333,"")</f>
        <v/>
      </c>
      <c r="O329" s="125" t="str">
        <f>IF('2. Enter scores'!N333&lt;&gt;"",'2. Enter scores'!$B333-'2. Enter scores'!N333,"")</f>
        <v/>
      </c>
      <c r="P329" s="125" t="str">
        <f>IF('2. Enter scores'!O333&lt;&gt;"",'2. Enter scores'!$B333-'2. Enter scores'!O333,"")</f>
        <v/>
      </c>
      <c r="Q329" s="125" t="str">
        <f>IF('2. Enter scores'!P333&lt;&gt;"",'2. Enter scores'!$B333-'2. Enter scores'!P333,"")</f>
        <v/>
      </c>
      <c r="R329" s="125" t="str">
        <f>IF('2. Enter scores'!Q333&lt;&gt;"",'2. Enter scores'!$B333-'2. Enter scores'!Q333,"")</f>
        <v/>
      </c>
      <c r="S329" s="125" t="str">
        <f>IF('2. Enter scores'!R333&lt;&gt;"",'2. Enter scores'!$B333-'2. Enter scores'!R333,"")</f>
        <v/>
      </c>
      <c r="T329" s="125" t="str">
        <f>IF('2. Enter scores'!S333&lt;&gt;"",'2. Enter scores'!$B333-'2. Enter scores'!S333,"")</f>
        <v/>
      </c>
      <c r="U329" s="125" t="str">
        <f>IF('2. Enter scores'!T333&lt;&gt;"",'2. Enter scores'!$B333-'2. Enter scores'!T333,"")</f>
        <v/>
      </c>
      <c r="V329" s="125" t="str">
        <f>IF('2. Enter scores'!U333&lt;&gt;"",'2. Enter scores'!$B333-'2. Enter scores'!U333,"")</f>
        <v/>
      </c>
      <c r="W329" s="125" t="str">
        <f>IF('2. Enter scores'!V333&lt;&gt;"",'2. Enter scores'!$B333-'2. Enter scores'!V333,"")</f>
        <v/>
      </c>
      <c r="X329" s="125" t="str">
        <f>IF('2. Enter scores'!W333&lt;&gt;"",'2. Enter scores'!$B333-'2. Enter scores'!W333,"")</f>
        <v/>
      </c>
      <c r="Y329" s="125" t="str">
        <f>IF('2. Enter scores'!X333&lt;&gt;"",'2. Enter scores'!$B333-'2. Enter scores'!X333,"")</f>
        <v/>
      </c>
      <c r="Z329" s="125" t="str">
        <f>IF('2. Enter scores'!Y333&lt;&gt;"",'2. Enter scores'!$B333-'2. Enter scores'!Y333,"")</f>
        <v/>
      </c>
      <c r="AA329" s="125" t="str">
        <f>IF('2. Enter scores'!Z333&lt;&gt;"",'2. Enter scores'!$B333-'2. Enter scores'!Z333,"")</f>
        <v/>
      </c>
      <c r="AB329" s="125" t="str">
        <f>IF('2. Enter scores'!AA333&lt;&gt;"",'2. Enter scores'!$B333-'2. Enter scores'!AA333,"")</f>
        <v/>
      </c>
      <c r="AC329" s="125" t="str">
        <f>IF('2. Enter scores'!AB333&lt;&gt;"",'2. Enter scores'!$B333-'2. Enter scores'!AB333,"")</f>
        <v/>
      </c>
      <c r="AD329" s="125" t="str">
        <f>IF('2. Enter scores'!AC333&lt;&gt;"",'2. Enter scores'!$B333-'2. Enter scores'!AC333,"")</f>
        <v/>
      </c>
      <c r="AE329" s="125" t="str">
        <f>IF('2. Enter scores'!AD333&lt;&gt;"",'2. Enter scores'!$B333-'2. Enter scores'!AD333,"")</f>
        <v/>
      </c>
      <c r="AF329" s="125" t="str">
        <f>IF('2. Enter scores'!AE333&lt;&gt;"",'2. Enter scores'!$B333-'2. Enter scores'!AE333,"")</f>
        <v/>
      </c>
      <c r="AG329" s="125" t="str">
        <f>IF('2. Enter scores'!AF333&lt;&gt;"",'2. Enter scores'!$B333-'2. Enter scores'!AF333,"")</f>
        <v/>
      </c>
      <c r="AH329" s="125" t="str">
        <f>IF('2. Enter scores'!AG333&lt;&gt;"",'2. Enter scores'!$B333-'2. Enter scores'!AG333,"")</f>
        <v/>
      </c>
      <c r="AI329" s="125" t="str">
        <f>IF('2. Enter scores'!AH333&lt;&gt;"",'2. Enter scores'!$B333-'2. Enter scores'!AH333,"")</f>
        <v/>
      </c>
      <c r="AJ329" s="125" t="str">
        <f>IF('2. Enter scores'!AI333&lt;&gt;"",'2. Enter scores'!$B333-'2. Enter scores'!AI333,"")</f>
        <v/>
      </c>
      <c r="AK329" s="125" t="str">
        <f>IF('2. Enter scores'!AJ333&lt;&gt;"",'2. Enter scores'!$B333-'2. Enter scores'!AJ333,"")</f>
        <v/>
      </c>
      <c r="AL329" s="125" t="str">
        <f>IF('2. Enter scores'!AK333&lt;&gt;"",'2. Enter scores'!$B333-'2. Enter scores'!AK333,"")</f>
        <v/>
      </c>
      <c r="AM329" s="125" t="str">
        <f>IF('2. Enter scores'!AL333&lt;&gt;"",'2. Enter scores'!$B333-'2. Enter scores'!AL333,"")</f>
        <v/>
      </c>
      <c r="AN329" s="125" t="str">
        <f>IF('2. Enter scores'!AM333&lt;&gt;"",'2. Enter scores'!$B333-'2. Enter scores'!AM333,"")</f>
        <v/>
      </c>
      <c r="AO329" s="125" t="str">
        <f>IF('2. Enter scores'!AN333&lt;&gt;"",'2. Enter scores'!$B333-'2. Enter scores'!AN333,"")</f>
        <v/>
      </c>
      <c r="AP329" s="125" t="str">
        <f>IF('2. Enter scores'!AO333&lt;&gt;"",'2. Enter scores'!$B333-'2. Enter scores'!AO333,"")</f>
        <v/>
      </c>
      <c r="AQ329" s="125" t="str">
        <f>IF('2. Enter scores'!AP333&lt;&gt;"",'2. Enter scores'!$B333-'2. Enter scores'!AP333,"")</f>
        <v/>
      </c>
      <c r="AR329" s="125" t="str">
        <f>IF('2. Enter scores'!AQ333&lt;&gt;"",'2. Enter scores'!$B333-'2. Enter scores'!AQ333,"")</f>
        <v/>
      </c>
      <c r="AS329" s="125" t="str">
        <f>IF('2. Enter scores'!AR333&lt;&gt;"",'2. Enter scores'!$B333-'2. Enter scores'!AR333,"")</f>
        <v/>
      </c>
      <c r="AT329" s="125" t="str">
        <f>IF('2. Enter scores'!AS333&lt;&gt;"",'2. Enter scores'!$B333-'2. Enter scores'!AS333,"")</f>
        <v/>
      </c>
      <c r="AU329" s="125" t="str">
        <f>IF('2. Enter scores'!AT333&lt;&gt;"",'2. Enter scores'!$B333-'2. Enter scores'!AT333,"")</f>
        <v/>
      </c>
      <c r="AV329" s="125" t="str">
        <f>IF('2. Enter scores'!AU333&lt;&gt;"",'2. Enter scores'!$B333-'2. Enter scores'!AU333,"")</f>
        <v/>
      </c>
      <c r="AW329" s="125" t="str">
        <f>IF('2. Enter scores'!AV333&lt;&gt;"",'2. Enter scores'!$B333-'2. Enter scores'!AV333,"")</f>
        <v/>
      </c>
      <c r="AX329" s="125" t="str">
        <f>IF('2. Enter scores'!AW333&lt;&gt;"",'2. Enter scores'!$B333-'2. Enter scores'!AW333,"")</f>
        <v/>
      </c>
      <c r="AY329" s="125" t="str">
        <f>IF('2. Enter scores'!AX333&lt;&gt;"",'2. Enter scores'!$B333-'2. Enter scores'!AX333,"")</f>
        <v/>
      </c>
      <c r="AZ329" s="125" t="str">
        <f>IF('2. Enter scores'!AY333&lt;&gt;"",'2. Enter scores'!$B333-'2. Enter scores'!AY333,"")</f>
        <v/>
      </c>
      <c r="BA329" s="125" t="str">
        <f>IF('2. Enter scores'!AZ333&lt;&gt;"",'2. Enter scores'!$B333-'2. Enter scores'!AZ333,"")</f>
        <v/>
      </c>
      <c r="BB329" s="125" t="str">
        <f>IF('2. Enter scores'!BA333&lt;&gt;"",'2. Enter scores'!$B333-'2. Enter scores'!BA333,"")</f>
        <v/>
      </c>
      <c r="BC329" s="125" t="str">
        <f>IF('2. Enter scores'!BB333&lt;&gt;"",'2. Enter scores'!$B333-'2. Enter scores'!BB333,"")</f>
        <v/>
      </c>
      <c r="BD329" s="125" t="str">
        <f>IF('2. Enter scores'!BC333&lt;&gt;"",'2. Enter scores'!$B333-'2. Enter scores'!BC333,"")</f>
        <v/>
      </c>
      <c r="BE329" s="125" t="str">
        <f>IF('2. Enter scores'!BD333&lt;&gt;"",'2. Enter scores'!$B333-'2. Enter scores'!BD333,"")</f>
        <v/>
      </c>
      <c r="BF329" s="125" t="str">
        <f>IF('2. Enter scores'!BE333&lt;&gt;"",'2. Enter scores'!$B333-'2. Enter scores'!BE333,"")</f>
        <v/>
      </c>
      <c r="BG329" s="125" t="str">
        <f>IF('2. Enter scores'!BF333&lt;&gt;"",'2. Enter scores'!$B333-'2. Enter scores'!BF333,"")</f>
        <v/>
      </c>
      <c r="BH329" s="125" t="str">
        <f>IF('2. Enter scores'!BG333&lt;&gt;"",'2. Enter scores'!$B333-'2. Enter scores'!BG333,"")</f>
        <v/>
      </c>
      <c r="BI329" s="125" t="str">
        <f>IF('2. Enter scores'!BH333&lt;&gt;"",'2. Enter scores'!$B333-'2. Enter scores'!BH333,"")</f>
        <v/>
      </c>
      <c r="BJ329" s="125" t="str">
        <f>IF('2. Enter scores'!BI333&lt;&gt;"",'2. Enter scores'!$B333-'2. Enter scores'!BI333,"")</f>
        <v/>
      </c>
      <c r="BK329" s="125" t="str">
        <f>IF('2. Enter scores'!BJ333&lt;&gt;"",'2. Enter scores'!$B333-'2. Enter scores'!BJ333,"")</f>
        <v/>
      </c>
      <c r="BL329" s="125" t="str">
        <f>IF('2. Enter scores'!BK333&lt;&gt;"",'2. Enter scores'!$B333-'2. Enter scores'!BK333,"")</f>
        <v/>
      </c>
      <c r="BM329" s="125" t="str">
        <f>IF('2. Enter scores'!BL333&lt;&gt;"",'2. Enter scores'!$B333-'2. Enter scores'!BL333,"")</f>
        <v/>
      </c>
      <c r="BN329" s="125" t="str">
        <f>IF('2. Enter scores'!BM333&lt;&gt;"",'2. Enter scores'!$B333-'2. Enter scores'!BM333,"")</f>
        <v/>
      </c>
      <c r="BO329" s="125" t="str">
        <f>IF('2. Enter scores'!BN333&lt;&gt;"",'2. Enter scores'!$B333-'2. Enter scores'!BN333,"")</f>
        <v/>
      </c>
      <c r="BP329" s="108">
        <v>1000</v>
      </c>
    </row>
    <row r="330" spans="2:68" x14ac:dyDescent="0.35">
      <c r="B330" s="125" t="str">
        <f>IF('2. Enter scores'!A334&lt;&gt;"",'2. Enter scores'!A334,"")</f>
        <v/>
      </c>
      <c r="H330" s="125" t="str">
        <f>IF('2. Enter scores'!G334&lt;&gt;"",'2. Enter scores'!$B334-'2. Enter scores'!G334,"")</f>
        <v/>
      </c>
      <c r="I330" s="125" t="str">
        <f>IF('2. Enter scores'!H334&lt;&gt;"",'2. Enter scores'!$B334-'2. Enter scores'!H334,"")</f>
        <v/>
      </c>
      <c r="J330" s="125" t="str">
        <f>IF('2. Enter scores'!I334&lt;&gt;"",'2. Enter scores'!$B334-'2. Enter scores'!I334,"")</f>
        <v/>
      </c>
      <c r="K330" s="125" t="str">
        <f>IF('2. Enter scores'!J334&lt;&gt;"",'2. Enter scores'!$B334-'2. Enter scores'!J334,"")</f>
        <v/>
      </c>
      <c r="L330" s="125" t="str">
        <f>IF('2. Enter scores'!K334&lt;&gt;"",'2. Enter scores'!$B334-'2. Enter scores'!K334,"")</f>
        <v/>
      </c>
      <c r="M330" s="125" t="str">
        <f>IF('2. Enter scores'!L334&lt;&gt;"",'2. Enter scores'!$B334-'2. Enter scores'!L334,"")</f>
        <v/>
      </c>
      <c r="N330" s="125" t="str">
        <f>IF('2. Enter scores'!M334&lt;&gt;"",'2. Enter scores'!$B334-'2. Enter scores'!M334,"")</f>
        <v/>
      </c>
      <c r="O330" s="125" t="str">
        <f>IF('2. Enter scores'!N334&lt;&gt;"",'2. Enter scores'!$B334-'2. Enter scores'!N334,"")</f>
        <v/>
      </c>
      <c r="P330" s="125" t="str">
        <f>IF('2. Enter scores'!O334&lt;&gt;"",'2. Enter scores'!$B334-'2. Enter scores'!O334,"")</f>
        <v/>
      </c>
      <c r="Q330" s="125" t="str">
        <f>IF('2. Enter scores'!P334&lt;&gt;"",'2. Enter scores'!$B334-'2. Enter scores'!P334,"")</f>
        <v/>
      </c>
      <c r="R330" s="125" t="str">
        <f>IF('2. Enter scores'!Q334&lt;&gt;"",'2. Enter scores'!$B334-'2. Enter scores'!Q334,"")</f>
        <v/>
      </c>
      <c r="S330" s="125" t="str">
        <f>IF('2. Enter scores'!R334&lt;&gt;"",'2. Enter scores'!$B334-'2. Enter scores'!R334,"")</f>
        <v/>
      </c>
      <c r="T330" s="125" t="str">
        <f>IF('2. Enter scores'!S334&lt;&gt;"",'2. Enter scores'!$B334-'2. Enter scores'!S334,"")</f>
        <v/>
      </c>
      <c r="U330" s="125" t="str">
        <f>IF('2. Enter scores'!T334&lt;&gt;"",'2. Enter scores'!$B334-'2. Enter scores'!T334,"")</f>
        <v/>
      </c>
      <c r="V330" s="125" t="str">
        <f>IF('2. Enter scores'!U334&lt;&gt;"",'2. Enter scores'!$B334-'2. Enter scores'!U334,"")</f>
        <v/>
      </c>
      <c r="W330" s="125" t="str">
        <f>IF('2. Enter scores'!V334&lt;&gt;"",'2. Enter scores'!$B334-'2. Enter scores'!V334,"")</f>
        <v/>
      </c>
      <c r="X330" s="125" t="str">
        <f>IF('2. Enter scores'!W334&lt;&gt;"",'2. Enter scores'!$B334-'2. Enter scores'!W334,"")</f>
        <v/>
      </c>
      <c r="Y330" s="125" t="str">
        <f>IF('2. Enter scores'!X334&lt;&gt;"",'2. Enter scores'!$B334-'2. Enter scores'!X334,"")</f>
        <v/>
      </c>
      <c r="Z330" s="125" t="str">
        <f>IF('2. Enter scores'!Y334&lt;&gt;"",'2. Enter scores'!$B334-'2. Enter scores'!Y334,"")</f>
        <v/>
      </c>
      <c r="AA330" s="125" t="str">
        <f>IF('2. Enter scores'!Z334&lt;&gt;"",'2. Enter scores'!$B334-'2. Enter scores'!Z334,"")</f>
        <v/>
      </c>
      <c r="AB330" s="125" t="str">
        <f>IF('2. Enter scores'!AA334&lt;&gt;"",'2. Enter scores'!$B334-'2. Enter scores'!AA334,"")</f>
        <v/>
      </c>
      <c r="AC330" s="125" t="str">
        <f>IF('2. Enter scores'!AB334&lt;&gt;"",'2. Enter scores'!$B334-'2. Enter scores'!AB334,"")</f>
        <v/>
      </c>
      <c r="AD330" s="125" t="str">
        <f>IF('2. Enter scores'!AC334&lt;&gt;"",'2. Enter scores'!$B334-'2. Enter scores'!AC334,"")</f>
        <v/>
      </c>
      <c r="AE330" s="125" t="str">
        <f>IF('2. Enter scores'!AD334&lt;&gt;"",'2. Enter scores'!$B334-'2. Enter scores'!AD334,"")</f>
        <v/>
      </c>
      <c r="AF330" s="125" t="str">
        <f>IF('2. Enter scores'!AE334&lt;&gt;"",'2. Enter scores'!$B334-'2. Enter scores'!AE334,"")</f>
        <v/>
      </c>
      <c r="AG330" s="125" t="str">
        <f>IF('2. Enter scores'!AF334&lt;&gt;"",'2. Enter scores'!$B334-'2. Enter scores'!AF334,"")</f>
        <v/>
      </c>
      <c r="AH330" s="125" t="str">
        <f>IF('2. Enter scores'!AG334&lt;&gt;"",'2. Enter scores'!$B334-'2. Enter scores'!AG334,"")</f>
        <v/>
      </c>
      <c r="AI330" s="125" t="str">
        <f>IF('2. Enter scores'!AH334&lt;&gt;"",'2. Enter scores'!$B334-'2. Enter scores'!AH334,"")</f>
        <v/>
      </c>
      <c r="AJ330" s="125" t="str">
        <f>IF('2. Enter scores'!AI334&lt;&gt;"",'2. Enter scores'!$B334-'2. Enter scores'!AI334,"")</f>
        <v/>
      </c>
      <c r="AK330" s="125" t="str">
        <f>IF('2. Enter scores'!AJ334&lt;&gt;"",'2. Enter scores'!$B334-'2. Enter scores'!AJ334,"")</f>
        <v/>
      </c>
      <c r="AL330" s="125" t="str">
        <f>IF('2. Enter scores'!AK334&lt;&gt;"",'2. Enter scores'!$B334-'2. Enter scores'!AK334,"")</f>
        <v/>
      </c>
      <c r="AM330" s="125" t="str">
        <f>IF('2. Enter scores'!AL334&lt;&gt;"",'2. Enter scores'!$B334-'2. Enter scores'!AL334,"")</f>
        <v/>
      </c>
      <c r="AN330" s="125" t="str">
        <f>IF('2. Enter scores'!AM334&lt;&gt;"",'2. Enter scores'!$B334-'2. Enter scores'!AM334,"")</f>
        <v/>
      </c>
      <c r="AO330" s="125" t="str">
        <f>IF('2. Enter scores'!AN334&lt;&gt;"",'2. Enter scores'!$B334-'2. Enter scores'!AN334,"")</f>
        <v/>
      </c>
      <c r="AP330" s="125" t="str">
        <f>IF('2. Enter scores'!AO334&lt;&gt;"",'2. Enter scores'!$B334-'2. Enter scores'!AO334,"")</f>
        <v/>
      </c>
      <c r="AQ330" s="125" t="str">
        <f>IF('2. Enter scores'!AP334&lt;&gt;"",'2. Enter scores'!$B334-'2. Enter scores'!AP334,"")</f>
        <v/>
      </c>
      <c r="AR330" s="125" t="str">
        <f>IF('2. Enter scores'!AQ334&lt;&gt;"",'2. Enter scores'!$B334-'2. Enter scores'!AQ334,"")</f>
        <v/>
      </c>
      <c r="AS330" s="125" t="str">
        <f>IF('2. Enter scores'!AR334&lt;&gt;"",'2. Enter scores'!$B334-'2. Enter scores'!AR334,"")</f>
        <v/>
      </c>
      <c r="AT330" s="125" t="str">
        <f>IF('2. Enter scores'!AS334&lt;&gt;"",'2. Enter scores'!$B334-'2. Enter scores'!AS334,"")</f>
        <v/>
      </c>
      <c r="AU330" s="125" t="str">
        <f>IF('2. Enter scores'!AT334&lt;&gt;"",'2. Enter scores'!$B334-'2. Enter scores'!AT334,"")</f>
        <v/>
      </c>
      <c r="AV330" s="125" t="str">
        <f>IF('2. Enter scores'!AU334&lt;&gt;"",'2. Enter scores'!$B334-'2. Enter scores'!AU334,"")</f>
        <v/>
      </c>
      <c r="AW330" s="125" t="str">
        <f>IF('2. Enter scores'!AV334&lt;&gt;"",'2. Enter scores'!$B334-'2. Enter scores'!AV334,"")</f>
        <v/>
      </c>
      <c r="AX330" s="125" t="str">
        <f>IF('2. Enter scores'!AW334&lt;&gt;"",'2. Enter scores'!$B334-'2. Enter scores'!AW334,"")</f>
        <v/>
      </c>
      <c r="AY330" s="125" t="str">
        <f>IF('2. Enter scores'!AX334&lt;&gt;"",'2. Enter scores'!$B334-'2. Enter scores'!AX334,"")</f>
        <v/>
      </c>
      <c r="AZ330" s="125" t="str">
        <f>IF('2. Enter scores'!AY334&lt;&gt;"",'2. Enter scores'!$B334-'2. Enter scores'!AY334,"")</f>
        <v/>
      </c>
      <c r="BA330" s="125" t="str">
        <f>IF('2. Enter scores'!AZ334&lt;&gt;"",'2. Enter scores'!$B334-'2. Enter scores'!AZ334,"")</f>
        <v/>
      </c>
      <c r="BB330" s="125" t="str">
        <f>IF('2. Enter scores'!BA334&lt;&gt;"",'2. Enter scores'!$B334-'2. Enter scores'!BA334,"")</f>
        <v/>
      </c>
      <c r="BC330" s="125" t="str">
        <f>IF('2. Enter scores'!BB334&lt;&gt;"",'2. Enter scores'!$B334-'2. Enter scores'!BB334,"")</f>
        <v/>
      </c>
      <c r="BD330" s="125" t="str">
        <f>IF('2. Enter scores'!BC334&lt;&gt;"",'2. Enter scores'!$B334-'2. Enter scores'!BC334,"")</f>
        <v/>
      </c>
      <c r="BE330" s="125" t="str">
        <f>IF('2. Enter scores'!BD334&lt;&gt;"",'2. Enter scores'!$B334-'2. Enter scores'!BD334,"")</f>
        <v/>
      </c>
      <c r="BF330" s="125" t="str">
        <f>IF('2. Enter scores'!BE334&lt;&gt;"",'2. Enter scores'!$B334-'2. Enter scores'!BE334,"")</f>
        <v/>
      </c>
      <c r="BG330" s="125" t="str">
        <f>IF('2. Enter scores'!BF334&lt;&gt;"",'2. Enter scores'!$B334-'2. Enter scores'!BF334,"")</f>
        <v/>
      </c>
      <c r="BH330" s="125" t="str">
        <f>IF('2. Enter scores'!BG334&lt;&gt;"",'2. Enter scores'!$B334-'2. Enter scores'!BG334,"")</f>
        <v/>
      </c>
      <c r="BI330" s="125" t="str">
        <f>IF('2. Enter scores'!BH334&lt;&gt;"",'2. Enter scores'!$B334-'2. Enter scores'!BH334,"")</f>
        <v/>
      </c>
      <c r="BJ330" s="125" t="str">
        <f>IF('2. Enter scores'!BI334&lt;&gt;"",'2. Enter scores'!$B334-'2. Enter scores'!BI334,"")</f>
        <v/>
      </c>
      <c r="BK330" s="125" t="str">
        <f>IF('2. Enter scores'!BJ334&lt;&gt;"",'2. Enter scores'!$B334-'2. Enter scores'!BJ334,"")</f>
        <v/>
      </c>
      <c r="BL330" s="125" t="str">
        <f>IF('2. Enter scores'!BK334&lt;&gt;"",'2. Enter scores'!$B334-'2. Enter scores'!BK334,"")</f>
        <v/>
      </c>
      <c r="BM330" s="125" t="str">
        <f>IF('2. Enter scores'!BL334&lt;&gt;"",'2. Enter scores'!$B334-'2. Enter scores'!BL334,"")</f>
        <v/>
      </c>
      <c r="BN330" s="125" t="str">
        <f>IF('2. Enter scores'!BM334&lt;&gt;"",'2. Enter scores'!$B334-'2. Enter scores'!BM334,"")</f>
        <v/>
      </c>
      <c r="BO330" s="125" t="str">
        <f>IF('2. Enter scores'!BN334&lt;&gt;"",'2. Enter scores'!$B334-'2. Enter scores'!BN334,"")</f>
        <v/>
      </c>
      <c r="BP330" s="108">
        <v>1000</v>
      </c>
    </row>
    <row r="331" spans="2:68" x14ac:dyDescent="0.35">
      <c r="B331" s="125" t="str">
        <f>IF('2. Enter scores'!A335&lt;&gt;"",'2. Enter scores'!A335,"")</f>
        <v/>
      </c>
      <c r="H331" s="125" t="str">
        <f>IF('2. Enter scores'!G335&lt;&gt;"",'2. Enter scores'!$B335-'2. Enter scores'!G335,"")</f>
        <v/>
      </c>
      <c r="I331" s="125" t="str">
        <f>IF('2. Enter scores'!H335&lt;&gt;"",'2. Enter scores'!$B335-'2. Enter scores'!H335,"")</f>
        <v/>
      </c>
      <c r="J331" s="125" t="str">
        <f>IF('2. Enter scores'!I335&lt;&gt;"",'2. Enter scores'!$B335-'2. Enter scores'!I335,"")</f>
        <v/>
      </c>
      <c r="K331" s="125" t="str">
        <f>IF('2. Enter scores'!J335&lt;&gt;"",'2. Enter scores'!$B335-'2. Enter scores'!J335,"")</f>
        <v/>
      </c>
      <c r="L331" s="125" t="str">
        <f>IF('2. Enter scores'!K335&lt;&gt;"",'2. Enter scores'!$B335-'2. Enter scores'!K335,"")</f>
        <v/>
      </c>
      <c r="M331" s="125" t="str">
        <f>IF('2. Enter scores'!L335&lt;&gt;"",'2. Enter scores'!$B335-'2. Enter scores'!L335,"")</f>
        <v/>
      </c>
      <c r="N331" s="125" t="str">
        <f>IF('2. Enter scores'!M335&lt;&gt;"",'2. Enter scores'!$B335-'2. Enter scores'!M335,"")</f>
        <v/>
      </c>
      <c r="O331" s="125" t="str">
        <f>IF('2. Enter scores'!N335&lt;&gt;"",'2. Enter scores'!$B335-'2. Enter scores'!N335,"")</f>
        <v/>
      </c>
      <c r="P331" s="125" t="str">
        <f>IF('2. Enter scores'!O335&lt;&gt;"",'2. Enter scores'!$B335-'2. Enter scores'!O335,"")</f>
        <v/>
      </c>
      <c r="Q331" s="125" t="str">
        <f>IF('2. Enter scores'!P335&lt;&gt;"",'2. Enter scores'!$B335-'2. Enter scores'!P335,"")</f>
        <v/>
      </c>
      <c r="R331" s="125" t="str">
        <f>IF('2. Enter scores'!Q335&lt;&gt;"",'2. Enter scores'!$B335-'2. Enter scores'!Q335,"")</f>
        <v/>
      </c>
      <c r="S331" s="125" t="str">
        <f>IF('2. Enter scores'!R335&lt;&gt;"",'2. Enter scores'!$B335-'2. Enter scores'!R335,"")</f>
        <v/>
      </c>
      <c r="T331" s="125" t="str">
        <f>IF('2. Enter scores'!S335&lt;&gt;"",'2. Enter scores'!$B335-'2. Enter scores'!S335,"")</f>
        <v/>
      </c>
      <c r="U331" s="125" t="str">
        <f>IF('2. Enter scores'!T335&lt;&gt;"",'2. Enter scores'!$B335-'2. Enter scores'!T335,"")</f>
        <v/>
      </c>
      <c r="V331" s="125" t="str">
        <f>IF('2. Enter scores'!U335&lt;&gt;"",'2. Enter scores'!$B335-'2. Enter scores'!U335,"")</f>
        <v/>
      </c>
      <c r="W331" s="125" t="str">
        <f>IF('2. Enter scores'!V335&lt;&gt;"",'2. Enter scores'!$B335-'2. Enter scores'!V335,"")</f>
        <v/>
      </c>
      <c r="X331" s="125" t="str">
        <f>IF('2. Enter scores'!W335&lt;&gt;"",'2. Enter scores'!$B335-'2. Enter scores'!W335,"")</f>
        <v/>
      </c>
      <c r="Y331" s="125" t="str">
        <f>IF('2. Enter scores'!X335&lt;&gt;"",'2. Enter scores'!$B335-'2. Enter scores'!X335,"")</f>
        <v/>
      </c>
      <c r="Z331" s="125" t="str">
        <f>IF('2. Enter scores'!Y335&lt;&gt;"",'2. Enter scores'!$B335-'2. Enter scores'!Y335,"")</f>
        <v/>
      </c>
      <c r="AA331" s="125" t="str">
        <f>IF('2. Enter scores'!Z335&lt;&gt;"",'2. Enter scores'!$B335-'2. Enter scores'!Z335,"")</f>
        <v/>
      </c>
      <c r="AB331" s="125" t="str">
        <f>IF('2. Enter scores'!AA335&lt;&gt;"",'2. Enter scores'!$B335-'2. Enter scores'!AA335,"")</f>
        <v/>
      </c>
      <c r="AC331" s="125" t="str">
        <f>IF('2. Enter scores'!AB335&lt;&gt;"",'2. Enter scores'!$B335-'2. Enter scores'!AB335,"")</f>
        <v/>
      </c>
      <c r="AD331" s="125" t="str">
        <f>IF('2. Enter scores'!AC335&lt;&gt;"",'2. Enter scores'!$B335-'2. Enter scores'!AC335,"")</f>
        <v/>
      </c>
      <c r="AE331" s="125" t="str">
        <f>IF('2. Enter scores'!AD335&lt;&gt;"",'2. Enter scores'!$B335-'2. Enter scores'!AD335,"")</f>
        <v/>
      </c>
      <c r="AF331" s="125" t="str">
        <f>IF('2. Enter scores'!AE335&lt;&gt;"",'2. Enter scores'!$B335-'2. Enter scores'!AE335,"")</f>
        <v/>
      </c>
      <c r="AG331" s="125" t="str">
        <f>IF('2. Enter scores'!AF335&lt;&gt;"",'2. Enter scores'!$B335-'2. Enter scores'!AF335,"")</f>
        <v/>
      </c>
      <c r="AH331" s="125" t="str">
        <f>IF('2. Enter scores'!AG335&lt;&gt;"",'2. Enter scores'!$B335-'2. Enter scores'!AG335,"")</f>
        <v/>
      </c>
      <c r="AI331" s="125" t="str">
        <f>IF('2. Enter scores'!AH335&lt;&gt;"",'2. Enter scores'!$B335-'2. Enter scores'!AH335,"")</f>
        <v/>
      </c>
      <c r="AJ331" s="125" t="str">
        <f>IF('2. Enter scores'!AI335&lt;&gt;"",'2. Enter scores'!$B335-'2. Enter scores'!AI335,"")</f>
        <v/>
      </c>
      <c r="AK331" s="125" t="str">
        <f>IF('2. Enter scores'!AJ335&lt;&gt;"",'2. Enter scores'!$B335-'2. Enter scores'!AJ335,"")</f>
        <v/>
      </c>
      <c r="AL331" s="125" t="str">
        <f>IF('2. Enter scores'!AK335&lt;&gt;"",'2. Enter scores'!$B335-'2. Enter scores'!AK335,"")</f>
        <v/>
      </c>
      <c r="AM331" s="125" t="str">
        <f>IF('2. Enter scores'!AL335&lt;&gt;"",'2. Enter scores'!$B335-'2. Enter scores'!AL335,"")</f>
        <v/>
      </c>
      <c r="AN331" s="125" t="str">
        <f>IF('2. Enter scores'!AM335&lt;&gt;"",'2. Enter scores'!$B335-'2. Enter scores'!AM335,"")</f>
        <v/>
      </c>
      <c r="AO331" s="125" t="str">
        <f>IF('2. Enter scores'!AN335&lt;&gt;"",'2. Enter scores'!$B335-'2. Enter scores'!AN335,"")</f>
        <v/>
      </c>
      <c r="AP331" s="125" t="str">
        <f>IF('2. Enter scores'!AO335&lt;&gt;"",'2. Enter scores'!$B335-'2. Enter scores'!AO335,"")</f>
        <v/>
      </c>
      <c r="AQ331" s="125" t="str">
        <f>IF('2. Enter scores'!AP335&lt;&gt;"",'2. Enter scores'!$B335-'2. Enter scores'!AP335,"")</f>
        <v/>
      </c>
      <c r="AR331" s="125" t="str">
        <f>IF('2. Enter scores'!AQ335&lt;&gt;"",'2. Enter scores'!$B335-'2. Enter scores'!AQ335,"")</f>
        <v/>
      </c>
      <c r="AS331" s="125" t="str">
        <f>IF('2. Enter scores'!AR335&lt;&gt;"",'2. Enter scores'!$B335-'2. Enter scores'!AR335,"")</f>
        <v/>
      </c>
      <c r="AT331" s="125" t="str">
        <f>IF('2. Enter scores'!AS335&lt;&gt;"",'2. Enter scores'!$B335-'2. Enter scores'!AS335,"")</f>
        <v/>
      </c>
      <c r="AU331" s="125" t="str">
        <f>IF('2. Enter scores'!AT335&lt;&gt;"",'2. Enter scores'!$B335-'2. Enter scores'!AT335,"")</f>
        <v/>
      </c>
      <c r="AV331" s="125" t="str">
        <f>IF('2. Enter scores'!AU335&lt;&gt;"",'2. Enter scores'!$B335-'2. Enter scores'!AU335,"")</f>
        <v/>
      </c>
      <c r="AW331" s="125" t="str">
        <f>IF('2. Enter scores'!AV335&lt;&gt;"",'2. Enter scores'!$B335-'2. Enter scores'!AV335,"")</f>
        <v/>
      </c>
      <c r="AX331" s="125" t="str">
        <f>IF('2. Enter scores'!AW335&lt;&gt;"",'2. Enter scores'!$B335-'2. Enter scores'!AW335,"")</f>
        <v/>
      </c>
      <c r="AY331" s="125" t="str">
        <f>IF('2. Enter scores'!AX335&lt;&gt;"",'2. Enter scores'!$B335-'2. Enter scores'!AX335,"")</f>
        <v/>
      </c>
      <c r="AZ331" s="125" t="str">
        <f>IF('2. Enter scores'!AY335&lt;&gt;"",'2. Enter scores'!$B335-'2. Enter scores'!AY335,"")</f>
        <v/>
      </c>
      <c r="BA331" s="125" t="str">
        <f>IF('2. Enter scores'!AZ335&lt;&gt;"",'2. Enter scores'!$B335-'2. Enter scores'!AZ335,"")</f>
        <v/>
      </c>
      <c r="BB331" s="125" t="str">
        <f>IF('2. Enter scores'!BA335&lt;&gt;"",'2. Enter scores'!$B335-'2. Enter scores'!BA335,"")</f>
        <v/>
      </c>
      <c r="BC331" s="125" t="str">
        <f>IF('2. Enter scores'!BB335&lt;&gt;"",'2. Enter scores'!$B335-'2. Enter scores'!BB335,"")</f>
        <v/>
      </c>
      <c r="BD331" s="125" t="str">
        <f>IF('2. Enter scores'!BC335&lt;&gt;"",'2. Enter scores'!$B335-'2. Enter scores'!BC335,"")</f>
        <v/>
      </c>
      <c r="BE331" s="125" t="str">
        <f>IF('2. Enter scores'!BD335&lt;&gt;"",'2. Enter scores'!$B335-'2. Enter scores'!BD335,"")</f>
        <v/>
      </c>
      <c r="BF331" s="125" t="str">
        <f>IF('2. Enter scores'!BE335&lt;&gt;"",'2. Enter scores'!$B335-'2. Enter scores'!BE335,"")</f>
        <v/>
      </c>
      <c r="BG331" s="125" t="str">
        <f>IF('2. Enter scores'!BF335&lt;&gt;"",'2. Enter scores'!$B335-'2. Enter scores'!BF335,"")</f>
        <v/>
      </c>
      <c r="BH331" s="125" t="str">
        <f>IF('2. Enter scores'!BG335&lt;&gt;"",'2. Enter scores'!$B335-'2. Enter scores'!BG335,"")</f>
        <v/>
      </c>
      <c r="BI331" s="125" t="str">
        <f>IF('2. Enter scores'!BH335&lt;&gt;"",'2. Enter scores'!$B335-'2. Enter scores'!BH335,"")</f>
        <v/>
      </c>
      <c r="BJ331" s="125" t="str">
        <f>IF('2. Enter scores'!BI335&lt;&gt;"",'2. Enter scores'!$B335-'2. Enter scores'!BI335,"")</f>
        <v/>
      </c>
      <c r="BK331" s="125" t="str">
        <f>IF('2. Enter scores'!BJ335&lt;&gt;"",'2. Enter scores'!$B335-'2. Enter scores'!BJ335,"")</f>
        <v/>
      </c>
      <c r="BL331" s="125" t="str">
        <f>IF('2. Enter scores'!BK335&lt;&gt;"",'2. Enter scores'!$B335-'2. Enter scores'!BK335,"")</f>
        <v/>
      </c>
      <c r="BM331" s="125" t="str">
        <f>IF('2. Enter scores'!BL335&lt;&gt;"",'2. Enter scores'!$B335-'2. Enter scores'!BL335,"")</f>
        <v/>
      </c>
      <c r="BN331" s="125" t="str">
        <f>IF('2. Enter scores'!BM335&lt;&gt;"",'2. Enter scores'!$B335-'2. Enter scores'!BM335,"")</f>
        <v/>
      </c>
      <c r="BO331" s="125" t="str">
        <f>IF('2. Enter scores'!BN335&lt;&gt;"",'2. Enter scores'!$B335-'2. Enter scores'!BN335,"")</f>
        <v/>
      </c>
      <c r="BP331" s="108">
        <v>1000</v>
      </c>
    </row>
    <row r="332" spans="2:68" x14ac:dyDescent="0.35">
      <c r="B332" s="125" t="str">
        <f>IF('2. Enter scores'!A336&lt;&gt;"",'2. Enter scores'!A336,"")</f>
        <v/>
      </c>
      <c r="H332" s="125" t="str">
        <f>IF('2. Enter scores'!G336&lt;&gt;"",'2. Enter scores'!$B336-'2. Enter scores'!G336,"")</f>
        <v/>
      </c>
      <c r="I332" s="125" t="str">
        <f>IF('2. Enter scores'!H336&lt;&gt;"",'2. Enter scores'!$B336-'2. Enter scores'!H336,"")</f>
        <v/>
      </c>
      <c r="J332" s="125" t="str">
        <f>IF('2. Enter scores'!I336&lt;&gt;"",'2. Enter scores'!$B336-'2. Enter scores'!I336,"")</f>
        <v/>
      </c>
      <c r="K332" s="125" t="str">
        <f>IF('2. Enter scores'!J336&lt;&gt;"",'2. Enter scores'!$B336-'2. Enter scores'!J336,"")</f>
        <v/>
      </c>
      <c r="L332" s="125" t="str">
        <f>IF('2. Enter scores'!K336&lt;&gt;"",'2. Enter scores'!$B336-'2. Enter scores'!K336,"")</f>
        <v/>
      </c>
      <c r="M332" s="125" t="str">
        <f>IF('2. Enter scores'!L336&lt;&gt;"",'2. Enter scores'!$B336-'2. Enter scores'!L336,"")</f>
        <v/>
      </c>
      <c r="N332" s="125" t="str">
        <f>IF('2. Enter scores'!M336&lt;&gt;"",'2. Enter scores'!$B336-'2. Enter scores'!M336,"")</f>
        <v/>
      </c>
      <c r="O332" s="125" t="str">
        <f>IF('2. Enter scores'!N336&lt;&gt;"",'2. Enter scores'!$B336-'2. Enter scores'!N336,"")</f>
        <v/>
      </c>
      <c r="P332" s="125" t="str">
        <f>IF('2. Enter scores'!O336&lt;&gt;"",'2. Enter scores'!$B336-'2. Enter scores'!O336,"")</f>
        <v/>
      </c>
      <c r="Q332" s="125" t="str">
        <f>IF('2. Enter scores'!P336&lt;&gt;"",'2. Enter scores'!$B336-'2. Enter scores'!P336,"")</f>
        <v/>
      </c>
      <c r="R332" s="125" t="str">
        <f>IF('2. Enter scores'!Q336&lt;&gt;"",'2. Enter scores'!$B336-'2. Enter scores'!Q336,"")</f>
        <v/>
      </c>
      <c r="S332" s="125" t="str">
        <f>IF('2. Enter scores'!R336&lt;&gt;"",'2. Enter scores'!$B336-'2. Enter scores'!R336,"")</f>
        <v/>
      </c>
      <c r="T332" s="125" t="str">
        <f>IF('2. Enter scores'!S336&lt;&gt;"",'2. Enter scores'!$B336-'2. Enter scores'!S336,"")</f>
        <v/>
      </c>
      <c r="U332" s="125" t="str">
        <f>IF('2. Enter scores'!T336&lt;&gt;"",'2. Enter scores'!$B336-'2. Enter scores'!T336,"")</f>
        <v/>
      </c>
      <c r="V332" s="125" t="str">
        <f>IF('2. Enter scores'!U336&lt;&gt;"",'2. Enter scores'!$B336-'2. Enter scores'!U336,"")</f>
        <v/>
      </c>
      <c r="W332" s="125" t="str">
        <f>IF('2. Enter scores'!V336&lt;&gt;"",'2. Enter scores'!$B336-'2. Enter scores'!V336,"")</f>
        <v/>
      </c>
      <c r="X332" s="125" t="str">
        <f>IF('2. Enter scores'!W336&lt;&gt;"",'2. Enter scores'!$B336-'2. Enter scores'!W336,"")</f>
        <v/>
      </c>
      <c r="Y332" s="125" t="str">
        <f>IF('2. Enter scores'!X336&lt;&gt;"",'2. Enter scores'!$B336-'2. Enter scores'!X336,"")</f>
        <v/>
      </c>
      <c r="Z332" s="125" t="str">
        <f>IF('2. Enter scores'!Y336&lt;&gt;"",'2. Enter scores'!$B336-'2. Enter scores'!Y336,"")</f>
        <v/>
      </c>
      <c r="AA332" s="125" t="str">
        <f>IF('2. Enter scores'!Z336&lt;&gt;"",'2. Enter scores'!$B336-'2. Enter scores'!Z336,"")</f>
        <v/>
      </c>
      <c r="AB332" s="125" t="str">
        <f>IF('2. Enter scores'!AA336&lt;&gt;"",'2. Enter scores'!$B336-'2. Enter scores'!AA336,"")</f>
        <v/>
      </c>
      <c r="AC332" s="125" t="str">
        <f>IF('2. Enter scores'!AB336&lt;&gt;"",'2. Enter scores'!$B336-'2. Enter scores'!AB336,"")</f>
        <v/>
      </c>
      <c r="AD332" s="125" t="str">
        <f>IF('2. Enter scores'!AC336&lt;&gt;"",'2. Enter scores'!$B336-'2. Enter scores'!AC336,"")</f>
        <v/>
      </c>
      <c r="AE332" s="125" t="str">
        <f>IF('2. Enter scores'!AD336&lt;&gt;"",'2. Enter scores'!$B336-'2. Enter scores'!AD336,"")</f>
        <v/>
      </c>
      <c r="AF332" s="125" t="str">
        <f>IF('2. Enter scores'!AE336&lt;&gt;"",'2. Enter scores'!$B336-'2. Enter scores'!AE336,"")</f>
        <v/>
      </c>
      <c r="AG332" s="125" t="str">
        <f>IF('2. Enter scores'!AF336&lt;&gt;"",'2. Enter scores'!$B336-'2. Enter scores'!AF336,"")</f>
        <v/>
      </c>
      <c r="AH332" s="125" t="str">
        <f>IF('2. Enter scores'!AG336&lt;&gt;"",'2. Enter scores'!$B336-'2. Enter scores'!AG336,"")</f>
        <v/>
      </c>
      <c r="AI332" s="125" t="str">
        <f>IF('2. Enter scores'!AH336&lt;&gt;"",'2. Enter scores'!$B336-'2. Enter scores'!AH336,"")</f>
        <v/>
      </c>
      <c r="AJ332" s="125" t="str">
        <f>IF('2. Enter scores'!AI336&lt;&gt;"",'2. Enter scores'!$B336-'2. Enter scores'!AI336,"")</f>
        <v/>
      </c>
      <c r="AK332" s="125" t="str">
        <f>IF('2. Enter scores'!AJ336&lt;&gt;"",'2. Enter scores'!$B336-'2. Enter scores'!AJ336,"")</f>
        <v/>
      </c>
      <c r="AL332" s="125" t="str">
        <f>IF('2. Enter scores'!AK336&lt;&gt;"",'2. Enter scores'!$B336-'2. Enter scores'!AK336,"")</f>
        <v/>
      </c>
      <c r="AM332" s="125" t="str">
        <f>IF('2. Enter scores'!AL336&lt;&gt;"",'2. Enter scores'!$B336-'2. Enter scores'!AL336,"")</f>
        <v/>
      </c>
      <c r="AN332" s="125" t="str">
        <f>IF('2. Enter scores'!AM336&lt;&gt;"",'2. Enter scores'!$B336-'2. Enter scores'!AM336,"")</f>
        <v/>
      </c>
      <c r="AO332" s="125" t="str">
        <f>IF('2. Enter scores'!AN336&lt;&gt;"",'2. Enter scores'!$B336-'2. Enter scores'!AN336,"")</f>
        <v/>
      </c>
      <c r="AP332" s="125" t="str">
        <f>IF('2. Enter scores'!AO336&lt;&gt;"",'2. Enter scores'!$B336-'2. Enter scores'!AO336,"")</f>
        <v/>
      </c>
      <c r="AQ332" s="125" t="str">
        <f>IF('2. Enter scores'!AP336&lt;&gt;"",'2. Enter scores'!$B336-'2. Enter scores'!AP336,"")</f>
        <v/>
      </c>
      <c r="AR332" s="125" t="str">
        <f>IF('2. Enter scores'!AQ336&lt;&gt;"",'2. Enter scores'!$B336-'2. Enter scores'!AQ336,"")</f>
        <v/>
      </c>
      <c r="AS332" s="125" t="str">
        <f>IF('2. Enter scores'!AR336&lt;&gt;"",'2. Enter scores'!$B336-'2. Enter scores'!AR336,"")</f>
        <v/>
      </c>
      <c r="AT332" s="125" t="str">
        <f>IF('2. Enter scores'!AS336&lt;&gt;"",'2. Enter scores'!$B336-'2. Enter scores'!AS336,"")</f>
        <v/>
      </c>
      <c r="AU332" s="125" t="str">
        <f>IF('2. Enter scores'!AT336&lt;&gt;"",'2. Enter scores'!$B336-'2. Enter scores'!AT336,"")</f>
        <v/>
      </c>
      <c r="AV332" s="125" t="str">
        <f>IF('2. Enter scores'!AU336&lt;&gt;"",'2. Enter scores'!$B336-'2. Enter scores'!AU336,"")</f>
        <v/>
      </c>
      <c r="AW332" s="125" t="str">
        <f>IF('2. Enter scores'!AV336&lt;&gt;"",'2. Enter scores'!$B336-'2. Enter scores'!AV336,"")</f>
        <v/>
      </c>
      <c r="AX332" s="125" t="str">
        <f>IF('2. Enter scores'!AW336&lt;&gt;"",'2. Enter scores'!$B336-'2. Enter scores'!AW336,"")</f>
        <v/>
      </c>
      <c r="AY332" s="125" t="str">
        <f>IF('2. Enter scores'!AX336&lt;&gt;"",'2. Enter scores'!$B336-'2. Enter scores'!AX336,"")</f>
        <v/>
      </c>
      <c r="AZ332" s="125" t="str">
        <f>IF('2. Enter scores'!AY336&lt;&gt;"",'2. Enter scores'!$B336-'2. Enter scores'!AY336,"")</f>
        <v/>
      </c>
      <c r="BA332" s="125" t="str">
        <f>IF('2. Enter scores'!AZ336&lt;&gt;"",'2. Enter scores'!$B336-'2. Enter scores'!AZ336,"")</f>
        <v/>
      </c>
      <c r="BB332" s="125" t="str">
        <f>IF('2. Enter scores'!BA336&lt;&gt;"",'2. Enter scores'!$B336-'2. Enter scores'!BA336,"")</f>
        <v/>
      </c>
      <c r="BC332" s="125" t="str">
        <f>IF('2. Enter scores'!BB336&lt;&gt;"",'2. Enter scores'!$B336-'2. Enter scores'!BB336,"")</f>
        <v/>
      </c>
      <c r="BD332" s="125" t="str">
        <f>IF('2. Enter scores'!BC336&lt;&gt;"",'2. Enter scores'!$B336-'2. Enter scores'!BC336,"")</f>
        <v/>
      </c>
      <c r="BE332" s="125" t="str">
        <f>IF('2. Enter scores'!BD336&lt;&gt;"",'2. Enter scores'!$B336-'2. Enter scores'!BD336,"")</f>
        <v/>
      </c>
      <c r="BF332" s="125" t="str">
        <f>IF('2. Enter scores'!BE336&lt;&gt;"",'2. Enter scores'!$B336-'2. Enter scores'!BE336,"")</f>
        <v/>
      </c>
      <c r="BG332" s="125" t="str">
        <f>IF('2. Enter scores'!BF336&lt;&gt;"",'2. Enter scores'!$B336-'2. Enter scores'!BF336,"")</f>
        <v/>
      </c>
      <c r="BH332" s="125" t="str">
        <f>IF('2. Enter scores'!BG336&lt;&gt;"",'2. Enter scores'!$B336-'2. Enter scores'!BG336,"")</f>
        <v/>
      </c>
      <c r="BI332" s="125" t="str">
        <f>IF('2. Enter scores'!BH336&lt;&gt;"",'2. Enter scores'!$B336-'2. Enter scores'!BH336,"")</f>
        <v/>
      </c>
      <c r="BJ332" s="125" t="str">
        <f>IF('2. Enter scores'!BI336&lt;&gt;"",'2. Enter scores'!$B336-'2. Enter scores'!BI336,"")</f>
        <v/>
      </c>
      <c r="BK332" s="125" t="str">
        <f>IF('2. Enter scores'!BJ336&lt;&gt;"",'2. Enter scores'!$B336-'2. Enter scores'!BJ336,"")</f>
        <v/>
      </c>
      <c r="BL332" s="125" t="str">
        <f>IF('2. Enter scores'!BK336&lt;&gt;"",'2. Enter scores'!$B336-'2. Enter scores'!BK336,"")</f>
        <v/>
      </c>
      <c r="BM332" s="125" t="str">
        <f>IF('2. Enter scores'!BL336&lt;&gt;"",'2. Enter scores'!$B336-'2. Enter scores'!BL336,"")</f>
        <v/>
      </c>
      <c r="BN332" s="125" t="str">
        <f>IF('2. Enter scores'!BM336&lt;&gt;"",'2. Enter scores'!$B336-'2. Enter scores'!BM336,"")</f>
        <v/>
      </c>
      <c r="BO332" s="125" t="str">
        <f>IF('2. Enter scores'!BN336&lt;&gt;"",'2. Enter scores'!$B336-'2. Enter scores'!BN336,"")</f>
        <v/>
      </c>
      <c r="BP332" s="108">
        <v>1000</v>
      </c>
    </row>
    <row r="333" spans="2:68" x14ac:dyDescent="0.35">
      <c r="B333" s="125" t="str">
        <f>IF('2. Enter scores'!A337&lt;&gt;"",'2. Enter scores'!A337,"")</f>
        <v/>
      </c>
      <c r="H333" s="125" t="str">
        <f>IF('2. Enter scores'!G337&lt;&gt;"",'2. Enter scores'!$B337-'2. Enter scores'!G337,"")</f>
        <v/>
      </c>
      <c r="I333" s="125" t="str">
        <f>IF('2. Enter scores'!H337&lt;&gt;"",'2. Enter scores'!$B337-'2. Enter scores'!H337,"")</f>
        <v/>
      </c>
      <c r="J333" s="125" t="str">
        <f>IF('2. Enter scores'!I337&lt;&gt;"",'2. Enter scores'!$B337-'2. Enter scores'!I337,"")</f>
        <v/>
      </c>
      <c r="K333" s="125" t="str">
        <f>IF('2. Enter scores'!J337&lt;&gt;"",'2. Enter scores'!$B337-'2. Enter scores'!J337,"")</f>
        <v/>
      </c>
      <c r="L333" s="125" t="str">
        <f>IF('2. Enter scores'!K337&lt;&gt;"",'2. Enter scores'!$B337-'2. Enter scores'!K337,"")</f>
        <v/>
      </c>
      <c r="M333" s="125" t="str">
        <f>IF('2. Enter scores'!L337&lt;&gt;"",'2. Enter scores'!$B337-'2. Enter scores'!L337,"")</f>
        <v/>
      </c>
      <c r="N333" s="125" t="str">
        <f>IF('2. Enter scores'!M337&lt;&gt;"",'2. Enter scores'!$B337-'2. Enter scores'!M337,"")</f>
        <v/>
      </c>
      <c r="O333" s="125" t="str">
        <f>IF('2. Enter scores'!N337&lt;&gt;"",'2. Enter scores'!$B337-'2. Enter scores'!N337,"")</f>
        <v/>
      </c>
      <c r="P333" s="125" t="str">
        <f>IF('2. Enter scores'!O337&lt;&gt;"",'2. Enter scores'!$B337-'2. Enter scores'!O337,"")</f>
        <v/>
      </c>
      <c r="Q333" s="125" t="str">
        <f>IF('2. Enter scores'!P337&lt;&gt;"",'2. Enter scores'!$B337-'2. Enter scores'!P337,"")</f>
        <v/>
      </c>
      <c r="R333" s="125" t="str">
        <f>IF('2. Enter scores'!Q337&lt;&gt;"",'2. Enter scores'!$B337-'2. Enter scores'!Q337,"")</f>
        <v/>
      </c>
      <c r="S333" s="125" t="str">
        <f>IF('2. Enter scores'!R337&lt;&gt;"",'2. Enter scores'!$B337-'2. Enter scores'!R337,"")</f>
        <v/>
      </c>
      <c r="T333" s="125" t="str">
        <f>IF('2. Enter scores'!S337&lt;&gt;"",'2. Enter scores'!$B337-'2. Enter scores'!S337,"")</f>
        <v/>
      </c>
      <c r="U333" s="125" t="str">
        <f>IF('2. Enter scores'!T337&lt;&gt;"",'2. Enter scores'!$B337-'2. Enter scores'!T337,"")</f>
        <v/>
      </c>
      <c r="V333" s="125" t="str">
        <f>IF('2. Enter scores'!U337&lt;&gt;"",'2. Enter scores'!$B337-'2. Enter scores'!U337,"")</f>
        <v/>
      </c>
      <c r="W333" s="125" t="str">
        <f>IF('2. Enter scores'!V337&lt;&gt;"",'2. Enter scores'!$B337-'2. Enter scores'!V337,"")</f>
        <v/>
      </c>
      <c r="X333" s="125" t="str">
        <f>IF('2. Enter scores'!W337&lt;&gt;"",'2. Enter scores'!$B337-'2. Enter scores'!W337,"")</f>
        <v/>
      </c>
      <c r="Y333" s="125" t="str">
        <f>IF('2. Enter scores'!X337&lt;&gt;"",'2. Enter scores'!$B337-'2. Enter scores'!X337,"")</f>
        <v/>
      </c>
      <c r="Z333" s="125" t="str">
        <f>IF('2. Enter scores'!Y337&lt;&gt;"",'2. Enter scores'!$B337-'2. Enter scores'!Y337,"")</f>
        <v/>
      </c>
      <c r="AA333" s="125" t="str">
        <f>IF('2. Enter scores'!Z337&lt;&gt;"",'2. Enter scores'!$B337-'2. Enter scores'!Z337,"")</f>
        <v/>
      </c>
      <c r="AB333" s="125" t="str">
        <f>IF('2. Enter scores'!AA337&lt;&gt;"",'2. Enter scores'!$B337-'2. Enter scores'!AA337,"")</f>
        <v/>
      </c>
      <c r="AC333" s="125" t="str">
        <f>IF('2. Enter scores'!AB337&lt;&gt;"",'2. Enter scores'!$B337-'2. Enter scores'!AB337,"")</f>
        <v/>
      </c>
      <c r="AD333" s="125" t="str">
        <f>IF('2. Enter scores'!AC337&lt;&gt;"",'2. Enter scores'!$B337-'2. Enter scores'!AC337,"")</f>
        <v/>
      </c>
      <c r="AE333" s="125" t="str">
        <f>IF('2. Enter scores'!AD337&lt;&gt;"",'2. Enter scores'!$B337-'2. Enter scores'!AD337,"")</f>
        <v/>
      </c>
      <c r="AF333" s="125" t="str">
        <f>IF('2. Enter scores'!AE337&lt;&gt;"",'2. Enter scores'!$B337-'2. Enter scores'!AE337,"")</f>
        <v/>
      </c>
      <c r="AG333" s="125" t="str">
        <f>IF('2. Enter scores'!AF337&lt;&gt;"",'2. Enter scores'!$B337-'2. Enter scores'!AF337,"")</f>
        <v/>
      </c>
      <c r="AH333" s="125" t="str">
        <f>IF('2. Enter scores'!AG337&lt;&gt;"",'2. Enter scores'!$B337-'2. Enter scores'!AG337,"")</f>
        <v/>
      </c>
      <c r="AI333" s="125" t="str">
        <f>IF('2. Enter scores'!AH337&lt;&gt;"",'2. Enter scores'!$B337-'2. Enter scores'!AH337,"")</f>
        <v/>
      </c>
      <c r="AJ333" s="125" t="str">
        <f>IF('2. Enter scores'!AI337&lt;&gt;"",'2. Enter scores'!$B337-'2. Enter scores'!AI337,"")</f>
        <v/>
      </c>
      <c r="AK333" s="125" t="str">
        <f>IF('2. Enter scores'!AJ337&lt;&gt;"",'2. Enter scores'!$B337-'2. Enter scores'!AJ337,"")</f>
        <v/>
      </c>
      <c r="AL333" s="125" t="str">
        <f>IF('2. Enter scores'!AK337&lt;&gt;"",'2. Enter scores'!$B337-'2. Enter scores'!AK337,"")</f>
        <v/>
      </c>
      <c r="AM333" s="125" t="str">
        <f>IF('2. Enter scores'!AL337&lt;&gt;"",'2. Enter scores'!$B337-'2. Enter scores'!AL337,"")</f>
        <v/>
      </c>
      <c r="AN333" s="125" t="str">
        <f>IF('2. Enter scores'!AM337&lt;&gt;"",'2. Enter scores'!$B337-'2. Enter scores'!AM337,"")</f>
        <v/>
      </c>
      <c r="AO333" s="125" t="str">
        <f>IF('2. Enter scores'!AN337&lt;&gt;"",'2. Enter scores'!$B337-'2. Enter scores'!AN337,"")</f>
        <v/>
      </c>
      <c r="AP333" s="125" t="str">
        <f>IF('2. Enter scores'!AO337&lt;&gt;"",'2. Enter scores'!$B337-'2. Enter scores'!AO337,"")</f>
        <v/>
      </c>
      <c r="AQ333" s="125" t="str">
        <f>IF('2. Enter scores'!AP337&lt;&gt;"",'2. Enter scores'!$B337-'2. Enter scores'!AP337,"")</f>
        <v/>
      </c>
      <c r="AR333" s="125" t="str">
        <f>IF('2. Enter scores'!AQ337&lt;&gt;"",'2. Enter scores'!$B337-'2. Enter scores'!AQ337,"")</f>
        <v/>
      </c>
      <c r="AS333" s="125" t="str">
        <f>IF('2. Enter scores'!AR337&lt;&gt;"",'2. Enter scores'!$B337-'2. Enter scores'!AR337,"")</f>
        <v/>
      </c>
      <c r="AT333" s="125" t="str">
        <f>IF('2. Enter scores'!AS337&lt;&gt;"",'2. Enter scores'!$B337-'2. Enter scores'!AS337,"")</f>
        <v/>
      </c>
      <c r="AU333" s="125" t="str">
        <f>IF('2. Enter scores'!AT337&lt;&gt;"",'2. Enter scores'!$B337-'2. Enter scores'!AT337,"")</f>
        <v/>
      </c>
      <c r="AV333" s="125" t="str">
        <f>IF('2. Enter scores'!AU337&lt;&gt;"",'2. Enter scores'!$B337-'2. Enter scores'!AU337,"")</f>
        <v/>
      </c>
      <c r="AW333" s="125" t="str">
        <f>IF('2. Enter scores'!AV337&lt;&gt;"",'2. Enter scores'!$B337-'2. Enter scores'!AV337,"")</f>
        <v/>
      </c>
      <c r="AX333" s="125" t="str">
        <f>IF('2. Enter scores'!AW337&lt;&gt;"",'2. Enter scores'!$B337-'2. Enter scores'!AW337,"")</f>
        <v/>
      </c>
      <c r="AY333" s="125" t="str">
        <f>IF('2. Enter scores'!AX337&lt;&gt;"",'2. Enter scores'!$B337-'2. Enter scores'!AX337,"")</f>
        <v/>
      </c>
      <c r="AZ333" s="125" t="str">
        <f>IF('2. Enter scores'!AY337&lt;&gt;"",'2. Enter scores'!$B337-'2. Enter scores'!AY337,"")</f>
        <v/>
      </c>
      <c r="BA333" s="125" t="str">
        <f>IF('2. Enter scores'!AZ337&lt;&gt;"",'2. Enter scores'!$B337-'2. Enter scores'!AZ337,"")</f>
        <v/>
      </c>
      <c r="BB333" s="125" t="str">
        <f>IF('2. Enter scores'!BA337&lt;&gt;"",'2. Enter scores'!$B337-'2. Enter scores'!BA337,"")</f>
        <v/>
      </c>
      <c r="BC333" s="125" t="str">
        <f>IF('2. Enter scores'!BB337&lt;&gt;"",'2. Enter scores'!$B337-'2. Enter scores'!BB337,"")</f>
        <v/>
      </c>
      <c r="BD333" s="125" t="str">
        <f>IF('2. Enter scores'!BC337&lt;&gt;"",'2. Enter scores'!$B337-'2. Enter scores'!BC337,"")</f>
        <v/>
      </c>
      <c r="BE333" s="125" t="str">
        <f>IF('2. Enter scores'!BD337&lt;&gt;"",'2. Enter scores'!$B337-'2. Enter scores'!BD337,"")</f>
        <v/>
      </c>
      <c r="BF333" s="125" t="str">
        <f>IF('2. Enter scores'!BE337&lt;&gt;"",'2. Enter scores'!$B337-'2. Enter scores'!BE337,"")</f>
        <v/>
      </c>
      <c r="BG333" s="125" t="str">
        <f>IF('2. Enter scores'!BF337&lt;&gt;"",'2. Enter scores'!$B337-'2. Enter scores'!BF337,"")</f>
        <v/>
      </c>
      <c r="BH333" s="125" t="str">
        <f>IF('2. Enter scores'!BG337&lt;&gt;"",'2. Enter scores'!$B337-'2. Enter scores'!BG337,"")</f>
        <v/>
      </c>
      <c r="BI333" s="125" t="str">
        <f>IF('2. Enter scores'!BH337&lt;&gt;"",'2. Enter scores'!$B337-'2. Enter scores'!BH337,"")</f>
        <v/>
      </c>
      <c r="BJ333" s="125" t="str">
        <f>IF('2. Enter scores'!BI337&lt;&gt;"",'2. Enter scores'!$B337-'2. Enter scores'!BI337,"")</f>
        <v/>
      </c>
      <c r="BK333" s="125" t="str">
        <f>IF('2. Enter scores'!BJ337&lt;&gt;"",'2. Enter scores'!$B337-'2. Enter scores'!BJ337,"")</f>
        <v/>
      </c>
      <c r="BL333" s="125" t="str">
        <f>IF('2. Enter scores'!BK337&lt;&gt;"",'2. Enter scores'!$B337-'2. Enter scores'!BK337,"")</f>
        <v/>
      </c>
      <c r="BM333" s="125" t="str">
        <f>IF('2. Enter scores'!BL337&lt;&gt;"",'2. Enter scores'!$B337-'2. Enter scores'!BL337,"")</f>
        <v/>
      </c>
      <c r="BN333" s="125" t="str">
        <f>IF('2. Enter scores'!BM337&lt;&gt;"",'2. Enter scores'!$B337-'2. Enter scores'!BM337,"")</f>
        <v/>
      </c>
      <c r="BO333" s="125" t="str">
        <f>IF('2. Enter scores'!BN337&lt;&gt;"",'2. Enter scores'!$B337-'2. Enter scores'!BN337,"")</f>
        <v/>
      </c>
      <c r="BP333" s="108">
        <v>1000</v>
      </c>
    </row>
    <row r="334" spans="2:68" x14ac:dyDescent="0.35">
      <c r="B334" s="125" t="str">
        <f>IF('2. Enter scores'!A338&lt;&gt;"",'2. Enter scores'!A338,"")</f>
        <v/>
      </c>
      <c r="H334" s="125" t="str">
        <f>IF('2. Enter scores'!G338&lt;&gt;"",'2. Enter scores'!$B338-'2. Enter scores'!G338,"")</f>
        <v/>
      </c>
      <c r="I334" s="125" t="str">
        <f>IF('2. Enter scores'!H338&lt;&gt;"",'2. Enter scores'!$B338-'2. Enter scores'!H338,"")</f>
        <v/>
      </c>
      <c r="J334" s="125" t="str">
        <f>IF('2. Enter scores'!I338&lt;&gt;"",'2. Enter scores'!$B338-'2. Enter scores'!I338,"")</f>
        <v/>
      </c>
      <c r="K334" s="125" t="str">
        <f>IF('2. Enter scores'!J338&lt;&gt;"",'2. Enter scores'!$B338-'2. Enter scores'!J338,"")</f>
        <v/>
      </c>
      <c r="L334" s="125" t="str">
        <f>IF('2. Enter scores'!K338&lt;&gt;"",'2. Enter scores'!$B338-'2. Enter scores'!K338,"")</f>
        <v/>
      </c>
      <c r="M334" s="125" t="str">
        <f>IF('2. Enter scores'!L338&lt;&gt;"",'2. Enter scores'!$B338-'2. Enter scores'!L338,"")</f>
        <v/>
      </c>
      <c r="N334" s="125" t="str">
        <f>IF('2. Enter scores'!M338&lt;&gt;"",'2. Enter scores'!$B338-'2. Enter scores'!M338,"")</f>
        <v/>
      </c>
      <c r="O334" s="125" t="str">
        <f>IF('2. Enter scores'!N338&lt;&gt;"",'2. Enter scores'!$B338-'2. Enter scores'!N338,"")</f>
        <v/>
      </c>
      <c r="P334" s="125" t="str">
        <f>IF('2. Enter scores'!O338&lt;&gt;"",'2. Enter scores'!$B338-'2. Enter scores'!O338,"")</f>
        <v/>
      </c>
      <c r="Q334" s="125" t="str">
        <f>IF('2. Enter scores'!P338&lt;&gt;"",'2. Enter scores'!$B338-'2. Enter scores'!P338,"")</f>
        <v/>
      </c>
      <c r="R334" s="125" t="str">
        <f>IF('2. Enter scores'!Q338&lt;&gt;"",'2. Enter scores'!$B338-'2. Enter scores'!Q338,"")</f>
        <v/>
      </c>
      <c r="S334" s="125" t="str">
        <f>IF('2. Enter scores'!R338&lt;&gt;"",'2. Enter scores'!$B338-'2. Enter scores'!R338,"")</f>
        <v/>
      </c>
      <c r="T334" s="125" t="str">
        <f>IF('2. Enter scores'!S338&lt;&gt;"",'2. Enter scores'!$B338-'2. Enter scores'!S338,"")</f>
        <v/>
      </c>
      <c r="U334" s="125" t="str">
        <f>IF('2. Enter scores'!T338&lt;&gt;"",'2. Enter scores'!$B338-'2. Enter scores'!T338,"")</f>
        <v/>
      </c>
      <c r="V334" s="125" t="str">
        <f>IF('2. Enter scores'!U338&lt;&gt;"",'2. Enter scores'!$B338-'2. Enter scores'!U338,"")</f>
        <v/>
      </c>
      <c r="W334" s="125" t="str">
        <f>IF('2. Enter scores'!V338&lt;&gt;"",'2. Enter scores'!$B338-'2. Enter scores'!V338,"")</f>
        <v/>
      </c>
      <c r="X334" s="125" t="str">
        <f>IF('2. Enter scores'!W338&lt;&gt;"",'2. Enter scores'!$B338-'2. Enter scores'!W338,"")</f>
        <v/>
      </c>
      <c r="Y334" s="125" t="str">
        <f>IF('2. Enter scores'!X338&lt;&gt;"",'2. Enter scores'!$B338-'2. Enter scores'!X338,"")</f>
        <v/>
      </c>
      <c r="Z334" s="125" t="str">
        <f>IF('2. Enter scores'!Y338&lt;&gt;"",'2. Enter scores'!$B338-'2. Enter scores'!Y338,"")</f>
        <v/>
      </c>
      <c r="AA334" s="125" t="str">
        <f>IF('2. Enter scores'!Z338&lt;&gt;"",'2. Enter scores'!$B338-'2. Enter scores'!Z338,"")</f>
        <v/>
      </c>
      <c r="AB334" s="125" t="str">
        <f>IF('2. Enter scores'!AA338&lt;&gt;"",'2. Enter scores'!$B338-'2. Enter scores'!AA338,"")</f>
        <v/>
      </c>
      <c r="AC334" s="125" t="str">
        <f>IF('2. Enter scores'!AB338&lt;&gt;"",'2. Enter scores'!$B338-'2. Enter scores'!AB338,"")</f>
        <v/>
      </c>
      <c r="AD334" s="125" t="str">
        <f>IF('2. Enter scores'!AC338&lt;&gt;"",'2. Enter scores'!$B338-'2. Enter scores'!AC338,"")</f>
        <v/>
      </c>
      <c r="AE334" s="125" t="str">
        <f>IF('2. Enter scores'!AD338&lt;&gt;"",'2. Enter scores'!$B338-'2. Enter scores'!AD338,"")</f>
        <v/>
      </c>
      <c r="AF334" s="125" t="str">
        <f>IF('2. Enter scores'!AE338&lt;&gt;"",'2. Enter scores'!$B338-'2. Enter scores'!AE338,"")</f>
        <v/>
      </c>
      <c r="AG334" s="125" t="str">
        <f>IF('2. Enter scores'!AF338&lt;&gt;"",'2. Enter scores'!$B338-'2. Enter scores'!AF338,"")</f>
        <v/>
      </c>
      <c r="AH334" s="125" t="str">
        <f>IF('2. Enter scores'!AG338&lt;&gt;"",'2. Enter scores'!$B338-'2. Enter scores'!AG338,"")</f>
        <v/>
      </c>
      <c r="AI334" s="125" t="str">
        <f>IF('2. Enter scores'!AH338&lt;&gt;"",'2. Enter scores'!$B338-'2. Enter scores'!AH338,"")</f>
        <v/>
      </c>
      <c r="AJ334" s="125" t="str">
        <f>IF('2. Enter scores'!AI338&lt;&gt;"",'2. Enter scores'!$B338-'2. Enter scores'!AI338,"")</f>
        <v/>
      </c>
      <c r="AK334" s="125" t="str">
        <f>IF('2. Enter scores'!AJ338&lt;&gt;"",'2. Enter scores'!$B338-'2. Enter scores'!AJ338,"")</f>
        <v/>
      </c>
      <c r="AL334" s="125" t="str">
        <f>IF('2. Enter scores'!AK338&lt;&gt;"",'2. Enter scores'!$B338-'2. Enter scores'!AK338,"")</f>
        <v/>
      </c>
      <c r="AM334" s="125" t="str">
        <f>IF('2. Enter scores'!AL338&lt;&gt;"",'2. Enter scores'!$B338-'2. Enter scores'!AL338,"")</f>
        <v/>
      </c>
      <c r="AN334" s="125" t="str">
        <f>IF('2. Enter scores'!AM338&lt;&gt;"",'2. Enter scores'!$B338-'2. Enter scores'!AM338,"")</f>
        <v/>
      </c>
      <c r="AO334" s="125" t="str">
        <f>IF('2. Enter scores'!AN338&lt;&gt;"",'2. Enter scores'!$B338-'2. Enter scores'!AN338,"")</f>
        <v/>
      </c>
      <c r="AP334" s="125" t="str">
        <f>IF('2. Enter scores'!AO338&lt;&gt;"",'2. Enter scores'!$B338-'2. Enter scores'!AO338,"")</f>
        <v/>
      </c>
      <c r="AQ334" s="125" t="str">
        <f>IF('2. Enter scores'!AP338&lt;&gt;"",'2. Enter scores'!$B338-'2. Enter scores'!AP338,"")</f>
        <v/>
      </c>
      <c r="AR334" s="125" t="str">
        <f>IF('2. Enter scores'!AQ338&lt;&gt;"",'2. Enter scores'!$B338-'2. Enter scores'!AQ338,"")</f>
        <v/>
      </c>
      <c r="AS334" s="125" t="str">
        <f>IF('2. Enter scores'!AR338&lt;&gt;"",'2. Enter scores'!$B338-'2. Enter scores'!AR338,"")</f>
        <v/>
      </c>
      <c r="AT334" s="125" t="str">
        <f>IF('2. Enter scores'!AS338&lt;&gt;"",'2. Enter scores'!$B338-'2. Enter scores'!AS338,"")</f>
        <v/>
      </c>
      <c r="AU334" s="125" t="str">
        <f>IF('2. Enter scores'!AT338&lt;&gt;"",'2. Enter scores'!$B338-'2. Enter scores'!AT338,"")</f>
        <v/>
      </c>
      <c r="AV334" s="125" t="str">
        <f>IF('2. Enter scores'!AU338&lt;&gt;"",'2. Enter scores'!$B338-'2. Enter scores'!AU338,"")</f>
        <v/>
      </c>
      <c r="AW334" s="125" t="str">
        <f>IF('2. Enter scores'!AV338&lt;&gt;"",'2. Enter scores'!$B338-'2. Enter scores'!AV338,"")</f>
        <v/>
      </c>
      <c r="AX334" s="125" t="str">
        <f>IF('2. Enter scores'!AW338&lt;&gt;"",'2. Enter scores'!$B338-'2. Enter scores'!AW338,"")</f>
        <v/>
      </c>
      <c r="AY334" s="125" t="str">
        <f>IF('2. Enter scores'!AX338&lt;&gt;"",'2. Enter scores'!$B338-'2. Enter scores'!AX338,"")</f>
        <v/>
      </c>
      <c r="AZ334" s="125" t="str">
        <f>IF('2. Enter scores'!AY338&lt;&gt;"",'2. Enter scores'!$B338-'2. Enter scores'!AY338,"")</f>
        <v/>
      </c>
      <c r="BA334" s="125" t="str">
        <f>IF('2. Enter scores'!AZ338&lt;&gt;"",'2. Enter scores'!$B338-'2. Enter scores'!AZ338,"")</f>
        <v/>
      </c>
      <c r="BB334" s="125" t="str">
        <f>IF('2. Enter scores'!BA338&lt;&gt;"",'2. Enter scores'!$B338-'2. Enter scores'!BA338,"")</f>
        <v/>
      </c>
      <c r="BC334" s="125" t="str">
        <f>IF('2. Enter scores'!BB338&lt;&gt;"",'2. Enter scores'!$B338-'2. Enter scores'!BB338,"")</f>
        <v/>
      </c>
      <c r="BD334" s="125" t="str">
        <f>IF('2. Enter scores'!BC338&lt;&gt;"",'2. Enter scores'!$B338-'2. Enter scores'!BC338,"")</f>
        <v/>
      </c>
      <c r="BE334" s="125" t="str">
        <f>IF('2. Enter scores'!BD338&lt;&gt;"",'2. Enter scores'!$B338-'2. Enter scores'!BD338,"")</f>
        <v/>
      </c>
      <c r="BF334" s="125" t="str">
        <f>IF('2. Enter scores'!BE338&lt;&gt;"",'2. Enter scores'!$B338-'2. Enter scores'!BE338,"")</f>
        <v/>
      </c>
      <c r="BG334" s="125" t="str">
        <f>IF('2. Enter scores'!BF338&lt;&gt;"",'2. Enter scores'!$B338-'2. Enter scores'!BF338,"")</f>
        <v/>
      </c>
      <c r="BH334" s="125" t="str">
        <f>IF('2. Enter scores'!BG338&lt;&gt;"",'2. Enter scores'!$B338-'2. Enter scores'!BG338,"")</f>
        <v/>
      </c>
      <c r="BI334" s="125" t="str">
        <f>IF('2. Enter scores'!BH338&lt;&gt;"",'2. Enter scores'!$B338-'2. Enter scores'!BH338,"")</f>
        <v/>
      </c>
      <c r="BJ334" s="125" t="str">
        <f>IF('2. Enter scores'!BI338&lt;&gt;"",'2. Enter scores'!$B338-'2. Enter scores'!BI338,"")</f>
        <v/>
      </c>
      <c r="BK334" s="125" t="str">
        <f>IF('2. Enter scores'!BJ338&lt;&gt;"",'2. Enter scores'!$B338-'2. Enter scores'!BJ338,"")</f>
        <v/>
      </c>
      <c r="BL334" s="125" t="str">
        <f>IF('2. Enter scores'!BK338&lt;&gt;"",'2. Enter scores'!$B338-'2. Enter scores'!BK338,"")</f>
        <v/>
      </c>
      <c r="BM334" s="125" t="str">
        <f>IF('2. Enter scores'!BL338&lt;&gt;"",'2. Enter scores'!$B338-'2. Enter scores'!BL338,"")</f>
        <v/>
      </c>
      <c r="BN334" s="125" t="str">
        <f>IF('2. Enter scores'!BM338&lt;&gt;"",'2. Enter scores'!$B338-'2. Enter scores'!BM338,"")</f>
        <v/>
      </c>
      <c r="BO334" s="125" t="str">
        <f>IF('2. Enter scores'!BN338&lt;&gt;"",'2. Enter scores'!$B338-'2. Enter scores'!BN338,"")</f>
        <v/>
      </c>
      <c r="BP334" s="108">
        <v>1000</v>
      </c>
    </row>
    <row r="335" spans="2:68" x14ac:dyDescent="0.35">
      <c r="B335" s="125" t="str">
        <f>IF('2. Enter scores'!A339&lt;&gt;"",'2. Enter scores'!A339,"")</f>
        <v/>
      </c>
      <c r="H335" s="125" t="str">
        <f>IF('2. Enter scores'!G339&lt;&gt;"",'2. Enter scores'!$B339-'2. Enter scores'!G339,"")</f>
        <v/>
      </c>
      <c r="I335" s="125" t="str">
        <f>IF('2. Enter scores'!H339&lt;&gt;"",'2. Enter scores'!$B339-'2. Enter scores'!H339,"")</f>
        <v/>
      </c>
      <c r="J335" s="125" t="str">
        <f>IF('2. Enter scores'!I339&lt;&gt;"",'2. Enter scores'!$B339-'2. Enter scores'!I339,"")</f>
        <v/>
      </c>
      <c r="K335" s="125" t="str">
        <f>IF('2. Enter scores'!J339&lt;&gt;"",'2. Enter scores'!$B339-'2. Enter scores'!J339,"")</f>
        <v/>
      </c>
      <c r="L335" s="125" t="str">
        <f>IF('2. Enter scores'!K339&lt;&gt;"",'2. Enter scores'!$B339-'2. Enter scores'!K339,"")</f>
        <v/>
      </c>
      <c r="M335" s="125" t="str">
        <f>IF('2. Enter scores'!L339&lt;&gt;"",'2. Enter scores'!$B339-'2. Enter scores'!L339,"")</f>
        <v/>
      </c>
      <c r="N335" s="125" t="str">
        <f>IF('2. Enter scores'!M339&lt;&gt;"",'2. Enter scores'!$B339-'2. Enter scores'!M339,"")</f>
        <v/>
      </c>
      <c r="O335" s="125" t="str">
        <f>IF('2. Enter scores'!N339&lt;&gt;"",'2. Enter scores'!$B339-'2. Enter scores'!N339,"")</f>
        <v/>
      </c>
      <c r="P335" s="125" t="str">
        <f>IF('2. Enter scores'!O339&lt;&gt;"",'2. Enter scores'!$B339-'2. Enter scores'!O339,"")</f>
        <v/>
      </c>
      <c r="Q335" s="125" t="str">
        <f>IF('2. Enter scores'!P339&lt;&gt;"",'2. Enter scores'!$B339-'2. Enter scores'!P339,"")</f>
        <v/>
      </c>
      <c r="R335" s="125" t="str">
        <f>IF('2. Enter scores'!Q339&lt;&gt;"",'2. Enter scores'!$B339-'2. Enter scores'!Q339,"")</f>
        <v/>
      </c>
      <c r="S335" s="125" t="str">
        <f>IF('2. Enter scores'!R339&lt;&gt;"",'2. Enter scores'!$B339-'2. Enter scores'!R339,"")</f>
        <v/>
      </c>
      <c r="T335" s="125" t="str">
        <f>IF('2. Enter scores'!S339&lt;&gt;"",'2. Enter scores'!$B339-'2. Enter scores'!S339,"")</f>
        <v/>
      </c>
      <c r="U335" s="125" t="str">
        <f>IF('2. Enter scores'!T339&lt;&gt;"",'2. Enter scores'!$B339-'2. Enter scores'!T339,"")</f>
        <v/>
      </c>
      <c r="V335" s="125" t="str">
        <f>IF('2. Enter scores'!U339&lt;&gt;"",'2. Enter scores'!$B339-'2. Enter scores'!U339,"")</f>
        <v/>
      </c>
      <c r="W335" s="125" t="str">
        <f>IF('2. Enter scores'!V339&lt;&gt;"",'2. Enter scores'!$B339-'2. Enter scores'!V339,"")</f>
        <v/>
      </c>
      <c r="X335" s="125" t="str">
        <f>IF('2. Enter scores'!W339&lt;&gt;"",'2. Enter scores'!$B339-'2. Enter scores'!W339,"")</f>
        <v/>
      </c>
      <c r="Y335" s="125" t="str">
        <f>IF('2. Enter scores'!X339&lt;&gt;"",'2. Enter scores'!$B339-'2. Enter scores'!X339,"")</f>
        <v/>
      </c>
      <c r="Z335" s="125" t="str">
        <f>IF('2. Enter scores'!Y339&lt;&gt;"",'2. Enter scores'!$B339-'2. Enter scores'!Y339,"")</f>
        <v/>
      </c>
      <c r="AA335" s="125" t="str">
        <f>IF('2. Enter scores'!Z339&lt;&gt;"",'2. Enter scores'!$B339-'2. Enter scores'!Z339,"")</f>
        <v/>
      </c>
      <c r="AB335" s="125" t="str">
        <f>IF('2. Enter scores'!AA339&lt;&gt;"",'2. Enter scores'!$B339-'2. Enter scores'!AA339,"")</f>
        <v/>
      </c>
      <c r="AC335" s="125" t="str">
        <f>IF('2. Enter scores'!AB339&lt;&gt;"",'2. Enter scores'!$B339-'2. Enter scores'!AB339,"")</f>
        <v/>
      </c>
      <c r="AD335" s="125" t="str">
        <f>IF('2. Enter scores'!AC339&lt;&gt;"",'2. Enter scores'!$B339-'2. Enter scores'!AC339,"")</f>
        <v/>
      </c>
      <c r="AE335" s="125" t="str">
        <f>IF('2. Enter scores'!AD339&lt;&gt;"",'2. Enter scores'!$B339-'2. Enter scores'!AD339,"")</f>
        <v/>
      </c>
      <c r="AF335" s="125" t="str">
        <f>IF('2. Enter scores'!AE339&lt;&gt;"",'2. Enter scores'!$B339-'2. Enter scores'!AE339,"")</f>
        <v/>
      </c>
      <c r="AG335" s="125" t="str">
        <f>IF('2. Enter scores'!AF339&lt;&gt;"",'2. Enter scores'!$B339-'2. Enter scores'!AF339,"")</f>
        <v/>
      </c>
      <c r="AH335" s="125" t="str">
        <f>IF('2. Enter scores'!AG339&lt;&gt;"",'2. Enter scores'!$B339-'2. Enter scores'!AG339,"")</f>
        <v/>
      </c>
      <c r="AI335" s="125" t="str">
        <f>IF('2. Enter scores'!AH339&lt;&gt;"",'2. Enter scores'!$B339-'2. Enter scores'!AH339,"")</f>
        <v/>
      </c>
      <c r="AJ335" s="125" t="str">
        <f>IF('2. Enter scores'!AI339&lt;&gt;"",'2. Enter scores'!$B339-'2. Enter scores'!AI339,"")</f>
        <v/>
      </c>
      <c r="AK335" s="125" t="str">
        <f>IF('2. Enter scores'!AJ339&lt;&gt;"",'2. Enter scores'!$B339-'2. Enter scores'!AJ339,"")</f>
        <v/>
      </c>
      <c r="AL335" s="125" t="str">
        <f>IF('2. Enter scores'!AK339&lt;&gt;"",'2. Enter scores'!$B339-'2. Enter scores'!AK339,"")</f>
        <v/>
      </c>
      <c r="AM335" s="125" t="str">
        <f>IF('2. Enter scores'!AL339&lt;&gt;"",'2. Enter scores'!$B339-'2. Enter scores'!AL339,"")</f>
        <v/>
      </c>
      <c r="AN335" s="125" t="str">
        <f>IF('2. Enter scores'!AM339&lt;&gt;"",'2. Enter scores'!$B339-'2. Enter scores'!AM339,"")</f>
        <v/>
      </c>
      <c r="AO335" s="125" t="str">
        <f>IF('2. Enter scores'!AN339&lt;&gt;"",'2. Enter scores'!$B339-'2. Enter scores'!AN339,"")</f>
        <v/>
      </c>
      <c r="AP335" s="125" t="str">
        <f>IF('2. Enter scores'!AO339&lt;&gt;"",'2. Enter scores'!$B339-'2. Enter scores'!AO339,"")</f>
        <v/>
      </c>
      <c r="AQ335" s="125" t="str">
        <f>IF('2. Enter scores'!AP339&lt;&gt;"",'2. Enter scores'!$B339-'2. Enter scores'!AP339,"")</f>
        <v/>
      </c>
      <c r="AR335" s="125" t="str">
        <f>IF('2. Enter scores'!AQ339&lt;&gt;"",'2. Enter scores'!$B339-'2. Enter scores'!AQ339,"")</f>
        <v/>
      </c>
      <c r="AS335" s="125" t="str">
        <f>IF('2. Enter scores'!AR339&lt;&gt;"",'2. Enter scores'!$B339-'2. Enter scores'!AR339,"")</f>
        <v/>
      </c>
      <c r="AT335" s="125" t="str">
        <f>IF('2. Enter scores'!AS339&lt;&gt;"",'2. Enter scores'!$B339-'2. Enter scores'!AS339,"")</f>
        <v/>
      </c>
      <c r="AU335" s="125" t="str">
        <f>IF('2. Enter scores'!AT339&lt;&gt;"",'2. Enter scores'!$B339-'2. Enter scores'!AT339,"")</f>
        <v/>
      </c>
      <c r="AV335" s="125" t="str">
        <f>IF('2. Enter scores'!AU339&lt;&gt;"",'2. Enter scores'!$B339-'2. Enter scores'!AU339,"")</f>
        <v/>
      </c>
      <c r="AW335" s="125" t="str">
        <f>IF('2. Enter scores'!AV339&lt;&gt;"",'2. Enter scores'!$B339-'2. Enter scores'!AV339,"")</f>
        <v/>
      </c>
      <c r="AX335" s="125" t="str">
        <f>IF('2. Enter scores'!AW339&lt;&gt;"",'2. Enter scores'!$B339-'2. Enter scores'!AW339,"")</f>
        <v/>
      </c>
      <c r="AY335" s="125" t="str">
        <f>IF('2. Enter scores'!AX339&lt;&gt;"",'2. Enter scores'!$B339-'2. Enter scores'!AX339,"")</f>
        <v/>
      </c>
      <c r="AZ335" s="125" t="str">
        <f>IF('2. Enter scores'!AY339&lt;&gt;"",'2. Enter scores'!$B339-'2. Enter scores'!AY339,"")</f>
        <v/>
      </c>
      <c r="BA335" s="125" t="str">
        <f>IF('2. Enter scores'!AZ339&lt;&gt;"",'2. Enter scores'!$B339-'2. Enter scores'!AZ339,"")</f>
        <v/>
      </c>
      <c r="BB335" s="125" t="str">
        <f>IF('2. Enter scores'!BA339&lt;&gt;"",'2. Enter scores'!$B339-'2. Enter scores'!BA339,"")</f>
        <v/>
      </c>
      <c r="BC335" s="125" t="str">
        <f>IF('2. Enter scores'!BB339&lt;&gt;"",'2. Enter scores'!$B339-'2. Enter scores'!BB339,"")</f>
        <v/>
      </c>
      <c r="BD335" s="125" t="str">
        <f>IF('2. Enter scores'!BC339&lt;&gt;"",'2. Enter scores'!$B339-'2. Enter scores'!BC339,"")</f>
        <v/>
      </c>
      <c r="BE335" s="125" t="str">
        <f>IF('2. Enter scores'!BD339&lt;&gt;"",'2. Enter scores'!$B339-'2. Enter scores'!BD339,"")</f>
        <v/>
      </c>
      <c r="BF335" s="125" t="str">
        <f>IF('2. Enter scores'!BE339&lt;&gt;"",'2. Enter scores'!$B339-'2. Enter scores'!BE339,"")</f>
        <v/>
      </c>
      <c r="BG335" s="125" t="str">
        <f>IF('2. Enter scores'!BF339&lt;&gt;"",'2. Enter scores'!$B339-'2. Enter scores'!BF339,"")</f>
        <v/>
      </c>
      <c r="BH335" s="125" t="str">
        <f>IF('2. Enter scores'!BG339&lt;&gt;"",'2. Enter scores'!$B339-'2. Enter scores'!BG339,"")</f>
        <v/>
      </c>
      <c r="BI335" s="125" t="str">
        <f>IF('2. Enter scores'!BH339&lt;&gt;"",'2. Enter scores'!$B339-'2. Enter scores'!BH339,"")</f>
        <v/>
      </c>
      <c r="BJ335" s="125" t="str">
        <f>IF('2. Enter scores'!BI339&lt;&gt;"",'2. Enter scores'!$B339-'2. Enter scores'!BI339,"")</f>
        <v/>
      </c>
      <c r="BK335" s="125" t="str">
        <f>IF('2. Enter scores'!BJ339&lt;&gt;"",'2. Enter scores'!$B339-'2. Enter scores'!BJ339,"")</f>
        <v/>
      </c>
      <c r="BL335" s="125" t="str">
        <f>IF('2. Enter scores'!BK339&lt;&gt;"",'2. Enter scores'!$B339-'2. Enter scores'!BK339,"")</f>
        <v/>
      </c>
      <c r="BM335" s="125" t="str">
        <f>IF('2. Enter scores'!BL339&lt;&gt;"",'2. Enter scores'!$B339-'2. Enter scores'!BL339,"")</f>
        <v/>
      </c>
      <c r="BN335" s="125" t="str">
        <f>IF('2. Enter scores'!BM339&lt;&gt;"",'2. Enter scores'!$B339-'2. Enter scores'!BM339,"")</f>
        <v/>
      </c>
      <c r="BO335" s="125" t="str">
        <f>IF('2. Enter scores'!BN339&lt;&gt;"",'2. Enter scores'!$B339-'2. Enter scores'!BN339,"")</f>
        <v/>
      </c>
      <c r="BP335" s="108">
        <v>1000</v>
      </c>
    </row>
    <row r="336" spans="2:68" x14ac:dyDescent="0.35">
      <c r="B336" s="125" t="str">
        <f>IF('2. Enter scores'!A340&lt;&gt;"",'2. Enter scores'!A340,"")</f>
        <v/>
      </c>
      <c r="H336" s="125" t="str">
        <f>IF('2. Enter scores'!G340&lt;&gt;"",'2. Enter scores'!$B340-'2. Enter scores'!G340,"")</f>
        <v/>
      </c>
      <c r="I336" s="125" t="str">
        <f>IF('2. Enter scores'!H340&lt;&gt;"",'2. Enter scores'!$B340-'2. Enter scores'!H340,"")</f>
        <v/>
      </c>
      <c r="J336" s="125" t="str">
        <f>IF('2. Enter scores'!I340&lt;&gt;"",'2. Enter scores'!$B340-'2. Enter scores'!I340,"")</f>
        <v/>
      </c>
      <c r="K336" s="125" t="str">
        <f>IF('2. Enter scores'!J340&lt;&gt;"",'2. Enter scores'!$B340-'2. Enter scores'!J340,"")</f>
        <v/>
      </c>
      <c r="L336" s="125" t="str">
        <f>IF('2. Enter scores'!K340&lt;&gt;"",'2. Enter scores'!$B340-'2. Enter scores'!K340,"")</f>
        <v/>
      </c>
      <c r="M336" s="125" t="str">
        <f>IF('2. Enter scores'!L340&lt;&gt;"",'2. Enter scores'!$B340-'2. Enter scores'!L340,"")</f>
        <v/>
      </c>
      <c r="N336" s="125" t="str">
        <f>IF('2. Enter scores'!M340&lt;&gt;"",'2. Enter scores'!$B340-'2. Enter scores'!M340,"")</f>
        <v/>
      </c>
      <c r="O336" s="125" t="str">
        <f>IF('2. Enter scores'!N340&lt;&gt;"",'2. Enter scores'!$B340-'2. Enter scores'!N340,"")</f>
        <v/>
      </c>
      <c r="P336" s="125" t="str">
        <f>IF('2. Enter scores'!O340&lt;&gt;"",'2. Enter scores'!$B340-'2. Enter scores'!O340,"")</f>
        <v/>
      </c>
      <c r="Q336" s="125" t="str">
        <f>IF('2. Enter scores'!P340&lt;&gt;"",'2. Enter scores'!$B340-'2. Enter scores'!P340,"")</f>
        <v/>
      </c>
      <c r="R336" s="125" t="str">
        <f>IF('2. Enter scores'!Q340&lt;&gt;"",'2. Enter scores'!$B340-'2. Enter scores'!Q340,"")</f>
        <v/>
      </c>
      <c r="S336" s="125" t="str">
        <f>IF('2. Enter scores'!R340&lt;&gt;"",'2. Enter scores'!$B340-'2. Enter scores'!R340,"")</f>
        <v/>
      </c>
      <c r="T336" s="125" t="str">
        <f>IF('2. Enter scores'!S340&lt;&gt;"",'2. Enter scores'!$B340-'2. Enter scores'!S340,"")</f>
        <v/>
      </c>
      <c r="U336" s="125" t="str">
        <f>IF('2. Enter scores'!T340&lt;&gt;"",'2. Enter scores'!$B340-'2. Enter scores'!T340,"")</f>
        <v/>
      </c>
      <c r="V336" s="125" t="str">
        <f>IF('2. Enter scores'!U340&lt;&gt;"",'2. Enter scores'!$B340-'2. Enter scores'!U340,"")</f>
        <v/>
      </c>
      <c r="W336" s="125" t="str">
        <f>IF('2. Enter scores'!V340&lt;&gt;"",'2. Enter scores'!$B340-'2. Enter scores'!V340,"")</f>
        <v/>
      </c>
      <c r="X336" s="125" t="str">
        <f>IF('2. Enter scores'!W340&lt;&gt;"",'2. Enter scores'!$B340-'2. Enter scores'!W340,"")</f>
        <v/>
      </c>
      <c r="Y336" s="125" t="str">
        <f>IF('2. Enter scores'!X340&lt;&gt;"",'2. Enter scores'!$B340-'2. Enter scores'!X340,"")</f>
        <v/>
      </c>
      <c r="Z336" s="125" t="str">
        <f>IF('2. Enter scores'!Y340&lt;&gt;"",'2. Enter scores'!$B340-'2. Enter scores'!Y340,"")</f>
        <v/>
      </c>
      <c r="AA336" s="125" t="str">
        <f>IF('2. Enter scores'!Z340&lt;&gt;"",'2. Enter scores'!$B340-'2. Enter scores'!Z340,"")</f>
        <v/>
      </c>
      <c r="AB336" s="125" t="str">
        <f>IF('2. Enter scores'!AA340&lt;&gt;"",'2. Enter scores'!$B340-'2. Enter scores'!AA340,"")</f>
        <v/>
      </c>
      <c r="AC336" s="125" t="str">
        <f>IF('2. Enter scores'!AB340&lt;&gt;"",'2. Enter scores'!$B340-'2. Enter scores'!AB340,"")</f>
        <v/>
      </c>
      <c r="AD336" s="125" t="str">
        <f>IF('2. Enter scores'!AC340&lt;&gt;"",'2. Enter scores'!$B340-'2. Enter scores'!AC340,"")</f>
        <v/>
      </c>
      <c r="AE336" s="125" t="str">
        <f>IF('2. Enter scores'!AD340&lt;&gt;"",'2. Enter scores'!$B340-'2. Enter scores'!AD340,"")</f>
        <v/>
      </c>
      <c r="AF336" s="125" t="str">
        <f>IF('2. Enter scores'!AE340&lt;&gt;"",'2. Enter scores'!$B340-'2. Enter scores'!AE340,"")</f>
        <v/>
      </c>
      <c r="AG336" s="125" t="str">
        <f>IF('2. Enter scores'!AF340&lt;&gt;"",'2. Enter scores'!$B340-'2. Enter scores'!AF340,"")</f>
        <v/>
      </c>
      <c r="AH336" s="125" t="str">
        <f>IF('2. Enter scores'!AG340&lt;&gt;"",'2. Enter scores'!$B340-'2. Enter scores'!AG340,"")</f>
        <v/>
      </c>
      <c r="AI336" s="125" t="str">
        <f>IF('2. Enter scores'!AH340&lt;&gt;"",'2. Enter scores'!$B340-'2. Enter scores'!AH340,"")</f>
        <v/>
      </c>
      <c r="AJ336" s="125" t="str">
        <f>IF('2. Enter scores'!AI340&lt;&gt;"",'2. Enter scores'!$B340-'2. Enter scores'!AI340,"")</f>
        <v/>
      </c>
      <c r="AK336" s="125" t="str">
        <f>IF('2. Enter scores'!AJ340&lt;&gt;"",'2. Enter scores'!$B340-'2. Enter scores'!AJ340,"")</f>
        <v/>
      </c>
      <c r="AL336" s="125" t="str">
        <f>IF('2. Enter scores'!AK340&lt;&gt;"",'2. Enter scores'!$B340-'2. Enter scores'!AK340,"")</f>
        <v/>
      </c>
      <c r="AM336" s="125" t="str">
        <f>IF('2. Enter scores'!AL340&lt;&gt;"",'2. Enter scores'!$B340-'2. Enter scores'!AL340,"")</f>
        <v/>
      </c>
      <c r="AN336" s="125" t="str">
        <f>IF('2. Enter scores'!AM340&lt;&gt;"",'2. Enter scores'!$B340-'2. Enter scores'!AM340,"")</f>
        <v/>
      </c>
      <c r="AO336" s="125" t="str">
        <f>IF('2. Enter scores'!AN340&lt;&gt;"",'2. Enter scores'!$B340-'2. Enter scores'!AN340,"")</f>
        <v/>
      </c>
      <c r="AP336" s="125" t="str">
        <f>IF('2. Enter scores'!AO340&lt;&gt;"",'2. Enter scores'!$B340-'2. Enter scores'!AO340,"")</f>
        <v/>
      </c>
      <c r="AQ336" s="125" t="str">
        <f>IF('2. Enter scores'!AP340&lt;&gt;"",'2. Enter scores'!$B340-'2. Enter scores'!AP340,"")</f>
        <v/>
      </c>
      <c r="AR336" s="125" t="str">
        <f>IF('2. Enter scores'!AQ340&lt;&gt;"",'2. Enter scores'!$B340-'2. Enter scores'!AQ340,"")</f>
        <v/>
      </c>
      <c r="AS336" s="125" t="str">
        <f>IF('2. Enter scores'!AR340&lt;&gt;"",'2. Enter scores'!$B340-'2. Enter scores'!AR340,"")</f>
        <v/>
      </c>
      <c r="AT336" s="125" t="str">
        <f>IF('2. Enter scores'!AS340&lt;&gt;"",'2. Enter scores'!$B340-'2. Enter scores'!AS340,"")</f>
        <v/>
      </c>
      <c r="AU336" s="125" t="str">
        <f>IF('2. Enter scores'!AT340&lt;&gt;"",'2. Enter scores'!$B340-'2. Enter scores'!AT340,"")</f>
        <v/>
      </c>
      <c r="AV336" s="125" t="str">
        <f>IF('2. Enter scores'!AU340&lt;&gt;"",'2. Enter scores'!$B340-'2. Enter scores'!AU340,"")</f>
        <v/>
      </c>
      <c r="AW336" s="125" t="str">
        <f>IF('2. Enter scores'!AV340&lt;&gt;"",'2. Enter scores'!$B340-'2. Enter scores'!AV340,"")</f>
        <v/>
      </c>
      <c r="AX336" s="125" t="str">
        <f>IF('2. Enter scores'!AW340&lt;&gt;"",'2. Enter scores'!$B340-'2. Enter scores'!AW340,"")</f>
        <v/>
      </c>
      <c r="AY336" s="125" t="str">
        <f>IF('2. Enter scores'!AX340&lt;&gt;"",'2. Enter scores'!$B340-'2. Enter scores'!AX340,"")</f>
        <v/>
      </c>
      <c r="AZ336" s="125" t="str">
        <f>IF('2. Enter scores'!AY340&lt;&gt;"",'2. Enter scores'!$B340-'2. Enter scores'!AY340,"")</f>
        <v/>
      </c>
      <c r="BA336" s="125" t="str">
        <f>IF('2. Enter scores'!AZ340&lt;&gt;"",'2. Enter scores'!$B340-'2. Enter scores'!AZ340,"")</f>
        <v/>
      </c>
      <c r="BB336" s="125" t="str">
        <f>IF('2. Enter scores'!BA340&lt;&gt;"",'2. Enter scores'!$B340-'2. Enter scores'!BA340,"")</f>
        <v/>
      </c>
      <c r="BC336" s="125" t="str">
        <f>IF('2. Enter scores'!BB340&lt;&gt;"",'2. Enter scores'!$B340-'2. Enter scores'!BB340,"")</f>
        <v/>
      </c>
      <c r="BD336" s="125" t="str">
        <f>IF('2. Enter scores'!BC340&lt;&gt;"",'2. Enter scores'!$B340-'2. Enter scores'!BC340,"")</f>
        <v/>
      </c>
      <c r="BE336" s="125" t="str">
        <f>IF('2. Enter scores'!BD340&lt;&gt;"",'2. Enter scores'!$B340-'2. Enter scores'!BD340,"")</f>
        <v/>
      </c>
      <c r="BF336" s="125" t="str">
        <f>IF('2. Enter scores'!BE340&lt;&gt;"",'2. Enter scores'!$B340-'2. Enter scores'!BE340,"")</f>
        <v/>
      </c>
      <c r="BG336" s="125" t="str">
        <f>IF('2. Enter scores'!BF340&lt;&gt;"",'2. Enter scores'!$B340-'2. Enter scores'!BF340,"")</f>
        <v/>
      </c>
      <c r="BH336" s="125" t="str">
        <f>IF('2. Enter scores'!BG340&lt;&gt;"",'2. Enter scores'!$B340-'2. Enter scores'!BG340,"")</f>
        <v/>
      </c>
      <c r="BI336" s="125" t="str">
        <f>IF('2. Enter scores'!BH340&lt;&gt;"",'2. Enter scores'!$B340-'2. Enter scores'!BH340,"")</f>
        <v/>
      </c>
      <c r="BJ336" s="125" t="str">
        <f>IF('2. Enter scores'!BI340&lt;&gt;"",'2. Enter scores'!$B340-'2. Enter scores'!BI340,"")</f>
        <v/>
      </c>
      <c r="BK336" s="125" t="str">
        <f>IF('2. Enter scores'!BJ340&lt;&gt;"",'2. Enter scores'!$B340-'2. Enter scores'!BJ340,"")</f>
        <v/>
      </c>
      <c r="BL336" s="125" t="str">
        <f>IF('2. Enter scores'!BK340&lt;&gt;"",'2. Enter scores'!$B340-'2. Enter scores'!BK340,"")</f>
        <v/>
      </c>
      <c r="BM336" s="125" t="str">
        <f>IF('2. Enter scores'!BL340&lt;&gt;"",'2. Enter scores'!$B340-'2. Enter scores'!BL340,"")</f>
        <v/>
      </c>
      <c r="BN336" s="125" t="str">
        <f>IF('2. Enter scores'!BM340&lt;&gt;"",'2. Enter scores'!$B340-'2. Enter scores'!BM340,"")</f>
        <v/>
      </c>
      <c r="BO336" s="125" t="str">
        <f>IF('2. Enter scores'!BN340&lt;&gt;"",'2. Enter scores'!$B340-'2. Enter scores'!BN340,"")</f>
        <v/>
      </c>
      <c r="BP336" s="108">
        <v>1000</v>
      </c>
    </row>
    <row r="337" spans="2:68" x14ac:dyDescent="0.35">
      <c r="B337" s="125" t="str">
        <f>IF('2. Enter scores'!A341&lt;&gt;"",'2. Enter scores'!A341,"")</f>
        <v/>
      </c>
      <c r="H337" s="125" t="str">
        <f>IF('2. Enter scores'!G341&lt;&gt;"",'2. Enter scores'!$B341-'2. Enter scores'!G341,"")</f>
        <v/>
      </c>
      <c r="I337" s="125" t="str">
        <f>IF('2. Enter scores'!H341&lt;&gt;"",'2. Enter scores'!$B341-'2. Enter scores'!H341,"")</f>
        <v/>
      </c>
      <c r="J337" s="125" t="str">
        <f>IF('2. Enter scores'!I341&lt;&gt;"",'2. Enter scores'!$B341-'2. Enter scores'!I341,"")</f>
        <v/>
      </c>
      <c r="K337" s="125" t="str">
        <f>IF('2. Enter scores'!J341&lt;&gt;"",'2. Enter scores'!$B341-'2. Enter scores'!J341,"")</f>
        <v/>
      </c>
      <c r="L337" s="125" t="str">
        <f>IF('2. Enter scores'!K341&lt;&gt;"",'2. Enter scores'!$B341-'2. Enter scores'!K341,"")</f>
        <v/>
      </c>
      <c r="M337" s="125" t="str">
        <f>IF('2. Enter scores'!L341&lt;&gt;"",'2. Enter scores'!$B341-'2. Enter scores'!L341,"")</f>
        <v/>
      </c>
      <c r="N337" s="125" t="str">
        <f>IF('2. Enter scores'!M341&lt;&gt;"",'2. Enter scores'!$B341-'2. Enter scores'!M341,"")</f>
        <v/>
      </c>
      <c r="O337" s="125" t="str">
        <f>IF('2. Enter scores'!N341&lt;&gt;"",'2. Enter scores'!$B341-'2. Enter scores'!N341,"")</f>
        <v/>
      </c>
      <c r="P337" s="125" t="str">
        <f>IF('2. Enter scores'!O341&lt;&gt;"",'2. Enter scores'!$B341-'2. Enter scores'!O341,"")</f>
        <v/>
      </c>
      <c r="Q337" s="125" t="str">
        <f>IF('2. Enter scores'!P341&lt;&gt;"",'2. Enter scores'!$B341-'2. Enter scores'!P341,"")</f>
        <v/>
      </c>
      <c r="R337" s="125" t="str">
        <f>IF('2. Enter scores'!Q341&lt;&gt;"",'2. Enter scores'!$B341-'2. Enter scores'!Q341,"")</f>
        <v/>
      </c>
      <c r="S337" s="125" t="str">
        <f>IF('2. Enter scores'!R341&lt;&gt;"",'2. Enter scores'!$B341-'2. Enter scores'!R341,"")</f>
        <v/>
      </c>
      <c r="T337" s="125" t="str">
        <f>IF('2. Enter scores'!S341&lt;&gt;"",'2. Enter scores'!$B341-'2. Enter scores'!S341,"")</f>
        <v/>
      </c>
      <c r="U337" s="125" t="str">
        <f>IF('2. Enter scores'!T341&lt;&gt;"",'2. Enter scores'!$B341-'2. Enter scores'!T341,"")</f>
        <v/>
      </c>
      <c r="V337" s="125" t="str">
        <f>IF('2. Enter scores'!U341&lt;&gt;"",'2. Enter scores'!$B341-'2. Enter scores'!U341,"")</f>
        <v/>
      </c>
      <c r="W337" s="125" t="str">
        <f>IF('2. Enter scores'!V341&lt;&gt;"",'2. Enter scores'!$B341-'2. Enter scores'!V341,"")</f>
        <v/>
      </c>
      <c r="X337" s="125" t="str">
        <f>IF('2. Enter scores'!W341&lt;&gt;"",'2. Enter scores'!$B341-'2. Enter scores'!W341,"")</f>
        <v/>
      </c>
      <c r="Y337" s="125" t="str">
        <f>IF('2. Enter scores'!X341&lt;&gt;"",'2. Enter scores'!$B341-'2. Enter scores'!X341,"")</f>
        <v/>
      </c>
      <c r="Z337" s="125" t="str">
        <f>IF('2. Enter scores'!Y341&lt;&gt;"",'2. Enter scores'!$B341-'2. Enter scores'!Y341,"")</f>
        <v/>
      </c>
      <c r="AA337" s="125" t="str">
        <f>IF('2. Enter scores'!Z341&lt;&gt;"",'2. Enter scores'!$B341-'2. Enter scores'!Z341,"")</f>
        <v/>
      </c>
      <c r="AB337" s="125" t="str">
        <f>IF('2. Enter scores'!AA341&lt;&gt;"",'2. Enter scores'!$B341-'2. Enter scores'!AA341,"")</f>
        <v/>
      </c>
      <c r="AC337" s="125" t="str">
        <f>IF('2. Enter scores'!AB341&lt;&gt;"",'2. Enter scores'!$B341-'2. Enter scores'!AB341,"")</f>
        <v/>
      </c>
      <c r="AD337" s="125" t="str">
        <f>IF('2. Enter scores'!AC341&lt;&gt;"",'2. Enter scores'!$B341-'2. Enter scores'!AC341,"")</f>
        <v/>
      </c>
      <c r="AE337" s="125" t="str">
        <f>IF('2. Enter scores'!AD341&lt;&gt;"",'2. Enter scores'!$B341-'2. Enter scores'!AD341,"")</f>
        <v/>
      </c>
      <c r="AF337" s="125" t="str">
        <f>IF('2. Enter scores'!AE341&lt;&gt;"",'2. Enter scores'!$B341-'2. Enter scores'!AE341,"")</f>
        <v/>
      </c>
      <c r="AG337" s="125" t="str">
        <f>IF('2. Enter scores'!AF341&lt;&gt;"",'2. Enter scores'!$B341-'2. Enter scores'!AF341,"")</f>
        <v/>
      </c>
      <c r="AH337" s="125" t="str">
        <f>IF('2. Enter scores'!AG341&lt;&gt;"",'2. Enter scores'!$B341-'2. Enter scores'!AG341,"")</f>
        <v/>
      </c>
      <c r="AI337" s="125" t="str">
        <f>IF('2. Enter scores'!AH341&lt;&gt;"",'2. Enter scores'!$B341-'2. Enter scores'!AH341,"")</f>
        <v/>
      </c>
      <c r="AJ337" s="125" t="str">
        <f>IF('2. Enter scores'!AI341&lt;&gt;"",'2. Enter scores'!$B341-'2. Enter scores'!AI341,"")</f>
        <v/>
      </c>
      <c r="AK337" s="125" t="str">
        <f>IF('2. Enter scores'!AJ341&lt;&gt;"",'2. Enter scores'!$B341-'2. Enter scores'!AJ341,"")</f>
        <v/>
      </c>
      <c r="AL337" s="125" t="str">
        <f>IF('2. Enter scores'!AK341&lt;&gt;"",'2. Enter scores'!$B341-'2. Enter scores'!AK341,"")</f>
        <v/>
      </c>
      <c r="AM337" s="125" t="str">
        <f>IF('2. Enter scores'!AL341&lt;&gt;"",'2. Enter scores'!$B341-'2. Enter scores'!AL341,"")</f>
        <v/>
      </c>
      <c r="AN337" s="125" t="str">
        <f>IF('2. Enter scores'!AM341&lt;&gt;"",'2. Enter scores'!$B341-'2. Enter scores'!AM341,"")</f>
        <v/>
      </c>
      <c r="AO337" s="125" t="str">
        <f>IF('2. Enter scores'!AN341&lt;&gt;"",'2. Enter scores'!$B341-'2. Enter scores'!AN341,"")</f>
        <v/>
      </c>
      <c r="AP337" s="125" t="str">
        <f>IF('2. Enter scores'!AO341&lt;&gt;"",'2. Enter scores'!$B341-'2. Enter scores'!AO341,"")</f>
        <v/>
      </c>
      <c r="AQ337" s="125" t="str">
        <f>IF('2. Enter scores'!AP341&lt;&gt;"",'2. Enter scores'!$B341-'2. Enter scores'!AP341,"")</f>
        <v/>
      </c>
      <c r="AR337" s="125" t="str">
        <f>IF('2. Enter scores'!AQ341&lt;&gt;"",'2. Enter scores'!$B341-'2. Enter scores'!AQ341,"")</f>
        <v/>
      </c>
      <c r="AS337" s="125" t="str">
        <f>IF('2. Enter scores'!AR341&lt;&gt;"",'2. Enter scores'!$B341-'2. Enter scores'!AR341,"")</f>
        <v/>
      </c>
      <c r="AT337" s="125" t="str">
        <f>IF('2. Enter scores'!AS341&lt;&gt;"",'2. Enter scores'!$B341-'2. Enter scores'!AS341,"")</f>
        <v/>
      </c>
      <c r="AU337" s="125" t="str">
        <f>IF('2. Enter scores'!AT341&lt;&gt;"",'2. Enter scores'!$B341-'2. Enter scores'!AT341,"")</f>
        <v/>
      </c>
      <c r="AV337" s="125" t="str">
        <f>IF('2. Enter scores'!AU341&lt;&gt;"",'2. Enter scores'!$B341-'2. Enter scores'!AU341,"")</f>
        <v/>
      </c>
      <c r="AW337" s="125" t="str">
        <f>IF('2. Enter scores'!AV341&lt;&gt;"",'2. Enter scores'!$B341-'2. Enter scores'!AV341,"")</f>
        <v/>
      </c>
      <c r="AX337" s="125" t="str">
        <f>IF('2. Enter scores'!AW341&lt;&gt;"",'2. Enter scores'!$B341-'2. Enter scores'!AW341,"")</f>
        <v/>
      </c>
      <c r="AY337" s="125" t="str">
        <f>IF('2. Enter scores'!AX341&lt;&gt;"",'2. Enter scores'!$B341-'2. Enter scores'!AX341,"")</f>
        <v/>
      </c>
      <c r="AZ337" s="125" t="str">
        <f>IF('2. Enter scores'!AY341&lt;&gt;"",'2. Enter scores'!$B341-'2. Enter scores'!AY341,"")</f>
        <v/>
      </c>
      <c r="BA337" s="125" t="str">
        <f>IF('2. Enter scores'!AZ341&lt;&gt;"",'2. Enter scores'!$B341-'2. Enter scores'!AZ341,"")</f>
        <v/>
      </c>
      <c r="BB337" s="125" t="str">
        <f>IF('2. Enter scores'!BA341&lt;&gt;"",'2. Enter scores'!$B341-'2. Enter scores'!BA341,"")</f>
        <v/>
      </c>
      <c r="BC337" s="125" t="str">
        <f>IF('2. Enter scores'!BB341&lt;&gt;"",'2. Enter scores'!$B341-'2. Enter scores'!BB341,"")</f>
        <v/>
      </c>
      <c r="BD337" s="125" t="str">
        <f>IF('2. Enter scores'!BC341&lt;&gt;"",'2. Enter scores'!$B341-'2. Enter scores'!BC341,"")</f>
        <v/>
      </c>
      <c r="BE337" s="125" t="str">
        <f>IF('2. Enter scores'!BD341&lt;&gt;"",'2. Enter scores'!$B341-'2. Enter scores'!BD341,"")</f>
        <v/>
      </c>
      <c r="BF337" s="125" t="str">
        <f>IF('2. Enter scores'!BE341&lt;&gt;"",'2. Enter scores'!$B341-'2. Enter scores'!BE341,"")</f>
        <v/>
      </c>
      <c r="BG337" s="125" t="str">
        <f>IF('2. Enter scores'!BF341&lt;&gt;"",'2. Enter scores'!$B341-'2. Enter scores'!BF341,"")</f>
        <v/>
      </c>
      <c r="BH337" s="125" t="str">
        <f>IF('2. Enter scores'!BG341&lt;&gt;"",'2. Enter scores'!$B341-'2. Enter scores'!BG341,"")</f>
        <v/>
      </c>
      <c r="BI337" s="125" t="str">
        <f>IF('2. Enter scores'!BH341&lt;&gt;"",'2. Enter scores'!$B341-'2. Enter scores'!BH341,"")</f>
        <v/>
      </c>
      <c r="BJ337" s="125" t="str">
        <f>IF('2. Enter scores'!BI341&lt;&gt;"",'2. Enter scores'!$B341-'2. Enter scores'!BI341,"")</f>
        <v/>
      </c>
      <c r="BK337" s="125" t="str">
        <f>IF('2. Enter scores'!BJ341&lt;&gt;"",'2. Enter scores'!$B341-'2. Enter scores'!BJ341,"")</f>
        <v/>
      </c>
      <c r="BL337" s="125" t="str">
        <f>IF('2. Enter scores'!BK341&lt;&gt;"",'2. Enter scores'!$B341-'2. Enter scores'!BK341,"")</f>
        <v/>
      </c>
      <c r="BM337" s="125" t="str">
        <f>IF('2. Enter scores'!BL341&lt;&gt;"",'2. Enter scores'!$B341-'2. Enter scores'!BL341,"")</f>
        <v/>
      </c>
      <c r="BN337" s="125" t="str">
        <f>IF('2. Enter scores'!BM341&lt;&gt;"",'2. Enter scores'!$B341-'2. Enter scores'!BM341,"")</f>
        <v/>
      </c>
      <c r="BO337" s="125" t="str">
        <f>IF('2. Enter scores'!BN341&lt;&gt;"",'2. Enter scores'!$B341-'2. Enter scores'!BN341,"")</f>
        <v/>
      </c>
      <c r="BP337" s="108">
        <v>1000</v>
      </c>
    </row>
    <row r="338" spans="2:68" x14ac:dyDescent="0.35">
      <c r="B338" s="125" t="str">
        <f>IF('2. Enter scores'!A342&lt;&gt;"",'2. Enter scores'!A342,"")</f>
        <v/>
      </c>
      <c r="H338" s="125" t="str">
        <f>IF('2. Enter scores'!G342&lt;&gt;"",'2. Enter scores'!$B342-'2. Enter scores'!G342,"")</f>
        <v/>
      </c>
      <c r="I338" s="125" t="str">
        <f>IF('2. Enter scores'!H342&lt;&gt;"",'2. Enter scores'!$B342-'2. Enter scores'!H342,"")</f>
        <v/>
      </c>
      <c r="J338" s="125" t="str">
        <f>IF('2. Enter scores'!I342&lt;&gt;"",'2. Enter scores'!$B342-'2. Enter scores'!I342,"")</f>
        <v/>
      </c>
      <c r="K338" s="125" t="str">
        <f>IF('2. Enter scores'!J342&lt;&gt;"",'2. Enter scores'!$B342-'2. Enter scores'!J342,"")</f>
        <v/>
      </c>
      <c r="L338" s="125" t="str">
        <f>IF('2. Enter scores'!K342&lt;&gt;"",'2. Enter scores'!$B342-'2. Enter scores'!K342,"")</f>
        <v/>
      </c>
      <c r="M338" s="125" t="str">
        <f>IF('2. Enter scores'!L342&lt;&gt;"",'2. Enter scores'!$B342-'2. Enter scores'!L342,"")</f>
        <v/>
      </c>
      <c r="N338" s="125" t="str">
        <f>IF('2. Enter scores'!M342&lt;&gt;"",'2. Enter scores'!$B342-'2. Enter scores'!M342,"")</f>
        <v/>
      </c>
      <c r="O338" s="125" t="str">
        <f>IF('2. Enter scores'!N342&lt;&gt;"",'2. Enter scores'!$B342-'2. Enter scores'!N342,"")</f>
        <v/>
      </c>
      <c r="P338" s="125" t="str">
        <f>IF('2. Enter scores'!O342&lt;&gt;"",'2. Enter scores'!$B342-'2. Enter scores'!O342,"")</f>
        <v/>
      </c>
      <c r="Q338" s="125" t="str">
        <f>IF('2. Enter scores'!P342&lt;&gt;"",'2. Enter scores'!$B342-'2. Enter scores'!P342,"")</f>
        <v/>
      </c>
      <c r="R338" s="125" t="str">
        <f>IF('2. Enter scores'!Q342&lt;&gt;"",'2. Enter scores'!$B342-'2. Enter scores'!Q342,"")</f>
        <v/>
      </c>
      <c r="S338" s="125" t="str">
        <f>IF('2. Enter scores'!R342&lt;&gt;"",'2. Enter scores'!$B342-'2. Enter scores'!R342,"")</f>
        <v/>
      </c>
      <c r="T338" s="125" t="str">
        <f>IF('2. Enter scores'!S342&lt;&gt;"",'2. Enter scores'!$B342-'2. Enter scores'!S342,"")</f>
        <v/>
      </c>
      <c r="U338" s="125" t="str">
        <f>IF('2. Enter scores'!T342&lt;&gt;"",'2. Enter scores'!$B342-'2. Enter scores'!T342,"")</f>
        <v/>
      </c>
      <c r="V338" s="125" t="str">
        <f>IF('2. Enter scores'!U342&lt;&gt;"",'2. Enter scores'!$B342-'2. Enter scores'!U342,"")</f>
        <v/>
      </c>
      <c r="W338" s="125" t="str">
        <f>IF('2. Enter scores'!V342&lt;&gt;"",'2. Enter scores'!$B342-'2. Enter scores'!V342,"")</f>
        <v/>
      </c>
      <c r="X338" s="125" t="str">
        <f>IF('2. Enter scores'!W342&lt;&gt;"",'2. Enter scores'!$B342-'2. Enter scores'!W342,"")</f>
        <v/>
      </c>
      <c r="Y338" s="125" t="str">
        <f>IF('2. Enter scores'!X342&lt;&gt;"",'2. Enter scores'!$B342-'2. Enter scores'!X342,"")</f>
        <v/>
      </c>
      <c r="Z338" s="125" t="str">
        <f>IF('2. Enter scores'!Y342&lt;&gt;"",'2. Enter scores'!$B342-'2. Enter scores'!Y342,"")</f>
        <v/>
      </c>
      <c r="AA338" s="125" t="str">
        <f>IF('2. Enter scores'!Z342&lt;&gt;"",'2. Enter scores'!$B342-'2. Enter scores'!Z342,"")</f>
        <v/>
      </c>
      <c r="AB338" s="125" t="str">
        <f>IF('2. Enter scores'!AA342&lt;&gt;"",'2. Enter scores'!$B342-'2. Enter scores'!AA342,"")</f>
        <v/>
      </c>
      <c r="AC338" s="125" t="str">
        <f>IF('2. Enter scores'!AB342&lt;&gt;"",'2. Enter scores'!$B342-'2. Enter scores'!AB342,"")</f>
        <v/>
      </c>
      <c r="AD338" s="125" t="str">
        <f>IF('2. Enter scores'!AC342&lt;&gt;"",'2. Enter scores'!$B342-'2. Enter scores'!AC342,"")</f>
        <v/>
      </c>
      <c r="AE338" s="125" t="str">
        <f>IF('2. Enter scores'!AD342&lt;&gt;"",'2. Enter scores'!$B342-'2. Enter scores'!AD342,"")</f>
        <v/>
      </c>
      <c r="AF338" s="125" t="str">
        <f>IF('2. Enter scores'!AE342&lt;&gt;"",'2. Enter scores'!$B342-'2. Enter scores'!AE342,"")</f>
        <v/>
      </c>
      <c r="AG338" s="125" t="str">
        <f>IF('2. Enter scores'!AF342&lt;&gt;"",'2. Enter scores'!$B342-'2. Enter scores'!AF342,"")</f>
        <v/>
      </c>
      <c r="AH338" s="125" t="str">
        <f>IF('2. Enter scores'!AG342&lt;&gt;"",'2. Enter scores'!$B342-'2. Enter scores'!AG342,"")</f>
        <v/>
      </c>
      <c r="AI338" s="125" t="str">
        <f>IF('2. Enter scores'!AH342&lt;&gt;"",'2. Enter scores'!$B342-'2. Enter scores'!AH342,"")</f>
        <v/>
      </c>
      <c r="AJ338" s="125" t="str">
        <f>IF('2. Enter scores'!AI342&lt;&gt;"",'2. Enter scores'!$B342-'2. Enter scores'!AI342,"")</f>
        <v/>
      </c>
      <c r="AK338" s="125" t="str">
        <f>IF('2. Enter scores'!AJ342&lt;&gt;"",'2. Enter scores'!$B342-'2. Enter scores'!AJ342,"")</f>
        <v/>
      </c>
      <c r="AL338" s="125" t="str">
        <f>IF('2. Enter scores'!AK342&lt;&gt;"",'2. Enter scores'!$B342-'2. Enter scores'!AK342,"")</f>
        <v/>
      </c>
      <c r="AM338" s="125" t="str">
        <f>IF('2. Enter scores'!AL342&lt;&gt;"",'2. Enter scores'!$B342-'2. Enter scores'!AL342,"")</f>
        <v/>
      </c>
      <c r="AN338" s="125" t="str">
        <f>IF('2. Enter scores'!AM342&lt;&gt;"",'2. Enter scores'!$B342-'2. Enter scores'!AM342,"")</f>
        <v/>
      </c>
      <c r="AO338" s="125" t="str">
        <f>IF('2. Enter scores'!AN342&lt;&gt;"",'2. Enter scores'!$B342-'2. Enter scores'!AN342,"")</f>
        <v/>
      </c>
      <c r="AP338" s="125" t="str">
        <f>IF('2. Enter scores'!AO342&lt;&gt;"",'2. Enter scores'!$B342-'2. Enter scores'!AO342,"")</f>
        <v/>
      </c>
      <c r="AQ338" s="125" t="str">
        <f>IF('2. Enter scores'!AP342&lt;&gt;"",'2. Enter scores'!$B342-'2. Enter scores'!AP342,"")</f>
        <v/>
      </c>
      <c r="AR338" s="125" t="str">
        <f>IF('2. Enter scores'!AQ342&lt;&gt;"",'2. Enter scores'!$B342-'2. Enter scores'!AQ342,"")</f>
        <v/>
      </c>
      <c r="AS338" s="125" t="str">
        <f>IF('2. Enter scores'!AR342&lt;&gt;"",'2. Enter scores'!$B342-'2. Enter scores'!AR342,"")</f>
        <v/>
      </c>
      <c r="AT338" s="125" t="str">
        <f>IF('2. Enter scores'!AS342&lt;&gt;"",'2. Enter scores'!$B342-'2. Enter scores'!AS342,"")</f>
        <v/>
      </c>
      <c r="AU338" s="125" t="str">
        <f>IF('2. Enter scores'!AT342&lt;&gt;"",'2. Enter scores'!$B342-'2. Enter scores'!AT342,"")</f>
        <v/>
      </c>
      <c r="AV338" s="125" t="str">
        <f>IF('2. Enter scores'!AU342&lt;&gt;"",'2. Enter scores'!$B342-'2. Enter scores'!AU342,"")</f>
        <v/>
      </c>
      <c r="AW338" s="125" t="str">
        <f>IF('2. Enter scores'!AV342&lt;&gt;"",'2. Enter scores'!$B342-'2. Enter scores'!AV342,"")</f>
        <v/>
      </c>
      <c r="AX338" s="125" t="str">
        <f>IF('2. Enter scores'!AW342&lt;&gt;"",'2. Enter scores'!$B342-'2. Enter scores'!AW342,"")</f>
        <v/>
      </c>
      <c r="AY338" s="125" t="str">
        <f>IF('2. Enter scores'!AX342&lt;&gt;"",'2. Enter scores'!$B342-'2. Enter scores'!AX342,"")</f>
        <v/>
      </c>
      <c r="AZ338" s="125" t="str">
        <f>IF('2. Enter scores'!AY342&lt;&gt;"",'2. Enter scores'!$B342-'2. Enter scores'!AY342,"")</f>
        <v/>
      </c>
      <c r="BA338" s="125" t="str">
        <f>IF('2. Enter scores'!AZ342&lt;&gt;"",'2. Enter scores'!$B342-'2. Enter scores'!AZ342,"")</f>
        <v/>
      </c>
      <c r="BB338" s="125" t="str">
        <f>IF('2. Enter scores'!BA342&lt;&gt;"",'2. Enter scores'!$B342-'2. Enter scores'!BA342,"")</f>
        <v/>
      </c>
      <c r="BC338" s="125" t="str">
        <f>IF('2. Enter scores'!BB342&lt;&gt;"",'2. Enter scores'!$B342-'2. Enter scores'!BB342,"")</f>
        <v/>
      </c>
      <c r="BD338" s="125" t="str">
        <f>IF('2. Enter scores'!BC342&lt;&gt;"",'2. Enter scores'!$B342-'2. Enter scores'!BC342,"")</f>
        <v/>
      </c>
      <c r="BE338" s="125" t="str">
        <f>IF('2. Enter scores'!BD342&lt;&gt;"",'2. Enter scores'!$B342-'2. Enter scores'!BD342,"")</f>
        <v/>
      </c>
      <c r="BF338" s="125" t="str">
        <f>IF('2. Enter scores'!BE342&lt;&gt;"",'2. Enter scores'!$B342-'2. Enter scores'!BE342,"")</f>
        <v/>
      </c>
      <c r="BG338" s="125" t="str">
        <f>IF('2. Enter scores'!BF342&lt;&gt;"",'2. Enter scores'!$B342-'2. Enter scores'!BF342,"")</f>
        <v/>
      </c>
      <c r="BH338" s="125" t="str">
        <f>IF('2. Enter scores'!BG342&lt;&gt;"",'2. Enter scores'!$B342-'2. Enter scores'!BG342,"")</f>
        <v/>
      </c>
      <c r="BI338" s="125" t="str">
        <f>IF('2. Enter scores'!BH342&lt;&gt;"",'2. Enter scores'!$B342-'2. Enter scores'!BH342,"")</f>
        <v/>
      </c>
      <c r="BJ338" s="125" t="str">
        <f>IF('2. Enter scores'!BI342&lt;&gt;"",'2. Enter scores'!$B342-'2. Enter scores'!BI342,"")</f>
        <v/>
      </c>
      <c r="BK338" s="125" t="str">
        <f>IF('2. Enter scores'!BJ342&lt;&gt;"",'2. Enter scores'!$B342-'2. Enter scores'!BJ342,"")</f>
        <v/>
      </c>
      <c r="BL338" s="125" t="str">
        <f>IF('2. Enter scores'!BK342&lt;&gt;"",'2. Enter scores'!$B342-'2. Enter scores'!BK342,"")</f>
        <v/>
      </c>
      <c r="BM338" s="125" t="str">
        <f>IF('2. Enter scores'!BL342&lt;&gt;"",'2. Enter scores'!$B342-'2. Enter scores'!BL342,"")</f>
        <v/>
      </c>
      <c r="BN338" s="125" t="str">
        <f>IF('2. Enter scores'!BM342&lt;&gt;"",'2. Enter scores'!$B342-'2. Enter scores'!BM342,"")</f>
        <v/>
      </c>
      <c r="BO338" s="125" t="str">
        <f>IF('2. Enter scores'!BN342&lt;&gt;"",'2. Enter scores'!$B342-'2. Enter scores'!BN342,"")</f>
        <v/>
      </c>
      <c r="BP338" s="108">
        <v>1000</v>
      </c>
    </row>
    <row r="339" spans="2:68" x14ac:dyDescent="0.35">
      <c r="B339" s="125" t="str">
        <f>IF('2. Enter scores'!A343&lt;&gt;"",'2. Enter scores'!A343,"")</f>
        <v/>
      </c>
      <c r="H339" s="125" t="str">
        <f>IF('2. Enter scores'!G343&lt;&gt;"",'2. Enter scores'!$B343-'2. Enter scores'!G343,"")</f>
        <v/>
      </c>
      <c r="I339" s="125" t="str">
        <f>IF('2. Enter scores'!H343&lt;&gt;"",'2. Enter scores'!$B343-'2. Enter scores'!H343,"")</f>
        <v/>
      </c>
      <c r="J339" s="125" t="str">
        <f>IF('2. Enter scores'!I343&lt;&gt;"",'2. Enter scores'!$B343-'2. Enter scores'!I343,"")</f>
        <v/>
      </c>
      <c r="K339" s="125" t="str">
        <f>IF('2. Enter scores'!J343&lt;&gt;"",'2. Enter scores'!$B343-'2. Enter scores'!J343,"")</f>
        <v/>
      </c>
      <c r="L339" s="125" t="str">
        <f>IF('2. Enter scores'!K343&lt;&gt;"",'2. Enter scores'!$B343-'2. Enter scores'!K343,"")</f>
        <v/>
      </c>
      <c r="M339" s="125" t="str">
        <f>IF('2. Enter scores'!L343&lt;&gt;"",'2. Enter scores'!$B343-'2. Enter scores'!L343,"")</f>
        <v/>
      </c>
      <c r="N339" s="125" t="str">
        <f>IF('2. Enter scores'!M343&lt;&gt;"",'2. Enter scores'!$B343-'2. Enter scores'!M343,"")</f>
        <v/>
      </c>
      <c r="O339" s="125" t="str">
        <f>IF('2. Enter scores'!N343&lt;&gt;"",'2. Enter scores'!$B343-'2. Enter scores'!N343,"")</f>
        <v/>
      </c>
      <c r="P339" s="125" t="str">
        <f>IF('2. Enter scores'!O343&lt;&gt;"",'2. Enter scores'!$B343-'2. Enter scores'!O343,"")</f>
        <v/>
      </c>
      <c r="Q339" s="125" t="str">
        <f>IF('2. Enter scores'!P343&lt;&gt;"",'2. Enter scores'!$B343-'2. Enter scores'!P343,"")</f>
        <v/>
      </c>
      <c r="R339" s="125" t="str">
        <f>IF('2. Enter scores'!Q343&lt;&gt;"",'2. Enter scores'!$B343-'2. Enter scores'!Q343,"")</f>
        <v/>
      </c>
      <c r="S339" s="125" t="str">
        <f>IF('2. Enter scores'!R343&lt;&gt;"",'2. Enter scores'!$B343-'2. Enter scores'!R343,"")</f>
        <v/>
      </c>
      <c r="T339" s="125" t="str">
        <f>IF('2. Enter scores'!S343&lt;&gt;"",'2. Enter scores'!$B343-'2. Enter scores'!S343,"")</f>
        <v/>
      </c>
      <c r="U339" s="125" t="str">
        <f>IF('2. Enter scores'!T343&lt;&gt;"",'2. Enter scores'!$B343-'2. Enter scores'!T343,"")</f>
        <v/>
      </c>
      <c r="V339" s="125" t="str">
        <f>IF('2. Enter scores'!U343&lt;&gt;"",'2. Enter scores'!$B343-'2. Enter scores'!U343,"")</f>
        <v/>
      </c>
      <c r="W339" s="125" t="str">
        <f>IF('2. Enter scores'!V343&lt;&gt;"",'2. Enter scores'!$B343-'2. Enter scores'!V343,"")</f>
        <v/>
      </c>
      <c r="X339" s="125" t="str">
        <f>IF('2. Enter scores'!W343&lt;&gt;"",'2. Enter scores'!$B343-'2. Enter scores'!W343,"")</f>
        <v/>
      </c>
      <c r="Y339" s="125" t="str">
        <f>IF('2. Enter scores'!X343&lt;&gt;"",'2. Enter scores'!$B343-'2. Enter scores'!X343,"")</f>
        <v/>
      </c>
      <c r="Z339" s="125" t="str">
        <f>IF('2. Enter scores'!Y343&lt;&gt;"",'2. Enter scores'!$B343-'2. Enter scores'!Y343,"")</f>
        <v/>
      </c>
      <c r="AA339" s="125" t="str">
        <f>IF('2. Enter scores'!Z343&lt;&gt;"",'2. Enter scores'!$B343-'2. Enter scores'!Z343,"")</f>
        <v/>
      </c>
      <c r="AB339" s="125" t="str">
        <f>IF('2. Enter scores'!AA343&lt;&gt;"",'2. Enter scores'!$B343-'2. Enter scores'!AA343,"")</f>
        <v/>
      </c>
      <c r="AC339" s="125" t="str">
        <f>IF('2. Enter scores'!AB343&lt;&gt;"",'2. Enter scores'!$B343-'2. Enter scores'!AB343,"")</f>
        <v/>
      </c>
      <c r="AD339" s="125" t="str">
        <f>IF('2. Enter scores'!AC343&lt;&gt;"",'2. Enter scores'!$B343-'2. Enter scores'!AC343,"")</f>
        <v/>
      </c>
      <c r="AE339" s="125" t="str">
        <f>IF('2. Enter scores'!AD343&lt;&gt;"",'2. Enter scores'!$B343-'2. Enter scores'!AD343,"")</f>
        <v/>
      </c>
      <c r="AF339" s="125" t="str">
        <f>IF('2. Enter scores'!AE343&lt;&gt;"",'2. Enter scores'!$B343-'2. Enter scores'!AE343,"")</f>
        <v/>
      </c>
      <c r="AG339" s="125" t="str">
        <f>IF('2. Enter scores'!AF343&lt;&gt;"",'2. Enter scores'!$B343-'2. Enter scores'!AF343,"")</f>
        <v/>
      </c>
      <c r="AH339" s="125" t="str">
        <f>IF('2. Enter scores'!AG343&lt;&gt;"",'2. Enter scores'!$B343-'2. Enter scores'!AG343,"")</f>
        <v/>
      </c>
      <c r="AI339" s="125" t="str">
        <f>IF('2. Enter scores'!AH343&lt;&gt;"",'2. Enter scores'!$B343-'2. Enter scores'!AH343,"")</f>
        <v/>
      </c>
      <c r="AJ339" s="125" t="str">
        <f>IF('2. Enter scores'!AI343&lt;&gt;"",'2. Enter scores'!$B343-'2. Enter scores'!AI343,"")</f>
        <v/>
      </c>
      <c r="AK339" s="125" t="str">
        <f>IF('2. Enter scores'!AJ343&lt;&gt;"",'2. Enter scores'!$B343-'2. Enter scores'!AJ343,"")</f>
        <v/>
      </c>
      <c r="AL339" s="125" t="str">
        <f>IF('2. Enter scores'!AK343&lt;&gt;"",'2. Enter scores'!$B343-'2. Enter scores'!AK343,"")</f>
        <v/>
      </c>
      <c r="AM339" s="125" t="str">
        <f>IF('2. Enter scores'!AL343&lt;&gt;"",'2. Enter scores'!$B343-'2. Enter scores'!AL343,"")</f>
        <v/>
      </c>
      <c r="AN339" s="125" t="str">
        <f>IF('2. Enter scores'!AM343&lt;&gt;"",'2. Enter scores'!$B343-'2. Enter scores'!AM343,"")</f>
        <v/>
      </c>
      <c r="AO339" s="125" t="str">
        <f>IF('2. Enter scores'!AN343&lt;&gt;"",'2. Enter scores'!$B343-'2. Enter scores'!AN343,"")</f>
        <v/>
      </c>
      <c r="AP339" s="125" t="str">
        <f>IF('2. Enter scores'!AO343&lt;&gt;"",'2. Enter scores'!$B343-'2. Enter scores'!AO343,"")</f>
        <v/>
      </c>
      <c r="AQ339" s="125" t="str">
        <f>IF('2. Enter scores'!AP343&lt;&gt;"",'2. Enter scores'!$B343-'2. Enter scores'!AP343,"")</f>
        <v/>
      </c>
      <c r="AR339" s="125" t="str">
        <f>IF('2. Enter scores'!AQ343&lt;&gt;"",'2. Enter scores'!$B343-'2. Enter scores'!AQ343,"")</f>
        <v/>
      </c>
      <c r="AS339" s="125" t="str">
        <f>IF('2. Enter scores'!AR343&lt;&gt;"",'2. Enter scores'!$B343-'2. Enter scores'!AR343,"")</f>
        <v/>
      </c>
      <c r="AT339" s="125" t="str">
        <f>IF('2. Enter scores'!AS343&lt;&gt;"",'2. Enter scores'!$B343-'2. Enter scores'!AS343,"")</f>
        <v/>
      </c>
      <c r="AU339" s="125" t="str">
        <f>IF('2. Enter scores'!AT343&lt;&gt;"",'2. Enter scores'!$B343-'2. Enter scores'!AT343,"")</f>
        <v/>
      </c>
      <c r="AV339" s="125" t="str">
        <f>IF('2. Enter scores'!AU343&lt;&gt;"",'2. Enter scores'!$B343-'2. Enter scores'!AU343,"")</f>
        <v/>
      </c>
      <c r="AW339" s="125" t="str">
        <f>IF('2. Enter scores'!AV343&lt;&gt;"",'2. Enter scores'!$B343-'2. Enter scores'!AV343,"")</f>
        <v/>
      </c>
      <c r="AX339" s="125" t="str">
        <f>IF('2. Enter scores'!AW343&lt;&gt;"",'2. Enter scores'!$B343-'2. Enter scores'!AW343,"")</f>
        <v/>
      </c>
      <c r="AY339" s="125" t="str">
        <f>IF('2. Enter scores'!AX343&lt;&gt;"",'2. Enter scores'!$B343-'2. Enter scores'!AX343,"")</f>
        <v/>
      </c>
      <c r="AZ339" s="125" t="str">
        <f>IF('2. Enter scores'!AY343&lt;&gt;"",'2. Enter scores'!$B343-'2. Enter scores'!AY343,"")</f>
        <v/>
      </c>
      <c r="BA339" s="125" t="str">
        <f>IF('2. Enter scores'!AZ343&lt;&gt;"",'2. Enter scores'!$B343-'2. Enter scores'!AZ343,"")</f>
        <v/>
      </c>
      <c r="BB339" s="125" t="str">
        <f>IF('2. Enter scores'!BA343&lt;&gt;"",'2. Enter scores'!$B343-'2. Enter scores'!BA343,"")</f>
        <v/>
      </c>
      <c r="BC339" s="125" t="str">
        <f>IF('2. Enter scores'!BB343&lt;&gt;"",'2. Enter scores'!$B343-'2. Enter scores'!BB343,"")</f>
        <v/>
      </c>
      <c r="BD339" s="125" t="str">
        <f>IF('2. Enter scores'!BC343&lt;&gt;"",'2. Enter scores'!$B343-'2. Enter scores'!BC343,"")</f>
        <v/>
      </c>
      <c r="BE339" s="125" t="str">
        <f>IF('2. Enter scores'!BD343&lt;&gt;"",'2. Enter scores'!$B343-'2. Enter scores'!BD343,"")</f>
        <v/>
      </c>
      <c r="BF339" s="125" t="str">
        <f>IF('2. Enter scores'!BE343&lt;&gt;"",'2. Enter scores'!$B343-'2. Enter scores'!BE343,"")</f>
        <v/>
      </c>
      <c r="BG339" s="125" t="str">
        <f>IF('2. Enter scores'!BF343&lt;&gt;"",'2. Enter scores'!$B343-'2. Enter scores'!BF343,"")</f>
        <v/>
      </c>
      <c r="BH339" s="125" t="str">
        <f>IF('2. Enter scores'!BG343&lt;&gt;"",'2. Enter scores'!$B343-'2. Enter scores'!BG343,"")</f>
        <v/>
      </c>
      <c r="BI339" s="125" t="str">
        <f>IF('2. Enter scores'!BH343&lt;&gt;"",'2. Enter scores'!$B343-'2. Enter scores'!BH343,"")</f>
        <v/>
      </c>
      <c r="BJ339" s="125" t="str">
        <f>IF('2. Enter scores'!BI343&lt;&gt;"",'2. Enter scores'!$B343-'2. Enter scores'!BI343,"")</f>
        <v/>
      </c>
      <c r="BK339" s="125" t="str">
        <f>IF('2. Enter scores'!BJ343&lt;&gt;"",'2. Enter scores'!$B343-'2. Enter scores'!BJ343,"")</f>
        <v/>
      </c>
      <c r="BL339" s="125" t="str">
        <f>IF('2. Enter scores'!BK343&lt;&gt;"",'2. Enter scores'!$B343-'2. Enter scores'!BK343,"")</f>
        <v/>
      </c>
      <c r="BM339" s="125" t="str">
        <f>IF('2. Enter scores'!BL343&lt;&gt;"",'2. Enter scores'!$B343-'2. Enter scores'!BL343,"")</f>
        <v/>
      </c>
      <c r="BN339" s="125" t="str">
        <f>IF('2. Enter scores'!BM343&lt;&gt;"",'2. Enter scores'!$B343-'2. Enter scores'!BM343,"")</f>
        <v/>
      </c>
      <c r="BO339" s="125" t="str">
        <f>IF('2. Enter scores'!BN343&lt;&gt;"",'2. Enter scores'!$B343-'2. Enter scores'!BN343,"")</f>
        <v/>
      </c>
      <c r="BP339" s="108">
        <v>1000</v>
      </c>
    </row>
    <row r="340" spans="2:68" x14ac:dyDescent="0.35">
      <c r="B340" s="125" t="str">
        <f>IF('2. Enter scores'!A344&lt;&gt;"",'2. Enter scores'!A344,"")</f>
        <v/>
      </c>
      <c r="H340" s="125" t="str">
        <f>IF('2. Enter scores'!G344&lt;&gt;"",'2. Enter scores'!$B344-'2. Enter scores'!G344,"")</f>
        <v/>
      </c>
      <c r="I340" s="125" t="str">
        <f>IF('2. Enter scores'!H344&lt;&gt;"",'2. Enter scores'!$B344-'2. Enter scores'!H344,"")</f>
        <v/>
      </c>
      <c r="J340" s="125" t="str">
        <f>IF('2. Enter scores'!I344&lt;&gt;"",'2. Enter scores'!$B344-'2. Enter scores'!I344,"")</f>
        <v/>
      </c>
      <c r="K340" s="125" t="str">
        <f>IF('2. Enter scores'!J344&lt;&gt;"",'2. Enter scores'!$B344-'2. Enter scores'!J344,"")</f>
        <v/>
      </c>
      <c r="L340" s="125" t="str">
        <f>IF('2. Enter scores'!K344&lt;&gt;"",'2. Enter scores'!$B344-'2. Enter scores'!K344,"")</f>
        <v/>
      </c>
      <c r="M340" s="125" t="str">
        <f>IF('2. Enter scores'!L344&lt;&gt;"",'2. Enter scores'!$B344-'2. Enter scores'!L344,"")</f>
        <v/>
      </c>
      <c r="N340" s="125" t="str">
        <f>IF('2. Enter scores'!M344&lt;&gt;"",'2. Enter scores'!$B344-'2. Enter scores'!M344,"")</f>
        <v/>
      </c>
      <c r="O340" s="125" t="str">
        <f>IF('2. Enter scores'!N344&lt;&gt;"",'2. Enter scores'!$B344-'2. Enter scores'!N344,"")</f>
        <v/>
      </c>
      <c r="P340" s="125" t="str">
        <f>IF('2. Enter scores'!O344&lt;&gt;"",'2. Enter scores'!$B344-'2. Enter scores'!O344,"")</f>
        <v/>
      </c>
      <c r="Q340" s="125" t="str">
        <f>IF('2. Enter scores'!P344&lt;&gt;"",'2. Enter scores'!$B344-'2. Enter scores'!P344,"")</f>
        <v/>
      </c>
      <c r="R340" s="125" t="str">
        <f>IF('2. Enter scores'!Q344&lt;&gt;"",'2. Enter scores'!$B344-'2. Enter scores'!Q344,"")</f>
        <v/>
      </c>
      <c r="S340" s="125" t="str">
        <f>IF('2. Enter scores'!R344&lt;&gt;"",'2. Enter scores'!$B344-'2. Enter scores'!R344,"")</f>
        <v/>
      </c>
      <c r="T340" s="125" t="str">
        <f>IF('2. Enter scores'!S344&lt;&gt;"",'2. Enter scores'!$B344-'2. Enter scores'!S344,"")</f>
        <v/>
      </c>
      <c r="U340" s="125" t="str">
        <f>IF('2. Enter scores'!T344&lt;&gt;"",'2. Enter scores'!$B344-'2. Enter scores'!T344,"")</f>
        <v/>
      </c>
      <c r="V340" s="125" t="str">
        <f>IF('2. Enter scores'!U344&lt;&gt;"",'2. Enter scores'!$B344-'2. Enter scores'!U344,"")</f>
        <v/>
      </c>
      <c r="W340" s="125" t="str">
        <f>IF('2. Enter scores'!V344&lt;&gt;"",'2. Enter scores'!$B344-'2. Enter scores'!V344,"")</f>
        <v/>
      </c>
      <c r="X340" s="125" t="str">
        <f>IF('2. Enter scores'!W344&lt;&gt;"",'2. Enter scores'!$B344-'2. Enter scores'!W344,"")</f>
        <v/>
      </c>
      <c r="Y340" s="125" t="str">
        <f>IF('2. Enter scores'!X344&lt;&gt;"",'2. Enter scores'!$B344-'2. Enter scores'!X344,"")</f>
        <v/>
      </c>
      <c r="Z340" s="125" t="str">
        <f>IF('2. Enter scores'!Y344&lt;&gt;"",'2. Enter scores'!$B344-'2. Enter scores'!Y344,"")</f>
        <v/>
      </c>
      <c r="AA340" s="125" t="str">
        <f>IF('2. Enter scores'!Z344&lt;&gt;"",'2. Enter scores'!$B344-'2. Enter scores'!Z344,"")</f>
        <v/>
      </c>
      <c r="AB340" s="125" t="str">
        <f>IF('2. Enter scores'!AA344&lt;&gt;"",'2. Enter scores'!$B344-'2. Enter scores'!AA344,"")</f>
        <v/>
      </c>
      <c r="AC340" s="125" t="str">
        <f>IF('2. Enter scores'!AB344&lt;&gt;"",'2. Enter scores'!$B344-'2. Enter scores'!AB344,"")</f>
        <v/>
      </c>
      <c r="AD340" s="125" t="str">
        <f>IF('2. Enter scores'!AC344&lt;&gt;"",'2. Enter scores'!$B344-'2. Enter scores'!AC344,"")</f>
        <v/>
      </c>
      <c r="AE340" s="125" t="str">
        <f>IF('2. Enter scores'!AD344&lt;&gt;"",'2. Enter scores'!$B344-'2. Enter scores'!AD344,"")</f>
        <v/>
      </c>
      <c r="AF340" s="125" t="str">
        <f>IF('2. Enter scores'!AE344&lt;&gt;"",'2. Enter scores'!$B344-'2. Enter scores'!AE344,"")</f>
        <v/>
      </c>
      <c r="AG340" s="125" t="str">
        <f>IF('2. Enter scores'!AF344&lt;&gt;"",'2. Enter scores'!$B344-'2. Enter scores'!AF344,"")</f>
        <v/>
      </c>
      <c r="AH340" s="125" t="str">
        <f>IF('2. Enter scores'!AG344&lt;&gt;"",'2. Enter scores'!$B344-'2. Enter scores'!AG344,"")</f>
        <v/>
      </c>
      <c r="AI340" s="125" t="str">
        <f>IF('2. Enter scores'!AH344&lt;&gt;"",'2. Enter scores'!$B344-'2. Enter scores'!AH344,"")</f>
        <v/>
      </c>
      <c r="AJ340" s="125" t="str">
        <f>IF('2. Enter scores'!AI344&lt;&gt;"",'2. Enter scores'!$B344-'2. Enter scores'!AI344,"")</f>
        <v/>
      </c>
      <c r="AK340" s="125" t="str">
        <f>IF('2. Enter scores'!AJ344&lt;&gt;"",'2. Enter scores'!$B344-'2. Enter scores'!AJ344,"")</f>
        <v/>
      </c>
      <c r="AL340" s="125" t="str">
        <f>IF('2. Enter scores'!AK344&lt;&gt;"",'2. Enter scores'!$B344-'2. Enter scores'!AK344,"")</f>
        <v/>
      </c>
      <c r="AM340" s="125" t="str">
        <f>IF('2. Enter scores'!AL344&lt;&gt;"",'2. Enter scores'!$B344-'2. Enter scores'!AL344,"")</f>
        <v/>
      </c>
      <c r="AN340" s="125" t="str">
        <f>IF('2. Enter scores'!AM344&lt;&gt;"",'2. Enter scores'!$B344-'2. Enter scores'!AM344,"")</f>
        <v/>
      </c>
      <c r="AO340" s="125" t="str">
        <f>IF('2. Enter scores'!AN344&lt;&gt;"",'2. Enter scores'!$B344-'2. Enter scores'!AN344,"")</f>
        <v/>
      </c>
      <c r="AP340" s="125" t="str">
        <f>IF('2. Enter scores'!AO344&lt;&gt;"",'2. Enter scores'!$B344-'2. Enter scores'!AO344,"")</f>
        <v/>
      </c>
      <c r="AQ340" s="125" t="str">
        <f>IF('2. Enter scores'!AP344&lt;&gt;"",'2. Enter scores'!$B344-'2. Enter scores'!AP344,"")</f>
        <v/>
      </c>
      <c r="AR340" s="125" t="str">
        <f>IF('2. Enter scores'!AQ344&lt;&gt;"",'2. Enter scores'!$B344-'2. Enter scores'!AQ344,"")</f>
        <v/>
      </c>
      <c r="AS340" s="125" t="str">
        <f>IF('2. Enter scores'!AR344&lt;&gt;"",'2. Enter scores'!$B344-'2. Enter scores'!AR344,"")</f>
        <v/>
      </c>
      <c r="AT340" s="125" t="str">
        <f>IF('2. Enter scores'!AS344&lt;&gt;"",'2. Enter scores'!$B344-'2. Enter scores'!AS344,"")</f>
        <v/>
      </c>
      <c r="AU340" s="125" t="str">
        <f>IF('2. Enter scores'!AT344&lt;&gt;"",'2. Enter scores'!$B344-'2. Enter scores'!AT344,"")</f>
        <v/>
      </c>
      <c r="AV340" s="125" t="str">
        <f>IF('2. Enter scores'!AU344&lt;&gt;"",'2. Enter scores'!$B344-'2. Enter scores'!AU344,"")</f>
        <v/>
      </c>
      <c r="AW340" s="125" t="str">
        <f>IF('2. Enter scores'!AV344&lt;&gt;"",'2. Enter scores'!$B344-'2. Enter scores'!AV344,"")</f>
        <v/>
      </c>
      <c r="AX340" s="125" t="str">
        <f>IF('2. Enter scores'!AW344&lt;&gt;"",'2. Enter scores'!$B344-'2. Enter scores'!AW344,"")</f>
        <v/>
      </c>
      <c r="AY340" s="125" t="str">
        <f>IF('2. Enter scores'!AX344&lt;&gt;"",'2. Enter scores'!$B344-'2. Enter scores'!AX344,"")</f>
        <v/>
      </c>
      <c r="AZ340" s="125" t="str">
        <f>IF('2. Enter scores'!AY344&lt;&gt;"",'2. Enter scores'!$B344-'2. Enter scores'!AY344,"")</f>
        <v/>
      </c>
      <c r="BA340" s="125" t="str">
        <f>IF('2. Enter scores'!AZ344&lt;&gt;"",'2. Enter scores'!$B344-'2. Enter scores'!AZ344,"")</f>
        <v/>
      </c>
      <c r="BB340" s="125" t="str">
        <f>IF('2. Enter scores'!BA344&lt;&gt;"",'2. Enter scores'!$B344-'2. Enter scores'!BA344,"")</f>
        <v/>
      </c>
      <c r="BC340" s="125" t="str">
        <f>IF('2. Enter scores'!BB344&lt;&gt;"",'2. Enter scores'!$B344-'2. Enter scores'!BB344,"")</f>
        <v/>
      </c>
      <c r="BD340" s="125" t="str">
        <f>IF('2. Enter scores'!BC344&lt;&gt;"",'2. Enter scores'!$B344-'2. Enter scores'!BC344,"")</f>
        <v/>
      </c>
      <c r="BE340" s="125" t="str">
        <f>IF('2. Enter scores'!BD344&lt;&gt;"",'2. Enter scores'!$B344-'2. Enter scores'!BD344,"")</f>
        <v/>
      </c>
      <c r="BF340" s="125" t="str">
        <f>IF('2. Enter scores'!BE344&lt;&gt;"",'2. Enter scores'!$B344-'2. Enter scores'!BE344,"")</f>
        <v/>
      </c>
      <c r="BG340" s="125" t="str">
        <f>IF('2. Enter scores'!BF344&lt;&gt;"",'2. Enter scores'!$B344-'2. Enter scores'!BF344,"")</f>
        <v/>
      </c>
      <c r="BH340" s="125" t="str">
        <f>IF('2. Enter scores'!BG344&lt;&gt;"",'2. Enter scores'!$B344-'2. Enter scores'!BG344,"")</f>
        <v/>
      </c>
      <c r="BI340" s="125" t="str">
        <f>IF('2. Enter scores'!BH344&lt;&gt;"",'2. Enter scores'!$B344-'2. Enter scores'!BH344,"")</f>
        <v/>
      </c>
      <c r="BJ340" s="125" t="str">
        <f>IF('2. Enter scores'!BI344&lt;&gt;"",'2. Enter scores'!$B344-'2. Enter scores'!BI344,"")</f>
        <v/>
      </c>
      <c r="BK340" s="125" t="str">
        <f>IF('2. Enter scores'!BJ344&lt;&gt;"",'2. Enter scores'!$B344-'2. Enter scores'!BJ344,"")</f>
        <v/>
      </c>
      <c r="BL340" s="125" t="str">
        <f>IF('2. Enter scores'!BK344&lt;&gt;"",'2. Enter scores'!$B344-'2. Enter scores'!BK344,"")</f>
        <v/>
      </c>
      <c r="BM340" s="125" t="str">
        <f>IF('2. Enter scores'!BL344&lt;&gt;"",'2. Enter scores'!$B344-'2. Enter scores'!BL344,"")</f>
        <v/>
      </c>
      <c r="BN340" s="125" t="str">
        <f>IF('2. Enter scores'!BM344&lt;&gt;"",'2. Enter scores'!$B344-'2. Enter scores'!BM344,"")</f>
        <v/>
      </c>
      <c r="BO340" s="125" t="str">
        <f>IF('2. Enter scores'!BN344&lt;&gt;"",'2. Enter scores'!$B344-'2. Enter scores'!BN344,"")</f>
        <v/>
      </c>
      <c r="BP340" s="108">
        <v>1000</v>
      </c>
    </row>
    <row r="341" spans="2:68" x14ac:dyDescent="0.35">
      <c r="B341" s="125" t="str">
        <f>IF('2. Enter scores'!A345&lt;&gt;"",'2. Enter scores'!A345,"")</f>
        <v/>
      </c>
      <c r="H341" s="125" t="str">
        <f>IF('2. Enter scores'!G345&lt;&gt;"",'2. Enter scores'!$B345-'2. Enter scores'!G345,"")</f>
        <v/>
      </c>
      <c r="I341" s="125" t="str">
        <f>IF('2. Enter scores'!H345&lt;&gt;"",'2. Enter scores'!$B345-'2. Enter scores'!H345,"")</f>
        <v/>
      </c>
      <c r="J341" s="125" t="str">
        <f>IF('2. Enter scores'!I345&lt;&gt;"",'2. Enter scores'!$B345-'2. Enter scores'!I345,"")</f>
        <v/>
      </c>
      <c r="K341" s="125" t="str">
        <f>IF('2. Enter scores'!J345&lt;&gt;"",'2. Enter scores'!$B345-'2. Enter scores'!J345,"")</f>
        <v/>
      </c>
      <c r="L341" s="125" t="str">
        <f>IF('2. Enter scores'!K345&lt;&gt;"",'2. Enter scores'!$B345-'2. Enter scores'!K345,"")</f>
        <v/>
      </c>
      <c r="M341" s="125" t="str">
        <f>IF('2. Enter scores'!L345&lt;&gt;"",'2. Enter scores'!$B345-'2. Enter scores'!L345,"")</f>
        <v/>
      </c>
      <c r="N341" s="125" t="str">
        <f>IF('2. Enter scores'!M345&lt;&gt;"",'2. Enter scores'!$B345-'2. Enter scores'!M345,"")</f>
        <v/>
      </c>
      <c r="O341" s="125" t="str">
        <f>IF('2. Enter scores'!N345&lt;&gt;"",'2. Enter scores'!$B345-'2. Enter scores'!N345,"")</f>
        <v/>
      </c>
      <c r="P341" s="125" t="str">
        <f>IF('2. Enter scores'!O345&lt;&gt;"",'2. Enter scores'!$B345-'2. Enter scores'!O345,"")</f>
        <v/>
      </c>
      <c r="Q341" s="125" t="str">
        <f>IF('2. Enter scores'!P345&lt;&gt;"",'2. Enter scores'!$B345-'2. Enter scores'!P345,"")</f>
        <v/>
      </c>
      <c r="R341" s="125" t="str">
        <f>IF('2. Enter scores'!Q345&lt;&gt;"",'2. Enter scores'!$B345-'2. Enter scores'!Q345,"")</f>
        <v/>
      </c>
      <c r="S341" s="125" t="str">
        <f>IF('2. Enter scores'!R345&lt;&gt;"",'2. Enter scores'!$B345-'2. Enter scores'!R345,"")</f>
        <v/>
      </c>
      <c r="T341" s="125" t="str">
        <f>IF('2. Enter scores'!S345&lt;&gt;"",'2. Enter scores'!$B345-'2. Enter scores'!S345,"")</f>
        <v/>
      </c>
      <c r="U341" s="125" t="str">
        <f>IF('2. Enter scores'!T345&lt;&gt;"",'2. Enter scores'!$B345-'2. Enter scores'!T345,"")</f>
        <v/>
      </c>
      <c r="V341" s="125" t="str">
        <f>IF('2. Enter scores'!U345&lt;&gt;"",'2. Enter scores'!$B345-'2. Enter scores'!U345,"")</f>
        <v/>
      </c>
      <c r="W341" s="125" t="str">
        <f>IF('2. Enter scores'!V345&lt;&gt;"",'2. Enter scores'!$B345-'2. Enter scores'!V345,"")</f>
        <v/>
      </c>
      <c r="X341" s="125" t="str">
        <f>IF('2. Enter scores'!W345&lt;&gt;"",'2. Enter scores'!$B345-'2. Enter scores'!W345,"")</f>
        <v/>
      </c>
      <c r="Y341" s="125" t="str">
        <f>IF('2. Enter scores'!X345&lt;&gt;"",'2. Enter scores'!$B345-'2. Enter scores'!X345,"")</f>
        <v/>
      </c>
      <c r="Z341" s="125" t="str">
        <f>IF('2. Enter scores'!Y345&lt;&gt;"",'2. Enter scores'!$B345-'2. Enter scores'!Y345,"")</f>
        <v/>
      </c>
      <c r="AA341" s="125" t="str">
        <f>IF('2. Enter scores'!Z345&lt;&gt;"",'2. Enter scores'!$B345-'2. Enter scores'!Z345,"")</f>
        <v/>
      </c>
      <c r="AB341" s="125" t="str">
        <f>IF('2. Enter scores'!AA345&lt;&gt;"",'2. Enter scores'!$B345-'2. Enter scores'!AA345,"")</f>
        <v/>
      </c>
      <c r="AC341" s="125" t="str">
        <f>IF('2. Enter scores'!AB345&lt;&gt;"",'2. Enter scores'!$B345-'2. Enter scores'!AB345,"")</f>
        <v/>
      </c>
      <c r="AD341" s="125" t="str">
        <f>IF('2. Enter scores'!AC345&lt;&gt;"",'2. Enter scores'!$B345-'2. Enter scores'!AC345,"")</f>
        <v/>
      </c>
      <c r="AE341" s="125" t="str">
        <f>IF('2. Enter scores'!AD345&lt;&gt;"",'2. Enter scores'!$B345-'2. Enter scores'!AD345,"")</f>
        <v/>
      </c>
      <c r="AF341" s="125" t="str">
        <f>IF('2. Enter scores'!AE345&lt;&gt;"",'2. Enter scores'!$B345-'2. Enter scores'!AE345,"")</f>
        <v/>
      </c>
      <c r="AG341" s="125" t="str">
        <f>IF('2. Enter scores'!AF345&lt;&gt;"",'2. Enter scores'!$B345-'2. Enter scores'!AF345,"")</f>
        <v/>
      </c>
      <c r="AH341" s="125" t="str">
        <f>IF('2. Enter scores'!AG345&lt;&gt;"",'2. Enter scores'!$B345-'2. Enter scores'!AG345,"")</f>
        <v/>
      </c>
      <c r="AI341" s="125" t="str">
        <f>IF('2. Enter scores'!AH345&lt;&gt;"",'2. Enter scores'!$B345-'2. Enter scores'!AH345,"")</f>
        <v/>
      </c>
      <c r="AJ341" s="125" t="str">
        <f>IF('2. Enter scores'!AI345&lt;&gt;"",'2. Enter scores'!$B345-'2. Enter scores'!AI345,"")</f>
        <v/>
      </c>
      <c r="AK341" s="125" t="str">
        <f>IF('2. Enter scores'!AJ345&lt;&gt;"",'2. Enter scores'!$B345-'2. Enter scores'!AJ345,"")</f>
        <v/>
      </c>
      <c r="AL341" s="125" t="str">
        <f>IF('2. Enter scores'!AK345&lt;&gt;"",'2. Enter scores'!$B345-'2. Enter scores'!AK345,"")</f>
        <v/>
      </c>
      <c r="AM341" s="125" t="str">
        <f>IF('2. Enter scores'!AL345&lt;&gt;"",'2. Enter scores'!$B345-'2. Enter scores'!AL345,"")</f>
        <v/>
      </c>
      <c r="AN341" s="125" t="str">
        <f>IF('2. Enter scores'!AM345&lt;&gt;"",'2. Enter scores'!$B345-'2. Enter scores'!AM345,"")</f>
        <v/>
      </c>
      <c r="AO341" s="125" t="str">
        <f>IF('2. Enter scores'!AN345&lt;&gt;"",'2. Enter scores'!$B345-'2. Enter scores'!AN345,"")</f>
        <v/>
      </c>
      <c r="AP341" s="125" t="str">
        <f>IF('2. Enter scores'!AO345&lt;&gt;"",'2. Enter scores'!$B345-'2. Enter scores'!AO345,"")</f>
        <v/>
      </c>
      <c r="AQ341" s="125" t="str">
        <f>IF('2. Enter scores'!AP345&lt;&gt;"",'2. Enter scores'!$B345-'2. Enter scores'!AP345,"")</f>
        <v/>
      </c>
      <c r="AR341" s="125" t="str">
        <f>IF('2. Enter scores'!AQ345&lt;&gt;"",'2. Enter scores'!$B345-'2. Enter scores'!AQ345,"")</f>
        <v/>
      </c>
      <c r="AS341" s="125" t="str">
        <f>IF('2. Enter scores'!AR345&lt;&gt;"",'2. Enter scores'!$B345-'2. Enter scores'!AR345,"")</f>
        <v/>
      </c>
      <c r="AT341" s="125" t="str">
        <f>IF('2. Enter scores'!AS345&lt;&gt;"",'2. Enter scores'!$B345-'2. Enter scores'!AS345,"")</f>
        <v/>
      </c>
      <c r="AU341" s="125" t="str">
        <f>IF('2. Enter scores'!AT345&lt;&gt;"",'2. Enter scores'!$B345-'2. Enter scores'!AT345,"")</f>
        <v/>
      </c>
      <c r="AV341" s="125" t="str">
        <f>IF('2. Enter scores'!AU345&lt;&gt;"",'2. Enter scores'!$B345-'2. Enter scores'!AU345,"")</f>
        <v/>
      </c>
      <c r="AW341" s="125" t="str">
        <f>IF('2. Enter scores'!AV345&lt;&gt;"",'2. Enter scores'!$B345-'2. Enter scores'!AV345,"")</f>
        <v/>
      </c>
      <c r="AX341" s="125" t="str">
        <f>IF('2. Enter scores'!AW345&lt;&gt;"",'2. Enter scores'!$B345-'2. Enter scores'!AW345,"")</f>
        <v/>
      </c>
      <c r="AY341" s="125" t="str">
        <f>IF('2. Enter scores'!AX345&lt;&gt;"",'2. Enter scores'!$B345-'2. Enter scores'!AX345,"")</f>
        <v/>
      </c>
      <c r="AZ341" s="125" t="str">
        <f>IF('2. Enter scores'!AY345&lt;&gt;"",'2. Enter scores'!$B345-'2. Enter scores'!AY345,"")</f>
        <v/>
      </c>
      <c r="BA341" s="125" t="str">
        <f>IF('2. Enter scores'!AZ345&lt;&gt;"",'2. Enter scores'!$B345-'2. Enter scores'!AZ345,"")</f>
        <v/>
      </c>
      <c r="BB341" s="125" t="str">
        <f>IF('2. Enter scores'!BA345&lt;&gt;"",'2. Enter scores'!$B345-'2. Enter scores'!BA345,"")</f>
        <v/>
      </c>
      <c r="BC341" s="125" t="str">
        <f>IF('2. Enter scores'!BB345&lt;&gt;"",'2. Enter scores'!$B345-'2. Enter scores'!BB345,"")</f>
        <v/>
      </c>
      <c r="BD341" s="125" t="str">
        <f>IF('2. Enter scores'!BC345&lt;&gt;"",'2. Enter scores'!$B345-'2. Enter scores'!BC345,"")</f>
        <v/>
      </c>
      <c r="BE341" s="125" t="str">
        <f>IF('2. Enter scores'!BD345&lt;&gt;"",'2. Enter scores'!$B345-'2. Enter scores'!BD345,"")</f>
        <v/>
      </c>
      <c r="BF341" s="125" t="str">
        <f>IF('2. Enter scores'!BE345&lt;&gt;"",'2. Enter scores'!$B345-'2. Enter scores'!BE345,"")</f>
        <v/>
      </c>
      <c r="BG341" s="125" t="str">
        <f>IF('2. Enter scores'!BF345&lt;&gt;"",'2. Enter scores'!$B345-'2. Enter scores'!BF345,"")</f>
        <v/>
      </c>
      <c r="BH341" s="125" t="str">
        <f>IF('2. Enter scores'!BG345&lt;&gt;"",'2. Enter scores'!$B345-'2. Enter scores'!BG345,"")</f>
        <v/>
      </c>
      <c r="BI341" s="125" t="str">
        <f>IF('2. Enter scores'!BH345&lt;&gt;"",'2. Enter scores'!$B345-'2. Enter scores'!BH345,"")</f>
        <v/>
      </c>
      <c r="BJ341" s="125" t="str">
        <f>IF('2. Enter scores'!BI345&lt;&gt;"",'2. Enter scores'!$B345-'2. Enter scores'!BI345,"")</f>
        <v/>
      </c>
      <c r="BK341" s="125" t="str">
        <f>IF('2. Enter scores'!BJ345&lt;&gt;"",'2. Enter scores'!$B345-'2. Enter scores'!BJ345,"")</f>
        <v/>
      </c>
      <c r="BL341" s="125" t="str">
        <f>IF('2. Enter scores'!BK345&lt;&gt;"",'2. Enter scores'!$B345-'2. Enter scores'!BK345,"")</f>
        <v/>
      </c>
      <c r="BM341" s="125" t="str">
        <f>IF('2. Enter scores'!BL345&lt;&gt;"",'2. Enter scores'!$B345-'2. Enter scores'!BL345,"")</f>
        <v/>
      </c>
      <c r="BN341" s="125" t="str">
        <f>IF('2. Enter scores'!BM345&lt;&gt;"",'2. Enter scores'!$B345-'2. Enter scores'!BM345,"")</f>
        <v/>
      </c>
      <c r="BO341" s="125" t="str">
        <f>IF('2. Enter scores'!BN345&lt;&gt;"",'2. Enter scores'!$B345-'2. Enter scores'!BN345,"")</f>
        <v/>
      </c>
      <c r="BP341" s="108">
        <v>1000</v>
      </c>
    </row>
    <row r="342" spans="2:68" x14ac:dyDescent="0.35">
      <c r="B342" s="125" t="str">
        <f>IF('2. Enter scores'!A346&lt;&gt;"",'2. Enter scores'!A346,"")</f>
        <v/>
      </c>
      <c r="H342" s="125" t="str">
        <f>IF('2. Enter scores'!G346&lt;&gt;"",'2. Enter scores'!$B346-'2. Enter scores'!G346,"")</f>
        <v/>
      </c>
      <c r="I342" s="125" t="str">
        <f>IF('2. Enter scores'!H346&lt;&gt;"",'2. Enter scores'!$B346-'2. Enter scores'!H346,"")</f>
        <v/>
      </c>
      <c r="J342" s="125" t="str">
        <f>IF('2. Enter scores'!I346&lt;&gt;"",'2. Enter scores'!$B346-'2. Enter scores'!I346,"")</f>
        <v/>
      </c>
      <c r="K342" s="125" t="str">
        <f>IF('2. Enter scores'!J346&lt;&gt;"",'2. Enter scores'!$B346-'2. Enter scores'!J346,"")</f>
        <v/>
      </c>
      <c r="L342" s="125" t="str">
        <f>IF('2. Enter scores'!K346&lt;&gt;"",'2. Enter scores'!$B346-'2. Enter scores'!K346,"")</f>
        <v/>
      </c>
      <c r="M342" s="125" t="str">
        <f>IF('2. Enter scores'!L346&lt;&gt;"",'2. Enter scores'!$B346-'2. Enter scores'!L346,"")</f>
        <v/>
      </c>
      <c r="N342" s="125" t="str">
        <f>IF('2. Enter scores'!M346&lt;&gt;"",'2. Enter scores'!$B346-'2. Enter scores'!M346,"")</f>
        <v/>
      </c>
      <c r="O342" s="125" t="str">
        <f>IF('2. Enter scores'!N346&lt;&gt;"",'2. Enter scores'!$B346-'2. Enter scores'!N346,"")</f>
        <v/>
      </c>
      <c r="P342" s="125" t="str">
        <f>IF('2. Enter scores'!O346&lt;&gt;"",'2. Enter scores'!$B346-'2. Enter scores'!O346,"")</f>
        <v/>
      </c>
      <c r="Q342" s="125" t="str">
        <f>IF('2. Enter scores'!P346&lt;&gt;"",'2. Enter scores'!$B346-'2. Enter scores'!P346,"")</f>
        <v/>
      </c>
      <c r="R342" s="125" t="str">
        <f>IF('2. Enter scores'!Q346&lt;&gt;"",'2. Enter scores'!$B346-'2. Enter scores'!Q346,"")</f>
        <v/>
      </c>
      <c r="S342" s="125" t="str">
        <f>IF('2. Enter scores'!R346&lt;&gt;"",'2. Enter scores'!$B346-'2. Enter scores'!R346,"")</f>
        <v/>
      </c>
      <c r="T342" s="125" t="str">
        <f>IF('2. Enter scores'!S346&lt;&gt;"",'2. Enter scores'!$B346-'2. Enter scores'!S346,"")</f>
        <v/>
      </c>
      <c r="U342" s="125" t="str">
        <f>IF('2. Enter scores'!T346&lt;&gt;"",'2. Enter scores'!$B346-'2. Enter scores'!T346,"")</f>
        <v/>
      </c>
      <c r="V342" s="125" t="str">
        <f>IF('2. Enter scores'!U346&lt;&gt;"",'2. Enter scores'!$B346-'2. Enter scores'!U346,"")</f>
        <v/>
      </c>
      <c r="W342" s="125" t="str">
        <f>IF('2. Enter scores'!V346&lt;&gt;"",'2. Enter scores'!$B346-'2. Enter scores'!V346,"")</f>
        <v/>
      </c>
      <c r="X342" s="125" t="str">
        <f>IF('2. Enter scores'!W346&lt;&gt;"",'2. Enter scores'!$B346-'2. Enter scores'!W346,"")</f>
        <v/>
      </c>
      <c r="Y342" s="125" t="str">
        <f>IF('2. Enter scores'!X346&lt;&gt;"",'2. Enter scores'!$B346-'2. Enter scores'!X346,"")</f>
        <v/>
      </c>
      <c r="Z342" s="125" t="str">
        <f>IF('2. Enter scores'!Y346&lt;&gt;"",'2. Enter scores'!$B346-'2. Enter scores'!Y346,"")</f>
        <v/>
      </c>
      <c r="AA342" s="125" t="str">
        <f>IF('2. Enter scores'!Z346&lt;&gt;"",'2. Enter scores'!$B346-'2. Enter scores'!Z346,"")</f>
        <v/>
      </c>
      <c r="AB342" s="125" t="str">
        <f>IF('2. Enter scores'!AA346&lt;&gt;"",'2. Enter scores'!$B346-'2. Enter scores'!AA346,"")</f>
        <v/>
      </c>
      <c r="AC342" s="125" t="str">
        <f>IF('2. Enter scores'!AB346&lt;&gt;"",'2. Enter scores'!$B346-'2. Enter scores'!AB346,"")</f>
        <v/>
      </c>
      <c r="AD342" s="125" t="str">
        <f>IF('2. Enter scores'!AC346&lt;&gt;"",'2. Enter scores'!$B346-'2. Enter scores'!AC346,"")</f>
        <v/>
      </c>
      <c r="AE342" s="125" t="str">
        <f>IF('2. Enter scores'!AD346&lt;&gt;"",'2. Enter scores'!$B346-'2. Enter scores'!AD346,"")</f>
        <v/>
      </c>
      <c r="AF342" s="125" t="str">
        <f>IF('2. Enter scores'!AE346&lt;&gt;"",'2. Enter scores'!$B346-'2. Enter scores'!AE346,"")</f>
        <v/>
      </c>
      <c r="AG342" s="125" t="str">
        <f>IF('2. Enter scores'!AF346&lt;&gt;"",'2. Enter scores'!$B346-'2. Enter scores'!AF346,"")</f>
        <v/>
      </c>
      <c r="AH342" s="125" t="str">
        <f>IF('2. Enter scores'!AG346&lt;&gt;"",'2. Enter scores'!$B346-'2. Enter scores'!AG346,"")</f>
        <v/>
      </c>
      <c r="AI342" s="125" t="str">
        <f>IF('2. Enter scores'!AH346&lt;&gt;"",'2. Enter scores'!$B346-'2. Enter scores'!AH346,"")</f>
        <v/>
      </c>
      <c r="AJ342" s="125" t="str">
        <f>IF('2. Enter scores'!AI346&lt;&gt;"",'2. Enter scores'!$B346-'2. Enter scores'!AI346,"")</f>
        <v/>
      </c>
      <c r="AK342" s="125" t="str">
        <f>IF('2. Enter scores'!AJ346&lt;&gt;"",'2. Enter scores'!$B346-'2. Enter scores'!AJ346,"")</f>
        <v/>
      </c>
      <c r="AL342" s="125" t="str">
        <f>IF('2. Enter scores'!AK346&lt;&gt;"",'2. Enter scores'!$B346-'2. Enter scores'!AK346,"")</f>
        <v/>
      </c>
      <c r="AM342" s="125" t="str">
        <f>IF('2. Enter scores'!AL346&lt;&gt;"",'2. Enter scores'!$B346-'2. Enter scores'!AL346,"")</f>
        <v/>
      </c>
      <c r="AN342" s="125" t="str">
        <f>IF('2. Enter scores'!AM346&lt;&gt;"",'2. Enter scores'!$B346-'2. Enter scores'!AM346,"")</f>
        <v/>
      </c>
      <c r="AO342" s="125" t="str">
        <f>IF('2. Enter scores'!AN346&lt;&gt;"",'2. Enter scores'!$B346-'2. Enter scores'!AN346,"")</f>
        <v/>
      </c>
      <c r="AP342" s="125" t="str">
        <f>IF('2. Enter scores'!AO346&lt;&gt;"",'2. Enter scores'!$B346-'2. Enter scores'!AO346,"")</f>
        <v/>
      </c>
      <c r="AQ342" s="125" t="str">
        <f>IF('2. Enter scores'!AP346&lt;&gt;"",'2. Enter scores'!$B346-'2. Enter scores'!AP346,"")</f>
        <v/>
      </c>
      <c r="AR342" s="125" t="str">
        <f>IF('2. Enter scores'!AQ346&lt;&gt;"",'2. Enter scores'!$B346-'2. Enter scores'!AQ346,"")</f>
        <v/>
      </c>
      <c r="AS342" s="125" t="str">
        <f>IF('2. Enter scores'!AR346&lt;&gt;"",'2. Enter scores'!$B346-'2. Enter scores'!AR346,"")</f>
        <v/>
      </c>
      <c r="AT342" s="125" t="str">
        <f>IF('2. Enter scores'!AS346&lt;&gt;"",'2. Enter scores'!$B346-'2. Enter scores'!AS346,"")</f>
        <v/>
      </c>
      <c r="AU342" s="125" t="str">
        <f>IF('2. Enter scores'!AT346&lt;&gt;"",'2. Enter scores'!$B346-'2. Enter scores'!AT346,"")</f>
        <v/>
      </c>
      <c r="AV342" s="125" t="str">
        <f>IF('2. Enter scores'!AU346&lt;&gt;"",'2. Enter scores'!$B346-'2. Enter scores'!AU346,"")</f>
        <v/>
      </c>
      <c r="AW342" s="125" t="str">
        <f>IF('2. Enter scores'!AV346&lt;&gt;"",'2. Enter scores'!$B346-'2. Enter scores'!AV346,"")</f>
        <v/>
      </c>
      <c r="AX342" s="125" t="str">
        <f>IF('2. Enter scores'!AW346&lt;&gt;"",'2. Enter scores'!$B346-'2. Enter scores'!AW346,"")</f>
        <v/>
      </c>
      <c r="AY342" s="125" t="str">
        <f>IF('2. Enter scores'!AX346&lt;&gt;"",'2. Enter scores'!$B346-'2. Enter scores'!AX346,"")</f>
        <v/>
      </c>
      <c r="AZ342" s="125" t="str">
        <f>IF('2. Enter scores'!AY346&lt;&gt;"",'2. Enter scores'!$B346-'2. Enter scores'!AY346,"")</f>
        <v/>
      </c>
      <c r="BA342" s="125" t="str">
        <f>IF('2. Enter scores'!AZ346&lt;&gt;"",'2. Enter scores'!$B346-'2. Enter scores'!AZ346,"")</f>
        <v/>
      </c>
      <c r="BB342" s="125" t="str">
        <f>IF('2. Enter scores'!BA346&lt;&gt;"",'2. Enter scores'!$B346-'2. Enter scores'!BA346,"")</f>
        <v/>
      </c>
      <c r="BC342" s="125" t="str">
        <f>IF('2. Enter scores'!BB346&lt;&gt;"",'2. Enter scores'!$B346-'2. Enter scores'!BB346,"")</f>
        <v/>
      </c>
      <c r="BD342" s="125" t="str">
        <f>IF('2. Enter scores'!BC346&lt;&gt;"",'2. Enter scores'!$B346-'2. Enter scores'!BC346,"")</f>
        <v/>
      </c>
      <c r="BE342" s="125" t="str">
        <f>IF('2. Enter scores'!BD346&lt;&gt;"",'2. Enter scores'!$B346-'2. Enter scores'!BD346,"")</f>
        <v/>
      </c>
      <c r="BF342" s="125" t="str">
        <f>IF('2. Enter scores'!BE346&lt;&gt;"",'2. Enter scores'!$B346-'2. Enter scores'!BE346,"")</f>
        <v/>
      </c>
      <c r="BG342" s="125" t="str">
        <f>IF('2. Enter scores'!BF346&lt;&gt;"",'2. Enter scores'!$B346-'2. Enter scores'!BF346,"")</f>
        <v/>
      </c>
      <c r="BH342" s="125" t="str">
        <f>IF('2. Enter scores'!BG346&lt;&gt;"",'2. Enter scores'!$B346-'2. Enter scores'!BG346,"")</f>
        <v/>
      </c>
      <c r="BI342" s="125" t="str">
        <f>IF('2. Enter scores'!BH346&lt;&gt;"",'2. Enter scores'!$B346-'2. Enter scores'!BH346,"")</f>
        <v/>
      </c>
      <c r="BJ342" s="125" t="str">
        <f>IF('2. Enter scores'!BI346&lt;&gt;"",'2. Enter scores'!$B346-'2. Enter scores'!BI346,"")</f>
        <v/>
      </c>
      <c r="BK342" s="125" t="str">
        <f>IF('2. Enter scores'!BJ346&lt;&gt;"",'2. Enter scores'!$B346-'2. Enter scores'!BJ346,"")</f>
        <v/>
      </c>
      <c r="BL342" s="125" t="str">
        <f>IF('2. Enter scores'!BK346&lt;&gt;"",'2. Enter scores'!$B346-'2. Enter scores'!BK346,"")</f>
        <v/>
      </c>
      <c r="BM342" s="125" t="str">
        <f>IF('2. Enter scores'!BL346&lt;&gt;"",'2. Enter scores'!$B346-'2. Enter scores'!BL346,"")</f>
        <v/>
      </c>
      <c r="BN342" s="125" t="str">
        <f>IF('2. Enter scores'!BM346&lt;&gt;"",'2. Enter scores'!$B346-'2. Enter scores'!BM346,"")</f>
        <v/>
      </c>
      <c r="BO342" s="125" t="str">
        <f>IF('2. Enter scores'!BN346&lt;&gt;"",'2. Enter scores'!$B346-'2. Enter scores'!BN346,"")</f>
        <v/>
      </c>
      <c r="BP342" s="108">
        <v>1000</v>
      </c>
    </row>
    <row r="343" spans="2:68" x14ac:dyDescent="0.35">
      <c r="B343" s="125" t="str">
        <f>IF('2. Enter scores'!A347&lt;&gt;"",'2. Enter scores'!A347,"")</f>
        <v/>
      </c>
      <c r="H343" s="125" t="str">
        <f>IF('2. Enter scores'!G347&lt;&gt;"",'2. Enter scores'!$B347-'2. Enter scores'!G347,"")</f>
        <v/>
      </c>
      <c r="I343" s="125" t="str">
        <f>IF('2. Enter scores'!H347&lt;&gt;"",'2. Enter scores'!$B347-'2. Enter scores'!H347,"")</f>
        <v/>
      </c>
      <c r="J343" s="125" t="str">
        <f>IF('2. Enter scores'!I347&lt;&gt;"",'2. Enter scores'!$B347-'2. Enter scores'!I347,"")</f>
        <v/>
      </c>
      <c r="K343" s="125" t="str">
        <f>IF('2. Enter scores'!J347&lt;&gt;"",'2. Enter scores'!$B347-'2. Enter scores'!J347,"")</f>
        <v/>
      </c>
      <c r="L343" s="125" t="str">
        <f>IF('2. Enter scores'!K347&lt;&gt;"",'2. Enter scores'!$B347-'2. Enter scores'!K347,"")</f>
        <v/>
      </c>
      <c r="M343" s="125" t="str">
        <f>IF('2. Enter scores'!L347&lt;&gt;"",'2. Enter scores'!$B347-'2. Enter scores'!L347,"")</f>
        <v/>
      </c>
      <c r="N343" s="125" t="str">
        <f>IF('2. Enter scores'!M347&lt;&gt;"",'2. Enter scores'!$B347-'2. Enter scores'!M347,"")</f>
        <v/>
      </c>
      <c r="O343" s="125" t="str">
        <f>IF('2. Enter scores'!N347&lt;&gt;"",'2. Enter scores'!$B347-'2. Enter scores'!N347,"")</f>
        <v/>
      </c>
      <c r="P343" s="125" t="str">
        <f>IF('2. Enter scores'!O347&lt;&gt;"",'2. Enter scores'!$B347-'2. Enter scores'!O347,"")</f>
        <v/>
      </c>
      <c r="Q343" s="125" t="str">
        <f>IF('2. Enter scores'!P347&lt;&gt;"",'2. Enter scores'!$B347-'2. Enter scores'!P347,"")</f>
        <v/>
      </c>
      <c r="R343" s="125" t="str">
        <f>IF('2. Enter scores'!Q347&lt;&gt;"",'2. Enter scores'!$B347-'2. Enter scores'!Q347,"")</f>
        <v/>
      </c>
      <c r="S343" s="125" t="str">
        <f>IF('2. Enter scores'!R347&lt;&gt;"",'2. Enter scores'!$B347-'2. Enter scores'!R347,"")</f>
        <v/>
      </c>
      <c r="T343" s="125" t="str">
        <f>IF('2. Enter scores'!S347&lt;&gt;"",'2. Enter scores'!$B347-'2. Enter scores'!S347,"")</f>
        <v/>
      </c>
      <c r="U343" s="125" t="str">
        <f>IF('2. Enter scores'!T347&lt;&gt;"",'2. Enter scores'!$B347-'2. Enter scores'!T347,"")</f>
        <v/>
      </c>
      <c r="V343" s="125" t="str">
        <f>IF('2. Enter scores'!U347&lt;&gt;"",'2. Enter scores'!$B347-'2. Enter scores'!U347,"")</f>
        <v/>
      </c>
      <c r="W343" s="125" t="str">
        <f>IF('2. Enter scores'!V347&lt;&gt;"",'2. Enter scores'!$B347-'2. Enter scores'!V347,"")</f>
        <v/>
      </c>
      <c r="X343" s="125" t="str">
        <f>IF('2. Enter scores'!W347&lt;&gt;"",'2. Enter scores'!$B347-'2. Enter scores'!W347,"")</f>
        <v/>
      </c>
      <c r="Y343" s="125" t="str">
        <f>IF('2. Enter scores'!X347&lt;&gt;"",'2. Enter scores'!$B347-'2. Enter scores'!X347,"")</f>
        <v/>
      </c>
      <c r="Z343" s="125" t="str">
        <f>IF('2. Enter scores'!Y347&lt;&gt;"",'2. Enter scores'!$B347-'2. Enter scores'!Y347,"")</f>
        <v/>
      </c>
      <c r="AA343" s="125" t="str">
        <f>IF('2. Enter scores'!Z347&lt;&gt;"",'2. Enter scores'!$B347-'2. Enter scores'!Z347,"")</f>
        <v/>
      </c>
      <c r="AB343" s="125" t="str">
        <f>IF('2. Enter scores'!AA347&lt;&gt;"",'2. Enter scores'!$B347-'2. Enter scores'!AA347,"")</f>
        <v/>
      </c>
      <c r="AC343" s="125" t="str">
        <f>IF('2. Enter scores'!AB347&lt;&gt;"",'2. Enter scores'!$B347-'2. Enter scores'!AB347,"")</f>
        <v/>
      </c>
      <c r="AD343" s="125" t="str">
        <f>IF('2. Enter scores'!AC347&lt;&gt;"",'2. Enter scores'!$B347-'2. Enter scores'!AC347,"")</f>
        <v/>
      </c>
      <c r="AE343" s="125" t="str">
        <f>IF('2. Enter scores'!AD347&lt;&gt;"",'2. Enter scores'!$B347-'2. Enter scores'!AD347,"")</f>
        <v/>
      </c>
      <c r="AF343" s="125" t="str">
        <f>IF('2. Enter scores'!AE347&lt;&gt;"",'2. Enter scores'!$B347-'2. Enter scores'!AE347,"")</f>
        <v/>
      </c>
      <c r="AG343" s="125" t="str">
        <f>IF('2. Enter scores'!AF347&lt;&gt;"",'2. Enter scores'!$B347-'2. Enter scores'!AF347,"")</f>
        <v/>
      </c>
      <c r="AH343" s="125" t="str">
        <f>IF('2. Enter scores'!AG347&lt;&gt;"",'2. Enter scores'!$B347-'2. Enter scores'!AG347,"")</f>
        <v/>
      </c>
      <c r="AI343" s="125" t="str">
        <f>IF('2. Enter scores'!AH347&lt;&gt;"",'2. Enter scores'!$B347-'2. Enter scores'!AH347,"")</f>
        <v/>
      </c>
      <c r="AJ343" s="125" t="str">
        <f>IF('2. Enter scores'!AI347&lt;&gt;"",'2. Enter scores'!$B347-'2. Enter scores'!AI347,"")</f>
        <v/>
      </c>
      <c r="AK343" s="125" t="str">
        <f>IF('2. Enter scores'!AJ347&lt;&gt;"",'2. Enter scores'!$B347-'2. Enter scores'!AJ347,"")</f>
        <v/>
      </c>
      <c r="AL343" s="125" t="str">
        <f>IF('2. Enter scores'!AK347&lt;&gt;"",'2. Enter scores'!$B347-'2. Enter scores'!AK347,"")</f>
        <v/>
      </c>
      <c r="AM343" s="125" t="str">
        <f>IF('2. Enter scores'!AL347&lt;&gt;"",'2. Enter scores'!$B347-'2. Enter scores'!AL347,"")</f>
        <v/>
      </c>
      <c r="AN343" s="125" t="str">
        <f>IF('2. Enter scores'!AM347&lt;&gt;"",'2. Enter scores'!$B347-'2. Enter scores'!AM347,"")</f>
        <v/>
      </c>
      <c r="AO343" s="125" t="str">
        <f>IF('2. Enter scores'!AN347&lt;&gt;"",'2. Enter scores'!$B347-'2. Enter scores'!AN347,"")</f>
        <v/>
      </c>
      <c r="AP343" s="125" t="str">
        <f>IF('2. Enter scores'!AO347&lt;&gt;"",'2. Enter scores'!$B347-'2. Enter scores'!AO347,"")</f>
        <v/>
      </c>
      <c r="AQ343" s="125" t="str">
        <f>IF('2. Enter scores'!AP347&lt;&gt;"",'2. Enter scores'!$B347-'2. Enter scores'!AP347,"")</f>
        <v/>
      </c>
      <c r="AR343" s="125" t="str">
        <f>IF('2. Enter scores'!AQ347&lt;&gt;"",'2. Enter scores'!$B347-'2. Enter scores'!AQ347,"")</f>
        <v/>
      </c>
      <c r="AS343" s="125" t="str">
        <f>IF('2. Enter scores'!AR347&lt;&gt;"",'2. Enter scores'!$B347-'2. Enter scores'!AR347,"")</f>
        <v/>
      </c>
      <c r="AT343" s="125" t="str">
        <f>IF('2. Enter scores'!AS347&lt;&gt;"",'2. Enter scores'!$B347-'2. Enter scores'!AS347,"")</f>
        <v/>
      </c>
      <c r="AU343" s="125" t="str">
        <f>IF('2. Enter scores'!AT347&lt;&gt;"",'2. Enter scores'!$B347-'2. Enter scores'!AT347,"")</f>
        <v/>
      </c>
      <c r="AV343" s="125" t="str">
        <f>IF('2. Enter scores'!AU347&lt;&gt;"",'2. Enter scores'!$B347-'2. Enter scores'!AU347,"")</f>
        <v/>
      </c>
      <c r="AW343" s="125" t="str">
        <f>IF('2. Enter scores'!AV347&lt;&gt;"",'2. Enter scores'!$B347-'2. Enter scores'!AV347,"")</f>
        <v/>
      </c>
      <c r="AX343" s="125" t="str">
        <f>IF('2. Enter scores'!AW347&lt;&gt;"",'2. Enter scores'!$B347-'2. Enter scores'!AW347,"")</f>
        <v/>
      </c>
      <c r="AY343" s="125" t="str">
        <f>IF('2. Enter scores'!AX347&lt;&gt;"",'2. Enter scores'!$B347-'2. Enter scores'!AX347,"")</f>
        <v/>
      </c>
      <c r="AZ343" s="125" t="str">
        <f>IF('2. Enter scores'!AY347&lt;&gt;"",'2. Enter scores'!$B347-'2. Enter scores'!AY347,"")</f>
        <v/>
      </c>
      <c r="BA343" s="125" t="str">
        <f>IF('2. Enter scores'!AZ347&lt;&gt;"",'2. Enter scores'!$B347-'2. Enter scores'!AZ347,"")</f>
        <v/>
      </c>
      <c r="BB343" s="125" t="str">
        <f>IF('2. Enter scores'!BA347&lt;&gt;"",'2. Enter scores'!$B347-'2. Enter scores'!BA347,"")</f>
        <v/>
      </c>
      <c r="BC343" s="125" t="str">
        <f>IF('2. Enter scores'!BB347&lt;&gt;"",'2. Enter scores'!$B347-'2. Enter scores'!BB347,"")</f>
        <v/>
      </c>
      <c r="BD343" s="125" t="str">
        <f>IF('2. Enter scores'!BC347&lt;&gt;"",'2. Enter scores'!$B347-'2. Enter scores'!BC347,"")</f>
        <v/>
      </c>
      <c r="BE343" s="125" t="str">
        <f>IF('2. Enter scores'!BD347&lt;&gt;"",'2. Enter scores'!$B347-'2. Enter scores'!BD347,"")</f>
        <v/>
      </c>
      <c r="BF343" s="125" t="str">
        <f>IF('2. Enter scores'!BE347&lt;&gt;"",'2. Enter scores'!$B347-'2. Enter scores'!BE347,"")</f>
        <v/>
      </c>
      <c r="BG343" s="125" t="str">
        <f>IF('2. Enter scores'!BF347&lt;&gt;"",'2. Enter scores'!$B347-'2. Enter scores'!BF347,"")</f>
        <v/>
      </c>
      <c r="BH343" s="125" t="str">
        <f>IF('2. Enter scores'!BG347&lt;&gt;"",'2. Enter scores'!$B347-'2. Enter scores'!BG347,"")</f>
        <v/>
      </c>
      <c r="BI343" s="125" t="str">
        <f>IF('2. Enter scores'!BH347&lt;&gt;"",'2. Enter scores'!$B347-'2. Enter scores'!BH347,"")</f>
        <v/>
      </c>
      <c r="BJ343" s="125" t="str">
        <f>IF('2. Enter scores'!BI347&lt;&gt;"",'2. Enter scores'!$B347-'2. Enter scores'!BI347,"")</f>
        <v/>
      </c>
      <c r="BK343" s="125" t="str">
        <f>IF('2. Enter scores'!BJ347&lt;&gt;"",'2. Enter scores'!$B347-'2. Enter scores'!BJ347,"")</f>
        <v/>
      </c>
      <c r="BL343" s="125" t="str">
        <f>IF('2. Enter scores'!BK347&lt;&gt;"",'2. Enter scores'!$B347-'2. Enter scores'!BK347,"")</f>
        <v/>
      </c>
      <c r="BM343" s="125" t="str">
        <f>IF('2. Enter scores'!BL347&lt;&gt;"",'2. Enter scores'!$B347-'2. Enter scores'!BL347,"")</f>
        <v/>
      </c>
      <c r="BN343" s="125" t="str">
        <f>IF('2. Enter scores'!BM347&lt;&gt;"",'2. Enter scores'!$B347-'2. Enter scores'!BM347,"")</f>
        <v/>
      </c>
      <c r="BO343" s="125" t="str">
        <f>IF('2. Enter scores'!BN347&lt;&gt;"",'2. Enter scores'!$B347-'2. Enter scores'!BN347,"")</f>
        <v/>
      </c>
      <c r="BP343" s="108">
        <v>1000</v>
      </c>
    </row>
    <row r="344" spans="2:68" x14ac:dyDescent="0.35">
      <c r="B344" s="125" t="str">
        <f>IF('2. Enter scores'!A348&lt;&gt;"",'2. Enter scores'!A348,"")</f>
        <v/>
      </c>
      <c r="H344" s="125" t="str">
        <f>IF('2. Enter scores'!G348&lt;&gt;"",'2. Enter scores'!$B348-'2. Enter scores'!G348,"")</f>
        <v/>
      </c>
      <c r="I344" s="125" t="str">
        <f>IF('2. Enter scores'!H348&lt;&gt;"",'2. Enter scores'!$B348-'2. Enter scores'!H348,"")</f>
        <v/>
      </c>
      <c r="J344" s="125" t="str">
        <f>IF('2. Enter scores'!I348&lt;&gt;"",'2. Enter scores'!$B348-'2. Enter scores'!I348,"")</f>
        <v/>
      </c>
      <c r="K344" s="125" t="str">
        <f>IF('2. Enter scores'!J348&lt;&gt;"",'2. Enter scores'!$B348-'2. Enter scores'!J348,"")</f>
        <v/>
      </c>
      <c r="L344" s="125" t="str">
        <f>IF('2. Enter scores'!K348&lt;&gt;"",'2. Enter scores'!$B348-'2. Enter scores'!K348,"")</f>
        <v/>
      </c>
      <c r="M344" s="125" t="str">
        <f>IF('2. Enter scores'!L348&lt;&gt;"",'2. Enter scores'!$B348-'2. Enter scores'!L348,"")</f>
        <v/>
      </c>
      <c r="N344" s="125" t="str">
        <f>IF('2. Enter scores'!M348&lt;&gt;"",'2. Enter scores'!$B348-'2. Enter scores'!M348,"")</f>
        <v/>
      </c>
      <c r="O344" s="125" t="str">
        <f>IF('2. Enter scores'!N348&lt;&gt;"",'2. Enter scores'!$B348-'2. Enter scores'!N348,"")</f>
        <v/>
      </c>
      <c r="P344" s="125" t="str">
        <f>IF('2. Enter scores'!O348&lt;&gt;"",'2. Enter scores'!$B348-'2. Enter scores'!O348,"")</f>
        <v/>
      </c>
      <c r="Q344" s="125" t="str">
        <f>IF('2. Enter scores'!P348&lt;&gt;"",'2. Enter scores'!$B348-'2. Enter scores'!P348,"")</f>
        <v/>
      </c>
      <c r="R344" s="125" t="str">
        <f>IF('2. Enter scores'!Q348&lt;&gt;"",'2. Enter scores'!$B348-'2. Enter scores'!Q348,"")</f>
        <v/>
      </c>
      <c r="S344" s="125" t="str">
        <f>IF('2. Enter scores'!R348&lt;&gt;"",'2. Enter scores'!$B348-'2. Enter scores'!R348,"")</f>
        <v/>
      </c>
      <c r="T344" s="125" t="str">
        <f>IF('2. Enter scores'!S348&lt;&gt;"",'2. Enter scores'!$B348-'2. Enter scores'!S348,"")</f>
        <v/>
      </c>
      <c r="U344" s="125" t="str">
        <f>IF('2. Enter scores'!T348&lt;&gt;"",'2. Enter scores'!$B348-'2. Enter scores'!T348,"")</f>
        <v/>
      </c>
      <c r="V344" s="125" t="str">
        <f>IF('2. Enter scores'!U348&lt;&gt;"",'2. Enter scores'!$B348-'2. Enter scores'!U348,"")</f>
        <v/>
      </c>
      <c r="W344" s="125" t="str">
        <f>IF('2. Enter scores'!V348&lt;&gt;"",'2. Enter scores'!$B348-'2. Enter scores'!V348,"")</f>
        <v/>
      </c>
      <c r="X344" s="125" t="str">
        <f>IF('2. Enter scores'!W348&lt;&gt;"",'2. Enter scores'!$B348-'2. Enter scores'!W348,"")</f>
        <v/>
      </c>
      <c r="Y344" s="125" t="str">
        <f>IF('2. Enter scores'!X348&lt;&gt;"",'2. Enter scores'!$B348-'2. Enter scores'!X348,"")</f>
        <v/>
      </c>
      <c r="Z344" s="125" t="str">
        <f>IF('2. Enter scores'!Y348&lt;&gt;"",'2. Enter scores'!$B348-'2. Enter scores'!Y348,"")</f>
        <v/>
      </c>
      <c r="AA344" s="125" t="str">
        <f>IF('2. Enter scores'!Z348&lt;&gt;"",'2. Enter scores'!$B348-'2. Enter scores'!Z348,"")</f>
        <v/>
      </c>
      <c r="AB344" s="125" t="str">
        <f>IF('2. Enter scores'!AA348&lt;&gt;"",'2. Enter scores'!$B348-'2. Enter scores'!AA348,"")</f>
        <v/>
      </c>
      <c r="AC344" s="125" t="str">
        <f>IF('2. Enter scores'!AB348&lt;&gt;"",'2. Enter scores'!$B348-'2. Enter scores'!AB348,"")</f>
        <v/>
      </c>
      <c r="AD344" s="125" t="str">
        <f>IF('2. Enter scores'!AC348&lt;&gt;"",'2. Enter scores'!$B348-'2. Enter scores'!AC348,"")</f>
        <v/>
      </c>
      <c r="AE344" s="125" t="str">
        <f>IF('2. Enter scores'!AD348&lt;&gt;"",'2. Enter scores'!$B348-'2. Enter scores'!AD348,"")</f>
        <v/>
      </c>
      <c r="AF344" s="125" t="str">
        <f>IF('2. Enter scores'!AE348&lt;&gt;"",'2. Enter scores'!$B348-'2. Enter scores'!AE348,"")</f>
        <v/>
      </c>
      <c r="AG344" s="125" t="str">
        <f>IF('2. Enter scores'!AF348&lt;&gt;"",'2. Enter scores'!$B348-'2. Enter scores'!AF348,"")</f>
        <v/>
      </c>
      <c r="AH344" s="125" t="str">
        <f>IF('2. Enter scores'!AG348&lt;&gt;"",'2. Enter scores'!$B348-'2. Enter scores'!AG348,"")</f>
        <v/>
      </c>
      <c r="AI344" s="125" t="str">
        <f>IF('2. Enter scores'!AH348&lt;&gt;"",'2. Enter scores'!$B348-'2. Enter scores'!AH348,"")</f>
        <v/>
      </c>
      <c r="AJ344" s="125" t="str">
        <f>IF('2. Enter scores'!AI348&lt;&gt;"",'2. Enter scores'!$B348-'2. Enter scores'!AI348,"")</f>
        <v/>
      </c>
      <c r="AK344" s="125" t="str">
        <f>IF('2. Enter scores'!AJ348&lt;&gt;"",'2. Enter scores'!$B348-'2. Enter scores'!AJ348,"")</f>
        <v/>
      </c>
      <c r="AL344" s="125" t="str">
        <f>IF('2. Enter scores'!AK348&lt;&gt;"",'2. Enter scores'!$B348-'2. Enter scores'!AK348,"")</f>
        <v/>
      </c>
      <c r="AM344" s="125" t="str">
        <f>IF('2. Enter scores'!AL348&lt;&gt;"",'2. Enter scores'!$B348-'2. Enter scores'!AL348,"")</f>
        <v/>
      </c>
      <c r="AN344" s="125" t="str">
        <f>IF('2. Enter scores'!AM348&lt;&gt;"",'2. Enter scores'!$B348-'2. Enter scores'!AM348,"")</f>
        <v/>
      </c>
      <c r="AO344" s="125" t="str">
        <f>IF('2. Enter scores'!AN348&lt;&gt;"",'2. Enter scores'!$B348-'2. Enter scores'!AN348,"")</f>
        <v/>
      </c>
      <c r="AP344" s="125" t="str">
        <f>IF('2. Enter scores'!AO348&lt;&gt;"",'2. Enter scores'!$B348-'2. Enter scores'!AO348,"")</f>
        <v/>
      </c>
      <c r="AQ344" s="125" t="str">
        <f>IF('2. Enter scores'!AP348&lt;&gt;"",'2. Enter scores'!$B348-'2. Enter scores'!AP348,"")</f>
        <v/>
      </c>
      <c r="AR344" s="125" t="str">
        <f>IF('2. Enter scores'!AQ348&lt;&gt;"",'2. Enter scores'!$B348-'2. Enter scores'!AQ348,"")</f>
        <v/>
      </c>
      <c r="AS344" s="125" t="str">
        <f>IF('2. Enter scores'!AR348&lt;&gt;"",'2. Enter scores'!$B348-'2. Enter scores'!AR348,"")</f>
        <v/>
      </c>
      <c r="AT344" s="125" t="str">
        <f>IF('2. Enter scores'!AS348&lt;&gt;"",'2. Enter scores'!$B348-'2. Enter scores'!AS348,"")</f>
        <v/>
      </c>
      <c r="AU344" s="125" t="str">
        <f>IF('2. Enter scores'!AT348&lt;&gt;"",'2. Enter scores'!$B348-'2. Enter scores'!AT348,"")</f>
        <v/>
      </c>
      <c r="AV344" s="125" t="str">
        <f>IF('2. Enter scores'!AU348&lt;&gt;"",'2. Enter scores'!$B348-'2. Enter scores'!AU348,"")</f>
        <v/>
      </c>
      <c r="AW344" s="125" t="str">
        <f>IF('2. Enter scores'!AV348&lt;&gt;"",'2. Enter scores'!$B348-'2. Enter scores'!AV348,"")</f>
        <v/>
      </c>
      <c r="AX344" s="125" t="str">
        <f>IF('2. Enter scores'!AW348&lt;&gt;"",'2. Enter scores'!$B348-'2. Enter scores'!AW348,"")</f>
        <v/>
      </c>
      <c r="AY344" s="125" t="str">
        <f>IF('2. Enter scores'!AX348&lt;&gt;"",'2. Enter scores'!$B348-'2. Enter scores'!AX348,"")</f>
        <v/>
      </c>
      <c r="AZ344" s="125" t="str">
        <f>IF('2. Enter scores'!AY348&lt;&gt;"",'2. Enter scores'!$B348-'2. Enter scores'!AY348,"")</f>
        <v/>
      </c>
      <c r="BA344" s="125" t="str">
        <f>IF('2. Enter scores'!AZ348&lt;&gt;"",'2. Enter scores'!$B348-'2. Enter scores'!AZ348,"")</f>
        <v/>
      </c>
      <c r="BB344" s="125" t="str">
        <f>IF('2. Enter scores'!BA348&lt;&gt;"",'2. Enter scores'!$B348-'2. Enter scores'!BA348,"")</f>
        <v/>
      </c>
      <c r="BC344" s="125" t="str">
        <f>IF('2. Enter scores'!BB348&lt;&gt;"",'2. Enter scores'!$B348-'2. Enter scores'!BB348,"")</f>
        <v/>
      </c>
      <c r="BD344" s="125" t="str">
        <f>IF('2. Enter scores'!BC348&lt;&gt;"",'2. Enter scores'!$B348-'2. Enter scores'!BC348,"")</f>
        <v/>
      </c>
      <c r="BE344" s="125" t="str">
        <f>IF('2. Enter scores'!BD348&lt;&gt;"",'2. Enter scores'!$B348-'2. Enter scores'!BD348,"")</f>
        <v/>
      </c>
      <c r="BF344" s="125" t="str">
        <f>IF('2. Enter scores'!BE348&lt;&gt;"",'2. Enter scores'!$B348-'2. Enter scores'!BE348,"")</f>
        <v/>
      </c>
      <c r="BG344" s="125" t="str">
        <f>IF('2. Enter scores'!BF348&lt;&gt;"",'2. Enter scores'!$B348-'2. Enter scores'!BF348,"")</f>
        <v/>
      </c>
      <c r="BH344" s="125" t="str">
        <f>IF('2. Enter scores'!BG348&lt;&gt;"",'2. Enter scores'!$B348-'2. Enter scores'!BG348,"")</f>
        <v/>
      </c>
      <c r="BI344" s="125" t="str">
        <f>IF('2. Enter scores'!BH348&lt;&gt;"",'2. Enter scores'!$B348-'2. Enter scores'!BH348,"")</f>
        <v/>
      </c>
      <c r="BJ344" s="125" t="str">
        <f>IF('2. Enter scores'!BI348&lt;&gt;"",'2. Enter scores'!$B348-'2. Enter scores'!BI348,"")</f>
        <v/>
      </c>
      <c r="BK344" s="125" t="str">
        <f>IF('2. Enter scores'!BJ348&lt;&gt;"",'2. Enter scores'!$B348-'2. Enter scores'!BJ348,"")</f>
        <v/>
      </c>
      <c r="BL344" s="125" t="str">
        <f>IF('2. Enter scores'!BK348&lt;&gt;"",'2. Enter scores'!$B348-'2. Enter scores'!BK348,"")</f>
        <v/>
      </c>
      <c r="BM344" s="125" t="str">
        <f>IF('2. Enter scores'!BL348&lt;&gt;"",'2. Enter scores'!$B348-'2. Enter scores'!BL348,"")</f>
        <v/>
      </c>
      <c r="BN344" s="125" t="str">
        <f>IF('2. Enter scores'!BM348&lt;&gt;"",'2. Enter scores'!$B348-'2. Enter scores'!BM348,"")</f>
        <v/>
      </c>
      <c r="BO344" s="125" t="str">
        <f>IF('2. Enter scores'!BN348&lt;&gt;"",'2. Enter scores'!$B348-'2. Enter scores'!BN348,"")</f>
        <v/>
      </c>
      <c r="BP344" s="108">
        <v>1000</v>
      </c>
    </row>
    <row r="345" spans="2:68" x14ac:dyDescent="0.35">
      <c r="B345" s="125" t="str">
        <f>IF('2. Enter scores'!A349&lt;&gt;"",'2. Enter scores'!A349,"")</f>
        <v/>
      </c>
      <c r="H345" s="125" t="str">
        <f>IF('2. Enter scores'!G349&lt;&gt;"",'2. Enter scores'!$B349-'2. Enter scores'!G349,"")</f>
        <v/>
      </c>
      <c r="I345" s="125" t="str">
        <f>IF('2. Enter scores'!H349&lt;&gt;"",'2. Enter scores'!$B349-'2. Enter scores'!H349,"")</f>
        <v/>
      </c>
      <c r="J345" s="125" t="str">
        <f>IF('2. Enter scores'!I349&lt;&gt;"",'2. Enter scores'!$B349-'2. Enter scores'!I349,"")</f>
        <v/>
      </c>
      <c r="K345" s="125" t="str">
        <f>IF('2. Enter scores'!J349&lt;&gt;"",'2. Enter scores'!$B349-'2. Enter scores'!J349,"")</f>
        <v/>
      </c>
      <c r="L345" s="125" t="str">
        <f>IF('2. Enter scores'!K349&lt;&gt;"",'2. Enter scores'!$B349-'2. Enter scores'!K349,"")</f>
        <v/>
      </c>
      <c r="M345" s="125" t="str">
        <f>IF('2. Enter scores'!L349&lt;&gt;"",'2. Enter scores'!$B349-'2. Enter scores'!L349,"")</f>
        <v/>
      </c>
      <c r="N345" s="125" t="str">
        <f>IF('2. Enter scores'!M349&lt;&gt;"",'2. Enter scores'!$B349-'2. Enter scores'!M349,"")</f>
        <v/>
      </c>
      <c r="O345" s="125" t="str">
        <f>IF('2. Enter scores'!N349&lt;&gt;"",'2. Enter scores'!$B349-'2. Enter scores'!N349,"")</f>
        <v/>
      </c>
      <c r="P345" s="125" t="str">
        <f>IF('2. Enter scores'!O349&lt;&gt;"",'2. Enter scores'!$B349-'2. Enter scores'!O349,"")</f>
        <v/>
      </c>
      <c r="Q345" s="125" t="str">
        <f>IF('2. Enter scores'!P349&lt;&gt;"",'2. Enter scores'!$B349-'2. Enter scores'!P349,"")</f>
        <v/>
      </c>
      <c r="R345" s="125" t="str">
        <f>IF('2. Enter scores'!Q349&lt;&gt;"",'2. Enter scores'!$B349-'2. Enter scores'!Q349,"")</f>
        <v/>
      </c>
      <c r="S345" s="125" t="str">
        <f>IF('2. Enter scores'!R349&lt;&gt;"",'2. Enter scores'!$B349-'2. Enter scores'!R349,"")</f>
        <v/>
      </c>
      <c r="T345" s="125" t="str">
        <f>IF('2. Enter scores'!S349&lt;&gt;"",'2. Enter scores'!$B349-'2. Enter scores'!S349,"")</f>
        <v/>
      </c>
      <c r="U345" s="125" t="str">
        <f>IF('2. Enter scores'!T349&lt;&gt;"",'2. Enter scores'!$B349-'2. Enter scores'!T349,"")</f>
        <v/>
      </c>
      <c r="V345" s="125" t="str">
        <f>IF('2. Enter scores'!U349&lt;&gt;"",'2. Enter scores'!$B349-'2. Enter scores'!U349,"")</f>
        <v/>
      </c>
      <c r="W345" s="125" t="str">
        <f>IF('2. Enter scores'!V349&lt;&gt;"",'2. Enter scores'!$B349-'2. Enter scores'!V349,"")</f>
        <v/>
      </c>
      <c r="X345" s="125" t="str">
        <f>IF('2. Enter scores'!W349&lt;&gt;"",'2. Enter scores'!$B349-'2. Enter scores'!W349,"")</f>
        <v/>
      </c>
      <c r="Y345" s="125" t="str">
        <f>IF('2. Enter scores'!X349&lt;&gt;"",'2. Enter scores'!$B349-'2. Enter scores'!X349,"")</f>
        <v/>
      </c>
      <c r="Z345" s="125" t="str">
        <f>IF('2. Enter scores'!Y349&lt;&gt;"",'2. Enter scores'!$B349-'2. Enter scores'!Y349,"")</f>
        <v/>
      </c>
      <c r="AA345" s="125" t="str">
        <f>IF('2. Enter scores'!Z349&lt;&gt;"",'2. Enter scores'!$B349-'2. Enter scores'!Z349,"")</f>
        <v/>
      </c>
      <c r="AB345" s="125" t="str">
        <f>IF('2. Enter scores'!AA349&lt;&gt;"",'2. Enter scores'!$B349-'2. Enter scores'!AA349,"")</f>
        <v/>
      </c>
      <c r="AC345" s="125" t="str">
        <f>IF('2. Enter scores'!AB349&lt;&gt;"",'2. Enter scores'!$B349-'2. Enter scores'!AB349,"")</f>
        <v/>
      </c>
      <c r="AD345" s="125" t="str">
        <f>IF('2. Enter scores'!AC349&lt;&gt;"",'2. Enter scores'!$B349-'2. Enter scores'!AC349,"")</f>
        <v/>
      </c>
      <c r="AE345" s="125" t="str">
        <f>IF('2. Enter scores'!AD349&lt;&gt;"",'2. Enter scores'!$B349-'2. Enter scores'!AD349,"")</f>
        <v/>
      </c>
      <c r="AF345" s="125" t="str">
        <f>IF('2. Enter scores'!AE349&lt;&gt;"",'2. Enter scores'!$B349-'2. Enter scores'!AE349,"")</f>
        <v/>
      </c>
      <c r="AG345" s="125" t="str">
        <f>IF('2. Enter scores'!AF349&lt;&gt;"",'2. Enter scores'!$B349-'2. Enter scores'!AF349,"")</f>
        <v/>
      </c>
      <c r="AH345" s="125" t="str">
        <f>IF('2. Enter scores'!AG349&lt;&gt;"",'2. Enter scores'!$B349-'2. Enter scores'!AG349,"")</f>
        <v/>
      </c>
      <c r="AI345" s="125" t="str">
        <f>IF('2. Enter scores'!AH349&lt;&gt;"",'2. Enter scores'!$B349-'2. Enter scores'!AH349,"")</f>
        <v/>
      </c>
      <c r="AJ345" s="125" t="str">
        <f>IF('2. Enter scores'!AI349&lt;&gt;"",'2. Enter scores'!$B349-'2. Enter scores'!AI349,"")</f>
        <v/>
      </c>
      <c r="AK345" s="125" t="str">
        <f>IF('2. Enter scores'!AJ349&lt;&gt;"",'2. Enter scores'!$B349-'2. Enter scores'!AJ349,"")</f>
        <v/>
      </c>
      <c r="AL345" s="125" t="str">
        <f>IF('2. Enter scores'!AK349&lt;&gt;"",'2. Enter scores'!$B349-'2. Enter scores'!AK349,"")</f>
        <v/>
      </c>
      <c r="AM345" s="125" t="str">
        <f>IF('2. Enter scores'!AL349&lt;&gt;"",'2. Enter scores'!$B349-'2. Enter scores'!AL349,"")</f>
        <v/>
      </c>
      <c r="AN345" s="125" t="str">
        <f>IF('2. Enter scores'!AM349&lt;&gt;"",'2. Enter scores'!$B349-'2. Enter scores'!AM349,"")</f>
        <v/>
      </c>
      <c r="AO345" s="125" t="str">
        <f>IF('2. Enter scores'!AN349&lt;&gt;"",'2. Enter scores'!$B349-'2. Enter scores'!AN349,"")</f>
        <v/>
      </c>
      <c r="AP345" s="125" t="str">
        <f>IF('2. Enter scores'!AO349&lt;&gt;"",'2. Enter scores'!$B349-'2. Enter scores'!AO349,"")</f>
        <v/>
      </c>
      <c r="AQ345" s="125" t="str">
        <f>IF('2. Enter scores'!AP349&lt;&gt;"",'2. Enter scores'!$B349-'2. Enter scores'!AP349,"")</f>
        <v/>
      </c>
      <c r="AR345" s="125" t="str">
        <f>IF('2. Enter scores'!AQ349&lt;&gt;"",'2. Enter scores'!$B349-'2. Enter scores'!AQ349,"")</f>
        <v/>
      </c>
      <c r="AS345" s="125" t="str">
        <f>IF('2. Enter scores'!AR349&lt;&gt;"",'2. Enter scores'!$B349-'2. Enter scores'!AR349,"")</f>
        <v/>
      </c>
      <c r="AT345" s="125" t="str">
        <f>IF('2. Enter scores'!AS349&lt;&gt;"",'2. Enter scores'!$B349-'2. Enter scores'!AS349,"")</f>
        <v/>
      </c>
      <c r="AU345" s="125" t="str">
        <f>IF('2. Enter scores'!AT349&lt;&gt;"",'2. Enter scores'!$B349-'2. Enter scores'!AT349,"")</f>
        <v/>
      </c>
      <c r="AV345" s="125" t="str">
        <f>IF('2. Enter scores'!AU349&lt;&gt;"",'2. Enter scores'!$B349-'2. Enter scores'!AU349,"")</f>
        <v/>
      </c>
      <c r="AW345" s="125" t="str">
        <f>IF('2. Enter scores'!AV349&lt;&gt;"",'2. Enter scores'!$B349-'2. Enter scores'!AV349,"")</f>
        <v/>
      </c>
      <c r="AX345" s="125" t="str">
        <f>IF('2. Enter scores'!AW349&lt;&gt;"",'2. Enter scores'!$B349-'2. Enter scores'!AW349,"")</f>
        <v/>
      </c>
      <c r="AY345" s="125" t="str">
        <f>IF('2. Enter scores'!AX349&lt;&gt;"",'2. Enter scores'!$B349-'2. Enter scores'!AX349,"")</f>
        <v/>
      </c>
      <c r="AZ345" s="125" t="str">
        <f>IF('2. Enter scores'!AY349&lt;&gt;"",'2. Enter scores'!$B349-'2. Enter scores'!AY349,"")</f>
        <v/>
      </c>
      <c r="BA345" s="125" t="str">
        <f>IF('2. Enter scores'!AZ349&lt;&gt;"",'2. Enter scores'!$B349-'2. Enter scores'!AZ349,"")</f>
        <v/>
      </c>
      <c r="BB345" s="125" t="str">
        <f>IF('2. Enter scores'!BA349&lt;&gt;"",'2. Enter scores'!$B349-'2. Enter scores'!BA349,"")</f>
        <v/>
      </c>
      <c r="BC345" s="125" t="str">
        <f>IF('2. Enter scores'!BB349&lt;&gt;"",'2. Enter scores'!$B349-'2. Enter scores'!BB349,"")</f>
        <v/>
      </c>
      <c r="BD345" s="125" t="str">
        <f>IF('2. Enter scores'!BC349&lt;&gt;"",'2. Enter scores'!$B349-'2. Enter scores'!BC349,"")</f>
        <v/>
      </c>
      <c r="BE345" s="125" t="str">
        <f>IF('2. Enter scores'!BD349&lt;&gt;"",'2. Enter scores'!$B349-'2. Enter scores'!BD349,"")</f>
        <v/>
      </c>
      <c r="BF345" s="125" t="str">
        <f>IF('2. Enter scores'!BE349&lt;&gt;"",'2. Enter scores'!$B349-'2. Enter scores'!BE349,"")</f>
        <v/>
      </c>
      <c r="BG345" s="125" t="str">
        <f>IF('2. Enter scores'!BF349&lt;&gt;"",'2. Enter scores'!$B349-'2. Enter scores'!BF349,"")</f>
        <v/>
      </c>
      <c r="BH345" s="125" t="str">
        <f>IF('2. Enter scores'!BG349&lt;&gt;"",'2. Enter scores'!$B349-'2. Enter scores'!BG349,"")</f>
        <v/>
      </c>
      <c r="BI345" s="125" t="str">
        <f>IF('2. Enter scores'!BH349&lt;&gt;"",'2. Enter scores'!$B349-'2. Enter scores'!BH349,"")</f>
        <v/>
      </c>
      <c r="BJ345" s="125" t="str">
        <f>IF('2. Enter scores'!BI349&lt;&gt;"",'2. Enter scores'!$B349-'2. Enter scores'!BI349,"")</f>
        <v/>
      </c>
      <c r="BK345" s="125" t="str">
        <f>IF('2. Enter scores'!BJ349&lt;&gt;"",'2. Enter scores'!$B349-'2. Enter scores'!BJ349,"")</f>
        <v/>
      </c>
      <c r="BL345" s="125" t="str">
        <f>IF('2. Enter scores'!BK349&lt;&gt;"",'2. Enter scores'!$B349-'2. Enter scores'!BK349,"")</f>
        <v/>
      </c>
      <c r="BM345" s="125" t="str">
        <f>IF('2. Enter scores'!BL349&lt;&gt;"",'2. Enter scores'!$B349-'2. Enter scores'!BL349,"")</f>
        <v/>
      </c>
      <c r="BN345" s="125" t="str">
        <f>IF('2. Enter scores'!BM349&lt;&gt;"",'2. Enter scores'!$B349-'2. Enter scores'!BM349,"")</f>
        <v/>
      </c>
      <c r="BO345" s="125" t="str">
        <f>IF('2. Enter scores'!BN349&lt;&gt;"",'2. Enter scores'!$B349-'2. Enter scores'!BN349,"")</f>
        <v/>
      </c>
      <c r="BP345" s="108">
        <v>1000</v>
      </c>
    </row>
    <row r="346" spans="2:68" x14ac:dyDescent="0.35">
      <c r="B346" s="125" t="str">
        <f>IF('2. Enter scores'!A350&lt;&gt;"",'2. Enter scores'!A350,"")</f>
        <v/>
      </c>
      <c r="H346" s="125" t="str">
        <f>IF('2. Enter scores'!G350&lt;&gt;"",'2. Enter scores'!$B350-'2. Enter scores'!G350,"")</f>
        <v/>
      </c>
      <c r="I346" s="125" t="str">
        <f>IF('2. Enter scores'!H350&lt;&gt;"",'2. Enter scores'!$B350-'2. Enter scores'!H350,"")</f>
        <v/>
      </c>
      <c r="J346" s="125" t="str">
        <f>IF('2. Enter scores'!I350&lt;&gt;"",'2. Enter scores'!$B350-'2. Enter scores'!I350,"")</f>
        <v/>
      </c>
      <c r="K346" s="125" t="str">
        <f>IF('2. Enter scores'!J350&lt;&gt;"",'2. Enter scores'!$B350-'2. Enter scores'!J350,"")</f>
        <v/>
      </c>
      <c r="L346" s="125" t="str">
        <f>IF('2. Enter scores'!K350&lt;&gt;"",'2. Enter scores'!$B350-'2. Enter scores'!K350,"")</f>
        <v/>
      </c>
      <c r="M346" s="125" t="str">
        <f>IF('2. Enter scores'!L350&lt;&gt;"",'2. Enter scores'!$B350-'2. Enter scores'!L350,"")</f>
        <v/>
      </c>
      <c r="N346" s="125" t="str">
        <f>IF('2. Enter scores'!M350&lt;&gt;"",'2. Enter scores'!$B350-'2. Enter scores'!M350,"")</f>
        <v/>
      </c>
      <c r="O346" s="125" t="str">
        <f>IF('2. Enter scores'!N350&lt;&gt;"",'2. Enter scores'!$B350-'2. Enter scores'!N350,"")</f>
        <v/>
      </c>
      <c r="P346" s="125" t="str">
        <f>IF('2. Enter scores'!O350&lt;&gt;"",'2. Enter scores'!$B350-'2. Enter scores'!O350,"")</f>
        <v/>
      </c>
      <c r="Q346" s="125" t="str">
        <f>IF('2. Enter scores'!P350&lt;&gt;"",'2. Enter scores'!$B350-'2. Enter scores'!P350,"")</f>
        <v/>
      </c>
      <c r="R346" s="125" t="str">
        <f>IF('2. Enter scores'!Q350&lt;&gt;"",'2. Enter scores'!$B350-'2. Enter scores'!Q350,"")</f>
        <v/>
      </c>
      <c r="S346" s="125" t="str">
        <f>IF('2. Enter scores'!R350&lt;&gt;"",'2. Enter scores'!$B350-'2. Enter scores'!R350,"")</f>
        <v/>
      </c>
      <c r="T346" s="125" t="str">
        <f>IF('2. Enter scores'!S350&lt;&gt;"",'2. Enter scores'!$B350-'2. Enter scores'!S350,"")</f>
        <v/>
      </c>
      <c r="U346" s="125" t="str">
        <f>IF('2. Enter scores'!T350&lt;&gt;"",'2. Enter scores'!$B350-'2. Enter scores'!T350,"")</f>
        <v/>
      </c>
      <c r="V346" s="125" t="str">
        <f>IF('2. Enter scores'!U350&lt;&gt;"",'2. Enter scores'!$B350-'2. Enter scores'!U350,"")</f>
        <v/>
      </c>
      <c r="W346" s="125" t="str">
        <f>IF('2. Enter scores'!V350&lt;&gt;"",'2. Enter scores'!$B350-'2. Enter scores'!V350,"")</f>
        <v/>
      </c>
      <c r="X346" s="125" t="str">
        <f>IF('2. Enter scores'!W350&lt;&gt;"",'2. Enter scores'!$B350-'2. Enter scores'!W350,"")</f>
        <v/>
      </c>
      <c r="Y346" s="125" t="str">
        <f>IF('2. Enter scores'!X350&lt;&gt;"",'2. Enter scores'!$B350-'2. Enter scores'!X350,"")</f>
        <v/>
      </c>
      <c r="Z346" s="125" t="str">
        <f>IF('2. Enter scores'!Y350&lt;&gt;"",'2. Enter scores'!$B350-'2. Enter scores'!Y350,"")</f>
        <v/>
      </c>
      <c r="AA346" s="125" t="str">
        <f>IF('2. Enter scores'!Z350&lt;&gt;"",'2. Enter scores'!$B350-'2. Enter scores'!Z350,"")</f>
        <v/>
      </c>
      <c r="AB346" s="125" t="str">
        <f>IF('2. Enter scores'!AA350&lt;&gt;"",'2. Enter scores'!$B350-'2. Enter scores'!AA350,"")</f>
        <v/>
      </c>
      <c r="AC346" s="125" t="str">
        <f>IF('2. Enter scores'!AB350&lt;&gt;"",'2. Enter scores'!$B350-'2. Enter scores'!AB350,"")</f>
        <v/>
      </c>
      <c r="AD346" s="125" t="str">
        <f>IF('2. Enter scores'!AC350&lt;&gt;"",'2. Enter scores'!$B350-'2. Enter scores'!AC350,"")</f>
        <v/>
      </c>
      <c r="AE346" s="125" t="str">
        <f>IF('2. Enter scores'!AD350&lt;&gt;"",'2. Enter scores'!$B350-'2. Enter scores'!AD350,"")</f>
        <v/>
      </c>
      <c r="AF346" s="125" t="str">
        <f>IF('2. Enter scores'!AE350&lt;&gt;"",'2. Enter scores'!$B350-'2. Enter scores'!AE350,"")</f>
        <v/>
      </c>
      <c r="AG346" s="125" t="str">
        <f>IF('2. Enter scores'!AF350&lt;&gt;"",'2. Enter scores'!$B350-'2. Enter scores'!AF350,"")</f>
        <v/>
      </c>
      <c r="AH346" s="125" t="str">
        <f>IF('2. Enter scores'!AG350&lt;&gt;"",'2. Enter scores'!$B350-'2. Enter scores'!AG350,"")</f>
        <v/>
      </c>
      <c r="AI346" s="125" t="str">
        <f>IF('2. Enter scores'!AH350&lt;&gt;"",'2. Enter scores'!$B350-'2. Enter scores'!AH350,"")</f>
        <v/>
      </c>
      <c r="AJ346" s="125" t="str">
        <f>IF('2. Enter scores'!AI350&lt;&gt;"",'2. Enter scores'!$B350-'2. Enter scores'!AI350,"")</f>
        <v/>
      </c>
      <c r="AK346" s="125" t="str">
        <f>IF('2. Enter scores'!AJ350&lt;&gt;"",'2. Enter scores'!$B350-'2. Enter scores'!AJ350,"")</f>
        <v/>
      </c>
      <c r="AL346" s="125" t="str">
        <f>IF('2. Enter scores'!AK350&lt;&gt;"",'2. Enter scores'!$B350-'2. Enter scores'!AK350,"")</f>
        <v/>
      </c>
      <c r="AM346" s="125" t="str">
        <f>IF('2. Enter scores'!AL350&lt;&gt;"",'2. Enter scores'!$B350-'2. Enter scores'!AL350,"")</f>
        <v/>
      </c>
      <c r="AN346" s="125" t="str">
        <f>IF('2. Enter scores'!AM350&lt;&gt;"",'2. Enter scores'!$B350-'2. Enter scores'!AM350,"")</f>
        <v/>
      </c>
      <c r="AO346" s="125" t="str">
        <f>IF('2. Enter scores'!AN350&lt;&gt;"",'2. Enter scores'!$B350-'2. Enter scores'!AN350,"")</f>
        <v/>
      </c>
      <c r="AP346" s="125" t="str">
        <f>IF('2. Enter scores'!AO350&lt;&gt;"",'2. Enter scores'!$B350-'2. Enter scores'!AO350,"")</f>
        <v/>
      </c>
      <c r="AQ346" s="125" t="str">
        <f>IF('2. Enter scores'!AP350&lt;&gt;"",'2. Enter scores'!$B350-'2. Enter scores'!AP350,"")</f>
        <v/>
      </c>
      <c r="AR346" s="125" t="str">
        <f>IF('2. Enter scores'!AQ350&lt;&gt;"",'2. Enter scores'!$B350-'2. Enter scores'!AQ350,"")</f>
        <v/>
      </c>
      <c r="AS346" s="125" t="str">
        <f>IF('2. Enter scores'!AR350&lt;&gt;"",'2. Enter scores'!$B350-'2. Enter scores'!AR350,"")</f>
        <v/>
      </c>
      <c r="AT346" s="125" t="str">
        <f>IF('2. Enter scores'!AS350&lt;&gt;"",'2. Enter scores'!$B350-'2. Enter scores'!AS350,"")</f>
        <v/>
      </c>
      <c r="AU346" s="125" t="str">
        <f>IF('2. Enter scores'!AT350&lt;&gt;"",'2. Enter scores'!$B350-'2. Enter scores'!AT350,"")</f>
        <v/>
      </c>
      <c r="AV346" s="125" t="str">
        <f>IF('2. Enter scores'!AU350&lt;&gt;"",'2. Enter scores'!$B350-'2. Enter scores'!AU350,"")</f>
        <v/>
      </c>
      <c r="AW346" s="125" t="str">
        <f>IF('2. Enter scores'!AV350&lt;&gt;"",'2. Enter scores'!$B350-'2. Enter scores'!AV350,"")</f>
        <v/>
      </c>
      <c r="AX346" s="125" t="str">
        <f>IF('2. Enter scores'!AW350&lt;&gt;"",'2. Enter scores'!$B350-'2. Enter scores'!AW350,"")</f>
        <v/>
      </c>
      <c r="AY346" s="125" t="str">
        <f>IF('2. Enter scores'!AX350&lt;&gt;"",'2. Enter scores'!$B350-'2. Enter scores'!AX350,"")</f>
        <v/>
      </c>
      <c r="AZ346" s="125" t="str">
        <f>IF('2. Enter scores'!AY350&lt;&gt;"",'2. Enter scores'!$B350-'2. Enter scores'!AY350,"")</f>
        <v/>
      </c>
      <c r="BA346" s="125" t="str">
        <f>IF('2. Enter scores'!AZ350&lt;&gt;"",'2. Enter scores'!$B350-'2. Enter scores'!AZ350,"")</f>
        <v/>
      </c>
      <c r="BB346" s="125" t="str">
        <f>IF('2. Enter scores'!BA350&lt;&gt;"",'2. Enter scores'!$B350-'2. Enter scores'!BA350,"")</f>
        <v/>
      </c>
      <c r="BC346" s="125" t="str">
        <f>IF('2. Enter scores'!BB350&lt;&gt;"",'2. Enter scores'!$B350-'2. Enter scores'!BB350,"")</f>
        <v/>
      </c>
      <c r="BD346" s="125" t="str">
        <f>IF('2. Enter scores'!BC350&lt;&gt;"",'2. Enter scores'!$B350-'2. Enter scores'!BC350,"")</f>
        <v/>
      </c>
      <c r="BE346" s="125" t="str">
        <f>IF('2. Enter scores'!BD350&lt;&gt;"",'2. Enter scores'!$B350-'2. Enter scores'!BD350,"")</f>
        <v/>
      </c>
      <c r="BF346" s="125" t="str">
        <f>IF('2. Enter scores'!BE350&lt;&gt;"",'2. Enter scores'!$B350-'2. Enter scores'!BE350,"")</f>
        <v/>
      </c>
      <c r="BG346" s="125" t="str">
        <f>IF('2. Enter scores'!BF350&lt;&gt;"",'2. Enter scores'!$B350-'2. Enter scores'!BF350,"")</f>
        <v/>
      </c>
      <c r="BH346" s="125" t="str">
        <f>IF('2. Enter scores'!BG350&lt;&gt;"",'2. Enter scores'!$B350-'2. Enter scores'!BG350,"")</f>
        <v/>
      </c>
      <c r="BI346" s="125" t="str">
        <f>IF('2. Enter scores'!BH350&lt;&gt;"",'2. Enter scores'!$B350-'2. Enter scores'!BH350,"")</f>
        <v/>
      </c>
      <c r="BJ346" s="125" t="str">
        <f>IF('2. Enter scores'!BI350&lt;&gt;"",'2. Enter scores'!$B350-'2. Enter scores'!BI350,"")</f>
        <v/>
      </c>
      <c r="BK346" s="125" t="str">
        <f>IF('2. Enter scores'!BJ350&lt;&gt;"",'2. Enter scores'!$B350-'2. Enter scores'!BJ350,"")</f>
        <v/>
      </c>
      <c r="BL346" s="125" t="str">
        <f>IF('2. Enter scores'!BK350&lt;&gt;"",'2. Enter scores'!$B350-'2. Enter scores'!BK350,"")</f>
        <v/>
      </c>
      <c r="BM346" s="125" t="str">
        <f>IF('2. Enter scores'!BL350&lt;&gt;"",'2. Enter scores'!$B350-'2. Enter scores'!BL350,"")</f>
        <v/>
      </c>
      <c r="BN346" s="125" t="str">
        <f>IF('2. Enter scores'!BM350&lt;&gt;"",'2. Enter scores'!$B350-'2. Enter scores'!BM350,"")</f>
        <v/>
      </c>
      <c r="BO346" s="125" t="str">
        <f>IF('2. Enter scores'!BN350&lt;&gt;"",'2. Enter scores'!$B350-'2. Enter scores'!BN350,"")</f>
        <v/>
      </c>
      <c r="BP346" s="108">
        <v>1000</v>
      </c>
    </row>
    <row r="347" spans="2:68" x14ac:dyDescent="0.35">
      <c r="B347" s="125" t="str">
        <f>IF('2. Enter scores'!A351&lt;&gt;"",'2. Enter scores'!A351,"")</f>
        <v/>
      </c>
      <c r="H347" s="125" t="str">
        <f>IF('2. Enter scores'!G351&lt;&gt;"",'2. Enter scores'!$B351-'2. Enter scores'!G351,"")</f>
        <v/>
      </c>
      <c r="I347" s="125" t="str">
        <f>IF('2. Enter scores'!H351&lt;&gt;"",'2. Enter scores'!$B351-'2. Enter scores'!H351,"")</f>
        <v/>
      </c>
      <c r="J347" s="125" t="str">
        <f>IF('2. Enter scores'!I351&lt;&gt;"",'2. Enter scores'!$B351-'2. Enter scores'!I351,"")</f>
        <v/>
      </c>
      <c r="K347" s="125" t="str">
        <f>IF('2. Enter scores'!J351&lt;&gt;"",'2. Enter scores'!$B351-'2. Enter scores'!J351,"")</f>
        <v/>
      </c>
      <c r="L347" s="125" t="str">
        <f>IF('2. Enter scores'!K351&lt;&gt;"",'2. Enter scores'!$B351-'2. Enter scores'!K351,"")</f>
        <v/>
      </c>
      <c r="M347" s="125" t="str">
        <f>IF('2. Enter scores'!L351&lt;&gt;"",'2. Enter scores'!$B351-'2. Enter scores'!L351,"")</f>
        <v/>
      </c>
      <c r="N347" s="125" t="str">
        <f>IF('2. Enter scores'!M351&lt;&gt;"",'2. Enter scores'!$B351-'2. Enter scores'!M351,"")</f>
        <v/>
      </c>
      <c r="O347" s="125" t="str">
        <f>IF('2. Enter scores'!N351&lt;&gt;"",'2. Enter scores'!$B351-'2. Enter scores'!N351,"")</f>
        <v/>
      </c>
      <c r="P347" s="125" t="str">
        <f>IF('2. Enter scores'!O351&lt;&gt;"",'2. Enter scores'!$B351-'2. Enter scores'!O351,"")</f>
        <v/>
      </c>
      <c r="Q347" s="125" t="str">
        <f>IF('2. Enter scores'!P351&lt;&gt;"",'2. Enter scores'!$B351-'2. Enter scores'!P351,"")</f>
        <v/>
      </c>
      <c r="R347" s="125" t="str">
        <f>IF('2. Enter scores'!Q351&lt;&gt;"",'2. Enter scores'!$B351-'2. Enter scores'!Q351,"")</f>
        <v/>
      </c>
      <c r="S347" s="125" t="str">
        <f>IF('2. Enter scores'!R351&lt;&gt;"",'2. Enter scores'!$B351-'2. Enter scores'!R351,"")</f>
        <v/>
      </c>
      <c r="T347" s="125" t="str">
        <f>IF('2. Enter scores'!S351&lt;&gt;"",'2. Enter scores'!$B351-'2. Enter scores'!S351,"")</f>
        <v/>
      </c>
      <c r="U347" s="125" t="str">
        <f>IF('2. Enter scores'!T351&lt;&gt;"",'2. Enter scores'!$B351-'2. Enter scores'!T351,"")</f>
        <v/>
      </c>
      <c r="V347" s="125" t="str">
        <f>IF('2. Enter scores'!U351&lt;&gt;"",'2. Enter scores'!$B351-'2. Enter scores'!U351,"")</f>
        <v/>
      </c>
      <c r="W347" s="125" t="str">
        <f>IF('2. Enter scores'!V351&lt;&gt;"",'2. Enter scores'!$B351-'2. Enter scores'!V351,"")</f>
        <v/>
      </c>
      <c r="X347" s="125" t="str">
        <f>IF('2. Enter scores'!W351&lt;&gt;"",'2. Enter scores'!$B351-'2. Enter scores'!W351,"")</f>
        <v/>
      </c>
      <c r="Y347" s="125" t="str">
        <f>IF('2. Enter scores'!X351&lt;&gt;"",'2. Enter scores'!$B351-'2. Enter scores'!X351,"")</f>
        <v/>
      </c>
      <c r="Z347" s="125" t="str">
        <f>IF('2. Enter scores'!Y351&lt;&gt;"",'2. Enter scores'!$B351-'2. Enter scores'!Y351,"")</f>
        <v/>
      </c>
      <c r="AA347" s="125" t="str">
        <f>IF('2. Enter scores'!Z351&lt;&gt;"",'2. Enter scores'!$B351-'2. Enter scores'!Z351,"")</f>
        <v/>
      </c>
      <c r="AB347" s="125" t="str">
        <f>IF('2. Enter scores'!AA351&lt;&gt;"",'2. Enter scores'!$B351-'2. Enter scores'!AA351,"")</f>
        <v/>
      </c>
      <c r="AC347" s="125" t="str">
        <f>IF('2. Enter scores'!AB351&lt;&gt;"",'2. Enter scores'!$B351-'2. Enter scores'!AB351,"")</f>
        <v/>
      </c>
      <c r="AD347" s="125" t="str">
        <f>IF('2. Enter scores'!AC351&lt;&gt;"",'2. Enter scores'!$B351-'2. Enter scores'!AC351,"")</f>
        <v/>
      </c>
      <c r="AE347" s="125" t="str">
        <f>IF('2. Enter scores'!AD351&lt;&gt;"",'2. Enter scores'!$B351-'2. Enter scores'!AD351,"")</f>
        <v/>
      </c>
      <c r="AF347" s="125" t="str">
        <f>IF('2. Enter scores'!AE351&lt;&gt;"",'2. Enter scores'!$B351-'2. Enter scores'!AE351,"")</f>
        <v/>
      </c>
      <c r="AG347" s="125" t="str">
        <f>IF('2. Enter scores'!AF351&lt;&gt;"",'2. Enter scores'!$B351-'2. Enter scores'!AF351,"")</f>
        <v/>
      </c>
      <c r="AH347" s="125" t="str">
        <f>IF('2. Enter scores'!AG351&lt;&gt;"",'2. Enter scores'!$B351-'2. Enter scores'!AG351,"")</f>
        <v/>
      </c>
      <c r="AI347" s="125" t="str">
        <f>IF('2. Enter scores'!AH351&lt;&gt;"",'2. Enter scores'!$B351-'2. Enter scores'!AH351,"")</f>
        <v/>
      </c>
      <c r="AJ347" s="125" t="str">
        <f>IF('2. Enter scores'!AI351&lt;&gt;"",'2. Enter scores'!$B351-'2. Enter scores'!AI351,"")</f>
        <v/>
      </c>
      <c r="AK347" s="125" t="str">
        <f>IF('2. Enter scores'!AJ351&lt;&gt;"",'2. Enter scores'!$B351-'2. Enter scores'!AJ351,"")</f>
        <v/>
      </c>
      <c r="AL347" s="125" t="str">
        <f>IF('2. Enter scores'!AK351&lt;&gt;"",'2. Enter scores'!$B351-'2. Enter scores'!AK351,"")</f>
        <v/>
      </c>
      <c r="AM347" s="125" t="str">
        <f>IF('2. Enter scores'!AL351&lt;&gt;"",'2. Enter scores'!$B351-'2. Enter scores'!AL351,"")</f>
        <v/>
      </c>
      <c r="AN347" s="125" t="str">
        <f>IF('2. Enter scores'!AM351&lt;&gt;"",'2. Enter scores'!$B351-'2. Enter scores'!AM351,"")</f>
        <v/>
      </c>
      <c r="AO347" s="125" t="str">
        <f>IF('2. Enter scores'!AN351&lt;&gt;"",'2. Enter scores'!$B351-'2. Enter scores'!AN351,"")</f>
        <v/>
      </c>
      <c r="AP347" s="125" t="str">
        <f>IF('2. Enter scores'!AO351&lt;&gt;"",'2. Enter scores'!$B351-'2. Enter scores'!AO351,"")</f>
        <v/>
      </c>
      <c r="AQ347" s="125" t="str">
        <f>IF('2. Enter scores'!AP351&lt;&gt;"",'2. Enter scores'!$B351-'2. Enter scores'!AP351,"")</f>
        <v/>
      </c>
      <c r="AR347" s="125" t="str">
        <f>IF('2. Enter scores'!AQ351&lt;&gt;"",'2. Enter scores'!$B351-'2. Enter scores'!AQ351,"")</f>
        <v/>
      </c>
      <c r="AS347" s="125" t="str">
        <f>IF('2. Enter scores'!AR351&lt;&gt;"",'2. Enter scores'!$B351-'2. Enter scores'!AR351,"")</f>
        <v/>
      </c>
      <c r="AT347" s="125" t="str">
        <f>IF('2. Enter scores'!AS351&lt;&gt;"",'2. Enter scores'!$B351-'2. Enter scores'!AS351,"")</f>
        <v/>
      </c>
      <c r="AU347" s="125" t="str">
        <f>IF('2. Enter scores'!AT351&lt;&gt;"",'2. Enter scores'!$B351-'2. Enter scores'!AT351,"")</f>
        <v/>
      </c>
      <c r="AV347" s="125" t="str">
        <f>IF('2. Enter scores'!AU351&lt;&gt;"",'2. Enter scores'!$B351-'2. Enter scores'!AU351,"")</f>
        <v/>
      </c>
      <c r="AW347" s="125" t="str">
        <f>IF('2. Enter scores'!AV351&lt;&gt;"",'2. Enter scores'!$B351-'2. Enter scores'!AV351,"")</f>
        <v/>
      </c>
      <c r="AX347" s="125" t="str">
        <f>IF('2. Enter scores'!AW351&lt;&gt;"",'2. Enter scores'!$B351-'2. Enter scores'!AW351,"")</f>
        <v/>
      </c>
      <c r="AY347" s="125" t="str">
        <f>IF('2. Enter scores'!AX351&lt;&gt;"",'2. Enter scores'!$B351-'2. Enter scores'!AX351,"")</f>
        <v/>
      </c>
      <c r="AZ347" s="125" t="str">
        <f>IF('2. Enter scores'!AY351&lt;&gt;"",'2. Enter scores'!$B351-'2. Enter scores'!AY351,"")</f>
        <v/>
      </c>
      <c r="BA347" s="125" t="str">
        <f>IF('2. Enter scores'!AZ351&lt;&gt;"",'2. Enter scores'!$B351-'2. Enter scores'!AZ351,"")</f>
        <v/>
      </c>
      <c r="BB347" s="125" t="str">
        <f>IF('2. Enter scores'!BA351&lt;&gt;"",'2. Enter scores'!$B351-'2. Enter scores'!BA351,"")</f>
        <v/>
      </c>
      <c r="BC347" s="125" t="str">
        <f>IF('2. Enter scores'!BB351&lt;&gt;"",'2. Enter scores'!$B351-'2. Enter scores'!BB351,"")</f>
        <v/>
      </c>
      <c r="BD347" s="125" t="str">
        <f>IF('2. Enter scores'!BC351&lt;&gt;"",'2. Enter scores'!$B351-'2. Enter scores'!BC351,"")</f>
        <v/>
      </c>
      <c r="BE347" s="125" t="str">
        <f>IF('2. Enter scores'!BD351&lt;&gt;"",'2. Enter scores'!$B351-'2. Enter scores'!BD351,"")</f>
        <v/>
      </c>
      <c r="BF347" s="125" t="str">
        <f>IF('2. Enter scores'!BE351&lt;&gt;"",'2. Enter scores'!$B351-'2. Enter scores'!BE351,"")</f>
        <v/>
      </c>
      <c r="BG347" s="125" t="str">
        <f>IF('2. Enter scores'!BF351&lt;&gt;"",'2. Enter scores'!$B351-'2. Enter scores'!BF351,"")</f>
        <v/>
      </c>
      <c r="BH347" s="125" t="str">
        <f>IF('2. Enter scores'!BG351&lt;&gt;"",'2. Enter scores'!$B351-'2. Enter scores'!BG351,"")</f>
        <v/>
      </c>
      <c r="BI347" s="125" t="str">
        <f>IF('2. Enter scores'!BH351&lt;&gt;"",'2. Enter scores'!$B351-'2. Enter scores'!BH351,"")</f>
        <v/>
      </c>
      <c r="BJ347" s="125" t="str">
        <f>IF('2. Enter scores'!BI351&lt;&gt;"",'2. Enter scores'!$B351-'2. Enter scores'!BI351,"")</f>
        <v/>
      </c>
      <c r="BK347" s="125" t="str">
        <f>IF('2. Enter scores'!BJ351&lt;&gt;"",'2. Enter scores'!$B351-'2. Enter scores'!BJ351,"")</f>
        <v/>
      </c>
      <c r="BL347" s="125" t="str">
        <f>IF('2. Enter scores'!BK351&lt;&gt;"",'2. Enter scores'!$B351-'2. Enter scores'!BK351,"")</f>
        <v/>
      </c>
      <c r="BM347" s="125" t="str">
        <f>IF('2. Enter scores'!BL351&lt;&gt;"",'2. Enter scores'!$B351-'2. Enter scores'!BL351,"")</f>
        <v/>
      </c>
      <c r="BN347" s="125" t="str">
        <f>IF('2. Enter scores'!BM351&lt;&gt;"",'2. Enter scores'!$B351-'2. Enter scores'!BM351,"")</f>
        <v/>
      </c>
      <c r="BO347" s="125" t="str">
        <f>IF('2. Enter scores'!BN351&lt;&gt;"",'2. Enter scores'!$B351-'2. Enter scores'!BN351,"")</f>
        <v/>
      </c>
      <c r="BP347" s="108">
        <v>1000</v>
      </c>
    </row>
    <row r="348" spans="2:68" x14ac:dyDescent="0.35">
      <c r="B348" s="125" t="str">
        <f>IF('2. Enter scores'!A352&lt;&gt;"",'2. Enter scores'!A352,"")</f>
        <v/>
      </c>
      <c r="H348" s="125" t="str">
        <f>IF('2. Enter scores'!G352&lt;&gt;"",'2. Enter scores'!$B352-'2. Enter scores'!G352,"")</f>
        <v/>
      </c>
      <c r="I348" s="125" t="str">
        <f>IF('2. Enter scores'!H352&lt;&gt;"",'2. Enter scores'!$B352-'2. Enter scores'!H352,"")</f>
        <v/>
      </c>
      <c r="J348" s="125" t="str">
        <f>IF('2. Enter scores'!I352&lt;&gt;"",'2. Enter scores'!$B352-'2. Enter scores'!I352,"")</f>
        <v/>
      </c>
      <c r="K348" s="125" t="str">
        <f>IF('2. Enter scores'!J352&lt;&gt;"",'2. Enter scores'!$B352-'2. Enter scores'!J352,"")</f>
        <v/>
      </c>
      <c r="L348" s="125" t="str">
        <f>IF('2. Enter scores'!K352&lt;&gt;"",'2. Enter scores'!$B352-'2. Enter scores'!K352,"")</f>
        <v/>
      </c>
      <c r="M348" s="125" t="str">
        <f>IF('2. Enter scores'!L352&lt;&gt;"",'2. Enter scores'!$B352-'2. Enter scores'!L352,"")</f>
        <v/>
      </c>
      <c r="N348" s="125" t="str">
        <f>IF('2. Enter scores'!M352&lt;&gt;"",'2. Enter scores'!$B352-'2. Enter scores'!M352,"")</f>
        <v/>
      </c>
      <c r="O348" s="125" t="str">
        <f>IF('2. Enter scores'!N352&lt;&gt;"",'2. Enter scores'!$B352-'2. Enter scores'!N352,"")</f>
        <v/>
      </c>
      <c r="P348" s="125" t="str">
        <f>IF('2. Enter scores'!O352&lt;&gt;"",'2. Enter scores'!$B352-'2. Enter scores'!O352,"")</f>
        <v/>
      </c>
      <c r="Q348" s="125" t="str">
        <f>IF('2. Enter scores'!P352&lt;&gt;"",'2. Enter scores'!$B352-'2. Enter scores'!P352,"")</f>
        <v/>
      </c>
      <c r="R348" s="125" t="str">
        <f>IF('2. Enter scores'!Q352&lt;&gt;"",'2. Enter scores'!$B352-'2. Enter scores'!Q352,"")</f>
        <v/>
      </c>
      <c r="S348" s="125" t="str">
        <f>IF('2. Enter scores'!R352&lt;&gt;"",'2. Enter scores'!$B352-'2. Enter scores'!R352,"")</f>
        <v/>
      </c>
      <c r="T348" s="125" t="str">
        <f>IF('2. Enter scores'!S352&lt;&gt;"",'2. Enter scores'!$B352-'2. Enter scores'!S352,"")</f>
        <v/>
      </c>
      <c r="U348" s="125" t="str">
        <f>IF('2. Enter scores'!T352&lt;&gt;"",'2. Enter scores'!$B352-'2. Enter scores'!T352,"")</f>
        <v/>
      </c>
      <c r="V348" s="125" t="str">
        <f>IF('2. Enter scores'!U352&lt;&gt;"",'2. Enter scores'!$B352-'2. Enter scores'!U352,"")</f>
        <v/>
      </c>
      <c r="W348" s="125" t="str">
        <f>IF('2. Enter scores'!V352&lt;&gt;"",'2. Enter scores'!$B352-'2. Enter scores'!V352,"")</f>
        <v/>
      </c>
      <c r="X348" s="125" t="str">
        <f>IF('2. Enter scores'!W352&lt;&gt;"",'2. Enter scores'!$B352-'2. Enter scores'!W352,"")</f>
        <v/>
      </c>
      <c r="Y348" s="125" t="str">
        <f>IF('2. Enter scores'!X352&lt;&gt;"",'2. Enter scores'!$B352-'2. Enter scores'!X352,"")</f>
        <v/>
      </c>
      <c r="Z348" s="125" t="str">
        <f>IF('2. Enter scores'!Y352&lt;&gt;"",'2. Enter scores'!$B352-'2. Enter scores'!Y352,"")</f>
        <v/>
      </c>
      <c r="AA348" s="125" t="str">
        <f>IF('2. Enter scores'!Z352&lt;&gt;"",'2. Enter scores'!$B352-'2. Enter scores'!Z352,"")</f>
        <v/>
      </c>
      <c r="AB348" s="125" t="str">
        <f>IF('2. Enter scores'!AA352&lt;&gt;"",'2. Enter scores'!$B352-'2. Enter scores'!AA352,"")</f>
        <v/>
      </c>
      <c r="AC348" s="125" t="str">
        <f>IF('2. Enter scores'!AB352&lt;&gt;"",'2. Enter scores'!$B352-'2. Enter scores'!AB352,"")</f>
        <v/>
      </c>
      <c r="AD348" s="125" t="str">
        <f>IF('2. Enter scores'!AC352&lt;&gt;"",'2. Enter scores'!$B352-'2. Enter scores'!AC352,"")</f>
        <v/>
      </c>
      <c r="AE348" s="125" t="str">
        <f>IF('2. Enter scores'!AD352&lt;&gt;"",'2. Enter scores'!$B352-'2. Enter scores'!AD352,"")</f>
        <v/>
      </c>
      <c r="AF348" s="125" t="str">
        <f>IF('2. Enter scores'!AE352&lt;&gt;"",'2. Enter scores'!$B352-'2. Enter scores'!AE352,"")</f>
        <v/>
      </c>
      <c r="AG348" s="125" t="str">
        <f>IF('2. Enter scores'!AF352&lt;&gt;"",'2. Enter scores'!$B352-'2. Enter scores'!AF352,"")</f>
        <v/>
      </c>
      <c r="AH348" s="125" t="str">
        <f>IF('2. Enter scores'!AG352&lt;&gt;"",'2. Enter scores'!$B352-'2. Enter scores'!AG352,"")</f>
        <v/>
      </c>
      <c r="AI348" s="125" t="str">
        <f>IF('2. Enter scores'!AH352&lt;&gt;"",'2. Enter scores'!$B352-'2. Enter scores'!AH352,"")</f>
        <v/>
      </c>
      <c r="AJ348" s="125" t="str">
        <f>IF('2. Enter scores'!AI352&lt;&gt;"",'2. Enter scores'!$B352-'2. Enter scores'!AI352,"")</f>
        <v/>
      </c>
      <c r="AK348" s="125" t="str">
        <f>IF('2. Enter scores'!AJ352&lt;&gt;"",'2. Enter scores'!$B352-'2. Enter scores'!AJ352,"")</f>
        <v/>
      </c>
      <c r="AL348" s="125" t="str">
        <f>IF('2. Enter scores'!AK352&lt;&gt;"",'2. Enter scores'!$B352-'2. Enter scores'!AK352,"")</f>
        <v/>
      </c>
      <c r="AM348" s="125" t="str">
        <f>IF('2. Enter scores'!AL352&lt;&gt;"",'2. Enter scores'!$B352-'2. Enter scores'!AL352,"")</f>
        <v/>
      </c>
      <c r="AN348" s="125" t="str">
        <f>IF('2. Enter scores'!AM352&lt;&gt;"",'2. Enter scores'!$B352-'2. Enter scores'!AM352,"")</f>
        <v/>
      </c>
      <c r="AO348" s="125" t="str">
        <f>IF('2. Enter scores'!AN352&lt;&gt;"",'2. Enter scores'!$B352-'2. Enter scores'!AN352,"")</f>
        <v/>
      </c>
      <c r="AP348" s="125" t="str">
        <f>IF('2. Enter scores'!AO352&lt;&gt;"",'2. Enter scores'!$B352-'2. Enter scores'!AO352,"")</f>
        <v/>
      </c>
      <c r="AQ348" s="125" t="str">
        <f>IF('2. Enter scores'!AP352&lt;&gt;"",'2. Enter scores'!$B352-'2. Enter scores'!AP352,"")</f>
        <v/>
      </c>
      <c r="AR348" s="125" t="str">
        <f>IF('2. Enter scores'!AQ352&lt;&gt;"",'2. Enter scores'!$B352-'2. Enter scores'!AQ352,"")</f>
        <v/>
      </c>
      <c r="AS348" s="125" t="str">
        <f>IF('2. Enter scores'!AR352&lt;&gt;"",'2. Enter scores'!$B352-'2. Enter scores'!AR352,"")</f>
        <v/>
      </c>
      <c r="AT348" s="125" t="str">
        <f>IF('2. Enter scores'!AS352&lt;&gt;"",'2. Enter scores'!$B352-'2. Enter scores'!AS352,"")</f>
        <v/>
      </c>
      <c r="AU348" s="125" t="str">
        <f>IF('2. Enter scores'!AT352&lt;&gt;"",'2. Enter scores'!$B352-'2. Enter scores'!AT352,"")</f>
        <v/>
      </c>
      <c r="AV348" s="125" t="str">
        <f>IF('2. Enter scores'!AU352&lt;&gt;"",'2. Enter scores'!$B352-'2. Enter scores'!AU352,"")</f>
        <v/>
      </c>
      <c r="AW348" s="125" t="str">
        <f>IF('2. Enter scores'!AV352&lt;&gt;"",'2. Enter scores'!$B352-'2. Enter scores'!AV352,"")</f>
        <v/>
      </c>
      <c r="AX348" s="125" t="str">
        <f>IF('2. Enter scores'!AW352&lt;&gt;"",'2. Enter scores'!$B352-'2. Enter scores'!AW352,"")</f>
        <v/>
      </c>
      <c r="AY348" s="125" t="str">
        <f>IF('2. Enter scores'!AX352&lt;&gt;"",'2. Enter scores'!$B352-'2. Enter scores'!AX352,"")</f>
        <v/>
      </c>
      <c r="AZ348" s="125" t="str">
        <f>IF('2. Enter scores'!AY352&lt;&gt;"",'2. Enter scores'!$B352-'2. Enter scores'!AY352,"")</f>
        <v/>
      </c>
      <c r="BA348" s="125" t="str">
        <f>IF('2. Enter scores'!AZ352&lt;&gt;"",'2. Enter scores'!$B352-'2. Enter scores'!AZ352,"")</f>
        <v/>
      </c>
      <c r="BB348" s="125" t="str">
        <f>IF('2. Enter scores'!BA352&lt;&gt;"",'2. Enter scores'!$B352-'2. Enter scores'!BA352,"")</f>
        <v/>
      </c>
      <c r="BC348" s="125" t="str">
        <f>IF('2. Enter scores'!BB352&lt;&gt;"",'2. Enter scores'!$B352-'2. Enter scores'!BB352,"")</f>
        <v/>
      </c>
      <c r="BD348" s="125" t="str">
        <f>IF('2. Enter scores'!BC352&lt;&gt;"",'2. Enter scores'!$B352-'2. Enter scores'!BC352,"")</f>
        <v/>
      </c>
      <c r="BE348" s="125" t="str">
        <f>IF('2. Enter scores'!BD352&lt;&gt;"",'2. Enter scores'!$B352-'2. Enter scores'!BD352,"")</f>
        <v/>
      </c>
      <c r="BF348" s="125" t="str">
        <f>IF('2. Enter scores'!BE352&lt;&gt;"",'2. Enter scores'!$B352-'2. Enter scores'!BE352,"")</f>
        <v/>
      </c>
      <c r="BG348" s="125" t="str">
        <f>IF('2. Enter scores'!BF352&lt;&gt;"",'2. Enter scores'!$B352-'2. Enter scores'!BF352,"")</f>
        <v/>
      </c>
      <c r="BH348" s="125" t="str">
        <f>IF('2. Enter scores'!BG352&lt;&gt;"",'2. Enter scores'!$B352-'2. Enter scores'!BG352,"")</f>
        <v/>
      </c>
      <c r="BI348" s="125" t="str">
        <f>IF('2. Enter scores'!BH352&lt;&gt;"",'2. Enter scores'!$B352-'2. Enter scores'!BH352,"")</f>
        <v/>
      </c>
      <c r="BJ348" s="125" t="str">
        <f>IF('2. Enter scores'!BI352&lt;&gt;"",'2. Enter scores'!$B352-'2. Enter scores'!BI352,"")</f>
        <v/>
      </c>
      <c r="BK348" s="125" t="str">
        <f>IF('2. Enter scores'!BJ352&lt;&gt;"",'2. Enter scores'!$B352-'2. Enter scores'!BJ352,"")</f>
        <v/>
      </c>
      <c r="BL348" s="125" t="str">
        <f>IF('2. Enter scores'!BK352&lt;&gt;"",'2. Enter scores'!$B352-'2. Enter scores'!BK352,"")</f>
        <v/>
      </c>
      <c r="BM348" s="125" t="str">
        <f>IF('2. Enter scores'!BL352&lt;&gt;"",'2. Enter scores'!$B352-'2. Enter scores'!BL352,"")</f>
        <v/>
      </c>
      <c r="BN348" s="125" t="str">
        <f>IF('2. Enter scores'!BM352&lt;&gt;"",'2. Enter scores'!$B352-'2. Enter scores'!BM352,"")</f>
        <v/>
      </c>
      <c r="BO348" s="125" t="str">
        <f>IF('2. Enter scores'!BN352&lt;&gt;"",'2. Enter scores'!$B352-'2. Enter scores'!BN352,"")</f>
        <v/>
      </c>
      <c r="BP348" s="108">
        <v>1000</v>
      </c>
    </row>
    <row r="349" spans="2:68" x14ac:dyDescent="0.35">
      <c r="B349" s="125" t="str">
        <f>IF('2. Enter scores'!A353&lt;&gt;"",'2. Enter scores'!A353,"")</f>
        <v/>
      </c>
      <c r="H349" s="125" t="str">
        <f>IF('2. Enter scores'!G353&lt;&gt;"",'2. Enter scores'!$B353-'2. Enter scores'!G353,"")</f>
        <v/>
      </c>
      <c r="I349" s="125" t="str">
        <f>IF('2. Enter scores'!H353&lt;&gt;"",'2. Enter scores'!$B353-'2. Enter scores'!H353,"")</f>
        <v/>
      </c>
      <c r="J349" s="125" t="str">
        <f>IF('2. Enter scores'!I353&lt;&gt;"",'2. Enter scores'!$B353-'2. Enter scores'!I353,"")</f>
        <v/>
      </c>
      <c r="K349" s="125" t="str">
        <f>IF('2. Enter scores'!J353&lt;&gt;"",'2. Enter scores'!$B353-'2. Enter scores'!J353,"")</f>
        <v/>
      </c>
      <c r="L349" s="125" t="str">
        <f>IF('2. Enter scores'!K353&lt;&gt;"",'2. Enter scores'!$B353-'2. Enter scores'!K353,"")</f>
        <v/>
      </c>
      <c r="M349" s="125" t="str">
        <f>IF('2. Enter scores'!L353&lt;&gt;"",'2. Enter scores'!$B353-'2. Enter scores'!L353,"")</f>
        <v/>
      </c>
      <c r="N349" s="125" t="str">
        <f>IF('2. Enter scores'!M353&lt;&gt;"",'2. Enter scores'!$B353-'2. Enter scores'!M353,"")</f>
        <v/>
      </c>
      <c r="O349" s="125" t="str">
        <f>IF('2. Enter scores'!N353&lt;&gt;"",'2. Enter scores'!$B353-'2. Enter scores'!N353,"")</f>
        <v/>
      </c>
      <c r="P349" s="125" t="str">
        <f>IF('2. Enter scores'!O353&lt;&gt;"",'2. Enter scores'!$B353-'2. Enter scores'!O353,"")</f>
        <v/>
      </c>
      <c r="Q349" s="125" t="str">
        <f>IF('2. Enter scores'!P353&lt;&gt;"",'2. Enter scores'!$B353-'2. Enter scores'!P353,"")</f>
        <v/>
      </c>
      <c r="R349" s="125" t="str">
        <f>IF('2. Enter scores'!Q353&lt;&gt;"",'2. Enter scores'!$B353-'2. Enter scores'!Q353,"")</f>
        <v/>
      </c>
      <c r="S349" s="125" t="str">
        <f>IF('2. Enter scores'!R353&lt;&gt;"",'2. Enter scores'!$B353-'2. Enter scores'!R353,"")</f>
        <v/>
      </c>
      <c r="T349" s="125" t="str">
        <f>IF('2. Enter scores'!S353&lt;&gt;"",'2. Enter scores'!$B353-'2. Enter scores'!S353,"")</f>
        <v/>
      </c>
      <c r="U349" s="125" t="str">
        <f>IF('2. Enter scores'!T353&lt;&gt;"",'2. Enter scores'!$B353-'2. Enter scores'!T353,"")</f>
        <v/>
      </c>
      <c r="V349" s="125" t="str">
        <f>IF('2. Enter scores'!U353&lt;&gt;"",'2. Enter scores'!$B353-'2. Enter scores'!U353,"")</f>
        <v/>
      </c>
      <c r="W349" s="125" t="str">
        <f>IF('2. Enter scores'!V353&lt;&gt;"",'2. Enter scores'!$B353-'2. Enter scores'!V353,"")</f>
        <v/>
      </c>
      <c r="X349" s="125" t="str">
        <f>IF('2. Enter scores'!W353&lt;&gt;"",'2. Enter scores'!$B353-'2. Enter scores'!W353,"")</f>
        <v/>
      </c>
      <c r="Y349" s="125" t="str">
        <f>IF('2. Enter scores'!X353&lt;&gt;"",'2. Enter scores'!$B353-'2. Enter scores'!X353,"")</f>
        <v/>
      </c>
      <c r="Z349" s="125" t="str">
        <f>IF('2. Enter scores'!Y353&lt;&gt;"",'2. Enter scores'!$B353-'2. Enter scores'!Y353,"")</f>
        <v/>
      </c>
      <c r="AA349" s="125" t="str">
        <f>IF('2. Enter scores'!Z353&lt;&gt;"",'2. Enter scores'!$B353-'2. Enter scores'!Z353,"")</f>
        <v/>
      </c>
      <c r="AB349" s="125" t="str">
        <f>IF('2. Enter scores'!AA353&lt;&gt;"",'2. Enter scores'!$B353-'2. Enter scores'!AA353,"")</f>
        <v/>
      </c>
      <c r="AC349" s="125" t="str">
        <f>IF('2. Enter scores'!AB353&lt;&gt;"",'2. Enter scores'!$B353-'2. Enter scores'!AB353,"")</f>
        <v/>
      </c>
      <c r="AD349" s="125" t="str">
        <f>IF('2. Enter scores'!AC353&lt;&gt;"",'2. Enter scores'!$B353-'2. Enter scores'!AC353,"")</f>
        <v/>
      </c>
      <c r="AE349" s="125" t="str">
        <f>IF('2. Enter scores'!AD353&lt;&gt;"",'2. Enter scores'!$B353-'2. Enter scores'!AD353,"")</f>
        <v/>
      </c>
      <c r="AF349" s="125" t="str">
        <f>IF('2. Enter scores'!AE353&lt;&gt;"",'2. Enter scores'!$B353-'2. Enter scores'!AE353,"")</f>
        <v/>
      </c>
      <c r="AG349" s="125" t="str">
        <f>IF('2. Enter scores'!AF353&lt;&gt;"",'2. Enter scores'!$B353-'2. Enter scores'!AF353,"")</f>
        <v/>
      </c>
      <c r="AH349" s="125" t="str">
        <f>IF('2. Enter scores'!AG353&lt;&gt;"",'2. Enter scores'!$B353-'2. Enter scores'!AG353,"")</f>
        <v/>
      </c>
      <c r="AI349" s="125" t="str">
        <f>IF('2. Enter scores'!AH353&lt;&gt;"",'2. Enter scores'!$B353-'2. Enter scores'!AH353,"")</f>
        <v/>
      </c>
      <c r="AJ349" s="125" t="str">
        <f>IF('2. Enter scores'!AI353&lt;&gt;"",'2. Enter scores'!$B353-'2. Enter scores'!AI353,"")</f>
        <v/>
      </c>
      <c r="AK349" s="125" t="str">
        <f>IF('2. Enter scores'!AJ353&lt;&gt;"",'2. Enter scores'!$B353-'2. Enter scores'!AJ353,"")</f>
        <v/>
      </c>
      <c r="AL349" s="125" t="str">
        <f>IF('2. Enter scores'!AK353&lt;&gt;"",'2. Enter scores'!$B353-'2. Enter scores'!AK353,"")</f>
        <v/>
      </c>
      <c r="AM349" s="125" t="str">
        <f>IF('2. Enter scores'!AL353&lt;&gt;"",'2. Enter scores'!$B353-'2. Enter scores'!AL353,"")</f>
        <v/>
      </c>
      <c r="AN349" s="125" t="str">
        <f>IF('2. Enter scores'!AM353&lt;&gt;"",'2. Enter scores'!$B353-'2. Enter scores'!AM353,"")</f>
        <v/>
      </c>
      <c r="AO349" s="125" t="str">
        <f>IF('2. Enter scores'!AN353&lt;&gt;"",'2. Enter scores'!$B353-'2. Enter scores'!AN353,"")</f>
        <v/>
      </c>
      <c r="AP349" s="125" t="str">
        <f>IF('2. Enter scores'!AO353&lt;&gt;"",'2. Enter scores'!$B353-'2. Enter scores'!AO353,"")</f>
        <v/>
      </c>
      <c r="AQ349" s="125" t="str">
        <f>IF('2. Enter scores'!AP353&lt;&gt;"",'2. Enter scores'!$B353-'2. Enter scores'!AP353,"")</f>
        <v/>
      </c>
      <c r="AR349" s="125" t="str">
        <f>IF('2. Enter scores'!AQ353&lt;&gt;"",'2. Enter scores'!$B353-'2. Enter scores'!AQ353,"")</f>
        <v/>
      </c>
      <c r="AS349" s="125" t="str">
        <f>IF('2. Enter scores'!AR353&lt;&gt;"",'2. Enter scores'!$B353-'2. Enter scores'!AR353,"")</f>
        <v/>
      </c>
      <c r="AT349" s="125" t="str">
        <f>IF('2. Enter scores'!AS353&lt;&gt;"",'2. Enter scores'!$B353-'2. Enter scores'!AS353,"")</f>
        <v/>
      </c>
      <c r="AU349" s="125" t="str">
        <f>IF('2. Enter scores'!AT353&lt;&gt;"",'2. Enter scores'!$B353-'2. Enter scores'!AT353,"")</f>
        <v/>
      </c>
      <c r="AV349" s="125" t="str">
        <f>IF('2. Enter scores'!AU353&lt;&gt;"",'2. Enter scores'!$B353-'2. Enter scores'!AU353,"")</f>
        <v/>
      </c>
      <c r="AW349" s="125" t="str">
        <f>IF('2. Enter scores'!AV353&lt;&gt;"",'2. Enter scores'!$B353-'2. Enter scores'!AV353,"")</f>
        <v/>
      </c>
      <c r="AX349" s="125" t="str">
        <f>IF('2. Enter scores'!AW353&lt;&gt;"",'2. Enter scores'!$B353-'2. Enter scores'!AW353,"")</f>
        <v/>
      </c>
      <c r="AY349" s="125" t="str">
        <f>IF('2. Enter scores'!AX353&lt;&gt;"",'2. Enter scores'!$B353-'2. Enter scores'!AX353,"")</f>
        <v/>
      </c>
      <c r="AZ349" s="125" t="str">
        <f>IF('2. Enter scores'!AY353&lt;&gt;"",'2. Enter scores'!$B353-'2. Enter scores'!AY353,"")</f>
        <v/>
      </c>
      <c r="BA349" s="125" t="str">
        <f>IF('2. Enter scores'!AZ353&lt;&gt;"",'2. Enter scores'!$B353-'2. Enter scores'!AZ353,"")</f>
        <v/>
      </c>
      <c r="BB349" s="125" t="str">
        <f>IF('2. Enter scores'!BA353&lt;&gt;"",'2. Enter scores'!$B353-'2. Enter scores'!BA353,"")</f>
        <v/>
      </c>
      <c r="BC349" s="125" t="str">
        <f>IF('2. Enter scores'!BB353&lt;&gt;"",'2. Enter scores'!$B353-'2. Enter scores'!BB353,"")</f>
        <v/>
      </c>
      <c r="BD349" s="125" t="str">
        <f>IF('2. Enter scores'!BC353&lt;&gt;"",'2. Enter scores'!$B353-'2. Enter scores'!BC353,"")</f>
        <v/>
      </c>
      <c r="BE349" s="125" t="str">
        <f>IF('2. Enter scores'!BD353&lt;&gt;"",'2. Enter scores'!$B353-'2. Enter scores'!BD353,"")</f>
        <v/>
      </c>
      <c r="BF349" s="125" t="str">
        <f>IF('2. Enter scores'!BE353&lt;&gt;"",'2. Enter scores'!$B353-'2. Enter scores'!BE353,"")</f>
        <v/>
      </c>
      <c r="BG349" s="125" t="str">
        <f>IF('2. Enter scores'!BF353&lt;&gt;"",'2. Enter scores'!$B353-'2. Enter scores'!BF353,"")</f>
        <v/>
      </c>
      <c r="BH349" s="125" t="str">
        <f>IF('2. Enter scores'!BG353&lt;&gt;"",'2. Enter scores'!$B353-'2. Enter scores'!BG353,"")</f>
        <v/>
      </c>
      <c r="BI349" s="125" t="str">
        <f>IF('2. Enter scores'!BH353&lt;&gt;"",'2. Enter scores'!$B353-'2. Enter scores'!BH353,"")</f>
        <v/>
      </c>
      <c r="BJ349" s="125" t="str">
        <f>IF('2. Enter scores'!BI353&lt;&gt;"",'2. Enter scores'!$B353-'2. Enter scores'!BI353,"")</f>
        <v/>
      </c>
      <c r="BK349" s="125" t="str">
        <f>IF('2. Enter scores'!BJ353&lt;&gt;"",'2. Enter scores'!$B353-'2. Enter scores'!BJ353,"")</f>
        <v/>
      </c>
      <c r="BL349" s="125" t="str">
        <f>IF('2. Enter scores'!BK353&lt;&gt;"",'2. Enter scores'!$B353-'2. Enter scores'!BK353,"")</f>
        <v/>
      </c>
      <c r="BM349" s="125" t="str">
        <f>IF('2. Enter scores'!BL353&lt;&gt;"",'2. Enter scores'!$B353-'2. Enter scores'!BL353,"")</f>
        <v/>
      </c>
      <c r="BN349" s="125" t="str">
        <f>IF('2. Enter scores'!BM353&lt;&gt;"",'2. Enter scores'!$B353-'2. Enter scores'!BM353,"")</f>
        <v/>
      </c>
      <c r="BO349" s="125" t="str">
        <f>IF('2. Enter scores'!BN353&lt;&gt;"",'2. Enter scores'!$B353-'2. Enter scores'!BN353,"")</f>
        <v/>
      </c>
      <c r="BP349" s="108">
        <v>1000</v>
      </c>
    </row>
    <row r="350" spans="2:68" x14ac:dyDescent="0.35">
      <c r="B350" s="125" t="str">
        <f>IF('2. Enter scores'!A354&lt;&gt;"",'2. Enter scores'!A354,"")</f>
        <v/>
      </c>
      <c r="H350" s="125" t="str">
        <f>IF('2. Enter scores'!G354&lt;&gt;"",'2. Enter scores'!$B354-'2. Enter scores'!G354,"")</f>
        <v/>
      </c>
      <c r="I350" s="125" t="str">
        <f>IF('2. Enter scores'!H354&lt;&gt;"",'2. Enter scores'!$B354-'2. Enter scores'!H354,"")</f>
        <v/>
      </c>
      <c r="J350" s="125" t="str">
        <f>IF('2. Enter scores'!I354&lt;&gt;"",'2. Enter scores'!$B354-'2. Enter scores'!I354,"")</f>
        <v/>
      </c>
      <c r="K350" s="125" t="str">
        <f>IF('2. Enter scores'!J354&lt;&gt;"",'2. Enter scores'!$B354-'2. Enter scores'!J354,"")</f>
        <v/>
      </c>
      <c r="L350" s="125" t="str">
        <f>IF('2. Enter scores'!K354&lt;&gt;"",'2. Enter scores'!$B354-'2. Enter scores'!K354,"")</f>
        <v/>
      </c>
      <c r="M350" s="125" t="str">
        <f>IF('2. Enter scores'!L354&lt;&gt;"",'2. Enter scores'!$B354-'2. Enter scores'!L354,"")</f>
        <v/>
      </c>
      <c r="N350" s="125" t="str">
        <f>IF('2. Enter scores'!M354&lt;&gt;"",'2. Enter scores'!$B354-'2. Enter scores'!M354,"")</f>
        <v/>
      </c>
      <c r="O350" s="125" t="str">
        <f>IF('2. Enter scores'!N354&lt;&gt;"",'2. Enter scores'!$B354-'2. Enter scores'!N354,"")</f>
        <v/>
      </c>
      <c r="P350" s="125" t="str">
        <f>IF('2. Enter scores'!O354&lt;&gt;"",'2. Enter scores'!$B354-'2. Enter scores'!O354,"")</f>
        <v/>
      </c>
      <c r="Q350" s="125" t="str">
        <f>IF('2. Enter scores'!P354&lt;&gt;"",'2. Enter scores'!$B354-'2. Enter scores'!P354,"")</f>
        <v/>
      </c>
      <c r="R350" s="125" t="str">
        <f>IF('2. Enter scores'!Q354&lt;&gt;"",'2. Enter scores'!$B354-'2. Enter scores'!Q354,"")</f>
        <v/>
      </c>
      <c r="S350" s="125" t="str">
        <f>IF('2. Enter scores'!R354&lt;&gt;"",'2. Enter scores'!$B354-'2. Enter scores'!R354,"")</f>
        <v/>
      </c>
      <c r="T350" s="125" t="str">
        <f>IF('2. Enter scores'!S354&lt;&gt;"",'2. Enter scores'!$B354-'2. Enter scores'!S354,"")</f>
        <v/>
      </c>
      <c r="U350" s="125" t="str">
        <f>IF('2. Enter scores'!T354&lt;&gt;"",'2. Enter scores'!$B354-'2. Enter scores'!T354,"")</f>
        <v/>
      </c>
      <c r="V350" s="125" t="str">
        <f>IF('2. Enter scores'!U354&lt;&gt;"",'2. Enter scores'!$B354-'2. Enter scores'!U354,"")</f>
        <v/>
      </c>
      <c r="W350" s="125" t="str">
        <f>IF('2. Enter scores'!V354&lt;&gt;"",'2. Enter scores'!$B354-'2. Enter scores'!V354,"")</f>
        <v/>
      </c>
      <c r="X350" s="125" t="str">
        <f>IF('2. Enter scores'!W354&lt;&gt;"",'2. Enter scores'!$B354-'2. Enter scores'!W354,"")</f>
        <v/>
      </c>
      <c r="Y350" s="125" t="str">
        <f>IF('2. Enter scores'!X354&lt;&gt;"",'2. Enter scores'!$B354-'2. Enter scores'!X354,"")</f>
        <v/>
      </c>
      <c r="Z350" s="125" t="str">
        <f>IF('2. Enter scores'!Y354&lt;&gt;"",'2. Enter scores'!$B354-'2. Enter scores'!Y354,"")</f>
        <v/>
      </c>
      <c r="AA350" s="125" t="str">
        <f>IF('2. Enter scores'!Z354&lt;&gt;"",'2. Enter scores'!$B354-'2. Enter scores'!Z354,"")</f>
        <v/>
      </c>
      <c r="AB350" s="125" t="str">
        <f>IF('2. Enter scores'!AA354&lt;&gt;"",'2. Enter scores'!$B354-'2. Enter scores'!AA354,"")</f>
        <v/>
      </c>
      <c r="AC350" s="125" t="str">
        <f>IF('2. Enter scores'!AB354&lt;&gt;"",'2. Enter scores'!$B354-'2. Enter scores'!AB354,"")</f>
        <v/>
      </c>
      <c r="AD350" s="125" t="str">
        <f>IF('2. Enter scores'!AC354&lt;&gt;"",'2. Enter scores'!$B354-'2. Enter scores'!AC354,"")</f>
        <v/>
      </c>
      <c r="AE350" s="125" t="str">
        <f>IF('2. Enter scores'!AD354&lt;&gt;"",'2. Enter scores'!$B354-'2. Enter scores'!AD354,"")</f>
        <v/>
      </c>
      <c r="AF350" s="125" t="str">
        <f>IF('2. Enter scores'!AE354&lt;&gt;"",'2. Enter scores'!$B354-'2. Enter scores'!AE354,"")</f>
        <v/>
      </c>
      <c r="AG350" s="125" t="str">
        <f>IF('2. Enter scores'!AF354&lt;&gt;"",'2. Enter scores'!$B354-'2. Enter scores'!AF354,"")</f>
        <v/>
      </c>
      <c r="AH350" s="125" t="str">
        <f>IF('2. Enter scores'!AG354&lt;&gt;"",'2. Enter scores'!$B354-'2. Enter scores'!AG354,"")</f>
        <v/>
      </c>
      <c r="AI350" s="125" t="str">
        <f>IF('2. Enter scores'!AH354&lt;&gt;"",'2. Enter scores'!$B354-'2. Enter scores'!AH354,"")</f>
        <v/>
      </c>
      <c r="AJ350" s="125" t="str">
        <f>IF('2. Enter scores'!AI354&lt;&gt;"",'2. Enter scores'!$B354-'2. Enter scores'!AI354,"")</f>
        <v/>
      </c>
      <c r="AK350" s="125" t="str">
        <f>IF('2. Enter scores'!AJ354&lt;&gt;"",'2. Enter scores'!$B354-'2. Enter scores'!AJ354,"")</f>
        <v/>
      </c>
      <c r="AL350" s="125" t="str">
        <f>IF('2. Enter scores'!AK354&lt;&gt;"",'2. Enter scores'!$B354-'2. Enter scores'!AK354,"")</f>
        <v/>
      </c>
      <c r="AM350" s="125" t="str">
        <f>IF('2. Enter scores'!AL354&lt;&gt;"",'2. Enter scores'!$B354-'2. Enter scores'!AL354,"")</f>
        <v/>
      </c>
      <c r="AN350" s="125" t="str">
        <f>IF('2. Enter scores'!AM354&lt;&gt;"",'2. Enter scores'!$B354-'2. Enter scores'!AM354,"")</f>
        <v/>
      </c>
      <c r="AO350" s="125" t="str">
        <f>IF('2. Enter scores'!AN354&lt;&gt;"",'2. Enter scores'!$B354-'2. Enter scores'!AN354,"")</f>
        <v/>
      </c>
      <c r="AP350" s="125" t="str">
        <f>IF('2. Enter scores'!AO354&lt;&gt;"",'2. Enter scores'!$B354-'2. Enter scores'!AO354,"")</f>
        <v/>
      </c>
      <c r="AQ350" s="125" t="str">
        <f>IF('2. Enter scores'!AP354&lt;&gt;"",'2. Enter scores'!$B354-'2. Enter scores'!AP354,"")</f>
        <v/>
      </c>
      <c r="AR350" s="125" t="str">
        <f>IF('2. Enter scores'!AQ354&lt;&gt;"",'2. Enter scores'!$B354-'2. Enter scores'!AQ354,"")</f>
        <v/>
      </c>
      <c r="AS350" s="125" t="str">
        <f>IF('2. Enter scores'!AR354&lt;&gt;"",'2. Enter scores'!$B354-'2. Enter scores'!AR354,"")</f>
        <v/>
      </c>
      <c r="AT350" s="125" t="str">
        <f>IF('2. Enter scores'!AS354&lt;&gt;"",'2. Enter scores'!$B354-'2. Enter scores'!AS354,"")</f>
        <v/>
      </c>
      <c r="AU350" s="125" t="str">
        <f>IF('2. Enter scores'!AT354&lt;&gt;"",'2. Enter scores'!$B354-'2. Enter scores'!AT354,"")</f>
        <v/>
      </c>
      <c r="AV350" s="125" t="str">
        <f>IF('2. Enter scores'!AU354&lt;&gt;"",'2. Enter scores'!$B354-'2. Enter scores'!AU354,"")</f>
        <v/>
      </c>
      <c r="AW350" s="125" t="str">
        <f>IF('2. Enter scores'!AV354&lt;&gt;"",'2. Enter scores'!$B354-'2. Enter scores'!AV354,"")</f>
        <v/>
      </c>
      <c r="AX350" s="125" t="str">
        <f>IF('2. Enter scores'!AW354&lt;&gt;"",'2. Enter scores'!$B354-'2. Enter scores'!AW354,"")</f>
        <v/>
      </c>
      <c r="AY350" s="125" t="str">
        <f>IF('2. Enter scores'!AX354&lt;&gt;"",'2. Enter scores'!$B354-'2. Enter scores'!AX354,"")</f>
        <v/>
      </c>
      <c r="AZ350" s="125" t="str">
        <f>IF('2. Enter scores'!AY354&lt;&gt;"",'2. Enter scores'!$B354-'2. Enter scores'!AY354,"")</f>
        <v/>
      </c>
      <c r="BA350" s="125" t="str">
        <f>IF('2. Enter scores'!AZ354&lt;&gt;"",'2. Enter scores'!$B354-'2. Enter scores'!AZ354,"")</f>
        <v/>
      </c>
      <c r="BB350" s="125" t="str">
        <f>IF('2. Enter scores'!BA354&lt;&gt;"",'2. Enter scores'!$B354-'2. Enter scores'!BA354,"")</f>
        <v/>
      </c>
      <c r="BC350" s="125" t="str">
        <f>IF('2. Enter scores'!BB354&lt;&gt;"",'2. Enter scores'!$B354-'2. Enter scores'!BB354,"")</f>
        <v/>
      </c>
      <c r="BD350" s="125" t="str">
        <f>IF('2. Enter scores'!BC354&lt;&gt;"",'2. Enter scores'!$B354-'2. Enter scores'!BC354,"")</f>
        <v/>
      </c>
      <c r="BE350" s="125" t="str">
        <f>IF('2. Enter scores'!BD354&lt;&gt;"",'2. Enter scores'!$B354-'2. Enter scores'!BD354,"")</f>
        <v/>
      </c>
      <c r="BF350" s="125" t="str">
        <f>IF('2. Enter scores'!BE354&lt;&gt;"",'2. Enter scores'!$B354-'2. Enter scores'!BE354,"")</f>
        <v/>
      </c>
      <c r="BG350" s="125" t="str">
        <f>IF('2. Enter scores'!BF354&lt;&gt;"",'2. Enter scores'!$B354-'2. Enter scores'!BF354,"")</f>
        <v/>
      </c>
      <c r="BH350" s="125" t="str">
        <f>IF('2. Enter scores'!BG354&lt;&gt;"",'2. Enter scores'!$B354-'2. Enter scores'!BG354,"")</f>
        <v/>
      </c>
      <c r="BI350" s="125" t="str">
        <f>IF('2. Enter scores'!BH354&lt;&gt;"",'2. Enter scores'!$B354-'2. Enter scores'!BH354,"")</f>
        <v/>
      </c>
      <c r="BJ350" s="125" t="str">
        <f>IF('2. Enter scores'!BI354&lt;&gt;"",'2. Enter scores'!$B354-'2. Enter scores'!BI354,"")</f>
        <v/>
      </c>
      <c r="BK350" s="125" t="str">
        <f>IF('2. Enter scores'!BJ354&lt;&gt;"",'2. Enter scores'!$B354-'2. Enter scores'!BJ354,"")</f>
        <v/>
      </c>
      <c r="BL350" s="125" t="str">
        <f>IF('2. Enter scores'!BK354&lt;&gt;"",'2. Enter scores'!$B354-'2. Enter scores'!BK354,"")</f>
        <v/>
      </c>
      <c r="BM350" s="125" t="str">
        <f>IF('2. Enter scores'!BL354&lt;&gt;"",'2. Enter scores'!$B354-'2. Enter scores'!BL354,"")</f>
        <v/>
      </c>
      <c r="BN350" s="125" t="str">
        <f>IF('2. Enter scores'!BM354&lt;&gt;"",'2. Enter scores'!$B354-'2. Enter scores'!BM354,"")</f>
        <v/>
      </c>
      <c r="BO350" s="125" t="str">
        <f>IF('2. Enter scores'!BN354&lt;&gt;"",'2. Enter scores'!$B354-'2. Enter scores'!BN354,"")</f>
        <v/>
      </c>
      <c r="BP350" s="108">
        <v>1000</v>
      </c>
    </row>
    <row r="351" spans="2:68" x14ac:dyDescent="0.35">
      <c r="B351" s="125" t="str">
        <f>IF('2. Enter scores'!A355&lt;&gt;"",'2. Enter scores'!A355,"")</f>
        <v/>
      </c>
      <c r="H351" s="125" t="str">
        <f>IF('2. Enter scores'!G355&lt;&gt;"",'2. Enter scores'!$B355-'2. Enter scores'!G355,"")</f>
        <v/>
      </c>
      <c r="I351" s="125" t="str">
        <f>IF('2. Enter scores'!H355&lt;&gt;"",'2. Enter scores'!$B355-'2. Enter scores'!H355,"")</f>
        <v/>
      </c>
      <c r="J351" s="125" t="str">
        <f>IF('2. Enter scores'!I355&lt;&gt;"",'2. Enter scores'!$B355-'2. Enter scores'!I355,"")</f>
        <v/>
      </c>
      <c r="K351" s="125" t="str">
        <f>IF('2. Enter scores'!J355&lt;&gt;"",'2. Enter scores'!$B355-'2. Enter scores'!J355,"")</f>
        <v/>
      </c>
      <c r="L351" s="125" t="str">
        <f>IF('2. Enter scores'!K355&lt;&gt;"",'2. Enter scores'!$B355-'2. Enter scores'!K355,"")</f>
        <v/>
      </c>
      <c r="M351" s="125" t="str">
        <f>IF('2. Enter scores'!L355&lt;&gt;"",'2. Enter scores'!$B355-'2. Enter scores'!L355,"")</f>
        <v/>
      </c>
      <c r="N351" s="125" t="str">
        <f>IF('2. Enter scores'!M355&lt;&gt;"",'2. Enter scores'!$B355-'2. Enter scores'!M355,"")</f>
        <v/>
      </c>
      <c r="O351" s="125" t="str">
        <f>IF('2. Enter scores'!N355&lt;&gt;"",'2. Enter scores'!$B355-'2. Enter scores'!N355,"")</f>
        <v/>
      </c>
      <c r="P351" s="125" t="str">
        <f>IF('2. Enter scores'!O355&lt;&gt;"",'2. Enter scores'!$B355-'2. Enter scores'!O355,"")</f>
        <v/>
      </c>
      <c r="Q351" s="125" t="str">
        <f>IF('2. Enter scores'!P355&lt;&gt;"",'2. Enter scores'!$B355-'2. Enter scores'!P355,"")</f>
        <v/>
      </c>
      <c r="R351" s="125" t="str">
        <f>IF('2. Enter scores'!Q355&lt;&gt;"",'2. Enter scores'!$B355-'2. Enter scores'!Q355,"")</f>
        <v/>
      </c>
      <c r="S351" s="125" t="str">
        <f>IF('2. Enter scores'!R355&lt;&gt;"",'2. Enter scores'!$B355-'2. Enter scores'!R355,"")</f>
        <v/>
      </c>
      <c r="T351" s="125" t="str">
        <f>IF('2. Enter scores'!S355&lt;&gt;"",'2. Enter scores'!$B355-'2. Enter scores'!S355,"")</f>
        <v/>
      </c>
      <c r="U351" s="125" t="str">
        <f>IF('2. Enter scores'!T355&lt;&gt;"",'2. Enter scores'!$B355-'2. Enter scores'!T355,"")</f>
        <v/>
      </c>
      <c r="V351" s="125" t="str">
        <f>IF('2. Enter scores'!U355&lt;&gt;"",'2. Enter scores'!$B355-'2. Enter scores'!U355,"")</f>
        <v/>
      </c>
      <c r="W351" s="125" t="str">
        <f>IF('2. Enter scores'!V355&lt;&gt;"",'2. Enter scores'!$B355-'2. Enter scores'!V355,"")</f>
        <v/>
      </c>
      <c r="X351" s="125" t="str">
        <f>IF('2. Enter scores'!W355&lt;&gt;"",'2. Enter scores'!$B355-'2. Enter scores'!W355,"")</f>
        <v/>
      </c>
      <c r="Y351" s="125" t="str">
        <f>IF('2. Enter scores'!X355&lt;&gt;"",'2. Enter scores'!$B355-'2. Enter scores'!X355,"")</f>
        <v/>
      </c>
      <c r="Z351" s="125" t="str">
        <f>IF('2. Enter scores'!Y355&lt;&gt;"",'2. Enter scores'!$B355-'2. Enter scores'!Y355,"")</f>
        <v/>
      </c>
      <c r="AA351" s="125" t="str">
        <f>IF('2. Enter scores'!Z355&lt;&gt;"",'2. Enter scores'!$B355-'2. Enter scores'!Z355,"")</f>
        <v/>
      </c>
      <c r="AB351" s="125" t="str">
        <f>IF('2. Enter scores'!AA355&lt;&gt;"",'2. Enter scores'!$B355-'2. Enter scores'!AA355,"")</f>
        <v/>
      </c>
      <c r="AC351" s="125" t="str">
        <f>IF('2. Enter scores'!AB355&lt;&gt;"",'2. Enter scores'!$B355-'2. Enter scores'!AB355,"")</f>
        <v/>
      </c>
      <c r="AD351" s="125" t="str">
        <f>IF('2. Enter scores'!AC355&lt;&gt;"",'2. Enter scores'!$B355-'2. Enter scores'!AC355,"")</f>
        <v/>
      </c>
      <c r="AE351" s="125" t="str">
        <f>IF('2. Enter scores'!AD355&lt;&gt;"",'2. Enter scores'!$B355-'2. Enter scores'!AD355,"")</f>
        <v/>
      </c>
      <c r="AF351" s="125" t="str">
        <f>IF('2. Enter scores'!AE355&lt;&gt;"",'2. Enter scores'!$B355-'2. Enter scores'!AE355,"")</f>
        <v/>
      </c>
      <c r="AG351" s="125" t="str">
        <f>IF('2. Enter scores'!AF355&lt;&gt;"",'2. Enter scores'!$B355-'2. Enter scores'!AF355,"")</f>
        <v/>
      </c>
      <c r="AH351" s="125" t="str">
        <f>IF('2. Enter scores'!AG355&lt;&gt;"",'2. Enter scores'!$B355-'2. Enter scores'!AG355,"")</f>
        <v/>
      </c>
      <c r="AI351" s="125" t="str">
        <f>IF('2. Enter scores'!AH355&lt;&gt;"",'2. Enter scores'!$B355-'2. Enter scores'!AH355,"")</f>
        <v/>
      </c>
      <c r="AJ351" s="125" t="str">
        <f>IF('2. Enter scores'!AI355&lt;&gt;"",'2. Enter scores'!$B355-'2. Enter scores'!AI355,"")</f>
        <v/>
      </c>
      <c r="AK351" s="125" t="str">
        <f>IF('2. Enter scores'!AJ355&lt;&gt;"",'2. Enter scores'!$B355-'2. Enter scores'!AJ355,"")</f>
        <v/>
      </c>
      <c r="AL351" s="125" t="str">
        <f>IF('2. Enter scores'!AK355&lt;&gt;"",'2. Enter scores'!$B355-'2. Enter scores'!AK355,"")</f>
        <v/>
      </c>
      <c r="AM351" s="125" t="str">
        <f>IF('2. Enter scores'!AL355&lt;&gt;"",'2. Enter scores'!$B355-'2. Enter scores'!AL355,"")</f>
        <v/>
      </c>
      <c r="AN351" s="125" t="str">
        <f>IF('2. Enter scores'!AM355&lt;&gt;"",'2. Enter scores'!$B355-'2. Enter scores'!AM355,"")</f>
        <v/>
      </c>
      <c r="AO351" s="125" t="str">
        <f>IF('2. Enter scores'!AN355&lt;&gt;"",'2. Enter scores'!$B355-'2. Enter scores'!AN355,"")</f>
        <v/>
      </c>
      <c r="AP351" s="125" t="str">
        <f>IF('2. Enter scores'!AO355&lt;&gt;"",'2. Enter scores'!$B355-'2. Enter scores'!AO355,"")</f>
        <v/>
      </c>
      <c r="AQ351" s="125" t="str">
        <f>IF('2. Enter scores'!AP355&lt;&gt;"",'2. Enter scores'!$B355-'2. Enter scores'!AP355,"")</f>
        <v/>
      </c>
      <c r="AR351" s="125" t="str">
        <f>IF('2. Enter scores'!AQ355&lt;&gt;"",'2. Enter scores'!$B355-'2. Enter scores'!AQ355,"")</f>
        <v/>
      </c>
      <c r="AS351" s="125" t="str">
        <f>IF('2. Enter scores'!AR355&lt;&gt;"",'2. Enter scores'!$B355-'2. Enter scores'!AR355,"")</f>
        <v/>
      </c>
      <c r="AT351" s="125" t="str">
        <f>IF('2. Enter scores'!AS355&lt;&gt;"",'2. Enter scores'!$B355-'2. Enter scores'!AS355,"")</f>
        <v/>
      </c>
      <c r="AU351" s="125" t="str">
        <f>IF('2. Enter scores'!AT355&lt;&gt;"",'2. Enter scores'!$B355-'2. Enter scores'!AT355,"")</f>
        <v/>
      </c>
      <c r="AV351" s="125" t="str">
        <f>IF('2. Enter scores'!AU355&lt;&gt;"",'2. Enter scores'!$B355-'2. Enter scores'!AU355,"")</f>
        <v/>
      </c>
      <c r="AW351" s="125" t="str">
        <f>IF('2. Enter scores'!AV355&lt;&gt;"",'2. Enter scores'!$B355-'2. Enter scores'!AV355,"")</f>
        <v/>
      </c>
      <c r="AX351" s="125" t="str">
        <f>IF('2. Enter scores'!AW355&lt;&gt;"",'2. Enter scores'!$B355-'2. Enter scores'!AW355,"")</f>
        <v/>
      </c>
      <c r="AY351" s="125" t="str">
        <f>IF('2. Enter scores'!AX355&lt;&gt;"",'2. Enter scores'!$B355-'2. Enter scores'!AX355,"")</f>
        <v/>
      </c>
      <c r="AZ351" s="125" t="str">
        <f>IF('2. Enter scores'!AY355&lt;&gt;"",'2. Enter scores'!$B355-'2. Enter scores'!AY355,"")</f>
        <v/>
      </c>
      <c r="BA351" s="125" t="str">
        <f>IF('2. Enter scores'!AZ355&lt;&gt;"",'2. Enter scores'!$B355-'2. Enter scores'!AZ355,"")</f>
        <v/>
      </c>
      <c r="BB351" s="125" t="str">
        <f>IF('2. Enter scores'!BA355&lt;&gt;"",'2. Enter scores'!$B355-'2. Enter scores'!BA355,"")</f>
        <v/>
      </c>
      <c r="BC351" s="125" t="str">
        <f>IF('2. Enter scores'!BB355&lt;&gt;"",'2. Enter scores'!$B355-'2. Enter scores'!BB355,"")</f>
        <v/>
      </c>
      <c r="BD351" s="125" t="str">
        <f>IF('2. Enter scores'!BC355&lt;&gt;"",'2. Enter scores'!$B355-'2. Enter scores'!BC355,"")</f>
        <v/>
      </c>
      <c r="BE351" s="125" t="str">
        <f>IF('2. Enter scores'!BD355&lt;&gt;"",'2. Enter scores'!$B355-'2. Enter scores'!BD355,"")</f>
        <v/>
      </c>
      <c r="BF351" s="125" t="str">
        <f>IF('2. Enter scores'!BE355&lt;&gt;"",'2. Enter scores'!$B355-'2. Enter scores'!BE355,"")</f>
        <v/>
      </c>
      <c r="BG351" s="125" t="str">
        <f>IF('2. Enter scores'!BF355&lt;&gt;"",'2. Enter scores'!$B355-'2. Enter scores'!BF355,"")</f>
        <v/>
      </c>
      <c r="BH351" s="125" t="str">
        <f>IF('2. Enter scores'!BG355&lt;&gt;"",'2. Enter scores'!$B355-'2. Enter scores'!BG355,"")</f>
        <v/>
      </c>
      <c r="BI351" s="125" t="str">
        <f>IF('2. Enter scores'!BH355&lt;&gt;"",'2. Enter scores'!$B355-'2. Enter scores'!BH355,"")</f>
        <v/>
      </c>
      <c r="BJ351" s="125" t="str">
        <f>IF('2. Enter scores'!BI355&lt;&gt;"",'2. Enter scores'!$B355-'2. Enter scores'!BI355,"")</f>
        <v/>
      </c>
      <c r="BK351" s="125" t="str">
        <f>IF('2. Enter scores'!BJ355&lt;&gt;"",'2. Enter scores'!$B355-'2. Enter scores'!BJ355,"")</f>
        <v/>
      </c>
      <c r="BL351" s="125" t="str">
        <f>IF('2. Enter scores'!BK355&lt;&gt;"",'2. Enter scores'!$B355-'2. Enter scores'!BK355,"")</f>
        <v/>
      </c>
      <c r="BM351" s="125" t="str">
        <f>IF('2. Enter scores'!BL355&lt;&gt;"",'2. Enter scores'!$B355-'2. Enter scores'!BL355,"")</f>
        <v/>
      </c>
      <c r="BN351" s="125" t="str">
        <f>IF('2. Enter scores'!BM355&lt;&gt;"",'2. Enter scores'!$B355-'2. Enter scores'!BM355,"")</f>
        <v/>
      </c>
      <c r="BO351" s="125" t="str">
        <f>IF('2. Enter scores'!BN355&lt;&gt;"",'2. Enter scores'!$B355-'2. Enter scores'!BN355,"")</f>
        <v/>
      </c>
      <c r="BP351" s="108">
        <v>1000</v>
      </c>
    </row>
    <row r="352" spans="2:68" x14ac:dyDescent="0.35">
      <c r="B352" s="125" t="str">
        <f>IF('2. Enter scores'!A356&lt;&gt;"",'2. Enter scores'!A356,"")</f>
        <v/>
      </c>
      <c r="H352" s="125" t="str">
        <f>IF('2. Enter scores'!G356&lt;&gt;"",'2. Enter scores'!$B356-'2. Enter scores'!G356,"")</f>
        <v/>
      </c>
      <c r="I352" s="125" t="str">
        <f>IF('2. Enter scores'!H356&lt;&gt;"",'2. Enter scores'!$B356-'2. Enter scores'!H356,"")</f>
        <v/>
      </c>
      <c r="J352" s="125" t="str">
        <f>IF('2. Enter scores'!I356&lt;&gt;"",'2. Enter scores'!$B356-'2. Enter scores'!I356,"")</f>
        <v/>
      </c>
      <c r="K352" s="125" t="str">
        <f>IF('2. Enter scores'!J356&lt;&gt;"",'2. Enter scores'!$B356-'2. Enter scores'!J356,"")</f>
        <v/>
      </c>
      <c r="L352" s="125" t="str">
        <f>IF('2. Enter scores'!K356&lt;&gt;"",'2. Enter scores'!$B356-'2. Enter scores'!K356,"")</f>
        <v/>
      </c>
      <c r="M352" s="125" t="str">
        <f>IF('2. Enter scores'!L356&lt;&gt;"",'2. Enter scores'!$B356-'2. Enter scores'!L356,"")</f>
        <v/>
      </c>
      <c r="N352" s="125" t="str">
        <f>IF('2. Enter scores'!M356&lt;&gt;"",'2. Enter scores'!$B356-'2. Enter scores'!M356,"")</f>
        <v/>
      </c>
      <c r="O352" s="125" t="str">
        <f>IF('2. Enter scores'!N356&lt;&gt;"",'2. Enter scores'!$B356-'2. Enter scores'!N356,"")</f>
        <v/>
      </c>
      <c r="P352" s="125" t="str">
        <f>IF('2. Enter scores'!O356&lt;&gt;"",'2. Enter scores'!$B356-'2. Enter scores'!O356,"")</f>
        <v/>
      </c>
      <c r="Q352" s="125" t="str">
        <f>IF('2. Enter scores'!P356&lt;&gt;"",'2. Enter scores'!$B356-'2. Enter scores'!P356,"")</f>
        <v/>
      </c>
      <c r="R352" s="125" t="str">
        <f>IF('2. Enter scores'!Q356&lt;&gt;"",'2. Enter scores'!$B356-'2. Enter scores'!Q356,"")</f>
        <v/>
      </c>
      <c r="S352" s="125" t="str">
        <f>IF('2. Enter scores'!R356&lt;&gt;"",'2. Enter scores'!$B356-'2. Enter scores'!R356,"")</f>
        <v/>
      </c>
      <c r="T352" s="125" t="str">
        <f>IF('2. Enter scores'!S356&lt;&gt;"",'2. Enter scores'!$B356-'2. Enter scores'!S356,"")</f>
        <v/>
      </c>
      <c r="U352" s="125" t="str">
        <f>IF('2. Enter scores'!T356&lt;&gt;"",'2. Enter scores'!$B356-'2. Enter scores'!T356,"")</f>
        <v/>
      </c>
      <c r="V352" s="125" t="str">
        <f>IF('2. Enter scores'!U356&lt;&gt;"",'2. Enter scores'!$B356-'2. Enter scores'!U356,"")</f>
        <v/>
      </c>
      <c r="W352" s="125" t="str">
        <f>IF('2. Enter scores'!V356&lt;&gt;"",'2. Enter scores'!$B356-'2. Enter scores'!V356,"")</f>
        <v/>
      </c>
      <c r="X352" s="125" t="str">
        <f>IF('2. Enter scores'!W356&lt;&gt;"",'2. Enter scores'!$B356-'2. Enter scores'!W356,"")</f>
        <v/>
      </c>
      <c r="Y352" s="125" t="str">
        <f>IF('2. Enter scores'!X356&lt;&gt;"",'2. Enter scores'!$B356-'2. Enter scores'!X356,"")</f>
        <v/>
      </c>
      <c r="Z352" s="125" t="str">
        <f>IF('2. Enter scores'!Y356&lt;&gt;"",'2. Enter scores'!$B356-'2. Enter scores'!Y356,"")</f>
        <v/>
      </c>
      <c r="AA352" s="125" t="str">
        <f>IF('2. Enter scores'!Z356&lt;&gt;"",'2. Enter scores'!$B356-'2. Enter scores'!Z356,"")</f>
        <v/>
      </c>
      <c r="AB352" s="125" t="str">
        <f>IF('2. Enter scores'!AA356&lt;&gt;"",'2. Enter scores'!$B356-'2. Enter scores'!AA356,"")</f>
        <v/>
      </c>
      <c r="AC352" s="125" t="str">
        <f>IF('2. Enter scores'!AB356&lt;&gt;"",'2. Enter scores'!$B356-'2. Enter scores'!AB356,"")</f>
        <v/>
      </c>
      <c r="AD352" s="125" t="str">
        <f>IF('2. Enter scores'!AC356&lt;&gt;"",'2. Enter scores'!$B356-'2. Enter scores'!AC356,"")</f>
        <v/>
      </c>
      <c r="AE352" s="125" t="str">
        <f>IF('2. Enter scores'!AD356&lt;&gt;"",'2. Enter scores'!$B356-'2. Enter scores'!AD356,"")</f>
        <v/>
      </c>
      <c r="AF352" s="125" t="str">
        <f>IF('2. Enter scores'!AE356&lt;&gt;"",'2. Enter scores'!$B356-'2. Enter scores'!AE356,"")</f>
        <v/>
      </c>
      <c r="AG352" s="125" t="str">
        <f>IF('2. Enter scores'!AF356&lt;&gt;"",'2. Enter scores'!$B356-'2. Enter scores'!AF356,"")</f>
        <v/>
      </c>
      <c r="AH352" s="125" t="str">
        <f>IF('2. Enter scores'!AG356&lt;&gt;"",'2. Enter scores'!$B356-'2. Enter scores'!AG356,"")</f>
        <v/>
      </c>
      <c r="AI352" s="125" t="str">
        <f>IF('2. Enter scores'!AH356&lt;&gt;"",'2. Enter scores'!$B356-'2. Enter scores'!AH356,"")</f>
        <v/>
      </c>
      <c r="AJ352" s="125" t="str">
        <f>IF('2. Enter scores'!AI356&lt;&gt;"",'2. Enter scores'!$B356-'2. Enter scores'!AI356,"")</f>
        <v/>
      </c>
      <c r="AK352" s="125" t="str">
        <f>IF('2. Enter scores'!AJ356&lt;&gt;"",'2. Enter scores'!$B356-'2. Enter scores'!AJ356,"")</f>
        <v/>
      </c>
      <c r="AL352" s="125" t="str">
        <f>IF('2. Enter scores'!AK356&lt;&gt;"",'2. Enter scores'!$B356-'2. Enter scores'!AK356,"")</f>
        <v/>
      </c>
      <c r="AM352" s="125" t="str">
        <f>IF('2. Enter scores'!AL356&lt;&gt;"",'2. Enter scores'!$B356-'2. Enter scores'!AL356,"")</f>
        <v/>
      </c>
      <c r="AN352" s="125" t="str">
        <f>IF('2. Enter scores'!AM356&lt;&gt;"",'2. Enter scores'!$B356-'2. Enter scores'!AM356,"")</f>
        <v/>
      </c>
      <c r="AO352" s="125" t="str">
        <f>IF('2. Enter scores'!AN356&lt;&gt;"",'2. Enter scores'!$B356-'2. Enter scores'!AN356,"")</f>
        <v/>
      </c>
      <c r="AP352" s="125" t="str">
        <f>IF('2. Enter scores'!AO356&lt;&gt;"",'2. Enter scores'!$B356-'2. Enter scores'!AO356,"")</f>
        <v/>
      </c>
      <c r="AQ352" s="125" t="str">
        <f>IF('2. Enter scores'!AP356&lt;&gt;"",'2. Enter scores'!$B356-'2. Enter scores'!AP356,"")</f>
        <v/>
      </c>
      <c r="AR352" s="125" t="str">
        <f>IF('2. Enter scores'!AQ356&lt;&gt;"",'2. Enter scores'!$B356-'2. Enter scores'!AQ356,"")</f>
        <v/>
      </c>
      <c r="AS352" s="125" t="str">
        <f>IF('2. Enter scores'!AR356&lt;&gt;"",'2. Enter scores'!$B356-'2. Enter scores'!AR356,"")</f>
        <v/>
      </c>
      <c r="AT352" s="125" t="str">
        <f>IF('2. Enter scores'!AS356&lt;&gt;"",'2. Enter scores'!$B356-'2. Enter scores'!AS356,"")</f>
        <v/>
      </c>
      <c r="AU352" s="125" t="str">
        <f>IF('2. Enter scores'!AT356&lt;&gt;"",'2. Enter scores'!$B356-'2. Enter scores'!AT356,"")</f>
        <v/>
      </c>
      <c r="AV352" s="125" t="str">
        <f>IF('2. Enter scores'!AU356&lt;&gt;"",'2. Enter scores'!$B356-'2. Enter scores'!AU356,"")</f>
        <v/>
      </c>
      <c r="AW352" s="125" t="str">
        <f>IF('2. Enter scores'!AV356&lt;&gt;"",'2. Enter scores'!$B356-'2. Enter scores'!AV356,"")</f>
        <v/>
      </c>
      <c r="AX352" s="125" t="str">
        <f>IF('2. Enter scores'!AW356&lt;&gt;"",'2. Enter scores'!$B356-'2. Enter scores'!AW356,"")</f>
        <v/>
      </c>
      <c r="AY352" s="125" t="str">
        <f>IF('2. Enter scores'!AX356&lt;&gt;"",'2. Enter scores'!$B356-'2. Enter scores'!AX356,"")</f>
        <v/>
      </c>
      <c r="AZ352" s="125" t="str">
        <f>IF('2. Enter scores'!AY356&lt;&gt;"",'2. Enter scores'!$B356-'2. Enter scores'!AY356,"")</f>
        <v/>
      </c>
      <c r="BA352" s="125" t="str">
        <f>IF('2. Enter scores'!AZ356&lt;&gt;"",'2. Enter scores'!$B356-'2. Enter scores'!AZ356,"")</f>
        <v/>
      </c>
      <c r="BB352" s="125" t="str">
        <f>IF('2. Enter scores'!BA356&lt;&gt;"",'2. Enter scores'!$B356-'2. Enter scores'!BA356,"")</f>
        <v/>
      </c>
      <c r="BC352" s="125" t="str">
        <f>IF('2. Enter scores'!BB356&lt;&gt;"",'2. Enter scores'!$B356-'2. Enter scores'!BB356,"")</f>
        <v/>
      </c>
      <c r="BD352" s="125" t="str">
        <f>IF('2. Enter scores'!BC356&lt;&gt;"",'2. Enter scores'!$B356-'2. Enter scores'!BC356,"")</f>
        <v/>
      </c>
      <c r="BE352" s="125" t="str">
        <f>IF('2. Enter scores'!BD356&lt;&gt;"",'2. Enter scores'!$B356-'2. Enter scores'!BD356,"")</f>
        <v/>
      </c>
      <c r="BF352" s="125" t="str">
        <f>IF('2. Enter scores'!BE356&lt;&gt;"",'2. Enter scores'!$B356-'2. Enter scores'!BE356,"")</f>
        <v/>
      </c>
      <c r="BG352" s="125" t="str">
        <f>IF('2. Enter scores'!BF356&lt;&gt;"",'2. Enter scores'!$B356-'2. Enter scores'!BF356,"")</f>
        <v/>
      </c>
      <c r="BH352" s="125" t="str">
        <f>IF('2. Enter scores'!BG356&lt;&gt;"",'2. Enter scores'!$B356-'2. Enter scores'!BG356,"")</f>
        <v/>
      </c>
      <c r="BI352" s="125" t="str">
        <f>IF('2. Enter scores'!BH356&lt;&gt;"",'2. Enter scores'!$B356-'2. Enter scores'!BH356,"")</f>
        <v/>
      </c>
      <c r="BJ352" s="125" t="str">
        <f>IF('2. Enter scores'!BI356&lt;&gt;"",'2. Enter scores'!$B356-'2. Enter scores'!BI356,"")</f>
        <v/>
      </c>
      <c r="BK352" s="125" t="str">
        <f>IF('2. Enter scores'!BJ356&lt;&gt;"",'2. Enter scores'!$B356-'2. Enter scores'!BJ356,"")</f>
        <v/>
      </c>
      <c r="BL352" s="125" t="str">
        <f>IF('2. Enter scores'!BK356&lt;&gt;"",'2. Enter scores'!$B356-'2. Enter scores'!BK356,"")</f>
        <v/>
      </c>
      <c r="BM352" s="125" t="str">
        <f>IF('2. Enter scores'!BL356&lt;&gt;"",'2. Enter scores'!$B356-'2. Enter scores'!BL356,"")</f>
        <v/>
      </c>
      <c r="BN352" s="125" t="str">
        <f>IF('2. Enter scores'!BM356&lt;&gt;"",'2. Enter scores'!$B356-'2. Enter scores'!BM356,"")</f>
        <v/>
      </c>
      <c r="BO352" s="125" t="str">
        <f>IF('2. Enter scores'!BN356&lt;&gt;"",'2. Enter scores'!$B356-'2. Enter scores'!BN356,"")</f>
        <v/>
      </c>
      <c r="BP352" s="108">
        <v>1000</v>
      </c>
    </row>
    <row r="353" spans="2:68" x14ac:dyDescent="0.35">
      <c r="B353" s="125" t="str">
        <f>IF('2. Enter scores'!A357&lt;&gt;"",'2. Enter scores'!A357,"")</f>
        <v/>
      </c>
      <c r="H353" s="125" t="str">
        <f>IF('2. Enter scores'!G357&lt;&gt;"",'2. Enter scores'!$B357-'2. Enter scores'!G357,"")</f>
        <v/>
      </c>
      <c r="I353" s="125" t="str">
        <f>IF('2. Enter scores'!H357&lt;&gt;"",'2. Enter scores'!$B357-'2. Enter scores'!H357,"")</f>
        <v/>
      </c>
      <c r="J353" s="125" t="str">
        <f>IF('2. Enter scores'!I357&lt;&gt;"",'2. Enter scores'!$B357-'2. Enter scores'!I357,"")</f>
        <v/>
      </c>
      <c r="K353" s="125" t="str">
        <f>IF('2. Enter scores'!J357&lt;&gt;"",'2. Enter scores'!$B357-'2. Enter scores'!J357,"")</f>
        <v/>
      </c>
      <c r="L353" s="125" t="str">
        <f>IF('2. Enter scores'!K357&lt;&gt;"",'2. Enter scores'!$B357-'2. Enter scores'!K357,"")</f>
        <v/>
      </c>
      <c r="M353" s="125" t="str">
        <f>IF('2. Enter scores'!L357&lt;&gt;"",'2. Enter scores'!$B357-'2. Enter scores'!L357,"")</f>
        <v/>
      </c>
      <c r="N353" s="125" t="str">
        <f>IF('2. Enter scores'!M357&lt;&gt;"",'2. Enter scores'!$B357-'2. Enter scores'!M357,"")</f>
        <v/>
      </c>
      <c r="O353" s="125" t="str">
        <f>IF('2. Enter scores'!N357&lt;&gt;"",'2. Enter scores'!$B357-'2. Enter scores'!N357,"")</f>
        <v/>
      </c>
      <c r="P353" s="125" t="str">
        <f>IF('2. Enter scores'!O357&lt;&gt;"",'2. Enter scores'!$B357-'2. Enter scores'!O357,"")</f>
        <v/>
      </c>
      <c r="Q353" s="125" t="str">
        <f>IF('2. Enter scores'!P357&lt;&gt;"",'2. Enter scores'!$B357-'2. Enter scores'!P357,"")</f>
        <v/>
      </c>
      <c r="R353" s="125" t="str">
        <f>IF('2. Enter scores'!Q357&lt;&gt;"",'2. Enter scores'!$B357-'2. Enter scores'!Q357,"")</f>
        <v/>
      </c>
      <c r="S353" s="125" t="str">
        <f>IF('2. Enter scores'!R357&lt;&gt;"",'2. Enter scores'!$B357-'2. Enter scores'!R357,"")</f>
        <v/>
      </c>
      <c r="T353" s="125" t="str">
        <f>IF('2. Enter scores'!S357&lt;&gt;"",'2. Enter scores'!$B357-'2. Enter scores'!S357,"")</f>
        <v/>
      </c>
      <c r="U353" s="125" t="str">
        <f>IF('2. Enter scores'!T357&lt;&gt;"",'2. Enter scores'!$B357-'2. Enter scores'!T357,"")</f>
        <v/>
      </c>
      <c r="V353" s="125" t="str">
        <f>IF('2. Enter scores'!U357&lt;&gt;"",'2. Enter scores'!$B357-'2. Enter scores'!U357,"")</f>
        <v/>
      </c>
      <c r="W353" s="125" t="str">
        <f>IF('2. Enter scores'!V357&lt;&gt;"",'2. Enter scores'!$B357-'2. Enter scores'!V357,"")</f>
        <v/>
      </c>
      <c r="X353" s="125" t="str">
        <f>IF('2. Enter scores'!W357&lt;&gt;"",'2. Enter scores'!$B357-'2. Enter scores'!W357,"")</f>
        <v/>
      </c>
      <c r="Y353" s="125" t="str">
        <f>IF('2. Enter scores'!X357&lt;&gt;"",'2. Enter scores'!$B357-'2. Enter scores'!X357,"")</f>
        <v/>
      </c>
      <c r="Z353" s="125" t="str">
        <f>IF('2. Enter scores'!Y357&lt;&gt;"",'2. Enter scores'!$B357-'2. Enter scores'!Y357,"")</f>
        <v/>
      </c>
      <c r="AA353" s="125" t="str">
        <f>IF('2. Enter scores'!Z357&lt;&gt;"",'2. Enter scores'!$B357-'2. Enter scores'!Z357,"")</f>
        <v/>
      </c>
      <c r="AB353" s="125" t="str">
        <f>IF('2. Enter scores'!AA357&lt;&gt;"",'2. Enter scores'!$B357-'2. Enter scores'!AA357,"")</f>
        <v/>
      </c>
      <c r="AC353" s="125" t="str">
        <f>IF('2. Enter scores'!AB357&lt;&gt;"",'2. Enter scores'!$B357-'2. Enter scores'!AB357,"")</f>
        <v/>
      </c>
      <c r="AD353" s="125" t="str">
        <f>IF('2. Enter scores'!AC357&lt;&gt;"",'2. Enter scores'!$B357-'2. Enter scores'!AC357,"")</f>
        <v/>
      </c>
      <c r="AE353" s="125" t="str">
        <f>IF('2. Enter scores'!AD357&lt;&gt;"",'2. Enter scores'!$B357-'2. Enter scores'!AD357,"")</f>
        <v/>
      </c>
      <c r="AF353" s="125" t="str">
        <f>IF('2. Enter scores'!AE357&lt;&gt;"",'2. Enter scores'!$B357-'2. Enter scores'!AE357,"")</f>
        <v/>
      </c>
      <c r="AG353" s="125" t="str">
        <f>IF('2. Enter scores'!AF357&lt;&gt;"",'2. Enter scores'!$B357-'2. Enter scores'!AF357,"")</f>
        <v/>
      </c>
      <c r="AH353" s="125" t="str">
        <f>IF('2. Enter scores'!AG357&lt;&gt;"",'2. Enter scores'!$B357-'2. Enter scores'!AG357,"")</f>
        <v/>
      </c>
      <c r="AI353" s="125" t="str">
        <f>IF('2. Enter scores'!AH357&lt;&gt;"",'2. Enter scores'!$B357-'2. Enter scores'!AH357,"")</f>
        <v/>
      </c>
      <c r="AJ353" s="125" t="str">
        <f>IF('2. Enter scores'!AI357&lt;&gt;"",'2. Enter scores'!$B357-'2. Enter scores'!AI357,"")</f>
        <v/>
      </c>
      <c r="AK353" s="125" t="str">
        <f>IF('2. Enter scores'!AJ357&lt;&gt;"",'2. Enter scores'!$B357-'2. Enter scores'!AJ357,"")</f>
        <v/>
      </c>
      <c r="AL353" s="125" t="str">
        <f>IF('2. Enter scores'!AK357&lt;&gt;"",'2. Enter scores'!$B357-'2. Enter scores'!AK357,"")</f>
        <v/>
      </c>
      <c r="AM353" s="125" t="str">
        <f>IF('2. Enter scores'!AL357&lt;&gt;"",'2. Enter scores'!$B357-'2. Enter scores'!AL357,"")</f>
        <v/>
      </c>
      <c r="AN353" s="125" t="str">
        <f>IF('2. Enter scores'!AM357&lt;&gt;"",'2. Enter scores'!$B357-'2. Enter scores'!AM357,"")</f>
        <v/>
      </c>
      <c r="AO353" s="125" t="str">
        <f>IF('2. Enter scores'!AN357&lt;&gt;"",'2. Enter scores'!$B357-'2. Enter scores'!AN357,"")</f>
        <v/>
      </c>
      <c r="AP353" s="125" t="str">
        <f>IF('2. Enter scores'!AO357&lt;&gt;"",'2. Enter scores'!$B357-'2. Enter scores'!AO357,"")</f>
        <v/>
      </c>
      <c r="AQ353" s="125" t="str">
        <f>IF('2. Enter scores'!AP357&lt;&gt;"",'2. Enter scores'!$B357-'2. Enter scores'!AP357,"")</f>
        <v/>
      </c>
      <c r="AR353" s="125" t="str">
        <f>IF('2. Enter scores'!AQ357&lt;&gt;"",'2. Enter scores'!$B357-'2. Enter scores'!AQ357,"")</f>
        <v/>
      </c>
      <c r="AS353" s="125" t="str">
        <f>IF('2. Enter scores'!AR357&lt;&gt;"",'2. Enter scores'!$B357-'2. Enter scores'!AR357,"")</f>
        <v/>
      </c>
      <c r="AT353" s="125" t="str">
        <f>IF('2. Enter scores'!AS357&lt;&gt;"",'2. Enter scores'!$B357-'2. Enter scores'!AS357,"")</f>
        <v/>
      </c>
      <c r="AU353" s="125" t="str">
        <f>IF('2. Enter scores'!AT357&lt;&gt;"",'2. Enter scores'!$B357-'2. Enter scores'!AT357,"")</f>
        <v/>
      </c>
      <c r="AV353" s="125" t="str">
        <f>IF('2. Enter scores'!AU357&lt;&gt;"",'2. Enter scores'!$B357-'2. Enter scores'!AU357,"")</f>
        <v/>
      </c>
      <c r="AW353" s="125" t="str">
        <f>IF('2. Enter scores'!AV357&lt;&gt;"",'2. Enter scores'!$B357-'2. Enter scores'!AV357,"")</f>
        <v/>
      </c>
      <c r="AX353" s="125" t="str">
        <f>IF('2. Enter scores'!AW357&lt;&gt;"",'2. Enter scores'!$B357-'2. Enter scores'!AW357,"")</f>
        <v/>
      </c>
      <c r="AY353" s="125" t="str">
        <f>IF('2. Enter scores'!AX357&lt;&gt;"",'2. Enter scores'!$B357-'2. Enter scores'!AX357,"")</f>
        <v/>
      </c>
      <c r="AZ353" s="125" t="str">
        <f>IF('2. Enter scores'!AY357&lt;&gt;"",'2. Enter scores'!$B357-'2. Enter scores'!AY357,"")</f>
        <v/>
      </c>
      <c r="BA353" s="125" t="str">
        <f>IF('2. Enter scores'!AZ357&lt;&gt;"",'2. Enter scores'!$B357-'2. Enter scores'!AZ357,"")</f>
        <v/>
      </c>
      <c r="BB353" s="125" t="str">
        <f>IF('2. Enter scores'!BA357&lt;&gt;"",'2. Enter scores'!$B357-'2. Enter scores'!BA357,"")</f>
        <v/>
      </c>
      <c r="BC353" s="125" t="str">
        <f>IF('2. Enter scores'!BB357&lt;&gt;"",'2. Enter scores'!$B357-'2. Enter scores'!BB357,"")</f>
        <v/>
      </c>
      <c r="BD353" s="125" t="str">
        <f>IF('2. Enter scores'!BC357&lt;&gt;"",'2. Enter scores'!$B357-'2. Enter scores'!BC357,"")</f>
        <v/>
      </c>
      <c r="BE353" s="125" t="str">
        <f>IF('2. Enter scores'!BD357&lt;&gt;"",'2. Enter scores'!$B357-'2. Enter scores'!BD357,"")</f>
        <v/>
      </c>
      <c r="BF353" s="125" t="str">
        <f>IF('2. Enter scores'!BE357&lt;&gt;"",'2. Enter scores'!$B357-'2. Enter scores'!BE357,"")</f>
        <v/>
      </c>
      <c r="BG353" s="125" t="str">
        <f>IF('2. Enter scores'!BF357&lt;&gt;"",'2. Enter scores'!$B357-'2. Enter scores'!BF357,"")</f>
        <v/>
      </c>
      <c r="BH353" s="125" t="str">
        <f>IF('2. Enter scores'!BG357&lt;&gt;"",'2. Enter scores'!$B357-'2. Enter scores'!BG357,"")</f>
        <v/>
      </c>
      <c r="BI353" s="125" t="str">
        <f>IF('2. Enter scores'!BH357&lt;&gt;"",'2. Enter scores'!$B357-'2. Enter scores'!BH357,"")</f>
        <v/>
      </c>
      <c r="BJ353" s="125" t="str">
        <f>IF('2. Enter scores'!BI357&lt;&gt;"",'2. Enter scores'!$B357-'2. Enter scores'!BI357,"")</f>
        <v/>
      </c>
      <c r="BK353" s="125" t="str">
        <f>IF('2. Enter scores'!BJ357&lt;&gt;"",'2. Enter scores'!$B357-'2. Enter scores'!BJ357,"")</f>
        <v/>
      </c>
      <c r="BL353" s="125" t="str">
        <f>IF('2. Enter scores'!BK357&lt;&gt;"",'2. Enter scores'!$B357-'2. Enter scores'!BK357,"")</f>
        <v/>
      </c>
      <c r="BM353" s="125" t="str">
        <f>IF('2. Enter scores'!BL357&lt;&gt;"",'2. Enter scores'!$B357-'2. Enter scores'!BL357,"")</f>
        <v/>
      </c>
      <c r="BN353" s="125" t="str">
        <f>IF('2. Enter scores'!BM357&lt;&gt;"",'2. Enter scores'!$B357-'2. Enter scores'!BM357,"")</f>
        <v/>
      </c>
      <c r="BO353" s="125" t="str">
        <f>IF('2. Enter scores'!BN357&lt;&gt;"",'2. Enter scores'!$B357-'2. Enter scores'!BN357,"")</f>
        <v/>
      </c>
      <c r="BP353" s="108">
        <v>1000</v>
      </c>
    </row>
    <row r="354" spans="2:68" x14ac:dyDescent="0.35">
      <c r="B354" s="125" t="str">
        <f>IF('2. Enter scores'!A358&lt;&gt;"",'2. Enter scores'!A358,"")</f>
        <v/>
      </c>
      <c r="H354" s="125" t="str">
        <f>IF('2. Enter scores'!G358&lt;&gt;"",'2. Enter scores'!$B358-'2. Enter scores'!G358,"")</f>
        <v/>
      </c>
      <c r="I354" s="125" t="str">
        <f>IF('2. Enter scores'!H358&lt;&gt;"",'2. Enter scores'!$B358-'2. Enter scores'!H358,"")</f>
        <v/>
      </c>
      <c r="J354" s="125" t="str">
        <f>IF('2. Enter scores'!I358&lt;&gt;"",'2. Enter scores'!$B358-'2. Enter scores'!I358,"")</f>
        <v/>
      </c>
      <c r="K354" s="125" t="str">
        <f>IF('2. Enter scores'!J358&lt;&gt;"",'2. Enter scores'!$B358-'2. Enter scores'!J358,"")</f>
        <v/>
      </c>
      <c r="L354" s="125" t="str">
        <f>IF('2. Enter scores'!K358&lt;&gt;"",'2. Enter scores'!$B358-'2. Enter scores'!K358,"")</f>
        <v/>
      </c>
      <c r="M354" s="125" t="str">
        <f>IF('2. Enter scores'!L358&lt;&gt;"",'2. Enter scores'!$B358-'2. Enter scores'!L358,"")</f>
        <v/>
      </c>
      <c r="N354" s="125" t="str">
        <f>IF('2. Enter scores'!M358&lt;&gt;"",'2. Enter scores'!$B358-'2. Enter scores'!M358,"")</f>
        <v/>
      </c>
      <c r="O354" s="125" t="str">
        <f>IF('2. Enter scores'!N358&lt;&gt;"",'2. Enter scores'!$B358-'2. Enter scores'!N358,"")</f>
        <v/>
      </c>
      <c r="P354" s="125" t="str">
        <f>IF('2. Enter scores'!O358&lt;&gt;"",'2. Enter scores'!$B358-'2. Enter scores'!O358,"")</f>
        <v/>
      </c>
      <c r="Q354" s="125" t="str">
        <f>IF('2. Enter scores'!P358&lt;&gt;"",'2. Enter scores'!$B358-'2. Enter scores'!P358,"")</f>
        <v/>
      </c>
      <c r="R354" s="125" t="str">
        <f>IF('2. Enter scores'!Q358&lt;&gt;"",'2. Enter scores'!$B358-'2. Enter scores'!Q358,"")</f>
        <v/>
      </c>
      <c r="S354" s="125" t="str">
        <f>IF('2. Enter scores'!R358&lt;&gt;"",'2. Enter scores'!$B358-'2. Enter scores'!R358,"")</f>
        <v/>
      </c>
      <c r="T354" s="125" t="str">
        <f>IF('2. Enter scores'!S358&lt;&gt;"",'2. Enter scores'!$B358-'2. Enter scores'!S358,"")</f>
        <v/>
      </c>
      <c r="U354" s="125" t="str">
        <f>IF('2. Enter scores'!T358&lt;&gt;"",'2. Enter scores'!$B358-'2. Enter scores'!T358,"")</f>
        <v/>
      </c>
      <c r="V354" s="125" t="str">
        <f>IF('2. Enter scores'!U358&lt;&gt;"",'2. Enter scores'!$B358-'2. Enter scores'!U358,"")</f>
        <v/>
      </c>
      <c r="W354" s="125" t="str">
        <f>IF('2. Enter scores'!V358&lt;&gt;"",'2. Enter scores'!$B358-'2. Enter scores'!V358,"")</f>
        <v/>
      </c>
      <c r="X354" s="125" t="str">
        <f>IF('2. Enter scores'!W358&lt;&gt;"",'2. Enter scores'!$B358-'2. Enter scores'!W358,"")</f>
        <v/>
      </c>
      <c r="Y354" s="125" t="str">
        <f>IF('2. Enter scores'!X358&lt;&gt;"",'2. Enter scores'!$B358-'2. Enter scores'!X358,"")</f>
        <v/>
      </c>
      <c r="Z354" s="125" t="str">
        <f>IF('2. Enter scores'!Y358&lt;&gt;"",'2. Enter scores'!$B358-'2. Enter scores'!Y358,"")</f>
        <v/>
      </c>
      <c r="AA354" s="125" t="str">
        <f>IF('2. Enter scores'!Z358&lt;&gt;"",'2. Enter scores'!$B358-'2. Enter scores'!Z358,"")</f>
        <v/>
      </c>
      <c r="AB354" s="125" t="str">
        <f>IF('2. Enter scores'!AA358&lt;&gt;"",'2. Enter scores'!$B358-'2. Enter scores'!AA358,"")</f>
        <v/>
      </c>
      <c r="AC354" s="125" t="str">
        <f>IF('2. Enter scores'!AB358&lt;&gt;"",'2. Enter scores'!$B358-'2. Enter scores'!AB358,"")</f>
        <v/>
      </c>
      <c r="AD354" s="125" t="str">
        <f>IF('2. Enter scores'!AC358&lt;&gt;"",'2. Enter scores'!$B358-'2. Enter scores'!AC358,"")</f>
        <v/>
      </c>
      <c r="AE354" s="125" t="str">
        <f>IF('2. Enter scores'!AD358&lt;&gt;"",'2. Enter scores'!$B358-'2. Enter scores'!AD358,"")</f>
        <v/>
      </c>
      <c r="AF354" s="125" t="str">
        <f>IF('2. Enter scores'!AE358&lt;&gt;"",'2. Enter scores'!$B358-'2. Enter scores'!AE358,"")</f>
        <v/>
      </c>
      <c r="AG354" s="125" t="str">
        <f>IF('2. Enter scores'!AF358&lt;&gt;"",'2. Enter scores'!$B358-'2. Enter scores'!AF358,"")</f>
        <v/>
      </c>
      <c r="AH354" s="125" t="str">
        <f>IF('2. Enter scores'!AG358&lt;&gt;"",'2. Enter scores'!$B358-'2. Enter scores'!AG358,"")</f>
        <v/>
      </c>
      <c r="AI354" s="125" t="str">
        <f>IF('2. Enter scores'!AH358&lt;&gt;"",'2. Enter scores'!$B358-'2. Enter scores'!AH358,"")</f>
        <v/>
      </c>
      <c r="AJ354" s="125" t="str">
        <f>IF('2. Enter scores'!AI358&lt;&gt;"",'2. Enter scores'!$B358-'2. Enter scores'!AI358,"")</f>
        <v/>
      </c>
      <c r="AK354" s="125" t="str">
        <f>IF('2. Enter scores'!AJ358&lt;&gt;"",'2. Enter scores'!$B358-'2. Enter scores'!AJ358,"")</f>
        <v/>
      </c>
      <c r="AL354" s="125" t="str">
        <f>IF('2. Enter scores'!AK358&lt;&gt;"",'2. Enter scores'!$B358-'2. Enter scores'!AK358,"")</f>
        <v/>
      </c>
      <c r="AM354" s="125" t="str">
        <f>IF('2. Enter scores'!AL358&lt;&gt;"",'2. Enter scores'!$B358-'2. Enter scores'!AL358,"")</f>
        <v/>
      </c>
      <c r="AN354" s="125" t="str">
        <f>IF('2. Enter scores'!AM358&lt;&gt;"",'2. Enter scores'!$B358-'2. Enter scores'!AM358,"")</f>
        <v/>
      </c>
      <c r="AO354" s="125" t="str">
        <f>IF('2. Enter scores'!AN358&lt;&gt;"",'2. Enter scores'!$B358-'2. Enter scores'!AN358,"")</f>
        <v/>
      </c>
      <c r="AP354" s="125" t="str">
        <f>IF('2. Enter scores'!AO358&lt;&gt;"",'2. Enter scores'!$B358-'2. Enter scores'!AO358,"")</f>
        <v/>
      </c>
      <c r="AQ354" s="125" t="str">
        <f>IF('2. Enter scores'!AP358&lt;&gt;"",'2. Enter scores'!$B358-'2. Enter scores'!AP358,"")</f>
        <v/>
      </c>
      <c r="AR354" s="125" t="str">
        <f>IF('2. Enter scores'!AQ358&lt;&gt;"",'2. Enter scores'!$B358-'2. Enter scores'!AQ358,"")</f>
        <v/>
      </c>
      <c r="AS354" s="125" t="str">
        <f>IF('2. Enter scores'!AR358&lt;&gt;"",'2. Enter scores'!$B358-'2. Enter scores'!AR358,"")</f>
        <v/>
      </c>
      <c r="AT354" s="125" t="str">
        <f>IF('2. Enter scores'!AS358&lt;&gt;"",'2. Enter scores'!$B358-'2. Enter scores'!AS358,"")</f>
        <v/>
      </c>
      <c r="AU354" s="125" t="str">
        <f>IF('2. Enter scores'!AT358&lt;&gt;"",'2. Enter scores'!$B358-'2. Enter scores'!AT358,"")</f>
        <v/>
      </c>
      <c r="AV354" s="125" t="str">
        <f>IF('2. Enter scores'!AU358&lt;&gt;"",'2. Enter scores'!$B358-'2. Enter scores'!AU358,"")</f>
        <v/>
      </c>
      <c r="AW354" s="125" t="str">
        <f>IF('2. Enter scores'!AV358&lt;&gt;"",'2. Enter scores'!$B358-'2. Enter scores'!AV358,"")</f>
        <v/>
      </c>
      <c r="AX354" s="125" t="str">
        <f>IF('2. Enter scores'!AW358&lt;&gt;"",'2. Enter scores'!$B358-'2. Enter scores'!AW358,"")</f>
        <v/>
      </c>
      <c r="AY354" s="125" t="str">
        <f>IF('2. Enter scores'!AX358&lt;&gt;"",'2. Enter scores'!$B358-'2. Enter scores'!AX358,"")</f>
        <v/>
      </c>
      <c r="AZ354" s="125" t="str">
        <f>IF('2. Enter scores'!AY358&lt;&gt;"",'2. Enter scores'!$B358-'2. Enter scores'!AY358,"")</f>
        <v/>
      </c>
      <c r="BA354" s="125" t="str">
        <f>IF('2. Enter scores'!AZ358&lt;&gt;"",'2. Enter scores'!$B358-'2. Enter scores'!AZ358,"")</f>
        <v/>
      </c>
      <c r="BB354" s="125" t="str">
        <f>IF('2. Enter scores'!BA358&lt;&gt;"",'2. Enter scores'!$B358-'2. Enter scores'!BA358,"")</f>
        <v/>
      </c>
      <c r="BC354" s="125" t="str">
        <f>IF('2. Enter scores'!BB358&lt;&gt;"",'2. Enter scores'!$B358-'2. Enter scores'!BB358,"")</f>
        <v/>
      </c>
      <c r="BD354" s="125" t="str">
        <f>IF('2. Enter scores'!BC358&lt;&gt;"",'2. Enter scores'!$B358-'2. Enter scores'!BC358,"")</f>
        <v/>
      </c>
      <c r="BE354" s="125" t="str">
        <f>IF('2. Enter scores'!BD358&lt;&gt;"",'2. Enter scores'!$B358-'2. Enter scores'!BD358,"")</f>
        <v/>
      </c>
      <c r="BF354" s="125" t="str">
        <f>IF('2. Enter scores'!BE358&lt;&gt;"",'2. Enter scores'!$B358-'2. Enter scores'!BE358,"")</f>
        <v/>
      </c>
      <c r="BG354" s="125" t="str">
        <f>IF('2. Enter scores'!BF358&lt;&gt;"",'2. Enter scores'!$B358-'2. Enter scores'!BF358,"")</f>
        <v/>
      </c>
      <c r="BH354" s="125" t="str">
        <f>IF('2. Enter scores'!BG358&lt;&gt;"",'2. Enter scores'!$B358-'2. Enter scores'!BG358,"")</f>
        <v/>
      </c>
      <c r="BI354" s="125" t="str">
        <f>IF('2. Enter scores'!BH358&lt;&gt;"",'2. Enter scores'!$B358-'2. Enter scores'!BH358,"")</f>
        <v/>
      </c>
      <c r="BJ354" s="125" t="str">
        <f>IF('2. Enter scores'!BI358&lt;&gt;"",'2. Enter scores'!$B358-'2. Enter scores'!BI358,"")</f>
        <v/>
      </c>
      <c r="BK354" s="125" t="str">
        <f>IF('2. Enter scores'!BJ358&lt;&gt;"",'2. Enter scores'!$B358-'2. Enter scores'!BJ358,"")</f>
        <v/>
      </c>
      <c r="BL354" s="125" t="str">
        <f>IF('2. Enter scores'!BK358&lt;&gt;"",'2. Enter scores'!$B358-'2. Enter scores'!BK358,"")</f>
        <v/>
      </c>
      <c r="BM354" s="125" t="str">
        <f>IF('2. Enter scores'!BL358&lt;&gt;"",'2. Enter scores'!$B358-'2. Enter scores'!BL358,"")</f>
        <v/>
      </c>
      <c r="BN354" s="125" t="str">
        <f>IF('2. Enter scores'!BM358&lt;&gt;"",'2. Enter scores'!$B358-'2. Enter scores'!BM358,"")</f>
        <v/>
      </c>
      <c r="BO354" s="125" t="str">
        <f>IF('2. Enter scores'!BN358&lt;&gt;"",'2. Enter scores'!$B358-'2. Enter scores'!BN358,"")</f>
        <v/>
      </c>
      <c r="BP354" s="108">
        <v>1000</v>
      </c>
    </row>
    <row r="355" spans="2:68" x14ac:dyDescent="0.35">
      <c r="B355" s="125" t="str">
        <f>IF('2. Enter scores'!A359&lt;&gt;"",'2. Enter scores'!A359,"")</f>
        <v/>
      </c>
      <c r="H355" s="125" t="str">
        <f>IF('2. Enter scores'!G359&lt;&gt;"",'2. Enter scores'!$B359-'2. Enter scores'!G359,"")</f>
        <v/>
      </c>
      <c r="I355" s="125" t="str">
        <f>IF('2. Enter scores'!H359&lt;&gt;"",'2. Enter scores'!$B359-'2. Enter scores'!H359,"")</f>
        <v/>
      </c>
      <c r="J355" s="125" t="str">
        <f>IF('2. Enter scores'!I359&lt;&gt;"",'2. Enter scores'!$B359-'2. Enter scores'!I359,"")</f>
        <v/>
      </c>
      <c r="K355" s="125" t="str">
        <f>IF('2. Enter scores'!J359&lt;&gt;"",'2. Enter scores'!$B359-'2. Enter scores'!J359,"")</f>
        <v/>
      </c>
      <c r="L355" s="125" t="str">
        <f>IF('2. Enter scores'!K359&lt;&gt;"",'2. Enter scores'!$B359-'2. Enter scores'!K359,"")</f>
        <v/>
      </c>
      <c r="M355" s="125" t="str">
        <f>IF('2. Enter scores'!L359&lt;&gt;"",'2. Enter scores'!$B359-'2. Enter scores'!L359,"")</f>
        <v/>
      </c>
      <c r="N355" s="125" t="str">
        <f>IF('2. Enter scores'!M359&lt;&gt;"",'2. Enter scores'!$B359-'2. Enter scores'!M359,"")</f>
        <v/>
      </c>
      <c r="O355" s="125" t="str">
        <f>IF('2. Enter scores'!N359&lt;&gt;"",'2. Enter scores'!$B359-'2. Enter scores'!N359,"")</f>
        <v/>
      </c>
      <c r="P355" s="125" t="str">
        <f>IF('2. Enter scores'!O359&lt;&gt;"",'2. Enter scores'!$B359-'2. Enter scores'!O359,"")</f>
        <v/>
      </c>
      <c r="Q355" s="125" t="str">
        <f>IF('2. Enter scores'!P359&lt;&gt;"",'2. Enter scores'!$B359-'2. Enter scores'!P359,"")</f>
        <v/>
      </c>
      <c r="R355" s="125" t="str">
        <f>IF('2. Enter scores'!Q359&lt;&gt;"",'2. Enter scores'!$B359-'2. Enter scores'!Q359,"")</f>
        <v/>
      </c>
      <c r="S355" s="125" t="str">
        <f>IF('2. Enter scores'!R359&lt;&gt;"",'2. Enter scores'!$B359-'2. Enter scores'!R359,"")</f>
        <v/>
      </c>
      <c r="T355" s="125" t="str">
        <f>IF('2. Enter scores'!S359&lt;&gt;"",'2. Enter scores'!$B359-'2. Enter scores'!S359,"")</f>
        <v/>
      </c>
      <c r="U355" s="125" t="str">
        <f>IF('2. Enter scores'!T359&lt;&gt;"",'2. Enter scores'!$B359-'2. Enter scores'!T359,"")</f>
        <v/>
      </c>
      <c r="V355" s="125" t="str">
        <f>IF('2. Enter scores'!U359&lt;&gt;"",'2. Enter scores'!$B359-'2. Enter scores'!U359,"")</f>
        <v/>
      </c>
      <c r="W355" s="125" t="str">
        <f>IF('2. Enter scores'!V359&lt;&gt;"",'2. Enter scores'!$B359-'2. Enter scores'!V359,"")</f>
        <v/>
      </c>
      <c r="X355" s="125" t="str">
        <f>IF('2. Enter scores'!W359&lt;&gt;"",'2. Enter scores'!$B359-'2. Enter scores'!W359,"")</f>
        <v/>
      </c>
      <c r="Y355" s="125" t="str">
        <f>IF('2. Enter scores'!X359&lt;&gt;"",'2. Enter scores'!$B359-'2. Enter scores'!X359,"")</f>
        <v/>
      </c>
      <c r="Z355" s="125" t="str">
        <f>IF('2. Enter scores'!Y359&lt;&gt;"",'2. Enter scores'!$B359-'2. Enter scores'!Y359,"")</f>
        <v/>
      </c>
      <c r="AA355" s="125" t="str">
        <f>IF('2. Enter scores'!Z359&lt;&gt;"",'2. Enter scores'!$B359-'2. Enter scores'!Z359,"")</f>
        <v/>
      </c>
      <c r="AB355" s="125" t="str">
        <f>IF('2. Enter scores'!AA359&lt;&gt;"",'2. Enter scores'!$B359-'2. Enter scores'!AA359,"")</f>
        <v/>
      </c>
      <c r="AC355" s="125" t="str">
        <f>IF('2. Enter scores'!AB359&lt;&gt;"",'2. Enter scores'!$B359-'2. Enter scores'!AB359,"")</f>
        <v/>
      </c>
      <c r="AD355" s="125" t="str">
        <f>IF('2. Enter scores'!AC359&lt;&gt;"",'2. Enter scores'!$B359-'2. Enter scores'!AC359,"")</f>
        <v/>
      </c>
      <c r="AE355" s="125" t="str">
        <f>IF('2. Enter scores'!AD359&lt;&gt;"",'2. Enter scores'!$B359-'2. Enter scores'!AD359,"")</f>
        <v/>
      </c>
      <c r="AF355" s="125" t="str">
        <f>IF('2. Enter scores'!AE359&lt;&gt;"",'2. Enter scores'!$B359-'2. Enter scores'!AE359,"")</f>
        <v/>
      </c>
      <c r="AG355" s="125" t="str">
        <f>IF('2. Enter scores'!AF359&lt;&gt;"",'2. Enter scores'!$B359-'2. Enter scores'!AF359,"")</f>
        <v/>
      </c>
      <c r="AH355" s="125" t="str">
        <f>IF('2. Enter scores'!AG359&lt;&gt;"",'2. Enter scores'!$B359-'2. Enter scores'!AG359,"")</f>
        <v/>
      </c>
      <c r="AI355" s="125" t="str">
        <f>IF('2. Enter scores'!AH359&lt;&gt;"",'2. Enter scores'!$B359-'2. Enter scores'!AH359,"")</f>
        <v/>
      </c>
      <c r="AJ355" s="125" t="str">
        <f>IF('2. Enter scores'!AI359&lt;&gt;"",'2. Enter scores'!$B359-'2. Enter scores'!AI359,"")</f>
        <v/>
      </c>
      <c r="AK355" s="125" t="str">
        <f>IF('2. Enter scores'!AJ359&lt;&gt;"",'2. Enter scores'!$B359-'2. Enter scores'!AJ359,"")</f>
        <v/>
      </c>
      <c r="AL355" s="125" t="str">
        <f>IF('2. Enter scores'!AK359&lt;&gt;"",'2. Enter scores'!$B359-'2. Enter scores'!AK359,"")</f>
        <v/>
      </c>
      <c r="AM355" s="125" t="str">
        <f>IF('2. Enter scores'!AL359&lt;&gt;"",'2. Enter scores'!$B359-'2. Enter scores'!AL359,"")</f>
        <v/>
      </c>
      <c r="AN355" s="125" t="str">
        <f>IF('2. Enter scores'!AM359&lt;&gt;"",'2. Enter scores'!$B359-'2. Enter scores'!AM359,"")</f>
        <v/>
      </c>
      <c r="AO355" s="125" t="str">
        <f>IF('2. Enter scores'!AN359&lt;&gt;"",'2. Enter scores'!$B359-'2. Enter scores'!AN359,"")</f>
        <v/>
      </c>
      <c r="AP355" s="125" t="str">
        <f>IF('2. Enter scores'!AO359&lt;&gt;"",'2. Enter scores'!$B359-'2. Enter scores'!AO359,"")</f>
        <v/>
      </c>
      <c r="AQ355" s="125" t="str">
        <f>IF('2. Enter scores'!AP359&lt;&gt;"",'2. Enter scores'!$B359-'2. Enter scores'!AP359,"")</f>
        <v/>
      </c>
      <c r="AR355" s="125" t="str">
        <f>IF('2. Enter scores'!AQ359&lt;&gt;"",'2. Enter scores'!$B359-'2. Enter scores'!AQ359,"")</f>
        <v/>
      </c>
      <c r="AS355" s="125" t="str">
        <f>IF('2. Enter scores'!AR359&lt;&gt;"",'2. Enter scores'!$B359-'2. Enter scores'!AR359,"")</f>
        <v/>
      </c>
      <c r="AT355" s="125" t="str">
        <f>IF('2. Enter scores'!AS359&lt;&gt;"",'2. Enter scores'!$B359-'2. Enter scores'!AS359,"")</f>
        <v/>
      </c>
      <c r="AU355" s="125" t="str">
        <f>IF('2. Enter scores'!AT359&lt;&gt;"",'2. Enter scores'!$B359-'2. Enter scores'!AT359,"")</f>
        <v/>
      </c>
      <c r="AV355" s="125" t="str">
        <f>IF('2. Enter scores'!AU359&lt;&gt;"",'2. Enter scores'!$B359-'2. Enter scores'!AU359,"")</f>
        <v/>
      </c>
      <c r="AW355" s="125" t="str">
        <f>IF('2. Enter scores'!AV359&lt;&gt;"",'2. Enter scores'!$B359-'2. Enter scores'!AV359,"")</f>
        <v/>
      </c>
      <c r="AX355" s="125" t="str">
        <f>IF('2. Enter scores'!AW359&lt;&gt;"",'2. Enter scores'!$B359-'2. Enter scores'!AW359,"")</f>
        <v/>
      </c>
      <c r="AY355" s="125" t="str">
        <f>IF('2. Enter scores'!AX359&lt;&gt;"",'2. Enter scores'!$B359-'2. Enter scores'!AX359,"")</f>
        <v/>
      </c>
      <c r="AZ355" s="125" t="str">
        <f>IF('2. Enter scores'!AY359&lt;&gt;"",'2. Enter scores'!$B359-'2. Enter scores'!AY359,"")</f>
        <v/>
      </c>
      <c r="BA355" s="125" t="str">
        <f>IF('2. Enter scores'!AZ359&lt;&gt;"",'2. Enter scores'!$B359-'2. Enter scores'!AZ359,"")</f>
        <v/>
      </c>
      <c r="BB355" s="125" t="str">
        <f>IF('2. Enter scores'!BA359&lt;&gt;"",'2. Enter scores'!$B359-'2. Enter scores'!BA359,"")</f>
        <v/>
      </c>
      <c r="BC355" s="125" t="str">
        <f>IF('2. Enter scores'!BB359&lt;&gt;"",'2. Enter scores'!$B359-'2. Enter scores'!BB359,"")</f>
        <v/>
      </c>
      <c r="BD355" s="125" t="str">
        <f>IF('2. Enter scores'!BC359&lt;&gt;"",'2. Enter scores'!$B359-'2. Enter scores'!BC359,"")</f>
        <v/>
      </c>
      <c r="BE355" s="125" t="str">
        <f>IF('2. Enter scores'!BD359&lt;&gt;"",'2. Enter scores'!$B359-'2. Enter scores'!BD359,"")</f>
        <v/>
      </c>
      <c r="BF355" s="125" t="str">
        <f>IF('2. Enter scores'!BE359&lt;&gt;"",'2. Enter scores'!$B359-'2. Enter scores'!BE359,"")</f>
        <v/>
      </c>
      <c r="BG355" s="125" t="str">
        <f>IF('2. Enter scores'!BF359&lt;&gt;"",'2. Enter scores'!$B359-'2. Enter scores'!BF359,"")</f>
        <v/>
      </c>
      <c r="BH355" s="125" t="str">
        <f>IF('2. Enter scores'!BG359&lt;&gt;"",'2. Enter scores'!$B359-'2. Enter scores'!BG359,"")</f>
        <v/>
      </c>
      <c r="BI355" s="125" t="str">
        <f>IF('2. Enter scores'!BH359&lt;&gt;"",'2. Enter scores'!$B359-'2. Enter scores'!BH359,"")</f>
        <v/>
      </c>
      <c r="BJ355" s="125" t="str">
        <f>IF('2. Enter scores'!BI359&lt;&gt;"",'2. Enter scores'!$B359-'2. Enter scores'!BI359,"")</f>
        <v/>
      </c>
      <c r="BK355" s="125" t="str">
        <f>IF('2. Enter scores'!BJ359&lt;&gt;"",'2. Enter scores'!$B359-'2. Enter scores'!BJ359,"")</f>
        <v/>
      </c>
      <c r="BL355" s="125" t="str">
        <f>IF('2. Enter scores'!BK359&lt;&gt;"",'2. Enter scores'!$B359-'2. Enter scores'!BK359,"")</f>
        <v/>
      </c>
      <c r="BM355" s="125" t="str">
        <f>IF('2. Enter scores'!BL359&lt;&gt;"",'2. Enter scores'!$B359-'2. Enter scores'!BL359,"")</f>
        <v/>
      </c>
      <c r="BN355" s="125" t="str">
        <f>IF('2. Enter scores'!BM359&lt;&gt;"",'2. Enter scores'!$B359-'2. Enter scores'!BM359,"")</f>
        <v/>
      </c>
      <c r="BO355" s="125" t="str">
        <f>IF('2. Enter scores'!BN359&lt;&gt;"",'2. Enter scores'!$B359-'2. Enter scores'!BN359,"")</f>
        <v/>
      </c>
      <c r="BP355" s="108">
        <v>1000</v>
      </c>
    </row>
    <row r="356" spans="2:68" x14ac:dyDescent="0.35">
      <c r="B356" s="125" t="str">
        <f>IF('2. Enter scores'!A360&lt;&gt;"",'2. Enter scores'!A360,"")</f>
        <v/>
      </c>
      <c r="H356" s="125" t="str">
        <f>IF('2. Enter scores'!G360&lt;&gt;"",'2. Enter scores'!$B360-'2. Enter scores'!G360,"")</f>
        <v/>
      </c>
      <c r="I356" s="125" t="str">
        <f>IF('2. Enter scores'!H360&lt;&gt;"",'2. Enter scores'!$B360-'2. Enter scores'!H360,"")</f>
        <v/>
      </c>
      <c r="J356" s="125" t="str">
        <f>IF('2. Enter scores'!I360&lt;&gt;"",'2. Enter scores'!$B360-'2. Enter scores'!I360,"")</f>
        <v/>
      </c>
      <c r="K356" s="125" t="str">
        <f>IF('2. Enter scores'!J360&lt;&gt;"",'2. Enter scores'!$B360-'2. Enter scores'!J360,"")</f>
        <v/>
      </c>
      <c r="L356" s="125" t="str">
        <f>IF('2. Enter scores'!K360&lt;&gt;"",'2. Enter scores'!$B360-'2. Enter scores'!K360,"")</f>
        <v/>
      </c>
      <c r="M356" s="125" t="str">
        <f>IF('2. Enter scores'!L360&lt;&gt;"",'2. Enter scores'!$B360-'2. Enter scores'!L360,"")</f>
        <v/>
      </c>
      <c r="N356" s="125" t="str">
        <f>IF('2. Enter scores'!M360&lt;&gt;"",'2. Enter scores'!$B360-'2. Enter scores'!M360,"")</f>
        <v/>
      </c>
      <c r="O356" s="125" t="str">
        <f>IF('2. Enter scores'!N360&lt;&gt;"",'2. Enter scores'!$B360-'2. Enter scores'!N360,"")</f>
        <v/>
      </c>
      <c r="P356" s="125" t="str">
        <f>IF('2. Enter scores'!O360&lt;&gt;"",'2. Enter scores'!$B360-'2. Enter scores'!O360,"")</f>
        <v/>
      </c>
      <c r="Q356" s="125" t="str">
        <f>IF('2. Enter scores'!P360&lt;&gt;"",'2. Enter scores'!$B360-'2. Enter scores'!P360,"")</f>
        <v/>
      </c>
      <c r="R356" s="125" t="str">
        <f>IF('2. Enter scores'!Q360&lt;&gt;"",'2. Enter scores'!$B360-'2. Enter scores'!Q360,"")</f>
        <v/>
      </c>
      <c r="S356" s="125" t="str">
        <f>IF('2. Enter scores'!R360&lt;&gt;"",'2. Enter scores'!$B360-'2. Enter scores'!R360,"")</f>
        <v/>
      </c>
      <c r="T356" s="125" t="str">
        <f>IF('2. Enter scores'!S360&lt;&gt;"",'2. Enter scores'!$B360-'2. Enter scores'!S360,"")</f>
        <v/>
      </c>
      <c r="U356" s="125" t="str">
        <f>IF('2. Enter scores'!T360&lt;&gt;"",'2. Enter scores'!$B360-'2. Enter scores'!T360,"")</f>
        <v/>
      </c>
      <c r="V356" s="125" t="str">
        <f>IF('2. Enter scores'!U360&lt;&gt;"",'2. Enter scores'!$B360-'2. Enter scores'!U360,"")</f>
        <v/>
      </c>
      <c r="W356" s="125" t="str">
        <f>IF('2. Enter scores'!V360&lt;&gt;"",'2. Enter scores'!$B360-'2. Enter scores'!V360,"")</f>
        <v/>
      </c>
      <c r="X356" s="125" t="str">
        <f>IF('2. Enter scores'!W360&lt;&gt;"",'2. Enter scores'!$B360-'2. Enter scores'!W360,"")</f>
        <v/>
      </c>
      <c r="Y356" s="125" t="str">
        <f>IF('2. Enter scores'!X360&lt;&gt;"",'2. Enter scores'!$B360-'2. Enter scores'!X360,"")</f>
        <v/>
      </c>
      <c r="Z356" s="125" t="str">
        <f>IF('2. Enter scores'!Y360&lt;&gt;"",'2. Enter scores'!$B360-'2. Enter scores'!Y360,"")</f>
        <v/>
      </c>
      <c r="AA356" s="125" t="str">
        <f>IF('2. Enter scores'!Z360&lt;&gt;"",'2. Enter scores'!$B360-'2. Enter scores'!Z360,"")</f>
        <v/>
      </c>
      <c r="AB356" s="125" t="str">
        <f>IF('2. Enter scores'!AA360&lt;&gt;"",'2. Enter scores'!$B360-'2. Enter scores'!AA360,"")</f>
        <v/>
      </c>
      <c r="AC356" s="125" t="str">
        <f>IF('2. Enter scores'!AB360&lt;&gt;"",'2. Enter scores'!$B360-'2. Enter scores'!AB360,"")</f>
        <v/>
      </c>
      <c r="AD356" s="125" t="str">
        <f>IF('2. Enter scores'!AC360&lt;&gt;"",'2. Enter scores'!$B360-'2. Enter scores'!AC360,"")</f>
        <v/>
      </c>
      <c r="AE356" s="125" t="str">
        <f>IF('2. Enter scores'!AD360&lt;&gt;"",'2. Enter scores'!$B360-'2. Enter scores'!AD360,"")</f>
        <v/>
      </c>
      <c r="AF356" s="125" t="str">
        <f>IF('2. Enter scores'!AE360&lt;&gt;"",'2. Enter scores'!$B360-'2. Enter scores'!AE360,"")</f>
        <v/>
      </c>
      <c r="AG356" s="125" t="str">
        <f>IF('2. Enter scores'!AF360&lt;&gt;"",'2. Enter scores'!$B360-'2. Enter scores'!AF360,"")</f>
        <v/>
      </c>
      <c r="AH356" s="125" t="str">
        <f>IF('2. Enter scores'!AG360&lt;&gt;"",'2. Enter scores'!$B360-'2. Enter scores'!AG360,"")</f>
        <v/>
      </c>
      <c r="AI356" s="125" t="str">
        <f>IF('2. Enter scores'!AH360&lt;&gt;"",'2. Enter scores'!$B360-'2. Enter scores'!AH360,"")</f>
        <v/>
      </c>
      <c r="AJ356" s="125" t="str">
        <f>IF('2. Enter scores'!AI360&lt;&gt;"",'2. Enter scores'!$B360-'2. Enter scores'!AI360,"")</f>
        <v/>
      </c>
      <c r="AK356" s="125" t="str">
        <f>IF('2. Enter scores'!AJ360&lt;&gt;"",'2. Enter scores'!$B360-'2. Enter scores'!AJ360,"")</f>
        <v/>
      </c>
      <c r="AL356" s="125" t="str">
        <f>IF('2. Enter scores'!AK360&lt;&gt;"",'2. Enter scores'!$B360-'2. Enter scores'!AK360,"")</f>
        <v/>
      </c>
      <c r="AM356" s="125" t="str">
        <f>IF('2. Enter scores'!AL360&lt;&gt;"",'2. Enter scores'!$B360-'2. Enter scores'!AL360,"")</f>
        <v/>
      </c>
      <c r="AN356" s="125" t="str">
        <f>IF('2. Enter scores'!AM360&lt;&gt;"",'2. Enter scores'!$B360-'2. Enter scores'!AM360,"")</f>
        <v/>
      </c>
      <c r="AO356" s="125" t="str">
        <f>IF('2. Enter scores'!AN360&lt;&gt;"",'2. Enter scores'!$B360-'2. Enter scores'!AN360,"")</f>
        <v/>
      </c>
      <c r="AP356" s="125" t="str">
        <f>IF('2. Enter scores'!AO360&lt;&gt;"",'2. Enter scores'!$B360-'2. Enter scores'!AO360,"")</f>
        <v/>
      </c>
      <c r="AQ356" s="125" t="str">
        <f>IF('2. Enter scores'!AP360&lt;&gt;"",'2. Enter scores'!$B360-'2. Enter scores'!AP360,"")</f>
        <v/>
      </c>
      <c r="AR356" s="125" t="str">
        <f>IF('2. Enter scores'!AQ360&lt;&gt;"",'2. Enter scores'!$B360-'2. Enter scores'!AQ360,"")</f>
        <v/>
      </c>
      <c r="AS356" s="125" t="str">
        <f>IF('2. Enter scores'!AR360&lt;&gt;"",'2. Enter scores'!$B360-'2. Enter scores'!AR360,"")</f>
        <v/>
      </c>
      <c r="AT356" s="125" t="str">
        <f>IF('2. Enter scores'!AS360&lt;&gt;"",'2. Enter scores'!$B360-'2. Enter scores'!AS360,"")</f>
        <v/>
      </c>
      <c r="AU356" s="125" t="str">
        <f>IF('2. Enter scores'!AT360&lt;&gt;"",'2. Enter scores'!$B360-'2. Enter scores'!AT360,"")</f>
        <v/>
      </c>
      <c r="AV356" s="125" t="str">
        <f>IF('2. Enter scores'!AU360&lt;&gt;"",'2. Enter scores'!$B360-'2. Enter scores'!AU360,"")</f>
        <v/>
      </c>
      <c r="AW356" s="125" t="str">
        <f>IF('2. Enter scores'!AV360&lt;&gt;"",'2. Enter scores'!$B360-'2. Enter scores'!AV360,"")</f>
        <v/>
      </c>
      <c r="AX356" s="125" t="str">
        <f>IF('2. Enter scores'!AW360&lt;&gt;"",'2. Enter scores'!$B360-'2. Enter scores'!AW360,"")</f>
        <v/>
      </c>
      <c r="AY356" s="125" t="str">
        <f>IF('2. Enter scores'!AX360&lt;&gt;"",'2. Enter scores'!$B360-'2. Enter scores'!AX360,"")</f>
        <v/>
      </c>
      <c r="AZ356" s="125" t="str">
        <f>IF('2. Enter scores'!AY360&lt;&gt;"",'2. Enter scores'!$B360-'2. Enter scores'!AY360,"")</f>
        <v/>
      </c>
      <c r="BA356" s="125" t="str">
        <f>IF('2. Enter scores'!AZ360&lt;&gt;"",'2. Enter scores'!$B360-'2. Enter scores'!AZ360,"")</f>
        <v/>
      </c>
      <c r="BB356" s="125" t="str">
        <f>IF('2. Enter scores'!BA360&lt;&gt;"",'2. Enter scores'!$B360-'2. Enter scores'!BA360,"")</f>
        <v/>
      </c>
      <c r="BC356" s="125" t="str">
        <f>IF('2. Enter scores'!BB360&lt;&gt;"",'2. Enter scores'!$B360-'2. Enter scores'!BB360,"")</f>
        <v/>
      </c>
      <c r="BD356" s="125" t="str">
        <f>IF('2. Enter scores'!BC360&lt;&gt;"",'2. Enter scores'!$B360-'2. Enter scores'!BC360,"")</f>
        <v/>
      </c>
      <c r="BE356" s="125" t="str">
        <f>IF('2. Enter scores'!BD360&lt;&gt;"",'2. Enter scores'!$B360-'2. Enter scores'!BD360,"")</f>
        <v/>
      </c>
      <c r="BF356" s="125" t="str">
        <f>IF('2. Enter scores'!BE360&lt;&gt;"",'2. Enter scores'!$B360-'2. Enter scores'!BE360,"")</f>
        <v/>
      </c>
      <c r="BG356" s="125" t="str">
        <f>IF('2. Enter scores'!BF360&lt;&gt;"",'2. Enter scores'!$B360-'2. Enter scores'!BF360,"")</f>
        <v/>
      </c>
      <c r="BH356" s="125" t="str">
        <f>IF('2. Enter scores'!BG360&lt;&gt;"",'2. Enter scores'!$B360-'2. Enter scores'!BG360,"")</f>
        <v/>
      </c>
      <c r="BI356" s="125" t="str">
        <f>IF('2. Enter scores'!BH360&lt;&gt;"",'2. Enter scores'!$B360-'2. Enter scores'!BH360,"")</f>
        <v/>
      </c>
      <c r="BJ356" s="125" t="str">
        <f>IF('2. Enter scores'!BI360&lt;&gt;"",'2. Enter scores'!$B360-'2. Enter scores'!BI360,"")</f>
        <v/>
      </c>
      <c r="BK356" s="125" t="str">
        <f>IF('2. Enter scores'!BJ360&lt;&gt;"",'2. Enter scores'!$B360-'2. Enter scores'!BJ360,"")</f>
        <v/>
      </c>
      <c r="BL356" s="125" t="str">
        <f>IF('2. Enter scores'!BK360&lt;&gt;"",'2. Enter scores'!$B360-'2. Enter scores'!BK360,"")</f>
        <v/>
      </c>
      <c r="BM356" s="125" t="str">
        <f>IF('2. Enter scores'!BL360&lt;&gt;"",'2. Enter scores'!$B360-'2. Enter scores'!BL360,"")</f>
        <v/>
      </c>
      <c r="BN356" s="125" t="str">
        <f>IF('2. Enter scores'!BM360&lt;&gt;"",'2. Enter scores'!$B360-'2. Enter scores'!BM360,"")</f>
        <v/>
      </c>
      <c r="BO356" s="125" t="str">
        <f>IF('2. Enter scores'!BN360&lt;&gt;"",'2. Enter scores'!$B360-'2. Enter scores'!BN360,"")</f>
        <v/>
      </c>
      <c r="BP356" s="108">
        <v>1000</v>
      </c>
    </row>
    <row r="357" spans="2:68" x14ac:dyDescent="0.35">
      <c r="B357" s="125" t="str">
        <f>IF('2. Enter scores'!A361&lt;&gt;"",'2. Enter scores'!A361,"")</f>
        <v/>
      </c>
      <c r="H357" s="125" t="str">
        <f>IF('2. Enter scores'!G361&lt;&gt;"",'2. Enter scores'!$B361-'2. Enter scores'!G361,"")</f>
        <v/>
      </c>
      <c r="I357" s="125" t="str">
        <f>IF('2. Enter scores'!H361&lt;&gt;"",'2. Enter scores'!$B361-'2. Enter scores'!H361,"")</f>
        <v/>
      </c>
      <c r="J357" s="125" t="str">
        <f>IF('2. Enter scores'!I361&lt;&gt;"",'2. Enter scores'!$B361-'2. Enter scores'!I361,"")</f>
        <v/>
      </c>
      <c r="K357" s="125" t="str">
        <f>IF('2. Enter scores'!J361&lt;&gt;"",'2. Enter scores'!$B361-'2. Enter scores'!J361,"")</f>
        <v/>
      </c>
      <c r="L357" s="125" t="str">
        <f>IF('2. Enter scores'!K361&lt;&gt;"",'2. Enter scores'!$B361-'2. Enter scores'!K361,"")</f>
        <v/>
      </c>
      <c r="M357" s="125" t="str">
        <f>IF('2. Enter scores'!L361&lt;&gt;"",'2. Enter scores'!$B361-'2. Enter scores'!L361,"")</f>
        <v/>
      </c>
      <c r="N357" s="125" t="str">
        <f>IF('2. Enter scores'!M361&lt;&gt;"",'2. Enter scores'!$B361-'2. Enter scores'!M361,"")</f>
        <v/>
      </c>
      <c r="O357" s="125" t="str">
        <f>IF('2. Enter scores'!N361&lt;&gt;"",'2. Enter scores'!$B361-'2. Enter scores'!N361,"")</f>
        <v/>
      </c>
      <c r="P357" s="125" t="str">
        <f>IF('2. Enter scores'!O361&lt;&gt;"",'2. Enter scores'!$B361-'2. Enter scores'!O361,"")</f>
        <v/>
      </c>
      <c r="Q357" s="125" t="str">
        <f>IF('2. Enter scores'!P361&lt;&gt;"",'2. Enter scores'!$B361-'2. Enter scores'!P361,"")</f>
        <v/>
      </c>
      <c r="R357" s="125" t="str">
        <f>IF('2. Enter scores'!Q361&lt;&gt;"",'2. Enter scores'!$B361-'2. Enter scores'!Q361,"")</f>
        <v/>
      </c>
      <c r="S357" s="125" t="str">
        <f>IF('2. Enter scores'!R361&lt;&gt;"",'2. Enter scores'!$B361-'2. Enter scores'!R361,"")</f>
        <v/>
      </c>
      <c r="T357" s="125" t="str">
        <f>IF('2. Enter scores'!S361&lt;&gt;"",'2. Enter scores'!$B361-'2. Enter scores'!S361,"")</f>
        <v/>
      </c>
      <c r="U357" s="125" t="str">
        <f>IF('2. Enter scores'!T361&lt;&gt;"",'2. Enter scores'!$B361-'2. Enter scores'!T361,"")</f>
        <v/>
      </c>
      <c r="V357" s="125" t="str">
        <f>IF('2. Enter scores'!U361&lt;&gt;"",'2. Enter scores'!$B361-'2. Enter scores'!U361,"")</f>
        <v/>
      </c>
      <c r="W357" s="125" t="str">
        <f>IF('2. Enter scores'!V361&lt;&gt;"",'2. Enter scores'!$B361-'2. Enter scores'!V361,"")</f>
        <v/>
      </c>
      <c r="X357" s="125" t="str">
        <f>IF('2. Enter scores'!W361&lt;&gt;"",'2. Enter scores'!$B361-'2. Enter scores'!W361,"")</f>
        <v/>
      </c>
      <c r="Y357" s="125" t="str">
        <f>IF('2. Enter scores'!X361&lt;&gt;"",'2. Enter scores'!$B361-'2. Enter scores'!X361,"")</f>
        <v/>
      </c>
      <c r="Z357" s="125" t="str">
        <f>IF('2. Enter scores'!Y361&lt;&gt;"",'2. Enter scores'!$B361-'2. Enter scores'!Y361,"")</f>
        <v/>
      </c>
      <c r="AA357" s="125" t="str">
        <f>IF('2. Enter scores'!Z361&lt;&gt;"",'2. Enter scores'!$B361-'2. Enter scores'!Z361,"")</f>
        <v/>
      </c>
      <c r="AB357" s="125" t="str">
        <f>IF('2. Enter scores'!AA361&lt;&gt;"",'2. Enter scores'!$B361-'2. Enter scores'!AA361,"")</f>
        <v/>
      </c>
      <c r="AC357" s="125" t="str">
        <f>IF('2. Enter scores'!AB361&lt;&gt;"",'2. Enter scores'!$B361-'2. Enter scores'!AB361,"")</f>
        <v/>
      </c>
      <c r="AD357" s="125" t="str">
        <f>IF('2. Enter scores'!AC361&lt;&gt;"",'2. Enter scores'!$B361-'2. Enter scores'!AC361,"")</f>
        <v/>
      </c>
      <c r="AE357" s="125" t="str">
        <f>IF('2. Enter scores'!AD361&lt;&gt;"",'2. Enter scores'!$B361-'2. Enter scores'!AD361,"")</f>
        <v/>
      </c>
      <c r="AF357" s="125" t="str">
        <f>IF('2. Enter scores'!AE361&lt;&gt;"",'2. Enter scores'!$B361-'2. Enter scores'!AE361,"")</f>
        <v/>
      </c>
      <c r="AG357" s="125" t="str">
        <f>IF('2. Enter scores'!AF361&lt;&gt;"",'2. Enter scores'!$B361-'2. Enter scores'!AF361,"")</f>
        <v/>
      </c>
      <c r="AH357" s="125" t="str">
        <f>IF('2. Enter scores'!AG361&lt;&gt;"",'2. Enter scores'!$B361-'2. Enter scores'!AG361,"")</f>
        <v/>
      </c>
      <c r="AI357" s="125" t="str">
        <f>IF('2. Enter scores'!AH361&lt;&gt;"",'2. Enter scores'!$B361-'2. Enter scores'!AH361,"")</f>
        <v/>
      </c>
      <c r="AJ357" s="125" t="str">
        <f>IF('2. Enter scores'!AI361&lt;&gt;"",'2. Enter scores'!$B361-'2. Enter scores'!AI361,"")</f>
        <v/>
      </c>
      <c r="AK357" s="125" t="str">
        <f>IF('2. Enter scores'!AJ361&lt;&gt;"",'2. Enter scores'!$B361-'2. Enter scores'!AJ361,"")</f>
        <v/>
      </c>
      <c r="AL357" s="125" t="str">
        <f>IF('2. Enter scores'!AK361&lt;&gt;"",'2. Enter scores'!$B361-'2. Enter scores'!AK361,"")</f>
        <v/>
      </c>
      <c r="AM357" s="125" t="str">
        <f>IF('2. Enter scores'!AL361&lt;&gt;"",'2. Enter scores'!$B361-'2. Enter scores'!AL361,"")</f>
        <v/>
      </c>
      <c r="AN357" s="125" t="str">
        <f>IF('2. Enter scores'!AM361&lt;&gt;"",'2. Enter scores'!$B361-'2. Enter scores'!AM361,"")</f>
        <v/>
      </c>
      <c r="AO357" s="125" t="str">
        <f>IF('2. Enter scores'!AN361&lt;&gt;"",'2. Enter scores'!$B361-'2. Enter scores'!AN361,"")</f>
        <v/>
      </c>
      <c r="AP357" s="125" t="str">
        <f>IF('2. Enter scores'!AO361&lt;&gt;"",'2. Enter scores'!$B361-'2. Enter scores'!AO361,"")</f>
        <v/>
      </c>
      <c r="AQ357" s="125" t="str">
        <f>IF('2. Enter scores'!AP361&lt;&gt;"",'2. Enter scores'!$B361-'2. Enter scores'!AP361,"")</f>
        <v/>
      </c>
      <c r="AR357" s="125" t="str">
        <f>IF('2. Enter scores'!AQ361&lt;&gt;"",'2. Enter scores'!$B361-'2. Enter scores'!AQ361,"")</f>
        <v/>
      </c>
      <c r="AS357" s="125" t="str">
        <f>IF('2. Enter scores'!AR361&lt;&gt;"",'2. Enter scores'!$B361-'2. Enter scores'!AR361,"")</f>
        <v/>
      </c>
      <c r="AT357" s="125" t="str">
        <f>IF('2. Enter scores'!AS361&lt;&gt;"",'2. Enter scores'!$B361-'2. Enter scores'!AS361,"")</f>
        <v/>
      </c>
      <c r="AU357" s="125" t="str">
        <f>IF('2. Enter scores'!AT361&lt;&gt;"",'2. Enter scores'!$B361-'2. Enter scores'!AT361,"")</f>
        <v/>
      </c>
      <c r="AV357" s="125" t="str">
        <f>IF('2. Enter scores'!AU361&lt;&gt;"",'2. Enter scores'!$B361-'2. Enter scores'!AU361,"")</f>
        <v/>
      </c>
      <c r="AW357" s="125" t="str">
        <f>IF('2. Enter scores'!AV361&lt;&gt;"",'2. Enter scores'!$B361-'2. Enter scores'!AV361,"")</f>
        <v/>
      </c>
      <c r="AX357" s="125" t="str">
        <f>IF('2. Enter scores'!AW361&lt;&gt;"",'2. Enter scores'!$B361-'2. Enter scores'!AW361,"")</f>
        <v/>
      </c>
      <c r="AY357" s="125" t="str">
        <f>IF('2. Enter scores'!AX361&lt;&gt;"",'2. Enter scores'!$B361-'2. Enter scores'!AX361,"")</f>
        <v/>
      </c>
      <c r="AZ357" s="125" t="str">
        <f>IF('2. Enter scores'!AY361&lt;&gt;"",'2. Enter scores'!$B361-'2. Enter scores'!AY361,"")</f>
        <v/>
      </c>
      <c r="BA357" s="125" t="str">
        <f>IF('2. Enter scores'!AZ361&lt;&gt;"",'2. Enter scores'!$B361-'2. Enter scores'!AZ361,"")</f>
        <v/>
      </c>
      <c r="BB357" s="125" t="str">
        <f>IF('2. Enter scores'!BA361&lt;&gt;"",'2. Enter scores'!$B361-'2. Enter scores'!BA361,"")</f>
        <v/>
      </c>
      <c r="BC357" s="125" t="str">
        <f>IF('2. Enter scores'!BB361&lt;&gt;"",'2. Enter scores'!$B361-'2. Enter scores'!BB361,"")</f>
        <v/>
      </c>
      <c r="BD357" s="125" t="str">
        <f>IF('2. Enter scores'!BC361&lt;&gt;"",'2. Enter scores'!$B361-'2. Enter scores'!BC361,"")</f>
        <v/>
      </c>
      <c r="BE357" s="125" t="str">
        <f>IF('2. Enter scores'!BD361&lt;&gt;"",'2. Enter scores'!$B361-'2. Enter scores'!BD361,"")</f>
        <v/>
      </c>
      <c r="BF357" s="125" t="str">
        <f>IF('2. Enter scores'!BE361&lt;&gt;"",'2. Enter scores'!$B361-'2. Enter scores'!BE361,"")</f>
        <v/>
      </c>
      <c r="BG357" s="125" t="str">
        <f>IF('2. Enter scores'!BF361&lt;&gt;"",'2. Enter scores'!$B361-'2. Enter scores'!BF361,"")</f>
        <v/>
      </c>
      <c r="BH357" s="125" t="str">
        <f>IF('2. Enter scores'!BG361&lt;&gt;"",'2. Enter scores'!$B361-'2. Enter scores'!BG361,"")</f>
        <v/>
      </c>
      <c r="BI357" s="125" t="str">
        <f>IF('2. Enter scores'!BH361&lt;&gt;"",'2. Enter scores'!$B361-'2. Enter scores'!BH361,"")</f>
        <v/>
      </c>
      <c r="BJ357" s="125" t="str">
        <f>IF('2. Enter scores'!BI361&lt;&gt;"",'2. Enter scores'!$B361-'2. Enter scores'!BI361,"")</f>
        <v/>
      </c>
      <c r="BK357" s="125" t="str">
        <f>IF('2. Enter scores'!BJ361&lt;&gt;"",'2. Enter scores'!$B361-'2. Enter scores'!BJ361,"")</f>
        <v/>
      </c>
      <c r="BL357" s="125" t="str">
        <f>IF('2. Enter scores'!BK361&lt;&gt;"",'2. Enter scores'!$B361-'2. Enter scores'!BK361,"")</f>
        <v/>
      </c>
      <c r="BM357" s="125" t="str">
        <f>IF('2. Enter scores'!BL361&lt;&gt;"",'2. Enter scores'!$B361-'2. Enter scores'!BL361,"")</f>
        <v/>
      </c>
      <c r="BN357" s="125" t="str">
        <f>IF('2. Enter scores'!BM361&lt;&gt;"",'2. Enter scores'!$B361-'2. Enter scores'!BM361,"")</f>
        <v/>
      </c>
      <c r="BO357" s="125" t="str">
        <f>IF('2. Enter scores'!BN361&lt;&gt;"",'2. Enter scores'!$B361-'2. Enter scores'!BN361,"")</f>
        <v/>
      </c>
      <c r="BP357" s="108">
        <v>1000</v>
      </c>
    </row>
    <row r="358" spans="2:68" x14ac:dyDescent="0.35">
      <c r="B358" s="125" t="str">
        <f>IF('2. Enter scores'!A362&lt;&gt;"",'2. Enter scores'!A362,"")</f>
        <v/>
      </c>
      <c r="H358" s="125" t="str">
        <f>IF('2. Enter scores'!G362&lt;&gt;"",'2. Enter scores'!$B362-'2. Enter scores'!G362,"")</f>
        <v/>
      </c>
      <c r="I358" s="125" t="str">
        <f>IF('2. Enter scores'!H362&lt;&gt;"",'2. Enter scores'!$B362-'2. Enter scores'!H362,"")</f>
        <v/>
      </c>
      <c r="J358" s="125" t="str">
        <f>IF('2. Enter scores'!I362&lt;&gt;"",'2. Enter scores'!$B362-'2. Enter scores'!I362,"")</f>
        <v/>
      </c>
      <c r="K358" s="125" t="str">
        <f>IF('2. Enter scores'!J362&lt;&gt;"",'2. Enter scores'!$B362-'2. Enter scores'!J362,"")</f>
        <v/>
      </c>
      <c r="L358" s="125" t="str">
        <f>IF('2. Enter scores'!K362&lt;&gt;"",'2. Enter scores'!$B362-'2. Enter scores'!K362,"")</f>
        <v/>
      </c>
      <c r="M358" s="125" t="str">
        <f>IF('2. Enter scores'!L362&lt;&gt;"",'2. Enter scores'!$B362-'2. Enter scores'!L362,"")</f>
        <v/>
      </c>
      <c r="N358" s="125" t="str">
        <f>IF('2. Enter scores'!M362&lt;&gt;"",'2. Enter scores'!$B362-'2. Enter scores'!M362,"")</f>
        <v/>
      </c>
      <c r="O358" s="125" t="str">
        <f>IF('2. Enter scores'!N362&lt;&gt;"",'2. Enter scores'!$B362-'2. Enter scores'!N362,"")</f>
        <v/>
      </c>
      <c r="P358" s="125" t="str">
        <f>IF('2. Enter scores'!O362&lt;&gt;"",'2. Enter scores'!$B362-'2. Enter scores'!O362,"")</f>
        <v/>
      </c>
      <c r="Q358" s="125" t="str">
        <f>IF('2. Enter scores'!P362&lt;&gt;"",'2. Enter scores'!$B362-'2. Enter scores'!P362,"")</f>
        <v/>
      </c>
      <c r="R358" s="125" t="str">
        <f>IF('2. Enter scores'!Q362&lt;&gt;"",'2. Enter scores'!$B362-'2. Enter scores'!Q362,"")</f>
        <v/>
      </c>
      <c r="S358" s="125" t="str">
        <f>IF('2. Enter scores'!R362&lt;&gt;"",'2. Enter scores'!$B362-'2. Enter scores'!R362,"")</f>
        <v/>
      </c>
      <c r="T358" s="125" t="str">
        <f>IF('2. Enter scores'!S362&lt;&gt;"",'2. Enter scores'!$B362-'2. Enter scores'!S362,"")</f>
        <v/>
      </c>
      <c r="U358" s="125" t="str">
        <f>IF('2. Enter scores'!T362&lt;&gt;"",'2. Enter scores'!$B362-'2. Enter scores'!T362,"")</f>
        <v/>
      </c>
      <c r="V358" s="125" t="str">
        <f>IF('2. Enter scores'!U362&lt;&gt;"",'2. Enter scores'!$B362-'2. Enter scores'!U362,"")</f>
        <v/>
      </c>
      <c r="W358" s="125" t="str">
        <f>IF('2. Enter scores'!V362&lt;&gt;"",'2. Enter scores'!$B362-'2. Enter scores'!V362,"")</f>
        <v/>
      </c>
      <c r="X358" s="125" t="str">
        <f>IF('2. Enter scores'!W362&lt;&gt;"",'2. Enter scores'!$B362-'2. Enter scores'!W362,"")</f>
        <v/>
      </c>
      <c r="Y358" s="125" t="str">
        <f>IF('2. Enter scores'!X362&lt;&gt;"",'2. Enter scores'!$B362-'2. Enter scores'!X362,"")</f>
        <v/>
      </c>
      <c r="Z358" s="125" t="str">
        <f>IF('2. Enter scores'!Y362&lt;&gt;"",'2. Enter scores'!$B362-'2. Enter scores'!Y362,"")</f>
        <v/>
      </c>
      <c r="AA358" s="125" t="str">
        <f>IF('2. Enter scores'!Z362&lt;&gt;"",'2. Enter scores'!$B362-'2. Enter scores'!Z362,"")</f>
        <v/>
      </c>
      <c r="AB358" s="125" t="str">
        <f>IF('2. Enter scores'!AA362&lt;&gt;"",'2. Enter scores'!$B362-'2. Enter scores'!AA362,"")</f>
        <v/>
      </c>
      <c r="AC358" s="125" t="str">
        <f>IF('2. Enter scores'!AB362&lt;&gt;"",'2. Enter scores'!$B362-'2. Enter scores'!AB362,"")</f>
        <v/>
      </c>
      <c r="AD358" s="125" t="str">
        <f>IF('2. Enter scores'!AC362&lt;&gt;"",'2. Enter scores'!$B362-'2. Enter scores'!AC362,"")</f>
        <v/>
      </c>
      <c r="AE358" s="125" t="str">
        <f>IF('2. Enter scores'!AD362&lt;&gt;"",'2. Enter scores'!$B362-'2. Enter scores'!AD362,"")</f>
        <v/>
      </c>
      <c r="AF358" s="125" t="str">
        <f>IF('2. Enter scores'!AE362&lt;&gt;"",'2. Enter scores'!$B362-'2. Enter scores'!AE362,"")</f>
        <v/>
      </c>
      <c r="AG358" s="125" t="str">
        <f>IF('2. Enter scores'!AF362&lt;&gt;"",'2. Enter scores'!$B362-'2. Enter scores'!AF362,"")</f>
        <v/>
      </c>
      <c r="AH358" s="125" t="str">
        <f>IF('2. Enter scores'!AG362&lt;&gt;"",'2. Enter scores'!$B362-'2. Enter scores'!AG362,"")</f>
        <v/>
      </c>
      <c r="AI358" s="125" t="str">
        <f>IF('2. Enter scores'!AH362&lt;&gt;"",'2. Enter scores'!$B362-'2. Enter scores'!AH362,"")</f>
        <v/>
      </c>
      <c r="AJ358" s="125" t="str">
        <f>IF('2. Enter scores'!AI362&lt;&gt;"",'2. Enter scores'!$B362-'2. Enter scores'!AI362,"")</f>
        <v/>
      </c>
      <c r="AK358" s="125" t="str">
        <f>IF('2. Enter scores'!AJ362&lt;&gt;"",'2. Enter scores'!$B362-'2. Enter scores'!AJ362,"")</f>
        <v/>
      </c>
      <c r="AL358" s="125" t="str">
        <f>IF('2. Enter scores'!AK362&lt;&gt;"",'2. Enter scores'!$B362-'2. Enter scores'!AK362,"")</f>
        <v/>
      </c>
      <c r="AM358" s="125" t="str">
        <f>IF('2. Enter scores'!AL362&lt;&gt;"",'2. Enter scores'!$B362-'2. Enter scores'!AL362,"")</f>
        <v/>
      </c>
      <c r="AN358" s="125" t="str">
        <f>IF('2. Enter scores'!AM362&lt;&gt;"",'2. Enter scores'!$B362-'2. Enter scores'!AM362,"")</f>
        <v/>
      </c>
      <c r="AO358" s="125" t="str">
        <f>IF('2. Enter scores'!AN362&lt;&gt;"",'2. Enter scores'!$B362-'2. Enter scores'!AN362,"")</f>
        <v/>
      </c>
      <c r="AP358" s="125" t="str">
        <f>IF('2. Enter scores'!AO362&lt;&gt;"",'2. Enter scores'!$B362-'2. Enter scores'!AO362,"")</f>
        <v/>
      </c>
      <c r="AQ358" s="125" t="str">
        <f>IF('2. Enter scores'!AP362&lt;&gt;"",'2. Enter scores'!$B362-'2. Enter scores'!AP362,"")</f>
        <v/>
      </c>
      <c r="AR358" s="125" t="str">
        <f>IF('2. Enter scores'!AQ362&lt;&gt;"",'2. Enter scores'!$B362-'2. Enter scores'!AQ362,"")</f>
        <v/>
      </c>
      <c r="AS358" s="125" t="str">
        <f>IF('2. Enter scores'!AR362&lt;&gt;"",'2. Enter scores'!$B362-'2. Enter scores'!AR362,"")</f>
        <v/>
      </c>
      <c r="AT358" s="125" t="str">
        <f>IF('2. Enter scores'!AS362&lt;&gt;"",'2. Enter scores'!$B362-'2. Enter scores'!AS362,"")</f>
        <v/>
      </c>
      <c r="AU358" s="125" t="str">
        <f>IF('2. Enter scores'!AT362&lt;&gt;"",'2. Enter scores'!$B362-'2. Enter scores'!AT362,"")</f>
        <v/>
      </c>
      <c r="AV358" s="125" t="str">
        <f>IF('2. Enter scores'!AU362&lt;&gt;"",'2. Enter scores'!$B362-'2. Enter scores'!AU362,"")</f>
        <v/>
      </c>
      <c r="AW358" s="125" t="str">
        <f>IF('2. Enter scores'!AV362&lt;&gt;"",'2. Enter scores'!$B362-'2. Enter scores'!AV362,"")</f>
        <v/>
      </c>
      <c r="AX358" s="125" t="str">
        <f>IF('2. Enter scores'!AW362&lt;&gt;"",'2. Enter scores'!$B362-'2. Enter scores'!AW362,"")</f>
        <v/>
      </c>
      <c r="AY358" s="125" t="str">
        <f>IF('2. Enter scores'!AX362&lt;&gt;"",'2. Enter scores'!$B362-'2. Enter scores'!AX362,"")</f>
        <v/>
      </c>
      <c r="AZ358" s="125" t="str">
        <f>IF('2. Enter scores'!AY362&lt;&gt;"",'2. Enter scores'!$B362-'2. Enter scores'!AY362,"")</f>
        <v/>
      </c>
      <c r="BA358" s="125" t="str">
        <f>IF('2. Enter scores'!AZ362&lt;&gt;"",'2. Enter scores'!$B362-'2. Enter scores'!AZ362,"")</f>
        <v/>
      </c>
      <c r="BB358" s="125" t="str">
        <f>IF('2. Enter scores'!BA362&lt;&gt;"",'2. Enter scores'!$B362-'2. Enter scores'!BA362,"")</f>
        <v/>
      </c>
      <c r="BC358" s="125" t="str">
        <f>IF('2. Enter scores'!BB362&lt;&gt;"",'2. Enter scores'!$B362-'2. Enter scores'!BB362,"")</f>
        <v/>
      </c>
      <c r="BD358" s="125" t="str">
        <f>IF('2. Enter scores'!BC362&lt;&gt;"",'2. Enter scores'!$B362-'2. Enter scores'!BC362,"")</f>
        <v/>
      </c>
      <c r="BE358" s="125" t="str">
        <f>IF('2. Enter scores'!BD362&lt;&gt;"",'2. Enter scores'!$B362-'2. Enter scores'!BD362,"")</f>
        <v/>
      </c>
      <c r="BF358" s="125" t="str">
        <f>IF('2. Enter scores'!BE362&lt;&gt;"",'2. Enter scores'!$B362-'2. Enter scores'!BE362,"")</f>
        <v/>
      </c>
      <c r="BG358" s="125" t="str">
        <f>IF('2. Enter scores'!BF362&lt;&gt;"",'2. Enter scores'!$B362-'2. Enter scores'!BF362,"")</f>
        <v/>
      </c>
      <c r="BH358" s="125" t="str">
        <f>IF('2. Enter scores'!BG362&lt;&gt;"",'2. Enter scores'!$B362-'2. Enter scores'!BG362,"")</f>
        <v/>
      </c>
      <c r="BI358" s="125" t="str">
        <f>IF('2. Enter scores'!BH362&lt;&gt;"",'2. Enter scores'!$B362-'2. Enter scores'!BH362,"")</f>
        <v/>
      </c>
      <c r="BJ358" s="125" t="str">
        <f>IF('2. Enter scores'!BI362&lt;&gt;"",'2. Enter scores'!$B362-'2. Enter scores'!BI362,"")</f>
        <v/>
      </c>
      <c r="BK358" s="125" t="str">
        <f>IF('2. Enter scores'!BJ362&lt;&gt;"",'2. Enter scores'!$B362-'2. Enter scores'!BJ362,"")</f>
        <v/>
      </c>
      <c r="BL358" s="125" t="str">
        <f>IF('2. Enter scores'!BK362&lt;&gt;"",'2. Enter scores'!$B362-'2. Enter scores'!BK362,"")</f>
        <v/>
      </c>
      <c r="BM358" s="125" t="str">
        <f>IF('2. Enter scores'!BL362&lt;&gt;"",'2. Enter scores'!$B362-'2. Enter scores'!BL362,"")</f>
        <v/>
      </c>
      <c r="BN358" s="125" t="str">
        <f>IF('2. Enter scores'!BM362&lt;&gt;"",'2. Enter scores'!$B362-'2. Enter scores'!BM362,"")</f>
        <v/>
      </c>
      <c r="BO358" s="125" t="str">
        <f>IF('2. Enter scores'!BN362&lt;&gt;"",'2. Enter scores'!$B362-'2. Enter scores'!BN362,"")</f>
        <v/>
      </c>
      <c r="BP358" s="108">
        <v>1000</v>
      </c>
    </row>
    <row r="359" spans="2:68" x14ac:dyDescent="0.35">
      <c r="B359" s="125" t="str">
        <f>IF('2. Enter scores'!A363&lt;&gt;"",'2. Enter scores'!A363,"")</f>
        <v/>
      </c>
      <c r="H359" s="125" t="str">
        <f>IF('2. Enter scores'!G363&lt;&gt;"",'2. Enter scores'!$B363-'2. Enter scores'!G363,"")</f>
        <v/>
      </c>
      <c r="I359" s="125" t="str">
        <f>IF('2. Enter scores'!H363&lt;&gt;"",'2. Enter scores'!$B363-'2. Enter scores'!H363,"")</f>
        <v/>
      </c>
      <c r="J359" s="125" t="str">
        <f>IF('2. Enter scores'!I363&lt;&gt;"",'2. Enter scores'!$B363-'2. Enter scores'!I363,"")</f>
        <v/>
      </c>
      <c r="K359" s="125" t="str">
        <f>IF('2. Enter scores'!J363&lt;&gt;"",'2. Enter scores'!$B363-'2. Enter scores'!J363,"")</f>
        <v/>
      </c>
      <c r="L359" s="125" t="str">
        <f>IF('2. Enter scores'!K363&lt;&gt;"",'2. Enter scores'!$B363-'2. Enter scores'!K363,"")</f>
        <v/>
      </c>
      <c r="M359" s="125" t="str">
        <f>IF('2. Enter scores'!L363&lt;&gt;"",'2. Enter scores'!$B363-'2. Enter scores'!L363,"")</f>
        <v/>
      </c>
      <c r="N359" s="125" t="str">
        <f>IF('2. Enter scores'!M363&lt;&gt;"",'2. Enter scores'!$B363-'2. Enter scores'!M363,"")</f>
        <v/>
      </c>
      <c r="O359" s="125" t="str">
        <f>IF('2. Enter scores'!N363&lt;&gt;"",'2. Enter scores'!$B363-'2. Enter scores'!N363,"")</f>
        <v/>
      </c>
      <c r="P359" s="125" t="str">
        <f>IF('2. Enter scores'!O363&lt;&gt;"",'2. Enter scores'!$B363-'2. Enter scores'!O363,"")</f>
        <v/>
      </c>
      <c r="Q359" s="125" t="str">
        <f>IF('2. Enter scores'!P363&lt;&gt;"",'2. Enter scores'!$B363-'2. Enter scores'!P363,"")</f>
        <v/>
      </c>
      <c r="R359" s="125" t="str">
        <f>IF('2. Enter scores'!Q363&lt;&gt;"",'2. Enter scores'!$B363-'2. Enter scores'!Q363,"")</f>
        <v/>
      </c>
      <c r="S359" s="125" t="str">
        <f>IF('2. Enter scores'!R363&lt;&gt;"",'2. Enter scores'!$B363-'2. Enter scores'!R363,"")</f>
        <v/>
      </c>
      <c r="T359" s="125" t="str">
        <f>IF('2. Enter scores'!S363&lt;&gt;"",'2. Enter scores'!$B363-'2. Enter scores'!S363,"")</f>
        <v/>
      </c>
      <c r="U359" s="125" t="str">
        <f>IF('2. Enter scores'!T363&lt;&gt;"",'2. Enter scores'!$B363-'2. Enter scores'!T363,"")</f>
        <v/>
      </c>
      <c r="V359" s="125" t="str">
        <f>IF('2. Enter scores'!U363&lt;&gt;"",'2. Enter scores'!$B363-'2. Enter scores'!U363,"")</f>
        <v/>
      </c>
      <c r="W359" s="125" t="str">
        <f>IF('2. Enter scores'!V363&lt;&gt;"",'2. Enter scores'!$B363-'2. Enter scores'!V363,"")</f>
        <v/>
      </c>
      <c r="X359" s="125" t="str">
        <f>IF('2. Enter scores'!W363&lt;&gt;"",'2. Enter scores'!$B363-'2. Enter scores'!W363,"")</f>
        <v/>
      </c>
      <c r="Y359" s="125" t="str">
        <f>IF('2. Enter scores'!X363&lt;&gt;"",'2. Enter scores'!$B363-'2. Enter scores'!X363,"")</f>
        <v/>
      </c>
      <c r="Z359" s="125" t="str">
        <f>IF('2. Enter scores'!Y363&lt;&gt;"",'2. Enter scores'!$B363-'2. Enter scores'!Y363,"")</f>
        <v/>
      </c>
      <c r="AA359" s="125" t="str">
        <f>IF('2. Enter scores'!Z363&lt;&gt;"",'2. Enter scores'!$B363-'2. Enter scores'!Z363,"")</f>
        <v/>
      </c>
      <c r="AB359" s="125" t="str">
        <f>IF('2. Enter scores'!AA363&lt;&gt;"",'2. Enter scores'!$B363-'2. Enter scores'!AA363,"")</f>
        <v/>
      </c>
      <c r="AC359" s="125" t="str">
        <f>IF('2. Enter scores'!AB363&lt;&gt;"",'2. Enter scores'!$B363-'2. Enter scores'!AB363,"")</f>
        <v/>
      </c>
      <c r="AD359" s="125" t="str">
        <f>IF('2. Enter scores'!AC363&lt;&gt;"",'2. Enter scores'!$B363-'2. Enter scores'!AC363,"")</f>
        <v/>
      </c>
      <c r="AE359" s="125" t="str">
        <f>IF('2. Enter scores'!AD363&lt;&gt;"",'2. Enter scores'!$B363-'2. Enter scores'!AD363,"")</f>
        <v/>
      </c>
      <c r="AF359" s="125" t="str">
        <f>IF('2. Enter scores'!AE363&lt;&gt;"",'2. Enter scores'!$B363-'2. Enter scores'!AE363,"")</f>
        <v/>
      </c>
      <c r="AG359" s="125" t="str">
        <f>IF('2. Enter scores'!AF363&lt;&gt;"",'2. Enter scores'!$B363-'2. Enter scores'!AF363,"")</f>
        <v/>
      </c>
      <c r="AH359" s="125" t="str">
        <f>IF('2. Enter scores'!AG363&lt;&gt;"",'2. Enter scores'!$B363-'2. Enter scores'!AG363,"")</f>
        <v/>
      </c>
      <c r="AI359" s="125" t="str">
        <f>IF('2. Enter scores'!AH363&lt;&gt;"",'2. Enter scores'!$B363-'2. Enter scores'!AH363,"")</f>
        <v/>
      </c>
      <c r="AJ359" s="125" t="str">
        <f>IF('2. Enter scores'!AI363&lt;&gt;"",'2. Enter scores'!$B363-'2. Enter scores'!AI363,"")</f>
        <v/>
      </c>
      <c r="AK359" s="125" t="str">
        <f>IF('2. Enter scores'!AJ363&lt;&gt;"",'2. Enter scores'!$B363-'2. Enter scores'!AJ363,"")</f>
        <v/>
      </c>
      <c r="AL359" s="125" t="str">
        <f>IF('2. Enter scores'!AK363&lt;&gt;"",'2. Enter scores'!$B363-'2. Enter scores'!AK363,"")</f>
        <v/>
      </c>
      <c r="AM359" s="125" t="str">
        <f>IF('2. Enter scores'!AL363&lt;&gt;"",'2. Enter scores'!$B363-'2. Enter scores'!AL363,"")</f>
        <v/>
      </c>
      <c r="AN359" s="125" t="str">
        <f>IF('2. Enter scores'!AM363&lt;&gt;"",'2. Enter scores'!$B363-'2. Enter scores'!AM363,"")</f>
        <v/>
      </c>
      <c r="AO359" s="125" t="str">
        <f>IF('2. Enter scores'!AN363&lt;&gt;"",'2. Enter scores'!$B363-'2. Enter scores'!AN363,"")</f>
        <v/>
      </c>
      <c r="AP359" s="125" t="str">
        <f>IF('2. Enter scores'!AO363&lt;&gt;"",'2. Enter scores'!$B363-'2. Enter scores'!AO363,"")</f>
        <v/>
      </c>
      <c r="AQ359" s="125" t="str">
        <f>IF('2. Enter scores'!AP363&lt;&gt;"",'2. Enter scores'!$B363-'2. Enter scores'!AP363,"")</f>
        <v/>
      </c>
      <c r="AR359" s="125" t="str">
        <f>IF('2. Enter scores'!AQ363&lt;&gt;"",'2. Enter scores'!$B363-'2. Enter scores'!AQ363,"")</f>
        <v/>
      </c>
      <c r="AS359" s="125" t="str">
        <f>IF('2. Enter scores'!AR363&lt;&gt;"",'2. Enter scores'!$B363-'2. Enter scores'!AR363,"")</f>
        <v/>
      </c>
      <c r="AT359" s="125" t="str">
        <f>IF('2. Enter scores'!AS363&lt;&gt;"",'2. Enter scores'!$B363-'2. Enter scores'!AS363,"")</f>
        <v/>
      </c>
      <c r="AU359" s="125" t="str">
        <f>IF('2. Enter scores'!AT363&lt;&gt;"",'2. Enter scores'!$B363-'2. Enter scores'!AT363,"")</f>
        <v/>
      </c>
      <c r="AV359" s="125" t="str">
        <f>IF('2. Enter scores'!AU363&lt;&gt;"",'2. Enter scores'!$B363-'2. Enter scores'!AU363,"")</f>
        <v/>
      </c>
      <c r="AW359" s="125" t="str">
        <f>IF('2. Enter scores'!AV363&lt;&gt;"",'2. Enter scores'!$B363-'2. Enter scores'!AV363,"")</f>
        <v/>
      </c>
      <c r="AX359" s="125" t="str">
        <f>IF('2. Enter scores'!AW363&lt;&gt;"",'2. Enter scores'!$B363-'2. Enter scores'!AW363,"")</f>
        <v/>
      </c>
      <c r="AY359" s="125" t="str">
        <f>IF('2. Enter scores'!AX363&lt;&gt;"",'2. Enter scores'!$B363-'2. Enter scores'!AX363,"")</f>
        <v/>
      </c>
      <c r="AZ359" s="125" t="str">
        <f>IF('2. Enter scores'!AY363&lt;&gt;"",'2. Enter scores'!$B363-'2. Enter scores'!AY363,"")</f>
        <v/>
      </c>
      <c r="BA359" s="125" t="str">
        <f>IF('2. Enter scores'!AZ363&lt;&gt;"",'2. Enter scores'!$B363-'2. Enter scores'!AZ363,"")</f>
        <v/>
      </c>
      <c r="BB359" s="125" t="str">
        <f>IF('2. Enter scores'!BA363&lt;&gt;"",'2. Enter scores'!$B363-'2. Enter scores'!BA363,"")</f>
        <v/>
      </c>
      <c r="BC359" s="125" t="str">
        <f>IF('2. Enter scores'!BB363&lt;&gt;"",'2. Enter scores'!$B363-'2. Enter scores'!BB363,"")</f>
        <v/>
      </c>
      <c r="BD359" s="125" t="str">
        <f>IF('2. Enter scores'!BC363&lt;&gt;"",'2. Enter scores'!$B363-'2. Enter scores'!BC363,"")</f>
        <v/>
      </c>
      <c r="BE359" s="125" t="str">
        <f>IF('2. Enter scores'!BD363&lt;&gt;"",'2. Enter scores'!$B363-'2. Enter scores'!BD363,"")</f>
        <v/>
      </c>
      <c r="BF359" s="125" t="str">
        <f>IF('2. Enter scores'!BE363&lt;&gt;"",'2. Enter scores'!$B363-'2. Enter scores'!BE363,"")</f>
        <v/>
      </c>
      <c r="BG359" s="125" t="str">
        <f>IF('2. Enter scores'!BF363&lt;&gt;"",'2. Enter scores'!$B363-'2. Enter scores'!BF363,"")</f>
        <v/>
      </c>
      <c r="BH359" s="125" t="str">
        <f>IF('2. Enter scores'!BG363&lt;&gt;"",'2. Enter scores'!$B363-'2. Enter scores'!BG363,"")</f>
        <v/>
      </c>
      <c r="BI359" s="125" t="str">
        <f>IF('2. Enter scores'!BH363&lt;&gt;"",'2. Enter scores'!$B363-'2. Enter scores'!BH363,"")</f>
        <v/>
      </c>
      <c r="BJ359" s="125" t="str">
        <f>IF('2. Enter scores'!BI363&lt;&gt;"",'2. Enter scores'!$B363-'2. Enter scores'!BI363,"")</f>
        <v/>
      </c>
      <c r="BK359" s="125" t="str">
        <f>IF('2. Enter scores'!BJ363&lt;&gt;"",'2. Enter scores'!$B363-'2. Enter scores'!BJ363,"")</f>
        <v/>
      </c>
      <c r="BL359" s="125" t="str">
        <f>IF('2. Enter scores'!BK363&lt;&gt;"",'2. Enter scores'!$B363-'2. Enter scores'!BK363,"")</f>
        <v/>
      </c>
      <c r="BM359" s="125" t="str">
        <f>IF('2. Enter scores'!BL363&lt;&gt;"",'2. Enter scores'!$B363-'2. Enter scores'!BL363,"")</f>
        <v/>
      </c>
      <c r="BN359" s="125" t="str">
        <f>IF('2. Enter scores'!BM363&lt;&gt;"",'2. Enter scores'!$B363-'2. Enter scores'!BM363,"")</f>
        <v/>
      </c>
      <c r="BO359" s="125" t="str">
        <f>IF('2. Enter scores'!BN363&lt;&gt;"",'2. Enter scores'!$B363-'2. Enter scores'!BN363,"")</f>
        <v/>
      </c>
      <c r="BP359" s="108">
        <v>1000</v>
      </c>
    </row>
    <row r="360" spans="2:68" x14ac:dyDescent="0.35">
      <c r="B360" s="125" t="str">
        <f>IF('2. Enter scores'!A364&lt;&gt;"",'2. Enter scores'!A364,"")</f>
        <v/>
      </c>
      <c r="H360" s="125" t="str">
        <f>IF('2. Enter scores'!G364&lt;&gt;"",'2. Enter scores'!$B364-'2. Enter scores'!G364,"")</f>
        <v/>
      </c>
      <c r="I360" s="125" t="str">
        <f>IF('2. Enter scores'!H364&lt;&gt;"",'2. Enter scores'!$B364-'2. Enter scores'!H364,"")</f>
        <v/>
      </c>
      <c r="J360" s="125" t="str">
        <f>IF('2. Enter scores'!I364&lt;&gt;"",'2. Enter scores'!$B364-'2. Enter scores'!I364,"")</f>
        <v/>
      </c>
      <c r="K360" s="125" t="str">
        <f>IF('2. Enter scores'!J364&lt;&gt;"",'2. Enter scores'!$B364-'2. Enter scores'!J364,"")</f>
        <v/>
      </c>
      <c r="L360" s="125" t="str">
        <f>IF('2. Enter scores'!K364&lt;&gt;"",'2. Enter scores'!$B364-'2. Enter scores'!K364,"")</f>
        <v/>
      </c>
      <c r="M360" s="125" t="str">
        <f>IF('2. Enter scores'!L364&lt;&gt;"",'2. Enter scores'!$B364-'2. Enter scores'!L364,"")</f>
        <v/>
      </c>
      <c r="N360" s="125" t="str">
        <f>IF('2. Enter scores'!M364&lt;&gt;"",'2. Enter scores'!$B364-'2. Enter scores'!M364,"")</f>
        <v/>
      </c>
      <c r="O360" s="125" t="str">
        <f>IF('2. Enter scores'!N364&lt;&gt;"",'2. Enter scores'!$B364-'2. Enter scores'!N364,"")</f>
        <v/>
      </c>
      <c r="P360" s="125" t="str">
        <f>IF('2. Enter scores'!O364&lt;&gt;"",'2. Enter scores'!$B364-'2. Enter scores'!O364,"")</f>
        <v/>
      </c>
      <c r="Q360" s="125" t="str">
        <f>IF('2. Enter scores'!P364&lt;&gt;"",'2. Enter scores'!$B364-'2. Enter scores'!P364,"")</f>
        <v/>
      </c>
      <c r="R360" s="125" t="str">
        <f>IF('2. Enter scores'!Q364&lt;&gt;"",'2. Enter scores'!$B364-'2. Enter scores'!Q364,"")</f>
        <v/>
      </c>
      <c r="S360" s="125" t="str">
        <f>IF('2. Enter scores'!R364&lt;&gt;"",'2. Enter scores'!$B364-'2. Enter scores'!R364,"")</f>
        <v/>
      </c>
      <c r="T360" s="125" t="str">
        <f>IF('2. Enter scores'!S364&lt;&gt;"",'2. Enter scores'!$B364-'2. Enter scores'!S364,"")</f>
        <v/>
      </c>
      <c r="U360" s="125" t="str">
        <f>IF('2. Enter scores'!T364&lt;&gt;"",'2. Enter scores'!$B364-'2. Enter scores'!T364,"")</f>
        <v/>
      </c>
      <c r="V360" s="125" t="str">
        <f>IF('2. Enter scores'!U364&lt;&gt;"",'2. Enter scores'!$B364-'2. Enter scores'!U364,"")</f>
        <v/>
      </c>
      <c r="W360" s="125" t="str">
        <f>IF('2. Enter scores'!V364&lt;&gt;"",'2. Enter scores'!$B364-'2. Enter scores'!V364,"")</f>
        <v/>
      </c>
      <c r="X360" s="125" t="str">
        <f>IF('2. Enter scores'!W364&lt;&gt;"",'2. Enter scores'!$B364-'2. Enter scores'!W364,"")</f>
        <v/>
      </c>
      <c r="Y360" s="125" t="str">
        <f>IF('2. Enter scores'!X364&lt;&gt;"",'2. Enter scores'!$B364-'2. Enter scores'!X364,"")</f>
        <v/>
      </c>
      <c r="Z360" s="125" t="str">
        <f>IF('2. Enter scores'!Y364&lt;&gt;"",'2. Enter scores'!$B364-'2. Enter scores'!Y364,"")</f>
        <v/>
      </c>
      <c r="AA360" s="125" t="str">
        <f>IF('2. Enter scores'!Z364&lt;&gt;"",'2. Enter scores'!$B364-'2. Enter scores'!Z364,"")</f>
        <v/>
      </c>
      <c r="AB360" s="125" t="str">
        <f>IF('2. Enter scores'!AA364&lt;&gt;"",'2. Enter scores'!$B364-'2. Enter scores'!AA364,"")</f>
        <v/>
      </c>
      <c r="AC360" s="125" t="str">
        <f>IF('2. Enter scores'!AB364&lt;&gt;"",'2. Enter scores'!$B364-'2. Enter scores'!AB364,"")</f>
        <v/>
      </c>
      <c r="AD360" s="125" t="str">
        <f>IF('2. Enter scores'!AC364&lt;&gt;"",'2. Enter scores'!$B364-'2. Enter scores'!AC364,"")</f>
        <v/>
      </c>
      <c r="AE360" s="125" t="str">
        <f>IF('2. Enter scores'!AD364&lt;&gt;"",'2. Enter scores'!$B364-'2. Enter scores'!AD364,"")</f>
        <v/>
      </c>
      <c r="AF360" s="125" t="str">
        <f>IF('2. Enter scores'!AE364&lt;&gt;"",'2. Enter scores'!$B364-'2. Enter scores'!AE364,"")</f>
        <v/>
      </c>
      <c r="AG360" s="125" t="str">
        <f>IF('2. Enter scores'!AF364&lt;&gt;"",'2. Enter scores'!$B364-'2. Enter scores'!AF364,"")</f>
        <v/>
      </c>
      <c r="AH360" s="125" t="str">
        <f>IF('2. Enter scores'!AG364&lt;&gt;"",'2. Enter scores'!$B364-'2. Enter scores'!AG364,"")</f>
        <v/>
      </c>
      <c r="AI360" s="125" t="str">
        <f>IF('2. Enter scores'!AH364&lt;&gt;"",'2. Enter scores'!$B364-'2. Enter scores'!AH364,"")</f>
        <v/>
      </c>
      <c r="AJ360" s="125" t="str">
        <f>IF('2. Enter scores'!AI364&lt;&gt;"",'2. Enter scores'!$B364-'2. Enter scores'!AI364,"")</f>
        <v/>
      </c>
      <c r="AK360" s="125" t="str">
        <f>IF('2. Enter scores'!AJ364&lt;&gt;"",'2. Enter scores'!$B364-'2. Enter scores'!AJ364,"")</f>
        <v/>
      </c>
      <c r="AL360" s="125" t="str">
        <f>IF('2. Enter scores'!AK364&lt;&gt;"",'2. Enter scores'!$B364-'2. Enter scores'!AK364,"")</f>
        <v/>
      </c>
      <c r="AM360" s="125" t="str">
        <f>IF('2. Enter scores'!AL364&lt;&gt;"",'2. Enter scores'!$B364-'2. Enter scores'!AL364,"")</f>
        <v/>
      </c>
      <c r="AN360" s="125" t="str">
        <f>IF('2. Enter scores'!AM364&lt;&gt;"",'2. Enter scores'!$B364-'2. Enter scores'!AM364,"")</f>
        <v/>
      </c>
      <c r="AO360" s="125" t="str">
        <f>IF('2. Enter scores'!AN364&lt;&gt;"",'2. Enter scores'!$B364-'2. Enter scores'!AN364,"")</f>
        <v/>
      </c>
      <c r="AP360" s="125" t="str">
        <f>IF('2. Enter scores'!AO364&lt;&gt;"",'2. Enter scores'!$B364-'2. Enter scores'!AO364,"")</f>
        <v/>
      </c>
      <c r="AQ360" s="125" t="str">
        <f>IF('2. Enter scores'!AP364&lt;&gt;"",'2. Enter scores'!$B364-'2. Enter scores'!AP364,"")</f>
        <v/>
      </c>
      <c r="AR360" s="125" t="str">
        <f>IF('2. Enter scores'!AQ364&lt;&gt;"",'2. Enter scores'!$B364-'2. Enter scores'!AQ364,"")</f>
        <v/>
      </c>
      <c r="AS360" s="125" t="str">
        <f>IF('2. Enter scores'!AR364&lt;&gt;"",'2. Enter scores'!$B364-'2. Enter scores'!AR364,"")</f>
        <v/>
      </c>
      <c r="AT360" s="125" t="str">
        <f>IF('2. Enter scores'!AS364&lt;&gt;"",'2. Enter scores'!$B364-'2. Enter scores'!AS364,"")</f>
        <v/>
      </c>
      <c r="AU360" s="125" t="str">
        <f>IF('2. Enter scores'!AT364&lt;&gt;"",'2. Enter scores'!$B364-'2. Enter scores'!AT364,"")</f>
        <v/>
      </c>
      <c r="AV360" s="125" t="str">
        <f>IF('2. Enter scores'!AU364&lt;&gt;"",'2. Enter scores'!$B364-'2. Enter scores'!AU364,"")</f>
        <v/>
      </c>
      <c r="AW360" s="125" t="str">
        <f>IF('2. Enter scores'!AV364&lt;&gt;"",'2. Enter scores'!$B364-'2. Enter scores'!AV364,"")</f>
        <v/>
      </c>
      <c r="AX360" s="125" t="str">
        <f>IF('2. Enter scores'!AW364&lt;&gt;"",'2. Enter scores'!$B364-'2. Enter scores'!AW364,"")</f>
        <v/>
      </c>
      <c r="AY360" s="125" t="str">
        <f>IF('2. Enter scores'!AX364&lt;&gt;"",'2. Enter scores'!$B364-'2. Enter scores'!AX364,"")</f>
        <v/>
      </c>
      <c r="AZ360" s="125" t="str">
        <f>IF('2. Enter scores'!AY364&lt;&gt;"",'2. Enter scores'!$B364-'2. Enter scores'!AY364,"")</f>
        <v/>
      </c>
      <c r="BA360" s="125" t="str">
        <f>IF('2. Enter scores'!AZ364&lt;&gt;"",'2. Enter scores'!$B364-'2. Enter scores'!AZ364,"")</f>
        <v/>
      </c>
      <c r="BB360" s="125" t="str">
        <f>IF('2. Enter scores'!BA364&lt;&gt;"",'2. Enter scores'!$B364-'2. Enter scores'!BA364,"")</f>
        <v/>
      </c>
      <c r="BC360" s="125" t="str">
        <f>IF('2. Enter scores'!BB364&lt;&gt;"",'2. Enter scores'!$B364-'2. Enter scores'!BB364,"")</f>
        <v/>
      </c>
      <c r="BD360" s="125" t="str">
        <f>IF('2. Enter scores'!BC364&lt;&gt;"",'2. Enter scores'!$B364-'2. Enter scores'!BC364,"")</f>
        <v/>
      </c>
      <c r="BE360" s="125" t="str">
        <f>IF('2. Enter scores'!BD364&lt;&gt;"",'2. Enter scores'!$B364-'2. Enter scores'!BD364,"")</f>
        <v/>
      </c>
      <c r="BF360" s="125" t="str">
        <f>IF('2. Enter scores'!BE364&lt;&gt;"",'2. Enter scores'!$B364-'2. Enter scores'!BE364,"")</f>
        <v/>
      </c>
      <c r="BG360" s="125" t="str">
        <f>IF('2. Enter scores'!BF364&lt;&gt;"",'2. Enter scores'!$B364-'2. Enter scores'!BF364,"")</f>
        <v/>
      </c>
      <c r="BH360" s="125" t="str">
        <f>IF('2. Enter scores'!BG364&lt;&gt;"",'2. Enter scores'!$B364-'2. Enter scores'!BG364,"")</f>
        <v/>
      </c>
      <c r="BI360" s="125" t="str">
        <f>IF('2. Enter scores'!BH364&lt;&gt;"",'2. Enter scores'!$B364-'2. Enter scores'!BH364,"")</f>
        <v/>
      </c>
      <c r="BJ360" s="125" t="str">
        <f>IF('2. Enter scores'!BI364&lt;&gt;"",'2. Enter scores'!$B364-'2. Enter scores'!BI364,"")</f>
        <v/>
      </c>
      <c r="BK360" s="125" t="str">
        <f>IF('2. Enter scores'!BJ364&lt;&gt;"",'2. Enter scores'!$B364-'2. Enter scores'!BJ364,"")</f>
        <v/>
      </c>
      <c r="BL360" s="125" t="str">
        <f>IF('2. Enter scores'!BK364&lt;&gt;"",'2. Enter scores'!$B364-'2. Enter scores'!BK364,"")</f>
        <v/>
      </c>
      <c r="BM360" s="125" t="str">
        <f>IF('2. Enter scores'!BL364&lt;&gt;"",'2. Enter scores'!$B364-'2. Enter scores'!BL364,"")</f>
        <v/>
      </c>
      <c r="BN360" s="125" t="str">
        <f>IF('2. Enter scores'!BM364&lt;&gt;"",'2. Enter scores'!$B364-'2. Enter scores'!BM364,"")</f>
        <v/>
      </c>
      <c r="BO360" s="125" t="str">
        <f>IF('2. Enter scores'!BN364&lt;&gt;"",'2. Enter scores'!$B364-'2. Enter scores'!BN364,"")</f>
        <v/>
      </c>
      <c r="BP360" s="108">
        <v>1000</v>
      </c>
    </row>
    <row r="361" spans="2:68" x14ac:dyDescent="0.35">
      <c r="B361" s="125" t="str">
        <f>IF('2. Enter scores'!A365&lt;&gt;"",'2. Enter scores'!A365,"")</f>
        <v/>
      </c>
      <c r="H361" s="125" t="str">
        <f>IF('2. Enter scores'!G365&lt;&gt;"",'2. Enter scores'!$B365-'2. Enter scores'!G365,"")</f>
        <v/>
      </c>
      <c r="I361" s="125" t="str">
        <f>IF('2. Enter scores'!H365&lt;&gt;"",'2. Enter scores'!$B365-'2. Enter scores'!H365,"")</f>
        <v/>
      </c>
      <c r="J361" s="125" t="str">
        <f>IF('2. Enter scores'!I365&lt;&gt;"",'2. Enter scores'!$B365-'2. Enter scores'!I365,"")</f>
        <v/>
      </c>
      <c r="K361" s="125" t="str">
        <f>IF('2. Enter scores'!J365&lt;&gt;"",'2. Enter scores'!$B365-'2. Enter scores'!J365,"")</f>
        <v/>
      </c>
      <c r="L361" s="125" t="str">
        <f>IF('2. Enter scores'!K365&lt;&gt;"",'2. Enter scores'!$B365-'2. Enter scores'!K365,"")</f>
        <v/>
      </c>
      <c r="M361" s="125" t="str">
        <f>IF('2. Enter scores'!L365&lt;&gt;"",'2. Enter scores'!$B365-'2. Enter scores'!L365,"")</f>
        <v/>
      </c>
      <c r="N361" s="125" t="str">
        <f>IF('2. Enter scores'!M365&lt;&gt;"",'2. Enter scores'!$B365-'2. Enter scores'!M365,"")</f>
        <v/>
      </c>
      <c r="O361" s="125" t="str">
        <f>IF('2. Enter scores'!N365&lt;&gt;"",'2. Enter scores'!$B365-'2. Enter scores'!N365,"")</f>
        <v/>
      </c>
      <c r="P361" s="125" t="str">
        <f>IF('2. Enter scores'!O365&lt;&gt;"",'2. Enter scores'!$B365-'2. Enter scores'!O365,"")</f>
        <v/>
      </c>
      <c r="Q361" s="125" t="str">
        <f>IF('2. Enter scores'!P365&lt;&gt;"",'2. Enter scores'!$B365-'2. Enter scores'!P365,"")</f>
        <v/>
      </c>
      <c r="R361" s="125" t="str">
        <f>IF('2. Enter scores'!Q365&lt;&gt;"",'2. Enter scores'!$B365-'2. Enter scores'!Q365,"")</f>
        <v/>
      </c>
      <c r="S361" s="125" t="str">
        <f>IF('2. Enter scores'!R365&lt;&gt;"",'2. Enter scores'!$B365-'2. Enter scores'!R365,"")</f>
        <v/>
      </c>
      <c r="T361" s="125" t="str">
        <f>IF('2. Enter scores'!S365&lt;&gt;"",'2. Enter scores'!$B365-'2. Enter scores'!S365,"")</f>
        <v/>
      </c>
      <c r="U361" s="125" t="str">
        <f>IF('2. Enter scores'!T365&lt;&gt;"",'2. Enter scores'!$B365-'2. Enter scores'!T365,"")</f>
        <v/>
      </c>
      <c r="V361" s="125" t="str">
        <f>IF('2. Enter scores'!U365&lt;&gt;"",'2. Enter scores'!$B365-'2. Enter scores'!U365,"")</f>
        <v/>
      </c>
      <c r="W361" s="125" t="str">
        <f>IF('2. Enter scores'!V365&lt;&gt;"",'2. Enter scores'!$B365-'2. Enter scores'!V365,"")</f>
        <v/>
      </c>
      <c r="X361" s="125" t="str">
        <f>IF('2. Enter scores'!W365&lt;&gt;"",'2. Enter scores'!$B365-'2. Enter scores'!W365,"")</f>
        <v/>
      </c>
      <c r="Y361" s="125" t="str">
        <f>IF('2. Enter scores'!X365&lt;&gt;"",'2. Enter scores'!$B365-'2. Enter scores'!X365,"")</f>
        <v/>
      </c>
      <c r="Z361" s="125" t="str">
        <f>IF('2. Enter scores'!Y365&lt;&gt;"",'2. Enter scores'!$B365-'2. Enter scores'!Y365,"")</f>
        <v/>
      </c>
      <c r="AA361" s="125" t="str">
        <f>IF('2. Enter scores'!Z365&lt;&gt;"",'2. Enter scores'!$B365-'2. Enter scores'!Z365,"")</f>
        <v/>
      </c>
      <c r="AB361" s="125" t="str">
        <f>IF('2. Enter scores'!AA365&lt;&gt;"",'2. Enter scores'!$B365-'2. Enter scores'!AA365,"")</f>
        <v/>
      </c>
      <c r="AC361" s="125" t="str">
        <f>IF('2. Enter scores'!AB365&lt;&gt;"",'2. Enter scores'!$B365-'2. Enter scores'!AB365,"")</f>
        <v/>
      </c>
      <c r="AD361" s="125" t="str">
        <f>IF('2. Enter scores'!AC365&lt;&gt;"",'2. Enter scores'!$B365-'2. Enter scores'!AC365,"")</f>
        <v/>
      </c>
      <c r="AE361" s="125" t="str">
        <f>IF('2. Enter scores'!AD365&lt;&gt;"",'2. Enter scores'!$B365-'2. Enter scores'!AD365,"")</f>
        <v/>
      </c>
      <c r="AF361" s="125" t="str">
        <f>IF('2. Enter scores'!AE365&lt;&gt;"",'2. Enter scores'!$B365-'2. Enter scores'!AE365,"")</f>
        <v/>
      </c>
      <c r="AG361" s="125" t="str">
        <f>IF('2. Enter scores'!AF365&lt;&gt;"",'2. Enter scores'!$B365-'2. Enter scores'!AF365,"")</f>
        <v/>
      </c>
      <c r="AH361" s="125" t="str">
        <f>IF('2. Enter scores'!AG365&lt;&gt;"",'2. Enter scores'!$B365-'2. Enter scores'!AG365,"")</f>
        <v/>
      </c>
      <c r="AI361" s="125" t="str">
        <f>IF('2. Enter scores'!AH365&lt;&gt;"",'2. Enter scores'!$B365-'2. Enter scores'!AH365,"")</f>
        <v/>
      </c>
      <c r="AJ361" s="125" t="str">
        <f>IF('2. Enter scores'!AI365&lt;&gt;"",'2. Enter scores'!$B365-'2. Enter scores'!AI365,"")</f>
        <v/>
      </c>
      <c r="AK361" s="125" t="str">
        <f>IF('2. Enter scores'!AJ365&lt;&gt;"",'2. Enter scores'!$B365-'2. Enter scores'!AJ365,"")</f>
        <v/>
      </c>
      <c r="AL361" s="125" t="str">
        <f>IF('2. Enter scores'!AK365&lt;&gt;"",'2. Enter scores'!$B365-'2. Enter scores'!AK365,"")</f>
        <v/>
      </c>
      <c r="AM361" s="125" t="str">
        <f>IF('2. Enter scores'!AL365&lt;&gt;"",'2. Enter scores'!$B365-'2. Enter scores'!AL365,"")</f>
        <v/>
      </c>
      <c r="AN361" s="125" t="str">
        <f>IF('2. Enter scores'!AM365&lt;&gt;"",'2. Enter scores'!$B365-'2. Enter scores'!AM365,"")</f>
        <v/>
      </c>
      <c r="AO361" s="125" t="str">
        <f>IF('2. Enter scores'!AN365&lt;&gt;"",'2. Enter scores'!$B365-'2. Enter scores'!AN365,"")</f>
        <v/>
      </c>
      <c r="AP361" s="125" t="str">
        <f>IF('2. Enter scores'!AO365&lt;&gt;"",'2. Enter scores'!$B365-'2. Enter scores'!AO365,"")</f>
        <v/>
      </c>
      <c r="AQ361" s="125" t="str">
        <f>IF('2. Enter scores'!AP365&lt;&gt;"",'2. Enter scores'!$B365-'2. Enter scores'!AP365,"")</f>
        <v/>
      </c>
      <c r="AR361" s="125" t="str">
        <f>IF('2. Enter scores'!AQ365&lt;&gt;"",'2. Enter scores'!$B365-'2. Enter scores'!AQ365,"")</f>
        <v/>
      </c>
      <c r="AS361" s="125" t="str">
        <f>IF('2. Enter scores'!AR365&lt;&gt;"",'2. Enter scores'!$B365-'2. Enter scores'!AR365,"")</f>
        <v/>
      </c>
      <c r="AT361" s="125" t="str">
        <f>IF('2. Enter scores'!AS365&lt;&gt;"",'2. Enter scores'!$B365-'2. Enter scores'!AS365,"")</f>
        <v/>
      </c>
      <c r="AU361" s="125" t="str">
        <f>IF('2. Enter scores'!AT365&lt;&gt;"",'2. Enter scores'!$B365-'2. Enter scores'!AT365,"")</f>
        <v/>
      </c>
      <c r="AV361" s="125" t="str">
        <f>IF('2. Enter scores'!AU365&lt;&gt;"",'2. Enter scores'!$B365-'2. Enter scores'!AU365,"")</f>
        <v/>
      </c>
      <c r="AW361" s="125" t="str">
        <f>IF('2. Enter scores'!AV365&lt;&gt;"",'2. Enter scores'!$B365-'2. Enter scores'!AV365,"")</f>
        <v/>
      </c>
      <c r="AX361" s="125" t="str">
        <f>IF('2. Enter scores'!AW365&lt;&gt;"",'2. Enter scores'!$B365-'2. Enter scores'!AW365,"")</f>
        <v/>
      </c>
      <c r="AY361" s="125" t="str">
        <f>IF('2. Enter scores'!AX365&lt;&gt;"",'2. Enter scores'!$B365-'2. Enter scores'!AX365,"")</f>
        <v/>
      </c>
      <c r="AZ361" s="125" t="str">
        <f>IF('2. Enter scores'!AY365&lt;&gt;"",'2. Enter scores'!$B365-'2. Enter scores'!AY365,"")</f>
        <v/>
      </c>
      <c r="BA361" s="125" t="str">
        <f>IF('2. Enter scores'!AZ365&lt;&gt;"",'2. Enter scores'!$B365-'2. Enter scores'!AZ365,"")</f>
        <v/>
      </c>
      <c r="BB361" s="125" t="str">
        <f>IF('2. Enter scores'!BA365&lt;&gt;"",'2. Enter scores'!$B365-'2. Enter scores'!BA365,"")</f>
        <v/>
      </c>
      <c r="BC361" s="125" t="str">
        <f>IF('2. Enter scores'!BB365&lt;&gt;"",'2. Enter scores'!$B365-'2. Enter scores'!BB365,"")</f>
        <v/>
      </c>
      <c r="BD361" s="125" t="str">
        <f>IF('2. Enter scores'!BC365&lt;&gt;"",'2. Enter scores'!$B365-'2. Enter scores'!BC365,"")</f>
        <v/>
      </c>
      <c r="BE361" s="125" t="str">
        <f>IF('2. Enter scores'!BD365&lt;&gt;"",'2. Enter scores'!$B365-'2. Enter scores'!BD365,"")</f>
        <v/>
      </c>
      <c r="BF361" s="125" t="str">
        <f>IF('2. Enter scores'!BE365&lt;&gt;"",'2. Enter scores'!$B365-'2. Enter scores'!BE365,"")</f>
        <v/>
      </c>
      <c r="BG361" s="125" t="str">
        <f>IF('2. Enter scores'!BF365&lt;&gt;"",'2. Enter scores'!$B365-'2. Enter scores'!BF365,"")</f>
        <v/>
      </c>
      <c r="BH361" s="125" t="str">
        <f>IF('2. Enter scores'!BG365&lt;&gt;"",'2. Enter scores'!$B365-'2. Enter scores'!BG365,"")</f>
        <v/>
      </c>
      <c r="BI361" s="125" t="str">
        <f>IF('2. Enter scores'!BH365&lt;&gt;"",'2. Enter scores'!$B365-'2. Enter scores'!BH365,"")</f>
        <v/>
      </c>
      <c r="BJ361" s="125" t="str">
        <f>IF('2. Enter scores'!BI365&lt;&gt;"",'2. Enter scores'!$B365-'2. Enter scores'!BI365,"")</f>
        <v/>
      </c>
      <c r="BK361" s="125" t="str">
        <f>IF('2. Enter scores'!BJ365&lt;&gt;"",'2. Enter scores'!$B365-'2. Enter scores'!BJ365,"")</f>
        <v/>
      </c>
      <c r="BL361" s="125" t="str">
        <f>IF('2. Enter scores'!BK365&lt;&gt;"",'2. Enter scores'!$B365-'2. Enter scores'!BK365,"")</f>
        <v/>
      </c>
      <c r="BM361" s="125" t="str">
        <f>IF('2. Enter scores'!BL365&lt;&gt;"",'2. Enter scores'!$B365-'2. Enter scores'!BL365,"")</f>
        <v/>
      </c>
      <c r="BN361" s="125" t="str">
        <f>IF('2. Enter scores'!BM365&lt;&gt;"",'2. Enter scores'!$B365-'2. Enter scores'!BM365,"")</f>
        <v/>
      </c>
      <c r="BO361" s="125" t="str">
        <f>IF('2. Enter scores'!BN365&lt;&gt;"",'2. Enter scores'!$B365-'2. Enter scores'!BN365,"")</f>
        <v/>
      </c>
      <c r="BP361" s="108">
        <v>1000</v>
      </c>
    </row>
    <row r="362" spans="2:68" x14ac:dyDescent="0.35">
      <c r="B362" s="125" t="str">
        <f>IF('2. Enter scores'!A366&lt;&gt;"",'2. Enter scores'!A366,"")</f>
        <v/>
      </c>
      <c r="H362" s="125" t="str">
        <f>IF('2. Enter scores'!G366&lt;&gt;"",'2. Enter scores'!$B366-'2. Enter scores'!G366,"")</f>
        <v/>
      </c>
      <c r="I362" s="125" t="str">
        <f>IF('2. Enter scores'!H366&lt;&gt;"",'2. Enter scores'!$B366-'2. Enter scores'!H366,"")</f>
        <v/>
      </c>
      <c r="J362" s="125" t="str">
        <f>IF('2. Enter scores'!I366&lt;&gt;"",'2. Enter scores'!$B366-'2. Enter scores'!I366,"")</f>
        <v/>
      </c>
      <c r="K362" s="125" t="str">
        <f>IF('2. Enter scores'!J366&lt;&gt;"",'2. Enter scores'!$B366-'2. Enter scores'!J366,"")</f>
        <v/>
      </c>
      <c r="L362" s="125" t="str">
        <f>IF('2. Enter scores'!K366&lt;&gt;"",'2. Enter scores'!$B366-'2. Enter scores'!K366,"")</f>
        <v/>
      </c>
      <c r="M362" s="125" t="str">
        <f>IF('2. Enter scores'!L366&lt;&gt;"",'2. Enter scores'!$B366-'2. Enter scores'!L366,"")</f>
        <v/>
      </c>
      <c r="N362" s="125" t="str">
        <f>IF('2. Enter scores'!M366&lt;&gt;"",'2. Enter scores'!$B366-'2. Enter scores'!M366,"")</f>
        <v/>
      </c>
      <c r="O362" s="125" t="str">
        <f>IF('2. Enter scores'!N366&lt;&gt;"",'2. Enter scores'!$B366-'2. Enter scores'!N366,"")</f>
        <v/>
      </c>
      <c r="P362" s="125" t="str">
        <f>IF('2. Enter scores'!O366&lt;&gt;"",'2. Enter scores'!$B366-'2. Enter scores'!O366,"")</f>
        <v/>
      </c>
      <c r="Q362" s="125" t="str">
        <f>IF('2. Enter scores'!P366&lt;&gt;"",'2. Enter scores'!$B366-'2. Enter scores'!P366,"")</f>
        <v/>
      </c>
      <c r="R362" s="125" t="str">
        <f>IF('2. Enter scores'!Q366&lt;&gt;"",'2. Enter scores'!$B366-'2. Enter scores'!Q366,"")</f>
        <v/>
      </c>
      <c r="S362" s="125" t="str">
        <f>IF('2. Enter scores'!R366&lt;&gt;"",'2. Enter scores'!$B366-'2. Enter scores'!R366,"")</f>
        <v/>
      </c>
      <c r="T362" s="125" t="str">
        <f>IF('2. Enter scores'!S366&lt;&gt;"",'2. Enter scores'!$B366-'2. Enter scores'!S366,"")</f>
        <v/>
      </c>
      <c r="U362" s="125" t="str">
        <f>IF('2. Enter scores'!T366&lt;&gt;"",'2. Enter scores'!$B366-'2. Enter scores'!T366,"")</f>
        <v/>
      </c>
      <c r="V362" s="125" t="str">
        <f>IF('2. Enter scores'!U366&lt;&gt;"",'2. Enter scores'!$B366-'2. Enter scores'!U366,"")</f>
        <v/>
      </c>
      <c r="W362" s="125" t="str">
        <f>IF('2. Enter scores'!V366&lt;&gt;"",'2. Enter scores'!$B366-'2. Enter scores'!V366,"")</f>
        <v/>
      </c>
      <c r="X362" s="125" t="str">
        <f>IF('2. Enter scores'!W366&lt;&gt;"",'2. Enter scores'!$B366-'2. Enter scores'!W366,"")</f>
        <v/>
      </c>
      <c r="Y362" s="125" t="str">
        <f>IF('2. Enter scores'!X366&lt;&gt;"",'2. Enter scores'!$B366-'2. Enter scores'!X366,"")</f>
        <v/>
      </c>
      <c r="Z362" s="125" t="str">
        <f>IF('2. Enter scores'!Y366&lt;&gt;"",'2. Enter scores'!$B366-'2. Enter scores'!Y366,"")</f>
        <v/>
      </c>
      <c r="AA362" s="125" t="str">
        <f>IF('2. Enter scores'!Z366&lt;&gt;"",'2. Enter scores'!$B366-'2. Enter scores'!Z366,"")</f>
        <v/>
      </c>
      <c r="AB362" s="125" t="str">
        <f>IF('2. Enter scores'!AA366&lt;&gt;"",'2. Enter scores'!$B366-'2. Enter scores'!AA366,"")</f>
        <v/>
      </c>
      <c r="AC362" s="125" t="str">
        <f>IF('2. Enter scores'!AB366&lt;&gt;"",'2. Enter scores'!$B366-'2. Enter scores'!AB366,"")</f>
        <v/>
      </c>
      <c r="AD362" s="125" t="str">
        <f>IF('2. Enter scores'!AC366&lt;&gt;"",'2. Enter scores'!$B366-'2. Enter scores'!AC366,"")</f>
        <v/>
      </c>
      <c r="AE362" s="125" t="str">
        <f>IF('2. Enter scores'!AD366&lt;&gt;"",'2. Enter scores'!$B366-'2. Enter scores'!AD366,"")</f>
        <v/>
      </c>
      <c r="AF362" s="125" t="str">
        <f>IF('2. Enter scores'!AE366&lt;&gt;"",'2. Enter scores'!$B366-'2. Enter scores'!AE366,"")</f>
        <v/>
      </c>
      <c r="AG362" s="125" t="str">
        <f>IF('2. Enter scores'!AF366&lt;&gt;"",'2. Enter scores'!$B366-'2. Enter scores'!AF366,"")</f>
        <v/>
      </c>
      <c r="AH362" s="125" t="str">
        <f>IF('2. Enter scores'!AG366&lt;&gt;"",'2. Enter scores'!$B366-'2. Enter scores'!AG366,"")</f>
        <v/>
      </c>
      <c r="AI362" s="125" t="str">
        <f>IF('2. Enter scores'!AH366&lt;&gt;"",'2. Enter scores'!$B366-'2. Enter scores'!AH366,"")</f>
        <v/>
      </c>
      <c r="AJ362" s="125" t="str">
        <f>IF('2. Enter scores'!AI366&lt;&gt;"",'2. Enter scores'!$B366-'2. Enter scores'!AI366,"")</f>
        <v/>
      </c>
      <c r="AK362" s="125" t="str">
        <f>IF('2. Enter scores'!AJ366&lt;&gt;"",'2. Enter scores'!$B366-'2. Enter scores'!AJ366,"")</f>
        <v/>
      </c>
      <c r="AL362" s="125" t="str">
        <f>IF('2. Enter scores'!AK366&lt;&gt;"",'2. Enter scores'!$B366-'2. Enter scores'!AK366,"")</f>
        <v/>
      </c>
      <c r="AM362" s="125" t="str">
        <f>IF('2. Enter scores'!AL366&lt;&gt;"",'2. Enter scores'!$B366-'2. Enter scores'!AL366,"")</f>
        <v/>
      </c>
      <c r="AN362" s="125" t="str">
        <f>IF('2. Enter scores'!AM366&lt;&gt;"",'2. Enter scores'!$B366-'2. Enter scores'!AM366,"")</f>
        <v/>
      </c>
      <c r="AO362" s="125" t="str">
        <f>IF('2. Enter scores'!AN366&lt;&gt;"",'2. Enter scores'!$B366-'2. Enter scores'!AN366,"")</f>
        <v/>
      </c>
      <c r="AP362" s="125" t="str">
        <f>IF('2. Enter scores'!AO366&lt;&gt;"",'2. Enter scores'!$B366-'2. Enter scores'!AO366,"")</f>
        <v/>
      </c>
      <c r="AQ362" s="125" t="str">
        <f>IF('2. Enter scores'!AP366&lt;&gt;"",'2. Enter scores'!$B366-'2. Enter scores'!AP366,"")</f>
        <v/>
      </c>
      <c r="AR362" s="125" t="str">
        <f>IF('2. Enter scores'!AQ366&lt;&gt;"",'2. Enter scores'!$B366-'2. Enter scores'!AQ366,"")</f>
        <v/>
      </c>
      <c r="AS362" s="125" t="str">
        <f>IF('2. Enter scores'!AR366&lt;&gt;"",'2. Enter scores'!$B366-'2. Enter scores'!AR366,"")</f>
        <v/>
      </c>
      <c r="AT362" s="125" t="str">
        <f>IF('2. Enter scores'!AS366&lt;&gt;"",'2. Enter scores'!$B366-'2. Enter scores'!AS366,"")</f>
        <v/>
      </c>
      <c r="AU362" s="125" t="str">
        <f>IF('2. Enter scores'!AT366&lt;&gt;"",'2. Enter scores'!$B366-'2. Enter scores'!AT366,"")</f>
        <v/>
      </c>
      <c r="AV362" s="125" t="str">
        <f>IF('2. Enter scores'!AU366&lt;&gt;"",'2. Enter scores'!$B366-'2. Enter scores'!AU366,"")</f>
        <v/>
      </c>
      <c r="AW362" s="125" t="str">
        <f>IF('2. Enter scores'!AV366&lt;&gt;"",'2. Enter scores'!$B366-'2. Enter scores'!AV366,"")</f>
        <v/>
      </c>
      <c r="AX362" s="125" t="str">
        <f>IF('2. Enter scores'!AW366&lt;&gt;"",'2. Enter scores'!$B366-'2. Enter scores'!AW366,"")</f>
        <v/>
      </c>
      <c r="AY362" s="125" t="str">
        <f>IF('2. Enter scores'!AX366&lt;&gt;"",'2. Enter scores'!$B366-'2. Enter scores'!AX366,"")</f>
        <v/>
      </c>
      <c r="AZ362" s="125" t="str">
        <f>IF('2. Enter scores'!AY366&lt;&gt;"",'2. Enter scores'!$B366-'2. Enter scores'!AY366,"")</f>
        <v/>
      </c>
      <c r="BA362" s="125" t="str">
        <f>IF('2. Enter scores'!AZ366&lt;&gt;"",'2. Enter scores'!$B366-'2. Enter scores'!AZ366,"")</f>
        <v/>
      </c>
      <c r="BB362" s="125" t="str">
        <f>IF('2. Enter scores'!BA366&lt;&gt;"",'2. Enter scores'!$B366-'2. Enter scores'!BA366,"")</f>
        <v/>
      </c>
      <c r="BC362" s="125" t="str">
        <f>IF('2. Enter scores'!BB366&lt;&gt;"",'2. Enter scores'!$B366-'2. Enter scores'!BB366,"")</f>
        <v/>
      </c>
      <c r="BD362" s="125" t="str">
        <f>IF('2. Enter scores'!BC366&lt;&gt;"",'2. Enter scores'!$B366-'2. Enter scores'!BC366,"")</f>
        <v/>
      </c>
      <c r="BE362" s="125" t="str">
        <f>IF('2. Enter scores'!BD366&lt;&gt;"",'2. Enter scores'!$B366-'2. Enter scores'!BD366,"")</f>
        <v/>
      </c>
      <c r="BF362" s="125" t="str">
        <f>IF('2. Enter scores'!BE366&lt;&gt;"",'2. Enter scores'!$B366-'2. Enter scores'!BE366,"")</f>
        <v/>
      </c>
      <c r="BG362" s="125" t="str">
        <f>IF('2. Enter scores'!BF366&lt;&gt;"",'2. Enter scores'!$B366-'2. Enter scores'!BF366,"")</f>
        <v/>
      </c>
      <c r="BH362" s="125" t="str">
        <f>IF('2. Enter scores'!BG366&lt;&gt;"",'2. Enter scores'!$B366-'2. Enter scores'!BG366,"")</f>
        <v/>
      </c>
      <c r="BI362" s="125" t="str">
        <f>IF('2. Enter scores'!BH366&lt;&gt;"",'2. Enter scores'!$B366-'2. Enter scores'!BH366,"")</f>
        <v/>
      </c>
      <c r="BJ362" s="125" t="str">
        <f>IF('2. Enter scores'!BI366&lt;&gt;"",'2. Enter scores'!$B366-'2. Enter scores'!BI366,"")</f>
        <v/>
      </c>
      <c r="BK362" s="125" t="str">
        <f>IF('2. Enter scores'!BJ366&lt;&gt;"",'2. Enter scores'!$B366-'2. Enter scores'!BJ366,"")</f>
        <v/>
      </c>
      <c r="BL362" s="125" t="str">
        <f>IF('2. Enter scores'!BK366&lt;&gt;"",'2. Enter scores'!$B366-'2. Enter scores'!BK366,"")</f>
        <v/>
      </c>
      <c r="BM362" s="125" t="str">
        <f>IF('2. Enter scores'!BL366&lt;&gt;"",'2. Enter scores'!$B366-'2. Enter scores'!BL366,"")</f>
        <v/>
      </c>
      <c r="BN362" s="125" t="str">
        <f>IF('2. Enter scores'!BM366&lt;&gt;"",'2. Enter scores'!$B366-'2. Enter scores'!BM366,"")</f>
        <v/>
      </c>
      <c r="BO362" s="125" t="str">
        <f>IF('2. Enter scores'!BN366&lt;&gt;"",'2. Enter scores'!$B366-'2. Enter scores'!BN366,"")</f>
        <v/>
      </c>
      <c r="BP362" s="108">
        <v>1000</v>
      </c>
    </row>
    <row r="363" spans="2:68" x14ac:dyDescent="0.35">
      <c r="B363" s="125" t="str">
        <f>IF('2. Enter scores'!A367&lt;&gt;"",'2. Enter scores'!A367,"")</f>
        <v/>
      </c>
      <c r="H363" s="125" t="str">
        <f>IF('2. Enter scores'!G367&lt;&gt;"",'2. Enter scores'!$B367-'2. Enter scores'!G367,"")</f>
        <v/>
      </c>
      <c r="I363" s="125" t="str">
        <f>IF('2. Enter scores'!H367&lt;&gt;"",'2. Enter scores'!$B367-'2. Enter scores'!H367,"")</f>
        <v/>
      </c>
      <c r="J363" s="125" t="str">
        <f>IF('2. Enter scores'!I367&lt;&gt;"",'2. Enter scores'!$B367-'2. Enter scores'!I367,"")</f>
        <v/>
      </c>
      <c r="K363" s="125" t="str">
        <f>IF('2. Enter scores'!J367&lt;&gt;"",'2. Enter scores'!$B367-'2. Enter scores'!J367,"")</f>
        <v/>
      </c>
      <c r="L363" s="125" t="str">
        <f>IF('2. Enter scores'!K367&lt;&gt;"",'2. Enter scores'!$B367-'2. Enter scores'!K367,"")</f>
        <v/>
      </c>
      <c r="M363" s="125" t="str">
        <f>IF('2. Enter scores'!L367&lt;&gt;"",'2. Enter scores'!$B367-'2. Enter scores'!L367,"")</f>
        <v/>
      </c>
      <c r="N363" s="125" t="str">
        <f>IF('2. Enter scores'!M367&lt;&gt;"",'2. Enter scores'!$B367-'2. Enter scores'!M367,"")</f>
        <v/>
      </c>
      <c r="O363" s="125" t="str">
        <f>IF('2. Enter scores'!N367&lt;&gt;"",'2. Enter scores'!$B367-'2. Enter scores'!N367,"")</f>
        <v/>
      </c>
      <c r="P363" s="125" t="str">
        <f>IF('2. Enter scores'!O367&lt;&gt;"",'2. Enter scores'!$B367-'2. Enter scores'!O367,"")</f>
        <v/>
      </c>
      <c r="Q363" s="125" t="str">
        <f>IF('2. Enter scores'!P367&lt;&gt;"",'2. Enter scores'!$B367-'2. Enter scores'!P367,"")</f>
        <v/>
      </c>
      <c r="R363" s="125" t="str">
        <f>IF('2. Enter scores'!Q367&lt;&gt;"",'2. Enter scores'!$B367-'2. Enter scores'!Q367,"")</f>
        <v/>
      </c>
      <c r="S363" s="125" t="str">
        <f>IF('2. Enter scores'!R367&lt;&gt;"",'2. Enter scores'!$B367-'2. Enter scores'!R367,"")</f>
        <v/>
      </c>
      <c r="T363" s="125" t="str">
        <f>IF('2. Enter scores'!S367&lt;&gt;"",'2. Enter scores'!$B367-'2. Enter scores'!S367,"")</f>
        <v/>
      </c>
      <c r="U363" s="125" t="str">
        <f>IF('2. Enter scores'!T367&lt;&gt;"",'2. Enter scores'!$B367-'2. Enter scores'!T367,"")</f>
        <v/>
      </c>
      <c r="V363" s="125" t="str">
        <f>IF('2. Enter scores'!U367&lt;&gt;"",'2. Enter scores'!$B367-'2. Enter scores'!U367,"")</f>
        <v/>
      </c>
      <c r="W363" s="125" t="str">
        <f>IF('2. Enter scores'!V367&lt;&gt;"",'2. Enter scores'!$B367-'2. Enter scores'!V367,"")</f>
        <v/>
      </c>
      <c r="X363" s="125" t="str">
        <f>IF('2. Enter scores'!W367&lt;&gt;"",'2. Enter scores'!$B367-'2. Enter scores'!W367,"")</f>
        <v/>
      </c>
      <c r="Y363" s="125" t="str">
        <f>IF('2. Enter scores'!X367&lt;&gt;"",'2. Enter scores'!$B367-'2. Enter scores'!X367,"")</f>
        <v/>
      </c>
      <c r="Z363" s="125" t="str">
        <f>IF('2. Enter scores'!Y367&lt;&gt;"",'2. Enter scores'!$B367-'2. Enter scores'!Y367,"")</f>
        <v/>
      </c>
      <c r="AA363" s="125" t="str">
        <f>IF('2. Enter scores'!Z367&lt;&gt;"",'2. Enter scores'!$B367-'2. Enter scores'!Z367,"")</f>
        <v/>
      </c>
      <c r="AB363" s="125" t="str">
        <f>IF('2. Enter scores'!AA367&lt;&gt;"",'2. Enter scores'!$B367-'2. Enter scores'!AA367,"")</f>
        <v/>
      </c>
      <c r="AC363" s="125" t="str">
        <f>IF('2. Enter scores'!AB367&lt;&gt;"",'2. Enter scores'!$B367-'2. Enter scores'!AB367,"")</f>
        <v/>
      </c>
      <c r="AD363" s="125" t="str">
        <f>IF('2. Enter scores'!AC367&lt;&gt;"",'2. Enter scores'!$B367-'2. Enter scores'!AC367,"")</f>
        <v/>
      </c>
      <c r="AE363" s="125" t="str">
        <f>IF('2. Enter scores'!AD367&lt;&gt;"",'2. Enter scores'!$B367-'2. Enter scores'!AD367,"")</f>
        <v/>
      </c>
      <c r="AF363" s="125" t="str">
        <f>IF('2. Enter scores'!AE367&lt;&gt;"",'2. Enter scores'!$B367-'2. Enter scores'!AE367,"")</f>
        <v/>
      </c>
      <c r="AG363" s="125" t="str">
        <f>IF('2. Enter scores'!AF367&lt;&gt;"",'2. Enter scores'!$B367-'2. Enter scores'!AF367,"")</f>
        <v/>
      </c>
      <c r="AH363" s="125" t="str">
        <f>IF('2. Enter scores'!AG367&lt;&gt;"",'2. Enter scores'!$B367-'2. Enter scores'!AG367,"")</f>
        <v/>
      </c>
      <c r="AI363" s="125" t="str">
        <f>IF('2. Enter scores'!AH367&lt;&gt;"",'2. Enter scores'!$B367-'2. Enter scores'!AH367,"")</f>
        <v/>
      </c>
      <c r="AJ363" s="125" t="str">
        <f>IF('2. Enter scores'!AI367&lt;&gt;"",'2. Enter scores'!$B367-'2. Enter scores'!AI367,"")</f>
        <v/>
      </c>
      <c r="AK363" s="125" t="str">
        <f>IF('2. Enter scores'!AJ367&lt;&gt;"",'2. Enter scores'!$B367-'2. Enter scores'!AJ367,"")</f>
        <v/>
      </c>
      <c r="AL363" s="125" t="str">
        <f>IF('2. Enter scores'!AK367&lt;&gt;"",'2. Enter scores'!$B367-'2. Enter scores'!AK367,"")</f>
        <v/>
      </c>
      <c r="AM363" s="125" t="str">
        <f>IF('2. Enter scores'!AL367&lt;&gt;"",'2. Enter scores'!$B367-'2. Enter scores'!AL367,"")</f>
        <v/>
      </c>
      <c r="AN363" s="125" t="str">
        <f>IF('2. Enter scores'!AM367&lt;&gt;"",'2. Enter scores'!$B367-'2. Enter scores'!AM367,"")</f>
        <v/>
      </c>
      <c r="AO363" s="125" t="str">
        <f>IF('2. Enter scores'!AN367&lt;&gt;"",'2. Enter scores'!$B367-'2. Enter scores'!AN367,"")</f>
        <v/>
      </c>
      <c r="AP363" s="125" t="str">
        <f>IF('2. Enter scores'!AO367&lt;&gt;"",'2. Enter scores'!$B367-'2. Enter scores'!AO367,"")</f>
        <v/>
      </c>
      <c r="AQ363" s="125" t="str">
        <f>IF('2. Enter scores'!AP367&lt;&gt;"",'2. Enter scores'!$B367-'2. Enter scores'!AP367,"")</f>
        <v/>
      </c>
      <c r="AR363" s="125" t="str">
        <f>IF('2. Enter scores'!AQ367&lt;&gt;"",'2. Enter scores'!$B367-'2. Enter scores'!AQ367,"")</f>
        <v/>
      </c>
      <c r="AS363" s="125" t="str">
        <f>IF('2. Enter scores'!AR367&lt;&gt;"",'2. Enter scores'!$B367-'2. Enter scores'!AR367,"")</f>
        <v/>
      </c>
      <c r="AT363" s="125" t="str">
        <f>IF('2. Enter scores'!AS367&lt;&gt;"",'2. Enter scores'!$B367-'2. Enter scores'!AS367,"")</f>
        <v/>
      </c>
      <c r="AU363" s="125" t="str">
        <f>IF('2. Enter scores'!AT367&lt;&gt;"",'2. Enter scores'!$B367-'2. Enter scores'!AT367,"")</f>
        <v/>
      </c>
      <c r="AV363" s="125" t="str">
        <f>IF('2. Enter scores'!AU367&lt;&gt;"",'2. Enter scores'!$B367-'2. Enter scores'!AU367,"")</f>
        <v/>
      </c>
      <c r="AW363" s="125" t="str">
        <f>IF('2. Enter scores'!AV367&lt;&gt;"",'2. Enter scores'!$B367-'2. Enter scores'!AV367,"")</f>
        <v/>
      </c>
      <c r="AX363" s="125" t="str">
        <f>IF('2. Enter scores'!AW367&lt;&gt;"",'2. Enter scores'!$B367-'2. Enter scores'!AW367,"")</f>
        <v/>
      </c>
      <c r="AY363" s="125" t="str">
        <f>IF('2. Enter scores'!AX367&lt;&gt;"",'2. Enter scores'!$B367-'2. Enter scores'!AX367,"")</f>
        <v/>
      </c>
      <c r="AZ363" s="125" t="str">
        <f>IF('2. Enter scores'!AY367&lt;&gt;"",'2. Enter scores'!$B367-'2. Enter scores'!AY367,"")</f>
        <v/>
      </c>
      <c r="BA363" s="125" t="str">
        <f>IF('2. Enter scores'!AZ367&lt;&gt;"",'2. Enter scores'!$B367-'2. Enter scores'!AZ367,"")</f>
        <v/>
      </c>
      <c r="BB363" s="125" t="str">
        <f>IF('2. Enter scores'!BA367&lt;&gt;"",'2. Enter scores'!$B367-'2. Enter scores'!BA367,"")</f>
        <v/>
      </c>
      <c r="BC363" s="125" t="str">
        <f>IF('2. Enter scores'!BB367&lt;&gt;"",'2. Enter scores'!$B367-'2. Enter scores'!BB367,"")</f>
        <v/>
      </c>
      <c r="BD363" s="125" t="str">
        <f>IF('2. Enter scores'!BC367&lt;&gt;"",'2. Enter scores'!$B367-'2. Enter scores'!BC367,"")</f>
        <v/>
      </c>
      <c r="BE363" s="125" t="str">
        <f>IF('2. Enter scores'!BD367&lt;&gt;"",'2. Enter scores'!$B367-'2. Enter scores'!BD367,"")</f>
        <v/>
      </c>
      <c r="BF363" s="125" t="str">
        <f>IF('2. Enter scores'!BE367&lt;&gt;"",'2. Enter scores'!$B367-'2. Enter scores'!BE367,"")</f>
        <v/>
      </c>
      <c r="BG363" s="125" t="str">
        <f>IF('2. Enter scores'!BF367&lt;&gt;"",'2. Enter scores'!$B367-'2. Enter scores'!BF367,"")</f>
        <v/>
      </c>
      <c r="BH363" s="125" t="str">
        <f>IF('2. Enter scores'!BG367&lt;&gt;"",'2. Enter scores'!$B367-'2. Enter scores'!BG367,"")</f>
        <v/>
      </c>
      <c r="BI363" s="125" t="str">
        <f>IF('2. Enter scores'!BH367&lt;&gt;"",'2. Enter scores'!$B367-'2. Enter scores'!BH367,"")</f>
        <v/>
      </c>
      <c r="BJ363" s="125" t="str">
        <f>IF('2. Enter scores'!BI367&lt;&gt;"",'2. Enter scores'!$B367-'2. Enter scores'!BI367,"")</f>
        <v/>
      </c>
      <c r="BK363" s="125" t="str">
        <f>IF('2. Enter scores'!BJ367&lt;&gt;"",'2. Enter scores'!$B367-'2. Enter scores'!BJ367,"")</f>
        <v/>
      </c>
      <c r="BL363" s="125" t="str">
        <f>IF('2. Enter scores'!BK367&lt;&gt;"",'2. Enter scores'!$B367-'2. Enter scores'!BK367,"")</f>
        <v/>
      </c>
      <c r="BM363" s="125" t="str">
        <f>IF('2. Enter scores'!BL367&lt;&gt;"",'2. Enter scores'!$B367-'2. Enter scores'!BL367,"")</f>
        <v/>
      </c>
      <c r="BN363" s="125" t="str">
        <f>IF('2. Enter scores'!BM367&lt;&gt;"",'2. Enter scores'!$B367-'2. Enter scores'!BM367,"")</f>
        <v/>
      </c>
      <c r="BO363" s="125" t="str">
        <f>IF('2. Enter scores'!BN367&lt;&gt;"",'2. Enter scores'!$B367-'2. Enter scores'!BN367,"")</f>
        <v/>
      </c>
      <c r="BP363" s="108">
        <v>1000</v>
      </c>
    </row>
    <row r="364" spans="2:68" x14ac:dyDescent="0.35">
      <c r="B364" s="125" t="str">
        <f>IF('2. Enter scores'!A368&lt;&gt;"",'2. Enter scores'!A368,"")</f>
        <v/>
      </c>
      <c r="H364" s="125" t="str">
        <f>IF('2. Enter scores'!G368&lt;&gt;"",'2. Enter scores'!$B368-'2. Enter scores'!G368,"")</f>
        <v/>
      </c>
      <c r="I364" s="125" t="str">
        <f>IF('2. Enter scores'!H368&lt;&gt;"",'2. Enter scores'!$B368-'2. Enter scores'!H368,"")</f>
        <v/>
      </c>
      <c r="J364" s="125" t="str">
        <f>IF('2. Enter scores'!I368&lt;&gt;"",'2. Enter scores'!$B368-'2. Enter scores'!I368,"")</f>
        <v/>
      </c>
      <c r="K364" s="125" t="str">
        <f>IF('2. Enter scores'!J368&lt;&gt;"",'2. Enter scores'!$B368-'2. Enter scores'!J368,"")</f>
        <v/>
      </c>
      <c r="L364" s="125" t="str">
        <f>IF('2. Enter scores'!K368&lt;&gt;"",'2. Enter scores'!$B368-'2. Enter scores'!K368,"")</f>
        <v/>
      </c>
      <c r="M364" s="125" t="str">
        <f>IF('2. Enter scores'!L368&lt;&gt;"",'2. Enter scores'!$B368-'2. Enter scores'!L368,"")</f>
        <v/>
      </c>
      <c r="N364" s="125" t="str">
        <f>IF('2. Enter scores'!M368&lt;&gt;"",'2. Enter scores'!$B368-'2. Enter scores'!M368,"")</f>
        <v/>
      </c>
      <c r="O364" s="125" t="str">
        <f>IF('2. Enter scores'!N368&lt;&gt;"",'2. Enter scores'!$B368-'2. Enter scores'!N368,"")</f>
        <v/>
      </c>
      <c r="P364" s="125" t="str">
        <f>IF('2. Enter scores'!O368&lt;&gt;"",'2. Enter scores'!$B368-'2. Enter scores'!O368,"")</f>
        <v/>
      </c>
      <c r="Q364" s="125" t="str">
        <f>IF('2. Enter scores'!P368&lt;&gt;"",'2. Enter scores'!$B368-'2. Enter scores'!P368,"")</f>
        <v/>
      </c>
      <c r="R364" s="125" t="str">
        <f>IF('2. Enter scores'!Q368&lt;&gt;"",'2. Enter scores'!$B368-'2. Enter scores'!Q368,"")</f>
        <v/>
      </c>
      <c r="S364" s="125" t="str">
        <f>IF('2. Enter scores'!R368&lt;&gt;"",'2. Enter scores'!$B368-'2. Enter scores'!R368,"")</f>
        <v/>
      </c>
      <c r="T364" s="125" t="str">
        <f>IF('2. Enter scores'!S368&lt;&gt;"",'2. Enter scores'!$B368-'2. Enter scores'!S368,"")</f>
        <v/>
      </c>
      <c r="U364" s="125" t="str">
        <f>IF('2. Enter scores'!T368&lt;&gt;"",'2. Enter scores'!$B368-'2. Enter scores'!T368,"")</f>
        <v/>
      </c>
      <c r="V364" s="125" t="str">
        <f>IF('2. Enter scores'!U368&lt;&gt;"",'2. Enter scores'!$B368-'2. Enter scores'!U368,"")</f>
        <v/>
      </c>
      <c r="W364" s="125" t="str">
        <f>IF('2. Enter scores'!V368&lt;&gt;"",'2. Enter scores'!$B368-'2. Enter scores'!V368,"")</f>
        <v/>
      </c>
      <c r="X364" s="125" t="str">
        <f>IF('2. Enter scores'!W368&lt;&gt;"",'2. Enter scores'!$B368-'2. Enter scores'!W368,"")</f>
        <v/>
      </c>
      <c r="Y364" s="125" t="str">
        <f>IF('2. Enter scores'!X368&lt;&gt;"",'2. Enter scores'!$B368-'2. Enter scores'!X368,"")</f>
        <v/>
      </c>
      <c r="Z364" s="125" t="str">
        <f>IF('2. Enter scores'!Y368&lt;&gt;"",'2. Enter scores'!$B368-'2. Enter scores'!Y368,"")</f>
        <v/>
      </c>
      <c r="AA364" s="125" t="str">
        <f>IF('2. Enter scores'!Z368&lt;&gt;"",'2. Enter scores'!$B368-'2. Enter scores'!Z368,"")</f>
        <v/>
      </c>
      <c r="AB364" s="125" t="str">
        <f>IF('2. Enter scores'!AA368&lt;&gt;"",'2. Enter scores'!$B368-'2. Enter scores'!AA368,"")</f>
        <v/>
      </c>
      <c r="AC364" s="125" t="str">
        <f>IF('2. Enter scores'!AB368&lt;&gt;"",'2. Enter scores'!$B368-'2. Enter scores'!AB368,"")</f>
        <v/>
      </c>
      <c r="AD364" s="125" t="str">
        <f>IF('2. Enter scores'!AC368&lt;&gt;"",'2. Enter scores'!$B368-'2. Enter scores'!AC368,"")</f>
        <v/>
      </c>
      <c r="AE364" s="125" t="str">
        <f>IF('2. Enter scores'!AD368&lt;&gt;"",'2. Enter scores'!$B368-'2. Enter scores'!AD368,"")</f>
        <v/>
      </c>
      <c r="AF364" s="125" t="str">
        <f>IF('2. Enter scores'!AE368&lt;&gt;"",'2. Enter scores'!$B368-'2. Enter scores'!AE368,"")</f>
        <v/>
      </c>
      <c r="AG364" s="125" t="str">
        <f>IF('2. Enter scores'!AF368&lt;&gt;"",'2. Enter scores'!$B368-'2. Enter scores'!AF368,"")</f>
        <v/>
      </c>
      <c r="AH364" s="125" t="str">
        <f>IF('2. Enter scores'!AG368&lt;&gt;"",'2. Enter scores'!$B368-'2. Enter scores'!AG368,"")</f>
        <v/>
      </c>
      <c r="AI364" s="125" t="str">
        <f>IF('2. Enter scores'!AH368&lt;&gt;"",'2. Enter scores'!$B368-'2. Enter scores'!AH368,"")</f>
        <v/>
      </c>
      <c r="AJ364" s="125" t="str">
        <f>IF('2. Enter scores'!AI368&lt;&gt;"",'2. Enter scores'!$B368-'2. Enter scores'!AI368,"")</f>
        <v/>
      </c>
      <c r="AK364" s="125" t="str">
        <f>IF('2. Enter scores'!AJ368&lt;&gt;"",'2. Enter scores'!$B368-'2. Enter scores'!AJ368,"")</f>
        <v/>
      </c>
      <c r="AL364" s="125" t="str">
        <f>IF('2. Enter scores'!AK368&lt;&gt;"",'2. Enter scores'!$B368-'2. Enter scores'!AK368,"")</f>
        <v/>
      </c>
      <c r="AM364" s="125" t="str">
        <f>IF('2. Enter scores'!AL368&lt;&gt;"",'2. Enter scores'!$B368-'2. Enter scores'!AL368,"")</f>
        <v/>
      </c>
      <c r="AN364" s="125" t="str">
        <f>IF('2. Enter scores'!AM368&lt;&gt;"",'2. Enter scores'!$B368-'2. Enter scores'!AM368,"")</f>
        <v/>
      </c>
      <c r="AO364" s="125" t="str">
        <f>IF('2. Enter scores'!AN368&lt;&gt;"",'2. Enter scores'!$B368-'2. Enter scores'!AN368,"")</f>
        <v/>
      </c>
      <c r="AP364" s="125" t="str">
        <f>IF('2. Enter scores'!AO368&lt;&gt;"",'2. Enter scores'!$B368-'2. Enter scores'!AO368,"")</f>
        <v/>
      </c>
      <c r="AQ364" s="125" t="str">
        <f>IF('2. Enter scores'!AP368&lt;&gt;"",'2. Enter scores'!$B368-'2. Enter scores'!AP368,"")</f>
        <v/>
      </c>
      <c r="AR364" s="125" t="str">
        <f>IF('2. Enter scores'!AQ368&lt;&gt;"",'2. Enter scores'!$B368-'2. Enter scores'!AQ368,"")</f>
        <v/>
      </c>
      <c r="AS364" s="125" t="str">
        <f>IF('2. Enter scores'!AR368&lt;&gt;"",'2. Enter scores'!$B368-'2. Enter scores'!AR368,"")</f>
        <v/>
      </c>
      <c r="AT364" s="125" t="str">
        <f>IF('2. Enter scores'!AS368&lt;&gt;"",'2. Enter scores'!$B368-'2. Enter scores'!AS368,"")</f>
        <v/>
      </c>
      <c r="AU364" s="125" t="str">
        <f>IF('2. Enter scores'!AT368&lt;&gt;"",'2. Enter scores'!$B368-'2. Enter scores'!AT368,"")</f>
        <v/>
      </c>
      <c r="AV364" s="125" t="str">
        <f>IF('2. Enter scores'!AU368&lt;&gt;"",'2. Enter scores'!$B368-'2. Enter scores'!AU368,"")</f>
        <v/>
      </c>
      <c r="AW364" s="125" t="str">
        <f>IF('2. Enter scores'!AV368&lt;&gt;"",'2. Enter scores'!$B368-'2. Enter scores'!AV368,"")</f>
        <v/>
      </c>
      <c r="AX364" s="125" t="str">
        <f>IF('2. Enter scores'!AW368&lt;&gt;"",'2. Enter scores'!$B368-'2. Enter scores'!AW368,"")</f>
        <v/>
      </c>
      <c r="AY364" s="125" t="str">
        <f>IF('2. Enter scores'!AX368&lt;&gt;"",'2. Enter scores'!$B368-'2. Enter scores'!AX368,"")</f>
        <v/>
      </c>
      <c r="AZ364" s="125" t="str">
        <f>IF('2. Enter scores'!AY368&lt;&gt;"",'2. Enter scores'!$B368-'2. Enter scores'!AY368,"")</f>
        <v/>
      </c>
      <c r="BA364" s="125" t="str">
        <f>IF('2. Enter scores'!AZ368&lt;&gt;"",'2. Enter scores'!$B368-'2. Enter scores'!AZ368,"")</f>
        <v/>
      </c>
      <c r="BB364" s="125" t="str">
        <f>IF('2. Enter scores'!BA368&lt;&gt;"",'2. Enter scores'!$B368-'2. Enter scores'!BA368,"")</f>
        <v/>
      </c>
      <c r="BC364" s="125" t="str">
        <f>IF('2. Enter scores'!BB368&lt;&gt;"",'2. Enter scores'!$B368-'2. Enter scores'!BB368,"")</f>
        <v/>
      </c>
      <c r="BD364" s="125" t="str">
        <f>IF('2. Enter scores'!BC368&lt;&gt;"",'2. Enter scores'!$B368-'2. Enter scores'!BC368,"")</f>
        <v/>
      </c>
      <c r="BE364" s="125" t="str">
        <f>IF('2. Enter scores'!BD368&lt;&gt;"",'2. Enter scores'!$B368-'2. Enter scores'!BD368,"")</f>
        <v/>
      </c>
      <c r="BF364" s="125" t="str">
        <f>IF('2. Enter scores'!BE368&lt;&gt;"",'2. Enter scores'!$B368-'2. Enter scores'!BE368,"")</f>
        <v/>
      </c>
      <c r="BG364" s="125" t="str">
        <f>IF('2. Enter scores'!BF368&lt;&gt;"",'2. Enter scores'!$B368-'2. Enter scores'!BF368,"")</f>
        <v/>
      </c>
      <c r="BH364" s="125" t="str">
        <f>IF('2. Enter scores'!BG368&lt;&gt;"",'2. Enter scores'!$B368-'2. Enter scores'!BG368,"")</f>
        <v/>
      </c>
      <c r="BI364" s="125" t="str">
        <f>IF('2. Enter scores'!BH368&lt;&gt;"",'2. Enter scores'!$B368-'2. Enter scores'!BH368,"")</f>
        <v/>
      </c>
      <c r="BJ364" s="125" t="str">
        <f>IF('2. Enter scores'!BI368&lt;&gt;"",'2. Enter scores'!$B368-'2. Enter scores'!BI368,"")</f>
        <v/>
      </c>
      <c r="BK364" s="125" t="str">
        <f>IF('2. Enter scores'!BJ368&lt;&gt;"",'2. Enter scores'!$B368-'2. Enter scores'!BJ368,"")</f>
        <v/>
      </c>
      <c r="BL364" s="125" t="str">
        <f>IF('2. Enter scores'!BK368&lt;&gt;"",'2. Enter scores'!$B368-'2. Enter scores'!BK368,"")</f>
        <v/>
      </c>
      <c r="BM364" s="125" t="str">
        <f>IF('2. Enter scores'!BL368&lt;&gt;"",'2. Enter scores'!$B368-'2. Enter scores'!BL368,"")</f>
        <v/>
      </c>
      <c r="BN364" s="125" t="str">
        <f>IF('2. Enter scores'!BM368&lt;&gt;"",'2. Enter scores'!$B368-'2. Enter scores'!BM368,"")</f>
        <v/>
      </c>
      <c r="BO364" s="125" t="str">
        <f>IF('2. Enter scores'!BN368&lt;&gt;"",'2. Enter scores'!$B368-'2. Enter scores'!BN368,"")</f>
        <v/>
      </c>
      <c r="BP364" s="108">
        <v>1000</v>
      </c>
    </row>
    <row r="365" spans="2:68" x14ac:dyDescent="0.35">
      <c r="B365" s="125" t="str">
        <f>IF('2. Enter scores'!A369&lt;&gt;"",'2. Enter scores'!A369,"")</f>
        <v/>
      </c>
      <c r="H365" s="125" t="str">
        <f>IF('2. Enter scores'!G369&lt;&gt;"",'2. Enter scores'!$B369-'2. Enter scores'!G369,"")</f>
        <v/>
      </c>
      <c r="I365" s="125" t="str">
        <f>IF('2. Enter scores'!H369&lt;&gt;"",'2. Enter scores'!$B369-'2. Enter scores'!H369,"")</f>
        <v/>
      </c>
      <c r="J365" s="125" t="str">
        <f>IF('2. Enter scores'!I369&lt;&gt;"",'2. Enter scores'!$B369-'2. Enter scores'!I369,"")</f>
        <v/>
      </c>
      <c r="K365" s="125" t="str">
        <f>IF('2. Enter scores'!J369&lt;&gt;"",'2. Enter scores'!$B369-'2. Enter scores'!J369,"")</f>
        <v/>
      </c>
      <c r="L365" s="125" t="str">
        <f>IF('2. Enter scores'!K369&lt;&gt;"",'2. Enter scores'!$B369-'2. Enter scores'!K369,"")</f>
        <v/>
      </c>
      <c r="M365" s="125" t="str">
        <f>IF('2. Enter scores'!L369&lt;&gt;"",'2. Enter scores'!$B369-'2. Enter scores'!L369,"")</f>
        <v/>
      </c>
      <c r="N365" s="125" t="str">
        <f>IF('2. Enter scores'!M369&lt;&gt;"",'2. Enter scores'!$B369-'2. Enter scores'!M369,"")</f>
        <v/>
      </c>
      <c r="O365" s="125" t="str">
        <f>IF('2. Enter scores'!N369&lt;&gt;"",'2. Enter scores'!$B369-'2. Enter scores'!N369,"")</f>
        <v/>
      </c>
      <c r="P365" s="125" t="str">
        <f>IF('2. Enter scores'!O369&lt;&gt;"",'2. Enter scores'!$B369-'2. Enter scores'!O369,"")</f>
        <v/>
      </c>
      <c r="Q365" s="125" t="str">
        <f>IF('2. Enter scores'!P369&lt;&gt;"",'2. Enter scores'!$B369-'2. Enter scores'!P369,"")</f>
        <v/>
      </c>
      <c r="R365" s="125" t="str">
        <f>IF('2. Enter scores'!Q369&lt;&gt;"",'2. Enter scores'!$B369-'2. Enter scores'!Q369,"")</f>
        <v/>
      </c>
      <c r="S365" s="125" t="str">
        <f>IF('2. Enter scores'!R369&lt;&gt;"",'2. Enter scores'!$B369-'2. Enter scores'!R369,"")</f>
        <v/>
      </c>
      <c r="T365" s="125" t="str">
        <f>IF('2. Enter scores'!S369&lt;&gt;"",'2. Enter scores'!$B369-'2. Enter scores'!S369,"")</f>
        <v/>
      </c>
      <c r="U365" s="125" t="str">
        <f>IF('2. Enter scores'!T369&lt;&gt;"",'2. Enter scores'!$B369-'2. Enter scores'!T369,"")</f>
        <v/>
      </c>
      <c r="V365" s="125" t="str">
        <f>IF('2. Enter scores'!U369&lt;&gt;"",'2. Enter scores'!$B369-'2. Enter scores'!U369,"")</f>
        <v/>
      </c>
      <c r="W365" s="125" t="str">
        <f>IF('2. Enter scores'!V369&lt;&gt;"",'2. Enter scores'!$B369-'2. Enter scores'!V369,"")</f>
        <v/>
      </c>
      <c r="X365" s="125" t="str">
        <f>IF('2. Enter scores'!W369&lt;&gt;"",'2. Enter scores'!$B369-'2. Enter scores'!W369,"")</f>
        <v/>
      </c>
      <c r="Y365" s="125" t="str">
        <f>IF('2. Enter scores'!X369&lt;&gt;"",'2. Enter scores'!$B369-'2. Enter scores'!X369,"")</f>
        <v/>
      </c>
      <c r="Z365" s="125" t="str">
        <f>IF('2. Enter scores'!Y369&lt;&gt;"",'2. Enter scores'!$B369-'2. Enter scores'!Y369,"")</f>
        <v/>
      </c>
      <c r="AA365" s="125" t="str">
        <f>IF('2. Enter scores'!Z369&lt;&gt;"",'2. Enter scores'!$B369-'2. Enter scores'!Z369,"")</f>
        <v/>
      </c>
      <c r="AB365" s="125" t="str">
        <f>IF('2. Enter scores'!AA369&lt;&gt;"",'2. Enter scores'!$B369-'2. Enter scores'!AA369,"")</f>
        <v/>
      </c>
      <c r="AC365" s="125" t="str">
        <f>IF('2. Enter scores'!AB369&lt;&gt;"",'2. Enter scores'!$B369-'2. Enter scores'!AB369,"")</f>
        <v/>
      </c>
      <c r="AD365" s="125" t="str">
        <f>IF('2. Enter scores'!AC369&lt;&gt;"",'2. Enter scores'!$B369-'2. Enter scores'!AC369,"")</f>
        <v/>
      </c>
      <c r="AE365" s="125" t="str">
        <f>IF('2. Enter scores'!AD369&lt;&gt;"",'2. Enter scores'!$B369-'2. Enter scores'!AD369,"")</f>
        <v/>
      </c>
      <c r="AF365" s="125" t="str">
        <f>IF('2. Enter scores'!AE369&lt;&gt;"",'2. Enter scores'!$B369-'2. Enter scores'!AE369,"")</f>
        <v/>
      </c>
      <c r="AG365" s="125" t="str">
        <f>IF('2. Enter scores'!AF369&lt;&gt;"",'2. Enter scores'!$B369-'2. Enter scores'!AF369,"")</f>
        <v/>
      </c>
      <c r="AH365" s="125" t="str">
        <f>IF('2. Enter scores'!AG369&lt;&gt;"",'2. Enter scores'!$B369-'2. Enter scores'!AG369,"")</f>
        <v/>
      </c>
      <c r="AI365" s="125" t="str">
        <f>IF('2. Enter scores'!AH369&lt;&gt;"",'2. Enter scores'!$B369-'2. Enter scores'!AH369,"")</f>
        <v/>
      </c>
      <c r="AJ365" s="125" t="str">
        <f>IF('2. Enter scores'!AI369&lt;&gt;"",'2. Enter scores'!$B369-'2. Enter scores'!AI369,"")</f>
        <v/>
      </c>
      <c r="AK365" s="125" t="str">
        <f>IF('2. Enter scores'!AJ369&lt;&gt;"",'2. Enter scores'!$B369-'2. Enter scores'!AJ369,"")</f>
        <v/>
      </c>
      <c r="AL365" s="125" t="str">
        <f>IF('2. Enter scores'!AK369&lt;&gt;"",'2. Enter scores'!$B369-'2. Enter scores'!AK369,"")</f>
        <v/>
      </c>
      <c r="AM365" s="125" t="str">
        <f>IF('2. Enter scores'!AL369&lt;&gt;"",'2. Enter scores'!$B369-'2. Enter scores'!AL369,"")</f>
        <v/>
      </c>
      <c r="AN365" s="125" t="str">
        <f>IF('2. Enter scores'!AM369&lt;&gt;"",'2. Enter scores'!$B369-'2. Enter scores'!AM369,"")</f>
        <v/>
      </c>
      <c r="AO365" s="125" t="str">
        <f>IF('2. Enter scores'!AN369&lt;&gt;"",'2. Enter scores'!$B369-'2. Enter scores'!AN369,"")</f>
        <v/>
      </c>
      <c r="AP365" s="125" t="str">
        <f>IF('2. Enter scores'!AO369&lt;&gt;"",'2. Enter scores'!$B369-'2. Enter scores'!AO369,"")</f>
        <v/>
      </c>
      <c r="AQ365" s="125" t="str">
        <f>IF('2. Enter scores'!AP369&lt;&gt;"",'2. Enter scores'!$B369-'2. Enter scores'!AP369,"")</f>
        <v/>
      </c>
      <c r="AR365" s="125" t="str">
        <f>IF('2. Enter scores'!AQ369&lt;&gt;"",'2. Enter scores'!$B369-'2. Enter scores'!AQ369,"")</f>
        <v/>
      </c>
      <c r="AS365" s="125" t="str">
        <f>IF('2. Enter scores'!AR369&lt;&gt;"",'2. Enter scores'!$B369-'2. Enter scores'!AR369,"")</f>
        <v/>
      </c>
      <c r="AT365" s="125" t="str">
        <f>IF('2. Enter scores'!AS369&lt;&gt;"",'2. Enter scores'!$B369-'2. Enter scores'!AS369,"")</f>
        <v/>
      </c>
      <c r="AU365" s="125" t="str">
        <f>IF('2. Enter scores'!AT369&lt;&gt;"",'2. Enter scores'!$B369-'2. Enter scores'!AT369,"")</f>
        <v/>
      </c>
      <c r="AV365" s="125" t="str">
        <f>IF('2. Enter scores'!AU369&lt;&gt;"",'2. Enter scores'!$B369-'2. Enter scores'!AU369,"")</f>
        <v/>
      </c>
      <c r="AW365" s="125" t="str">
        <f>IF('2. Enter scores'!AV369&lt;&gt;"",'2. Enter scores'!$B369-'2. Enter scores'!AV369,"")</f>
        <v/>
      </c>
      <c r="AX365" s="125" t="str">
        <f>IF('2. Enter scores'!AW369&lt;&gt;"",'2. Enter scores'!$B369-'2. Enter scores'!AW369,"")</f>
        <v/>
      </c>
      <c r="AY365" s="125" t="str">
        <f>IF('2. Enter scores'!AX369&lt;&gt;"",'2. Enter scores'!$B369-'2. Enter scores'!AX369,"")</f>
        <v/>
      </c>
      <c r="AZ365" s="125" t="str">
        <f>IF('2. Enter scores'!AY369&lt;&gt;"",'2. Enter scores'!$B369-'2. Enter scores'!AY369,"")</f>
        <v/>
      </c>
      <c r="BA365" s="125" t="str">
        <f>IF('2. Enter scores'!AZ369&lt;&gt;"",'2. Enter scores'!$B369-'2. Enter scores'!AZ369,"")</f>
        <v/>
      </c>
      <c r="BB365" s="125" t="str">
        <f>IF('2. Enter scores'!BA369&lt;&gt;"",'2. Enter scores'!$B369-'2. Enter scores'!BA369,"")</f>
        <v/>
      </c>
      <c r="BC365" s="125" t="str">
        <f>IF('2. Enter scores'!BB369&lt;&gt;"",'2. Enter scores'!$B369-'2. Enter scores'!BB369,"")</f>
        <v/>
      </c>
      <c r="BD365" s="125" t="str">
        <f>IF('2. Enter scores'!BC369&lt;&gt;"",'2. Enter scores'!$B369-'2. Enter scores'!BC369,"")</f>
        <v/>
      </c>
      <c r="BE365" s="125" t="str">
        <f>IF('2. Enter scores'!BD369&lt;&gt;"",'2. Enter scores'!$B369-'2. Enter scores'!BD369,"")</f>
        <v/>
      </c>
      <c r="BF365" s="125" t="str">
        <f>IF('2. Enter scores'!BE369&lt;&gt;"",'2. Enter scores'!$B369-'2. Enter scores'!BE369,"")</f>
        <v/>
      </c>
      <c r="BG365" s="125" t="str">
        <f>IF('2. Enter scores'!BF369&lt;&gt;"",'2. Enter scores'!$B369-'2. Enter scores'!BF369,"")</f>
        <v/>
      </c>
      <c r="BH365" s="125" t="str">
        <f>IF('2. Enter scores'!BG369&lt;&gt;"",'2. Enter scores'!$B369-'2. Enter scores'!BG369,"")</f>
        <v/>
      </c>
      <c r="BI365" s="125" t="str">
        <f>IF('2. Enter scores'!BH369&lt;&gt;"",'2. Enter scores'!$B369-'2. Enter scores'!BH369,"")</f>
        <v/>
      </c>
      <c r="BJ365" s="125" t="str">
        <f>IF('2. Enter scores'!BI369&lt;&gt;"",'2. Enter scores'!$B369-'2. Enter scores'!BI369,"")</f>
        <v/>
      </c>
      <c r="BK365" s="125" t="str">
        <f>IF('2. Enter scores'!BJ369&lt;&gt;"",'2. Enter scores'!$B369-'2. Enter scores'!BJ369,"")</f>
        <v/>
      </c>
      <c r="BL365" s="125" t="str">
        <f>IF('2. Enter scores'!BK369&lt;&gt;"",'2. Enter scores'!$B369-'2. Enter scores'!BK369,"")</f>
        <v/>
      </c>
      <c r="BM365" s="125" t="str">
        <f>IF('2. Enter scores'!BL369&lt;&gt;"",'2. Enter scores'!$B369-'2. Enter scores'!BL369,"")</f>
        <v/>
      </c>
      <c r="BN365" s="125" t="str">
        <f>IF('2. Enter scores'!BM369&lt;&gt;"",'2. Enter scores'!$B369-'2. Enter scores'!BM369,"")</f>
        <v/>
      </c>
      <c r="BO365" s="125" t="str">
        <f>IF('2. Enter scores'!BN369&lt;&gt;"",'2. Enter scores'!$B369-'2. Enter scores'!BN369,"")</f>
        <v/>
      </c>
      <c r="BP365" s="108">
        <v>1000</v>
      </c>
    </row>
    <row r="366" spans="2:68" x14ac:dyDescent="0.35">
      <c r="B366" s="125" t="str">
        <f>IF('2. Enter scores'!A370&lt;&gt;"",'2. Enter scores'!A370,"")</f>
        <v/>
      </c>
      <c r="H366" s="125" t="str">
        <f>IF('2. Enter scores'!G370&lt;&gt;"",'2. Enter scores'!$B370-'2. Enter scores'!G370,"")</f>
        <v/>
      </c>
      <c r="I366" s="125" t="str">
        <f>IF('2. Enter scores'!H370&lt;&gt;"",'2. Enter scores'!$B370-'2. Enter scores'!H370,"")</f>
        <v/>
      </c>
      <c r="J366" s="125" t="str">
        <f>IF('2. Enter scores'!I370&lt;&gt;"",'2. Enter scores'!$B370-'2. Enter scores'!I370,"")</f>
        <v/>
      </c>
      <c r="K366" s="125" t="str">
        <f>IF('2. Enter scores'!J370&lt;&gt;"",'2. Enter scores'!$B370-'2. Enter scores'!J370,"")</f>
        <v/>
      </c>
      <c r="L366" s="125" t="str">
        <f>IF('2. Enter scores'!K370&lt;&gt;"",'2. Enter scores'!$B370-'2. Enter scores'!K370,"")</f>
        <v/>
      </c>
      <c r="M366" s="125" t="str">
        <f>IF('2. Enter scores'!L370&lt;&gt;"",'2. Enter scores'!$B370-'2. Enter scores'!L370,"")</f>
        <v/>
      </c>
      <c r="N366" s="125" t="str">
        <f>IF('2. Enter scores'!M370&lt;&gt;"",'2. Enter scores'!$B370-'2. Enter scores'!M370,"")</f>
        <v/>
      </c>
      <c r="O366" s="125" t="str">
        <f>IF('2. Enter scores'!N370&lt;&gt;"",'2. Enter scores'!$B370-'2. Enter scores'!N370,"")</f>
        <v/>
      </c>
      <c r="P366" s="125" t="str">
        <f>IF('2. Enter scores'!O370&lt;&gt;"",'2. Enter scores'!$B370-'2. Enter scores'!O370,"")</f>
        <v/>
      </c>
      <c r="Q366" s="125" t="str">
        <f>IF('2. Enter scores'!P370&lt;&gt;"",'2. Enter scores'!$B370-'2. Enter scores'!P370,"")</f>
        <v/>
      </c>
      <c r="R366" s="125" t="str">
        <f>IF('2. Enter scores'!Q370&lt;&gt;"",'2. Enter scores'!$B370-'2. Enter scores'!Q370,"")</f>
        <v/>
      </c>
      <c r="S366" s="125" t="str">
        <f>IF('2. Enter scores'!R370&lt;&gt;"",'2. Enter scores'!$B370-'2. Enter scores'!R370,"")</f>
        <v/>
      </c>
      <c r="T366" s="125" t="str">
        <f>IF('2. Enter scores'!S370&lt;&gt;"",'2. Enter scores'!$B370-'2. Enter scores'!S370,"")</f>
        <v/>
      </c>
      <c r="U366" s="125" t="str">
        <f>IF('2. Enter scores'!T370&lt;&gt;"",'2. Enter scores'!$B370-'2. Enter scores'!T370,"")</f>
        <v/>
      </c>
      <c r="V366" s="125" t="str">
        <f>IF('2. Enter scores'!U370&lt;&gt;"",'2. Enter scores'!$B370-'2. Enter scores'!U370,"")</f>
        <v/>
      </c>
      <c r="W366" s="125" t="str">
        <f>IF('2. Enter scores'!V370&lt;&gt;"",'2. Enter scores'!$B370-'2. Enter scores'!V370,"")</f>
        <v/>
      </c>
      <c r="X366" s="125" t="str">
        <f>IF('2. Enter scores'!W370&lt;&gt;"",'2. Enter scores'!$B370-'2. Enter scores'!W370,"")</f>
        <v/>
      </c>
      <c r="Y366" s="125" t="str">
        <f>IF('2. Enter scores'!X370&lt;&gt;"",'2. Enter scores'!$B370-'2. Enter scores'!X370,"")</f>
        <v/>
      </c>
      <c r="Z366" s="125" t="str">
        <f>IF('2. Enter scores'!Y370&lt;&gt;"",'2. Enter scores'!$B370-'2. Enter scores'!Y370,"")</f>
        <v/>
      </c>
      <c r="AA366" s="125" t="str">
        <f>IF('2. Enter scores'!Z370&lt;&gt;"",'2. Enter scores'!$B370-'2. Enter scores'!Z370,"")</f>
        <v/>
      </c>
      <c r="AB366" s="125" t="str">
        <f>IF('2. Enter scores'!AA370&lt;&gt;"",'2. Enter scores'!$B370-'2. Enter scores'!AA370,"")</f>
        <v/>
      </c>
      <c r="AC366" s="125" t="str">
        <f>IF('2. Enter scores'!AB370&lt;&gt;"",'2. Enter scores'!$B370-'2. Enter scores'!AB370,"")</f>
        <v/>
      </c>
      <c r="AD366" s="125" t="str">
        <f>IF('2. Enter scores'!AC370&lt;&gt;"",'2. Enter scores'!$B370-'2. Enter scores'!AC370,"")</f>
        <v/>
      </c>
      <c r="AE366" s="125" t="str">
        <f>IF('2. Enter scores'!AD370&lt;&gt;"",'2. Enter scores'!$B370-'2. Enter scores'!AD370,"")</f>
        <v/>
      </c>
      <c r="AF366" s="125" t="str">
        <f>IF('2. Enter scores'!AE370&lt;&gt;"",'2. Enter scores'!$B370-'2. Enter scores'!AE370,"")</f>
        <v/>
      </c>
      <c r="AG366" s="125" t="str">
        <f>IF('2. Enter scores'!AF370&lt;&gt;"",'2. Enter scores'!$B370-'2. Enter scores'!AF370,"")</f>
        <v/>
      </c>
      <c r="AH366" s="125" t="str">
        <f>IF('2. Enter scores'!AG370&lt;&gt;"",'2. Enter scores'!$B370-'2. Enter scores'!AG370,"")</f>
        <v/>
      </c>
      <c r="AI366" s="125" t="str">
        <f>IF('2. Enter scores'!AH370&lt;&gt;"",'2. Enter scores'!$B370-'2. Enter scores'!AH370,"")</f>
        <v/>
      </c>
      <c r="AJ366" s="125" t="str">
        <f>IF('2. Enter scores'!AI370&lt;&gt;"",'2. Enter scores'!$B370-'2. Enter scores'!AI370,"")</f>
        <v/>
      </c>
      <c r="AK366" s="125" t="str">
        <f>IF('2. Enter scores'!AJ370&lt;&gt;"",'2. Enter scores'!$B370-'2. Enter scores'!AJ370,"")</f>
        <v/>
      </c>
      <c r="AL366" s="125" t="str">
        <f>IF('2. Enter scores'!AK370&lt;&gt;"",'2. Enter scores'!$B370-'2. Enter scores'!AK370,"")</f>
        <v/>
      </c>
      <c r="AM366" s="125" t="str">
        <f>IF('2. Enter scores'!AL370&lt;&gt;"",'2. Enter scores'!$B370-'2. Enter scores'!AL370,"")</f>
        <v/>
      </c>
      <c r="AN366" s="125" t="str">
        <f>IF('2. Enter scores'!AM370&lt;&gt;"",'2. Enter scores'!$B370-'2. Enter scores'!AM370,"")</f>
        <v/>
      </c>
      <c r="AO366" s="125" t="str">
        <f>IF('2. Enter scores'!AN370&lt;&gt;"",'2. Enter scores'!$B370-'2. Enter scores'!AN370,"")</f>
        <v/>
      </c>
      <c r="AP366" s="125" t="str">
        <f>IF('2. Enter scores'!AO370&lt;&gt;"",'2. Enter scores'!$B370-'2. Enter scores'!AO370,"")</f>
        <v/>
      </c>
      <c r="AQ366" s="125" t="str">
        <f>IF('2. Enter scores'!AP370&lt;&gt;"",'2. Enter scores'!$B370-'2. Enter scores'!AP370,"")</f>
        <v/>
      </c>
      <c r="AR366" s="125" t="str">
        <f>IF('2. Enter scores'!AQ370&lt;&gt;"",'2. Enter scores'!$B370-'2. Enter scores'!AQ370,"")</f>
        <v/>
      </c>
      <c r="AS366" s="125" t="str">
        <f>IF('2. Enter scores'!AR370&lt;&gt;"",'2. Enter scores'!$B370-'2. Enter scores'!AR370,"")</f>
        <v/>
      </c>
      <c r="AT366" s="125" t="str">
        <f>IF('2. Enter scores'!AS370&lt;&gt;"",'2. Enter scores'!$B370-'2. Enter scores'!AS370,"")</f>
        <v/>
      </c>
      <c r="AU366" s="125" t="str">
        <f>IF('2. Enter scores'!AT370&lt;&gt;"",'2. Enter scores'!$B370-'2. Enter scores'!AT370,"")</f>
        <v/>
      </c>
      <c r="AV366" s="125" t="str">
        <f>IF('2. Enter scores'!AU370&lt;&gt;"",'2. Enter scores'!$B370-'2. Enter scores'!AU370,"")</f>
        <v/>
      </c>
      <c r="AW366" s="125" t="str">
        <f>IF('2. Enter scores'!AV370&lt;&gt;"",'2. Enter scores'!$B370-'2. Enter scores'!AV370,"")</f>
        <v/>
      </c>
      <c r="AX366" s="125" t="str">
        <f>IF('2. Enter scores'!AW370&lt;&gt;"",'2. Enter scores'!$B370-'2. Enter scores'!AW370,"")</f>
        <v/>
      </c>
      <c r="AY366" s="125" t="str">
        <f>IF('2. Enter scores'!AX370&lt;&gt;"",'2. Enter scores'!$B370-'2. Enter scores'!AX370,"")</f>
        <v/>
      </c>
      <c r="AZ366" s="125" t="str">
        <f>IF('2. Enter scores'!AY370&lt;&gt;"",'2. Enter scores'!$B370-'2. Enter scores'!AY370,"")</f>
        <v/>
      </c>
      <c r="BA366" s="125" t="str">
        <f>IF('2. Enter scores'!AZ370&lt;&gt;"",'2. Enter scores'!$B370-'2. Enter scores'!AZ370,"")</f>
        <v/>
      </c>
      <c r="BB366" s="125" t="str">
        <f>IF('2. Enter scores'!BA370&lt;&gt;"",'2. Enter scores'!$B370-'2. Enter scores'!BA370,"")</f>
        <v/>
      </c>
      <c r="BC366" s="125" t="str">
        <f>IF('2. Enter scores'!BB370&lt;&gt;"",'2. Enter scores'!$B370-'2. Enter scores'!BB370,"")</f>
        <v/>
      </c>
      <c r="BD366" s="125" t="str">
        <f>IF('2. Enter scores'!BC370&lt;&gt;"",'2. Enter scores'!$B370-'2. Enter scores'!BC370,"")</f>
        <v/>
      </c>
      <c r="BE366" s="125" t="str">
        <f>IF('2. Enter scores'!BD370&lt;&gt;"",'2. Enter scores'!$B370-'2. Enter scores'!BD370,"")</f>
        <v/>
      </c>
      <c r="BF366" s="125" t="str">
        <f>IF('2. Enter scores'!BE370&lt;&gt;"",'2. Enter scores'!$B370-'2. Enter scores'!BE370,"")</f>
        <v/>
      </c>
      <c r="BG366" s="125" t="str">
        <f>IF('2. Enter scores'!BF370&lt;&gt;"",'2. Enter scores'!$B370-'2. Enter scores'!BF370,"")</f>
        <v/>
      </c>
      <c r="BH366" s="125" t="str">
        <f>IF('2. Enter scores'!BG370&lt;&gt;"",'2. Enter scores'!$B370-'2. Enter scores'!BG370,"")</f>
        <v/>
      </c>
      <c r="BI366" s="125" t="str">
        <f>IF('2. Enter scores'!BH370&lt;&gt;"",'2. Enter scores'!$B370-'2. Enter scores'!BH370,"")</f>
        <v/>
      </c>
      <c r="BJ366" s="125" t="str">
        <f>IF('2. Enter scores'!BI370&lt;&gt;"",'2. Enter scores'!$B370-'2. Enter scores'!BI370,"")</f>
        <v/>
      </c>
      <c r="BK366" s="125" t="str">
        <f>IF('2. Enter scores'!BJ370&lt;&gt;"",'2. Enter scores'!$B370-'2. Enter scores'!BJ370,"")</f>
        <v/>
      </c>
      <c r="BL366" s="125" t="str">
        <f>IF('2. Enter scores'!BK370&lt;&gt;"",'2. Enter scores'!$B370-'2. Enter scores'!BK370,"")</f>
        <v/>
      </c>
      <c r="BM366" s="125" t="str">
        <f>IF('2. Enter scores'!BL370&lt;&gt;"",'2. Enter scores'!$B370-'2. Enter scores'!BL370,"")</f>
        <v/>
      </c>
      <c r="BN366" s="125" t="str">
        <f>IF('2. Enter scores'!BM370&lt;&gt;"",'2. Enter scores'!$B370-'2. Enter scores'!BM370,"")</f>
        <v/>
      </c>
      <c r="BO366" s="125" t="str">
        <f>IF('2. Enter scores'!BN370&lt;&gt;"",'2. Enter scores'!$B370-'2. Enter scores'!BN370,"")</f>
        <v/>
      </c>
      <c r="BP366" s="108">
        <v>1000</v>
      </c>
    </row>
    <row r="367" spans="2:68" x14ac:dyDescent="0.35">
      <c r="B367" s="125" t="str">
        <f>IF('2. Enter scores'!A371&lt;&gt;"",'2. Enter scores'!A371,"")</f>
        <v/>
      </c>
      <c r="H367" s="125" t="str">
        <f>IF('2. Enter scores'!G371&lt;&gt;"",'2. Enter scores'!$B371-'2. Enter scores'!G371,"")</f>
        <v/>
      </c>
      <c r="I367" s="125" t="str">
        <f>IF('2. Enter scores'!H371&lt;&gt;"",'2. Enter scores'!$B371-'2. Enter scores'!H371,"")</f>
        <v/>
      </c>
      <c r="J367" s="125" t="str">
        <f>IF('2. Enter scores'!I371&lt;&gt;"",'2. Enter scores'!$B371-'2. Enter scores'!I371,"")</f>
        <v/>
      </c>
      <c r="K367" s="125" t="str">
        <f>IF('2. Enter scores'!J371&lt;&gt;"",'2. Enter scores'!$B371-'2. Enter scores'!J371,"")</f>
        <v/>
      </c>
      <c r="L367" s="125" t="str">
        <f>IF('2. Enter scores'!K371&lt;&gt;"",'2. Enter scores'!$B371-'2. Enter scores'!K371,"")</f>
        <v/>
      </c>
      <c r="M367" s="125" t="str">
        <f>IF('2. Enter scores'!L371&lt;&gt;"",'2. Enter scores'!$B371-'2. Enter scores'!L371,"")</f>
        <v/>
      </c>
      <c r="N367" s="125" t="str">
        <f>IF('2. Enter scores'!M371&lt;&gt;"",'2. Enter scores'!$B371-'2. Enter scores'!M371,"")</f>
        <v/>
      </c>
      <c r="O367" s="125" t="str">
        <f>IF('2. Enter scores'!N371&lt;&gt;"",'2. Enter scores'!$B371-'2. Enter scores'!N371,"")</f>
        <v/>
      </c>
      <c r="P367" s="125" t="str">
        <f>IF('2. Enter scores'!O371&lt;&gt;"",'2. Enter scores'!$B371-'2. Enter scores'!O371,"")</f>
        <v/>
      </c>
      <c r="Q367" s="125" t="str">
        <f>IF('2. Enter scores'!P371&lt;&gt;"",'2. Enter scores'!$B371-'2. Enter scores'!P371,"")</f>
        <v/>
      </c>
      <c r="R367" s="125" t="str">
        <f>IF('2. Enter scores'!Q371&lt;&gt;"",'2. Enter scores'!$B371-'2. Enter scores'!Q371,"")</f>
        <v/>
      </c>
      <c r="S367" s="125" t="str">
        <f>IF('2. Enter scores'!R371&lt;&gt;"",'2. Enter scores'!$B371-'2. Enter scores'!R371,"")</f>
        <v/>
      </c>
      <c r="T367" s="125" t="str">
        <f>IF('2. Enter scores'!S371&lt;&gt;"",'2. Enter scores'!$B371-'2. Enter scores'!S371,"")</f>
        <v/>
      </c>
      <c r="U367" s="125" t="str">
        <f>IF('2. Enter scores'!T371&lt;&gt;"",'2. Enter scores'!$B371-'2. Enter scores'!T371,"")</f>
        <v/>
      </c>
      <c r="V367" s="125" t="str">
        <f>IF('2. Enter scores'!U371&lt;&gt;"",'2. Enter scores'!$B371-'2. Enter scores'!U371,"")</f>
        <v/>
      </c>
      <c r="W367" s="125" t="str">
        <f>IF('2. Enter scores'!V371&lt;&gt;"",'2. Enter scores'!$B371-'2. Enter scores'!V371,"")</f>
        <v/>
      </c>
      <c r="X367" s="125" t="str">
        <f>IF('2. Enter scores'!W371&lt;&gt;"",'2. Enter scores'!$B371-'2. Enter scores'!W371,"")</f>
        <v/>
      </c>
      <c r="Y367" s="125" t="str">
        <f>IF('2. Enter scores'!X371&lt;&gt;"",'2. Enter scores'!$B371-'2. Enter scores'!X371,"")</f>
        <v/>
      </c>
      <c r="Z367" s="125" t="str">
        <f>IF('2. Enter scores'!Y371&lt;&gt;"",'2. Enter scores'!$B371-'2. Enter scores'!Y371,"")</f>
        <v/>
      </c>
      <c r="AA367" s="125" t="str">
        <f>IF('2. Enter scores'!Z371&lt;&gt;"",'2. Enter scores'!$B371-'2. Enter scores'!Z371,"")</f>
        <v/>
      </c>
      <c r="AB367" s="125" t="str">
        <f>IF('2. Enter scores'!AA371&lt;&gt;"",'2. Enter scores'!$B371-'2. Enter scores'!AA371,"")</f>
        <v/>
      </c>
      <c r="AC367" s="125" t="str">
        <f>IF('2. Enter scores'!AB371&lt;&gt;"",'2. Enter scores'!$B371-'2. Enter scores'!AB371,"")</f>
        <v/>
      </c>
      <c r="AD367" s="125" t="str">
        <f>IF('2. Enter scores'!AC371&lt;&gt;"",'2. Enter scores'!$B371-'2. Enter scores'!AC371,"")</f>
        <v/>
      </c>
      <c r="AE367" s="125" t="str">
        <f>IF('2. Enter scores'!AD371&lt;&gt;"",'2. Enter scores'!$B371-'2. Enter scores'!AD371,"")</f>
        <v/>
      </c>
      <c r="AF367" s="125" t="str">
        <f>IF('2. Enter scores'!AE371&lt;&gt;"",'2. Enter scores'!$B371-'2. Enter scores'!AE371,"")</f>
        <v/>
      </c>
      <c r="AG367" s="125" t="str">
        <f>IF('2. Enter scores'!AF371&lt;&gt;"",'2. Enter scores'!$B371-'2. Enter scores'!AF371,"")</f>
        <v/>
      </c>
      <c r="AH367" s="125" t="str">
        <f>IF('2. Enter scores'!AG371&lt;&gt;"",'2. Enter scores'!$B371-'2. Enter scores'!AG371,"")</f>
        <v/>
      </c>
      <c r="AI367" s="125" t="str">
        <f>IF('2. Enter scores'!AH371&lt;&gt;"",'2. Enter scores'!$B371-'2. Enter scores'!AH371,"")</f>
        <v/>
      </c>
      <c r="AJ367" s="125" t="str">
        <f>IF('2. Enter scores'!AI371&lt;&gt;"",'2. Enter scores'!$B371-'2. Enter scores'!AI371,"")</f>
        <v/>
      </c>
      <c r="AK367" s="125" t="str">
        <f>IF('2. Enter scores'!AJ371&lt;&gt;"",'2. Enter scores'!$B371-'2. Enter scores'!AJ371,"")</f>
        <v/>
      </c>
      <c r="AL367" s="125" t="str">
        <f>IF('2. Enter scores'!AK371&lt;&gt;"",'2. Enter scores'!$B371-'2. Enter scores'!AK371,"")</f>
        <v/>
      </c>
      <c r="AM367" s="125" t="str">
        <f>IF('2. Enter scores'!AL371&lt;&gt;"",'2. Enter scores'!$B371-'2. Enter scores'!AL371,"")</f>
        <v/>
      </c>
      <c r="AN367" s="125" t="str">
        <f>IF('2. Enter scores'!AM371&lt;&gt;"",'2. Enter scores'!$B371-'2. Enter scores'!AM371,"")</f>
        <v/>
      </c>
      <c r="AO367" s="125" t="str">
        <f>IF('2. Enter scores'!AN371&lt;&gt;"",'2. Enter scores'!$B371-'2. Enter scores'!AN371,"")</f>
        <v/>
      </c>
      <c r="AP367" s="125" t="str">
        <f>IF('2. Enter scores'!AO371&lt;&gt;"",'2. Enter scores'!$B371-'2. Enter scores'!AO371,"")</f>
        <v/>
      </c>
      <c r="AQ367" s="125" t="str">
        <f>IF('2. Enter scores'!AP371&lt;&gt;"",'2. Enter scores'!$B371-'2. Enter scores'!AP371,"")</f>
        <v/>
      </c>
      <c r="AR367" s="125" t="str">
        <f>IF('2. Enter scores'!AQ371&lt;&gt;"",'2. Enter scores'!$B371-'2. Enter scores'!AQ371,"")</f>
        <v/>
      </c>
      <c r="AS367" s="125" t="str">
        <f>IF('2. Enter scores'!AR371&lt;&gt;"",'2. Enter scores'!$B371-'2. Enter scores'!AR371,"")</f>
        <v/>
      </c>
      <c r="AT367" s="125" t="str">
        <f>IF('2. Enter scores'!AS371&lt;&gt;"",'2. Enter scores'!$B371-'2. Enter scores'!AS371,"")</f>
        <v/>
      </c>
      <c r="AU367" s="125" t="str">
        <f>IF('2. Enter scores'!AT371&lt;&gt;"",'2. Enter scores'!$B371-'2. Enter scores'!AT371,"")</f>
        <v/>
      </c>
      <c r="AV367" s="125" t="str">
        <f>IF('2. Enter scores'!AU371&lt;&gt;"",'2. Enter scores'!$B371-'2. Enter scores'!AU371,"")</f>
        <v/>
      </c>
      <c r="AW367" s="125" t="str">
        <f>IF('2. Enter scores'!AV371&lt;&gt;"",'2. Enter scores'!$B371-'2. Enter scores'!AV371,"")</f>
        <v/>
      </c>
      <c r="AX367" s="125" t="str">
        <f>IF('2. Enter scores'!AW371&lt;&gt;"",'2. Enter scores'!$B371-'2. Enter scores'!AW371,"")</f>
        <v/>
      </c>
      <c r="AY367" s="125" t="str">
        <f>IF('2. Enter scores'!AX371&lt;&gt;"",'2. Enter scores'!$B371-'2. Enter scores'!AX371,"")</f>
        <v/>
      </c>
      <c r="AZ367" s="125" t="str">
        <f>IF('2. Enter scores'!AY371&lt;&gt;"",'2. Enter scores'!$B371-'2. Enter scores'!AY371,"")</f>
        <v/>
      </c>
      <c r="BA367" s="125" t="str">
        <f>IF('2. Enter scores'!AZ371&lt;&gt;"",'2. Enter scores'!$B371-'2. Enter scores'!AZ371,"")</f>
        <v/>
      </c>
      <c r="BB367" s="125" t="str">
        <f>IF('2. Enter scores'!BA371&lt;&gt;"",'2. Enter scores'!$B371-'2. Enter scores'!BA371,"")</f>
        <v/>
      </c>
      <c r="BC367" s="125" t="str">
        <f>IF('2. Enter scores'!BB371&lt;&gt;"",'2. Enter scores'!$B371-'2. Enter scores'!BB371,"")</f>
        <v/>
      </c>
      <c r="BD367" s="125" t="str">
        <f>IF('2. Enter scores'!BC371&lt;&gt;"",'2. Enter scores'!$B371-'2. Enter scores'!BC371,"")</f>
        <v/>
      </c>
      <c r="BE367" s="125" t="str">
        <f>IF('2. Enter scores'!BD371&lt;&gt;"",'2. Enter scores'!$B371-'2. Enter scores'!BD371,"")</f>
        <v/>
      </c>
      <c r="BF367" s="125" t="str">
        <f>IF('2. Enter scores'!BE371&lt;&gt;"",'2. Enter scores'!$B371-'2. Enter scores'!BE371,"")</f>
        <v/>
      </c>
      <c r="BG367" s="125" t="str">
        <f>IF('2. Enter scores'!BF371&lt;&gt;"",'2. Enter scores'!$B371-'2. Enter scores'!BF371,"")</f>
        <v/>
      </c>
      <c r="BH367" s="125" t="str">
        <f>IF('2. Enter scores'!BG371&lt;&gt;"",'2. Enter scores'!$B371-'2. Enter scores'!BG371,"")</f>
        <v/>
      </c>
      <c r="BI367" s="125" t="str">
        <f>IF('2. Enter scores'!BH371&lt;&gt;"",'2. Enter scores'!$B371-'2. Enter scores'!BH371,"")</f>
        <v/>
      </c>
      <c r="BJ367" s="125" t="str">
        <f>IF('2. Enter scores'!BI371&lt;&gt;"",'2. Enter scores'!$B371-'2. Enter scores'!BI371,"")</f>
        <v/>
      </c>
      <c r="BK367" s="125" t="str">
        <f>IF('2. Enter scores'!BJ371&lt;&gt;"",'2. Enter scores'!$B371-'2. Enter scores'!BJ371,"")</f>
        <v/>
      </c>
      <c r="BL367" s="125" t="str">
        <f>IF('2. Enter scores'!BK371&lt;&gt;"",'2. Enter scores'!$B371-'2. Enter scores'!BK371,"")</f>
        <v/>
      </c>
      <c r="BM367" s="125" t="str">
        <f>IF('2. Enter scores'!BL371&lt;&gt;"",'2. Enter scores'!$B371-'2. Enter scores'!BL371,"")</f>
        <v/>
      </c>
      <c r="BN367" s="125" t="str">
        <f>IF('2. Enter scores'!BM371&lt;&gt;"",'2. Enter scores'!$B371-'2. Enter scores'!BM371,"")</f>
        <v/>
      </c>
      <c r="BO367" s="125" t="str">
        <f>IF('2. Enter scores'!BN371&lt;&gt;"",'2. Enter scores'!$B371-'2. Enter scores'!BN371,"")</f>
        <v/>
      </c>
      <c r="BP367" s="108">
        <v>1000</v>
      </c>
    </row>
    <row r="368" spans="2:68" x14ac:dyDescent="0.35">
      <c r="B368" s="125" t="str">
        <f>IF('2. Enter scores'!A372&lt;&gt;"",'2. Enter scores'!A372,"")</f>
        <v/>
      </c>
      <c r="H368" s="125" t="str">
        <f>IF('2. Enter scores'!G372&lt;&gt;"",'2. Enter scores'!$B372-'2. Enter scores'!G372,"")</f>
        <v/>
      </c>
      <c r="I368" s="125" t="str">
        <f>IF('2. Enter scores'!H372&lt;&gt;"",'2. Enter scores'!$B372-'2. Enter scores'!H372,"")</f>
        <v/>
      </c>
      <c r="J368" s="125" t="str">
        <f>IF('2. Enter scores'!I372&lt;&gt;"",'2. Enter scores'!$B372-'2. Enter scores'!I372,"")</f>
        <v/>
      </c>
      <c r="K368" s="125" t="str">
        <f>IF('2. Enter scores'!J372&lt;&gt;"",'2. Enter scores'!$B372-'2. Enter scores'!J372,"")</f>
        <v/>
      </c>
      <c r="L368" s="125" t="str">
        <f>IF('2. Enter scores'!K372&lt;&gt;"",'2. Enter scores'!$B372-'2. Enter scores'!K372,"")</f>
        <v/>
      </c>
      <c r="M368" s="125" t="str">
        <f>IF('2. Enter scores'!L372&lt;&gt;"",'2. Enter scores'!$B372-'2. Enter scores'!L372,"")</f>
        <v/>
      </c>
      <c r="N368" s="125" t="str">
        <f>IF('2. Enter scores'!M372&lt;&gt;"",'2. Enter scores'!$B372-'2. Enter scores'!M372,"")</f>
        <v/>
      </c>
      <c r="O368" s="125" t="str">
        <f>IF('2. Enter scores'!N372&lt;&gt;"",'2. Enter scores'!$B372-'2. Enter scores'!N372,"")</f>
        <v/>
      </c>
      <c r="P368" s="125" t="str">
        <f>IF('2. Enter scores'!O372&lt;&gt;"",'2. Enter scores'!$B372-'2. Enter scores'!O372,"")</f>
        <v/>
      </c>
      <c r="Q368" s="125" t="str">
        <f>IF('2. Enter scores'!P372&lt;&gt;"",'2. Enter scores'!$B372-'2. Enter scores'!P372,"")</f>
        <v/>
      </c>
      <c r="R368" s="125" t="str">
        <f>IF('2. Enter scores'!Q372&lt;&gt;"",'2. Enter scores'!$B372-'2. Enter scores'!Q372,"")</f>
        <v/>
      </c>
      <c r="S368" s="125" t="str">
        <f>IF('2. Enter scores'!R372&lt;&gt;"",'2. Enter scores'!$B372-'2. Enter scores'!R372,"")</f>
        <v/>
      </c>
      <c r="T368" s="125" t="str">
        <f>IF('2. Enter scores'!S372&lt;&gt;"",'2. Enter scores'!$B372-'2. Enter scores'!S372,"")</f>
        <v/>
      </c>
      <c r="U368" s="125" t="str">
        <f>IF('2. Enter scores'!T372&lt;&gt;"",'2. Enter scores'!$B372-'2. Enter scores'!T372,"")</f>
        <v/>
      </c>
      <c r="V368" s="125" t="str">
        <f>IF('2. Enter scores'!U372&lt;&gt;"",'2. Enter scores'!$B372-'2. Enter scores'!U372,"")</f>
        <v/>
      </c>
      <c r="W368" s="125" t="str">
        <f>IF('2. Enter scores'!V372&lt;&gt;"",'2. Enter scores'!$B372-'2. Enter scores'!V372,"")</f>
        <v/>
      </c>
      <c r="X368" s="125" t="str">
        <f>IF('2. Enter scores'!W372&lt;&gt;"",'2. Enter scores'!$B372-'2. Enter scores'!W372,"")</f>
        <v/>
      </c>
      <c r="Y368" s="125" t="str">
        <f>IF('2. Enter scores'!X372&lt;&gt;"",'2. Enter scores'!$B372-'2. Enter scores'!X372,"")</f>
        <v/>
      </c>
      <c r="Z368" s="125" t="str">
        <f>IF('2. Enter scores'!Y372&lt;&gt;"",'2. Enter scores'!$B372-'2. Enter scores'!Y372,"")</f>
        <v/>
      </c>
      <c r="AA368" s="125" t="str">
        <f>IF('2. Enter scores'!Z372&lt;&gt;"",'2. Enter scores'!$B372-'2. Enter scores'!Z372,"")</f>
        <v/>
      </c>
      <c r="AB368" s="125" t="str">
        <f>IF('2. Enter scores'!AA372&lt;&gt;"",'2. Enter scores'!$B372-'2. Enter scores'!AA372,"")</f>
        <v/>
      </c>
      <c r="AC368" s="125" t="str">
        <f>IF('2. Enter scores'!AB372&lt;&gt;"",'2. Enter scores'!$B372-'2. Enter scores'!AB372,"")</f>
        <v/>
      </c>
      <c r="AD368" s="125" t="str">
        <f>IF('2. Enter scores'!AC372&lt;&gt;"",'2. Enter scores'!$B372-'2. Enter scores'!AC372,"")</f>
        <v/>
      </c>
      <c r="AE368" s="125" t="str">
        <f>IF('2. Enter scores'!AD372&lt;&gt;"",'2. Enter scores'!$B372-'2. Enter scores'!AD372,"")</f>
        <v/>
      </c>
      <c r="AF368" s="125" t="str">
        <f>IF('2. Enter scores'!AE372&lt;&gt;"",'2. Enter scores'!$B372-'2. Enter scores'!AE372,"")</f>
        <v/>
      </c>
      <c r="AG368" s="125" t="str">
        <f>IF('2. Enter scores'!AF372&lt;&gt;"",'2. Enter scores'!$B372-'2. Enter scores'!AF372,"")</f>
        <v/>
      </c>
      <c r="AH368" s="125" t="str">
        <f>IF('2. Enter scores'!AG372&lt;&gt;"",'2. Enter scores'!$B372-'2. Enter scores'!AG372,"")</f>
        <v/>
      </c>
      <c r="AI368" s="125" t="str">
        <f>IF('2. Enter scores'!AH372&lt;&gt;"",'2. Enter scores'!$B372-'2. Enter scores'!AH372,"")</f>
        <v/>
      </c>
      <c r="AJ368" s="125" t="str">
        <f>IF('2. Enter scores'!AI372&lt;&gt;"",'2. Enter scores'!$B372-'2. Enter scores'!AI372,"")</f>
        <v/>
      </c>
      <c r="AK368" s="125" t="str">
        <f>IF('2. Enter scores'!AJ372&lt;&gt;"",'2. Enter scores'!$B372-'2. Enter scores'!AJ372,"")</f>
        <v/>
      </c>
      <c r="AL368" s="125" t="str">
        <f>IF('2. Enter scores'!AK372&lt;&gt;"",'2. Enter scores'!$B372-'2. Enter scores'!AK372,"")</f>
        <v/>
      </c>
      <c r="AM368" s="125" t="str">
        <f>IF('2. Enter scores'!AL372&lt;&gt;"",'2. Enter scores'!$B372-'2. Enter scores'!AL372,"")</f>
        <v/>
      </c>
      <c r="AN368" s="125" t="str">
        <f>IF('2. Enter scores'!AM372&lt;&gt;"",'2. Enter scores'!$B372-'2. Enter scores'!AM372,"")</f>
        <v/>
      </c>
      <c r="AO368" s="125" t="str">
        <f>IF('2. Enter scores'!AN372&lt;&gt;"",'2. Enter scores'!$B372-'2. Enter scores'!AN372,"")</f>
        <v/>
      </c>
      <c r="AP368" s="125" t="str">
        <f>IF('2. Enter scores'!AO372&lt;&gt;"",'2. Enter scores'!$B372-'2. Enter scores'!AO372,"")</f>
        <v/>
      </c>
      <c r="AQ368" s="125" t="str">
        <f>IF('2. Enter scores'!AP372&lt;&gt;"",'2. Enter scores'!$B372-'2. Enter scores'!AP372,"")</f>
        <v/>
      </c>
      <c r="AR368" s="125" t="str">
        <f>IF('2. Enter scores'!AQ372&lt;&gt;"",'2. Enter scores'!$B372-'2. Enter scores'!AQ372,"")</f>
        <v/>
      </c>
      <c r="AS368" s="125" t="str">
        <f>IF('2. Enter scores'!AR372&lt;&gt;"",'2. Enter scores'!$B372-'2. Enter scores'!AR372,"")</f>
        <v/>
      </c>
      <c r="AT368" s="125" t="str">
        <f>IF('2. Enter scores'!AS372&lt;&gt;"",'2. Enter scores'!$B372-'2. Enter scores'!AS372,"")</f>
        <v/>
      </c>
      <c r="AU368" s="125" t="str">
        <f>IF('2. Enter scores'!AT372&lt;&gt;"",'2. Enter scores'!$B372-'2. Enter scores'!AT372,"")</f>
        <v/>
      </c>
      <c r="AV368" s="125" t="str">
        <f>IF('2. Enter scores'!AU372&lt;&gt;"",'2. Enter scores'!$B372-'2. Enter scores'!AU372,"")</f>
        <v/>
      </c>
      <c r="AW368" s="125" t="str">
        <f>IF('2. Enter scores'!AV372&lt;&gt;"",'2. Enter scores'!$B372-'2. Enter scores'!AV372,"")</f>
        <v/>
      </c>
      <c r="AX368" s="125" t="str">
        <f>IF('2. Enter scores'!AW372&lt;&gt;"",'2. Enter scores'!$B372-'2. Enter scores'!AW372,"")</f>
        <v/>
      </c>
      <c r="AY368" s="125" t="str">
        <f>IF('2. Enter scores'!AX372&lt;&gt;"",'2. Enter scores'!$B372-'2. Enter scores'!AX372,"")</f>
        <v/>
      </c>
      <c r="AZ368" s="125" t="str">
        <f>IF('2. Enter scores'!AY372&lt;&gt;"",'2. Enter scores'!$B372-'2. Enter scores'!AY372,"")</f>
        <v/>
      </c>
      <c r="BA368" s="125" t="str">
        <f>IF('2. Enter scores'!AZ372&lt;&gt;"",'2. Enter scores'!$B372-'2. Enter scores'!AZ372,"")</f>
        <v/>
      </c>
      <c r="BB368" s="125" t="str">
        <f>IF('2. Enter scores'!BA372&lt;&gt;"",'2. Enter scores'!$B372-'2. Enter scores'!BA372,"")</f>
        <v/>
      </c>
      <c r="BC368" s="125" t="str">
        <f>IF('2. Enter scores'!BB372&lt;&gt;"",'2. Enter scores'!$B372-'2. Enter scores'!BB372,"")</f>
        <v/>
      </c>
      <c r="BD368" s="125" t="str">
        <f>IF('2. Enter scores'!BC372&lt;&gt;"",'2. Enter scores'!$B372-'2. Enter scores'!BC372,"")</f>
        <v/>
      </c>
      <c r="BE368" s="125" t="str">
        <f>IF('2. Enter scores'!BD372&lt;&gt;"",'2. Enter scores'!$B372-'2. Enter scores'!BD372,"")</f>
        <v/>
      </c>
      <c r="BF368" s="125" t="str">
        <f>IF('2. Enter scores'!BE372&lt;&gt;"",'2. Enter scores'!$B372-'2. Enter scores'!BE372,"")</f>
        <v/>
      </c>
      <c r="BG368" s="125" t="str">
        <f>IF('2. Enter scores'!BF372&lt;&gt;"",'2. Enter scores'!$B372-'2. Enter scores'!BF372,"")</f>
        <v/>
      </c>
      <c r="BH368" s="125" t="str">
        <f>IF('2. Enter scores'!BG372&lt;&gt;"",'2. Enter scores'!$B372-'2. Enter scores'!BG372,"")</f>
        <v/>
      </c>
      <c r="BI368" s="125" t="str">
        <f>IF('2. Enter scores'!BH372&lt;&gt;"",'2. Enter scores'!$B372-'2. Enter scores'!BH372,"")</f>
        <v/>
      </c>
      <c r="BJ368" s="125" t="str">
        <f>IF('2. Enter scores'!BI372&lt;&gt;"",'2. Enter scores'!$B372-'2. Enter scores'!BI372,"")</f>
        <v/>
      </c>
      <c r="BK368" s="125" t="str">
        <f>IF('2. Enter scores'!BJ372&lt;&gt;"",'2. Enter scores'!$B372-'2. Enter scores'!BJ372,"")</f>
        <v/>
      </c>
      <c r="BL368" s="125" t="str">
        <f>IF('2. Enter scores'!BK372&lt;&gt;"",'2. Enter scores'!$B372-'2. Enter scores'!BK372,"")</f>
        <v/>
      </c>
      <c r="BM368" s="125" t="str">
        <f>IF('2. Enter scores'!BL372&lt;&gt;"",'2. Enter scores'!$B372-'2. Enter scores'!BL372,"")</f>
        <v/>
      </c>
      <c r="BN368" s="125" t="str">
        <f>IF('2. Enter scores'!BM372&lt;&gt;"",'2. Enter scores'!$B372-'2. Enter scores'!BM372,"")</f>
        <v/>
      </c>
      <c r="BO368" s="125" t="str">
        <f>IF('2. Enter scores'!BN372&lt;&gt;"",'2. Enter scores'!$B372-'2. Enter scores'!BN372,"")</f>
        <v/>
      </c>
      <c r="BP368" s="108">
        <v>1000</v>
      </c>
    </row>
    <row r="369" spans="2:68" x14ac:dyDescent="0.35">
      <c r="B369" s="125" t="str">
        <f>IF('2. Enter scores'!A373&lt;&gt;"",'2. Enter scores'!A373,"")</f>
        <v/>
      </c>
      <c r="H369" s="125" t="str">
        <f>IF('2. Enter scores'!G373&lt;&gt;"",'2. Enter scores'!$B373-'2. Enter scores'!G373,"")</f>
        <v/>
      </c>
      <c r="I369" s="125" t="str">
        <f>IF('2. Enter scores'!H373&lt;&gt;"",'2. Enter scores'!$B373-'2. Enter scores'!H373,"")</f>
        <v/>
      </c>
      <c r="J369" s="125" t="str">
        <f>IF('2. Enter scores'!I373&lt;&gt;"",'2. Enter scores'!$B373-'2. Enter scores'!I373,"")</f>
        <v/>
      </c>
      <c r="K369" s="125" t="str">
        <f>IF('2. Enter scores'!J373&lt;&gt;"",'2. Enter scores'!$B373-'2. Enter scores'!J373,"")</f>
        <v/>
      </c>
      <c r="L369" s="125" t="str">
        <f>IF('2. Enter scores'!K373&lt;&gt;"",'2. Enter scores'!$B373-'2. Enter scores'!K373,"")</f>
        <v/>
      </c>
      <c r="M369" s="125" t="str">
        <f>IF('2. Enter scores'!L373&lt;&gt;"",'2. Enter scores'!$B373-'2. Enter scores'!L373,"")</f>
        <v/>
      </c>
      <c r="N369" s="125" t="str">
        <f>IF('2. Enter scores'!M373&lt;&gt;"",'2. Enter scores'!$B373-'2. Enter scores'!M373,"")</f>
        <v/>
      </c>
      <c r="O369" s="125" t="str">
        <f>IF('2. Enter scores'!N373&lt;&gt;"",'2. Enter scores'!$B373-'2. Enter scores'!N373,"")</f>
        <v/>
      </c>
      <c r="P369" s="125" t="str">
        <f>IF('2. Enter scores'!O373&lt;&gt;"",'2. Enter scores'!$B373-'2. Enter scores'!O373,"")</f>
        <v/>
      </c>
      <c r="Q369" s="125" t="str">
        <f>IF('2. Enter scores'!P373&lt;&gt;"",'2. Enter scores'!$B373-'2. Enter scores'!P373,"")</f>
        <v/>
      </c>
      <c r="R369" s="125" t="str">
        <f>IF('2. Enter scores'!Q373&lt;&gt;"",'2. Enter scores'!$B373-'2. Enter scores'!Q373,"")</f>
        <v/>
      </c>
      <c r="S369" s="125" t="str">
        <f>IF('2. Enter scores'!R373&lt;&gt;"",'2. Enter scores'!$B373-'2. Enter scores'!R373,"")</f>
        <v/>
      </c>
      <c r="T369" s="125" t="str">
        <f>IF('2. Enter scores'!S373&lt;&gt;"",'2. Enter scores'!$B373-'2. Enter scores'!S373,"")</f>
        <v/>
      </c>
      <c r="U369" s="125" t="str">
        <f>IF('2. Enter scores'!T373&lt;&gt;"",'2. Enter scores'!$B373-'2. Enter scores'!T373,"")</f>
        <v/>
      </c>
      <c r="V369" s="125" t="str">
        <f>IF('2. Enter scores'!U373&lt;&gt;"",'2. Enter scores'!$B373-'2. Enter scores'!U373,"")</f>
        <v/>
      </c>
      <c r="W369" s="125" t="str">
        <f>IF('2. Enter scores'!V373&lt;&gt;"",'2. Enter scores'!$B373-'2. Enter scores'!V373,"")</f>
        <v/>
      </c>
      <c r="X369" s="125" t="str">
        <f>IF('2. Enter scores'!W373&lt;&gt;"",'2. Enter scores'!$B373-'2. Enter scores'!W373,"")</f>
        <v/>
      </c>
      <c r="Y369" s="125" t="str">
        <f>IF('2. Enter scores'!X373&lt;&gt;"",'2. Enter scores'!$B373-'2. Enter scores'!X373,"")</f>
        <v/>
      </c>
      <c r="Z369" s="125" t="str">
        <f>IF('2. Enter scores'!Y373&lt;&gt;"",'2. Enter scores'!$B373-'2. Enter scores'!Y373,"")</f>
        <v/>
      </c>
      <c r="AA369" s="125" t="str">
        <f>IF('2. Enter scores'!Z373&lt;&gt;"",'2. Enter scores'!$B373-'2. Enter scores'!Z373,"")</f>
        <v/>
      </c>
      <c r="AB369" s="125" t="str">
        <f>IF('2. Enter scores'!AA373&lt;&gt;"",'2. Enter scores'!$B373-'2. Enter scores'!AA373,"")</f>
        <v/>
      </c>
      <c r="AC369" s="125" t="str">
        <f>IF('2. Enter scores'!AB373&lt;&gt;"",'2. Enter scores'!$B373-'2. Enter scores'!AB373,"")</f>
        <v/>
      </c>
      <c r="AD369" s="125" t="str">
        <f>IF('2. Enter scores'!AC373&lt;&gt;"",'2. Enter scores'!$B373-'2. Enter scores'!AC373,"")</f>
        <v/>
      </c>
      <c r="AE369" s="125" t="str">
        <f>IF('2. Enter scores'!AD373&lt;&gt;"",'2. Enter scores'!$B373-'2. Enter scores'!AD373,"")</f>
        <v/>
      </c>
      <c r="AF369" s="125" t="str">
        <f>IF('2. Enter scores'!AE373&lt;&gt;"",'2. Enter scores'!$B373-'2. Enter scores'!AE373,"")</f>
        <v/>
      </c>
      <c r="AG369" s="125" t="str">
        <f>IF('2. Enter scores'!AF373&lt;&gt;"",'2. Enter scores'!$B373-'2. Enter scores'!AF373,"")</f>
        <v/>
      </c>
      <c r="AH369" s="125" t="str">
        <f>IF('2. Enter scores'!AG373&lt;&gt;"",'2. Enter scores'!$B373-'2. Enter scores'!AG373,"")</f>
        <v/>
      </c>
      <c r="AI369" s="125" t="str">
        <f>IF('2. Enter scores'!AH373&lt;&gt;"",'2. Enter scores'!$B373-'2. Enter scores'!AH373,"")</f>
        <v/>
      </c>
      <c r="AJ369" s="125" t="str">
        <f>IF('2. Enter scores'!AI373&lt;&gt;"",'2. Enter scores'!$B373-'2. Enter scores'!AI373,"")</f>
        <v/>
      </c>
      <c r="AK369" s="125" t="str">
        <f>IF('2. Enter scores'!AJ373&lt;&gt;"",'2. Enter scores'!$B373-'2. Enter scores'!AJ373,"")</f>
        <v/>
      </c>
      <c r="AL369" s="125" t="str">
        <f>IF('2. Enter scores'!AK373&lt;&gt;"",'2. Enter scores'!$B373-'2. Enter scores'!AK373,"")</f>
        <v/>
      </c>
      <c r="AM369" s="125" t="str">
        <f>IF('2. Enter scores'!AL373&lt;&gt;"",'2. Enter scores'!$B373-'2. Enter scores'!AL373,"")</f>
        <v/>
      </c>
      <c r="AN369" s="125" t="str">
        <f>IF('2. Enter scores'!AM373&lt;&gt;"",'2. Enter scores'!$B373-'2. Enter scores'!AM373,"")</f>
        <v/>
      </c>
      <c r="AO369" s="125" t="str">
        <f>IF('2. Enter scores'!AN373&lt;&gt;"",'2. Enter scores'!$B373-'2. Enter scores'!AN373,"")</f>
        <v/>
      </c>
      <c r="AP369" s="125" t="str">
        <f>IF('2. Enter scores'!AO373&lt;&gt;"",'2. Enter scores'!$B373-'2. Enter scores'!AO373,"")</f>
        <v/>
      </c>
      <c r="AQ369" s="125" t="str">
        <f>IF('2. Enter scores'!AP373&lt;&gt;"",'2. Enter scores'!$B373-'2. Enter scores'!AP373,"")</f>
        <v/>
      </c>
      <c r="AR369" s="125" t="str">
        <f>IF('2. Enter scores'!AQ373&lt;&gt;"",'2. Enter scores'!$B373-'2. Enter scores'!AQ373,"")</f>
        <v/>
      </c>
      <c r="AS369" s="125" t="str">
        <f>IF('2. Enter scores'!AR373&lt;&gt;"",'2. Enter scores'!$B373-'2. Enter scores'!AR373,"")</f>
        <v/>
      </c>
      <c r="AT369" s="125" t="str">
        <f>IF('2. Enter scores'!AS373&lt;&gt;"",'2. Enter scores'!$B373-'2. Enter scores'!AS373,"")</f>
        <v/>
      </c>
      <c r="AU369" s="125" t="str">
        <f>IF('2. Enter scores'!AT373&lt;&gt;"",'2. Enter scores'!$B373-'2. Enter scores'!AT373,"")</f>
        <v/>
      </c>
      <c r="AV369" s="125" t="str">
        <f>IF('2. Enter scores'!AU373&lt;&gt;"",'2. Enter scores'!$B373-'2. Enter scores'!AU373,"")</f>
        <v/>
      </c>
      <c r="AW369" s="125" t="str">
        <f>IF('2. Enter scores'!AV373&lt;&gt;"",'2. Enter scores'!$B373-'2. Enter scores'!AV373,"")</f>
        <v/>
      </c>
      <c r="AX369" s="125" t="str">
        <f>IF('2. Enter scores'!AW373&lt;&gt;"",'2. Enter scores'!$B373-'2. Enter scores'!AW373,"")</f>
        <v/>
      </c>
      <c r="AY369" s="125" t="str">
        <f>IF('2. Enter scores'!AX373&lt;&gt;"",'2. Enter scores'!$B373-'2. Enter scores'!AX373,"")</f>
        <v/>
      </c>
      <c r="AZ369" s="125" t="str">
        <f>IF('2. Enter scores'!AY373&lt;&gt;"",'2. Enter scores'!$B373-'2. Enter scores'!AY373,"")</f>
        <v/>
      </c>
      <c r="BA369" s="125" t="str">
        <f>IF('2. Enter scores'!AZ373&lt;&gt;"",'2. Enter scores'!$B373-'2. Enter scores'!AZ373,"")</f>
        <v/>
      </c>
      <c r="BB369" s="125" t="str">
        <f>IF('2. Enter scores'!BA373&lt;&gt;"",'2. Enter scores'!$B373-'2. Enter scores'!BA373,"")</f>
        <v/>
      </c>
      <c r="BC369" s="125" t="str">
        <f>IF('2. Enter scores'!BB373&lt;&gt;"",'2. Enter scores'!$B373-'2. Enter scores'!BB373,"")</f>
        <v/>
      </c>
      <c r="BD369" s="125" t="str">
        <f>IF('2. Enter scores'!BC373&lt;&gt;"",'2. Enter scores'!$B373-'2. Enter scores'!BC373,"")</f>
        <v/>
      </c>
      <c r="BE369" s="125" t="str">
        <f>IF('2. Enter scores'!BD373&lt;&gt;"",'2. Enter scores'!$B373-'2. Enter scores'!BD373,"")</f>
        <v/>
      </c>
      <c r="BF369" s="125" t="str">
        <f>IF('2. Enter scores'!BE373&lt;&gt;"",'2. Enter scores'!$B373-'2. Enter scores'!BE373,"")</f>
        <v/>
      </c>
      <c r="BG369" s="125" t="str">
        <f>IF('2. Enter scores'!BF373&lt;&gt;"",'2. Enter scores'!$B373-'2. Enter scores'!BF373,"")</f>
        <v/>
      </c>
      <c r="BH369" s="125" t="str">
        <f>IF('2. Enter scores'!BG373&lt;&gt;"",'2. Enter scores'!$B373-'2. Enter scores'!BG373,"")</f>
        <v/>
      </c>
      <c r="BI369" s="125" t="str">
        <f>IF('2. Enter scores'!BH373&lt;&gt;"",'2. Enter scores'!$B373-'2. Enter scores'!BH373,"")</f>
        <v/>
      </c>
      <c r="BJ369" s="125" t="str">
        <f>IF('2. Enter scores'!BI373&lt;&gt;"",'2. Enter scores'!$B373-'2. Enter scores'!BI373,"")</f>
        <v/>
      </c>
      <c r="BK369" s="125" t="str">
        <f>IF('2. Enter scores'!BJ373&lt;&gt;"",'2. Enter scores'!$B373-'2. Enter scores'!BJ373,"")</f>
        <v/>
      </c>
      <c r="BL369" s="125" t="str">
        <f>IF('2. Enter scores'!BK373&lt;&gt;"",'2. Enter scores'!$B373-'2. Enter scores'!BK373,"")</f>
        <v/>
      </c>
      <c r="BM369" s="125" t="str">
        <f>IF('2. Enter scores'!BL373&lt;&gt;"",'2. Enter scores'!$B373-'2. Enter scores'!BL373,"")</f>
        <v/>
      </c>
      <c r="BN369" s="125" t="str">
        <f>IF('2. Enter scores'!BM373&lt;&gt;"",'2. Enter scores'!$B373-'2. Enter scores'!BM373,"")</f>
        <v/>
      </c>
      <c r="BO369" s="125" t="str">
        <f>IF('2. Enter scores'!BN373&lt;&gt;"",'2. Enter scores'!$B373-'2. Enter scores'!BN373,"")</f>
        <v/>
      </c>
      <c r="BP369" s="108">
        <v>1000</v>
      </c>
    </row>
    <row r="370" spans="2:68" x14ac:dyDescent="0.35">
      <c r="B370" s="125" t="str">
        <f>IF('2. Enter scores'!A374&lt;&gt;"",'2. Enter scores'!A374,"")</f>
        <v/>
      </c>
      <c r="H370" s="125" t="str">
        <f>IF('2. Enter scores'!G374&lt;&gt;"",'2. Enter scores'!$B374-'2. Enter scores'!G374,"")</f>
        <v/>
      </c>
      <c r="I370" s="125" t="str">
        <f>IF('2. Enter scores'!H374&lt;&gt;"",'2. Enter scores'!$B374-'2. Enter scores'!H374,"")</f>
        <v/>
      </c>
      <c r="J370" s="125" t="str">
        <f>IF('2. Enter scores'!I374&lt;&gt;"",'2. Enter scores'!$B374-'2. Enter scores'!I374,"")</f>
        <v/>
      </c>
      <c r="K370" s="125" t="str">
        <f>IF('2. Enter scores'!J374&lt;&gt;"",'2. Enter scores'!$B374-'2. Enter scores'!J374,"")</f>
        <v/>
      </c>
      <c r="L370" s="125" t="str">
        <f>IF('2. Enter scores'!K374&lt;&gt;"",'2. Enter scores'!$B374-'2. Enter scores'!K374,"")</f>
        <v/>
      </c>
      <c r="M370" s="125" t="str">
        <f>IF('2. Enter scores'!L374&lt;&gt;"",'2. Enter scores'!$B374-'2. Enter scores'!L374,"")</f>
        <v/>
      </c>
      <c r="N370" s="125" t="str">
        <f>IF('2. Enter scores'!M374&lt;&gt;"",'2. Enter scores'!$B374-'2. Enter scores'!M374,"")</f>
        <v/>
      </c>
      <c r="O370" s="125" t="str">
        <f>IF('2. Enter scores'!N374&lt;&gt;"",'2. Enter scores'!$B374-'2. Enter scores'!N374,"")</f>
        <v/>
      </c>
      <c r="P370" s="125" t="str">
        <f>IF('2. Enter scores'!O374&lt;&gt;"",'2. Enter scores'!$B374-'2. Enter scores'!O374,"")</f>
        <v/>
      </c>
      <c r="Q370" s="125" t="str">
        <f>IF('2. Enter scores'!P374&lt;&gt;"",'2. Enter scores'!$B374-'2. Enter scores'!P374,"")</f>
        <v/>
      </c>
      <c r="R370" s="125" t="str">
        <f>IF('2. Enter scores'!Q374&lt;&gt;"",'2. Enter scores'!$B374-'2. Enter scores'!Q374,"")</f>
        <v/>
      </c>
      <c r="S370" s="125" t="str">
        <f>IF('2. Enter scores'!R374&lt;&gt;"",'2. Enter scores'!$B374-'2. Enter scores'!R374,"")</f>
        <v/>
      </c>
      <c r="T370" s="125" t="str">
        <f>IF('2. Enter scores'!S374&lt;&gt;"",'2. Enter scores'!$B374-'2. Enter scores'!S374,"")</f>
        <v/>
      </c>
      <c r="U370" s="125" t="str">
        <f>IF('2. Enter scores'!T374&lt;&gt;"",'2. Enter scores'!$B374-'2. Enter scores'!T374,"")</f>
        <v/>
      </c>
      <c r="V370" s="125" t="str">
        <f>IF('2. Enter scores'!U374&lt;&gt;"",'2. Enter scores'!$B374-'2. Enter scores'!U374,"")</f>
        <v/>
      </c>
      <c r="W370" s="125" t="str">
        <f>IF('2. Enter scores'!V374&lt;&gt;"",'2. Enter scores'!$B374-'2. Enter scores'!V374,"")</f>
        <v/>
      </c>
      <c r="X370" s="125" t="str">
        <f>IF('2. Enter scores'!W374&lt;&gt;"",'2. Enter scores'!$B374-'2. Enter scores'!W374,"")</f>
        <v/>
      </c>
      <c r="Y370" s="125" t="str">
        <f>IF('2. Enter scores'!X374&lt;&gt;"",'2. Enter scores'!$B374-'2. Enter scores'!X374,"")</f>
        <v/>
      </c>
      <c r="Z370" s="125" t="str">
        <f>IF('2. Enter scores'!Y374&lt;&gt;"",'2. Enter scores'!$B374-'2. Enter scores'!Y374,"")</f>
        <v/>
      </c>
      <c r="AA370" s="125" t="str">
        <f>IF('2. Enter scores'!Z374&lt;&gt;"",'2. Enter scores'!$B374-'2. Enter scores'!Z374,"")</f>
        <v/>
      </c>
      <c r="AB370" s="125" t="str">
        <f>IF('2. Enter scores'!AA374&lt;&gt;"",'2. Enter scores'!$B374-'2. Enter scores'!AA374,"")</f>
        <v/>
      </c>
      <c r="AC370" s="125" t="str">
        <f>IF('2. Enter scores'!AB374&lt;&gt;"",'2. Enter scores'!$B374-'2. Enter scores'!AB374,"")</f>
        <v/>
      </c>
      <c r="AD370" s="125" t="str">
        <f>IF('2. Enter scores'!AC374&lt;&gt;"",'2. Enter scores'!$B374-'2. Enter scores'!AC374,"")</f>
        <v/>
      </c>
      <c r="AE370" s="125" t="str">
        <f>IF('2. Enter scores'!AD374&lt;&gt;"",'2. Enter scores'!$B374-'2. Enter scores'!AD374,"")</f>
        <v/>
      </c>
      <c r="AF370" s="125" t="str">
        <f>IF('2. Enter scores'!AE374&lt;&gt;"",'2. Enter scores'!$B374-'2. Enter scores'!AE374,"")</f>
        <v/>
      </c>
      <c r="AG370" s="125" t="str">
        <f>IF('2. Enter scores'!AF374&lt;&gt;"",'2. Enter scores'!$B374-'2. Enter scores'!AF374,"")</f>
        <v/>
      </c>
      <c r="AH370" s="125" t="str">
        <f>IF('2. Enter scores'!AG374&lt;&gt;"",'2. Enter scores'!$B374-'2. Enter scores'!AG374,"")</f>
        <v/>
      </c>
      <c r="AI370" s="125" t="str">
        <f>IF('2. Enter scores'!AH374&lt;&gt;"",'2. Enter scores'!$B374-'2. Enter scores'!AH374,"")</f>
        <v/>
      </c>
      <c r="AJ370" s="125" t="str">
        <f>IF('2. Enter scores'!AI374&lt;&gt;"",'2. Enter scores'!$B374-'2. Enter scores'!AI374,"")</f>
        <v/>
      </c>
      <c r="AK370" s="125" t="str">
        <f>IF('2. Enter scores'!AJ374&lt;&gt;"",'2. Enter scores'!$B374-'2. Enter scores'!AJ374,"")</f>
        <v/>
      </c>
      <c r="AL370" s="125" t="str">
        <f>IF('2. Enter scores'!AK374&lt;&gt;"",'2. Enter scores'!$B374-'2. Enter scores'!AK374,"")</f>
        <v/>
      </c>
      <c r="AM370" s="125" t="str">
        <f>IF('2. Enter scores'!AL374&lt;&gt;"",'2. Enter scores'!$B374-'2. Enter scores'!AL374,"")</f>
        <v/>
      </c>
      <c r="AN370" s="125" t="str">
        <f>IF('2. Enter scores'!AM374&lt;&gt;"",'2. Enter scores'!$B374-'2. Enter scores'!AM374,"")</f>
        <v/>
      </c>
      <c r="AO370" s="125" t="str">
        <f>IF('2. Enter scores'!AN374&lt;&gt;"",'2. Enter scores'!$B374-'2. Enter scores'!AN374,"")</f>
        <v/>
      </c>
      <c r="AP370" s="125" t="str">
        <f>IF('2. Enter scores'!AO374&lt;&gt;"",'2. Enter scores'!$B374-'2. Enter scores'!AO374,"")</f>
        <v/>
      </c>
      <c r="AQ370" s="125" t="str">
        <f>IF('2. Enter scores'!AP374&lt;&gt;"",'2. Enter scores'!$B374-'2. Enter scores'!AP374,"")</f>
        <v/>
      </c>
      <c r="AR370" s="125" t="str">
        <f>IF('2. Enter scores'!AQ374&lt;&gt;"",'2. Enter scores'!$B374-'2. Enter scores'!AQ374,"")</f>
        <v/>
      </c>
      <c r="AS370" s="125" t="str">
        <f>IF('2. Enter scores'!AR374&lt;&gt;"",'2. Enter scores'!$B374-'2. Enter scores'!AR374,"")</f>
        <v/>
      </c>
      <c r="AT370" s="125" t="str">
        <f>IF('2. Enter scores'!AS374&lt;&gt;"",'2. Enter scores'!$B374-'2. Enter scores'!AS374,"")</f>
        <v/>
      </c>
      <c r="AU370" s="125" t="str">
        <f>IF('2. Enter scores'!AT374&lt;&gt;"",'2. Enter scores'!$B374-'2. Enter scores'!AT374,"")</f>
        <v/>
      </c>
      <c r="AV370" s="125" t="str">
        <f>IF('2. Enter scores'!AU374&lt;&gt;"",'2. Enter scores'!$B374-'2. Enter scores'!AU374,"")</f>
        <v/>
      </c>
      <c r="AW370" s="125" t="str">
        <f>IF('2. Enter scores'!AV374&lt;&gt;"",'2. Enter scores'!$B374-'2. Enter scores'!AV374,"")</f>
        <v/>
      </c>
      <c r="AX370" s="125" t="str">
        <f>IF('2. Enter scores'!AW374&lt;&gt;"",'2. Enter scores'!$B374-'2. Enter scores'!AW374,"")</f>
        <v/>
      </c>
      <c r="AY370" s="125" t="str">
        <f>IF('2. Enter scores'!AX374&lt;&gt;"",'2. Enter scores'!$B374-'2. Enter scores'!AX374,"")</f>
        <v/>
      </c>
      <c r="AZ370" s="125" t="str">
        <f>IF('2. Enter scores'!AY374&lt;&gt;"",'2. Enter scores'!$B374-'2. Enter scores'!AY374,"")</f>
        <v/>
      </c>
      <c r="BA370" s="125" t="str">
        <f>IF('2. Enter scores'!AZ374&lt;&gt;"",'2. Enter scores'!$B374-'2. Enter scores'!AZ374,"")</f>
        <v/>
      </c>
      <c r="BB370" s="125" t="str">
        <f>IF('2. Enter scores'!BA374&lt;&gt;"",'2. Enter scores'!$B374-'2. Enter scores'!BA374,"")</f>
        <v/>
      </c>
      <c r="BC370" s="125" t="str">
        <f>IF('2. Enter scores'!BB374&lt;&gt;"",'2. Enter scores'!$B374-'2. Enter scores'!BB374,"")</f>
        <v/>
      </c>
      <c r="BD370" s="125" t="str">
        <f>IF('2. Enter scores'!BC374&lt;&gt;"",'2. Enter scores'!$B374-'2. Enter scores'!BC374,"")</f>
        <v/>
      </c>
      <c r="BE370" s="125" t="str">
        <f>IF('2. Enter scores'!BD374&lt;&gt;"",'2. Enter scores'!$B374-'2. Enter scores'!BD374,"")</f>
        <v/>
      </c>
      <c r="BF370" s="125" t="str">
        <f>IF('2. Enter scores'!BE374&lt;&gt;"",'2. Enter scores'!$B374-'2. Enter scores'!BE374,"")</f>
        <v/>
      </c>
      <c r="BG370" s="125" t="str">
        <f>IF('2. Enter scores'!BF374&lt;&gt;"",'2. Enter scores'!$B374-'2. Enter scores'!BF374,"")</f>
        <v/>
      </c>
      <c r="BH370" s="125" t="str">
        <f>IF('2. Enter scores'!BG374&lt;&gt;"",'2. Enter scores'!$B374-'2. Enter scores'!BG374,"")</f>
        <v/>
      </c>
      <c r="BI370" s="125" t="str">
        <f>IF('2. Enter scores'!BH374&lt;&gt;"",'2. Enter scores'!$B374-'2. Enter scores'!BH374,"")</f>
        <v/>
      </c>
      <c r="BJ370" s="125" t="str">
        <f>IF('2. Enter scores'!BI374&lt;&gt;"",'2. Enter scores'!$B374-'2. Enter scores'!BI374,"")</f>
        <v/>
      </c>
      <c r="BK370" s="125" t="str">
        <f>IF('2. Enter scores'!BJ374&lt;&gt;"",'2. Enter scores'!$B374-'2. Enter scores'!BJ374,"")</f>
        <v/>
      </c>
      <c r="BL370" s="125" t="str">
        <f>IF('2. Enter scores'!BK374&lt;&gt;"",'2. Enter scores'!$B374-'2. Enter scores'!BK374,"")</f>
        <v/>
      </c>
      <c r="BM370" s="125" t="str">
        <f>IF('2. Enter scores'!BL374&lt;&gt;"",'2. Enter scores'!$B374-'2. Enter scores'!BL374,"")</f>
        <v/>
      </c>
      <c r="BN370" s="125" t="str">
        <f>IF('2. Enter scores'!BM374&lt;&gt;"",'2. Enter scores'!$B374-'2. Enter scores'!BM374,"")</f>
        <v/>
      </c>
      <c r="BO370" s="125" t="str">
        <f>IF('2. Enter scores'!BN374&lt;&gt;"",'2. Enter scores'!$B374-'2. Enter scores'!BN374,"")</f>
        <v/>
      </c>
      <c r="BP370" s="108">
        <v>1000</v>
      </c>
    </row>
    <row r="371" spans="2:68" x14ac:dyDescent="0.35">
      <c r="B371" s="125" t="str">
        <f>IF('2. Enter scores'!A375&lt;&gt;"",'2. Enter scores'!A375,"")</f>
        <v/>
      </c>
      <c r="H371" s="125" t="str">
        <f>IF('2. Enter scores'!G375&lt;&gt;"",'2. Enter scores'!$B375-'2. Enter scores'!G375,"")</f>
        <v/>
      </c>
      <c r="I371" s="125" t="str">
        <f>IF('2. Enter scores'!H375&lt;&gt;"",'2. Enter scores'!$B375-'2. Enter scores'!H375,"")</f>
        <v/>
      </c>
      <c r="J371" s="125" t="str">
        <f>IF('2. Enter scores'!I375&lt;&gt;"",'2. Enter scores'!$B375-'2. Enter scores'!I375,"")</f>
        <v/>
      </c>
      <c r="K371" s="125" t="str">
        <f>IF('2. Enter scores'!J375&lt;&gt;"",'2. Enter scores'!$B375-'2. Enter scores'!J375,"")</f>
        <v/>
      </c>
      <c r="L371" s="125" t="str">
        <f>IF('2. Enter scores'!K375&lt;&gt;"",'2. Enter scores'!$B375-'2. Enter scores'!K375,"")</f>
        <v/>
      </c>
      <c r="M371" s="125" t="str">
        <f>IF('2. Enter scores'!L375&lt;&gt;"",'2. Enter scores'!$B375-'2. Enter scores'!L375,"")</f>
        <v/>
      </c>
      <c r="N371" s="125" t="str">
        <f>IF('2. Enter scores'!M375&lt;&gt;"",'2. Enter scores'!$B375-'2. Enter scores'!M375,"")</f>
        <v/>
      </c>
      <c r="O371" s="125" t="str">
        <f>IF('2. Enter scores'!N375&lt;&gt;"",'2. Enter scores'!$B375-'2. Enter scores'!N375,"")</f>
        <v/>
      </c>
      <c r="P371" s="125" t="str">
        <f>IF('2. Enter scores'!O375&lt;&gt;"",'2. Enter scores'!$B375-'2. Enter scores'!O375,"")</f>
        <v/>
      </c>
      <c r="Q371" s="125" t="str">
        <f>IF('2. Enter scores'!P375&lt;&gt;"",'2. Enter scores'!$B375-'2. Enter scores'!P375,"")</f>
        <v/>
      </c>
      <c r="R371" s="125" t="str">
        <f>IF('2. Enter scores'!Q375&lt;&gt;"",'2. Enter scores'!$B375-'2. Enter scores'!Q375,"")</f>
        <v/>
      </c>
      <c r="S371" s="125" t="str">
        <f>IF('2. Enter scores'!R375&lt;&gt;"",'2. Enter scores'!$B375-'2. Enter scores'!R375,"")</f>
        <v/>
      </c>
      <c r="T371" s="125" t="str">
        <f>IF('2. Enter scores'!S375&lt;&gt;"",'2. Enter scores'!$B375-'2. Enter scores'!S375,"")</f>
        <v/>
      </c>
      <c r="U371" s="125" t="str">
        <f>IF('2. Enter scores'!T375&lt;&gt;"",'2. Enter scores'!$B375-'2. Enter scores'!T375,"")</f>
        <v/>
      </c>
      <c r="V371" s="125" t="str">
        <f>IF('2. Enter scores'!U375&lt;&gt;"",'2. Enter scores'!$B375-'2. Enter scores'!U375,"")</f>
        <v/>
      </c>
      <c r="W371" s="125" t="str">
        <f>IF('2. Enter scores'!V375&lt;&gt;"",'2. Enter scores'!$B375-'2. Enter scores'!V375,"")</f>
        <v/>
      </c>
      <c r="X371" s="125" t="str">
        <f>IF('2. Enter scores'!W375&lt;&gt;"",'2. Enter scores'!$B375-'2. Enter scores'!W375,"")</f>
        <v/>
      </c>
      <c r="Y371" s="125" t="str">
        <f>IF('2. Enter scores'!X375&lt;&gt;"",'2. Enter scores'!$B375-'2. Enter scores'!X375,"")</f>
        <v/>
      </c>
      <c r="Z371" s="125" t="str">
        <f>IF('2. Enter scores'!Y375&lt;&gt;"",'2. Enter scores'!$B375-'2. Enter scores'!Y375,"")</f>
        <v/>
      </c>
      <c r="AA371" s="125" t="str">
        <f>IF('2. Enter scores'!Z375&lt;&gt;"",'2. Enter scores'!$B375-'2. Enter scores'!Z375,"")</f>
        <v/>
      </c>
      <c r="AB371" s="125" t="str">
        <f>IF('2. Enter scores'!AA375&lt;&gt;"",'2. Enter scores'!$B375-'2. Enter scores'!AA375,"")</f>
        <v/>
      </c>
      <c r="AC371" s="125" t="str">
        <f>IF('2. Enter scores'!AB375&lt;&gt;"",'2. Enter scores'!$B375-'2. Enter scores'!AB375,"")</f>
        <v/>
      </c>
      <c r="AD371" s="125" t="str">
        <f>IF('2. Enter scores'!AC375&lt;&gt;"",'2. Enter scores'!$B375-'2. Enter scores'!AC375,"")</f>
        <v/>
      </c>
      <c r="AE371" s="125" t="str">
        <f>IF('2. Enter scores'!AD375&lt;&gt;"",'2. Enter scores'!$B375-'2. Enter scores'!AD375,"")</f>
        <v/>
      </c>
      <c r="AF371" s="125" t="str">
        <f>IF('2. Enter scores'!AE375&lt;&gt;"",'2. Enter scores'!$B375-'2. Enter scores'!AE375,"")</f>
        <v/>
      </c>
      <c r="AG371" s="125" t="str">
        <f>IF('2. Enter scores'!AF375&lt;&gt;"",'2. Enter scores'!$B375-'2. Enter scores'!AF375,"")</f>
        <v/>
      </c>
      <c r="AH371" s="125" t="str">
        <f>IF('2. Enter scores'!AG375&lt;&gt;"",'2. Enter scores'!$B375-'2. Enter scores'!AG375,"")</f>
        <v/>
      </c>
      <c r="AI371" s="125" t="str">
        <f>IF('2. Enter scores'!AH375&lt;&gt;"",'2. Enter scores'!$B375-'2. Enter scores'!AH375,"")</f>
        <v/>
      </c>
      <c r="AJ371" s="125" t="str">
        <f>IF('2. Enter scores'!AI375&lt;&gt;"",'2. Enter scores'!$B375-'2. Enter scores'!AI375,"")</f>
        <v/>
      </c>
      <c r="AK371" s="125" t="str">
        <f>IF('2. Enter scores'!AJ375&lt;&gt;"",'2. Enter scores'!$B375-'2. Enter scores'!AJ375,"")</f>
        <v/>
      </c>
      <c r="AL371" s="125" t="str">
        <f>IF('2. Enter scores'!AK375&lt;&gt;"",'2. Enter scores'!$B375-'2. Enter scores'!AK375,"")</f>
        <v/>
      </c>
      <c r="AM371" s="125" t="str">
        <f>IF('2. Enter scores'!AL375&lt;&gt;"",'2. Enter scores'!$B375-'2. Enter scores'!AL375,"")</f>
        <v/>
      </c>
      <c r="AN371" s="125" t="str">
        <f>IF('2. Enter scores'!AM375&lt;&gt;"",'2. Enter scores'!$B375-'2. Enter scores'!AM375,"")</f>
        <v/>
      </c>
      <c r="AO371" s="125" t="str">
        <f>IF('2. Enter scores'!AN375&lt;&gt;"",'2. Enter scores'!$B375-'2. Enter scores'!AN375,"")</f>
        <v/>
      </c>
      <c r="AP371" s="125" t="str">
        <f>IF('2. Enter scores'!AO375&lt;&gt;"",'2. Enter scores'!$B375-'2. Enter scores'!AO375,"")</f>
        <v/>
      </c>
      <c r="AQ371" s="125" t="str">
        <f>IF('2. Enter scores'!AP375&lt;&gt;"",'2. Enter scores'!$B375-'2. Enter scores'!AP375,"")</f>
        <v/>
      </c>
      <c r="AR371" s="125" t="str">
        <f>IF('2. Enter scores'!AQ375&lt;&gt;"",'2. Enter scores'!$B375-'2. Enter scores'!AQ375,"")</f>
        <v/>
      </c>
      <c r="AS371" s="125" t="str">
        <f>IF('2. Enter scores'!AR375&lt;&gt;"",'2. Enter scores'!$B375-'2. Enter scores'!AR375,"")</f>
        <v/>
      </c>
      <c r="AT371" s="125" t="str">
        <f>IF('2. Enter scores'!AS375&lt;&gt;"",'2. Enter scores'!$B375-'2. Enter scores'!AS375,"")</f>
        <v/>
      </c>
      <c r="AU371" s="125" t="str">
        <f>IF('2. Enter scores'!AT375&lt;&gt;"",'2. Enter scores'!$B375-'2. Enter scores'!AT375,"")</f>
        <v/>
      </c>
      <c r="AV371" s="125" t="str">
        <f>IF('2. Enter scores'!AU375&lt;&gt;"",'2. Enter scores'!$B375-'2. Enter scores'!AU375,"")</f>
        <v/>
      </c>
      <c r="AW371" s="125" t="str">
        <f>IF('2. Enter scores'!AV375&lt;&gt;"",'2. Enter scores'!$B375-'2. Enter scores'!AV375,"")</f>
        <v/>
      </c>
      <c r="AX371" s="125" t="str">
        <f>IF('2. Enter scores'!AW375&lt;&gt;"",'2. Enter scores'!$B375-'2. Enter scores'!AW375,"")</f>
        <v/>
      </c>
      <c r="AY371" s="125" t="str">
        <f>IF('2. Enter scores'!AX375&lt;&gt;"",'2. Enter scores'!$B375-'2. Enter scores'!AX375,"")</f>
        <v/>
      </c>
      <c r="AZ371" s="125" t="str">
        <f>IF('2. Enter scores'!AY375&lt;&gt;"",'2. Enter scores'!$B375-'2. Enter scores'!AY375,"")</f>
        <v/>
      </c>
      <c r="BA371" s="125" t="str">
        <f>IF('2. Enter scores'!AZ375&lt;&gt;"",'2. Enter scores'!$B375-'2. Enter scores'!AZ375,"")</f>
        <v/>
      </c>
      <c r="BB371" s="125" t="str">
        <f>IF('2. Enter scores'!BA375&lt;&gt;"",'2. Enter scores'!$B375-'2. Enter scores'!BA375,"")</f>
        <v/>
      </c>
      <c r="BC371" s="125" t="str">
        <f>IF('2. Enter scores'!BB375&lt;&gt;"",'2. Enter scores'!$B375-'2. Enter scores'!BB375,"")</f>
        <v/>
      </c>
      <c r="BD371" s="125" t="str">
        <f>IF('2. Enter scores'!BC375&lt;&gt;"",'2. Enter scores'!$B375-'2. Enter scores'!BC375,"")</f>
        <v/>
      </c>
      <c r="BE371" s="125" t="str">
        <f>IF('2. Enter scores'!BD375&lt;&gt;"",'2. Enter scores'!$B375-'2. Enter scores'!BD375,"")</f>
        <v/>
      </c>
      <c r="BF371" s="125" t="str">
        <f>IF('2. Enter scores'!BE375&lt;&gt;"",'2. Enter scores'!$B375-'2. Enter scores'!BE375,"")</f>
        <v/>
      </c>
      <c r="BG371" s="125" t="str">
        <f>IF('2. Enter scores'!BF375&lt;&gt;"",'2. Enter scores'!$B375-'2. Enter scores'!BF375,"")</f>
        <v/>
      </c>
      <c r="BH371" s="125" t="str">
        <f>IF('2. Enter scores'!BG375&lt;&gt;"",'2. Enter scores'!$B375-'2. Enter scores'!BG375,"")</f>
        <v/>
      </c>
      <c r="BI371" s="125" t="str">
        <f>IF('2. Enter scores'!BH375&lt;&gt;"",'2. Enter scores'!$B375-'2. Enter scores'!BH375,"")</f>
        <v/>
      </c>
      <c r="BJ371" s="125" t="str">
        <f>IF('2. Enter scores'!BI375&lt;&gt;"",'2. Enter scores'!$B375-'2. Enter scores'!BI375,"")</f>
        <v/>
      </c>
      <c r="BK371" s="125" t="str">
        <f>IF('2. Enter scores'!BJ375&lt;&gt;"",'2. Enter scores'!$B375-'2. Enter scores'!BJ375,"")</f>
        <v/>
      </c>
      <c r="BL371" s="125" t="str">
        <f>IF('2. Enter scores'!BK375&lt;&gt;"",'2. Enter scores'!$B375-'2. Enter scores'!BK375,"")</f>
        <v/>
      </c>
      <c r="BM371" s="125" t="str">
        <f>IF('2. Enter scores'!BL375&lt;&gt;"",'2. Enter scores'!$B375-'2. Enter scores'!BL375,"")</f>
        <v/>
      </c>
      <c r="BN371" s="125" t="str">
        <f>IF('2. Enter scores'!BM375&lt;&gt;"",'2. Enter scores'!$B375-'2. Enter scores'!BM375,"")</f>
        <v/>
      </c>
      <c r="BO371" s="125" t="str">
        <f>IF('2. Enter scores'!BN375&lt;&gt;"",'2. Enter scores'!$B375-'2. Enter scores'!BN375,"")</f>
        <v/>
      </c>
      <c r="BP371" s="108">
        <v>1000</v>
      </c>
    </row>
    <row r="372" spans="2:68" x14ac:dyDescent="0.35">
      <c r="B372" s="125" t="str">
        <f>IF('2. Enter scores'!A376&lt;&gt;"",'2. Enter scores'!A376,"")</f>
        <v/>
      </c>
      <c r="H372" s="125" t="str">
        <f>IF('2. Enter scores'!G376&lt;&gt;"",'2. Enter scores'!$B376-'2. Enter scores'!G376,"")</f>
        <v/>
      </c>
      <c r="I372" s="125" t="str">
        <f>IF('2. Enter scores'!H376&lt;&gt;"",'2. Enter scores'!$B376-'2. Enter scores'!H376,"")</f>
        <v/>
      </c>
      <c r="J372" s="125" t="str">
        <f>IF('2. Enter scores'!I376&lt;&gt;"",'2. Enter scores'!$B376-'2. Enter scores'!I376,"")</f>
        <v/>
      </c>
      <c r="K372" s="125" t="str">
        <f>IF('2. Enter scores'!J376&lt;&gt;"",'2. Enter scores'!$B376-'2. Enter scores'!J376,"")</f>
        <v/>
      </c>
      <c r="L372" s="125" t="str">
        <f>IF('2. Enter scores'!K376&lt;&gt;"",'2. Enter scores'!$B376-'2. Enter scores'!K376,"")</f>
        <v/>
      </c>
      <c r="M372" s="125" t="str">
        <f>IF('2. Enter scores'!L376&lt;&gt;"",'2. Enter scores'!$B376-'2. Enter scores'!L376,"")</f>
        <v/>
      </c>
      <c r="N372" s="125" t="str">
        <f>IF('2. Enter scores'!M376&lt;&gt;"",'2. Enter scores'!$B376-'2. Enter scores'!M376,"")</f>
        <v/>
      </c>
      <c r="O372" s="125" t="str">
        <f>IF('2. Enter scores'!N376&lt;&gt;"",'2. Enter scores'!$B376-'2. Enter scores'!N376,"")</f>
        <v/>
      </c>
      <c r="P372" s="125" t="str">
        <f>IF('2. Enter scores'!O376&lt;&gt;"",'2. Enter scores'!$B376-'2. Enter scores'!O376,"")</f>
        <v/>
      </c>
      <c r="Q372" s="125" t="str">
        <f>IF('2. Enter scores'!P376&lt;&gt;"",'2. Enter scores'!$B376-'2. Enter scores'!P376,"")</f>
        <v/>
      </c>
      <c r="R372" s="125" t="str">
        <f>IF('2. Enter scores'!Q376&lt;&gt;"",'2. Enter scores'!$B376-'2. Enter scores'!Q376,"")</f>
        <v/>
      </c>
      <c r="S372" s="125" t="str">
        <f>IF('2. Enter scores'!R376&lt;&gt;"",'2. Enter scores'!$B376-'2. Enter scores'!R376,"")</f>
        <v/>
      </c>
      <c r="T372" s="125" t="str">
        <f>IF('2. Enter scores'!S376&lt;&gt;"",'2. Enter scores'!$B376-'2. Enter scores'!S376,"")</f>
        <v/>
      </c>
      <c r="U372" s="125" t="str">
        <f>IF('2. Enter scores'!T376&lt;&gt;"",'2. Enter scores'!$B376-'2. Enter scores'!T376,"")</f>
        <v/>
      </c>
      <c r="V372" s="125" t="str">
        <f>IF('2. Enter scores'!U376&lt;&gt;"",'2. Enter scores'!$B376-'2. Enter scores'!U376,"")</f>
        <v/>
      </c>
      <c r="W372" s="125" t="str">
        <f>IF('2. Enter scores'!V376&lt;&gt;"",'2. Enter scores'!$B376-'2. Enter scores'!V376,"")</f>
        <v/>
      </c>
      <c r="X372" s="125" t="str">
        <f>IF('2. Enter scores'!W376&lt;&gt;"",'2. Enter scores'!$B376-'2. Enter scores'!W376,"")</f>
        <v/>
      </c>
      <c r="Y372" s="125" t="str">
        <f>IF('2. Enter scores'!X376&lt;&gt;"",'2. Enter scores'!$B376-'2. Enter scores'!X376,"")</f>
        <v/>
      </c>
      <c r="Z372" s="125" t="str">
        <f>IF('2. Enter scores'!Y376&lt;&gt;"",'2. Enter scores'!$B376-'2. Enter scores'!Y376,"")</f>
        <v/>
      </c>
      <c r="AA372" s="125" t="str">
        <f>IF('2. Enter scores'!Z376&lt;&gt;"",'2. Enter scores'!$B376-'2. Enter scores'!Z376,"")</f>
        <v/>
      </c>
      <c r="AB372" s="125" t="str">
        <f>IF('2. Enter scores'!AA376&lt;&gt;"",'2. Enter scores'!$B376-'2. Enter scores'!AA376,"")</f>
        <v/>
      </c>
      <c r="AC372" s="125" t="str">
        <f>IF('2. Enter scores'!AB376&lt;&gt;"",'2. Enter scores'!$B376-'2. Enter scores'!AB376,"")</f>
        <v/>
      </c>
      <c r="AD372" s="125" t="str">
        <f>IF('2. Enter scores'!AC376&lt;&gt;"",'2. Enter scores'!$B376-'2. Enter scores'!AC376,"")</f>
        <v/>
      </c>
      <c r="AE372" s="125" t="str">
        <f>IF('2. Enter scores'!AD376&lt;&gt;"",'2. Enter scores'!$B376-'2. Enter scores'!AD376,"")</f>
        <v/>
      </c>
      <c r="AF372" s="125" t="str">
        <f>IF('2. Enter scores'!AE376&lt;&gt;"",'2. Enter scores'!$B376-'2. Enter scores'!AE376,"")</f>
        <v/>
      </c>
      <c r="AG372" s="125" t="str">
        <f>IF('2. Enter scores'!AF376&lt;&gt;"",'2. Enter scores'!$B376-'2. Enter scores'!AF376,"")</f>
        <v/>
      </c>
      <c r="AH372" s="125" t="str">
        <f>IF('2. Enter scores'!AG376&lt;&gt;"",'2. Enter scores'!$B376-'2. Enter scores'!AG376,"")</f>
        <v/>
      </c>
      <c r="AI372" s="125" t="str">
        <f>IF('2. Enter scores'!AH376&lt;&gt;"",'2. Enter scores'!$B376-'2. Enter scores'!AH376,"")</f>
        <v/>
      </c>
      <c r="AJ372" s="125" t="str">
        <f>IF('2. Enter scores'!AI376&lt;&gt;"",'2. Enter scores'!$B376-'2. Enter scores'!AI376,"")</f>
        <v/>
      </c>
      <c r="AK372" s="125" t="str">
        <f>IF('2. Enter scores'!AJ376&lt;&gt;"",'2. Enter scores'!$B376-'2. Enter scores'!AJ376,"")</f>
        <v/>
      </c>
      <c r="AL372" s="125" t="str">
        <f>IF('2. Enter scores'!AK376&lt;&gt;"",'2. Enter scores'!$B376-'2. Enter scores'!AK376,"")</f>
        <v/>
      </c>
      <c r="AM372" s="125" t="str">
        <f>IF('2. Enter scores'!AL376&lt;&gt;"",'2. Enter scores'!$B376-'2. Enter scores'!AL376,"")</f>
        <v/>
      </c>
      <c r="AN372" s="125" t="str">
        <f>IF('2. Enter scores'!AM376&lt;&gt;"",'2. Enter scores'!$B376-'2. Enter scores'!AM376,"")</f>
        <v/>
      </c>
      <c r="AO372" s="125" t="str">
        <f>IF('2. Enter scores'!AN376&lt;&gt;"",'2. Enter scores'!$B376-'2. Enter scores'!AN376,"")</f>
        <v/>
      </c>
      <c r="AP372" s="125" t="str">
        <f>IF('2. Enter scores'!AO376&lt;&gt;"",'2. Enter scores'!$B376-'2. Enter scores'!AO376,"")</f>
        <v/>
      </c>
      <c r="AQ372" s="125" t="str">
        <f>IF('2. Enter scores'!AP376&lt;&gt;"",'2. Enter scores'!$B376-'2. Enter scores'!AP376,"")</f>
        <v/>
      </c>
      <c r="AR372" s="125" t="str">
        <f>IF('2. Enter scores'!AQ376&lt;&gt;"",'2. Enter scores'!$B376-'2. Enter scores'!AQ376,"")</f>
        <v/>
      </c>
      <c r="AS372" s="125" t="str">
        <f>IF('2. Enter scores'!AR376&lt;&gt;"",'2. Enter scores'!$B376-'2. Enter scores'!AR376,"")</f>
        <v/>
      </c>
      <c r="AT372" s="125" t="str">
        <f>IF('2. Enter scores'!AS376&lt;&gt;"",'2. Enter scores'!$B376-'2. Enter scores'!AS376,"")</f>
        <v/>
      </c>
      <c r="AU372" s="125" t="str">
        <f>IF('2. Enter scores'!AT376&lt;&gt;"",'2. Enter scores'!$B376-'2. Enter scores'!AT376,"")</f>
        <v/>
      </c>
      <c r="AV372" s="125" t="str">
        <f>IF('2. Enter scores'!AU376&lt;&gt;"",'2. Enter scores'!$B376-'2. Enter scores'!AU376,"")</f>
        <v/>
      </c>
      <c r="AW372" s="125" t="str">
        <f>IF('2. Enter scores'!AV376&lt;&gt;"",'2. Enter scores'!$B376-'2. Enter scores'!AV376,"")</f>
        <v/>
      </c>
      <c r="AX372" s="125" t="str">
        <f>IF('2. Enter scores'!AW376&lt;&gt;"",'2. Enter scores'!$B376-'2. Enter scores'!AW376,"")</f>
        <v/>
      </c>
      <c r="AY372" s="125" t="str">
        <f>IF('2. Enter scores'!AX376&lt;&gt;"",'2. Enter scores'!$B376-'2. Enter scores'!AX376,"")</f>
        <v/>
      </c>
      <c r="AZ372" s="125" t="str">
        <f>IF('2. Enter scores'!AY376&lt;&gt;"",'2. Enter scores'!$B376-'2. Enter scores'!AY376,"")</f>
        <v/>
      </c>
      <c r="BA372" s="125" t="str">
        <f>IF('2. Enter scores'!AZ376&lt;&gt;"",'2. Enter scores'!$B376-'2. Enter scores'!AZ376,"")</f>
        <v/>
      </c>
      <c r="BB372" s="125" t="str">
        <f>IF('2. Enter scores'!BA376&lt;&gt;"",'2. Enter scores'!$B376-'2. Enter scores'!BA376,"")</f>
        <v/>
      </c>
      <c r="BC372" s="125" t="str">
        <f>IF('2. Enter scores'!BB376&lt;&gt;"",'2. Enter scores'!$B376-'2. Enter scores'!BB376,"")</f>
        <v/>
      </c>
      <c r="BD372" s="125" t="str">
        <f>IF('2. Enter scores'!BC376&lt;&gt;"",'2. Enter scores'!$B376-'2. Enter scores'!BC376,"")</f>
        <v/>
      </c>
      <c r="BE372" s="125" t="str">
        <f>IF('2. Enter scores'!BD376&lt;&gt;"",'2. Enter scores'!$B376-'2. Enter scores'!BD376,"")</f>
        <v/>
      </c>
      <c r="BF372" s="125" t="str">
        <f>IF('2. Enter scores'!BE376&lt;&gt;"",'2. Enter scores'!$B376-'2. Enter scores'!BE376,"")</f>
        <v/>
      </c>
      <c r="BG372" s="125" t="str">
        <f>IF('2. Enter scores'!BF376&lt;&gt;"",'2. Enter scores'!$B376-'2. Enter scores'!BF376,"")</f>
        <v/>
      </c>
      <c r="BH372" s="125" t="str">
        <f>IF('2. Enter scores'!BG376&lt;&gt;"",'2. Enter scores'!$B376-'2. Enter scores'!BG376,"")</f>
        <v/>
      </c>
      <c r="BI372" s="125" t="str">
        <f>IF('2. Enter scores'!BH376&lt;&gt;"",'2. Enter scores'!$B376-'2. Enter scores'!BH376,"")</f>
        <v/>
      </c>
      <c r="BJ372" s="125" t="str">
        <f>IF('2. Enter scores'!BI376&lt;&gt;"",'2. Enter scores'!$B376-'2. Enter scores'!BI376,"")</f>
        <v/>
      </c>
      <c r="BK372" s="125" t="str">
        <f>IF('2. Enter scores'!BJ376&lt;&gt;"",'2. Enter scores'!$B376-'2. Enter scores'!BJ376,"")</f>
        <v/>
      </c>
      <c r="BL372" s="125" t="str">
        <f>IF('2. Enter scores'!BK376&lt;&gt;"",'2. Enter scores'!$B376-'2. Enter scores'!BK376,"")</f>
        <v/>
      </c>
      <c r="BM372" s="125" t="str">
        <f>IF('2. Enter scores'!BL376&lt;&gt;"",'2. Enter scores'!$B376-'2. Enter scores'!BL376,"")</f>
        <v/>
      </c>
      <c r="BN372" s="125" t="str">
        <f>IF('2. Enter scores'!BM376&lt;&gt;"",'2. Enter scores'!$B376-'2. Enter scores'!BM376,"")</f>
        <v/>
      </c>
      <c r="BO372" s="125" t="str">
        <f>IF('2. Enter scores'!BN376&lt;&gt;"",'2. Enter scores'!$B376-'2. Enter scores'!BN376,"")</f>
        <v/>
      </c>
      <c r="BP372" s="108">
        <v>1000</v>
      </c>
    </row>
    <row r="373" spans="2:68" x14ac:dyDescent="0.35">
      <c r="B373" s="125" t="str">
        <f>IF('2. Enter scores'!A377&lt;&gt;"",'2. Enter scores'!A377,"")</f>
        <v/>
      </c>
      <c r="H373" s="125" t="str">
        <f>IF('2. Enter scores'!G377&lt;&gt;"",'2. Enter scores'!$B377-'2. Enter scores'!G377,"")</f>
        <v/>
      </c>
      <c r="I373" s="125" t="str">
        <f>IF('2. Enter scores'!H377&lt;&gt;"",'2. Enter scores'!$B377-'2. Enter scores'!H377,"")</f>
        <v/>
      </c>
      <c r="J373" s="125" t="str">
        <f>IF('2. Enter scores'!I377&lt;&gt;"",'2. Enter scores'!$B377-'2. Enter scores'!I377,"")</f>
        <v/>
      </c>
      <c r="K373" s="125" t="str">
        <f>IF('2. Enter scores'!J377&lt;&gt;"",'2. Enter scores'!$B377-'2. Enter scores'!J377,"")</f>
        <v/>
      </c>
      <c r="L373" s="125" t="str">
        <f>IF('2. Enter scores'!K377&lt;&gt;"",'2. Enter scores'!$B377-'2. Enter scores'!K377,"")</f>
        <v/>
      </c>
      <c r="M373" s="125" t="str">
        <f>IF('2. Enter scores'!L377&lt;&gt;"",'2. Enter scores'!$B377-'2. Enter scores'!L377,"")</f>
        <v/>
      </c>
      <c r="N373" s="125" t="str">
        <f>IF('2. Enter scores'!M377&lt;&gt;"",'2. Enter scores'!$B377-'2. Enter scores'!M377,"")</f>
        <v/>
      </c>
      <c r="O373" s="125" t="str">
        <f>IF('2. Enter scores'!N377&lt;&gt;"",'2. Enter scores'!$B377-'2. Enter scores'!N377,"")</f>
        <v/>
      </c>
      <c r="P373" s="125" t="str">
        <f>IF('2. Enter scores'!O377&lt;&gt;"",'2. Enter scores'!$B377-'2. Enter scores'!O377,"")</f>
        <v/>
      </c>
      <c r="Q373" s="125" t="str">
        <f>IF('2. Enter scores'!P377&lt;&gt;"",'2. Enter scores'!$B377-'2. Enter scores'!P377,"")</f>
        <v/>
      </c>
      <c r="R373" s="125" t="str">
        <f>IF('2. Enter scores'!Q377&lt;&gt;"",'2. Enter scores'!$B377-'2. Enter scores'!Q377,"")</f>
        <v/>
      </c>
      <c r="S373" s="125" t="str">
        <f>IF('2. Enter scores'!R377&lt;&gt;"",'2. Enter scores'!$B377-'2. Enter scores'!R377,"")</f>
        <v/>
      </c>
      <c r="T373" s="125" t="str">
        <f>IF('2. Enter scores'!S377&lt;&gt;"",'2. Enter scores'!$B377-'2. Enter scores'!S377,"")</f>
        <v/>
      </c>
      <c r="U373" s="125" t="str">
        <f>IF('2. Enter scores'!T377&lt;&gt;"",'2. Enter scores'!$B377-'2. Enter scores'!T377,"")</f>
        <v/>
      </c>
      <c r="V373" s="125" t="str">
        <f>IF('2. Enter scores'!U377&lt;&gt;"",'2. Enter scores'!$B377-'2. Enter scores'!U377,"")</f>
        <v/>
      </c>
      <c r="W373" s="125" t="str">
        <f>IF('2. Enter scores'!V377&lt;&gt;"",'2. Enter scores'!$B377-'2. Enter scores'!V377,"")</f>
        <v/>
      </c>
      <c r="X373" s="125" t="str">
        <f>IF('2. Enter scores'!W377&lt;&gt;"",'2. Enter scores'!$B377-'2. Enter scores'!W377,"")</f>
        <v/>
      </c>
      <c r="Y373" s="125" t="str">
        <f>IF('2. Enter scores'!X377&lt;&gt;"",'2. Enter scores'!$B377-'2. Enter scores'!X377,"")</f>
        <v/>
      </c>
      <c r="Z373" s="125" t="str">
        <f>IF('2. Enter scores'!Y377&lt;&gt;"",'2. Enter scores'!$B377-'2. Enter scores'!Y377,"")</f>
        <v/>
      </c>
      <c r="AA373" s="125" t="str">
        <f>IF('2. Enter scores'!Z377&lt;&gt;"",'2. Enter scores'!$B377-'2. Enter scores'!Z377,"")</f>
        <v/>
      </c>
      <c r="AB373" s="125" t="str">
        <f>IF('2. Enter scores'!AA377&lt;&gt;"",'2. Enter scores'!$B377-'2. Enter scores'!AA377,"")</f>
        <v/>
      </c>
      <c r="AC373" s="125" t="str">
        <f>IF('2. Enter scores'!AB377&lt;&gt;"",'2. Enter scores'!$B377-'2. Enter scores'!AB377,"")</f>
        <v/>
      </c>
      <c r="AD373" s="125" t="str">
        <f>IF('2. Enter scores'!AC377&lt;&gt;"",'2. Enter scores'!$B377-'2. Enter scores'!AC377,"")</f>
        <v/>
      </c>
      <c r="AE373" s="125" t="str">
        <f>IF('2. Enter scores'!AD377&lt;&gt;"",'2. Enter scores'!$B377-'2. Enter scores'!AD377,"")</f>
        <v/>
      </c>
      <c r="AF373" s="125" t="str">
        <f>IF('2. Enter scores'!AE377&lt;&gt;"",'2. Enter scores'!$B377-'2. Enter scores'!AE377,"")</f>
        <v/>
      </c>
      <c r="AG373" s="125" t="str">
        <f>IF('2. Enter scores'!AF377&lt;&gt;"",'2. Enter scores'!$B377-'2. Enter scores'!AF377,"")</f>
        <v/>
      </c>
      <c r="AH373" s="125" t="str">
        <f>IF('2. Enter scores'!AG377&lt;&gt;"",'2. Enter scores'!$B377-'2. Enter scores'!AG377,"")</f>
        <v/>
      </c>
      <c r="AI373" s="125" t="str">
        <f>IF('2. Enter scores'!AH377&lt;&gt;"",'2. Enter scores'!$B377-'2. Enter scores'!AH377,"")</f>
        <v/>
      </c>
      <c r="AJ373" s="125" t="str">
        <f>IF('2. Enter scores'!AI377&lt;&gt;"",'2. Enter scores'!$B377-'2. Enter scores'!AI377,"")</f>
        <v/>
      </c>
      <c r="AK373" s="125" t="str">
        <f>IF('2. Enter scores'!AJ377&lt;&gt;"",'2. Enter scores'!$B377-'2. Enter scores'!AJ377,"")</f>
        <v/>
      </c>
      <c r="AL373" s="125" t="str">
        <f>IF('2. Enter scores'!AK377&lt;&gt;"",'2. Enter scores'!$B377-'2. Enter scores'!AK377,"")</f>
        <v/>
      </c>
      <c r="AM373" s="125" t="str">
        <f>IF('2. Enter scores'!AL377&lt;&gt;"",'2. Enter scores'!$B377-'2. Enter scores'!AL377,"")</f>
        <v/>
      </c>
      <c r="AN373" s="125" t="str">
        <f>IF('2. Enter scores'!AM377&lt;&gt;"",'2. Enter scores'!$B377-'2. Enter scores'!AM377,"")</f>
        <v/>
      </c>
      <c r="AO373" s="125" t="str">
        <f>IF('2. Enter scores'!AN377&lt;&gt;"",'2. Enter scores'!$B377-'2. Enter scores'!AN377,"")</f>
        <v/>
      </c>
      <c r="AP373" s="125" t="str">
        <f>IF('2. Enter scores'!AO377&lt;&gt;"",'2. Enter scores'!$B377-'2. Enter scores'!AO377,"")</f>
        <v/>
      </c>
      <c r="AQ373" s="125" t="str">
        <f>IF('2. Enter scores'!AP377&lt;&gt;"",'2. Enter scores'!$B377-'2. Enter scores'!AP377,"")</f>
        <v/>
      </c>
      <c r="AR373" s="125" t="str">
        <f>IF('2. Enter scores'!AQ377&lt;&gt;"",'2. Enter scores'!$B377-'2. Enter scores'!AQ377,"")</f>
        <v/>
      </c>
      <c r="AS373" s="125" t="str">
        <f>IF('2. Enter scores'!AR377&lt;&gt;"",'2. Enter scores'!$B377-'2. Enter scores'!AR377,"")</f>
        <v/>
      </c>
      <c r="AT373" s="125" t="str">
        <f>IF('2. Enter scores'!AS377&lt;&gt;"",'2. Enter scores'!$B377-'2. Enter scores'!AS377,"")</f>
        <v/>
      </c>
      <c r="AU373" s="125" t="str">
        <f>IF('2. Enter scores'!AT377&lt;&gt;"",'2. Enter scores'!$B377-'2. Enter scores'!AT377,"")</f>
        <v/>
      </c>
      <c r="AV373" s="125" t="str">
        <f>IF('2. Enter scores'!AU377&lt;&gt;"",'2. Enter scores'!$B377-'2. Enter scores'!AU377,"")</f>
        <v/>
      </c>
      <c r="AW373" s="125" t="str">
        <f>IF('2. Enter scores'!AV377&lt;&gt;"",'2. Enter scores'!$B377-'2. Enter scores'!AV377,"")</f>
        <v/>
      </c>
      <c r="AX373" s="125" t="str">
        <f>IF('2. Enter scores'!AW377&lt;&gt;"",'2. Enter scores'!$B377-'2. Enter scores'!AW377,"")</f>
        <v/>
      </c>
      <c r="AY373" s="125" t="str">
        <f>IF('2. Enter scores'!AX377&lt;&gt;"",'2. Enter scores'!$B377-'2. Enter scores'!AX377,"")</f>
        <v/>
      </c>
      <c r="AZ373" s="125" t="str">
        <f>IF('2. Enter scores'!AY377&lt;&gt;"",'2. Enter scores'!$B377-'2. Enter scores'!AY377,"")</f>
        <v/>
      </c>
      <c r="BA373" s="125" t="str">
        <f>IF('2. Enter scores'!AZ377&lt;&gt;"",'2. Enter scores'!$B377-'2. Enter scores'!AZ377,"")</f>
        <v/>
      </c>
      <c r="BB373" s="125" t="str">
        <f>IF('2. Enter scores'!BA377&lt;&gt;"",'2. Enter scores'!$B377-'2. Enter scores'!BA377,"")</f>
        <v/>
      </c>
      <c r="BC373" s="125" t="str">
        <f>IF('2. Enter scores'!BB377&lt;&gt;"",'2. Enter scores'!$B377-'2. Enter scores'!BB377,"")</f>
        <v/>
      </c>
      <c r="BD373" s="125" t="str">
        <f>IF('2. Enter scores'!BC377&lt;&gt;"",'2. Enter scores'!$B377-'2. Enter scores'!BC377,"")</f>
        <v/>
      </c>
      <c r="BE373" s="125" t="str">
        <f>IF('2. Enter scores'!BD377&lt;&gt;"",'2. Enter scores'!$B377-'2. Enter scores'!BD377,"")</f>
        <v/>
      </c>
      <c r="BF373" s="125" t="str">
        <f>IF('2. Enter scores'!BE377&lt;&gt;"",'2. Enter scores'!$B377-'2. Enter scores'!BE377,"")</f>
        <v/>
      </c>
      <c r="BG373" s="125" t="str">
        <f>IF('2. Enter scores'!BF377&lt;&gt;"",'2. Enter scores'!$B377-'2. Enter scores'!BF377,"")</f>
        <v/>
      </c>
      <c r="BH373" s="125" t="str">
        <f>IF('2. Enter scores'!BG377&lt;&gt;"",'2. Enter scores'!$B377-'2. Enter scores'!BG377,"")</f>
        <v/>
      </c>
      <c r="BI373" s="125" t="str">
        <f>IF('2. Enter scores'!BH377&lt;&gt;"",'2. Enter scores'!$B377-'2. Enter scores'!BH377,"")</f>
        <v/>
      </c>
      <c r="BJ373" s="125" t="str">
        <f>IF('2. Enter scores'!BI377&lt;&gt;"",'2. Enter scores'!$B377-'2. Enter scores'!BI377,"")</f>
        <v/>
      </c>
      <c r="BK373" s="125" t="str">
        <f>IF('2. Enter scores'!BJ377&lt;&gt;"",'2. Enter scores'!$B377-'2. Enter scores'!BJ377,"")</f>
        <v/>
      </c>
      <c r="BL373" s="125" t="str">
        <f>IF('2. Enter scores'!BK377&lt;&gt;"",'2. Enter scores'!$B377-'2. Enter scores'!BK377,"")</f>
        <v/>
      </c>
      <c r="BM373" s="125" t="str">
        <f>IF('2. Enter scores'!BL377&lt;&gt;"",'2. Enter scores'!$B377-'2. Enter scores'!BL377,"")</f>
        <v/>
      </c>
      <c r="BN373" s="125" t="str">
        <f>IF('2. Enter scores'!BM377&lt;&gt;"",'2. Enter scores'!$B377-'2. Enter scores'!BM377,"")</f>
        <v/>
      </c>
      <c r="BO373" s="125" t="str">
        <f>IF('2. Enter scores'!BN377&lt;&gt;"",'2. Enter scores'!$B377-'2. Enter scores'!BN377,"")</f>
        <v/>
      </c>
      <c r="BP373" s="108">
        <v>1000</v>
      </c>
    </row>
    <row r="374" spans="2:68" x14ac:dyDescent="0.35">
      <c r="B374" s="125" t="str">
        <f>IF('2. Enter scores'!A378&lt;&gt;"",'2. Enter scores'!A378,"")</f>
        <v/>
      </c>
      <c r="H374" s="125" t="str">
        <f>IF('2. Enter scores'!G378&lt;&gt;"",'2. Enter scores'!$B378-'2. Enter scores'!G378,"")</f>
        <v/>
      </c>
      <c r="I374" s="125" t="str">
        <f>IF('2. Enter scores'!H378&lt;&gt;"",'2. Enter scores'!$B378-'2. Enter scores'!H378,"")</f>
        <v/>
      </c>
      <c r="J374" s="125" t="str">
        <f>IF('2. Enter scores'!I378&lt;&gt;"",'2. Enter scores'!$B378-'2. Enter scores'!I378,"")</f>
        <v/>
      </c>
      <c r="K374" s="125" t="str">
        <f>IF('2. Enter scores'!J378&lt;&gt;"",'2. Enter scores'!$B378-'2. Enter scores'!J378,"")</f>
        <v/>
      </c>
      <c r="L374" s="125" t="str">
        <f>IF('2. Enter scores'!K378&lt;&gt;"",'2. Enter scores'!$B378-'2. Enter scores'!K378,"")</f>
        <v/>
      </c>
      <c r="M374" s="125" t="str">
        <f>IF('2. Enter scores'!L378&lt;&gt;"",'2. Enter scores'!$B378-'2. Enter scores'!L378,"")</f>
        <v/>
      </c>
      <c r="N374" s="125" t="str">
        <f>IF('2. Enter scores'!M378&lt;&gt;"",'2. Enter scores'!$B378-'2. Enter scores'!M378,"")</f>
        <v/>
      </c>
      <c r="O374" s="125" t="str">
        <f>IF('2. Enter scores'!N378&lt;&gt;"",'2. Enter scores'!$B378-'2. Enter scores'!N378,"")</f>
        <v/>
      </c>
      <c r="P374" s="125" t="str">
        <f>IF('2. Enter scores'!O378&lt;&gt;"",'2. Enter scores'!$B378-'2. Enter scores'!O378,"")</f>
        <v/>
      </c>
      <c r="Q374" s="125" t="str">
        <f>IF('2. Enter scores'!P378&lt;&gt;"",'2. Enter scores'!$B378-'2. Enter scores'!P378,"")</f>
        <v/>
      </c>
      <c r="R374" s="125" t="str">
        <f>IF('2. Enter scores'!Q378&lt;&gt;"",'2. Enter scores'!$B378-'2. Enter scores'!Q378,"")</f>
        <v/>
      </c>
      <c r="S374" s="125" t="str">
        <f>IF('2. Enter scores'!R378&lt;&gt;"",'2. Enter scores'!$B378-'2. Enter scores'!R378,"")</f>
        <v/>
      </c>
      <c r="T374" s="125" t="str">
        <f>IF('2. Enter scores'!S378&lt;&gt;"",'2. Enter scores'!$B378-'2. Enter scores'!S378,"")</f>
        <v/>
      </c>
      <c r="U374" s="125" t="str">
        <f>IF('2. Enter scores'!T378&lt;&gt;"",'2. Enter scores'!$B378-'2. Enter scores'!T378,"")</f>
        <v/>
      </c>
      <c r="V374" s="125" t="str">
        <f>IF('2. Enter scores'!U378&lt;&gt;"",'2. Enter scores'!$B378-'2. Enter scores'!U378,"")</f>
        <v/>
      </c>
      <c r="W374" s="125" t="str">
        <f>IF('2. Enter scores'!V378&lt;&gt;"",'2. Enter scores'!$B378-'2. Enter scores'!V378,"")</f>
        <v/>
      </c>
      <c r="X374" s="125" t="str">
        <f>IF('2. Enter scores'!W378&lt;&gt;"",'2. Enter scores'!$B378-'2. Enter scores'!W378,"")</f>
        <v/>
      </c>
      <c r="Y374" s="125" t="str">
        <f>IF('2. Enter scores'!X378&lt;&gt;"",'2. Enter scores'!$B378-'2. Enter scores'!X378,"")</f>
        <v/>
      </c>
      <c r="Z374" s="125" t="str">
        <f>IF('2. Enter scores'!Y378&lt;&gt;"",'2. Enter scores'!$B378-'2. Enter scores'!Y378,"")</f>
        <v/>
      </c>
      <c r="AA374" s="125" t="str">
        <f>IF('2. Enter scores'!Z378&lt;&gt;"",'2. Enter scores'!$B378-'2. Enter scores'!Z378,"")</f>
        <v/>
      </c>
      <c r="AB374" s="125" t="str">
        <f>IF('2. Enter scores'!AA378&lt;&gt;"",'2. Enter scores'!$B378-'2. Enter scores'!AA378,"")</f>
        <v/>
      </c>
      <c r="AC374" s="125" t="str">
        <f>IF('2. Enter scores'!AB378&lt;&gt;"",'2. Enter scores'!$B378-'2. Enter scores'!AB378,"")</f>
        <v/>
      </c>
      <c r="AD374" s="125" t="str">
        <f>IF('2. Enter scores'!AC378&lt;&gt;"",'2. Enter scores'!$B378-'2. Enter scores'!AC378,"")</f>
        <v/>
      </c>
      <c r="AE374" s="125" t="str">
        <f>IF('2. Enter scores'!AD378&lt;&gt;"",'2. Enter scores'!$B378-'2. Enter scores'!AD378,"")</f>
        <v/>
      </c>
      <c r="AF374" s="125" t="str">
        <f>IF('2. Enter scores'!AE378&lt;&gt;"",'2. Enter scores'!$B378-'2. Enter scores'!AE378,"")</f>
        <v/>
      </c>
      <c r="AG374" s="125" t="str">
        <f>IF('2. Enter scores'!AF378&lt;&gt;"",'2. Enter scores'!$B378-'2. Enter scores'!AF378,"")</f>
        <v/>
      </c>
      <c r="AH374" s="125" t="str">
        <f>IF('2. Enter scores'!AG378&lt;&gt;"",'2. Enter scores'!$B378-'2. Enter scores'!AG378,"")</f>
        <v/>
      </c>
      <c r="AI374" s="125" t="str">
        <f>IF('2. Enter scores'!AH378&lt;&gt;"",'2. Enter scores'!$B378-'2. Enter scores'!AH378,"")</f>
        <v/>
      </c>
      <c r="AJ374" s="125" t="str">
        <f>IF('2. Enter scores'!AI378&lt;&gt;"",'2. Enter scores'!$B378-'2. Enter scores'!AI378,"")</f>
        <v/>
      </c>
      <c r="AK374" s="125" t="str">
        <f>IF('2. Enter scores'!AJ378&lt;&gt;"",'2. Enter scores'!$B378-'2. Enter scores'!AJ378,"")</f>
        <v/>
      </c>
      <c r="AL374" s="125" t="str">
        <f>IF('2. Enter scores'!AK378&lt;&gt;"",'2. Enter scores'!$B378-'2. Enter scores'!AK378,"")</f>
        <v/>
      </c>
      <c r="AM374" s="125" t="str">
        <f>IF('2. Enter scores'!AL378&lt;&gt;"",'2. Enter scores'!$B378-'2. Enter scores'!AL378,"")</f>
        <v/>
      </c>
      <c r="AN374" s="125" t="str">
        <f>IF('2. Enter scores'!AM378&lt;&gt;"",'2. Enter scores'!$B378-'2. Enter scores'!AM378,"")</f>
        <v/>
      </c>
      <c r="AO374" s="125" t="str">
        <f>IF('2. Enter scores'!AN378&lt;&gt;"",'2. Enter scores'!$B378-'2. Enter scores'!AN378,"")</f>
        <v/>
      </c>
      <c r="AP374" s="125" t="str">
        <f>IF('2. Enter scores'!AO378&lt;&gt;"",'2. Enter scores'!$B378-'2. Enter scores'!AO378,"")</f>
        <v/>
      </c>
      <c r="AQ374" s="125" t="str">
        <f>IF('2. Enter scores'!AP378&lt;&gt;"",'2. Enter scores'!$B378-'2. Enter scores'!AP378,"")</f>
        <v/>
      </c>
      <c r="AR374" s="125" t="str">
        <f>IF('2. Enter scores'!AQ378&lt;&gt;"",'2. Enter scores'!$B378-'2. Enter scores'!AQ378,"")</f>
        <v/>
      </c>
      <c r="AS374" s="125" t="str">
        <f>IF('2. Enter scores'!AR378&lt;&gt;"",'2. Enter scores'!$B378-'2. Enter scores'!AR378,"")</f>
        <v/>
      </c>
      <c r="AT374" s="125" t="str">
        <f>IF('2. Enter scores'!AS378&lt;&gt;"",'2. Enter scores'!$B378-'2. Enter scores'!AS378,"")</f>
        <v/>
      </c>
      <c r="AU374" s="125" t="str">
        <f>IF('2. Enter scores'!AT378&lt;&gt;"",'2. Enter scores'!$B378-'2. Enter scores'!AT378,"")</f>
        <v/>
      </c>
      <c r="AV374" s="125" t="str">
        <f>IF('2. Enter scores'!AU378&lt;&gt;"",'2. Enter scores'!$B378-'2. Enter scores'!AU378,"")</f>
        <v/>
      </c>
      <c r="AW374" s="125" t="str">
        <f>IF('2. Enter scores'!AV378&lt;&gt;"",'2. Enter scores'!$B378-'2. Enter scores'!AV378,"")</f>
        <v/>
      </c>
      <c r="AX374" s="125" t="str">
        <f>IF('2. Enter scores'!AW378&lt;&gt;"",'2. Enter scores'!$B378-'2. Enter scores'!AW378,"")</f>
        <v/>
      </c>
      <c r="AY374" s="125" t="str">
        <f>IF('2. Enter scores'!AX378&lt;&gt;"",'2. Enter scores'!$B378-'2. Enter scores'!AX378,"")</f>
        <v/>
      </c>
      <c r="AZ374" s="125" t="str">
        <f>IF('2. Enter scores'!AY378&lt;&gt;"",'2. Enter scores'!$B378-'2. Enter scores'!AY378,"")</f>
        <v/>
      </c>
      <c r="BA374" s="125" t="str">
        <f>IF('2. Enter scores'!AZ378&lt;&gt;"",'2. Enter scores'!$B378-'2. Enter scores'!AZ378,"")</f>
        <v/>
      </c>
      <c r="BB374" s="125" t="str">
        <f>IF('2. Enter scores'!BA378&lt;&gt;"",'2. Enter scores'!$B378-'2. Enter scores'!BA378,"")</f>
        <v/>
      </c>
      <c r="BC374" s="125" t="str">
        <f>IF('2. Enter scores'!BB378&lt;&gt;"",'2. Enter scores'!$B378-'2. Enter scores'!BB378,"")</f>
        <v/>
      </c>
      <c r="BD374" s="125" t="str">
        <f>IF('2. Enter scores'!BC378&lt;&gt;"",'2. Enter scores'!$B378-'2. Enter scores'!BC378,"")</f>
        <v/>
      </c>
      <c r="BE374" s="125" t="str">
        <f>IF('2. Enter scores'!BD378&lt;&gt;"",'2. Enter scores'!$B378-'2. Enter scores'!BD378,"")</f>
        <v/>
      </c>
      <c r="BF374" s="125" t="str">
        <f>IF('2. Enter scores'!BE378&lt;&gt;"",'2. Enter scores'!$B378-'2. Enter scores'!BE378,"")</f>
        <v/>
      </c>
      <c r="BG374" s="125" t="str">
        <f>IF('2. Enter scores'!BF378&lt;&gt;"",'2. Enter scores'!$B378-'2. Enter scores'!BF378,"")</f>
        <v/>
      </c>
      <c r="BH374" s="125" t="str">
        <f>IF('2. Enter scores'!BG378&lt;&gt;"",'2. Enter scores'!$B378-'2. Enter scores'!BG378,"")</f>
        <v/>
      </c>
      <c r="BI374" s="125" t="str">
        <f>IF('2. Enter scores'!BH378&lt;&gt;"",'2. Enter scores'!$B378-'2. Enter scores'!BH378,"")</f>
        <v/>
      </c>
      <c r="BJ374" s="125" t="str">
        <f>IF('2. Enter scores'!BI378&lt;&gt;"",'2. Enter scores'!$B378-'2. Enter scores'!BI378,"")</f>
        <v/>
      </c>
      <c r="BK374" s="125" t="str">
        <f>IF('2. Enter scores'!BJ378&lt;&gt;"",'2. Enter scores'!$B378-'2. Enter scores'!BJ378,"")</f>
        <v/>
      </c>
      <c r="BL374" s="125" t="str">
        <f>IF('2. Enter scores'!BK378&lt;&gt;"",'2. Enter scores'!$B378-'2. Enter scores'!BK378,"")</f>
        <v/>
      </c>
      <c r="BM374" s="125" t="str">
        <f>IF('2. Enter scores'!BL378&lt;&gt;"",'2. Enter scores'!$B378-'2. Enter scores'!BL378,"")</f>
        <v/>
      </c>
      <c r="BN374" s="125" t="str">
        <f>IF('2. Enter scores'!BM378&lt;&gt;"",'2. Enter scores'!$B378-'2. Enter scores'!BM378,"")</f>
        <v/>
      </c>
      <c r="BO374" s="125" t="str">
        <f>IF('2. Enter scores'!BN378&lt;&gt;"",'2. Enter scores'!$B378-'2. Enter scores'!BN378,"")</f>
        <v/>
      </c>
      <c r="BP374" s="108">
        <v>1000</v>
      </c>
    </row>
    <row r="375" spans="2:68" x14ac:dyDescent="0.35">
      <c r="B375" s="125" t="str">
        <f>IF('2. Enter scores'!A379&lt;&gt;"",'2. Enter scores'!A379,"")</f>
        <v/>
      </c>
      <c r="H375" s="125" t="str">
        <f>IF('2. Enter scores'!G379&lt;&gt;"",'2. Enter scores'!$B379-'2. Enter scores'!G379,"")</f>
        <v/>
      </c>
      <c r="I375" s="125" t="str">
        <f>IF('2. Enter scores'!H379&lt;&gt;"",'2. Enter scores'!$B379-'2. Enter scores'!H379,"")</f>
        <v/>
      </c>
      <c r="J375" s="125" t="str">
        <f>IF('2. Enter scores'!I379&lt;&gt;"",'2. Enter scores'!$B379-'2. Enter scores'!I379,"")</f>
        <v/>
      </c>
      <c r="K375" s="125" t="str">
        <f>IF('2. Enter scores'!J379&lt;&gt;"",'2. Enter scores'!$B379-'2. Enter scores'!J379,"")</f>
        <v/>
      </c>
      <c r="L375" s="125" t="str">
        <f>IF('2. Enter scores'!K379&lt;&gt;"",'2. Enter scores'!$B379-'2. Enter scores'!K379,"")</f>
        <v/>
      </c>
      <c r="M375" s="125" t="str">
        <f>IF('2. Enter scores'!L379&lt;&gt;"",'2. Enter scores'!$B379-'2. Enter scores'!L379,"")</f>
        <v/>
      </c>
      <c r="N375" s="125" t="str">
        <f>IF('2. Enter scores'!M379&lt;&gt;"",'2. Enter scores'!$B379-'2. Enter scores'!M379,"")</f>
        <v/>
      </c>
      <c r="O375" s="125" t="str">
        <f>IF('2. Enter scores'!N379&lt;&gt;"",'2. Enter scores'!$B379-'2. Enter scores'!N379,"")</f>
        <v/>
      </c>
      <c r="P375" s="125" t="str">
        <f>IF('2. Enter scores'!O379&lt;&gt;"",'2. Enter scores'!$B379-'2. Enter scores'!O379,"")</f>
        <v/>
      </c>
      <c r="Q375" s="125" t="str">
        <f>IF('2. Enter scores'!P379&lt;&gt;"",'2. Enter scores'!$B379-'2. Enter scores'!P379,"")</f>
        <v/>
      </c>
      <c r="R375" s="125" t="str">
        <f>IF('2. Enter scores'!Q379&lt;&gt;"",'2. Enter scores'!$B379-'2. Enter scores'!Q379,"")</f>
        <v/>
      </c>
      <c r="S375" s="125" t="str">
        <f>IF('2. Enter scores'!R379&lt;&gt;"",'2. Enter scores'!$B379-'2. Enter scores'!R379,"")</f>
        <v/>
      </c>
      <c r="T375" s="125" t="str">
        <f>IF('2. Enter scores'!S379&lt;&gt;"",'2. Enter scores'!$B379-'2. Enter scores'!S379,"")</f>
        <v/>
      </c>
      <c r="U375" s="125" t="str">
        <f>IF('2. Enter scores'!T379&lt;&gt;"",'2. Enter scores'!$B379-'2. Enter scores'!T379,"")</f>
        <v/>
      </c>
      <c r="V375" s="125" t="str">
        <f>IF('2. Enter scores'!U379&lt;&gt;"",'2. Enter scores'!$B379-'2. Enter scores'!U379,"")</f>
        <v/>
      </c>
      <c r="W375" s="125" t="str">
        <f>IF('2. Enter scores'!V379&lt;&gt;"",'2. Enter scores'!$B379-'2. Enter scores'!V379,"")</f>
        <v/>
      </c>
      <c r="X375" s="125" t="str">
        <f>IF('2. Enter scores'!W379&lt;&gt;"",'2. Enter scores'!$B379-'2. Enter scores'!W379,"")</f>
        <v/>
      </c>
      <c r="Y375" s="125" t="str">
        <f>IF('2. Enter scores'!X379&lt;&gt;"",'2. Enter scores'!$B379-'2. Enter scores'!X379,"")</f>
        <v/>
      </c>
      <c r="Z375" s="125" t="str">
        <f>IF('2. Enter scores'!Y379&lt;&gt;"",'2. Enter scores'!$B379-'2. Enter scores'!Y379,"")</f>
        <v/>
      </c>
      <c r="AA375" s="125" t="str">
        <f>IF('2. Enter scores'!Z379&lt;&gt;"",'2. Enter scores'!$B379-'2. Enter scores'!Z379,"")</f>
        <v/>
      </c>
      <c r="AB375" s="125" t="str">
        <f>IF('2. Enter scores'!AA379&lt;&gt;"",'2. Enter scores'!$B379-'2. Enter scores'!AA379,"")</f>
        <v/>
      </c>
      <c r="AC375" s="125" t="str">
        <f>IF('2. Enter scores'!AB379&lt;&gt;"",'2. Enter scores'!$B379-'2. Enter scores'!AB379,"")</f>
        <v/>
      </c>
      <c r="AD375" s="125" t="str">
        <f>IF('2. Enter scores'!AC379&lt;&gt;"",'2. Enter scores'!$B379-'2. Enter scores'!AC379,"")</f>
        <v/>
      </c>
      <c r="AE375" s="125" t="str">
        <f>IF('2. Enter scores'!AD379&lt;&gt;"",'2. Enter scores'!$B379-'2. Enter scores'!AD379,"")</f>
        <v/>
      </c>
      <c r="AF375" s="125" t="str">
        <f>IF('2. Enter scores'!AE379&lt;&gt;"",'2. Enter scores'!$B379-'2. Enter scores'!AE379,"")</f>
        <v/>
      </c>
      <c r="AG375" s="125" t="str">
        <f>IF('2. Enter scores'!AF379&lt;&gt;"",'2. Enter scores'!$B379-'2. Enter scores'!AF379,"")</f>
        <v/>
      </c>
      <c r="AH375" s="125" t="str">
        <f>IF('2. Enter scores'!AG379&lt;&gt;"",'2. Enter scores'!$B379-'2. Enter scores'!AG379,"")</f>
        <v/>
      </c>
      <c r="AI375" s="125" t="str">
        <f>IF('2. Enter scores'!AH379&lt;&gt;"",'2. Enter scores'!$B379-'2. Enter scores'!AH379,"")</f>
        <v/>
      </c>
      <c r="AJ375" s="125" t="str">
        <f>IF('2. Enter scores'!AI379&lt;&gt;"",'2. Enter scores'!$B379-'2. Enter scores'!AI379,"")</f>
        <v/>
      </c>
      <c r="AK375" s="125" t="str">
        <f>IF('2. Enter scores'!AJ379&lt;&gt;"",'2. Enter scores'!$B379-'2. Enter scores'!AJ379,"")</f>
        <v/>
      </c>
      <c r="AL375" s="125" t="str">
        <f>IF('2. Enter scores'!AK379&lt;&gt;"",'2. Enter scores'!$B379-'2. Enter scores'!AK379,"")</f>
        <v/>
      </c>
      <c r="AM375" s="125" t="str">
        <f>IF('2. Enter scores'!AL379&lt;&gt;"",'2. Enter scores'!$B379-'2. Enter scores'!AL379,"")</f>
        <v/>
      </c>
      <c r="AN375" s="125" t="str">
        <f>IF('2. Enter scores'!AM379&lt;&gt;"",'2. Enter scores'!$B379-'2. Enter scores'!AM379,"")</f>
        <v/>
      </c>
      <c r="AO375" s="125" t="str">
        <f>IF('2. Enter scores'!AN379&lt;&gt;"",'2. Enter scores'!$B379-'2. Enter scores'!AN379,"")</f>
        <v/>
      </c>
      <c r="AP375" s="125" t="str">
        <f>IF('2. Enter scores'!AO379&lt;&gt;"",'2. Enter scores'!$B379-'2. Enter scores'!AO379,"")</f>
        <v/>
      </c>
      <c r="AQ375" s="125" t="str">
        <f>IF('2. Enter scores'!AP379&lt;&gt;"",'2. Enter scores'!$B379-'2. Enter scores'!AP379,"")</f>
        <v/>
      </c>
      <c r="AR375" s="125" t="str">
        <f>IF('2. Enter scores'!AQ379&lt;&gt;"",'2. Enter scores'!$B379-'2. Enter scores'!AQ379,"")</f>
        <v/>
      </c>
      <c r="AS375" s="125" t="str">
        <f>IF('2. Enter scores'!AR379&lt;&gt;"",'2. Enter scores'!$B379-'2. Enter scores'!AR379,"")</f>
        <v/>
      </c>
      <c r="AT375" s="125" t="str">
        <f>IF('2. Enter scores'!AS379&lt;&gt;"",'2. Enter scores'!$B379-'2. Enter scores'!AS379,"")</f>
        <v/>
      </c>
      <c r="AU375" s="125" t="str">
        <f>IF('2. Enter scores'!AT379&lt;&gt;"",'2. Enter scores'!$B379-'2. Enter scores'!AT379,"")</f>
        <v/>
      </c>
      <c r="AV375" s="125" t="str">
        <f>IF('2. Enter scores'!AU379&lt;&gt;"",'2. Enter scores'!$B379-'2. Enter scores'!AU379,"")</f>
        <v/>
      </c>
      <c r="AW375" s="125" t="str">
        <f>IF('2. Enter scores'!AV379&lt;&gt;"",'2. Enter scores'!$B379-'2. Enter scores'!AV379,"")</f>
        <v/>
      </c>
      <c r="AX375" s="125" t="str">
        <f>IF('2. Enter scores'!AW379&lt;&gt;"",'2. Enter scores'!$B379-'2. Enter scores'!AW379,"")</f>
        <v/>
      </c>
      <c r="AY375" s="125" t="str">
        <f>IF('2. Enter scores'!AX379&lt;&gt;"",'2. Enter scores'!$B379-'2. Enter scores'!AX379,"")</f>
        <v/>
      </c>
      <c r="AZ375" s="125" t="str">
        <f>IF('2. Enter scores'!AY379&lt;&gt;"",'2. Enter scores'!$B379-'2. Enter scores'!AY379,"")</f>
        <v/>
      </c>
      <c r="BA375" s="125" t="str">
        <f>IF('2. Enter scores'!AZ379&lt;&gt;"",'2. Enter scores'!$B379-'2. Enter scores'!AZ379,"")</f>
        <v/>
      </c>
      <c r="BB375" s="125" t="str">
        <f>IF('2. Enter scores'!BA379&lt;&gt;"",'2. Enter scores'!$B379-'2. Enter scores'!BA379,"")</f>
        <v/>
      </c>
      <c r="BC375" s="125" t="str">
        <f>IF('2. Enter scores'!BB379&lt;&gt;"",'2. Enter scores'!$B379-'2. Enter scores'!BB379,"")</f>
        <v/>
      </c>
      <c r="BD375" s="125" t="str">
        <f>IF('2. Enter scores'!BC379&lt;&gt;"",'2. Enter scores'!$B379-'2. Enter scores'!BC379,"")</f>
        <v/>
      </c>
      <c r="BE375" s="125" t="str">
        <f>IF('2. Enter scores'!BD379&lt;&gt;"",'2. Enter scores'!$B379-'2. Enter scores'!BD379,"")</f>
        <v/>
      </c>
      <c r="BF375" s="125" t="str">
        <f>IF('2. Enter scores'!BE379&lt;&gt;"",'2. Enter scores'!$B379-'2. Enter scores'!BE379,"")</f>
        <v/>
      </c>
      <c r="BG375" s="125" t="str">
        <f>IF('2. Enter scores'!BF379&lt;&gt;"",'2. Enter scores'!$B379-'2. Enter scores'!BF379,"")</f>
        <v/>
      </c>
      <c r="BH375" s="125" t="str">
        <f>IF('2. Enter scores'!BG379&lt;&gt;"",'2. Enter scores'!$B379-'2. Enter scores'!BG379,"")</f>
        <v/>
      </c>
      <c r="BI375" s="125" t="str">
        <f>IF('2. Enter scores'!BH379&lt;&gt;"",'2. Enter scores'!$B379-'2. Enter scores'!BH379,"")</f>
        <v/>
      </c>
      <c r="BJ375" s="125" t="str">
        <f>IF('2. Enter scores'!BI379&lt;&gt;"",'2. Enter scores'!$B379-'2. Enter scores'!BI379,"")</f>
        <v/>
      </c>
      <c r="BK375" s="125" t="str">
        <f>IF('2. Enter scores'!BJ379&lt;&gt;"",'2. Enter scores'!$B379-'2. Enter scores'!BJ379,"")</f>
        <v/>
      </c>
      <c r="BL375" s="125" t="str">
        <f>IF('2. Enter scores'!BK379&lt;&gt;"",'2. Enter scores'!$B379-'2. Enter scores'!BK379,"")</f>
        <v/>
      </c>
      <c r="BM375" s="125" t="str">
        <f>IF('2. Enter scores'!BL379&lt;&gt;"",'2. Enter scores'!$B379-'2. Enter scores'!BL379,"")</f>
        <v/>
      </c>
      <c r="BN375" s="125" t="str">
        <f>IF('2. Enter scores'!BM379&lt;&gt;"",'2. Enter scores'!$B379-'2. Enter scores'!BM379,"")</f>
        <v/>
      </c>
      <c r="BO375" s="125" t="str">
        <f>IF('2. Enter scores'!BN379&lt;&gt;"",'2. Enter scores'!$B379-'2. Enter scores'!BN379,"")</f>
        <v/>
      </c>
      <c r="BP375" s="108">
        <v>1000</v>
      </c>
    </row>
    <row r="376" spans="2:68" x14ac:dyDescent="0.35">
      <c r="B376" s="125" t="str">
        <f>IF('2. Enter scores'!A380&lt;&gt;"",'2. Enter scores'!A380,"")</f>
        <v/>
      </c>
      <c r="H376" s="125" t="str">
        <f>IF('2. Enter scores'!G380&lt;&gt;"",'2. Enter scores'!$B380-'2. Enter scores'!G380,"")</f>
        <v/>
      </c>
      <c r="I376" s="125" t="str">
        <f>IF('2. Enter scores'!H380&lt;&gt;"",'2. Enter scores'!$B380-'2. Enter scores'!H380,"")</f>
        <v/>
      </c>
      <c r="J376" s="125" t="str">
        <f>IF('2. Enter scores'!I380&lt;&gt;"",'2. Enter scores'!$B380-'2. Enter scores'!I380,"")</f>
        <v/>
      </c>
      <c r="K376" s="125" t="str">
        <f>IF('2. Enter scores'!J380&lt;&gt;"",'2. Enter scores'!$B380-'2. Enter scores'!J380,"")</f>
        <v/>
      </c>
      <c r="L376" s="125" t="str">
        <f>IF('2. Enter scores'!K380&lt;&gt;"",'2. Enter scores'!$B380-'2. Enter scores'!K380,"")</f>
        <v/>
      </c>
      <c r="M376" s="125" t="str">
        <f>IF('2. Enter scores'!L380&lt;&gt;"",'2. Enter scores'!$B380-'2. Enter scores'!L380,"")</f>
        <v/>
      </c>
      <c r="N376" s="125" t="str">
        <f>IF('2. Enter scores'!M380&lt;&gt;"",'2. Enter scores'!$B380-'2. Enter scores'!M380,"")</f>
        <v/>
      </c>
      <c r="O376" s="125" t="str">
        <f>IF('2. Enter scores'!N380&lt;&gt;"",'2. Enter scores'!$B380-'2. Enter scores'!N380,"")</f>
        <v/>
      </c>
      <c r="P376" s="125" t="str">
        <f>IF('2. Enter scores'!O380&lt;&gt;"",'2. Enter scores'!$B380-'2. Enter scores'!O380,"")</f>
        <v/>
      </c>
      <c r="Q376" s="125" t="str">
        <f>IF('2. Enter scores'!P380&lt;&gt;"",'2. Enter scores'!$B380-'2. Enter scores'!P380,"")</f>
        <v/>
      </c>
      <c r="R376" s="125" t="str">
        <f>IF('2. Enter scores'!Q380&lt;&gt;"",'2. Enter scores'!$B380-'2. Enter scores'!Q380,"")</f>
        <v/>
      </c>
      <c r="S376" s="125" t="str">
        <f>IF('2. Enter scores'!R380&lt;&gt;"",'2. Enter scores'!$B380-'2. Enter scores'!R380,"")</f>
        <v/>
      </c>
      <c r="T376" s="125" t="str">
        <f>IF('2. Enter scores'!S380&lt;&gt;"",'2. Enter scores'!$B380-'2. Enter scores'!S380,"")</f>
        <v/>
      </c>
      <c r="U376" s="125" t="str">
        <f>IF('2. Enter scores'!T380&lt;&gt;"",'2. Enter scores'!$B380-'2. Enter scores'!T380,"")</f>
        <v/>
      </c>
      <c r="V376" s="125" t="str">
        <f>IF('2. Enter scores'!U380&lt;&gt;"",'2. Enter scores'!$B380-'2. Enter scores'!U380,"")</f>
        <v/>
      </c>
      <c r="W376" s="125" t="str">
        <f>IF('2. Enter scores'!V380&lt;&gt;"",'2. Enter scores'!$B380-'2. Enter scores'!V380,"")</f>
        <v/>
      </c>
      <c r="X376" s="125" t="str">
        <f>IF('2. Enter scores'!W380&lt;&gt;"",'2. Enter scores'!$B380-'2. Enter scores'!W380,"")</f>
        <v/>
      </c>
      <c r="Y376" s="125" t="str">
        <f>IF('2. Enter scores'!X380&lt;&gt;"",'2. Enter scores'!$B380-'2. Enter scores'!X380,"")</f>
        <v/>
      </c>
      <c r="Z376" s="125" t="str">
        <f>IF('2. Enter scores'!Y380&lt;&gt;"",'2. Enter scores'!$B380-'2. Enter scores'!Y380,"")</f>
        <v/>
      </c>
      <c r="AA376" s="125" t="str">
        <f>IF('2. Enter scores'!Z380&lt;&gt;"",'2. Enter scores'!$B380-'2. Enter scores'!Z380,"")</f>
        <v/>
      </c>
      <c r="AB376" s="125" t="str">
        <f>IF('2. Enter scores'!AA380&lt;&gt;"",'2. Enter scores'!$B380-'2. Enter scores'!AA380,"")</f>
        <v/>
      </c>
      <c r="AC376" s="125" t="str">
        <f>IF('2. Enter scores'!AB380&lt;&gt;"",'2. Enter scores'!$B380-'2. Enter scores'!AB380,"")</f>
        <v/>
      </c>
      <c r="AD376" s="125" t="str">
        <f>IF('2. Enter scores'!AC380&lt;&gt;"",'2. Enter scores'!$B380-'2. Enter scores'!AC380,"")</f>
        <v/>
      </c>
      <c r="AE376" s="125" t="str">
        <f>IF('2. Enter scores'!AD380&lt;&gt;"",'2. Enter scores'!$B380-'2. Enter scores'!AD380,"")</f>
        <v/>
      </c>
      <c r="AF376" s="125" t="str">
        <f>IF('2. Enter scores'!AE380&lt;&gt;"",'2. Enter scores'!$B380-'2. Enter scores'!AE380,"")</f>
        <v/>
      </c>
      <c r="AG376" s="125" t="str">
        <f>IF('2. Enter scores'!AF380&lt;&gt;"",'2. Enter scores'!$B380-'2. Enter scores'!AF380,"")</f>
        <v/>
      </c>
      <c r="AH376" s="125" t="str">
        <f>IF('2. Enter scores'!AG380&lt;&gt;"",'2. Enter scores'!$B380-'2. Enter scores'!AG380,"")</f>
        <v/>
      </c>
      <c r="AI376" s="125" t="str">
        <f>IF('2. Enter scores'!AH380&lt;&gt;"",'2. Enter scores'!$B380-'2. Enter scores'!AH380,"")</f>
        <v/>
      </c>
      <c r="AJ376" s="125" t="str">
        <f>IF('2. Enter scores'!AI380&lt;&gt;"",'2. Enter scores'!$B380-'2. Enter scores'!AI380,"")</f>
        <v/>
      </c>
      <c r="AK376" s="125" t="str">
        <f>IF('2. Enter scores'!AJ380&lt;&gt;"",'2. Enter scores'!$B380-'2. Enter scores'!AJ380,"")</f>
        <v/>
      </c>
      <c r="AL376" s="125" t="str">
        <f>IF('2. Enter scores'!AK380&lt;&gt;"",'2. Enter scores'!$B380-'2. Enter scores'!AK380,"")</f>
        <v/>
      </c>
      <c r="AM376" s="125" t="str">
        <f>IF('2. Enter scores'!AL380&lt;&gt;"",'2. Enter scores'!$B380-'2. Enter scores'!AL380,"")</f>
        <v/>
      </c>
      <c r="AN376" s="125" t="str">
        <f>IF('2. Enter scores'!AM380&lt;&gt;"",'2. Enter scores'!$B380-'2. Enter scores'!AM380,"")</f>
        <v/>
      </c>
      <c r="AO376" s="125" t="str">
        <f>IF('2. Enter scores'!AN380&lt;&gt;"",'2. Enter scores'!$B380-'2. Enter scores'!AN380,"")</f>
        <v/>
      </c>
      <c r="AP376" s="125" t="str">
        <f>IF('2. Enter scores'!AO380&lt;&gt;"",'2. Enter scores'!$B380-'2. Enter scores'!AO380,"")</f>
        <v/>
      </c>
      <c r="AQ376" s="125" t="str">
        <f>IF('2. Enter scores'!AP380&lt;&gt;"",'2. Enter scores'!$B380-'2. Enter scores'!AP380,"")</f>
        <v/>
      </c>
      <c r="AR376" s="125" t="str">
        <f>IF('2. Enter scores'!AQ380&lt;&gt;"",'2. Enter scores'!$B380-'2. Enter scores'!AQ380,"")</f>
        <v/>
      </c>
      <c r="AS376" s="125" t="str">
        <f>IF('2. Enter scores'!AR380&lt;&gt;"",'2. Enter scores'!$B380-'2. Enter scores'!AR380,"")</f>
        <v/>
      </c>
      <c r="AT376" s="125" t="str">
        <f>IF('2. Enter scores'!AS380&lt;&gt;"",'2. Enter scores'!$B380-'2. Enter scores'!AS380,"")</f>
        <v/>
      </c>
      <c r="AU376" s="125" t="str">
        <f>IF('2. Enter scores'!AT380&lt;&gt;"",'2. Enter scores'!$B380-'2. Enter scores'!AT380,"")</f>
        <v/>
      </c>
      <c r="AV376" s="125" t="str">
        <f>IF('2. Enter scores'!AU380&lt;&gt;"",'2. Enter scores'!$B380-'2. Enter scores'!AU380,"")</f>
        <v/>
      </c>
      <c r="AW376" s="125" t="str">
        <f>IF('2. Enter scores'!AV380&lt;&gt;"",'2. Enter scores'!$B380-'2. Enter scores'!AV380,"")</f>
        <v/>
      </c>
      <c r="AX376" s="125" t="str">
        <f>IF('2. Enter scores'!AW380&lt;&gt;"",'2. Enter scores'!$B380-'2. Enter scores'!AW380,"")</f>
        <v/>
      </c>
      <c r="AY376" s="125" t="str">
        <f>IF('2. Enter scores'!AX380&lt;&gt;"",'2. Enter scores'!$B380-'2. Enter scores'!AX380,"")</f>
        <v/>
      </c>
      <c r="AZ376" s="125" t="str">
        <f>IF('2. Enter scores'!AY380&lt;&gt;"",'2. Enter scores'!$B380-'2. Enter scores'!AY380,"")</f>
        <v/>
      </c>
      <c r="BA376" s="125" t="str">
        <f>IF('2. Enter scores'!AZ380&lt;&gt;"",'2. Enter scores'!$B380-'2. Enter scores'!AZ380,"")</f>
        <v/>
      </c>
      <c r="BB376" s="125" t="str">
        <f>IF('2. Enter scores'!BA380&lt;&gt;"",'2. Enter scores'!$B380-'2. Enter scores'!BA380,"")</f>
        <v/>
      </c>
      <c r="BC376" s="125" t="str">
        <f>IF('2. Enter scores'!BB380&lt;&gt;"",'2. Enter scores'!$B380-'2. Enter scores'!BB380,"")</f>
        <v/>
      </c>
      <c r="BD376" s="125" t="str">
        <f>IF('2. Enter scores'!BC380&lt;&gt;"",'2. Enter scores'!$B380-'2. Enter scores'!BC380,"")</f>
        <v/>
      </c>
      <c r="BE376" s="125" t="str">
        <f>IF('2. Enter scores'!BD380&lt;&gt;"",'2. Enter scores'!$B380-'2. Enter scores'!BD380,"")</f>
        <v/>
      </c>
      <c r="BF376" s="125" t="str">
        <f>IF('2. Enter scores'!BE380&lt;&gt;"",'2. Enter scores'!$B380-'2. Enter scores'!BE380,"")</f>
        <v/>
      </c>
      <c r="BG376" s="125" t="str">
        <f>IF('2. Enter scores'!BF380&lt;&gt;"",'2. Enter scores'!$B380-'2. Enter scores'!BF380,"")</f>
        <v/>
      </c>
      <c r="BH376" s="125" t="str">
        <f>IF('2. Enter scores'!BG380&lt;&gt;"",'2. Enter scores'!$B380-'2. Enter scores'!BG380,"")</f>
        <v/>
      </c>
      <c r="BI376" s="125" t="str">
        <f>IF('2. Enter scores'!BH380&lt;&gt;"",'2. Enter scores'!$B380-'2. Enter scores'!BH380,"")</f>
        <v/>
      </c>
      <c r="BJ376" s="125" t="str">
        <f>IF('2. Enter scores'!BI380&lt;&gt;"",'2. Enter scores'!$B380-'2. Enter scores'!BI380,"")</f>
        <v/>
      </c>
      <c r="BK376" s="125" t="str">
        <f>IF('2. Enter scores'!BJ380&lt;&gt;"",'2. Enter scores'!$B380-'2. Enter scores'!BJ380,"")</f>
        <v/>
      </c>
      <c r="BL376" s="125" t="str">
        <f>IF('2. Enter scores'!BK380&lt;&gt;"",'2. Enter scores'!$B380-'2. Enter scores'!BK380,"")</f>
        <v/>
      </c>
      <c r="BM376" s="125" t="str">
        <f>IF('2. Enter scores'!BL380&lt;&gt;"",'2. Enter scores'!$B380-'2. Enter scores'!BL380,"")</f>
        <v/>
      </c>
      <c r="BN376" s="125" t="str">
        <f>IF('2. Enter scores'!BM380&lt;&gt;"",'2. Enter scores'!$B380-'2. Enter scores'!BM380,"")</f>
        <v/>
      </c>
      <c r="BO376" s="125" t="str">
        <f>IF('2. Enter scores'!BN380&lt;&gt;"",'2. Enter scores'!$B380-'2. Enter scores'!BN380,"")</f>
        <v/>
      </c>
      <c r="BP376" s="108">
        <v>1000</v>
      </c>
    </row>
    <row r="377" spans="2:68" x14ac:dyDescent="0.35">
      <c r="B377" s="125" t="str">
        <f>IF('2. Enter scores'!A381&lt;&gt;"",'2. Enter scores'!A381,"")</f>
        <v/>
      </c>
      <c r="H377" s="125" t="str">
        <f>IF('2. Enter scores'!G381&lt;&gt;"",'2. Enter scores'!$B381-'2. Enter scores'!G381,"")</f>
        <v/>
      </c>
      <c r="I377" s="125" t="str">
        <f>IF('2. Enter scores'!H381&lt;&gt;"",'2. Enter scores'!$B381-'2. Enter scores'!H381,"")</f>
        <v/>
      </c>
      <c r="J377" s="125" t="str">
        <f>IF('2. Enter scores'!I381&lt;&gt;"",'2. Enter scores'!$B381-'2. Enter scores'!I381,"")</f>
        <v/>
      </c>
      <c r="K377" s="125" t="str">
        <f>IF('2. Enter scores'!J381&lt;&gt;"",'2. Enter scores'!$B381-'2. Enter scores'!J381,"")</f>
        <v/>
      </c>
      <c r="L377" s="125" t="str">
        <f>IF('2. Enter scores'!K381&lt;&gt;"",'2. Enter scores'!$B381-'2. Enter scores'!K381,"")</f>
        <v/>
      </c>
      <c r="M377" s="125" t="str">
        <f>IF('2. Enter scores'!L381&lt;&gt;"",'2. Enter scores'!$B381-'2. Enter scores'!L381,"")</f>
        <v/>
      </c>
      <c r="N377" s="125" t="str">
        <f>IF('2. Enter scores'!M381&lt;&gt;"",'2. Enter scores'!$B381-'2. Enter scores'!M381,"")</f>
        <v/>
      </c>
      <c r="O377" s="125" t="str">
        <f>IF('2. Enter scores'!N381&lt;&gt;"",'2. Enter scores'!$B381-'2. Enter scores'!N381,"")</f>
        <v/>
      </c>
      <c r="P377" s="125" t="str">
        <f>IF('2. Enter scores'!O381&lt;&gt;"",'2. Enter scores'!$B381-'2. Enter scores'!O381,"")</f>
        <v/>
      </c>
      <c r="Q377" s="125" t="str">
        <f>IF('2. Enter scores'!P381&lt;&gt;"",'2. Enter scores'!$B381-'2. Enter scores'!P381,"")</f>
        <v/>
      </c>
      <c r="R377" s="125" t="str">
        <f>IF('2. Enter scores'!Q381&lt;&gt;"",'2. Enter scores'!$B381-'2. Enter scores'!Q381,"")</f>
        <v/>
      </c>
      <c r="S377" s="125" t="str">
        <f>IF('2. Enter scores'!R381&lt;&gt;"",'2. Enter scores'!$B381-'2. Enter scores'!R381,"")</f>
        <v/>
      </c>
      <c r="T377" s="125" t="str">
        <f>IF('2. Enter scores'!S381&lt;&gt;"",'2. Enter scores'!$B381-'2. Enter scores'!S381,"")</f>
        <v/>
      </c>
      <c r="U377" s="125" t="str">
        <f>IF('2. Enter scores'!T381&lt;&gt;"",'2. Enter scores'!$B381-'2. Enter scores'!T381,"")</f>
        <v/>
      </c>
      <c r="V377" s="125" t="str">
        <f>IF('2. Enter scores'!U381&lt;&gt;"",'2. Enter scores'!$B381-'2. Enter scores'!U381,"")</f>
        <v/>
      </c>
      <c r="W377" s="125" t="str">
        <f>IF('2. Enter scores'!V381&lt;&gt;"",'2. Enter scores'!$B381-'2. Enter scores'!V381,"")</f>
        <v/>
      </c>
      <c r="X377" s="125" t="str">
        <f>IF('2. Enter scores'!W381&lt;&gt;"",'2. Enter scores'!$B381-'2. Enter scores'!W381,"")</f>
        <v/>
      </c>
      <c r="Y377" s="125" t="str">
        <f>IF('2. Enter scores'!X381&lt;&gt;"",'2. Enter scores'!$B381-'2. Enter scores'!X381,"")</f>
        <v/>
      </c>
      <c r="Z377" s="125" t="str">
        <f>IF('2. Enter scores'!Y381&lt;&gt;"",'2. Enter scores'!$B381-'2. Enter scores'!Y381,"")</f>
        <v/>
      </c>
      <c r="AA377" s="125" t="str">
        <f>IF('2. Enter scores'!Z381&lt;&gt;"",'2. Enter scores'!$B381-'2. Enter scores'!Z381,"")</f>
        <v/>
      </c>
      <c r="AB377" s="125" t="str">
        <f>IF('2. Enter scores'!AA381&lt;&gt;"",'2. Enter scores'!$B381-'2. Enter scores'!AA381,"")</f>
        <v/>
      </c>
      <c r="AC377" s="125" t="str">
        <f>IF('2. Enter scores'!AB381&lt;&gt;"",'2. Enter scores'!$B381-'2. Enter scores'!AB381,"")</f>
        <v/>
      </c>
      <c r="AD377" s="125" t="str">
        <f>IF('2. Enter scores'!AC381&lt;&gt;"",'2. Enter scores'!$B381-'2. Enter scores'!AC381,"")</f>
        <v/>
      </c>
      <c r="AE377" s="125" t="str">
        <f>IF('2. Enter scores'!AD381&lt;&gt;"",'2. Enter scores'!$B381-'2. Enter scores'!AD381,"")</f>
        <v/>
      </c>
      <c r="AF377" s="125" t="str">
        <f>IF('2. Enter scores'!AE381&lt;&gt;"",'2. Enter scores'!$B381-'2. Enter scores'!AE381,"")</f>
        <v/>
      </c>
      <c r="AG377" s="125" t="str">
        <f>IF('2. Enter scores'!AF381&lt;&gt;"",'2. Enter scores'!$B381-'2. Enter scores'!AF381,"")</f>
        <v/>
      </c>
      <c r="AH377" s="125" t="str">
        <f>IF('2. Enter scores'!AG381&lt;&gt;"",'2. Enter scores'!$B381-'2. Enter scores'!AG381,"")</f>
        <v/>
      </c>
      <c r="AI377" s="125" t="str">
        <f>IF('2. Enter scores'!AH381&lt;&gt;"",'2. Enter scores'!$B381-'2. Enter scores'!AH381,"")</f>
        <v/>
      </c>
      <c r="AJ377" s="125" t="str">
        <f>IF('2. Enter scores'!AI381&lt;&gt;"",'2. Enter scores'!$B381-'2. Enter scores'!AI381,"")</f>
        <v/>
      </c>
      <c r="AK377" s="125" t="str">
        <f>IF('2. Enter scores'!AJ381&lt;&gt;"",'2. Enter scores'!$B381-'2. Enter scores'!AJ381,"")</f>
        <v/>
      </c>
      <c r="AL377" s="125" t="str">
        <f>IF('2. Enter scores'!AK381&lt;&gt;"",'2. Enter scores'!$B381-'2. Enter scores'!AK381,"")</f>
        <v/>
      </c>
      <c r="AM377" s="125" t="str">
        <f>IF('2. Enter scores'!AL381&lt;&gt;"",'2. Enter scores'!$B381-'2. Enter scores'!AL381,"")</f>
        <v/>
      </c>
      <c r="AN377" s="125" t="str">
        <f>IF('2. Enter scores'!AM381&lt;&gt;"",'2. Enter scores'!$B381-'2. Enter scores'!AM381,"")</f>
        <v/>
      </c>
      <c r="AO377" s="125" t="str">
        <f>IF('2. Enter scores'!AN381&lt;&gt;"",'2. Enter scores'!$B381-'2. Enter scores'!AN381,"")</f>
        <v/>
      </c>
      <c r="AP377" s="125" t="str">
        <f>IF('2. Enter scores'!AO381&lt;&gt;"",'2. Enter scores'!$B381-'2. Enter scores'!AO381,"")</f>
        <v/>
      </c>
      <c r="AQ377" s="125" t="str">
        <f>IF('2. Enter scores'!AP381&lt;&gt;"",'2. Enter scores'!$B381-'2. Enter scores'!AP381,"")</f>
        <v/>
      </c>
      <c r="AR377" s="125" t="str">
        <f>IF('2. Enter scores'!AQ381&lt;&gt;"",'2. Enter scores'!$B381-'2. Enter scores'!AQ381,"")</f>
        <v/>
      </c>
      <c r="AS377" s="125" t="str">
        <f>IF('2. Enter scores'!AR381&lt;&gt;"",'2. Enter scores'!$B381-'2. Enter scores'!AR381,"")</f>
        <v/>
      </c>
      <c r="AT377" s="125" t="str">
        <f>IF('2. Enter scores'!AS381&lt;&gt;"",'2. Enter scores'!$B381-'2. Enter scores'!AS381,"")</f>
        <v/>
      </c>
      <c r="AU377" s="125" t="str">
        <f>IF('2. Enter scores'!AT381&lt;&gt;"",'2. Enter scores'!$B381-'2. Enter scores'!AT381,"")</f>
        <v/>
      </c>
      <c r="AV377" s="125" t="str">
        <f>IF('2. Enter scores'!AU381&lt;&gt;"",'2. Enter scores'!$B381-'2. Enter scores'!AU381,"")</f>
        <v/>
      </c>
      <c r="AW377" s="125" t="str">
        <f>IF('2. Enter scores'!AV381&lt;&gt;"",'2. Enter scores'!$B381-'2. Enter scores'!AV381,"")</f>
        <v/>
      </c>
      <c r="AX377" s="125" t="str">
        <f>IF('2. Enter scores'!AW381&lt;&gt;"",'2. Enter scores'!$B381-'2. Enter scores'!AW381,"")</f>
        <v/>
      </c>
      <c r="AY377" s="125" t="str">
        <f>IF('2. Enter scores'!AX381&lt;&gt;"",'2. Enter scores'!$B381-'2. Enter scores'!AX381,"")</f>
        <v/>
      </c>
      <c r="AZ377" s="125" t="str">
        <f>IF('2. Enter scores'!AY381&lt;&gt;"",'2. Enter scores'!$B381-'2. Enter scores'!AY381,"")</f>
        <v/>
      </c>
      <c r="BA377" s="125" t="str">
        <f>IF('2. Enter scores'!AZ381&lt;&gt;"",'2. Enter scores'!$B381-'2. Enter scores'!AZ381,"")</f>
        <v/>
      </c>
      <c r="BB377" s="125" t="str">
        <f>IF('2. Enter scores'!BA381&lt;&gt;"",'2. Enter scores'!$B381-'2. Enter scores'!BA381,"")</f>
        <v/>
      </c>
      <c r="BC377" s="125" t="str">
        <f>IF('2. Enter scores'!BB381&lt;&gt;"",'2. Enter scores'!$B381-'2. Enter scores'!BB381,"")</f>
        <v/>
      </c>
      <c r="BD377" s="125" t="str">
        <f>IF('2. Enter scores'!BC381&lt;&gt;"",'2. Enter scores'!$B381-'2. Enter scores'!BC381,"")</f>
        <v/>
      </c>
      <c r="BE377" s="125" t="str">
        <f>IF('2. Enter scores'!BD381&lt;&gt;"",'2. Enter scores'!$B381-'2. Enter scores'!BD381,"")</f>
        <v/>
      </c>
      <c r="BF377" s="125" t="str">
        <f>IF('2. Enter scores'!BE381&lt;&gt;"",'2. Enter scores'!$B381-'2. Enter scores'!BE381,"")</f>
        <v/>
      </c>
      <c r="BG377" s="125" t="str">
        <f>IF('2. Enter scores'!BF381&lt;&gt;"",'2. Enter scores'!$B381-'2. Enter scores'!BF381,"")</f>
        <v/>
      </c>
      <c r="BH377" s="125" t="str">
        <f>IF('2. Enter scores'!BG381&lt;&gt;"",'2. Enter scores'!$B381-'2. Enter scores'!BG381,"")</f>
        <v/>
      </c>
      <c r="BI377" s="125" t="str">
        <f>IF('2. Enter scores'!BH381&lt;&gt;"",'2. Enter scores'!$B381-'2. Enter scores'!BH381,"")</f>
        <v/>
      </c>
      <c r="BJ377" s="125" t="str">
        <f>IF('2. Enter scores'!BI381&lt;&gt;"",'2. Enter scores'!$B381-'2. Enter scores'!BI381,"")</f>
        <v/>
      </c>
      <c r="BK377" s="125" t="str">
        <f>IF('2. Enter scores'!BJ381&lt;&gt;"",'2. Enter scores'!$B381-'2. Enter scores'!BJ381,"")</f>
        <v/>
      </c>
      <c r="BL377" s="125" t="str">
        <f>IF('2. Enter scores'!BK381&lt;&gt;"",'2. Enter scores'!$B381-'2. Enter scores'!BK381,"")</f>
        <v/>
      </c>
      <c r="BM377" s="125" t="str">
        <f>IF('2. Enter scores'!BL381&lt;&gt;"",'2. Enter scores'!$B381-'2. Enter scores'!BL381,"")</f>
        <v/>
      </c>
      <c r="BN377" s="125" t="str">
        <f>IF('2. Enter scores'!BM381&lt;&gt;"",'2. Enter scores'!$B381-'2. Enter scores'!BM381,"")</f>
        <v/>
      </c>
      <c r="BO377" s="125" t="str">
        <f>IF('2. Enter scores'!BN381&lt;&gt;"",'2. Enter scores'!$B381-'2. Enter scores'!BN381,"")</f>
        <v/>
      </c>
      <c r="BP377" s="108">
        <v>1000</v>
      </c>
    </row>
    <row r="378" spans="2:68" x14ac:dyDescent="0.35">
      <c r="B378" s="125" t="str">
        <f>IF('2. Enter scores'!A382&lt;&gt;"",'2. Enter scores'!A382,"")</f>
        <v/>
      </c>
      <c r="H378" s="125" t="str">
        <f>IF('2. Enter scores'!G382&lt;&gt;"",'2. Enter scores'!$B382-'2. Enter scores'!G382,"")</f>
        <v/>
      </c>
      <c r="I378" s="125" t="str">
        <f>IF('2. Enter scores'!H382&lt;&gt;"",'2. Enter scores'!$B382-'2. Enter scores'!H382,"")</f>
        <v/>
      </c>
      <c r="J378" s="125" t="str">
        <f>IF('2. Enter scores'!I382&lt;&gt;"",'2. Enter scores'!$B382-'2. Enter scores'!I382,"")</f>
        <v/>
      </c>
      <c r="K378" s="125" t="str">
        <f>IF('2. Enter scores'!J382&lt;&gt;"",'2. Enter scores'!$B382-'2. Enter scores'!J382,"")</f>
        <v/>
      </c>
      <c r="L378" s="125" t="str">
        <f>IF('2. Enter scores'!K382&lt;&gt;"",'2. Enter scores'!$B382-'2. Enter scores'!K382,"")</f>
        <v/>
      </c>
      <c r="M378" s="125" t="str">
        <f>IF('2. Enter scores'!L382&lt;&gt;"",'2. Enter scores'!$B382-'2. Enter scores'!L382,"")</f>
        <v/>
      </c>
      <c r="N378" s="125" t="str">
        <f>IF('2. Enter scores'!M382&lt;&gt;"",'2. Enter scores'!$B382-'2. Enter scores'!M382,"")</f>
        <v/>
      </c>
      <c r="O378" s="125" t="str">
        <f>IF('2. Enter scores'!N382&lt;&gt;"",'2. Enter scores'!$B382-'2. Enter scores'!N382,"")</f>
        <v/>
      </c>
      <c r="P378" s="125" t="str">
        <f>IF('2. Enter scores'!O382&lt;&gt;"",'2. Enter scores'!$B382-'2. Enter scores'!O382,"")</f>
        <v/>
      </c>
      <c r="Q378" s="125" t="str">
        <f>IF('2. Enter scores'!P382&lt;&gt;"",'2. Enter scores'!$B382-'2. Enter scores'!P382,"")</f>
        <v/>
      </c>
      <c r="R378" s="125" t="str">
        <f>IF('2. Enter scores'!Q382&lt;&gt;"",'2. Enter scores'!$B382-'2. Enter scores'!Q382,"")</f>
        <v/>
      </c>
      <c r="S378" s="125" t="str">
        <f>IF('2. Enter scores'!R382&lt;&gt;"",'2. Enter scores'!$B382-'2. Enter scores'!R382,"")</f>
        <v/>
      </c>
      <c r="T378" s="125" t="str">
        <f>IF('2. Enter scores'!S382&lt;&gt;"",'2. Enter scores'!$B382-'2. Enter scores'!S382,"")</f>
        <v/>
      </c>
      <c r="U378" s="125" t="str">
        <f>IF('2. Enter scores'!T382&lt;&gt;"",'2. Enter scores'!$B382-'2. Enter scores'!T382,"")</f>
        <v/>
      </c>
      <c r="V378" s="125" t="str">
        <f>IF('2. Enter scores'!U382&lt;&gt;"",'2. Enter scores'!$B382-'2. Enter scores'!U382,"")</f>
        <v/>
      </c>
      <c r="W378" s="125" t="str">
        <f>IF('2. Enter scores'!V382&lt;&gt;"",'2. Enter scores'!$B382-'2. Enter scores'!V382,"")</f>
        <v/>
      </c>
      <c r="X378" s="125" t="str">
        <f>IF('2. Enter scores'!W382&lt;&gt;"",'2. Enter scores'!$B382-'2. Enter scores'!W382,"")</f>
        <v/>
      </c>
      <c r="Y378" s="125" t="str">
        <f>IF('2. Enter scores'!X382&lt;&gt;"",'2. Enter scores'!$B382-'2. Enter scores'!X382,"")</f>
        <v/>
      </c>
      <c r="Z378" s="125" t="str">
        <f>IF('2. Enter scores'!Y382&lt;&gt;"",'2. Enter scores'!$B382-'2. Enter scores'!Y382,"")</f>
        <v/>
      </c>
      <c r="AA378" s="125" t="str">
        <f>IF('2. Enter scores'!Z382&lt;&gt;"",'2. Enter scores'!$B382-'2. Enter scores'!Z382,"")</f>
        <v/>
      </c>
      <c r="AB378" s="125" t="str">
        <f>IF('2. Enter scores'!AA382&lt;&gt;"",'2. Enter scores'!$B382-'2. Enter scores'!AA382,"")</f>
        <v/>
      </c>
      <c r="AC378" s="125" t="str">
        <f>IF('2. Enter scores'!AB382&lt;&gt;"",'2. Enter scores'!$B382-'2. Enter scores'!AB382,"")</f>
        <v/>
      </c>
      <c r="AD378" s="125" t="str">
        <f>IF('2. Enter scores'!AC382&lt;&gt;"",'2. Enter scores'!$B382-'2. Enter scores'!AC382,"")</f>
        <v/>
      </c>
      <c r="AE378" s="125" t="str">
        <f>IF('2. Enter scores'!AD382&lt;&gt;"",'2. Enter scores'!$B382-'2. Enter scores'!AD382,"")</f>
        <v/>
      </c>
      <c r="AF378" s="125" t="str">
        <f>IF('2. Enter scores'!AE382&lt;&gt;"",'2. Enter scores'!$B382-'2. Enter scores'!AE382,"")</f>
        <v/>
      </c>
      <c r="AG378" s="125" t="str">
        <f>IF('2. Enter scores'!AF382&lt;&gt;"",'2. Enter scores'!$B382-'2. Enter scores'!AF382,"")</f>
        <v/>
      </c>
      <c r="AH378" s="125" t="str">
        <f>IF('2. Enter scores'!AG382&lt;&gt;"",'2. Enter scores'!$B382-'2. Enter scores'!AG382,"")</f>
        <v/>
      </c>
      <c r="AI378" s="125" t="str">
        <f>IF('2. Enter scores'!AH382&lt;&gt;"",'2. Enter scores'!$B382-'2. Enter scores'!AH382,"")</f>
        <v/>
      </c>
      <c r="AJ378" s="125" t="str">
        <f>IF('2. Enter scores'!AI382&lt;&gt;"",'2. Enter scores'!$B382-'2. Enter scores'!AI382,"")</f>
        <v/>
      </c>
      <c r="AK378" s="125" t="str">
        <f>IF('2. Enter scores'!AJ382&lt;&gt;"",'2. Enter scores'!$B382-'2. Enter scores'!AJ382,"")</f>
        <v/>
      </c>
      <c r="AL378" s="125" t="str">
        <f>IF('2. Enter scores'!AK382&lt;&gt;"",'2. Enter scores'!$B382-'2. Enter scores'!AK382,"")</f>
        <v/>
      </c>
      <c r="AM378" s="125" t="str">
        <f>IF('2. Enter scores'!AL382&lt;&gt;"",'2. Enter scores'!$B382-'2. Enter scores'!AL382,"")</f>
        <v/>
      </c>
      <c r="AN378" s="125" t="str">
        <f>IF('2. Enter scores'!AM382&lt;&gt;"",'2. Enter scores'!$B382-'2. Enter scores'!AM382,"")</f>
        <v/>
      </c>
      <c r="AO378" s="125" t="str">
        <f>IF('2. Enter scores'!AN382&lt;&gt;"",'2. Enter scores'!$B382-'2. Enter scores'!AN382,"")</f>
        <v/>
      </c>
      <c r="AP378" s="125" t="str">
        <f>IF('2. Enter scores'!AO382&lt;&gt;"",'2. Enter scores'!$B382-'2. Enter scores'!AO382,"")</f>
        <v/>
      </c>
      <c r="AQ378" s="125" t="str">
        <f>IF('2. Enter scores'!AP382&lt;&gt;"",'2. Enter scores'!$B382-'2. Enter scores'!AP382,"")</f>
        <v/>
      </c>
      <c r="AR378" s="125" t="str">
        <f>IF('2. Enter scores'!AQ382&lt;&gt;"",'2. Enter scores'!$B382-'2. Enter scores'!AQ382,"")</f>
        <v/>
      </c>
      <c r="AS378" s="125" t="str">
        <f>IF('2. Enter scores'!AR382&lt;&gt;"",'2. Enter scores'!$B382-'2. Enter scores'!AR382,"")</f>
        <v/>
      </c>
      <c r="AT378" s="125" t="str">
        <f>IF('2. Enter scores'!AS382&lt;&gt;"",'2. Enter scores'!$B382-'2. Enter scores'!AS382,"")</f>
        <v/>
      </c>
      <c r="AU378" s="125" t="str">
        <f>IF('2. Enter scores'!AT382&lt;&gt;"",'2. Enter scores'!$B382-'2. Enter scores'!AT382,"")</f>
        <v/>
      </c>
      <c r="AV378" s="125" t="str">
        <f>IF('2. Enter scores'!AU382&lt;&gt;"",'2. Enter scores'!$B382-'2. Enter scores'!AU382,"")</f>
        <v/>
      </c>
      <c r="AW378" s="125" t="str">
        <f>IF('2. Enter scores'!AV382&lt;&gt;"",'2. Enter scores'!$B382-'2. Enter scores'!AV382,"")</f>
        <v/>
      </c>
      <c r="AX378" s="125" t="str">
        <f>IF('2. Enter scores'!AW382&lt;&gt;"",'2. Enter scores'!$B382-'2. Enter scores'!AW382,"")</f>
        <v/>
      </c>
      <c r="AY378" s="125" t="str">
        <f>IF('2. Enter scores'!AX382&lt;&gt;"",'2. Enter scores'!$B382-'2. Enter scores'!AX382,"")</f>
        <v/>
      </c>
      <c r="AZ378" s="125" t="str">
        <f>IF('2. Enter scores'!AY382&lt;&gt;"",'2. Enter scores'!$B382-'2. Enter scores'!AY382,"")</f>
        <v/>
      </c>
      <c r="BA378" s="125" t="str">
        <f>IF('2. Enter scores'!AZ382&lt;&gt;"",'2. Enter scores'!$B382-'2. Enter scores'!AZ382,"")</f>
        <v/>
      </c>
      <c r="BB378" s="125" t="str">
        <f>IF('2. Enter scores'!BA382&lt;&gt;"",'2. Enter scores'!$B382-'2. Enter scores'!BA382,"")</f>
        <v/>
      </c>
      <c r="BC378" s="125" t="str">
        <f>IF('2. Enter scores'!BB382&lt;&gt;"",'2. Enter scores'!$B382-'2. Enter scores'!BB382,"")</f>
        <v/>
      </c>
      <c r="BD378" s="125" t="str">
        <f>IF('2. Enter scores'!BC382&lt;&gt;"",'2. Enter scores'!$B382-'2. Enter scores'!BC382,"")</f>
        <v/>
      </c>
      <c r="BE378" s="125" t="str">
        <f>IF('2. Enter scores'!BD382&lt;&gt;"",'2. Enter scores'!$B382-'2. Enter scores'!BD382,"")</f>
        <v/>
      </c>
      <c r="BF378" s="125" t="str">
        <f>IF('2. Enter scores'!BE382&lt;&gt;"",'2. Enter scores'!$B382-'2. Enter scores'!BE382,"")</f>
        <v/>
      </c>
      <c r="BG378" s="125" t="str">
        <f>IF('2. Enter scores'!BF382&lt;&gt;"",'2. Enter scores'!$B382-'2. Enter scores'!BF382,"")</f>
        <v/>
      </c>
      <c r="BH378" s="125" t="str">
        <f>IF('2. Enter scores'!BG382&lt;&gt;"",'2. Enter scores'!$B382-'2. Enter scores'!BG382,"")</f>
        <v/>
      </c>
      <c r="BI378" s="125" t="str">
        <f>IF('2. Enter scores'!BH382&lt;&gt;"",'2. Enter scores'!$B382-'2. Enter scores'!BH382,"")</f>
        <v/>
      </c>
      <c r="BJ378" s="125" t="str">
        <f>IF('2. Enter scores'!BI382&lt;&gt;"",'2. Enter scores'!$B382-'2. Enter scores'!BI382,"")</f>
        <v/>
      </c>
      <c r="BK378" s="125" t="str">
        <f>IF('2. Enter scores'!BJ382&lt;&gt;"",'2. Enter scores'!$B382-'2. Enter scores'!BJ382,"")</f>
        <v/>
      </c>
      <c r="BL378" s="125" t="str">
        <f>IF('2. Enter scores'!BK382&lt;&gt;"",'2. Enter scores'!$B382-'2. Enter scores'!BK382,"")</f>
        <v/>
      </c>
      <c r="BM378" s="125" t="str">
        <f>IF('2. Enter scores'!BL382&lt;&gt;"",'2. Enter scores'!$B382-'2. Enter scores'!BL382,"")</f>
        <v/>
      </c>
      <c r="BN378" s="125" t="str">
        <f>IF('2. Enter scores'!BM382&lt;&gt;"",'2. Enter scores'!$B382-'2. Enter scores'!BM382,"")</f>
        <v/>
      </c>
      <c r="BO378" s="125" t="str">
        <f>IF('2. Enter scores'!BN382&lt;&gt;"",'2. Enter scores'!$B382-'2. Enter scores'!BN382,"")</f>
        <v/>
      </c>
      <c r="BP378" s="108">
        <v>1000</v>
      </c>
    </row>
    <row r="379" spans="2:68" x14ac:dyDescent="0.35">
      <c r="B379" s="125" t="str">
        <f>IF('2. Enter scores'!A383&lt;&gt;"",'2. Enter scores'!A383,"")</f>
        <v/>
      </c>
      <c r="H379" s="125" t="str">
        <f>IF('2. Enter scores'!G383&lt;&gt;"",'2. Enter scores'!$B383-'2. Enter scores'!G383,"")</f>
        <v/>
      </c>
      <c r="I379" s="125" t="str">
        <f>IF('2. Enter scores'!H383&lt;&gt;"",'2. Enter scores'!$B383-'2. Enter scores'!H383,"")</f>
        <v/>
      </c>
      <c r="J379" s="125" t="str">
        <f>IF('2. Enter scores'!I383&lt;&gt;"",'2. Enter scores'!$B383-'2. Enter scores'!I383,"")</f>
        <v/>
      </c>
      <c r="K379" s="125" t="str">
        <f>IF('2. Enter scores'!J383&lt;&gt;"",'2. Enter scores'!$B383-'2. Enter scores'!J383,"")</f>
        <v/>
      </c>
      <c r="L379" s="125" t="str">
        <f>IF('2. Enter scores'!K383&lt;&gt;"",'2. Enter scores'!$B383-'2. Enter scores'!K383,"")</f>
        <v/>
      </c>
      <c r="M379" s="125" t="str">
        <f>IF('2. Enter scores'!L383&lt;&gt;"",'2. Enter scores'!$B383-'2. Enter scores'!L383,"")</f>
        <v/>
      </c>
      <c r="N379" s="125" t="str">
        <f>IF('2. Enter scores'!M383&lt;&gt;"",'2. Enter scores'!$B383-'2. Enter scores'!M383,"")</f>
        <v/>
      </c>
      <c r="O379" s="125" t="str">
        <f>IF('2. Enter scores'!N383&lt;&gt;"",'2. Enter scores'!$B383-'2. Enter scores'!N383,"")</f>
        <v/>
      </c>
      <c r="P379" s="125" t="str">
        <f>IF('2. Enter scores'!O383&lt;&gt;"",'2. Enter scores'!$B383-'2. Enter scores'!O383,"")</f>
        <v/>
      </c>
      <c r="Q379" s="125" t="str">
        <f>IF('2. Enter scores'!P383&lt;&gt;"",'2. Enter scores'!$B383-'2. Enter scores'!P383,"")</f>
        <v/>
      </c>
      <c r="R379" s="125" t="str">
        <f>IF('2. Enter scores'!Q383&lt;&gt;"",'2. Enter scores'!$B383-'2. Enter scores'!Q383,"")</f>
        <v/>
      </c>
      <c r="S379" s="125" t="str">
        <f>IF('2. Enter scores'!R383&lt;&gt;"",'2. Enter scores'!$B383-'2. Enter scores'!R383,"")</f>
        <v/>
      </c>
      <c r="T379" s="125" t="str">
        <f>IF('2. Enter scores'!S383&lt;&gt;"",'2. Enter scores'!$B383-'2. Enter scores'!S383,"")</f>
        <v/>
      </c>
      <c r="U379" s="125" t="str">
        <f>IF('2. Enter scores'!T383&lt;&gt;"",'2. Enter scores'!$B383-'2. Enter scores'!T383,"")</f>
        <v/>
      </c>
      <c r="V379" s="125" t="str">
        <f>IF('2. Enter scores'!U383&lt;&gt;"",'2. Enter scores'!$B383-'2. Enter scores'!U383,"")</f>
        <v/>
      </c>
      <c r="W379" s="125" t="str">
        <f>IF('2. Enter scores'!V383&lt;&gt;"",'2. Enter scores'!$B383-'2. Enter scores'!V383,"")</f>
        <v/>
      </c>
      <c r="X379" s="125" t="str">
        <f>IF('2. Enter scores'!W383&lt;&gt;"",'2. Enter scores'!$B383-'2. Enter scores'!W383,"")</f>
        <v/>
      </c>
      <c r="Y379" s="125" t="str">
        <f>IF('2. Enter scores'!X383&lt;&gt;"",'2. Enter scores'!$B383-'2. Enter scores'!X383,"")</f>
        <v/>
      </c>
      <c r="Z379" s="125" t="str">
        <f>IF('2. Enter scores'!Y383&lt;&gt;"",'2. Enter scores'!$B383-'2. Enter scores'!Y383,"")</f>
        <v/>
      </c>
      <c r="AA379" s="125" t="str">
        <f>IF('2. Enter scores'!Z383&lt;&gt;"",'2. Enter scores'!$B383-'2. Enter scores'!Z383,"")</f>
        <v/>
      </c>
      <c r="AB379" s="125" t="str">
        <f>IF('2. Enter scores'!AA383&lt;&gt;"",'2. Enter scores'!$B383-'2. Enter scores'!AA383,"")</f>
        <v/>
      </c>
      <c r="AC379" s="125" t="str">
        <f>IF('2. Enter scores'!AB383&lt;&gt;"",'2. Enter scores'!$B383-'2. Enter scores'!AB383,"")</f>
        <v/>
      </c>
      <c r="AD379" s="125" t="str">
        <f>IF('2. Enter scores'!AC383&lt;&gt;"",'2. Enter scores'!$B383-'2. Enter scores'!AC383,"")</f>
        <v/>
      </c>
      <c r="AE379" s="125" t="str">
        <f>IF('2. Enter scores'!AD383&lt;&gt;"",'2. Enter scores'!$B383-'2. Enter scores'!AD383,"")</f>
        <v/>
      </c>
      <c r="AF379" s="125" t="str">
        <f>IF('2. Enter scores'!AE383&lt;&gt;"",'2. Enter scores'!$B383-'2. Enter scores'!AE383,"")</f>
        <v/>
      </c>
      <c r="AG379" s="125" t="str">
        <f>IF('2. Enter scores'!AF383&lt;&gt;"",'2. Enter scores'!$B383-'2. Enter scores'!AF383,"")</f>
        <v/>
      </c>
      <c r="AH379" s="125" t="str">
        <f>IF('2. Enter scores'!AG383&lt;&gt;"",'2. Enter scores'!$B383-'2. Enter scores'!AG383,"")</f>
        <v/>
      </c>
      <c r="AI379" s="125" t="str">
        <f>IF('2. Enter scores'!AH383&lt;&gt;"",'2. Enter scores'!$B383-'2. Enter scores'!AH383,"")</f>
        <v/>
      </c>
      <c r="AJ379" s="125" t="str">
        <f>IF('2. Enter scores'!AI383&lt;&gt;"",'2. Enter scores'!$B383-'2. Enter scores'!AI383,"")</f>
        <v/>
      </c>
      <c r="AK379" s="125" t="str">
        <f>IF('2. Enter scores'!AJ383&lt;&gt;"",'2. Enter scores'!$B383-'2. Enter scores'!AJ383,"")</f>
        <v/>
      </c>
      <c r="AL379" s="125" t="str">
        <f>IF('2. Enter scores'!AK383&lt;&gt;"",'2. Enter scores'!$B383-'2. Enter scores'!AK383,"")</f>
        <v/>
      </c>
      <c r="AM379" s="125" t="str">
        <f>IF('2. Enter scores'!AL383&lt;&gt;"",'2. Enter scores'!$B383-'2. Enter scores'!AL383,"")</f>
        <v/>
      </c>
      <c r="AN379" s="125" t="str">
        <f>IF('2. Enter scores'!AM383&lt;&gt;"",'2. Enter scores'!$B383-'2. Enter scores'!AM383,"")</f>
        <v/>
      </c>
      <c r="AO379" s="125" t="str">
        <f>IF('2. Enter scores'!AN383&lt;&gt;"",'2. Enter scores'!$B383-'2. Enter scores'!AN383,"")</f>
        <v/>
      </c>
      <c r="AP379" s="125" t="str">
        <f>IF('2. Enter scores'!AO383&lt;&gt;"",'2. Enter scores'!$B383-'2. Enter scores'!AO383,"")</f>
        <v/>
      </c>
      <c r="AQ379" s="125" t="str">
        <f>IF('2. Enter scores'!AP383&lt;&gt;"",'2. Enter scores'!$B383-'2. Enter scores'!AP383,"")</f>
        <v/>
      </c>
      <c r="AR379" s="125" t="str">
        <f>IF('2. Enter scores'!AQ383&lt;&gt;"",'2. Enter scores'!$B383-'2. Enter scores'!AQ383,"")</f>
        <v/>
      </c>
      <c r="AS379" s="125" t="str">
        <f>IF('2. Enter scores'!AR383&lt;&gt;"",'2. Enter scores'!$B383-'2. Enter scores'!AR383,"")</f>
        <v/>
      </c>
      <c r="AT379" s="125" t="str">
        <f>IF('2. Enter scores'!AS383&lt;&gt;"",'2. Enter scores'!$B383-'2. Enter scores'!AS383,"")</f>
        <v/>
      </c>
      <c r="AU379" s="125" t="str">
        <f>IF('2. Enter scores'!AT383&lt;&gt;"",'2. Enter scores'!$B383-'2. Enter scores'!AT383,"")</f>
        <v/>
      </c>
      <c r="AV379" s="125" t="str">
        <f>IF('2. Enter scores'!AU383&lt;&gt;"",'2. Enter scores'!$B383-'2. Enter scores'!AU383,"")</f>
        <v/>
      </c>
      <c r="AW379" s="125" t="str">
        <f>IF('2. Enter scores'!AV383&lt;&gt;"",'2. Enter scores'!$B383-'2. Enter scores'!AV383,"")</f>
        <v/>
      </c>
      <c r="AX379" s="125" t="str">
        <f>IF('2. Enter scores'!AW383&lt;&gt;"",'2. Enter scores'!$B383-'2. Enter scores'!AW383,"")</f>
        <v/>
      </c>
      <c r="AY379" s="125" t="str">
        <f>IF('2. Enter scores'!AX383&lt;&gt;"",'2. Enter scores'!$B383-'2. Enter scores'!AX383,"")</f>
        <v/>
      </c>
      <c r="AZ379" s="125" t="str">
        <f>IF('2. Enter scores'!AY383&lt;&gt;"",'2. Enter scores'!$B383-'2. Enter scores'!AY383,"")</f>
        <v/>
      </c>
      <c r="BA379" s="125" t="str">
        <f>IF('2. Enter scores'!AZ383&lt;&gt;"",'2. Enter scores'!$B383-'2. Enter scores'!AZ383,"")</f>
        <v/>
      </c>
      <c r="BB379" s="125" t="str">
        <f>IF('2. Enter scores'!BA383&lt;&gt;"",'2. Enter scores'!$B383-'2. Enter scores'!BA383,"")</f>
        <v/>
      </c>
      <c r="BC379" s="125" t="str">
        <f>IF('2. Enter scores'!BB383&lt;&gt;"",'2. Enter scores'!$B383-'2. Enter scores'!BB383,"")</f>
        <v/>
      </c>
      <c r="BD379" s="125" t="str">
        <f>IF('2. Enter scores'!BC383&lt;&gt;"",'2. Enter scores'!$B383-'2. Enter scores'!BC383,"")</f>
        <v/>
      </c>
      <c r="BE379" s="125" t="str">
        <f>IF('2. Enter scores'!BD383&lt;&gt;"",'2. Enter scores'!$B383-'2. Enter scores'!BD383,"")</f>
        <v/>
      </c>
      <c r="BF379" s="125" t="str">
        <f>IF('2. Enter scores'!BE383&lt;&gt;"",'2. Enter scores'!$B383-'2. Enter scores'!BE383,"")</f>
        <v/>
      </c>
      <c r="BG379" s="125" t="str">
        <f>IF('2. Enter scores'!BF383&lt;&gt;"",'2. Enter scores'!$B383-'2. Enter scores'!BF383,"")</f>
        <v/>
      </c>
      <c r="BH379" s="125" t="str">
        <f>IF('2. Enter scores'!BG383&lt;&gt;"",'2. Enter scores'!$B383-'2. Enter scores'!BG383,"")</f>
        <v/>
      </c>
      <c r="BI379" s="125" t="str">
        <f>IF('2. Enter scores'!BH383&lt;&gt;"",'2. Enter scores'!$B383-'2. Enter scores'!BH383,"")</f>
        <v/>
      </c>
      <c r="BJ379" s="125" t="str">
        <f>IF('2. Enter scores'!BI383&lt;&gt;"",'2. Enter scores'!$B383-'2. Enter scores'!BI383,"")</f>
        <v/>
      </c>
      <c r="BK379" s="125" t="str">
        <f>IF('2. Enter scores'!BJ383&lt;&gt;"",'2. Enter scores'!$B383-'2. Enter scores'!BJ383,"")</f>
        <v/>
      </c>
      <c r="BL379" s="125" t="str">
        <f>IF('2. Enter scores'!BK383&lt;&gt;"",'2. Enter scores'!$B383-'2. Enter scores'!BK383,"")</f>
        <v/>
      </c>
      <c r="BM379" s="125" t="str">
        <f>IF('2. Enter scores'!BL383&lt;&gt;"",'2. Enter scores'!$B383-'2. Enter scores'!BL383,"")</f>
        <v/>
      </c>
      <c r="BN379" s="125" t="str">
        <f>IF('2. Enter scores'!BM383&lt;&gt;"",'2. Enter scores'!$B383-'2. Enter scores'!BM383,"")</f>
        <v/>
      </c>
      <c r="BO379" s="125" t="str">
        <f>IF('2. Enter scores'!BN383&lt;&gt;"",'2. Enter scores'!$B383-'2. Enter scores'!BN383,"")</f>
        <v/>
      </c>
      <c r="BP379" s="108">
        <v>1000</v>
      </c>
    </row>
    <row r="380" spans="2:68" x14ac:dyDescent="0.35">
      <c r="B380" s="125" t="str">
        <f>IF('2. Enter scores'!A384&lt;&gt;"",'2. Enter scores'!A384,"")</f>
        <v/>
      </c>
      <c r="H380" s="125" t="str">
        <f>IF('2. Enter scores'!G384&lt;&gt;"",'2. Enter scores'!$B384-'2. Enter scores'!G384,"")</f>
        <v/>
      </c>
      <c r="I380" s="125" t="str">
        <f>IF('2. Enter scores'!H384&lt;&gt;"",'2. Enter scores'!$B384-'2. Enter scores'!H384,"")</f>
        <v/>
      </c>
      <c r="J380" s="125" t="str">
        <f>IF('2. Enter scores'!I384&lt;&gt;"",'2. Enter scores'!$B384-'2. Enter scores'!I384,"")</f>
        <v/>
      </c>
      <c r="K380" s="125" t="str">
        <f>IF('2. Enter scores'!J384&lt;&gt;"",'2. Enter scores'!$B384-'2. Enter scores'!J384,"")</f>
        <v/>
      </c>
      <c r="L380" s="125" t="str">
        <f>IF('2. Enter scores'!K384&lt;&gt;"",'2. Enter scores'!$B384-'2. Enter scores'!K384,"")</f>
        <v/>
      </c>
      <c r="M380" s="125" t="str">
        <f>IF('2. Enter scores'!L384&lt;&gt;"",'2. Enter scores'!$B384-'2. Enter scores'!L384,"")</f>
        <v/>
      </c>
      <c r="N380" s="125" t="str">
        <f>IF('2. Enter scores'!M384&lt;&gt;"",'2. Enter scores'!$B384-'2. Enter scores'!M384,"")</f>
        <v/>
      </c>
      <c r="O380" s="125" t="str">
        <f>IF('2. Enter scores'!N384&lt;&gt;"",'2. Enter scores'!$B384-'2. Enter scores'!N384,"")</f>
        <v/>
      </c>
      <c r="P380" s="125" t="str">
        <f>IF('2. Enter scores'!O384&lt;&gt;"",'2. Enter scores'!$B384-'2. Enter scores'!O384,"")</f>
        <v/>
      </c>
      <c r="Q380" s="125" t="str">
        <f>IF('2. Enter scores'!P384&lt;&gt;"",'2. Enter scores'!$B384-'2. Enter scores'!P384,"")</f>
        <v/>
      </c>
      <c r="R380" s="125" t="str">
        <f>IF('2. Enter scores'!Q384&lt;&gt;"",'2. Enter scores'!$B384-'2. Enter scores'!Q384,"")</f>
        <v/>
      </c>
      <c r="S380" s="125" t="str">
        <f>IF('2. Enter scores'!R384&lt;&gt;"",'2. Enter scores'!$B384-'2. Enter scores'!R384,"")</f>
        <v/>
      </c>
      <c r="T380" s="125" t="str">
        <f>IF('2. Enter scores'!S384&lt;&gt;"",'2. Enter scores'!$B384-'2. Enter scores'!S384,"")</f>
        <v/>
      </c>
      <c r="U380" s="125" t="str">
        <f>IF('2. Enter scores'!T384&lt;&gt;"",'2. Enter scores'!$B384-'2. Enter scores'!T384,"")</f>
        <v/>
      </c>
      <c r="V380" s="125" t="str">
        <f>IF('2. Enter scores'!U384&lt;&gt;"",'2. Enter scores'!$B384-'2. Enter scores'!U384,"")</f>
        <v/>
      </c>
      <c r="W380" s="125" t="str">
        <f>IF('2. Enter scores'!V384&lt;&gt;"",'2. Enter scores'!$B384-'2. Enter scores'!V384,"")</f>
        <v/>
      </c>
      <c r="X380" s="125" t="str">
        <f>IF('2. Enter scores'!W384&lt;&gt;"",'2. Enter scores'!$B384-'2. Enter scores'!W384,"")</f>
        <v/>
      </c>
      <c r="Y380" s="125" t="str">
        <f>IF('2. Enter scores'!X384&lt;&gt;"",'2. Enter scores'!$B384-'2. Enter scores'!X384,"")</f>
        <v/>
      </c>
      <c r="Z380" s="125" t="str">
        <f>IF('2. Enter scores'!Y384&lt;&gt;"",'2. Enter scores'!$B384-'2. Enter scores'!Y384,"")</f>
        <v/>
      </c>
      <c r="AA380" s="125" t="str">
        <f>IF('2. Enter scores'!Z384&lt;&gt;"",'2. Enter scores'!$B384-'2. Enter scores'!Z384,"")</f>
        <v/>
      </c>
      <c r="AB380" s="125" t="str">
        <f>IF('2. Enter scores'!AA384&lt;&gt;"",'2. Enter scores'!$B384-'2. Enter scores'!AA384,"")</f>
        <v/>
      </c>
      <c r="AC380" s="125" t="str">
        <f>IF('2. Enter scores'!AB384&lt;&gt;"",'2. Enter scores'!$B384-'2. Enter scores'!AB384,"")</f>
        <v/>
      </c>
      <c r="AD380" s="125" t="str">
        <f>IF('2. Enter scores'!AC384&lt;&gt;"",'2. Enter scores'!$B384-'2. Enter scores'!AC384,"")</f>
        <v/>
      </c>
      <c r="AE380" s="125" t="str">
        <f>IF('2. Enter scores'!AD384&lt;&gt;"",'2. Enter scores'!$B384-'2. Enter scores'!AD384,"")</f>
        <v/>
      </c>
      <c r="AF380" s="125" t="str">
        <f>IF('2. Enter scores'!AE384&lt;&gt;"",'2. Enter scores'!$B384-'2. Enter scores'!AE384,"")</f>
        <v/>
      </c>
      <c r="AG380" s="125" t="str">
        <f>IF('2. Enter scores'!AF384&lt;&gt;"",'2. Enter scores'!$B384-'2. Enter scores'!AF384,"")</f>
        <v/>
      </c>
      <c r="AH380" s="125" t="str">
        <f>IF('2. Enter scores'!AG384&lt;&gt;"",'2. Enter scores'!$B384-'2. Enter scores'!AG384,"")</f>
        <v/>
      </c>
      <c r="AI380" s="125" t="str">
        <f>IF('2. Enter scores'!AH384&lt;&gt;"",'2. Enter scores'!$B384-'2. Enter scores'!AH384,"")</f>
        <v/>
      </c>
      <c r="AJ380" s="125" t="str">
        <f>IF('2. Enter scores'!AI384&lt;&gt;"",'2. Enter scores'!$B384-'2. Enter scores'!AI384,"")</f>
        <v/>
      </c>
      <c r="AK380" s="125" t="str">
        <f>IF('2. Enter scores'!AJ384&lt;&gt;"",'2. Enter scores'!$B384-'2. Enter scores'!AJ384,"")</f>
        <v/>
      </c>
      <c r="AL380" s="125" t="str">
        <f>IF('2. Enter scores'!AK384&lt;&gt;"",'2. Enter scores'!$B384-'2. Enter scores'!AK384,"")</f>
        <v/>
      </c>
      <c r="AM380" s="125" t="str">
        <f>IF('2. Enter scores'!AL384&lt;&gt;"",'2. Enter scores'!$B384-'2. Enter scores'!AL384,"")</f>
        <v/>
      </c>
      <c r="AN380" s="125" t="str">
        <f>IF('2. Enter scores'!AM384&lt;&gt;"",'2. Enter scores'!$B384-'2. Enter scores'!AM384,"")</f>
        <v/>
      </c>
      <c r="AO380" s="125" t="str">
        <f>IF('2. Enter scores'!AN384&lt;&gt;"",'2. Enter scores'!$B384-'2. Enter scores'!AN384,"")</f>
        <v/>
      </c>
      <c r="AP380" s="125" t="str">
        <f>IF('2. Enter scores'!AO384&lt;&gt;"",'2. Enter scores'!$B384-'2. Enter scores'!AO384,"")</f>
        <v/>
      </c>
      <c r="AQ380" s="125" t="str">
        <f>IF('2. Enter scores'!AP384&lt;&gt;"",'2. Enter scores'!$B384-'2. Enter scores'!AP384,"")</f>
        <v/>
      </c>
      <c r="AR380" s="125" t="str">
        <f>IF('2. Enter scores'!AQ384&lt;&gt;"",'2. Enter scores'!$B384-'2. Enter scores'!AQ384,"")</f>
        <v/>
      </c>
      <c r="AS380" s="125" t="str">
        <f>IF('2. Enter scores'!AR384&lt;&gt;"",'2. Enter scores'!$B384-'2. Enter scores'!AR384,"")</f>
        <v/>
      </c>
      <c r="AT380" s="125" t="str">
        <f>IF('2. Enter scores'!AS384&lt;&gt;"",'2. Enter scores'!$B384-'2. Enter scores'!AS384,"")</f>
        <v/>
      </c>
      <c r="AU380" s="125" t="str">
        <f>IF('2. Enter scores'!AT384&lt;&gt;"",'2. Enter scores'!$B384-'2. Enter scores'!AT384,"")</f>
        <v/>
      </c>
      <c r="AV380" s="125" t="str">
        <f>IF('2. Enter scores'!AU384&lt;&gt;"",'2. Enter scores'!$B384-'2. Enter scores'!AU384,"")</f>
        <v/>
      </c>
      <c r="AW380" s="125" t="str">
        <f>IF('2. Enter scores'!AV384&lt;&gt;"",'2. Enter scores'!$B384-'2. Enter scores'!AV384,"")</f>
        <v/>
      </c>
      <c r="AX380" s="125" t="str">
        <f>IF('2. Enter scores'!AW384&lt;&gt;"",'2. Enter scores'!$B384-'2. Enter scores'!AW384,"")</f>
        <v/>
      </c>
      <c r="AY380" s="125" t="str">
        <f>IF('2. Enter scores'!AX384&lt;&gt;"",'2. Enter scores'!$B384-'2. Enter scores'!AX384,"")</f>
        <v/>
      </c>
      <c r="AZ380" s="125" t="str">
        <f>IF('2. Enter scores'!AY384&lt;&gt;"",'2. Enter scores'!$B384-'2. Enter scores'!AY384,"")</f>
        <v/>
      </c>
      <c r="BA380" s="125" t="str">
        <f>IF('2. Enter scores'!AZ384&lt;&gt;"",'2. Enter scores'!$B384-'2. Enter scores'!AZ384,"")</f>
        <v/>
      </c>
      <c r="BB380" s="125" t="str">
        <f>IF('2. Enter scores'!BA384&lt;&gt;"",'2. Enter scores'!$B384-'2. Enter scores'!BA384,"")</f>
        <v/>
      </c>
      <c r="BC380" s="125" t="str">
        <f>IF('2. Enter scores'!BB384&lt;&gt;"",'2. Enter scores'!$B384-'2. Enter scores'!BB384,"")</f>
        <v/>
      </c>
      <c r="BD380" s="125" t="str">
        <f>IF('2. Enter scores'!BC384&lt;&gt;"",'2. Enter scores'!$B384-'2. Enter scores'!BC384,"")</f>
        <v/>
      </c>
      <c r="BE380" s="125" t="str">
        <f>IF('2. Enter scores'!BD384&lt;&gt;"",'2. Enter scores'!$B384-'2. Enter scores'!BD384,"")</f>
        <v/>
      </c>
      <c r="BF380" s="125" t="str">
        <f>IF('2. Enter scores'!BE384&lt;&gt;"",'2. Enter scores'!$B384-'2. Enter scores'!BE384,"")</f>
        <v/>
      </c>
      <c r="BG380" s="125" t="str">
        <f>IF('2. Enter scores'!BF384&lt;&gt;"",'2. Enter scores'!$B384-'2. Enter scores'!BF384,"")</f>
        <v/>
      </c>
      <c r="BH380" s="125" t="str">
        <f>IF('2. Enter scores'!BG384&lt;&gt;"",'2. Enter scores'!$B384-'2. Enter scores'!BG384,"")</f>
        <v/>
      </c>
      <c r="BI380" s="125" t="str">
        <f>IF('2. Enter scores'!BH384&lt;&gt;"",'2. Enter scores'!$B384-'2. Enter scores'!BH384,"")</f>
        <v/>
      </c>
      <c r="BJ380" s="125" t="str">
        <f>IF('2. Enter scores'!BI384&lt;&gt;"",'2. Enter scores'!$B384-'2. Enter scores'!BI384,"")</f>
        <v/>
      </c>
      <c r="BK380" s="125" t="str">
        <f>IF('2. Enter scores'!BJ384&lt;&gt;"",'2. Enter scores'!$B384-'2. Enter scores'!BJ384,"")</f>
        <v/>
      </c>
      <c r="BL380" s="125" t="str">
        <f>IF('2. Enter scores'!BK384&lt;&gt;"",'2. Enter scores'!$B384-'2. Enter scores'!BK384,"")</f>
        <v/>
      </c>
      <c r="BM380" s="125" t="str">
        <f>IF('2. Enter scores'!BL384&lt;&gt;"",'2. Enter scores'!$B384-'2. Enter scores'!BL384,"")</f>
        <v/>
      </c>
      <c r="BN380" s="125" t="str">
        <f>IF('2. Enter scores'!BM384&lt;&gt;"",'2. Enter scores'!$B384-'2. Enter scores'!BM384,"")</f>
        <v/>
      </c>
      <c r="BO380" s="125" t="str">
        <f>IF('2. Enter scores'!BN384&lt;&gt;"",'2. Enter scores'!$B384-'2. Enter scores'!BN384,"")</f>
        <v/>
      </c>
      <c r="BP380" s="108">
        <v>1000</v>
      </c>
    </row>
    <row r="381" spans="2:68" x14ac:dyDescent="0.35">
      <c r="B381" s="125" t="str">
        <f>IF('2. Enter scores'!A385&lt;&gt;"",'2. Enter scores'!A385,"")</f>
        <v/>
      </c>
      <c r="H381" s="125" t="str">
        <f>IF('2. Enter scores'!G385&lt;&gt;"",'2. Enter scores'!$B385-'2. Enter scores'!G385,"")</f>
        <v/>
      </c>
      <c r="I381" s="125" t="str">
        <f>IF('2. Enter scores'!H385&lt;&gt;"",'2. Enter scores'!$B385-'2. Enter scores'!H385,"")</f>
        <v/>
      </c>
      <c r="J381" s="125" t="str">
        <f>IF('2. Enter scores'!I385&lt;&gt;"",'2. Enter scores'!$B385-'2. Enter scores'!I385,"")</f>
        <v/>
      </c>
      <c r="K381" s="125" t="str">
        <f>IF('2. Enter scores'!J385&lt;&gt;"",'2. Enter scores'!$B385-'2. Enter scores'!J385,"")</f>
        <v/>
      </c>
      <c r="L381" s="125" t="str">
        <f>IF('2. Enter scores'!K385&lt;&gt;"",'2. Enter scores'!$B385-'2. Enter scores'!K385,"")</f>
        <v/>
      </c>
      <c r="M381" s="125" t="str">
        <f>IF('2. Enter scores'!L385&lt;&gt;"",'2. Enter scores'!$B385-'2. Enter scores'!L385,"")</f>
        <v/>
      </c>
      <c r="N381" s="125" t="str">
        <f>IF('2. Enter scores'!M385&lt;&gt;"",'2. Enter scores'!$B385-'2. Enter scores'!M385,"")</f>
        <v/>
      </c>
      <c r="O381" s="125" t="str">
        <f>IF('2. Enter scores'!N385&lt;&gt;"",'2. Enter scores'!$B385-'2. Enter scores'!N385,"")</f>
        <v/>
      </c>
      <c r="P381" s="125" t="str">
        <f>IF('2. Enter scores'!O385&lt;&gt;"",'2. Enter scores'!$B385-'2. Enter scores'!O385,"")</f>
        <v/>
      </c>
      <c r="Q381" s="125" t="str">
        <f>IF('2. Enter scores'!P385&lt;&gt;"",'2. Enter scores'!$B385-'2. Enter scores'!P385,"")</f>
        <v/>
      </c>
      <c r="R381" s="125" t="str">
        <f>IF('2. Enter scores'!Q385&lt;&gt;"",'2. Enter scores'!$B385-'2. Enter scores'!Q385,"")</f>
        <v/>
      </c>
      <c r="S381" s="125" t="str">
        <f>IF('2. Enter scores'!R385&lt;&gt;"",'2. Enter scores'!$B385-'2. Enter scores'!R385,"")</f>
        <v/>
      </c>
      <c r="T381" s="125" t="str">
        <f>IF('2. Enter scores'!S385&lt;&gt;"",'2. Enter scores'!$B385-'2. Enter scores'!S385,"")</f>
        <v/>
      </c>
      <c r="U381" s="125" t="str">
        <f>IF('2. Enter scores'!T385&lt;&gt;"",'2. Enter scores'!$B385-'2. Enter scores'!T385,"")</f>
        <v/>
      </c>
      <c r="V381" s="125" t="str">
        <f>IF('2. Enter scores'!U385&lt;&gt;"",'2. Enter scores'!$B385-'2. Enter scores'!U385,"")</f>
        <v/>
      </c>
      <c r="W381" s="125" t="str">
        <f>IF('2. Enter scores'!V385&lt;&gt;"",'2. Enter scores'!$B385-'2. Enter scores'!V385,"")</f>
        <v/>
      </c>
      <c r="X381" s="125" t="str">
        <f>IF('2. Enter scores'!W385&lt;&gt;"",'2. Enter scores'!$B385-'2. Enter scores'!W385,"")</f>
        <v/>
      </c>
      <c r="Y381" s="125" t="str">
        <f>IF('2. Enter scores'!X385&lt;&gt;"",'2. Enter scores'!$B385-'2. Enter scores'!X385,"")</f>
        <v/>
      </c>
      <c r="Z381" s="125" t="str">
        <f>IF('2. Enter scores'!Y385&lt;&gt;"",'2. Enter scores'!$B385-'2. Enter scores'!Y385,"")</f>
        <v/>
      </c>
      <c r="AA381" s="125" t="str">
        <f>IF('2. Enter scores'!Z385&lt;&gt;"",'2. Enter scores'!$B385-'2. Enter scores'!Z385,"")</f>
        <v/>
      </c>
      <c r="AB381" s="125" t="str">
        <f>IF('2. Enter scores'!AA385&lt;&gt;"",'2. Enter scores'!$B385-'2. Enter scores'!AA385,"")</f>
        <v/>
      </c>
      <c r="AC381" s="125" t="str">
        <f>IF('2. Enter scores'!AB385&lt;&gt;"",'2. Enter scores'!$B385-'2. Enter scores'!AB385,"")</f>
        <v/>
      </c>
      <c r="AD381" s="125" t="str">
        <f>IF('2. Enter scores'!AC385&lt;&gt;"",'2. Enter scores'!$B385-'2. Enter scores'!AC385,"")</f>
        <v/>
      </c>
      <c r="AE381" s="125" t="str">
        <f>IF('2. Enter scores'!AD385&lt;&gt;"",'2. Enter scores'!$B385-'2. Enter scores'!AD385,"")</f>
        <v/>
      </c>
      <c r="AF381" s="125" t="str">
        <f>IF('2. Enter scores'!AE385&lt;&gt;"",'2. Enter scores'!$B385-'2. Enter scores'!AE385,"")</f>
        <v/>
      </c>
      <c r="AG381" s="125" t="str">
        <f>IF('2. Enter scores'!AF385&lt;&gt;"",'2. Enter scores'!$B385-'2. Enter scores'!AF385,"")</f>
        <v/>
      </c>
      <c r="AH381" s="125" t="str">
        <f>IF('2. Enter scores'!AG385&lt;&gt;"",'2. Enter scores'!$B385-'2. Enter scores'!AG385,"")</f>
        <v/>
      </c>
      <c r="AI381" s="125" t="str">
        <f>IF('2. Enter scores'!AH385&lt;&gt;"",'2. Enter scores'!$B385-'2. Enter scores'!AH385,"")</f>
        <v/>
      </c>
      <c r="AJ381" s="125" t="str">
        <f>IF('2. Enter scores'!AI385&lt;&gt;"",'2. Enter scores'!$B385-'2. Enter scores'!AI385,"")</f>
        <v/>
      </c>
      <c r="AK381" s="125" t="str">
        <f>IF('2. Enter scores'!AJ385&lt;&gt;"",'2. Enter scores'!$B385-'2. Enter scores'!AJ385,"")</f>
        <v/>
      </c>
      <c r="AL381" s="125" t="str">
        <f>IF('2. Enter scores'!AK385&lt;&gt;"",'2. Enter scores'!$B385-'2. Enter scores'!AK385,"")</f>
        <v/>
      </c>
      <c r="AM381" s="125" t="str">
        <f>IF('2. Enter scores'!AL385&lt;&gt;"",'2. Enter scores'!$B385-'2. Enter scores'!AL385,"")</f>
        <v/>
      </c>
      <c r="AN381" s="125" t="str">
        <f>IF('2. Enter scores'!AM385&lt;&gt;"",'2. Enter scores'!$B385-'2. Enter scores'!AM385,"")</f>
        <v/>
      </c>
      <c r="AO381" s="125" t="str">
        <f>IF('2. Enter scores'!AN385&lt;&gt;"",'2. Enter scores'!$B385-'2. Enter scores'!AN385,"")</f>
        <v/>
      </c>
      <c r="AP381" s="125" t="str">
        <f>IF('2. Enter scores'!AO385&lt;&gt;"",'2. Enter scores'!$B385-'2. Enter scores'!AO385,"")</f>
        <v/>
      </c>
      <c r="AQ381" s="125" t="str">
        <f>IF('2. Enter scores'!AP385&lt;&gt;"",'2. Enter scores'!$B385-'2. Enter scores'!AP385,"")</f>
        <v/>
      </c>
      <c r="AR381" s="125" t="str">
        <f>IF('2. Enter scores'!AQ385&lt;&gt;"",'2. Enter scores'!$B385-'2. Enter scores'!AQ385,"")</f>
        <v/>
      </c>
      <c r="AS381" s="125" t="str">
        <f>IF('2. Enter scores'!AR385&lt;&gt;"",'2. Enter scores'!$B385-'2. Enter scores'!AR385,"")</f>
        <v/>
      </c>
      <c r="AT381" s="125" t="str">
        <f>IF('2. Enter scores'!AS385&lt;&gt;"",'2. Enter scores'!$B385-'2. Enter scores'!AS385,"")</f>
        <v/>
      </c>
      <c r="AU381" s="125" t="str">
        <f>IF('2. Enter scores'!AT385&lt;&gt;"",'2. Enter scores'!$B385-'2. Enter scores'!AT385,"")</f>
        <v/>
      </c>
      <c r="AV381" s="125" t="str">
        <f>IF('2. Enter scores'!AU385&lt;&gt;"",'2. Enter scores'!$B385-'2. Enter scores'!AU385,"")</f>
        <v/>
      </c>
      <c r="AW381" s="125" t="str">
        <f>IF('2. Enter scores'!AV385&lt;&gt;"",'2. Enter scores'!$B385-'2. Enter scores'!AV385,"")</f>
        <v/>
      </c>
      <c r="AX381" s="125" t="str">
        <f>IF('2. Enter scores'!AW385&lt;&gt;"",'2. Enter scores'!$B385-'2. Enter scores'!AW385,"")</f>
        <v/>
      </c>
      <c r="AY381" s="125" t="str">
        <f>IF('2. Enter scores'!AX385&lt;&gt;"",'2. Enter scores'!$B385-'2. Enter scores'!AX385,"")</f>
        <v/>
      </c>
      <c r="AZ381" s="125" t="str">
        <f>IF('2. Enter scores'!AY385&lt;&gt;"",'2. Enter scores'!$B385-'2. Enter scores'!AY385,"")</f>
        <v/>
      </c>
      <c r="BA381" s="125" t="str">
        <f>IF('2. Enter scores'!AZ385&lt;&gt;"",'2. Enter scores'!$B385-'2. Enter scores'!AZ385,"")</f>
        <v/>
      </c>
      <c r="BB381" s="125" t="str">
        <f>IF('2. Enter scores'!BA385&lt;&gt;"",'2. Enter scores'!$B385-'2. Enter scores'!BA385,"")</f>
        <v/>
      </c>
      <c r="BC381" s="125" t="str">
        <f>IF('2. Enter scores'!BB385&lt;&gt;"",'2. Enter scores'!$B385-'2. Enter scores'!BB385,"")</f>
        <v/>
      </c>
      <c r="BD381" s="125" t="str">
        <f>IF('2. Enter scores'!BC385&lt;&gt;"",'2. Enter scores'!$B385-'2. Enter scores'!BC385,"")</f>
        <v/>
      </c>
      <c r="BE381" s="125" t="str">
        <f>IF('2. Enter scores'!BD385&lt;&gt;"",'2. Enter scores'!$B385-'2. Enter scores'!BD385,"")</f>
        <v/>
      </c>
      <c r="BF381" s="125" t="str">
        <f>IF('2. Enter scores'!BE385&lt;&gt;"",'2. Enter scores'!$B385-'2. Enter scores'!BE385,"")</f>
        <v/>
      </c>
      <c r="BG381" s="125" t="str">
        <f>IF('2. Enter scores'!BF385&lt;&gt;"",'2. Enter scores'!$B385-'2. Enter scores'!BF385,"")</f>
        <v/>
      </c>
      <c r="BH381" s="125" t="str">
        <f>IF('2. Enter scores'!BG385&lt;&gt;"",'2. Enter scores'!$B385-'2. Enter scores'!BG385,"")</f>
        <v/>
      </c>
      <c r="BI381" s="125" t="str">
        <f>IF('2. Enter scores'!BH385&lt;&gt;"",'2. Enter scores'!$B385-'2. Enter scores'!BH385,"")</f>
        <v/>
      </c>
      <c r="BJ381" s="125" t="str">
        <f>IF('2. Enter scores'!BI385&lt;&gt;"",'2. Enter scores'!$B385-'2. Enter scores'!BI385,"")</f>
        <v/>
      </c>
      <c r="BK381" s="125" t="str">
        <f>IF('2. Enter scores'!BJ385&lt;&gt;"",'2. Enter scores'!$B385-'2. Enter scores'!BJ385,"")</f>
        <v/>
      </c>
      <c r="BL381" s="125" t="str">
        <f>IF('2. Enter scores'!BK385&lt;&gt;"",'2. Enter scores'!$B385-'2. Enter scores'!BK385,"")</f>
        <v/>
      </c>
      <c r="BM381" s="125" t="str">
        <f>IF('2. Enter scores'!BL385&lt;&gt;"",'2. Enter scores'!$B385-'2. Enter scores'!BL385,"")</f>
        <v/>
      </c>
      <c r="BN381" s="125" t="str">
        <f>IF('2. Enter scores'!BM385&lt;&gt;"",'2. Enter scores'!$B385-'2. Enter scores'!BM385,"")</f>
        <v/>
      </c>
      <c r="BO381" s="125" t="str">
        <f>IF('2. Enter scores'!BN385&lt;&gt;"",'2. Enter scores'!$B385-'2. Enter scores'!BN385,"")</f>
        <v/>
      </c>
      <c r="BP381" s="108">
        <v>1000</v>
      </c>
    </row>
    <row r="382" spans="2:68" x14ac:dyDescent="0.35">
      <c r="B382" s="125" t="str">
        <f>IF('2. Enter scores'!A386&lt;&gt;"",'2. Enter scores'!A386,"")</f>
        <v/>
      </c>
      <c r="H382" s="125" t="str">
        <f>IF('2. Enter scores'!G386&lt;&gt;"",'2. Enter scores'!$B386-'2. Enter scores'!G386,"")</f>
        <v/>
      </c>
      <c r="I382" s="125" t="str">
        <f>IF('2. Enter scores'!H386&lt;&gt;"",'2. Enter scores'!$B386-'2. Enter scores'!H386,"")</f>
        <v/>
      </c>
      <c r="J382" s="125" t="str">
        <f>IF('2. Enter scores'!I386&lt;&gt;"",'2. Enter scores'!$B386-'2. Enter scores'!I386,"")</f>
        <v/>
      </c>
      <c r="K382" s="125" t="str">
        <f>IF('2. Enter scores'!J386&lt;&gt;"",'2. Enter scores'!$B386-'2. Enter scores'!J386,"")</f>
        <v/>
      </c>
      <c r="L382" s="125" t="str">
        <f>IF('2. Enter scores'!K386&lt;&gt;"",'2. Enter scores'!$B386-'2. Enter scores'!K386,"")</f>
        <v/>
      </c>
      <c r="M382" s="125" t="str">
        <f>IF('2. Enter scores'!L386&lt;&gt;"",'2. Enter scores'!$B386-'2. Enter scores'!L386,"")</f>
        <v/>
      </c>
      <c r="N382" s="125" t="str">
        <f>IF('2. Enter scores'!M386&lt;&gt;"",'2. Enter scores'!$B386-'2. Enter scores'!M386,"")</f>
        <v/>
      </c>
      <c r="O382" s="125" t="str">
        <f>IF('2. Enter scores'!N386&lt;&gt;"",'2. Enter scores'!$B386-'2. Enter scores'!N386,"")</f>
        <v/>
      </c>
      <c r="P382" s="125" t="str">
        <f>IF('2. Enter scores'!O386&lt;&gt;"",'2. Enter scores'!$B386-'2. Enter scores'!O386,"")</f>
        <v/>
      </c>
      <c r="Q382" s="125" t="str">
        <f>IF('2. Enter scores'!P386&lt;&gt;"",'2. Enter scores'!$B386-'2. Enter scores'!P386,"")</f>
        <v/>
      </c>
      <c r="R382" s="125" t="str">
        <f>IF('2. Enter scores'!Q386&lt;&gt;"",'2. Enter scores'!$B386-'2. Enter scores'!Q386,"")</f>
        <v/>
      </c>
      <c r="S382" s="125" t="str">
        <f>IF('2. Enter scores'!R386&lt;&gt;"",'2. Enter scores'!$B386-'2. Enter scores'!R386,"")</f>
        <v/>
      </c>
      <c r="T382" s="125" t="str">
        <f>IF('2. Enter scores'!S386&lt;&gt;"",'2. Enter scores'!$B386-'2. Enter scores'!S386,"")</f>
        <v/>
      </c>
      <c r="U382" s="125" t="str">
        <f>IF('2. Enter scores'!T386&lt;&gt;"",'2. Enter scores'!$B386-'2. Enter scores'!T386,"")</f>
        <v/>
      </c>
      <c r="V382" s="125" t="str">
        <f>IF('2. Enter scores'!U386&lt;&gt;"",'2. Enter scores'!$B386-'2. Enter scores'!U386,"")</f>
        <v/>
      </c>
      <c r="W382" s="125" t="str">
        <f>IF('2. Enter scores'!V386&lt;&gt;"",'2. Enter scores'!$B386-'2. Enter scores'!V386,"")</f>
        <v/>
      </c>
      <c r="X382" s="125" t="str">
        <f>IF('2. Enter scores'!W386&lt;&gt;"",'2. Enter scores'!$B386-'2. Enter scores'!W386,"")</f>
        <v/>
      </c>
      <c r="Y382" s="125" t="str">
        <f>IF('2. Enter scores'!X386&lt;&gt;"",'2. Enter scores'!$B386-'2. Enter scores'!X386,"")</f>
        <v/>
      </c>
      <c r="Z382" s="125" t="str">
        <f>IF('2. Enter scores'!Y386&lt;&gt;"",'2. Enter scores'!$B386-'2. Enter scores'!Y386,"")</f>
        <v/>
      </c>
      <c r="AA382" s="125" t="str">
        <f>IF('2. Enter scores'!Z386&lt;&gt;"",'2. Enter scores'!$B386-'2. Enter scores'!Z386,"")</f>
        <v/>
      </c>
      <c r="AB382" s="125" t="str">
        <f>IF('2. Enter scores'!AA386&lt;&gt;"",'2. Enter scores'!$B386-'2. Enter scores'!AA386,"")</f>
        <v/>
      </c>
      <c r="AC382" s="125" t="str">
        <f>IF('2. Enter scores'!AB386&lt;&gt;"",'2. Enter scores'!$B386-'2. Enter scores'!AB386,"")</f>
        <v/>
      </c>
      <c r="AD382" s="125" t="str">
        <f>IF('2. Enter scores'!AC386&lt;&gt;"",'2. Enter scores'!$B386-'2. Enter scores'!AC386,"")</f>
        <v/>
      </c>
      <c r="AE382" s="125" t="str">
        <f>IF('2. Enter scores'!AD386&lt;&gt;"",'2. Enter scores'!$B386-'2. Enter scores'!AD386,"")</f>
        <v/>
      </c>
      <c r="AF382" s="125" t="str">
        <f>IF('2. Enter scores'!AE386&lt;&gt;"",'2. Enter scores'!$B386-'2. Enter scores'!AE386,"")</f>
        <v/>
      </c>
      <c r="AG382" s="125" t="str">
        <f>IF('2. Enter scores'!AF386&lt;&gt;"",'2. Enter scores'!$B386-'2. Enter scores'!AF386,"")</f>
        <v/>
      </c>
      <c r="AH382" s="125" t="str">
        <f>IF('2. Enter scores'!AG386&lt;&gt;"",'2. Enter scores'!$B386-'2. Enter scores'!AG386,"")</f>
        <v/>
      </c>
      <c r="AI382" s="125" t="str">
        <f>IF('2. Enter scores'!AH386&lt;&gt;"",'2. Enter scores'!$B386-'2. Enter scores'!AH386,"")</f>
        <v/>
      </c>
      <c r="AJ382" s="125" t="str">
        <f>IF('2. Enter scores'!AI386&lt;&gt;"",'2. Enter scores'!$B386-'2. Enter scores'!AI386,"")</f>
        <v/>
      </c>
      <c r="AK382" s="125" t="str">
        <f>IF('2. Enter scores'!AJ386&lt;&gt;"",'2. Enter scores'!$B386-'2. Enter scores'!AJ386,"")</f>
        <v/>
      </c>
      <c r="AL382" s="125" t="str">
        <f>IF('2. Enter scores'!AK386&lt;&gt;"",'2. Enter scores'!$B386-'2. Enter scores'!AK386,"")</f>
        <v/>
      </c>
      <c r="AM382" s="125" t="str">
        <f>IF('2. Enter scores'!AL386&lt;&gt;"",'2. Enter scores'!$B386-'2. Enter scores'!AL386,"")</f>
        <v/>
      </c>
      <c r="AN382" s="125" t="str">
        <f>IF('2. Enter scores'!AM386&lt;&gt;"",'2. Enter scores'!$B386-'2. Enter scores'!AM386,"")</f>
        <v/>
      </c>
      <c r="AO382" s="125" t="str">
        <f>IF('2. Enter scores'!AN386&lt;&gt;"",'2. Enter scores'!$B386-'2. Enter scores'!AN386,"")</f>
        <v/>
      </c>
      <c r="AP382" s="125" t="str">
        <f>IF('2. Enter scores'!AO386&lt;&gt;"",'2. Enter scores'!$B386-'2. Enter scores'!AO386,"")</f>
        <v/>
      </c>
      <c r="AQ382" s="125" t="str">
        <f>IF('2. Enter scores'!AP386&lt;&gt;"",'2. Enter scores'!$B386-'2. Enter scores'!AP386,"")</f>
        <v/>
      </c>
      <c r="AR382" s="125" t="str">
        <f>IF('2. Enter scores'!AQ386&lt;&gt;"",'2. Enter scores'!$B386-'2. Enter scores'!AQ386,"")</f>
        <v/>
      </c>
      <c r="AS382" s="125" t="str">
        <f>IF('2. Enter scores'!AR386&lt;&gt;"",'2. Enter scores'!$B386-'2. Enter scores'!AR386,"")</f>
        <v/>
      </c>
      <c r="AT382" s="125" t="str">
        <f>IF('2. Enter scores'!AS386&lt;&gt;"",'2. Enter scores'!$B386-'2. Enter scores'!AS386,"")</f>
        <v/>
      </c>
      <c r="AU382" s="125" t="str">
        <f>IF('2. Enter scores'!AT386&lt;&gt;"",'2. Enter scores'!$B386-'2. Enter scores'!AT386,"")</f>
        <v/>
      </c>
      <c r="AV382" s="125" t="str">
        <f>IF('2. Enter scores'!AU386&lt;&gt;"",'2. Enter scores'!$B386-'2. Enter scores'!AU386,"")</f>
        <v/>
      </c>
      <c r="AW382" s="125" t="str">
        <f>IF('2. Enter scores'!AV386&lt;&gt;"",'2. Enter scores'!$B386-'2. Enter scores'!AV386,"")</f>
        <v/>
      </c>
      <c r="AX382" s="125" t="str">
        <f>IF('2. Enter scores'!AW386&lt;&gt;"",'2. Enter scores'!$B386-'2. Enter scores'!AW386,"")</f>
        <v/>
      </c>
      <c r="AY382" s="125" t="str">
        <f>IF('2. Enter scores'!AX386&lt;&gt;"",'2. Enter scores'!$B386-'2. Enter scores'!AX386,"")</f>
        <v/>
      </c>
      <c r="AZ382" s="125" t="str">
        <f>IF('2. Enter scores'!AY386&lt;&gt;"",'2. Enter scores'!$B386-'2. Enter scores'!AY386,"")</f>
        <v/>
      </c>
      <c r="BA382" s="125" t="str">
        <f>IF('2. Enter scores'!AZ386&lt;&gt;"",'2. Enter scores'!$B386-'2. Enter scores'!AZ386,"")</f>
        <v/>
      </c>
      <c r="BB382" s="125" t="str">
        <f>IF('2. Enter scores'!BA386&lt;&gt;"",'2. Enter scores'!$B386-'2. Enter scores'!BA386,"")</f>
        <v/>
      </c>
      <c r="BC382" s="125" t="str">
        <f>IF('2. Enter scores'!BB386&lt;&gt;"",'2. Enter scores'!$B386-'2. Enter scores'!BB386,"")</f>
        <v/>
      </c>
      <c r="BD382" s="125" t="str">
        <f>IF('2. Enter scores'!BC386&lt;&gt;"",'2. Enter scores'!$B386-'2. Enter scores'!BC386,"")</f>
        <v/>
      </c>
      <c r="BE382" s="125" t="str">
        <f>IF('2. Enter scores'!BD386&lt;&gt;"",'2. Enter scores'!$B386-'2. Enter scores'!BD386,"")</f>
        <v/>
      </c>
      <c r="BF382" s="125" t="str">
        <f>IF('2. Enter scores'!BE386&lt;&gt;"",'2. Enter scores'!$B386-'2. Enter scores'!BE386,"")</f>
        <v/>
      </c>
      <c r="BG382" s="125" t="str">
        <f>IF('2. Enter scores'!BF386&lt;&gt;"",'2. Enter scores'!$B386-'2. Enter scores'!BF386,"")</f>
        <v/>
      </c>
      <c r="BH382" s="125" t="str">
        <f>IF('2. Enter scores'!BG386&lt;&gt;"",'2. Enter scores'!$B386-'2. Enter scores'!BG386,"")</f>
        <v/>
      </c>
      <c r="BI382" s="125" t="str">
        <f>IF('2. Enter scores'!BH386&lt;&gt;"",'2. Enter scores'!$B386-'2. Enter scores'!BH386,"")</f>
        <v/>
      </c>
      <c r="BJ382" s="125" t="str">
        <f>IF('2. Enter scores'!BI386&lt;&gt;"",'2. Enter scores'!$B386-'2. Enter scores'!BI386,"")</f>
        <v/>
      </c>
      <c r="BK382" s="125" t="str">
        <f>IF('2. Enter scores'!BJ386&lt;&gt;"",'2. Enter scores'!$B386-'2. Enter scores'!BJ386,"")</f>
        <v/>
      </c>
      <c r="BL382" s="125" t="str">
        <f>IF('2. Enter scores'!BK386&lt;&gt;"",'2. Enter scores'!$B386-'2. Enter scores'!BK386,"")</f>
        <v/>
      </c>
      <c r="BM382" s="125" t="str">
        <f>IF('2. Enter scores'!BL386&lt;&gt;"",'2. Enter scores'!$B386-'2. Enter scores'!BL386,"")</f>
        <v/>
      </c>
      <c r="BN382" s="125" t="str">
        <f>IF('2. Enter scores'!BM386&lt;&gt;"",'2. Enter scores'!$B386-'2. Enter scores'!BM386,"")</f>
        <v/>
      </c>
      <c r="BO382" s="125" t="str">
        <f>IF('2. Enter scores'!BN386&lt;&gt;"",'2. Enter scores'!$B386-'2. Enter scores'!BN386,"")</f>
        <v/>
      </c>
      <c r="BP382" s="108">
        <v>1000</v>
      </c>
    </row>
    <row r="383" spans="2:68" x14ac:dyDescent="0.35">
      <c r="B383" s="125" t="str">
        <f>IF('2. Enter scores'!A387&lt;&gt;"",'2. Enter scores'!A387,"")</f>
        <v/>
      </c>
      <c r="H383" s="125" t="str">
        <f>IF('2. Enter scores'!G387&lt;&gt;"",'2. Enter scores'!$B387-'2. Enter scores'!G387,"")</f>
        <v/>
      </c>
      <c r="I383" s="125" t="str">
        <f>IF('2. Enter scores'!H387&lt;&gt;"",'2. Enter scores'!$B387-'2. Enter scores'!H387,"")</f>
        <v/>
      </c>
      <c r="J383" s="125" t="str">
        <f>IF('2. Enter scores'!I387&lt;&gt;"",'2. Enter scores'!$B387-'2. Enter scores'!I387,"")</f>
        <v/>
      </c>
      <c r="K383" s="125" t="str">
        <f>IF('2. Enter scores'!J387&lt;&gt;"",'2. Enter scores'!$B387-'2. Enter scores'!J387,"")</f>
        <v/>
      </c>
      <c r="L383" s="125" t="str">
        <f>IF('2. Enter scores'!K387&lt;&gt;"",'2. Enter scores'!$B387-'2. Enter scores'!K387,"")</f>
        <v/>
      </c>
      <c r="M383" s="125" t="str">
        <f>IF('2. Enter scores'!L387&lt;&gt;"",'2. Enter scores'!$B387-'2. Enter scores'!L387,"")</f>
        <v/>
      </c>
      <c r="N383" s="125" t="str">
        <f>IF('2. Enter scores'!M387&lt;&gt;"",'2. Enter scores'!$B387-'2. Enter scores'!M387,"")</f>
        <v/>
      </c>
      <c r="O383" s="125" t="str">
        <f>IF('2. Enter scores'!N387&lt;&gt;"",'2. Enter scores'!$B387-'2. Enter scores'!N387,"")</f>
        <v/>
      </c>
      <c r="P383" s="125" t="str">
        <f>IF('2. Enter scores'!O387&lt;&gt;"",'2. Enter scores'!$B387-'2. Enter scores'!O387,"")</f>
        <v/>
      </c>
      <c r="Q383" s="125" t="str">
        <f>IF('2. Enter scores'!P387&lt;&gt;"",'2. Enter scores'!$B387-'2. Enter scores'!P387,"")</f>
        <v/>
      </c>
      <c r="R383" s="125" t="str">
        <f>IF('2. Enter scores'!Q387&lt;&gt;"",'2. Enter scores'!$B387-'2. Enter scores'!Q387,"")</f>
        <v/>
      </c>
      <c r="S383" s="125" t="str">
        <f>IF('2. Enter scores'!R387&lt;&gt;"",'2. Enter scores'!$B387-'2. Enter scores'!R387,"")</f>
        <v/>
      </c>
      <c r="T383" s="125" t="str">
        <f>IF('2. Enter scores'!S387&lt;&gt;"",'2. Enter scores'!$B387-'2. Enter scores'!S387,"")</f>
        <v/>
      </c>
      <c r="U383" s="125" t="str">
        <f>IF('2. Enter scores'!T387&lt;&gt;"",'2. Enter scores'!$B387-'2. Enter scores'!T387,"")</f>
        <v/>
      </c>
      <c r="V383" s="125" t="str">
        <f>IF('2. Enter scores'!U387&lt;&gt;"",'2. Enter scores'!$B387-'2. Enter scores'!U387,"")</f>
        <v/>
      </c>
      <c r="W383" s="125" t="str">
        <f>IF('2. Enter scores'!V387&lt;&gt;"",'2. Enter scores'!$B387-'2. Enter scores'!V387,"")</f>
        <v/>
      </c>
      <c r="X383" s="125" t="str">
        <f>IF('2. Enter scores'!W387&lt;&gt;"",'2. Enter scores'!$B387-'2. Enter scores'!W387,"")</f>
        <v/>
      </c>
      <c r="Y383" s="125" t="str">
        <f>IF('2. Enter scores'!X387&lt;&gt;"",'2. Enter scores'!$B387-'2. Enter scores'!X387,"")</f>
        <v/>
      </c>
      <c r="Z383" s="125" t="str">
        <f>IF('2. Enter scores'!Y387&lt;&gt;"",'2. Enter scores'!$B387-'2. Enter scores'!Y387,"")</f>
        <v/>
      </c>
      <c r="AA383" s="125" t="str">
        <f>IF('2. Enter scores'!Z387&lt;&gt;"",'2. Enter scores'!$B387-'2. Enter scores'!Z387,"")</f>
        <v/>
      </c>
      <c r="AB383" s="125" t="str">
        <f>IF('2. Enter scores'!AA387&lt;&gt;"",'2. Enter scores'!$B387-'2. Enter scores'!AA387,"")</f>
        <v/>
      </c>
      <c r="AC383" s="125" t="str">
        <f>IF('2. Enter scores'!AB387&lt;&gt;"",'2. Enter scores'!$B387-'2. Enter scores'!AB387,"")</f>
        <v/>
      </c>
      <c r="AD383" s="125" t="str">
        <f>IF('2. Enter scores'!AC387&lt;&gt;"",'2. Enter scores'!$B387-'2. Enter scores'!AC387,"")</f>
        <v/>
      </c>
      <c r="AE383" s="125" t="str">
        <f>IF('2. Enter scores'!AD387&lt;&gt;"",'2. Enter scores'!$B387-'2. Enter scores'!AD387,"")</f>
        <v/>
      </c>
      <c r="AF383" s="125" t="str">
        <f>IF('2. Enter scores'!AE387&lt;&gt;"",'2. Enter scores'!$B387-'2. Enter scores'!AE387,"")</f>
        <v/>
      </c>
      <c r="AG383" s="125" t="str">
        <f>IF('2. Enter scores'!AF387&lt;&gt;"",'2. Enter scores'!$B387-'2. Enter scores'!AF387,"")</f>
        <v/>
      </c>
      <c r="AH383" s="125" t="str">
        <f>IF('2. Enter scores'!AG387&lt;&gt;"",'2. Enter scores'!$B387-'2. Enter scores'!AG387,"")</f>
        <v/>
      </c>
      <c r="AI383" s="125" t="str">
        <f>IF('2. Enter scores'!AH387&lt;&gt;"",'2. Enter scores'!$B387-'2. Enter scores'!AH387,"")</f>
        <v/>
      </c>
      <c r="AJ383" s="125" t="str">
        <f>IF('2. Enter scores'!AI387&lt;&gt;"",'2. Enter scores'!$B387-'2. Enter scores'!AI387,"")</f>
        <v/>
      </c>
      <c r="AK383" s="125" t="str">
        <f>IF('2. Enter scores'!AJ387&lt;&gt;"",'2. Enter scores'!$B387-'2. Enter scores'!AJ387,"")</f>
        <v/>
      </c>
      <c r="AL383" s="125" t="str">
        <f>IF('2. Enter scores'!AK387&lt;&gt;"",'2. Enter scores'!$B387-'2. Enter scores'!AK387,"")</f>
        <v/>
      </c>
      <c r="AM383" s="125" t="str">
        <f>IF('2. Enter scores'!AL387&lt;&gt;"",'2. Enter scores'!$B387-'2. Enter scores'!AL387,"")</f>
        <v/>
      </c>
      <c r="AN383" s="125" t="str">
        <f>IF('2. Enter scores'!AM387&lt;&gt;"",'2. Enter scores'!$B387-'2. Enter scores'!AM387,"")</f>
        <v/>
      </c>
      <c r="AO383" s="125" t="str">
        <f>IF('2. Enter scores'!AN387&lt;&gt;"",'2. Enter scores'!$B387-'2. Enter scores'!AN387,"")</f>
        <v/>
      </c>
      <c r="AP383" s="125" t="str">
        <f>IF('2. Enter scores'!AO387&lt;&gt;"",'2. Enter scores'!$B387-'2. Enter scores'!AO387,"")</f>
        <v/>
      </c>
      <c r="AQ383" s="125" t="str">
        <f>IF('2. Enter scores'!AP387&lt;&gt;"",'2. Enter scores'!$B387-'2. Enter scores'!AP387,"")</f>
        <v/>
      </c>
      <c r="AR383" s="125" t="str">
        <f>IF('2. Enter scores'!AQ387&lt;&gt;"",'2. Enter scores'!$B387-'2. Enter scores'!AQ387,"")</f>
        <v/>
      </c>
      <c r="AS383" s="125" t="str">
        <f>IF('2. Enter scores'!AR387&lt;&gt;"",'2. Enter scores'!$B387-'2. Enter scores'!AR387,"")</f>
        <v/>
      </c>
      <c r="AT383" s="125" t="str">
        <f>IF('2. Enter scores'!AS387&lt;&gt;"",'2. Enter scores'!$B387-'2. Enter scores'!AS387,"")</f>
        <v/>
      </c>
      <c r="AU383" s="125" t="str">
        <f>IF('2. Enter scores'!AT387&lt;&gt;"",'2. Enter scores'!$B387-'2. Enter scores'!AT387,"")</f>
        <v/>
      </c>
      <c r="AV383" s="125" t="str">
        <f>IF('2. Enter scores'!AU387&lt;&gt;"",'2. Enter scores'!$B387-'2. Enter scores'!AU387,"")</f>
        <v/>
      </c>
      <c r="AW383" s="125" t="str">
        <f>IF('2. Enter scores'!AV387&lt;&gt;"",'2. Enter scores'!$B387-'2. Enter scores'!AV387,"")</f>
        <v/>
      </c>
      <c r="AX383" s="125" t="str">
        <f>IF('2. Enter scores'!AW387&lt;&gt;"",'2. Enter scores'!$B387-'2. Enter scores'!AW387,"")</f>
        <v/>
      </c>
      <c r="AY383" s="125" t="str">
        <f>IF('2. Enter scores'!AX387&lt;&gt;"",'2. Enter scores'!$B387-'2. Enter scores'!AX387,"")</f>
        <v/>
      </c>
      <c r="AZ383" s="125" t="str">
        <f>IF('2. Enter scores'!AY387&lt;&gt;"",'2. Enter scores'!$B387-'2. Enter scores'!AY387,"")</f>
        <v/>
      </c>
      <c r="BA383" s="125" t="str">
        <f>IF('2. Enter scores'!AZ387&lt;&gt;"",'2. Enter scores'!$B387-'2. Enter scores'!AZ387,"")</f>
        <v/>
      </c>
      <c r="BB383" s="125" t="str">
        <f>IF('2. Enter scores'!BA387&lt;&gt;"",'2. Enter scores'!$B387-'2. Enter scores'!BA387,"")</f>
        <v/>
      </c>
      <c r="BC383" s="125" t="str">
        <f>IF('2. Enter scores'!BB387&lt;&gt;"",'2. Enter scores'!$B387-'2. Enter scores'!BB387,"")</f>
        <v/>
      </c>
      <c r="BD383" s="125" t="str">
        <f>IF('2. Enter scores'!BC387&lt;&gt;"",'2. Enter scores'!$B387-'2. Enter scores'!BC387,"")</f>
        <v/>
      </c>
      <c r="BE383" s="125" t="str">
        <f>IF('2. Enter scores'!BD387&lt;&gt;"",'2. Enter scores'!$B387-'2. Enter scores'!BD387,"")</f>
        <v/>
      </c>
      <c r="BF383" s="125" t="str">
        <f>IF('2. Enter scores'!BE387&lt;&gt;"",'2. Enter scores'!$B387-'2. Enter scores'!BE387,"")</f>
        <v/>
      </c>
      <c r="BG383" s="125" t="str">
        <f>IF('2. Enter scores'!BF387&lt;&gt;"",'2. Enter scores'!$B387-'2. Enter scores'!BF387,"")</f>
        <v/>
      </c>
      <c r="BH383" s="125" t="str">
        <f>IF('2. Enter scores'!BG387&lt;&gt;"",'2. Enter scores'!$B387-'2. Enter scores'!BG387,"")</f>
        <v/>
      </c>
      <c r="BI383" s="125" t="str">
        <f>IF('2. Enter scores'!BH387&lt;&gt;"",'2. Enter scores'!$B387-'2. Enter scores'!BH387,"")</f>
        <v/>
      </c>
      <c r="BJ383" s="125" t="str">
        <f>IF('2. Enter scores'!BI387&lt;&gt;"",'2. Enter scores'!$B387-'2. Enter scores'!BI387,"")</f>
        <v/>
      </c>
      <c r="BK383" s="125" t="str">
        <f>IF('2. Enter scores'!BJ387&lt;&gt;"",'2. Enter scores'!$B387-'2. Enter scores'!BJ387,"")</f>
        <v/>
      </c>
      <c r="BL383" s="125" t="str">
        <f>IF('2. Enter scores'!BK387&lt;&gt;"",'2. Enter scores'!$B387-'2. Enter scores'!BK387,"")</f>
        <v/>
      </c>
      <c r="BM383" s="125" t="str">
        <f>IF('2. Enter scores'!BL387&lt;&gt;"",'2. Enter scores'!$B387-'2. Enter scores'!BL387,"")</f>
        <v/>
      </c>
      <c r="BN383" s="125" t="str">
        <f>IF('2. Enter scores'!BM387&lt;&gt;"",'2. Enter scores'!$B387-'2. Enter scores'!BM387,"")</f>
        <v/>
      </c>
      <c r="BO383" s="125" t="str">
        <f>IF('2. Enter scores'!BN387&lt;&gt;"",'2. Enter scores'!$B387-'2. Enter scores'!BN387,"")</f>
        <v/>
      </c>
      <c r="BP383" s="108">
        <v>1000</v>
      </c>
    </row>
    <row r="384" spans="2:68" x14ac:dyDescent="0.35">
      <c r="B384" s="125" t="str">
        <f>IF('2. Enter scores'!A388&lt;&gt;"",'2. Enter scores'!A388,"")</f>
        <v/>
      </c>
      <c r="H384" s="125" t="str">
        <f>IF('2. Enter scores'!G388&lt;&gt;"",'2. Enter scores'!$B388-'2. Enter scores'!G388,"")</f>
        <v/>
      </c>
      <c r="I384" s="125" t="str">
        <f>IF('2. Enter scores'!H388&lt;&gt;"",'2. Enter scores'!$B388-'2. Enter scores'!H388,"")</f>
        <v/>
      </c>
      <c r="J384" s="125" t="str">
        <f>IF('2. Enter scores'!I388&lt;&gt;"",'2. Enter scores'!$B388-'2. Enter scores'!I388,"")</f>
        <v/>
      </c>
      <c r="K384" s="125" t="str">
        <f>IF('2. Enter scores'!J388&lt;&gt;"",'2. Enter scores'!$B388-'2. Enter scores'!J388,"")</f>
        <v/>
      </c>
      <c r="L384" s="125" t="str">
        <f>IF('2. Enter scores'!K388&lt;&gt;"",'2. Enter scores'!$B388-'2. Enter scores'!K388,"")</f>
        <v/>
      </c>
      <c r="M384" s="125" t="str">
        <f>IF('2. Enter scores'!L388&lt;&gt;"",'2. Enter scores'!$B388-'2. Enter scores'!L388,"")</f>
        <v/>
      </c>
      <c r="N384" s="125" t="str">
        <f>IF('2. Enter scores'!M388&lt;&gt;"",'2. Enter scores'!$B388-'2. Enter scores'!M388,"")</f>
        <v/>
      </c>
      <c r="O384" s="125" t="str">
        <f>IF('2. Enter scores'!N388&lt;&gt;"",'2. Enter scores'!$B388-'2. Enter scores'!N388,"")</f>
        <v/>
      </c>
      <c r="P384" s="125" t="str">
        <f>IF('2. Enter scores'!O388&lt;&gt;"",'2. Enter scores'!$B388-'2. Enter scores'!O388,"")</f>
        <v/>
      </c>
      <c r="Q384" s="125" t="str">
        <f>IF('2. Enter scores'!P388&lt;&gt;"",'2. Enter scores'!$B388-'2. Enter scores'!P388,"")</f>
        <v/>
      </c>
      <c r="R384" s="125" t="str">
        <f>IF('2. Enter scores'!Q388&lt;&gt;"",'2. Enter scores'!$B388-'2. Enter scores'!Q388,"")</f>
        <v/>
      </c>
      <c r="S384" s="125" t="str">
        <f>IF('2. Enter scores'!R388&lt;&gt;"",'2. Enter scores'!$B388-'2. Enter scores'!R388,"")</f>
        <v/>
      </c>
      <c r="T384" s="125" t="str">
        <f>IF('2. Enter scores'!S388&lt;&gt;"",'2. Enter scores'!$B388-'2. Enter scores'!S388,"")</f>
        <v/>
      </c>
      <c r="U384" s="125" t="str">
        <f>IF('2. Enter scores'!T388&lt;&gt;"",'2. Enter scores'!$B388-'2. Enter scores'!T388,"")</f>
        <v/>
      </c>
      <c r="V384" s="125" t="str">
        <f>IF('2. Enter scores'!U388&lt;&gt;"",'2. Enter scores'!$B388-'2. Enter scores'!U388,"")</f>
        <v/>
      </c>
      <c r="W384" s="125" t="str">
        <f>IF('2. Enter scores'!V388&lt;&gt;"",'2. Enter scores'!$B388-'2. Enter scores'!V388,"")</f>
        <v/>
      </c>
      <c r="X384" s="125" t="str">
        <f>IF('2. Enter scores'!W388&lt;&gt;"",'2. Enter scores'!$B388-'2. Enter scores'!W388,"")</f>
        <v/>
      </c>
      <c r="Y384" s="125" t="str">
        <f>IF('2. Enter scores'!X388&lt;&gt;"",'2. Enter scores'!$B388-'2. Enter scores'!X388,"")</f>
        <v/>
      </c>
      <c r="Z384" s="125" t="str">
        <f>IF('2. Enter scores'!Y388&lt;&gt;"",'2. Enter scores'!$B388-'2. Enter scores'!Y388,"")</f>
        <v/>
      </c>
      <c r="AA384" s="125" t="str">
        <f>IF('2. Enter scores'!Z388&lt;&gt;"",'2. Enter scores'!$B388-'2. Enter scores'!Z388,"")</f>
        <v/>
      </c>
      <c r="AB384" s="125" t="str">
        <f>IF('2. Enter scores'!AA388&lt;&gt;"",'2. Enter scores'!$B388-'2. Enter scores'!AA388,"")</f>
        <v/>
      </c>
      <c r="AC384" s="125" t="str">
        <f>IF('2. Enter scores'!AB388&lt;&gt;"",'2. Enter scores'!$B388-'2. Enter scores'!AB388,"")</f>
        <v/>
      </c>
      <c r="AD384" s="125" t="str">
        <f>IF('2. Enter scores'!AC388&lt;&gt;"",'2. Enter scores'!$B388-'2. Enter scores'!AC388,"")</f>
        <v/>
      </c>
      <c r="AE384" s="125" t="str">
        <f>IF('2. Enter scores'!AD388&lt;&gt;"",'2. Enter scores'!$B388-'2. Enter scores'!AD388,"")</f>
        <v/>
      </c>
      <c r="AF384" s="125" t="str">
        <f>IF('2. Enter scores'!AE388&lt;&gt;"",'2. Enter scores'!$B388-'2. Enter scores'!AE388,"")</f>
        <v/>
      </c>
      <c r="AG384" s="125" t="str">
        <f>IF('2. Enter scores'!AF388&lt;&gt;"",'2. Enter scores'!$B388-'2. Enter scores'!AF388,"")</f>
        <v/>
      </c>
      <c r="AH384" s="125" t="str">
        <f>IF('2. Enter scores'!AG388&lt;&gt;"",'2. Enter scores'!$B388-'2. Enter scores'!AG388,"")</f>
        <v/>
      </c>
      <c r="AI384" s="125" t="str">
        <f>IF('2. Enter scores'!AH388&lt;&gt;"",'2. Enter scores'!$B388-'2. Enter scores'!AH388,"")</f>
        <v/>
      </c>
      <c r="AJ384" s="125" t="str">
        <f>IF('2. Enter scores'!AI388&lt;&gt;"",'2. Enter scores'!$B388-'2. Enter scores'!AI388,"")</f>
        <v/>
      </c>
      <c r="AK384" s="125" t="str">
        <f>IF('2. Enter scores'!AJ388&lt;&gt;"",'2. Enter scores'!$B388-'2. Enter scores'!AJ388,"")</f>
        <v/>
      </c>
      <c r="AL384" s="125" t="str">
        <f>IF('2. Enter scores'!AK388&lt;&gt;"",'2. Enter scores'!$B388-'2. Enter scores'!AK388,"")</f>
        <v/>
      </c>
      <c r="AM384" s="125" t="str">
        <f>IF('2. Enter scores'!AL388&lt;&gt;"",'2. Enter scores'!$B388-'2. Enter scores'!AL388,"")</f>
        <v/>
      </c>
      <c r="AN384" s="125" t="str">
        <f>IF('2. Enter scores'!AM388&lt;&gt;"",'2. Enter scores'!$B388-'2. Enter scores'!AM388,"")</f>
        <v/>
      </c>
      <c r="AO384" s="125" t="str">
        <f>IF('2. Enter scores'!AN388&lt;&gt;"",'2. Enter scores'!$B388-'2. Enter scores'!AN388,"")</f>
        <v/>
      </c>
      <c r="AP384" s="125" t="str">
        <f>IF('2. Enter scores'!AO388&lt;&gt;"",'2. Enter scores'!$B388-'2. Enter scores'!AO388,"")</f>
        <v/>
      </c>
      <c r="AQ384" s="125" t="str">
        <f>IF('2. Enter scores'!AP388&lt;&gt;"",'2. Enter scores'!$B388-'2. Enter scores'!AP388,"")</f>
        <v/>
      </c>
      <c r="AR384" s="125" t="str">
        <f>IF('2. Enter scores'!AQ388&lt;&gt;"",'2. Enter scores'!$B388-'2. Enter scores'!AQ388,"")</f>
        <v/>
      </c>
      <c r="AS384" s="125" t="str">
        <f>IF('2. Enter scores'!AR388&lt;&gt;"",'2. Enter scores'!$B388-'2. Enter scores'!AR388,"")</f>
        <v/>
      </c>
      <c r="AT384" s="125" t="str">
        <f>IF('2. Enter scores'!AS388&lt;&gt;"",'2. Enter scores'!$B388-'2. Enter scores'!AS388,"")</f>
        <v/>
      </c>
      <c r="AU384" s="125" t="str">
        <f>IF('2. Enter scores'!AT388&lt;&gt;"",'2. Enter scores'!$B388-'2. Enter scores'!AT388,"")</f>
        <v/>
      </c>
      <c r="AV384" s="125" t="str">
        <f>IF('2. Enter scores'!AU388&lt;&gt;"",'2. Enter scores'!$B388-'2. Enter scores'!AU388,"")</f>
        <v/>
      </c>
      <c r="AW384" s="125" t="str">
        <f>IF('2. Enter scores'!AV388&lt;&gt;"",'2. Enter scores'!$B388-'2. Enter scores'!AV388,"")</f>
        <v/>
      </c>
      <c r="AX384" s="125" t="str">
        <f>IF('2. Enter scores'!AW388&lt;&gt;"",'2. Enter scores'!$B388-'2. Enter scores'!AW388,"")</f>
        <v/>
      </c>
      <c r="AY384" s="125" t="str">
        <f>IF('2. Enter scores'!AX388&lt;&gt;"",'2. Enter scores'!$B388-'2. Enter scores'!AX388,"")</f>
        <v/>
      </c>
      <c r="AZ384" s="125" t="str">
        <f>IF('2. Enter scores'!AY388&lt;&gt;"",'2. Enter scores'!$B388-'2. Enter scores'!AY388,"")</f>
        <v/>
      </c>
      <c r="BA384" s="125" t="str">
        <f>IF('2. Enter scores'!AZ388&lt;&gt;"",'2. Enter scores'!$B388-'2. Enter scores'!AZ388,"")</f>
        <v/>
      </c>
      <c r="BB384" s="125" t="str">
        <f>IF('2. Enter scores'!BA388&lt;&gt;"",'2. Enter scores'!$B388-'2. Enter scores'!BA388,"")</f>
        <v/>
      </c>
      <c r="BC384" s="125" t="str">
        <f>IF('2. Enter scores'!BB388&lt;&gt;"",'2. Enter scores'!$B388-'2. Enter scores'!BB388,"")</f>
        <v/>
      </c>
      <c r="BD384" s="125" t="str">
        <f>IF('2. Enter scores'!BC388&lt;&gt;"",'2. Enter scores'!$B388-'2. Enter scores'!BC388,"")</f>
        <v/>
      </c>
      <c r="BE384" s="125" t="str">
        <f>IF('2. Enter scores'!BD388&lt;&gt;"",'2. Enter scores'!$B388-'2. Enter scores'!BD388,"")</f>
        <v/>
      </c>
      <c r="BF384" s="125" t="str">
        <f>IF('2. Enter scores'!BE388&lt;&gt;"",'2. Enter scores'!$B388-'2. Enter scores'!BE388,"")</f>
        <v/>
      </c>
      <c r="BG384" s="125" t="str">
        <f>IF('2. Enter scores'!BF388&lt;&gt;"",'2. Enter scores'!$B388-'2. Enter scores'!BF388,"")</f>
        <v/>
      </c>
      <c r="BH384" s="125" t="str">
        <f>IF('2. Enter scores'!BG388&lt;&gt;"",'2. Enter scores'!$B388-'2. Enter scores'!BG388,"")</f>
        <v/>
      </c>
      <c r="BI384" s="125" t="str">
        <f>IF('2. Enter scores'!BH388&lt;&gt;"",'2. Enter scores'!$B388-'2. Enter scores'!BH388,"")</f>
        <v/>
      </c>
      <c r="BJ384" s="125" t="str">
        <f>IF('2. Enter scores'!BI388&lt;&gt;"",'2. Enter scores'!$B388-'2. Enter scores'!BI388,"")</f>
        <v/>
      </c>
      <c r="BK384" s="125" t="str">
        <f>IF('2. Enter scores'!BJ388&lt;&gt;"",'2. Enter scores'!$B388-'2. Enter scores'!BJ388,"")</f>
        <v/>
      </c>
      <c r="BL384" s="125" t="str">
        <f>IF('2. Enter scores'!BK388&lt;&gt;"",'2. Enter scores'!$B388-'2. Enter scores'!BK388,"")</f>
        <v/>
      </c>
      <c r="BM384" s="125" t="str">
        <f>IF('2. Enter scores'!BL388&lt;&gt;"",'2. Enter scores'!$B388-'2. Enter scores'!BL388,"")</f>
        <v/>
      </c>
      <c r="BN384" s="125" t="str">
        <f>IF('2. Enter scores'!BM388&lt;&gt;"",'2. Enter scores'!$B388-'2. Enter scores'!BM388,"")</f>
        <v/>
      </c>
      <c r="BO384" s="125" t="str">
        <f>IF('2. Enter scores'!BN388&lt;&gt;"",'2. Enter scores'!$B388-'2. Enter scores'!BN388,"")</f>
        <v/>
      </c>
      <c r="BP384" s="108">
        <v>1000</v>
      </c>
    </row>
    <row r="385" spans="2:68" x14ac:dyDescent="0.35">
      <c r="B385" s="125" t="str">
        <f>IF('2. Enter scores'!A389&lt;&gt;"",'2. Enter scores'!A389,"")</f>
        <v/>
      </c>
      <c r="H385" s="125" t="str">
        <f>IF('2. Enter scores'!G389&lt;&gt;"",'2. Enter scores'!$B389-'2. Enter scores'!G389,"")</f>
        <v/>
      </c>
      <c r="I385" s="125" t="str">
        <f>IF('2. Enter scores'!H389&lt;&gt;"",'2. Enter scores'!$B389-'2. Enter scores'!H389,"")</f>
        <v/>
      </c>
      <c r="J385" s="125" t="str">
        <f>IF('2. Enter scores'!I389&lt;&gt;"",'2. Enter scores'!$B389-'2. Enter scores'!I389,"")</f>
        <v/>
      </c>
      <c r="K385" s="125" t="str">
        <f>IF('2. Enter scores'!J389&lt;&gt;"",'2. Enter scores'!$B389-'2. Enter scores'!J389,"")</f>
        <v/>
      </c>
      <c r="L385" s="125" t="str">
        <f>IF('2. Enter scores'!K389&lt;&gt;"",'2. Enter scores'!$B389-'2. Enter scores'!K389,"")</f>
        <v/>
      </c>
      <c r="M385" s="125" t="str">
        <f>IF('2. Enter scores'!L389&lt;&gt;"",'2. Enter scores'!$B389-'2. Enter scores'!L389,"")</f>
        <v/>
      </c>
      <c r="N385" s="125" t="str">
        <f>IF('2. Enter scores'!M389&lt;&gt;"",'2. Enter scores'!$B389-'2. Enter scores'!M389,"")</f>
        <v/>
      </c>
      <c r="O385" s="125" t="str">
        <f>IF('2. Enter scores'!N389&lt;&gt;"",'2. Enter scores'!$B389-'2. Enter scores'!N389,"")</f>
        <v/>
      </c>
      <c r="P385" s="125" t="str">
        <f>IF('2. Enter scores'!O389&lt;&gt;"",'2. Enter scores'!$B389-'2. Enter scores'!O389,"")</f>
        <v/>
      </c>
      <c r="Q385" s="125" t="str">
        <f>IF('2. Enter scores'!P389&lt;&gt;"",'2. Enter scores'!$B389-'2. Enter scores'!P389,"")</f>
        <v/>
      </c>
      <c r="R385" s="125" t="str">
        <f>IF('2. Enter scores'!Q389&lt;&gt;"",'2. Enter scores'!$B389-'2. Enter scores'!Q389,"")</f>
        <v/>
      </c>
      <c r="S385" s="125" t="str">
        <f>IF('2. Enter scores'!R389&lt;&gt;"",'2. Enter scores'!$B389-'2. Enter scores'!R389,"")</f>
        <v/>
      </c>
      <c r="T385" s="125" t="str">
        <f>IF('2. Enter scores'!S389&lt;&gt;"",'2. Enter scores'!$B389-'2. Enter scores'!S389,"")</f>
        <v/>
      </c>
      <c r="U385" s="125" t="str">
        <f>IF('2. Enter scores'!T389&lt;&gt;"",'2. Enter scores'!$B389-'2. Enter scores'!T389,"")</f>
        <v/>
      </c>
      <c r="V385" s="125" t="str">
        <f>IF('2. Enter scores'!U389&lt;&gt;"",'2. Enter scores'!$B389-'2. Enter scores'!U389,"")</f>
        <v/>
      </c>
      <c r="W385" s="125" t="str">
        <f>IF('2. Enter scores'!V389&lt;&gt;"",'2. Enter scores'!$B389-'2. Enter scores'!V389,"")</f>
        <v/>
      </c>
      <c r="X385" s="125" t="str">
        <f>IF('2. Enter scores'!W389&lt;&gt;"",'2. Enter scores'!$B389-'2. Enter scores'!W389,"")</f>
        <v/>
      </c>
      <c r="Y385" s="125" t="str">
        <f>IF('2. Enter scores'!X389&lt;&gt;"",'2. Enter scores'!$B389-'2. Enter scores'!X389,"")</f>
        <v/>
      </c>
      <c r="Z385" s="125" t="str">
        <f>IF('2. Enter scores'!Y389&lt;&gt;"",'2. Enter scores'!$B389-'2. Enter scores'!Y389,"")</f>
        <v/>
      </c>
      <c r="AA385" s="125" t="str">
        <f>IF('2. Enter scores'!Z389&lt;&gt;"",'2. Enter scores'!$B389-'2. Enter scores'!Z389,"")</f>
        <v/>
      </c>
      <c r="AB385" s="125" t="str">
        <f>IF('2. Enter scores'!AA389&lt;&gt;"",'2. Enter scores'!$B389-'2. Enter scores'!AA389,"")</f>
        <v/>
      </c>
      <c r="AC385" s="125" t="str">
        <f>IF('2. Enter scores'!AB389&lt;&gt;"",'2. Enter scores'!$B389-'2. Enter scores'!AB389,"")</f>
        <v/>
      </c>
      <c r="AD385" s="125" t="str">
        <f>IF('2. Enter scores'!AC389&lt;&gt;"",'2. Enter scores'!$B389-'2. Enter scores'!AC389,"")</f>
        <v/>
      </c>
      <c r="AE385" s="125" t="str">
        <f>IF('2. Enter scores'!AD389&lt;&gt;"",'2. Enter scores'!$B389-'2. Enter scores'!AD389,"")</f>
        <v/>
      </c>
      <c r="AF385" s="125" t="str">
        <f>IF('2. Enter scores'!AE389&lt;&gt;"",'2. Enter scores'!$B389-'2. Enter scores'!AE389,"")</f>
        <v/>
      </c>
      <c r="AG385" s="125" t="str">
        <f>IF('2. Enter scores'!AF389&lt;&gt;"",'2. Enter scores'!$B389-'2. Enter scores'!AF389,"")</f>
        <v/>
      </c>
      <c r="AH385" s="125" t="str">
        <f>IF('2. Enter scores'!AG389&lt;&gt;"",'2. Enter scores'!$B389-'2. Enter scores'!AG389,"")</f>
        <v/>
      </c>
      <c r="AI385" s="125" t="str">
        <f>IF('2. Enter scores'!AH389&lt;&gt;"",'2. Enter scores'!$B389-'2. Enter scores'!AH389,"")</f>
        <v/>
      </c>
      <c r="AJ385" s="125" t="str">
        <f>IF('2. Enter scores'!AI389&lt;&gt;"",'2. Enter scores'!$B389-'2. Enter scores'!AI389,"")</f>
        <v/>
      </c>
      <c r="AK385" s="125" t="str">
        <f>IF('2. Enter scores'!AJ389&lt;&gt;"",'2. Enter scores'!$B389-'2. Enter scores'!AJ389,"")</f>
        <v/>
      </c>
      <c r="AL385" s="125" t="str">
        <f>IF('2. Enter scores'!AK389&lt;&gt;"",'2. Enter scores'!$B389-'2. Enter scores'!AK389,"")</f>
        <v/>
      </c>
      <c r="AM385" s="125" t="str">
        <f>IF('2. Enter scores'!AL389&lt;&gt;"",'2. Enter scores'!$B389-'2. Enter scores'!AL389,"")</f>
        <v/>
      </c>
      <c r="AN385" s="125" t="str">
        <f>IF('2. Enter scores'!AM389&lt;&gt;"",'2. Enter scores'!$B389-'2. Enter scores'!AM389,"")</f>
        <v/>
      </c>
      <c r="AO385" s="125" t="str">
        <f>IF('2. Enter scores'!AN389&lt;&gt;"",'2. Enter scores'!$B389-'2. Enter scores'!AN389,"")</f>
        <v/>
      </c>
      <c r="AP385" s="125" t="str">
        <f>IF('2. Enter scores'!AO389&lt;&gt;"",'2. Enter scores'!$B389-'2. Enter scores'!AO389,"")</f>
        <v/>
      </c>
      <c r="AQ385" s="125" t="str">
        <f>IF('2. Enter scores'!AP389&lt;&gt;"",'2. Enter scores'!$B389-'2. Enter scores'!AP389,"")</f>
        <v/>
      </c>
      <c r="AR385" s="125" t="str">
        <f>IF('2. Enter scores'!AQ389&lt;&gt;"",'2. Enter scores'!$B389-'2. Enter scores'!AQ389,"")</f>
        <v/>
      </c>
      <c r="AS385" s="125" t="str">
        <f>IF('2. Enter scores'!AR389&lt;&gt;"",'2. Enter scores'!$B389-'2. Enter scores'!AR389,"")</f>
        <v/>
      </c>
      <c r="AT385" s="125" t="str">
        <f>IF('2. Enter scores'!AS389&lt;&gt;"",'2. Enter scores'!$B389-'2. Enter scores'!AS389,"")</f>
        <v/>
      </c>
      <c r="AU385" s="125" t="str">
        <f>IF('2. Enter scores'!AT389&lt;&gt;"",'2. Enter scores'!$B389-'2. Enter scores'!AT389,"")</f>
        <v/>
      </c>
      <c r="AV385" s="125" t="str">
        <f>IF('2. Enter scores'!AU389&lt;&gt;"",'2. Enter scores'!$B389-'2. Enter scores'!AU389,"")</f>
        <v/>
      </c>
      <c r="AW385" s="125" t="str">
        <f>IF('2. Enter scores'!AV389&lt;&gt;"",'2. Enter scores'!$B389-'2. Enter scores'!AV389,"")</f>
        <v/>
      </c>
      <c r="AX385" s="125" t="str">
        <f>IF('2. Enter scores'!AW389&lt;&gt;"",'2. Enter scores'!$B389-'2. Enter scores'!AW389,"")</f>
        <v/>
      </c>
      <c r="AY385" s="125" t="str">
        <f>IF('2. Enter scores'!AX389&lt;&gt;"",'2. Enter scores'!$B389-'2. Enter scores'!AX389,"")</f>
        <v/>
      </c>
      <c r="AZ385" s="125" t="str">
        <f>IF('2. Enter scores'!AY389&lt;&gt;"",'2. Enter scores'!$B389-'2. Enter scores'!AY389,"")</f>
        <v/>
      </c>
      <c r="BA385" s="125" t="str">
        <f>IF('2. Enter scores'!AZ389&lt;&gt;"",'2. Enter scores'!$B389-'2. Enter scores'!AZ389,"")</f>
        <v/>
      </c>
      <c r="BB385" s="125" t="str">
        <f>IF('2. Enter scores'!BA389&lt;&gt;"",'2. Enter scores'!$B389-'2. Enter scores'!BA389,"")</f>
        <v/>
      </c>
      <c r="BC385" s="125" t="str">
        <f>IF('2. Enter scores'!BB389&lt;&gt;"",'2. Enter scores'!$B389-'2. Enter scores'!BB389,"")</f>
        <v/>
      </c>
      <c r="BD385" s="125" t="str">
        <f>IF('2. Enter scores'!BC389&lt;&gt;"",'2. Enter scores'!$B389-'2. Enter scores'!BC389,"")</f>
        <v/>
      </c>
      <c r="BE385" s="125" t="str">
        <f>IF('2. Enter scores'!BD389&lt;&gt;"",'2. Enter scores'!$B389-'2. Enter scores'!BD389,"")</f>
        <v/>
      </c>
      <c r="BF385" s="125" t="str">
        <f>IF('2. Enter scores'!BE389&lt;&gt;"",'2. Enter scores'!$B389-'2. Enter scores'!BE389,"")</f>
        <v/>
      </c>
      <c r="BG385" s="125" t="str">
        <f>IF('2. Enter scores'!BF389&lt;&gt;"",'2. Enter scores'!$B389-'2. Enter scores'!BF389,"")</f>
        <v/>
      </c>
      <c r="BH385" s="125" t="str">
        <f>IF('2. Enter scores'!BG389&lt;&gt;"",'2. Enter scores'!$B389-'2. Enter scores'!BG389,"")</f>
        <v/>
      </c>
      <c r="BI385" s="125" t="str">
        <f>IF('2. Enter scores'!BH389&lt;&gt;"",'2. Enter scores'!$B389-'2. Enter scores'!BH389,"")</f>
        <v/>
      </c>
      <c r="BJ385" s="125" t="str">
        <f>IF('2. Enter scores'!BI389&lt;&gt;"",'2. Enter scores'!$B389-'2. Enter scores'!BI389,"")</f>
        <v/>
      </c>
      <c r="BK385" s="125" t="str">
        <f>IF('2. Enter scores'!BJ389&lt;&gt;"",'2. Enter scores'!$B389-'2. Enter scores'!BJ389,"")</f>
        <v/>
      </c>
      <c r="BL385" s="125" t="str">
        <f>IF('2. Enter scores'!BK389&lt;&gt;"",'2. Enter scores'!$B389-'2. Enter scores'!BK389,"")</f>
        <v/>
      </c>
      <c r="BM385" s="125" t="str">
        <f>IF('2. Enter scores'!BL389&lt;&gt;"",'2. Enter scores'!$B389-'2. Enter scores'!BL389,"")</f>
        <v/>
      </c>
      <c r="BN385" s="125" t="str">
        <f>IF('2. Enter scores'!BM389&lt;&gt;"",'2. Enter scores'!$B389-'2. Enter scores'!BM389,"")</f>
        <v/>
      </c>
      <c r="BO385" s="125" t="str">
        <f>IF('2. Enter scores'!BN389&lt;&gt;"",'2. Enter scores'!$B389-'2. Enter scores'!BN389,"")</f>
        <v/>
      </c>
      <c r="BP385" s="108">
        <v>1000</v>
      </c>
    </row>
    <row r="386" spans="2:68" x14ac:dyDescent="0.35">
      <c r="B386" s="125" t="str">
        <f>IF('2. Enter scores'!A390&lt;&gt;"",'2. Enter scores'!A390,"")</f>
        <v/>
      </c>
      <c r="H386" s="125" t="str">
        <f>IF('2. Enter scores'!G390&lt;&gt;"",'2. Enter scores'!$B390-'2. Enter scores'!G390,"")</f>
        <v/>
      </c>
      <c r="I386" s="125" t="str">
        <f>IF('2. Enter scores'!H390&lt;&gt;"",'2. Enter scores'!$B390-'2. Enter scores'!H390,"")</f>
        <v/>
      </c>
      <c r="J386" s="125" t="str">
        <f>IF('2. Enter scores'!I390&lt;&gt;"",'2. Enter scores'!$B390-'2. Enter scores'!I390,"")</f>
        <v/>
      </c>
      <c r="K386" s="125" t="str">
        <f>IF('2. Enter scores'!J390&lt;&gt;"",'2. Enter scores'!$B390-'2. Enter scores'!J390,"")</f>
        <v/>
      </c>
      <c r="L386" s="125" t="str">
        <f>IF('2. Enter scores'!K390&lt;&gt;"",'2. Enter scores'!$B390-'2. Enter scores'!K390,"")</f>
        <v/>
      </c>
      <c r="M386" s="125" t="str">
        <f>IF('2. Enter scores'!L390&lt;&gt;"",'2. Enter scores'!$B390-'2. Enter scores'!L390,"")</f>
        <v/>
      </c>
      <c r="N386" s="125" t="str">
        <f>IF('2. Enter scores'!M390&lt;&gt;"",'2. Enter scores'!$B390-'2. Enter scores'!M390,"")</f>
        <v/>
      </c>
      <c r="O386" s="125" t="str">
        <f>IF('2. Enter scores'!N390&lt;&gt;"",'2. Enter scores'!$B390-'2. Enter scores'!N390,"")</f>
        <v/>
      </c>
      <c r="P386" s="125" t="str">
        <f>IF('2. Enter scores'!O390&lt;&gt;"",'2. Enter scores'!$B390-'2. Enter scores'!O390,"")</f>
        <v/>
      </c>
      <c r="Q386" s="125" t="str">
        <f>IF('2. Enter scores'!P390&lt;&gt;"",'2. Enter scores'!$B390-'2. Enter scores'!P390,"")</f>
        <v/>
      </c>
      <c r="R386" s="125" t="str">
        <f>IF('2. Enter scores'!Q390&lt;&gt;"",'2. Enter scores'!$B390-'2. Enter scores'!Q390,"")</f>
        <v/>
      </c>
      <c r="S386" s="125" t="str">
        <f>IF('2. Enter scores'!R390&lt;&gt;"",'2. Enter scores'!$B390-'2. Enter scores'!R390,"")</f>
        <v/>
      </c>
      <c r="T386" s="125" t="str">
        <f>IF('2. Enter scores'!S390&lt;&gt;"",'2. Enter scores'!$B390-'2. Enter scores'!S390,"")</f>
        <v/>
      </c>
      <c r="U386" s="125" t="str">
        <f>IF('2. Enter scores'!T390&lt;&gt;"",'2. Enter scores'!$B390-'2. Enter scores'!T390,"")</f>
        <v/>
      </c>
      <c r="V386" s="125" t="str">
        <f>IF('2. Enter scores'!U390&lt;&gt;"",'2. Enter scores'!$B390-'2. Enter scores'!U390,"")</f>
        <v/>
      </c>
      <c r="W386" s="125" t="str">
        <f>IF('2. Enter scores'!V390&lt;&gt;"",'2. Enter scores'!$B390-'2. Enter scores'!V390,"")</f>
        <v/>
      </c>
      <c r="X386" s="125" t="str">
        <f>IF('2. Enter scores'!W390&lt;&gt;"",'2. Enter scores'!$B390-'2. Enter scores'!W390,"")</f>
        <v/>
      </c>
      <c r="Y386" s="125" t="str">
        <f>IF('2. Enter scores'!X390&lt;&gt;"",'2. Enter scores'!$B390-'2. Enter scores'!X390,"")</f>
        <v/>
      </c>
      <c r="Z386" s="125" t="str">
        <f>IF('2. Enter scores'!Y390&lt;&gt;"",'2. Enter scores'!$B390-'2. Enter scores'!Y390,"")</f>
        <v/>
      </c>
      <c r="AA386" s="125" t="str">
        <f>IF('2. Enter scores'!Z390&lt;&gt;"",'2. Enter scores'!$B390-'2. Enter scores'!Z390,"")</f>
        <v/>
      </c>
      <c r="AB386" s="125" t="str">
        <f>IF('2. Enter scores'!AA390&lt;&gt;"",'2. Enter scores'!$B390-'2. Enter scores'!AA390,"")</f>
        <v/>
      </c>
      <c r="AC386" s="125" t="str">
        <f>IF('2. Enter scores'!AB390&lt;&gt;"",'2. Enter scores'!$B390-'2. Enter scores'!AB390,"")</f>
        <v/>
      </c>
      <c r="AD386" s="125" t="str">
        <f>IF('2. Enter scores'!AC390&lt;&gt;"",'2. Enter scores'!$B390-'2. Enter scores'!AC390,"")</f>
        <v/>
      </c>
      <c r="AE386" s="125" t="str">
        <f>IF('2. Enter scores'!AD390&lt;&gt;"",'2. Enter scores'!$B390-'2. Enter scores'!AD390,"")</f>
        <v/>
      </c>
      <c r="AF386" s="125" t="str">
        <f>IF('2. Enter scores'!AE390&lt;&gt;"",'2. Enter scores'!$B390-'2. Enter scores'!AE390,"")</f>
        <v/>
      </c>
      <c r="AG386" s="125" t="str">
        <f>IF('2. Enter scores'!AF390&lt;&gt;"",'2. Enter scores'!$B390-'2. Enter scores'!AF390,"")</f>
        <v/>
      </c>
      <c r="AH386" s="125" t="str">
        <f>IF('2. Enter scores'!AG390&lt;&gt;"",'2. Enter scores'!$B390-'2. Enter scores'!AG390,"")</f>
        <v/>
      </c>
      <c r="AI386" s="125" t="str">
        <f>IF('2. Enter scores'!AH390&lt;&gt;"",'2. Enter scores'!$B390-'2. Enter scores'!AH390,"")</f>
        <v/>
      </c>
      <c r="AJ386" s="125" t="str">
        <f>IF('2. Enter scores'!AI390&lt;&gt;"",'2. Enter scores'!$B390-'2. Enter scores'!AI390,"")</f>
        <v/>
      </c>
      <c r="AK386" s="125" t="str">
        <f>IF('2. Enter scores'!AJ390&lt;&gt;"",'2. Enter scores'!$B390-'2. Enter scores'!AJ390,"")</f>
        <v/>
      </c>
      <c r="AL386" s="125" t="str">
        <f>IF('2. Enter scores'!AK390&lt;&gt;"",'2. Enter scores'!$B390-'2. Enter scores'!AK390,"")</f>
        <v/>
      </c>
      <c r="AM386" s="125" t="str">
        <f>IF('2. Enter scores'!AL390&lt;&gt;"",'2. Enter scores'!$B390-'2. Enter scores'!AL390,"")</f>
        <v/>
      </c>
      <c r="AN386" s="125" t="str">
        <f>IF('2. Enter scores'!AM390&lt;&gt;"",'2. Enter scores'!$B390-'2. Enter scores'!AM390,"")</f>
        <v/>
      </c>
      <c r="AO386" s="125" t="str">
        <f>IF('2. Enter scores'!AN390&lt;&gt;"",'2. Enter scores'!$B390-'2. Enter scores'!AN390,"")</f>
        <v/>
      </c>
      <c r="AP386" s="125" t="str">
        <f>IF('2. Enter scores'!AO390&lt;&gt;"",'2. Enter scores'!$B390-'2. Enter scores'!AO390,"")</f>
        <v/>
      </c>
      <c r="AQ386" s="125" t="str">
        <f>IF('2. Enter scores'!AP390&lt;&gt;"",'2. Enter scores'!$B390-'2. Enter scores'!AP390,"")</f>
        <v/>
      </c>
      <c r="AR386" s="125" t="str">
        <f>IF('2. Enter scores'!AQ390&lt;&gt;"",'2. Enter scores'!$B390-'2. Enter scores'!AQ390,"")</f>
        <v/>
      </c>
      <c r="AS386" s="125" t="str">
        <f>IF('2. Enter scores'!AR390&lt;&gt;"",'2. Enter scores'!$B390-'2. Enter scores'!AR390,"")</f>
        <v/>
      </c>
      <c r="AT386" s="125" t="str">
        <f>IF('2. Enter scores'!AS390&lt;&gt;"",'2. Enter scores'!$B390-'2. Enter scores'!AS390,"")</f>
        <v/>
      </c>
      <c r="AU386" s="125" t="str">
        <f>IF('2. Enter scores'!AT390&lt;&gt;"",'2. Enter scores'!$B390-'2. Enter scores'!AT390,"")</f>
        <v/>
      </c>
      <c r="AV386" s="125" t="str">
        <f>IF('2. Enter scores'!AU390&lt;&gt;"",'2. Enter scores'!$B390-'2. Enter scores'!AU390,"")</f>
        <v/>
      </c>
      <c r="AW386" s="125" t="str">
        <f>IF('2. Enter scores'!AV390&lt;&gt;"",'2. Enter scores'!$B390-'2. Enter scores'!AV390,"")</f>
        <v/>
      </c>
      <c r="AX386" s="125" t="str">
        <f>IF('2. Enter scores'!AW390&lt;&gt;"",'2. Enter scores'!$B390-'2. Enter scores'!AW390,"")</f>
        <v/>
      </c>
      <c r="AY386" s="125" t="str">
        <f>IF('2. Enter scores'!AX390&lt;&gt;"",'2. Enter scores'!$B390-'2. Enter scores'!AX390,"")</f>
        <v/>
      </c>
      <c r="AZ386" s="125" t="str">
        <f>IF('2. Enter scores'!AY390&lt;&gt;"",'2. Enter scores'!$B390-'2. Enter scores'!AY390,"")</f>
        <v/>
      </c>
      <c r="BA386" s="125" t="str">
        <f>IF('2. Enter scores'!AZ390&lt;&gt;"",'2. Enter scores'!$B390-'2. Enter scores'!AZ390,"")</f>
        <v/>
      </c>
      <c r="BB386" s="125" t="str">
        <f>IF('2. Enter scores'!BA390&lt;&gt;"",'2. Enter scores'!$B390-'2. Enter scores'!BA390,"")</f>
        <v/>
      </c>
      <c r="BC386" s="125" t="str">
        <f>IF('2. Enter scores'!BB390&lt;&gt;"",'2. Enter scores'!$B390-'2. Enter scores'!BB390,"")</f>
        <v/>
      </c>
      <c r="BD386" s="125" t="str">
        <f>IF('2. Enter scores'!BC390&lt;&gt;"",'2. Enter scores'!$B390-'2. Enter scores'!BC390,"")</f>
        <v/>
      </c>
      <c r="BE386" s="125" t="str">
        <f>IF('2. Enter scores'!BD390&lt;&gt;"",'2. Enter scores'!$B390-'2. Enter scores'!BD390,"")</f>
        <v/>
      </c>
      <c r="BF386" s="125" t="str">
        <f>IF('2. Enter scores'!BE390&lt;&gt;"",'2. Enter scores'!$B390-'2. Enter scores'!BE390,"")</f>
        <v/>
      </c>
      <c r="BG386" s="125" t="str">
        <f>IF('2. Enter scores'!BF390&lt;&gt;"",'2. Enter scores'!$B390-'2. Enter scores'!BF390,"")</f>
        <v/>
      </c>
      <c r="BH386" s="125" t="str">
        <f>IF('2. Enter scores'!BG390&lt;&gt;"",'2. Enter scores'!$B390-'2. Enter scores'!BG390,"")</f>
        <v/>
      </c>
      <c r="BI386" s="125" t="str">
        <f>IF('2. Enter scores'!BH390&lt;&gt;"",'2. Enter scores'!$B390-'2. Enter scores'!BH390,"")</f>
        <v/>
      </c>
      <c r="BJ386" s="125" t="str">
        <f>IF('2. Enter scores'!BI390&lt;&gt;"",'2. Enter scores'!$B390-'2. Enter scores'!BI390,"")</f>
        <v/>
      </c>
      <c r="BK386" s="125" t="str">
        <f>IF('2. Enter scores'!BJ390&lt;&gt;"",'2. Enter scores'!$B390-'2. Enter scores'!BJ390,"")</f>
        <v/>
      </c>
      <c r="BL386" s="125" t="str">
        <f>IF('2. Enter scores'!BK390&lt;&gt;"",'2. Enter scores'!$B390-'2. Enter scores'!BK390,"")</f>
        <v/>
      </c>
      <c r="BM386" s="125" t="str">
        <f>IF('2. Enter scores'!BL390&lt;&gt;"",'2. Enter scores'!$B390-'2. Enter scores'!BL390,"")</f>
        <v/>
      </c>
      <c r="BN386" s="125" t="str">
        <f>IF('2. Enter scores'!BM390&lt;&gt;"",'2. Enter scores'!$B390-'2. Enter scores'!BM390,"")</f>
        <v/>
      </c>
      <c r="BO386" s="125" t="str">
        <f>IF('2. Enter scores'!BN390&lt;&gt;"",'2. Enter scores'!$B390-'2. Enter scores'!BN390,"")</f>
        <v/>
      </c>
      <c r="BP386" s="108">
        <v>1000</v>
      </c>
    </row>
    <row r="387" spans="2:68" x14ac:dyDescent="0.35">
      <c r="B387" s="125" t="str">
        <f>IF('2. Enter scores'!A391&lt;&gt;"",'2. Enter scores'!A391,"")</f>
        <v/>
      </c>
      <c r="H387" s="125" t="str">
        <f>IF('2. Enter scores'!G391&lt;&gt;"",'2. Enter scores'!$B391-'2. Enter scores'!G391,"")</f>
        <v/>
      </c>
      <c r="I387" s="125" t="str">
        <f>IF('2. Enter scores'!H391&lt;&gt;"",'2. Enter scores'!$B391-'2. Enter scores'!H391,"")</f>
        <v/>
      </c>
      <c r="J387" s="125" t="str">
        <f>IF('2. Enter scores'!I391&lt;&gt;"",'2. Enter scores'!$B391-'2. Enter scores'!I391,"")</f>
        <v/>
      </c>
      <c r="K387" s="125" t="str">
        <f>IF('2. Enter scores'!J391&lt;&gt;"",'2. Enter scores'!$B391-'2. Enter scores'!J391,"")</f>
        <v/>
      </c>
      <c r="L387" s="125" t="str">
        <f>IF('2. Enter scores'!K391&lt;&gt;"",'2. Enter scores'!$B391-'2. Enter scores'!K391,"")</f>
        <v/>
      </c>
      <c r="M387" s="125" t="str">
        <f>IF('2. Enter scores'!L391&lt;&gt;"",'2. Enter scores'!$B391-'2. Enter scores'!L391,"")</f>
        <v/>
      </c>
      <c r="N387" s="125" t="str">
        <f>IF('2. Enter scores'!M391&lt;&gt;"",'2. Enter scores'!$B391-'2. Enter scores'!M391,"")</f>
        <v/>
      </c>
      <c r="O387" s="125" t="str">
        <f>IF('2. Enter scores'!N391&lt;&gt;"",'2. Enter scores'!$B391-'2. Enter scores'!N391,"")</f>
        <v/>
      </c>
      <c r="P387" s="125" t="str">
        <f>IF('2. Enter scores'!O391&lt;&gt;"",'2. Enter scores'!$B391-'2. Enter scores'!O391,"")</f>
        <v/>
      </c>
      <c r="Q387" s="125" t="str">
        <f>IF('2. Enter scores'!P391&lt;&gt;"",'2. Enter scores'!$B391-'2. Enter scores'!P391,"")</f>
        <v/>
      </c>
      <c r="R387" s="125" t="str">
        <f>IF('2. Enter scores'!Q391&lt;&gt;"",'2. Enter scores'!$B391-'2. Enter scores'!Q391,"")</f>
        <v/>
      </c>
      <c r="S387" s="125" t="str">
        <f>IF('2. Enter scores'!R391&lt;&gt;"",'2. Enter scores'!$B391-'2. Enter scores'!R391,"")</f>
        <v/>
      </c>
      <c r="T387" s="125" t="str">
        <f>IF('2. Enter scores'!S391&lt;&gt;"",'2. Enter scores'!$B391-'2. Enter scores'!S391,"")</f>
        <v/>
      </c>
      <c r="U387" s="125" t="str">
        <f>IF('2. Enter scores'!T391&lt;&gt;"",'2. Enter scores'!$B391-'2. Enter scores'!T391,"")</f>
        <v/>
      </c>
      <c r="V387" s="125" t="str">
        <f>IF('2. Enter scores'!U391&lt;&gt;"",'2. Enter scores'!$B391-'2. Enter scores'!U391,"")</f>
        <v/>
      </c>
      <c r="W387" s="125" t="str">
        <f>IF('2. Enter scores'!V391&lt;&gt;"",'2. Enter scores'!$B391-'2. Enter scores'!V391,"")</f>
        <v/>
      </c>
      <c r="X387" s="125" t="str">
        <f>IF('2. Enter scores'!W391&lt;&gt;"",'2. Enter scores'!$B391-'2. Enter scores'!W391,"")</f>
        <v/>
      </c>
      <c r="Y387" s="125" t="str">
        <f>IF('2. Enter scores'!X391&lt;&gt;"",'2. Enter scores'!$B391-'2. Enter scores'!X391,"")</f>
        <v/>
      </c>
      <c r="Z387" s="125" t="str">
        <f>IF('2. Enter scores'!Y391&lt;&gt;"",'2. Enter scores'!$B391-'2. Enter scores'!Y391,"")</f>
        <v/>
      </c>
      <c r="AA387" s="125" t="str">
        <f>IF('2. Enter scores'!Z391&lt;&gt;"",'2. Enter scores'!$B391-'2. Enter scores'!Z391,"")</f>
        <v/>
      </c>
      <c r="AB387" s="125" t="str">
        <f>IF('2. Enter scores'!AA391&lt;&gt;"",'2. Enter scores'!$B391-'2. Enter scores'!AA391,"")</f>
        <v/>
      </c>
      <c r="AC387" s="125" t="str">
        <f>IF('2. Enter scores'!AB391&lt;&gt;"",'2. Enter scores'!$B391-'2. Enter scores'!AB391,"")</f>
        <v/>
      </c>
      <c r="AD387" s="125" t="str">
        <f>IF('2. Enter scores'!AC391&lt;&gt;"",'2. Enter scores'!$B391-'2. Enter scores'!AC391,"")</f>
        <v/>
      </c>
      <c r="AE387" s="125" t="str">
        <f>IF('2. Enter scores'!AD391&lt;&gt;"",'2. Enter scores'!$B391-'2. Enter scores'!AD391,"")</f>
        <v/>
      </c>
      <c r="AF387" s="125" t="str">
        <f>IF('2. Enter scores'!AE391&lt;&gt;"",'2. Enter scores'!$B391-'2. Enter scores'!AE391,"")</f>
        <v/>
      </c>
      <c r="AG387" s="125" t="str">
        <f>IF('2. Enter scores'!AF391&lt;&gt;"",'2. Enter scores'!$B391-'2. Enter scores'!AF391,"")</f>
        <v/>
      </c>
      <c r="AH387" s="125" t="str">
        <f>IF('2. Enter scores'!AG391&lt;&gt;"",'2. Enter scores'!$B391-'2. Enter scores'!AG391,"")</f>
        <v/>
      </c>
      <c r="AI387" s="125" t="str">
        <f>IF('2. Enter scores'!AH391&lt;&gt;"",'2. Enter scores'!$B391-'2. Enter scores'!AH391,"")</f>
        <v/>
      </c>
      <c r="AJ387" s="125" t="str">
        <f>IF('2. Enter scores'!AI391&lt;&gt;"",'2. Enter scores'!$B391-'2. Enter scores'!AI391,"")</f>
        <v/>
      </c>
      <c r="AK387" s="125" t="str">
        <f>IF('2. Enter scores'!AJ391&lt;&gt;"",'2. Enter scores'!$B391-'2. Enter scores'!AJ391,"")</f>
        <v/>
      </c>
      <c r="AL387" s="125" t="str">
        <f>IF('2. Enter scores'!AK391&lt;&gt;"",'2. Enter scores'!$B391-'2. Enter scores'!AK391,"")</f>
        <v/>
      </c>
      <c r="AM387" s="125" t="str">
        <f>IF('2. Enter scores'!AL391&lt;&gt;"",'2. Enter scores'!$B391-'2. Enter scores'!AL391,"")</f>
        <v/>
      </c>
      <c r="AN387" s="125" t="str">
        <f>IF('2. Enter scores'!AM391&lt;&gt;"",'2. Enter scores'!$B391-'2. Enter scores'!AM391,"")</f>
        <v/>
      </c>
      <c r="AO387" s="125" t="str">
        <f>IF('2. Enter scores'!AN391&lt;&gt;"",'2. Enter scores'!$B391-'2. Enter scores'!AN391,"")</f>
        <v/>
      </c>
      <c r="AP387" s="125" t="str">
        <f>IF('2. Enter scores'!AO391&lt;&gt;"",'2. Enter scores'!$B391-'2. Enter scores'!AO391,"")</f>
        <v/>
      </c>
      <c r="AQ387" s="125" t="str">
        <f>IF('2. Enter scores'!AP391&lt;&gt;"",'2. Enter scores'!$B391-'2. Enter scores'!AP391,"")</f>
        <v/>
      </c>
      <c r="AR387" s="125" t="str">
        <f>IF('2. Enter scores'!AQ391&lt;&gt;"",'2. Enter scores'!$B391-'2. Enter scores'!AQ391,"")</f>
        <v/>
      </c>
      <c r="AS387" s="125" t="str">
        <f>IF('2. Enter scores'!AR391&lt;&gt;"",'2. Enter scores'!$B391-'2. Enter scores'!AR391,"")</f>
        <v/>
      </c>
      <c r="AT387" s="125" t="str">
        <f>IF('2. Enter scores'!AS391&lt;&gt;"",'2. Enter scores'!$B391-'2. Enter scores'!AS391,"")</f>
        <v/>
      </c>
      <c r="AU387" s="125" t="str">
        <f>IF('2. Enter scores'!AT391&lt;&gt;"",'2. Enter scores'!$B391-'2. Enter scores'!AT391,"")</f>
        <v/>
      </c>
      <c r="AV387" s="125" t="str">
        <f>IF('2. Enter scores'!AU391&lt;&gt;"",'2. Enter scores'!$B391-'2. Enter scores'!AU391,"")</f>
        <v/>
      </c>
      <c r="AW387" s="125" t="str">
        <f>IF('2. Enter scores'!AV391&lt;&gt;"",'2. Enter scores'!$B391-'2. Enter scores'!AV391,"")</f>
        <v/>
      </c>
      <c r="AX387" s="125" t="str">
        <f>IF('2. Enter scores'!AW391&lt;&gt;"",'2. Enter scores'!$B391-'2. Enter scores'!AW391,"")</f>
        <v/>
      </c>
      <c r="AY387" s="125" t="str">
        <f>IF('2. Enter scores'!AX391&lt;&gt;"",'2. Enter scores'!$B391-'2. Enter scores'!AX391,"")</f>
        <v/>
      </c>
      <c r="AZ387" s="125" t="str">
        <f>IF('2. Enter scores'!AY391&lt;&gt;"",'2. Enter scores'!$B391-'2. Enter scores'!AY391,"")</f>
        <v/>
      </c>
      <c r="BA387" s="125" t="str">
        <f>IF('2. Enter scores'!AZ391&lt;&gt;"",'2. Enter scores'!$B391-'2. Enter scores'!AZ391,"")</f>
        <v/>
      </c>
      <c r="BB387" s="125" t="str">
        <f>IF('2. Enter scores'!BA391&lt;&gt;"",'2. Enter scores'!$B391-'2. Enter scores'!BA391,"")</f>
        <v/>
      </c>
      <c r="BC387" s="125" t="str">
        <f>IF('2. Enter scores'!BB391&lt;&gt;"",'2. Enter scores'!$B391-'2. Enter scores'!BB391,"")</f>
        <v/>
      </c>
      <c r="BD387" s="125" t="str">
        <f>IF('2. Enter scores'!BC391&lt;&gt;"",'2. Enter scores'!$B391-'2. Enter scores'!BC391,"")</f>
        <v/>
      </c>
      <c r="BE387" s="125" t="str">
        <f>IF('2. Enter scores'!BD391&lt;&gt;"",'2. Enter scores'!$B391-'2. Enter scores'!BD391,"")</f>
        <v/>
      </c>
      <c r="BF387" s="125" t="str">
        <f>IF('2. Enter scores'!BE391&lt;&gt;"",'2. Enter scores'!$B391-'2. Enter scores'!BE391,"")</f>
        <v/>
      </c>
      <c r="BG387" s="125" t="str">
        <f>IF('2. Enter scores'!BF391&lt;&gt;"",'2. Enter scores'!$B391-'2. Enter scores'!BF391,"")</f>
        <v/>
      </c>
      <c r="BH387" s="125" t="str">
        <f>IF('2. Enter scores'!BG391&lt;&gt;"",'2. Enter scores'!$B391-'2. Enter scores'!BG391,"")</f>
        <v/>
      </c>
      <c r="BI387" s="125" t="str">
        <f>IF('2. Enter scores'!BH391&lt;&gt;"",'2. Enter scores'!$B391-'2. Enter scores'!BH391,"")</f>
        <v/>
      </c>
      <c r="BJ387" s="125" t="str">
        <f>IF('2. Enter scores'!BI391&lt;&gt;"",'2. Enter scores'!$B391-'2. Enter scores'!BI391,"")</f>
        <v/>
      </c>
      <c r="BK387" s="125" t="str">
        <f>IF('2. Enter scores'!BJ391&lt;&gt;"",'2. Enter scores'!$B391-'2. Enter scores'!BJ391,"")</f>
        <v/>
      </c>
      <c r="BL387" s="125" t="str">
        <f>IF('2. Enter scores'!BK391&lt;&gt;"",'2. Enter scores'!$B391-'2. Enter scores'!BK391,"")</f>
        <v/>
      </c>
      <c r="BM387" s="125" t="str">
        <f>IF('2. Enter scores'!BL391&lt;&gt;"",'2. Enter scores'!$B391-'2. Enter scores'!BL391,"")</f>
        <v/>
      </c>
      <c r="BN387" s="125" t="str">
        <f>IF('2. Enter scores'!BM391&lt;&gt;"",'2. Enter scores'!$B391-'2. Enter scores'!BM391,"")</f>
        <v/>
      </c>
      <c r="BO387" s="125" t="str">
        <f>IF('2. Enter scores'!BN391&lt;&gt;"",'2. Enter scores'!$B391-'2. Enter scores'!BN391,"")</f>
        <v/>
      </c>
      <c r="BP387" s="108">
        <v>1000</v>
      </c>
    </row>
    <row r="388" spans="2:68" x14ac:dyDescent="0.35">
      <c r="B388" s="125" t="str">
        <f>IF('2. Enter scores'!A392&lt;&gt;"",'2. Enter scores'!A392,"")</f>
        <v/>
      </c>
      <c r="H388" s="125" t="str">
        <f>IF('2. Enter scores'!G392&lt;&gt;"",'2. Enter scores'!$B392-'2. Enter scores'!G392,"")</f>
        <v/>
      </c>
      <c r="I388" s="125" t="str">
        <f>IF('2. Enter scores'!H392&lt;&gt;"",'2. Enter scores'!$B392-'2. Enter scores'!H392,"")</f>
        <v/>
      </c>
      <c r="J388" s="125" t="str">
        <f>IF('2. Enter scores'!I392&lt;&gt;"",'2. Enter scores'!$B392-'2. Enter scores'!I392,"")</f>
        <v/>
      </c>
      <c r="K388" s="125" t="str">
        <f>IF('2. Enter scores'!J392&lt;&gt;"",'2. Enter scores'!$B392-'2. Enter scores'!J392,"")</f>
        <v/>
      </c>
      <c r="L388" s="125" t="str">
        <f>IF('2. Enter scores'!K392&lt;&gt;"",'2. Enter scores'!$B392-'2. Enter scores'!K392,"")</f>
        <v/>
      </c>
      <c r="M388" s="125" t="str">
        <f>IF('2. Enter scores'!L392&lt;&gt;"",'2. Enter scores'!$B392-'2. Enter scores'!L392,"")</f>
        <v/>
      </c>
      <c r="N388" s="125" t="str">
        <f>IF('2. Enter scores'!M392&lt;&gt;"",'2. Enter scores'!$B392-'2. Enter scores'!M392,"")</f>
        <v/>
      </c>
      <c r="O388" s="125" t="str">
        <f>IF('2. Enter scores'!N392&lt;&gt;"",'2. Enter scores'!$B392-'2. Enter scores'!N392,"")</f>
        <v/>
      </c>
      <c r="P388" s="125" t="str">
        <f>IF('2. Enter scores'!O392&lt;&gt;"",'2. Enter scores'!$B392-'2. Enter scores'!O392,"")</f>
        <v/>
      </c>
      <c r="Q388" s="125" t="str">
        <f>IF('2. Enter scores'!P392&lt;&gt;"",'2. Enter scores'!$B392-'2. Enter scores'!P392,"")</f>
        <v/>
      </c>
      <c r="R388" s="125" t="str">
        <f>IF('2. Enter scores'!Q392&lt;&gt;"",'2. Enter scores'!$B392-'2. Enter scores'!Q392,"")</f>
        <v/>
      </c>
      <c r="S388" s="125" t="str">
        <f>IF('2. Enter scores'!R392&lt;&gt;"",'2. Enter scores'!$B392-'2. Enter scores'!R392,"")</f>
        <v/>
      </c>
      <c r="T388" s="125" t="str">
        <f>IF('2. Enter scores'!S392&lt;&gt;"",'2. Enter scores'!$B392-'2. Enter scores'!S392,"")</f>
        <v/>
      </c>
      <c r="U388" s="125" t="str">
        <f>IF('2. Enter scores'!T392&lt;&gt;"",'2. Enter scores'!$B392-'2. Enter scores'!T392,"")</f>
        <v/>
      </c>
      <c r="V388" s="125" t="str">
        <f>IF('2. Enter scores'!U392&lt;&gt;"",'2. Enter scores'!$B392-'2. Enter scores'!U392,"")</f>
        <v/>
      </c>
      <c r="W388" s="125" t="str">
        <f>IF('2. Enter scores'!V392&lt;&gt;"",'2. Enter scores'!$B392-'2. Enter scores'!V392,"")</f>
        <v/>
      </c>
      <c r="X388" s="125" t="str">
        <f>IF('2. Enter scores'!W392&lt;&gt;"",'2. Enter scores'!$B392-'2. Enter scores'!W392,"")</f>
        <v/>
      </c>
      <c r="Y388" s="125" t="str">
        <f>IF('2. Enter scores'!X392&lt;&gt;"",'2. Enter scores'!$B392-'2. Enter scores'!X392,"")</f>
        <v/>
      </c>
      <c r="Z388" s="125" t="str">
        <f>IF('2. Enter scores'!Y392&lt;&gt;"",'2. Enter scores'!$B392-'2. Enter scores'!Y392,"")</f>
        <v/>
      </c>
      <c r="AA388" s="125" t="str">
        <f>IF('2. Enter scores'!Z392&lt;&gt;"",'2. Enter scores'!$B392-'2. Enter scores'!Z392,"")</f>
        <v/>
      </c>
      <c r="AB388" s="125" t="str">
        <f>IF('2. Enter scores'!AA392&lt;&gt;"",'2. Enter scores'!$B392-'2. Enter scores'!AA392,"")</f>
        <v/>
      </c>
      <c r="AC388" s="125" t="str">
        <f>IF('2. Enter scores'!AB392&lt;&gt;"",'2. Enter scores'!$B392-'2. Enter scores'!AB392,"")</f>
        <v/>
      </c>
      <c r="AD388" s="125" t="str">
        <f>IF('2. Enter scores'!AC392&lt;&gt;"",'2. Enter scores'!$B392-'2. Enter scores'!AC392,"")</f>
        <v/>
      </c>
      <c r="AE388" s="125" t="str">
        <f>IF('2. Enter scores'!AD392&lt;&gt;"",'2. Enter scores'!$B392-'2. Enter scores'!AD392,"")</f>
        <v/>
      </c>
      <c r="AF388" s="125" t="str">
        <f>IF('2. Enter scores'!AE392&lt;&gt;"",'2. Enter scores'!$B392-'2. Enter scores'!AE392,"")</f>
        <v/>
      </c>
      <c r="AG388" s="125" t="str">
        <f>IF('2. Enter scores'!AF392&lt;&gt;"",'2. Enter scores'!$B392-'2. Enter scores'!AF392,"")</f>
        <v/>
      </c>
      <c r="AH388" s="125" t="str">
        <f>IF('2. Enter scores'!AG392&lt;&gt;"",'2. Enter scores'!$B392-'2. Enter scores'!AG392,"")</f>
        <v/>
      </c>
      <c r="AI388" s="125" t="str">
        <f>IF('2. Enter scores'!AH392&lt;&gt;"",'2. Enter scores'!$B392-'2. Enter scores'!AH392,"")</f>
        <v/>
      </c>
      <c r="AJ388" s="125" t="str">
        <f>IF('2. Enter scores'!AI392&lt;&gt;"",'2. Enter scores'!$B392-'2. Enter scores'!AI392,"")</f>
        <v/>
      </c>
      <c r="AK388" s="125" t="str">
        <f>IF('2. Enter scores'!AJ392&lt;&gt;"",'2. Enter scores'!$B392-'2. Enter scores'!AJ392,"")</f>
        <v/>
      </c>
      <c r="AL388" s="125" t="str">
        <f>IF('2. Enter scores'!AK392&lt;&gt;"",'2. Enter scores'!$B392-'2. Enter scores'!AK392,"")</f>
        <v/>
      </c>
      <c r="AM388" s="125" t="str">
        <f>IF('2. Enter scores'!AL392&lt;&gt;"",'2. Enter scores'!$B392-'2. Enter scores'!AL392,"")</f>
        <v/>
      </c>
      <c r="AN388" s="125" t="str">
        <f>IF('2. Enter scores'!AM392&lt;&gt;"",'2. Enter scores'!$B392-'2. Enter scores'!AM392,"")</f>
        <v/>
      </c>
      <c r="AO388" s="125" t="str">
        <f>IF('2. Enter scores'!AN392&lt;&gt;"",'2. Enter scores'!$B392-'2. Enter scores'!AN392,"")</f>
        <v/>
      </c>
      <c r="AP388" s="125" t="str">
        <f>IF('2. Enter scores'!AO392&lt;&gt;"",'2. Enter scores'!$B392-'2. Enter scores'!AO392,"")</f>
        <v/>
      </c>
      <c r="AQ388" s="125" t="str">
        <f>IF('2. Enter scores'!AP392&lt;&gt;"",'2. Enter scores'!$B392-'2. Enter scores'!AP392,"")</f>
        <v/>
      </c>
      <c r="AR388" s="125" t="str">
        <f>IF('2. Enter scores'!AQ392&lt;&gt;"",'2. Enter scores'!$B392-'2. Enter scores'!AQ392,"")</f>
        <v/>
      </c>
      <c r="AS388" s="125" t="str">
        <f>IF('2. Enter scores'!AR392&lt;&gt;"",'2. Enter scores'!$B392-'2. Enter scores'!AR392,"")</f>
        <v/>
      </c>
      <c r="AT388" s="125" t="str">
        <f>IF('2. Enter scores'!AS392&lt;&gt;"",'2. Enter scores'!$B392-'2. Enter scores'!AS392,"")</f>
        <v/>
      </c>
      <c r="AU388" s="125" t="str">
        <f>IF('2. Enter scores'!AT392&lt;&gt;"",'2. Enter scores'!$B392-'2. Enter scores'!AT392,"")</f>
        <v/>
      </c>
      <c r="AV388" s="125" t="str">
        <f>IF('2. Enter scores'!AU392&lt;&gt;"",'2. Enter scores'!$B392-'2. Enter scores'!AU392,"")</f>
        <v/>
      </c>
      <c r="AW388" s="125" t="str">
        <f>IF('2. Enter scores'!AV392&lt;&gt;"",'2. Enter scores'!$B392-'2. Enter scores'!AV392,"")</f>
        <v/>
      </c>
      <c r="AX388" s="125" t="str">
        <f>IF('2. Enter scores'!AW392&lt;&gt;"",'2. Enter scores'!$B392-'2. Enter scores'!AW392,"")</f>
        <v/>
      </c>
      <c r="AY388" s="125" t="str">
        <f>IF('2. Enter scores'!AX392&lt;&gt;"",'2. Enter scores'!$B392-'2. Enter scores'!AX392,"")</f>
        <v/>
      </c>
      <c r="AZ388" s="125" t="str">
        <f>IF('2. Enter scores'!AY392&lt;&gt;"",'2. Enter scores'!$B392-'2. Enter scores'!AY392,"")</f>
        <v/>
      </c>
      <c r="BA388" s="125" t="str">
        <f>IF('2. Enter scores'!AZ392&lt;&gt;"",'2. Enter scores'!$B392-'2. Enter scores'!AZ392,"")</f>
        <v/>
      </c>
      <c r="BB388" s="125" t="str">
        <f>IF('2. Enter scores'!BA392&lt;&gt;"",'2. Enter scores'!$B392-'2. Enter scores'!BA392,"")</f>
        <v/>
      </c>
      <c r="BC388" s="125" t="str">
        <f>IF('2. Enter scores'!BB392&lt;&gt;"",'2. Enter scores'!$B392-'2. Enter scores'!BB392,"")</f>
        <v/>
      </c>
      <c r="BD388" s="125" t="str">
        <f>IF('2. Enter scores'!BC392&lt;&gt;"",'2. Enter scores'!$B392-'2. Enter scores'!BC392,"")</f>
        <v/>
      </c>
      <c r="BE388" s="125" t="str">
        <f>IF('2. Enter scores'!BD392&lt;&gt;"",'2. Enter scores'!$B392-'2. Enter scores'!BD392,"")</f>
        <v/>
      </c>
      <c r="BF388" s="125" t="str">
        <f>IF('2. Enter scores'!BE392&lt;&gt;"",'2. Enter scores'!$B392-'2. Enter scores'!BE392,"")</f>
        <v/>
      </c>
      <c r="BG388" s="125" t="str">
        <f>IF('2. Enter scores'!BF392&lt;&gt;"",'2. Enter scores'!$B392-'2. Enter scores'!BF392,"")</f>
        <v/>
      </c>
      <c r="BH388" s="125" t="str">
        <f>IF('2. Enter scores'!BG392&lt;&gt;"",'2. Enter scores'!$B392-'2. Enter scores'!BG392,"")</f>
        <v/>
      </c>
      <c r="BI388" s="125" t="str">
        <f>IF('2. Enter scores'!BH392&lt;&gt;"",'2. Enter scores'!$B392-'2. Enter scores'!BH392,"")</f>
        <v/>
      </c>
      <c r="BJ388" s="125" t="str">
        <f>IF('2. Enter scores'!BI392&lt;&gt;"",'2. Enter scores'!$B392-'2. Enter scores'!BI392,"")</f>
        <v/>
      </c>
      <c r="BK388" s="125" t="str">
        <f>IF('2. Enter scores'!BJ392&lt;&gt;"",'2. Enter scores'!$B392-'2. Enter scores'!BJ392,"")</f>
        <v/>
      </c>
      <c r="BL388" s="125" t="str">
        <f>IF('2. Enter scores'!BK392&lt;&gt;"",'2. Enter scores'!$B392-'2. Enter scores'!BK392,"")</f>
        <v/>
      </c>
      <c r="BM388" s="125" t="str">
        <f>IF('2. Enter scores'!BL392&lt;&gt;"",'2. Enter scores'!$B392-'2. Enter scores'!BL392,"")</f>
        <v/>
      </c>
      <c r="BN388" s="125" t="str">
        <f>IF('2. Enter scores'!BM392&lt;&gt;"",'2. Enter scores'!$B392-'2. Enter scores'!BM392,"")</f>
        <v/>
      </c>
      <c r="BO388" s="125" t="str">
        <f>IF('2. Enter scores'!BN392&lt;&gt;"",'2. Enter scores'!$B392-'2. Enter scores'!BN392,"")</f>
        <v/>
      </c>
      <c r="BP388" s="108">
        <v>1000</v>
      </c>
    </row>
    <row r="389" spans="2:68" x14ac:dyDescent="0.35">
      <c r="B389" s="125" t="str">
        <f>IF('2. Enter scores'!A393&lt;&gt;"",'2. Enter scores'!A393,"")</f>
        <v/>
      </c>
      <c r="H389" s="125" t="str">
        <f>IF('2. Enter scores'!G393&lt;&gt;"",'2. Enter scores'!$B393-'2. Enter scores'!G393,"")</f>
        <v/>
      </c>
      <c r="I389" s="125" t="str">
        <f>IF('2. Enter scores'!H393&lt;&gt;"",'2. Enter scores'!$B393-'2. Enter scores'!H393,"")</f>
        <v/>
      </c>
      <c r="J389" s="125" t="str">
        <f>IF('2. Enter scores'!I393&lt;&gt;"",'2. Enter scores'!$B393-'2. Enter scores'!I393,"")</f>
        <v/>
      </c>
      <c r="K389" s="125" t="str">
        <f>IF('2. Enter scores'!J393&lt;&gt;"",'2. Enter scores'!$B393-'2. Enter scores'!J393,"")</f>
        <v/>
      </c>
      <c r="L389" s="125" t="str">
        <f>IF('2. Enter scores'!K393&lt;&gt;"",'2. Enter scores'!$B393-'2. Enter scores'!K393,"")</f>
        <v/>
      </c>
      <c r="M389" s="125" t="str">
        <f>IF('2. Enter scores'!L393&lt;&gt;"",'2. Enter scores'!$B393-'2. Enter scores'!L393,"")</f>
        <v/>
      </c>
      <c r="N389" s="125" t="str">
        <f>IF('2. Enter scores'!M393&lt;&gt;"",'2. Enter scores'!$B393-'2. Enter scores'!M393,"")</f>
        <v/>
      </c>
      <c r="O389" s="125" t="str">
        <f>IF('2. Enter scores'!N393&lt;&gt;"",'2. Enter scores'!$B393-'2. Enter scores'!N393,"")</f>
        <v/>
      </c>
      <c r="P389" s="125" t="str">
        <f>IF('2. Enter scores'!O393&lt;&gt;"",'2. Enter scores'!$B393-'2. Enter scores'!O393,"")</f>
        <v/>
      </c>
      <c r="Q389" s="125" t="str">
        <f>IF('2. Enter scores'!P393&lt;&gt;"",'2. Enter scores'!$B393-'2. Enter scores'!P393,"")</f>
        <v/>
      </c>
      <c r="R389" s="125" t="str">
        <f>IF('2. Enter scores'!Q393&lt;&gt;"",'2. Enter scores'!$B393-'2. Enter scores'!Q393,"")</f>
        <v/>
      </c>
      <c r="S389" s="125" t="str">
        <f>IF('2. Enter scores'!R393&lt;&gt;"",'2. Enter scores'!$B393-'2. Enter scores'!R393,"")</f>
        <v/>
      </c>
      <c r="T389" s="125" t="str">
        <f>IF('2. Enter scores'!S393&lt;&gt;"",'2. Enter scores'!$B393-'2. Enter scores'!S393,"")</f>
        <v/>
      </c>
      <c r="U389" s="125" t="str">
        <f>IF('2. Enter scores'!T393&lt;&gt;"",'2. Enter scores'!$B393-'2. Enter scores'!T393,"")</f>
        <v/>
      </c>
      <c r="V389" s="125" t="str">
        <f>IF('2. Enter scores'!U393&lt;&gt;"",'2. Enter scores'!$B393-'2. Enter scores'!U393,"")</f>
        <v/>
      </c>
      <c r="W389" s="125" t="str">
        <f>IF('2. Enter scores'!V393&lt;&gt;"",'2. Enter scores'!$B393-'2. Enter scores'!V393,"")</f>
        <v/>
      </c>
      <c r="X389" s="125" t="str">
        <f>IF('2. Enter scores'!W393&lt;&gt;"",'2. Enter scores'!$B393-'2. Enter scores'!W393,"")</f>
        <v/>
      </c>
      <c r="Y389" s="125" t="str">
        <f>IF('2. Enter scores'!X393&lt;&gt;"",'2. Enter scores'!$B393-'2. Enter scores'!X393,"")</f>
        <v/>
      </c>
      <c r="Z389" s="125" t="str">
        <f>IF('2. Enter scores'!Y393&lt;&gt;"",'2. Enter scores'!$B393-'2. Enter scores'!Y393,"")</f>
        <v/>
      </c>
      <c r="AA389" s="125" t="str">
        <f>IF('2. Enter scores'!Z393&lt;&gt;"",'2. Enter scores'!$B393-'2. Enter scores'!Z393,"")</f>
        <v/>
      </c>
      <c r="AB389" s="125" t="str">
        <f>IF('2. Enter scores'!AA393&lt;&gt;"",'2. Enter scores'!$B393-'2. Enter scores'!AA393,"")</f>
        <v/>
      </c>
      <c r="AC389" s="125" t="str">
        <f>IF('2. Enter scores'!AB393&lt;&gt;"",'2. Enter scores'!$B393-'2. Enter scores'!AB393,"")</f>
        <v/>
      </c>
      <c r="AD389" s="125" t="str">
        <f>IF('2. Enter scores'!AC393&lt;&gt;"",'2. Enter scores'!$B393-'2. Enter scores'!AC393,"")</f>
        <v/>
      </c>
      <c r="AE389" s="125" t="str">
        <f>IF('2. Enter scores'!AD393&lt;&gt;"",'2. Enter scores'!$B393-'2. Enter scores'!AD393,"")</f>
        <v/>
      </c>
      <c r="AF389" s="125" t="str">
        <f>IF('2. Enter scores'!AE393&lt;&gt;"",'2. Enter scores'!$B393-'2. Enter scores'!AE393,"")</f>
        <v/>
      </c>
      <c r="AG389" s="125" t="str">
        <f>IF('2. Enter scores'!AF393&lt;&gt;"",'2. Enter scores'!$B393-'2. Enter scores'!AF393,"")</f>
        <v/>
      </c>
      <c r="AH389" s="125" t="str">
        <f>IF('2. Enter scores'!AG393&lt;&gt;"",'2. Enter scores'!$B393-'2. Enter scores'!AG393,"")</f>
        <v/>
      </c>
      <c r="AI389" s="125" t="str">
        <f>IF('2. Enter scores'!AH393&lt;&gt;"",'2. Enter scores'!$B393-'2. Enter scores'!AH393,"")</f>
        <v/>
      </c>
      <c r="AJ389" s="125" t="str">
        <f>IF('2. Enter scores'!AI393&lt;&gt;"",'2. Enter scores'!$B393-'2. Enter scores'!AI393,"")</f>
        <v/>
      </c>
      <c r="AK389" s="125" t="str">
        <f>IF('2. Enter scores'!AJ393&lt;&gt;"",'2. Enter scores'!$B393-'2. Enter scores'!AJ393,"")</f>
        <v/>
      </c>
      <c r="AL389" s="125" t="str">
        <f>IF('2. Enter scores'!AK393&lt;&gt;"",'2. Enter scores'!$B393-'2. Enter scores'!AK393,"")</f>
        <v/>
      </c>
      <c r="AM389" s="125" t="str">
        <f>IF('2. Enter scores'!AL393&lt;&gt;"",'2. Enter scores'!$B393-'2. Enter scores'!AL393,"")</f>
        <v/>
      </c>
      <c r="AN389" s="125" t="str">
        <f>IF('2. Enter scores'!AM393&lt;&gt;"",'2. Enter scores'!$B393-'2. Enter scores'!AM393,"")</f>
        <v/>
      </c>
      <c r="AO389" s="125" t="str">
        <f>IF('2. Enter scores'!AN393&lt;&gt;"",'2. Enter scores'!$B393-'2. Enter scores'!AN393,"")</f>
        <v/>
      </c>
      <c r="AP389" s="125" t="str">
        <f>IF('2. Enter scores'!AO393&lt;&gt;"",'2. Enter scores'!$B393-'2. Enter scores'!AO393,"")</f>
        <v/>
      </c>
      <c r="AQ389" s="125" t="str">
        <f>IF('2. Enter scores'!AP393&lt;&gt;"",'2. Enter scores'!$B393-'2. Enter scores'!AP393,"")</f>
        <v/>
      </c>
      <c r="AR389" s="125" t="str">
        <f>IF('2. Enter scores'!AQ393&lt;&gt;"",'2. Enter scores'!$B393-'2. Enter scores'!AQ393,"")</f>
        <v/>
      </c>
      <c r="AS389" s="125" t="str">
        <f>IF('2. Enter scores'!AR393&lt;&gt;"",'2. Enter scores'!$B393-'2. Enter scores'!AR393,"")</f>
        <v/>
      </c>
      <c r="AT389" s="125" t="str">
        <f>IF('2. Enter scores'!AS393&lt;&gt;"",'2. Enter scores'!$B393-'2. Enter scores'!AS393,"")</f>
        <v/>
      </c>
      <c r="AU389" s="125" t="str">
        <f>IF('2. Enter scores'!AT393&lt;&gt;"",'2. Enter scores'!$B393-'2. Enter scores'!AT393,"")</f>
        <v/>
      </c>
      <c r="AV389" s="125" t="str">
        <f>IF('2. Enter scores'!AU393&lt;&gt;"",'2. Enter scores'!$B393-'2. Enter scores'!AU393,"")</f>
        <v/>
      </c>
      <c r="AW389" s="125" t="str">
        <f>IF('2. Enter scores'!AV393&lt;&gt;"",'2. Enter scores'!$B393-'2. Enter scores'!AV393,"")</f>
        <v/>
      </c>
      <c r="AX389" s="125" t="str">
        <f>IF('2. Enter scores'!AW393&lt;&gt;"",'2. Enter scores'!$B393-'2. Enter scores'!AW393,"")</f>
        <v/>
      </c>
      <c r="AY389" s="125" t="str">
        <f>IF('2. Enter scores'!AX393&lt;&gt;"",'2. Enter scores'!$B393-'2. Enter scores'!AX393,"")</f>
        <v/>
      </c>
      <c r="AZ389" s="125" t="str">
        <f>IF('2. Enter scores'!AY393&lt;&gt;"",'2. Enter scores'!$B393-'2. Enter scores'!AY393,"")</f>
        <v/>
      </c>
      <c r="BA389" s="125" t="str">
        <f>IF('2. Enter scores'!AZ393&lt;&gt;"",'2. Enter scores'!$B393-'2. Enter scores'!AZ393,"")</f>
        <v/>
      </c>
      <c r="BB389" s="125" t="str">
        <f>IF('2. Enter scores'!BA393&lt;&gt;"",'2. Enter scores'!$B393-'2. Enter scores'!BA393,"")</f>
        <v/>
      </c>
      <c r="BC389" s="125" t="str">
        <f>IF('2. Enter scores'!BB393&lt;&gt;"",'2. Enter scores'!$B393-'2. Enter scores'!BB393,"")</f>
        <v/>
      </c>
      <c r="BD389" s="125" t="str">
        <f>IF('2. Enter scores'!BC393&lt;&gt;"",'2. Enter scores'!$B393-'2. Enter scores'!BC393,"")</f>
        <v/>
      </c>
      <c r="BE389" s="125" t="str">
        <f>IF('2. Enter scores'!BD393&lt;&gt;"",'2. Enter scores'!$B393-'2. Enter scores'!BD393,"")</f>
        <v/>
      </c>
      <c r="BF389" s="125" t="str">
        <f>IF('2. Enter scores'!BE393&lt;&gt;"",'2. Enter scores'!$B393-'2. Enter scores'!BE393,"")</f>
        <v/>
      </c>
      <c r="BG389" s="125" t="str">
        <f>IF('2. Enter scores'!BF393&lt;&gt;"",'2. Enter scores'!$B393-'2. Enter scores'!BF393,"")</f>
        <v/>
      </c>
      <c r="BH389" s="125" t="str">
        <f>IF('2. Enter scores'!BG393&lt;&gt;"",'2. Enter scores'!$B393-'2. Enter scores'!BG393,"")</f>
        <v/>
      </c>
      <c r="BI389" s="125" t="str">
        <f>IF('2. Enter scores'!BH393&lt;&gt;"",'2. Enter scores'!$B393-'2. Enter scores'!BH393,"")</f>
        <v/>
      </c>
      <c r="BJ389" s="125" t="str">
        <f>IF('2. Enter scores'!BI393&lt;&gt;"",'2. Enter scores'!$B393-'2. Enter scores'!BI393,"")</f>
        <v/>
      </c>
      <c r="BK389" s="125" t="str">
        <f>IF('2. Enter scores'!BJ393&lt;&gt;"",'2. Enter scores'!$B393-'2. Enter scores'!BJ393,"")</f>
        <v/>
      </c>
      <c r="BL389" s="125" t="str">
        <f>IF('2. Enter scores'!BK393&lt;&gt;"",'2. Enter scores'!$B393-'2. Enter scores'!BK393,"")</f>
        <v/>
      </c>
      <c r="BM389" s="125" t="str">
        <f>IF('2. Enter scores'!BL393&lt;&gt;"",'2. Enter scores'!$B393-'2. Enter scores'!BL393,"")</f>
        <v/>
      </c>
      <c r="BN389" s="125" t="str">
        <f>IF('2. Enter scores'!BM393&lt;&gt;"",'2. Enter scores'!$B393-'2. Enter scores'!BM393,"")</f>
        <v/>
      </c>
      <c r="BO389" s="125" t="str">
        <f>IF('2. Enter scores'!BN393&lt;&gt;"",'2. Enter scores'!$B393-'2. Enter scores'!BN393,"")</f>
        <v/>
      </c>
      <c r="BP389" s="108">
        <v>1000</v>
      </c>
    </row>
    <row r="390" spans="2:68" x14ac:dyDescent="0.35">
      <c r="B390" s="125" t="str">
        <f>IF('2. Enter scores'!A394&lt;&gt;"",'2. Enter scores'!A394,"")</f>
        <v/>
      </c>
      <c r="H390" s="125" t="str">
        <f>IF('2. Enter scores'!G394&lt;&gt;"",'2. Enter scores'!$B394-'2. Enter scores'!G394,"")</f>
        <v/>
      </c>
      <c r="I390" s="125" t="str">
        <f>IF('2. Enter scores'!H394&lt;&gt;"",'2. Enter scores'!$B394-'2. Enter scores'!H394,"")</f>
        <v/>
      </c>
      <c r="J390" s="125" t="str">
        <f>IF('2. Enter scores'!I394&lt;&gt;"",'2. Enter scores'!$B394-'2. Enter scores'!I394,"")</f>
        <v/>
      </c>
      <c r="K390" s="125" t="str">
        <f>IF('2. Enter scores'!J394&lt;&gt;"",'2. Enter scores'!$B394-'2. Enter scores'!J394,"")</f>
        <v/>
      </c>
      <c r="L390" s="125" t="str">
        <f>IF('2. Enter scores'!K394&lt;&gt;"",'2. Enter scores'!$B394-'2. Enter scores'!K394,"")</f>
        <v/>
      </c>
      <c r="M390" s="125" t="str">
        <f>IF('2. Enter scores'!L394&lt;&gt;"",'2. Enter scores'!$B394-'2. Enter scores'!L394,"")</f>
        <v/>
      </c>
      <c r="N390" s="125" t="str">
        <f>IF('2. Enter scores'!M394&lt;&gt;"",'2. Enter scores'!$B394-'2. Enter scores'!M394,"")</f>
        <v/>
      </c>
      <c r="O390" s="125" t="str">
        <f>IF('2. Enter scores'!N394&lt;&gt;"",'2. Enter scores'!$B394-'2. Enter scores'!N394,"")</f>
        <v/>
      </c>
      <c r="P390" s="125" t="str">
        <f>IF('2. Enter scores'!O394&lt;&gt;"",'2. Enter scores'!$B394-'2. Enter scores'!O394,"")</f>
        <v/>
      </c>
      <c r="Q390" s="125" t="str">
        <f>IF('2. Enter scores'!P394&lt;&gt;"",'2. Enter scores'!$B394-'2. Enter scores'!P394,"")</f>
        <v/>
      </c>
      <c r="R390" s="125" t="str">
        <f>IF('2. Enter scores'!Q394&lt;&gt;"",'2. Enter scores'!$B394-'2. Enter scores'!Q394,"")</f>
        <v/>
      </c>
      <c r="S390" s="125" t="str">
        <f>IF('2. Enter scores'!R394&lt;&gt;"",'2. Enter scores'!$B394-'2. Enter scores'!R394,"")</f>
        <v/>
      </c>
      <c r="T390" s="125" t="str">
        <f>IF('2. Enter scores'!S394&lt;&gt;"",'2. Enter scores'!$B394-'2. Enter scores'!S394,"")</f>
        <v/>
      </c>
      <c r="U390" s="125" t="str">
        <f>IF('2. Enter scores'!T394&lt;&gt;"",'2. Enter scores'!$B394-'2. Enter scores'!T394,"")</f>
        <v/>
      </c>
      <c r="V390" s="125" t="str">
        <f>IF('2. Enter scores'!U394&lt;&gt;"",'2. Enter scores'!$B394-'2. Enter scores'!U394,"")</f>
        <v/>
      </c>
      <c r="W390" s="125" t="str">
        <f>IF('2. Enter scores'!V394&lt;&gt;"",'2. Enter scores'!$B394-'2. Enter scores'!V394,"")</f>
        <v/>
      </c>
      <c r="X390" s="125" t="str">
        <f>IF('2. Enter scores'!W394&lt;&gt;"",'2. Enter scores'!$B394-'2. Enter scores'!W394,"")</f>
        <v/>
      </c>
      <c r="Y390" s="125" t="str">
        <f>IF('2. Enter scores'!X394&lt;&gt;"",'2. Enter scores'!$B394-'2. Enter scores'!X394,"")</f>
        <v/>
      </c>
      <c r="Z390" s="125" t="str">
        <f>IF('2. Enter scores'!Y394&lt;&gt;"",'2. Enter scores'!$B394-'2. Enter scores'!Y394,"")</f>
        <v/>
      </c>
      <c r="AA390" s="125" t="str">
        <f>IF('2. Enter scores'!Z394&lt;&gt;"",'2. Enter scores'!$B394-'2. Enter scores'!Z394,"")</f>
        <v/>
      </c>
      <c r="AB390" s="125" t="str">
        <f>IF('2. Enter scores'!AA394&lt;&gt;"",'2. Enter scores'!$B394-'2. Enter scores'!AA394,"")</f>
        <v/>
      </c>
      <c r="AC390" s="125" t="str">
        <f>IF('2. Enter scores'!AB394&lt;&gt;"",'2. Enter scores'!$B394-'2. Enter scores'!AB394,"")</f>
        <v/>
      </c>
      <c r="AD390" s="125" t="str">
        <f>IF('2. Enter scores'!AC394&lt;&gt;"",'2. Enter scores'!$B394-'2. Enter scores'!AC394,"")</f>
        <v/>
      </c>
      <c r="AE390" s="125" t="str">
        <f>IF('2. Enter scores'!AD394&lt;&gt;"",'2. Enter scores'!$B394-'2. Enter scores'!AD394,"")</f>
        <v/>
      </c>
      <c r="AF390" s="125" t="str">
        <f>IF('2. Enter scores'!AE394&lt;&gt;"",'2. Enter scores'!$B394-'2. Enter scores'!AE394,"")</f>
        <v/>
      </c>
      <c r="AG390" s="125" t="str">
        <f>IF('2. Enter scores'!AF394&lt;&gt;"",'2. Enter scores'!$B394-'2. Enter scores'!AF394,"")</f>
        <v/>
      </c>
      <c r="AH390" s="125" t="str">
        <f>IF('2. Enter scores'!AG394&lt;&gt;"",'2. Enter scores'!$B394-'2. Enter scores'!AG394,"")</f>
        <v/>
      </c>
      <c r="AI390" s="125" t="str">
        <f>IF('2. Enter scores'!AH394&lt;&gt;"",'2. Enter scores'!$B394-'2. Enter scores'!AH394,"")</f>
        <v/>
      </c>
      <c r="AJ390" s="125" t="str">
        <f>IF('2. Enter scores'!AI394&lt;&gt;"",'2. Enter scores'!$B394-'2. Enter scores'!AI394,"")</f>
        <v/>
      </c>
      <c r="AK390" s="125" t="str">
        <f>IF('2. Enter scores'!AJ394&lt;&gt;"",'2. Enter scores'!$B394-'2. Enter scores'!AJ394,"")</f>
        <v/>
      </c>
      <c r="AL390" s="125" t="str">
        <f>IF('2. Enter scores'!AK394&lt;&gt;"",'2. Enter scores'!$B394-'2. Enter scores'!AK394,"")</f>
        <v/>
      </c>
      <c r="AM390" s="125" t="str">
        <f>IF('2. Enter scores'!AL394&lt;&gt;"",'2. Enter scores'!$B394-'2. Enter scores'!AL394,"")</f>
        <v/>
      </c>
      <c r="AN390" s="125" t="str">
        <f>IF('2. Enter scores'!AM394&lt;&gt;"",'2. Enter scores'!$B394-'2. Enter scores'!AM394,"")</f>
        <v/>
      </c>
      <c r="AO390" s="125" t="str">
        <f>IF('2. Enter scores'!AN394&lt;&gt;"",'2. Enter scores'!$B394-'2. Enter scores'!AN394,"")</f>
        <v/>
      </c>
      <c r="AP390" s="125" t="str">
        <f>IF('2. Enter scores'!AO394&lt;&gt;"",'2. Enter scores'!$B394-'2. Enter scores'!AO394,"")</f>
        <v/>
      </c>
      <c r="AQ390" s="125" t="str">
        <f>IF('2. Enter scores'!AP394&lt;&gt;"",'2. Enter scores'!$B394-'2. Enter scores'!AP394,"")</f>
        <v/>
      </c>
      <c r="AR390" s="125" t="str">
        <f>IF('2. Enter scores'!AQ394&lt;&gt;"",'2. Enter scores'!$B394-'2. Enter scores'!AQ394,"")</f>
        <v/>
      </c>
      <c r="AS390" s="125" t="str">
        <f>IF('2. Enter scores'!AR394&lt;&gt;"",'2. Enter scores'!$B394-'2. Enter scores'!AR394,"")</f>
        <v/>
      </c>
      <c r="AT390" s="125" t="str">
        <f>IF('2. Enter scores'!AS394&lt;&gt;"",'2. Enter scores'!$B394-'2. Enter scores'!AS394,"")</f>
        <v/>
      </c>
      <c r="AU390" s="125" t="str">
        <f>IF('2. Enter scores'!AT394&lt;&gt;"",'2. Enter scores'!$B394-'2. Enter scores'!AT394,"")</f>
        <v/>
      </c>
      <c r="AV390" s="125" t="str">
        <f>IF('2. Enter scores'!AU394&lt;&gt;"",'2. Enter scores'!$B394-'2. Enter scores'!AU394,"")</f>
        <v/>
      </c>
      <c r="AW390" s="125" t="str">
        <f>IF('2. Enter scores'!AV394&lt;&gt;"",'2. Enter scores'!$B394-'2. Enter scores'!AV394,"")</f>
        <v/>
      </c>
      <c r="AX390" s="125" t="str">
        <f>IF('2. Enter scores'!AW394&lt;&gt;"",'2. Enter scores'!$B394-'2. Enter scores'!AW394,"")</f>
        <v/>
      </c>
      <c r="AY390" s="125" t="str">
        <f>IF('2. Enter scores'!AX394&lt;&gt;"",'2. Enter scores'!$B394-'2. Enter scores'!AX394,"")</f>
        <v/>
      </c>
      <c r="AZ390" s="125" t="str">
        <f>IF('2. Enter scores'!AY394&lt;&gt;"",'2. Enter scores'!$B394-'2. Enter scores'!AY394,"")</f>
        <v/>
      </c>
      <c r="BA390" s="125" t="str">
        <f>IF('2. Enter scores'!AZ394&lt;&gt;"",'2. Enter scores'!$B394-'2. Enter scores'!AZ394,"")</f>
        <v/>
      </c>
      <c r="BB390" s="125" t="str">
        <f>IF('2. Enter scores'!BA394&lt;&gt;"",'2. Enter scores'!$B394-'2. Enter scores'!BA394,"")</f>
        <v/>
      </c>
      <c r="BC390" s="125" t="str">
        <f>IF('2. Enter scores'!BB394&lt;&gt;"",'2. Enter scores'!$B394-'2. Enter scores'!BB394,"")</f>
        <v/>
      </c>
      <c r="BD390" s="125" t="str">
        <f>IF('2. Enter scores'!BC394&lt;&gt;"",'2. Enter scores'!$B394-'2. Enter scores'!BC394,"")</f>
        <v/>
      </c>
      <c r="BE390" s="125" t="str">
        <f>IF('2. Enter scores'!BD394&lt;&gt;"",'2. Enter scores'!$B394-'2. Enter scores'!BD394,"")</f>
        <v/>
      </c>
      <c r="BF390" s="125" t="str">
        <f>IF('2. Enter scores'!BE394&lt;&gt;"",'2. Enter scores'!$B394-'2. Enter scores'!BE394,"")</f>
        <v/>
      </c>
      <c r="BG390" s="125" t="str">
        <f>IF('2. Enter scores'!BF394&lt;&gt;"",'2. Enter scores'!$B394-'2. Enter scores'!BF394,"")</f>
        <v/>
      </c>
      <c r="BH390" s="125" t="str">
        <f>IF('2. Enter scores'!BG394&lt;&gt;"",'2. Enter scores'!$B394-'2. Enter scores'!BG394,"")</f>
        <v/>
      </c>
      <c r="BI390" s="125" t="str">
        <f>IF('2. Enter scores'!BH394&lt;&gt;"",'2. Enter scores'!$B394-'2. Enter scores'!BH394,"")</f>
        <v/>
      </c>
      <c r="BJ390" s="125" t="str">
        <f>IF('2. Enter scores'!BI394&lt;&gt;"",'2. Enter scores'!$B394-'2. Enter scores'!BI394,"")</f>
        <v/>
      </c>
      <c r="BK390" s="125" t="str">
        <f>IF('2. Enter scores'!BJ394&lt;&gt;"",'2. Enter scores'!$B394-'2. Enter scores'!BJ394,"")</f>
        <v/>
      </c>
      <c r="BL390" s="125" t="str">
        <f>IF('2. Enter scores'!BK394&lt;&gt;"",'2. Enter scores'!$B394-'2. Enter scores'!BK394,"")</f>
        <v/>
      </c>
      <c r="BM390" s="125" t="str">
        <f>IF('2. Enter scores'!BL394&lt;&gt;"",'2. Enter scores'!$B394-'2. Enter scores'!BL394,"")</f>
        <v/>
      </c>
      <c r="BN390" s="125" t="str">
        <f>IF('2. Enter scores'!BM394&lt;&gt;"",'2. Enter scores'!$B394-'2. Enter scores'!BM394,"")</f>
        <v/>
      </c>
      <c r="BO390" s="125" t="str">
        <f>IF('2. Enter scores'!BN394&lt;&gt;"",'2. Enter scores'!$B394-'2. Enter scores'!BN394,"")</f>
        <v/>
      </c>
      <c r="BP390" s="108">
        <v>1000</v>
      </c>
    </row>
    <row r="391" spans="2:68" x14ac:dyDescent="0.35">
      <c r="B391" s="125" t="str">
        <f>IF('2. Enter scores'!A395&lt;&gt;"",'2. Enter scores'!A395,"")</f>
        <v/>
      </c>
      <c r="H391" s="125" t="str">
        <f>IF('2. Enter scores'!G395&lt;&gt;"",'2. Enter scores'!$B395-'2. Enter scores'!G395,"")</f>
        <v/>
      </c>
      <c r="I391" s="125" t="str">
        <f>IF('2. Enter scores'!H395&lt;&gt;"",'2. Enter scores'!$B395-'2. Enter scores'!H395,"")</f>
        <v/>
      </c>
      <c r="J391" s="125" t="str">
        <f>IF('2. Enter scores'!I395&lt;&gt;"",'2. Enter scores'!$B395-'2. Enter scores'!I395,"")</f>
        <v/>
      </c>
      <c r="K391" s="125" t="str">
        <f>IF('2. Enter scores'!J395&lt;&gt;"",'2. Enter scores'!$B395-'2. Enter scores'!J395,"")</f>
        <v/>
      </c>
      <c r="L391" s="125" t="str">
        <f>IF('2. Enter scores'!K395&lt;&gt;"",'2. Enter scores'!$B395-'2. Enter scores'!K395,"")</f>
        <v/>
      </c>
      <c r="M391" s="125" t="str">
        <f>IF('2. Enter scores'!L395&lt;&gt;"",'2. Enter scores'!$B395-'2. Enter scores'!L395,"")</f>
        <v/>
      </c>
      <c r="N391" s="125" t="str">
        <f>IF('2. Enter scores'!M395&lt;&gt;"",'2. Enter scores'!$B395-'2. Enter scores'!M395,"")</f>
        <v/>
      </c>
      <c r="O391" s="125" t="str">
        <f>IF('2. Enter scores'!N395&lt;&gt;"",'2. Enter scores'!$B395-'2. Enter scores'!N395,"")</f>
        <v/>
      </c>
      <c r="P391" s="125" t="str">
        <f>IF('2. Enter scores'!O395&lt;&gt;"",'2. Enter scores'!$B395-'2. Enter scores'!O395,"")</f>
        <v/>
      </c>
      <c r="Q391" s="125" t="str">
        <f>IF('2. Enter scores'!P395&lt;&gt;"",'2. Enter scores'!$B395-'2. Enter scores'!P395,"")</f>
        <v/>
      </c>
      <c r="R391" s="125" t="str">
        <f>IF('2. Enter scores'!Q395&lt;&gt;"",'2. Enter scores'!$B395-'2. Enter scores'!Q395,"")</f>
        <v/>
      </c>
      <c r="S391" s="125" t="str">
        <f>IF('2. Enter scores'!R395&lt;&gt;"",'2. Enter scores'!$B395-'2. Enter scores'!R395,"")</f>
        <v/>
      </c>
      <c r="T391" s="125" t="str">
        <f>IF('2. Enter scores'!S395&lt;&gt;"",'2. Enter scores'!$B395-'2. Enter scores'!S395,"")</f>
        <v/>
      </c>
      <c r="U391" s="125" t="str">
        <f>IF('2. Enter scores'!T395&lt;&gt;"",'2. Enter scores'!$B395-'2. Enter scores'!T395,"")</f>
        <v/>
      </c>
      <c r="V391" s="125" t="str">
        <f>IF('2. Enter scores'!U395&lt;&gt;"",'2. Enter scores'!$B395-'2. Enter scores'!U395,"")</f>
        <v/>
      </c>
      <c r="W391" s="125" t="str">
        <f>IF('2. Enter scores'!V395&lt;&gt;"",'2. Enter scores'!$B395-'2. Enter scores'!V395,"")</f>
        <v/>
      </c>
      <c r="X391" s="125" t="str">
        <f>IF('2. Enter scores'!W395&lt;&gt;"",'2. Enter scores'!$B395-'2. Enter scores'!W395,"")</f>
        <v/>
      </c>
      <c r="Y391" s="125" t="str">
        <f>IF('2. Enter scores'!X395&lt;&gt;"",'2. Enter scores'!$B395-'2. Enter scores'!X395,"")</f>
        <v/>
      </c>
      <c r="Z391" s="125" t="str">
        <f>IF('2. Enter scores'!Y395&lt;&gt;"",'2. Enter scores'!$B395-'2. Enter scores'!Y395,"")</f>
        <v/>
      </c>
      <c r="AA391" s="125" t="str">
        <f>IF('2. Enter scores'!Z395&lt;&gt;"",'2. Enter scores'!$B395-'2. Enter scores'!Z395,"")</f>
        <v/>
      </c>
      <c r="AB391" s="125" t="str">
        <f>IF('2. Enter scores'!AA395&lt;&gt;"",'2. Enter scores'!$B395-'2. Enter scores'!AA395,"")</f>
        <v/>
      </c>
      <c r="AC391" s="125" t="str">
        <f>IF('2. Enter scores'!AB395&lt;&gt;"",'2. Enter scores'!$B395-'2. Enter scores'!AB395,"")</f>
        <v/>
      </c>
      <c r="AD391" s="125" t="str">
        <f>IF('2. Enter scores'!AC395&lt;&gt;"",'2. Enter scores'!$B395-'2. Enter scores'!AC395,"")</f>
        <v/>
      </c>
      <c r="AE391" s="125" t="str">
        <f>IF('2. Enter scores'!AD395&lt;&gt;"",'2. Enter scores'!$B395-'2. Enter scores'!AD395,"")</f>
        <v/>
      </c>
      <c r="AF391" s="125" t="str">
        <f>IF('2. Enter scores'!AE395&lt;&gt;"",'2. Enter scores'!$B395-'2. Enter scores'!AE395,"")</f>
        <v/>
      </c>
      <c r="AG391" s="125" t="str">
        <f>IF('2. Enter scores'!AF395&lt;&gt;"",'2. Enter scores'!$B395-'2. Enter scores'!AF395,"")</f>
        <v/>
      </c>
      <c r="AH391" s="125" t="str">
        <f>IF('2. Enter scores'!AG395&lt;&gt;"",'2. Enter scores'!$B395-'2. Enter scores'!AG395,"")</f>
        <v/>
      </c>
      <c r="AI391" s="125" t="str">
        <f>IF('2. Enter scores'!AH395&lt;&gt;"",'2. Enter scores'!$B395-'2. Enter scores'!AH395,"")</f>
        <v/>
      </c>
      <c r="AJ391" s="125" t="str">
        <f>IF('2. Enter scores'!AI395&lt;&gt;"",'2. Enter scores'!$B395-'2. Enter scores'!AI395,"")</f>
        <v/>
      </c>
      <c r="AK391" s="125" t="str">
        <f>IF('2. Enter scores'!AJ395&lt;&gt;"",'2. Enter scores'!$B395-'2. Enter scores'!AJ395,"")</f>
        <v/>
      </c>
      <c r="AL391" s="125" t="str">
        <f>IF('2. Enter scores'!AK395&lt;&gt;"",'2. Enter scores'!$B395-'2. Enter scores'!AK395,"")</f>
        <v/>
      </c>
      <c r="AM391" s="125" t="str">
        <f>IF('2. Enter scores'!AL395&lt;&gt;"",'2. Enter scores'!$B395-'2. Enter scores'!AL395,"")</f>
        <v/>
      </c>
      <c r="AN391" s="125" t="str">
        <f>IF('2. Enter scores'!AM395&lt;&gt;"",'2. Enter scores'!$B395-'2. Enter scores'!AM395,"")</f>
        <v/>
      </c>
      <c r="AO391" s="125" t="str">
        <f>IF('2. Enter scores'!AN395&lt;&gt;"",'2. Enter scores'!$B395-'2. Enter scores'!AN395,"")</f>
        <v/>
      </c>
      <c r="AP391" s="125" t="str">
        <f>IF('2. Enter scores'!AO395&lt;&gt;"",'2. Enter scores'!$B395-'2. Enter scores'!AO395,"")</f>
        <v/>
      </c>
      <c r="AQ391" s="125" t="str">
        <f>IF('2. Enter scores'!AP395&lt;&gt;"",'2. Enter scores'!$B395-'2. Enter scores'!AP395,"")</f>
        <v/>
      </c>
      <c r="AR391" s="125" t="str">
        <f>IF('2. Enter scores'!AQ395&lt;&gt;"",'2. Enter scores'!$B395-'2. Enter scores'!AQ395,"")</f>
        <v/>
      </c>
      <c r="AS391" s="125" t="str">
        <f>IF('2. Enter scores'!AR395&lt;&gt;"",'2. Enter scores'!$B395-'2. Enter scores'!AR395,"")</f>
        <v/>
      </c>
      <c r="AT391" s="125" t="str">
        <f>IF('2. Enter scores'!AS395&lt;&gt;"",'2. Enter scores'!$B395-'2. Enter scores'!AS395,"")</f>
        <v/>
      </c>
      <c r="AU391" s="125" t="str">
        <f>IF('2. Enter scores'!AT395&lt;&gt;"",'2. Enter scores'!$B395-'2. Enter scores'!AT395,"")</f>
        <v/>
      </c>
      <c r="AV391" s="125" t="str">
        <f>IF('2. Enter scores'!AU395&lt;&gt;"",'2. Enter scores'!$B395-'2. Enter scores'!AU395,"")</f>
        <v/>
      </c>
      <c r="AW391" s="125" t="str">
        <f>IF('2. Enter scores'!AV395&lt;&gt;"",'2. Enter scores'!$B395-'2. Enter scores'!AV395,"")</f>
        <v/>
      </c>
      <c r="AX391" s="125" t="str">
        <f>IF('2. Enter scores'!AW395&lt;&gt;"",'2. Enter scores'!$B395-'2. Enter scores'!AW395,"")</f>
        <v/>
      </c>
      <c r="AY391" s="125" t="str">
        <f>IF('2. Enter scores'!AX395&lt;&gt;"",'2. Enter scores'!$B395-'2. Enter scores'!AX395,"")</f>
        <v/>
      </c>
      <c r="AZ391" s="125" t="str">
        <f>IF('2. Enter scores'!AY395&lt;&gt;"",'2. Enter scores'!$B395-'2. Enter scores'!AY395,"")</f>
        <v/>
      </c>
      <c r="BA391" s="125" t="str">
        <f>IF('2. Enter scores'!AZ395&lt;&gt;"",'2. Enter scores'!$B395-'2. Enter scores'!AZ395,"")</f>
        <v/>
      </c>
      <c r="BB391" s="125" t="str">
        <f>IF('2. Enter scores'!BA395&lt;&gt;"",'2. Enter scores'!$B395-'2. Enter scores'!BA395,"")</f>
        <v/>
      </c>
      <c r="BC391" s="125" t="str">
        <f>IF('2. Enter scores'!BB395&lt;&gt;"",'2. Enter scores'!$B395-'2. Enter scores'!BB395,"")</f>
        <v/>
      </c>
      <c r="BD391" s="125" t="str">
        <f>IF('2. Enter scores'!BC395&lt;&gt;"",'2. Enter scores'!$B395-'2. Enter scores'!BC395,"")</f>
        <v/>
      </c>
      <c r="BE391" s="125" t="str">
        <f>IF('2. Enter scores'!BD395&lt;&gt;"",'2. Enter scores'!$B395-'2. Enter scores'!BD395,"")</f>
        <v/>
      </c>
      <c r="BF391" s="125" t="str">
        <f>IF('2. Enter scores'!BE395&lt;&gt;"",'2. Enter scores'!$B395-'2. Enter scores'!BE395,"")</f>
        <v/>
      </c>
      <c r="BG391" s="125" t="str">
        <f>IF('2. Enter scores'!BF395&lt;&gt;"",'2. Enter scores'!$B395-'2. Enter scores'!BF395,"")</f>
        <v/>
      </c>
      <c r="BH391" s="125" t="str">
        <f>IF('2. Enter scores'!BG395&lt;&gt;"",'2. Enter scores'!$B395-'2. Enter scores'!BG395,"")</f>
        <v/>
      </c>
      <c r="BI391" s="125" t="str">
        <f>IF('2. Enter scores'!BH395&lt;&gt;"",'2. Enter scores'!$B395-'2. Enter scores'!BH395,"")</f>
        <v/>
      </c>
      <c r="BJ391" s="125" t="str">
        <f>IF('2. Enter scores'!BI395&lt;&gt;"",'2. Enter scores'!$B395-'2. Enter scores'!BI395,"")</f>
        <v/>
      </c>
      <c r="BK391" s="125" t="str">
        <f>IF('2. Enter scores'!BJ395&lt;&gt;"",'2. Enter scores'!$B395-'2. Enter scores'!BJ395,"")</f>
        <v/>
      </c>
      <c r="BL391" s="125" t="str">
        <f>IF('2. Enter scores'!BK395&lt;&gt;"",'2. Enter scores'!$B395-'2. Enter scores'!BK395,"")</f>
        <v/>
      </c>
      <c r="BM391" s="125" t="str">
        <f>IF('2. Enter scores'!BL395&lt;&gt;"",'2. Enter scores'!$B395-'2. Enter scores'!BL395,"")</f>
        <v/>
      </c>
      <c r="BN391" s="125" t="str">
        <f>IF('2. Enter scores'!BM395&lt;&gt;"",'2. Enter scores'!$B395-'2. Enter scores'!BM395,"")</f>
        <v/>
      </c>
      <c r="BO391" s="125" t="str">
        <f>IF('2. Enter scores'!BN395&lt;&gt;"",'2. Enter scores'!$B395-'2. Enter scores'!BN395,"")</f>
        <v/>
      </c>
      <c r="BP391" s="108">
        <v>1000</v>
      </c>
    </row>
    <row r="392" spans="2:68" x14ac:dyDescent="0.35">
      <c r="B392" s="125" t="str">
        <f>IF('2. Enter scores'!A396&lt;&gt;"",'2. Enter scores'!A396,"")</f>
        <v/>
      </c>
      <c r="H392" s="125" t="str">
        <f>IF('2. Enter scores'!G396&lt;&gt;"",'2. Enter scores'!$B396-'2. Enter scores'!G396,"")</f>
        <v/>
      </c>
      <c r="I392" s="125" t="str">
        <f>IF('2. Enter scores'!H396&lt;&gt;"",'2. Enter scores'!$B396-'2. Enter scores'!H396,"")</f>
        <v/>
      </c>
      <c r="J392" s="125" t="str">
        <f>IF('2. Enter scores'!I396&lt;&gt;"",'2. Enter scores'!$B396-'2. Enter scores'!I396,"")</f>
        <v/>
      </c>
      <c r="K392" s="125" t="str">
        <f>IF('2. Enter scores'!J396&lt;&gt;"",'2. Enter scores'!$B396-'2. Enter scores'!J396,"")</f>
        <v/>
      </c>
      <c r="L392" s="125" t="str">
        <f>IF('2. Enter scores'!K396&lt;&gt;"",'2. Enter scores'!$B396-'2. Enter scores'!K396,"")</f>
        <v/>
      </c>
      <c r="M392" s="125" t="str">
        <f>IF('2. Enter scores'!L396&lt;&gt;"",'2. Enter scores'!$B396-'2. Enter scores'!L396,"")</f>
        <v/>
      </c>
      <c r="N392" s="125" t="str">
        <f>IF('2. Enter scores'!M396&lt;&gt;"",'2. Enter scores'!$B396-'2. Enter scores'!M396,"")</f>
        <v/>
      </c>
      <c r="O392" s="125" t="str">
        <f>IF('2. Enter scores'!N396&lt;&gt;"",'2. Enter scores'!$B396-'2. Enter scores'!N396,"")</f>
        <v/>
      </c>
      <c r="P392" s="125" t="str">
        <f>IF('2. Enter scores'!O396&lt;&gt;"",'2. Enter scores'!$B396-'2. Enter scores'!O396,"")</f>
        <v/>
      </c>
      <c r="Q392" s="125" t="str">
        <f>IF('2. Enter scores'!P396&lt;&gt;"",'2. Enter scores'!$B396-'2. Enter scores'!P396,"")</f>
        <v/>
      </c>
      <c r="R392" s="125" t="str">
        <f>IF('2. Enter scores'!Q396&lt;&gt;"",'2. Enter scores'!$B396-'2. Enter scores'!Q396,"")</f>
        <v/>
      </c>
      <c r="S392" s="125" t="str">
        <f>IF('2. Enter scores'!R396&lt;&gt;"",'2. Enter scores'!$B396-'2. Enter scores'!R396,"")</f>
        <v/>
      </c>
      <c r="T392" s="125" t="str">
        <f>IF('2. Enter scores'!S396&lt;&gt;"",'2. Enter scores'!$B396-'2. Enter scores'!S396,"")</f>
        <v/>
      </c>
      <c r="U392" s="125" t="str">
        <f>IF('2. Enter scores'!T396&lt;&gt;"",'2. Enter scores'!$B396-'2. Enter scores'!T396,"")</f>
        <v/>
      </c>
      <c r="V392" s="125" t="str">
        <f>IF('2. Enter scores'!U396&lt;&gt;"",'2. Enter scores'!$B396-'2. Enter scores'!U396,"")</f>
        <v/>
      </c>
      <c r="W392" s="125" t="str">
        <f>IF('2. Enter scores'!V396&lt;&gt;"",'2. Enter scores'!$B396-'2. Enter scores'!V396,"")</f>
        <v/>
      </c>
      <c r="X392" s="125" t="str">
        <f>IF('2. Enter scores'!W396&lt;&gt;"",'2. Enter scores'!$B396-'2. Enter scores'!W396,"")</f>
        <v/>
      </c>
      <c r="Y392" s="125" t="str">
        <f>IF('2. Enter scores'!X396&lt;&gt;"",'2. Enter scores'!$B396-'2. Enter scores'!X396,"")</f>
        <v/>
      </c>
      <c r="Z392" s="125" t="str">
        <f>IF('2. Enter scores'!Y396&lt;&gt;"",'2. Enter scores'!$B396-'2. Enter scores'!Y396,"")</f>
        <v/>
      </c>
      <c r="AA392" s="125" t="str">
        <f>IF('2. Enter scores'!Z396&lt;&gt;"",'2. Enter scores'!$B396-'2. Enter scores'!Z396,"")</f>
        <v/>
      </c>
      <c r="AB392" s="125" t="str">
        <f>IF('2. Enter scores'!AA396&lt;&gt;"",'2. Enter scores'!$B396-'2. Enter scores'!AA396,"")</f>
        <v/>
      </c>
      <c r="AC392" s="125" t="str">
        <f>IF('2. Enter scores'!AB396&lt;&gt;"",'2. Enter scores'!$B396-'2. Enter scores'!AB396,"")</f>
        <v/>
      </c>
      <c r="AD392" s="125" t="str">
        <f>IF('2. Enter scores'!AC396&lt;&gt;"",'2. Enter scores'!$B396-'2. Enter scores'!AC396,"")</f>
        <v/>
      </c>
      <c r="AE392" s="125" t="str">
        <f>IF('2. Enter scores'!AD396&lt;&gt;"",'2. Enter scores'!$B396-'2. Enter scores'!AD396,"")</f>
        <v/>
      </c>
      <c r="AF392" s="125" t="str">
        <f>IF('2. Enter scores'!AE396&lt;&gt;"",'2. Enter scores'!$B396-'2. Enter scores'!AE396,"")</f>
        <v/>
      </c>
      <c r="AG392" s="125" t="str">
        <f>IF('2. Enter scores'!AF396&lt;&gt;"",'2. Enter scores'!$B396-'2. Enter scores'!AF396,"")</f>
        <v/>
      </c>
      <c r="AH392" s="125" t="str">
        <f>IF('2. Enter scores'!AG396&lt;&gt;"",'2. Enter scores'!$B396-'2. Enter scores'!AG396,"")</f>
        <v/>
      </c>
      <c r="AI392" s="125" t="str">
        <f>IF('2. Enter scores'!AH396&lt;&gt;"",'2. Enter scores'!$B396-'2. Enter scores'!AH396,"")</f>
        <v/>
      </c>
      <c r="AJ392" s="125" t="str">
        <f>IF('2. Enter scores'!AI396&lt;&gt;"",'2. Enter scores'!$B396-'2. Enter scores'!AI396,"")</f>
        <v/>
      </c>
      <c r="AK392" s="125" t="str">
        <f>IF('2. Enter scores'!AJ396&lt;&gt;"",'2. Enter scores'!$B396-'2. Enter scores'!AJ396,"")</f>
        <v/>
      </c>
      <c r="AL392" s="125" t="str">
        <f>IF('2. Enter scores'!AK396&lt;&gt;"",'2. Enter scores'!$B396-'2. Enter scores'!AK396,"")</f>
        <v/>
      </c>
      <c r="AM392" s="125" t="str">
        <f>IF('2. Enter scores'!AL396&lt;&gt;"",'2. Enter scores'!$B396-'2. Enter scores'!AL396,"")</f>
        <v/>
      </c>
      <c r="AN392" s="125" t="str">
        <f>IF('2. Enter scores'!AM396&lt;&gt;"",'2. Enter scores'!$B396-'2. Enter scores'!AM396,"")</f>
        <v/>
      </c>
      <c r="AO392" s="125" t="str">
        <f>IF('2. Enter scores'!AN396&lt;&gt;"",'2. Enter scores'!$B396-'2. Enter scores'!AN396,"")</f>
        <v/>
      </c>
      <c r="AP392" s="125" t="str">
        <f>IF('2. Enter scores'!AO396&lt;&gt;"",'2. Enter scores'!$B396-'2. Enter scores'!AO396,"")</f>
        <v/>
      </c>
      <c r="AQ392" s="125" t="str">
        <f>IF('2. Enter scores'!AP396&lt;&gt;"",'2. Enter scores'!$B396-'2. Enter scores'!AP396,"")</f>
        <v/>
      </c>
      <c r="AR392" s="125" t="str">
        <f>IF('2. Enter scores'!AQ396&lt;&gt;"",'2. Enter scores'!$B396-'2. Enter scores'!AQ396,"")</f>
        <v/>
      </c>
      <c r="AS392" s="125" t="str">
        <f>IF('2. Enter scores'!AR396&lt;&gt;"",'2. Enter scores'!$B396-'2. Enter scores'!AR396,"")</f>
        <v/>
      </c>
      <c r="AT392" s="125" t="str">
        <f>IF('2. Enter scores'!AS396&lt;&gt;"",'2. Enter scores'!$B396-'2. Enter scores'!AS396,"")</f>
        <v/>
      </c>
      <c r="AU392" s="125" t="str">
        <f>IF('2. Enter scores'!AT396&lt;&gt;"",'2. Enter scores'!$B396-'2. Enter scores'!AT396,"")</f>
        <v/>
      </c>
      <c r="AV392" s="125" t="str">
        <f>IF('2. Enter scores'!AU396&lt;&gt;"",'2. Enter scores'!$B396-'2. Enter scores'!AU396,"")</f>
        <v/>
      </c>
      <c r="AW392" s="125" t="str">
        <f>IF('2. Enter scores'!AV396&lt;&gt;"",'2. Enter scores'!$B396-'2. Enter scores'!AV396,"")</f>
        <v/>
      </c>
      <c r="AX392" s="125" t="str">
        <f>IF('2. Enter scores'!AW396&lt;&gt;"",'2. Enter scores'!$B396-'2. Enter scores'!AW396,"")</f>
        <v/>
      </c>
      <c r="AY392" s="125" t="str">
        <f>IF('2. Enter scores'!AX396&lt;&gt;"",'2. Enter scores'!$B396-'2. Enter scores'!AX396,"")</f>
        <v/>
      </c>
      <c r="AZ392" s="125" t="str">
        <f>IF('2. Enter scores'!AY396&lt;&gt;"",'2. Enter scores'!$B396-'2. Enter scores'!AY396,"")</f>
        <v/>
      </c>
      <c r="BA392" s="125" t="str">
        <f>IF('2. Enter scores'!AZ396&lt;&gt;"",'2. Enter scores'!$B396-'2. Enter scores'!AZ396,"")</f>
        <v/>
      </c>
      <c r="BB392" s="125" t="str">
        <f>IF('2. Enter scores'!BA396&lt;&gt;"",'2. Enter scores'!$B396-'2. Enter scores'!BA396,"")</f>
        <v/>
      </c>
      <c r="BC392" s="125" t="str">
        <f>IF('2. Enter scores'!BB396&lt;&gt;"",'2. Enter scores'!$B396-'2. Enter scores'!BB396,"")</f>
        <v/>
      </c>
      <c r="BD392" s="125" t="str">
        <f>IF('2. Enter scores'!BC396&lt;&gt;"",'2. Enter scores'!$B396-'2. Enter scores'!BC396,"")</f>
        <v/>
      </c>
      <c r="BE392" s="125" t="str">
        <f>IF('2. Enter scores'!BD396&lt;&gt;"",'2. Enter scores'!$B396-'2. Enter scores'!BD396,"")</f>
        <v/>
      </c>
      <c r="BF392" s="125" t="str">
        <f>IF('2. Enter scores'!BE396&lt;&gt;"",'2. Enter scores'!$B396-'2. Enter scores'!BE396,"")</f>
        <v/>
      </c>
      <c r="BG392" s="125" t="str">
        <f>IF('2. Enter scores'!BF396&lt;&gt;"",'2. Enter scores'!$B396-'2. Enter scores'!BF396,"")</f>
        <v/>
      </c>
      <c r="BH392" s="125" t="str">
        <f>IF('2. Enter scores'!BG396&lt;&gt;"",'2. Enter scores'!$B396-'2. Enter scores'!BG396,"")</f>
        <v/>
      </c>
      <c r="BI392" s="125" t="str">
        <f>IF('2. Enter scores'!BH396&lt;&gt;"",'2. Enter scores'!$B396-'2. Enter scores'!BH396,"")</f>
        <v/>
      </c>
      <c r="BJ392" s="125" t="str">
        <f>IF('2. Enter scores'!BI396&lt;&gt;"",'2. Enter scores'!$B396-'2. Enter scores'!BI396,"")</f>
        <v/>
      </c>
      <c r="BK392" s="125" t="str">
        <f>IF('2. Enter scores'!BJ396&lt;&gt;"",'2. Enter scores'!$B396-'2. Enter scores'!BJ396,"")</f>
        <v/>
      </c>
      <c r="BL392" s="125" t="str">
        <f>IF('2. Enter scores'!BK396&lt;&gt;"",'2. Enter scores'!$B396-'2. Enter scores'!BK396,"")</f>
        <v/>
      </c>
      <c r="BM392" s="125" t="str">
        <f>IF('2. Enter scores'!BL396&lt;&gt;"",'2. Enter scores'!$B396-'2. Enter scores'!BL396,"")</f>
        <v/>
      </c>
      <c r="BN392" s="125" t="str">
        <f>IF('2. Enter scores'!BM396&lt;&gt;"",'2. Enter scores'!$B396-'2. Enter scores'!BM396,"")</f>
        <v/>
      </c>
      <c r="BO392" s="125" t="str">
        <f>IF('2. Enter scores'!BN396&lt;&gt;"",'2. Enter scores'!$B396-'2. Enter scores'!BN396,"")</f>
        <v/>
      </c>
      <c r="BP392" s="108">
        <v>1000</v>
      </c>
    </row>
    <row r="393" spans="2:68" x14ac:dyDescent="0.35">
      <c r="B393" s="125" t="str">
        <f>IF('2. Enter scores'!A397&lt;&gt;"",'2. Enter scores'!A397,"")</f>
        <v/>
      </c>
      <c r="H393" s="125" t="str">
        <f>IF('2. Enter scores'!G397&lt;&gt;"",'2. Enter scores'!$B397-'2. Enter scores'!G397,"")</f>
        <v/>
      </c>
      <c r="I393" s="125" t="str">
        <f>IF('2. Enter scores'!H397&lt;&gt;"",'2. Enter scores'!$B397-'2. Enter scores'!H397,"")</f>
        <v/>
      </c>
      <c r="J393" s="125" t="str">
        <f>IF('2. Enter scores'!I397&lt;&gt;"",'2. Enter scores'!$B397-'2. Enter scores'!I397,"")</f>
        <v/>
      </c>
      <c r="K393" s="125" t="str">
        <f>IF('2. Enter scores'!J397&lt;&gt;"",'2. Enter scores'!$B397-'2. Enter scores'!J397,"")</f>
        <v/>
      </c>
      <c r="L393" s="125" t="str">
        <f>IF('2. Enter scores'!K397&lt;&gt;"",'2. Enter scores'!$B397-'2. Enter scores'!K397,"")</f>
        <v/>
      </c>
      <c r="M393" s="125" t="str">
        <f>IF('2. Enter scores'!L397&lt;&gt;"",'2. Enter scores'!$B397-'2. Enter scores'!L397,"")</f>
        <v/>
      </c>
      <c r="N393" s="125" t="str">
        <f>IF('2. Enter scores'!M397&lt;&gt;"",'2. Enter scores'!$B397-'2. Enter scores'!M397,"")</f>
        <v/>
      </c>
      <c r="O393" s="125" t="str">
        <f>IF('2. Enter scores'!N397&lt;&gt;"",'2. Enter scores'!$B397-'2. Enter scores'!N397,"")</f>
        <v/>
      </c>
      <c r="P393" s="125" t="str">
        <f>IF('2. Enter scores'!O397&lt;&gt;"",'2. Enter scores'!$B397-'2. Enter scores'!O397,"")</f>
        <v/>
      </c>
      <c r="Q393" s="125" t="str">
        <f>IF('2. Enter scores'!P397&lt;&gt;"",'2. Enter scores'!$B397-'2. Enter scores'!P397,"")</f>
        <v/>
      </c>
      <c r="R393" s="125" t="str">
        <f>IF('2. Enter scores'!Q397&lt;&gt;"",'2. Enter scores'!$B397-'2. Enter scores'!Q397,"")</f>
        <v/>
      </c>
      <c r="S393" s="125" t="str">
        <f>IF('2. Enter scores'!R397&lt;&gt;"",'2. Enter scores'!$B397-'2. Enter scores'!R397,"")</f>
        <v/>
      </c>
      <c r="T393" s="125" t="str">
        <f>IF('2. Enter scores'!S397&lt;&gt;"",'2. Enter scores'!$B397-'2. Enter scores'!S397,"")</f>
        <v/>
      </c>
      <c r="U393" s="125" t="str">
        <f>IF('2. Enter scores'!T397&lt;&gt;"",'2. Enter scores'!$B397-'2. Enter scores'!T397,"")</f>
        <v/>
      </c>
      <c r="V393" s="125" t="str">
        <f>IF('2. Enter scores'!U397&lt;&gt;"",'2. Enter scores'!$B397-'2. Enter scores'!U397,"")</f>
        <v/>
      </c>
      <c r="W393" s="125" t="str">
        <f>IF('2. Enter scores'!V397&lt;&gt;"",'2. Enter scores'!$B397-'2. Enter scores'!V397,"")</f>
        <v/>
      </c>
      <c r="X393" s="125" t="str">
        <f>IF('2. Enter scores'!W397&lt;&gt;"",'2. Enter scores'!$B397-'2. Enter scores'!W397,"")</f>
        <v/>
      </c>
      <c r="Y393" s="125" t="str">
        <f>IF('2. Enter scores'!X397&lt;&gt;"",'2. Enter scores'!$B397-'2. Enter scores'!X397,"")</f>
        <v/>
      </c>
      <c r="Z393" s="125" t="str">
        <f>IF('2. Enter scores'!Y397&lt;&gt;"",'2. Enter scores'!$B397-'2. Enter scores'!Y397,"")</f>
        <v/>
      </c>
      <c r="AA393" s="125" t="str">
        <f>IF('2. Enter scores'!Z397&lt;&gt;"",'2. Enter scores'!$B397-'2. Enter scores'!Z397,"")</f>
        <v/>
      </c>
      <c r="AB393" s="125" t="str">
        <f>IF('2. Enter scores'!AA397&lt;&gt;"",'2. Enter scores'!$B397-'2. Enter scores'!AA397,"")</f>
        <v/>
      </c>
      <c r="AC393" s="125" t="str">
        <f>IF('2. Enter scores'!AB397&lt;&gt;"",'2. Enter scores'!$B397-'2. Enter scores'!AB397,"")</f>
        <v/>
      </c>
      <c r="AD393" s="125" t="str">
        <f>IF('2. Enter scores'!AC397&lt;&gt;"",'2. Enter scores'!$B397-'2. Enter scores'!AC397,"")</f>
        <v/>
      </c>
      <c r="AE393" s="125" t="str">
        <f>IF('2. Enter scores'!AD397&lt;&gt;"",'2. Enter scores'!$B397-'2. Enter scores'!AD397,"")</f>
        <v/>
      </c>
      <c r="AF393" s="125" t="str">
        <f>IF('2. Enter scores'!AE397&lt;&gt;"",'2. Enter scores'!$B397-'2. Enter scores'!AE397,"")</f>
        <v/>
      </c>
      <c r="AG393" s="125" t="str">
        <f>IF('2. Enter scores'!AF397&lt;&gt;"",'2. Enter scores'!$B397-'2. Enter scores'!AF397,"")</f>
        <v/>
      </c>
      <c r="AH393" s="125" t="str">
        <f>IF('2. Enter scores'!AG397&lt;&gt;"",'2. Enter scores'!$B397-'2. Enter scores'!AG397,"")</f>
        <v/>
      </c>
      <c r="AI393" s="125" t="str">
        <f>IF('2. Enter scores'!AH397&lt;&gt;"",'2. Enter scores'!$B397-'2. Enter scores'!AH397,"")</f>
        <v/>
      </c>
      <c r="AJ393" s="125" t="str">
        <f>IF('2. Enter scores'!AI397&lt;&gt;"",'2. Enter scores'!$B397-'2. Enter scores'!AI397,"")</f>
        <v/>
      </c>
      <c r="AK393" s="125" t="str">
        <f>IF('2. Enter scores'!AJ397&lt;&gt;"",'2. Enter scores'!$B397-'2. Enter scores'!AJ397,"")</f>
        <v/>
      </c>
      <c r="AL393" s="125" t="str">
        <f>IF('2. Enter scores'!AK397&lt;&gt;"",'2. Enter scores'!$B397-'2. Enter scores'!AK397,"")</f>
        <v/>
      </c>
      <c r="AM393" s="125" t="str">
        <f>IF('2. Enter scores'!AL397&lt;&gt;"",'2. Enter scores'!$B397-'2. Enter scores'!AL397,"")</f>
        <v/>
      </c>
      <c r="AN393" s="125" t="str">
        <f>IF('2. Enter scores'!AM397&lt;&gt;"",'2. Enter scores'!$B397-'2. Enter scores'!AM397,"")</f>
        <v/>
      </c>
      <c r="AO393" s="125" t="str">
        <f>IF('2. Enter scores'!AN397&lt;&gt;"",'2. Enter scores'!$B397-'2. Enter scores'!AN397,"")</f>
        <v/>
      </c>
      <c r="AP393" s="125" t="str">
        <f>IF('2. Enter scores'!AO397&lt;&gt;"",'2. Enter scores'!$B397-'2. Enter scores'!AO397,"")</f>
        <v/>
      </c>
      <c r="AQ393" s="125" t="str">
        <f>IF('2. Enter scores'!AP397&lt;&gt;"",'2. Enter scores'!$B397-'2. Enter scores'!AP397,"")</f>
        <v/>
      </c>
      <c r="AR393" s="125" t="str">
        <f>IF('2. Enter scores'!AQ397&lt;&gt;"",'2. Enter scores'!$B397-'2. Enter scores'!AQ397,"")</f>
        <v/>
      </c>
      <c r="AS393" s="125" t="str">
        <f>IF('2. Enter scores'!AR397&lt;&gt;"",'2. Enter scores'!$B397-'2. Enter scores'!AR397,"")</f>
        <v/>
      </c>
      <c r="AT393" s="125" t="str">
        <f>IF('2. Enter scores'!AS397&lt;&gt;"",'2. Enter scores'!$B397-'2. Enter scores'!AS397,"")</f>
        <v/>
      </c>
      <c r="AU393" s="125" t="str">
        <f>IF('2. Enter scores'!AT397&lt;&gt;"",'2. Enter scores'!$B397-'2. Enter scores'!AT397,"")</f>
        <v/>
      </c>
      <c r="AV393" s="125" t="str">
        <f>IF('2. Enter scores'!AU397&lt;&gt;"",'2. Enter scores'!$B397-'2. Enter scores'!AU397,"")</f>
        <v/>
      </c>
      <c r="AW393" s="125" t="str">
        <f>IF('2. Enter scores'!AV397&lt;&gt;"",'2. Enter scores'!$B397-'2. Enter scores'!AV397,"")</f>
        <v/>
      </c>
      <c r="AX393" s="125" t="str">
        <f>IF('2. Enter scores'!AW397&lt;&gt;"",'2. Enter scores'!$B397-'2. Enter scores'!AW397,"")</f>
        <v/>
      </c>
      <c r="AY393" s="125" t="str">
        <f>IF('2. Enter scores'!AX397&lt;&gt;"",'2. Enter scores'!$B397-'2. Enter scores'!AX397,"")</f>
        <v/>
      </c>
      <c r="AZ393" s="125" t="str">
        <f>IF('2. Enter scores'!AY397&lt;&gt;"",'2. Enter scores'!$B397-'2. Enter scores'!AY397,"")</f>
        <v/>
      </c>
      <c r="BA393" s="125" t="str">
        <f>IF('2. Enter scores'!AZ397&lt;&gt;"",'2. Enter scores'!$B397-'2. Enter scores'!AZ397,"")</f>
        <v/>
      </c>
      <c r="BB393" s="125" t="str">
        <f>IF('2. Enter scores'!BA397&lt;&gt;"",'2. Enter scores'!$B397-'2. Enter scores'!BA397,"")</f>
        <v/>
      </c>
      <c r="BC393" s="125" t="str">
        <f>IF('2. Enter scores'!BB397&lt;&gt;"",'2. Enter scores'!$B397-'2. Enter scores'!BB397,"")</f>
        <v/>
      </c>
      <c r="BD393" s="125" t="str">
        <f>IF('2. Enter scores'!BC397&lt;&gt;"",'2. Enter scores'!$B397-'2. Enter scores'!BC397,"")</f>
        <v/>
      </c>
      <c r="BE393" s="125" t="str">
        <f>IF('2. Enter scores'!BD397&lt;&gt;"",'2. Enter scores'!$B397-'2. Enter scores'!BD397,"")</f>
        <v/>
      </c>
      <c r="BF393" s="125" t="str">
        <f>IF('2. Enter scores'!BE397&lt;&gt;"",'2. Enter scores'!$B397-'2. Enter scores'!BE397,"")</f>
        <v/>
      </c>
      <c r="BG393" s="125" t="str">
        <f>IF('2. Enter scores'!BF397&lt;&gt;"",'2. Enter scores'!$B397-'2. Enter scores'!BF397,"")</f>
        <v/>
      </c>
      <c r="BH393" s="125" t="str">
        <f>IF('2. Enter scores'!BG397&lt;&gt;"",'2. Enter scores'!$B397-'2. Enter scores'!BG397,"")</f>
        <v/>
      </c>
      <c r="BI393" s="125" t="str">
        <f>IF('2. Enter scores'!BH397&lt;&gt;"",'2. Enter scores'!$B397-'2. Enter scores'!BH397,"")</f>
        <v/>
      </c>
      <c r="BJ393" s="125" t="str">
        <f>IF('2. Enter scores'!BI397&lt;&gt;"",'2. Enter scores'!$B397-'2. Enter scores'!BI397,"")</f>
        <v/>
      </c>
      <c r="BK393" s="125" t="str">
        <f>IF('2. Enter scores'!BJ397&lt;&gt;"",'2. Enter scores'!$B397-'2. Enter scores'!BJ397,"")</f>
        <v/>
      </c>
      <c r="BL393" s="125" t="str">
        <f>IF('2. Enter scores'!BK397&lt;&gt;"",'2. Enter scores'!$B397-'2. Enter scores'!BK397,"")</f>
        <v/>
      </c>
      <c r="BM393" s="125" t="str">
        <f>IF('2. Enter scores'!BL397&lt;&gt;"",'2. Enter scores'!$B397-'2. Enter scores'!BL397,"")</f>
        <v/>
      </c>
      <c r="BN393" s="125" t="str">
        <f>IF('2. Enter scores'!BM397&lt;&gt;"",'2. Enter scores'!$B397-'2. Enter scores'!BM397,"")</f>
        <v/>
      </c>
      <c r="BO393" s="125" t="str">
        <f>IF('2. Enter scores'!BN397&lt;&gt;"",'2. Enter scores'!$B397-'2. Enter scores'!BN397,"")</f>
        <v/>
      </c>
      <c r="BP393" s="108">
        <v>1000</v>
      </c>
    </row>
    <row r="394" spans="2:68" x14ac:dyDescent="0.35">
      <c r="B394" s="125" t="str">
        <f>IF('2. Enter scores'!A398&lt;&gt;"",'2. Enter scores'!A398,"")</f>
        <v/>
      </c>
      <c r="H394" s="125" t="str">
        <f>IF('2. Enter scores'!G398&lt;&gt;"",'2. Enter scores'!$B398-'2. Enter scores'!G398,"")</f>
        <v/>
      </c>
      <c r="I394" s="125" t="str">
        <f>IF('2. Enter scores'!H398&lt;&gt;"",'2. Enter scores'!$B398-'2. Enter scores'!H398,"")</f>
        <v/>
      </c>
      <c r="J394" s="125" t="str">
        <f>IF('2. Enter scores'!I398&lt;&gt;"",'2. Enter scores'!$B398-'2. Enter scores'!I398,"")</f>
        <v/>
      </c>
      <c r="K394" s="125" t="str">
        <f>IF('2. Enter scores'!J398&lt;&gt;"",'2. Enter scores'!$B398-'2. Enter scores'!J398,"")</f>
        <v/>
      </c>
      <c r="L394" s="125" t="str">
        <f>IF('2. Enter scores'!K398&lt;&gt;"",'2. Enter scores'!$B398-'2. Enter scores'!K398,"")</f>
        <v/>
      </c>
      <c r="M394" s="125" t="str">
        <f>IF('2. Enter scores'!L398&lt;&gt;"",'2. Enter scores'!$B398-'2. Enter scores'!L398,"")</f>
        <v/>
      </c>
      <c r="N394" s="125" t="str">
        <f>IF('2. Enter scores'!M398&lt;&gt;"",'2. Enter scores'!$B398-'2. Enter scores'!M398,"")</f>
        <v/>
      </c>
      <c r="O394" s="125" t="str">
        <f>IF('2. Enter scores'!N398&lt;&gt;"",'2. Enter scores'!$B398-'2. Enter scores'!N398,"")</f>
        <v/>
      </c>
      <c r="P394" s="125" t="str">
        <f>IF('2. Enter scores'!O398&lt;&gt;"",'2. Enter scores'!$B398-'2. Enter scores'!O398,"")</f>
        <v/>
      </c>
      <c r="Q394" s="125" t="str">
        <f>IF('2. Enter scores'!P398&lt;&gt;"",'2. Enter scores'!$B398-'2. Enter scores'!P398,"")</f>
        <v/>
      </c>
      <c r="R394" s="125" t="str">
        <f>IF('2. Enter scores'!Q398&lt;&gt;"",'2. Enter scores'!$B398-'2. Enter scores'!Q398,"")</f>
        <v/>
      </c>
      <c r="S394" s="125" t="str">
        <f>IF('2. Enter scores'!R398&lt;&gt;"",'2. Enter scores'!$B398-'2. Enter scores'!R398,"")</f>
        <v/>
      </c>
      <c r="T394" s="125" t="str">
        <f>IF('2. Enter scores'!S398&lt;&gt;"",'2. Enter scores'!$B398-'2. Enter scores'!S398,"")</f>
        <v/>
      </c>
      <c r="U394" s="125" t="str">
        <f>IF('2. Enter scores'!T398&lt;&gt;"",'2. Enter scores'!$B398-'2. Enter scores'!T398,"")</f>
        <v/>
      </c>
      <c r="V394" s="125" t="str">
        <f>IF('2. Enter scores'!U398&lt;&gt;"",'2. Enter scores'!$B398-'2. Enter scores'!U398,"")</f>
        <v/>
      </c>
      <c r="W394" s="125" t="str">
        <f>IF('2. Enter scores'!V398&lt;&gt;"",'2. Enter scores'!$B398-'2. Enter scores'!V398,"")</f>
        <v/>
      </c>
      <c r="X394" s="125" t="str">
        <f>IF('2. Enter scores'!W398&lt;&gt;"",'2. Enter scores'!$B398-'2. Enter scores'!W398,"")</f>
        <v/>
      </c>
      <c r="Y394" s="125" t="str">
        <f>IF('2. Enter scores'!X398&lt;&gt;"",'2. Enter scores'!$B398-'2. Enter scores'!X398,"")</f>
        <v/>
      </c>
      <c r="Z394" s="125" t="str">
        <f>IF('2. Enter scores'!Y398&lt;&gt;"",'2. Enter scores'!$B398-'2. Enter scores'!Y398,"")</f>
        <v/>
      </c>
      <c r="AA394" s="125" t="str">
        <f>IF('2. Enter scores'!Z398&lt;&gt;"",'2. Enter scores'!$B398-'2. Enter scores'!Z398,"")</f>
        <v/>
      </c>
      <c r="AB394" s="125" t="str">
        <f>IF('2. Enter scores'!AA398&lt;&gt;"",'2. Enter scores'!$B398-'2. Enter scores'!AA398,"")</f>
        <v/>
      </c>
      <c r="AC394" s="125" t="str">
        <f>IF('2. Enter scores'!AB398&lt;&gt;"",'2. Enter scores'!$B398-'2. Enter scores'!AB398,"")</f>
        <v/>
      </c>
      <c r="AD394" s="125" t="str">
        <f>IF('2. Enter scores'!AC398&lt;&gt;"",'2. Enter scores'!$B398-'2. Enter scores'!AC398,"")</f>
        <v/>
      </c>
      <c r="AE394" s="125" t="str">
        <f>IF('2. Enter scores'!AD398&lt;&gt;"",'2. Enter scores'!$B398-'2. Enter scores'!AD398,"")</f>
        <v/>
      </c>
      <c r="AF394" s="125" t="str">
        <f>IF('2. Enter scores'!AE398&lt;&gt;"",'2. Enter scores'!$B398-'2. Enter scores'!AE398,"")</f>
        <v/>
      </c>
      <c r="AG394" s="125" t="str">
        <f>IF('2. Enter scores'!AF398&lt;&gt;"",'2. Enter scores'!$B398-'2. Enter scores'!AF398,"")</f>
        <v/>
      </c>
      <c r="AH394" s="125" t="str">
        <f>IF('2. Enter scores'!AG398&lt;&gt;"",'2. Enter scores'!$B398-'2. Enter scores'!AG398,"")</f>
        <v/>
      </c>
      <c r="AI394" s="125" t="str">
        <f>IF('2. Enter scores'!AH398&lt;&gt;"",'2. Enter scores'!$B398-'2. Enter scores'!AH398,"")</f>
        <v/>
      </c>
      <c r="AJ394" s="125" t="str">
        <f>IF('2. Enter scores'!AI398&lt;&gt;"",'2. Enter scores'!$B398-'2. Enter scores'!AI398,"")</f>
        <v/>
      </c>
      <c r="AK394" s="125" t="str">
        <f>IF('2. Enter scores'!AJ398&lt;&gt;"",'2. Enter scores'!$B398-'2. Enter scores'!AJ398,"")</f>
        <v/>
      </c>
      <c r="AL394" s="125" t="str">
        <f>IF('2. Enter scores'!AK398&lt;&gt;"",'2. Enter scores'!$B398-'2. Enter scores'!AK398,"")</f>
        <v/>
      </c>
      <c r="AM394" s="125" t="str">
        <f>IF('2. Enter scores'!AL398&lt;&gt;"",'2. Enter scores'!$B398-'2. Enter scores'!AL398,"")</f>
        <v/>
      </c>
      <c r="AN394" s="125" t="str">
        <f>IF('2. Enter scores'!AM398&lt;&gt;"",'2. Enter scores'!$B398-'2. Enter scores'!AM398,"")</f>
        <v/>
      </c>
      <c r="AO394" s="125" t="str">
        <f>IF('2. Enter scores'!AN398&lt;&gt;"",'2. Enter scores'!$B398-'2. Enter scores'!AN398,"")</f>
        <v/>
      </c>
      <c r="AP394" s="125" t="str">
        <f>IF('2. Enter scores'!AO398&lt;&gt;"",'2. Enter scores'!$B398-'2. Enter scores'!AO398,"")</f>
        <v/>
      </c>
      <c r="AQ394" s="125" t="str">
        <f>IF('2. Enter scores'!AP398&lt;&gt;"",'2. Enter scores'!$B398-'2. Enter scores'!AP398,"")</f>
        <v/>
      </c>
      <c r="AR394" s="125" t="str">
        <f>IF('2. Enter scores'!AQ398&lt;&gt;"",'2. Enter scores'!$B398-'2. Enter scores'!AQ398,"")</f>
        <v/>
      </c>
      <c r="AS394" s="125" t="str">
        <f>IF('2. Enter scores'!AR398&lt;&gt;"",'2. Enter scores'!$B398-'2. Enter scores'!AR398,"")</f>
        <v/>
      </c>
      <c r="AT394" s="125" t="str">
        <f>IF('2. Enter scores'!AS398&lt;&gt;"",'2. Enter scores'!$B398-'2. Enter scores'!AS398,"")</f>
        <v/>
      </c>
      <c r="AU394" s="125" t="str">
        <f>IF('2. Enter scores'!AT398&lt;&gt;"",'2. Enter scores'!$B398-'2. Enter scores'!AT398,"")</f>
        <v/>
      </c>
      <c r="AV394" s="125" t="str">
        <f>IF('2. Enter scores'!AU398&lt;&gt;"",'2. Enter scores'!$B398-'2. Enter scores'!AU398,"")</f>
        <v/>
      </c>
      <c r="AW394" s="125" t="str">
        <f>IF('2. Enter scores'!AV398&lt;&gt;"",'2. Enter scores'!$B398-'2. Enter scores'!AV398,"")</f>
        <v/>
      </c>
      <c r="AX394" s="125" t="str">
        <f>IF('2. Enter scores'!AW398&lt;&gt;"",'2. Enter scores'!$B398-'2. Enter scores'!AW398,"")</f>
        <v/>
      </c>
      <c r="AY394" s="125" t="str">
        <f>IF('2. Enter scores'!AX398&lt;&gt;"",'2. Enter scores'!$B398-'2. Enter scores'!AX398,"")</f>
        <v/>
      </c>
      <c r="AZ394" s="125" t="str">
        <f>IF('2. Enter scores'!AY398&lt;&gt;"",'2. Enter scores'!$B398-'2. Enter scores'!AY398,"")</f>
        <v/>
      </c>
      <c r="BA394" s="125" t="str">
        <f>IF('2. Enter scores'!AZ398&lt;&gt;"",'2. Enter scores'!$B398-'2. Enter scores'!AZ398,"")</f>
        <v/>
      </c>
      <c r="BB394" s="125" t="str">
        <f>IF('2. Enter scores'!BA398&lt;&gt;"",'2. Enter scores'!$B398-'2. Enter scores'!BA398,"")</f>
        <v/>
      </c>
      <c r="BC394" s="125" t="str">
        <f>IF('2. Enter scores'!BB398&lt;&gt;"",'2. Enter scores'!$B398-'2. Enter scores'!BB398,"")</f>
        <v/>
      </c>
      <c r="BD394" s="125" t="str">
        <f>IF('2. Enter scores'!BC398&lt;&gt;"",'2. Enter scores'!$B398-'2. Enter scores'!BC398,"")</f>
        <v/>
      </c>
      <c r="BE394" s="125" t="str">
        <f>IF('2. Enter scores'!BD398&lt;&gt;"",'2. Enter scores'!$B398-'2. Enter scores'!BD398,"")</f>
        <v/>
      </c>
      <c r="BF394" s="125" t="str">
        <f>IF('2. Enter scores'!BE398&lt;&gt;"",'2. Enter scores'!$B398-'2. Enter scores'!BE398,"")</f>
        <v/>
      </c>
      <c r="BG394" s="125" t="str">
        <f>IF('2. Enter scores'!BF398&lt;&gt;"",'2. Enter scores'!$B398-'2. Enter scores'!BF398,"")</f>
        <v/>
      </c>
      <c r="BH394" s="125" t="str">
        <f>IF('2. Enter scores'!BG398&lt;&gt;"",'2. Enter scores'!$B398-'2. Enter scores'!BG398,"")</f>
        <v/>
      </c>
      <c r="BI394" s="125" t="str">
        <f>IF('2. Enter scores'!BH398&lt;&gt;"",'2. Enter scores'!$B398-'2. Enter scores'!BH398,"")</f>
        <v/>
      </c>
      <c r="BJ394" s="125" t="str">
        <f>IF('2. Enter scores'!BI398&lt;&gt;"",'2. Enter scores'!$B398-'2. Enter scores'!BI398,"")</f>
        <v/>
      </c>
      <c r="BK394" s="125" t="str">
        <f>IF('2. Enter scores'!BJ398&lt;&gt;"",'2. Enter scores'!$B398-'2. Enter scores'!BJ398,"")</f>
        <v/>
      </c>
      <c r="BL394" s="125" t="str">
        <f>IF('2. Enter scores'!BK398&lt;&gt;"",'2. Enter scores'!$B398-'2. Enter scores'!BK398,"")</f>
        <v/>
      </c>
      <c r="BM394" s="125" t="str">
        <f>IF('2. Enter scores'!BL398&lt;&gt;"",'2. Enter scores'!$B398-'2. Enter scores'!BL398,"")</f>
        <v/>
      </c>
      <c r="BN394" s="125" t="str">
        <f>IF('2. Enter scores'!BM398&lt;&gt;"",'2. Enter scores'!$B398-'2. Enter scores'!BM398,"")</f>
        <v/>
      </c>
      <c r="BO394" s="125" t="str">
        <f>IF('2. Enter scores'!BN398&lt;&gt;"",'2. Enter scores'!$B398-'2. Enter scores'!BN398,"")</f>
        <v/>
      </c>
      <c r="BP394" s="108">
        <v>1000</v>
      </c>
    </row>
    <row r="395" spans="2:68" x14ac:dyDescent="0.35">
      <c r="B395" s="125" t="str">
        <f>IF('2. Enter scores'!A399&lt;&gt;"",'2. Enter scores'!A399,"")</f>
        <v/>
      </c>
      <c r="H395" s="125" t="str">
        <f>IF('2. Enter scores'!G399&lt;&gt;"",'2. Enter scores'!$B399-'2. Enter scores'!G399,"")</f>
        <v/>
      </c>
      <c r="I395" s="125" t="str">
        <f>IF('2. Enter scores'!H399&lt;&gt;"",'2. Enter scores'!$B399-'2. Enter scores'!H399,"")</f>
        <v/>
      </c>
      <c r="J395" s="125" t="str">
        <f>IF('2. Enter scores'!I399&lt;&gt;"",'2. Enter scores'!$B399-'2. Enter scores'!I399,"")</f>
        <v/>
      </c>
      <c r="K395" s="125" t="str">
        <f>IF('2. Enter scores'!J399&lt;&gt;"",'2. Enter scores'!$B399-'2. Enter scores'!J399,"")</f>
        <v/>
      </c>
      <c r="L395" s="125" t="str">
        <f>IF('2. Enter scores'!K399&lt;&gt;"",'2. Enter scores'!$B399-'2. Enter scores'!K399,"")</f>
        <v/>
      </c>
      <c r="M395" s="125" t="str">
        <f>IF('2. Enter scores'!L399&lt;&gt;"",'2. Enter scores'!$B399-'2. Enter scores'!L399,"")</f>
        <v/>
      </c>
      <c r="N395" s="125" t="str">
        <f>IF('2. Enter scores'!M399&lt;&gt;"",'2. Enter scores'!$B399-'2. Enter scores'!M399,"")</f>
        <v/>
      </c>
      <c r="O395" s="125" t="str">
        <f>IF('2. Enter scores'!N399&lt;&gt;"",'2. Enter scores'!$B399-'2. Enter scores'!N399,"")</f>
        <v/>
      </c>
      <c r="P395" s="125" t="str">
        <f>IF('2. Enter scores'!O399&lt;&gt;"",'2. Enter scores'!$B399-'2. Enter scores'!O399,"")</f>
        <v/>
      </c>
      <c r="Q395" s="125" t="str">
        <f>IF('2. Enter scores'!P399&lt;&gt;"",'2. Enter scores'!$B399-'2. Enter scores'!P399,"")</f>
        <v/>
      </c>
      <c r="R395" s="125" t="str">
        <f>IF('2. Enter scores'!Q399&lt;&gt;"",'2. Enter scores'!$B399-'2. Enter scores'!Q399,"")</f>
        <v/>
      </c>
      <c r="S395" s="125" t="str">
        <f>IF('2. Enter scores'!R399&lt;&gt;"",'2. Enter scores'!$B399-'2. Enter scores'!R399,"")</f>
        <v/>
      </c>
      <c r="T395" s="125" t="str">
        <f>IF('2. Enter scores'!S399&lt;&gt;"",'2. Enter scores'!$B399-'2. Enter scores'!S399,"")</f>
        <v/>
      </c>
      <c r="U395" s="125" t="str">
        <f>IF('2. Enter scores'!T399&lt;&gt;"",'2. Enter scores'!$B399-'2. Enter scores'!T399,"")</f>
        <v/>
      </c>
      <c r="V395" s="125" t="str">
        <f>IF('2. Enter scores'!U399&lt;&gt;"",'2. Enter scores'!$B399-'2. Enter scores'!U399,"")</f>
        <v/>
      </c>
      <c r="W395" s="125" t="str">
        <f>IF('2. Enter scores'!V399&lt;&gt;"",'2. Enter scores'!$B399-'2. Enter scores'!V399,"")</f>
        <v/>
      </c>
      <c r="X395" s="125" t="str">
        <f>IF('2. Enter scores'!W399&lt;&gt;"",'2. Enter scores'!$B399-'2. Enter scores'!W399,"")</f>
        <v/>
      </c>
      <c r="Y395" s="125" t="str">
        <f>IF('2. Enter scores'!X399&lt;&gt;"",'2. Enter scores'!$B399-'2. Enter scores'!X399,"")</f>
        <v/>
      </c>
      <c r="Z395" s="125" t="str">
        <f>IF('2. Enter scores'!Y399&lt;&gt;"",'2. Enter scores'!$B399-'2. Enter scores'!Y399,"")</f>
        <v/>
      </c>
      <c r="AA395" s="125" t="str">
        <f>IF('2. Enter scores'!Z399&lt;&gt;"",'2. Enter scores'!$B399-'2. Enter scores'!Z399,"")</f>
        <v/>
      </c>
      <c r="AB395" s="125" t="str">
        <f>IF('2. Enter scores'!AA399&lt;&gt;"",'2. Enter scores'!$B399-'2. Enter scores'!AA399,"")</f>
        <v/>
      </c>
      <c r="AC395" s="125" t="str">
        <f>IF('2. Enter scores'!AB399&lt;&gt;"",'2. Enter scores'!$B399-'2. Enter scores'!AB399,"")</f>
        <v/>
      </c>
      <c r="AD395" s="125" t="str">
        <f>IF('2. Enter scores'!AC399&lt;&gt;"",'2. Enter scores'!$B399-'2. Enter scores'!AC399,"")</f>
        <v/>
      </c>
      <c r="AE395" s="125" t="str">
        <f>IF('2. Enter scores'!AD399&lt;&gt;"",'2. Enter scores'!$B399-'2. Enter scores'!AD399,"")</f>
        <v/>
      </c>
      <c r="AF395" s="125" t="str">
        <f>IF('2. Enter scores'!AE399&lt;&gt;"",'2. Enter scores'!$B399-'2. Enter scores'!AE399,"")</f>
        <v/>
      </c>
      <c r="AG395" s="125" t="str">
        <f>IF('2. Enter scores'!AF399&lt;&gt;"",'2. Enter scores'!$B399-'2. Enter scores'!AF399,"")</f>
        <v/>
      </c>
      <c r="AH395" s="125" t="str">
        <f>IF('2. Enter scores'!AG399&lt;&gt;"",'2. Enter scores'!$B399-'2. Enter scores'!AG399,"")</f>
        <v/>
      </c>
      <c r="AI395" s="125" t="str">
        <f>IF('2. Enter scores'!AH399&lt;&gt;"",'2. Enter scores'!$B399-'2. Enter scores'!AH399,"")</f>
        <v/>
      </c>
      <c r="AJ395" s="125" t="str">
        <f>IF('2. Enter scores'!AI399&lt;&gt;"",'2. Enter scores'!$B399-'2. Enter scores'!AI399,"")</f>
        <v/>
      </c>
      <c r="AK395" s="125" t="str">
        <f>IF('2. Enter scores'!AJ399&lt;&gt;"",'2. Enter scores'!$B399-'2. Enter scores'!AJ399,"")</f>
        <v/>
      </c>
      <c r="AL395" s="125" t="str">
        <f>IF('2. Enter scores'!AK399&lt;&gt;"",'2. Enter scores'!$B399-'2. Enter scores'!AK399,"")</f>
        <v/>
      </c>
      <c r="AM395" s="125" t="str">
        <f>IF('2. Enter scores'!AL399&lt;&gt;"",'2. Enter scores'!$B399-'2. Enter scores'!AL399,"")</f>
        <v/>
      </c>
      <c r="AN395" s="125" t="str">
        <f>IF('2. Enter scores'!AM399&lt;&gt;"",'2. Enter scores'!$B399-'2. Enter scores'!AM399,"")</f>
        <v/>
      </c>
      <c r="AO395" s="125" t="str">
        <f>IF('2. Enter scores'!AN399&lt;&gt;"",'2. Enter scores'!$B399-'2. Enter scores'!AN399,"")</f>
        <v/>
      </c>
      <c r="AP395" s="125" t="str">
        <f>IF('2. Enter scores'!AO399&lt;&gt;"",'2. Enter scores'!$B399-'2. Enter scores'!AO399,"")</f>
        <v/>
      </c>
      <c r="AQ395" s="125" t="str">
        <f>IF('2. Enter scores'!AP399&lt;&gt;"",'2. Enter scores'!$B399-'2. Enter scores'!AP399,"")</f>
        <v/>
      </c>
      <c r="AR395" s="125" t="str">
        <f>IF('2. Enter scores'!AQ399&lt;&gt;"",'2. Enter scores'!$B399-'2. Enter scores'!AQ399,"")</f>
        <v/>
      </c>
      <c r="AS395" s="125" t="str">
        <f>IF('2. Enter scores'!AR399&lt;&gt;"",'2. Enter scores'!$B399-'2. Enter scores'!AR399,"")</f>
        <v/>
      </c>
      <c r="AT395" s="125" t="str">
        <f>IF('2. Enter scores'!AS399&lt;&gt;"",'2. Enter scores'!$B399-'2. Enter scores'!AS399,"")</f>
        <v/>
      </c>
      <c r="AU395" s="125" t="str">
        <f>IF('2. Enter scores'!AT399&lt;&gt;"",'2. Enter scores'!$B399-'2. Enter scores'!AT399,"")</f>
        <v/>
      </c>
      <c r="AV395" s="125" t="str">
        <f>IF('2. Enter scores'!AU399&lt;&gt;"",'2. Enter scores'!$B399-'2. Enter scores'!AU399,"")</f>
        <v/>
      </c>
      <c r="AW395" s="125" t="str">
        <f>IF('2. Enter scores'!AV399&lt;&gt;"",'2. Enter scores'!$B399-'2. Enter scores'!AV399,"")</f>
        <v/>
      </c>
      <c r="AX395" s="125" t="str">
        <f>IF('2. Enter scores'!AW399&lt;&gt;"",'2. Enter scores'!$B399-'2. Enter scores'!AW399,"")</f>
        <v/>
      </c>
      <c r="AY395" s="125" t="str">
        <f>IF('2. Enter scores'!AX399&lt;&gt;"",'2. Enter scores'!$B399-'2. Enter scores'!AX399,"")</f>
        <v/>
      </c>
      <c r="AZ395" s="125" t="str">
        <f>IF('2. Enter scores'!AY399&lt;&gt;"",'2. Enter scores'!$B399-'2. Enter scores'!AY399,"")</f>
        <v/>
      </c>
      <c r="BA395" s="125" t="str">
        <f>IF('2. Enter scores'!AZ399&lt;&gt;"",'2. Enter scores'!$B399-'2. Enter scores'!AZ399,"")</f>
        <v/>
      </c>
      <c r="BB395" s="125" t="str">
        <f>IF('2. Enter scores'!BA399&lt;&gt;"",'2. Enter scores'!$B399-'2. Enter scores'!BA399,"")</f>
        <v/>
      </c>
      <c r="BC395" s="125" t="str">
        <f>IF('2. Enter scores'!BB399&lt;&gt;"",'2. Enter scores'!$B399-'2. Enter scores'!BB399,"")</f>
        <v/>
      </c>
      <c r="BD395" s="125" t="str">
        <f>IF('2. Enter scores'!BC399&lt;&gt;"",'2. Enter scores'!$B399-'2. Enter scores'!BC399,"")</f>
        <v/>
      </c>
      <c r="BE395" s="125" t="str">
        <f>IF('2. Enter scores'!BD399&lt;&gt;"",'2. Enter scores'!$B399-'2. Enter scores'!BD399,"")</f>
        <v/>
      </c>
      <c r="BF395" s="125" t="str">
        <f>IF('2. Enter scores'!BE399&lt;&gt;"",'2. Enter scores'!$B399-'2. Enter scores'!BE399,"")</f>
        <v/>
      </c>
      <c r="BG395" s="125" t="str">
        <f>IF('2. Enter scores'!BF399&lt;&gt;"",'2. Enter scores'!$B399-'2. Enter scores'!BF399,"")</f>
        <v/>
      </c>
      <c r="BH395" s="125" t="str">
        <f>IF('2. Enter scores'!BG399&lt;&gt;"",'2. Enter scores'!$B399-'2. Enter scores'!BG399,"")</f>
        <v/>
      </c>
      <c r="BI395" s="125" t="str">
        <f>IF('2. Enter scores'!BH399&lt;&gt;"",'2. Enter scores'!$B399-'2. Enter scores'!BH399,"")</f>
        <v/>
      </c>
      <c r="BJ395" s="125" t="str">
        <f>IF('2. Enter scores'!BI399&lt;&gt;"",'2. Enter scores'!$B399-'2. Enter scores'!BI399,"")</f>
        <v/>
      </c>
      <c r="BK395" s="125" t="str">
        <f>IF('2. Enter scores'!BJ399&lt;&gt;"",'2. Enter scores'!$B399-'2. Enter scores'!BJ399,"")</f>
        <v/>
      </c>
      <c r="BL395" s="125" t="str">
        <f>IF('2. Enter scores'!BK399&lt;&gt;"",'2. Enter scores'!$B399-'2. Enter scores'!BK399,"")</f>
        <v/>
      </c>
      <c r="BM395" s="125" t="str">
        <f>IF('2. Enter scores'!BL399&lt;&gt;"",'2. Enter scores'!$B399-'2. Enter scores'!BL399,"")</f>
        <v/>
      </c>
      <c r="BN395" s="125" t="str">
        <f>IF('2. Enter scores'!BM399&lt;&gt;"",'2. Enter scores'!$B399-'2. Enter scores'!BM399,"")</f>
        <v/>
      </c>
      <c r="BO395" s="125" t="str">
        <f>IF('2. Enter scores'!BN399&lt;&gt;"",'2. Enter scores'!$B399-'2. Enter scores'!BN399,"")</f>
        <v/>
      </c>
      <c r="BP395" s="108">
        <v>1000</v>
      </c>
    </row>
    <row r="396" spans="2:68" x14ac:dyDescent="0.35">
      <c r="B396" s="125" t="str">
        <f>IF('2. Enter scores'!A400&lt;&gt;"",'2. Enter scores'!A400,"")</f>
        <v/>
      </c>
      <c r="H396" s="125" t="str">
        <f>IF('2. Enter scores'!G400&lt;&gt;"",'2. Enter scores'!$B400-'2. Enter scores'!G400,"")</f>
        <v/>
      </c>
      <c r="I396" s="125" t="str">
        <f>IF('2. Enter scores'!H400&lt;&gt;"",'2. Enter scores'!$B400-'2. Enter scores'!H400,"")</f>
        <v/>
      </c>
      <c r="J396" s="125" t="str">
        <f>IF('2. Enter scores'!I400&lt;&gt;"",'2. Enter scores'!$B400-'2. Enter scores'!I400,"")</f>
        <v/>
      </c>
      <c r="K396" s="125" t="str">
        <f>IF('2. Enter scores'!J400&lt;&gt;"",'2. Enter scores'!$B400-'2. Enter scores'!J400,"")</f>
        <v/>
      </c>
      <c r="L396" s="125" t="str">
        <f>IF('2. Enter scores'!K400&lt;&gt;"",'2. Enter scores'!$B400-'2. Enter scores'!K400,"")</f>
        <v/>
      </c>
      <c r="M396" s="125" t="str">
        <f>IF('2. Enter scores'!L400&lt;&gt;"",'2. Enter scores'!$B400-'2. Enter scores'!L400,"")</f>
        <v/>
      </c>
      <c r="N396" s="125" t="str">
        <f>IF('2. Enter scores'!M400&lt;&gt;"",'2. Enter scores'!$B400-'2. Enter scores'!M400,"")</f>
        <v/>
      </c>
      <c r="O396" s="125" t="str">
        <f>IF('2. Enter scores'!N400&lt;&gt;"",'2. Enter scores'!$B400-'2. Enter scores'!N400,"")</f>
        <v/>
      </c>
      <c r="P396" s="125" t="str">
        <f>IF('2. Enter scores'!O400&lt;&gt;"",'2. Enter scores'!$B400-'2. Enter scores'!O400,"")</f>
        <v/>
      </c>
      <c r="Q396" s="125" t="str">
        <f>IF('2. Enter scores'!P400&lt;&gt;"",'2. Enter scores'!$B400-'2. Enter scores'!P400,"")</f>
        <v/>
      </c>
      <c r="R396" s="125" t="str">
        <f>IF('2. Enter scores'!Q400&lt;&gt;"",'2. Enter scores'!$B400-'2. Enter scores'!Q400,"")</f>
        <v/>
      </c>
      <c r="S396" s="125" t="str">
        <f>IF('2. Enter scores'!R400&lt;&gt;"",'2. Enter scores'!$B400-'2. Enter scores'!R400,"")</f>
        <v/>
      </c>
      <c r="T396" s="125" t="str">
        <f>IF('2. Enter scores'!S400&lt;&gt;"",'2. Enter scores'!$B400-'2. Enter scores'!S400,"")</f>
        <v/>
      </c>
      <c r="U396" s="125" t="str">
        <f>IF('2. Enter scores'!T400&lt;&gt;"",'2. Enter scores'!$B400-'2. Enter scores'!T400,"")</f>
        <v/>
      </c>
      <c r="V396" s="125" t="str">
        <f>IF('2. Enter scores'!U400&lt;&gt;"",'2. Enter scores'!$B400-'2. Enter scores'!U400,"")</f>
        <v/>
      </c>
      <c r="W396" s="125" t="str">
        <f>IF('2. Enter scores'!V400&lt;&gt;"",'2. Enter scores'!$B400-'2. Enter scores'!V400,"")</f>
        <v/>
      </c>
      <c r="X396" s="125" t="str">
        <f>IF('2. Enter scores'!W400&lt;&gt;"",'2. Enter scores'!$B400-'2. Enter scores'!W400,"")</f>
        <v/>
      </c>
      <c r="Y396" s="125" t="str">
        <f>IF('2. Enter scores'!X400&lt;&gt;"",'2. Enter scores'!$B400-'2. Enter scores'!X400,"")</f>
        <v/>
      </c>
      <c r="Z396" s="125" t="str">
        <f>IF('2. Enter scores'!Y400&lt;&gt;"",'2. Enter scores'!$B400-'2. Enter scores'!Y400,"")</f>
        <v/>
      </c>
      <c r="AA396" s="125" t="str">
        <f>IF('2. Enter scores'!Z400&lt;&gt;"",'2. Enter scores'!$B400-'2. Enter scores'!Z400,"")</f>
        <v/>
      </c>
      <c r="AB396" s="125" t="str">
        <f>IF('2. Enter scores'!AA400&lt;&gt;"",'2. Enter scores'!$B400-'2. Enter scores'!AA400,"")</f>
        <v/>
      </c>
      <c r="AC396" s="125" t="str">
        <f>IF('2. Enter scores'!AB400&lt;&gt;"",'2. Enter scores'!$B400-'2. Enter scores'!AB400,"")</f>
        <v/>
      </c>
      <c r="AD396" s="125" t="str">
        <f>IF('2. Enter scores'!AC400&lt;&gt;"",'2. Enter scores'!$B400-'2. Enter scores'!AC400,"")</f>
        <v/>
      </c>
      <c r="AE396" s="125" t="str">
        <f>IF('2. Enter scores'!AD400&lt;&gt;"",'2. Enter scores'!$B400-'2. Enter scores'!AD400,"")</f>
        <v/>
      </c>
      <c r="AF396" s="125" t="str">
        <f>IF('2. Enter scores'!AE400&lt;&gt;"",'2. Enter scores'!$B400-'2. Enter scores'!AE400,"")</f>
        <v/>
      </c>
      <c r="AG396" s="125" t="str">
        <f>IF('2. Enter scores'!AF400&lt;&gt;"",'2. Enter scores'!$B400-'2. Enter scores'!AF400,"")</f>
        <v/>
      </c>
      <c r="AH396" s="125" t="str">
        <f>IF('2. Enter scores'!AG400&lt;&gt;"",'2. Enter scores'!$B400-'2. Enter scores'!AG400,"")</f>
        <v/>
      </c>
      <c r="AI396" s="125" t="str">
        <f>IF('2. Enter scores'!AH400&lt;&gt;"",'2. Enter scores'!$B400-'2. Enter scores'!AH400,"")</f>
        <v/>
      </c>
      <c r="AJ396" s="125" t="str">
        <f>IF('2. Enter scores'!AI400&lt;&gt;"",'2. Enter scores'!$B400-'2. Enter scores'!AI400,"")</f>
        <v/>
      </c>
      <c r="AK396" s="125" t="str">
        <f>IF('2. Enter scores'!AJ400&lt;&gt;"",'2. Enter scores'!$B400-'2. Enter scores'!AJ400,"")</f>
        <v/>
      </c>
      <c r="AL396" s="125" t="str">
        <f>IF('2. Enter scores'!AK400&lt;&gt;"",'2. Enter scores'!$B400-'2. Enter scores'!AK400,"")</f>
        <v/>
      </c>
      <c r="AM396" s="125" t="str">
        <f>IF('2. Enter scores'!AL400&lt;&gt;"",'2. Enter scores'!$B400-'2. Enter scores'!AL400,"")</f>
        <v/>
      </c>
      <c r="AN396" s="125" t="str">
        <f>IF('2. Enter scores'!AM400&lt;&gt;"",'2. Enter scores'!$B400-'2. Enter scores'!AM400,"")</f>
        <v/>
      </c>
      <c r="AO396" s="125" t="str">
        <f>IF('2. Enter scores'!AN400&lt;&gt;"",'2. Enter scores'!$B400-'2. Enter scores'!AN400,"")</f>
        <v/>
      </c>
      <c r="AP396" s="125" t="str">
        <f>IF('2. Enter scores'!AO400&lt;&gt;"",'2. Enter scores'!$B400-'2. Enter scores'!AO400,"")</f>
        <v/>
      </c>
      <c r="AQ396" s="125" t="str">
        <f>IF('2. Enter scores'!AP400&lt;&gt;"",'2. Enter scores'!$B400-'2. Enter scores'!AP400,"")</f>
        <v/>
      </c>
      <c r="AR396" s="125" t="str">
        <f>IF('2. Enter scores'!AQ400&lt;&gt;"",'2. Enter scores'!$B400-'2. Enter scores'!AQ400,"")</f>
        <v/>
      </c>
      <c r="AS396" s="125" t="str">
        <f>IF('2. Enter scores'!AR400&lt;&gt;"",'2. Enter scores'!$B400-'2. Enter scores'!AR400,"")</f>
        <v/>
      </c>
      <c r="AT396" s="125" t="str">
        <f>IF('2. Enter scores'!AS400&lt;&gt;"",'2. Enter scores'!$B400-'2. Enter scores'!AS400,"")</f>
        <v/>
      </c>
      <c r="AU396" s="125" t="str">
        <f>IF('2. Enter scores'!AT400&lt;&gt;"",'2. Enter scores'!$B400-'2. Enter scores'!AT400,"")</f>
        <v/>
      </c>
      <c r="AV396" s="125" t="str">
        <f>IF('2. Enter scores'!AU400&lt;&gt;"",'2. Enter scores'!$B400-'2. Enter scores'!AU400,"")</f>
        <v/>
      </c>
      <c r="AW396" s="125" t="str">
        <f>IF('2. Enter scores'!AV400&lt;&gt;"",'2. Enter scores'!$B400-'2. Enter scores'!AV400,"")</f>
        <v/>
      </c>
      <c r="AX396" s="125" t="str">
        <f>IF('2. Enter scores'!AW400&lt;&gt;"",'2. Enter scores'!$B400-'2. Enter scores'!AW400,"")</f>
        <v/>
      </c>
      <c r="AY396" s="125" t="str">
        <f>IF('2. Enter scores'!AX400&lt;&gt;"",'2. Enter scores'!$B400-'2. Enter scores'!AX400,"")</f>
        <v/>
      </c>
      <c r="AZ396" s="125" t="str">
        <f>IF('2. Enter scores'!AY400&lt;&gt;"",'2. Enter scores'!$B400-'2. Enter scores'!AY400,"")</f>
        <v/>
      </c>
      <c r="BA396" s="125" t="str">
        <f>IF('2. Enter scores'!AZ400&lt;&gt;"",'2. Enter scores'!$B400-'2. Enter scores'!AZ400,"")</f>
        <v/>
      </c>
      <c r="BB396" s="125" t="str">
        <f>IF('2. Enter scores'!BA400&lt;&gt;"",'2. Enter scores'!$B400-'2. Enter scores'!BA400,"")</f>
        <v/>
      </c>
      <c r="BC396" s="125" t="str">
        <f>IF('2. Enter scores'!BB400&lt;&gt;"",'2. Enter scores'!$B400-'2. Enter scores'!BB400,"")</f>
        <v/>
      </c>
      <c r="BD396" s="125" t="str">
        <f>IF('2. Enter scores'!BC400&lt;&gt;"",'2. Enter scores'!$B400-'2. Enter scores'!BC400,"")</f>
        <v/>
      </c>
      <c r="BE396" s="125" t="str">
        <f>IF('2. Enter scores'!BD400&lt;&gt;"",'2. Enter scores'!$B400-'2. Enter scores'!BD400,"")</f>
        <v/>
      </c>
      <c r="BF396" s="125" t="str">
        <f>IF('2. Enter scores'!BE400&lt;&gt;"",'2. Enter scores'!$B400-'2. Enter scores'!BE400,"")</f>
        <v/>
      </c>
      <c r="BG396" s="125" t="str">
        <f>IF('2. Enter scores'!BF400&lt;&gt;"",'2. Enter scores'!$B400-'2. Enter scores'!BF400,"")</f>
        <v/>
      </c>
      <c r="BH396" s="125" t="str">
        <f>IF('2. Enter scores'!BG400&lt;&gt;"",'2. Enter scores'!$B400-'2. Enter scores'!BG400,"")</f>
        <v/>
      </c>
      <c r="BI396" s="125" t="str">
        <f>IF('2. Enter scores'!BH400&lt;&gt;"",'2. Enter scores'!$B400-'2. Enter scores'!BH400,"")</f>
        <v/>
      </c>
      <c r="BJ396" s="125" t="str">
        <f>IF('2. Enter scores'!BI400&lt;&gt;"",'2. Enter scores'!$B400-'2. Enter scores'!BI400,"")</f>
        <v/>
      </c>
      <c r="BK396" s="125" t="str">
        <f>IF('2. Enter scores'!BJ400&lt;&gt;"",'2. Enter scores'!$B400-'2. Enter scores'!BJ400,"")</f>
        <v/>
      </c>
      <c r="BL396" s="125" t="str">
        <f>IF('2. Enter scores'!BK400&lt;&gt;"",'2. Enter scores'!$B400-'2. Enter scores'!BK400,"")</f>
        <v/>
      </c>
      <c r="BM396" s="125" t="str">
        <f>IF('2. Enter scores'!BL400&lt;&gt;"",'2. Enter scores'!$B400-'2. Enter scores'!BL400,"")</f>
        <v/>
      </c>
      <c r="BN396" s="125" t="str">
        <f>IF('2. Enter scores'!BM400&lt;&gt;"",'2. Enter scores'!$B400-'2. Enter scores'!BM400,"")</f>
        <v/>
      </c>
      <c r="BO396" s="125" t="str">
        <f>IF('2. Enter scores'!BN400&lt;&gt;"",'2. Enter scores'!$B400-'2. Enter scores'!BN400,"")</f>
        <v/>
      </c>
      <c r="BP396" s="108">
        <v>1000</v>
      </c>
    </row>
    <row r="397" spans="2:68" x14ac:dyDescent="0.35">
      <c r="B397" s="125" t="str">
        <f>IF('2. Enter scores'!A401&lt;&gt;"",'2. Enter scores'!A401,"")</f>
        <v/>
      </c>
      <c r="H397" s="125" t="str">
        <f>IF('2. Enter scores'!G401&lt;&gt;"",'2. Enter scores'!$B401-'2. Enter scores'!G401,"")</f>
        <v/>
      </c>
      <c r="I397" s="125" t="str">
        <f>IF('2. Enter scores'!H401&lt;&gt;"",'2. Enter scores'!$B401-'2. Enter scores'!H401,"")</f>
        <v/>
      </c>
      <c r="J397" s="125" t="str">
        <f>IF('2. Enter scores'!I401&lt;&gt;"",'2. Enter scores'!$B401-'2. Enter scores'!I401,"")</f>
        <v/>
      </c>
      <c r="K397" s="125" t="str">
        <f>IF('2. Enter scores'!J401&lt;&gt;"",'2. Enter scores'!$B401-'2. Enter scores'!J401,"")</f>
        <v/>
      </c>
      <c r="L397" s="125" t="str">
        <f>IF('2. Enter scores'!K401&lt;&gt;"",'2. Enter scores'!$B401-'2. Enter scores'!K401,"")</f>
        <v/>
      </c>
      <c r="M397" s="125" t="str">
        <f>IF('2. Enter scores'!L401&lt;&gt;"",'2. Enter scores'!$B401-'2. Enter scores'!L401,"")</f>
        <v/>
      </c>
      <c r="N397" s="125" t="str">
        <f>IF('2. Enter scores'!M401&lt;&gt;"",'2. Enter scores'!$B401-'2. Enter scores'!M401,"")</f>
        <v/>
      </c>
      <c r="O397" s="125" t="str">
        <f>IF('2. Enter scores'!N401&lt;&gt;"",'2. Enter scores'!$B401-'2. Enter scores'!N401,"")</f>
        <v/>
      </c>
      <c r="P397" s="125" t="str">
        <f>IF('2. Enter scores'!O401&lt;&gt;"",'2. Enter scores'!$B401-'2. Enter scores'!O401,"")</f>
        <v/>
      </c>
      <c r="Q397" s="125" t="str">
        <f>IF('2. Enter scores'!P401&lt;&gt;"",'2. Enter scores'!$B401-'2. Enter scores'!P401,"")</f>
        <v/>
      </c>
      <c r="R397" s="125" t="str">
        <f>IF('2. Enter scores'!Q401&lt;&gt;"",'2. Enter scores'!$B401-'2. Enter scores'!Q401,"")</f>
        <v/>
      </c>
      <c r="S397" s="125" t="str">
        <f>IF('2. Enter scores'!R401&lt;&gt;"",'2. Enter scores'!$B401-'2. Enter scores'!R401,"")</f>
        <v/>
      </c>
      <c r="T397" s="125" t="str">
        <f>IF('2. Enter scores'!S401&lt;&gt;"",'2. Enter scores'!$B401-'2. Enter scores'!S401,"")</f>
        <v/>
      </c>
      <c r="U397" s="125" t="str">
        <f>IF('2. Enter scores'!T401&lt;&gt;"",'2. Enter scores'!$B401-'2. Enter scores'!T401,"")</f>
        <v/>
      </c>
      <c r="V397" s="125" t="str">
        <f>IF('2. Enter scores'!U401&lt;&gt;"",'2. Enter scores'!$B401-'2. Enter scores'!U401,"")</f>
        <v/>
      </c>
      <c r="W397" s="125" t="str">
        <f>IF('2. Enter scores'!V401&lt;&gt;"",'2. Enter scores'!$B401-'2. Enter scores'!V401,"")</f>
        <v/>
      </c>
      <c r="X397" s="125" t="str">
        <f>IF('2. Enter scores'!W401&lt;&gt;"",'2. Enter scores'!$B401-'2. Enter scores'!W401,"")</f>
        <v/>
      </c>
      <c r="Y397" s="125" t="str">
        <f>IF('2. Enter scores'!X401&lt;&gt;"",'2. Enter scores'!$B401-'2. Enter scores'!X401,"")</f>
        <v/>
      </c>
      <c r="Z397" s="125" t="str">
        <f>IF('2. Enter scores'!Y401&lt;&gt;"",'2. Enter scores'!$B401-'2. Enter scores'!Y401,"")</f>
        <v/>
      </c>
      <c r="AA397" s="125" t="str">
        <f>IF('2. Enter scores'!Z401&lt;&gt;"",'2. Enter scores'!$B401-'2. Enter scores'!Z401,"")</f>
        <v/>
      </c>
      <c r="AB397" s="125" t="str">
        <f>IF('2. Enter scores'!AA401&lt;&gt;"",'2. Enter scores'!$B401-'2. Enter scores'!AA401,"")</f>
        <v/>
      </c>
      <c r="AC397" s="125" t="str">
        <f>IF('2. Enter scores'!AB401&lt;&gt;"",'2. Enter scores'!$B401-'2. Enter scores'!AB401,"")</f>
        <v/>
      </c>
      <c r="AD397" s="125" t="str">
        <f>IF('2. Enter scores'!AC401&lt;&gt;"",'2. Enter scores'!$B401-'2. Enter scores'!AC401,"")</f>
        <v/>
      </c>
      <c r="AE397" s="125" t="str">
        <f>IF('2. Enter scores'!AD401&lt;&gt;"",'2. Enter scores'!$B401-'2. Enter scores'!AD401,"")</f>
        <v/>
      </c>
      <c r="AF397" s="125" t="str">
        <f>IF('2. Enter scores'!AE401&lt;&gt;"",'2. Enter scores'!$B401-'2. Enter scores'!AE401,"")</f>
        <v/>
      </c>
      <c r="AG397" s="125" t="str">
        <f>IF('2. Enter scores'!AF401&lt;&gt;"",'2. Enter scores'!$B401-'2. Enter scores'!AF401,"")</f>
        <v/>
      </c>
      <c r="AH397" s="125" t="str">
        <f>IF('2. Enter scores'!AG401&lt;&gt;"",'2. Enter scores'!$B401-'2. Enter scores'!AG401,"")</f>
        <v/>
      </c>
      <c r="AI397" s="125" t="str">
        <f>IF('2. Enter scores'!AH401&lt;&gt;"",'2. Enter scores'!$B401-'2. Enter scores'!AH401,"")</f>
        <v/>
      </c>
      <c r="AJ397" s="125" t="str">
        <f>IF('2. Enter scores'!AI401&lt;&gt;"",'2. Enter scores'!$B401-'2. Enter scores'!AI401,"")</f>
        <v/>
      </c>
      <c r="AK397" s="125" t="str">
        <f>IF('2. Enter scores'!AJ401&lt;&gt;"",'2. Enter scores'!$B401-'2. Enter scores'!AJ401,"")</f>
        <v/>
      </c>
      <c r="AL397" s="125" t="str">
        <f>IF('2. Enter scores'!AK401&lt;&gt;"",'2. Enter scores'!$B401-'2. Enter scores'!AK401,"")</f>
        <v/>
      </c>
      <c r="AM397" s="125" t="str">
        <f>IF('2. Enter scores'!AL401&lt;&gt;"",'2. Enter scores'!$B401-'2. Enter scores'!AL401,"")</f>
        <v/>
      </c>
      <c r="AN397" s="125" t="str">
        <f>IF('2. Enter scores'!AM401&lt;&gt;"",'2. Enter scores'!$B401-'2. Enter scores'!AM401,"")</f>
        <v/>
      </c>
      <c r="AO397" s="125" t="str">
        <f>IF('2. Enter scores'!AN401&lt;&gt;"",'2. Enter scores'!$B401-'2. Enter scores'!AN401,"")</f>
        <v/>
      </c>
      <c r="AP397" s="125" t="str">
        <f>IF('2. Enter scores'!AO401&lt;&gt;"",'2. Enter scores'!$B401-'2. Enter scores'!AO401,"")</f>
        <v/>
      </c>
      <c r="AQ397" s="125" t="str">
        <f>IF('2. Enter scores'!AP401&lt;&gt;"",'2. Enter scores'!$B401-'2. Enter scores'!AP401,"")</f>
        <v/>
      </c>
      <c r="AR397" s="125" t="str">
        <f>IF('2. Enter scores'!AQ401&lt;&gt;"",'2. Enter scores'!$B401-'2. Enter scores'!AQ401,"")</f>
        <v/>
      </c>
      <c r="AS397" s="125" t="str">
        <f>IF('2. Enter scores'!AR401&lt;&gt;"",'2. Enter scores'!$B401-'2. Enter scores'!AR401,"")</f>
        <v/>
      </c>
      <c r="AT397" s="125" t="str">
        <f>IF('2. Enter scores'!AS401&lt;&gt;"",'2. Enter scores'!$B401-'2. Enter scores'!AS401,"")</f>
        <v/>
      </c>
      <c r="AU397" s="125" t="str">
        <f>IF('2. Enter scores'!AT401&lt;&gt;"",'2. Enter scores'!$B401-'2. Enter scores'!AT401,"")</f>
        <v/>
      </c>
      <c r="AV397" s="125" t="str">
        <f>IF('2. Enter scores'!AU401&lt;&gt;"",'2. Enter scores'!$B401-'2. Enter scores'!AU401,"")</f>
        <v/>
      </c>
      <c r="AW397" s="125" t="str">
        <f>IF('2. Enter scores'!AV401&lt;&gt;"",'2. Enter scores'!$B401-'2. Enter scores'!AV401,"")</f>
        <v/>
      </c>
      <c r="AX397" s="125" t="str">
        <f>IF('2. Enter scores'!AW401&lt;&gt;"",'2. Enter scores'!$B401-'2. Enter scores'!AW401,"")</f>
        <v/>
      </c>
      <c r="AY397" s="125" t="str">
        <f>IF('2. Enter scores'!AX401&lt;&gt;"",'2. Enter scores'!$B401-'2. Enter scores'!AX401,"")</f>
        <v/>
      </c>
      <c r="AZ397" s="125" t="str">
        <f>IF('2. Enter scores'!AY401&lt;&gt;"",'2. Enter scores'!$B401-'2. Enter scores'!AY401,"")</f>
        <v/>
      </c>
      <c r="BA397" s="125" t="str">
        <f>IF('2. Enter scores'!AZ401&lt;&gt;"",'2. Enter scores'!$B401-'2. Enter scores'!AZ401,"")</f>
        <v/>
      </c>
      <c r="BB397" s="125" t="str">
        <f>IF('2. Enter scores'!BA401&lt;&gt;"",'2. Enter scores'!$B401-'2. Enter scores'!BA401,"")</f>
        <v/>
      </c>
      <c r="BC397" s="125" t="str">
        <f>IF('2. Enter scores'!BB401&lt;&gt;"",'2. Enter scores'!$B401-'2. Enter scores'!BB401,"")</f>
        <v/>
      </c>
      <c r="BD397" s="125" t="str">
        <f>IF('2. Enter scores'!BC401&lt;&gt;"",'2. Enter scores'!$B401-'2. Enter scores'!BC401,"")</f>
        <v/>
      </c>
      <c r="BE397" s="125" t="str">
        <f>IF('2. Enter scores'!BD401&lt;&gt;"",'2. Enter scores'!$B401-'2. Enter scores'!BD401,"")</f>
        <v/>
      </c>
      <c r="BF397" s="125" t="str">
        <f>IF('2. Enter scores'!BE401&lt;&gt;"",'2. Enter scores'!$B401-'2. Enter scores'!BE401,"")</f>
        <v/>
      </c>
      <c r="BG397" s="125" t="str">
        <f>IF('2. Enter scores'!BF401&lt;&gt;"",'2. Enter scores'!$B401-'2. Enter scores'!BF401,"")</f>
        <v/>
      </c>
      <c r="BH397" s="125" t="str">
        <f>IF('2. Enter scores'!BG401&lt;&gt;"",'2. Enter scores'!$B401-'2. Enter scores'!BG401,"")</f>
        <v/>
      </c>
      <c r="BI397" s="125" t="str">
        <f>IF('2. Enter scores'!BH401&lt;&gt;"",'2. Enter scores'!$B401-'2. Enter scores'!BH401,"")</f>
        <v/>
      </c>
      <c r="BJ397" s="125" t="str">
        <f>IF('2. Enter scores'!BI401&lt;&gt;"",'2. Enter scores'!$B401-'2. Enter scores'!BI401,"")</f>
        <v/>
      </c>
      <c r="BK397" s="125" t="str">
        <f>IF('2. Enter scores'!BJ401&lt;&gt;"",'2. Enter scores'!$B401-'2. Enter scores'!BJ401,"")</f>
        <v/>
      </c>
      <c r="BL397" s="125" t="str">
        <f>IF('2. Enter scores'!BK401&lt;&gt;"",'2. Enter scores'!$B401-'2. Enter scores'!BK401,"")</f>
        <v/>
      </c>
      <c r="BM397" s="125" t="str">
        <f>IF('2. Enter scores'!BL401&lt;&gt;"",'2. Enter scores'!$B401-'2. Enter scores'!BL401,"")</f>
        <v/>
      </c>
      <c r="BN397" s="125" t="str">
        <f>IF('2. Enter scores'!BM401&lt;&gt;"",'2. Enter scores'!$B401-'2. Enter scores'!BM401,"")</f>
        <v/>
      </c>
      <c r="BO397" s="125" t="str">
        <f>IF('2. Enter scores'!BN401&lt;&gt;"",'2. Enter scores'!$B401-'2. Enter scores'!BN401,"")</f>
        <v/>
      </c>
      <c r="BP397" s="108">
        <v>1000</v>
      </c>
    </row>
    <row r="398" spans="2:68" x14ac:dyDescent="0.35">
      <c r="B398" s="125" t="str">
        <f>IF('2. Enter scores'!A402&lt;&gt;"",'2. Enter scores'!A402,"")</f>
        <v/>
      </c>
      <c r="H398" s="125" t="str">
        <f>IF('2. Enter scores'!G402&lt;&gt;"",'2. Enter scores'!$B402-'2. Enter scores'!G402,"")</f>
        <v/>
      </c>
      <c r="I398" s="125" t="str">
        <f>IF('2. Enter scores'!H402&lt;&gt;"",'2. Enter scores'!$B402-'2. Enter scores'!H402,"")</f>
        <v/>
      </c>
      <c r="J398" s="125" t="str">
        <f>IF('2. Enter scores'!I402&lt;&gt;"",'2. Enter scores'!$B402-'2. Enter scores'!I402,"")</f>
        <v/>
      </c>
      <c r="K398" s="125" t="str">
        <f>IF('2. Enter scores'!J402&lt;&gt;"",'2. Enter scores'!$B402-'2. Enter scores'!J402,"")</f>
        <v/>
      </c>
      <c r="L398" s="125" t="str">
        <f>IF('2. Enter scores'!K402&lt;&gt;"",'2. Enter scores'!$B402-'2. Enter scores'!K402,"")</f>
        <v/>
      </c>
      <c r="M398" s="125" t="str">
        <f>IF('2. Enter scores'!L402&lt;&gt;"",'2. Enter scores'!$B402-'2. Enter scores'!L402,"")</f>
        <v/>
      </c>
      <c r="N398" s="125" t="str">
        <f>IF('2. Enter scores'!M402&lt;&gt;"",'2. Enter scores'!$B402-'2. Enter scores'!M402,"")</f>
        <v/>
      </c>
      <c r="O398" s="125" t="str">
        <f>IF('2. Enter scores'!N402&lt;&gt;"",'2. Enter scores'!$B402-'2. Enter scores'!N402,"")</f>
        <v/>
      </c>
      <c r="P398" s="125" t="str">
        <f>IF('2. Enter scores'!O402&lt;&gt;"",'2. Enter scores'!$B402-'2. Enter scores'!O402,"")</f>
        <v/>
      </c>
      <c r="Q398" s="125" t="str">
        <f>IF('2. Enter scores'!P402&lt;&gt;"",'2. Enter scores'!$B402-'2. Enter scores'!P402,"")</f>
        <v/>
      </c>
      <c r="R398" s="125" t="str">
        <f>IF('2. Enter scores'!Q402&lt;&gt;"",'2. Enter scores'!$B402-'2. Enter scores'!Q402,"")</f>
        <v/>
      </c>
      <c r="S398" s="125" t="str">
        <f>IF('2. Enter scores'!R402&lt;&gt;"",'2. Enter scores'!$B402-'2. Enter scores'!R402,"")</f>
        <v/>
      </c>
      <c r="T398" s="125" t="str">
        <f>IF('2. Enter scores'!S402&lt;&gt;"",'2. Enter scores'!$B402-'2. Enter scores'!S402,"")</f>
        <v/>
      </c>
      <c r="U398" s="125" t="str">
        <f>IF('2. Enter scores'!T402&lt;&gt;"",'2. Enter scores'!$B402-'2. Enter scores'!T402,"")</f>
        <v/>
      </c>
      <c r="V398" s="125" t="str">
        <f>IF('2. Enter scores'!U402&lt;&gt;"",'2. Enter scores'!$B402-'2. Enter scores'!U402,"")</f>
        <v/>
      </c>
      <c r="W398" s="125" t="str">
        <f>IF('2. Enter scores'!V402&lt;&gt;"",'2. Enter scores'!$B402-'2. Enter scores'!V402,"")</f>
        <v/>
      </c>
      <c r="X398" s="125" t="str">
        <f>IF('2. Enter scores'!W402&lt;&gt;"",'2. Enter scores'!$B402-'2. Enter scores'!W402,"")</f>
        <v/>
      </c>
      <c r="Y398" s="125" t="str">
        <f>IF('2. Enter scores'!X402&lt;&gt;"",'2. Enter scores'!$B402-'2. Enter scores'!X402,"")</f>
        <v/>
      </c>
      <c r="Z398" s="125" t="str">
        <f>IF('2. Enter scores'!Y402&lt;&gt;"",'2. Enter scores'!$B402-'2. Enter scores'!Y402,"")</f>
        <v/>
      </c>
      <c r="AA398" s="125" t="str">
        <f>IF('2. Enter scores'!Z402&lt;&gt;"",'2. Enter scores'!$B402-'2. Enter scores'!Z402,"")</f>
        <v/>
      </c>
      <c r="AB398" s="125" t="str">
        <f>IF('2. Enter scores'!AA402&lt;&gt;"",'2. Enter scores'!$B402-'2. Enter scores'!AA402,"")</f>
        <v/>
      </c>
      <c r="AC398" s="125" t="str">
        <f>IF('2. Enter scores'!AB402&lt;&gt;"",'2. Enter scores'!$B402-'2. Enter scores'!AB402,"")</f>
        <v/>
      </c>
      <c r="AD398" s="125" t="str">
        <f>IF('2. Enter scores'!AC402&lt;&gt;"",'2. Enter scores'!$B402-'2. Enter scores'!AC402,"")</f>
        <v/>
      </c>
      <c r="AE398" s="125" t="str">
        <f>IF('2. Enter scores'!AD402&lt;&gt;"",'2. Enter scores'!$B402-'2. Enter scores'!AD402,"")</f>
        <v/>
      </c>
      <c r="AF398" s="125" t="str">
        <f>IF('2. Enter scores'!AE402&lt;&gt;"",'2. Enter scores'!$B402-'2. Enter scores'!AE402,"")</f>
        <v/>
      </c>
      <c r="AG398" s="125" t="str">
        <f>IF('2. Enter scores'!AF402&lt;&gt;"",'2. Enter scores'!$B402-'2. Enter scores'!AF402,"")</f>
        <v/>
      </c>
      <c r="AH398" s="125" t="str">
        <f>IF('2. Enter scores'!AG402&lt;&gt;"",'2. Enter scores'!$B402-'2. Enter scores'!AG402,"")</f>
        <v/>
      </c>
      <c r="AI398" s="125" t="str">
        <f>IF('2. Enter scores'!AH402&lt;&gt;"",'2. Enter scores'!$B402-'2. Enter scores'!AH402,"")</f>
        <v/>
      </c>
      <c r="AJ398" s="125" t="str">
        <f>IF('2. Enter scores'!AI402&lt;&gt;"",'2. Enter scores'!$B402-'2. Enter scores'!AI402,"")</f>
        <v/>
      </c>
      <c r="AK398" s="125" t="str">
        <f>IF('2. Enter scores'!AJ402&lt;&gt;"",'2. Enter scores'!$B402-'2. Enter scores'!AJ402,"")</f>
        <v/>
      </c>
      <c r="AL398" s="125" t="str">
        <f>IF('2. Enter scores'!AK402&lt;&gt;"",'2. Enter scores'!$B402-'2. Enter scores'!AK402,"")</f>
        <v/>
      </c>
      <c r="AM398" s="125" t="str">
        <f>IF('2. Enter scores'!AL402&lt;&gt;"",'2. Enter scores'!$B402-'2. Enter scores'!AL402,"")</f>
        <v/>
      </c>
      <c r="AN398" s="125" t="str">
        <f>IF('2. Enter scores'!AM402&lt;&gt;"",'2. Enter scores'!$B402-'2. Enter scores'!AM402,"")</f>
        <v/>
      </c>
      <c r="AO398" s="125" t="str">
        <f>IF('2. Enter scores'!AN402&lt;&gt;"",'2. Enter scores'!$B402-'2. Enter scores'!AN402,"")</f>
        <v/>
      </c>
      <c r="AP398" s="125" t="str">
        <f>IF('2. Enter scores'!AO402&lt;&gt;"",'2. Enter scores'!$B402-'2. Enter scores'!AO402,"")</f>
        <v/>
      </c>
      <c r="AQ398" s="125" t="str">
        <f>IF('2. Enter scores'!AP402&lt;&gt;"",'2. Enter scores'!$B402-'2. Enter scores'!AP402,"")</f>
        <v/>
      </c>
      <c r="AR398" s="125" t="str">
        <f>IF('2. Enter scores'!AQ402&lt;&gt;"",'2. Enter scores'!$B402-'2. Enter scores'!AQ402,"")</f>
        <v/>
      </c>
      <c r="AS398" s="125" t="str">
        <f>IF('2. Enter scores'!AR402&lt;&gt;"",'2. Enter scores'!$B402-'2. Enter scores'!AR402,"")</f>
        <v/>
      </c>
      <c r="AT398" s="125" t="str">
        <f>IF('2. Enter scores'!AS402&lt;&gt;"",'2. Enter scores'!$B402-'2. Enter scores'!AS402,"")</f>
        <v/>
      </c>
      <c r="AU398" s="125" t="str">
        <f>IF('2. Enter scores'!AT402&lt;&gt;"",'2. Enter scores'!$B402-'2. Enter scores'!AT402,"")</f>
        <v/>
      </c>
      <c r="AV398" s="125" t="str">
        <f>IF('2. Enter scores'!AU402&lt;&gt;"",'2. Enter scores'!$B402-'2. Enter scores'!AU402,"")</f>
        <v/>
      </c>
      <c r="AW398" s="125" t="str">
        <f>IF('2. Enter scores'!AV402&lt;&gt;"",'2. Enter scores'!$B402-'2. Enter scores'!AV402,"")</f>
        <v/>
      </c>
      <c r="AX398" s="125" t="str">
        <f>IF('2. Enter scores'!AW402&lt;&gt;"",'2. Enter scores'!$B402-'2. Enter scores'!AW402,"")</f>
        <v/>
      </c>
      <c r="AY398" s="125" t="str">
        <f>IF('2. Enter scores'!AX402&lt;&gt;"",'2. Enter scores'!$B402-'2. Enter scores'!AX402,"")</f>
        <v/>
      </c>
      <c r="AZ398" s="125" t="str">
        <f>IF('2. Enter scores'!AY402&lt;&gt;"",'2. Enter scores'!$B402-'2. Enter scores'!AY402,"")</f>
        <v/>
      </c>
      <c r="BA398" s="125" t="str">
        <f>IF('2. Enter scores'!AZ402&lt;&gt;"",'2. Enter scores'!$B402-'2. Enter scores'!AZ402,"")</f>
        <v/>
      </c>
      <c r="BB398" s="125" t="str">
        <f>IF('2. Enter scores'!BA402&lt;&gt;"",'2. Enter scores'!$B402-'2. Enter scores'!BA402,"")</f>
        <v/>
      </c>
      <c r="BC398" s="125" t="str">
        <f>IF('2. Enter scores'!BB402&lt;&gt;"",'2. Enter scores'!$B402-'2. Enter scores'!BB402,"")</f>
        <v/>
      </c>
      <c r="BD398" s="125" t="str">
        <f>IF('2. Enter scores'!BC402&lt;&gt;"",'2. Enter scores'!$B402-'2. Enter scores'!BC402,"")</f>
        <v/>
      </c>
      <c r="BE398" s="125" t="str">
        <f>IF('2. Enter scores'!BD402&lt;&gt;"",'2. Enter scores'!$B402-'2. Enter scores'!BD402,"")</f>
        <v/>
      </c>
      <c r="BF398" s="125" t="str">
        <f>IF('2. Enter scores'!BE402&lt;&gt;"",'2. Enter scores'!$B402-'2. Enter scores'!BE402,"")</f>
        <v/>
      </c>
      <c r="BG398" s="125" t="str">
        <f>IF('2. Enter scores'!BF402&lt;&gt;"",'2. Enter scores'!$B402-'2. Enter scores'!BF402,"")</f>
        <v/>
      </c>
      <c r="BH398" s="125" t="str">
        <f>IF('2. Enter scores'!BG402&lt;&gt;"",'2. Enter scores'!$B402-'2. Enter scores'!BG402,"")</f>
        <v/>
      </c>
      <c r="BI398" s="125" t="str">
        <f>IF('2. Enter scores'!BH402&lt;&gt;"",'2. Enter scores'!$B402-'2. Enter scores'!BH402,"")</f>
        <v/>
      </c>
      <c r="BJ398" s="125" t="str">
        <f>IF('2. Enter scores'!BI402&lt;&gt;"",'2. Enter scores'!$B402-'2. Enter scores'!BI402,"")</f>
        <v/>
      </c>
      <c r="BK398" s="125" t="str">
        <f>IF('2. Enter scores'!BJ402&lt;&gt;"",'2. Enter scores'!$B402-'2. Enter scores'!BJ402,"")</f>
        <v/>
      </c>
      <c r="BL398" s="125" t="str">
        <f>IF('2. Enter scores'!BK402&lt;&gt;"",'2. Enter scores'!$B402-'2. Enter scores'!BK402,"")</f>
        <v/>
      </c>
      <c r="BM398" s="125" t="str">
        <f>IF('2. Enter scores'!BL402&lt;&gt;"",'2. Enter scores'!$B402-'2. Enter scores'!BL402,"")</f>
        <v/>
      </c>
      <c r="BN398" s="125" t="str">
        <f>IF('2. Enter scores'!BM402&lt;&gt;"",'2. Enter scores'!$B402-'2. Enter scores'!BM402,"")</f>
        <v/>
      </c>
      <c r="BO398" s="125" t="str">
        <f>IF('2. Enter scores'!BN402&lt;&gt;"",'2. Enter scores'!$B402-'2. Enter scores'!BN402,"")</f>
        <v/>
      </c>
      <c r="BP398" s="108">
        <v>1000</v>
      </c>
    </row>
    <row r="399" spans="2:68" x14ac:dyDescent="0.35">
      <c r="B399" s="125" t="str">
        <f>IF('2. Enter scores'!A403&lt;&gt;"",'2. Enter scores'!A403,"")</f>
        <v/>
      </c>
      <c r="H399" s="125" t="str">
        <f>IF('2. Enter scores'!G403&lt;&gt;"",'2. Enter scores'!$B403-'2. Enter scores'!G403,"")</f>
        <v/>
      </c>
      <c r="I399" s="125" t="str">
        <f>IF('2. Enter scores'!H403&lt;&gt;"",'2. Enter scores'!$B403-'2. Enter scores'!H403,"")</f>
        <v/>
      </c>
      <c r="J399" s="125" t="str">
        <f>IF('2. Enter scores'!I403&lt;&gt;"",'2. Enter scores'!$B403-'2. Enter scores'!I403,"")</f>
        <v/>
      </c>
      <c r="K399" s="125" t="str">
        <f>IF('2. Enter scores'!J403&lt;&gt;"",'2. Enter scores'!$B403-'2. Enter scores'!J403,"")</f>
        <v/>
      </c>
      <c r="L399" s="125" t="str">
        <f>IF('2. Enter scores'!K403&lt;&gt;"",'2. Enter scores'!$B403-'2. Enter scores'!K403,"")</f>
        <v/>
      </c>
      <c r="M399" s="125" t="str">
        <f>IF('2. Enter scores'!L403&lt;&gt;"",'2. Enter scores'!$B403-'2. Enter scores'!L403,"")</f>
        <v/>
      </c>
      <c r="N399" s="125" t="str">
        <f>IF('2. Enter scores'!M403&lt;&gt;"",'2. Enter scores'!$B403-'2. Enter scores'!M403,"")</f>
        <v/>
      </c>
      <c r="O399" s="125" t="str">
        <f>IF('2. Enter scores'!N403&lt;&gt;"",'2. Enter scores'!$B403-'2. Enter scores'!N403,"")</f>
        <v/>
      </c>
      <c r="P399" s="125" t="str">
        <f>IF('2. Enter scores'!O403&lt;&gt;"",'2. Enter scores'!$B403-'2. Enter scores'!O403,"")</f>
        <v/>
      </c>
      <c r="Q399" s="125" t="str">
        <f>IF('2. Enter scores'!P403&lt;&gt;"",'2. Enter scores'!$B403-'2. Enter scores'!P403,"")</f>
        <v/>
      </c>
      <c r="R399" s="125" t="str">
        <f>IF('2. Enter scores'!Q403&lt;&gt;"",'2. Enter scores'!$B403-'2. Enter scores'!Q403,"")</f>
        <v/>
      </c>
      <c r="S399" s="125" t="str">
        <f>IF('2. Enter scores'!R403&lt;&gt;"",'2. Enter scores'!$B403-'2. Enter scores'!R403,"")</f>
        <v/>
      </c>
      <c r="T399" s="125" t="str">
        <f>IF('2. Enter scores'!S403&lt;&gt;"",'2. Enter scores'!$B403-'2. Enter scores'!S403,"")</f>
        <v/>
      </c>
      <c r="U399" s="125" t="str">
        <f>IF('2. Enter scores'!T403&lt;&gt;"",'2. Enter scores'!$B403-'2. Enter scores'!T403,"")</f>
        <v/>
      </c>
      <c r="V399" s="125" t="str">
        <f>IF('2. Enter scores'!U403&lt;&gt;"",'2. Enter scores'!$B403-'2. Enter scores'!U403,"")</f>
        <v/>
      </c>
      <c r="W399" s="125" t="str">
        <f>IF('2. Enter scores'!V403&lt;&gt;"",'2. Enter scores'!$B403-'2. Enter scores'!V403,"")</f>
        <v/>
      </c>
      <c r="X399" s="125" t="str">
        <f>IF('2. Enter scores'!W403&lt;&gt;"",'2. Enter scores'!$B403-'2. Enter scores'!W403,"")</f>
        <v/>
      </c>
      <c r="Y399" s="125" t="str">
        <f>IF('2. Enter scores'!X403&lt;&gt;"",'2. Enter scores'!$B403-'2. Enter scores'!X403,"")</f>
        <v/>
      </c>
      <c r="Z399" s="125" t="str">
        <f>IF('2. Enter scores'!Y403&lt;&gt;"",'2. Enter scores'!$B403-'2. Enter scores'!Y403,"")</f>
        <v/>
      </c>
      <c r="AA399" s="125" t="str">
        <f>IF('2. Enter scores'!Z403&lt;&gt;"",'2. Enter scores'!$B403-'2. Enter scores'!Z403,"")</f>
        <v/>
      </c>
      <c r="AB399" s="125" t="str">
        <f>IF('2. Enter scores'!AA403&lt;&gt;"",'2. Enter scores'!$B403-'2. Enter scores'!AA403,"")</f>
        <v/>
      </c>
      <c r="AC399" s="125" t="str">
        <f>IF('2. Enter scores'!AB403&lt;&gt;"",'2. Enter scores'!$B403-'2. Enter scores'!AB403,"")</f>
        <v/>
      </c>
      <c r="AD399" s="125" t="str">
        <f>IF('2. Enter scores'!AC403&lt;&gt;"",'2. Enter scores'!$B403-'2. Enter scores'!AC403,"")</f>
        <v/>
      </c>
      <c r="AE399" s="125" t="str">
        <f>IF('2. Enter scores'!AD403&lt;&gt;"",'2. Enter scores'!$B403-'2. Enter scores'!AD403,"")</f>
        <v/>
      </c>
      <c r="AF399" s="125" t="str">
        <f>IF('2. Enter scores'!AE403&lt;&gt;"",'2. Enter scores'!$B403-'2. Enter scores'!AE403,"")</f>
        <v/>
      </c>
      <c r="AG399" s="125" t="str">
        <f>IF('2. Enter scores'!AF403&lt;&gt;"",'2. Enter scores'!$B403-'2. Enter scores'!AF403,"")</f>
        <v/>
      </c>
      <c r="AH399" s="125" t="str">
        <f>IF('2. Enter scores'!AG403&lt;&gt;"",'2. Enter scores'!$B403-'2. Enter scores'!AG403,"")</f>
        <v/>
      </c>
      <c r="AI399" s="125" t="str">
        <f>IF('2. Enter scores'!AH403&lt;&gt;"",'2. Enter scores'!$B403-'2. Enter scores'!AH403,"")</f>
        <v/>
      </c>
      <c r="AJ399" s="125" t="str">
        <f>IF('2. Enter scores'!AI403&lt;&gt;"",'2. Enter scores'!$B403-'2. Enter scores'!AI403,"")</f>
        <v/>
      </c>
      <c r="AK399" s="125" t="str">
        <f>IF('2. Enter scores'!AJ403&lt;&gt;"",'2. Enter scores'!$B403-'2. Enter scores'!AJ403,"")</f>
        <v/>
      </c>
      <c r="AL399" s="125" t="str">
        <f>IF('2. Enter scores'!AK403&lt;&gt;"",'2. Enter scores'!$B403-'2. Enter scores'!AK403,"")</f>
        <v/>
      </c>
      <c r="AM399" s="125" t="str">
        <f>IF('2. Enter scores'!AL403&lt;&gt;"",'2. Enter scores'!$B403-'2. Enter scores'!AL403,"")</f>
        <v/>
      </c>
      <c r="AN399" s="125" t="str">
        <f>IF('2. Enter scores'!AM403&lt;&gt;"",'2. Enter scores'!$B403-'2. Enter scores'!AM403,"")</f>
        <v/>
      </c>
      <c r="AO399" s="125" t="str">
        <f>IF('2. Enter scores'!AN403&lt;&gt;"",'2. Enter scores'!$B403-'2. Enter scores'!AN403,"")</f>
        <v/>
      </c>
      <c r="AP399" s="125" t="str">
        <f>IF('2. Enter scores'!AO403&lt;&gt;"",'2. Enter scores'!$B403-'2. Enter scores'!AO403,"")</f>
        <v/>
      </c>
      <c r="AQ399" s="125" t="str">
        <f>IF('2. Enter scores'!AP403&lt;&gt;"",'2. Enter scores'!$B403-'2. Enter scores'!AP403,"")</f>
        <v/>
      </c>
      <c r="AR399" s="125" t="str">
        <f>IF('2. Enter scores'!AQ403&lt;&gt;"",'2. Enter scores'!$B403-'2. Enter scores'!AQ403,"")</f>
        <v/>
      </c>
      <c r="AS399" s="125" t="str">
        <f>IF('2. Enter scores'!AR403&lt;&gt;"",'2. Enter scores'!$B403-'2. Enter scores'!AR403,"")</f>
        <v/>
      </c>
      <c r="AT399" s="125" t="str">
        <f>IF('2. Enter scores'!AS403&lt;&gt;"",'2. Enter scores'!$B403-'2. Enter scores'!AS403,"")</f>
        <v/>
      </c>
      <c r="AU399" s="125" t="str">
        <f>IF('2. Enter scores'!AT403&lt;&gt;"",'2. Enter scores'!$B403-'2. Enter scores'!AT403,"")</f>
        <v/>
      </c>
      <c r="AV399" s="125" t="str">
        <f>IF('2. Enter scores'!AU403&lt;&gt;"",'2. Enter scores'!$B403-'2. Enter scores'!AU403,"")</f>
        <v/>
      </c>
      <c r="AW399" s="125" t="str">
        <f>IF('2. Enter scores'!AV403&lt;&gt;"",'2. Enter scores'!$B403-'2. Enter scores'!AV403,"")</f>
        <v/>
      </c>
      <c r="AX399" s="125" t="str">
        <f>IF('2. Enter scores'!AW403&lt;&gt;"",'2. Enter scores'!$B403-'2. Enter scores'!AW403,"")</f>
        <v/>
      </c>
      <c r="AY399" s="125" t="str">
        <f>IF('2. Enter scores'!AX403&lt;&gt;"",'2. Enter scores'!$B403-'2. Enter scores'!AX403,"")</f>
        <v/>
      </c>
      <c r="AZ399" s="125" t="str">
        <f>IF('2. Enter scores'!AY403&lt;&gt;"",'2. Enter scores'!$B403-'2. Enter scores'!AY403,"")</f>
        <v/>
      </c>
      <c r="BA399" s="125" t="str">
        <f>IF('2. Enter scores'!AZ403&lt;&gt;"",'2. Enter scores'!$B403-'2. Enter scores'!AZ403,"")</f>
        <v/>
      </c>
      <c r="BB399" s="125" t="str">
        <f>IF('2. Enter scores'!BA403&lt;&gt;"",'2. Enter scores'!$B403-'2. Enter scores'!BA403,"")</f>
        <v/>
      </c>
      <c r="BC399" s="125" t="str">
        <f>IF('2. Enter scores'!BB403&lt;&gt;"",'2. Enter scores'!$B403-'2. Enter scores'!BB403,"")</f>
        <v/>
      </c>
      <c r="BD399" s="125" t="str">
        <f>IF('2. Enter scores'!BC403&lt;&gt;"",'2. Enter scores'!$B403-'2. Enter scores'!BC403,"")</f>
        <v/>
      </c>
      <c r="BE399" s="125" t="str">
        <f>IF('2. Enter scores'!BD403&lt;&gt;"",'2. Enter scores'!$B403-'2. Enter scores'!BD403,"")</f>
        <v/>
      </c>
      <c r="BF399" s="125" t="str">
        <f>IF('2. Enter scores'!BE403&lt;&gt;"",'2. Enter scores'!$B403-'2. Enter scores'!BE403,"")</f>
        <v/>
      </c>
      <c r="BG399" s="125" t="str">
        <f>IF('2. Enter scores'!BF403&lt;&gt;"",'2. Enter scores'!$B403-'2. Enter scores'!BF403,"")</f>
        <v/>
      </c>
      <c r="BH399" s="125" t="str">
        <f>IF('2. Enter scores'!BG403&lt;&gt;"",'2. Enter scores'!$B403-'2. Enter scores'!BG403,"")</f>
        <v/>
      </c>
      <c r="BI399" s="125" t="str">
        <f>IF('2. Enter scores'!BH403&lt;&gt;"",'2. Enter scores'!$B403-'2. Enter scores'!BH403,"")</f>
        <v/>
      </c>
      <c r="BJ399" s="125" t="str">
        <f>IF('2. Enter scores'!BI403&lt;&gt;"",'2. Enter scores'!$B403-'2. Enter scores'!BI403,"")</f>
        <v/>
      </c>
      <c r="BK399" s="125" t="str">
        <f>IF('2. Enter scores'!BJ403&lt;&gt;"",'2. Enter scores'!$B403-'2. Enter scores'!BJ403,"")</f>
        <v/>
      </c>
      <c r="BL399" s="125" t="str">
        <f>IF('2. Enter scores'!BK403&lt;&gt;"",'2. Enter scores'!$B403-'2. Enter scores'!BK403,"")</f>
        <v/>
      </c>
      <c r="BM399" s="125" t="str">
        <f>IF('2. Enter scores'!BL403&lt;&gt;"",'2. Enter scores'!$B403-'2. Enter scores'!BL403,"")</f>
        <v/>
      </c>
      <c r="BN399" s="125" t="str">
        <f>IF('2. Enter scores'!BM403&lt;&gt;"",'2. Enter scores'!$B403-'2. Enter scores'!BM403,"")</f>
        <v/>
      </c>
      <c r="BO399" s="125" t="str">
        <f>IF('2. Enter scores'!BN403&lt;&gt;"",'2. Enter scores'!$B403-'2. Enter scores'!BN403,"")</f>
        <v/>
      </c>
      <c r="BP399" s="108">
        <v>1000</v>
      </c>
    </row>
    <row r="400" spans="2:68" x14ac:dyDescent="0.35">
      <c r="B400" s="125" t="str">
        <f>IF('2. Enter scores'!A404&lt;&gt;"",'2. Enter scores'!A404,"")</f>
        <v/>
      </c>
      <c r="H400" s="125" t="str">
        <f>IF('2. Enter scores'!G404&lt;&gt;"",'2. Enter scores'!$B404-'2. Enter scores'!G404,"")</f>
        <v/>
      </c>
      <c r="I400" s="125" t="str">
        <f>IF('2. Enter scores'!H404&lt;&gt;"",'2. Enter scores'!$B404-'2. Enter scores'!H404,"")</f>
        <v/>
      </c>
      <c r="J400" s="125" t="str">
        <f>IF('2. Enter scores'!I404&lt;&gt;"",'2. Enter scores'!$B404-'2. Enter scores'!I404,"")</f>
        <v/>
      </c>
      <c r="K400" s="125" t="str">
        <f>IF('2. Enter scores'!J404&lt;&gt;"",'2. Enter scores'!$B404-'2. Enter scores'!J404,"")</f>
        <v/>
      </c>
      <c r="L400" s="125" t="str">
        <f>IF('2. Enter scores'!K404&lt;&gt;"",'2. Enter scores'!$B404-'2. Enter scores'!K404,"")</f>
        <v/>
      </c>
      <c r="M400" s="125" t="str">
        <f>IF('2. Enter scores'!L404&lt;&gt;"",'2. Enter scores'!$B404-'2. Enter scores'!L404,"")</f>
        <v/>
      </c>
      <c r="N400" s="125" t="str">
        <f>IF('2. Enter scores'!M404&lt;&gt;"",'2. Enter scores'!$B404-'2. Enter scores'!M404,"")</f>
        <v/>
      </c>
      <c r="O400" s="125" t="str">
        <f>IF('2. Enter scores'!N404&lt;&gt;"",'2. Enter scores'!$B404-'2. Enter scores'!N404,"")</f>
        <v/>
      </c>
      <c r="P400" s="125" t="str">
        <f>IF('2. Enter scores'!O404&lt;&gt;"",'2. Enter scores'!$B404-'2. Enter scores'!O404,"")</f>
        <v/>
      </c>
      <c r="Q400" s="125" t="str">
        <f>IF('2. Enter scores'!P404&lt;&gt;"",'2. Enter scores'!$B404-'2. Enter scores'!P404,"")</f>
        <v/>
      </c>
      <c r="R400" s="125" t="str">
        <f>IF('2. Enter scores'!Q404&lt;&gt;"",'2. Enter scores'!$B404-'2. Enter scores'!Q404,"")</f>
        <v/>
      </c>
      <c r="S400" s="125" t="str">
        <f>IF('2. Enter scores'!R404&lt;&gt;"",'2. Enter scores'!$B404-'2. Enter scores'!R404,"")</f>
        <v/>
      </c>
      <c r="T400" s="125" t="str">
        <f>IF('2. Enter scores'!S404&lt;&gt;"",'2. Enter scores'!$B404-'2. Enter scores'!S404,"")</f>
        <v/>
      </c>
      <c r="U400" s="125" t="str">
        <f>IF('2. Enter scores'!T404&lt;&gt;"",'2. Enter scores'!$B404-'2. Enter scores'!T404,"")</f>
        <v/>
      </c>
      <c r="V400" s="125" t="str">
        <f>IF('2. Enter scores'!U404&lt;&gt;"",'2. Enter scores'!$B404-'2. Enter scores'!U404,"")</f>
        <v/>
      </c>
      <c r="W400" s="125" t="str">
        <f>IF('2. Enter scores'!V404&lt;&gt;"",'2. Enter scores'!$B404-'2. Enter scores'!V404,"")</f>
        <v/>
      </c>
      <c r="X400" s="125" t="str">
        <f>IF('2. Enter scores'!W404&lt;&gt;"",'2. Enter scores'!$B404-'2. Enter scores'!W404,"")</f>
        <v/>
      </c>
      <c r="Y400" s="125" t="str">
        <f>IF('2. Enter scores'!X404&lt;&gt;"",'2. Enter scores'!$B404-'2. Enter scores'!X404,"")</f>
        <v/>
      </c>
      <c r="Z400" s="125" t="str">
        <f>IF('2. Enter scores'!Y404&lt;&gt;"",'2. Enter scores'!$B404-'2. Enter scores'!Y404,"")</f>
        <v/>
      </c>
      <c r="AA400" s="125" t="str">
        <f>IF('2. Enter scores'!Z404&lt;&gt;"",'2. Enter scores'!$B404-'2. Enter scores'!Z404,"")</f>
        <v/>
      </c>
      <c r="AB400" s="125" t="str">
        <f>IF('2. Enter scores'!AA404&lt;&gt;"",'2. Enter scores'!$B404-'2. Enter scores'!AA404,"")</f>
        <v/>
      </c>
      <c r="AC400" s="125" t="str">
        <f>IF('2. Enter scores'!AB404&lt;&gt;"",'2. Enter scores'!$B404-'2. Enter scores'!AB404,"")</f>
        <v/>
      </c>
      <c r="AD400" s="125" t="str">
        <f>IF('2. Enter scores'!AC404&lt;&gt;"",'2. Enter scores'!$B404-'2. Enter scores'!AC404,"")</f>
        <v/>
      </c>
      <c r="AE400" s="125" t="str">
        <f>IF('2. Enter scores'!AD404&lt;&gt;"",'2. Enter scores'!$B404-'2. Enter scores'!AD404,"")</f>
        <v/>
      </c>
      <c r="AF400" s="125" t="str">
        <f>IF('2. Enter scores'!AE404&lt;&gt;"",'2. Enter scores'!$B404-'2. Enter scores'!AE404,"")</f>
        <v/>
      </c>
      <c r="AG400" s="125" t="str">
        <f>IF('2. Enter scores'!AF404&lt;&gt;"",'2. Enter scores'!$B404-'2. Enter scores'!AF404,"")</f>
        <v/>
      </c>
      <c r="AH400" s="125" t="str">
        <f>IF('2. Enter scores'!AG404&lt;&gt;"",'2. Enter scores'!$B404-'2. Enter scores'!AG404,"")</f>
        <v/>
      </c>
      <c r="AI400" s="125" t="str">
        <f>IF('2. Enter scores'!AH404&lt;&gt;"",'2. Enter scores'!$B404-'2. Enter scores'!AH404,"")</f>
        <v/>
      </c>
      <c r="AJ400" s="125" t="str">
        <f>IF('2. Enter scores'!AI404&lt;&gt;"",'2. Enter scores'!$B404-'2. Enter scores'!AI404,"")</f>
        <v/>
      </c>
      <c r="AK400" s="125" t="str">
        <f>IF('2. Enter scores'!AJ404&lt;&gt;"",'2. Enter scores'!$B404-'2. Enter scores'!AJ404,"")</f>
        <v/>
      </c>
      <c r="AL400" s="125" t="str">
        <f>IF('2. Enter scores'!AK404&lt;&gt;"",'2. Enter scores'!$B404-'2. Enter scores'!AK404,"")</f>
        <v/>
      </c>
      <c r="AM400" s="125" t="str">
        <f>IF('2. Enter scores'!AL404&lt;&gt;"",'2. Enter scores'!$B404-'2. Enter scores'!AL404,"")</f>
        <v/>
      </c>
      <c r="AN400" s="125" t="str">
        <f>IF('2. Enter scores'!AM404&lt;&gt;"",'2. Enter scores'!$B404-'2. Enter scores'!AM404,"")</f>
        <v/>
      </c>
      <c r="AO400" s="125" t="str">
        <f>IF('2. Enter scores'!AN404&lt;&gt;"",'2. Enter scores'!$B404-'2. Enter scores'!AN404,"")</f>
        <v/>
      </c>
      <c r="AP400" s="125" t="str">
        <f>IF('2. Enter scores'!AO404&lt;&gt;"",'2. Enter scores'!$B404-'2. Enter scores'!AO404,"")</f>
        <v/>
      </c>
      <c r="AQ400" s="125" t="str">
        <f>IF('2. Enter scores'!AP404&lt;&gt;"",'2. Enter scores'!$B404-'2. Enter scores'!AP404,"")</f>
        <v/>
      </c>
      <c r="AR400" s="125" t="str">
        <f>IF('2. Enter scores'!AQ404&lt;&gt;"",'2. Enter scores'!$B404-'2. Enter scores'!AQ404,"")</f>
        <v/>
      </c>
      <c r="AS400" s="125" t="str">
        <f>IF('2. Enter scores'!AR404&lt;&gt;"",'2. Enter scores'!$B404-'2. Enter scores'!AR404,"")</f>
        <v/>
      </c>
      <c r="AT400" s="125" t="str">
        <f>IF('2. Enter scores'!AS404&lt;&gt;"",'2. Enter scores'!$B404-'2. Enter scores'!AS404,"")</f>
        <v/>
      </c>
      <c r="AU400" s="125" t="str">
        <f>IF('2. Enter scores'!AT404&lt;&gt;"",'2. Enter scores'!$B404-'2. Enter scores'!AT404,"")</f>
        <v/>
      </c>
      <c r="AV400" s="125" t="str">
        <f>IF('2. Enter scores'!AU404&lt;&gt;"",'2. Enter scores'!$B404-'2. Enter scores'!AU404,"")</f>
        <v/>
      </c>
      <c r="AW400" s="125" t="str">
        <f>IF('2. Enter scores'!AV404&lt;&gt;"",'2. Enter scores'!$B404-'2. Enter scores'!AV404,"")</f>
        <v/>
      </c>
      <c r="AX400" s="125" t="str">
        <f>IF('2. Enter scores'!AW404&lt;&gt;"",'2. Enter scores'!$B404-'2. Enter scores'!AW404,"")</f>
        <v/>
      </c>
      <c r="AY400" s="125" t="str">
        <f>IF('2. Enter scores'!AX404&lt;&gt;"",'2. Enter scores'!$B404-'2. Enter scores'!AX404,"")</f>
        <v/>
      </c>
      <c r="AZ400" s="125" t="str">
        <f>IF('2. Enter scores'!AY404&lt;&gt;"",'2. Enter scores'!$B404-'2. Enter scores'!AY404,"")</f>
        <v/>
      </c>
      <c r="BA400" s="125" t="str">
        <f>IF('2. Enter scores'!AZ404&lt;&gt;"",'2. Enter scores'!$B404-'2. Enter scores'!AZ404,"")</f>
        <v/>
      </c>
      <c r="BB400" s="125" t="str">
        <f>IF('2. Enter scores'!BA404&lt;&gt;"",'2. Enter scores'!$B404-'2. Enter scores'!BA404,"")</f>
        <v/>
      </c>
      <c r="BC400" s="125" t="str">
        <f>IF('2. Enter scores'!BB404&lt;&gt;"",'2. Enter scores'!$B404-'2. Enter scores'!BB404,"")</f>
        <v/>
      </c>
      <c r="BD400" s="125" t="str">
        <f>IF('2. Enter scores'!BC404&lt;&gt;"",'2. Enter scores'!$B404-'2. Enter scores'!BC404,"")</f>
        <v/>
      </c>
      <c r="BE400" s="125" t="str">
        <f>IF('2. Enter scores'!BD404&lt;&gt;"",'2. Enter scores'!$B404-'2. Enter scores'!BD404,"")</f>
        <v/>
      </c>
      <c r="BF400" s="125" t="str">
        <f>IF('2. Enter scores'!BE404&lt;&gt;"",'2. Enter scores'!$B404-'2. Enter scores'!BE404,"")</f>
        <v/>
      </c>
      <c r="BG400" s="125" t="str">
        <f>IF('2. Enter scores'!BF404&lt;&gt;"",'2. Enter scores'!$B404-'2. Enter scores'!BF404,"")</f>
        <v/>
      </c>
      <c r="BH400" s="125" t="str">
        <f>IF('2. Enter scores'!BG404&lt;&gt;"",'2. Enter scores'!$B404-'2. Enter scores'!BG404,"")</f>
        <v/>
      </c>
      <c r="BI400" s="125" t="str">
        <f>IF('2. Enter scores'!BH404&lt;&gt;"",'2. Enter scores'!$B404-'2. Enter scores'!BH404,"")</f>
        <v/>
      </c>
      <c r="BJ400" s="125" t="str">
        <f>IF('2. Enter scores'!BI404&lt;&gt;"",'2. Enter scores'!$B404-'2. Enter scores'!BI404,"")</f>
        <v/>
      </c>
      <c r="BK400" s="125" t="str">
        <f>IF('2. Enter scores'!BJ404&lt;&gt;"",'2. Enter scores'!$B404-'2. Enter scores'!BJ404,"")</f>
        <v/>
      </c>
      <c r="BL400" s="125" t="str">
        <f>IF('2. Enter scores'!BK404&lt;&gt;"",'2. Enter scores'!$B404-'2. Enter scores'!BK404,"")</f>
        <v/>
      </c>
      <c r="BM400" s="125" t="str">
        <f>IF('2. Enter scores'!BL404&lt;&gt;"",'2. Enter scores'!$B404-'2. Enter scores'!BL404,"")</f>
        <v/>
      </c>
      <c r="BN400" s="125" t="str">
        <f>IF('2. Enter scores'!BM404&lt;&gt;"",'2. Enter scores'!$B404-'2. Enter scores'!BM404,"")</f>
        <v/>
      </c>
      <c r="BO400" s="125" t="str">
        <f>IF('2. Enter scores'!BN404&lt;&gt;"",'2. Enter scores'!$B404-'2. Enter scores'!BN404,"")</f>
        <v/>
      </c>
      <c r="BP400" s="108">
        <v>1000</v>
      </c>
    </row>
    <row r="401" spans="2:68" x14ac:dyDescent="0.35">
      <c r="B401" s="125" t="str">
        <f>IF('2. Enter scores'!A405&lt;&gt;"",'2. Enter scores'!A405,"")</f>
        <v/>
      </c>
      <c r="H401" s="125" t="str">
        <f>IF('2. Enter scores'!G405&lt;&gt;"",'2. Enter scores'!$B405-'2. Enter scores'!G405,"")</f>
        <v/>
      </c>
      <c r="I401" s="125" t="str">
        <f>IF('2. Enter scores'!H405&lt;&gt;"",'2. Enter scores'!$B405-'2. Enter scores'!H405,"")</f>
        <v/>
      </c>
      <c r="J401" s="125" t="str">
        <f>IF('2. Enter scores'!I405&lt;&gt;"",'2. Enter scores'!$B405-'2. Enter scores'!I405,"")</f>
        <v/>
      </c>
      <c r="K401" s="125" t="str">
        <f>IF('2. Enter scores'!J405&lt;&gt;"",'2. Enter scores'!$B405-'2. Enter scores'!J405,"")</f>
        <v/>
      </c>
      <c r="L401" s="125" t="str">
        <f>IF('2. Enter scores'!K405&lt;&gt;"",'2. Enter scores'!$B405-'2. Enter scores'!K405,"")</f>
        <v/>
      </c>
      <c r="M401" s="125" t="str">
        <f>IF('2. Enter scores'!L405&lt;&gt;"",'2. Enter scores'!$B405-'2. Enter scores'!L405,"")</f>
        <v/>
      </c>
      <c r="N401" s="125" t="str">
        <f>IF('2. Enter scores'!M405&lt;&gt;"",'2. Enter scores'!$B405-'2. Enter scores'!M405,"")</f>
        <v/>
      </c>
      <c r="O401" s="125" t="str">
        <f>IF('2. Enter scores'!N405&lt;&gt;"",'2. Enter scores'!$B405-'2. Enter scores'!N405,"")</f>
        <v/>
      </c>
      <c r="P401" s="125" t="str">
        <f>IF('2. Enter scores'!O405&lt;&gt;"",'2. Enter scores'!$B405-'2. Enter scores'!O405,"")</f>
        <v/>
      </c>
      <c r="Q401" s="125" t="str">
        <f>IF('2. Enter scores'!P405&lt;&gt;"",'2. Enter scores'!$B405-'2. Enter scores'!P405,"")</f>
        <v/>
      </c>
      <c r="R401" s="125" t="str">
        <f>IF('2. Enter scores'!Q405&lt;&gt;"",'2. Enter scores'!$B405-'2. Enter scores'!Q405,"")</f>
        <v/>
      </c>
      <c r="S401" s="125" t="str">
        <f>IF('2. Enter scores'!R405&lt;&gt;"",'2. Enter scores'!$B405-'2. Enter scores'!R405,"")</f>
        <v/>
      </c>
      <c r="T401" s="125" t="str">
        <f>IF('2. Enter scores'!S405&lt;&gt;"",'2. Enter scores'!$B405-'2. Enter scores'!S405,"")</f>
        <v/>
      </c>
      <c r="U401" s="125" t="str">
        <f>IF('2. Enter scores'!T405&lt;&gt;"",'2. Enter scores'!$B405-'2. Enter scores'!T405,"")</f>
        <v/>
      </c>
      <c r="V401" s="125" t="str">
        <f>IF('2. Enter scores'!U405&lt;&gt;"",'2. Enter scores'!$B405-'2. Enter scores'!U405,"")</f>
        <v/>
      </c>
      <c r="W401" s="125" t="str">
        <f>IF('2. Enter scores'!V405&lt;&gt;"",'2. Enter scores'!$B405-'2. Enter scores'!V405,"")</f>
        <v/>
      </c>
      <c r="X401" s="125" t="str">
        <f>IF('2. Enter scores'!W405&lt;&gt;"",'2. Enter scores'!$B405-'2. Enter scores'!W405,"")</f>
        <v/>
      </c>
      <c r="Y401" s="125" t="str">
        <f>IF('2. Enter scores'!X405&lt;&gt;"",'2. Enter scores'!$B405-'2. Enter scores'!X405,"")</f>
        <v/>
      </c>
      <c r="Z401" s="125" t="str">
        <f>IF('2. Enter scores'!Y405&lt;&gt;"",'2. Enter scores'!$B405-'2. Enter scores'!Y405,"")</f>
        <v/>
      </c>
      <c r="AA401" s="125" t="str">
        <f>IF('2. Enter scores'!Z405&lt;&gt;"",'2. Enter scores'!$B405-'2. Enter scores'!Z405,"")</f>
        <v/>
      </c>
      <c r="AB401" s="125" t="str">
        <f>IF('2. Enter scores'!AA405&lt;&gt;"",'2. Enter scores'!$B405-'2. Enter scores'!AA405,"")</f>
        <v/>
      </c>
      <c r="AC401" s="125" t="str">
        <f>IF('2. Enter scores'!AB405&lt;&gt;"",'2. Enter scores'!$B405-'2. Enter scores'!AB405,"")</f>
        <v/>
      </c>
      <c r="AD401" s="125" t="str">
        <f>IF('2. Enter scores'!AC405&lt;&gt;"",'2. Enter scores'!$B405-'2. Enter scores'!AC405,"")</f>
        <v/>
      </c>
      <c r="AE401" s="125" t="str">
        <f>IF('2. Enter scores'!AD405&lt;&gt;"",'2. Enter scores'!$B405-'2. Enter scores'!AD405,"")</f>
        <v/>
      </c>
      <c r="AF401" s="125" t="str">
        <f>IF('2. Enter scores'!AE405&lt;&gt;"",'2. Enter scores'!$B405-'2. Enter scores'!AE405,"")</f>
        <v/>
      </c>
      <c r="AG401" s="125" t="str">
        <f>IF('2. Enter scores'!AF405&lt;&gt;"",'2. Enter scores'!$B405-'2. Enter scores'!AF405,"")</f>
        <v/>
      </c>
      <c r="AH401" s="125" t="str">
        <f>IF('2. Enter scores'!AG405&lt;&gt;"",'2. Enter scores'!$B405-'2. Enter scores'!AG405,"")</f>
        <v/>
      </c>
      <c r="AI401" s="125" t="str">
        <f>IF('2. Enter scores'!AH405&lt;&gt;"",'2. Enter scores'!$B405-'2. Enter scores'!AH405,"")</f>
        <v/>
      </c>
      <c r="AJ401" s="125" t="str">
        <f>IF('2. Enter scores'!AI405&lt;&gt;"",'2. Enter scores'!$B405-'2. Enter scores'!AI405,"")</f>
        <v/>
      </c>
      <c r="AK401" s="125" t="str">
        <f>IF('2. Enter scores'!AJ405&lt;&gt;"",'2. Enter scores'!$B405-'2. Enter scores'!AJ405,"")</f>
        <v/>
      </c>
      <c r="AL401" s="125" t="str">
        <f>IF('2. Enter scores'!AK405&lt;&gt;"",'2. Enter scores'!$B405-'2. Enter scores'!AK405,"")</f>
        <v/>
      </c>
      <c r="AM401" s="125" t="str">
        <f>IF('2. Enter scores'!AL405&lt;&gt;"",'2. Enter scores'!$B405-'2. Enter scores'!AL405,"")</f>
        <v/>
      </c>
      <c r="AN401" s="125" t="str">
        <f>IF('2. Enter scores'!AM405&lt;&gt;"",'2. Enter scores'!$B405-'2. Enter scores'!AM405,"")</f>
        <v/>
      </c>
      <c r="AO401" s="125" t="str">
        <f>IF('2. Enter scores'!AN405&lt;&gt;"",'2. Enter scores'!$B405-'2. Enter scores'!AN405,"")</f>
        <v/>
      </c>
      <c r="AP401" s="125" t="str">
        <f>IF('2. Enter scores'!AO405&lt;&gt;"",'2. Enter scores'!$B405-'2. Enter scores'!AO405,"")</f>
        <v/>
      </c>
      <c r="AQ401" s="125" t="str">
        <f>IF('2. Enter scores'!AP405&lt;&gt;"",'2. Enter scores'!$B405-'2. Enter scores'!AP405,"")</f>
        <v/>
      </c>
      <c r="AR401" s="125" t="str">
        <f>IF('2. Enter scores'!AQ405&lt;&gt;"",'2. Enter scores'!$B405-'2. Enter scores'!AQ405,"")</f>
        <v/>
      </c>
      <c r="AS401" s="125" t="str">
        <f>IF('2. Enter scores'!AR405&lt;&gt;"",'2. Enter scores'!$B405-'2. Enter scores'!AR405,"")</f>
        <v/>
      </c>
      <c r="AT401" s="125" t="str">
        <f>IF('2. Enter scores'!AS405&lt;&gt;"",'2. Enter scores'!$B405-'2. Enter scores'!AS405,"")</f>
        <v/>
      </c>
      <c r="AU401" s="125" t="str">
        <f>IF('2. Enter scores'!AT405&lt;&gt;"",'2. Enter scores'!$B405-'2. Enter scores'!AT405,"")</f>
        <v/>
      </c>
      <c r="AV401" s="125" t="str">
        <f>IF('2. Enter scores'!AU405&lt;&gt;"",'2. Enter scores'!$B405-'2. Enter scores'!AU405,"")</f>
        <v/>
      </c>
      <c r="AW401" s="125" t="str">
        <f>IF('2. Enter scores'!AV405&lt;&gt;"",'2. Enter scores'!$B405-'2. Enter scores'!AV405,"")</f>
        <v/>
      </c>
      <c r="AX401" s="125" t="str">
        <f>IF('2. Enter scores'!AW405&lt;&gt;"",'2. Enter scores'!$B405-'2. Enter scores'!AW405,"")</f>
        <v/>
      </c>
      <c r="AY401" s="125" t="str">
        <f>IF('2. Enter scores'!AX405&lt;&gt;"",'2. Enter scores'!$B405-'2. Enter scores'!AX405,"")</f>
        <v/>
      </c>
      <c r="AZ401" s="125" t="str">
        <f>IF('2. Enter scores'!AY405&lt;&gt;"",'2. Enter scores'!$B405-'2. Enter scores'!AY405,"")</f>
        <v/>
      </c>
      <c r="BA401" s="125" t="str">
        <f>IF('2. Enter scores'!AZ405&lt;&gt;"",'2. Enter scores'!$B405-'2. Enter scores'!AZ405,"")</f>
        <v/>
      </c>
      <c r="BB401" s="125" t="str">
        <f>IF('2. Enter scores'!BA405&lt;&gt;"",'2. Enter scores'!$B405-'2. Enter scores'!BA405,"")</f>
        <v/>
      </c>
      <c r="BC401" s="125" t="str">
        <f>IF('2. Enter scores'!BB405&lt;&gt;"",'2. Enter scores'!$B405-'2. Enter scores'!BB405,"")</f>
        <v/>
      </c>
      <c r="BD401" s="125" t="str">
        <f>IF('2. Enter scores'!BC405&lt;&gt;"",'2. Enter scores'!$B405-'2. Enter scores'!BC405,"")</f>
        <v/>
      </c>
      <c r="BE401" s="125" t="str">
        <f>IF('2. Enter scores'!BD405&lt;&gt;"",'2. Enter scores'!$B405-'2. Enter scores'!BD405,"")</f>
        <v/>
      </c>
      <c r="BF401" s="125" t="str">
        <f>IF('2. Enter scores'!BE405&lt;&gt;"",'2. Enter scores'!$B405-'2. Enter scores'!BE405,"")</f>
        <v/>
      </c>
      <c r="BG401" s="125" t="str">
        <f>IF('2. Enter scores'!BF405&lt;&gt;"",'2. Enter scores'!$B405-'2. Enter scores'!BF405,"")</f>
        <v/>
      </c>
      <c r="BH401" s="125" t="str">
        <f>IF('2. Enter scores'!BG405&lt;&gt;"",'2. Enter scores'!$B405-'2. Enter scores'!BG405,"")</f>
        <v/>
      </c>
      <c r="BI401" s="125" t="str">
        <f>IF('2. Enter scores'!BH405&lt;&gt;"",'2. Enter scores'!$B405-'2. Enter scores'!BH405,"")</f>
        <v/>
      </c>
      <c r="BJ401" s="125" t="str">
        <f>IF('2. Enter scores'!BI405&lt;&gt;"",'2. Enter scores'!$B405-'2. Enter scores'!BI405,"")</f>
        <v/>
      </c>
      <c r="BK401" s="125" t="str">
        <f>IF('2. Enter scores'!BJ405&lt;&gt;"",'2. Enter scores'!$B405-'2. Enter scores'!BJ405,"")</f>
        <v/>
      </c>
      <c r="BL401" s="125" t="str">
        <f>IF('2. Enter scores'!BK405&lt;&gt;"",'2. Enter scores'!$B405-'2. Enter scores'!BK405,"")</f>
        <v/>
      </c>
      <c r="BM401" s="125" t="str">
        <f>IF('2. Enter scores'!BL405&lt;&gt;"",'2. Enter scores'!$B405-'2. Enter scores'!BL405,"")</f>
        <v/>
      </c>
      <c r="BN401" s="125" t="str">
        <f>IF('2. Enter scores'!BM405&lt;&gt;"",'2. Enter scores'!$B405-'2. Enter scores'!BM405,"")</f>
        <v/>
      </c>
      <c r="BO401" s="125" t="str">
        <f>IF('2. Enter scores'!BN405&lt;&gt;"",'2. Enter scores'!$B405-'2. Enter scores'!BN405,"")</f>
        <v/>
      </c>
      <c r="BP401" s="108">
        <v>1000</v>
      </c>
    </row>
    <row r="402" spans="2:68" x14ac:dyDescent="0.35">
      <c r="B402" s="125" t="str">
        <f>IF('2. Enter scores'!A406&lt;&gt;"",'2. Enter scores'!A406,"")</f>
        <v/>
      </c>
      <c r="H402" s="125" t="str">
        <f>IF('2. Enter scores'!G406&lt;&gt;"",'2. Enter scores'!$B406-'2. Enter scores'!G406,"")</f>
        <v/>
      </c>
      <c r="I402" s="125" t="str">
        <f>IF('2. Enter scores'!H406&lt;&gt;"",'2. Enter scores'!$B406-'2. Enter scores'!H406,"")</f>
        <v/>
      </c>
      <c r="J402" s="125" t="str">
        <f>IF('2. Enter scores'!I406&lt;&gt;"",'2. Enter scores'!$B406-'2. Enter scores'!I406,"")</f>
        <v/>
      </c>
      <c r="K402" s="125" t="str">
        <f>IF('2. Enter scores'!J406&lt;&gt;"",'2. Enter scores'!$B406-'2. Enter scores'!J406,"")</f>
        <v/>
      </c>
      <c r="L402" s="125" t="str">
        <f>IF('2. Enter scores'!K406&lt;&gt;"",'2. Enter scores'!$B406-'2. Enter scores'!K406,"")</f>
        <v/>
      </c>
      <c r="M402" s="125" t="str">
        <f>IF('2. Enter scores'!L406&lt;&gt;"",'2. Enter scores'!$B406-'2. Enter scores'!L406,"")</f>
        <v/>
      </c>
      <c r="N402" s="125" t="str">
        <f>IF('2. Enter scores'!M406&lt;&gt;"",'2. Enter scores'!$B406-'2. Enter scores'!M406,"")</f>
        <v/>
      </c>
      <c r="O402" s="125" t="str">
        <f>IF('2. Enter scores'!N406&lt;&gt;"",'2. Enter scores'!$B406-'2. Enter scores'!N406,"")</f>
        <v/>
      </c>
      <c r="P402" s="125" t="str">
        <f>IF('2. Enter scores'!O406&lt;&gt;"",'2. Enter scores'!$B406-'2. Enter scores'!O406,"")</f>
        <v/>
      </c>
      <c r="Q402" s="125" t="str">
        <f>IF('2. Enter scores'!P406&lt;&gt;"",'2. Enter scores'!$B406-'2. Enter scores'!P406,"")</f>
        <v/>
      </c>
      <c r="R402" s="125" t="str">
        <f>IF('2. Enter scores'!Q406&lt;&gt;"",'2. Enter scores'!$B406-'2. Enter scores'!Q406,"")</f>
        <v/>
      </c>
      <c r="S402" s="125" t="str">
        <f>IF('2. Enter scores'!R406&lt;&gt;"",'2. Enter scores'!$B406-'2. Enter scores'!R406,"")</f>
        <v/>
      </c>
      <c r="T402" s="125" t="str">
        <f>IF('2. Enter scores'!S406&lt;&gt;"",'2. Enter scores'!$B406-'2. Enter scores'!S406,"")</f>
        <v/>
      </c>
      <c r="U402" s="125" t="str">
        <f>IF('2. Enter scores'!T406&lt;&gt;"",'2. Enter scores'!$B406-'2. Enter scores'!T406,"")</f>
        <v/>
      </c>
      <c r="V402" s="125" t="str">
        <f>IF('2. Enter scores'!U406&lt;&gt;"",'2. Enter scores'!$B406-'2. Enter scores'!U406,"")</f>
        <v/>
      </c>
      <c r="W402" s="125" t="str">
        <f>IF('2. Enter scores'!V406&lt;&gt;"",'2. Enter scores'!$B406-'2. Enter scores'!V406,"")</f>
        <v/>
      </c>
      <c r="X402" s="125" t="str">
        <f>IF('2. Enter scores'!W406&lt;&gt;"",'2. Enter scores'!$B406-'2. Enter scores'!W406,"")</f>
        <v/>
      </c>
      <c r="Y402" s="125" t="str">
        <f>IF('2. Enter scores'!X406&lt;&gt;"",'2. Enter scores'!$B406-'2. Enter scores'!X406,"")</f>
        <v/>
      </c>
      <c r="Z402" s="125" t="str">
        <f>IF('2. Enter scores'!Y406&lt;&gt;"",'2. Enter scores'!$B406-'2. Enter scores'!Y406,"")</f>
        <v/>
      </c>
      <c r="AA402" s="125" t="str">
        <f>IF('2. Enter scores'!Z406&lt;&gt;"",'2. Enter scores'!$B406-'2. Enter scores'!Z406,"")</f>
        <v/>
      </c>
      <c r="AB402" s="125" t="str">
        <f>IF('2. Enter scores'!AA406&lt;&gt;"",'2. Enter scores'!$B406-'2. Enter scores'!AA406,"")</f>
        <v/>
      </c>
      <c r="AC402" s="125" t="str">
        <f>IF('2. Enter scores'!AB406&lt;&gt;"",'2. Enter scores'!$B406-'2. Enter scores'!AB406,"")</f>
        <v/>
      </c>
      <c r="AD402" s="125" t="str">
        <f>IF('2. Enter scores'!AC406&lt;&gt;"",'2. Enter scores'!$B406-'2. Enter scores'!AC406,"")</f>
        <v/>
      </c>
      <c r="AE402" s="125" t="str">
        <f>IF('2. Enter scores'!AD406&lt;&gt;"",'2. Enter scores'!$B406-'2. Enter scores'!AD406,"")</f>
        <v/>
      </c>
      <c r="AF402" s="125" t="str">
        <f>IF('2. Enter scores'!AE406&lt;&gt;"",'2. Enter scores'!$B406-'2. Enter scores'!AE406,"")</f>
        <v/>
      </c>
      <c r="AG402" s="125" t="str">
        <f>IF('2. Enter scores'!AF406&lt;&gt;"",'2. Enter scores'!$B406-'2. Enter scores'!AF406,"")</f>
        <v/>
      </c>
      <c r="AH402" s="125" t="str">
        <f>IF('2. Enter scores'!AG406&lt;&gt;"",'2. Enter scores'!$B406-'2. Enter scores'!AG406,"")</f>
        <v/>
      </c>
      <c r="AI402" s="125" t="str">
        <f>IF('2. Enter scores'!AH406&lt;&gt;"",'2. Enter scores'!$B406-'2. Enter scores'!AH406,"")</f>
        <v/>
      </c>
      <c r="AJ402" s="125" t="str">
        <f>IF('2. Enter scores'!AI406&lt;&gt;"",'2. Enter scores'!$B406-'2. Enter scores'!AI406,"")</f>
        <v/>
      </c>
      <c r="AK402" s="125" t="str">
        <f>IF('2. Enter scores'!AJ406&lt;&gt;"",'2. Enter scores'!$B406-'2. Enter scores'!AJ406,"")</f>
        <v/>
      </c>
      <c r="AL402" s="125" t="str">
        <f>IF('2. Enter scores'!AK406&lt;&gt;"",'2. Enter scores'!$B406-'2. Enter scores'!AK406,"")</f>
        <v/>
      </c>
      <c r="AM402" s="125" t="str">
        <f>IF('2. Enter scores'!AL406&lt;&gt;"",'2. Enter scores'!$B406-'2. Enter scores'!AL406,"")</f>
        <v/>
      </c>
      <c r="AN402" s="125" t="str">
        <f>IF('2. Enter scores'!AM406&lt;&gt;"",'2. Enter scores'!$B406-'2. Enter scores'!AM406,"")</f>
        <v/>
      </c>
      <c r="AO402" s="125" t="str">
        <f>IF('2. Enter scores'!AN406&lt;&gt;"",'2. Enter scores'!$B406-'2. Enter scores'!AN406,"")</f>
        <v/>
      </c>
      <c r="AP402" s="125" t="str">
        <f>IF('2. Enter scores'!AO406&lt;&gt;"",'2. Enter scores'!$B406-'2. Enter scores'!AO406,"")</f>
        <v/>
      </c>
      <c r="AQ402" s="125" t="str">
        <f>IF('2. Enter scores'!AP406&lt;&gt;"",'2. Enter scores'!$B406-'2. Enter scores'!AP406,"")</f>
        <v/>
      </c>
      <c r="AR402" s="125" t="str">
        <f>IF('2. Enter scores'!AQ406&lt;&gt;"",'2. Enter scores'!$B406-'2. Enter scores'!AQ406,"")</f>
        <v/>
      </c>
      <c r="AS402" s="125" t="str">
        <f>IF('2. Enter scores'!AR406&lt;&gt;"",'2. Enter scores'!$B406-'2. Enter scores'!AR406,"")</f>
        <v/>
      </c>
      <c r="AT402" s="125" t="str">
        <f>IF('2. Enter scores'!AS406&lt;&gt;"",'2. Enter scores'!$B406-'2. Enter scores'!AS406,"")</f>
        <v/>
      </c>
      <c r="AU402" s="125" t="str">
        <f>IF('2. Enter scores'!AT406&lt;&gt;"",'2. Enter scores'!$B406-'2. Enter scores'!AT406,"")</f>
        <v/>
      </c>
      <c r="AV402" s="125" t="str">
        <f>IF('2. Enter scores'!AU406&lt;&gt;"",'2. Enter scores'!$B406-'2. Enter scores'!AU406,"")</f>
        <v/>
      </c>
      <c r="AW402" s="125" t="str">
        <f>IF('2. Enter scores'!AV406&lt;&gt;"",'2. Enter scores'!$B406-'2. Enter scores'!AV406,"")</f>
        <v/>
      </c>
      <c r="AX402" s="125" t="str">
        <f>IF('2. Enter scores'!AW406&lt;&gt;"",'2. Enter scores'!$B406-'2. Enter scores'!AW406,"")</f>
        <v/>
      </c>
      <c r="AY402" s="125" t="str">
        <f>IF('2. Enter scores'!AX406&lt;&gt;"",'2. Enter scores'!$B406-'2. Enter scores'!AX406,"")</f>
        <v/>
      </c>
      <c r="AZ402" s="125" t="str">
        <f>IF('2. Enter scores'!AY406&lt;&gt;"",'2. Enter scores'!$B406-'2. Enter scores'!AY406,"")</f>
        <v/>
      </c>
      <c r="BA402" s="125" t="str">
        <f>IF('2. Enter scores'!AZ406&lt;&gt;"",'2. Enter scores'!$B406-'2. Enter scores'!AZ406,"")</f>
        <v/>
      </c>
      <c r="BB402" s="125" t="str">
        <f>IF('2. Enter scores'!BA406&lt;&gt;"",'2. Enter scores'!$B406-'2. Enter scores'!BA406,"")</f>
        <v/>
      </c>
      <c r="BC402" s="125" t="str">
        <f>IF('2. Enter scores'!BB406&lt;&gt;"",'2. Enter scores'!$B406-'2. Enter scores'!BB406,"")</f>
        <v/>
      </c>
      <c r="BD402" s="125" t="str">
        <f>IF('2. Enter scores'!BC406&lt;&gt;"",'2. Enter scores'!$B406-'2. Enter scores'!BC406,"")</f>
        <v/>
      </c>
      <c r="BE402" s="125" t="str">
        <f>IF('2. Enter scores'!BD406&lt;&gt;"",'2. Enter scores'!$B406-'2. Enter scores'!BD406,"")</f>
        <v/>
      </c>
      <c r="BF402" s="125" t="str">
        <f>IF('2. Enter scores'!BE406&lt;&gt;"",'2. Enter scores'!$B406-'2. Enter scores'!BE406,"")</f>
        <v/>
      </c>
      <c r="BG402" s="125" t="str">
        <f>IF('2. Enter scores'!BF406&lt;&gt;"",'2. Enter scores'!$B406-'2. Enter scores'!BF406,"")</f>
        <v/>
      </c>
      <c r="BH402" s="125" t="str">
        <f>IF('2. Enter scores'!BG406&lt;&gt;"",'2. Enter scores'!$B406-'2. Enter scores'!BG406,"")</f>
        <v/>
      </c>
      <c r="BI402" s="125" t="str">
        <f>IF('2. Enter scores'!BH406&lt;&gt;"",'2. Enter scores'!$B406-'2. Enter scores'!BH406,"")</f>
        <v/>
      </c>
      <c r="BJ402" s="125" t="str">
        <f>IF('2. Enter scores'!BI406&lt;&gt;"",'2. Enter scores'!$B406-'2. Enter scores'!BI406,"")</f>
        <v/>
      </c>
      <c r="BK402" s="125" t="str">
        <f>IF('2. Enter scores'!BJ406&lt;&gt;"",'2. Enter scores'!$B406-'2. Enter scores'!BJ406,"")</f>
        <v/>
      </c>
      <c r="BL402" s="125" t="str">
        <f>IF('2. Enter scores'!BK406&lt;&gt;"",'2. Enter scores'!$B406-'2. Enter scores'!BK406,"")</f>
        <v/>
      </c>
      <c r="BM402" s="125" t="str">
        <f>IF('2. Enter scores'!BL406&lt;&gt;"",'2. Enter scores'!$B406-'2. Enter scores'!BL406,"")</f>
        <v/>
      </c>
      <c r="BN402" s="125" t="str">
        <f>IF('2. Enter scores'!BM406&lt;&gt;"",'2. Enter scores'!$B406-'2. Enter scores'!BM406,"")</f>
        <v/>
      </c>
      <c r="BO402" s="125" t="str">
        <f>IF('2. Enter scores'!BN406&lt;&gt;"",'2. Enter scores'!$B406-'2. Enter scores'!BN406,"")</f>
        <v/>
      </c>
      <c r="BP402" s="108">
        <v>1000</v>
      </c>
    </row>
    <row r="403" spans="2:68" x14ac:dyDescent="0.35">
      <c r="B403" s="125" t="str">
        <f>IF('2. Enter scores'!A407&lt;&gt;"",'2. Enter scores'!A407,"")</f>
        <v/>
      </c>
      <c r="H403" s="125" t="str">
        <f>IF('2. Enter scores'!G407&lt;&gt;"",'2. Enter scores'!$B407-'2. Enter scores'!G407,"")</f>
        <v/>
      </c>
      <c r="I403" s="125" t="str">
        <f>IF('2. Enter scores'!H407&lt;&gt;"",'2. Enter scores'!$B407-'2. Enter scores'!H407,"")</f>
        <v/>
      </c>
      <c r="J403" s="125" t="str">
        <f>IF('2. Enter scores'!I407&lt;&gt;"",'2. Enter scores'!$B407-'2. Enter scores'!I407,"")</f>
        <v/>
      </c>
      <c r="K403" s="125" t="str">
        <f>IF('2. Enter scores'!J407&lt;&gt;"",'2. Enter scores'!$B407-'2. Enter scores'!J407,"")</f>
        <v/>
      </c>
      <c r="L403" s="125" t="str">
        <f>IF('2. Enter scores'!K407&lt;&gt;"",'2. Enter scores'!$B407-'2. Enter scores'!K407,"")</f>
        <v/>
      </c>
      <c r="M403" s="125" t="str">
        <f>IF('2. Enter scores'!L407&lt;&gt;"",'2. Enter scores'!$B407-'2. Enter scores'!L407,"")</f>
        <v/>
      </c>
      <c r="N403" s="125" t="str">
        <f>IF('2. Enter scores'!M407&lt;&gt;"",'2. Enter scores'!$B407-'2. Enter scores'!M407,"")</f>
        <v/>
      </c>
      <c r="O403" s="125" t="str">
        <f>IF('2. Enter scores'!N407&lt;&gt;"",'2. Enter scores'!$B407-'2. Enter scores'!N407,"")</f>
        <v/>
      </c>
      <c r="P403" s="125" t="str">
        <f>IF('2. Enter scores'!O407&lt;&gt;"",'2. Enter scores'!$B407-'2. Enter scores'!O407,"")</f>
        <v/>
      </c>
      <c r="Q403" s="125" t="str">
        <f>IF('2. Enter scores'!P407&lt;&gt;"",'2. Enter scores'!$B407-'2. Enter scores'!P407,"")</f>
        <v/>
      </c>
      <c r="R403" s="125" t="str">
        <f>IF('2. Enter scores'!Q407&lt;&gt;"",'2. Enter scores'!$B407-'2. Enter scores'!Q407,"")</f>
        <v/>
      </c>
      <c r="S403" s="125" t="str">
        <f>IF('2. Enter scores'!R407&lt;&gt;"",'2. Enter scores'!$B407-'2. Enter scores'!R407,"")</f>
        <v/>
      </c>
      <c r="T403" s="125" t="str">
        <f>IF('2. Enter scores'!S407&lt;&gt;"",'2. Enter scores'!$B407-'2. Enter scores'!S407,"")</f>
        <v/>
      </c>
      <c r="U403" s="125" t="str">
        <f>IF('2. Enter scores'!T407&lt;&gt;"",'2. Enter scores'!$B407-'2. Enter scores'!T407,"")</f>
        <v/>
      </c>
      <c r="V403" s="125" t="str">
        <f>IF('2. Enter scores'!U407&lt;&gt;"",'2. Enter scores'!$B407-'2. Enter scores'!U407,"")</f>
        <v/>
      </c>
      <c r="W403" s="125" t="str">
        <f>IF('2. Enter scores'!V407&lt;&gt;"",'2. Enter scores'!$B407-'2. Enter scores'!V407,"")</f>
        <v/>
      </c>
      <c r="X403" s="125" t="str">
        <f>IF('2. Enter scores'!W407&lt;&gt;"",'2. Enter scores'!$B407-'2. Enter scores'!W407,"")</f>
        <v/>
      </c>
      <c r="Y403" s="125" t="str">
        <f>IF('2. Enter scores'!X407&lt;&gt;"",'2. Enter scores'!$B407-'2. Enter scores'!X407,"")</f>
        <v/>
      </c>
      <c r="Z403" s="125" t="str">
        <f>IF('2. Enter scores'!Y407&lt;&gt;"",'2. Enter scores'!$B407-'2. Enter scores'!Y407,"")</f>
        <v/>
      </c>
      <c r="AA403" s="125" t="str">
        <f>IF('2. Enter scores'!Z407&lt;&gt;"",'2. Enter scores'!$B407-'2. Enter scores'!Z407,"")</f>
        <v/>
      </c>
      <c r="AB403" s="125" t="str">
        <f>IF('2. Enter scores'!AA407&lt;&gt;"",'2. Enter scores'!$B407-'2. Enter scores'!AA407,"")</f>
        <v/>
      </c>
      <c r="AC403" s="125" t="str">
        <f>IF('2. Enter scores'!AB407&lt;&gt;"",'2. Enter scores'!$B407-'2. Enter scores'!AB407,"")</f>
        <v/>
      </c>
      <c r="AD403" s="125" t="str">
        <f>IF('2. Enter scores'!AC407&lt;&gt;"",'2. Enter scores'!$B407-'2. Enter scores'!AC407,"")</f>
        <v/>
      </c>
      <c r="AE403" s="125" t="str">
        <f>IF('2. Enter scores'!AD407&lt;&gt;"",'2. Enter scores'!$B407-'2. Enter scores'!AD407,"")</f>
        <v/>
      </c>
      <c r="AF403" s="125" t="str">
        <f>IF('2. Enter scores'!AE407&lt;&gt;"",'2. Enter scores'!$B407-'2. Enter scores'!AE407,"")</f>
        <v/>
      </c>
      <c r="AG403" s="125" t="str">
        <f>IF('2. Enter scores'!AF407&lt;&gt;"",'2. Enter scores'!$B407-'2. Enter scores'!AF407,"")</f>
        <v/>
      </c>
      <c r="AH403" s="125" t="str">
        <f>IF('2. Enter scores'!AG407&lt;&gt;"",'2. Enter scores'!$B407-'2. Enter scores'!AG407,"")</f>
        <v/>
      </c>
      <c r="AI403" s="125" t="str">
        <f>IF('2. Enter scores'!AH407&lt;&gt;"",'2. Enter scores'!$B407-'2. Enter scores'!AH407,"")</f>
        <v/>
      </c>
      <c r="AJ403" s="125" t="str">
        <f>IF('2. Enter scores'!AI407&lt;&gt;"",'2. Enter scores'!$B407-'2. Enter scores'!AI407,"")</f>
        <v/>
      </c>
      <c r="AK403" s="125" t="str">
        <f>IF('2. Enter scores'!AJ407&lt;&gt;"",'2. Enter scores'!$B407-'2. Enter scores'!AJ407,"")</f>
        <v/>
      </c>
      <c r="AL403" s="125" t="str">
        <f>IF('2. Enter scores'!AK407&lt;&gt;"",'2. Enter scores'!$B407-'2. Enter scores'!AK407,"")</f>
        <v/>
      </c>
      <c r="AM403" s="125" t="str">
        <f>IF('2. Enter scores'!AL407&lt;&gt;"",'2. Enter scores'!$B407-'2. Enter scores'!AL407,"")</f>
        <v/>
      </c>
      <c r="AN403" s="125" t="str">
        <f>IF('2. Enter scores'!AM407&lt;&gt;"",'2. Enter scores'!$B407-'2. Enter scores'!AM407,"")</f>
        <v/>
      </c>
      <c r="AO403" s="125" t="str">
        <f>IF('2. Enter scores'!AN407&lt;&gt;"",'2. Enter scores'!$B407-'2. Enter scores'!AN407,"")</f>
        <v/>
      </c>
      <c r="AP403" s="125" t="str">
        <f>IF('2. Enter scores'!AO407&lt;&gt;"",'2. Enter scores'!$B407-'2. Enter scores'!AO407,"")</f>
        <v/>
      </c>
      <c r="AQ403" s="125" t="str">
        <f>IF('2. Enter scores'!AP407&lt;&gt;"",'2. Enter scores'!$B407-'2. Enter scores'!AP407,"")</f>
        <v/>
      </c>
      <c r="AR403" s="125" t="str">
        <f>IF('2. Enter scores'!AQ407&lt;&gt;"",'2. Enter scores'!$B407-'2. Enter scores'!AQ407,"")</f>
        <v/>
      </c>
      <c r="AS403" s="125" t="str">
        <f>IF('2. Enter scores'!AR407&lt;&gt;"",'2. Enter scores'!$B407-'2. Enter scores'!AR407,"")</f>
        <v/>
      </c>
      <c r="AT403" s="125" t="str">
        <f>IF('2. Enter scores'!AS407&lt;&gt;"",'2. Enter scores'!$B407-'2. Enter scores'!AS407,"")</f>
        <v/>
      </c>
      <c r="AU403" s="125" t="str">
        <f>IF('2. Enter scores'!AT407&lt;&gt;"",'2. Enter scores'!$B407-'2. Enter scores'!AT407,"")</f>
        <v/>
      </c>
      <c r="AV403" s="125" t="str">
        <f>IF('2. Enter scores'!AU407&lt;&gt;"",'2. Enter scores'!$B407-'2. Enter scores'!AU407,"")</f>
        <v/>
      </c>
      <c r="AW403" s="125" t="str">
        <f>IF('2. Enter scores'!AV407&lt;&gt;"",'2. Enter scores'!$B407-'2. Enter scores'!AV407,"")</f>
        <v/>
      </c>
      <c r="AX403" s="125" t="str">
        <f>IF('2. Enter scores'!AW407&lt;&gt;"",'2. Enter scores'!$B407-'2. Enter scores'!AW407,"")</f>
        <v/>
      </c>
      <c r="AY403" s="125" t="str">
        <f>IF('2. Enter scores'!AX407&lt;&gt;"",'2. Enter scores'!$B407-'2. Enter scores'!AX407,"")</f>
        <v/>
      </c>
      <c r="AZ403" s="125" t="str">
        <f>IF('2. Enter scores'!AY407&lt;&gt;"",'2. Enter scores'!$B407-'2. Enter scores'!AY407,"")</f>
        <v/>
      </c>
      <c r="BA403" s="125" t="str">
        <f>IF('2. Enter scores'!AZ407&lt;&gt;"",'2. Enter scores'!$B407-'2. Enter scores'!AZ407,"")</f>
        <v/>
      </c>
      <c r="BB403" s="125" t="str">
        <f>IF('2. Enter scores'!BA407&lt;&gt;"",'2. Enter scores'!$B407-'2. Enter scores'!BA407,"")</f>
        <v/>
      </c>
      <c r="BC403" s="125" t="str">
        <f>IF('2. Enter scores'!BB407&lt;&gt;"",'2. Enter scores'!$B407-'2. Enter scores'!BB407,"")</f>
        <v/>
      </c>
      <c r="BD403" s="125" t="str">
        <f>IF('2. Enter scores'!BC407&lt;&gt;"",'2. Enter scores'!$B407-'2. Enter scores'!BC407,"")</f>
        <v/>
      </c>
      <c r="BE403" s="125" t="str">
        <f>IF('2. Enter scores'!BD407&lt;&gt;"",'2. Enter scores'!$B407-'2. Enter scores'!BD407,"")</f>
        <v/>
      </c>
      <c r="BF403" s="125" t="str">
        <f>IF('2. Enter scores'!BE407&lt;&gt;"",'2. Enter scores'!$B407-'2. Enter scores'!BE407,"")</f>
        <v/>
      </c>
      <c r="BG403" s="125" t="str">
        <f>IF('2. Enter scores'!BF407&lt;&gt;"",'2. Enter scores'!$B407-'2. Enter scores'!BF407,"")</f>
        <v/>
      </c>
      <c r="BH403" s="125" t="str">
        <f>IF('2. Enter scores'!BG407&lt;&gt;"",'2. Enter scores'!$B407-'2. Enter scores'!BG407,"")</f>
        <v/>
      </c>
      <c r="BI403" s="125" t="str">
        <f>IF('2. Enter scores'!BH407&lt;&gt;"",'2. Enter scores'!$B407-'2. Enter scores'!BH407,"")</f>
        <v/>
      </c>
      <c r="BJ403" s="125" t="str">
        <f>IF('2. Enter scores'!BI407&lt;&gt;"",'2. Enter scores'!$B407-'2. Enter scores'!BI407,"")</f>
        <v/>
      </c>
      <c r="BK403" s="125" t="str">
        <f>IF('2. Enter scores'!BJ407&lt;&gt;"",'2. Enter scores'!$B407-'2. Enter scores'!BJ407,"")</f>
        <v/>
      </c>
      <c r="BL403" s="125" t="str">
        <f>IF('2. Enter scores'!BK407&lt;&gt;"",'2. Enter scores'!$B407-'2. Enter scores'!BK407,"")</f>
        <v/>
      </c>
      <c r="BM403" s="125" t="str">
        <f>IF('2. Enter scores'!BL407&lt;&gt;"",'2. Enter scores'!$B407-'2. Enter scores'!BL407,"")</f>
        <v/>
      </c>
      <c r="BN403" s="125" t="str">
        <f>IF('2. Enter scores'!BM407&lt;&gt;"",'2. Enter scores'!$B407-'2. Enter scores'!BM407,"")</f>
        <v/>
      </c>
      <c r="BO403" s="125" t="str">
        <f>IF('2. Enter scores'!BN407&lt;&gt;"",'2. Enter scores'!$B407-'2. Enter scores'!BN407,"")</f>
        <v/>
      </c>
      <c r="BP403" s="108">
        <v>1000</v>
      </c>
    </row>
    <row r="404" spans="2:68" x14ac:dyDescent="0.35">
      <c r="B404" s="125" t="str">
        <f>IF('2. Enter scores'!A408&lt;&gt;"",'2. Enter scores'!A408,"")</f>
        <v/>
      </c>
      <c r="H404" s="125" t="str">
        <f>IF('2. Enter scores'!G408&lt;&gt;"",'2. Enter scores'!$B408-'2. Enter scores'!G408,"")</f>
        <v/>
      </c>
      <c r="I404" s="125" t="str">
        <f>IF('2. Enter scores'!H408&lt;&gt;"",'2. Enter scores'!$B408-'2. Enter scores'!H408,"")</f>
        <v/>
      </c>
      <c r="J404" s="125" t="str">
        <f>IF('2. Enter scores'!I408&lt;&gt;"",'2. Enter scores'!$B408-'2. Enter scores'!I408,"")</f>
        <v/>
      </c>
      <c r="K404" s="125" t="str">
        <f>IF('2. Enter scores'!J408&lt;&gt;"",'2. Enter scores'!$B408-'2. Enter scores'!J408,"")</f>
        <v/>
      </c>
      <c r="L404" s="125" t="str">
        <f>IF('2. Enter scores'!K408&lt;&gt;"",'2. Enter scores'!$B408-'2. Enter scores'!K408,"")</f>
        <v/>
      </c>
      <c r="M404" s="125" t="str">
        <f>IF('2. Enter scores'!L408&lt;&gt;"",'2. Enter scores'!$B408-'2. Enter scores'!L408,"")</f>
        <v/>
      </c>
      <c r="N404" s="125" t="str">
        <f>IF('2. Enter scores'!M408&lt;&gt;"",'2. Enter scores'!$B408-'2. Enter scores'!M408,"")</f>
        <v/>
      </c>
      <c r="O404" s="125" t="str">
        <f>IF('2. Enter scores'!N408&lt;&gt;"",'2. Enter scores'!$B408-'2. Enter scores'!N408,"")</f>
        <v/>
      </c>
      <c r="P404" s="125" t="str">
        <f>IF('2. Enter scores'!O408&lt;&gt;"",'2. Enter scores'!$B408-'2. Enter scores'!O408,"")</f>
        <v/>
      </c>
      <c r="Q404" s="125" t="str">
        <f>IF('2. Enter scores'!P408&lt;&gt;"",'2. Enter scores'!$B408-'2. Enter scores'!P408,"")</f>
        <v/>
      </c>
      <c r="R404" s="125" t="str">
        <f>IF('2. Enter scores'!Q408&lt;&gt;"",'2. Enter scores'!$B408-'2. Enter scores'!Q408,"")</f>
        <v/>
      </c>
      <c r="S404" s="125" t="str">
        <f>IF('2. Enter scores'!R408&lt;&gt;"",'2. Enter scores'!$B408-'2. Enter scores'!R408,"")</f>
        <v/>
      </c>
      <c r="T404" s="125" t="str">
        <f>IF('2. Enter scores'!S408&lt;&gt;"",'2. Enter scores'!$B408-'2. Enter scores'!S408,"")</f>
        <v/>
      </c>
      <c r="U404" s="125" t="str">
        <f>IF('2. Enter scores'!T408&lt;&gt;"",'2. Enter scores'!$B408-'2. Enter scores'!T408,"")</f>
        <v/>
      </c>
      <c r="V404" s="125" t="str">
        <f>IF('2. Enter scores'!U408&lt;&gt;"",'2. Enter scores'!$B408-'2. Enter scores'!U408,"")</f>
        <v/>
      </c>
      <c r="W404" s="125" t="str">
        <f>IF('2. Enter scores'!V408&lt;&gt;"",'2. Enter scores'!$B408-'2. Enter scores'!V408,"")</f>
        <v/>
      </c>
      <c r="X404" s="125" t="str">
        <f>IF('2. Enter scores'!W408&lt;&gt;"",'2. Enter scores'!$B408-'2. Enter scores'!W408,"")</f>
        <v/>
      </c>
      <c r="Y404" s="125" t="str">
        <f>IF('2. Enter scores'!X408&lt;&gt;"",'2. Enter scores'!$B408-'2. Enter scores'!X408,"")</f>
        <v/>
      </c>
      <c r="Z404" s="125" t="str">
        <f>IF('2. Enter scores'!Y408&lt;&gt;"",'2. Enter scores'!$B408-'2. Enter scores'!Y408,"")</f>
        <v/>
      </c>
      <c r="AA404" s="125" t="str">
        <f>IF('2. Enter scores'!Z408&lt;&gt;"",'2. Enter scores'!$B408-'2. Enter scores'!Z408,"")</f>
        <v/>
      </c>
      <c r="AB404" s="125" t="str">
        <f>IF('2. Enter scores'!AA408&lt;&gt;"",'2. Enter scores'!$B408-'2. Enter scores'!AA408,"")</f>
        <v/>
      </c>
      <c r="AC404" s="125" t="str">
        <f>IF('2. Enter scores'!AB408&lt;&gt;"",'2. Enter scores'!$B408-'2. Enter scores'!AB408,"")</f>
        <v/>
      </c>
      <c r="AD404" s="125" t="str">
        <f>IF('2. Enter scores'!AC408&lt;&gt;"",'2. Enter scores'!$B408-'2. Enter scores'!AC408,"")</f>
        <v/>
      </c>
      <c r="AE404" s="125" t="str">
        <f>IF('2. Enter scores'!AD408&lt;&gt;"",'2. Enter scores'!$B408-'2. Enter scores'!AD408,"")</f>
        <v/>
      </c>
      <c r="AF404" s="125" t="str">
        <f>IF('2. Enter scores'!AE408&lt;&gt;"",'2. Enter scores'!$B408-'2. Enter scores'!AE408,"")</f>
        <v/>
      </c>
      <c r="AG404" s="125" t="str">
        <f>IF('2. Enter scores'!AF408&lt;&gt;"",'2. Enter scores'!$B408-'2. Enter scores'!AF408,"")</f>
        <v/>
      </c>
      <c r="AH404" s="125" t="str">
        <f>IF('2. Enter scores'!AG408&lt;&gt;"",'2. Enter scores'!$B408-'2. Enter scores'!AG408,"")</f>
        <v/>
      </c>
      <c r="AI404" s="125" t="str">
        <f>IF('2. Enter scores'!AH408&lt;&gt;"",'2. Enter scores'!$B408-'2. Enter scores'!AH408,"")</f>
        <v/>
      </c>
      <c r="AJ404" s="125" t="str">
        <f>IF('2. Enter scores'!AI408&lt;&gt;"",'2. Enter scores'!$B408-'2. Enter scores'!AI408,"")</f>
        <v/>
      </c>
      <c r="AK404" s="125" t="str">
        <f>IF('2. Enter scores'!AJ408&lt;&gt;"",'2. Enter scores'!$B408-'2. Enter scores'!AJ408,"")</f>
        <v/>
      </c>
      <c r="AL404" s="125" t="str">
        <f>IF('2. Enter scores'!AK408&lt;&gt;"",'2. Enter scores'!$B408-'2. Enter scores'!AK408,"")</f>
        <v/>
      </c>
      <c r="AM404" s="125" t="str">
        <f>IF('2. Enter scores'!AL408&lt;&gt;"",'2. Enter scores'!$B408-'2. Enter scores'!AL408,"")</f>
        <v/>
      </c>
      <c r="AN404" s="125" t="str">
        <f>IF('2. Enter scores'!AM408&lt;&gt;"",'2. Enter scores'!$B408-'2. Enter scores'!AM408,"")</f>
        <v/>
      </c>
      <c r="AO404" s="125" t="str">
        <f>IF('2. Enter scores'!AN408&lt;&gt;"",'2. Enter scores'!$B408-'2. Enter scores'!AN408,"")</f>
        <v/>
      </c>
      <c r="AP404" s="125" t="str">
        <f>IF('2. Enter scores'!AO408&lt;&gt;"",'2. Enter scores'!$B408-'2. Enter scores'!AO408,"")</f>
        <v/>
      </c>
      <c r="AQ404" s="125" t="str">
        <f>IF('2. Enter scores'!AP408&lt;&gt;"",'2. Enter scores'!$B408-'2. Enter scores'!AP408,"")</f>
        <v/>
      </c>
      <c r="AR404" s="125" t="str">
        <f>IF('2. Enter scores'!AQ408&lt;&gt;"",'2. Enter scores'!$B408-'2. Enter scores'!AQ408,"")</f>
        <v/>
      </c>
      <c r="AS404" s="125" t="str">
        <f>IF('2. Enter scores'!AR408&lt;&gt;"",'2. Enter scores'!$B408-'2. Enter scores'!AR408,"")</f>
        <v/>
      </c>
      <c r="AT404" s="125" t="str">
        <f>IF('2. Enter scores'!AS408&lt;&gt;"",'2. Enter scores'!$B408-'2. Enter scores'!AS408,"")</f>
        <v/>
      </c>
      <c r="AU404" s="125" t="str">
        <f>IF('2. Enter scores'!AT408&lt;&gt;"",'2. Enter scores'!$B408-'2. Enter scores'!AT408,"")</f>
        <v/>
      </c>
      <c r="AV404" s="125" t="str">
        <f>IF('2. Enter scores'!AU408&lt;&gt;"",'2. Enter scores'!$B408-'2. Enter scores'!AU408,"")</f>
        <v/>
      </c>
      <c r="AW404" s="125" t="str">
        <f>IF('2. Enter scores'!AV408&lt;&gt;"",'2. Enter scores'!$B408-'2. Enter scores'!AV408,"")</f>
        <v/>
      </c>
      <c r="AX404" s="125" t="str">
        <f>IF('2. Enter scores'!AW408&lt;&gt;"",'2. Enter scores'!$B408-'2. Enter scores'!AW408,"")</f>
        <v/>
      </c>
      <c r="AY404" s="125" t="str">
        <f>IF('2. Enter scores'!AX408&lt;&gt;"",'2. Enter scores'!$B408-'2. Enter scores'!AX408,"")</f>
        <v/>
      </c>
      <c r="AZ404" s="125" t="str">
        <f>IF('2. Enter scores'!AY408&lt;&gt;"",'2. Enter scores'!$B408-'2. Enter scores'!AY408,"")</f>
        <v/>
      </c>
      <c r="BA404" s="125" t="str">
        <f>IF('2. Enter scores'!AZ408&lt;&gt;"",'2. Enter scores'!$B408-'2. Enter scores'!AZ408,"")</f>
        <v/>
      </c>
      <c r="BB404" s="125" t="str">
        <f>IF('2. Enter scores'!BA408&lt;&gt;"",'2. Enter scores'!$B408-'2. Enter scores'!BA408,"")</f>
        <v/>
      </c>
      <c r="BC404" s="125" t="str">
        <f>IF('2. Enter scores'!BB408&lt;&gt;"",'2. Enter scores'!$B408-'2. Enter scores'!BB408,"")</f>
        <v/>
      </c>
      <c r="BD404" s="125" t="str">
        <f>IF('2. Enter scores'!BC408&lt;&gt;"",'2. Enter scores'!$B408-'2. Enter scores'!BC408,"")</f>
        <v/>
      </c>
      <c r="BE404" s="125" t="str">
        <f>IF('2. Enter scores'!BD408&lt;&gt;"",'2. Enter scores'!$B408-'2. Enter scores'!BD408,"")</f>
        <v/>
      </c>
      <c r="BF404" s="125" t="str">
        <f>IF('2. Enter scores'!BE408&lt;&gt;"",'2. Enter scores'!$B408-'2. Enter scores'!BE408,"")</f>
        <v/>
      </c>
      <c r="BG404" s="125" t="str">
        <f>IF('2. Enter scores'!BF408&lt;&gt;"",'2. Enter scores'!$B408-'2. Enter scores'!BF408,"")</f>
        <v/>
      </c>
      <c r="BH404" s="125" t="str">
        <f>IF('2. Enter scores'!BG408&lt;&gt;"",'2. Enter scores'!$B408-'2. Enter scores'!BG408,"")</f>
        <v/>
      </c>
      <c r="BI404" s="125" t="str">
        <f>IF('2. Enter scores'!BH408&lt;&gt;"",'2. Enter scores'!$B408-'2. Enter scores'!BH408,"")</f>
        <v/>
      </c>
      <c r="BJ404" s="125" t="str">
        <f>IF('2. Enter scores'!BI408&lt;&gt;"",'2. Enter scores'!$B408-'2. Enter scores'!BI408,"")</f>
        <v/>
      </c>
      <c r="BK404" s="125" t="str">
        <f>IF('2. Enter scores'!BJ408&lt;&gt;"",'2. Enter scores'!$B408-'2. Enter scores'!BJ408,"")</f>
        <v/>
      </c>
      <c r="BL404" s="125" t="str">
        <f>IF('2. Enter scores'!BK408&lt;&gt;"",'2. Enter scores'!$B408-'2. Enter scores'!BK408,"")</f>
        <v/>
      </c>
      <c r="BM404" s="125" t="str">
        <f>IF('2. Enter scores'!BL408&lt;&gt;"",'2. Enter scores'!$B408-'2. Enter scores'!BL408,"")</f>
        <v/>
      </c>
      <c r="BN404" s="125" t="str">
        <f>IF('2. Enter scores'!BM408&lt;&gt;"",'2. Enter scores'!$B408-'2. Enter scores'!BM408,"")</f>
        <v/>
      </c>
      <c r="BO404" s="125" t="str">
        <f>IF('2. Enter scores'!BN408&lt;&gt;"",'2. Enter scores'!$B408-'2. Enter scores'!BN408,"")</f>
        <v/>
      </c>
      <c r="BP404" s="108">
        <v>1000</v>
      </c>
    </row>
    <row r="405" spans="2:68" x14ac:dyDescent="0.35">
      <c r="B405" s="125" t="str">
        <f>IF('2. Enter scores'!A409&lt;&gt;"",'2. Enter scores'!A409,"")</f>
        <v/>
      </c>
      <c r="H405" s="125" t="str">
        <f>IF('2. Enter scores'!G409&lt;&gt;"",'2. Enter scores'!$B409-'2. Enter scores'!G409,"")</f>
        <v/>
      </c>
      <c r="I405" s="125" t="str">
        <f>IF('2. Enter scores'!H409&lt;&gt;"",'2. Enter scores'!$B409-'2. Enter scores'!H409,"")</f>
        <v/>
      </c>
      <c r="J405" s="125" t="str">
        <f>IF('2. Enter scores'!I409&lt;&gt;"",'2. Enter scores'!$B409-'2. Enter scores'!I409,"")</f>
        <v/>
      </c>
      <c r="K405" s="125" t="str">
        <f>IF('2. Enter scores'!J409&lt;&gt;"",'2. Enter scores'!$B409-'2. Enter scores'!J409,"")</f>
        <v/>
      </c>
      <c r="L405" s="125" t="str">
        <f>IF('2. Enter scores'!K409&lt;&gt;"",'2. Enter scores'!$B409-'2. Enter scores'!K409,"")</f>
        <v/>
      </c>
      <c r="M405" s="125" t="str">
        <f>IF('2. Enter scores'!L409&lt;&gt;"",'2. Enter scores'!$B409-'2. Enter scores'!L409,"")</f>
        <v/>
      </c>
      <c r="N405" s="125" t="str">
        <f>IF('2. Enter scores'!M409&lt;&gt;"",'2. Enter scores'!$B409-'2. Enter scores'!M409,"")</f>
        <v/>
      </c>
      <c r="O405" s="125" t="str">
        <f>IF('2. Enter scores'!N409&lt;&gt;"",'2. Enter scores'!$B409-'2. Enter scores'!N409,"")</f>
        <v/>
      </c>
      <c r="P405" s="125" t="str">
        <f>IF('2. Enter scores'!O409&lt;&gt;"",'2. Enter scores'!$B409-'2. Enter scores'!O409,"")</f>
        <v/>
      </c>
      <c r="Q405" s="125" t="str">
        <f>IF('2. Enter scores'!P409&lt;&gt;"",'2. Enter scores'!$B409-'2. Enter scores'!P409,"")</f>
        <v/>
      </c>
      <c r="R405" s="125" t="str">
        <f>IF('2. Enter scores'!Q409&lt;&gt;"",'2. Enter scores'!$B409-'2. Enter scores'!Q409,"")</f>
        <v/>
      </c>
      <c r="S405" s="125" t="str">
        <f>IF('2. Enter scores'!R409&lt;&gt;"",'2. Enter scores'!$B409-'2. Enter scores'!R409,"")</f>
        <v/>
      </c>
      <c r="T405" s="125" t="str">
        <f>IF('2. Enter scores'!S409&lt;&gt;"",'2. Enter scores'!$B409-'2. Enter scores'!S409,"")</f>
        <v/>
      </c>
      <c r="U405" s="125" t="str">
        <f>IF('2. Enter scores'!T409&lt;&gt;"",'2. Enter scores'!$B409-'2. Enter scores'!T409,"")</f>
        <v/>
      </c>
      <c r="V405" s="125" t="str">
        <f>IF('2. Enter scores'!U409&lt;&gt;"",'2. Enter scores'!$B409-'2. Enter scores'!U409,"")</f>
        <v/>
      </c>
      <c r="W405" s="125" t="str">
        <f>IF('2. Enter scores'!V409&lt;&gt;"",'2. Enter scores'!$B409-'2. Enter scores'!V409,"")</f>
        <v/>
      </c>
      <c r="X405" s="125" t="str">
        <f>IF('2. Enter scores'!W409&lt;&gt;"",'2. Enter scores'!$B409-'2. Enter scores'!W409,"")</f>
        <v/>
      </c>
      <c r="Y405" s="125" t="str">
        <f>IF('2. Enter scores'!X409&lt;&gt;"",'2. Enter scores'!$B409-'2. Enter scores'!X409,"")</f>
        <v/>
      </c>
      <c r="Z405" s="125" t="str">
        <f>IF('2. Enter scores'!Y409&lt;&gt;"",'2. Enter scores'!$B409-'2. Enter scores'!Y409,"")</f>
        <v/>
      </c>
      <c r="AA405" s="125" t="str">
        <f>IF('2. Enter scores'!Z409&lt;&gt;"",'2. Enter scores'!$B409-'2. Enter scores'!Z409,"")</f>
        <v/>
      </c>
      <c r="AB405" s="125" t="str">
        <f>IF('2. Enter scores'!AA409&lt;&gt;"",'2. Enter scores'!$B409-'2. Enter scores'!AA409,"")</f>
        <v/>
      </c>
      <c r="AC405" s="125" t="str">
        <f>IF('2. Enter scores'!AB409&lt;&gt;"",'2. Enter scores'!$B409-'2. Enter scores'!AB409,"")</f>
        <v/>
      </c>
      <c r="AD405" s="125" t="str">
        <f>IF('2. Enter scores'!AC409&lt;&gt;"",'2. Enter scores'!$B409-'2. Enter scores'!AC409,"")</f>
        <v/>
      </c>
      <c r="AE405" s="125" t="str">
        <f>IF('2. Enter scores'!AD409&lt;&gt;"",'2. Enter scores'!$B409-'2. Enter scores'!AD409,"")</f>
        <v/>
      </c>
      <c r="AF405" s="125" t="str">
        <f>IF('2. Enter scores'!AE409&lt;&gt;"",'2. Enter scores'!$B409-'2. Enter scores'!AE409,"")</f>
        <v/>
      </c>
      <c r="AG405" s="125" t="str">
        <f>IF('2. Enter scores'!AF409&lt;&gt;"",'2. Enter scores'!$B409-'2. Enter scores'!AF409,"")</f>
        <v/>
      </c>
      <c r="AH405" s="125" t="str">
        <f>IF('2. Enter scores'!AG409&lt;&gt;"",'2. Enter scores'!$B409-'2. Enter scores'!AG409,"")</f>
        <v/>
      </c>
      <c r="AI405" s="125" t="str">
        <f>IF('2. Enter scores'!AH409&lt;&gt;"",'2. Enter scores'!$B409-'2. Enter scores'!AH409,"")</f>
        <v/>
      </c>
      <c r="AJ405" s="125" t="str">
        <f>IF('2. Enter scores'!AI409&lt;&gt;"",'2. Enter scores'!$B409-'2. Enter scores'!AI409,"")</f>
        <v/>
      </c>
      <c r="AK405" s="125" t="str">
        <f>IF('2. Enter scores'!AJ409&lt;&gt;"",'2. Enter scores'!$B409-'2. Enter scores'!AJ409,"")</f>
        <v/>
      </c>
      <c r="AL405" s="125" t="str">
        <f>IF('2. Enter scores'!AK409&lt;&gt;"",'2. Enter scores'!$B409-'2. Enter scores'!AK409,"")</f>
        <v/>
      </c>
      <c r="AM405" s="125" t="str">
        <f>IF('2. Enter scores'!AL409&lt;&gt;"",'2. Enter scores'!$B409-'2. Enter scores'!AL409,"")</f>
        <v/>
      </c>
      <c r="AN405" s="125" t="str">
        <f>IF('2. Enter scores'!AM409&lt;&gt;"",'2. Enter scores'!$B409-'2. Enter scores'!AM409,"")</f>
        <v/>
      </c>
      <c r="AO405" s="125" t="str">
        <f>IF('2. Enter scores'!AN409&lt;&gt;"",'2. Enter scores'!$B409-'2. Enter scores'!AN409,"")</f>
        <v/>
      </c>
      <c r="AP405" s="125" t="str">
        <f>IF('2. Enter scores'!AO409&lt;&gt;"",'2. Enter scores'!$B409-'2. Enter scores'!AO409,"")</f>
        <v/>
      </c>
      <c r="AQ405" s="125" t="str">
        <f>IF('2. Enter scores'!AP409&lt;&gt;"",'2. Enter scores'!$B409-'2. Enter scores'!AP409,"")</f>
        <v/>
      </c>
      <c r="AR405" s="125" t="str">
        <f>IF('2. Enter scores'!AQ409&lt;&gt;"",'2. Enter scores'!$B409-'2. Enter scores'!AQ409,"")</f>
        <v/>
      </c>
      <c r="AS405" s="125" t="str">
        <f>IF('2. Enter scores'!AR409&lt;&gt;"",'2. Enter scores'!$B409-'2. Enter scores'!AR409,"")</f>
        <v/>
      </c>
      <c r="AT405" s="125" t="str">
        <f>IF('2. Enter scores'!AS409&lt;&gt;"",'2. Enter scores'!$B409-'2. Enter scores'!AS409,"")</f>
        <v/>
      </c>
      <c r="AU405" s="125" t="str">
        <f>IF('2. Enter scores'!AT409&lt;&gt;"",'2. Enter scores'!$B409-'2. Enter scores'!AT409,"")</f>
        <v/>
      </c>
      <c r="AV405" s="125" t="str">
        <f>IF('2. Enter scores'!AU409&lt;&gt;"",'2. Enter scores'!$B409-'2. Enter scores'!AU409,"")</f>
        <v/>
      </c>
      <c r="AW405" s="125" t="str">
        <f>IF('2. Enter scores'!AV409&lt;&gt;"",'2. Enter scores'!$B409-'2. Enter scores'!AV409,"")</f>
        <v/>
      </c>
      <c r="AX405" s="125" t="str">
        <f>IF('2. Enter scores'!AW409&lt;&gt;"",'2. Enter scores'!$B409-'2. Enter scores'!AW409,"")</f>
        <v/>
      </c>
      <c r="AY405" s="125" t="str">
        <f>IF('2. Enter scores'!AX409&lt;&gt;"",'2. Enter scores'!$B409-'2. Enter scores'!AX409,"")</f>
        <v/>
      </c>
      <c r="AZ405" s="125" t="str">
        <f>IF('2. Enter scores'!AY409&lt;&gt;"",'2. Enter scores'!$B409-'2. Enter scores'!AY409,"")</f>
        <v/>
      </c>
      <c r="BA405" s="125" t="str">
        <f>IF('2. Enter scores'!AZ409&lt;&gt;"",'2. Enter scores'!$B409-'2. Enter scores'!AZ409,"")</f>
        <v/>
      </c>
      <c r="BB405" s="125" t="str">
        <f>IF('2. Enter scores'!BA409&lt;&gt;"",'2. Enter scores'!$B409-'2. Enter scores'!BA409,"")</f>
        <v/>
      </c>
      <c r="BC405" s="125" t="str">
        <f>IF('2. Enter scores'!BB409&lt;&gt;"",'2. Enter scores'!$B409-'2. Enter scores'!BB409,"")</f>
        <v/>
      </c>
      <c r="BD405" s="125" t="str">
        <f>IF('2. Enter scores'!BC409&lt;&gt;"",'2. Enter scores'!$B409-'2. Enter scores'!BC409,"")</f>
        <v/>
      </c>
      <c r="BE405" s="125" t="str">
        <f>IF('2. Enter scores'!BD409&lt;&gt;"",'2. Enter scores'!$B409-'2. Enter scores'!BD409,"")</f>
        <v/>
      </c>
      <c r="BF405" s="125" t="str">
        <f>IF('2. Enter scores'!BE409&lt;&gt;"",'2. Enter scores'!$B409-'2. Enter scores'!BE409,"")</f>
        <v/>
      </c>
      <c r="BG405" s="125" t="str">
        <f>IF('2. Enter scores'!BF409&lt;&gt;"",'2. Enter scores'!$B409-'2. Enter scores'!BF409,"")</f>
        <v/>
      </c>
      <c r="BH405" s="125" t="str">
        <f>IF('2. Enter scores'!BG409&lt;&gt;"",'2. Enter scores'!$B409-'2. Enter scores'!BG409,"")</f>
        <v/>
      </c>
      <c r="BI405" s="125" t="str">
        <f>IF('2. Enter scores'!BH409&lt;&gt;"",'2. Enter scores'!$B409-'2. Enter scores'!BH409,"")</f>
        <v/>
      </c>
      <c r="BJ405" s="125" t="str">
        <f>IF('2. Enter scores'!BI409&lt;&gt;"",'2. Enter scores'!$B409-'2. Enter scores'!BI409,"")</f>
        <v/>
      </c>
      <c r="BK405" s="125" t="str">
        <f>IF('2. Enter scores'!BJ409&lt;&gt;"",'2. Enter scores'!$B409-'2. Enter scores'!BJ409,"")</f>
        <v/>
      </c>
      <c r="BL405" s="125" t="str">
        <f>IF('2. Enter scores'!BK409&lt;&gt;"",'2. Enter scores'!$B409-'2. Enter scores'!BK409,"")</f>
        <v/>
      </c>
      <c r="BM405" s="125" t="str">
        <f>IF('2. Enter scores'!BL409&lt;&gt;"",'2. Enter scores'!$B409-'2. Enter scores'!BL409,"")</f>
        <v/>
      </c>
      <c r="BN405" s="125" t="str">
        <f>IF('2. Enter scores'!BM409&lt;&gt;"",'2. Enter scores'!$B409-'2. Enter scores'!BM409,"")</f>
        <v/>
      </c>
      <c r="BO405" s="125" t="str">
        <f>IF('2. Enter scores'!BN409&lt;&gt;"",'2. Enter scores'!$B409-'2. Enter scores'!BN409,"")</f>
        <v/>
      </c>
      <c r="BP405" s="108">
        <v>1000</v>
      </c>
    </row>
    <row r="406" spans="2:68" x14ac:dyDescent="0.35">
      <c r="B406" s="125" t="str">
        <f>IF('2. Enter scores'!A410&lt;&gt;"",'2. Enter scores'!A410,"")</f>
        <v/>
      </c>
      <c r="H406" s="125" t="str">
        <f>IF('2. Enter scores'!G410&lt;&gt;"",'2. Enter scores'!$B410-'2. Enter scores'!G410,"")</f>
        <v/>
      </c>
      <c r="I406" s="125" t="str">
        <f>IF('2. Enter scores'!H410&lt;&gt;"",'2. Enter scores'!$B410-'2. Enter scores'!H410,"")</f>
        <v/>
      </c>
      <c r="J406" s="125" t="str">
        <f>IF('2. Enter scores'!I410&lt;&gt;"",'2. Enter scores'!$B410-'2. Enter scores'!I410,"")</f>
        <v/>
      </c>
      <c r="K406" s="125" t="str">
        <f>IF('2. Enter scores'!J410&lt;&gt;"",'2. Enter scores'!$B410-'2. Enter scores'!J410,"")</f>
        <v/>
      </c>
      <c r="L406" s="125" t="str">
        <f>IF('2. Enter scores'!K410&lt;&gt;"",'2. Enter scores'!$B410-'2. Enter scores'!K410,"")</f>
        <v/>
      </c>
      <c r="M406" s="125" t="str">
        <f>IF('2. Enter scores'!L410&lt;&gt;"",'2. Enter scores'!$B410-'2. Enter scores'!L410,"")</f>
        <v/>
      </c>
      <c r="N406" s="125" t="str">
        <f>IF('2. Enter scores'!M410&lt;&gt;"",'2. Enter scores'!$B410-'2. Enter scores'!M410,"")</f>
        <v/>
      </c>
      <c r="O406" s="125" t="str">
        <f>IF('2. Enter scores'!N410&lt;&gt;"",'2. Enter scores'!$B410-'2. Enter scores'!N410,"")</f>
        <v/>
      </c>
      <c r="P406" s="125" t="str">
        <f>IF('2. Enter scores'!O410&lt;&gt;"",'2. Enter scores'!$B410-'2. Enter scores'!O410,"")</f>
        <v/>
      </c>
      <c r="Q406" s="125" t="str">
        <f>IF('2. Enter scores'!P410&lt;&gt;"",'2. Enter scores'!$B410-'2. Enter scores'!P410,"")</f>
        <v/>
      </c>
      <c r="R406" s="125" t="str">
        <f>IF('2. Enter scores'!Q410&lt;&gt;"",'2. Enter scores'!$B410-'2. Enter scores'!Q410,"")</f>
        <v/>
      </c>
      <c r="S406" s="125" t="str">
        <f>IF('2. Enter scores'!R410&lt;&gt;"",'2. Enter scores'!$B410-'2. Enter scores'!R410,"")</f>
        <v/>
      </c>
      <c r="T406" s="125" t="str">
        <f>IF('2. Enter scores'!S410&lt;&gt;"",'2. Enter scores'!$B410-'2. Enter scores'!S410,"")</f>
        <v/>
      </c>
      <c r="U406" s="125" t="str">
        <f>IF('2. Enter scores'!T410&lt;&gt;"",'2. Enter scores'!$B410-'2. Enter scores'!T410,"")</f>
        <v/>
      </c>
      <c r="V406" s="125" t="str">
        <f>IF('2. Enter scores'!U410&lt;&gt;"",'2. Enter scores'!$B410-'2. Enter scores'!U410,"")</f>
        <v/>
      </c>
      <c r="W406" s="125" t="str">
        <f>IF('2. Enter scores'!V410&lt;&gt;"",'2. Enter scores'!$B410-'2. Enter scores'!V410,"")</f>
        <v/>
      </c>
      <c r="X406" s="125" t="str">
        <f>IF('2. Enter scores'!W410&lt;&gt;"",'2. Enter scores'!$B410-'2. Enter scores'!W410,"")</f>
        <v/>
      </c>
      <c r="Y406" s="125" t="str">
        <f>IF('2. Enter scores'!X410&lt;&gt;"",'2. Enter scores'!$B410-'2. Enter scores'!X410,"")</f>
        <v/>
      </c>
      <c r="Z406" s="125" t="str">
        <f>IF('2. Enter scores'!Y410&lt;&gt;"",'2. Enter scores'!$B410-'2. Enter scores'!Y410,"")</f>
        <v/>
      </c>
      <c r="AA406" s="125" t="str">
        <f>IF('2. Enter scores'!Z410&lt;&gt;"",'2. Enter scores'!$B410-'2. Enter scores'!Z410,"")</f>
        <v/>
      </c>
      <c r="AB406" s="125" t="str">
        <f>IF('2. Enter scores'!AA410&lt;&gt;"",'2. Enter scores'!$B410-'2. Enter scores'!AA410,"")</f>
        <v/>
      </c>
      <c r="AC406" s="125" t="str">
        <f>IF('2. Enter scores'!AB410&lt;&gt;"",'2. Enter scores'!$B410-'2. Enter scores'!AB410,"")</f>
        <v/>
      </c>
      <c r="AD406" s="125" t="str">
        <f>IF('2. Enter scores'!AC410&lt;&gt;"",'2. Enter scores'!$B410-'2. Enter scores'!AC410,"")</f>
        <v/>
      </c>
      <c r="AE406" s="125" t="str">
        <f>IF('2. Enter scores'!AD410&lt;&gt;"",'2. Enter scores'!$B410-'2. Enter scores'!AD410,"")</f>
        <v/>
      </c>
      <c r="AF406" s="125" t="str">
        <f>IF('2. Enter scores'!AE410&lt;&gt;"",'2. Enter scores'!$B410-'2. Enter scores'!AE410,"")</f>
        <v/>
      </c>
      <c r="AG406" s="125" t="str">
        <f>IF('2. Enter scores'!AF410&lt;&gt;"",'2. Enter scores'!$B410-'2. Enter scores'!AF410,"")</f>
        <v/>
      </c>
      <c r="AH406" s="125" t="str">
        <f>IF('2. Enter scores'!AG410&lt;&gt;"",'2. Enter scores'!$B410-'2. Enter scores'!AG410,"")</f>
        <v/>
      </c>
      <c r="AI406" s="125" t="str">
        <f>IF('2. Enter scores'!AH410&lt;&gt;"",'2. Enter scores'!$B410-'2. Enter scores'!AH410,"")</f>
        <v/>
      </c>
      <c r="AJ406" s="125" t="str">
        <f>IF('2. Enter scores'!AI410&lt;&gt;"",'2. Enter scores'!$B410-'2. Enter scores'!AI410,"")</f>
        <v/>
      </c>
      <c r="AK406" s="125" t="str">
        <f>IF('2. Enter scores'!AJ410&lt;&gt;"",'2. Enter scores'!$B410-'2. Enter scores'!AJ410,"")</f>
        <v/>
      </c>
      <c r="AL406" s="125" t="str">
        <f>IF('2. Enter scores'!AK410&lt;&gt;"",'2. Enter scores'!$B410-'2. Enter scores'!AK410,"")</f>
        <v/>
      </c>
      <c r="AM406" s="125" t="str">
        <f>IF('2. Enter scores'!AL410&lt;&gt;"",'2. Enter scores'!$B410-'2. Enter scores'!AL410,"")</f>
        <v/>
      </c>
      <c r="AN406" s="125" t="str">
        <f>IF('2. Enter scores'!AM410&lt;&gt;"",'2. Enter scores'!$B410-'2. Enter scores'!AM410,"")</f>
        <v/>
      </c>
      <c r="AO406" s="125" t="str">
        <f>IF('2. Enter scores'!AN410&lt;&gt;"",'2. Enter scores'!$B410-'2. Enter scores'!AN410,"")</f>
        <v/>
      </c>
      <c r="AP406" s="125" t="str">
        <f>IF('2. Enter scores'!AO410&lt;&gt;"",'2. Enter scores'!$B410-'2. Enter scores'!AO410,"")</f>
        <v/>
      </c>
      <c r="AQ406" s="125" t="str">
        <f>IF('2. Enter scores'!AP410&lt;&gt;"",'2. Enter scores'!$B410-'2. Enter scores'!AP410,"")</f>
        <v/>
      </c>
      <c r="AR406" s="125" t="str">
        <f>IF('2. Enter scores'!AQ410&lt;&gt;"",'2. Enter scores'!$B410-'2. Enter scores'!AQ410,"")</f>
        <v/>
      </c>
      <c r="AS406" s="125" t="str">
        <f>IF('2. Enter scores'!AR410&lt;&gt;"",'2. Enter scores'!$B410-'2. Enter scores'!AR410,"")</f>
        <v/>
      </c>
      <c r="AT406" s="125" t="str">
        <f>IF('2. Enter scores'!AS410&lt;&gt;"",'2. Enter scores'!$B410-'2. Enter scores'!AS410,"")</f>
        <v/>
      </c>
      <c r="AU406" s="125" t="str">
        <f>IF('2. Enter scores'!AT410&lt;&gt;"",'2. Enter scores'!$B410-'2. Enter scores'!AT410,"")</f>
        <v/>
      </c>
      <c r="AV406" s="125" t="str">
        <f>IF('2. Enter scores'!AU410&lt;&gt;"",'2. Enter scores'!$B410-'2. Enter scores'!AU410,"")</f>
        <v/>
      </c>
      <c r="AW406" s="125" t="str">
        <f>IF('2. Enter scores'!AV410&lt;&gt;"",'2. Enter scores'!$B410-'2. Enter scores'!AV410,"")</f>
        <v/>
      </c>
      <c r="AX406" s="125" t="str">
        <f>IF('2. Enter scores'!AW410&lt;&gt;"",'2. Enter scores'!$B410-'2. Enter scores'!AW410,"")</f>
        <v/>
      </c>
      <c r="AY406" s="125" t="str">
        <f>IF('2. Enter scores'!AX410&lt;&gt;"",'2. Enter scores'!$B410-'2. Enter scores'!AX410,"")</f>
        <v/>
      </c>
      <c r="AZ406" s="125" t="str">
        <f>IF('2. Enter scores'!AY410&lt;&gt;"",'2. Enter scores'!$B410-'2. Enter scores'!AY410,"")</f>
        <v/>
      </c>
      <c r="BA406" s="125" t="str">
        <f>IF('2. Enter scores'!AZ410&lt;&gt;"",'2. Enter scores'!$B410-'2. Enter scores'!AZ410,"")</f>
        <v/>
      </c>
      <c r="BB406" s="125" t="str">
        <f>IF('2. Enter scores'!BA410&lt;&gt;"",'2. Enter scores'!$B410-'2. Enter scores'!BA410,"")</f>
        <v/>
      </c>
      <c r="BC406" s="125" t="str">
        <f>IF('2. Enter scores'!BB410&lt;&gt;"",'2. Enter scores'!$B410-'2. Enter scores'!BB410,"")</f>
        <v/>
      </c>
      <c r="BD406" s="125" t="str">
        <f>IF('2. Enter scores'!BC410&lt;&gt;"",'2. Enter scores'!$B410-'2. Enter scores'!BC410,"")</f>
        <v/>
      </c>
      <c r="BE406" s="125" t="str">
        <f>IF('2. Enter scores'!BD410&lt;&gt;"",'2. Enter scores'!$B410-'2. Enter scores'!BD410,"")</f>
        <v/>
      </c>
      <c r="BF406" s="125" t="str">
        <f>IF('2. Enter scores'!BE410&lt;&gt;"",'2. Enter scores'!$B410-'2. Enter scores'!BE410,"")</f>
        <v/>
      </c>
      <c r="BG406" s="125" t="str">
        <f>IF('2. Enter scores'!BF410&lt;&gt;"",'2. Enter scores'!$B410-'2. Enter scores'!BF410,"")</f>
        <v/>
      </c>
      <c r="BH406" s="125" t="str">
        <f>IF('2. Enter scores'!BG410&lt;&gt;"",'2. Enter scores'!$B410-'2. Enter scores'!BG410,"")</f>
        <v/>
      </c>
      <c r="BI406" s="125" t="str">
        <f>IF('2. Enter scores'!BH410&lt;&gt;"",'2. Enter scores'!$B410-'2. Enter scores'!BH410,"")</f>
        <v/>
      </c>
      <c r="BJ406" s="125" t="str">
        <f>IF('2. Enter scores'!BI410&lt;&gt;"",'2. Enter scores'!$B410-'2. Enter scores'!BI410,"")</f>
        <v/>
      </c>
      <c r="BK406" s="125" t="str">
        <f>IF('2. Enter scores'!BJ410&lt;&gt;"",'2. Enter scores'!$B410-'2. Enter scores'!BJ410,"")</f>
        <v/>
      </c>
      <c r="BL406" s="125" t="str">
        <f>IF('2. Enter scores'!BK410&lt;&gt;"",'2. Enter scores'!$B410-'2. Enter scores'!BK410,"")</f>
        <v/>
      </c>
      <c r="BM406" s="125" t="str">
        <f>IF('2. Enter scores'!BL410&lt;&gt;"",'2. Enter scores'!$B410-'2. Enter scores'!BL410,"")</f>
        <v/>
      </c>
      <c r="BN406" s="125" t="str">
        <f>IF('2. Enter scores'!BM410&lt;&gt;"",'2. Enter scores'!$B410-'2. Enter scores'!BM410,"")</f>
        <v/>
      </c>
      <c r="BO406" s="125" t="str">
        <f>IF('2. Enter scores'!BN410&lt;&gt;"",'2. Enter scores'!$B410-'2. Enter scores'!BN410,"")</f>
        <v/>
      </c>
      <c r="BP406" s="108">
        <v>1000</v>
      </c>
    </row>
    <row r="407" spans="2:68" x14ac:dyDescent="0.35">
      <c r="B407" s="125" t="str">
        <f>IF('2. Enter scores'!A411&lt;&gt;"",'2. Enter scores'!A411,"")</f>
        <v/>
      </c>
      <c r="H407" s="125" t="str">
        <f>IF('2. Enter scores'!G411&lt;&gt;"",'2. Enter scores'!$B411-'2. Enter scores'!G411,"")</f>
        <v/>
      </c>
      <c r="I407" s="125" t="str">
        <f>IF('2. Enter scores'!H411&lt;&gt;"",'2. Enter scores'!$B411-'2. Enter scores'!H411,"")</f>
        <v/>
      </c>
      <c r="J407" s="125" t="str">
        <f>IF('2. Enter scores'!I411&lt;&gt;"",'2. Enter scores'!$B411-'2. Enter scores'!I411,"")</f>
        <v/>
      </c>
      <c r="K407" s="125" t="str">
        <f>IF('2. Enter scores'!J411&lt;&gt;"",'2. Enter scores'!$B411-'2. Enter scores'!J411,"")</f>
        <v/>
      </c>
      <c r="L407" s="125" t="str">
        <f>IF('2. Enter scores'!K411&lt;&gt;"",'2. Enter scores'!$B411-'2. Enter scores'!K411,"")</f>
        <v/>
      </c>
      <c r="M407" s="125" t="str">
        <f>IF('2. Enter scores'!L411&lt;&gt;"",'2. Enter scores'!$B411-'2. Enter scores'!L411,"")</f>
        <v/>
      </c>
      <c r="N407" s="125" t="str">
        <f>IF('2. Enter scores'!M411&lt;&gt;"",'2. Enter scores'!$B411-'2. Enter scores'!M411,"")</f>
        <v/>
      </c>
      <c r="O407" s="125" t="str">
        <f>IF('2. Enter scores'!N411&lt;&gt;"",'2. Enter scores'!$B411-'2. Enter scores'!N411,"")</f>
        <v/>
      </c>
      <c r="P407" s="125" t="str">
        <f>IF('2. Enter scores'!O411&lt;&gt;"",'2. Enter scores'!$B411-'2. Enter scores'!O411,"")</f>
        <v/>
      </c>
      <c r="Q407" s="125" t="str">
        <f>IF('2. Enter scores'!P411&lt;&gt;"",'2. Enter scores'!$B411-'2. Enter scores'!P411,"")</f>
        <v/>
      </c>
      <c r="R407" s="125" t="str">
        <f>IF('2. Enter scores'!Q411&lt;&gt;"",'2. Enter scores'!$B411-'2. Enter scores'!Q411,"")</f>
        <v/>
      </c>
      <c r="S407" s="125" t="str">
        <f>IF('2. Enter scores'!R411&lt;&gt;"",'2. Enter scores'!$B411-'2. Enter scores'!R411,"")</f>
        <v/>
      </c>
      <c r="T407" s="125" t="str">
        <f>IF('2. Enter scores'!S411&lt;&gt;"",'2. Enter scores'!$B411-'2. Enter scores'!S411,"")</f>
        <v/>
      </c>
      <c r="U407" s="125" t="str">
        <f>IF('2. Enter scores'!T411&lt;&gt;"",'2. Enter scores'!$B411-'2. Enter scores'!T411,"")</f>
        <v/>
      </c>
      <c r="V407" s="125" t="str">
        <f>IF('2. Enter scores'!U411&lt;&gt;"",'2. Enter scores'!$B411-'2. Enter scores'!U411,"")</f>
        <v/>
      </c>
      <c r="W407" s="125" t="str">
        <f>IF('2. Enter scores'!V411&lt;&gt;"",'2. Enter scores'!$B411-'2. Enter scores'!V411,"")</f>
        <v/>
      </c>
      <c r="X407" s="125" t="str">
        <f>IF('2. Enter scores'!W411&lt;&gt;"",'2. Enter scores'!$B411-'2. Enter scores'!W411,"")</f>
        <v/>
      </c>
      <c r="Y407" s="125" t="str">
        <f>IF('2. Enter scores'!X411&lt;&gt;"",'2. Enter scores'!$B411-'2. Enter scores'!X411,"")</f>
        <v/>
      </c>
      <c r="Z407" s="125" t="str">
        <f>IF('2. Enter scores'!Y411&lt;&gt;"",'2. Enter scores'!$B411-'2. Enter scores'!Y411,"")</f>
        <v/>
      </c>
      <c r="AA407" s="125" t="str">
        <f>IF('2. Enter scores'!Z411&lt;&gt;"",'2. Enter scores'!$B411-'2. Enter scores'!Z411,"")</f>
        <v/>
      </c>
      <c r="AB407" s="125" t="str">
        <f>IF('2. Enter scores'!AA411&lt;&gt;"",'2. Enter scores'!$B411-'2. Enter scores'!AA411,"")</f>
        <v/>
      </c>
      <c r="AC407" s="125" t="str">
        <f>IF('2. Enter scores'!AB411&lt;&gt;"",'2. Enter scores'!$B411-'2. Enter scores'!AB411,"")</f>
        <v/>
      </c>
      <c r="AD407" s="125" t="str">
        <f>IF('2. Enter scores'!AC411&lt;&gt;"",'2. Enter scores'!$B411-'2. Enter scores'!AC411,"")</f>
        <v/>
      </c>
      <c r="AE407" s="125" t="str">
        <f>IF('2. Enter scores'!AD411&lt;&gt;"",'2. Enter scores'!$B411-'2. Enter scores'!AD411,"")</f>
        <v/>
      </c>
      <c r="AF407" s="125" t="str">
        <f>IF('2. Enter scores'!AE411&lt;&gt;"",'2. Enter scores'!$B411-'2. Enter scores'!AE411,"")</f>
        <v/>
      </c>
      <c r="AG407" s="125" t="str">
        <f>IF('2. Enter scores'!AF411&lt;&gt;"",'2. Enter scores'!$B411-'2. Enter scores'!AF411,"")</f>
        <v/>
      </c>
      <c r="AH407" s="125" t="str">
        <f>IF('2. Enter scores'!AG411&lt;&gt;"",'2. Enter scores'!$B411-'2. Enter scores'!AG411,"")</f>
        <v/>
      </c>
      <c r="AI407" s="125" t="str">
        <f>IF('2. Enter scores'!AH411&lt;&gt;"",'2. Enter scores'!$B411-'2. Enter scores'!AH411,"")</f>
        <v/>
      </c>
      <c r="AJ407" s="125" t="str">
        <f>IF('2. Enter scores'!AI411&lt;&gt;"",'2. Enter scores'!$B411-'2. Enter scores'!AI411,"")</f>
        <v/>
      </c>
      <c r="AK407" s="125" t="str">
        <f>IF('2. Enter scores'!AJ411&lt;&gt;"",'2. Enter scores'!$B411-'2. Enter scores'!AJ411,"")</f>
        <v/>
      </c>
      <c r="AL407" s="125" t="str">
        <f>IF('2. Enter scores'!AK411&lt;&gt;"",'2. Enter scores'!$B411-'2. Enter scores'!AK411,"")</f>
        <v/>
      </c>
      <c r="AM407" s="125" t="str">
        <f>IF('2. Enter scores'!AL411&lt;&gt;"",'2. Enter scores'!$B411-'2. Enter scores'!AL411,"")</f>
        <v/>
      </c>
      <c r="AN407" s="125" t="str">
        <f>IF('2. Enter scores'!AM411&lt;&gt;"",'2. Enter scores'!$B411-'2. Enter scores'!AM411,"")</f>
        <v/>
      </c>
      <c r="AO407" s="125" t="str">
        <f>IF('2. Enter scores'!AN411&lt;&gt;"",'2. Enter scores'!$B411-'2. Enter scores'!AN411,"")</f>
        <v/>
      </c>
      <c r="AP407" s="125" t="str">
        <f>IF('2. Enter scores'!AO411&lt;&gt;"",'2. Enter scores'!$B411-'2. Enter scores'!AO411,"")</f>
        <v/>
      </c>
      <c r="AQ407" s="125" t="str">
        <f>IF('2. Enter scores'!AP411&lt;&gt;"",'2. Enter scores'!$B411-'2. Enter scores'!AP411,"")</f>
        <v/>
      </c>
      <c r="AR407" s="125" t="str">
        <f>IF('2. Enter scores'!AQ411&lt;&gt;"",'2. Enter scores'!$B411-'2. Enter scores'!AQ411,"")</f>
        <v/>
      </c>
      <c r="AS407" s="125" t="str">
        <f>IF('2. Enter scores'!AR411&lt;&gt;"",'2. Enter scores'!$B411-'2. Enter scores'!AR411,"")</f>
        <v/>
      </c>
      <c r="AT407" s="125" t="str">
        <f>IF('2. Enter scores'!AS411&lt;&gt;"",'2. Enter scores'!$B411-'2. Enter scores'!AS411,"")</f>
        <v/>
      </c>
      <c r="AU407" s="125" t="str">
        <f>IF('2. Enter scores'!AT411&lt;&gt;"",'2. Enter scores'!$B411-'2. Enter scores'!AT411,"")</f>
        <v/>
      </c>
      <c r="AV407" s="125" t="str">
        <f>IF('2. Enter scores'!AU411&lt;&gt;"",'2. Enter scores'!$B411-'2. Enter scores'!AU411,"")</f>
        <v/>
      </c>
      <c r="AW407" s="125" t="str">
        <f>IF('2. Enter scores'!AV411&lt;&gt;"",'2. Enter scores'!$B411-'2. Enter scores'!AV411,"")</f>
        <v/>
      </c>
      <c r="AX407" s="125" t="str">
        <f>IF('2. Enter scores'!AW411&lt;&gt;"",'2. Enter scores'!$B411-'2. Enter scores'!AW411,"")</f>
        <v/>
      </c>
      <c r="AY407" s="125" t="str">
        <f>IF('2. Enter scores'!AX411&lt;&gt;"",'2. Enter scores'!$B411-'2. Enter scores'!AX411,"")</f>
        <v/>
      </c>
      <c r="AZ407" s="125" t="str">
        <f>IF('2. Enter scores'!AY411&lt;&gt;"",'2. Enter scores'!$B411-'2. Enter scores'!AY411,"")</f>
        <v/>
      </c>
      <c r="BA407" s="125" t="str">
        <f>IF('2. Enter scores'!AZ411&lt;&gt;"",'2. Enter scores'!$B411-'2. Enter scores'!AZ411,"")</f>
        <v/>
      </c>
      <c r="BB407" s="125" t="str">
        <f>IF('2. Enter scores'!BA411&lt;&gt;"",'2. Enter scores'!$B411-'2. Enter scores'!BA411,"")</f>
        <v/>
      </c>
      <c r="BC407" s="125" t="str">
        <f>IF('2. Enter scores'!BB411&lt;&gt;"",'2. Enter scores'!$B411-'2. Enter scores'!BB411,"")</f>
        <v/>
      </c>
      <c r="BD407" s="125" t="str">
        <f>IF('2. Enter scores'!BC411&lt;&gt;"",'2. Enter scores'!$B411-'2. Enter scores'!BC411,"")</f>
        <v/>
      </c>
      <c r="BE407" s="125" t="str">
        <f>IF('2. Enter scores'!BD411&lt;&gt;"",'2. Enter scores'!$B411-'2. Enter scores'!BD411,"")</f>
        <v/>
      </c>
      <c r="BF407" s="125" t="str">
        <f>IF('2. Enter scores'!BE411&lt;&gt;"",'2. Enter scores'!$B411-'2. Enter scores'!BE411,"")</f>
        <v/>
      </c>
      <c r="BG407" s="125" t="str">
        <f>IF('2. Enter scores'!BF411&lt;&gt;"",'2. Enter scores'!$B411-'2. Enter scores'!BF411,"")</f>
        <v/>
      </c>
      <c r="BH407" s="125" t="str">
        <f>IF('2. Enter scores'!BG411&lt;&gt;"",'2. Enter scores'!$B411-'2. Enter scores'!BG411,"")</f>
        <v/>
      </c>
      <c r="BI407" s="125" t="str">
        <f>IF('2. Enter scores'!BH411&lt;&gt;"",'2. Enter scores'!$B411-'2. Enter scores'!BH411,"")</f>
        <v/>
      </c>
      <c r="BJ407" s="125" t="str">
        <f>IF('2. Enter scores'!BI411&lt;&gt;"",'2. Enter scores'!$B411-'2. Enter scores'!BI411,"")</f>
        <v/>
      </c>
      <c r="BK407" s="125" t="str">
        <f>IF('2. Enter scores'!BJ411&lt;&gt;"",'2. Enter scores'!$B411-'2. Enter scores'!BJ411,"")</f>
        <v/>
      </c>
      <c r="BL407" s="125" t="str">
        <f>IF('2. Enter scores'!BK411&lt;&gt;"",'2. Enter scores'!$B411-'2. Enter scores'!BK411,"")</f>
        <v/>
      </c>
      <c r="BM407" s="125" t="str">
        <f>IF('2. Enter scores'!BL411&lt;&gt;"",'2. Enter scores'!$B411-'2. Enter scores'!BL411,"")</f>
        <v/>
      </c>
      <c r="BN407" s="125" t="str">
        <f>IF('2. Enter scores'!BM411&lt;&gt;"",'2. Enter scores'!$B411-'2. Enter scores'!BM411,"")</f>
        <v/>
      </c>
      <c r="BO407" s="125" t="str">
        <f>IF('2. Enter scores'!BN411&lt;&gt;"",'2. Enter scores'!$B411-'2. Enter scores'!BN411,"")</f>
        <v/>
      </c>
      <c r="BP407" s="108">
        <v>1000</v>
      </c>
    </row>
    <row r="408" spans="2:68" x14ac:dyDescent="0.35">
      <c r="B408" s="125" t="str">
        <f>IF('2. Enter scores'!A412&lt;&gt;"",'2. Enter scores'!A412,"")</f>
        <v/>
      </c>
      <c r="H408" s="125" t="str">
        <f>IF('2. Enter scores'!G412&lt;&gt;"",'2. Enter scores'!$B412-'2. Enter scores'!G412,"")</f>
        <v/>
      </c>
      <c r="I408" s="125" t="str">
        <f>IF('2. Enter scores'!H412&lt;&gt;"",'2. Enter scores'!$B412-'2. Enter scores'!H412,"")</f>
        <v/>
      </c>
      <c r="J408" s="125" t="str">
        <f>IF('2. Enter scores'!I412&lt;&gt;"",'2. Enter scores'!$B412-'2. Enter scores'!I412,"")</f>
        <v/>
      </c>
      <c r="K408" s="125" t="str">
        <f>IF('2. Enter scores'!J412&lt;&gt;"",'2. Enter scores'!$B412-'2. Enter scores'!J412,"")</f>
        <v/>
      </c>
      <c r="L408" s="125" t="str">
        <f>IF('2. Enter scores'!K412&lt;&gt;"",'2. Enter scores'!$B412-'2. Enter scores'!K412,"")</f>
        <v/>
      </c>
      <c r="M408" s="125" t="str">
        <f>IF('2. Enter scores'!L412&lt;&gt;"",'2. Enter scores'!$B412-'2. Enter scores'!L412,"")</f>
        <v/>
      </c>
      <c r="N408" s="125" t="str">
        <f>IF('2. Enter scores'!M412&lt;&gt;"",'2. Enter scores'!$B412-'2. Enter scores'!M412,"")</f>
        <v/>
      </c>
      <c r="O408" s="125" t="str">
        <f>IF('2. Enter scores'!N412&lt;&gt;"",'2. Enter scores'!$B412-'2. Enter scores'!N412,"")</f>
        <v/>
      </c>
      <c r="P408" s="125" t="str">
        <f>IF('2. Enter scores'!O412&lt;&gt;"",'2. Enter scores'!$B412-'2. Enter scores'!O412,"")</f>
        <v/>
      </c>
      <c r="Q408" s="125" t="str">
        <f>IF('2. Enter scores'!P412&lt;&gt;"",'2. Enter scores'!$B412-'2. Enter scores'!P412,"")</f>
        <v/>
      </c>
      <c r="R408" s="125" t="str">
        <f>IF('2. Enter scores'!Q412&lt;&gt;"",'2. Enter scores'!$B412-'2. Enter scores'!Q412,"")</f>
        <v/>
      </c>
      <c r="S408" s="125" t="str">
        <f>IF('2. Enter scores'!R412&lt;&gt;"",'2. Enter scores'!$B412-'2. Enter scores'!R412,"")</f>
        <v/>
      </c>
      <c r="T408" s="125" t="str">
        <f>IF('2. Enter scores'!S412&lt;&gt;"",'2. Enter scores'!$B412-'2. Enter scores'!S412,"")</f>
        <v/>
      </c>
      <c r="U408" s="125" t="str">
        <f>IF('2. Enter scores'!T412&lt;&gt;"",'2. Enter scores'!$B412-'2. Enter scores'!T412,"")</f>
        <v/>
      </c>
      <c r="V408" s="125" t="str">
        <f>IF('2. Enter scores'!U412&lt;&gt;"",'2. Enter scores'!$B412-'2. Enter scores'!U412,"")</f>
        <v/>
      </c>
      <c r="W408" s="125" t="str">
        <f>IF('2. Enter scores'!V412&lt;&gt;"",'2. Enter scores'!$B412-'2. Enter scores'!V412,"")</f>
        <v/>
      </c>
      <c r="X408" s="125" t="str">
        <f>IF('2. Enter scores'!W412&lt;&gt;"",'2. Enter scores'!$B412-'2. Enter scores'!W412,"")</f>
        <v/>
      </c>
      <c r="Y408" s="125" t="str">
        <f>IF('2. Enter scores'!X412&lt;&gt;"",'2. Enter scores'!$B412-'2. Enter scores'!X412,"")</f>
        <v/>
      </c>
      <c r="Z408" s="125" t="str">
        <f>IF('2. Enter scores'!Y412&lt;&gt;"",'2. Enter scores'!$B412-'2. Enter scores'!Y412,"")</f>
        <v/>
      </c>
      <c r="AA408" s="125" t="str">
        <f>IF('2. Enter scores'!Z412&lt;&gt;"",'2. Enter scores'!$B412-'2. Enter scores'!Z412,"")</f>
        <v/>
      </c>
      <c r="AB408" s="125" t="str">
        <f>IF('2. Enter scores'!AA412&lt;&gt;"",'2. Enter scores'!$B412-'2. Enter scores'!AA412,"")</f>
        <v/>
      </c>
      <c r="AC408" s="125" t="str">
        <f>IF('2. Enter scores'!AB412&lt;&gt;"",'2. Enter scores'!$B412-'2. Enter scores'!AB412,"")</f>
        <v/>
      </c>
      <c r="AD408" s="125" t="str">
        <f>IF('2. Enter scores'!AC412&lt;&gt;"",'2. Enter scores'!$B412-'2. Enter scores'!AC412,"")</f>
        <v/>
      </c>
      <c r="AE408" s="125" t="str">
        <f>IF('2. Enter scores'!AD412&lt;&gt;"",'2. Enter scores'!$B412-'2. Enter scores'!AD412,"")</f>
        <v/>
      </c>
      <c r="AF408" s="125" t="str">
        <f>IF('2. Enter scores'!AE412&lt;&gt;"",'2. Enter scores'!$B412-'2. Enter scores'!AE412,"")</f>
        <v/>
      </c>
      <c r="AG408" s="125" t="str">
        <f>IF('2. Enter scores'!AF412&lt;&gt;"",'2. Enter scores'!$B412-'2. Enter scores'!AF412,"")</f>
        <v/>
      </c>
      <c r="AH408" s="125" t="str">
        <f>IF('2. Enter scores'!AG412&lt;&gt;"",'2. Enter scores'!$B412-'2. Enter scores'!AG412,"")</f>
        <v/>
      </c>
      <c r="AI408" s="125" t="str">
        <f>IF('2. Enter scores'!AH412&lt;&gt;"",'2. Enter scores'!$B412-'2. Enter scores'!AH412,"")</f>
        <v/>
      </c>
      <c r="AJ408" s="125" t="str">
        <f>IF('2. Enter scores'!AI412&lt;&gt;"",'2. Enter scores'!$B412-'2. Enter scores'!AI412,"")</f>
        <v/>
      </c>
      <c r="AK408" s="125" t="str">
        <f>IF('2. Enter scores'!AJ412&lt;&gt;"",'2. Enter scores'!$B412-'2. Enter scores'!AJ412,"")</f>
        <v/>
      </c>
      <c r="AL408" s="125" t="str">
        <f>IF('2. Enter scores'!AK412&lt;&gt;"",'2. Enter scores'!$B412-'2. Enter scores'!AK412,"")</f>
        <v/>
      </c>
      <c r="AM408" s="125" t="str">
        <f>IF('2. Enter scores'!AL412&lt;&gt;"",'2. Enter scores'!$B412-'2. Enter scores'!AL412,"")</f>
        <v/>
      </c>
      <c r="AN408" s="125" t="str">
        <f>IF('2. Enter scores'!AM412&lt;&gt;"",'2. Enter scores'!$B412-'2. Enter scores'!AM412,"")</f>
        <v/>
      </c>
      <c r="AO408" s="125" t="str">
        <f>IF('2. Enter scores'!AN412&lt;&gt;"",'2. Enter scores'!$B412-'2. Enter scores'!AN412,"")</f>
        <v/>
      </c>
      <c r="AP408" s="125" t="str">
        <f>IF('2. Enter scores'!AO412&lt;&gt;"",'2. Enter scores'!$B412-'2. Enter scores'!AO412,"")</f>
        <v/>
      </c>
      <c r="AQ408" s="125" t="str">
        <f>IF('2. Enter scores'!AP412&lt;&gt;"",'2. Enter scores'!$B412-'2. Enter scores'!AP412,"")</f>
        <v/>
      </c>
      <c r="AR408" s="125" t="str">
        <f>IF('2. Enter scores'!AQ412&lt;&gt;"",'2. Enter scores'!$B412-'2. Enter scores'!AQ412,"")</f>
        <v/>
      </c>
      <c r="AS408" s="125" t="str">
        <f>IF('2. Enter scores'!AR412&lt;&gt;"",'2. Enter scores'!$B412-'2. Enter scores'!AR412,"")</f>
        <v/>
      </c>
      <c r="AT408" s="125" t="str">
        <f>IF('2. Enter scores'!AS412&lt;&gt;"",'2. Enter scores'!$B412-'2. Enter scores'!AS412,"")</f>
        <v/>
      </c>
      <c r="AU408" s="125" t="str">
        <f>IF('2. Enter scores'!AT412&lt;&gt;"",'2. Enter scores'!$B412-'2. Enter scores'!AT412,"")</f>
        <v/>
      </c>
      <c r="AV408" s="125" t="str">
        <f>IF('2. Enter scores'!AU412&lt;&gt;"",'2. Enter scores'!$B412-'2. Enter scores'!AU412,"")</f>
        <v/>
      </c>
      <c r="AW408" s="125" t="str">
        <f>IF('2. Enter scores'!AV412&lt;&gt;"",'2. Enter scores'!$B412-'2. Enter scores'!AV412,"")</f>
        <v/>
      </c>
      <c r="AX408" s="125" t="str">
        <f>IF('2. Enter scores'!AW412&lt;&gt;"",'2. Enter scores'!$B412-'2. Enter scores'!AW412,"")</f>
        <v/>
      </c>
      <c r="AY408" s="125" t="str">
        <f>IF('2. Enter scores'!AX412&lt;&gt;"",'2. Enter scores'!$B412-'2. Enter scores'!AX412,"")</f>
        <v/>
      </c>
      <c r="AZ408" s="125" t="str">
        <f>IF('2. Enter scores'!AY412&lt;&gt;"",'2. Enter scores'!$B412-'2. Enter scores'!AY412,"")</f>
        <v/>
      </c>
      <c r="BA408" s="125" t="str">
        <f>IF('2. Enter scores'!AZ412&lt;&gt;"",'2. Enter scores'!$B412-'2. Enter scores'!AZ412,"")</f>
        <v/>
      </c>
      <c r="BB408" s="125" t="str">
        <f>IF('2. Enter scores'!BA412&lt;&gt;"",'2. Enter scores'!$B412-'2. Enter scores'!BA412,"")</f>
        <v/>
      </c>
      <c r="BC408" s="125" t="str">
        <f>IF('2. Enter scores'!BB412&lt;&gt;"",'2. Enter scores'!$B412-'2. Enter scores'!BB412,"")</f>
        <v/>
      </c>
      <c r="BD408" s="125" t="str">
        <f>IF('2. Enter scores'!BC412&lt;&gt;"",'2. Enter scores'!$B412-'2. Enter scores'!BC412,"")</f>
        <v/>
      </c>
      <c r="BE408" s="125" t="str">
        <f>IF('2. Enter scores'!BD412&lt;&gt;"",'2. Enter scores'!$B412-'2. Enter scores'!BD412,"")</f>
        <v/>
      </c>
      <c r="BF408" s="125" t="str">
        <f>IF('2. Enter scores'!BE412&lt;&gt;"",'2. Enter scores'!$B412-'2. Enter scores'!BE412,"")</f>
        <v/>
      </c>
      <c r="BG408" s="125" t="str">
        <f>IF('2. Enter scores'!BF412&lt;&gt;"",'2. Enter scores'!$B412-'2. Enter scores'!BF412,"")</f>
        <v/>
      </c>
      <c r="BH408" s="125" t="str">
        <f>IF('2. Enter scores'!BG412&lt;&gt;"",'2. Enter scores'!$B412-'2. Enter scores'!BG412,"")</f>
        <v/>
      </c>
      <c r="BI408" s="125" t="str">
        <f>IF('2. Enter scores'!BH412&lt;&gt;"",'2. Enter scores'!$B412-'2. Enter scores'!BH412,"")</f>
        <v/>
      </c>
      <c r="BJ408" s="125" t="str">
        <f>IF('2. Enter scores'!BI412&lt;&gt;"",'2. Enter scores'!$B412-'2. Enter scores'!BI412,"")</f>
        <v/>
      </c>
      <c r="BK408" s="125" t="str">
        <f>IF('2. Enter scores'!BJ412&lt;&gt;"",'2. Enter scores'!$B412-'2. Enter scores'!BJ412,"")</f>
        <v/>
      </c>
      <c r="BL408" s="125" t="str">
        <f>IF('2. Enter scores'!BK412&lt;&gt;"",'2. Enter scores'!$B412-'2. Enter scores'!BK412,"")</f>
        <v/>
      </c>
      <c r="BM408" s="125" t="str">
        <f>IF('2. Enter scores'!BL412&lt;&gt;"",'2. Enter scores'!$B412-'2. Enter scores'!BL412,"")</f>
        <v/>
      </c>
      <c r="BN408" s="125" t="str">
        <f>IF('2. Enter scores'!BM412&lt;&gt;"",'2. Enter scores'!$B412-'2. Enter scores'!BM412,"")</f>
        <v/>
      </c>
      <c r="BO408" s="125" t="str">
        <f>IF('2. Enter scores'!BN412&lt;&gt;"",'2. Enter scores'!$B412-'2. Enter scores'!BN412,"")</f>
        <v/>
      </c>
      <c r="BP408" s="108">
        <v>1000</v>
      </c>
    </row>
    <row r="409" spans="2:68" x14ac:dyDescent="0.35">
      <c r="B409" s="125" t="str">
        <f>IF('2. Enter scores'!A413&lt;&gt;"",'2. Enter scores'!A413,"")</f>
        <v/>
      </c>
      <c r="H409" s="125" t="str">
        <f>IF('2. Enter scores'!G413&lt;&gt;"",'2. Enter scores'!$B413-'2. Enter scores'!G413,"")</f>
        <v/>
      </c>
      <c r="I409" s="125" t="str">
        <f>IF('2. Enter scores'!H413&lt;&gt;"",'2. Enter scores'!$B413-'2. Enter scores'!H413,"")</f>
        <v/>
      </c>
      <c r="J409" s="125" t="str">
        <f>IF('2. Enter scores'!I413&lt;&gt;"",'2. Enter scores'!$B413-'2. Enter scores'!I413,"")</f>
        <v/>
      </c>
      <c r="K409" s="125" t="str">
        <f>IF('2. Enter scores'!J413&lt;&gt;"",'2. Enter scores'!$B413-'2. Enter scores'!J413,"")</f>
        <v/>
      </c>
      <c r="L409" s="125" t="str">
        <f>IF('2. Enter scores'!K413&lt;&gt;"",'2. Enter scores'!$B413-'2. Enter scores'!K413,"")</f>
        <v/>
      </c>
      <c r="M409" s="125" t="str">
        <f>IF('2. Enter scores'!L413&lt;&gt;"",'2. Enter scores'!$B413-'2. Enter scores'!L413,"")</f>
        <v/>
      </c>
      <c r="N409" s="125" t="str">
        <f>IF('2. Enter scores'!M413&lt;&gt;"",'2. Enter scores'!$B413-'2. Enter scores'!M413,"")</f>
        <v/>
      </c>
      <c r="O409" s="125" t="str">
        <f>IF('2. Enter scores'!N413&lt;&gt;"",'2. Enter scores'!$B413-'2. Enter scores'!N413,"")</f>
        <v/>
      </c>
      <c r="P409" s="125" t="str">
        <f>IF('2. Enter scores'!O413&lt;&gt;"",'2. Enter scores'!$B413-'2. Enter scores'!O413,"")</f>
        <v/>
      </c>
      <c r="Q409" s="125" t="str">
        <f>IF('2. Enter scores'!P413&lt;&gt;"",'2. Enter scores'!$B413-'2. Enter scores'!P413,"")</f>
        <v/>
      </c>
      <c r="R409" s="125" t="str">
        <f>IF('2. Enter scores'!Q413&lt;&gt;"",'2. Enter scores'!$B413-'2. Enter scores'!Q413,"")</f>
        <v/>
      </c>
      <c r="S409" s="125" t="str">
        <f>IF('2. Enter scores'!R413&lt;&gt;"",'2. Enter scores'!$B413-'2. Enter scores'!R413,"")</f>
        <v/>
      </c>
      <c r="T409" s="125" t="str">
        <f>IF('2. Enter scores'!S413&lt;&gt;"",'2. Enter scores'!$B413-'2. Enter scores'!S413,"")</f>
        <v/>
      </c>
      <c r="U409" s="125" t="str">
        <f>IF('2. Enter scores'!T413&lt;&gt;"",'2. Enter scores'!$B413-'2. Enter scores'!T413,"")</f>
        <v/>
      </c>
      <c r="V409" s="125" t="str">
        <f>IF('2. Enter scores'!U413&lt;&gt;"",'2. Enter scores'!$B413-'2. Enter scores'!U413,"")</f>
        <v/>
      </c>
      <c r="W409" s="125" t="str">
        <f>IF('2. Enter scores'!V413&lt;&gt;"",'2. Enter scores'!$B413-'2. Enter scores'!V413,"")</f>
        <v/>
      </c>
      <c r="X409" s="125" t="str">
        <f>IF('2. Enter scores'!W413&lt;&gt;"",'2. Enter scores'!$B413-'2. Enter scores'!W413,"")</f>
        <v/>
      </c>
      <c r="Y409" s="125" t="str">
        <f>IF('2. Enter scores'!X413&lt;&gt;"",'2. Enter scores'!$B413-'2. Enter scores'!X413,"")</f>
        <v/>
      </c>
      <c r="Z409" s="125" t="str">
        <f>IF('2. Enter scores'!Y413&lt;&gt;"",'2. Enter scores'!$B413-'2. Enter scores'!Y413,"")</f>
        <v/>
      </c>
      <c r="AA409" s="125" t="str">
        <f>IF('2. Enter scores'!Z413&lt;&gt;"",'2. Enter scores'!$B413-'2. Enter scores'!Z413,"")</f>
        <v/>
      </c>
      <c r="AB409" s="125" t="str">
        <f>IF('2. Enter scores'!AA413&lt;&gt;"",'2. Enter scores'!$B413-'2. Enter scores'!AA413,"")</f>
        <v/>
      </c>
      <c r="AC409" s="125" t="str">
        <f>IF('2. Enter scores'!AB413&lt;&gt;"",'2. Enter scores'!$B413-'2. Enter scores'!AB413,"")</f>
        <v/>
      </c>
      <c r="AD409" s="125" t="str">
        <f>IF('2. Enter scores'!AC413&lt;&gt;"",'2. Enter scores'!$B413-'2. Enter scores'!AC413,"")</f>
        <v/>
      </c>
      <c r="AE409" s="125" t="str">
        <f>IF('2. Enter scores'!AD413&lt;&gt;"",'2. Enter scores'!$B413-'2. Enter scores'!AD413,"")</f>
        <v/>
      </c>
      <c r="AF409" s="125" t="str">
        <f>IF('2. Enter scores'!AE413&lt;&gt;"",'2. Enter scores'!$B413-'2. Enter scores'!AE413,"")</f>
        <v/>
      </c>
      <c r="AG409" s="125" t="str">
        <f>IF('2. Enter scores'!AF413&lt;&gt;"",'2. Enter scores'!$B413-'2. Enter scores'!AF413,"")</f>
        <v/>
      </c>
      <c r="AH409" s="125" t="str">
        <f>IF('2. Enter scores'!AG413&lt;&gt;"",'2. Enter scores'!$B413-'2. Enter scores'!AG413,"")</f>
        <v/>
      </c>
      <c r="AI409" s="125" t="str">
        <f>IF('2. Enter scores'!AH413&lt;&gt;"",'2. Enter scores'!$B413-'2. Enter scores'!AH413,"")</f>
        <v/>
      </c>
      <c r="AJ409" s="125" t="str">
        <f>IF('2. Enter scores'!AI413&lt;&gt;"",'2. Enter scores'!$B413-'2. Enter scores'!AI413,"")</f>
        <v/>
      </c>
      <c r="AK409" s="125" t="str">
        <f>IF('2. Enter scores'!AJ413&lt;&gt;"",'2. Enter scores'!$B413-'2. Enter scores'!AJ413,"")</f>
        <v/>
      </c>
      <c r="AL409" s="125" t="str">
        <f>IF('2. Enter scores'!AK413&lt;&gt;"",'2. Enter scores'!$B413-'2. Enter scores'!AK413,"")</f>
        <v/>
      </c>
      <c r="AM409" s="125" t="str">
        <f>IF('2. Enter scores'!AL413&lt;&gt;"",'2. Enter scores'!$B413-'2. Enter scores'!AL413,"")</f>
        <v/>
      </c>
      <c r="AN409" s="125" t="str">
        <f>IF('2. Enter scores'!AM413&lt;&gt;"",'2. Enter scores'!$B413-'2. Enter scores'!AM413,"")</f>
        <v/>
      </c>
      <c r="AO409" s="125" t="str">
        <f>IF('2. Enter scores'!AN413&lt;&gt;"",'2. Enter scores'!$B413-'2. Enter scores'!AN413,"")</f>
        <v/>
      </c>
      <c r="AP409" s="125" t="str">
        <f>IF('2. Enter scores'!AO413&lt;&gt;"",'2. Enter scores'!$B413-'2. Enter scores'!AO413,"")</f>
        <v/>
      </c>
      <c r="AQ409" s="125" t="str">
        <f>IF('2. Enter scores'!AP413&lt;&gt;"",'2. Enter scores'!$B413-'2. Enter scores'!AP413,"")</f>
        <v/>
      </c>
      <c r="AR409" s="125" t="str">
        <f>IF('2. Enter scores'!AQ413&lt;&gt;"",'2. Enter scores'!$B413-'2. Enter scores'!AQ413,"")</f>
        <v/>
      </c>
      <c r="AS409" s="125" t="str">
        <f>IF('2. Enter scores'!AR413&lt;&gt;"",'2. Enter scores'!$B413-'2. Enter scores'!AR413,"")</f>
        <v/>
      </c>
      <c r="AT409" s="125" t="str">
        <f>IF('2. Enter scores'!AS413&lt;&gt;"",'2. Enter scores'!$B413-'2. Enter scores'!AS413,"")</f>
        <v/>
      </c>
      <c r="AU409" s="125" t="str">
        <f>IF('2. Enter scores'!AT413&lt;&gt;"",'2. Enter scores'!$B413-'2. Enter scores'!AT413,"")</f>
        <v/>
      </c>
      <c r="AV409" s="125" t="str">
        <f>IF('2. Enter scores'!AU413&lt;&gt;"",'2. Enter scores'!$B413-'2. Enter scores'!AU413,"")</f>
        <v/>
      </c>
      <c r="AW409" s="125" t="str">
        <f>IF('2. Enter scores'!AV413&lt;&gt;"",'2. Enter scores'!$B413-'2. Enter scores'!AV413,"")</f>
        <v/>
      </c>
      <c r="AX409" s="125" t="str">
        <f>IF('2. Enter scores'!AW413&lt;&gt;"",'2. Enter scores'!$B413-'2. Enter scores'!AW413,"")</f>
        <v/>
      </c>
      <c r="AY409" s="125" t="str">
        <f>IF('2. Enter scores'!AX413&lt;&gt;"",'2. Enter scores'!$B413-'2. Enter scores'!AX413,"")</f>
        <v/>
      </c>
      <c r="AZ409" s="125" t="str">
        <f>IF('2. Enter scores'!AY413&lt;&gt;"",'2. Enter scores'!$B413-'2. Enter scores'!AY413,"")</f>
        <v/>
      </c>
      <c r="BA409" s="125" t="str">
        <f>IF('2. Enter scores'!AZ413&lt;&gt;"",'2. Enter scores'!$B413-'2. Enter scores'!AZ413,"")</f>
        <v/>
      </c>
      <c r="BB409" s="125" t="str">
        <f>IF('2. Enter scores'!BA413&lt;&gt;"",'2. Enter scores'!$B413-'2. Enter scores'!BA413,"")</f>
        <v/>
      </c>
      <c r="BC409" s="125" t="str">
        <f>IF('2. Enter scores'!BB413&lt;&gt;"",'2. Enter scores'!$B413-'2. Enter scores'!BB413,"")</f>
        <v/>
      </c>
      <c r="BD409" s="125" t="str">
        <f>IF('2. Enter scores'!BC413&lt;&gt;"",'2. Enter scores'!$B413-'2. Enter scores'!BC413,"")</f>
        <v/>
      </c>
      <c r="BE409" s="125" t="str">
        <f>IF('2. Enter scores'!BD413&lt;&gt;"",'2. Enter scores'!$B413-'2. Enter scores'!BD413,"")</f>
        <v/>
      </c>
      <c r="BF409" s="125" t="str">
        <f>IF('2. Enter scores'!BE413&lt;&gt;"",'2. Enter scores'!$B413-'2. Enter scores'!BE413,"")</f>
        <v/>
      </c>
      <c r="BG409" s="125" t="str">
        <f>IF('2. Enter scores'!BF413&lt;&gt;"",'2. Enter scores'!$B413-'2. Enter scores'!BF413,"")</f>
        <v/>
      </c>
      <c r="BH409" s="125" t="str">
        <f>IF('2. Enter scores'!BG413&lt;&gt;"",'2. Enter scores'!$B413-'2. Enter scores'!BG413,"")</f>
        <v/>
      </c>
      <c r="BI409" s="125" t="str">
        <f>IF('2. Enter scores'!BH413&lt;&gt;"",'2. Enter scores'!$B413-'2. Enter scores'!BH413,"")</f>
        <v/>
      </c>
      <c r="BJ409" s="125" t="str">
        <f>IF('2. Enter scores'!BI413&lt;&gt;"",'2. Enter scores'!$B413-'2. Enter scores'!BI413,"")</f>
        <v/>
      </c>
      <c r="BK409" s="125" t="str">
        <f>IF('2. Enter scores'!BJ413&lt;&gt;"",'2. Enter scores'!$B413-'2. Enter scores'!BJ413,"")</f>
        <v/>
      </c>
      <c r="BL409" s="125" t="str">
        <f>IF('2. Enter scores'!BK413&lt;&gt;"",'2. Enter scores'!$B413-'2. Enter scores'!BK413,"")</f>
        <v/>
      </c>
      <c r="BM409" s="125" t="str">
        <f>IF('2. Enter scores'!BL413&lt;&gt;"",'2. Enter scores'!$B413-'2. Enter scores'!BL413,"")</f>
        <v/>
      </c>
      <c r="BN409" s="125" t="str">
        <f>IF('2. Enter scores'!BM413&lt;&gt;"",'2. Enter scores'!$B413-'2. Enter scores'!BM413,"")</f>
        <v/>
      </c>
      <c r="BO409" s="125" t="str">
        <f>IF('2. Enter scores'!BN413&lt;&gt;"",'2. Enter scores'!$B413-'2. Enter scores'!BN413,"")</f>
        <v/>
      </c>
      <c r="BP409" s="108">
        <v>1000</v>
      </c>
    </row>
    <row r="410" spans="2:68" x14ac:dyDescent="0.35">
      <c r="B410" s="125" t="str">
        <f>IF('2. Enter scores'!A414&lt;&gt;"",'2. Enter scores'!A414,"")</f>
        <v/>
      </c>
      <c r="H410" s="125" t="str">
        <f>IF('2. Enter scores'!G414&lt;&gt;"",'2. Enter scores'!$B414-'2. Enter scores'!G414,"")</f>
        <v/>
      </c>
      <c r="I410" s="125" t="str">
        <f>IF('2. Enter scores'!H414&lt;&gt;"",'2. Enter scores'!$B414-'2. Enter scores'!H414,"")</f>
        <v/>
      </c>
      <c r="J410" s="125" t="str">
        <f>IF('2. Enter scores'!I414&lt;&gt;"",'2. Enter scores'!$B414-'2. Enter scores'!I414,"")</f>
        <v/>
      </c>
      <c r="K410" s="125" t="str">
        <f>IF('2. Enter scores'!J414&lt;&gt;"",'2. Enter scores'!$B414-'2. Enter scores'!J414,"")</f>
        <v/>
      </c>
      <c r="L410" s="125" t="str">
        <f>IF('2. Enter scores'!K414&lt;&gt;"",'2. Enter scores'!$B414-'2. Enter scores'!K414,"")</f>
        <v/>
      </c>
      <c r="M410" s="125" t="str">
        <f>IF('2. Enter scores'!L414&lt;&gt;"",'2. Enter scores'!$B414-'2. Enter scores'!L414,"")</f>
        <v/>
      </c>
      <c r="N410" s="125" t="str">
        <f>IF('2. Enter scores'!M414&lt;&gt;"",'2. Enter scores'!$B414-'2. Enter scores'!M414,"")</f>
        <v/>
      </c>
      <c r="O410" s="125" t="str">
        <f>IF('2. Enter scores'!N414&lt;&gt;"",'2. Enter scores'!$B414-'2. Enter scores'!N414,"")</f>
        <v/>
      </c>
      <c r="P410" s="125" t="str">
        <f>IF('2. Enter scores'!O414&lt;&gt;"",'2. Enter scores'!$B414-'2. Enter scores'!O414,"")</f>
        <v/>
      </c>
      <c r="Q410" s="125" t="str">
        <f>IF('2. Enter scores'!P414&lt;&gt;"",'2. Enter scores'!$B414-'2. Enter scores'!P414,"")</f>
        <v/>
      </c>
      <c r="R410" s="125" t="str">
        <f>IF('2. Enter scores'!Q414&lt;&gt;"",'2. Enter scores'!$B414-'2. Enter scores'!Q414,"")</f>
        <v/>
      </c>
      <c r="S410" s="125" t="str">
        <f>IF('2. Enter scores'!R414&lt;&gt;"",'2. Enter scores'!$B414-'2. Enter scores'!R414,"")</f>
        <v/>
      </c>
      <c r="T410" s="125" t="str">
        <f>IF('2. Enter scores'!S414&lt;&gt;"",'2. Enter scores'!$B414-'2. Enter scores'!S414,"")</f>
        <v/>
      </c>
      <c r="U410" s="125" t="str">
        <f>IF('2. Enter scores'!T414&lt;&gt;"",'2. Enter scores'!$B414-'2. Enter scores'!T414,"")</f>
        <v/>
      </c>
      <c r="V410" s="125" t="str">
        <f>IF('2. Enter scores'!U414&lt;&gt;"",'2. Enter scores'!$B414-'2. Enter scores'!U414,"")</f>
        <v/>
      </c>
      <c r="W410" s="125" t="str">
        <f>IF('2. Enter scores'!V414&lt;&gt;"",'2. Enter scores'!$B414-'2. Enter scores'!V414,"")</f>
        <v/>
      </c>
      <c r="X410" s="125" t="str">
        <f>IF('2. Enter scores'!W414&lt;&gt;"",'2. Enter scores'!$B414-'2. Enter scores'!W414,"")</f>
        <v/>
      </c>
      <c r="Y410" s="125" t="str">
        <f>IF('2. Enter scores'!X414&lt;&gt;"",'2. Enter scores'!$B414-'2. Enter scores'!X414,"")</f>
        <v/>
      </c>
      <c r="Z410" s="125" t="str">
        <f>IF('2. Enter scores'!Y414&lt;&gt;"",'2. Enter scores'!$B414-'2. Enter scores'!Y414,"")</f>
        <v/>
      </c>
      <c r="AA410" s="125" t="str">
        <f>IF('2. Enter scores'!Z414&lt;&gt;"",'2. Enter scores'!$B414-'2. Enter scores'!Z414,"")</f>
        <v/>
      </c>
      <c r="AB410" s="125" t="str">
        <f>IF('2. Enter scores'!AA414&lt;&gt;"",'2. Enter scores'!$B414-'2. Enter scores'!AA414,"")</f>
        <v/>
      </c>
      <c r="AC410" s="125" t="str">
        <f>IF('2. Enter scores'!AB414&lt;&gt;"",'2. Enter scores'!$B414-'2. Enter scores'!AB414,"")</f>
        <v/>
      </c>
      <c r="AD410" s="125" t="str">
        <f>IF('2. Enter scores'!AC414&lt;&gt;"",'2. Enter scores'!$B414-'2. Enter scores'!AC414,"")</f>
        <v/>
      </c>
      <c r="AE410" s="125" t="str">
        <f>IF('2. Enter scores'!AD414&lt;&gt;"",'2. Enter scores'!$B414-'2. Enter scores'!AD414,"")</f>
        <v/>
      </c>
      <c r="AF410" s="125" t="str">
        <f>IF('2. Enter scores'!AE414&lt;&gt;"",'2. Enter scores'!$B414-'2. Enter scores'!AE414,"")</f>
        <v/>
      </c>
      <c r="AG410" s="125" t="str">
        <f>IF('2. Enter scores'!AF414&lt;&gt;"",'2. Enter scores'!$B414-'2. Enter scores'!AF414,"")</f>
        <v/>
      </c>
      <c r="AH410" s="125" t="str">
        <f>IF('2. Enter scores'!AG414&lt;&gt;"",'2. Enter scores'!$B414-'2. Enter scores'!AG414,"")</f>
        <v/>
      </c>
      <c r="AI410" s="125" t="str">
        <f>IF('2. Enter scores'!AH414&lt;&gt;"",'2. Enter scores'!$B414-'2. Enter scores'!AH414,"")</f>
        <v/>
      </c>
      <c r="AJ410" s="125" t="str">
        <f>IF('2. Enter scores'!AI414&lt;&gt;"",'2. Enter scores'!$B414-'2. Enter scores'!AI414,"")</f>
        <v/>
      </c>
      <c r="AK410" s="125" t="str">
        <f>IF('2. Enter scores'!AJ414&lt;&gt;"",'2. Enter scores'!$B414-'2. Enter scores'!AJ414,"")</f>
        <v/>
      </c>
      <c r="AL410" s="125" t="str">
        <f>IF('2. Enter scores'!AK414&lt;&gt;"",'2. Enter scores'!$B414-'2. Enter scores'!AK414,"")</f>
        <v/>
      </c>
      <c r="AM410" s="125" t="str">
        <f>IF('2. Enter scores'!AL414&lt;&gt;"",'2. Enter scores'!$B414-'2. Enter scores'!AL414,"")</f>
        <v/>
      </c>
      <c r="AN410" s="125" t="str">
        <f>IF('2. Enter scores'!AM414&lt;&gt;"",'2. Enter scores'!$B414-'2. Enter scores'!AM414,"")</f>
        <v/>
      </c>
      <c r="AO410" s="125" t="str">
        <f>IF('2. Enter scores'!AN414&lt;&gt;"",'2. Enter scores'!$B414-'2. Enter scores'!AN414,"")</f>
        <v/>
      </c>
      <c r="AP410" s="125" t="str">
        <f>IF('2. Enter scores'!AO414&lt;&gt;"",'2. Enter scores'!$B414-'2. Enter scores'!AO414,"")</f>
        <v/>
      </c>
      <c r="AQ410" s="125" t="str">
        <f>IF('2. Enter scores'!AP414&lt;&gt;"",'2. Enter scores'!$B414-'2. Enter scores'!AP414,"")</f>
        <v/>
      </c>
      <c r="AR410" s="125" t="str">
        <f>IF('2. Enter scores'!AQ414&lt;&gt;"",'2. Enter scores'!$B414-'2. Enter scores'!AQ414,"")</f>
        <v/>
      </c>
      <c r="AS410" s="125" t="str">
        <f>IF('2. Enter scores'!AR414&lt;&gt;"",'2. Enter scores'!$B414-'2. Enter scores'!AR414,"")</f>
        <v/>
      </c>
      <c r="AT410" s="125" t="str">
        <f>IF('2. Enter scores'!AS414&lt;&gt;"",'2. Enter scores'!$B414-'2. Enter scores'!AS414,"")</f>
        <v/>
      </c>
      <c r="AU410" s="125" t="str">
        <f>IF('2. Enter scores'!AT414&lt;&gt;"",'2. Enter scores'!$B414-'2. Enter scores'!AT414,"")</f>
        <v/>
      </c>
      <c r="AV410" s="125" t="str">
        <f>IF('2. Enter scores'!AU414&lt;&gt;"",'2. Enter scores'!$B414-'2. Enter scores'!AU414,"")</f>
        <v/>
      </c>
      <c r="AW410" s="125" t="str">
        <f>IF('2. Enter scores'!AV414&lt;&gt;"",'2. Enter scores'!$B414-'2. Enter scores'!AV414,"")</f>
        <v/>
      </c>
      <c r="AX410" s="125" t="str">
        <f>IF('2. Enter scores'!AW414&lt;&gt;"",'2. Enter scores'!$B414-'2. Enter scores'!AW414,"")</f>
        <v/>
      </c>
      <c r="AY410" s="125" t="str">
        <f>IF('2. Enter scores'!AX414&lt;&gt;"",'2. Enter scores'!$B414-'2. Enter scores'!AX414,"")</f>
        <v/>
      </c>
      <c r="AZ410" s="125" t="str">
        <f>IF('2. Enter scores'!AY414&lt;&gt;"",'2. Enter scores'!$B414-'2. Enter scores'!AY414,"")</f>
        <v/>
      </c>
      <c r="BA410" s="125" t="str">
        <f>IF('2. Enter scores'!AZ414&lt;&gt;"",'2. Enter scores'!$B414-'2. Enter scores'!AZ414,"")</f>
        <v/>
      </c>
      <c r="BB410" s="125" t="str">
        <f>IF('2. Enter scores'!BA414&lt;&gt;"",'2. Enter scores'!$B414-'2. Enter scores'!BA414,"")</f>
        <v/>
      </c>
      <c r="BC410" s="125" t="str">
        <f>IF('2. Enter scores'!BB414&lt;&gt;"",'2. Enter scores'!$B414-'2. Enter scores'!BB414,"")</f>
        <v/>
      </c>
      <c r="BD410" s="125" t="str">
        <f>IF('2. Enter scores'!BC414&lt;&gt;"",'2. Enter scores'!$B414-'2. Enter scores'!BC414,"")</f>
        <v/>
      </c>
      <c r="BE410" s="125" t="str">
        <f>IF('2. Enter scores'!BD414&lt;&gt;"",'2. Enter scores'!$B414-'2. Enter scores'!BD414,"")</f>
        <v/>
      </c>
      <c r="BF410" s="125" t="str">
        <f>IF('2. Enter scores'!BE414&lt;&gt;"",'2. Enter scores'!$B414-'2. Enter scores'!BE414,"")</f>
        <v/>
      </c>
      <c r="BG410" s="125" t="str">
        <f>IF('2. Enter scores'!BF414&lt;&gt;"",'2. Enter scores'!$B414-'2. Enter scores'!BF414,"")</f>
        <v/>
      </c>
      <c r="BH410" s="125" t="str">
        <f>IF('2. Enter scores'!BG414&lt;&gt;"",'2. Enter scores'!$B414-'2. Enter scores'!BG414,"")</f>
        <v/>
      </c>
      <c r="BI410" s="125" t="str">
        <f>IF('2. Enter scores'!BH414&lt;&gt;"",'2. Enter scores'!$B414-'2. Enter scores'!BH414,"")</f>
        <v/>
      </c>
      <c r="BJ410" s="125" t="str">
        <f>IF('2. Enter scores'!BI414&lt;&gt;"",'2. Enter scores'!$B414-'2. Enter scores'!BI414,"")</f>
        <v/>
      </c>
      <c r="BK410" s="125" t="str">
        <f>IF('2. Enter scores'!BJ414&lt;&gt;"",'2. Enter scores'!$B414-'2. Enter scores'!BJ414,"")</f>
        <v/>
      </c>
      <c r="BL410" s="125" t="str">
        <f>IF('2. Enter scores'!BK414&lt;&gt;"",'2. Enter scores'!$B414-'2. Enter scores'!BK414,"")</f>
        <v/>
      </c>
      <c r="BM410" s="125" t="str">
        <f>IF('2. Enter scores'!BL414&lt;&gt;"",'2. Enter scores'!$B414-'2. Enter scores'!BL414,"")</f>
        <v/>
      </c>
      <c r="BN410" s="125" t="str">
        <f>IF('2. Enter scores'!BM414&lt;&gt;"",'2. Enter scores'!$B414-'2. Enter scores'!BM414,"")</f>
        <v/>
      </c>
      <c r="BO410" s="125" t="str">
        <f>IF('2. Enter scores'!BN414&lt;&gt;"",'2. Enter scores'!$B414-'2. Enter scores'!BN414,"")</f>
        <v/>
      </c>
      <c r="BP410" s="108">
        <v>1000</v>
      </c>
    </row>
    <row r="411" spans="2:68" x14ac:dyDescent="0.35">
      <c r="B411" s="125" t="str">
        <f>IF('2. Enter scores'!A415&lt;&gt;"",'2. Enter scores'!A415,"")</f>
        <v/>
      </c>
      <c r="H411" s="125" t="str">
        <f>IF('2. Enter scores'!G415&lt;&gt;"",'2. Enter scores'!$B415-'2. Enter scores'!G415,"")</f>
        <v/>
      </c>
      <c r="I411" s="125" t="str">
        <f>IF('2. Enter scores'!H415&lt;&gt;"",'2. Enter scores'!$B415-'2. Enter scores'!H415,"")</f>
        <v/>
      </c>
      <c r="J411" s="125" t="str">
        <f>IF('2. Enter scores'!I415&lt;&gt;"",'2. Enter scores'!$B415-'2. Enter scores'!I415,"")</f>
        <v/>
      </c>
      <c r="K411" s="125" t="str">
        <f>IF('2. Enter scores'!J415&lt;&gt;"",'2. Enter scores'!$B415-'2. Enter scores'!J415,"")</f>
        <v/>
      </c>
      <c r="L411" s="125" t="str">
        <f>IF('2. Enter scores'!K415&lt;&gt;"",'2. Enter scores'!$B415-'2. Enter scores'!K415,"")</f>
        <v/>
      </c>
      <c r="M411" s="125" t="str">
        <f>IF('2. Enter scores'!L415&lt;&gt;"",'2. Enter scores'!$B415-'2. Enter scores'!L415,"")</f>
        <v/>
      </c>
      <c r="N411" s="125" t="str">
        <f>IF('2. Enter scores'!M415&lt;&gt;"",'2. Enter scores'!$B415-'2. Enter scores'!M415,"")</f>
        <v/>
      </c>
      <c r="O411" s="125" t="str">
        <f>IF('2. Enter scores'!N415&lt;&gt;"",'2. Enter scores'!$B415-'2. Enter scores'!N415,"")</f>
        <v/>
      </c>
      <c r="P411" s="125" t="str">
        <f>IF('2. Enter scores'!O415&lt;&gt;"",'2. Enter scores'!$B415-'2. Enter scores'!O415,"")</f>
        <v/>
      </c>
      <c r="Q411" s="125" t="str">
        <f>IF('2. Enter scores'!P415&lt;&gt;"",'2. Enter scores'!$B415-'2. Enter scores'!P415,"")</f>
        <v/>
      </c>
      <c r="R411" s="125" t="str">
        <f>IF('2. Enter scores'!Q415&lt;&gt;"",'2. Enter scores'!$B415-'2. Enter scores'!Q415,"")</f>
        <v/>
      </c>
      <c r="S411" s="125" t="str">
        <f>IF('2. Enter scores'!R415&lt;&gt;"",'2. Enter scores'!$B415-'2. Enter scores'!R415,"")</f>
        <v/>
      </c>
      <c r="T411" s="125" t="str">
        <f>IF('2. Enter scores'!S415&lt;&gt;"",'2. Enter scores'!$B415-'2. Enter scores'!S415,"")</f>
        <v/>
      </c>
      <c r="U411" s="125" t="str">
        <f>IF('2. Enter scores'!T415&lt;&gt;"",'2. Enter scores'!$B415-'2. Enter scores'!T415,"")</f>
        <v/>
      </c>
      <c r="V411" s="125" t="str">
        <f>IF('2. Enter scores'!U415&lt;&gt;"",'2. Enter scores'!$B415-'2. Enter scores'!U415,"")</f>
        <v/>
      </c>
      <c r="W411" s="125" t="str">
        <f>IF('2. Enter scores'!V415&lt;&gt;"",'2. Enter scores'!$B415-'2. Enter scores'!V415,"")</f>
        <v/>
      </c>
      <c r="X411" s="125" t="str">
        <f>IF('2. Enter scores'!W415&lt;&gt;"",'2. Enter scores'!$B415-'2. Enter scores'!W415,"")</f>
        <v/>
      </c>
      <c r="Y411" s="125" t="str">
        <f>IF('2. Enter scores'!X415&lt;&gt;"",'2. Enter scores'!$B415-'2. Enter scores'!X415,"")</f>
        <v/>
      </c>
      <c r="Z411" s="125" t="str">
        <f>IF('2. Enter scores'!Y415&lt;&gt;"",'2. Enter scores'!$B415-'2. Enter scores'!Y415,"")</f>
        <v/>
      </c>
      <c r="AA411" s="125" t="str">
        <f>IF('2. Enter scores'!Z415&lt;&gt;"",'2. Enter scores'!$B415-'2. Enter scores'!Z415,"")</f>
        <v/>
      </c>
      <c r="AB411" s="125" t="str">
        <f>IF('2. Enter scores'!AA415&lt;&gt;"",'2. Enter scores'!$B415-'2. Enter scores'!AA415,"")</f>
        <v/>
      </c>
      <c r="AC411" s="125" t="str">
        <f>IF('2. Enter scores'!AB415&lt;&gt;"",'2. Enter scores'!$B415-'2. Enter scores'!AB415,"")</f>
        <v/>
      </c>
      <c r="AD411" s="125" t="str">
        <f>IF('2. Enter scores'!AC415&lt;&gt;"",'2. Enter scores'!$B415-'2. Enter scores'!AC415,"")</f>
        <v/>
      </c>
      <c r="AE411" s="125" t="str">
        <f>IF('2. Enter scores'!AD415&lt;&gt;"",'2. Enter scores'!$B415-'2. Enter scores'!AD415,"")</f>
        <v/>
      </c>
      <c r="AF411" s="125" t="str">
        <f>IF('2. Enter scores'!AE415&lt;&gt;"",'2. Enter scores'!$B415-'2. Enter scores'!AE415,"")</f>
        <v/>
      </c>
      <c r="AG411" s="125" t="str">
        <f>IF('2. Enter scores'!AF415&lt;&gt;"",'2. Enter scores'!$B415-'2. Enter scores'!AF415,"")</f>
        <v/>
      </c>
      <c r="AH411" s="125" t="str">
        <f>IF('2. Enter scores'!AG415&lt;&gt;"",'2. Enter scores'!$B415-'2. Enter scores'!AG415,"")</f>
        <v/>
      </c>
      <c r="AI411" s="125" t="str">
        <f>IF('2. Enter scores'!AH415&lt;&gt;"",'2. Enter scores'!$B415-'2. Enter scores'!AH415,"")</f>
        <v/>
      </c>
      <c r="AJ411" s="125" t="str">
        <f>IF('2. Enter scores'!AI415&lt;&gt;"",'2. Enter scores'!$B415-'2. Enter scores'!AI415,"")</f>
        <v/>
      </c>
      <c r="AK411" s="125" t="str">
        <f>IF('2. Enter scores'!AJ415&lt;&gt;"",'2. Enter scores'!$B415-'2. Enter scores'!AJ415,"")</f>
        <v/>
      </c>
      <c r="AL411" s="125" t="str">
        <f>IF('2. Enter scores'!AK415&lt;&gt;"",'2. Enter scores'!$B415-'2. Enter scores'!AK415,"")</f>
        <v/>
      </c>
      <c r="AM411" s="125" t="str">
        <f>IF('2. Enter scores'!AL415&lt;&gt;"",'2. Enter scores'!$B415-'2. Enter scores'!AL415,"")</f>
        <v/>
      </c>
      <c r="AN411" s="125" t="str">
        <f>IF('2. Enter scores'!AM415&lt;&gt;"",'2. Enter scores'!$B415-'2. Enter scores'!AM415,"")</f>
        <v/>
      </c>
      <c r="AO411" s="125" t="str">
        <f>IF('2. Enter scores'!AN415&lt;&gt;"",'2. Enter scores'!$B415-'2. Enter scores'!AN415,"")</f>
        <v/>
      </c>
      <c r="AP411" s="125" t="str">
        <f>IF('2. Enter scores'!AO415&lt;&gt;"",'2. Enter scores'!$B415-'2. Enter scores'!AO415,"")</f>
        <v/>
      </c>
      <c r="AQ411" s="125" t="str">
        <f>IF('2. Enter scores'!AP415&lt;&gt;"",'2. Enter scores'!$B415-'2. Enter scores'!AP415,"")</f>
        <v/>
      </c>
      <c r="AR411" s="125" t="str">
        <f>IF('2. Enter scores'!AQ415&lt;&gt;"",'2. Enter scores'!$B415-'2. Enter scores'!AQ415,"")</f>
        <v/>
      </c>
      <c r="AS411" s="125" t="str">
        <f>IF('2. Enter scores'!AR415&lt;&gt;"",'2. Enter scores'!$B415-'2. Enter scores'!AR415,"")</f>
        <v/>
      </c>
      <c r="AT411" s="125" t="str">
        <f>IF('2. Enter scores'!AS415&lt;&gt;"",'2. Enter scores'!$B415-'2. Enter scores'!AS415,"")</f>
        <v/>
      </c>
      <c r="AU411" s="125" t="str">
        <f>IF('2. Enter scores'!AT415&lt;&gt;"",'2. Enter scores'!$B415-'2. Enter scores'!AT415,"")</f>
        <v/>
      </c>
      <c r="AV411" s="125" t="str">
        <f>IF('2. Enter scores'!AU415&lt;&gt;"",'2. Enter scores'!$B415-'2. Enter scores'!AU415,"")</f>
        <v/>
      </c>
      <c r="AW411" s="125" t="str">
        <f>IF('2. Enter scores'!AV415&lt;&gt;"",'2. Enter scores'!$B415-'2. Enter scores'!AV415,"")</f>
        <v/>
      </c>
      <c r="AX411" s="125" t="str">
        <f>IF('2. Enter scores'!AW415&lt;&gt;"",'2. Enter scores'!$B415-'2. Enter scores'!AW415,"")</f>
        <v/>
      </c>
      <c r="AY411" s="125" t="str">
        <f>IF('2. Enter scores'!AX415&lt;&gt;"",'2. Enter scores'!$B415-'2. Enter scores'!AX415,"")</f>
        <v/>
      </c>
      <c r="AZ411" s="125" t="str">
        <f>IF('2. Enter scores'!AY415&lt;&gt;"",'2. Enter scores'!$B415-'2. Enter scores'!AY415,"")</f>
        <v/>
      </c>
      <c r="BA411" s="125" t="str">
        <f>IF('2. Enter scores'!AZ415&lt;&gt;"",'2. Enter scores'!$B415-'2. Enter scores'!AZ415,"")</f>
        <v/>
      </c>
      <c r="BB411" s="125" t="str">
        <f>IF('2. Enter scores'!BA415&lt;&gt;"",'2. Enter scores'!$B415-'2. Enter scores'!BA415,"")</f>
        <v/>
      </c>
      <c r="BC411" s="125" t="str">
        <f>IF('2. Enter scores'!BB415&lt;&gt;"",'2. Enter scores'!$B415-'2. Enter scores'!BB415,"")</f>
        <v/>
      </c>
      <c r="BD411" s="125" t="str">
        <f>IF('2. Enter scores'!BC415&lt;&gt;"",'2. Enter scores'!$B415-'2. Enter scores'!BC415,"")</f>
        <v/>
      </c>
      <c r="BE411" s="125" t="str">
        <f>IF('2. Enter scores'!BD415&lt;&gt;"",'2. Enter scores'!$B415-'2. Enter scores'!BD415,"")</f>
        <v/>
      </c>
      <c r="BF411" s="125" t="str">
        <f>IF('2. Enter scores'!BE415&lt;&gt;"",'2. Enter scores'!$B415-'2. Enter scores'!BE415,"")</f>
        <v/>
      </c>
      <c r="BG411" s="125" t="str">
        <f>IF('2. Enter scores'!BF415&lt;&gt;"",'2. Enter scores'!$B415-'2. Enter scores'!BF415,"")</f>
        <v/>
      </c>
      <c r="BH411" s="125" t="str">
        <f>IF('2. Enter scores'!BG415&lt;&gt;"",'2. Enter scores'!$B415-'2. Enter scores'!BG415,"")</f>
        <v/>
      </c>
      <c r="BI411" s="125" t="str">
        <f>IF('2. Enter scores'!BH415&lt;&gt;"",'2. Enter scores'!$B415-'2. Enter scores'!BH415,"")</f>
        <v/>
      </c>
      <c r="BJ411" s="125" t="str">
        <f>IF('2. Enter scores'!BI415&lt;&gt;"",'2. Enter scores'!$B415-'2. Enter scores'!BI415,"")</f>
        <v/>
      </c>
      <c r="BK411" s="125" t="str">
        <f>IF('2. Enter scores'!BJ415&lt;&gt;"",'2. Enter scores'!$B415-'2. Enter scores'!BJ415,"")</f>
        <v/>
      </c>
      <c r="BL411" s="125" t="str">
        <f>IF('2. Enter scores'!BK415&lt;&gt;"",'2. Enter scores'!$B415-'2. Enter scores'!BK415,"")</f>
        <v/>
      </c>
      <c r="BM411" s="125" t="str">
        <f>IF('2. Enter scores'!BL415&lt;&gt;"",'2. Enter scores'!$B415-'2. Enter scores'!BL415,"")</f>
        <v/>
      </c>
      <c r="BN411" s="125" t="str">
        <f>IF('2. Enter scores'!BM415&lt;&gt;"",'2. Enter scores'!$B415-'2. Enter scores'!BM415,"")</f>
        <v/>
      </c>
      <c r="BO411" s="125" t="str">
        <f>IF('2. Enter scores'!BN415&lt;&gt;"",'2. Enter scores'!$B415-'2. Enter scores'!BN415,"")</f>
        <v/>
      </c>
      <c r="BP411" s="108">
        <v>1000</v>
      </c>
    </row>
    <row r="412" spans="2:68" x14ac:dyDescent="0.35">
      <c r="B412" s="125" t="str">
        <f>IF('2. Enter scores'!A416&lt;&gt;"",'2. Enter scores'!A416,"")</f>
        <v/>
      </c>
      <c r="H412" s="125" t="str">
        <f>IF('2. Enter scores'!G416&lt;&gt;"",'2. Enter scores'!$B416-'2. Enter scores'!G416,"")</f>
        <v/>
      </c>
      <c r="I412" s="125" t="str">
        <f>IF('2. Enter scores'!H416&lt;&gt;"",'2. Enter scores'!$B416-'2. Enter scores'!H416,"")</f>
        <v/>
      </c>
      <c r="J412" s="125" t="str">
        <f>IF('2. Enter scores'!I416&lt;&gt;"",'2. Enter scores'!$B416-'2. Enter scores'!I416,"")</f>
        <v/>
      </c>
      <c r="K412" s="125" t="str">
        <f>IF('2. Enter scores'!J416&lt;&gt;"",'2. Enter scores'!$B416-'2. Enter scores'!J416,"")</f>
        <v/>
      </c>
      <c r="L412" s="125" t="str">
        <f>IF('2. Enter scores'!K416&lt;&gt;"",'2. Enter scores'!$B416-'2. Enter scores'!K416,"")</f>
        <v/>
      </c>
      <c r="M412" s="125" t="str">
        <f>IF('2. Enter scores'!L416&lt;&gt;"",'2. Enter scores'!$B416-'2. Enter scores'!L416,"")</f>
        <v/>
      </c>
      <c r="N412" s="125" t="str">
        <f>IF('2. Enter scores'!M416&lt;&gt;"",'2. Enter scores'!$B416-'2. Enter scores'!M416,"")</f>
        <v/>
      </c>
      <c r="O412" s="125" t="str">
        <f>IF('2. Enter scores'!N416&lt;&gt;"",'2. Enter scores'!$B416-'2. Enter scores'!N416,"")</f>
        <v/>
      </c>
      <c r="P412" s="125" t="str">
        <f>IF('2. Enter scores'!O416&lt;&gt;"",'2. Enter scores'!$B416-'2. Enter scores'!O416,"")</f>
        <v/>
      </c>
      <c r="Q412" s="125" t="str">
        <f>IF('2. Enter scores'!P416&lt;&gt;"",'2. Enter scores'!$B416-'2. Enter scores'!P416,"")</f>
        <v/>
      </c>
      <c r="R412" s="125" t="str">
        <f>IF('2. Enter scores'!Q416&lt;&gt;"",'2. Enter scores'!$B416-'2. Enter scores'!Q416,"")</f>
        <v/>
      </c>
      <c r="S412" s="125" t="str">
        <f>IF('2. Enter scores'!R416&lt;&gt;"",'2. Enter scores'!$B416-'2. Enter scores'!R416,"")</f>
        <v/>
      </c>
      <c r="T412" s="125" t="str">
        <f>IF('2. Enter scores'!S416&lt;&gt;"",'2. Enter scores'!$B416-'2. Enter scores'!S416,"")</f>
        <v/>
      </c>
      <c r="U412" s="125" t="str">
        <f>IF('2. Enter scores'!T416&lt;&gt;"",'2. Enter scores'!$B416-'2. Enter scores'!T416,"")</f>
        <v/>
      </c>
      <c r="V412" s="125" t="str">
        <f>IF('2. Enter scores'!U416&lt;&gt;"",'2. Enter scores'!$B416-'2. Enter scores'!U416,"")</f>
        <v/>
      </c>
      <c r="W412" s="125" t="str">
        <f>IF('2. Enter scores'!V416&lt;&gt;"",'2. Enter scores'!$B416-'2. Enter scores'!V416,"")</f>
        <v/>
      </c>
      <c r="X412" s="125" t="str">
        <f>IF('2. Enter scores'!W416&lt;&gt;"",'2. Enter scores'!$B416-'2. Enter scores'!W416,"")</f>
        <v/>
      </c>
      <c r="Y412" s="125" t="str">
        <f>IF('2. Enter scores'!X416&lt;&gt;"",'2. Enter scores'!$B416-'2. Enter scores'!X416,"")</f>
        <v/>
      </c>
      <c r="Z412" s="125" t="str">
        <f>IF('2. Enter scores'!Y416&lt;&gt;"",'2. Enter scores'!$B416-'2. Enter scores'!Y416,"")</f>
        <v/>
      </c>
      <c r="AA412" s="125" t="str">
        <f>IF('2. Enter scores'!Z416&lt;&gt;"",'2. Enter scores'!$B416-'2. Enter scores'!Z416,"")</f>
        <v/>
      </c>
      <c r="AB412" s="125" t="str">
        <f>IF('2. Enter scores'!AA416&lt;&gt;"",'2. Enter scores'!$B416-'2. Enter scores'!AA416,"")</f>
        <v/>
      </c>
      <c r="AC412" s="125" t="str">
        <f>IF('2. Enter scores'!AB416&lt;&gt;"",'2. Enter scores'!$B416-'2. Enter scores'!AB416,"")</f>
        <v/>
      </c>
      <c r="AD412" s="125" t="str">
        <f>IF('2. Enter scores'!AC416&lt;&gt;"",'2. Enter scores'!$B416-'2. Enter scores'!AC416,"")</f>
        <v/>
      </c>
      <c r="AE412" s="125" t="str">
        <f>IF('2. Enter scores'!AD416&lt;&gt;"",'2. Enter scores'!$B416-'2. Enter scores'!AD416,"")</f>
        <v/>
      </c>
      <c r="AF412" s="125" t="str">
        <f>IF('2. Enter scores'!AE416&lt;&gt;"",'2. Enter scores'!$B416-'2. Enter scores'!AE416,"")</f>
        <v/>
      </c>
      <c r="AG412" s="125" t="str">
        <f>IF('2. Enter scores'!AF416&lt;&gt;"",'2. Enter scores'!$B416-'2. Enter scores'!AF416,"")</f>
        <v/>
      </c>
      <c r="AH412" s="125" t="str">
        <f>IF('2. Enter scores'!AG416&lt;&gt;"",'2. Enter scores'!$B416-'2. Enter scores'!AG416,"")</f>
        <v/>
      </c>
      <c r="AI412" s="125" t="str">
        <f>IF('2. Enter scores'!AH416&lt;&gt;"",'2. Enter scores'!$B416-'2. Enter scores'!AH416,"")</f>
        <v/>
      </c>
      <c r="AJ412" s="125" t="str">
        <f>IF('2. Enter scores'!AI416&lt;&gt;"",'2. Enter scores'!$B416-'2. Enter scores'!AI416,"")</f>
        <v/>
      </c>
      <c r="AK412" s="125" t="str">
        <f>IF('2. Enter scores'!AJ416&lt;&gt;"",'2. Enter scores'!$B416-'2. Enter scores'!AJ416,"")</f>
        <v/>
      </c>
      <c r="AL412" s="125" t="str">
        <f>IF('2. Enter scores'!AK416&lt;&gt;"",'2. Enter scores'!$B416-'2. Enter scores'!AK416,"")</f>
        <v/>
      </c>
      <c r="AM412" s="125" t="str">
        <f>IF('2. Enter scores'!AL416&lt;&gt;"",'2. Enter scores'!$B416-'2. Enter scores'!AL416,"")</f>
        <v/>
      </c>
      <c r="AN412" s="125" t="str">
        <f>IF('2. Enter scores'!AM416&lt;&gt;"",'2. Enter scores'!$B416-'2. Enter scores'!AM416,"")</f>
        <v/>
      </c>
      <c r="AO412" s="125" t="str">
        <f>IF('2. Enter scores'!AN416&lt;&gt;"",'2. Enter scores'!$B416-'2. Enter scores'!AN416,"")</f>
        <v/>
      </c>
      <c r="AP412" s="125" t="str">
        <f>IF('2. Enter scores'!AO416&lt;&gt;"",'2. Enter scores'!$B416-'2. Enter scores'!AO416,"")</f>
        <v/>
      </c>
      <c r="AQ412" s="125" t="str">
        <f>IF('2. Enter scores'!AP416&lt;&gt;"",'2. Enter scores'!$B416-'2. Enter scores'!AP416,"")</f>
        <v/>
      </c>
      <c r="AR412" s="125" t="str">
        <f>IF('2. Enter scores'!AQ416&lt;&gt;"",'2. Enter scores'!$B416-'2. Enter scores'!AQ416,"")</f>
        <v/>
      </c>
      <c r="AS412" s="125" t="str">
        <f>IF('2. Enter scores'!AR416&lt;&gt;"",'2. Enter scores'!$B416-'2. Enter scores'!AR416,"")</f>
        <v/>
      </c>
      <c r="AT412" s="125" t="str">
        <f>IF('2. Enter scores'!AS416&lt;&gt;"",'2. Enter scores'!$B416-'2. Enter scores'!AS416,"")</f>
        <v/>
      </c>
      <c r="AU412" s="125" t="str">
        <f>IF('2. Enter scores'!AT416&lt;&gt;"",'2. Enter scores'!$B416-'2. Enter scores'!AT416,"")</f>
        <v/>
      </c>
      <c r="AV412" s="125" t="str">
        <f>IF('2. Enter scores'!AU416&lt;&gt;"",'2. Enter scores'!$B416-'2. Enter scores'!AU416,"")</f>
        <v/>
      </c>
      <c r="AW412" s="125" t="str">
        <f>IF('2. Enter scores'!AV416&lt;&gt;"",'2. Enter scores'!$B416-'2. Enter scores'!AV416,"")</f>
        <v/>
      </c>
      <c r="AX412" s="125" t="str">
        <f>IF('2. Enter scores'!AW416&lt;&gt;"",'2. Enter scores'!$B416-'2. Enter scores'!AW416,"")</f>
        <v/>
      </c>
      <c r="AY412" s="125" t="str">
        <f>IF('2. Enter scores'!AX416&lt;&gt;"",'2. Enter scores'!$B416-'2. Enter scores'!AX416,"")</f>
        <v/>
      </c>
      <c r="AZ412" s="125" t="str">
        <f>IF('2. Enter scores'!AY416&lt;&gt;"",'2. Enter scores'!$B416-'2. Enter scores'!AY416,"")</f>
        <v/>
      </c>
      <c r="BA412" s="125" t="str">
        <f>IF('2. Enter scores'!AZ416&lt;&gt;"",'2. Enter scores'!$B416-'2. Enter scores'!AZ416,"")</f>
        <v/>
      </c>
      <c r="BB412" s="125" t="str">
        <f>IF('2. Enter scores'!BA416&lt;&gt;"",'2. Enter scores'!$B416-'2. Enter scores'!BA416,"")</f>
        <v/>
      </c>
      <c r="BC412" s="125" t="str">
        <f>IF('2. Enter scores'!BB416&lt;&gt;"",'2. Enter scores'!$B416-'2. Enter scores'!BB416,"")</f>
        <v/>
      </c>
      <c r="BD412" s="125" t="str">
        <f>IF('2. Enter scores'!BC416&lt;&gt;"",'2. Enter scores'!$B416-'2. Enter scores'!BC416,"")</f>
        <v/>
      </c>
      <c r="BE412" s="125" t="str">
        <f>IF('2. Enter scores'!BD416&lt;&gt;"",'2. Enter scores'!$B416-'2. Enter scores'!BD416,"")</f>
        <v/>
      </c>
      <c r="BF412" s="125" t="str">
        <f>IF('2. Enter scores'!BE416&lt;&gt;"",'2. Enter scores'!$B416-'2. Enter scores'!BE416,"")</f>
        <v/>
      </c>
      <c r="BG412" s="125" t="str">
        <f>IF('2. Enter scores'!BF416&lt;&gt;"",'2. Enter scores'!$B416-'2. Enter scores'!BF416,"")</f>
        <v/>
      </c>
      <c r="BH412" s="125" t="str">
        <f>IF('2. Enter scores'!BG416&lt;&gt;"",'2. Enter scores'!$B416-'2. Enter scores'!BG416,"")</f>
        <v/>
      </c>
      <c r="BI412" s="125" t="str">
        <f>IF('2. Enter scores'!BH416&lt;&gt;"",'2. Enter scores'!$B416-'2. Enter scores'!BH416,"")</f>
        <v/>
      </c>
      <c r="BJ412" s="125" t="str">
        <f>IF('2. Enter scores'!BI416&lt;&gt;"",'2. Enter scores'!$B416-'2. Enter scores'!BI416,"")</f>
        <v/>
      </c>
      <c r="BK412" s="125" t="str">
        <f>IF('2. Enter scores'!BJ416&lt;&gt;"",'2. Enter scores'!$B416-'2. Enter scores'!BJ416,"")</f>
        <v/>
      </c>
      <c r="BL412" s="125" t="str">
        <f>IF('2. Enter scores'!BK416&lt;&gt;"",'2. Enter scores'!$B416-'2. Enter scores'!BK416,"")</f>
        <v/>
      </c>
      <c r="BM412" s="125" t="str">
        <f>IF('2. Enter scores'!BL416&lt;&gt;"",'2. Enter scores'!$B416-'2. Enter scores'!BL416,"")</f>
        <v/>
      </c>
      <c r="BN412" s="125" t="str">
        <f>IF('2. Enter scores'!BM416&lt;&gt;"",'2. Enter scores'!$B416-'2. Enter scores'!BM416,"")</f>
        <v/>
      </c>
      <c r="BO412" s="125" t="str">
        <f>IF('2. Enter scores'!BN416&lt;&gt;"",'2. Enter scores'!$B416-'2. Enter scores'!BN416,"")</f>
        <v/>
      </c>
      <c r="BP412" s="108">
        <v>1000</v>
      </c>
    </row>
    <row r="413" spans="2:68" x14ac:dyDescent="0.35">
      <c r="B413" s="125" t="str">
        <f>IF('2. Enter scores'!A417&lt;&gt;"",'2. Enter scores'!A417,"")</f>
        <v/>
      </c>
      <c r="H413" s="125" t="str">
        <f>IF('2. Enter scores'!G417&lt;&gt;"",'2. Enter scores'!$B417-'2. Enter scores'!G417,"")</f>
        <v/>
      </c>
      <c r="I413" s="125" t="str">
        <f>IF('2. Enter scores'!H417&lt;&gt;"",'2. Enter scores'!$B417-'2. Enter scores'!H417,"")</f>
        <v/>
      </c>
      <c r="J413" s="125" t="str">
        <f>IF('2. Enter scores'!I417&lt;&gt;"",'2. Enter scores'!$B417-'2. Enter scores'!I417,"")</f>
        <v/>
      </c>
      <c r="K413" s="125" t="str">
        <f>IF('2. Enter scores'!J417&lt;&gt;"",'2. Enter scores'!$B417-'2. Enter scores'!J417,"")</f>
        <v/>
      </c>
      <c r="L413" s="125" t="str">
        <f>IF('2. Enter scores'!K417&lt;&gt;"",'2. Enter scores'!$B417-'2. Enter scores'!K417,"")</f>
        <v/>
      </c>
      <c r="M413" s="125" t="str">
        <f>IF('2. Enter scores'!L417&lt;&gt;"",'2. Enter scores'!$B417-'2. Enter scores'!L417,"")</f>
        <v/>
      </c>
      <c r="N413" s="125" t="str">
        <f>IF('2. Enter scores'!M417&lt;&gt;"",'2. Enter scores'!$B417-'2. Enter scores'!M417,"")</f>
        <v/>
      </c>
      <c r="O413" s="125" t="str">
        <f>IF('2. Enter scores'!N417&lt;&gt;"",'2. Enter scores'!$B417-'2. Enter scores'!N417,"")</f>
        <v/>
      </c>
      <c r="P413" s="125" t="str">
        <f>IF('2. Enter scores'!O417&lt;&gt;"",'2. Enter scores'!$B417-'2. Enter scores'!O417,"")</f>
        <v/>
      </c>
      <c r="Q413" s="125" t="str">
        <f>IF('2. Enter scores'!P417&lt;&gt;"",'2. Enter scores'!$B417-'2. Enter scores'!P417,"")</f>
        <v/>
      </c>
      <c r="R413" s="125" t="str">
        <f>IF('2. Enter scores'!Q417&lt;&gt;"",'2. Enter scores'!$B417-'2. Enter scores'!Q417,"")</f>
        <v/>
      </c>
      <c r="S413" s="125" t="str">
        <f>IF('2. Enter scores'!R417&lt;&gt;"",'2. Enter scores'!$B417-'2. Enter scores'!R417,"")</f>
        <v/>
      </c>
      <c r="T413" s="125" t="str">
        <f>IF('2. Enter scores'!S417&lt;&gt;"",'2. Enter scores'!$B417-'2. Enter scores'!S417,"")</f>
        <v/>
      </c>
      <c r="U413" s="125" t="str">
        <f>IF('2. Enter scores'!T417&lt;&gt;"",'2. Enter scores'!$B417-'2. Enter scores'!T417,"")</f>
        <v/>
      </c>
      <c r="V413" s="125" t="str">
        <f>IF('2. Enter scores'!U417&lt;&gt;"",'2. Enter scores'!$B417-'2. Enter scores'!U417,"")</f>
        <v/>
      </c>
      <c r="W413" s="125" t="str">
        <f>IF('2. Enter scores'!V417&lt;&gt;"",'2. Enter scores'!$B417-'2. Enter scores'!V417,"")</f>
        <v/>
      </c>
      <c r="X413" s="125" t="str">
        <f>IF('2. Enter scores'!W417&lt;&gt;"",'2. Enter scores'!$B417-'2. Enter scores'!W417,"")</f>
        <v/>
      </c>
      <c r="Y413" s="125" t="str">
        <f>IF('2. Enter scores'!X417&lt;&gt;"",'2. Enter scores'!$B417-'2. Enter scores'!X417,"")</f>
        <v/>
      </c>
      <c r="Z413" s="125" t="str">
        <f>IF('2. Enter scores'!Y417&lt;&gt;"",'2. Enter scores'!$B417-'2. Enter scores'!Y417,"")</f>
        <v/>
      </c>
      <c r="AA413" s="125" t="str">
        <f>IF('2. Enter scores'!Z417&lt;&gt;"",'2. Enter scores'!$B417-'2. Enter scores'!Z417,"")</f>
        <v/>
      </c>
      <c r="AB413" s="125" t="str">
        <f>IF('2. Enter scores'!AA417&lt;&gt;"",'2. Enter scores'!$B417-'2. Enter scores'!AA417,"")</f>
        <v/>
      </c>
      <c r="AC413" s="125" t="str">
        <f>IF('2. Enter scores'!AB417&lt;&gt;"",'2. Enter scores'!$B417-'2. Enter scores'!AB417,"")</f>
        <v/>
      </c>
      <c r="AD413" s="125" t="str">
        <f>IF('2. Enter scores'!AC417&lt;&gt;"",'2. Enter scores'!$B417-'2. Enter scores'!AC417,"")</f>
        <v/>
      </c>
      <c r="AE413" s="125" t="str">
        <f>IF('2. Enter scores'!AD417&lt;&gt;"",'2. Enter scores'!$B417-'2. Enter scores'!AD417,"")</f>
        <v/>
      </c>
      <c r="AF413" s="125" t="str">
        <f>IF('2. Enter scores'!AE417&lt;&gt;"",'2. Enter scores'!$B417-'2. Enter scores'!AE417,"")</f>
        <v/>
      </c>
      <c r="AG413" s="125" t="str">
        <f>IF('2. Enter scores'!AF417&lt;&gt;"",'2. Enter scores'!$B417-'2. Enter scores'!AF417,"")</f>
        <v/>
      </c>
      <c r="AH413" s="125" t="str">
        <f>IF('2. Enter scores'!AG417&lt;&gt;"",'2. Enter scores'!$B417-'2. Enter scores'!AG417,"")</f>
        <v/>
      </c>
      <c r="AI413" s="125" t="str">
        <f>IF('2. Enter scores'!AH417&lt;&gt;"",'2. Enter scores'!$B417-'2. Enter scores'!AH417,"")</f>
        <v/>
      </c>
      <c r="AJ413" s="125" t="str">
        <f>IF('2. Enter scores'!AI417&lt;&gt;"",'2. Enter scores'!$B417-'2. Enter scores'!AI417,"")</f>
        <v/>
      </c>
      <c r="AK413" s="125" t="str">
        <f>IF('2. Enter scores'!AJ417&lt;&gt;"",'2. Enter scores'!$B417-'2. Enter scores'!AJ417,"")</f>
        <v/>
      </c>
      <c r="AL413" s="125" t="str">
        <f>IF('2. Enter scores'!AK417&lt;&gt;"",'2. Enter scores'!$B417-'2. Enter scores'!AK417,"")</f>
        <v/>
      </c>
      <c r="AM413" s="125" t="str">
        <f>IF('2. Enter scores'!AL417&lt;&gt;"",'2. Enter scores'!$B417-'2. Enter scores'!AL417,"")</f>
        <v/>
      </c>
      <c r="AN413" s="125" t="str">
        <f>IF('2. Enter scores'!AM417&lt;&gt;"",'2. Enter scores'!$B417-'2. Enter scores'!AM417,"")</f>
        <v/>
      </c>
      <c r="AO413" s="125" t="str">
        <f>IF('2. Enter scores'!AN417&lt;&gt;"",'2. Enter scores'!$B417-'2. Enter scores'!AN417,"")</f>
        <v/>
      </c>
      <c r="AP413" s="125" t="str">
        <f>IF('2. Enter scores'!AO417&lt;&gt;"",'2. Enter scores'!$B417-'2. Enter scores'!AO417,"")</f>
        <v/>
      </c>
      <c r="AQ413" s="125" t="str">
        <f>IF('2. Enter scores'!AP417&lt;&gt;"",'2. Enter scores'!$B417-'2. Enter scores'!AP417,"")</f>
        <v/>
      </c>
      <c r="AR413" s="125" t="str">
        <f>IF('2. Enter scores'!AQ417&lt;&gt;"",'2. Enter scores'!$B417-'2. Enter scores'!AQ417,"")</f>
        <v/>
      </c>
      <c r="AS413" s="125" t="str">
        <f>IF('2. Enter scores'!AR417&lt;&gt;"",'2. Enter scores'!$B417-'2. Enter scores'!AR417,"")</f>
        <v/>
      </c>
      <c r="AT413" s="125" t="str">
        <f>IF('2. Enter scores'!AS417&lt;&gt;"",'2. Enter scores'!$B417-'2. Enter scores'!AS417,"")</f>
        <v/>
      </c>
      <c r="AU413" s="125" t="str">
        <f>IF('2. Enter scores'!AT417&lt;&gt;"",'2. Enter scores'!$B417-'2. Enter scores'!AT417,"")</f>
        <v/>
      </c>
      <c r="AV413" s="125" t="str">
        <f>IF('2. Enter scores'!AU417&lt;&gt;"",'2. Enter scores'!$B417-'2. Enter scores'!AU417,"")</f>
        <v/>
      </c>
      <c r="AW413" s="125" t="str">
        <f>IF('2. Enter scores'!AV417&lt;&gt;"",'2. Enter scores'!$B417-'2. Enter scores'!AV417,"")</f>
        <v/>
      </c>
      <c r="AX413" s="125" t="str">
        <f>IF('2. Enter scores'!AW417&lt;&gt;"",'2. Enter scores'!$B417-'2. Enter scores'!AW417,"")</f>
        <v/>
      </c>
      <c r="AY413" s="125" t="str">
        <f>IF('2. Enter scores'!AX417&lt;&gt;"",'2. Enter scores'!$B417-'2. Enter scores'!AX417,"")</f>
        <v/>
      </c>
      <c r="AZ413" s="125" t="str">
        <f>IF('2. Enter scores'!AY417&lt;&gt;"",'2. Enter scores'!$B417-'2. Enter scores'!AY417,"")</f>
        <v/>
      </c>
      <c r="BA413" s="125" t="str">
        <f>IF('2. Enter scores'!AZ417&lt;&gt;"",'2. Enter scores'!$B417-'2. Enter scores'!AZ417,"")</f>
        <v/>
      </c>
      <c r="BB413" s="125" t="str">
        <f>IF('2. Enter scores'!BA417&lt;&gt;"",'2. Enter scores'!$B417-'2. Enter scores'!BA417,"")</f>
        <v/>
      </c>
      <c r="BC413" s="125" t="str">
        <f>IF('2. Enter scores'!BB417&lt;&gt;"",'2. Enter scores'!$B417-'2. Enter scores'!BB417,"")</f>
        <v/>
      </c>
      <c r="BD413" s="125" t="str">
        <f>IF('2. Enter scores'!BC417&lt;&gt;"",'2. Enter scores'!$B417-'2. Enter scores'!BC417,"")</f>
        <v/>
      </c>
      <c r="BE413" s="125" t="str">
        <f>IF('2. Enter scores'!BD417&lt;&gt;"",'2. Enter scores'!$B417-'2. Enter scores'!BD417,"")</f>
        <v/>
      </c>
      <c r="BF413" s="125" t="str">
        <f>IF('2. Enter scores'!BE417&lt;&gt;"",'2. Enter scores'!$B417-'2. Enter scores'!BE417,"")</f>
        <v/>
      </c>
      <c r="BG413" s="125" t="str">
        <f>IF('2. Enter scores'!BF417&lt;&gt;"",'2. Enter scores'!$B417-'2. Enter scores'!BF417,"")</f>
        <v/>
      </c>
      <c r="BH413" s="125" t="str">
        <f>IF('2. Enter scores'!BG417&lt;&gt;"",'2. Enter scores'!$B417-'2. Enter scores'!BG417,"")</f>
        <v/>
      </c>
      <c r="BI413" s="125" t="str">
        <f>IF('2. Enter scores'!BH417&lt;&gt;"",'2. Enter scores'!$B417-'2. Enter scores'!BH417,"")</f>
        <v/>
      </c>
      <c r="BJ413" s="125" t="str">
        <f>IF('2. Enter scores'!BI417&lt;&gt;"",'2. Enter scores'!$B417-'2. Enter scores'!BI417,"")</f>
        <v/>
      </c>
      <c r="BK413" s="125" t="str">
        <f>IF('2. Enter scores'!BJ417&lt;&gt;"",'2. Enter scores'!$B417-'2. Enter scores'!BJ417,"")</f>
        <v/>
      </c>
      <c r="BL413" s="125" t="str">
        <f>IF('2. Enter scores'!BK417&lt;&gt;"",'2. Enter scores'!$B417-'2. Enter scores'!BK417,"")</f>
        <v/>
      </c>
      <c r="BM413" s="125" t="str">
        <f>IF('2. Enter scores'!BL417&lt;&gt;"",'2. Enter scores'!$B417-'2. Enter scores'!BL417,"")</f>
        <v/>
      </c>
      <c r="BN413" s="125" t="str">
        <f>IF('2. Enter scores'!BM417&lt;&gt;"",'2. Enter scores'!$B417-'2. Enter scores'!BM417,"")</f>
        <v/>
      </c>
      <c r="BO413" s="125" t="str">
        <f>IF('2. Enter scores'!BN417&lt;&gt;"",'2. Enter scores'!$B417-'2. Enter scores'!BN417,"")</f>
        <v/>
      </c>
      <c r="BP413" s="108">
        <v>1000</v>
      </c>
    </row>
    <row r="414" spans="2:68" x14ac:dyDescent="0.35">
      <c r="B414" s="125" t="str">
        <f>IF('2. Enter scores'!A418&lt;&gt;"",'2. Enter scores'!A418,"")</f>
        <v/>
      </c>
      <c r="H414" s="125" t="str">
        <f>IF('2. Enter scores'!G418&lt;&gt;"",'2. Enter scores'!$B418-'2. Enter scores'!G418,"")</f>
        <v/>
      </c>
      <c r="I414" s="125" t="str">
        <f>IF('2. Enter scores'!H418&lt;&gt;"",'2. Enter scores'!$B418-'2. Enter scores'!H418,"")</f>
        <v/>
      </c>
      <c r="J414" s="125" t="str">
        <f>IF('2. Enter scores'!I418&lt;&gt;"",'2. Enter scores'!$B418-'2. Enter scores'!I418,"")</f>
        <v/>
      </c>
      <c r="K414" s="125" t="str">
        <f>IF('2. Enter scores'!J418&lt;&gt;"",'2. Enter scores'!$B418-'2. Enter scores'!J418,"")</f>
        <v/>
      </c>
      <c r="L414" s="125" t="str">
        <f>IF('2. Enter scores'!K418&lt;&gt;"",'2. Enter scores'!$B418-'2. Enter scores'!K418,"")</f>
        <v/>
      </c>
      <c r="M414" s="125" t="str">
        <f>IF('2. Enter scores'!L418&lt;&gt;"",'2. Enter scores'!$B418-'2. Enter scores'!L418,"")</f>
        <v/>
      </c>
      <c r="N414" s="125" t="str">
        <f>IF('2. Enter scores'!M418&lt;&gt;"",'2. Enter scores'!$B418-'2. Enter scores'!M418,"")</f>
        <v/>
      </c>
      <c r="O414" s="125" t="str">
        <f>IF('2. Enter scores'!N418&lt;&gt;"",'2. Enter scores'!$B418-'2. Enter scores'!N418,"")</f>
        <v/>
      </c>
      <c r="P414" s="125" t="str">
        <f>IF('2. Enter scores'!O418&lt;&gt;"",'2. Enter scores'!$B418-'2. Enter scores'!O418,"")</f>
        <v/>
      </c>
      <c r="Q414" s="125" t="str">
        <f>IF('2. Enter scores'!P418&lt;&gt;"",'2. Enter scores'!$B418-'2. Enter scores'!P418,"")</f>
        <v/>
      </c>
      <c r="R414" s="125" t="str">
        <f>IF('2. Enter scores'!Q418&lt;&gt;"",'2. Enter scores'!$B418-'2. Enter scores'!Q418,"")</f>
        <v/>
      </c>
      <c r="S414" s="125" t="str">
        <f>IF('2. Enter scores'!R418&lt;&gt;"",'2. Enter scores'!$B418-'2. Enter scores'!R418,"")</f>
        <v/>
      </c>
      <c r="T414" s="125" t="str">
        <f>IF('2. Enter scores'!S418&lt;&gt;"",'2. Enter scores'!$B418-'2. Enter scores'!S418,"")</f>
        <v/>
      </c>
      <c r="U414" s="125" t="str">
        <f>IF('2. Enter scores'!T418&lt;&gt;"",'2. Enter scores'!$B418-'2. Enter scores'!T418,"")</f>
        <v/>
      </c>
      <c r="V414" s="125" t="str">
        <f>IF('2. Enter scores'!U418&lt;&gt;"",'2. Enter scores'!$B418-'2. Enter scores'!U418,"")</f>
        <v/>
      </c>
      <c r="W414" s="125" t="str">
        <f>IF('2. Enter scores'!V418&lt;&gt;"",'2. Enter scores'!$B418-'2. Enter scores'!V418,"")</f>
        <v/>
      </c>
      <c r="X414" s="125" t="str">
        <f>IF('2. Enter scores'!W418&lt;&gt;"",'2. Enter scores'!$B418-'2. Enter scores'!W418,"")</f>
        <v/>
      </c>
      <c r="Y414" s="125" t="str">
        <f>IF('2. Enter scores'!X418&lt;&gt;"",'2. Enter scores'!$B418-'2. Enter scores'!X418,"")</f>
        <v/>
      </c>
      <c r="Z414" s="125" t="str">
        <f>IF('2. Enter scores'!Y418&lt;&gt;"",'2. Enter scores'!$B418-'2. Enter scores'!Y418,"")</f>
        <v/>
      </c>
      <c r="AA414" s="125" t="str">
        <f>IF('2. Enter scores'!Z418&lt;&gt;"",'2. Enter scores'!$B418-'2. Enter scores'!Z418,"")</f>
        <v/>
      </c>
      <c r="AB414" s="125" t="str">
        <f>IF('2. Enter scores'!AA418&lt;&gt;"",'2. Enter scores'!$B418-'2. Enter scores'!AA418,"")</f>
        <v/>
      </c>
      <c r="AC414" s="125" t="str">
        <f>IF('2. Enter scores'!AB418&lt;&gt;"",'2. Enter scores'!$B418-'2. Enter scores'!AB418,"")</f>
        <v/>
      </c>
      <c r="AD414" s="125" t="str">
        <f>IF('2. Enter scores'!AC418&lt;&gt;"",'2. Enter scores'!$B418-'2. Enter scores'!AC418,"")</f>
        <v/>
      </c>
      <c r="AE414" s="125" t="str">
        <f>IF('2. Enter scores'!AD418&lt;&gt;"",'2. Enter scores'!$B418-'2. Enter scores'!AD418,"")</f>
        <v/>
      </c>
      <c r="AF414" s="125" t="str">
        <f>IF('2. Enter scores'!AE418&lt;&gt;"",'2. Enter scores'!$B418-'2. Enter scores'!AE418,"")</f>
        <v/>
      </c>
      <c r="AG414" s="125" t="str">
        <f>IF('2. Enter scores'!AF418&lt;&gt;"",'2. Enter scores'!$B418-'2. Enter scores'!AF418,"")</f>
        <v/>
      </c>
      <c r="AH414" s="125" t="str">
        <f>IF('2. Enter scores'!AG418&lt;&gt;"",'2. Enter scores'!$B418-'2. Enter scores'!AG418,"")</f>
        <v/>
      </c>
      <c r="AI414" s="125" t="str">
        <f>IF('2. Enter scores'!AH418&lt;&gt;"",'2. Enter scores'!$B418-'2. Enter scores'!AH418,"")</f>
        <v/>
      </c>
      <c r="AJ414" s="125" t="str">
        <f>IF('2. Enter scores'!AI418&lt;&gt;"",'2. Enter scores'!$B418-'2. Enter scores'!AI418,"")</f>
        <v/>
      </c>
      <c r="AK414" s="125" t="str">
        <f>IF('2. Enter scores'!AJ418&lt;&gt;"",'2. Enter scores'!$B418-'2. Enter scores'!AJ418,"")</f>
        <v/>
      </c>
      <c r="AL414" s="125" t="str">
        <f>IF('2. Enter scores'!AK418&lt;&gt;"",'2. Enter scores'!$B418-'2. Enter scores'!AK418,"")</f>
        <v/>
      </c>
      <c r="AM414" s="125" t="str">
        <f>IF('2. Enter scores'!AL418&lt;&gt;"",'2. Enter scores'!$B418-'2. Enter scores'!AL418,"")</f>
        <v/>
      </c>
      <c r="AN414" s="125" t="str">
        <f>IF('2. Enter scores'!AM418&lt;&gt;"",'2. Enter scores'!$B418-'2. Enter scores'!AM418,"")</f>
        <v/>
      </c>
      <c r="AO414" s="125" t="str">
        <f>IF('2. Enter scores'!AN418&lt;&gt;"",'2. Enter scores'!$B418-'2. Enter scores'!AN418,"")</f>
        <v/>
      </c>
      <c r="AP414" s="125" t="str">
        <f>IF('2. Enter scores'!AO418&lt;&gt;"",'2. Enter scores'!$B418-'2. Enter scores'!AO418,"")</f>
        <v/>
      </c>
      <c r="AQ414" s="125" t="str">
        <f>IF('2. Enter scores'!AP418&lt;&gt;"",'2. Enter scores'!$B418-'2. Enter scores'!AP418,"")</f>
        <v/>
      </c>
      <c r="AR414" s="125" t="str">
        <f>IF('2. Enter scores'!AQ418&lt;&gt;"",'2. Enter scores'!$B418-'2. Enter scores'!AQ418,"")</f>
        <v/>
      </c>
      <c r="AS414" s="125" t="str">
        <f>IF('2. Enter scores'!AR418&lt;&gt;"",'2. Enter scores'!$B418-'2. Enter scores'!AR418,"")</f>
        <v/>
      </c>
      <c r="AT414" s="125" t="str">
        <f>IF('2. Enter scores'!AS418&lt;&gt;"",'2. Enter scores'!$B418-'2. Enter scores'!AS418,"")</f>
        <v/>
      </c>
      <c r="AU414" s="125" t="str">
        <f>IF('2. Enter scores'!AT418&lt;&gt;"",'2. Enter scores'!$B418-'2. Enter scores'!AT418,"")</f>
        <v/>
      </c>
      <c r="AV414" s="125" t="str">
        <f>IF('2. Enter scores'!AU418&lt;&gt;"",'2. Enter scores'!$B418-'2. Enter scores'!AU418,"")</f>
        <v/>
      </c>
      <c r="AW414" s="125" t="str">
        <f>IF('2. Enter scores'!AV418&lt;&gt;"",'2. Enter scores'!$B418-'2. Enter scores'!AV418,"")</f>
        <v/>
      </c>
      <c r="AX414" s="125" t="str">
        <f>IF('2. Enter scores'!AW418&lt;&gt;"",'2. Enter scores'!$B418-'2. Enter scores'!AW418,"")</f>
        <v/>
      </c>
      <c r="AY414" s="125" t="str">
        <f>IF('2. Enter scores'!AX418&lt;&gt;"",'2. Enter scores'!$B418-'2. Enter scores'!AX418,"")</f>
        <v/>
      </c>
      <c r="AZ414" s="125" t="str">
        <f>IF('2. Enter scores'!AY418&lt;&gt;"",'2. Enter scores'!$B418-'2. Enter scores'!AY418,"")</f>
        <v/>
      </c>
      <c r="BA414" s="125" t="str">
        <f>IF('2. Enter scores'!AZ418&lt;&gt;"",'2. Enter scores'!$B418-'2. Enter scores'!AZ418,"")</f>
        <v/>
      </c>
      <c r="BB414" s="125" t="str">
        <f>IF('2. Enter scores'!BA418&lt;&gt;"",'2. Enter scores'!$B418-'2. Enter scores'!BA418,"")</f>
        <v/>
      </c>
      <c r="BC414" s="125" t="str">
        <f>IF('2. Enter scores'!BB418&lt;&gt;"",'2. Enter scores'!$B418-'2. Enter scores'!BB418,"")</f>
        <v/>
      </c>
      <c r="BD414" s="125" t="str">
        <f>IF('2. Enter scores'!BC418&lt;&gt;"",'2. Enter scores'!$B418-'2. Enter scores'!BC418,"")</f>
        <v/>
      </c>
      <c r="BE414" s="125" t="str">
        <f>IF('2. Enter scores'!BD418&lt;&gt;"",'2. Enter scores'!$B418-'2. Enter scores'!BD418,"")</f>
        <v/>
      </c>
      <c r="BF414" s="125" t="str">
        <f>IF('2. Enter scores'!BE418&lt;&gt;"",'2. Enter scores'!$B418-'2. Enter scores'!BE418,"")</f>
        <v/>
      </c>
      <c r="BG414" s="125" t="str">
        <f>IF('2. Enter scores'!BF418&lt;&gt;"",'2. Enter scores'!$B418-'2. Enter scores'!BF418,"")</f>
        <v/>
      </c>
      <c r="BH414" s="125" t="str">
        <f>IF('2. Enter scores'!BG418&lt;&gt;"",'2. Enter scores'!$B418-'2. Enter scores'!BG418,"")</f>
        <v/>
      </c>
      <c r="BI414" s="125" t="str">
        <f>IF('2. Enter scores'!BH418&lt;&gt;"",'2. Enter scores'!$B418-'2. Enter scores'!BH418,"")</f>
        <v/>
      </c>
      <c r="BJ414" s="125" t="str">
        <f>IF('2. Enter scores'!BI418&lt;&gt;"",'2. Enter scores'!$B418-'2. Enter scores'!BI418,"")</f>
        <v/>
      </c>
      <c r="BK414" s="125" t="str">
        <f>IF('2. Enter scores'!BJ418&lt;&gt;"",'2. Enter scores'!$B418-'2. Enter scores'!BJ418,"")</f>
        <v/>
      </c>
      <c r="BL414" s="125" t="str">
        <f>IF('2. Enter scores'!BK418&lt;&gt;"",'2. Enter scores'!$B418-'2. Enter scores'!BK418,"")</f>
        <v/>
      </c>
      <c r="BM414" s="125" t="str">
        <f>IF('2. Enter scores'!BL418&lt;&gt;"",'2. Enter scores'!$B418-'2. Enter scores'!BL418,"")</f>
        <v/>
      </c>
      <c r="BN414" s="125" t="str">
        <f>IF('2. Enter scores'!BM418&lt;&gt;"",'2. Enter scores'!$B418-'2. Enter scores'!BM418,"")</f>
        <v/>
      </c>
      <c r="BO414" s="125" t="str">
        <f>IF('2. Enter scores'!BN418&lt;&gt;"",'2. Enter scores'!$B418-'2. Enter scores'!BN418,"")</f>
        <v/>
      </c>
      <c r="BP414" s="108">
        <v>1000</v>
      </c>
    </row>
    <row r="415" spans="2:68" x14ac:dyDescent="0.35">
      <c r="B415" s="125" t="str">
        <f>IF('2. Enter scores'!A419&lt;&gt;"",'2. Enter scores'!A419,"")</f>
        <v/>
      </c>
      <c r="H415" s="125" t="str">
        <f>IF('2. Enter scores'!G419&lt;&gt;"",'2. Enter scores'!$B419-'2. Enter scores'!G419,"")</f>
        <v/>
      </c>
      <c r="I415" s="125" t="str">
        <f>IF('2. Enter scores'!H419&lt;&gt;"",'2. Enter scores'!$B419-'2. Enter scores'!H419,"")</f>
        <v/>
      </c>
      <c r="J415" s="125" t="str">
        <f>IF('2. Enter scores'!I419&lt;&gt;"",'2. Enter scores'!$B419-'2. Enter scores'!I419,"")</f>
        <v/>
      </c>
      <c r="K415" s="125" t="str">
        <f>IF('2. Enter scores'!J419&lt;&gt;"",'2. Enter scores'!$B419-'2. Enter scores'!J419,"")</f>
        <v/>
      </c>
      <c r="L415" s="125" t="str">
        <f>IF('2. Enter scores'!K419&lt;&gt;"",'2. Enter scores'!$B419-'2. Enter scores'!K419,"")</f>
        <v/>
      </c>
      <c r="M415" s="125" t="str">
        <f>IF('2. Enter scores'!L419&lt;&gt;"",'2. Enter scores'!$B419-'2. Enter scores'!L419,"")</f>
        <v/>
      </c>
      <c r="N415" s="125" t="str">
        <f>IF('2. Enter scores'!M419&lt;&gt;"",'2. Enter scores'!$B419-'2. Enter scores'!M419,"")</f>
        <v/>
      </c>
      <c r="O415" s="125" t="str">
        <f>IF('2. Enter scores'!N419&lt;&gt;"",'2. Enter scores'!$B419-'2. Enter scores'!N419,"")</f>
        <v/>
      </c>
      <c r="P415" s="125" t="str">
        <f>IF('2. Enter scores'!O419&lt;&gt;"",'2. Enter scores'!$B419-'2. Enter scores'!O419,"")</f>
        <v/>
      </c>
      <c r="Q415" s="125" t="str">
        <f>IF('2. Enter scores'!P419&lt;&gt;"",'2. Enter scores'!$B419-'2. Enter scores'!P419,"")</f>
        <v/>
      </c>
      <c r="R415" s="125" t="str">
        <f>IF('2. Enter scores'!Q419&lt;&gt;"",'2. Enter scores'!$B419-'2. Enter scores'!Q419,"")</f>
        <v/>
      </c>
      <c r="S415" s="125" t="str">
        <f>IF('2. Enter scores'!R419&lt;&gt;"",'2. Enter scores'!$B419-'2. Enter scores'!R419,"")</f>
        <v/>
      </c>
      <c r="T415" s="125" t="str">
        <f>IF('2. Enter scores'!S419&lt;&gt;"",'2. Enter scores'!$B419-'2. Enter scores'!S419,"")</f>
        <v/>
      </c>
      <c r="U415" s="125" t="str">
        <f>IF('2. Enter scores'!T419&lt;&gt;"",'2. Enter scores'!$B419-'2. Enter scores'!T419,"")</f>
        <v/>
      </c>
      <c r="V415" s="125" t="str">
        <f>IF('2. Enter scores'!U419&lt;&gt;"",'2. Enter scores'!$B419-'2. Enter scores'!U419,"")</f>
        <v/>
      </c>
      <c r="W415" s="125" t="str">
        <f>IF('2. Enter scores'!V419&lt;&gt;"",'2. Enter scores'!$B419-'2. Enter scores'!V419,"")</f>
        <v/>
      </c>
      <c r="X415" s="125" t="str">
        <f>IF('2. Enter scores'!W419&lt;&gt;"",'2. Enter scores'!$B419-'2. Enter scores'!W419,"")</f>
        <v/>
      </c>
      <c r="Y415" s="125" t="str">
        <f>IF('2. Enter scores'!X419&lt;&gt;"",'2. Enter scores'!$B419-'2. Enter scores'!X419,"")</f>
        <v/>
      </c>
      <c r="Z415" s="125" t="str">
        <f>IF('2. Enter scores'!Y419&lt;&gt;"",'2. Enter scores'!$B419-'2. Enter scores'!Y419,"")</f>
        <v/>
      </c>
      <c r="AA415" s="125" t="str">
        <f>IF('2. Enter scores'!Z419&lt;&gt;"",'2. Enter scores'!$B419-'2. Enter scores'!Z419,"")</f>
        <v/>
      </c>
      <c r="AB415" s="125" t="str">
        <f>IF('2. Enter scores'!AA419&lt;&gt;"",'2. Enter scores'!$B419-'2. Enter scores'!AA419,"")</f>
        <v/>
      </c>
      <c r="AC415" s="125" t="str">
        <f>IF('2. Enter scores'!AB419&lt;&gt;"",'2. Enter scores'!$B419-'2. Enter scores'!AB419,"")</f>
        <v/>
      </c>
      <c r="AD415" s="125" t="str">
        <f>IF('2. Enter scores'!AC419&lt;&gt;"",'2. Enter scores'!$B419-'2. Enter scores'!AC419,"")</f>
        <v/>
      </c>
      <c r="AE415" s="125" t="str">
        <f>IF('2. Enter scores'!AD419&lt;&gt;"",'2. Enter scores'!$B419-'2. Enter scores'!AD419,"")</f>
        <v/>
      </c>
      <c r="AF415" s="125" t="str">
        <f>IF('2. Enter scores'!AE419&lt;&gt;"",'2. Enter scores'!$B419-'2. Enter scores'!AE419,"")</f>
        <v/>
      </c>
      <c r="AG415" s="125" t="str">
        <f>IF('2. Enter scores'!AF419&lt;&gt;"",'2. Enter scores'!$B419-'2. Enter scores'!AF419,"")</f>
        <v/>
      </c>
      <c r="AH415" s="125" t="str">
        <f>IF('2. Enter scores'!AG419&lt;&gt;"",'2. Enter scores'!$B419-'2. Enter scores'!AG419,"")</f>
        <v/>
      </c>
      <c r="AI415" s="125" t="str">
        <f>IF('2. Enter scores'!AH419&lt;&gt;"",'2. Enter scores'!$B419-'2. Enter scores'!AH419,"")</f>
        <v/>
      </c>
      <c r="AJ415" s="125" t="str">
        <f>IF('2. Enter scores'!AI419&lt;&gt;"",'2. Enter scores'!$B419-'2. Enter scores'!AI419,"")</f>
        <v/>
      </c>
      <c r="AK415" s="125" t="str">
        <f>IF('2. Enter scores'!AJ419&lt;&gt;"",'2. Enter scores'!$B419-'2. Enter scores'!AJ419,"")</f>
        <v/>
      </c>
      <c r="AL415" s="125" t="str">
        <f>IF('2. Enter scores'!AK419&lt;&gt;"",'2. Enter scores'!$B419-'2. Enter scores'!AK419,"")</f>
        <v/>
      </c>
      <c r="AM415" s="125" t="str">
        <f>IF('2. Enter scores'!AL419&lt;&gt;"",'2. Enter scores'!$B419-'2. Enter scores'!AL419,"")</f>
        <v/>
      </c>
      <c r="AN415" s="125" t="str">
        <f>IF('2. Enter scores'!AM419&lt;&gt;"",'2. Enter scores'!$B419-'2. Enter scores'!AM419,"")</f>
        <v/>
      </c>
      <c r="AO415" s="125" t="str">
        <f>IF('2. Enter scores'!AN419&lt;&gt;"",'2. Enter scores'!$B419-'2. Enter scores'!AN419,"")</f>
        <v/>
      </c>
      <c r="AP415" s="125" t="str">
        <f>IF('2. Enter scores'!AO419&lt;&gt;"",'2. Enter scores'!$B419-'2. Enter scores'!AO419,"")</f>
        <v/>
      </c>
      <c r="AQ415" s="125" t="str">
        <f>IF('2. Enter scores'!AP419&lt;&gt;"",'2. Enter scores'!$B419-'2. Enter scores'!AP419,"")</f>
        <v/>
      </c>
      <c r="AR415" s="125" t="str">
        <f>IF('2. Enter scores'!AQ419&lt;&gt;"",'2. Enter scores'!$B419-'2. Enter scores'!AQ419,"")</f>
        <v/>
      </c>
      <c r="AS415" s="125" t="str">
        <f>IF('2. Enter scores'!AR419&lt;&gt;"",'2. Enter scores'!$B419-'2. Enter scores'!AR419,"")</f>
        <v/>
      </c>
      <c r="AT415" s="125" t="str">
        <f>IF('2. Enter scores'!AS419&lt;&gt;"",'2. Enter scores'!$B419-'2. Enter scores'!AS419,"")</f>
        <v/>
      </c>
      <c r="AU415" s="125" t="str">
        <f>IF('2. Enter scores'!AT419&lt;&gt;"",'2. Enter scores'!$B419-'2. Enter scores'!AT419,"")</f>
        <v/>
      </c>
      <c r="AV415" s="125" t="str">
        <f>IF('2. Enter scores'!AU419&lt;&gt;"",'2. Enter scores'!$B419-'2. Enter scores'!AU419,"")</f>
        <v/>
      </c>
      <c r="AW415" s="125" t="str">
        <f>IF('2. Enter scores'!AV419&lt;&gt;"",'2. Enter scores'!$B419-'2. Enter scores'!AV419,"")</f>
        <v/>
      </c>
      <c r="AX415" s="125" t="str">
        <f>IF('2. Enter scores'!AW419&lt;&gt;"",'2. Enter scores'!$B419-'2. Enter scores'!AW419,"")</f>
        <v/>
      </c>
      <c r="AY415" s="125" t="str">
        <f>IF('2. Enter scores'!AX419&lt;&gt;"",'2. Enter scores'!$B419-'2. Enter scores'!AX419,"")</f>
        <v/>
      </c>
      <c r="AZ415" s="125" t="str">
        <f>IF('2. Enter scores'!AY419&lt;&gt;"",'2. Enter scores'!$B419-'2. Enter scores'!AY419,"")</f>
        <v/>
      </c>
      <c r="BA415" s="125" t="str">
        <f>IF('2. Enter scores'!AZ419&lt;&gt;"",'2. Enter scores'!$B419-'2. Enter scores'!AZ419,"")</f>
        <v/>
      </c>
      <c r="BB415" s="125" t="str">
        <f>IF('2. Enter scores'!BA419&lt;&gt;"",'2. Enter scores'!$B419-'2. Enter scores'!BA419,"")</f>
        <v/>
      </c>
      <c r="BC415" s="125" t="str">
        <f>IF('2. Enter scores'!BB419&lt;&gt;"",'2. Enter scores'!$B419-'2. Enter scores'!BB419,"")</f>
        <v/>
      </c>
      <c r="BD415" s="125" t="str">
        <f>IF('2. Enter scores'!BC419&lt;&gt;"",'2. Enter scores'!$B419-'2. Enter scores'!BC419,"")</f>
        <v/>
      </c>
      <c r="BE415" s="125" t="str">
        <f>IF('2. Enter scores'!BD419&lt;&gt;"",'2. Enter scores'!$B419-'2. Enter scores'!BD419,"")</f>
        <v/>
      </c>
      <c r="BF415" s="125" t="str">
        <f>IF('2. Enter scores'!BE419&lt;&gt;"",'2. Enter scores'!$B419-'2. Enter scores'!BE419,"")</f>
        <v/>
      </c>
      <c r="BG415" s="125" t="str">
        <f>IF('2. Enter scores'!BF419&lt;&gt;"",'2. Enter scores'!$B419-'2. Enter scores'!BF419,"")</f>
        <v/>
      </c>
      <c r="BH415" s="125" t="str">
        <f>IF('2. Enter scores'!BG419&lt;&gt;"",'2. Enter scores'!$B419-'2. Enter scores'!BG419,"")</f>
        <v/>
      </c>
      <c r="BI415" s="125" t="str">
        <f>IF('2. Enter scores'!BH419&lt;&gt;"",'2. Enter scores'!$B419-'2. Enter scores'!BH419,"")</f>
        <v/>
      </c>
      <c r="BJ415" s="125" t="str">
        <f>IF('2. Enter scores'!BI419&lt;&gt;"",'2. Enter scores'!$B419-'2. Enter scores'!BI419,"")</f>
        <v/>
      </c>
      <c r="BK415" s="125" t="str">
        <f>IF('2. Enter scores'!BJ419&lt;&gt;"",'2. Enter scores'!$B419-'2. Enter scores'!BJ419,"")</f>
        <v/>
      </c>
      <c r="BL415" s="125" t="str">
        <f>IF('2. Enter scores'!BK419&lt;&gt;"",'2. Enter scores'!$B419-'2. Enter scores'!BK419,"")</f>
        <v/>
      </c>
      <c r="BM415" s="125" t="str">
        <f>IF('2. Enter scores'!BL419&lt;&gt;"",'2. Enter scores'!$B419-'2. Enter scores'!BL419,"")</f>
        <v/>
      </c>
      <c r="BN415" s="125" t="str">
        <f>IF('2. Enter scores'!BM419&lt;&gt;"",'2. Enter scores'!$B419-'2. Enter scores'!BM419,"")</f>
        <v/>
      </c>
      <c r="BO415" s="125" t="str">
        <f>IF('2. Enter scores'!BN419&lt;&gt;"",'2. Enter scores'!$B419-'2. Enter scores'!BN419,"")</f>
        <v/>
      </c>
      <c r="BP415" s="108">
        <v>1000</v>
      </c>
    </row>
    <row r="416" spans="2:68" x14ac:dyDescent="0.35">
      <c r="B416" s="125" t="str">
        <f>IF('2. Enter scores'!A420&lt;&gt;"",'2. Enter scores'!A420,"")</f>
        <v/>
      </c>
      <c r="H416" s="125" t="str">
        <f>IF('2. Enter scores'!G420&lt;&gt;"",'2. Enter scores'!$B420-'2. Enter scores'!G420,"")</f>
        <v/>
      </c>
      <c r="I416" s="125" t="str">
        <f>IF('2. Enter scores'!H420&lt;&gt;"",'2. Enter scores'!$B420-'2. Enter scores'!H420,"")</f>
        <v/>
      </c>
      <c r="J416" s="125" t="str">
        <f>IF('2. Enter scores'!I420&lt;&gt;"",'2. Enter scores'!$B420-'2. Enter scores'!I420,"")</f>
        <v/>
      </c>
      <c r="K416" s="125" t="str">
        <f>IF('2. Enter scores'!J420&lt;&gt;"",'2. Enter scores'!$B420-'2. Enter scores'!J420,"")</f>
        <v/>
      </c>
      <c r="L416" s="125" t="str">
        <f>IF('2. Enter scores'!K420&lt;&gt;"",'2. Enter scores'!$B420-'2. Enter scores'!K420,"")</f>
        <v/>
      </c>
      <c r="M416" s="125" t="str">
        <f>IF('2. Enter scores'!L420&lt;&gt;"",'2. Enter scores'!$B420-'2. Enter scores'!L420,"")</f>
        <v/>
      </c>
      <c r="N416" s="125" t="str">
        <f>IF('2. Enter scores'!M420&lt;&gt;"",'2. Enter scores'!$B420-'2. Enter scores'!M420,"")</f>
        <v/>
      </c>
      <c r="O416" s="125" t="str">
        <f>IF('2. Enter scores'!N420&lt;&gt;"",'2. Enter scores'!$B420-'2. Enter scores'!N420,"")</f>
        <v/>
      </c>
      <c r="P416" s="125" t="str">
        <f>IF('2. Enter scores'!O420&lt;&gt;"",'2. Enter scores'!$B420-'2. Enter scores'!O420,"")</f>
        <v/>
      </c>
      <c r="Q416" s="125" t="str">
        <f>IF('2. Enter scores'!P420&lt;&gt;"",'2. Enter scores'!$B420-'2. Enter scores'!P420,"")</f>
        <v/>
      </c>
      <c r="R416" s="125" t="str">
        <f>IF('2. Enter scores'!Q420&lt;&gt;"",'2. Enter scores'!$B420-'2. Enter scores'!Q420,"")</f>
        <v/>
      </c>
      <c r="S416" s="125" t="str">
        <f>IF('2. Enter scores'!R420&lt;&gt;"",'2. Enter scores'!$B420-'2. Enter scores'!R420,"")</f>
        <v/>
      </c>
      <c r="T416" s="125" t="str">
        <f>IF('2. Enter scores'!S420&lt;&gt;"",'2. Enter scores'!$B420-'2. Enter scores'!S420,"")</f>
        <v/>
      </c>
      <c r="U416" s="125" t="str">
        <f>IF('2. Enter scores'!T420&lt;&gt;"",'2. Enter scores'!$B420-'2. Enter scores'!T420,"")</f>
        <v/>
      </c>
      <c r="V416" s="125" t="str">
        <f>IF('2. Enter scores'!U420&lt;&gt;"",'2. Enter scores'!$B420-'2. Enter scores'!U420,"")</f>
        <v/>
      </c>
      <c r="W416" s="125" t="str">
        <f>IF('2. Enter scores'!V420&lt;&gt;"",'2. Enter scores'!$B420-'2. Enter scores'!V420,"")</f>
        <v/>
      </c>
      <c r="X416" s="125" t="str">
        <f>IF('2. Enter scores'!W420&lt;&gt;"",'2. Enter scores'!$B420-'2. Enter scores'!W420,"")</f>
        <v/>
      </c>
      <c r="Y416" s="125" t="str">
        <f>IF('2. Enter scores'!X420&lt;&gt;"",'2. Enter scores'!$B420-'2. Enter scores'!X420,"")</f>
        <v/>
      </c>
      <c r="Z416" s="125" t="str">
        <f>IF('2. Enter scores'!Y420&lt;&gt;"",'2. Enter scores'!$B420-'2. Enter scores'!Y420,"")</f>
        <v/>
      </c>
      <c r="AA416" s="125" t="str">
        <f>IF('2. Enter scores'!Z420&lt;&gt;"",'2. Enter scores'!$B420-'2. Enter scores'!Z420,"")</f>
        <v/>
      </c>
      <c r="AB416" s="125" t="str">
        <f>IF('2. Enter scores'!AA420&lt;&gt;"",'2. Enter scores'!$B420-'2. Enter scores'!AA420,"")</f>
        <v/>
      </c>
      <c r="AC416" s="125" t="str">
        <f>IF('2. Enter scores'!AB420&lt;&gt;"",'2. Enter scores'!$B420-'2. Enter scores'!AB420,"")</f>
        <v/>
      </c>
      <c r="AD416" s="125" t="str">
        <f>IF('2. Enter scores'!AC420&lt;&gt;"",'2. Enter scores'!$B420-'2. Enter scores'!AC420,"")</f>
        <v/>
      </c>
      <c r="AE416" s="125" t="str">
        <f>IF('2. Enter scores'!AD420&lt;&gt;"",'2. Enter scores'!$B420-'2. Enter scores'!AD420,"")</f>
        <v/>
      </c>
      <c r="AF416" s="125" t="str">
        <f>IF('2. Enter scores'!AE420&lt;&gt;"",'2. Enter scores'!$B420-'2. Enter scores'!AE420,"")</f>
        <v/>
      </c>
      <c r="AG416" s="125" t="str">
        <f>IF('2. Enter scores'!AF420&lt;&gt;"",'2. Enter scores'!$B420-'2. Enter scores'!AF420,"")</f>
        <v/>
      </c>
      <c r="AH416" s="125" t="str">
        <f>IF('2. Enter scores'!AG420&lt;&gt;"",'2. Enter scores'!$B420-'2. Enter scores'!AG420,"")</f>
        <v/>
      </c>
      <c r="AI416" s="125" t="str">
        <f>IF('2. Enter scores'!AH420&lt;&gt;"",'2. Enter scores'!$B420-'2. Enter scores'!AH420,"")</f>
        <v/>
      </c>
      <c r="AJ416" s="125" t="str">
        <f>IF('2. Enter scores'!AI420&lt;&gt;"",'2. Enter scores'!$B420-'2. Enter scores'!AI420,"")</f>
        <v/>
      </c>
      <c r="AK416" s="125" t="str">
        <f>IF('2. Enter scores'!AJ420&lt;&gt;"",'2. Enter scores'!$B420-'2. Enter scores'!AJ420,"")</f>
        <v/>
      </c>
      <c r="AL416" s="125" t="str">
        <f>IF('2. Enter scores'!AK420&lt;&gt;"",'2. Enter scores'!$B420-'2. Enter scores'!AK420,"")</f>
        <v/>
      </c>
      <c r="AM416" s="125" t="str">
        <f>IF('2. Enter scores'!AL420&lt;&gt;"",'2. Enter scores'!$B420-'2. Enter scores'!AL420,"")</f>
        <v/>
      </c>
      <c r="AN416" s="125" t="str">
        <f>IF('2. Enter scores'!AM420&lt;&gt;"",'2. Enter scores'!$B420-'2. Enter scores'!AM420,"")</f>
        <v/>
      </c>
      <c r="AO416" s="125" t="str">
        <f>IF('2. Enter scores'!AN420&lt;&gt;"",'2. Enter scores'!$B420-'2. Enter scores'!AN420,"")</f>
        <v/>
      </c>
      <c r="AP416" s="125" t="str">
        <f>IF('2. Enter scores'!AO420&lt;&gt;"",'2. Enter scores'!$B420-'2. Enter scores'!AO420,"")</f>
        <v/>
      </c>
      <c r="AQ416" s="125" t="str">
        <f>IF('2. Enter scores'!AP420&lt;&gt;"",'2. Enter scores'!$B420-'2. Enter scores'!AP420,"")</f>
        <v/>
      </c>
      <c r="AR416" s="125" t="str">
        <f>IF('2. Enter scores'!AQ420&lt;&gt;"",'2. Enter scores'!$B420-'2. Enter scores'!AQ420,"")</f>
        <v/>
      </c>
      <c r="AS416" s="125" t="str">
        <f>IF('2. Enter scores'!AR420&lt;&gt;"",'2. Enter scores'!$B420-'2. Enter scores'!AR420,"")</f>
        <v/>
      </c>
      <c r="AT416" s="125" t="str">
        <f>IF('2. Enter scores'!AS420&lt;&gt;"",'2. Enter scores'!$B420-'2. Enter scores'!AS420,"")</f>
        <v/>
      </c>
      <c r="AU416" s="125" t="str">
        <f>IF('2. Enter scores'!AT420&lt;&gt;"",'2. Enter scores'!$B420-'2. Enter scores'!AT420,"")</f>
        <v/>
      </c>
      <c r="AV416" s="125" t="str">
        <f>IF('2. Enter scores'!AU420&lt;&gt;"",'2. Enter scores'!$B420-'2. Enter scores'!AU420,"")</f>
        <v/>
      </c>
      <c r="AW416" s="125" t="str">
        <f>IF('2. Enter scores'!AV420&lt;&gt;"",'2. Enter scores'!$B420-'2. Enter scores'!AV420,"")</f>
        <v/>
      </c>
      <c r="AX416" s="125" t="str">
        <f>IF('2. Enter scores'!AW420&lt;&gt;"",'2. Enter scores'!$B420-'2. Enter scores'!AW420,"")</f>
        <v/>
      </c>
      <c r="AY416" s="125" t="str">
        <f>IF('2. Enter scores'!AX420&lt;&gt;"",'2. Enter scores'!$B420-'2. Enter scores'!AX420,"")</f>
        <v/>
      </c>
      <c r="AZ416" s="125" t="str">
        <f>IF('2. Enter scores'!AY420&lt;&gt;"",'2. Enter scores'!$B420-'2. Enter scores'!AY420,"")</f>
        <v/>
      </c>
      <c r="BA416" s="125" t="str">
        <f>IF('2. Enter scores'!AZ420&lt;&gt;"",'2. Enter scores'!$B420-'2. Enter scores'!AZ420,"")</f>
        <v/>
      </c>
      <c r="BB416" s="125" t="str">
        <f>IF('2. Enter scores'!BA420&lt;&gt;"",'2. Enter scores'!$B420-'2. Enter scores'!BA420,"")</f>
        <v/>
      </c>
      <c r="BC416" s="125" t="str">
        <f>IF('2. Enter scores'!BB420&lt;&gt;"",'2. Enter scores'!$B420-'2. Enter scores'!BB420,"")</f>
        <v/>
      </c>
      <c r="BD416" s="125" t="str">
        <f>IF('2. Enter scores'!BC420&lt;&gt;"",'2. Enter scores'!$B420-'2. Enter scores'!BC420,"")</f>
        <v/>
      </c>
      <c r="BE416" s="125" t="str">
        <f>IF('2. Enter scores'!BD420&lt;&gt;"",'2. Enter scores'!$B420-'2. Enter scores'!BD420,"")</f>
        <v/>
      </c>
      <c r="BF416" s="125" t="str">
        <f>IF('2. Enter scores'!BE420&lt;&gt;"",'2. Enter scores'!$B420-'2. Enter scores'!BE420,"")</f>
        <v/>
      </c>
      <c r="BG416" s="125" t="str">
        <f>IF('2. Enter scores'!BF420&lt;&gt;"",'2. Enter scores'!$B420-'2. Enter scores'!BF420,"")</f>
        <v/>
      </c>
      <c r="BH416" s="125" t="str">
        <f>IF('2. Enter scores'!BG420&lt;&gt;"",'2. Enter scores'!$B420-'2. Enter scores'!BG420,"")</f>
        <v/>
      </c>
      <c r="BI416" s="125" t="str">
        <f>IF('2. Enter scores'!BH420&lt;&gt;"",'2. Enter scores'!$B420-'2. Enter scores'!BH420,"")</f>
        <v/>
      </c>
      <c r="BJ416" s="125" t="str">
        <f>IF('2. Enter scores'!BI420&lt;&gt;"",'2. Enter scores'!$B420-'2. Enter scores'!BI420,"")</f>
        <v/>
      </c>
      <c r="BK416" s="125" t="str">
        <f>IF('2. Enter scores'!BJ420&lt;&gt;"",'2. Enter scores'!$B420-'2. Enter scores'!BJ420,"")</f>
        <v/>
      </c>
      <c r="BL416" s="125" t="str">
        <f>IF('2. Enter scores'!BK420&lt;&gt;"",'2. Enter scores'!$B420-'2. Enter scores'!BK420,"")</f>
        <v/>
      </c>
      <c r="BM416" s="125" t="str">
        <f>IF('2. Enter scores'!BL420&lt;&gt;"",'2. Enter scores'!$B420-'2. Enter scores'!BL420,"")</f>
        <v/>
      </c>
      <c r="BN416" s="125" t="str">
        <f>IF('2. Enter scores'!BM420&lt;&gt;"",'2. Enter scores'!$B420-'2. Enter scores'!BM420,"")</f>
        <v/>
      </c>
      <c r="BO416" s="125" t="str">
        <f>IF('2. Enter scores'!BN420&lt;&gt;"",'2. Enter scores'!$B420-'2. Enter scores'!BN420,"")</f>
        <v/>
      </c>
      <c r="BP416" s="108">
        <v>1000</v>
      </c>
    </row>
    <row r="417" spans="2:68" x14ac:dyDescent="0.35">
      <c r="B417" s="125" t="str">
        <f>IF('2. Enter scores'!A421&lt;&gt;"",'2. Enter scores'!A421,"")</f>
        <v/>
      </c>
      <c r="H417" s="125" t="str">
        <f>IF('2. Enter scores'!G421&lt;&gt;"",'2. Enter scores'!$B421-'2. Enter scores'!G421,"")</f>
        <v/>
      </c>
      <c r="I417" s="125" t="str">
        <f>IF('2. Enter scores'!H421&lt;&gt;"",'2. Enter scores'!$B421-'2. Enter scores'!H421,"")</f>
        <v/>
      </c>
      <c r="J417" s="125" t="str">
        <f>IF('2. Enter scores'!I421&lt;&gt;"",'2. Enter scores'!$B421-'2. Enter scores'!I421,"")</f>
        <v/>
      </c>
      <c r="K417" s="125" t="str">
        <f>IF('2. Enter scores'!J421&lt;&gt;"",'2. Enter scores'!$B421-'2. Enter scores'!J421,"")</f>
        <v/>
      </c>
      <c r="L417" s="125" t="str">
        <f>IF('2. Enter scores'!K421&lt;&gt;"",'2. Enter scores'!$B421-'2. Enter scores'!K421,"")</f>
        <v/>
      </c>
      <c r="M417" s="125" t="str">
        <f>IF('2. Enter scores'!L421&lt;&gt;"",'2. Enter scores'!$B421-'2. Enter scores'!L421,"")</f>
        <v/>
      </c>
      <c r="N417" s="125" t="str">
        <f>IF('2. Enter scores'!M421&lt;&gt;"",'2. Enter scores'!$B421-'2. Enter scores'!M421,"")</f>
        <v/>
      </c>
      <c r="O417" s="125" t="str">
        <f>IF('2. Enter scores'!N421&lt;&gt;"",'2. Enter scores'!$B421-'2. Enter scores'!N421,"")</f>
        <v/>
      </c>
      <c r="P417" s="125" t="str">
        <f>IF('2. Enter scores'!O421&lt;&gt;"",'2. Enter scores'!$B421-'2. Enter scores'!O421,"")</f>
        <v/>
      </c>
      <c r="Q417" s="125" t="str">
        <f>IF('2. Enter scores'!P421&lt;&gt;"",'2. Enter scores'!$B421-'2. Enter scores'!P421,"")</f>
        <v/>
      </c>
      <c r="R417" s="125" t="str">
        <f>IF('2. Enter scores'!Q421&lt;&gt;"",'2. Enter scores'!$B421-'2. Enter scores'!Q421,"")</f>
        <v/>
      </c>
      <c r="S417" s="125" t="str">
        <f>IF('2. Enter scores'!R421&lt;&gt;"",'2. Enter scores'!$B421-'2. Enter scores'!R421,"")</f>
        <v/>
      </c>
      <c r="T417" s="125" t="str">
        <f>IF('2. Enter scores'!S421&lt;&gt;"",'2. Enter scores'!$B421-'2. Enter scores'!S421,"")</f>
        <v/>
      </c>
      <c r="U417" s="125" t="str">
        <f>IF('2. Enter scores'!T421&lt;&gt;"",'2. Enter scores'!$B421-'2. Enter scores'!T421,"")</f>
        <v/>
      </c>
      <c r="V417" s="125" t="str">
        <f>IF('2. Enter scores'!U421&lt;&gt;"",'2. Enter scores'!$B421-'2. Enter scores'!U421,"")</f>
        <v/>
      </c>
      <c r="W417" s="125" t="str">
        <f>IF('2. Enter scores'!V421&lt;&gt;"",'2. Enter scores'!$B421-'2. Enter scores'!V421,"")</f>
        <v/>
      </c>
      <c r="X417" s="125" t="str">
        <f>IF('2. Enter scores'!W421&lt;&gt;"",'2. Enter scores'!$B421-'2. Enter scores'!W421,"")</f>
        <v/>
      </c>
      <c r="Y417" s="125" t="str">
        <f>IF('2. Enter scores'!X421&lt;&gt;"",'2. Enter scores'!$B421-'2. Enter scores'!X421,"")</f>
        <v/>
      </c>
      <c r="Z417" s="125" t="str">
        <f>IF('2. Enter scores'!Y421&lt;&gt;"",'2. Enter scores'!$B421-'2. Enter scores'!Y421,"")</f>
        <v/>
      </c>
      <c r="AA417" s="125" t="str">
        <f>IF('2. Enter scores'!Z421&lt;&gt;"",'2. Enter scores'!$B421-'2. Enter scores'!Z421,"")</f>
        <v/>
      </c>
      <c r="AB417" s="125" t="str">
        <f>IF('2. Enter scores'!AA421&lt;&gt;"",'2. Enter scores'!$B421-'2. Enter scores'!AA421,"")</f>
        <v/>
      </c>
      <c r="AC417" s="125" t="str">
        <f>IF('2. Enter scores'!AB421&lt;&gt;"",'2. Enter scores'!$B421-'2. Enter scores'!AB421,"")</f>
        <v/>
      </c>
      <c r="AD417" s="125" t="str">
        <f>IF('2. Enter scores'!AC421&lt;&gt;"",'2. Enter scores'!$B421-'2. Enter scores'!AC421,"")</f>
        <v/>
      </c>
      <c r="AE417" s="125" t="str">
        <f>IF('2. Enter scores'!AD421&lt;&gt;"",'2. Enter scores'!$B421-'2. Enter scores'!AD421,"")</f>
        <v/>
      </c>
      <c r="AF417" s="125" t="str">
        <f>IF('2. Enter scores'!AE421&lt;&gt;"",'2. Enter scores'!$B421-'2. Enter scores'!AE421,"")</f>
        <v/>
      </c>
      <c r="AG417" s="125" t="str">
        <f>IF('2. Enter scores'!AF421&lt;&gt;"",'2. Enter scores'!$B421-'2. Enter scores'!AF421,"")</f>
        <v/>
      </c>
      <c r="AH417" s="125" t="str">
        <f>IF('2. Enter scores'!AG421&lt;&gt;"",'2. Enter scores'!$B421-'2. Enter scores'!AG421,"")</f>
        <v/>
      </c>
      <c r="AI417" s="125" t="str">
        <f>IF('2. Enter scores'!AH421&lt;&gt;"",'2. Enter scores'!$B421-'2. Enter scores'!AH421,"")</f>
        <v/>
      </c>
      <c r="AJ417" s="125" t="str">
        <f>IF('2. Enter scores'!AI421&lt;&gt;"",'2. Enter scores'!$B421-'2. Enter scores'!AI421,"")</f>
        <v/>
      </c>
      <c r="AK417" s="125" t="str">
        <f>IF('2. Enter scores'!AJ421&lt;&gt;"",'2. Enter scores'!$B421-'2. Enter scores'!AJ421,"")</f>
        <v/>
      </c>
      <c r="AL417" s="125" t="str">
        <f>IF('2. Enter scores'!AK421&lt;&gt;"",'2. Enter scores'!$B421-'2. Enter scores'!AK421,"")</f>
        <v/>
      </c>
      <c r="AM417" s="125" t="str">
        <f>IF('2. Enter scores'!AL421&lt;&gt;"",'2. Enter scores'!$B421-'2. Enter scores'!AL421,"")</f>
        <v/>
      </c>
      <c r="AN417" s="125" t="str">
        <f>IF('2. Enter scores'!AM421&lt;&gt;"",'2. Enter scores'!$B421-'2. Enter scores'!AM421,"")</f>
        <v/>
      </c>
      <c r="AO417" s="125" t="str">
        <f>IF('2. Enter scores'!AN421&lt;&gt;"",'2. Enter scores'!$B421-'2. Enter scores'!AN421,"")</f>
        <v/>
      </c>
      <c r="AP417" s="125" t="str">
        <f>IF('2. Enter scores'!AO421&lt;&gt;"",'2. Enter scores'!$B421-'2. Enter scores'!AO421,"")</f>
        <v/>
      </c>
      <c r="AQ417" s="125" t="str">
        <f>IF('2. Enter scores'!AP421&lt;&gt;"",'2. Enter scores'!$B421-'2. Enter scores'!AP421,"")</f>
        <v/>
      </c>
      <c r="AR417" s="125" t="str">
        <f>IF('2. Enter scores'!AQ421&lt;&gt;"",'2. Enter scores'!$B421-'2. Enter scores'!AQ421,"")</f>
        <v/>
      </c>
      <c r="AS417" s="125" t="str">
        <f>IF('2. Enter scores'!AR421&lt;&gt;"",'2. Enter scores'!$B421-'2. Enter scores'!AR421,"")</f>
        <v/>
      </c>
      <c r="AT417" s="125" t="str">
        <f>IF('2. Enter scores'!AS421&lt;&gt;"",'2. Enter scores'!$B421-'2. Enter scores'!AS421,"")</f>
        <v/>
      </c>
      <c r="AU417" s="125" t="str">
        <f>IF('2. Enter scores'!AT421&lt;&gt;"",'2. Enter scores'!$B421-'2. Enter scores'!AT421,"")</f>
        <v/>
      </c>
      <c r="AV417" s="125" t="str">
        <f>IF('2. Enter scores'!AU421&lt;&gt;"",'2. Enter scores'!$B421-'2. Enter scores'!AU421,"")</f>
        <v/>
      </c>
      <c r="AW417" s="125" t="str">
        <f>IF('2. Enter scores'!AV421&lt;&gt;"",'2. Enter scores'!$B421-'2. Enter scores'!AV421,"")</f>
        <v/>
      </c>
      <c r="AX417" s="125" t="str">
        <f>IF('2. Enter scores'!AW421&lt;&gt;"",'2. Enter scores'!$B421-'2. Enter scores'!AW421,"")</f>
        <v/>
      </c>
      <c r="AY417" s="125" t="str">
        <f>IF('2. Enter scores'!AX421&lt;&gt;"",'2. Enter scores'!$B421-'2. Enter scores'!AX421,"")</f>
        <v/>
      </c>
      <c r="AZ417" s="125" t="str">
        <f>IF('2. Enter scores'!AY421&lt;&gt;"",'2. Enter scores'!$B421-'2. Enter scores'!AY421,"")</f>
        <v/>
      </c>
      <c r="BA417" s="125" t="str">
        <f>IF('2. Enter scores'!AZ421&lt;&gt;"",'2. Enter scores'!$B421-'2. Enter scores'!AZ421,"")</f>
        <v/>
      </c>
      <c r="BB417" s="125" t="str">
        <f>IF('2. Enter scores'!BA421&lt;&gt;"",'2. Enter scores'!$B421-'2. Enter scores'!BA421,"")</f>
        <v/>
      </c>
      <c r="BC417" s="125" t="str">
        <f>IF('2. Enter scores'!BB421&lt;&gt;"",'2. Enter scores'!$B421-'2. Enter scores'!BB421,"")</f>
        <v/>
      </c>
      <c r="BD417" s="125" t="str">
        <f>IF('2. Enter scores'!BC421&lt;&gt;"",'2. Enter scores'!$B421-'2. Enter scores'!BC421,"")</f>
        <v/>
      </c>
      <c r="BE417" s="125" t="str">
        <f>IF('2. Enter scores'!BD421&lt;&gt;"",'2. Enter scores'!$B421-'2. Enter scores'!BD421,"")</f>
        <v/>
      </c>
      <c r="BF417" s="125" t="str">
        <f>IF('2. Enter scores'!BE421&lt;&gt;"",'2. Enter scores'!$B421-'2. Enter scores'!BE421,"")</f>
        <v/>
      </c>
      <c r="BG417" s="125" t="str">
        <f>IF('2. Enter scores'!BF421&lt;&gt;"",'2. Enter scores'!$B421-'2. Enter scores'!BF421,"")</f>
        <v/>
      </c>
      <c r="BH417" s="125" t="str">
        <f>IF('2. Enter scores'!BG421&lt;&gt;"",'2. Enter scores'!$B421-'2. Enter scores'!BG421,"")</f>
        <v/>
      </c>
      <c r="BI417" s="125" t="str">
        <f>IF('2. Enter scores'!BH421&lt;&gt;"",'2. Enter scores'!$B421-'2. Enter scores'!BH421,"")</f>
        <v/>
      </c>
      <c r="BJ417" s="125" t="str">
        <f>IF('2. Enter scores'!BI421&lt;&gt;"",'2. Enter scores'!$B421-'2. Enter scores'!BI421,"")</f>
        <v/>
      </c>
      <c r="BK417" s="125" t="str">
        <f>IF('2. Enter scores'!BJ421&lt;&gt;"",'2. Enter scores'!$B421-'2. Enter scores'!BJ421,"")</f>
        <v/>
      </c>
      <c r="BL417" s="125" t="str">
        <f>IF('2. Enter scores'!BK421&lt;&gt;"",'2. Enter scores'!$B421-'2. Enter scores'!BK421,"")</f>
        <v/>
      </c>
      <c r="BM417" s="125" t="str">
        <f>IF('2. Enter scores'!BL421&lt;&gt;"",'2. Enter scores'!$B421-'2. Enter scores'!BL421,"")</f>
        <v/>
      </c>
      <c r="BN417" s="125" t="str">
        <f>IF('2. Enter scores'!BM421&lt;&gt;"",'2. Enter scores'!$B421-'2. Enter scores'!BM421,"")</f>
        <v/>
      </c>
      <c r="BO417" s="125" t="str">
        <f>IF('2. Enter scores'!BN421&lt;&gt;"",'2. Enter scores'!$B421-'2. Enter scores'!BN421,"")</f>
        <v/>
      </c>
      <c r="BP417" s="108">
        <v>1000</v>
      </c>
    </row>
    <row r="418" spans="2:68" x14ac:dyDescent="0.35">
      <c r="B418" s="125" t="str">
        <f>IF('2. Enter scores'!A422&lt;&gt;"",'2. Enter scores'!A422,"")</f>
        <v/>
      </c>
      <c r="H418" s="125" t="str">
        <f>IF('2. Enter scores'!G422&lt;&gt;"",'2. Enter scores'!$B422-'2. Enter scores'!G422,"")</f>
        <v/>
      </c>
      <c r="I418" s="125" t="str">
        <f>IF('2. Enter scores'!H422&lt;&gt;"",'2. Enter scores'!$B422-'2. Enter scores'!H422,"")</f>
        <v/>
      </c>
      <c r="J418" s="125" t="str">
        <f>IF('2. Enter scores'!I422&lt;&gt;"",'2. Enter scores'!$B422-'2. Enter scores'!I422,"")</f>
        <v/>
      </c>
      <c r="K418" s="125" t="str">
        <f>IF('2. Enter scores'!J422&lt;&gt;"",'2. Enter scores'!$B422-'2. Enter scores'!J422,"")</f>
        <v/>
      </c>
      <c r="L418" s="125" t="str">
        <f>IF('2. Enter scores'!K422&lt;&gt;"",'2. Enter scores'!$B422-'2. Enter scores'!K422,"")</f>
        <v/>
      </c>
      <c r="M418" s="125" t="str">
        <f>IF('2. Enter scores'!L422&lt;&gt;"",'2. Enter scores'!$B422-'2. Enter scores'!L422,"")</f>
        <v/>
      </c>
      <c r="N418" s="125" t="str">
        <f>IF('2. Enter scores'!M422&lt;&gt;"",'2. Enter scores'!$B422-'2. Enter scores'!M422,"")</f>
        <v/>
      </c>
      <c r="O418" s="125" t="str">
        <f>IF('2. Enter scores'!N422&lt;&gt;"",'2. Enter scores'!$B422-'2. Enter scores'!N422,"")</f>
        <v/>
      </c>
      <c r="P418" s="125" t="str">
        <f>IF('2. Enter scores'!O422&lt;&gt;"",'2. Enter scores'!$B422-'2. Enter scores'!O422,"")</f>
        <v/>
      </c>
      <c r="Q418" s="125" t="str">
        <f>IF('2. Enter scores'!P422&lt;&gt;"",'2. Enter scores'!$B422-'2. Enter scores'!P422,"")</f>
        <v/>
      </c>
      <c r="R418" s="125" t="str">
        <f>IF('2. Enter scores'!Q422&lt;&gt;"",'2. Enter scores'!$B422-'2. Enter scores'!Q422,"")</f>
        <v/>
      </c>
      <c r="S418" s="125" t="str">
        <f>IF('2. Enter scores'!R422&lt;&gt;"",'2. Enter scores'!$B422-'2. Enter scores'!R422,"")</f>
        <v/>
      </c>
      <c r="T418" s="125" t="str">
        <f>IF('2. Enter scores'!S422&lt;&gt;"",'2. Enter scores'!$B422-'2. Enter scores'!S422,"")</f>
        <v/>
      </c>
      <c r="U418" s="125" t="str">
        <f>IF('2. Enter scores'!T422&lt;&gt;"",'2. Enter scores'!$B422-'2. Enter scores'!T422,"")</f>
        <v/>
      </c>
      <c r="V418" s="125" t="str">
        <f>IF('2. Enter scores'!U422&lt;&gt;"",'2. Enter scores'!$B422-'2. Enter scores'!U422,"")</f>
        <v/>
      </c>
      <c r="W418" s="125" t="str">
        <f>IF('2. Enter scores'!V422&lt;&gt;"",'2. Enter scores'!$B422-'2. Enter scores'!V422,"")</f>
        <v/>
      </c>
      <c r="X418" s="125" t="str">
        <f>IF('2. Enter scores'!W422&lt;&gt;"",'2. Enter scores'!$B422-'2. Enter scores'!W422,"")</f>
        <v/>
      </c>
      <c r="Y418" s="125" t="str">
        <f>IF('2. Enter scores'!X422&lt;&gt;"",'2. Enter scores'!$B422-'2. Enter scores'!X422,"")</f>
        <v/>
      </c>
      <c r="Z418" s="125" t="str">
        <f>IF('2. Enter scores'!Y422&lt;&gt;"",'2. Enter scores'!$B422-'2. Enter scores'!Y422,"")</f>
        <v/>
      </c>
      <c r="AA418" s="125" t="str">
        <f>IF('2. Enter scores'!Z422&lt;&gt;"",'2. Enter scores'!$B422-'2. Enter scores'!Z422,"")</f>
        <v/>
      </c>
      <c r="AB418" s="125" t="str">
        <f>IF('2. Enter scores'!AA422&lt;&gt;"",'2. Enter scores'!$B422-'2. Enter scores'!AA422,"")</f>
        <v/>
      </c>
      <c r="AC418" s="125" t="str">
        <f>IF('2. Enter scores'!AB422&lt;&gt;"",'2. Enter scores'!$B422-'2. Enter scores'!AB422,"")</f>
        <v/>
      </c>
      <c r="AD418" s="125" t="str">
        <f>IF('2. Enter scores'!AC422&lt;&gt;"",'2. Enter scores'!$B422-'2. Enter scores'!AC422,"")</f>
        <v/>
      </c>
      <c r="AE418" s="125" t="str">
        <f>IF('2. Enter scores'!AD422&lt;&gt;"",'2. Enter scores'!$B422-'2. Enter scores'!AD422,"")</f>
        <v/>
      </c>
      <c r="AF418" s="125" t="str">
        <f>IF('2. Enter scores'!AE422&lt;&gt;"",'2. Enter scores'!$B422-'2. Enter scores'!AE422,"")</f>
        <v/>
      </c>
      <c r="AG418" s="125" t="str">
        <f>IF('2. Enter scores'!AF422&lt;&gt;"",'2. Enter scores'!$B422-'2. Enter scores'!AF422,"")</f>
        <v/>
      </c>
      <c r="AH418" s="125" t="str">
        <f>IF('2. Enter scores'!AG422&lt;&gt;"",'2. Enter scores'!$B422-'2. Enter scores'!AG422,"")</f>
        <v/>
      </c>
      <c r="AI418" s="125" t="str">
        <f>IF('2. Enter scores'!AH422&lt;&gt;"",'2. Enter scores'!$B422-'2. Enter scores'!AH422,"")</f>
        <v/>
      </c>
      <c r="AJ418" s="125" t="str">
        <f>IF('2. Enter scores'!AI422&lt;&gt;"",'2. Enter scores'!$B422-'2. Enter scores'!AI422,"")</f>
        <v/>
      </c>
      <c r="AK418" s="125" t="str">
        <f>IF('2. Enter scores'!AJ422&lt;&gt;"",'2. Enter scores'!$B422-'2. Enter scores'!AJ422,"")</f>
        <v/>
      </c>
      <c r="AL418" s="125" t="str">
        <f>IF('2. Enter scores'!AK422&lt;&gt;"",'2. Enter scores'!$B422-'2. Enter scores'!AK422,"")</f>
        <v/>
      </c>
      <c r="AM418" s="125" t="str">
        <f>IF('2. Enter scores'!AL422&lt;&gt;"",'2. Enter scores'!$B422-'2. Enter scores'!AL422,"")</f>
        <v/>
      </c>
      <c r="AN418" s="125" t="str">
        <f>IF('2. Enter scores'!AM422&lt;&gt;"",'2. Enter scores'!$B422-'2. Enter scores'!AM422,"")</f>
        <v/>
      </c>
      <c r="AO418" s="125" t="str">
        <f>IF('2. Enter scores'!AN422&lt;&gt;"",'2. Enter scores'!$B422-'2. Enter scores'!AN422,"")</f>
        <v/>
      </c>
      <c r="AP418" s="125" t="str">
        <f>IF('2. Enter scores'!AO422&lt;&gt;"",'2. Enter scores'!$B422-'2. Enter scores'!AO422,"")</f>
        <v/>
      </c>
      <c r="AQ418" s="125" t="str">
        <f>IF('2. Enter scores'!AP422&lt;&gt;"",'2. Enter scores'!$B422-'2. Enter scores'!AP422,"")</f>
        <v/>
      </c>
      <c r="AR418" s="125" t="str">
        <f>IF('2. Enter scores'!AQ422&lt;&gt;"",'2. Enter scores'!$B422-'2. Enter scores'!AQ422,"")</f>
        <v/>
      </c>
      <c r="AS418" s="125" t="str">
        <f>IF('2. Enter scores'!AR422&lt;&gt;"",'2. Enter scores'!$B422-'2. Enter scores'!AR422,"")</f>
        <v/>
      </c>
      <c r="AT418" s="125" t="str">
        <f>IF('2. Enter scores'!AS422&lt;&gt;"",'2. Enter scores'!$B422-'2. Enter scores'!AS422,"")</f>
        <v/>
      </c>
      <c r="AU418" s="125" t="str">
        <f>IF('2. Enter scores'!AT422&lt;&gt;"",'2. Enter scores'!$B422-'2. Enter scores'!AT422,"")</f>
        <v/>
      </c>
      <c r="AV418" s="125" t="str">
        <f>IF('2. Enter scores'!AU422&lt;&gt;"",'2. Enter scores'!$B422-'2. Enter scores'!AU422,"")</f>
        <v/>
      </c>
      <c r="AW418" s="125" t="str">
        <f>IF('2. Enter scores'!AV422&lt;&gt;"",'2. Enter scores'!$B422-'2. Enter scores'!AV422,"")</f>
        <v/>
      </c>
      <c r="AX418" s="125" t="str">
        <f>IF('2. Enter scores'!AW422&lt;&gt;"",'2. Enter scores'!$B422-'2. Enter scores'!AW422,"")</f>
        <v/>
      </c>
      <c r="AY418" s="125" t="str">
        <f>IF('2. Enter scores'!AX422&lt;&gt;"",'2. Enter scores'!$B422-'2. Enter scores'!AX422,"")</f>
        <v/>
      </c>
      <c r="AZ418" s="125" t="str">
        <f>IF('2. Enter scores'!AY422&lt;&gt;"",'2. Enter scores'!$B422-'2. Enter scores'!AY422,"")</f>
        <v/>
      </c>
      <c r="BA418" s="125" t="str">
        <f>IF('2. Enter scores'!AZ422&lt;&gt;"",'2. Enter scores'!$B422-'2. Enter scores'!AZ422,"")</f>
        <v/>
      </c>
      <c r="BB418" s="125" t="str">
        <f>IF('2. Enter scores'!BA422&lt;&gt;"",'2. Enter scores'!$B422-'2. Enter scores'!BA422,"")</f>
        <v/>
      </c>
      <c r="BC418" s="125" t="str">
        <f>IF('2. Enter scores'!BB422&lt;&gt;"",'2. Enter scores'!$B422-'2. Enter scores'!BB422,"")</f>
        <v/>
      </c>
      <c r="BD418" s="125" t="str">
        <f>IF('2. Enter scores'!BC422&lt;&gt;"",'2. Enter scores'!$B422-'2. Enter scores'!BC422,"")</f>
        <v/>
      </c>
      <c r="BE418" s="125" t="str">
        <f>IF('2. Enter scores'!BD422&lt;&gt;"",'2. Enter scores'!$B422-'2. Enter scores'!BD422,"")</f>
        <v/>
      </c>
      <c r="BF418" s="125" t="str">
        <f>IF('2. Enter scores'!BE422&lt;&gt;"",'2. Enter scores'!$B422-'2. Enter scores'!BE422,"")</f>
        <v/>
      </c>
      <c r="BG418" s="125" t="str">
        <f>IF('2. Enter scores'!BF422&lt;&gt;"",'2. Enter scores'!$B422-'2. Enter scores'!BF422,"")</f>
        <v/>
      </c>
      <c r="BH418" s="125" t="str">
        <f>IF('2. Enter scores'!BG422&lt;&gt;"",'2. Enter scores'!$B422-'2. Enter scores'!BG422,"")</f>
        <v/>
      </c>
      <c r="BI418" s="125" t="str">
        <f>IF('2. Enter scores'!BH422&lt;&gt;"",'2. Enter scores'!$B422-'2. Enter scores'!BH422,"")</f>
        <v/>
      </c>
      <c r="BJ418" s="125" t="str">
        <f>IF('2. Enter scores'!BI422&lt;&gt;"",'2. Enter scores'!$B422-'2. Enter scores'!BI422,"")</f>
        <v/>
      </c>
      <c r="BK418" s="125" t="str">
        <f>IF('2. Enter scores'!BJ422&lt;&gt;"",'2. Enter scores'!$B422-'2. Enter scores'!BJ422,"")</f>
        <v/>
      </c>
      <c r="BL418" s="125" t="str">
        <f>IF('2. Enter scores'!BK422&lt;&gt;"",'2. Enter scores'!$B422-'2. Enter scores'!BK422,"")</f>
        <v/>
      </c>
      <c r="BM418" s="125" t="str">
        <f>IF('2. Enter scores'!BL422&lt;&gt;"",'2. Enter scores'!$B422-'2. Enter scores'!BL422,"")</f>
        <v/>
      </c>
      <c r="BN418" s="125" t="str">
        <f>IF('2. Enter scores'!BM422&lt;&gt;"",'2. Enter scores'!$B422-'2. Enter scores'!BM422,"")</f>
        <v/>
      </c>
      <c r="BO418" s="125" t="str">
        <f>IF('2. Enter scores'!BN422&lt;&gt;"",'2. Enter scores'!$B422-'2. Enter scores'!BN422,"")</f>
        <v/>
      </c>
      <c r="BP418" s="108">
        <v>1000</v>
      </c>
    </row>
    <row r="419" spans="2:68" x14ac:dyDescent="0.35">
      <c r="B419" s="125" t="str">
        <f>IF('2. Enter scores'!A423&lt;&gt;"",'2. Enter scores'!A423,"")</f>
        <v/>
      </c>
      <c r="H419" s="125" t="str">
        <f>IF('2. Enter scores'!G423&lt;&gt;"",'2. Enter scores'!$B423-'2. Enter scores'!G423,"")</f>
        <v/>
      </c>
      <c r="I419" s="125" t="str">
        <f>IF('2. Enter scores'!H423&lt;&gt;"",'2. Enter scores'!$B423-'2. Enter scores'!H423,"")</f>
        <v/>
      </c>
      <c r="J419" s="125" t="str">
        <f>IF('2. Enter scores'!I423&lt;&gt;"",'2. Enter scores'!$B423-'2. Enter scores'!I423,"")</f>
        <v/>
      </c>
      <c r="K419" s="125" t="str">
        <f>IF('2. Enter scores'!J423&lt;&gt;"",'2. Enter scores'!$B423-'2. Enter scores'!J423,"")</f>
        <v/>
      </c>
      <c r="L419" s="125" t="str">
        <f>IF('2. Enter scores'!K423&lt;&gt;"",'2. Enter scores'!$B423-'2. Enter scores'!K423,"")</f>
        <v/>
      </c>
      <c r="M419" s="125" t="str">
        <f>IF('2. Enter scores'!L423&lt;&gt;"",'2. Enter scores'!$B423-'2. Enter scores'!L423,"")</f>
        <v/>
      </c>
      <c r="N419" s="125" t="str">
        <f>IF('2. Enter scores'!M423&lt;&gt;"",'2. Enter scores'!$B423-'2. Enter scores'!M423,"")</f>
        <v/>
      </c>
      <c r="O419" s="125" t="str">
        <f>IF('2. Enter scores'!N423&lt;&gt;"",'2. Enter scores'!$B423-'2. Enter scores'!N423,"")</f>
        <v/>
      </c>
      <c r="P419" s="125" t="str">
        <f>IF('2. Enter scores'!O423&lt;&gt;"",'2. Enter scores'!$B423-'2. Enter scores'!O423,"")</f>
        <v/>
      </c>
      <c r="Q419" s="125" t="str">
        <f>IF('2. Enter scores'!P423&lt;&gt;"",'2. Enter scores'!$B423-'2. Enter scores'!P423,"")</f>
        <v/>
      </c>
      <c r="R419" s="125" t="str">
        <f>IF('2. Enter scores'!Q423&lt;&gt;"",'2. Enter scores'!$B423-'2. Enter scores'!Q423,"")</f>
        <v/>
      </c>
      <c r="S419" s="125" t="str">
        <f>IF('2. Enter scores'!R423&lt;&gt;"",'2. Enter scores'!$B423-'2. Enter scores'!R423,"")</f>
        <v/>
      </c>
      <c r="T419" s="125" t="str">
        <f>IF('2. Enter scores'!S423&lt;&gt;"",'2. Enter scores'!$B423-'2. Enter scores'!S423,"")</f>
        <v/>
      </c>
      <c r="U419" s="125" t="str">
        <f>IF('2. Enter scores'!T423&lt;&gt;"",'2. Enter scores'!$B423-'2. Enter scores'!T423,"")</f>
        <v/>
      </c>
      <c r="V419" s="125" t="str">
        <f>IF('2. Enter scores'!U423&lt;&gt;"",'2. Enter scores'!$B423-'2. Enter scores'!U423,"")</f>
        <v/>
      </c>
      <c r="W419" s="125" t="str">
        <f>IF('2. Enter scores'!V423&lt;&gt;"",'2. Enter scores'!$B423-'2. Enter scores'!V423,"")</f>
        <v/>
      </c>
      <c r="X419" s="125" t="str">
        <f>IF('2. Enter scores'!W423&lt;&gt;"",'2. Enter scores'!$B423-'2. Enter scores'!W423,"")</f>
        <v/>
      </c>
      <c r="Y419" s="125" t="str">
        <f>IF('2. Enter scores'!X423&lt;&gt;"",'2. Enter scores'!$B423-'2. Enter scores'!X423,"")</f>
        <v/>
      </c>
      <c r="Z419" s="125" t="str">
        <f>IF('2. Enter scores'!Y423&lt;&gt;"",'2. Enter scores'!$B423-'2. Enter scores'!Y423,"")</f>
        <v/>
      </c>
      <c r="AA419" s="125" t="str">
        <f>IF('2. Enter scores'!Z423&lt;&gt;"",'2. Enter scores'!$B423-'2. Enter scores'!Z423,"")</f>
        <v/>
      </c>
      <c r="AB419" s="125" t="str">
        <f>IF('2. Enter scores'!AA423&lt;&gt;"",'2. Enter scores'!$B423-'2. Enter scores'!AA423,"")</f>
        <v/>
      </c>
      <c r="AC419" s="125" t="str">
        <f>IF('2. Enter scores'!AB423&lt;&gt;"",'2. Enter scores'!$B423-'2. Enter scores'!AB423,"")</f>
        <v/>
      </c>
      <c r="AD419" s="125" t="str">
        <f>IF('2. Enter scores'!AC423&lt;&gt;"",'2. Enter scores'!$B423-'2. Enter scores'!AC423,"")</f>
        <v/>
      </c>
      <c r="AE419" s="125" t="str">
        <f>IF('2. Enter scores'!AD423&lt;&gt;"",'2. Enter scores'!$B423-'2. Enter scores'!AD423,"")</f>
        <v/>
      </c>
      <c r="AF419" s="125" t="str">
        <f>IF('2. Enter scores'!AE423&lt;&gt;"",'2. Enter scores'!$B423-'2. Enter scores'!AE423,"")</f>
        <v/>
      </c>
      <c r="AG419" s="125" t="str">
        <f>IF('2. Enter scores'!AF423&lt;&gt;"",'2. Enter scores'!$B423-'2. Enter scores'!AF423,"")</f>
        <v/>
      </c>
      <c r="AH419" s="125" t="str">
        <f>IF('2. Enter scores'!AG423&lt;&gt;"",'2. Enter scores'!$B423-'2. Enter scores'!AG423,"")</f>
        <v/>
      </c>
      <c r="AI419" s="125" t="str">
        <f>IF('2. Enter scores'!AH423&lt;&gt;"",'2. Enter scores'!$B423-'2. Enter scores'!AH423,"")</f>
        <v/>
      </c>
      <c r="AJ419" s="125" t="str">
        <f>IF('2. Enter scores'!AI423&lt;&gt;"",'2. Enter scores'!$B423-'2. Enter scores'!AI423,"")</f>
        <v/>
      </c>
      <c r="AK419" s="125" t="str">
        <f>IF('2. Enter scores'!AJ423&lt;&gt;"",'2. Enter scores'!$B423-'2. Enter scores'!AJ423,"")</f>
        <v/>
      </c>
      <c r="AL419" s="125" t="str">
        <f>IF('2. Enter scores'!AK423&lt;&gt;"",'2. Enter scores'!$B423-'2. Enter scores'!AK423,"")</f>
        <v/>
      </c>
      <c r="AM419" s="125" t="str">
        <f>IF('2. Enter scores'!AL423&lt;&gt;"",'2. Enter scores'!$B423-'2. Enter scores'!AL423,"")</f>
        <v/>
      </c>
      <c r="AN419" s="125" t="str">
        <f>IF('2. Enter scores'!AM423&lt;&gt;"",'2. Enter scores'!$B423-'2. Enter scores'!AM423,"")</f>
        <v/>
      </c>
      <c r="AO419" s="125" t="str">
        <f>IF('2. Enter scores'!AN423&lt;&gt;"",'2. Enter scores'!$B423-'2. Enter scores'!AN423,"")</f>
        <v/>
      </c>
      <c r="AP419" s="125" t="str">
        <f>IF('2. Enter scores'!AO423&lt;&gt;"",'2. Enter scores'!$B423-'2. Enter scores'!AO423,"")</f>
        <v/>
      </c>
      <c r="AQ419" s="125" t="str">
        <f>IF('2. Enter scores'!AP423&lt;&gt;"",'2. Enter scores'!$B423-'2. Enter scores'!AP423,"")</f>
        <v/>
      </c>
      <c r="AR419" s="125" t="str">
        <f>IF('2. Enter scores'!AQ423&lt;&gt;"",'2. Enter scores'!$B423-'2. Enter scores'!AQ423,"")</f>
        <v/>
      </c>
      <c r="AS419" s="125" t="str">
        <f>IF('2. Enter scores'!AR423&lt;&gt;"",'2. Enter scores'!$B423-'2. Enter scores'!AR423,"")</f>
        <v/>
      </c>
      <c r="AT419" s="125" t="str">
        <f>IF('2. Enter scores'!AS423&lt;&gt;"",'2. Enter scores'!$B423-'2. Enter scores'!AS423,"")</f>
        <v/>
      </c>
      <c r="AU419" s="125" t="str">
        <f>IF('2. Enter scores'!AT423&lt;&gt;"",'2. Enter scores'!$B423-'2. Enter scores'!AT423,"")</f>
        <v/>
      </c>
      <c r="AV419" s="125" t="str">
        <f>IF('2. Enter scores'!AU423&lt;&gt;"",'2. Enter scores'!$B423-'2. Enter scores'!AU423,"")</f>
        <v/>
      </c>
      <c r="AW419" s="125" t="str">
        <f>IF('2. Enter scores'!AV423&lt;&gt;"",'2. Enter scores'!$B423-'2. Enter scores'!AV423,"")</f>
        <v/>
      </c>
      <c r="AX419" s="125" t="str">
        <f>IF('2. Enter scores'!AW423&lt;&gt;"",'2. Enter scores'!$B423-'2. Enter scores'!AW423,"")</f>
        <v/>
      </c>
      <c r="AY419" s="125" t="str">
        <f>IF('2. Enter scores'!AX423&lt;&gt;"",'2. Enter scores'!$B423-'2. Enter scores'!AX423,"")</f>
        <v/>
      </c>
      <c r="AZ419" s="125" t="str">
        <f>IF('2. Enter scores'!AY423&lt;&gt;"",'2. Enter scores'!$B423-'2. Enter scores'!AY423,"")</f>
        <v/>
      </c>
      <c r="BA419" s="125" t="str">
        <f>IF('2. Enter scores'!AZ423&lt;&gt;"",'2. Enter scores'!$B423-'2. Enter scores'!AZ423,"")</f>
        <v/>
      </c>
      <c r="BB419" s="125" t="str">
        <f>IF('2. Enter scores'!BA423&lt;&gt;"",'2. Enter scores'!$B423-'2. Enter scores'!BA423,"")</f>
        <v/>
      </c>
      <c r="BC419" s="125" t="str">
        <f>IF('2. Enter scores'!BB423&lt;&gt;"",'2. Enter scores'!$B423-'2. Enter scores'!BB423,"")</f>
        <v/>
      </c>
      <c r="BD419" s="125" t="str">
        <f>IF('2. Enter scores'!BC423&lt;&gt;"",'2. Enter scores'!$B423-'2. Enter scores'!BC423,"")</f>
        <v/>
      </c>
      <c r="BE419" s="125" t="str">
        <f>IF('2. Enter scores'!BD423&lt;&gt;"",'2. Enter scores'!$B423-'2. Enter scores'!BD423,"")</f>
        <v/>
      </c>
      <c r="BF419" s="125" t="str">
        <f>IF('2. Enter scores'!BE423&lt;&gt;"",'2. Enter scores'!$B423-'2. Enter scores'!BE423,"")</f>
        <v/>
      </c>
      <c r="BG419" s="125" t="str">
        <f>IF('2. Enter scores'!BF423&lt;&gt;"",'2. Enter scores'!$B423-'2. Enter scores'!BF423,"")</f>
        <v/>
      </c>
      <c r="BH419" s="125" t="str">
        <f>IF('2. Enter scores'!BG423&lt;&gt;"",'2. Enter scores'!$B423-'2. Enter scores'!BG423,"")</f>
        <v/>
      </c>
      <c r="BI419" s="125" t="str">
        <f>IF('2. Enter scores'!BH423&lt;&gt;"",'2. Enter scores'!$B423-'2. Enter scores'!BH423,"")</f>
        <v/>
      </c>
      <c r="BJ419" s="125" t="str">
        <f>IF('2. Enter scores'!BI423&lt;&gt;"",'2. Enter scores'!$B423-'2. Enter scores'!BI423,"")</f>
        <v/>
      </c>
      <c r="BK419" s="125" t="str">
        <f>IF('2. Enter scores'!BJ423&lt;&gt;"",'2. Enter scores'!$B423-'2. Enter scores'!BJ423,"")</f>
        <v/>
      </c>
      <c r="BL419" s="125" t="str">
        <f>IF('2. Enter scores'!BK423&lt;&gt;"",'2. Enter scores'!$B423-'2. Enter scores'!BK423,"")</f>
        <v/>
      </c>
      <c r="BM419" s="125" t="str">
        <f>IF('2. Enter scores'!BL423&lt;&gt;"",'2. Enter scores'!$B423-'2. Enter scores'!BL423,"")</f>
        <v/>
      </c>
      <c r="BN419" s="125" t="str">
        <f>IF('2. Enter scores'!BM423&lt;&gt;"",'2. Enter scores'!$B423-'2. Enter scores'!BM423,"")</f>
        <v/>
      </c>
      <c r="BO419" s="125" t="str">
        <f>IF('2. Enter scores'!BN423&lt;&gt;"",'2. Enter scores'!$B423-'2. Enter scores'!BN423,"")</f>
        <v/>
      </c>
      <c r="BP419" s="108">
        <v>1000</v>
      </c>
    </row>
    <row r="420" spans="2:68" x14ac:dyDescent="0.35">
      <c r="B420" s="125" t="str">
        <f>IF('2. Enter scores'!A424&lt;&gt;"",'2. Enter scores'!A424,"")</f>
        <v/>
      </c>
      <c r="H420" s="125" t="str">
        <f>IF('2. Enter scores'!G424&lt;&gt;"",'2. Enter scores'!$B424-'2. Enter scores'!G424,"")</f>
        <v/>
      </c>
      <c r="I420" s="125" t="str">
        <f>IF('2. Enter scores'!H424&lt;&gt;"",'2. Enter scores'!$B424-'2. Enter scores'!H424,"")</f>
        <v/>
      </c>
      <c r="J420" s="125" t="str">
        <f>IF('2. Enter scores'!I424&lt;&gt;"",'2. Enter scores'!$B424-'2. Enter scores'!I424,"")</f>
        <v/>
      </c>
      <c r="K420" s="125" t="str">
        <f>IF('2. Enter scores'!J424&lt;&gt;"",'2. Enter scores'!$B424-'2. Enter scores'!J424,"")</f>
        <v/>
      </c>
      <c r="L420" s="125" t="str">
        <f>IF('2. Enter scores'!K424&lt;&gt;"",'2. Enter scores'!$B424-'2. Enter scores'!K424,"")</f>
        <v/>
      </c>
      <c r="M420" s="125" t="str">
        <f>IF('2. Enter scores'!L424&lt;&gt;"",'2. Enter scores'!$B424-'2. Enter scores'!L424,"")</f>
        <v/>
      </c>
      <c r="N420" s="125" t="str">
        <f>IF('2. Enter scores'!M424&lt;&gt;"",'2. Enter scores'!$B424-'2. Enter scores'!M424,"")</f>
        <v/>
      </c>
      <c r="O420" s="125" t="str">
        <f>IF('2. Enter scores'!N424&lt;&gt;"",'2. Enter scores'!$B424-'2. Enter scores'!N424,"")</f>
        <v/>
      </c>
      <c r="P420" s="125" t="str">
        <f>IF('2. Enter scores'!O424&lt;&gt;"",'2. Enter scores'!$B424-'2. Enter scores'!O424,"")</f>
        <v/>
      </c>
      <c r="Q420" s="125" t="str">
        <f>IF('2. Enter scores'!P424&lt;&gt;"",'2. Enter scores'!$B424-'2. Enter scores'!P424,"")</f>
        <v/>
      </c>
      <c r="R420" s="125" t="str">
        <f>IF('2. Enter scores'!Q424&lt;&gt;"",'2. Enter scores'!$B424-'2. Enter scores'!Q424,"")</f>
        <v/>
      </c>
      <c r="S420" s="125" t="str">
        <f>IF('2. Enter scores'!R424&lt;&gt;"",'2. Enter scores'!$B424-'2. Enter scores'!R424,"")</f>
        <v/>
      </c>
      <c r="T420" s="125" t="str">
        <f>IF('2. Enter scores'!S424&lt;&gt;"",'2. Enter scores'!$B424-'2. Enter scores'!S424,"")</f>
        <v/>
      </c>
      <c r="U420" s="125" t="str">
        <f>IF('2. Enter scores'!T424&lt;&gt;"",'2. Enter scores'!$B424-'2. Enter scores'!T424,"")</f>
        <v/>
      </c>
      <c r="V420" s="125" t="str">
        <f>IF('2. Enter scores'!U424&lt;&gt;"",'2. Enter scores'!$B424-'2. Enter scores'!U424,"")</f>
        <v/>
      </c>
      <c r="W420" s="125" t="str">
        <f>IF('2. Enter scores'!V424&lt;&gt;"",'2. Enter scores'!$B424-'2. Enter scores'!V424,"")</f>
        <v/>
      </c>
      <c r="X420" s="125" t="str">
        <f>IF('2. Enter scores'!W424&lt;&gt;"",'2. Enter scores'!$B424-'2. Enter scores'!W424,"")</f>
        <v/>
      </c>
      <c r="Y420" s="125" t="str">
        <f>IF('2. Enter scores'!X424&lt;&gt;"",'2. Enter scores'!$B424-'2. Enter scores'!X424,"")</f>
        <v/>
      </c>
      <c r="Z420" s="125" t="str">
        <f>IF('2. Enter scores'!Y424&lt;&gt;"",'2. Enter scores'!$B424-'2. Enter scores'!Y424,"")</f>
        <v/>
      </c>
      <c r="AA420" s="125" t="str">
        <f>IF('2. Enter scores'!Z424&lt;&gt;"",'2. Enter scores'!$B424-'2. Enter scores'!Z424,"")</f>
        <v/>
      </c>
      <c r="AB420" s="125" t="str">
        <f>IF('2. Enter scores'!AA424&lt;&gt;"",'2. Enter scores'!$B424-'2. Enter scores'!AA424,"")</f>
        <v/>
      </c>
      <c r="AC420" s="125" t="str">
        <f>IF('2. Enter scores'!AB424&lt;&gt;"",'2. Enter scores'!$B424-'2. Enter scores'!AB424,"")</f>
        <v/>
      </c>
      <c r="AD420" s="125" t="str">
        <f>IF('2. Enter scores'!AC424&lt;&gt;"",'2. Enter scores'!$B424-'2. Enter scores'!AC424,"")</f>
        <v/>
      </c>
      <c r="AE420" s="125" t="str">
        <f>IF('2. Enter scores'!AD424&lt;&gt;"",'2. Enter scores'!$B424-'2. Enter scores'!AD424,"")</f>
        <v/>
      </c>
      <c r="AF420" s="125" t="str">
        <f>IF('2. Enter scores'!AE424&lt;&gt;"",'2. Enter scores'!$B424-'2. Enter scores'!AE424,"")</f>
        <v/>
      </c>
      <c r="AG420" s="125" t="str">
        <f>IF('2. Enter scores'!AF424&lt;&gt;"",'2. Enter scores'!$B424-'2. Enter scores'!AF424,"")</f>
        <v/>
      </c>
      <c r="AH420" s="125" t="str">
        <f>IF('2. Enter scores'!AG424&lt;&gt;"",'2. Enter scores'!$B424-'2. Enter scores'!AG424,"")</f>
        <v/>
      </c>
      <c r="AI420" s="125" t="str">
        <f>IF('2. Enter scores'!AH424&lt;&gt;"",'2. Enter scores'!$B424-'2. Enter scores'!AH424,"")</f>
        <v/>
      </c>
      <c r="AJ420" s="125" t="str">
        <f>IF('2. Enter scores'!AI424&lt;&gt;"",'2. Enter scores'!$B424-'2. Enter scores'!AI424,"")</f>
        <v/>
      </c>
      <c r="AK420" s="125" t="str">
        <f>IF('2. Enter scores'!AJ424&lt;&gt;"",'2. Enter scores'!$B424-'2. Enter scores'!AJ424,"")</f>
        <v/>
      </c>
      <c r="AL420" s="125" t="str">
        <f>IF('2. Enter scores'!AK424&lt;&gt;"",'2. Enter scores'!$B424-'2. Enter scores'!AK424,"")</f>
        <v/>
      </c>
      <c r="AM420" s="125" t="str">
        <f>IF('2. Enter scores'!AL424&lt;&gt;"",'2. Enter scores'!$B424-'2. Enter scores'!AL424,"")</f>
        <v/>
      </c>
      <c r="AN420" s="125" t="str">
        <f>IF('2. Enter scores'!AM424&lt;&gt;"",'2. Enter scores'!$B424-'2. Enter scores'!AM424,"")</f>
        <v/>
      </c>
      <c r="AO420" s="125" t="str">
        <f>IF('2. Enter scores'!AN424&lt;&gt;"",'2. Enter scores'!$B424-'2. Enter scores'!AN424,"")</f>
        <v/>
      </c>
      <c r="AP420" s="125" t="str">
        <f>IF('2. Enter scores'!AO424&lt;&gt;"",'2. Enter scores'!$B424-'2. Enter scores'!AO424,"")</f>
        <v/>
      </c>
      <c r="AQ420" s="125" t="str">
        <f>IF('2. Enter scores'!AP424&lt;&gt;"",'2. Enter scores'!$B424-'2. Enter scores'!AP424,"")</f>
        <v/>
      </c>
      <c r="AR420" s="125" t="str">
        <f>IF('2. Enter scores'!AQ424&lt;&gt;"",'2. Enter scores'!$B424-'2. Enter scores'!AQ424,"")</f>
        <v/>
      </c>
      <c r="AS420" s="125" t="str">
        <f>IF('2. Enter scores'!AR424&lt;&gt;"",'2. Enter scores'!$B424-'2. Enter scores'!AR424,"")</f>
        <v/>
      </c>
      <c r="AT420" s="125" t="str">
        <f>IF('2. Enter scores'!AS424&lt;&gt;"",'2. Enter scores'!$B424-'2. Enter scores'!AS424,"")</f>
        <v/>
      </c>
      <c r="AU420" s="125" t="str">
        <f>IF('2. Enter scores'!AT424&lt;&gt;"",'2. Enter scores'!$B424-'2. Enter scores'!AT424,"")</f>
        <v/>
      </c>
      <c r="AV420" s="125" t="str">
        <f>IF('2. Enter scores'!AU424&lt;&gt;"",'2. Enter scores'!$B424-'2. Enter scores'!AU424,"")</f>
        <v/>
      </c>
      <c r="AW420" s="125" t="str">
        <f>IF('2. Enter scores'!AV424&lt;&gt;"",'2. Enter scores'!$B424-'2. Enter scores'!AV424,"")</f>
        <v/>
      </c>
      <c r="AX420" s="125" t="str">
        <f>IF('2. Enter scores'!AW424&lt;&gt;"",'2. Enter scores'!$B424-'2. Enter scores'!AW424,"")</f>
        <v/>
      </c>
      <c r="AY420" s="125" t="str">
        <f>IF('2. Enter scores'!AX424&lt;&gt;"",'2. Enter scores'!$B424-'2. Enter scores'!AX424,"")</f>
        <v/>
      </c>
      <c r="AZ420" s="125" t="str">
        <f>IF('2. Enter scores'!AY424&lt;&gt;"",'2. Enter scores'!$B424-'2. Enter scores'!AY424,"")</f>
        <v/>
      </c>
      <c r="BA420" s="125" t="str">
        <f>IF('2. Enter scores'!AZ424&lt;&gt;"",'2. Enter scores'!$B424-'2. Enter scores'!AZ424,"")</f>
        <v/>
      </c>
      <c r="BB420" s="125" t="str">
        <f>IF('2. Enter scores'!BA424&lt;&gt;"",'2. Enter scores'!$B424-'2. Enter scores'!BA424,"")</f>
        <v/>
      </c>
      <c r="BC420" s="125" t="str">
        <f>IF('2. Enter scores'!BB424&lt;&gt;"",'2. Enter scores'!$B424-'2. Enter scores'!BB424,"")</f>
        <v/>
      </c>
      <c r="BD420" s="125" t="str">
        <f>IF('2. Enter scores'!BC424&lt;&gt;"",'2. Enter scores'!$B424-'2. Enter scores'!BC424,"")</f>
        <v/>
      </c>
      <c r="BE420" s="125" t="str">
        <f>IF('2. Enter scores'!BD424&lt;&gt;"",'2. Enter scores'!$B424-'2. Enter scores'!BD424,"")</f>
        <v/>
      </c>
      <c r="BF420" s="125" t="str">
        <f>IF('2. Enter scores'!BE424&lt;&gt;"",'2. Enter scores'!$B424-'2. Enter scores'!BE424,"")</f>
        <v/>
      </c>
      <c r="BG420" s="125" t="str">
        <f>IF('2. Enter scores'!BF424&lt;&gt;"",'2. Enter scores'!$B424-'2. Enter scores'!BF424,"")</f>
        <v/>
      </c>
      <c r="BH420" s="125" t="str">
        <f>IF('2. Enter scores'!BG424&lt;&gt;"",'2. Enter scores'!$B424-'2. Enter scores'!BG424,"")</f>
        <v/>
      </c>
      <c r="BI420" s="125" t="str">
        <f>IF('2. Enter scores'!BH424&lt;&gt;"",'2. Enter scores'!$B424-'2. Enter scores'!BH424,"")</f>
        <v/>
      </c>
      <c r="BJ420" s="125" t="str">
        <f>IF('2. Enter scores'!BI424&lt;&gt;"",'2. Enter scores'!$B424-'2. Enter scores'!BI424,"")</f>
        <v/>
      </c>
      <c r="BK420" s="125" t="str">
        <f>IF('2. Enter scores'!BJ424&lt;&gt;"",'2. Enter scores'!$B424-'2. Enter scores'!BJ424,"")</f>
        <v/>
      </c>
      <c r="BL420" s="125" t="str">
        <f>IF('2. Enter scores'!BK424&lt;&gt;"",'2. Enter scores'!$B424-'2. Enter scores'!BK424,"")</f>
        <v/>
      </c>
      <c r="BM420" s="125" t="str">
        <f>IF('2. Enter scores'!BL424&lt;&gt;"",'2. Enter scores'!$B424-'2. Enter scores'!BL424,"")</f>
        <v/>
      </c>
      <c r="BN420" s="125" t="str">
        <f>IF('2. Enter scores'!BM424&lt;&gt;"",'2. Enter scores'!$B424-'2. Enter scores'!BM424,"")</f>
        <v/>
      </c>
      <c r="BO420" s="125" t="str">
        <f>IF('2. Enter scores'!BN424&lt;&gt;"",'2. Enter scores'!$B424-'2. Enter scores'!BN424,"")</f>
        <v/>
      </c>
      <c r="BP420" s="108">
        <v>1000</v>
      </c>
    </row>
    <row r="421" spans="2:68" x14ac:dyDescent="0.35">
      <c r="B421" s="125" t="str">
        <f>IF('2. Enter scores'!A425&lt;&gt;"",'2. Enter scores'!A425,"")</f>
        <v/>
      </c>
      <c r="H421" s="125" t="str">
        <f>IF('2. Enter scores'!G425&lt;&gt;"",'2. Enter scores'!$B425-'2. Enter scores'!G425,"")</f>
        <v/>
      </c>
      <c r="I421" s="125" t="str">
        <f>IF('2. Enter scores'!H425&lt;&gt;"",'2. Enter scores'!$B425-'2. Enter scores'!H425,"")</f>
        <v/>
      </c>
      <c r="J421" s="125" t="str">
        <f>IF('2. Enter scores'!I425&lt;&gt;"",'2. Enter scores'!$B425-'2. Enter scores'!I425,"")</f>
        <v/>
      </c>
      <c r="K421" s="125" t="str">
        <f>IF('2. Enter scores'!J425&lt;&gt;"",'2. Enter scores'!$B425-'2. Enter scores'!J425,"")</f>
        <v/>
      </c>
      <c r="L421" s="125" t="str">
        <f>IF('2. Enter scores'!K425&lt;&gt;"",'2. Enter scores'!$B425-'2. Enter scores'!K425,"")</f>
        <v/>
      </c>
      <c r="M421" s="125" t="str">
        <f>IF('2. Enter scores'!L425&lt;&gt;"",'2. Enter scores'!$B425-'2. Enter scores'!L425,"")</f>
        <v/>
      </c>
      <c r="N421" s="125" t="str">
        <f>IF('2. Enter scores'!M425&lt;&gt;"",'2. Enter scores'!$B425-'2. Enter scores'!M425,"")</f>
        <v/>
      </c>
      <c r="O421" s="125" t="str">
        <f>IF('2. Enter scores'!N425&lt;&gt;"",'2. Enter scores'!$B425-'2. Enter scores'!N425,"")</f>
        <v/>
      </c>
      <c r="P421" s="125" t="str">
        <f>IF('2. Enter scores'!O425&lt;&gt;"",'2. Enter scores'!$B425-'2. Enter scores'!O425,"")</f>
        <v/>
      </c>
      <c r="Q421" s="125" t="str">
        <f>IF('2. Enter scores'!P425&lt;&gt;"",'2. Enter scores'!$B425-'2. Enter scores'!P425,"")</f>
        <v/>
      </c>
      <c r="R421" s="125" t="str">
        <f>IF('2. Enter scores'!Q425&lt;&gt;"",'2. Enter scores'!$B425-'2. Enter scores'!Q425,"")</f>
        <v/>
      </c>
      <c r="S421" s="125" t="str">
        <f>IF('2. Enter scores'!R425&lt;&gt;"",'2. Enter scores'!$B425-'2. Enter scores'!R425,"")</f>
        <v/>
      </c>
      <c r="T421" s="125" t="str">
        <f>IF('2. Enter scores'!S425&lt;&gt;"",'2. Enter scores'!$B425-'2. Enter scores'!S425,"")</f>
        <v/>
      </c>
      <c r="U421" s="125" t="str">
        <f>IF('2. Enter scores'!T425&lt;&gt;"",'2. Enter scores'!$B425-'2. Enter scores'!T425,"")</f>
        <v/>
      </c>
      <c r="V421" s="125" t="str">
        <f>IF('2. Enter scores'!U425&lt;&gt;"",'2. Enter scores'!$B425-'2. Enter scores'!U425,"")</f>
        <v/>
      </c>
      <c r="W421" s="125" t="str">
        <f>IF('2. Enter scores'!V425&lt;&gt;"",'2. Enter scores'!$B425-'2. Enter scores'!V425,"")</f>
        <v/>
      </c>
      <c r="X421" s="125" t="str">
        <f>IF('2. Enter scores'!W425&lt;&gt;"",'2. Enter scores'!$B425-'2. Enter scores'!W425,"")</f>
        <v/>
      </c>
      <c r="Y421" s="125" t="str">
        <f>IF('2. Enter scores'!X425&lt;&gt;"",'2. Enter scores'!$B425-'2. Enter scores'!X425,"")</f>
        <v/>
      </c>
      <c r="Z421" s="125" t="str">
        <f>IF('2. Enter scores'!Y425&lt;&gt;"",'2. Enter scores'!$B425-'2. Enter scores'!Y425,"")</f>
        <v/>
      </c>
      <c r="AA421" s="125" t="str">
        <f>IF('2. Enter scores'!Z425&lt;&gt;"",'2. Enter scores'!$B425-'2. Enter scores'!Z425,"")</f>
        <v/>
      </c>
      <c r="AB421" s="125" t="str">
        <f>IF('2. Enter scores'!AA425&lt;&gt;"",'2. Enter scores'!$B425-'2. Enter scores'!AA425,"")</f>
        <v/>
      </c>
      <c r="AC421" s="125" t="str">
        <f>IF('2. Enter scores'!AB425&lt;&gt;"",'2. Enter scores'!$B425-'2. Enter scores'!AB425,"")</f>
        <v/>
      </c>
      <c r="AD421" s="125" t="str">
        <f>IF('2. Enter scores'!AC425&lt;&gt;"",'2. Enter scores'!$B425-'2. Enter scores'!AC425,"")</f>
        <v/>
      </c>
      <c r="AE421" s="125" t="str">
        <f>IF('2. Enter scores'!AD425&lt;&gt;"",'2. Enter scores'!$B425-'2. Enter scores'!AD425,"")</f>
        <v/>
      </c>
      <c r="AF421" s="125" t="str">
        <f>IF('2. Enter scores'!AE425&lt;&gt;"",'2. Enter scores'!$B425-'2. Enter scores'!AE425,"")</f>
        <v/>
      </c>
      <c r="AG421" s="125" t="str">
        <f>IF('2. Enter scores'!AF425&lt;&gt;"",'2. Enter scores'!$B425-'2. Enter scores'!AF425,"")</f>
        <v/>
      </c>
      <c r="AH421" s="125" t="str">
        <f>IF('2. Enter scores'!AG425&lt;&gt;"",'2. Enter scores'!$B425-'2. Enter scores'!AG425,"")</f>
        <v/>
      </c>
      <c r="AI421" s="125" t="str">
        <f>IF('2. Enter scores'!AH425&lt;&gt;"",'2. Enter scores'!$B425-'2. Enter scores'!AH425,"")</f>
        <v/>
      </c>
      <c r="AJ421" s="125" t="str">
        <f>IF('2. Enter scores'!AI425&lt;&gt;"",'2. Enter scores'!$B425-'2. Enter scores'!AI425,"")</f>
        <v/>
      </c>
      <c r="AK421" s="125" t="str">
        <f>IF('2. Enter scores'!AJ425&lt;&gt;"",'2. Enter scores'!$B425-'2. Enter scores'!AJ425,"")</f>
        <v/>
      </c>
      <c r="AL421" s="125" t="str">
        <f>IF('2. Enter scores'!AK425&lt;&gt;"",'2. Enter scores'!$B425-'2. Enter scores'!AK425,"")</f>
        <v/>
      </c>
      <c r="AM421" s="125" t="str">
        <f>IF('2. Enter scores'!AL425&lt;&gt;"",'2. Enter scores'!$B425-'2. Enter scores'!AL425,"")</f>
        <v/>
      </c>
      <c r="AN421" s="125" t="str">
        <f>IF('2. Enter scores'!AM425&lt;&gt;"",'2. Enter scores'!$B425-'2. Enter scores'!AM425,"")</f>
        <v/>
      </c>
      <c r="AO421" s="125" t="str">
        <f>IF('2. Enter scores'!AN425&lt;&gt;"",'2. Enter scores'!$B425-'2. Enter scores'!AN425,"")</f>
        <v/>
      </c>
      <c r="AP421" s="125" t="str">
        <f>IF('2. Enter scores'!AO425&lt;&gt;"",'2. Enter scores'!$B425-'2. Enter scores'!AO425,"")</f>
        <v/>
      </c>
      <c r="AQ421" s="125" t="str">
        <f>IF('2. Enter scores'!AP425&lt;&gt;"",'2. Enter scores'!$B425-'2. Enter scores'!AP425,"")</f>
        <v/>
      </c>
      <c r="AR421" s="125" t="str">
        <f>IF('2. Enter scores'!AQ425&lt;&gt;"",'2. Enter scores'!$B425-'2. Enter scores'!AQ425,"")</f>
        <v/>
      </c>
      <c r="AS421" s="125" t="str">
        <f>IF('2. Enter scores'!AR425&lt;&gt;"",'2. Enter scores'!$B425-'2. Enter scores'!AR425,"")</f>
        <v/>
      </c>
      <c r="AT421" s="125" t="str">
        <f>IF('2. Enter scores'!AS425&lt;&gt;"",'2. Enter scores'!$B425-'2. Enter scores'!AS425,"")</f>
        <v/>
      </c>
      <c r="AU421" s="125" t="str">
        <f>IF('2. Enter scores'!AT425&lt;&gt;"",'2. Enter scores'!$B425-'2. Enter scores'!AT425,"")</f>
        <v/>
      </c>
      <c r="AV421" s="125" t="str">
        <f>IF('2. Enter scores'!AU425&lt;&gt;"",'2. Enter scores'!$B425-'2. Enter scores'!AU425,"")</f>
        <v/>
      </c>
      <c r="AW421" s="125" t="str">
        <f>IF('2. Enter scores'!AV425&lt;&gt;"",'2. Enter scores'!$B425-'2. Enter scores'!AV425,"")</f>
        <v/>
      </c>
      <c r="AX421" s="125" t="str">
        <f>IF('2. Enter scores'!AW425&lt;&gt;"",'2. Enter scores'!$B425-'2. Enter scores'!AW425,"")</f>
        <v/>
      </c>
      <c r="AY421" s="125" t="str">
        <f>IF('2. Enter scores'!AX425&lt;&gt;"",'2. Enter scores'!$B425-'2. Enter scores'!AX425,"")</f>
        <v/>
      </c>
      <c r="AZ421" s="125" t="str">
        <f>IF('2. Enter scores'!AY425&lt;&gt;"",'2. Enter scores'!$B425-'2. Enter scores'!AY425,"")</f>
        <v/>
      </c>
      <c r="BA421" s="125" t="str">
        <f>IF('2. Enter scores'!AZ425&lt;&gt;"",'2. Enter scores'!$B425-'2. Enter scores'!AZ425,"")</f>
        <v/>
      </c>
      <c r="BB421" s="125" t="str">
        <f>IF('2. Enter scores'!BA425&lt;&gt;"",'2. Enter scores'!$B425-'2. Enter scores'!BA425,"")</f>
        <v/>
      </c>
      <c r="BC421" s="125" t="str">
        <f>IF('2. Enter scores'!BB425&lt;&gt;"",'2. Enter scores'!$B425-'2. Enter scores'!BB425,"")</f>
        <v/>
      </c>
      <c r="BD421" s="125" t="str">
        <f>IF('2. Enter scores'!BC425&lt;&gt;"",'2. Enter scores'!$B425-'2. Enter scores'!BC425,"")</f>
        <v/>
      </c>
      <c r="BE421" s="125" t="str">
        <f>IF('2. Enter scores'!BD425&lt;&gt;"",'2. Enter scores'!$B425-'2. Enter scores'!BD425,"")</f>
        <v/>
      </c>
      <c r="BF421" s="125" t="str">
        <f>IF('2. Enter scores'!BE425&lt;&gt;"",'2. Enter scores'!$B425-'2. Enter scores'!BE425,"")</f>
        <v/>
      </c>
      <c r="BG421" s="125" t="str">
        <f>IF('2. Enter scores'!BF425&lt;&gt;"",'2. Enter scores'!$B425-'2. Enter scores'!BF425,"")</f>
        <v/>
      </c>
      <c r="BH421" s="125" t="str">
        <f>IF('2. Enter scores'!BG425&lt;&gt;"",'2. Enter scores'!$B425-'2. Enter scores'!BG425,"")</f>
        <v/>
      </c>
      <c r="BI421" s="125" t="str">
        <f>IF('2. Enter scores'!BH425&lt;&gt;"",'2. Enter scores'!$B425-'2. Enter scores'!BH425,"")</f>
        <v/>
      </c>
      <c r="BJ421" s="125" t="str">
        <f>IF('2. Enter scores'!BI425&lt;&gt;"",'2. Enter scores'!$B425-'2. Enter scores'!BI425,"")</f>
        <v/>
      </c>
      <c r="BK421" s="125" t="str">
        <f>IF('2. Enter scores'!BJ425&lt;&gt;"",'2. Enter scores'!$B425-'2. Enter scores'!BJ425,"")</f>
        <v/>
      </c>
      <c r="BL421" s="125" t="str">
        <f>IF('2. Enter scores'!BK425&lt;&gt;"",'2. Enter scores'!$B425-'2. Enter scores'!BK425,"")</f>
        <v/>
      </c>
      <c r="BM421" s="125" t="str">
        <f>IF('2. Enter scores'!BL425&lt;&gt;"",'2. Enter scores'!$B425-'2. Enter scores'!BL425,"")</f>
        <v/>
      </c>
      <c r="BN421" s="125" t="str">
        <f>IF('2. Enter scores'!BM425&lt;&gt;"",'2. Enter scores'!$B425-'2. Enter scores'!BM425,"")</f>
        <v/>
      </c>
      <c r="BO421" s="125" t="str">
        <f>IF('2. Enter scores'!BN425&lt;&gt;"",'2. Enter scores'!$B425-'2. Enter scores'!BN425,"")</f>
        <v/>
      </c>
      <c r="BP421" s="108">
        <v>1000</v>
      </c>
    </row>
    <row r="422" spans="2:68" x14ac:dyDescent="0.35">
      <c r="B422" s="125" t="str">
        <f>IF('2. Enter scores'!A426&lt;&gt;"",'2. Enter scores'!A426,"")</f>
        <v/>
      </c>
      <c r="H422" s="125" t="str">
        <f>IF('2. Enter scores'!G426&lt;&gt;"",'2. Enter scores'!$B426-'2. Enter scores'!G426,"")</f>
        <v/>
      </c>
      <c r="I422" s="125" t="str">
        <f>IF('2. Enter scores'!H426&lt;&gt;"",'2. Enter scores'!$B426-'2. Enter scores'!H426,"")</f>
        <v/>
      </c>
      <c r="J422" s="125" t="str">
        <f>IF('2. Enter scores'!I426&lt;&gt;"",'2. Enter scores'!$B426-'2. Enter scores'!I426,"")</f>
        <v/>
      </c>
      <c r="K422" s="125" t="str">
        <f>IF('2. Enter scores'!J426&lt;&gt;"",'2. Enter scores'!$B426-'2. Enter scores'!J426,"")</f>
        <v/>
      </c>
      <c r="L422" s="125" t="str">
        <f>IF('2. Enter scores'!K426&lt;&gt;"",'2. Enter scores'!$B426-'2. Enter scores'!K426,"")</f>
        <v/>
      </c>
      <c r="M422" s="125" t="str">
        <f>IF('2. Enter scores'!L426&lt;&gt;"",'2. Enter scores'!$B426-'2. Enter scores'!L426,"")</f>
        <v/>
      </c>
      <c r="N422" s="125" t="str">
        <f>IF('2. Enter scores'!M426&lt;&gt;"",'2. Enter scores'!$B426-'2. Enter scores'!M426,"")</f>
        <v/>
      </c>
      <c r="O422" s="125" t="str">
        <f>IF('2. Enter scores'!N426&lt;&gt;"",'2. Enter scores'!$B426-'2. Enter scores'!N426,"")</f>
        <v/>
      </c>
      <c r="P422" s="125" t="str">
        <f>IF('2. Enter scores'!O426&lt;&gt;"",'2. Enter scores'!$B426-'2. Enter scores'!O426,"")</f>
        <v/>
      </c>
      <c r="Q422" s="125" t="str">
        <f>IF('2. Enter scores'!P426&lt;&gt;"",'2. Enter scores'!$B426-'2. Enter scores'!P426,"")</f>
        <v/>
      </c>
      <c r="R422" s="125" t="str">
        <f>IF('2. Enter scores'!Q426&lt;&gt;"",'2. Enter scores'!$B426-'2. Enter scores'!Q426,"")</f>
        <v/>
      </c>
      <c r="S422" s="125" t="str">
        <f>IF('2. Enter scores'!R426&lt;&gt;"",'2. Enter scores'!$B426-'2. Enter scores'!R426,"")</f>
        <v/>
      </c>
      <c r="T422" s="125" t="str">
        <f>IF('2. Enter scores'!S426&lt;&gt;"",'2. Enter scores'!$B426-'2. Enter scores'!S426,"")</f>
        <v/>
      </c>
      <c r="U422" s="125" t="str">
        <f>IF('2. Enter scores'!T426&lt;&gt;"",'2. Enter scores'!$B426-'2. Enter scores'!T426,"")</f>
        <v/>
      </c>
      <c r="V422" s="125" t="str">
        <f>IF('2. Enter scores'!U426&lt;&gt;"",'2. Enter scores'!$B426-'2. Enter scores'!U426,"")</f>
        <v/>
      </c>
      <c r="W422" s="125" t="str">
        <f>IF('2. Enter scores'!V426&lt;&gt;"",'2. Enter scores'!$B426-'2. Enter scores'!V426,"")</f>
        <v/>
      </c>
      <c r="X422" s="125" t="str">
        <f>IF('2. Enter scores'!W426&lt;&gt;"",'2. Enter scores'!$B426-'2. Enter scores'!W426,"")</f>
        <v/>
      </c>
      <c r="Y422" s="125" t="str">
        <f>IF('2. Enter scores'!X426&lt;&gt;"",'2. Enter scores'!$B426-'2. Enter scores'!X426,"")</f>
        <v/>
      </c>
      <c r="Z422" s="125" t="str">
        <f>IF('2. Enter scores'!Y426&lt;&gt;"",'2. Enter scores'!$B426-'2. Enter scores'!Y426,"")</f>
        <v/>
      </c>
      <c r="AA422" s="125" t="str">
        <f>IF('2. Enter scores'!Z426&lt;&gt;"",'2. Enter scores'!$B426-'2. Enter scores'!Z426,"")</f>
        <v/>
      </c>
      <c r="AB422" s="125" t="str">
        <f>IF('2. Enter scores'!AA426&lt;&gt;"",'2. Enter scores'!$B426-'2. Enter scores'!AA426,"")</f>
        <v/>
      </c>
      <c r="AC422" s="125" t="str">
        <f>IF('2. Enter scores'!AB426&lt;&gt;"",'2. Enter scores'!$B426-'2. Enter scores'!AB426,"")</f>
        <v/>
      </c>
      <c r="AD422" s="125" t="str">
        <f>IF('2. Enter scores'!AC426&lt;&gt;"",'2. Enter scores'!$B426-'2. Enter scores'!AC426,"")</f>
        <v/>
      </c>
      <c r="AE422" s="125" t="str">
        <f>IF('2. Enter scores'!AD426&lt;&gt;"",'2. Enter scores'!$B426-'2. Enter scores'!AD426,"")</f>
        <v/>
      </c>
      <c r="AF422" s="125" t="str">
        <f>IF('2. Enter scores'!AE426&lt;&gt;"",'2. Enter scores'!$B426-'2. Enter scores'!AE426,"")</f>
        <v/>
      </c>
      <c r="AG422" s="125" t="str">
        <f>IF('2. Enter scores'!AF426&lt;&gt;"",'2. Enter scores'!$B426-'2. Enter scores'!AF426,"")</f>
        <v/>
      </c>
      <c r="AH422" s="125" t="str">
        <f>IF('2. Enter scores'!AG426&lt;&gt;"",'2. Enter scores'!$B426-'2. Enter scores'!AG426,"")</f>
        <v/>
      </c>
      <c r="AI422" s="125" t="str">
        <f>IF('2. Enter scores'!AH426&lt;&gt;"",'2. Enter scores'!$B426-'2. Enter scores'!AH426,"")</f>
        <v/>
      </c>
      <c r="AJ422" s="125" t="str">
        <f>IF('2. Enter scores'!AI426&lt;&gt;"",'2. Enter scores'!$B426-'2. Enter scores'!AI426,"")</f>
        <v/>
      </c>
      <c r="AK422" s="125" t="str">
        <f>IF('2. Enter scores'!AJ426&lt;&gt;"",'2. Enter scores'!$B426-'2. Enter scores'!AJ426,"")</f>
        <v/>
      </c>
      <c r="AL422" s="125" t="str">
        <f>IF('2. Enter scores'!AK426&lt;&gt;"",'2. Enter scores'!$B426-'2. Enter scores'!AK426,"")</f>
        <v/>
      </c>
      <c r="AM422" s="125" t="str">
        <f>IF('2. Enter scores'!AL426&lt;&gt;"",'2. Enter scores'!$B426-'2. Enter scores'!AL426,"")</f>
        <v/>
      </c>
      <c r="AN422" s="125" t="str">
        <f>IF('2. Enter scores'!AM426&lt;&gt;"",'2. Enter scores'!$B426-'2. Enter scores'!AM426,"")</f>
        <v/>
      </c>
      <c r="AO422" s="125" t="str">
        <f>IF('2. Enter scores'!AN426&lt;&gt;"",'2. Enter scores'!$B426-'2. Enter scores'!AN426,"")</f>
        <v/>
      </c>
      <c r="AP422" s="125" t="str">
        <f>IF('2. Enter scores'!AO426&lt;&gt;"",'2. Enter scores'!$B426-'2. Enter scores'!AO426,"")</f>
        <v/>
      </c>
      <c r="AQ422" s="125" t="str">
        <f>IF('2. Enter scores'!AP426&lt;&gt;"",'2. Enter scores'!$B426-'2. Enter scores'!AP426,"")</f>
        <v/>
      </c>
      <c r="AR422" s="125" t="str">
        <f>IF('2. Enter scores'!AQ426&lt;&gt;"",'2. Enter scores'!$B426-'2. Enter scores'!AQ426,"")</f>
        <v/>
      </c>
      <c r="AS422" s="125" t="str">
        <f>IF('2. Enter scores'!AR426&lt;&gt;"",'2. Enter scores'!$B426-'2. Enter scores'!AR426,"")</f>
        <v/>
      </c>
      <c r="AT422" s="125" t="str">
        <f>IF('2. Enter scores'!AS426&lt;&gt;"",'2. Enter scores'!$B426-'2. Enter scores'!AS426,"")</f>
        <v/>
      </c>
      <c r="AU422" s="125" t="str">
        <f>IF('2. Enter scores'!AT426&lt;&gt;"",'2. Enter scores'!$B426-'2. Enter scores'!AT426,"")</f>
        <v/>
      </c>
      <c r="AV422" s="125" t="str">
        <f>IF('2. Enter scores'!AU426&lt;&gt;"",'2. Enter scores'!$B426-'2. Enter scores'!AU426,"")</f>
        <v/>
      </c>
      <c r="AW422" s="125" t="str">
        <f>IF('2. Enter scores'!AV426&lt;&gt;"",'2. Enter scores'!$B426-'2. Enter scores'!AV426,"")</f>
        <v/>
      </c>
      <c r="AX422" s="125" t="str">
        <f>IF('2. Enter scores'!AW426&lt;&gt;"",'2. Enter scores'!$B426-'2. Enter scores'!AW426,"")</f>
        <v/>
      </c>
      <c r="AY422" s="125" t="str">
        <f>IF('2. Enter scores'!AX426&lt;&gt;"",'2. Enter scores'!$B426-'2. Enter scores'!AX426,"")</f>
        <v/>
      </c>
      <c r="AZ422" s="125" t="str">
        <f>IF('2. Enter scores'!AY426&lt;&gt;"",'2. Enter scores'!$B426-'2. Enter scores'!AY426,"")</f>
        <v/>
      </c>
      <c r="BA422" s="125" t="str">
        <f>IF('2. Enter scores'!AZ426&lt;&gt;"",'2. Enter scores'!$B426-'2. Enter scores'!AZ426,"")</f>
        <v/>
      </c>
      <c r="BB422" s="125" t="str">
        <f>IF('2. Enter scores'!BA426&lt;&gt;"",'2. Enter scores'!$B426-'2. Enter scores'!BA426,"")</f>
        <v/>
      </c>
      <c r="BC422" s="125" t="str">
        <f>IF('2. Enter scores'!BB426&lt;&gt;"",'2. Enter scores'!$B426-'2. Enter scores'!BB426,"")</f>
        <v/>
      </c>
      <c r="BD422" s="125" t="str">
        <f>IF('2. Enter scores'!BC426&lt;&gt;"",'2. Enter scores'!$B426-'2. Enter scores'!BC426,"")</f>
        <v/>
      </c>
      <c r="BE422" s="125" t="str">
        <f>IF('2. Enter scores'!BD426&lt;&gt;"",'2. Enter scores'!$B426-'2. Enter scores'!BD426,"")</f>
        <v/>
      </c>
      <c r="BF422" s="125" t="str">
        <f>IF('2. Enter scores'!BE426&lt;&gt;"",'2. Enter scores'!$B426-'2. Enter scores'!BE426,"")</f>
        <v/>
      </c>
      <c r="BG422" s="125" t="str">
        <f>IF('2. Enter scores'!BF426&lt;&gt;"",'2. Enter scores'!$B426-'2. Enter scores'!BF426,"")</f>
        <v/>
      </c>
      <c r="BH422" s="125" t="str">
        <f>IF('2. Enter scores'!BG426&lt;&gt;"",'2. Enter scores'!$B426-'2. Enter scores'!BG426,"")</f>
        <v/>
      </c>
      <c r="BI422" s="125" t="str">
        <f>IF('2. Enter scores'!BH426&lt;&gt;"",'2. Enter scores'!$B426-'2. Enter scores'!BH426,"")</f>
        <v/>
      </c>
      <c r="BJ422" s="125" t="str">
        <f>IF('2. Enter scores'!BI426&lt;&gt;"",'2. Enter scores'!$B426-'2. Enter scores'!BI426,"")</f>
        <v/>
      </c>
      <c r="BK422" s="125" t="str">
        <f>IF('2. Enter scores'!BJ426&lt;&gt;"",'2. Enter scores'!$B426-'2. Enter scores'!BJ426,"")</f>
        <v/>
      </c>
      <c r="BL422" s="125" t="str">
        <f>IF('2. Enter scores'!BK426&lt;&gt;"",'2. Enter scores'!$B426-'2. Enter scores'!BK426,"")</f>
        <v/>
      </c>
      <c r="BM422" s="125" t="str">
        <f>IF('2. Enter scores'!BL426&lt;&gt;"",'2. Enter scores'!$B426-'2. Enter scores'!BL426,"")</f>
        <v/>
      </c>
      <c r="BN422" s="125" t="str">
        <f>IF('2. Enter scores'!BM426&lt;&gt;"",'2. Enter scores'!$B426-'2. Enter scores'!BM426,"")</f>
        <v/>
      </c>
      <c r="BO422" s="125" t="str">
        <f>IF('2. Enter scores'!BN426&lt;&gt;"",'2. Enter scores'!$B426-'2. Enter scores'!BN426,"")</f>
        <v/>
      </c>
      <c r="BP422" s="108">
        <v>1000</v>
      </c>
    </row>
    <row r="423" spans="2:68" x14ac:dyDescent="0.35">
      <c r="B423" s="125" t="str">
        <f>IF('2. Enter scores'!A427&lt;&gt;"",'2. Enter scores'!A427,"")</f>
        <v/>
      </c>
      <c r="H423" s="125" t="str">
        <f>IF('2. Enter scores'!G427&lt;&gt;"",'2. Enter scores'!$B427-'2. Enter scores'!G427,"")</f>
        <v/>
      </c>
      <c r="I423" s="125" t="str">
        <f>IF('2. Enter scores'!H427&lt;&gt;"",'2. Enter scores'!$B427-'2. Enter scores'!H427,"")</f>
        <v/>
      </c>
      <c r="J423" s="125" t="str">
        <f>IF('2. Enter scores'!I427&lt;&gt;"",'2. Enter scores'!$B427-'2. Enter scores'!I427,"")</f>
        <v/>
      </c>
      <c r="K423" s="125" t="str">
        <f>IF('2. Enter scores'!J427&lt;&gt;"",'2. Enter scores'!$B427-'2. Enter scores'!J427,"")</f>
        <v/>
      </c>
      <c r="L423" s="125" t="str">
        <f>IF('2. Enter scores'!K427&lt;&gt;"",'2. Enter scores'!$B427-'2. Enter scores'!K427,"")</f>
        <v/>
      </c>
      <c r="M423" s="125" t="str">
        <f>IF('2. Enter scores'!L427&lt;&gt;"",'2. Enter scores'!$B427-'2. Enter scores'!L427,"")</f>
        <v/>
      </c>
      <c r="N423" s="125" t="str">
        <f>IF('2. Enter scores'!M427&lt;&gt;"",'2. Enter scores'!$B427-'2. Enter scores'!M427,"")</f>
        <v/>
      </c>
      <c r="O423" s="125" t="str">
        <f>IF('2. Enter scores'!N427&lt;&gt;"",'2. Enter scores'!$B427-'2. Enter scores'!N427,"")</f>
        <v/>
      </c>
      <c r="P423" s="125" t="str">
        <f>IF('2. Enter scores'!O427&lt;&gt;"",'2. Enter scores'!$B427-'2. Enter scores'!O427,"")</f>
        <v/>
      </c>
      <c r="Q423" s="125" t="str">
        <f>IF('2. Enter scores'!P427&lt;&gt;"",'2. Enter scores'!$B427-'2. Enter scores'!P427,"")</f>
        <v/>
      </c>
      <c r="R423" s="125" t="str">
        <f>IF('2. Enter scores'!Q427&lt;&gt;"",'2. Enter scores'!$B427-'2. Enter scores'!Q427,"")</f>
        <v/>
      </c>
      <c r="S423" s="125" t="str">
        <f>IF('2. Enter scores'!R427&lt;&gt;"",'2. Enter scores'!$B427-'2. Enter scores'!R427,"")</f>
        <v/>
      </c>
      <c r="T423" s="125" t="str">
        <f>IF('2. Enter scores'!S427&lt;&gt;"",'2. Enter scores'!$B427-'2. Enter scores'!S427,"")</f>
        <v/>
      </c>
      <c r="U423" s="125" t="str">
        <f>IF('2. Enter scores'!T427&lt;&gt;"",'2. Enter scores'!$B427-'2. Enter scores'!T427,"")</f>
        <v/>
      </c>
      <c r="V423" s="125" t="str">
        <f>IF('2. Enter scores'!U427&lt;&gt;"",'2. Enter scores'!$B427-'2. Enter scores'!U427,"")</f>
        <v/>
      </c>
      <c r="W423" s="125" t="str">
        <f>IF('2. Enter scores'!V427&lt;&gt;"",'2. Enter scores'!$B427-'2. Enter scores'!V427,"")</f>
        <v/>
      </c>
      <c r="X423" s="125" t="str">
        <f>IF('2. Enter scores'!W427&lt;&gt;"",'2. Enter scores'!$B427-'2. Enter scores'!W427,"")</f>
        <v/>
      </c>
      <c r="Y423" s="125" t="str">
        <f>IF('2. Enter scores'!X427&lt;&gt;"",'2. Enter scores'!$B427-'2. Enter scores'!X427,"")</f>
        <v/>
      </c>
      <c r="Z423" s="125" t="str">
        <f>IF('2. Enter scores'!Y427&lt;&gt;"",'2. Enter scores'!$B427-'2. Enter scores'!Y427,"")</f>
        <v/>
      </c>
      <c r="AA423" s="125" t="str">
        <f>IF('2. Enter scores'!Z427&lt;&gt;"",'2. Enter scores'!$B427-'2. Enter scores'!Z427,"")</f>
        <v/>
      </c>
      <c r="AB423" s="125" t="str">
        <f>IF('2. Enter scores'!AA427&lt;&gt;"",'2. Enter scores'!$B427-'2. Enter scores'!AA427,"")</f>
        <v/>
      </c>
      <c r="AC423" s="125" t="str">
        <f>IF('2. Enter scores'!AB427&lt;&gt;"",'2. Enter scores'!$B427-'2. Enter scores'!AB427,"")</f>
        <v/>
      </c>
      <c r="AD423" s="125" t="str">
        <f>IF('2. Enter scores'!AC427&lt;&gt;"",'2. Enter scores'!$B427-'2. Enter scores'!AC427,"")</f>
        <v/>
      </c>
      <c r="AE423" s="125" t="str">
        <f>IF('2. Enter scores'!AD427&lt;&gt;"",'2. Enter scores'!$B427-'2. Enter scores'!AD427,"")</f>
        <v/>
      </c>
      <c r="AF423" s="125" t="str">
        <f>IF('2. Enter scores'!AE427&lt;&gt;"",'2. Enter scores'!$B427-'2. Enter scores'!AE427,"")</f>
        <v/>
      </c>
      <c r="AG423" s="125" t="str">
        <f>IF('2. Enter scores'!AF427&lt;&gt;"",'2. Enter scores'!$B427-'2. Enter scores'!AF427,"")</f>
        <v/>
      </c>
      <c r="AH423" s="125" t="str">
        <f>IF('2. Enter scores'!AG427&lt;&gt;"",'2. Enter scores'!$B427-'2. Enter scores'!AG427,"")</f>
        <v/>
      </c>
      <c r="AI423" s="125" t="str">
        <f>IF('2. Enter scores'!AH427&lt;&gt;"",'2. Enter scores'!$B427-'2. Enter scores'!AH427,"")</f>
        <v/>
      </c>
      <c r="AJ423" s="125" t="str">
        <f>IF('2. Enter scores'!AI427&lt;&gt;"",'2. Enter scores'!$B427-'2. Enter scores'!AI427,"")</f>
        <v/>
      </c>
      <c r="AK423" s="125" t="str">
        <f>IF('2. Enter scores'!AJ427&lt;&gt;"",'2. Enter scores'!$B427-'2. Enter scores'!AJ427,"")</f>
        <v/>
      </c>
      <c r="AL423" s="125" t="str">
        <f>IF('2. Enter scores'!AK427&lt;&gt;"",'2. Enter scores'!$B427-'2. Enter scores'!AK427,"")</f>
        <v/>
      </c>
      <c r="AM423" s="125" t="str">
        <f>IF('2. Enter scores'!AL427&lt;&gt;"",'2. Enter scores'!$B427-'2. Enter scores'!AL427,"")</f>
        <v/>
      </c>
      <c r="AN423" s="125" t="str">
        <f>IF('2. Enter scores'!AM427&lt;&gt;"",'2. Enter scores'!$B427-'2. Enter scores'!AM427,"")</f>
        <v/>
      </c>
      <c r="AO423" s="125" t="str">
        <f>IF('2. Enter scores'!AN427&lt;&gt;"",'2. Enter scores'!$B427-'2. Enter scores'!AN427,"")</f>
        <v/>
      </c>
      <c r="AP423" s="125" t="str">
        <f>IF('2. Enter scores'!AO427&lt;&gt;"",'2. Enter scores'!$B427-'2. Enter scores'!AO427,"")</f>
        <v/>
      </c>
      <c r="AQ423" s="125" t="str">
        <f>IF('2. Enter scores'!AP427&lt;&gt;"",'2. Enter scores'!$B427-'2. Enter scores'!AP427,"")</f>
        <v/>
      </c>
      <c r="AR423" s="125" t="str">
        <f>IF('2. Enter scores'!AQ427&lt;&gt;"",'2. Enter scores'!$B427-'2. Enter scores'!AQ427,"")</f>
        <v/>
      </c>
      <c r="AS423" s="125" t="str">
        <f>IF('2. Enter scores'!AR427&lt;&gt;"",'2. Enter scores'!$B427-'2. Enter scores'!AR427,"")</f>
        <v/>
      </c>
      <c r="AT423" s="125" t="str">
        <f>IF('2. Enter scores'!AS427&lt;&gt;"",'2. Enter scores'!$B427-'2. Enter scores'!AS427,"")</f>
        <v/>
      </c>
      <c r="AU423" s="125" t="str">
        <f>IF('2. Enter scores'!AT427&lt;&gt;"",'2. Enter scores'!$B427-'2. Enter scores'!AT427,"")</f>
        <v/>
      </c>
      <c r="AV423" s="125" t="str">
        <f>IF('2. Enter scores'!AU427&lt;&gt;"",'2. Enter scores'!$B427-'2. Enter scores'!AU427,"")</f>
        <v/>
      </c>
      <c r="AW423" s="125" t="str">
        <f>IF('2. Enter scores'!AV427&lt;&gt;"",'2. Enter scores'!$B427-'2. Enter scores'!AV427,"")</f>
        <v/>
      </c>
      <c r="AX423" s="125" t="str">
        <f>IF('2. Enter scores'!AW427&lt;&gt;"",'2. Enter scores'!$B427-'2. Enter scores'!AW427,"")</f>
        <v/>
      </c>
      <c r="AY423" s="125" t="str">
        <f>IF('2. Enter scores'!AX427&lt;&gt;"",'2. Enter scores'!$B427-'2. Enter scores'!AX427,"")</f>
        <v/>
      </c>
      <c r="AZ423" s="125" t="str">
        <f>IF('2. Enter scores'!AY427&lt;&gt;"",'2. Enter scores'!$B427-'2. Enter scores'!AY427,"")</f>
        <v/>
      </c>
      <c r="BA423" s="125" t="str">
        <f>IF('2. Enter scores'!AZ427&lt;&gt;"",'2. Enter scores'!$B427-'2. Enter scores'!AZ427,"")</f>
        <v/>
      </c>
      <c r="BB423" s="125" t="str">
        <f>IF('2. Enter scores'!BA427&lt;&gt;"",'2. Enter scores'!$B427-'2. Enter scores'!BA427,"")</f>
        <v/>
      </c>
      <c r="BC423" s="125" t="str">
        <f>IF('2. Enter scores'!BB427&lt;&gt;"",'2. Enter scores'!$B427-'2. Enter scores'!BB427,"")</f>
        <v/>
      </c>
      <c r="BD423" s="125" t="str">
        <f>IF('2. Enter scores'!BC427&lt;&gt;"",'2. Enter scores'!$B427-'2. Enter scores'!BC427,"")</f>
        <v/>
      </c>
      <c r="BE423" s="125" t="str">
        <f>IF('2. Enter scores'!BD427&lt;&gt;"",'2. Enter scores'!$B427-'2. Enter scores'!BD427,"")</f>
        <v/>
      </c>
      <c r="BF423" s="125" t="str">
        <f>IF('2. Enter scores'!BE427&lt;&gt;"",'2. Enter scores'!$B427-'2. Enter scores'!BE427,"")</f>
        <v/>
      </c>
      <c r="BG423" s="125" t="str">
        <f>IF('2. Enter scores'!BF427&lt;&gt;"",'2. Enter scores'!$B427-'2. Enter scores'!BF427,"")</f>
        <v/>
      </c>
      <c r="BH423" s="125" t="str">
        <f>IF('2. Enter scores'!BG427&lt;&gt;"",'2. Enter scores'!$B427-'2. Enter scores'!BG427,"")</f>
        <v/>
      </c>
      <c r="BI423" s="125" t="str">
        <f>IF('2. Enter scores'!BH427&lt;&gt;"",'2. Enter scores'!$B427-'2. Enter scores'!BH427,"")</f>
        <v/>
      </c>
      <c r="BJ423" s="125" t="str">
        <f>IF('2. Enter scores'!BI427&lt;&gt;"",'2. Enter scores'!$B427-'2. Enter scores'!BI427,"")</f>
        <v/>
      </c>
      <c r="BK423" s="125" t="str">
        <f>IF('2. Enter scores'!BJ427&lt;&gt;"",'2. Enter scores'!$B427-'2. Enter scores'!BJ427,"")</f>
        <v/>
      </c>
      <c r="BL423" s="125" t="str">
        <f>IF('2. Enter scores'!BK427&lt;&gt;"",'2. Enter scores'!$B427-'2. Enter scores'!BK427,"")</f>
        <v/>
      </c>
      <c r="BM423" s="125" t="str">
        <f>IF('2. Enter scores'!BL427&lt;&gt;"",'2. Enter scores'!$B427-'2. Enter scores'!BL427,"")</f>
        <v/>
      </c>
      <c r="BN423" s="125" t="str">
        <f>IF('2. Enter scores'!BM427&lt;&gt;"",'2. Enter scores'!$B427-'2. Enter scores'!BM427,"")</f>
        <v/>
      </c>
      <c r="BO423" s="125" t="str">
        <f>IF('2. Enter scores'!BN427&lt;&gt;"",'2. Enter scores'!$B427-'2. Enter scores'!BN427,"")</f>
        <v/>
      </c>
      <c r="BP423" s="108">
        <v>1000</v>
      </c>
    </row>
    <row r="424" spans="2:68" x14ac:dyDescent="0.35">
      <c r="B424" s="125" t="str">
        <f>IF('2. Enter scores'!A428&lt;&gt;"",'2. Enter scores'!A428,"")</f>
        <v/>
      </c>
      <c r="H424" s="125" t="str">
        <f>IF('2. Enter scores'!G428&lt;&gt;"",'2. Enter scores'!$B428-'2. Enter scores'!G428,"")</f>
        <v/>
      </c>
      <c r="I424" s="125" t="str">
        <f>IF('2. Enter scores'!H428&lt;&gt;"",'2. Enter scores'!$B428-'2. Enter scores'!H428,"")</f>
        <v/>
      </c>
      <c r="J424" s="125" t="str">
        <f>IF('2. Enter scores'!I428&lt;&gt;"",'2. Enter scores'!$B428-'2. Enter scores'!I428,"")</f>
        <v/>
      </c>
      <c r="K424" s="125" t="str">
        <f>IF('2. Enter scores'!J428&lt;&gt;"",'2. Enter scores'!$B428-'2. Enter scores'!J428,"")</f>
        <v/>
      </c>
      <c r="L424" s="125" t="str">
        <f>IF('2. Enter scores'!K428&lt;&gt;"",'2. Enter scores'!$B428-'2. Enter scores'!K428,"")</f>
        <v/>
      </c>
      <c r="M424" s="125" t="str">
        <f>IF('2. Enter scores'!L428&lt;&gt;"",'2. Enter scores'!$B428-'2. Enter scores'!L428,"")</f>
        <v/>
      </c>
      <c r="N424" s="125" t="str">
        <f>IF('2. Enter scores'!M428&lt;&gt;"",'2. Enter scores'!$B428-'2. Enter scores'!M428,"")</f>
        <v/>
      </c>
      <c r="O424" s="125" t="str">
        <f>IF('2. Enter scores'!N428&lt;&gt;"",'2. Enter scores'!$B428-'2. Enter scores'!N428,"")</f>
        <v/>
      </c>
      <c r="P424" s="125" t="str">
        <f>IF('2. Enter scores'!O428&lt;&gt;"",'2. Enter scores'!$B428-'2. Enter scores'!O428,"")</f>
        <v/>
      </c>
      <c r="Q424" s="125" t="str">
        <f>IF('2. Enter scores'!P428&lt;&gt;"",'2. Enter scores'!$B428-'2. Enter scores'!P428,"")</f>
        <v/>
      </c>
      <c r="R424" s="125" t="str">
        <f>IF('2. Enter scores'!Q428&lt;&gt;"",'2. Enter scores'!$B428-'2. Enter scores'!Q428,"")</f>
        <v/>
      </c>
      <c r="S424" s="125" t="str">
        <f>IF('2. Enter scores'!R428&lt;&gt;"",'2. Enter scores'!$B428-'2. Enter scores'!R428,"")</f>
        <v/>
      </c>
      <c r="T424" s="125" t="str">
        <f>IF('2. Enter scores'!S428&lt;&gt;"",'2. Enter scores'!$B428-'2. Enter scores'!S428,"")</f>
        <v/>
      </c>
      <c r="U424" s="125" t="str">
        <f>IF('2. Enter scores'!T428&lt;&gt;"",'2. Enter scores'!$B428-'2. Enter scores'!T428,"")</f>
        <v/>
      </c>
      <c r="V424" s="125" t="str">
        <f>IF('2. Enter scores'!U428&lt;&gt;"",'2. Enter scores'!$B428-'2. Enter scores'!U428,"")</f>
        <v/>
      </c>
      <c r="W424" s="125" t="str">
        <f>IF('2. Enter scores'!V428&lt;&gt;"",'2. Enter scores'!$B428-'2. Enter scores'!V428,"")</f>
        <v/>
      </c>
      <c r="X424" s="125" t="str">
        <f>IF('2. Enter scores'!W428&lt;&gt;"",'2. Enter scores'!$B428-'2. Enter scores'!W428,"")</f>
        <v/>
      </c>
      <c r="Y424" s="125" t="str">
        <f>IF('2. Enter scores'!X428&lt;&gt;"",'2. Enter scores'!$B428-'2. Enter scores'!X428,"")</f>
        <v/>
      </c>
      <c r="Z424" s="125" t="str">
        <f>IF('2. Enter scores'!Y428&lt;&gt;"",'2. Enter scores'!$B428-'2. Enter scores'!Y428,"")</f>
        <v/>
      </c>
      <c r="AA424" s="125" t="str">
        <f>IF('2. Enter scores'!Z428&lt;&gt;"",'2. Enter scores'!$B428-'2. Enter scores'!Z428,"")</f>
        <v/>
      </c>
      <c r="AB424" s="125" t="str">
        <f>IF('2. Enter scores'!AA428&lt;&gt;"",'2. Enter scores'!$B428-'2. Enter scores'!AA428,"")</f>
        <v/>
      </c>
      <c r="AC424" s="125" t="str">
        <f>IF('2. Enter scores'!AB428&lt;&gt;"",'2. Enter scores'!$B428-'2. Enter scores'!AB428,"")</f>
        <v/>
      </c>
      <c r="AD424" s="125" t="str">
        <f>IF('2. Enter scores'!AC428&lt;&gt;"",'2. Enter scores'!$B428-'2. Enter scores'!AC428,"")</f>
        <v/>
      </c>
      <c r="AE424" s="125" t="str">
        <f>IF('2. Enter scores'!AD428&lt;&gt;"",'2. Enter scores'!$B428-'2. Enter scores'!AD428,"")</f>
        <v/>
      </c>
      <c r="AF424" s="125" t="str">
        <f>IF('2. Enter scores'!AE428&lt;&gt;"",'2. Enter scores'!$B428-'2. Enter scores'!AE428,"")</f>
        <v/>
      </c>
      <c r="AG424" s="125" t="str">
        <f>IF('2. Enter scores'!AF428&lt;&gt;"",'2. Enter scores'!$B428-'2. Enter scores'!AF428,"")</f>
        <v/>
      </c>
      <c r="AH424" s="125" t="str">
        <f>IF('2. Enter scores'!AG428&lt;&gt;"",'2. Enter scores'!$B428-'2. Enter scores'!AG428,"")</f>
        <v/>
      </c>
      <c r="AI424" s="125" t="str">
        <f>IF('2. Enter scores'!AH428&lt;&gt;"",'2. Enter scores'!$B428-'2. Enter scores'!AH428,"")</f>
        <v/>
      </c>
      <c r="AJ424" s="125" t="str">
        <f>IF('2. Enter scores'!AI428&lt;&gt;"",'2. Enter scores'!$B428-'2. Enter scores'!AI428,"")</f>
        <v/>
      </c>
      <c r="AK424" s="125" t="str">
        <f>IF('2. Enter scores'!AJ428&lt;&gt;"",'2. Enter scores'!$B428-'2. Enter scores'!AJ428,"")</f>
        <v/>
      </c>
      <c r="AL424" s="125" t="str">
        <f>IF('2. Enter scores'!AK428&lt;&gt;"",'2. Enter scores'!$B428-'2. Enter scores'!AK428,"")</f>
        <v/>
      </c>
      <c r="AM424" s="125" t="str">
        <f>IF('2. Enter scores'!AL428&lt;&gt;"",'2. Enter scores'!$B428-'2. Enter scores'!AL428,"")</f>
        <v/>
      </c>
      <c r="AN424" s="125" t="str">
        <f>IF('2. Enter scores'!AM428&lt;&gt;"",'2. Enter scores'!$B428-'2. Enter scores'!AM428,"")</f>
        <v/>
      </c>
      <c r="AO424" s="125" t="str">
        <f>IF('2. Enter scores'!AN428&lt;&gt;"",'2. Enter scores'!$B428-'2. Enter scores'!AN428,"")</f>
        <v/>
      </c>
      <c r="AP424" s="125" t="str">
        <f>IF('2. Enter scores'!AO428&lt;&gt;"",'2. Enter scores'!$B428-'2. Enter scores'!AO428,"")</f>
        <v/>
      </c>
      <c r="AQ424" s="125" t="str">
        <f>IF('2. Enter scores'!AP428&lt;&gt;"",'2. Enter scores'!$B428-'2. Enter scores'!AP428,"")</f>
        <v/>
      </c>
      <c r="AR424" s="125" t="str">
        <f>IF('2. Enter scores'!AQ428&lt;&gt;"",'2. Enter scores'!$B428-'2. Enter scores'!AQ428,"")</f>
        <v/>
      </c>
      <c r="AS424" s="125" t="str">
        <f>IF('2. Enter scores'!AR428&lt;&gt;"",'2. Enter scores'!$B428-'2. Enter scores'!AR428,"")</f>
        <v/>
      </c>
      <c r="AT424" s="125" t="str">
        <f>IF('2. Enter scores'!AS428&lt;&gt;"",'2. Enter scores'!$B428-'2. Enter scores'!AS428,"")</f>
        <v/>
      </c>
      <c r="AU424" s="125" t="str">
        <f>IF('2. Enter scores'!AT428&lt;&gt;"",'2. Enter scores'!$B428-'2. Enter scores'!AT428,"")</f>
        <v/>
      </c>
      <c r="AV424" s="125" t="str">
        <f>IF('2. Enter scores'!AU428&lt;&gt;"",'2. Enter scores'!$B428-'2. Enter scores'!AU428,"")</f>
        <v/>
      </c>
      <c r="AW424" s="125" t="str">
        <f>IF('2. Enter scores'!AV428&lt;&gt;"",'2. Enter scores'!$B428-'2. Enter scores'!AV428,"")</f>
        <v/>
      </c>
      <c r="AX424" s="125" t="str">
        <f>IF('2. Enter scores'!AW428&lt;&gt;"",'2. Enter scores'!$B428-'2. Enter scores'!AW428,"")</f>
        <v/>
      </c>
      <c r="AY424" s="125" t="str">
        <f>IF('2. Enter scores'!AX428&lt;&gt;"",'2. Enter scores'!$B428-'2. Enter scores'!AX428,"")</f>
        <v/>
      </c>
      <c r="AZ424" s="125" t="str">
        <f>IF('2. Enter scores'!AY428&lt;&gt;"",'2. Enter scores'!$B428-'2. Enter scores'!AY428,"")</f>
        <v/>
      </c>
      <c r="BA424" s="125" t="str">
        <f>IF('2. Enter scores'!AZ428&lt;&gt;"",'2. Enter scores'!$B428-'2. Enter scores'!AZ428,"")</f>
        <v/>
      </c>
      <c r="BB424" s="125" t="str">
        <f>IF('2. Enter scores'!BA428&lt;&gt;"",'2. Enter scores'!$B428-'2. Enter scores'!BA428,"")</f>
        <v/>
      </c>
      <c r="BC424" s="125" t="str">
        <f>IF('2. Enter scores'!BB428&lt;&gt;"",'2. Enter scores'!$B428-'2. Enter scores'!BB428,"")</f>
        <v/>
      </c>
      <c r="BD424" s="125" t="str">
        <f>IF('2. Enter scores'!BC428&lt;&gt;"",'2. Enter scores'!$B428-'2. Enter scores'!BC428,"")</f>
        <v/>
      </c>
      <c r="BE424" s="125" t="str">
        <f>IF('2. Enter scores'!BD428&lt;&gt;"",'2. Enter scores'!$B428-'2. Enter scores'!BD428,"")</f>
        <v/>
      </c>
      <c r="BF424" s="125" t="str">
        <f>IF('2. Enter scores'!BE428&lt;&gt;"",'2. Enter scores'!$B428-'2. Enter scores'!BE428,"")</f>
        <v/>
      </c>
      <c r="BG424" s="125" t="str">
        <f>IF('2. Enter scores'!BF428&lt;&gt;"",'2. Enter scores'!$B428-'2. Enter scores'!BF428,"")</f>
        <v/>
      </c>
      <c r="BH424" s="125" t="str">
        <f>IF('2. Enter scores'!BG428&lt;&gt;"",'2. Enter scores'!$B428-'2. Enter scores'!BG428,"")</f>
        <v/>
      </c>
      <c r="BI424" s="125" t="str">
        <f>IF('2. Enter scores'!BH428&lt;&gt;"",'2. Enter scores'!$B428-'2. Enter scores'!BH428,"")</f>
        <v/>
      </c>
      <c r="BJ424" s="125" t="str">
        <f>IF('2. Enter scores'!BI428&lt;&gt;"",'2. Enter scores'!$B428-'2. Enter scores'!BI428,"")</f>
        <v/>
      </c>
      <c r="BK424" s="125" t="str">
        <f>IF('2. Enter scores'!BJ428&lt;&gt;"",'2. Enter scores'!$B428-'2. Enter scores'!BJ428,"")</f>
        <v/>
      </c>
      <c r="BL424" s="125" t="str">
        <f>IF('2. Enter scores'!BK428&lt;&gt;"",'2. Enter scores'!$B428-'2. Enter scores'!BK428,"")</f>
        <v/>
      </c>
      <c r="BM424" s="125" t="str">
        <f>IF('2. Enter scores'!BL428&lt;&gt;"",'2. Enter scores'!$B428-'2. Enter scores'!BL428,"")</f>
        <v/>
      </c>
      <c r="BN424" s="125" t="str">
        <f>IF('2. Enter scores'!BM428&lt;&gt;"",'2. Enter scores'!$B428-'2. Enter scores'!BM428,"")</f>
        <v/>
      </c>
      <c r="BO424" s="125" t="str">
        <f>IF('2. Enter scores'!BN428&lt;&gt;"",'2. Enter scores'!$B428-'2. Enter scores'!BN428,"")</f>
        <v/>
      </c>
      <c r="BP424" s="108">
        <v>1000</v>
      </c>
    </row>
    <row r="425" spans="2:68" x14ac:dyDescent="0.35">
      <c r="B425" s="125" t="str">
        <f>IF('2. Enter scores'!A429&lt;&gt;"",'2. Enter scores'!A429,"")</f>
        <v/>
      </c>
      <c r="H425" s="125" t="str">
        <f>IF('2. Enter scores'!G429&lt;&gt;"",'2. Enter scores'!$B429-'2. Enter scores'!G429,"")</f>
        <v/>
      </c>
      <c r="I425" s="125" t="str">
        <f>IF('2. Enter scores'!H429&lt;&gt;"",'2. Enter scores'!$B429-'2. Enter scores'!H429,"")</f>
        <v/>
      </c>
      <c r="J425" s="125" t="str">
        <f>IF('2. Enter scores'!I429&lt;&gt;"",'2. Enter scores'!$B429-'2. Enter scores'!I429,"")</f>
        <v/>
      </c>
      <c r="K425" s="125" t="str">
        <f>IF('2. Enter scores'!J429&lt;&gt;"",'2. Enter scores'!$B429-'2. Enter scores'!J429,"")</f>
        <v/>
      </c>
      <c r="L425" s="125" t="str">
        <f>IF('2. Enter scores'!K429&lt;&gt;"",'2. Enter scores'!$B429-'2. Enter scores'!K429,"")</f>
        <v/>
      </c>
      <c r="M425" s="125" t="str">
        <f>IF('2. Enter scores'!L429&lt;&gt;"",'2. Enter scores'!$B429-'2. Enter scores'!L429,"")</f>
        <v/>
      </c>
      <c r="N425" s="125" t="str">
        <f>IF('2. Enter scores'!M429&lt;&gt;"",'2. Enter scores'!$B429-'2. Enter scores'!M429,"")</f>
        <v/>
      </c>
      <c r="O425" s="125" t="str">
        <f>IF('2. Enter scores'!N429&lt;&gt;"",'2. Enter scores'!$B429-'2. Enter scores'!N429,"")</f>
        <v/>
      </c>
      <c r="P425" s="125" t="str">
        <f>IF('2. Enter scores'!O429&lt;&gt;"",'2. Enter scores'!$B429-'2. Enter scores'!O429,"")</f>
        <v/>
      </c>
      <c r="Q425" s="125" t="str">
        <f>IF('2. Enter scores'!P429&lt;&gt;"",'2. Enter scores'!$B429-'2. Enter scores'!P429,"")</f>
        <v/>
      </c>
      <c r="R425" s="125" t="str">
        <f>IF('2. Enter scores'!Q429&lt;&gt;"",'2. Enter scores'!$B429-'2. Enter scores'!Q429,"")</f>
        <v/>
      </c>
      <c r="S425" s="125" t="str">
        <f>IF('2. Enter scores'!R429&lt;&gt;"",'2. Enter scores'!$B429-'2. Enter scores'!R429,"")</f>
        <v/>
      </c>
      <c r="T425" s="125" t="str">
        <f>IF('2. Enter scores'!S429&lt;&gt;"",'2. Enter scores'!$B429-'2. Enter scores'!S429,"")</f>
        <v/>
      </c>
      <c r="U425" s="125" t="str">
        <f>IF('2. Enter scores'!T429&lt;&gt;"",'2. Enter scores'!$B429-'2. Enter scores'!T429,"")</f>
        <v/>
      </c>
      <c r="V425" s="125" t="str">
        <f>IF('2. Enter scores'!U429&lt;&gt;"",'2. Enter scores'!$B429-'2. Enter scores'!U429,"")</f>
        <v/>
      </c>
      <c r="W425" s="125" t="str">
        <f>IF('2. Enter scores'!V429&lt;&gt;"",'2. Enter scores'!$B429-'2. Enter scores'!V429,"")</f>
        <v/>
      </c>
      <c r="X425" s="125" t="str">
        <f>IF('2. Enter scores'!W429&lt;&gt;"",'2. Enter scores'!$B429-'2. Enter scores'!W429,"")</f>
        <v/>
      </c>
      <c r="Y425" s="125" t="str">
        <f>IF('2. Enter scores'!X429&lt;&gt;"",'2. Enter scores'!$B429-'2. Enter scores'!X429,"")</f>
        <v/>
      </c>
      <c r="Z425" s="125" t="str">
        <f>IF('2. Enter scores'!Y429&lt;&gt;"",'2. Enter scores'!$B429-'2. Enter scores'!Y429,"")</f>
        <v/>
      </c>
      <c r="AA425" s="125" t="str">
        <f>IF('2. Enter scores'!Z429&lt;&gt;"",'2. Enter scores'!$B429-'2. Enter scores'!Z429,"")</f>
        <v/>
      </c>
      <c r="AB425" s="125" t="str">
        <f>IF('2. Enter scores'!AA429&lt;&gt;"",'2. Enter scores'!$B429-'2. Enter scores'!AA429,"")</f>
        <v/>
      </c>
      <c r="AC425" s="125" t="str">
        <f>IF('2. Enter scores'!AB429&lt;&gt;"",'2. Enter scores'!$B429-'2. Enter scores'!AB429,"")</f>
        <v/>
      </c>
      <c r="AD425" s="125" t="str">
        <f>IF('2. Enter scores'!AC429&lt;&gt;"",'2. Enter scores'!$B429-'2. Enter scores'!AC429,"")</f>
        <v/>
      </c>
      <c r="AE425" s="125" t="str">
        <f>IF('2. Enter scores'!AD429&lt;&gt;"",'2. Enter scores'!$B429-'2. Enter scores'!AD429,"")</f>
        <v/>
      </c>
      <c r="AF425" s="125" t="str">
        <f>IF('2. Enter scores'!AE429&lt;&gt;"",'2. Enter scores'!$B429-'2. Enter scores'!AE429,"")</f>
        <v/>
      </c>
      <c r="AG425" s="125" t="str">
        <f>IF('2. Enter scores'!AF429&lt;&gt;"",'2. Enter scores'!$B429-'2. Enter scores'!AF429,"")</f>
        <v/>
      </c>
      <c r="AH425" s="125" t="str">
        <f>IF('2. Enter scores'!AG429&lt;&gt;"",'2. Enter scores'!$B429-'2. Enter scores'!AG429,"")</f>
        <v/>
      </c>
      <c r="AI425" s="125" t="str">
        <f>IF('2. Enter scores'!AH429&lt;&gt;"",'2. Enter scores'!$B429-'2. Enter scores'!AH429,"")</f>
        <v/>
      </c>
      <c r="AJ425" s="125" t="str">
        <f>IF('2. Enter scores'!AI429&lt;&gt;"",'2. Enter scores'!$B429-'2. Enter scores'!AI429,"")</f>
        <v/>
      </c>
      <c r="AK425" s="125" t="str">
        <f>IF('2. Enter scores'!AJ429&lt;&gt;"",'2. Enter scores'!$B429-'2. Enter scores'!AJ429,"")</f>
        <v/>
      </c>
      <c r="AL425" s="125" t="str">
        <f>IF('2. Enter scores'!AK429&lt;&gt;"",'2. Enter scores'!$B429-'2. Enter scores'!AK429,"")</f>
        <v/>
      </c>
      <c r="AM425" s="125" t="str">
        <f>IF('2. Enter scores'!AL429&lt;&gt;"",'2. Enter scores'!$B429-'2. Enter scores'!AL429,"")</f>
        <v/>
      </c>
      <c r="AN425" s="125" t="str">
        <f>IF('2. Enter scores'!AM429&lt;&gt;"",'2. Enter scores'!$B429-'2. Enter scores'!AM429,"")</f>
        <v/>
      </c>
      <c r="AO425" s="125" t="str">
        <f>IF('2. Enter scores'!AN429&lt;&gt;"",'2. Enter scores'!$B429-'2. Enter scores'!AN429,"")</f>
        <v/>
      </c>
      <c r="AP425" s="125" t="str">
        <f>IF('2. Enter scores'!AO429&lt;&gt;"",'2. Enter scores'!$B429-'2. Enter scores'!AO429,"")</f>
        <v/>
      </c>
      <c r="AQ425" s="125" t="str">
        <f>IF('2. Enter scores'!AP429&lt;&gt;"",'2. Enter scores'!$B429-'2. Enter scores'!AP429,"")</f>
        <v/>
      </c>
      <c r="AR425" s="125" t="str">
        <f>IF('2. Enter scores'!AQ429&lt;&gt;"",'2. Enter scores'!$B429-'2. Enter scores'!AQ429,"")</f>
        <v/>
      </c>
      <c r="AS425" s="125" t="str">
        <f>IF('2. Enter scores'!AR429&lt;&gt;"",'2. Enter scores'!$B429-'2. Enter scores'!AR429,"")</f>
        <v/>
      </c>
      <c r="AT425" s="125" t="str">
        <f>IF('2. Enter scores'!AS429&lt;&gt;"",'2. Enter scores'!$B429-'2. Enter scores'!AS429,"")</f>
        <v/>
      </c>
      <c r="AU425" s="125" t="str">
        <f>IF('2. Enter scores'!AT429&lt;&gt;"",'2. Enter scores'!$B429-'2. Enter scores'!AT429,"")</f>
        <v/>
      </c>
      <c r="AV425" s="125" t="str">
        <f>IF('2. Enter scores'!AU429&lt;&gt;"",'2. Enter scores'!$B429-'2. Enter scores'!AU429,"")</f>
        <v/>
      </c>
      <c r="AW425" s="125" t="str">
        <f>IF('2. Enter scores'!AV429&lt;&gt;"",'2. Enter scores'!$B429-'2. Enter scores'!AV429,"")</f>
        <v/>
      </c>
      <c r="AX425" s="125" t="str">
        <f>IF('2. Enter scores'!AW429&lt;&gt;"",'2. Enter scores'!$B429-'2. Enter scores'!AW429,"")</f>
        <v/>
      </c>
      <c r="AY425" s="125" t="str">
        <f>IF('2. Enter scores'!AX429&lt;&gt;"",'2. Enter scores'!$B429-'2. Enter scores'!AX429,"")</f>
        <v/>
      </c>
      <c r="AZ425" s="125" t="str">
        <f>IF('2. Enter scores'!AY429&lt;&gt;"",'2. Enter scores'!$B429-'2. Enter scores'!AY429,"")</f>
        <v/>
      </c>
      <c r="BA425" s="125" t="str">
        <f>IF('2. Enter scores'!AZ429&lt;&gt;"",'2. Enter scores'!$B429-'2. Enter scores'!AZ429,"")</f>
        <v/>
      </c>
      <c r="BB425" s="125" t="str">
        <f>IF('2. Enter scores'!BA429&lt;&gt;"",'2. Enter scores'!$B429-'2. Enter scores'!BA429,"")</f>
        <v/>
      </c>
      <c r="BC425" s="125" t="str">
        <f>IF('2. Enter scores'!BB429&lt;&gt;"",'2. Enter scores'!$B429-'2. Enter scores'!BB429,"")</f>
        <v/>
      </c>
      <c r="BD425" s="125" t="str">
        <f>IF('2. Enter scores'!BC429&lt;&gt;"",'2. Enter scores'!$B429-'2. Enter scores'!BC429,"")</f>
        <v/>
      </c>
      <c r="BE425" s="125" t="str">
        <f>IF('2. Enter scores'!BD429&lt;&gt;"",'2. Enter scores'!$B429-'2. Enter scores'!BD429,"")</f>
        <v/>
      </c>
      <c r="BF425" s="125" t="str">
        <f>IF('2. Enter scores'!BE429&lt;&gt;"",'2. Enter scores'!$B429-'2. Enter scores'!BE429,"")</f>
        <v/>
      </c>
      <c r="BG425" s="125" t="str">
        <f>IF('2. Enter scores'!BF429&lt;&gt;"",'2. Enter scores'!$B429-'2. Enter scores'!BF429,"")</f>
        <v/>
      </c>
      <c r="BH425" s="125" t="str">
        <f>IF('2. Enter scores'!BG429&lt;&gt;"",'2. Enter scores'!$B429-'2. Enter scores'!BG429,"")</f>
        <v/>
      </c>
      <c r="BI425" s="125" t="str">
        <f>IF('2. Enter scores'!BH429&lt;&gt;"",'2. Enter scores'!$B429-'2. Enter scores'!BH429,"")</f>
        <v/>
      </c>
      <c r="BJ425" s="125" t="str">
        <f>IF('2. Enter scores'!BI429&lt;&gt;"",'2. Enter scores'!$B429-'2. Enter scores'!BI429,"")</f>
        <v/>
      </c>
      <c r="BK425" s="125" t="str">
        <f>IF('2. Enter scores'!BJ429&lt;&gt;"",'2. Enter scores'!$B429-'2. Enter scores'!BJ429,"")</f>
        <v/>
      </c>
      <c r="BL425" s="125" t="str">
        <f>IF('2. Enter scores'!BK429&lt;&gt;"",'2. Enter scores'!$B429-'2. Enter scores'!BK429,"")</f>
        <v/>
      </c>
      <c r="BM425" s="125" t="str">
        <f>IF('2. Enter scores'!BL429&lt;&gt;"",'2. Enter scores'!$B429-'2. Enter scores'!BL429,"")</f>
        <v/>
      </c>
      <c r="BN425" s="125" t="str">
        <f>IF('2. Enter scores'!BM429&lt;&gt;"",'2. Enter scores'!$B429-'2. Enter scores'!BM429,"")</f>
        <v/>
      </c>
      <c r="BO425" s="125" t="str">
        <f>IF('2. Enter scores'!BN429&lt;&gt;"",'2. Enter scores'!$B429-'2. Enter scores'!BN429,"")</f>
        <v/>
      </c>
      <c r="BP425" s="108">
        <v>1000</v>
      </c>
    </row>
    <row r="426" spans="2:68" x14ac:dyDescent="0.35">
      <c r="B426" s="125" t="str">
        <f>IF('2. Enter scores'!A430&lt;&gt;"",'2. Enter scores'!A430,"")</f>
        <v/>
      </c>
      <c r="H426" s="125" t="str">
        <f>IF('2. Enter scores'!G430&lt;&gt;"",'2. Enter scores'!$B430-'2. Enter scores'!G430,"")</f>
        <v/>
      </c>
      <c r="I426" s="125" t="str">
        <f>IF('2. Enter scores'!H430&lt;&gt;"",'2. Enter scores'!$B430-'2. Enter scores'!H430,"")</f>
        <v/>
      </c>
      <c r="J426" s="125" t="str">
        <f>IF('2. Enter scores'!I430&lt;&gt;"",'2. Enter scores'!$B430-'2. Enter scores'!I430,"")</f>
        <v/>
      </c>
      <c r="K426" s="125" t="str">
        <f>IF('2. Enter scores'!J430&lt;&gt;"",'2. Enter scores'!$B430-'2. Enter scores'!J430,"")</f>
        <v/>
      </c>
      <c r="L426" s="125" t="str">
        <f>IF('2. Enter scores'!K430&lt;&gt;"",'2. Enter scores'!$B430-'2. Enter scores'!K430,"")</f>
        <v/>
      </c>
      <c r="M426" s="125" t="str">
        <f>IF('2. Enter scores'!L430&lt;&gt;"",'2. Enter scores'!$B430-'2. Enter scores'!L430,"")</f>
        <v/>
      </c>
      <c r="N426" s="125" t="str">
        <f>IF('2. Enter scores'!M430&lt;&gt;"",'2. Enter scores'!$B430-'2. Enter scores'!M430,"")</f>
        <v/>
      </c>
      <c r="O426" s="125" t="str">
        <f>IF('2. Enter scores'!N430&lt;&gt;"",'2. Enter scores'!$B430-'2. Enter scores'!N430,"")</f>
        <v/>
      </c>
      <c r="P426" s="125" t="str">
        <f>IF('2. Enter scores'!O430&lt;&gt;"",'2. Enter scores'!$B430-'2. Enter scores'!O430,"")</f>
        <v/>
      </c>
      <c r="Q426" s="125" t="str">
        <f>IF('2. Enter scores'!P430&lt;&gt;"",'2. Enter scores'!$B430-'2. Enter scores'!P430,"")</f>
        <v/>
      </c>
      <c r="R426" s="125" t="str">
        <f>IF('2. Enter scores'!Q430&lt;&gt;"",'2. Enter scores'!$B430-'2. Enter scores'!Q430,"")</f>
        <v/>
      </c>
      <c r="S426" s="125" t="str">
        <f>IF('2. Enter scores'!R430&lt;&gt;"",'2. Enter scores'!$B430-'2. Enter scores'!R430,"")</f>
        <v/>
      </c>
      <c r="T426" s="125" t="str">
        <f>IF('2. Enter scores'!S430&lt;&gt;"",'2. Enter scores'!$B430-'2. Enter scores'!S430,"")</f>
        <v/>
      </c>
      <c r="U426" s="125" t="str">
        <f>IF('2. Enter scores'!T430&lt;&gt;"",'2. Enter scores'!$B430-'2. Enter scores'!T430,"")</f>
        <v/>
      </c>
      <c r="V426" s="125" t="str">
        <f>IF('2. Enter scores'!U430&lt;&gt;"",'2. Enter scores'!$B430-'2. Enter scores'!U430,"")</f>
        <v/>
      </c>
      <c r="W426" s="125" t="str">
        <f>IF('2. Enter scores'!V430&lt;&gt;"",'2. Enter scores'!$B430-'2. Enter scores'!V430,"")</f>
        <v/>
      </c>
      <c r="X426" s="125" t="str">
        <f>IF('2. Enter scores'!W430&lt;&gt;"",'2. Enter scores'!$B430-'2. Enter scores'!W430,"")</f>
        <v/>
      </c>
      <c r="Y426" s="125" t="str">
        <f>IF('2. Enter scores'!X430&lt;&gt;"",'2. Enter scores'!$B430-'2. Enter scores'!X430,"")</f>
        <v/>
      </c>
      <c r="Z426" s="125" t="str">
        <f>IF('2. Enter scores'!Y430&lt;&gt;"",'2. Enter scores'!$B430-'2. Enter scores'!Y430,"")</f>
        <v/>
      </c>
      <c r="AA426" s="125" t="str">
        <f>IF('2. Enter scores'!Z430&lt;&gt;"",'2. Enter scores'!$B430-'2. Enter scores'!Z430,"")</f>
        <v/>
      </c>
      <c r="AB426" s="125" t="str">
        <f>IF('2. Enter scores'!AA430&lt;&gt;"",'2. Enter scores'!$B430-'2. Enter scores'!AA430,"")</f>
        <v/>
      </c>
      <c r="AC426" s="125" t="str">
        <f>IF('2. Enter scores'!AB430&lt;&gt;"",'2. Enter scores'!$B430-'2. Enter scores'!AB430,"")</f>
        <v/>
      </c>
      <c r="AD426" s="125" t="str">
        <f>IF('2. Enter scores'!AC430&lt;&gt;"",'2. Enter scores'!$B430-'2. Enter scores'!AC430,"")</f>
        <v/>
      </c>
      <c r="AE426" s="125" t="str">
        <f>IF('2. Enter scores'!AD430&lt;&gt;"",'2. Enter scores'!$B430-'2. Enter scores'!AD430,"")</f>
        <v/>
      </c>
      <c r="AF426" s="125" t="str">
        <f>IF('2. Enter scores'!AE430&lt;&gt;"",'2. Enter scores'!$B430-'2. Enter scores'!AE430,"")</f>
        <v/>
      </c>
      <c r="AG426" s="125" t="str">
        <f>IF('2. Enter scores'!AF430&lt;&gt;"",'2. Enter scores'!$B430-'2. Enter scores'!AF430,"")</f>
        <v/>
      </c>
      <c r="AH426" s="125" t="str">
        <f>IF('2. Enter scores'!AG430&lt;&gt;"",'2. Enter scores'!$B430-'2. Enter scores'!AG430,"")</f>
        <v/>
      </c>
      <c r="AI426" s="125" t="str">
        <f>IF('2. Enter scores'!AH430&lt;&gt;"",'2. Enter scores'!$B430-'2. Enter scores'!AH430,"")</f>
        <v/>
      </c>
      <c r="AJ426" s="125" t="str">
        <f>IF('2. Enter scores'!AI430&lt;&gt;"",'2. Enter scores'!$B430-'2. Enter scores'!AI430,"")</f>
        <v/>
      </c>
      <c r="AK426" s="125" t="str">
        <f>IF('2. Enter scores'!AJ430&lt;&gt;"",'2. Enter scores'!$B430-'2. Enter scores'!AJ430,"")</f>
        <v/>
      </c>
      <c r="AL426" s="125" t="str">
        <f>IF('2. Enter scores'!AK430&lt;&gt;"",'2. Enter scores'!$B430-'2. Enter scores'!AK430,"")</f>
        <v/>
      </c>
      <c r="AM426" s="125" t="str">
        <f>IF('2. Enter scores'!AL430&lt;&gt;"",'2. Enter scores'!$B430-'2. Enter scores'!AL430,"")</f>
        <v/>
      </c>
      <c r="AN426" s="125" t="str">
        <f>IF('2. Enter scores'!AM430&lt;&gt;"",'2. Enter scores'!$B430-'2. Enter scores'!AM430,"")</f>
        <v/>
      </c>
      <c r="AO426" s="125" t="str">
        <f>IF('2. Enter scores'!AN430&lt;&gt;"",'2. Enter scores'!$B430-'2. Enter scores'!AN430,"")</f>
        <v/>
      </c>
      <c r="AP426" s="125" t="str">
        <f>IF('2. Enter scores'!AO430&lt;&gt;"",'2. Enter scores'!$B430-'2. Enter scores'!AO430,"")</f>
        <v/>
      </c>
      <c r="AQ426" s="125" t="str">
        <f>IF('2. Enter scores'!AP430&lt;&gt;"",'2. Enter scores'!$B430-'2. Enter scores'!AP430,"")</f>
        <v/>
      </c>
      <c r="AR426" s="125" t="str">
        <f>IF('2. Enter scores'!AQ430&lt;&gt;"",'2. Enter scores'!$B430-'2. Enter scores'!AQ430,"")</f>
        <v/>
      </c>
      <c r="AS426" s="125" t="str">
        <f>IF('2. Enter scores'!AR430&lt;&gt;"",'2. Enter scores'!$B430-'2. Enter scores'!AR430,"")</f>
        <v/>
      </c>
      <c r="AT426" s="125" t="str">
        <f>IF('2. Enter scores'!AS430&lt;&gt;"",'2. Enter scores'!$B430-'2. Enter scores'!AS430,"")</f>
        <v/>
      </c>
      <c r="AU426" s="125" t="str">
        <f>IF('2. Enter scores'!AT430&lt;&gt;"",'2. Enter scores'!$B430-'2. Enter scores'!AT430,"")</f>
        <v/>
      </c>
      <c r="AV426" s="125" t="str">
        <f>IF('2. Enter scores'!AU430&lt;&gt;"",'2. Enter scores'!$B430-'2. Enter scores'!AU430,"")</f>
        <v/>
      </c>
      <c r="AW426" s="125" t="str">
        <f>IF('2. Enter scores'!AV430&lt;&gt;"",'2. Enter scores'!$B430-'2. Enter scores'!AV430,"")</f>
        <v/>
      </c>
      <c r="AX426" s="125" t="str">
        <f>IF('2. Enter scores'!AW430&lt;&gt;"",'2. Enter scores'!$B430-'2. Enter scores'!AW430,"")</f>
        <v/>
      </c>
      <c r="AY426" s="125" t="str">
        <f>IF('2. Enter scores'!AX430&lt;&gt;"",'2. Enter scores'!$B430-'2. Enter scores'!AX430,"")</f>
        <v/>
      </c>
      <c r="AZ426" s="125" t="str">
        <f>IF('2. Enter scores'!AY430&lt;&gt;"",'2. Enter scores'!$B430-'2. Enter scores'!AY430,"")</f>
        <v/>
      </c>
      <c r="BA426" s="125" t="str">
        <f>IF('2. Enter scores'!AZ430&lt;&gt;"",'2. Enter scores'!$B430-'2. Enter scores'!AZ430,"")</f>
        <v/>
      </c>
      <c r="BB426" s="125" t="str">
        <f>IF('2. Enter scores'!BA430&lt;&gt;"",'2. Enter scores'!$B430-'2. Enter scores'!BA430,"")</f>
        <v/>
      </c>
      <c r="BC426" s="125" t="str">
        <f>IF('2. Enter scores'!BB430&lt;&gt;"",'2. Enter scores'!$B430-'2. Enter scores'!BB430,"")</f>
        <v/>
      </c>
      <c r="BD426" s="125" t="str">
        <f>IF('2. Enter scores'!BC430&lt;&gt;"",'2. Enter scores'!$B430-'2. Enter scores'!BC430,"")</f>
        <v/>
      </c>
      <c r="BE426" s="125" t="str">
        <f>IF('2. Enter scores'!BD430&lt;&gt;"",'2. Enter scores'!$B430-'2. Enter scores'!BD430,"")</f>
        <v/>
      </c>
      <c r="BF426" s="125" t="str">
        <f>IF('2. Enter scores'!BE430&lt;&gt;"",'2. Enter scores'!$B430-'2. Enter scores'!BE430,"")</f>
        <v/>
      </c>
      <c r="BG426" s="125" t="str">
        <f>IF('2. Enter scores'!BF430&lt;&gt;"",'2. Enter scores'!$B430-'2. Enter scores'!BF430,"")</f>
        <v/>
      </c>
      <c r="BH426" s="125" t="str">
        <f>IF('2. Enter scores'!BG430&lt;&gt;"",'2. Enter scores'!$B430-'2. Enter scores'!BG430,"")</f>
        <v/>
      </c>
      <c r="BI426" s="125" t="str">
        <f>IF('2. Enter scores'!BH430&lt;&gt;"",'2. Enter scores'!$B430-'2. Enter scores'!BH430,"")</f>
        <v/>
      </c>
      <c r="BJ426" s="125" t="str">
        <f>IF('2. Enter scores'!BI430&lt;&gt;"",'2. Enter scores'!$B430-'2. Enter scores'!BI430,"")</f>
        <v/>
      </c>
      <c r="BK426" s="125" t="str">
        <f>IF('2. Enter scores'!BJ430&lt;&gt;"",'2. Enter scores'!$B430-'2. Enter scores'!BJ430,"")</f>
        <v/>
      </c>
      <c r="BL426" s="125" t="str">
        <f>IF('2. Enter scores'!BK430&lt;&gt;"",'2. Enter scores'!$B430-'2. Enter scores'!BK430,"")</f>
        <v/>
      </c>
      <c r="BM426" s="125" t="str">
        <f>IF('2. Enter scores'!BL430&lt;&gt;"",'2. Enter scores'!$B430-'2. Enter scores'!BL430,"")</f>
        <v/>
      </c>
      <c r="BN426" s="125" t="str">
        <f>IF('2. Enter scores'!BM430&lt;&gt;"",'2. Enter scores'!$B430-'2. Enter scores'!BM430,"")</f>
        <v/>
      </c>
      <c r="BO426" s="125" t="str">
        <f>IF('2. Enter scores'!BN430&lt;&gt;"",'2. Enter scores'!$B430-'2. Enter scores'!BN430,"")</f>
        <v/>
      </c>
      <c r="BP426" s="108">
        <v>1000</v>
      </c>
    </row>
    <row r="427" spans="2:68" x14ac:dyDescent="0.35">
      <c r="B427" s="125" t="str">
        <f>IF('2. Enter scores'!A431&lt;&gt;"",'2. Enter scores'!A431,"")</f>
        <v/>
      </c>
      <c r="H427" s="125" t="str">
        <f>IF('2. Enter scores'!G431&lt;&gt;"",'2. Enter scores'!$B431-'2. Enter scores'!G431,"")</f>
        <v/>
      </c>
      <c r="I427" s="125" t="str">
        <f>IF('2. Enter scores'!H431&lt;&gt;"",'2. Enter scores'!$B431-'2. Enter scores'!H431,"")</f>
        <v/>
      </c>
      <c r="J427" s="125" t="str">
        <f>IF('2. Enter scores'!I431&lt;&gt;"",'2. Enter scores'!$B431-'2. Enter scores'!I431,"")</f>
        <v/>
      </c>
      <c r="K427" s="125" t="str">
        <f>IF('2. Enter scores'!J431&lt;&gt;"",'2. Enter scores'!$B431-'2. Enter scores'!J431,"")</f>
        <v/>
      </c>
      <c r="L427" s="125" t="str">
        <f>IF('2. Enter scores'!K431&lt;&gt;"",'2. Enter scores'!$B431-'2. Enter scores'!K431,"")</f>
        <v/>
      </c>
      <c r="M427" s="125" t="str">
        <f>IF('2. Enter scores'!L431&lt;&gt;"",'2. Enter scores'!$B431-'2. Enter scores'!L431,"")</f>
        <v/>
      </c>
      <c r="N427" s="125" t="str">
        <f>IF('2. Enter scores'!M431&lt;&gt;"",'2. Enter scores'!$B431-'2. Enter scores'!M431,"")</f>
        <v/>
      </c>
      <c r="O427" s="125" t="str">
        <f>IF('2. Enter scores'!N431&lt;&gt;"",'2. Enter scores'!$B431-'2. Enter scores'!N431,"")</f>
        <v/>
      </c>
      <c r="P427" s="125" t="str">
        <f>IF('2. Enter scores'!O431&lt;&gt;"",'2. Enter scores'!$B431-'2. Enter scores'!O431,"")</f>
        <v/>
      </c>
      <c r="Q427" s="125" t="str">
        <f>IF('2. Enter scores'!P431&lt;&gt;"",'2. Enter scores'!$B431-'2. Enter scores'!P431,"")</f>
        <v/>
      </c>
      <c r="R427" s="125" t="str">
        <f>IF('2. Enter scores'!Q431&lt;&gt;"",'2. Enter scores'!$B431-'2. Enter scores'!Q431,"")</f>
        <v/>
      </c>
      <c r="S427" s="125" t="str">
        <f>IF('2. Enter scores'!R431&lt;&gt;"",'2. Enter scores'!$B431-'2. Enter scores'!R431,"")</f>
        <v/>
      </c>
      <c r="T427" s="125" t="str">
        <f>IF('2. Enter scores'!S431&lt;&gt;"",'2. Enter scores'!$B431-'2. Enter scores'!S431,"")</f>
        <v/>
      </c>
      <c r="U427" s="125" t="str">
        <f>IF('2. Enter scores'!T431&lt;&gt;"",'2. Enter scores'!$B431-'2. Enter scores'!T431,"")</f>
        <v/>
      </c>
      <c r="V427" s="125" t="str">
        <f>IF('2. Enter scores'!U431&lt;&gt;"",'2. Enter scores'!$B431-'2. Enter scores'!U431,"")</f>
        <v/>
      </c>
      <c r="W427" s="125" t="str">
        <f>IF('2. Enter scores'!V431&lt;&gt;"",'2. Enter scores'!$B431-'2. Enter scores'!V431,"")</f>
        <v/>
      </c>
      <c r="X427" s="125" t="str">
        <f>IF('2. Enter scores'!W431&lt;&gt;"",'2. Enter scores'!$B431-'2. Enter scores'!W431,"")</f>
        <v/>
      </c>
      <c r="Y427" s="125" t="str">
        <f>IF('2. Enter scores'!X431&lt;&gt;"",'2. Enter scores'!$B431-'2. Enter scores'!X431,"")</f>
        <v/>
      </c>
      <c r="Z427" s="125" t="str">
        <f>IF('2. Enter scores'!Y431&lt;&gt;"",'2. Enter scores'!$B431-'2. Enter scores'!Y431,"")</f>
        <v/>
      </c>
      <c r="AA427" s="125" t="str">
        <f>IF('2. Enter scores'!Z431&lt;&gt;"",'2. Enter scores'!$B431-'2. Enter scores'!Z431,"")</f>
        <v/>
      </c>
      <c r="AB427" s="125" t="str">
        <f>IF('2. Enter scores'!AA431&lt;&gt;"",'2. Enter scores'!$B431-'2. Enter scores'!AA431,"")</f>
        <v/>
      </c>
      <c r="AC427" s="125" t="str">
        <f>IF('2. Enter scores'!AB431&lt;&gt;"",'2. Enter scores'!$B431-'2. Enter scores'!AB431,"")</f>
        <v/>
      </c>
      <c r="AD427" s="125" t="str">
        <f>IF('2. Enter scores'!AC431&lt;&gt;"",'2. Enter scores'!$B431-'2. Enter scores'!AC431,"")</f>
        <v/>
      </c>
      <c r="AE427" s="125" t="str">
        <f>IF('2. Enter scores'!AD431&lt;&gt;"",'2. Enter scores'!$B431-'2. Enter scores'!AD431,"")</f>
        <v/>
      </c>
      <c r="AF427" s="125" t="str">
        <f>IF('2. Enter scores'!AE431&lt;&gt;"",'2. Enter scores'!$B431-'2. Enter scores'!AE431,"")</f>
        <v/>
      </c>
      <c r="AG427" s="125" t="str">
        <f>IF('2. Enter scores'!AF431&lt;&gt;"",'2. Enter scores'!$B431-'2. Enter scores'!AF431,"")</f>
        <v/>
      </c>
      <c r="AH427" s="125" t="str">
        <f>IF('2. Enter scores'!AG431&lt;&gt;"",'2. Enter scores'!$B431-'2. Enter scores'!AG431,"")</f>
        <v/>
      </c>
      <c r="AI427" s="125" t="str">
        <f>IF('2. Enter scores'!AH431&lt;&gt;"",'2. Enter scores'!$B431-'2. Enter scores'!AH431,"")</f>
        <v/>
      </c>
      <c r="AJ427" s="125" t="str">
        <f>IF('2. Enter scores'!AI431&lt;&gt;"",'2. Enter scores'!$B431-'2. Enter scores'!AI431,"")</f>
        <v/>
      </c>
      <c r="AK427" s="125" t="str">
        <f>IF('2. Enter scores'!AJ431&lt;&gt;"",'2. Enter scores'!$B431-'2. Enter scores'!AJ431,"")</f>
        <v/>
      </c>
      <c r="AL427" s="125" t="str">
        <f>IF('2. Enter scores'!AK431&lt;&gt;"",'2. Enter scores'!$B431-'2. Enter scores'!AK431,"")</f>
        <v/>
      </c>
      <c r="AM427" s="125" t="str">
        <f>IF('2. Enter scores'!AL431&lt;&gt;"",'2. Enter scores'!$B431-'2. Enter scores'!AL431,"")</f>
        <v/>
      </c>
      <c r="AN427" s="125" t="str">
        <f>IF('2. Enter scores'!AM431&lt;&gt;"",'2. Enter scores'!$B431-'2. Enter scores'!AM431,"")</f>
        <v/>
      </c>
      <c r="AO427" s="125" t="str">
        <f>IF('2. Enter scores'!AN431&lt;&gt;"",'2. Enter scores'!$B431-'2. Enter scores'!AN431,"")</f>
        <v/>
      </c>
      <c r="AP427" s="125" t="str">
        <f>IF('2. Enter scores'!AO431&lt;&gt;"",'2. Enter scores'!$B431-'2. Enter scores'!AO431,"")</f>
        <v/>
      </c>
      <c r="AQ427" s="125" t="str">
        <f>IF('2. Enter scores'!AP431&lt;&gt;"",'2. Enter scores'!$B431-'2. Enter scores'!AP431,"")</f>
        <v/>
      </c>
      <c r="AR427" s="125" t="str">
        <f>IF('2. Enter scores'!AQ431&lt;&gt;"",'2. Enter scores'!$B431-'2. Enter scores'!AQ431,"")</f>
        <v/>
      </c>
      <c r="AS427" s="125" t="str">
        <f>IF('2. Enter scores'!AR431&lt;&gt;"",'2. Enter scores'!$B431-'2. Enter scores'!AR431,"")</f>
        <v/>
      </c>
      <c r="AT427" s="125" t="str">
        <f>IF('2. Enter scores'!AS431&lt;&gt;"",'2. Enter scores'!$B431-'2. Enter scores'!AS431,"")</f>
        <v/>
      </c>
      <c r="AU427" s="125" t="str">
        <f>IF('2. Enter scores'!AT431&lt;&gt;"",'2. Enter scores'!$B431-'2. Enter scores'!AT431,"")</f>
        <v/>
      </c>
      <c r="AV427" s="125" t="str">
        <f>IF('2. Enter scores'!AU431&lt;&gt;"",'2. Enter scores'!$B431-'2. Enter scores'!AU431,"")</f>
        <v/>
      </c>
      <c r="AW427" s="125" t="str">
        <f>IF('2. Enter scores'!AV431&lt;&gt;"",'2. Enter scores'!$B431-'2. Enter scores'!AV431,"")</f>
        <v/>
      </c>
      <c r="AX427" s="125" t="str">
        <f>IF('2. Enter scores'!AW431&lt;&gt;"",'2. Enter scores'!$B431-'2. Enter scores'!AW431,"")</f>
        <v/>
      </c>
      <c r="AY427" s="125" t="str">
        <f>IF('2. Enter scores'!AX431&lt;&gt;"",'2. Enter scores'!$B431-'2. Enter scores'!AX431,"")</f>
        <v/>
      </c>
      <c r="AZ427" s="125" t="str">
        <f>IF('2. Enter scores'!AY431&lt;&gt;"",'2. Enter scores'!$B431-'2. Enter scores'!AY431,"")</f>
        <v/>
      </c>
      <c r="BA427" s="125" t="str">
        <f>IF('2. Enter scores'!AZ431&lt;&gt;"",'2. Enter scores'!$B431-'2. Enter scores'!AZ431,"")</f>
        <v/>
      </c>
      <c r="BB427" s="125" t="str">
        <f>IF('2. Enter scores'!BA431&lt;&gt;"",'2. Enter scores'!$B431-'2. Enter scores'!BA431,"")</f>
        <v/>
      </c>
      <c r="BC427" s="125" t="str">
        <f>IF('2. Enter scores'!BB431&lt;&gt;"",'2. Enter scores'!$B431-'2. Enter scores'!BB431,"")</f>
        <v/>
      </c>
      <c r="BD427" s="125" t="str">
        <f>IF('2. Enter scores'!BC431&lt;&gt;"",'2. Enter scores'!$B431-'2. Enter scores'!BC431,"")</f>
        <v/>
      </c>
      <c r="BE427" s="125" t="str">
        <f>IF('2. Enter scores'!BD431&lt;&gt;"",'2. Enter scores'!$B431-'2. Enter scores'!BD431,"")</f>
        <v/>
      </c>
      <c r="BF427" s="125" t="str">
        <f>IF('2. Enter scores'!BE431&lt;&gt;"",'2. Enter scores'!$B431-'2. Enter scores'!BE431,"")</f>
        <v/>
      </c>
      <c r="BG427" s="125" t="str">
        <f>IF('2. Enter scores'!BF431&lt;&gt;"",'2. Enter scores'!$B431-'2. Enter scores'!BF431,"")</f>
        <v/>
      </c>
      <c r="BH427" s="125" t="str">
        <f>IF('2. Enter scores'!BG431&lt;&gt;"",'2. Enter scores'!$B431-'2. Enter scores'!BG431,"")</f>
        <v/>
      </c>
      <c r="BI427" s="125" t="str">
        <f>IF('2. Enter scores'!BH431&lt;&gt;"",'2. Enter scores'!$B431-'2. Enter scores'!BH431,"")</f>
        <v/>
      </c>
      <c r="BJ427" s="125" t="str">
        <f>IF('2. Enter scores'!BI431&lt;&gt;"",'2. Enter scores'!$B431-'2. Enter scores'!BI431,"")</f>
        <v/>
      </c>
      <c r="BK427" s="125" t="str">
        <f>IF('2. Enter scores'!BJ431&lt;&gt;"",'2. Enter scores'!$B431-'2. Enter scores'!BJ431,"")</f>
        <v/>
      </c>
      <c r="BL427" s="125" t="str">
        <f>IF('2. Enter scores'!BK431&lt;&gt;"",'2. Enter scores'!$B431-'2. Enter scores'!BK431,"")</f>
        <v/>
      </c>
      <c r="BM427" s="125" t="str">
        <f>IF('2. Enter scores'!BL431&lt;&gt;"",'2. Enter scores'!$B431-'2. Enter scores'!BL431,"")</f>
        <v/>
      </c>
      <c r="BN427" s="125" t="str">
        <f>IF('2. Enter scores'!BM431&lt;&gt;"",'2. Enter scores'!$B431-'2. Enter scores'!BM431,"")</f>
        <v/>
      </c>
      <c r="BO427" s="125" t="str">
        <f>IF('2. Enter scores'!BN431&lt;&gt;"",'2. Enter scores'!$B431-'2. Enter scores'!BN431,"")</f>
        <v/>
      </c>
      <c r="BP427" s="108">
        <v>1000</v>
      </c>
    </row>
    <row r="428" spans="2:68" x14ac:dyDescent="0.35">
      <c r="B428" s="125" t="str">
        <f>IF('2. Enter scores'!A432&lt;&gt;"",'2. Enter scores'!A432,"")</f>
        <v/>
      </c>
      <c r="H428" s="125" t="str">
        <f>IF('2. Enter scores'!G432&lt;&gt;"",'2. Enter scores'!$B432-'2. Enter scores'!G432,"")</f>
        <v/>
      </c>
      <c r="I428" s="125" t="str">
        <f>IF('2. Enter scores'!H432&lt;&gt;"",'2. Enter scores'!$B432-'2. Enter scores'!H432,"")</f>
        <v/>
      </c>
      <c r="J428" s="125" t="str">
        <f>IF('2. Enter scores'!I432&lt;&gt;"",'2. Enter scores'!$B432-'2. Enter scores'!I432,"")</f>
        <v/>
      </c>
      <c r="K428" s="125" t="str">
        <f>IF('2. Enter scores'!J432&lt;&gt;"",'2. Enter scores'!$B432-'2. Enter scores'!J432,"")</f>
        <v/>
      </c>
      <c r="L428" s="125" t="str">
        <f>IF('2. Enter scores'!K432&lt;&gt;"",'2. Enter scores'!$B432-'2. Enter scores'!K432,"")</f>
        <v/>
      </c>
      <c r="M428" s="125" t="str">
        <f>IF('2. Enter scores'!L432&lt;&gt;"",'2. Enter scores'!$B432-'2. Enter scores'!L432,"")</f>
        <v/>
      </c>
      <c r="N428" s="125" t="str">
        <f>IF('2. Enter scores'!M432&lt;&gt;"",'2. Enter scores'!$B432-'2. Enter scores'!M432,"")</f>
        <v/>
      </c>
      <c r="O428" s="125" t="str">
        <f>IF('2. Enter scores'!N432&lt;&gt;"",'2. Enter scores'!$B432-'2. Enter scores'!N432,"")</f>
        <v/>
      </c>
      <c r="P428" s="125" t="str">
        <f>IF('2. Enter scores'!O432&lt;&gt;"",'2. Enter scores'!$B432-'2. Enter scores'!O432,"")</f>
        <v/>
      </c>
      <c r="Q428" s="125" t="str">
        <f>IF('2. Enter scores'!P432&lt;&gt;"",'2. Enter scores'!$B432-'2. Enter scores'!P432,"")</f>
        <v/>
      </c>
      <c r="R428" s="125" t="str">
        <f>IF('2. Enter scores'!Q432&lt;&gt;"",'2. Enter scores'!$B432-'2. Enter scores'!Q432,"")</f>
        <v/>
      </c>
      <c r="S428" s="125" t="str">
        <f>IF('2. Enter scores'!R432&lt;&gt;"",'2. Enter scores'!$B432-'2. Enter scores'!R432,"")</f>
        <v/>
      </c>
      <c r="T428" s="125" t="str">
        <f>IF('2. Enter scores'!S432&lt;&gt;"",'2. Enter scores'!$B432-'2. Enter scores'!S432,"")</f>
        <v/>
      </c>
      <c r="U428" s="125" t="str">
        <f>IF('2. Enter scores'!T432&lt;&gt;"",'2. Enter scores'!$B432-'2. Enter scores'!T432,"")</f>
        <v/>
      </c>
      <c r="V428" s="125" t="str">
        <f>IF('2. Enter scores'!U432&lt;&gt;"",'2. Enter scores'!$B432-'2. Enter scores'!U432,"")</f>
        <v/>
      </c>
      <c r="W428" s="125" t="str">
        <f>IF('2. Enter scores'!V432&lt;&gt;"",'2. Enter scores'!$B432-'2. Enter scores'!V432,"")</f>
        <v/>
      </c>
      <c r="X428" s="125" t="str">
        <f>IF('2. Enter scores'!W432&lt;&gt;"",'2. Enter scores'!$B432-'2. Enter scores'!W432,"")</f>
        <v/>
      </c>
      <c r="Y428" s="125" t="str">
        <f>IF('2. Enter scores'!X432&lt;&gt;"",'2. Enter scores'!$B432-'2. Enter scores'!X432,"")</f>
        <v/>
      </c>
      <c r="Z428" s="125" t="str">
        <f>IF('2. Enter scores'!Y432&lt;&gt;"",'2. Enter scores'!$B432-'2. Enter scores'!Y432,"")</f>
        <v/>
      </c>
      <c r="AA428" s="125" t="str">
        <f>IF('2. Enter scores'!Z432&lt;&gt;"",'2. Enter scores'!$B432-'2. Enter scores'!Z432,"")</f>
        <v/>
      </c>
      <c r="AB428" s="125" t="str">
        <f>IF('2. Enter scores'!AA432&lt;&gt;"",'2. Enter scores'!$B432-'2. Enter scores'!AA432,"")</f>
        <v/>
      </c>
      <c r="AC428" s="125" t="str">
        <f>IF('2. Enter scores'!AB432&lt;&gt;"",'2. Enter scores'!$B432-'2. Enter scores'!AB432,"")</f>
        <v/>
      </c>
      <c r="AD428" s="125" t="str">
        <f>IF('2. Enter scores'!AC432&lt;&gt;"",'2. Enter scores'!$B432-'2. Enter scores'!AC432,"")</f>
        <v/>
      </c>
      <c r="AE428" s="125" t="str">
        <f>IF('2. Enter scores'!AD432&lt;&gt;"",'2. Enter scores'!$B432-'2. Enter scores'!AD432,"")</f>
        <v/>
      </c>
      <c r="AF428" s="125" t="str">
        <f>IF('2. Enter scores'!AE432&lt;&gt;"",'2. Enter scores'!$B432-'2. Enter scores'!AE432,"")</f>
        <v/>
      </c>
      <c r="AG428" s="125" t="str">
        <f>IF('2. Enter scores'!AF432&lt;&gt;"",'2. Enter scores'!$B432-'2. Enter scores'!AF432,"")</f>
        <v/>
      </c>
      <c r="AH428" s="125" t="str">
        <f>IF('2. Enter scores'!AG432&lt;&gt;"",'2. Enter scores'!$B432-'2. Enter scores'!AG432,"")</f>
        <v/>
      </c>
      <c r="AI428" s="125" t="str">
        <f>IF('2. Enter scores'!AH432&lt;&gt;"",'2. Enter scores'!$B432-'2. Enter scores'!AH432,"")</f>
        <v/>
      </c>
      <c r="AJ428" s="125" t="str">
        <f>IF('2. Enter scores'!AI432&lt;&gt;"",'2. Enter scores'!$B432-'2. Enter scores'!AI432,"")</f>
        <v/>
      </c>
      <c r="AK428" s="125" t="str">
        <f>IF('2. Enter scores'!AJ432&lt;&gt;"",'2. Enter scores'!$B432-'2. Enter scores'!AJ432,"")</f>
        <v/>
      </c>
      <c r="AL428" s="125" t="str">
        <f>IF('2. Enter scores'!AK432&lt;&gt;"",'2. Enter scores'!$B432-'2. Enter scores'!AK432,"")</f>
        <v/>
      </c>
      <c r="AM428" s="125" t="str">
        <f>IF('2. Enter scores'!AL432&lt;&gt;"",'2. Enter scores'!$B432-'2. Enter scores'!AL432,"")</f>
        <v/>
      </c>
      <c r="AN428" s="125" t="str">
        <f>IF('2. Enter scores'!AM432&lt;&gt;"",'2. Enter scores'!$B432-'2. Enter scores'!AM432,"")</f>
        <v/>
      </c>
      <c r="AO428" s="125" t="str">
        <f>IF('2. Enter scores'!AN432&lt;&gt;"",'2. Enter scores'!$B432-'2. Enter scores'!AN432,"")</f>
        <v/>
      </c>
      <c r="AP428" s="125" t="str">
        <f>IF('2. Enter scores'!AO432&lt;&gt;"",'2. Enter scores'!$B432-'2. Enter scores'!AO432,"")</f>
        <v/>
      </c>
      <c r="AQ428" s="125" t="str">
        <f>IF('2. Enter scores'!AP432&lt;&gt;"",'2. Enter scores'!$B432-'2. Enter scores'!AP432,"")</f>
        <v/>
      </c>
      <c r="AR428" s="125" t="str">
        <f>IF('2. Enter scores'!AQ432&lt;&gt;"",'2. Enter scores'!$B432-'2. Enter scores'!AQ432,"")</f>
        <v/>
      </c>
      <c r="AS428" s="125" t="str">
        <f>IF('2. Enter scores'!AR432&lt;&gt;"",'2. Enter scores'!$B432-'2. Enter scores'!AR432,"")</f>
        <v/>
      </c>
      <c r="AT428" s="125" t="str">
        <f>IF('2. Enter scores'!AS432&lt;&gt;"",'2. Enter scores'!$B432-'2. Enter scores'!AS432,"")</f>
        <v/>
      </c>
      <c r="AU428" s="125" t="str">
        <f>IF('2. Enter scores'!AT432&lt;&gt;"",'2. Enter scores'!$B432-'2. Enter scores'!AT432,"")</f>
        <v/>
      </c>
      <c r="AV428" s="125" t="str">
        <f>IF('2. Enter scores'!AU432&lt;&gt;"",'2. Enter scores'!$B432-'2. Enter scores'!AU432,"")</f>
        <v/>
      </c>
      <c r="AW428" s="125" t="str">
        <f>IF('2. Enter scores'!AV432&lt;&gt;"",'2. Enter scores'!$B432-'2. Enter scores'!AV432,"")</f>
        <v/>
      </c>
      <c r="AX428" s="125" t="str">
        <f>IF('2. Enter scores'!AW432&lt;&gt;"",'2. Enter scores'!$B432-'2. Enter scores'!AW432,"")</f>
        <v/>
      </c>
      <c r="AY428" s="125" t="str">
        <f>IF('2. Enter scores'!AX432&lt;&gt;"",'2. Enter scores'!$B432-'2. Enter scores'!AX432,"")</f>
        <v/>
      </c>
      <c r="AZ428" s="125" t="str">
        <f>IF('2. Enter scores'!AY432&lt;&gt;"",'2. Enter scores'!$B432-'2. Enter scores'!AY432,"")</f>
        <v/>
      </c>
      <c r="BA428" s="125" t="str">
        <f>IF('2. Enter scores'!AZ432&lt;&gt;"",'2. Enter scores'!$B432-'2. Enter scores'!AZ432,"")</f>
        <v/>
      </c>
      <c r="BB428" s="125" t="str">
        <f>IF('2. Enter scores'!BA432&lt;&gt;"",'2. Enter scores'!$B432-'2. Enter scores'!BA432,"")</f>
        <v/>
      </c>
      <c r="BC428" s="125" t="str">
        <f>IF('2. Enter scores'!BB432&lt;&gt;"",'2. Enter scores'!$B432-'2. Enter scores'!BB432,"")</f>
        <v/>
      </c>
      <c r="BD428" s="125" t="str">
        <f>IF('2. Enter scores'!BC432&lt;&gt;"",'2. Enter scores'!$B432-'2. Enter scores'!BC432,"")</f>
        <v/>
      </c>
      <c r="BE428" s="125" t="str">
        <f>IF('2. Enter scores'!BD432&lt;&gt;"",'2. Enter scores'!$B432-'2. Enter scores'!BD432,"")</f>
        <v/>
      </c>
      <c r="BF428" s="125" t="str">
        <f>IF('2. Enter scores'!BE432&lt;&gt;"",'2. Enter scores'!$B432-'2. Enter scores'!BE432,"")</f>
        <v/>
      </c>
      <c r="BG428" s="125" t="str">
        <f>IF('2. Enter scores'!BF432&lt;&gt;"",'2. Enter scores'!$B432-'2. Enter scores'!BF432,"")</f>
        <v/>
      </c>
      <c r="BH428" s="125" t="str">
        <f>IF('2. Enter scores'!BG432&lt;&gt;"",'2. Enter scores'!$B432-'2. Enter scores'!BG432,"")</f>
        <v/>
      </c>
      <c r="BI428" s="125" t="str">
        <f>IF('2. Enter scores'!BH432&lt;&gt;"",'2. Enter scores'!$B432-'2. Enter scores'!BH432,"")</f>
        <v/>
      </c>
      <c r="BJ428" s="125" t="str">
        <f>IF('2. Enter scores'!BI432&lt;&gt;"",'2. Enter scores'!$B432-'2. Enter scores'!BI432,"")</f>
        <v/>
      </c>
      <c r="BK428" s="125" t="str">
        <f>IF('2. Enter scores'!BJ432&lt;&gt;"",'2. Enter scores'!$B432-'2. Enter scores'!BJ432,"")</f>
        <v/>
      </c>
      <c r="BL428" s="125" t="str">
        <f>IF('2. Enter scores'!BK432&lt;&gt;"",'2. Enter scores'!$B432-'2. Enter scores'!BK432,"")</f>
        <v/>
      </c>
      <c r="BM428" s="125" t="str">
        <f>IF('2. Enter scores'!BL432&lt;&gt;"",'2. Enter scores'!$B432-'2. Enter scores'!BL432,"")</f>
        <v/>
      </c>
      <c r="BN428" s="125" t="str">
        <f>IF('2. Enter scores'!BM432&lt;&gt;"",'2. Enter scores'!$B432-'2. Enter scores'!BM432,"")</f>
        <v/>
      </c>
      <c r="BO428" s="125" t="str">
        <f>IF('2. Enter scores'!BN432&lt;&gt;"",'2. Enter scores'!$B432-'2. Enter scores'!BN432,"")</f>
        <v/>
      </c>
      <c r="BP428" s="108">
        <v>1000</v>
      </c>
    </row>
    <row r="429" spans="2:68" x14ac:dyDescent="0.35">
      <c r="B429" s="125" t="str">
        <f>IF('2. Enter scores'!A433&lt;&gt;"",'2. Enter scores'!A433,"")</f>
        <v/>
      </c>
      <c r="H429" s="125" t="str">
        <f>IF('2. Enter scores'!G433&lt;&gt;"",'2. Enter scores'!$B433-'2. Enter scores'!G433,"")</f>
        <v/>
      </c>
      <c r="I429" s="125" t="str">
        <f>IF('2. Enter scores'!H433&lt;&gt;"",'2. Enter scores'!$B433-'2. Enter scores'!H433,"")</f>
        <v/>
      </c>
      <c r="J429" s="125" t="str">
        <f>IF('2. Enter scores'!I433&lt;&gt;"",'2. Enter scores'!$B433-'2. Enter scores'!I433,"")</f>
        <v/>
      </c>
      <c r="K429" s="125" t="str">
        <f>IF('2. Enter scores'!J433&lt;&gt;"",'2. Enter scores'!$B433-'2. Enter scores'!J433,"")</f>
        <v/>
      </c>
      <c r="L429" s="125" t="str">
        <f>IF('2. Enter scores'!K433&lt;&gt;"",'2. Enter scores'!$B433-'2. Enter scores'!K433,"")</f>
        <v/>
      </c>
      <c r="M429" s="125" t="str">
        <f>IF('2. Enter scores'!L433&lt;&gt;"",'2. Enter scores'!$B433-'2. Enter scores'!L433,"")</f>
        <v/>
      </c>
      <c r="N429" s="125" t="str">
        <f>IF('2. Enter scores'!M433&lt;&gt;"",'2. Enter scores'!$B433-'2. Enter scores'!M433,"")</f>
        <v/>
      </c>
      <c r="O429" s="125" t="str">
        <f>IF('2. Enter scores'!N433&lt;&gt;"",'2. Enter scores'!$B433-'2. Enter scores'!N433,"")</f>
        <v/>
      </c>
      <c r="P429" s="125" t="str">
        <f>IF('2. Enter scores'!O433&lt;&gt;"",'2. Enter scores'!$B433-'2. Enter scores'!O433,"")</f>
        <v/>
      </c>
      <c r="Q429" s="125" t="str">
        <f>IF('2. Enter scores'!P433&lt;&gt;"",'2. Enter scores'!$B433-'2. Enter scores'!P433,"")</f>
        <v/>
      </c>
      <c r="R429" s="125" t="str">
        <f>IF('2. Enter scores'!Q433&lt;&gt;"",'2. Enter scores'!$B433-'2. Enter scores'!Q433,"")</f>
        <v/>
      </c>
      <c r="S429" s="125" t="str">
        <f>IF('2. Enter scores'!R433&lt;&gt;"",'2. Enter scores'!$B433-'2. Enter scores'!R433,"")</f>
        <v/>
      </c>
      <c r="T429" s="125" t="str">
        <f>IF('2. Enter scores'!S433&lt;&gt;"",'2. Enter scores'!$B433-'2. Enter scores'!S433,"")</f>
        <v/>
      </c>
      <c r="U429" s="125" t="str">
        <f>IF('2. Enter scores'!T433&lt;&gt;"",'2. Enter scores'!$B433-'2. Enter scores'!T433,"")</f>
        <v/>
      </c>
      <c r="V429" s="125" t="str">
        <f>IF('2. Enter scores'!U433&lt;&gt;"",'2. Enter scores'!$B433-'2. Enter scores'!U433,"")</f>
        <v/>
      </c>
      <c r="W429" s="125" t="str">
        <f>IF('2. Enter scores'!V433&lt;&gt;"",'2. Enter scores'!$B433-'2. Enter scores'!V433,"")</f>
        <v/>
      </c>
      <c r="X429" s="125" t="str">
        <f>IF('2. Enter scores'!W433&lt;&gt;"",'2. Enter scores'!$B433-'2. Enter scores'!W433,"")</f>
        <v/>
      </c>
      <c r="Y429" s="125" t="str">
        <f>IF('2. Enter scores'!X433&lt;&gt;"",'2. Enter scores'!$B433-'2. Enter scores'!X433,"")</f>
        <v/>
      </c>
      <c r="Z429" s="125" t="str">
        <f>IF('2. Enter scores'!Y433&lt;&gt;"",'2. Enter scores'!$B433-'2. Enter scores'!Y433,"")</f>
        <v/>
      </c>
      <c r="AA429" s="125" t="str">
        <f>IF('2. Enter scores'!Z433&lt;&gt;"",'2. Enter scores'!$B433-'2. Enter scores'!Z433,"")</f>
        <v/>
      </c>
      <c r="AB429" s="125" t="str">
        <f>IF('2. Enter scores'!AA433&lt;&gt;"",'2. Enter scores'!$B433-'2. Enter scores'!AA433,"")</f>
        <v/>
      </c>
      <c r="AC429" s="125" t="str">
        <f>IF('2. Enter scores'!AB433&lt;&gt;"",'2. Enter scores'!$B433-'2. Enter scores'!AB433,"")</f>
        <v/>
      </c>
      <c r="AD429" s="125" t="str">
        <f>IF('2. Enter scores'!AC433&lt;&gt;"",'2. Enter scores'!$B433-'2. Enter scores'!AC433,"")</f>
        <v/>
      </c>
      <c r="AE429" s="125" t="str">
        <f>IF('2. Enter scores'!AD433&lt;&gt;"",'2. Enter scores'!$B433-'2. Enter scores'!AD433,"")</f>
        <v/>
      </c>
      <c r="AF429" s="125" t="str">
        <f>IF('2. Enter scores'!AE433&lt;&gt;"",'2. Enter scores'!$B433-'2. Enter scores'!AE433,"")</f>
        <v/>
      </c>
      <c r="AG429" s="125" t="str">
        <f>IF('2. Enter scores'!AF433&lt;&gt;"",'2. Enter scores'!$B433-'2. Enter scores'!AF433,"")</f>
        <v/>
      </c>
      <c r="AH429" s="125" t="str">
        <f>IF('2. Enter scores'!AG433&lt;&gt;"",'2. Enter scores'!$B433-'2. Enter scores'!AG433,"")</f>
        <v/>
      </c>
      <c r="AI429" s="125" t="str">
        <f>IF('2. Enter scores'!AH433&lt;&gt;"",'2. Enter scores'!$B433-'2. Enter scores'!AH433,"")</f>
        <v/>
      </c>
      <c r="AJ429" s="125" t="str">
        <f>IF('2. Enter scores'!AI433&lt;&gt;"",'2. Enter scores'!$B433-'2. Enter scores'!AI433,"")</f>
        <v/>
      </c>
      <c r="AK429" s="125" t="str">
        <f>IF('2. Enter scores'!AJ433&lt;&gt;"",'2. Enter scores'!$B433-'2. Enter scores'!AJ433,"")</f>
        <v/>
      </c>
      <c r="AL429" s="125" t="str">
        <f>IF('2. Enter scores'!AK433&lt;&gt;"",'2. Enter scores'!$B433-'2. Enter scores'!AK433,"")</f>
        <v/>
      </c>
      <c r="AM429" s="125" t="str">
        <f>IF('2. Enter scores'!AL433&lt;&gt;"",'2. Enter scores'!$B433-'2. Enter scores'!AL433,"")</f>
        <v/>
      </c>
      <c r="AN429" s="125" t="str">
        <f>IF('2. Enter scores'!AM433&lt;&gt;"",'2. Enter scores'!$B433-'2. Enter scores'!AM433,"")</f>
        <v/>
      </c>
      <c r="AO429" s="125" t="str">
        <f>IF('2. Enter scores'!AN433&lt;&gt;"",'2. Enter scores'!$B433-'2. Enter scores'!AN433,"")</f>
        <v/>
      </c>
      <c r="AP429" s="125" t="str">
        <f>IF('2. Enter scores'!AO433&lt;&gt;"",'2. Enter scores'!$B433-'2. Enter scores'!AO433,"")</f>
        <v/>
      </c>
      <c r="AQ429" s="125" t="str">
        <f>IF('2. Enter scores'!AP433&lt;&gt;"",'2. Enter scores'!$B433-'2. Enter scores'!AP433,"")</f>
        <v/>
      </c>
      <c r="AR429" s="125" t="str">
        <f>IF('2. Enter scores'!AQ433&lt;&gt;"",'2. Enter scores'!$B433-'2. Enter scores'!AQ433,"")</f>
        <v/>
      </c>
      <c r="AS429" s="125" t="str">
        <f>IF('2. Enter scores'!AR433&lt;&gt;"",'2. Enter scores'!$B433-'2. Enter scores'!AR433,"")</f>
        <v/>
      </c>
      <c r="AT429" s="125" t="str">
        <f>IF('2. Enter scores'!AS433&lt;&gt;"",'2. Enter scores'!$B433-'2. Enter scores'!AS433,"")</f>
        <v/>
      </c>
      <c r="AU429" s="125" t="str">
        <f>IF('2. Enter scores'!AT433&lt;&gt;"",'2. Enter scores'!$B433-'2. Enter scores'!AT433,"")</f>
        <v/>
      </c>
      <c r="AV429" s="125" t="str">
        <f>IF('2. Enter scores'!AU433&lt;&gt;"",'2. Enter scores'!$B433-'2. Enter scores'!AU433,"")</f>
        <v/>
      </c>
      <c r="AW429" s="125" t="str">
        <f>IF('2. Enter scores'!AV433&lt;&gt;"",'2. Enter scores'!$B433-'2. Enter scores'!AV433,"")</f>
        <v/>
      </c>
      <c r="AX429" s="125" t="str">
        <f>IF('2. Enter scores'!AW433&lt;&gt;"",'2. Enter scores'!$B433-'2. Enter scores'!AW433,"")</f>
        <v/>
      </c>
      <c r="AY429" s="125" t="str">
        <f>IF('2. Enter scores'!AX433&lt;&gt;"",'2. Enter scores'!$B433-'2. Enter scores'!AX433,"")</f>
        <v/>
      </c>
      <c r="AZ429" s="125" t="str">
        <f>IF('2. Enter scores'!AY433&lt;&gt;"",'2. Enter scores'!$B433-'2. Enter scores'!AY433,"")</f>
        <v/>
      </c>
      <c r="BA429" s="125" t="str">
        <f>IF('2. Enter scores'!AZ433&lt;&gt;"",'2. Enter scores'!$B433-'2. Enter scores'!AZ433,"")</f>
        <v/>
      </c>
      <c r="BB429" s="125" t="str">
        <f>IF('2. Enter scores'!BA433&lt;&gt;"",'2. Enter scores'!$B433-'2. Enter scores'!BA433,"")</f>
        <v/>
      </c>
      <c r="BC429" s="125" t="str">
        <f>IF('2. Enter scores'!BB433&lt;&gt;"",'2. Enter scores'!$B433-'2. Enter scores'!BB433,"")</f>
        <v/>
      </c>
      <c r="BD429" s="125" t="str">
        <f>IF('2. Enter scores'!BC433&lt;&gt;"",'2. Enter scores'!$B433-'2. Enter scores'!BC433,"")</f>
        <v/>
      </c>
      <c r="BE429" s="125" t="str">
        <f>IF('2. Enter scores'!BD433&lt;&gt;"",'2. Enter scores'!$B433-'2. Enter scores'!BD433,"")</f>
        <v/>
      </c>
      <c r="BF429" s="125" t="str">
        <f>IF('2. Enter scores'!BE433&lt;&gt;"",'2. Enter scores'!$B433-'2. Enter scores'!BE433,"")</f>
        <v/>
      </c>
      <c r="BG429" s="125" t="str">
        <f>IF('2. Enter scores'!BF433&lt;&gt;"",'2. Enter scores'!$B433-'2. Enter scores'!BF433,"")</f>
        <v/>
      </c>
      <c r="BH429" s="125" t="str">
        <f>IF('2. Enter scores'!BG433&lt;&gt;"",'2. Enter scores'!$B433-'2. Enter scores'!BG433,"")</f>
        <v/>
      </c>
      <c r="BI429" s="125" t="str">
        <f>IF('2. Enter scores'!BH433&lt;&gt;"",'2. Enter scores'!$B433-'2. Enter scores'!BH433,"")</f>
        <v/>
      </c>
      <c r="BJ429" s="125" t="str">
        <f>IF('2. Enter scores'!BI433&lt;&gt;"",'2. Enter scores'!$B433-'2. Enter scores'!BI433,"")</f>
        <v/>
      </c>
      <c r="BK429" s="125" t="str">
        <f>IF('2. Enter scores'!BJ433&lt;&gt;"",'2. Enter scores'!$B433-'2. Enter scores'!BJ433,"")</f>
        <v/>
      </c>
      <c r="BL429" s="125" t="str">
        <f>IF('2. Enter scores'!BK433&lt;&gt;"",'2. Enter scores'!$B433-'2. Enter scores'!BK433,"")</f>
        <v/>
      </c>
      <c r="BM429" s="125" t="str">
        <f>IF('2. Enter scores'!BL433&lt;&gt;"",'2. Enter scores'!$B433-'2. Enter scores'!BL433,"")</f>
        <v/>
      </c>
      <c r="BN429" s="125" t="str">
        <f>IF('2. Enter scores'!BM433&lt;&gt;"",'2. Enter scores'!$B433-'2. Enter scores'!BM433,"")</f>
        <v/>
      </c>
      <c r="BO429" s="125" t="str">
        <f>IF('2. Enter scores'!BN433&lt;&gt;"",'2. Enter scores'!$B433-'2. Enter scores'!BN433,"")</f>
        <v/>
      </c>
      <c r="BP429" s="108">
        <v>1000</v>
      </c>
    </row>
    <row r="430" spans="2:68" x14ac:dyDescent="0.35">
      <c r="B430" s="125" t="str">
        <f>IF('2. Enter scores'!A434&lt;&gt;"",'2. Enter scores'!A434,"")</f>
        <v/>
      </c>
      <c r="H430" s="125" t="str">
        <f>IF('2. Enter scores'!G434&lt;&gt;"",'2. Enter scores'!$B434-'2. Enter scores'!G434,"")</f>
        <v/>
      </c>
      <c r="I430" s="125" t="str">
        <f>IF('2. Enter scores'!H434&lt;&gt;"",'2. Enter scores'!$B434-'2. Enter scores'!H434,"")</f>
        <v/>
      </c>
      <c r="J430" s="125" t="str">
        <f>IF('2. Enter scores'!I434&lt;&gt;"",'2. Enter scores'!$B434-'2. Enter scores'!I434,"")</f>
        <v/>
      </c>
      <c r="K430" s="125" t="str">
        <f>IF('2. Enter scores'!J434&lt;&gt;"",'2. Enter scores'!$B434-'2. Enter scores'!J434,"")</f>
        <v/>
      </c>
      <c r="L430" s="125" t="str">
        <f>IF('2. Enter scores'!K434&lt;&gt;"",'2. Enter scores'!$B434-'2. Enter scores'!K434,"")</f>
        <v/>
      </c>
      <c r="M430" s="125" t="str">
        <f>IF('2. Enter scores'!L434&lt;&gt;"",'2. Enter scores'!$B434-'2. Enter scores'!L434,"")</f>
        <v/>
      </c>
      <c r="N430" s="125" t="str">
        <f>IF('2. Enter scores'!M434&lt;&gt;"",'2. Enter scores'!$B434-'2. Enter scores'!M434,"")</f>
        <v/>
      </c>
      <c r="O430" s="125" t="str">
        <f>IF('2. Enter scores'!N434&lt;&gt;"",'2. Enter scores'!$B434-'2. Enter scores'!N434,"")</f>
        <v/>
      </c>
      <c r="P430" s="125" t="str">
        <f>IF('2. Enter scores'!O434&lt;&gt;"",'2. Enter scores'!$B434-'2. Enter scores'!O434,"")</f>
        <v/>
      </c>
      <c r="Q430" s="125" t="str">
        <f>IF('2. Enter scores'!P434&lt;&gt;"",'2. Enter scores'!$B434-'2. Enter scores'!P434,"")</f>
        <v/>
      </c>
      <c r="R430" s="125" t="str">
        <f>IF('2. Enter scores'!Q434&lt;&gt;"",'2. Enter scores'!$B434-'2. Enter scores'!Q434,"")</f>
        <v/>
      </c>
      <c r="S430" s="125" t="str">
        <f>IF('2. Enter scores'!R434&lt;&gt;"",'2. Enter scores'!$B434-'2. Enter scores'!R434,"")</f>
        <v/>
      </c>
      <c r="T430" s="125" t="str">
        <f>IF('2. Enter scores'!S434&lt;&gt;"",'2. Enter scores'!$B434-'2. Enter scores'!S434,"")</f>
        <v/>
      </c>
      <c r="U430" s="125" t="str">
        <f>IF('2. Enter scores'!T434&lt;&gt;"",'2. Enter scores'!$B434-'2. Enter scores'!T434,"")</f>
        <v/>
      </c>
      <c r="V430" s="125" t="str">
        <f>IF('2. Enter scores'!U434&lt;&gt;"",'2. Enter scores'!$B434-'2. Enter scores'!U434,"")</f>
        <v/>
      </c>
      <c r="W430" s="125" t="str">
        <f>IF('2. Enter scores'!V434&lt;&gt;"",'2. Enter scores'!$B434-'2. Enter scores'!V434,"")</f>
        <v/>
      </c>
      <c r="X430" s="125" t="str">
        <f>IF('2. Enter scores'!W434&lt;&gt;"",'2. Enter scores'!$B434-'2. Enter scores'!W434,"")</f>
        <v/>
      </c>
      <c r="Y430" s="125" t="str">
        <f>IF('2. Enter scores'!X434&lt;&gt;"",'2. Enter scores'!$B434-'2. Enter scores'!X434,"")</f>
        <v/>
      </c>
      <c r="Z430" s="125" t="str">
        <f>IF('2. Enter scores'!Y434&lt;&gt;"",'2. Enter scores'!$B434-'2. Enter scores'!Y434,"")</f>
        <v/>
      </c>
      <c r="AA430" s="125" t="str">
        <f>IF('2. Enter scores'!Z434&lt;&gt;"",'2. Enter scores'!$B434-'2. Enter scores'!Z434,"")</f>
        <v/>
      </c>
      <c r="AB430" s="125" t="str">
        <f>IF('2. Enter scores'!AA434&lt;&gt;"",'2. Enter scores'!$B434-'2. Enter scores'!AA434,"")</f>
        <v/>
      </c>
      <c r="AC430" s="125" t="str">
        <f>IF('2. Enter scores'!AB434&lt;&gt;"",'2. Enter scores'!$B434-'2. Enter scores'!AB434,"")</f>
        <v/>
      </c>
      <c r="AD430" s="125" t="str">
        <f>IF('2. Enter scores'!AC434&lt;&gt;"",'2. Enter scores'!$B434-'2. Enter scores'!AC434,"")</f>
        <v/>
      </c>
      <c r="AE430" s="125" t="str">
        <f>IF('2. Enter scores'!AD434&lt;&gt;"",'2. Enter scores'!$B434-'2. Enter scores'!AD434,"")</f>
        <v/>
      </c>
      <c r="AF430" s="125" t="str">
        <f>IF('2. Enter scores'!AE434&lt;&gt;"",'2. Enter scores'!$B434-'2. Enter scores'!AE434,"")</f>
        <v/>
      </c>
      <c r="AG430" s="125" t="str">
        <f>IF('2. Enter scores'!AF434&lt;&gt;"",'2. Enter scores'!$B434-'2. Enter scores'!AF434,"")</f>
        <v/>
      </c>
      <c r="AH430" s="125" t="str">
        <f>IF('2. Enter scores'!AG434&lt;&gt;"",'2. Enter scores'!$B434-'2. Enter scores'!AG434,"")</f>
        <v/>
      </c>
      <c r="AI430" s="125" t="str">
        <f>IF('2. Enter scores'!AH434&lt;&gt;"",'2. Enter scores'!$B434-'2. Enter scores'!AH434,"")</f>
        <v/>
      </c>
      <c r="AJ430" s="125" t="str">
        <f>IF('2. Enter scores'!AI434&lt;&gt;"",'2. Enter scores'!$B434-'2. Enter scores'!AI434,"")</f>
        <v/>
      </c>
      <c r="AK430" s="125" t="str">
        <f>IF('2. Enter scores'!AJ434&lt;&gt;"",'2. Enter scores'!$B434-'2. Enter scores'!AJ434,"")</f>
        <v/>
      </c>
      <c r="AL430" s="125" t="str">
        <f>IF('2. Enter scores'!AK434&lt;&gt;"",'2. Enter scores'!$B434-'2. Enter scores'!AK434,"")</f>
        <v/>
      </c>
      <c r="AM430" s="125" t="str">
        <f>IF('2. Enter scores'!AL434&lt;&gt;"",'2. Enter scores'!$B434-'2. Enter scores'!AL434,"")</f>
        <v/>
      </c>
      <c r="AN430" s="125" t="str">
        <f>IF('2. Enter scores'!AM434&lt;&gt;"",'2. Enter scores'!$B434-'2. Enter scores'!AM434,"")</f>
        <v/>
      </c>
      <c r="AO430" s="125" t="str">
        <f>IF('2. Enter scores'!AN434&lt;&gt;"",'2. Enter scores'!$B434-'2. Enter scores'!AN434,"")</f>
        <v/>
      </c>
      <c r="AP430" s="125" t="str">
        <f>IF('2. Enter scores'!AO434&lt;&gt;"",'2. Enter scores'!$B434-'2. Enter scores'!AO434,"")</f>
        <v/>
      </c>
      <c r="AQ430" s="125" t="str">
        <f>IF('2. Enter scores'!AP434&lt;&gt;"",'2. Enter scores'!$B434-'2. Enter scores'!AP434,"")</f>
        <v/>
      </c>
      <c r="AR430" s="125" t="str">
        <f>IF('2. Enter scores'!AQ434&lt;&gt;"",'2. Enter scores'!$B434-'2. Enter scores'!AQ434,"")</f>
        <v/>
      </c>
      <c r="AS430" s="125" t="str">
        <f>IF('2. Enter scores'!AR434&lt;&gt;"",'2. Enter scores'!$B434-'2. Enter scores'!AR434,"")</f>
        <v/>
      </c>
      <c r="AT430" s="125" t="str">
        <f>IF('2. Enter scores'!AS434&lt;&gt;"",'2. Enter scores'!$B434-'2. Enter scores'!AS434,"")</f>
        <v/>
      </c>
      <c r="AU430" s="125" t="str">
        <f>IF('2. Enter scores'!AT434&lt;&gt;"",'2. Enter scores'!$B434-'2. Enter scores'!AT434,"")</f>
        <v/>
      </c>
      <c r="AV430" s="125" t="str">
        <f>IF('2. Enter scores'!AU434&lt;&gt;"",'2. Enter scores'!$B434-'2. Enter scores'!AU434,"")</f>
        <v/>
      </c>
      <c r="AW430" s="125" t="str">
        <f>IF('2. Enter scores'!AV434&lt;&gt;"",'2. Enter scores'!$B434-'2. Enter scores'!AV434,"")</f>
        <v/>
      </c>
      <c r="AX430" s="125" t="str">
        <f>IF('2. Enter scores'!AW434&lt;&gt;"",'2. Enter scores'!$B434-'2. Enter scores'!AW434,"")</f>
        <v/>
      </c>
      <c r="AY430" s="125" t="str">
        <f>IF('2. Enter scores'!AX434&lt;&gt;"",'2. Enter scores'!$B434-'2. Enter scores'!AX434,"")</f>
        <v/>
      </c>
      <c r="AZ430" s="125" t="str">
        <f>IF('2. Enter scores'!AY434&lt;&gt;"",'2. Enter scores'!$B434-'2. Enter scores'!AY434,"")</f>
        <v/>
      </c>
      <c r="BA430" s="125" t="str">
        <f>IF('2. Enter scores'!AZ434&lt;&gt;"",'2. Enter scores'!$B434-'2. Enter scores'!AZ434,"")</f>
        <v/>
      </c>
      <c r="BB430" s="125" t="str">
        <f>IF('2. Enter scores'!BA434&lt;&gt;"",'2. Enter scores'!$B434-'2. Enter scores'!BA434,"")</f>
        <v/>
      </c>
      <c r="BC430" s="125" t="str">
        <f>IF('2. Enter scores'!BB434&lt;&gt;"",'2. Enter scores'!$B434-'2. Enter scores'!BB434,"")</f>
        <v/>
      </c>
      <c r="BD430" s="125" t="str">
        <f>IF('2. Enter scores'!BC434&lt;&gt;"",'2. Enter scores'!$B434-'2. Enter scores'!BC434,"")</f>
        <v/>
      </c>
      <c r="BE430" s="125" t="str">
        <f>IF('2. Enter scores'!BD434&lt;&gt;"",'2. Enter scores'!$B434-'2. Enter scores'!BD434,"")</f>
        <v/>
      </c>
      <c r="BF430" s="125" t="str">
        <f>IF('2. Enter scores'!BE434&lt;&gt;"",'2. Enter scores'!$B434-'2. Enter scores'!BE434,"")</f>
        <v/>
      </c>
      <c r="BG430" s="125" t="str">
        <f>IF('2. Enter scores'!BF434&lt;&gt;"",'2. Enter scores'!$B434-'2. Enter scores'!BF434,"")</f>
        <v/>
      </c>
      <c r="BH430" s="125" t="str">
        <f>IF('2. Enter scores'!BG434&lt;&gt;"",'2. Enter scores'!$B434-'2. Enter scores'!BG434,"")</f>
        <v/>
      </c>
      <c r="BI430" s="125" t="str">
        <f>IF('2. Enter scores'!BH434&lt;&gt;"",'2. Enter scores'!$B434-'2. Enter scores'!BH434,"")</f>
        <v/>
      </c>
      <c r="BJ430" s="125" t="str">
        <f>IF('2. Enter scores'!BI434&lt;&gt;"",'2. Enter scores'!$B434-'2. Enter scores'!BI434,"")</f>
        <v/>
      </c>
      <c r="BK430" s="125" t="str">
        <f>IF('2. Enter scores'!BJ434&lt;&gt;"",'2. Enter scores'!$B434-'2. Enter scores'!BJ434,"")</f>
        <v/>
      </c>
      <c r="BL430" s="125" t="str">
        <f>IF('2. Enter scores'!BK434&lt;&gt;"",'2. Enter scores'!$B434-'2. Enter scores'!BK434,"")</f>
        <v/>
      </c>
      <c r="BM430" s="125" t="str">
        <f>IF('2. Enter scores'!BL434&lt;&gt;"",'2. Enter scores'!$B434-'2. Enter scores'!BL434,"")</f>
        <v/>
      </c>
      <c r="BN430" s="125" t="str">
        <f>IF('2. Enter scores'!BM434&lt;&gt;"",'2. Enter scores'!$B434-'2. Enter scores'!BM434,"")</f>
        <v/>
      </c>
      <c r="BO430" s="125" t="str">
        <f>IF('2. Enter scores'!BN434&lt;&gt;"",'2. Enter scores'!$B434-'2. Enter scores'!BN434,"")</f>
        <v/>
      </c>
      <c r="BP430" s="108">
        <v>1000</v>
      </c>
    </row>
    <row r="431" spans="2:68" x14ac:dyDescent="0.35">
      <c r="B431" s="125" t="str">
        <f>IF('2. Enter scores'!A435&lt;&gt;"",'2. Enter scores'!A435,"")</f>
        <v/>
      </c>
      <c r="H431" s="125" t="str">
        <f>IF('2. Enter scores'!G435&lt;&gt;"",'2. Enter scores'!$B435-'2. Enter scores'!G435,"")</f>
        <v/>
      </c>
      <c r="I431" s="125" t="str">
        <f>IF('2. Enter scores'!H435&lt;&gt;"",'2. Enter scores'!$B435-'2. Enter scores'!H435,"")</f>
        <v/>
      </c>
      <c r="J431" s="125" t="str">
        <f>IF('2. Enter scores'!I435&lt;&gt;"",'2. Enter scores'!$B435-'2. Enter scores'!I435,"")</f>
        <v/>
      </c>
      <c r="K431" s="125" t="str">
        <f>IF('2. Enter scores'!J435&lt;&gt;"",'2. Enter scores'!$B435-'2. Enter scores'!J435,"")</f>
        <v/>
      </c>
      <c r="L431" s="125" t="str">
        <f>IF('2. Enter scores'!K435&lt;&gt;"",'2. Enter scores'!$B435-'2. Enter scores'!K435,"")</f>
        <v/>
      </c>
      <c r="M431" s="125" t="str">
        <f>IF('2. Enter scores'!L435&lt;&gt;"",'2. Enter scores'!$B435-'2. Enter scores'!L435,"")</f>
        <v/>
      </c>
      <c r="N431" s="125" t="str">
        <f>IF('2. Enter scores'!M435&lt;&gt;"",'2. Enter scores'!$B435-'2. Enter scores'!M435,"")</f>
        <v/>
      </c>
      <c r="O431" s="125" t="str">
        <f>IF('2. Enter scores'!N435&lt;&gt;"",'2. Enter scores'!$B435-'2. Enter scores'!N435,"")</f>
        <v/>
      </c>
      <c r="P431" s="125" t="str">
        <f>IF('2. Enter scores'!O435&lt;&gt;"",'2. Enter scores'!$B435-'2. Enter scores'!O435,"")</f>
        <v/>
      </c>
      <c r="Q431" s="125" t="str">
        <f>IF('2. Enter scores'!P435&lt;&gt;"",'2. Enter scores'!$B435-'2. Enter scores'!P435,"")</f>
        <v/>
      </c>
      <c r="R431" s="125" t="str">
        <f>IF('2. Enter scores'!Q435&lt;&gt;"",'2. Enter scores'!$B435-'2. Enter scores'!Q435,"")</f>
        <v/>
      </c>
      <c r="S431" s="125" t="str">
        <f>IF('2. Enter scores'!R435&lt;&gt;"",'2. Enter scores'!$B435-'2. Enter scores'!R435,"")</f>
        <v/>
      </c>
      <c r="T431" s="125" t="str">
        <f>IF('2. Enter scores'!S435&lt;&gt;"",'2. Enter scores'!$B435-'2. Enter scores'!S435,"")</f>
        <v/>
      </c>
      <c r="U431" s="125" t="str">
        <f>IF('2. Enter scores'!T435&lt;&gt;"",'2. Enter scores'!$B435-'2. Enter scores'!T435,"")</f>
        <v/>
      </c>
      <c r="V431" s="125" t="str">
        <f>IF('2. Enter scores'!U435&lt;&gt;"",'2. Enter scores'!$B435-'2. Enter scores'!U435,"")</f>
        <v/>
      </c>
      <c r="W431" s="125" t="str">
        <f>IF('2. Enter scores'!V435&lt;&gt;"",'2. Enter scores'!$B435-'2. Enter scores'!V435,"")</f>
        <v/>
      </c>
      <c r="X431" s="125" t="str">
        <f>IF('2. Enter scores'!W435&lt;&gt;"",'2. Enter scores'!$B435-'2. Enter scores'!W435,"")</f>
        <v/>
      </c>
      <c r="Y431" s="125" t="str">
        <f>IF('2. Enter scores'!X435&lt;&gt;"",'2. Enter scores'!$B435-'2. Enter scores'!X435,"")</f>
        <v/>
      </c>
      <c r="Z431" s="125" t="str">
        <f>IF('2. Enter scores'!Y435&lt;&gt;"",'2. Enter scores'!$B435-'2. Enter scores'!Y435,"")</f>
        <v/>
      </c>
      <c r="AA431" s="125" t="str">
        <f>IF('2. Enter scores'!Z435&lt;&gt;"",'2. Enter scores'!$B435-'2. Enter scores'!Z435,"")</f>
        <v/>
      </c>
      <c r="AB431" s="125" t="str">
        <f>IF('2. Enter scores'!AA435&lt;&gt;"",'2. Enter scores'!$B435-'2. Enter scores'!AA435,"")</f>
        <v/>
      </c>
      <c r="AC431" s="125" t="str">
        <f>IF('2. Enter scores'!AB435&lt;&gt;"",'2. Enter scores'!$B435-'2. Enter scores'!AB435,"")</f>
        <v/>
      </c>
      <c r="AD431" s="125" t="str">
        <f>IF('2. Enter scores'!AC435&lt;&gt;"",'2. Enter scores'!$B435-'2. Enter scores'!AC435,"")</f>
        <v/>
      </c>
      <c r="AE431" s="125" t="str">
        <f>IF('2. Enter scores'!AD435&lt;&gt;"",'2. Enter scores'!$B435-'2. Enter scores'!AD435,"")</f>
        <v/>
      </c>
      <c r="AF431" s="125" t="str">
        <f>IF('2. Enter scores'!AE435&lt;&gt;"",'2. Enter scores'!$B435-'2. Enter scores'!AE435,"")</f>
        <v/>
      </c>
      <c r="AG431" s="125" t="str">
        <f>IF('2. Enter scores'!AF435&lt;&gt;"",'2. Enter scores'!$B435-'2. Enter scores'!AF435,"")</f>
        <v/>
      </c>
      <c r="AH431" s="125" t="str">
        <f>IF('2. Enter scores'!AG435&lt;&gt;"",'2. Enter scores'!$B435-'2. Enter scores'!AG435,"")</f>
        <v/>
      </c>
      <c r="AI431" s="125" t="str">
        <f>IF('2. Enter scores'!AH435&lt;&gt;"",'2. Enter scores'!$B435-'2. Enter scores'!AH435,"")</f>
        <v/>
      </c>
      <c r="AJ431" s="125" t="str">
        <f>IF('2. Enter scores'!AI435&lt;&gt;"",'2. Enter scores'!$B435-'2. Enter scores'!AI435,"")</f>
        <v/>
      </c>
      <c r="AK431" s="125" t="str">
        <f>IF('2. Enter scores'!AJ435&lt;&gt;"",'2. Enter scores'!$B435-'2. Enter scores'!AJ435,"")</f>
        <v/>
      </c>
      <c r="AL431" s="125" t="str">
        <f>IF('2. Enter scores'!AK435&lt;&gt;"",'2. Enter scores'!$B435-'2. Enter scores'!AK435,"")</f>
        <v/>
      </c>
      <c r="AM431" s="125" t="str">
        <f>IF('2. Enter scores'!AL435&lt;&gt;"",'2. Enter scores'!$B435-'2. Enter scores'!AL435,"")</f>
        <v/>
      </c>
      <c r="AN431" s="125" t="str">
        <f>IF('2. Enter scores'!AM435&lt;&gt;"",'2. Enter scores'!$B435-'2. Enter scores'!AM435,"")</f>
        <v/>
      </c>
      <c r="AO431" s="125" t="str">
        <f>IF('2. Enter scores'!AN435&lt;&gt;"",'2. Enter scores'!$B435-'2. Enter scores'!AN435,"")</f>
        <v/>
      </c>
      <c r="AP431" s="125" t="str">
        <f>IF('2. Enter scores'!AO435&lt;&gt;"",'2. Enter scores'!$B435-'2. Enter scores'!AO435,"")</f>
        <v/>
      </c>
      <c r="AQ431" s="125" t="str">
        <f>IF('2. Enter scores'!AP435&lt;&gt;"",'2. Enter scores'!$B435-'2. Enter scores'!AP435,"")</f>
        <v/>
      </c>
      <c r="AR431" s="125" t="str">
        <f>IF('2. Enter scores'!AQ435&lt;&gt;"",'2. Enter scores'!$B435-'2. Enter scores'!AQ435,"")</f>
        <v/>
      </c>
      <c r="AS431" s="125" t="str">
        <f>IF('2. Enter scores'!AR435&lt;&gt;"",'2. Enter scores'!$B435-'2. Enter scores'!AR435,"")</f>
        <v/>
      </c>
      <c r="AT431" s="125" t="str">
        <f>IF('2. Enter scores'!AS435&lt;&gt;"",'2. Enter scores'!$B435-'2. Enter scores'!AS435,"")</f>
        <v/>
      </c>
      <c r="AU431" s="125" t="str">
        <f>IF('2. Enter scores'!AT435&lt;&gt;"",'2. Enter scores'!$B435-'2. Enter scores'!AT435,"")</f>
        <v/>
      </c>
      <c r="AV431" s="125" t="str">
        <f>IF('2. Enter scores'!AU435&lt;&gt;"",'2. Enter scores'!$B435-'2. Enter scores'!AU435,"")</f>
        <v/>
      </c>
      <c r="AW431" s="125" t="str">
        <f>IF('2. Enter scores'!AV435&lt;&gt;"",'2. Enter scores'!$B435-'2. Enter scores'!AV435,"")</f>
        <v/>
      </c>
      <c r="AX431" s="125" t="str">
        <f>IF('2. Enter scores'!AW435&lt;&gt;"",'2. Enter scores'!$B435-'2. Enter scores'!AW435,"")</f>
        <v/>
      </c>
      <c r="AY431" s="125" t="str">
        <f>IF('2. Enter scores'!AX435&lt;&gt;"",'2. Enter scores'!$B435-'2. Enter scores'!AX435,"")</f>
        <v/>
      </c>
      <c r="AZ431" s="125" t="str">
        <f>IF('2. Enter scores'!AY435&lt;&gt;"",'2. Enter scores'!$B435-'2. Enter scores'!AY435,"")</f>
        <v/>
      </c>
      <c r="BA431" s="125" t="str">
        <f>IF('2. Enter scores'!AZ435&lt;&gt;"",'2. Enter scores'!$B435-'2. Enter scores'!AZ435,"")</f>
        <v/>
      </c>
      <c r="BB431" s="125" t="str">
        <f>IF('2. Enter scores'!BA435&lt;&gt;"",'2. Enter scores'!$B435-'2. Enter scores'!BA435,"")</f>
        <v/>
      </c>
      <c r="BC431" s="125" t="str">
        <f>IF('2. Enter scores'!BB435&lt;&gt;"",'2. Enter scores'!$B435-'2. Enter scores'!BB435,"")</f>
        <v/>
      </c>
      <c r="BD431" s="125" t="str">
        <f>IF('2. Enter scores'!BC435&lt;&gt;"",'2. Enter scores'!$B435-'2. Enter scores'!BC435,"")</f>
        <v/>
      </c>
      <c r="BE431" s="125" t="str">
        <f>IF('2. Enter scores'!BD435&lt;&gt;"",'2. Enter scores'!$B435-'2. Enter scores'!BD435,"")</f>
        <v/>
      </c>
      <c r="BF431" s="125" t="str">
        <f>IF('2. Enter scores'!BE435&lt;&gt;"",'2. Enter scores'!$B435-'2. Enter scores'!BE435,"")</f>
        <v/>
      </c>
      <c r="BG431" s="125" t="str">
        <f>IF('2. Enter scores'!BF435&lt;&gt;"",'2. Enter scores'!$B435-'2. Enter scores'!BF435,"")</f>
        <v/>
      </c>
      <c r="BH431" s="125" t="str">
        <f>IF('2. Enter scores'!BG435&lt;&gt;"",'2. Enter scores'!$B435-'2. Enter scores'!BG435,"")</f>
        <v/>
      </c>
      <c r="BI431" s="125" t="str">
        <f>IF('2. Enter scores'!BH435&lt;&gt;"",'2. Enter scores'!$B435-'2. Enter scores'!BH435,"")</f>
        <v/>
      </c>
      <c r="BJ431" s="125" t="str">
        <f>IF('2. Enter scores'!BI435&lt;&gt;"",'2. Enter scores'!$B435-'2. Enter scores'!BI435,"")</f>
        <v/>
      </c>
      <c r="BK431" s="125" t="str">
        <f>IF('2. Enter scores'!BJ435&lt;&gt;"",'2. Enter scores'!$B435-'2. Enter scores'!BJ435,"")</f>
        <v/>
      </c>
      <c r="BL431" s="125" t="str">
        <f>IF('2. Enter scores'!BK435&lt;&gt;"",'2. Enter scores'!$B435-'2. Enter scores'!BK435,"")</f>
        <v/>
      </c>
      <c r="BM431" s="125" t="str">
        <f>IF('2. Enter scores'!BL435&lt;&gt;"",'2. Enter scores'!$B435-'2. Enter scores'!BL435,"")</f>
        <v/>
      </c>
      <c r="BN431" s="125" t="str">
        <f>IF('2. Enter scores'!BM435&lt;&gt;"",'2. Enter scores'!$B435-'2. Enter scores'!BM435,"")</f>
        <v/>
      </c>
      <c r="BO431" s="125" t="str">
        <f>IF('2. Enter scores'!BN435&lt;&gt;"",'2. Enter scores'!$B435-'2. Enter scores'!BN435,"")</f>
        <v/>
      </c>
      <c r="BP431" s="108">
        <v>1000</v>
      </c>
    </row>
    <row r="432" spans="2:68" x14ac:dyDescent="0.35">
      <c r="B432" s="125" t="str">
        <f>IF('2. Enter scores'!A436&lt;&gt;"",'2. Enter scores'!A436,"")</f>
        <v/>
      </c>
      <c r="H432" s="125" t="str">
        <f>IF('2. Enter scores'!G436&lt;&gt;"",'2. Enter scores'!$B436-'2. Enter scores'!G436,"")</f>
        <v/>
      </c>
      <c r="I432" s="125" t="str">
        <f>IF('2. Enter scores'!H436&lt;&gt;"",'2. Enter scores'!$B436-'2. Enter scores'!H436,"")</f>
        <v/>
      </c>
      <c r="J432" s="125" t="str">
        <f>IF('2. Enter scores'!I436&lt;&gt;"",'2. Enter scores'!$B436-'2. Enter scores'!I436,"")</f>
        <v/>
      </c>
      <c r="K432" s="125" t="str">
        <f>IF('2. Enter scores'!J436&lt;&gt;"",'2. Enter scores'!$B436-'2. Enter scores'!J436,"")</f>
        <v/>
      </c>
      <c r="L432" s="125" t="str">
        <f>IF('2. Enter scores'!K436&lt;&gt;"",'2. Enter scores'!$B436-'2. Enter scores'!K436,"")</f>
        <v/>
      </c>
      <c r="M432" s="125" t="str">
        <f>IF('2. Enter scores'!L436&lt;&gt;"",'2. Enter scores'!$B436-'2. Enter scores'!L436,"")</f>
        <v/>
      </c>
      <c r="N432" s="125" t="str">
        <f>IF('2. Enter scores'!M436&lt;&gt;"",'2. Enter scores'!$B436-'2. Enter scores'!M436,"")</f>
        <v/>
      </c>
      <c r="O432" s="125" t="str">
        <f>IF('2. Enter scores'!N436&lt;&gt;"",'2. Enter scores'!$B436-'2. Enter scores'!N436,"")</f>
        <v/>
      </c>
      <c r="P432" s="125" t="str">
        <f>IF('2. Enter scores'!O436&lt;&gt;"",'2. Enter scores'!$B436-'2. Enter scores'!O436,"")</f>
        <v/>
      </c>
      <c r="Q432" s="125" t="str">
        <f>IF('2. Enter scores'!P436&lt;&gt;"",'2. Enter scores'!$B436-'2. Enter scores'!P436,"")</f>
        <v/>
      </c>
      <c r="R432" s="125" t="str">
        <f>IF('2. Enter scores'!Q436&lt;&gt;"",'2. Enter scores'!$B436-'2. Enter scores'!Q436,"")</f>
        <v/>
      </c>
      <c r="S432" s="125" t="str">
        <f>IF('2. Enter scores'!R436&lt;&gt;"",'2. Enter scores'!$B436-'2. Enter scores'!R436,"")</f>
        <v/>
      </c>
      <c r="T432" s="125" t="str">
        <f>IF('2. Enter scores'!S436&lt;&gt;"",'2. Enter scores'!$B436-'2. Enter scores'!S436,"")</f>
        <v/>
      </c>
      <c r="U432" s="125" t="str">
        <f>IF('2. Enter scores'!T436&lt;&gt;"",'2. Enter scores'!$B436-'2. Enter scores'!T436,"")</f>
        <v/>
      </c>
      <c r="V432" s="125" t="str">
        <f>IF('2. Enter scores'!U436&lt;&gt;"",'2. Enter scores'!$B436-'2. Enter scores'!U436,"")</f>
        <v/>
      </c>
      <c r="W432" s="125" t="str">
        <f>IF('2. Enter scores'!V436&lt;&gt;"",'2. Enter scores'!$B436-'2. Enter scores'!V436,"")</f>
        <v/>
      </c>
      <c r="X432" s="125" t="str">
        <f>IF('2. Enter scores'!W436&lt;&gt;"",'2. Enter scores'!$B436-'2. Enter scores'!W436,"")</f>
        <v/>
      </c>
      <c r="Y432" s="125" t="str">
        <f>IF('2. Enter scores'!X436&lt;&gt;"",'2. Enter scores'!$B436-'2. Enter scores'!X436,"")</f>
        <v/>
      </c>
      <c r="Z432" s="125" t="str">
        <f>IF('2. Enter scores'!Y436&lt;&gt;"",'2. Enter scores'!$B436-'2. Enter scores'!Y436,"")</f>
        <v/>
      </c>
      <c r="AA432" s="125" t="str">
        <f>IF('2. Enter scores'!Z436&lt;&gt;"",'2. Enter scores'!$B436-'2. Enter scores'!Z436,"")</f>
        <v/>
      </c>
      <c r="AB432" s="125" t="str">
        <f>IF('2. Enter scores'!AA436&lt;&gt;"",'2. Enter scores'!$B436-'2. Enter scores'!AA436,"")</f>
        <v/>
      </c>
      <c r="AC432" s="125" t="str">
        <f>IF('2. Enter scores'!AB436&lt;&gt;"",'2. Enter scores'!$B436-'2. Enter scores'!AB436,"")</f>
        <v/>
      </c>
      <c r="AD432" s="125" t="str">
        <f>IF('2. Enter scores'!AC436&lt;&gt;"",'2. Enter scores'!$B436-'2. Enter scores'!AC436,"")</f>
        <v/>
      </c>
      <c r="AE432" s="125" t="str">
        <f>IF('2. Enter scores'!AD436&lt;&gt;"",'2. Enter scores'!$B436-'2. Enter scores'!AD436,"")</f>
        <v/>
      </c>
      <c r="AF432" s="125" t="str">
        <f>IF('2. Enter scores'!AE436&lt;&gt;"",'2. Enter scores'!$B436-'2. Enter scores'!AE436,"")</f>
        <v/>
      </c>
      <c r="AG432" s="125" t="str">
        <f>IF('2. Enter scores'!AF436&lt;&gt;"",'2. Enter scores'!$B436-'2. Enter scores'!AF436,"")</f>
        <v/>
      </c>
      <c r="AH432" s="125" t="str">
        <f>IF('2. Enter scores'!AG436&lt;&gt;"",'2. Enter scores'!$B436-'2. Enter scores'!AG436,"")</f>
        <v/>
      </c>
      <c r="AI432" s="125" t="str">
        <f>IF('2. Enter scores'!AH436&lt;&gt;"",'2. Enter scores'!$B436-'2. Enter scores'!AH436,"")</f>
        <v/>
      </c>
      <c r="AJ432" s="125" t="str">
        <f>IF('2. Enter scores'!AI436&lt;&gt;"",'2. Enter scores'!$B436-'2. Enter scores'!AI436,"")</f>
        <v/>
      </c>
      <c r="AK432" s="125" t="str">
        <f>IF('2. Enter scores'!AJ436&lt;&gt;"",'2. Enter scores'!$B436-'2. Enter scores'!AJ436,"")</f>
        <v/>
      </c>
      <c r="AL432" s="125" t="str">
        <f>IF('2. Enter scores'!AK436&lt;&gt;"",'2. Enter scores'!$B436-'2. Enter scores'!AK436,"")</f>
        <v/>
      </c>
      <c r="AM432" s="125" t="str">
        <f>IF('2. Enter scores'!AL436&lt;&gt;"",'2. Enter scores'!$B436-'2. Enter scores'!AL436,"")</f>
        <v/>
      </c>
      <c r="AN432" s="125" t="str">
        <f>IF('2. Enter scores'!AM436&lt;&gt;"",'2. Enter scores'!$B436-'2. Enter scores'!AM436,"")</f>
        <v/>
      </c>
      <c r="AO432" s="125" t="str">
        <f>IF('2. Enter scores'!AN436&lt;&gt;"",'2. Enter scores'!$B436-'2. Enter scores'!AN436,"")</f>
        <v/>
      </c>
      <c r="AP432" s="125" t="str">
        <f>IF('2. Enter scores'!AO436&lt;&gt;"",'2. Enter scores'!$B436-'2. Enter scores'!AO436,"")</f>
        <v/>
      </c>
      <c r="AQ432" s="125" t="str">
        <f>IF('2. Enter scores'!AP436&lt;&gt;"",'2. Enter scores'!$B436-'2. Enter scores'!AP436,"")</f>
        <v/>
      </c>
      <c r="AR432" s="125" t="str">
        <f>IF('2. Enter scores'!AQ436&lt;&gt;"",'2. Enter scores'!$B436-'2. Enter scores'!AQ436,"")</f>
        <v/>
      </c>
      <c r="AS432" s="125" t="str">
        <f>IF('2. Enter scores'!AR436&lt;&gt;"",'2. Enter scores'!$B436-'2. Enter scores'!AR436,"")</f>
        <v/>
      </c>
      <c r="AT432" s="125" t="str">
        <f>IF('2. Enter scores'!AS436&lt;&gt;"",'2. Enter scores'!$B436-'2. Enter scores'!AS436,"")</f>
        <v/>
      </c>
      <c r="AU432" s="125" t="str">
        <f>IF('2. Enter scores'!AT436&lt;&gt;"",'2. Enter scores'!$B436-'2. Enter scores'!AT436,"")</f>
        <v/>
      </c>
      <c r="AV432" s="125" t="str">
        <f>IF('2. Enter scores'!AU436&lt;&gt;"",'2. Enter scores'!$B436-'2. Enter scores'!AU436,"")</f>
        <v/>
      </c>
      <c r="AW432" s="125" t="str">
        <f>IF('2. Enter scores'!AV436&lt;&gt;"",'2. Enter scores'!$B436-'2. Enter scores'!AV436,"")</f>
        <v/>
      </c>
      <c r="AX432" s="125" t="str">
        <f>IF('2. Enter scores'!AW436&lt;&gt;"",'2. Enter scores'!$B436-'2. Enter scores'!AW436,"")</f>
        <v/>
      </c>
      <c r="AY432" s="125" t="str">
        <f>IF('2. Enter scores'!AX436&lt;&gt;"",'2. Enter scores'!$B436-'2. Enter scores'!AX436,"")</f>
        <v/>
      </c>
      <c r="AZ432" s="125" t="str">
        <f>IF('2. Enter scores'!AY436&lt;&gt;"",'2. Enter scores'!$B436-'2. Enter scores'!AY436,"")</f>
        <v/>
      </c>
      <c r="BA432" s="125" t="str">
        <f>IF('2. Enter scores'!AZ436&lt;&gt;"",'2. Enter scores'!$B436-'2. Enter scores'!AZ436,"")</f>
        <v/>
      </c>
      <c r="BB432" s="125" t="str">
        <f>IF('2. Enter scores'!BA436&lt;&gt;"",'2. Enter scores'!$B436-'2. Enter scores'!BA436,"")</f>
        <v/>
      </c>
      <c r="BC432" s="125" t="str">
        <f>IF('2. Enter scores'!BB436&lt;&gt;"",'2. Enter scores'!$B436-'2. Enter scores'!BB436,"")</f>
        <v/>
      </c>
      <c r="BD432" s="125" t="str">
        <f>IF('2. Enter scores'!BC436&lt;&gt;"",'2. Enter scores'!$B436-'2. Enter scores'!BC436,"")</f>
        <v/>
      </c>
      <c r="BE432" s="125" t="str">
        <f>IF('2. Enter scores'!BD436&lt;&gt;"",'2. Enter scores'!$B436-'2. Enter scores'!BD436,"")</f>
        <v/>
      </c>
      <c r="BF432" s="125" t="str">
        <f>IF('2. Enter scores'!BE436&lt;&gt;"",'2. Enter scores'!$B436-'2. Enter scores'!BE436,"")</f>
        <v/>
      </c>
      <c r="BG432" s="125" t="str">
        <f>IF('2. Enter scores'!BF436&lt;&gt;"",'2. Enter scores'!$B436-'2. Enter scores'!BF436,"")</f>
        <v/>
      </c>
      <c r="BH432" s="125" t="str">
        <f>IF('2. Enter scores'!BG436&lt;&gt;"",'2. Enter scores'!$B436-'2. Enter scores'!BG436,"")</f>
        <v/>
      </c>
      <c r="BI432" s="125" t="str">
        <f>IF('2. Enter scores'!BH436&lt;&gt;"",'2. Enter scores'!$B436-'2. Enter scores'!BH436,"")</f>
        <v/>
      </c>
      <c r="BJ432" s="125" t="str">
        <f>IF('2. Enter scores'!BI436&lt;&gt;"",'2. Enter scores'!$B436-'2. Enter scores'!BI436,"")</f>
        <v/>
      </c>
      <c r="BK432" s="125" t="str">
        <f>IF('2. Enter scores'!BJ436&lt;&gt;"",'2. Enter scores'!$B436-'2. Enter scores'!BJ436,"")</f>
        <v/>
      </c>
      <c r="BL432" s="125" t="str">
        <f>IF('2. Enter scores'!BK436&lt;&gt;"",'2. Enter scores'!$B436-'2. Enter scores'!BK436,"")</f>
        <v/>
      </c>
      <c r="BM432" s="125" t="str">
        <f>IF('2. Enter scores'!BL436&lt;&gt;"",'2. Enter scores'!$B436-'2. Enter scores'!BL436,"")</f>
        <v/>
      </c>
      <c r="BN432" s="125" t="str">
        <f>IF('2. Enter scores'!BM436&lt;&gt;"",'2. Enter scores'!$B436-'2. Enter scores'!BM436,"")</f>
        <v/>
      </c>
      <c r="BO432" s="125" t="str">
        <f>IF('2. Enter scores'!BN436&lt;&gt;"",'2. Enter scores'!$B436-'2. Enter scores'!BN436,"")</f>
        <v/>
      </c>
      <c r="BP432" s="108">
        <v>1000</v>
      </c>
    </row>
    <row r="433" spans="2:68" x14ac:dyDescent="0.35">
      <c r="B433" s="125" t="str">
        <f>IF('2. Enter scores'!A437&lt;&gt;"",'2. Enter scores'!A437,"")</f>
        <v/>
      </c>
      <c r="H433" s="125" t="str">
        <f>IF('2. Enter scores'!G437&lt;&gt;"",'2. Enter scores'!$B437-'2. Enter scores'!G437,"")</f>
        <v/>
      </c>
      <c r="I433" s="125" t="str">
        <f>IF('2. Enter scores'!H437&lt;&gt;"",'2. Enter scores'!$B437-'2. Enter scores'!H437,"")</f>
        <v/>
      </c>
      <c r="J433" s="125" t="str">
        <f>IF('2. Enter scores'!I437&lt;&gt;"",'2. Enter scores'!$B437-'2. Enter scores'!I437,"")</f>
        <v/>
      </c>
      <c r="K433" s="125" t="str">
        <f>IF('2. Enter scores'!J437&lt;&gt;"",'2. Enter scores'!$B437-'2. Enter scores'!J437,"")</f>
        <v/>
      </c>
      <c r="L433" s="125" t="str">
        <f>IF('2. Enter scores'!K437&lt;&gt;"",'2. Enter scores'!$B437-'2. Enter scores'!K437,"")</f>
        <v/>
      </c>
      <c r="M433" s="125" t="str">
        <f>IF('2. Enter scores'!L437&lt;&gt;"",'2. Enter scores'!$B437-'2. Enter scores'!L437,"")</f>
        <v/>
      </c>
      <c r="N433" s="125" t="str">
        <f>IF('2. Enter scores'!M437&lt;&gt;"",'2. Enter scores'!$B437-'2. Enter scores'!M437,"")</f>
        <v/>
      </c>
      <c r="O433" s="125" t="str">
        <f>IF('2. Enter scores'!N437&lt;&gt;"",'2. Enter scores'!$B437-'2. Enter scores'!N437,"")</f>
        <v/>
      </c>
      <c r="P433" s="125" t="str">
        <f>IF('2. Enter scores'!O437&lt;&gt;"",'2. Enter scores'!$B437-'2. Enter scores'!O437,"")</f>
        <v/>
      </c>
      <c r="Q433" s="125" t="str">
        <f>IF('2. Enter scores'!P437&lt;&gt;"",'2. Enter scores'!$B437-'2. Enter scores'!P437,"")</f>
        <v/>
      </c>
      <c r="R433" s="125" t="str">
        <f>IF('2. Enter scores'!Q437&lt;&gt;"",'2. Enter scores'!$B437-'2. Enter scores'!Q437,"")</f>
        <v/>
      </c>
      <c r="S433" s="125" t="str">
        <f>IF('2. Enter scores'!R437&lt;&gt;"",'2. Enter scores'!$B437-'2. Enter scores'!R437,"")</f>
        <v/>
      </c>
      <c r="T433" s="125" t="str">
        <f>IF('2. Enter scores'!S437&lt;&gt;"",'2. Enter scores'!$B437-'2. Enter scores'!S437,"")</f>
        <v/>
      </c>
      <c r="U433" s="125" t="str">
        <f>IF('2. Enter scores'!T437&lt;&gt;"",'2. Enter scores'!$B437-'2. Enter scores'!T437,"")</f>
        <v/>
      </c>
      <c r="V433" s="125" t="str">
        <f>IF('2. Enter scores'!U437&lt;&gt;"",'2. Enter scores'!$B437-'2. Enter scores'!U437,"")</f>
        <v/>
      </c>
      <c r="W433" s="125" t="str">
        <f>IF('2. Enter scores'!V437&lt;&gt;"",'2. Enter scores'!$B437-'2. Enter scores'!V437,"")</f>
        <v/>
      </c>
      <c r="X433" s="125" t="str">
        <f>IF('2. Enter scores'!W437&lt;&gt;"",'2. Enter scores'!$B437-'2. Enter scores'!W437,"")</f>
        <v/>
      </c>
      <c r="Y433" s="125" t="str">
        <f>IF('2. Enter scores'!X437&lt;&gt;"",'2. Enter scores'!$B437-'2. Enter scores'!X437,"")</f>
        <v/>
      </c>
      <c r="Z433" s="125" t="str">
        <f>IF('2. Enter scores'!Y437&lt;&gt;"",'2. Enter scores'!$B437-'2. Enter scores'!Y437,"")</f>
        <v/>
      </c>
      <c r="AA433" s="125" t="str">
        <f>IF('2. Enter scores'!Z437&lt;&gt;"",'2. Enter scores'!$B437-'2. Enter scores'!Z437,"")</f>
        <v/>
      </c>
      <c r="AB433" s="125" t="str">
        <f>IF('2. Enter scores'!AA437&lt;&gt;"",'2. Enter scores'!$B437-'2. Enter scores'!AA437,"")</f>
        <v/>
      </c>
      <c r="AC433" s="125" t="str">
        <f>IF('2. Enter scores'!AB437&lt;&gt;"",'2. Enter scores'!$B437-'2. Enter scores'!AB437,"")</f>
        <v/>
      </c>
      <c r="AD433" s="125" t="str">
        <f>IF('2. Enter scores'!AC437&lt;&gt;"",'2. Enter scores'!$B437-'2. Enter scores'!AC437,"")</f>
        <v/>
      </c>
      <c r="AE433" s="125" t="str">
        <f>IF('2. Enter scores'!AD437&lt;&gt;"",'2. Enter scores'!$B437-'2. Enter scores'!AD437,"")</f>
        <v/>
      </c>
      <c r="AF433" s="125" t="str">
        <f>IF('2. Enter scores'!AE437&lt;&gt;"",'2. Enter scores'!$B437-'2. Enter scores'!AE437,"")</f>
        <v/>
      </c>
      <c r="AG433" s="125" t="str">
        <f>IF('2. Enter scores'!AF437&lt;&gt;"",'2. Enter scores'!$B437-'2. Enter scores'!AF437,"")</f>
        <v/>
      </c>
      <c r="AH433" s="125" t="str">
        <f>IF('2. Enter scores'!AG437&lt;&gt;"",'2. Enter scores'!$B437-'2. Enter scores'!AG437,"")</f>
        <v/>
      </c>
      <c r="AI433" s="125" t="str">
        <f>IF('2. Enter scores'!AH437&lt;&gt;"",'2. Enter scores'!$B437-'2. Enter scores'!AH437,"")</f>
        <v/>
      </c>
      <c r="AJ433" s="125" t="str">
        <f>IF('2. Enter scores'!AI437&lt;&gt;"",'2. Enter scores'!$B437-'2. Enter scores'!AI437,"")</f>
        <v/>
      </c>
      <c r="AK433" s="125" t="str">
        <f>IF('2. Enter scores'!AJ437&lt;&gt;"",'2. Enter scores'!$B437-'2. Enter scores'!AJ437,"")</f>
        <v/>
      </c>
      <c r="AL433" s="125" t="str">
        <f>IF('2. Enter scores'!AK437&lt;&gt;"",'2. Enter scores'!$B437-'2. Enter scores'!AK437,"")</f>
        <v/>
      </c>
      <c r="AM433" s="125" t="str">
        <f>IF('2. Enter scores'!AL437&lt;&gt;"",'2. Enter scores'!$B437-'2. Enter scores'!AL437,"")</f>
        <v/>
      </c>
      <c r="AN433" s="125" t="str">
        <f>IF('2. Enter scores'!AM437&lt;&gt;"",'2. Enter scores'!$B437-'2. Enter scores'!AM437,"")</f>
        <v/>
      </c>
      <c r="AO433" s="125" t="str">
        <f>IF('2. Enter scores'!AN437&lt;&gt;"",'2. Enter scores'!$B437-'2. Enter scores'!AN437,"")</f>
        <v/>
      </c>
      <c r="AP433" s="125" t="str">
        <f>IF('2. Enter scores'!AO437&lt;&gt;"",'2. Enter scores'!$B437-'2. Enter scores'!AO437,"")</f>
        <v/>
      </c>
      <c r="AQ433" s="125" t="str">
        <f>IF('2. Enter scores'!AP437&lt;&gt;"",'2. Enter scores'!$B437-'2. Enter scores'!AP437,"")</f>
        <v/>
      </c>
      <c r="AR433" s="125" t="str">
        <f>IF('2. Enter scores'!AQ437&lt;&gt;"",'2. Enter scores'!$B437-'2. Enter scores'!AQ437,"")</f>
        <v/>
      </c>
      <c r="AS433" s="125" t="str">
        <f>IF('2. Enter scores'!AR437&lt;&gt;"",'2. Enter scores'!$B437-'2. Enter scores'!AR437,"")</f>
        <v/>
      </c>
      <c r="AT433" s="125" t="str">
        <f>IF('2. Enter scores'!AS437&lt;&gt;"",'2. Enter scores'!$B437-'2. Enter scores'!AS437,"")</f>
        <v/>
      </c>
      <c r="AU433" s="125" t="str">
        <f>IF('2. Enter scores'!AT437&lt;&gt;"",'2. Enter scores'!$B437-'2. Enter scores'!AT437,"")</f>
        <v/>
      </c>
      <c r="AV433" s="125" t="str">
        <f>IF('2. Enter scores'!AU437&lt;&gt;"",'2. Enter scores'!$B437-'2. Enter scores'!AU437,"")</f>
        <v/>
      </c>
      <c r="AW433" s="125" t="str">
        <f>IF('2. Enter scores'!AV437&lt;&gt;"",'2. Enter scores'!$B437-'2. Enter scores'!AV437,"")</f>
        <v/>
      </c>
      <c r="AX433" s="125" t="str">
        <f>IF('2. Enter scores'!AW437&lt;&gt;"",'2. Enter scores'!$B437-'2. Enter scores'!AW437,"")</f>
        <v/>
      </c>
      <c r="AY433" s="125" t="str">
        <f>IF('2. Enter scores'!AX437&lt;&gt;"",'2. Enter scores'!$B437-'2. Enter scores'!AX437,"")</f>
        <v/>
      </c>
      <c r="AZ433" s="125" t="str">
        <f>IF('2. Enter scores'!AY437&lt;&gt;"",'2. Enter scores'!$B437-'2. Enter scores'!AY437,"")</f>
        <v/>
      </c>
      <c r="BA433" s="125" t="str">
        <f>IF('2. Enter scores'!AZ437&lt;&gt;"",'2. Enter scores'!$B437-'2. Enter scores'!AZ437,"")</f>
        <v/>
      </c>
      <c r="BB433" s="125" t="str">
        <f>IF('2. Enter scores'!BA437&lt;&gt;"",'2. Enter scores'!$B437-'2. Enter scores'!BA437,"")</f>
        <v/>
      </c>
      <c r="BC433" s="125" t="str">
        <f>IF('2. Enter scores'!BB437&lt;&gt;"",'2. Enter scores'!$B437-'2. Enter scores'!BB437,"")</f>
        <v/>
      </c>
      <c r="BD433" s="125" t="str">
        <f>IF('2. Enter scores'!BC437&lt;&gt;"",'2. Enter scores'!$B437-'2. Enter scores'!BC437,"")</f>
        <v/>
      </c>
      <c r="BE433" s="125" t="str">
        <f>IF('2. Enter scores'!BD437&lt;&gt;"",'2. Enter scores'!$B437-'2. Enter scores'!BD437,"")</f>
        <v/>
      </c>
      <c r="BF433" s="125" t="str">
        <f>IF('2. Enter scores'!BE437&lt;&gt;"",'2. Enter scores'!$B437-'2. Enter scores'!BE437,"")</f>
        <v/>
      </c>
      <c r="BG433" s="125" t="str">
        <f>IF('2. Enter scores'!BF437&lt;&gt;"",'2. Enter scores'!$B437-'2. Enter scores'!BF437,"")</f>
        <v/>
      </c>
      <c r="BH433" s="125" t="str">
        <f>IF('2. Enter scores'!BG437&lt;&gt;"",'2. Enter scores'!$B437-'2. Enter scores'!BG437,"")</f>
        <v/>
      </c>
      <c r="BI433" s="125" t="str">
        <f>IF('2. Enter scores'!BH437&lt;&gt;"",'2. Enter scores'!$B437-'2. Enter scores'!BH437,"")</f>
        <v/>
      </c>
      <c r="BJ433" s="125" t="str">
        <f>IF('2. Enter scores'!BI437&lt;&gt;"",'2. Enter scores'!$B437-'2. Enter scores'!BI437,"")</f>
        <v/>
      </c>
      <c r="BK433" s="125" t="str">
        <f>IF('2. Enter scores'!BJ437&lt;&gt;"",'2. Enter scores'!$B437-'2. Enter scores'!BJ437,"")</f>
        <v/>
      </c>
      <c r="BL433" s="125" t="str">
        <f>IF('2. Enter scores'!BK437&lt;&gt;"",'2. Enter scores'!$B437-'2. Enter scores'!BK437,"")</f>
        <v/>
      </c>
      <c r="BM433" s="125" t="str">
        <f>IF('2. Enter scores'!BL437&lt;&gt;"",'2. Enter scores'!$B437-'2. Enter scores'!BL437,"")</f>
        <v/>
      </c>
      <c r="BN433" s="125" t="str">
        <f>IF('2. Enter scores'!BM437&lt;&gt;"",'2. Enter scores'!$B437-'2. Enter scores'!BM437,"")</f>
        <v/>
      </c>
      <c r="BO433" s="125" t="str">
        <f>IF('2. Enter scores'!BN437&lt;&gt;"",'2. Enter scores'!$B437-'2. Enter scores'!BN437,"")</f>
        <v/>
      </c>
      <c r="BP433" s="108">
        <v>1000</v>
      </c>
    </row>
    <row r="434" spans="2:68" x14ac:dyDescent="0.35">
      <c r="B434" s="125" t="str">
        <f>IF('2. Enter scores'!A438&lt;&gt;"",'2. Enter scores'!A438,"")</f>
        <v/>
      </c>
      <c r="H434" s="125" t="str">
        <f>IF('2. Enter scores'!G438&lt;&gt;"",'2. Enter scores'!$B438-'2. Enter scores'!G438,"")</f>
        <v/>
      </c>
      <c r="I434" s="125" t="str">
        <f>IF('2. Enter scores'!H438&lt;&gt;"",'2. Enter scores'!$B438-'2. Enter scores'!H438,"")</f>
        <v/>
      </c>
      <c r="J434" s="125" t="str">
        <f>IF('2. Enter scores'!I438&lt;&gt;"",'2. Enter scores'!$B438-'2. Enter scores'!I438,"")</f>
        <v/>
      </c>
      <c r="K434" s="125" t="str">
        <f>IF('2. Enter scores'!J438&lt;&gt;"",'2. Enter scores'!$B438-'2. Enter scores'!J438,"")</f>
        <v/>
      </c>
      <c r="L434" s="125" t="str">
        <f>IF('2. Enter scores'!K438&lt;&gt;"",'2. Enter scores'!$B438-'2. Enter scores'!K438,"")</f>
        <v/>
      </c>
      <c r="M434" s="125" t="str">
        <f>IF('2. Enter scores'!L438&lt;&gt;"",'2. Enter scores'!$B438-'2. Enter scores'!L438,"")</f>
        <v/>
      </c>
      <c r="N434" s="125" t="str">
        <f>IF('2. Enter scores'!M438&lt;&gt;"",'2. Enter scores'!$B438-'2. Enter scores'!M438,"")</f>
        <v/>
      </c>
      <c r="O434" s="125" t="str">
        <f>IF('2. Enter scores'!N438&lt;&gt;"",'2. Enter scores'!$B438-'2. Enter scores'!N438,"")</f>
        <v/>
      </c>
      <c r="P434" s="125" t="str">
        <f>IF('2. Enter scores'!O438&lt;&gt;"",'2. Enter scores'!$B438-'2. Enter scores'!O438,"")</f>
        <v/>
      </c>
      <c r="Q434" s="125" t="str">
        <f>IF('2. Enter scores'!P438&lt;&gt;"",'2. Enter scores'!$B438-'2. Enter scores'!P438,"")</f>
        <v/>
      </c>
      <c r="R434" s="125" t="str">
        <f>IF('2. Enter scores'!Q438&lt;&gt;"",'2. Enter scores'!$B438-'2. Enter scores'!Q438,"")</f>
        <v/>
      </c>
      <c r="S434" s="125" t="str">
        <f>IF('2. Enter scores'!R438&lt;&gt;"",'2. Enter scores'!$B438-'2. Enter scores'!R438,"")</f>
        <v/>
      </c>
      <c r="T434" s="125" t="str">
        <f>IF('2. Enter scores'!S438&lt;&gt;"",'2. Enter scores'!$B438-'2. Enter scores'!S438,"")</f>
        <v/>
      </c>
      <c r="U434" s="125" t="str">
        <f>IF('2. Enter scores'!T438&lt;&gt;"",'2. Enter scores'!$B438-'2. Enter scores'!T438,"")</f>
        <v/>
      </c>
      <c r="V434" s="125" t="str">
        <f>IF('2. Enter scores'!U438&lt;&gt;"",'2. Enter scores'!$B438-'2. Enter scores'!U438,"")</f>
        <v/>
      </c>
      <c r="W434" s="125" t="str">
        <f>IF('2. Enter scores'!V438&lt;&gt;"",'2. Enter scores'!$B438-'2. Enter scores'!V438,"")</f>
        <v/>
      </c>
      <c r="X434" s="125" t="str">
        <f>IF('2. Enter scores'!W438&lt;&gt;"",'2. Enter scores'!$B438-'2. Enter scores'!W438,"")</f>
        <v/>
      </c>
      <c r="Y434" s="125" t="str">
        <f>IF('2. Enter scores'!X438&lt;&gt;"",'2. Enter scores'!$B438-'2. Enter scores'!X438,"")</f>
        <v/>
      </c>
      <c r="Z434" s="125" t="str">
        <f>IF('2. Enter scores'!Y438&lt;&gt;"",'2. Enter scores'!$B438-'2. Enter scores'!Y438,"")</f>
        <v/>
      </c>
      <c r="AA434" s="125" t="str">
        <f>IF('2. Enter scores'!Z438&lt;&gt;"",'2. Enter scores'!$B438-'2. Enter scores'!Z438,"")</f>
        <v/>
      </c>
      <c r="AB434" s="125" t="str">
        <f>IF('2. Enter scores'!AA438&lt;&gt;"",'2. Enter scores'!$B438-'2. Enter scores'!AA438,"")</f>
        <v/>
      </c>
      <c r="AC434" s="125" t="str">
        <f>IF('2. Enter scores'!AB438&lt;&gt;"",'2. Enter scores'!$B438-'2. Enter scores'!AB438,"")</f>
        <v/>
      </c>
      <c r="AD434" s="125" t="str">
        <f>IF('2. Enter scores'!AC438&lt;&gt;"",'2. Enter scores'!$B438-'2. Enter scores'!AC438,"")</f>
        <v/>
      </c>
      <c r="AE434" s="125" t="str">
        <f>IF('2. Enter scores'!AD438&lt;&gt;"",'2. Enter scores'!$B438-'2. Enter scores'!AD438,"")</f>
        <v/>
      </c>
      <c r="AF434" s="125" t="str">
        <f>IF('2. Enter scores'!AE438&lt;&gt;"",'2. Enter scores'!$B438-'2. Enter scores'!AE438,"")</f>
        <v/>
      </c>
      <c r="AG434" s="125" t="str">
        <f>IF('2. Enter scores'!AF438&lt;&gt;"",'2. Enter scores'!$B438-'2. Enter scores'!AF438,"")</f>
        <v/>
      </c>
      <c r="AH434" s="125" t="str">
        <f>IF('2. Enter scores'!AG438&lt;&gt;"",'2. Enter scores'!$B438-'2. Enter scores'!AG438,"")</f>
        <v/>
      </c>
      <c r="AI434" s="125" t="str">
        <f>IF('2. Enter scores'!AH438&lt;&gt;"",'2. Enter scores'!$B438-'2. Enter scores'!AH438,"")</f>
        <v/>
      </c>
      <c r="AJ434" s="125" t="str">
        <f>IF('2. Enter scores'!AI438&lt;&gt;"",'2. Enter scores'!$B438-'2. Enter scores'!AI438,"")</f>
        <v/>
      </c>
      <c r="AK434" s="125" t="str">
        <f>IF('2. Enter scores'!AJ438&lt;&gt;"",'2. Enter scores'!$B438-'2. Enter scores'!AJ438,"")</f>
        <v/>
      </c>
      <c r="AL434" s="125" t="str">
        <f>IF('2. Enter scores'!AK438&lt;&gt;"",'2. Enter scores'!$B438-'2. Enter scores'!AK438,"")</f>
        <v/>
      </c>
      <c r="AM434" s="125" t="str">
        <f>IF('2. Enter scores'!AL438&lt;&gt;"",'2. Enter scores'!$B438-'2. Enter scores'!AL438,"")</f>
        <v/>
      </c>
      <c r="AN434" s="125" t="str">
        <f>IF('2. Enter scores'!AM438&lt;&gt;"",'2. Enter scores'!$B438-'2. Enter scores'!AM438,"")</f>
        <v/>
      </c>
      <c r="AO434" s="125" t="str">
        <f>IF('2. Enter scores'!AN438&lt;&gt;"",'2. Enter scores'!$B438-'2. Enter scores'!AN438,"")</f>
        <v/>
      </c>
      <c r="AP434" s="125" t="str">
        <f>IF('2. Enter scores'!AO438&lt;&gt;"",'2. Enter scores'!$B438-'2. Enter scores'!AO438,"")</f>
        <v/>
      </c>
      <c r="AQ434" s="125" t="str">
        <f>IF('2. Enter scores'!AP438&lt;&gt;"",'2. Enter scores'!$B438-'2. Enter scores'!AP438,"")</f>
        <v/>
      </c>
      <c r="AR434" s="125" t="str">
        <f>IF('2. Enter scores'!AQ438&lt;&gt;"",'2. Enter scores'!$B438-'2. Enter scores'!AQ438,"")</f>
        <v/>
      </c>
      <c r="AS434" s="125" t="str">
        <f>IF('2. Enter scores'!AR438&lt;&gt;"",'2. Enter scores'!$B438-'2. Enter scores'!AR438,"")</f>
        <v/>
      </c>
      <c r="AT434" s="125" t="str">
        <f>IF('2. Enter scores'!AS438&lt;&gt;"",'2. Enter scores'!$B438-'2. Enter scores'!AS438,"")</f>
        <v/>
      </c>
      <c r="AU434" s="125" t="str">
        <f>IF('2. Enter scores'!AT438&lt;&gt;"",'2. Enter scores'!$B438-'2. Enter scores'!AT438,"")</f>
        <v/>
      </c>
      <c r="AV434" s="125" t="str">
        <f>IF('2. Enter scores'!AU438&lt;&gt;"",'2. Enter scores'!$B438-'2. Enter scores'!AU438,"")</f>
        <v/>
      </c>
      <c r="AW434" s="125" t="str">
        <f>IF('2. Enter scores'!AV438&lt;&gt;"",'2. Enter scores'!$B438-'2. Enter scores'!AV438,"")</f>
        <v/>
      </c>
      <c r="AX434" s="125" t="str">
        <f>IF('2. Enter scores'!AW438&lt;&gt;"",'2. Enter scores'!$B438-'2. Enter scores'!AW438,"")</f>
        <v/>
      </c>
      <c r="AY434" s="125" t="str">
        <f>IF('2. Enter scores'!AX438&lt;&gt;"",'2. Enter scores'!$B438-'2. Enter scores'!AX438,"")</f>
        <v/>
      </c>
      <c r="AZ434" s="125" t="str">
        <f>IF('2. Enter scores'!AY438&lt;&gt;"",'2. Enter scores'!$B438-'2. Enter scores'!AY438,"")</f>
        <v/>
      </c>
      <c r="BA434" s="125" t="str">
        <f>IF('2. Enter scores'!AZ438&lt;&gt;"",'2. Enter scores'!$B438-'2. Enter scores'!AZ438,"")</f>
        <v/>
      </c>
      <c r="BB434" s="125" t="str">
        <f>IF('2. Enter scores'!BA438&lt;&gt;"",'2. Enter scores'!$B438-'2. Enter scores'!BA438,"")</f>
        <v/>
      </c>
      <c r="BC434" s="125" t="str">
        <f>IF('2. Enter scores'!BB438&lt;&gt;"",'2. Enter scores'!$B438-'2. Enter scores'!BB438,"")</f>
        <v/>
      </c>
      <c r="BD434" s="125" t="str">
        <f>IF('2. Enter scores'!BC438&lt;&gt;"",'2. Enter scores'!$B438-'2. Enter scores'!BC438,"")</f>
        <v/>
      </c>
      <c r="BE434" s="125" t="str">
        <f>IF('2. Enter scores'!BD438&lt;&gt;"",'2. Enter scores'!$B438-'2. Enter scores'!BD438,"")</f>
        <v/>
      </c>
      <c r="BF434" s="125" t="str">
        <f>IF('2. Enter scores'!BE438&lt;&gt;"",'2. Enter scores'!$B438-'2. Enter scores'!BE438,"")</f>
        <v/>
      </c>
      <c r="BG434" s="125" t="str">
        <f>IF('2. Enter scores'!BF438&lt;&gt;"",'2. Enter scores'!$B438-'2. Enter scores'!BF438,"")</f>
        <v/>
      </c>
      <c r="BH434" s="125" t="str">
        <f>IF('2. Enter scores'!BG438&lt;&gt;"",'2. Enter scores'!$B438-'2. Enter scores'!BG438,"")</f>
        <v/>
      </c>
      <c r="BI434" s="125" t="str">
        <f>IF('2. Enter scores'!BH438&lt;&gt;"",'2. Enter scores'!$B438-'2. Enter scores'!BH438,"")</f>
        <v/>
      </c>
      <c r="BJ434" s="125" t="str">
        <f>IF('2. Enter scores'!BI438&lt;&gt;"",'2. Enter scores'!$B438-'2. Enter scores'!BI438,"")</f>
        <v/>
      </c>
      <c r="BK434" s="125" t="str">
        <f>IF('2. Enter scores'!BJ438&lt;&gt;"",'2. Enter scores'!$B438-'2. Enter scores'!BJ438,"")</f>
        <v/>
      </c>
      <c r="BL434" s="125" t="str">
        <f>IF('2. Enter scores'!BK438&lt;&gt;"",'2. Enter scores'!$B438-'2. Enter scores'!BK438,"")</f>
        <v/>
      </c>
      <c r="BM434" s="125" t="str">
        <f>IF('2. Enter scores'!BL438&lt;&gt;"",'2. Enter scores'!$B438-'2. Enter scores'!BL438,"")</f>
        <v/>
      </c>
      <c r="BN434" s="125" t="str">
        <f>IF('2. Enter scores'!BM438&lt;&gt;"",'2. Enter scores'!$B438-'2. Enter scores'!BM438,"")</f>
        <v/>
      </c>
      <c r="BO434" s="125" t="str">
        <f>IF('2. Enter scores'!BN438&lt;&gt;"",'2. Enter scores'!$B438-'2. Enter scores'!BN438,"")</f>
        <v/>
      </c>
      <c r="BP434" s="108">
        <v>1000</v>
      </c>
    </row>
    <row r="435" spans="2:68" x14ac:dyDescent="0.35">
      <c r="B435" s="125" t="str">
        <f>IF('2. Enter scores'!A439&lt;&gt;"",'2. Enter scores'!A439,"")</f>
        <v/>
      </c>
      <c r="H435" s="125" t="str">
        <f>IF('2. Enter scores'!G439&lt;&gt;"",'2. Enter scores'!$B439-'2. Enter scores'!G439,"")</f>
        <v/>
      </c>
      <c r="I435" s="125" t="str">
        <f>IF('2. Enter scores'!H439&lt;&gt;"",'2. Enter scores'!$B439-'2. Enter scores'!H439,"")</f>
        <v/>
      </c>
      <c r="J435" s="125" t="str">
        <f>IF('2. Enter scores'!I439&lt;&gt;"",'2. Enter scores'!$B439-'2. Enter scores'!I439,"")</f>
        <v/>
      </c>
      <c r="K435" s="125" t="str">
        <f>IF('2. Enter scores'!J439&lt;&gt;"",'2. Enter scores'!$B439-'2. Enter scores'!J439,"")</f>
        <v/>
      </c>
      <c r="L435" s="125" t="str">
        <f>IF('2. Enter scores'!K439&lt;&gt;"",'2. Enter scores'!$B439-'2. Enter scores'!K439,"")</f>
        <v/>
      </c>
      <c r="M435" s="125" t="str">
        <f>IF('2. Enter scores'!L439&lt;&gt;"",'2. Enter scores'!$B439-'2. Enter scores'!L439,"")</f>
        <v/>
      </c>
      <c r="N435" s="125" t="str">
        <f>IF('2. Enter scores'!M439&lt;&gt;"",'2. Enter scores'!$B439-'2. Enter scores'!M439,"")</f>
        <v/>
      </c>
      <c r="O435" s="125" t="str">
        <f>IF('2. Enter scores'!N439&lt;&gt;"",'2. Enter scores'!$B439-'2. Enter scores'!N439,"")</f>
        <v/>
      </c>
      <c r="P435" s="125" t="str">
        <f>IF('2. Enter scores'!O439&lt;&gt;"",'2. Enter scores'!$B439-'2. Enter scores'!O439,"")</f>
        <v/>
      </c>
      <c r="Q435" s="125" t="str">
        <f>IF('2. Enter scores'!P439&lt;&gt;"",'2. Enter scores'!$B439-'2. Enter scores'!P439,"")</f>
        <v/>
      </c>
      <c r="R435" s="125" t="str">
        <f>IF('2. Enter scores'!Q439&lt;&gt;"",'2. Enter scores'!$B439-'2. Enter scores'!Q439,"")</f>
        <v/>
      </c>
      <c r="S435" s="125" t="str">
        <f>IF('2. Enter scores'!R439&lt;&gt;"",'2. Enter scores'!$B439-'2. Enter scores'!R439,"")</f>
        <v/>
      </c>
      <c r="T435" s="125" t="str">
        <f>IF('2. Enter scores'!S439&lt;&gt;"",'2. Enter scores'!$B439-'2. Enter scores'!S439,"")</f>
        <v/>
      </c>
      <c r="U435" s="125" t="str">
        <f>IF('2. Enter scores'!T439&lt;&gt;"",'2. Enter scores'!$B439-'2. Enter scores'!T439,"")</f>
        <v/>
      </c>
      <c r="V435" s="125" t="str">
        <f>IF('2. Enter scores'!U439&lt;&gt;"",'2. Enter scores'!$B439-'2. Enter scores'!U439,"")</f>
        <v/>
      </c>
      <c r="W435" s="125" t="str">
        <f>IF('2. Enter scores'!V439&lt;&gt;"",'2. Enter scores'!$B439-'2. Enter scores'!V439,"")</f>
        <v/>
      </c>
      <c r="X435" s="125" t="str">
        <f>IF('2. Enter scores'!W439&lt;&gt;"",'2. Enter scores'!$B439-'2. Enter scores'!W439,"")</f>
        <v/>
      </c>
      <c r="Y435" s="125" t="str">
        <f>IF('2. Enter scores'!X439&lt;&gt;"",'2. Enter scores'!$B439-'2. Enter scores'!X439,"")</f>
        <v/>
      </c>
      <c r="Z435" s="125" t="str">
        <f>IF('2. Enter scores'!Y439&lt;&gt;"",'2. Enter scores'!$B439-'2. Enter scores'!Y439,"")</f>
        <v/>
      </c>
      <c r="AA435" s="125" t="str">
        <f>IF('2. Enter scores'!Z439&lt;&gt;"",'2. Enter scores'!$B439-'2. Enter scores'!Z439,"")</f>
        <v/>
      </c>
      <c r="AB435" s="125" t="str">
        <f>IF('2. Enter scores'!AA439&lt;&gt;"",'2. Enter scores'!$B439-'2. Enter scores'!AA439,"")</f>
        <v/>
      </c>
      <c r="AC435" s="125" t="str">
        <f>IF('2. Enter scores'!AB439&lt;&gt;"",'2. Enter scores'!$B439-'2. Enter scores'!AB439,"")</f>
        <v/>
      </c>
      <c r="AD435" s="125" t="str">
        <f>IF('2. Enter scores'!AC439&lt;&gt;"",'2. Enter scores'!$B439-'2. Enter scores'!AC439,"")</f>
        <v/>
      </c>
      <c r="AE435" s="125" t="str">
        <f>IF('2. Enter scores'!AD439&lt;&gt;"",'2. Enter scores'!$B439-'2. Enter scores'!AD439,"")</f>
        <v/>
      </c>
      <c r="AF435" s="125" t="str">
        <f>IF('2. Enter scores'!AE439&lt;&gt;"",'2. Enter scores'!$B439-'2. Enter scores'!AE439,"")</f>
        <v/>
      </c>
      <c r="AG435" s="125" t="str">
        <f>IF('2. Enter scores'!AF439&lt;&gt;"",'2. Enter scores'!$B439-'2. Enter scores'!AF439,"")</f>
        <v/>
      </c>
      <c r="AH435" s="125" t="str">
        <f>IF('2. Enter scores'!AG439&lt;&gt;"",'2. Enter scores'!$B439-'2. Enter scores'!AG439,"")</f>
        <v/>
      </c>
      <c r="AI435" s="125" t="str">
        <f>IF('2. Enter scores'!AH439&lt;&gt;"",'2. Enter scores'!$B439-'2. Enter scores'!AH439,"")</f>
        <v/>
      </c>
      <c r="AJ435" s="125" t="str">
        <f>IF('2. Enter scores'!AI439&lt;&gt;"",'2. Enter scores'!$B439-'2. Enter scores'!AI439,"")</f>
        <v/>
      </c>
      <c r="AK435" s="125" t="str">
        <f>IF('2. Enter scores'!AJ439&lt;&gt;"",'2. Enter scores'!$B439-'2. Enter scores'!AJ439,"")</f>
        <v/>
      </c>
      <c r="AL435" s="125" t="str">
        <f>IF('2. Enter scores'!AK439&lt;&gt;"",'2. Enter scores'!$B439-'2. Enter scores'!AK439,"")</f>
        <v/>
      </c>
      <c r="AM435" s="125" t="str">
        <f>IF('2. Enter scores'!AL439&lt;&gt;"",'2. Enter scores'!$B439-'2. Enter scores'!AL439,"")</f>
        <v/>
      </c>
      <c r="AN435" s="125" t="str">
        <f>IF('2. Enter scores'!AM439&lt;&gt;"",'2. Enter scores'!$B439-'2. Enter scores'!AM439,"")</f>
        <v/>
      </c>
      <c r="AO435" s="125" t="str">
        <f>IF('2. Enter scores'!AN439&lt;&gt;"",'2. Enter scores'!$B439-'2. Enter scores'!AN439,"")</f>
        <v/>
      </c>
      <c r="AP435" s="125" t="str">
        <f>IF('2. Enter scores'!AO439&lt;&gt;"",'2. Enter scores'!$B439-'2. Enter scores'!AO439,"")</f>
        <v/>
      </c>
      <c r="AQ435" s="125" t="str">
        <f>IF('2. Enter scores'!AP439&lt;&gt;"",'2. Enter scores'!$B439-'2. Enter scores'!AP439,"")</f>
        <v/>
      </c>
      <c r="AR435" s="125" t="str">
        <f>IF('2. Enter scores'!AQ439&lt;&gt;"",'2. Enter scores'!$B439-'2. Enter scores'!AQ439,"")</f>
        <v/>
      </c>
      <c r="AS435" s="125" t="str">
        <f>IF('2. Enter scores'!AR439&lt;&gt;"",'2. Enter scores'!$B439-'2. Enter scores'!AR439,"")</f>
        <v/>
      </c>
      <c r="AT435" s="125" t="str">
        <f>IF('2. Enter scores'!AS439&lt;&gt;"",'2. Enter scores'!$B439-'2. Enter scores'!AS439,"")</f>
        <v/>
      </c>
      <c r="AU435" s="125" t="str">
        <f>IF('2. Enter scores'!AT439&lt;&gt;"",'2. Enter scores'!$B439-'2. Enter scores'!AT439,"")</f>
        <v/>
      </c>
      <c r="AV435" s="125" t="str">
        <f>IF('2. Enter scores'!AU439&lt;&gt;"",'2. Enter scores'!$B439-'2. Enter scores'!AU439,"")</f>
        <v/>
      </c>
      <c r="AW435" s="125" t="str">
        <f>IF('2. Enter scores'!AV439&lt;&gt;"",'2. Enter scores'!$B439-'2. Enter scores'!AV439,"")</f>
        <v/>
      </c>
      <c r="AX435" s="125" t="str">
        <f>IF('2. Enter scores'!AW439&lt;&gt;"",'2. Enter scores'!$B439-'2. Enter scores'!AW439,"")</f>
        <v/>
      </c>
      <c r="AY435" s="125" t="str">
        <f>IF('2. Enter scores'!AX439&lt;&gt;"",'2. Enter scores'!$B439-'2. Enter scores'!AX439,"")</f>
        <v/>
      </c>
      <c r="AZ435" s="125" t="str">
        <f>IF('2. Enter scores'!AY439&lt;&gt;"",'2. Enter scores'!$B439-'2. Enter scores'!AY439,"")</f>
        <v/>
      </c>
      <c r="BA435" s="125" t="str">
        <f>IF('2. Enter scores'!AZ439&lt;&gt;"",'2. Enter scores'!$B439-'2. Enter scores'!AZ439,"")</f>
        <v/>
      </c>
      <c r="BB435" s="125" t="str">
        <f>IF('2. Enter scores'!BA439&lt;&gt;"",'2. Enter scores'!$B439-'2. Enter scores'!BA439,"")</f>
        <v/>
      </c>
      <c r="BC435" s="125" t="str">
        <f>IF('2. Enter scores'!BB439&lt;&gt;"",'2. Enter scores'!$B439-'2. Enter scores'!BB439,"")</f>
        <v/>
      </c>
      <c r="BD435" s="125" t="str">
        <f>IF('2. Enter scores'!BC439&lt;&gt;"",'2. Enter scores'!$B439-'2. Enter scores'!BC439,"")</f>
        <v/>
      </c>
      <c r="BE435" s="125" t="str">
        <f>IF('2. Enter scores'!BD439&lt;&gt;"",'2. Enter scores'!$B439-'2. Enter scores'!BD439,"")</f>
        <v/>
      </c>
      <c r="BF435" s="125" t="str">
        <f>IF('2. Enter scores'!BE439&lt;&gt;"",'2. Enter scores'!$B439-'2. Enter scores'!BE439,"")</f>
        <v/>
      </c>
      <c r="BG435" s="125" t="str">
        <f>IF('2. Enter scores'!BF439&lt;&gt;"",'2. Enter scores'!$B439-'2. Enter scores'!BF439,"")</f>
        <v/>
      </c>
      <c r="BH435" s="125" t="str">
        <f>IF('2. Enter scores'!BG439&lt;&gt;"",'2. Enter scores'!$B439-'2. Enter scores'!BG439,"")</f>
        <v/>
      </c>
      <c r="BI435" s="125" t="str">
        <f>IF('2. Enter scores'!BH439&lt;&gt;"",'2. Enter scores'!$B439-'2. Enter scores'!BH439,"")</f>
        <v/>
      </c>
      <c r="BJ435" s="125" t="str">
        <f>IF('2. Enter scores'!BI439&lt;&gt;"",'2. Enter scores'!$B439-'2. Enter scores'!BI439,"")</f>
        <v/>
      </c>
      <c r="BK435" s="125" t="str">
        <f>IF('2. Enter scores'!BJ439&lt;&gt;"",'2. Enter scores'!$B439-'2. Enter scores'!BJ439,"")</f>
        <v/>
      </c>
      <c r="BL435" s="125" t="str">
        <f>IF('2. Enter scores'!BK439&lt;&gt;"",'2. Enter scores'!$B439-'2. Enter scores'!BK439,"")</f>
        <v/>
      </c>
      <c r="BM435" s="125" t="str">
        <f>IF('2. Enter scores'!BL439&lt;&gt;"",'2. Enter scores'!$B439-'2. Enter scores'!BL439,"")</f>
        <v/>
      </c>
      <c r="BN435" s="125" t="str">
        <f>IF('2. Enter scores'!BM439&lt;&gt;"",'2. Enter scores'!$B439-'2. Enter scores'!BM439,"")</f>
        <v/>
      </c>
      <c r="BO435" s="125" t="str">
        <f>IF('2. Enter scores'!BN439&lt;&gt;"",'2. Enter scores'!$B439-'2. Enter scores'!BN439,"")</f>
        <v/>
      </c>
      <c r="BP435" s="108">
        <v>1000</v>
      </c>
    </row>
    <row r="436" spans="2:68" x14ac:dyDescent="0.35">
      <c r="B436" s="125" t="str">
        <f>IF('2. Enter scores'!A440&lt;&gt;"",'2. Enter scores'!A440,"")</f>
        <v/>
      </c>
      <c r="H436" s="125" t="str">
        <f>IF('2. Enter scores'!G440&lt;&gt;"",'2. Enter scores'!$B440-'2. Enter scores'!G440,"")</f>
        <v/>
      </c>
      <c r="I436" s="125" t="str">
        <f>IF('2. Enter scores'!H440&lt;&gt;"",'2. Enter scores'!$B440-'2. Enter scores'!H440,"")</f>
        <v/>
      </c>
      <c r="J436" s="125" t="str">
        <f>IF('2. Enter scores'!I440&lt;&gt;"",'2. Enter scores'!$B440-'2. Enter scores'!I440,"")</f>
        <v/>
      </c>
      <c r="K436" s="125" t="str">
        <f>IF('2. Enter scores'!J440&lt;&gt;"",'2. Enter scores'!$B440-'2. Enter scores'!J440,"")</f>
        <v/>
      </c>
      <c r="L436" s="125" t="str">
        <f>IF('2. Enter scores'!K440&lt;&gt;"",'2. Enter scores'!$B440-'2. Enter scores'!K440,"")</f>
        <v/>
      </c>
      <c r="M436" s="125" t="str">
        <f>IF('2. Enter scores'!L440&lt;&gt;"",'2. Enter scores'!$B440-'2. Enter scores'!L440,"")</f>
        <v/>
      </c>
      <c r="N436" s="125" t="str">
        <f>IF('2. Enter scores'!M440&lt;&gt;"",'2. Enter scores'!$B440-'2. Enter scores'!M440,"")</f>
        <v/>
      </c>
      <c r="O436" s="125" t="str">
        <f>IF('2. Enter scores'!N440&lt;&gt;"",'2. Enter scores'!$B440-'2. Enter scores'!N440,"")</f>
        <v/>
      </c>
      <c r="P436" s="125" t="str">
        <f>IF('2. Enter scores'!O440&lt;&gt;"",'2. Enter scores'!$B440-'2. Enter scores'!O440,"")</f>
        <v/>
      </c>
      <c r="Q436" s="125" t="str">
        <f>IF('2. Enter scores'!P440&lt;&gt;"",'2. Enter scores'!$B440-'2. Enter scores'!P440,"")</f>
        <v/>
      </c>
      <c r="R436" s="125" t="str">
        <f>IF('2. Enter scores'!Q440&lt;&gt;"",'2. Enter scores'!$B440-'2. Enter scores'!Q440,"")</f>
        <v/>
      </c>
      <c r="S436" s="125" t="str">
        <f>IF('2. Enter scores'!R440&lt;&gt;"",'2. Enter scores'!$B440-'2. Enter scores'!R440,"")</f>
        <v/>
      </c>
      <c r="T436" s="125" t="str">
        <f>IF('2. Enter scores'!S440&lt;&gt;"",'2. Enter scores'!$B440-'2. Enter scores'!S440,"")</f>
        <v/>
      </c>
      <c r="U436" s="125" t="str">
        <f>IF('2. Enter scores'!T440&lt;&gt;"",'2. Enter scores'!$B440-'2. Enter scores'!T440,"")</f>
        <v/>
      </c>
      <c r="V436" s="125" t="str">
        <f>IF('2. Enter scores'!U440&lt;&gt;"",'2. Enter scores'!$B440-'2. Enter scores'!U440,"")</f>
        <v/>
      </c>
      <c r="W436" s="125" t="str">
        <f>IF('2. Enter scores'!V440&lt;&gt;"",'2. Enter scores'!$B440-'2. Enter scores'!V440,"")</f>
        <v/>
      </c>
      <c r="X436" s="125" t="str">
        <f>IF('2. Enter scores'!W440&lt;&gt;"",'2. Enter scores'!$B440-'2. Enter scores'!W440,"")</f>
        <v/>
      </c>
      <c r="Y436" s="125" t="str">
        <f>IF('2. Enter scores'!X440&lt;&gt;"",'2. Enter scores'!$B440-'2. Enter scores'!X440,"")</f>
        <v/>
      </c>
      <c r="Z436" s="125" t="str">
        <f>IF('2. Enter scores'!Y440&lt;&gt;"",'2. Enter scores'!$B440-'2. Enter scores'!Y440,"")</f>
        <v/>
      </c>
      <c r="AA436" s="125" t="str">
        <f>IF('2. Enter scores'!Z440&lt;&gt;"",'2. Enter scores'!$B440-'2. Enter scores'!Z440,"")</f>
        <v/>
      </c>
      <c r="AB436" s="125" t="str">
        <f>IF('2. Enter scores'!AA440&lt;&gt;"",'2. Enter scores'!$B440-'2. Enter scores'!AA440,"")</f>
        <v/>
      </c>
      <c r="AC436" s="125" t="str">
        <f>IF('2. Enter scores'!AB440&lt;&gt;"",'2. Enter scores'!$B440-'2. Enter scores'!AB440,"")</f>
        <v/>
      </c>
      <c r="AD436" s="125" t="str">
        <f>IF('2. Enter scores'!AC440&lt;&gt;"",'2. Enter scores'!$B440-'2. Enter scores'!AC440,"")</f>
        <v/>
      </c>
      <c r="AE436" s="125" t="str">
        <f>IF('2. Enter scores'!AD440&lt;&gt;"",'2. Enter scores'!$B440-'2. Enter scores'!AD440,"")</f>
        <v/>
      </c>
      <c r="AF436" s="125" t="str">
        <f>IF('2. Enter scores'!AE440&lt;&gt;"",'2. Enter scores'!$B440-'2. Enter scores'!AE440,"")</f>
        <v/>
      </c>
      <c r="AG436" s="125" t="str">
        <f>IF('2. Enter scores'!AF440&lt;&gt;"",'2. Enter scores'!$B440-'2. Enter scores'!AF440,"")</f>
        <v/>
      </c>
      <c r="AH436" s="125" t="str">
        <f>IF('2. Enter scores'!AG440&lt;&gt;"",'2. Enter scores'!$B440-'2. Enter scores'!AG440,"")</f>
        <v/>
      </c>
      <c r="AI436" s="125" t="str">
        <f>IF('2. Enter scores'!AH440&lt;&gt;"",'2. Enter scores'!$B440-'2. Enter scores'!AH440,"")</f>
        <v/>
      </c>
      <c r="AJ436" s="125" t="str">
        <f>IF('2. Enter scores'!AI440&lt;&gt;"",'2. Enter scores'!$B440-'2. Enter scores'!AI440,"")</f>
        <v/>
      </c>
      <c r="AK436" s="125" t="str">
        <f>IF('2. Enter scores'!AJ440&lt;&gt;"",'2. Enter scores'!$B440-'2. Enter scores'!AJ440,"")</f>
        <v/>
      </c>
      <c r="AL436" s="125" t="str">
        <f>IF('2. Enter scores'!AK440&lt;&gt;"",'2. Enter scores'!$B440-'2. Enter scores'!AK440,"")</f>
        <v/>
      </c>
      <c r="AM436" s="125" t="str">
        <f>IF('2. Enter scores'!AL440&lt;&gt;"",'2. Enter scores'!$B440-'2. Enter scores'!AL440,"")</f>
        <v/>
      </c>
      <c r="AN436" s="125" t="str">
        <f>IF('2. Enter scores'!AM440&lt;&gt;"",'2. Enter scores'!$B440-'2. Enter scores'!AM440,"")</f>
        <v/>
      </c>
      <c r="AO436" s="125" t="str">
        <f>IF('2. Enter scores'!AN440&lt;&gt;"",'2. Enter scores'!$B440-'2. Enter scores'!AN440,"")</f>
        <v/>
      </c>
      <c r="AP436" s="125" t="str">
        <f>IF('2. Enter scores'!AO440&lt;&gt;"",'2. Enter scores'!$B440-'2. Enter scores'!AO440,"")</f>
        <v/>
      </c>
      <c r="AQ436" s="125" t="str">
        <f>IF('2. Enter scores'!AP440&lt;&gt;"",'2. Enter scores'!$B440-'2. Enter scores'!AP440,"")</f>
        <v/>
      </c>
      <c r="AR436" s="125" t="str">
        <f>IF('2. Enter scores'!AQ440&lt;&gt;"",'2. Enter scores'!$B440-'2. Enter scores'!AQ440,"")</f>
        <v/>
      </c>
      <c r="AS436" s="125" t="str">
        <f>IF('2. Enter scores'!AR440&lt;&gt;"",'2. Enter scores'!$B440-'2. Enter scores'!AR440,"")</f>
        <v/>
      </c>
      <c r="AT436" s="125" t="str">
        <f>IF('2. Enter scores'!AS440&lt;&gt;"",'2. Enter scores'!$B440-'2. Enter scores'!AS440,"")</f>
        <v/>
      </c>
      <c r="AU436" s="125" t="str">
        <f>IF('2. Enter scores'!AT440&lt;&gt;"",'2. Enter scores'!$B440-'2. Enter scores'!AT440,"")</f>
        <v/>
      </c>
      <c r="AV436" s="125" t="str">
        <f>IF('2. Enter scores'!AU440&lt;&gt;"",'2. Enter scores'!$B440-'2. Enter scores'!AU440,"")</f>
        <v/>
      </c>
      <c r="AW436" s="125" t="str">
        <f>IF('2. Enter scores'!AV440&lt;&gt;"",'2. Enter scores'!$B440-'2. Enter scores'!AV440,"")</f>
        <v/>
      </c>
      <c r="AX436" s="125" t="str">
        <f>IF('2. Enter scores'!AW440&lt;&gt;"",'2. Enter scores'!$B440-'2. Enter scores'!AW440,"")</f>
        <v/>
      </c>
      <c r="AY436" s="125" t="str">
        <f>IF('2. Enter scores'!AX440&lt;&gt;"",'2. Enter scores'!$B440-'2. Enter scores'!AX440,"")</f>
        <v/>
      </c>
      <c r="AZ436" s="125" t="str">
        <f>IF('2. Enter scores'!AY440&lt;&gt;"",'2. Enter scores'!$B440-'2. Enter scores'!AY440,"")</f>
        <v/>
      </c>
      <c r="BA436" s="125" t="str">
        <f>IF('2. Enter scores'!AZ440&lt;&gt;"",'2. Enter scores'!$B440-'2. Enter scores'!AZ440,"")</f>
        <v/>
      </c>
      <c r="BB436" s="125" t="str">
        <f>IF('2. Enter scores'!BA440&lt;&gt;"",'2. Enter scores'!$B440-'2. Enter scores'!BA440,"")</f>
        <v/>
      </c>
      <c r="BC436" s="125" t="str">
        <f>IF('2. Enter scores'!BB440&lt;&gt;"",'2. Enter scores'!$B440-'2. Enter scores'!BB440,"")</f>
        <v/>
      </c>
      <c r="BD436" s="125" t="str">
        <f>IF('2. Enter scores'!BC440&lt;&gt;"",'2. Enter scores'!$B440-'2. Enter scores'!BC440,"")</f>
        <v/>
      </c>
      <c r="BE436" s="125" t="str">
        <f>IF('2. Enter scores'!BD440&lt;&gt;"",'2. Enter scores'!$B440-'2. Enter scores'!BD440,"")</f>
        <v/>
      </c>
      <c r="BF436" s="125" t="str">
        <f>IF('2. Enter scores'!BE440&lt;&gt;"",'2. Enter scores'!$B440-'2. Enter scores'!BE440,"")</f>
        <v/>
      </c>
      <c r="BG436" s="125" t="str">
        <f>IF('2. Enter scores'!BF440&lt;&gt;"",'2. Enter scores'!$B440-'2. Enter scores'!BF440,"")</f>
        <v/>
      </c>
      <c r="BH436" s="125" t="str">
        <f>IF('2. Enter scores'!BG440&lt;&gt;"",'2. Enter scores'!$B440-'2. Enter scores'!BG440,"")</f>
        <v/>
      </c>
      <c r="BI436" s="125" t="str">
        <f>IF('2. Enter scores'!BH440&lt;&gt;"",'2. Enter scores'!$B440-'2. Enter scores'!BH440,"")</f>
        <v/>
      </c>
      <c r="BJ436" s="125" t="str">
        <f>IF('2. Enter scores'!BI440&lt;&gt;"",'2. Enter scores'!$B440-'2. Enter scores'!BI440,"")</f>
        <v/>
      </c>
      <c r="BK436" s="125" t="str">
        <f>IF('2. Enter scores'!BJ440&lt;&gt;"",'2. Enter scores'!$B440-'2. Enter scores'!BJ440,"")</f>
        <v/>
      </c>
      <c r="BL436" s="125" t="str">
        <f>IF('2. Enter scores'!BK440&lt;&gt;"",'2. Enter scores'!$B440-'2. Enter scores'!BK440,"")</f>
        <v/>
      </c>
      <c r="BM436" s="125" t="str">
        <f>IF('2. Enter scores'!BL440&lt;&gt;"",'2. Enter scores'!$B440-'2. Enter scores'!BL440,"")</f>
        <v/>
      </c>
      <c r="BN436" s="125" t="str">
        <f>IF('2. Enter scores'!BM440&lt;&gt;"",'2. Enter scores'!$B440-'2. Enter scores'!BM440,"")</f>
        <v/>
      </c>
      <c r="BO436" s="125" t="str">
        <f>IF('2. Enter scores'!BN440&lt;&gt;"",'2. Enter scores'!$B440-'2. Enter scores'!BN440,"")</f>
        <v/>
      </c>
      <c r="BP436" s="108">
        <v>1000</v>
      </c>
    </row>
    <row r="437" spans="2:68" x14ac:dyDescent="0.35">
      <c r="B437" s="125" t="str">
        <f>IF('2. Enter scores'!A441&lt;&gt;"",'2. Enter scores'!A441,"")</f>
        <v/>
      </c>
      <c r="H437" s="125" t="str">
        <f>IF('2. Enter scores'!G441&lt;&gt;"",'2. Enter scores'!$B441-'2. Enter scores'!G441,"")</f>
        <v/>
      </c>
      <c r="I437" s="125" t="str">
        <f>IF('2. Enter scores'!H441&lt;&gt;"",'2. Enter scores'!$B441-'2. Enter scores'!H441,"")</f>
        <v/>
      </c>
      <c r="J437" s="125" t="str">
        <f>IF('2. Enter scores'!I441&lt;&gt;"",'2. Enter scores'!$B441-'2. Enter scores'!I441,"")</f>
        <v/>
      </c>
      <c r="K437" s="125" t="str">
        <f>IF('2. Enter scores'!J441&lt;&gt;"",'2. Enter scores'!$B441-'2. Enter scores'!J441,"")</f>
        <v/>
      </c>
      <c r="L437" s="125" t="str">
        <f>IF('2. Enter scores'!K441&lt;&gt;"",'2. Enter scores'!$B441-'2. Enter scores'!K441,"")</f>
        <v/>
      </c>
      <c r="M437" s="125" t="str">
        <f>IF('2. Enter scores'!L441&lt;&gt;"",'2. Enter scores'!$B441-'2. Enter scores'!L441,"")</f>
        <v/>
      </c>
      <c r="N437" s="125" t="str">
        <f>IF('2. Enter scores'!M441&lt;&gt;"",'2. Enter scores'!$B441-'2. Enter scores'!M441,"")</f>
        <v/>
      </c>
      <c r="O437" s="125" t="str">
        <f>IF('2. Enter scores'!N441&lt;&gt;"",'2. Enter scores'!$B441-'2. Enter scores'!N441,"")</f>
        <v/>
      </c>
      <c r="P437" s="125" t="str">
        <f>IF('2. Enter scores'!O441&lt;&gt;"",'2. Enter scores'!$B441-'2. Enter scores'!O441,"")</f>
        <v/>
      </c>
      <c r="Q437" s="125" t="str">
        <f>IF('2. Enter scores'!P441&lt;&gt;"",'2. Enter scores'!$B441-'2. Enter scores'!P441,"")</f>
        <v/>
      </c>
      <c r="R437" s="125" t="str">
        <f>IF('2. Enter scores'!Q441&lt;&gt;"",'2. Enter scores'!$B441-'2. Enter scores'!Q441,"")</f>
        <v/>
      </c>
      <c r="S437" s="125" t="str">
        <f>IF('2. Enter scores'!R441&lt;&gt;"",'2. Enter scores'!$B441-'2. Enter scores'!R441,"")</f>
        <v/>
      </c>
      <c r="T437" s="125" t="str">
        <f>IF('2. Enter scores'!S441&lt;&gt;"",'2. Enter scores'!$B441-'2. Enter scores'!S441,"")</f>
        <v/>
      </c>
      <c r="U437" s="125" t="str">
        <f>IF('2. Enter scores'!T441&lt;&gt;"",'2. Enter scores'!$B441-'2. Enter scores'!T441,"")</f>
        <v/>
      </c>
      <c r="V437" s="125" t="str">
        <f>IF('2. Enter scores'!U441&lt;&gt;"",'2. Enter scores'!$B441-'2. Enter scores'!U441,"")</f>
        <v/>
      </c>
      <c r="W437" s="125" t="str">
        <f>IF('2. Enter scores'!V441&lt;&gt;"",'2. Enter scores'!$B441-'2. Enter scores'!V441,"")</f>
        <v/>
      </c>
      <c r="X437" s="125" t="str">
        <f>IF('2. Enter scores'!W441&lt;&gt;"",'2. Enter scores'!$B441-'2. Enter scores'!W441,"")</f>
        <v/>
      </c>
      <c r="Y437" s="125" t="str">
        <f>IF('2. Enter scores'!X441&lt;&gt;"",'2. Enter scores'!$B441-'2. Enter scores'!X441,"")</f>
        <v/>
      </c>
      <c r="Z437" s="125" t="str">
        <f>IF('2. Enter scores'!Y441&lt;&gt;"",'2. Enter scores'!$B441-'2. Enter scores'!Y441,"")</f>
        <v/>
      </c>
      <c r="AA437" s="125" t="str">
        <f>IF('2. Enter scores'!Z441&lt;&gt;"",'2. Enter scores'!$B441-'2. Enter scores'!Z441,"")</f>
        <v/>
      </c>
      <c r="AB437" s="125" t="str">
        <f>IF('2. Enter scores'!AA441&lt;&gt;"",'2. Enter scores'!$B441-'2. Enter scores'!AA441,"")</f>
        <v/>
      </c>
      <c r="AC437" s="125" t="str">
        <f>IF('2. Enter scores'!AB441&lt;&gt;"",'2. Enter scores'!$B441-'2. Enter scores'!AB441,"")</f>
        <v/>
      </c>
      <c r="AD437" s="125" t="str">
        <f>IF('2. Enter scores'!AC441&lt;&gt;"",'2. Enter scores'!$B441-'2. Enter scores'!AC441,"")</f>
        <v/>
      </c>
      <c r="AE437" s="125" t="str">
        <f>IF('2. Enter scores'!AD441&lt;&gt;"",'2. Enter scores'!$B441-'2. Enter scores'!AD441,"")</f>
        <v/>
      </c>
      <c r="AF437" s="125" t="str">
        <f>IF('2. Enter scores'!AE441&lt;&gt;"",'2. Enter scores'!$B441-'2. Enter scores'!AE441,"")</f>
        <v/>
      </c>
      <c r="AG437" s="125" t="str">
        <f>IF('2. Enter scores'!AF441&lt;&gt;"",'2. Enter scores'!$B441-'2. Enter scores'!AF441,"")</f>
        <v/>
      </c>
      <c r="AH437" s="125" t="str">
        <f>IF('2. Enter scores'!AG441&lt;&gt;"",'2. Enter scores'!$B441-'2. Enter scores'!AG441,"")</f>
        <v/>
      </c>
      <c r="AI437" s="125" t="str">
        <f>IF('2. Enter scores'!AH441&lt;&gt;"",'2. Enter scores'!$B441-'2. Enter scores'!AH441,"")</f>
        <v/>
      </c>
      <c r="AJ437" s="125" t="str">
        <f>IF('2. Enter scores'!AI441&lt;&gt;"",'2. Enter scores'!$B441-'2. Enter scores'!AI441,"")</f>
        <v/>
      </c>
      <c r="AK437" s="125" t="str">
        <f>IF('2. Enter scores'!AJ441&lt;&gt;"",'2. Enter scores'!$B441-'2. Enter scores'!AJ441,"")</f>
        <v/>
      </c>
      <c r="AL437" s="125" t="str">
        <f>IF('2. Enter scores'!AK441&lt;&gt;"",'2. Enter scores'!$B441-'2. Enter scores'!AK441,"")</f>
        <v/>
      </c>
      <c r="AM437" s="125" t="str">
        <f>IF('2. Enter scores'!AL441&lt;&gt;"",'2. Enter scores'!$B441-'2. Enter scores'!AL441,"")</f>
        <v/>
      </c>
      <c r="AN437" s="125" t="str">
        <f>IF('2. Enter scores'!AM441&lt;&gt;"",'2. Enter scores'!$B441-'2. Enter scores'!AM441,"")</f>
        <v/>
      </c>
      <c r="AO437" s="125" t="str">
        <f>IF('2. Enter scores'!AN441&lt;&gt;"",'2. Enter scores'!$B441-'2. Enter scores'!AN441,"")</f>
        <v/>
      </c>
      <c r="AP437" s="125" t="str">
        <f>IF('2. Enter scores'!AO441&lt;&gt;"",'2. Enter scores'!$B441-'2. Enter scores'!AO441,"")</f>
        <v/>
      </c>
      <c r="AQ437" s="125" t="str">
        <f>IF('2. Enter scores'!AP441&lt;&gt;"",'2. Enter scores'!$B441-'2. Enter scores'!AP441,"")</f>
        <v/>
      </c>
      <c r="AR437" s="125" t="str">
        <f>IF('2. Enter scores'!AQ441&lt;&gt;"",'2. Enter scores'!$B441-'2. Enter scores'!AQ441,"")</f>
        <v/>
      </c>
      <c r="AS437" s="125" t="str">
        <f>IF('2. Enter scores'!AR441&lt;&gt;"",'2. Enter scores'!$B441-'2. Enter scores'!AR441,"")</f>
        <v/>
      </c>
      <c r="AT437" s="125" t="str">
        <f>IF('2. Enter scores'!AS441&lt;&gt;"",'2. Enter scores'!$B441-'2. Enter scores'!AS441,"")</f>
        <v/>
      </c>
      <c r="AU437" s="125" t="str">
        <f>IF('2. Enter scores'!AT441&lt;&gt;"",'2. Enter scores'!$B441-'2. Enter scores'!AT441,"")</f>
        <v/>
      </c>
      <c r="AV437" s="125" t="str">
        <f>IF('2. Enter scores'!AU441&lt;&gt;"",'2. Enter scores'!$B441-'2. Enter scores'!AU441,"")</f>
        <v/>
      </c>
      <c r="AW437" s="125" t="str">
        <f>IF('2. Enter scores'!AV441&lt;&gt;"",'2. Enter scores'!$B441-'2. Enter scores'!AV441,"")</f>
        <v/>
      </c>
      <c r="AX437" s="125" t="str">
        <f>IF('2. Enter scores'!AW441&lt;&gt;"",'2. Enter scores'!$B441-'2. Enter scores'!AW441,"")</f>
        <v/>
      </c>
      <c r="AY437" s="125" t="str">
        <f>IF('2. Enter scores'!AX441&lt;&gt;"",'2. Enter scores'!$B441-'2. Enter scores'!AX441,"")</f>
        <v/>
      </c>
      <c r="AZ437" s="125" t="str">
        <f>IF('2. Enter scores'!AY441&lt;&gt;"",'2. Enter scores'!$B441-'2. Enter scores'!AY441,"")</f>
        <v/>
      </c>
      <c r="BA437" s="125" t="str">
        <f>IF('2. Enter scores'!AZ441&lt;&gt;"",'2. Enter scores'!$B441-'2. Enter scores'!AZ441,"")</f>
        <v/>
      </c>
      <c r="BB437" s="125" t="str">
        <f>IF('2. Enter scores'!BA441&lt;&gt;"",'2. Enter scores'!$B441-'2. Enter scores'!BA441,"")</f>
        <v/>
      </c>
      <c r="BC437" s="125" t="str">
        <f>IF('2. Enter scores'!BB441&lt;&gt;"",'2. Enter scores'!$B441-'2. Enter scores'!BB441,"")</f>
        <v/>
      </c>
      <c r="BD437" s="125" t="str">
        <f>IF('2. Enter scores'!BC441&lt;&gt;"",'2. Enter scores'!$B441-'2. Enter scores'!BC441,"")</f>
        <v/>
      </c>
      <c r="BE437" s="125" t="str">
        <f>IF('2. Enter scores'!BD441&lt;&gt;"",'2. Enter scores'!$B441-'2. Enter scores'!BD441,"")</f>
        <v/>
      </c>
      <c r="BF437" s="125" t="str">
        <f>IF('2. Enter scores'!BE441&lt;&gt;"",'2. Enter scores'!$B441-'2. Enter scores'!BE441,"")</f>
        <v/>
      </c>
      <c r="BG437" s="125" t="str">
        <f>IF('2. Enter scores'!BF441&lt;&gt;"",'2. Enter scores'!$B441-'2. Enter scores'!BF441,"")</f>
        <v/>
      </c>
      <c r="BH437" s="125" t="str">
        <f>IF('2. Enter scores'!BG441&lt;&gt;"",'2. Enter scores'!$B441-'2. Enter scores'!BG441,"")</f>
        <v/>
      </c>
      <c r="BI437" s="125" t="str">
        <f>IF('2. Enter scores'!BH441&lt;&gt;"",'2. Enter scores'!$B441-'2. Enter scores'!BH441,"")</f>
        <v/>
      </c>
      <c r="BJ437" s="125" t="str">
        <f>IF('2. Enter scores'!BI441&lt;&gt;"",'2. Enter scores'!$B441-'2. Enter scores'!BI441,"")</f>
        <v/>
      </c>
      <c r="BK437" s="125" t="str">
        <f>IF('2. Enter scores'!BJ441&lt;&gt;"",'2. Enter scores'!$B441-'2. Enter scores'!BJ441,"")</f>
        <v/>
      </c>
      <c r="BL437" s="125" t="str">
        <f>IF('2. Enter scores'!BK441&lt;&gt;"",'2. Enter scores'!$B441-'2. Enter scores'!BK441,"")</f>
        <v/>
      </c>
      <c r="BM437" s="125" t="str">
        <f>IF('2. Enter scores'!BL441&lt;&gt;"",'2. Enter scores'!$B441-'2. Enter scores'!BL441,"")</f>
        <v/>
      </c>
      <c r="BN437" s="125" t="str">
        <f>IF('2. Enter scores'!BM441&lt;&gt;"",'2. Enter scores'!$B441-'2. Enter scores'!BM441,"")</f>
        <v/>
      </c>
      <c r="BO437" s="125" t="str">
        <f>IF('2. Enter scores'!BN441&lt;&gt;"",'2. Enter scores'!$B441-'2. Enter scores'!BN441,"")</f>
        <v/>
      </c>
      <c r="BP437" s="108">
        <v>1000</v>
      </c>
    </row>
    <row r="438" spans="2:68" x14ac:dyDescent="0.35">
      <c r="B438" s="125" t="str">
        <f>IF('2. Enter scores'!A442&lt;&gt;"",'2. Enter scores'!A442,"")</f>
        <v/>
      </c>
      <c r="H438" s="125" t="str">
        <f>IF('2. Enter scores'!G442&lt;&gt;"",'2. Enter scores'!$B442-'2. Enter scores'!G442,"")</f>
        <v/>
      </c>
      <c r="I438" s="125" t="str">
        <f>IF('2. Enter scores'!H442&lt;&gt;"",'2. Enter scores'!$B442-'2. Enter scores'!H442,"")</f>
        <v/>
      </c>
      <c r="J438" s="125" t="str">
        <f>IF('2. Enter scores'!I442&lt;&gt;"",'2. Enter scores'!$B442-'2. Enter scores'!I442,"")</f>
        <v/>
      </c>
      <c r="K438" s="125" t="str">
        <f>IF('2. Enter scores'!J442&lt;&gt;"",'2. Enter scores'!$B442-'2. Enter scores'!J442,"")</f>
        <v/>
      </c>
      <c r="L438" s="125" t="str">
        <f>IF('2. Enter scores'!K442&lt;&gt;"",'2. Enter scores'!$B442-'2. Enter scores'!K442,"")</f>
        <v/>
      </c>
      <c r="M438" s="125" t="str">
        <f>IF('2. Enter scores'!L442&lt;&gt;"",'2. Enter scores'!$B442-'2. Enter scores'!L442,"")</f>
        <v/>
      </c>
      <c r="N438" s="125" t="str">
        <f>IF('2. Enter scores'!M442&lt;&gt;"",'2. Enter scores'!$B442-'2. Enter scores'!M442,"")</f>
        <v/>
      </c>
      <c r="O438" s="125" t="str">
        <f>IF('2. Enter scores'!N442&lt;&gt;"",'2. Enter scores'!$B442-'2. Enter scores'!N442,"")</f>
        <v/>
      </c>
      <c r="P438" s="125" t="str">
        <f>IF('2. Enter scores'!O442&lt;&gt;"",'2. Enter scores'!$B442-'2. Enter scores'!O442,"")</f>
        <v/>
      </c>
      <c r="Q438" s="125" t="str">
        <f>IF('2. Enter scores'!P442&lt;&gt;"",'2. Enter scores'!$B442-'2. Enter scores'!P442,"")</f>
        <v/>
      </c>
      <c r="R438" s="125" t="str">
        <f>IF('2. Enter scores'!Q442&lt;&gt;"",'2. Enter scores'!$B442-'2. Enter scores'!Q442,"")</f>
        <v/>
      </c>
      <c r="S438" s="125" t="str">
        <f>IF('2. Enter scores'!R442&lt;&gt;"",'2. Enter scores'!$B442-'2. Enter scores'!R442,"")</f>
        <v/>
      </c>
      <c r="T438" s="125" t="str">
        <f>IF('2. Enter scores'!S442&lt;&gt;"",'2. Enter scores'!$B442-'2. Enter scores'!S442,"")</f>
        <v/>
      </c>
      <c r="U438" s="125" t="str">
        <f>IF('2. Enter scores'!T442&lt;&gt;"",'2. Enter scores'!$B442-'2. Enter scores'!T442,"")</f>
        <v/>
      </c>
      <c r="V438" s="125" t="str">
        <f>IF('2. Enter scores'!U442&lt;&gt;"",'2. Enter scores'!$B442-'2. Enter scores'!U442,"")</f>
        <v/>
      </c>
      <c r="W438" s="125" t="str">
        <f>IF('2. Enter scores'!V442&lt;&gt;"",'2. Enter scores'!$B442-'2. Enter scores'!V442,"")</f>
        <v/>
      </c>
      <c r="X438" s="125" t="str">
        <f>IF('2. Enter scores'!W442&lt;&gt;"",'2. Enter scores'!$B442-'2. Enter scores'!W442,"")</f>
        <v/>
      </c>
      <c r="Y438" s="125" t="str">
        <f>IF('2. Enter scores'!X442&lt;&gt;"",'2. Enter scores'!$B442-'2. Enter scores'!X442,"")</f>
        <v/>
      </c>
      <c r="Z438" s="125" t="str">
        <f>IF('2. Enter scores'!Y442&lt;&gt;"",'2. Enter scores'!$B442-'2. Enter scores'!Y442,"")</f>
        <v/>
      </c>
      <c r="AA438" s="125" t="str">
        <f>IF('2. Enter scores'!Z442&lt;&gt;"",'2. Enter scores'!$B442-'2. Enter scores'!Z442,"")</f>
        <v/>
      </c>
      <c r="AB438" s="125" t="str">
        <f>IF('2. Enter scores'!AA442&lt;&gt;"",'2. Enter scores'!$B442-'2. Enter scores'!AA442,"")</f>
        <v/>
      </c>
      <c r="AC438" s="125" t="str">
        <f>IF('2. Enter scores'!AB442&lt;&gt;"",'2. Enter scores'!$B442-'2. Enter scores'!AB442,"")</f>
        <v/>
      </c>
      <c r="AD438" s="125" t="str">
        <f>IF('2. Enter scores'!AC442&lt;&gt;"",'2. Enter scores'!$B442-'2. Enter scores'!AC442,"")</f>
        <v/>
      </c>
      <c r="AE438" s="125" t="str">
        <f>IF('2. Enter scores'!AD442&lt;&gt;"",'2. Enter scores'!$B442-'2. Enter scores'!AD442,"")</f>
        <v/>
      </c>
      <c r="AF438" s="125" t="str">
        <f>IF('2. Enter scores'!AE442&lt;&gt;"",'2. Enter scores'!$B442-'2. Enter scores'!AE442,"")</f>
        <v/>
      </c>
      <c r="AG438" s="125" t="str">
        <f>IF('2. Enter scores'!AF442&lt;&gt;"",'2. Enter scores'!$B442-'2. Enter scores'!AF442,"")</f>
        <v/>
      </c>
      <c r="AH438" s="125" t="str">
        <f>IF('2. Enter scores'!AG442&lt;&gt;"",'2. Enter scores'!$B442-'2. Enter scores'!AG442,"")</f>
        <v/>
      </c>
      <c r="AI438" s="125" t="str">
        <f>IF('2. Enter scores'!AH442&lt;&gt;"",'2. Enter scores'!$B442-'2. Enter scores'!AH442,"")</f>
        <v/>
      </c>
      <c r="AJ438" s="125" t="str">
        <f>IF('2. Enter scores'!AI442&lt;&gt;"",'2. Enter scores'!$B442-'2. Enter scores'!AI442,"")</f>
        <v/>
      </c>
      <c r="AK438" s="125" t="str">
        <f>IF('2. Enter scores'!AJ442&lt;&gt;"",'2. Enter scores'!$B442-'2. Enter scores'!AJ442,"")</f>
        <v/>
      </c>
      <c r="AL438" s="125" t="str">
        <f>IF('2. Enter scores'!AK442&lt;&gt;"",'2. Enter scores'!$B442-'2. Enter scores'!AK442,"")</f>
        <v/>
      </c>
      <c r="AM438" s="125" t="str">
        <f>IF('2. Enter scores'!AL442&lt;&gt;"",'2. Enter scores'!$B442-'2. Enter scores'!AL442,"")</f>
        <v/>
      </c>
      <c r="AN438" s="125" t="str">
        <f>IF('2. Enter scores'!AM442&lt;&gt;"",'2. Enter scores'!$B442-'2. Enter scores'!AM442,"")</f>
        <v/>
      </c>
      <c r="AO438" s="125" t="str">
        <f>IF('2. Enter scores'!AN442&lt;&gt;"",'2. Enter scores'!$B442-'2. Enter scores'!AN442,"")</f>
        <v/>
      </c>
      <c r="AP438" s="125" t="str">
        <f>IF('2. Enter scores'!AO442&lt;&gt;"",'2. Enter scores'!$B442-'2. Enter scores'!AO442,"")</f>
        <v/>
      </c>
      <c r="AQ438" s="125" t="str">
        <f>IF('2. Enter scores'!AP442&lt;&gt;"",'2. Enter scores'!$B442-'2. Enter scores'!AP442,"")</f>
        <v/>
      </c>
      <c r="AR438" s="125" t="str">
        <f>IF('2. Enter scores'!AQ442&lt;&gt;"",'2. Enter scores'!$B442-'2. Enter scores'!AQ442,"")</f>
        <v/>
      </c>
      <c r="AS438" s="125" t="str">
        <f>IF('2. Enter scores'!AR442&lt;&gt;"",'2. Enter scores'!$B442-'2. Enter scores'!AR442,"")</f>
        <v/>
      </c>
      <c r="AT438" s="125" t="str">
        <f>IF('2. Enter scores'!AS442&lt;&gt;"",'2. Enter scores'!$B442-'2. Enter scores'!AS442,"")</f>
        <v/>
      </c>
      <c r="AU438" s="125" t="str">
        <f>IF('2. Enter scores'!AT442&lt;&gt;"",'2. Enter scores'!$B442-'2. Enter scores'!AT442,"")</f>
        <v/>
      </c>
      <c r="AV438" s="125" t="str">
        <f>IF('2. Enter scores'!AU442&lt;&gt;"",'2. Enter scores'!$B442-'2. Enter scores'!AU442,"")</f>
        <v/>
      </c>
      <c r="AW438" s="125" t="str">
        <f>IF('2. Enter scores'!AV442&lt;&gt;"",'2. Enter scores'!$B442-'2. Enter scores'!AV442,"")</f>
        <v/>
      </c>
      <c r="AX438" s="125" t="str">
        <f>IF('2. Enter scores'!AW442&lt;&gt;"",'2. Enter scores'!$B442-'2. Enter scores'!AW442,"")</f>
        <v/>
      </c>
      <c r="AY438" s="125" t="str">
        <f>IF('2. Enter scores'!AX442&lt;&gt;"",'2. Enter scores'!$B442-'2. Enter scores'!AX442,"")</f>
        <v/>
      </c>
      <c r="AZ438" s="125" t="str">
        <f>IF('2. Enter scores'!AY442&lt;&gt;"",'2. Enter scores'!$B442-'2. Enter scores'!AY442,"")</f>
        <v/>
      </c>
      <c r="BA438" s="125" t="str">
        <f>IF('2. Enter scores'!AZ442&lt;&gt;"",'2. Enter scores'!$B442-'2. Enter scores'!AZ442,"")</f>
        <v/>
      </c>
      <c r="BB438" s="125" t="str">
        <f>IF('2. Enter scores'!BA442&lt;&gt;"",'2. Enter scores'!$B442-'2. Enter scores'!BA442,"")</f>
        <v/>
      </c>
      <c r="BC438" s="125" t="str">
        <f>IF('2. Enter scores'!BB442&lt;&gt;"",'2. Enter scores'!$B442-'2. Enter scores'!BB442,"")</f>
        <v/>
      </c>
      <c r="BD438" s="125" t="str">
        <f>IF('2. Enter scores'!BC442&lt;&gt;"",'2. Enter scores'!$B442-'2. Enter scores'!BC442,"")</f>
        <v/>
      </c>
      <c r="BE438" s="125" t="str">
        <f>IF('2. Enter scores'!BD442&lt;&gt;"",'2. Enter scores'!$B442-'2. Enter scores'!BD442,"")</f>
        <v/>
      </c>
      <c r="BF438" s="125" t="str">
        <f>IF('2. Enter scores'!BE442&lt;&gt;"",'2. Enter scores'!$B442-'2. Enter scores'!BE442,"")</f>
        <v/>
      </c>
      <c r="BG438" s="125" t="str">
        <f>IF('2. Enter scores'!BF442&lt;&gt;"",'2. Enter scores'!$B442-'2. Enter scores'!BF442,"")</f>
        <v/>
      </c>
      <c r="BH438" s="125" t="str">
        <f>IF('2. Enter scores'!BG442&lt;&gt;"",'2. Enter scores'!$B442-'2. Enter scores'!BG442,"")</f>
        <v/>
      </c>
      <c r="BI438" s="125" t="str">
        <f>IF('2. Enter scores'!BH442&lt;&gt;"",'2. Enter scores'!$B442-'2. Enter scores'!BH442,"")</f>
        <v/>
      </c>
      <c r="BJ438" s="125" t="str">
        <f>IF('2. Enter scores'!BI442&lt;&gt;"",'2. Enter scores'!$B442-'2. Enter scores'!BI442,"")</f>
        <v/>
      </c>
      <c r="BK438" s="125" t="str">
        <f>IF('2. Enter scores'!BJ442&lt;&gt;"",'2. Enter scores'!$B442-'2. Enter scores'!BJ442,"")</f>
        <v/>
      </c>
      <c r="BL438" s="125" t="str">
        <f>IF('2. Enter scores'!BK442&lt;&gt;"",'2. Enter scores'!$B442-'2. Enter scores'!BK442,"")</f>
        <v/>
      </c>
      <c r="BM438" s="125" t="str">
        <f>IF('2. Enter scores'!BL442&lt;&gt;"",'2. Enter scores'!$B442-'2. Enter scores'!BL442,"")</f>
        <v/>
      </c>
      <c r="BN438" s="125" t="str">
        <f>IF('2. Enter scores'!BM442&lt;&gt;"",'2. Enter scores'!$B442-'2. Enter scores'!BM442,"")</f>
        <v/>
      </c>
      <c r="BO438" s="125" t="str">
        <f>IF('2. Enter scores'!BN442&lt;&gt;"",'2. Enter scores'!$B442-'2. Enter scores'!BN442,"")</f>
        <v/>
      </c>
      <c r="BP438" s="108">
        <v>1000</v>
      </c>
    </row>
    <row r="439" spans="2:68" x14ac:dyDescent="0.35">
      <c r="B439" s="125" t="str">
        <f>IF('2. Enter scores'!A443&lt;&gt;"",'2. Enter scores'!A443,"")</f>
        <v/>
      </c>
      <c r="H439" s="125" t="str">
        <f>IF('2. Enter scores'!G443&lt;&gt;"",'2. Enter scores'!$B443-'2. Enter scores'!G443,"")</f>
        <v/>
      </c>
      <c r="I439" s="125" t="str">
        <f>IF('2. Enter scores'!H443&lt;&gt;"",'2. Enter scores'!$B443-'2. Enter scores'!H443,"")</f>
        <v/>
      </c>
      <c r="J439" s="125" t="str">
        <f>IF('2. Enter scores'!I443&lt;&gt;"",'2. Enter scores'!$B443-'2. Enter scores'!I443,"")</f>
        <v/>
      </c>
      <c r="K439" s="125" t="str">
        <f>IF('2. Enter scores'!J443&lt;&gt;"",'2. Enter scores'!$B443-'2. Enter scores'!J443,"")</f>
        <v/>
      </c>
      <c r="L439" s="125" t="str">
        <f>IF('2. Enter scores'!K443&lt;&gt;"",'2. Enter scores'!$B443-'2. Enter scores'!K443,"")</f>
        <v/>
      </c>
      <c r="M439" s="125" t="str">
        <f>IF('2. Enter scores'!L443&lt;&gt;"",'2. Enter scores'!$B443-'2. Enter scores'!L443,"")</f>
        <v/>
      </c>
      <c r="N439" s="125" t="str">
        <f>IF('2. Enter scores'!M443&lt;&gt;"",'2. Enter scores'!$B443-'2. Enter scores'!M443,"")</f>
        <v/>
      </c>
      <c r="O439" s="125" t="str">
        <f>IF('2. Enter scores'!N443&lt;&gt;"",'2. Enter scores'!$B443-'2. Enter scores'!N443,"")</f>
        <v/>
      </c>
      <c r="P439" s="125" t="str">
        <f>IF('2. Enter scores'!O443&lt;&gt;"",'2. Enter scores'!$B443-'2. Enter scores'!O443,"")</f>
        <v/>
      </c>
      <c r="Q439" s="125" t="str">
        <f>IF('2. Enter scores'!P443&lt;&gt;"",'2. Enter scores'!$B443-'2. Enter scores'!P443,"")</f>
        <v/>
      </c>
      <c r="R439" s="125" t="str">
        <f>IF('2. Enter scores'!Q443&lt;&gt;"",'2. Enter scores'!$B443-'2. Enter scores'!Q443,"")</f>
        <v/>
      </c>
      <c r="S439" s="125" t="str">
        <f>IF('2. Enter scores'!R443&lt;&gt;"",'2. Enter scores'!$B443-'2. Enter scores'!R443,"")</f>
        <v/>
      </c>
      <c r="T439" s="125" t="str">
        <f>IF('2. Enter scores'!S443&lt;&gt;"",'2. Enter scores'!$B443-'2. Enter scores'!S443,"")</f>
        <v/>
      </c>
      <c r="U439" s="125" t="str">
        <f>IF('2. Enter scores'!T443&lt;&gt;"",'2. Enter scores'!$B443-'2. Enter scores'!T443,"")</f>
        <v/>
      </c>
      <c r="V439" s="125" t="str">
        <f>IF('2. Enter scores'!U443&lt;&gt;"",'2. Enter scores'!$B443-'2. Enter scores'!U443,"")</f>
        <v/>
      </c>
      <c r="W439" s="125" t="str">
        <f>IF('2. Enter scores'!V443&lt;&gt;"",'2. Enter scores'!$B443-'2. Enter scores'!V443,"")</f>
        <v/>
      </c>
      <c r="X439" s="125" t="str">
        <f>IF('2. Enter scores'!W443&lt;&gt;"",'2. Enter scores'!$B443-'2. Enter scores'!W443,"")</f>
        <v/>
      </c>
      <c r="Y439" s="125" t="str">
        <f>IF('2. Enter scores'!X443&lt;&gt;"",'2. Enter scores'!$B443-'2. Enter scores'!X443,"")</f>
        <v/>
      </c>
      <c r="Z439" s="125" t="str">
        <f>IF('2. Enter scores'!Y443&lt;&gt;"",'2. Enter scores'!$B443-'2. Enter scores'!Y443,"")</f>
        <v/>
      </c>
      <c r="AA439" s="125" t="str">
        <f>IF('2. Enter scores'!Z443&lt;&gt;"",'2. Enter scores'!$B443-'2. Enter scores'!Z443,"")</f>
        <v/>
      </c>
      <c r="AB439" s="125" t="str">
        <f>IF('2. Enter scores'!AA443&lt;&gt;"",'2. Enter scores'!$B443-'2. Enter scores'!AA443,"")</f>
        <v/>
      </c>
      <c r="AC439" s="125" t="str">
        <f>IF('2. Enter scores'!AB443&lt;&gt;"",'2. Enter scores'!$B443-'2. Enter scores'!AB443,"")</f>
        <v/>
      </c>
      <c r="AD439" s="125" t="str">
        <f>IF('2. Enter scores'!AC443&lt;&gt;"",'2. Enter scores'!$B443-'2. Enter scores'!AC443,"")</f>
        <v/>
      </c>
      <c r="AE439" s="125" t="str">
        <f>IF('2. Enter scores'!AD443&lt;&gt;"",'2. Enter scores'!$B443-'2. Enter scores'!AD443,"")</f>
        <v/>
      </c>
      <c r="AF439" s="125" t="str">
        <f>IF('2. Enter scores'!AE443&lt;&gt;"",'2. Enter scores'!$B443-'2. Enter scores'!AE443,"")</f>
        <v/>
      </c>
      <c r="AG439" s="125" t="str">
        <f>IF('2. Enter scores'!AF443&lt;&gt;"",'2. Enter scores'!$B443-'2. Enter scores'!AF443,"")</f>
        <v/>
      </c>
      <c r="AH439" s="125" t="str">
        <f>IF('2. Enter scores'!AG443&lt;&gt;"",'2. Enter scores'!$B443-'2. Enter scores'!AG443,"")</f>
        <v/>
      </c>
      <c r="AI439" s="125" t="str">
        <f>IF('2. Enter scores'!AH443&lt;&gt;"",'2. Enter scores'!$B443-'2. Enter scores'!AH443,"")</f>
        <v/>
      </c>
      <c r="AJ439" s="125" t="str">
        <f>IF('2. Enter scores'!AI443&lt;&gt;"",'2. Enter scores'!$B443-'2. Enter scores'!AI443,"")</f>
        <v/>
      </c>
      <c r="AK439" s="125" t="str">
        <f>IF('2. Enter scores'!AJ443&lt;&gt;"",'2. Enter scores'!$B443-'2. Enter scores'!AJ443,"")</f>
        <v/>
      </c>
      <c r="AL439" s="125" t="str">
        <f>IF('2. Enter scores'!AK443&lt;&gt;"",'2. Enter scores'!$B443-'2. Enter scores'!AK443,"")</f>
        <v/>
      </c>
      <c r="AM439" s="125" t="str">
        <f>IF('2. Enter scores'!AL443&lt;&gt;"",'2. Enter scores'!$B443-'2. Enter scores'!AL443,"")</f>
        <v/>
      </c>
      <c r="AN439" s="125" t="str">
        <f>IF('2. Enter scores'!AM443&lt;&gt;"",'2. Enter scores'!$B443-'2. Enter scores'!AM443,"")</f>
        <v/>
      </c>
      <c r="AO439" s="125" t="str">
        <f>IF('2. Enter scores'!AN443&lt;&gt;"",'2. Enter scores'!$B443-'2. Enter scores'!AN443,"")</f>
        <v/>
      </c>
      <c r="AP439" s="125" t="str">
        <f>IF('2. Enter scores'!AO443&lt;&gt;"",'2. Enter scores'!$B443-'2. Enter scores'!AO443,"")</f>
        <v/>
      </c>
      <c r="AQ439" s="125" t="str">
        <f>IF('2. Enter scores'!AP443&lt;&gt;"",'2. Enter scores'!$B443-'2. Enter scores'!AP443,"")</f>
        <v/>
      </c>
      <c r="AR439" s="125" t="str">
        <f>IF('2. Enter scores'!AQ443&lt;&gt;"",'2. Enter scores'!$B443-'2. Enter scores'!AQ443,"")</f>
        <v/>
      </c>
      <c r="AS439" s="125" t="str">
        <f>IF('2. Enter scores'!AR443&lt;&gt;"",'2. Enter scores'!$B443-'2. Enter scores'!AR443,"")</f>
        <v/>
      </c>
      <c r="AT439" s="125" t="str">
        <f>IF('2. Enter scores'!AS443&lt;&gt;"",'2. Enter scores'!$B443-'2. Enter scores'!AS443,"")</f>
        <v/>
      </c>
      <c r="AU439" s="125" t="str">
        <f>IF('2. Enter scores'!AT443&lt;&gt;"",'2. Enter scores'!$B443-'2. Enter scores'!AT443,"")</f>
        <v/>
      </c>
      <c r="AV439" s="125" t="str">
        <f>IF('2. Enter scores'!AU443&lt;&gt;"",'2. Enter scores'!$B443-'2. Enter scores'!AU443,"")</f>
        <v/>
      </c>
      <c r="AW439" s="125" t="str">
        <f>IF('2. Enter scores'!AV443&lt;&gt;"",'2. Enter scores'!$B443-'2. Enter scores'!AV443,"")</f>
        <v/>
      </c>
      <c r="AX439" s="125" t="str">
        <f>IF('2. Enter scores'!AW443&lt;&gt;"",'2. Enter scores'!$B443-'2. Enter scores'!AW443,"")</f>
        <v/>
      </c>
      <c r="AY439" s="125" t="str">
        <f>IF('2. Enter scores'!AX443&lt;&gt;"",'2. Enter scores'!$B443-'2. Enter scores'!AX443,"")</f>
        <v/>
      </c>
      <c r="AZ439" s="125" t="str">
        <f>IF('2. Enter scores'!AY443&lt;&gt;"",'2. Enter scores'!$B443-'2. Enter scores'!AY443,"")</f>
        <v/>
      </c>
      <c r="BA439" s="125" t="str">
        <f>IF('2. Enter scores'!AZ443&lt;&gt;"",'2. Enter scores'!$B443-'2. Enter scores'!AZ443,"")</f>
        <v/>
      </c>
      <c r="BB439" s="125" t="str">
        <f>IF('2. Enter scores'!BA443&lt;&gt;"",'2. Enter scores'!$B443-'2. Enter scores'!BA443,"")</f>
        <v/>
      </c>
      <c r="BC439" s="125" t="str">
        <f>IF('2. Enter scores'!BB443&lt;&gt;"",'2. Enter scores'!$B443-'2. Enter scores'!BB443,"")</f>
        <v/>
      </c>
      <c r="BD439" s="125" t="str">
        <f>IF('2. Enter scores'!BC443&lt;&gt;"",'2. Enter scores'!$B443-'2. Enter scores'!BC443,"")</f>
        <v/>
      </c>
      <c r="BE439" s="125" t="str">
        <f>IF('2. Enter scores'!BD443&lt;&gt;"",'2. Enter scores'!$B443-'2. Enter scores'!BD443,"")</f>
        <v/>
      </c>
      <c r="BF439" s="125" t="str">
        <f>IF('2. Enter scores'!BE443&lt;&gt;"",'2. Enter scores'!$B443-'2. Enter scores'!BE443,"")</f>
        <v/>
      </c>
      <c r="BG439" s="125" t="str">
        <f>IF('2. Enter scores'!BF443&lt;&gt;"",'2. Enter scores'!$B443-'2. Enter scores'!BF443,"")</f>
        <v/>
      </c>
      <c r="BH439" s="125" t="str">
        <f>IF('2. Enter scores'!BG443&lt;&gt;"",'2. Enter scores'!$B443-'2. Enter scores'!BG443,"")</f>
        <v/>
      </c>
      <c r="BI439" s="125" t="str">
        <f>IF('2. Enter scores'!BH443&lt;&gt;"",'2. Enter scores'!$B443-'2. Enter scores'!BH443,"")</f>
        <v/>
      </c>
      <c r="BJ439" s="125" t="str">
        <f>IF('2. Enter scores'!BI443&lt;&gt;"",'2. Enter scores'!$B443-'2. Enter scores'!BI443,"")</f>
        <v/>
      </c>
      <c r="BK439" s="125" t="str">
        <f>IF('2. Enter scores'!BJ443&lt;&gt;"",'2. Enter scores'!$B443-'2. Enter scores'!BJ443,"")</f>
        <v/>
      </c>
      <c r="BL439" s="125" t="str">
        <f>IF('2. Enter scores'!BK443&lt;&gt;"",'2. Enter scores'!$B443-'2. Enter scores'!BK443,"")</f>
        <v/>
      </c>
      <c r="BM439" s="125" t="str">
        <f>IF('2. Enter scores'!BL443&lt;&gt;"",'2. Enter scores'!$B443-'2. Enter scores'!BL443,"")</f>
        <v/>
      </c>
      <c r="BN439" s="125" t="str">
        <f>IF('2. Enter scores'!BM443&lt;&gt;"",'2. Enter scores'!$B443-'2. Enter scores'!BM443,"")</f>
        <v/>
      </c>
      <c r="BO439" s="125" t="str">
        <f>IF('2. Enter scores'!BN443&lt;&gt;"",'2. Enter scores'!$B443-'2. Enter scores'!BN443,"")</f>
        <v/>
      </c>
      <c r="BP439" s="108">
        <v>1000</v>
      </c>
    </row>
    <row r="440" spans="2:68" x14ac:dyDescent="0.35">
      <c r="B440" s="125" t="str">
        <f>IF('2. Enter scores'!A444&lt;&gt;"",'2. Enter scores'!A444,"")</f>
        <v/>
      </c>
      <c r="H440" s="125" t="str">
        <f>IF('2. Enter scores'!G444&lt;&gt;"",'2. Enter scores'!$B444-'2. Enter scores'!G444,"")</f>
        <v/>
      </c>
      <c r="I440" s="125" t="str">
        <f>IF('2. Enter scores'!H444&lt;&gt;"",'2. Enter scores'!$B444-'2. Enter scores'!H444,"")</f>
        <v/>
      </c>
      <c r="J440" s="125" t="str">
        <f>IF('2. Enter scores'!I444&lt;&gt;"",'2. Enter scores'!$B444-'2. Enter scores'!I444,"")</f>
        <v/>
      </c>
      <c r="K440" s="125" t="str">
        <f>IF('2. Enter scores'!J444&lt;&gt;"",'2. Enter scores'!$B444-'2. Enter scores'!J444,"")</f>
        <v/>
      </c>
      <c r="L440" s="125" t="str">
        <f>IF('2. Enter scores'!K444&lt;&gt;"",'2. Enter scores'!$B444-'2. Enter scores'!K444,"")</f>
        <v/>
      </c>
      <c r="M440" s="125" t="str">
        <f>IF('2. Enter scores'!L444&lt;&gt;"",'2. Enter scores'!$B444-'2. Enter scores'!L444,"")</f>
        <v/>
      </c>
      <c r="N440" s="125" t="str">
        <f>IF('2. Enter scores'!M444&lt;&gt;"",'2. Enter scores'!$B444-'2. Enter scores'!M444,"")</f>
        <v/>
      </c>
      <c r="O440" s="125" t="str">
        <f>IF('2. Enter scores'!N444&lt;&gt;"",'2. Enter scores'!$B444-'2. Enter scores'!N444,"")</f>
        <v/>
      </c>
      <c r="P440" s="125" t="str">
        <f>IF('2. Enter scores'!O444&lt;&gt;"",'2. Enter scores'!$B444-'2. Enter scores'!O444,"")</f>
        <v/>
      </c>
      <c r="Q440" s="125" t="str">
        <f>IF('2. Enter scores'!P444&lt;&gt;"",'2. Enter scores'!$B444-'2. Enter scores'!P444,"")</f>
        <v/>
      </c>
      <c r="R440" s="125" t="str">
        <f>IF('2. Enter scores'!Q444&lt;&gt;"",'2. Enter scores'!$B444-'2. Enter scores'!Q444,"")</f>
        <v/>
      </c>
      <c r="S440" s="125" t="str">
        <f>IF('2. Enter scores'!R444&lt;&gt;"",'2. Enter scores'!$B444-'2. Enter scores'!R444,"")</f>
        <v/>
      </c>
      <c r="T440" s="125" t="str">
        <f>IF('2. Enter scores'!S444&lt;&gt;"",'2. Enter scores'!$B444-'2. Enter scores'!S444,"")</f>
        <v/>
      </c>
      <c r="U440" s="125" t="str">
        <f>IF('2. Enter scores'!T444&lt;&gt;"",'2. Enter scores'!$B444-'2. Enter scores'!T444,"")</f>
        <v/>
      </c>
      <c r="V440" s="125" t="str">
        <f>IF('2. Enter scores'!U444&lt;&gt;"",'2. Enter scores'!$B444-'2. Enter scores'!U444,"")</f>
        <v/>
      </c>
      <c r="W440" s="125" t="str">
        <f>IF('2. Enter scores'!V444&lt;&gt;"",'2. Enter scores'!$B444-'2. Enter scores'!V444,"")</f>
        <v/>
      </c>
      <c r="X440" s="125" t="str">
        <f>IF('2. Enter scores'!W444&lt;&gt;"",'2. Enter scores'!$B444-'2. Enter scores'!W444,"")</f>
        <v/>
      </c>
      <c r="Y440" s="125" t="str">
        <f>IF('2. Enter scores'!X444&lt;&gt;"",'2. Enter scores'!$B444-'2. Enter scores'!X444,"")</f>
        <v/>
      </c>
      <c r="Z440" s="125" t="str">
        <f>IF('2. Enter scores'!Y444&lt;&gt;"",'2. Enter scores'!$B444-'2. Enter scores'!Y444,"")</f>
        <v/>
      </c>
      <c r="AA440" s="125" t="str">
        <f>IF('2. Enter scores'!Z444&lt;&gt;"",'2. Enter scores'!$B444-'2. Enter scores'!Z444,"")</f>
        <v/>
      </c>
      <c r="AB440" s="125" t="str">
        <f>IF('2. Enter scores'!AA444&lt;&gt;"",'2. Enter scores'!$B444-'2. Enter scores'!AA444,"")</f>
        <v/>
      </c>
      <c r="AC440" s="125" t="str">
        <f>IF('2. Enter scores'!AB444&lt;&gt;"",'2. Enter scores'!$B444-'2. Enter scores'!AB444,"")</f>
        <v/>
      </c>
      <c r="AD440" s="125" t="str">
        <f>IF('2. Enter scores'!AC444&lt;&gt;"",'2. Enter scores'!$B444-'2. Enter scores'!AC444,"")</f>
        <v/>
      </c>
      <c r="AE440" s="125" t="str">
        <f>IF('2. Enter scores'!AD444&lt;&gt;"",'2. Enter scores'!$B444-'2. Enter scores'!AD444,"")</f>
        <v/>
      </c>
      <c r="AF440" s="125" t="str">
        <f>IF('2. Enter scores'!AE444&lt;&gt;"",'2. Enter scores'!$B444-'2. Enter scores'!AE444,"")</f>
        <v/>
      </c>
      <c r="AG440" s="125" t="str">
        <f>IF('2. Enter scores'!AF444&lt;&gt;"",'2. Enter scores'!$B444-'2. Enter scores'!AF444,"")</f>
        <v/>
      </c>
      <c r="AH440" s="125" t="str">
        <f>IF('2. Enter scores'!AG444&lt;&gt;"",'2. Enter scores'!$B444-'2. Enter scores'!AG444,"")</f>
        <v/>
      </c>
      <c r="AI440" s="125" t="str">
        <f>IF('2. Enter scores'!AH444&lt;&gt;"",'2. Enter scores'!$B444-'2. Enter scores'!AH444,"")</f>
        <v/>
      </c>
      <c r="AJ440" s="125" t="str">
        <f>IF('2. Enter scores'!AI444&lt;&gt;"",'2. Enter scores'!$B444-'2. Enter scores'!AI444,"")</f>
        <v/>
      </c>
      <c r="AK440" s="125" t="str">
        <f>IF('2. Enter scores'!AJ444&lt;&gt;"",'2. Enter scores'!$B444-'2. Enter scores'!AJ444,"")</f>
        <v/>
      </c>
      <c r="AL440" s="125" t="str">
        <f>IF('2. Enter scores'!AK444&lt;&gt;"",'2. Enter scores'!$B444-'2. Enter scores'!AK444,"")</f>
        <v/>
      </c>
      <c r="AM440" s="125" t="str">
        <f>IF('2. Enter scores'!AL444&lt;&gt;"",'2. Enter scores'!$B444-'2. Enter scores'!AL444,"")</f>
        <v/>
      </c>
      <c r="AN440" s="125" t="str">
        <f>IF('2. Enter scores'!AM444&lt;&gt;"",'2. Enter scores'!$B444-'2. Enter scores'!AM444,"")</f>
        <v/>
      </c>
      <c r="AO440" s="125" t="str">
        <f>IF('2. Enter scores'!AN444&lt;&gt;"",'2. Enter scores'!$B444-'2. Enter scores'!AN444,"")</f>
        <v/>
      </c>
      <c r="AP440" s="125" t="str">
        <f>IF('2. Enter scores'!AO444&lt;&gt;"",'2. Enter scores'!$B444-'2. Enter scores'!AO444,"")</f>
        <v/>
      </c>
      <c r="AQ440" s="125" t="str">
        <f>IF('2. Enter scores'!AP444&lt;&gt;"",'2. Enter scores'!$B444-'2. Enter scores'!AP444,"")</f>
        <v/>
      </c>
      <c r="AR440" s="125" t="str">
        <f>IF('2. Enter scores'!AQ444&lt;&gt;"",'2. Enter scores'!$B444-'2. Enter scores'!AQ444,"")</f>
        <v/>
      </c>
      <c r="AS440" s="125" t="str">
        <f>IF('2. Enter scores'!AR444&lt;&gt;"",'2. Enter scores'!$B444-'2. Enter scores'!AR444,"")</f>
        <v/>
      </c>
      <c r="AT440" s="125" t="str">
        <f>IF('2. Enter scores'!AS444&lt;&gt;"",'2. Enter scores'!$B444-'2. Enter scores'!AS444,"")</f>
        <v/>
      </c>
      <c r="AU440" s="125" t="str">
        <f>IF('2. Enter scores'!AT444&lt;&gt;"",'2. Enter scores'!$B444-'2. Enter scores'!AT444,"")</f>
        <v/>
      </c>
      <c r="AV440" s="125" t="str">
        <f>IF('2. Enter scores'!AU444&lt;&gt;"",'2. Enter scores'!$B444-'2. Enter scores'!AU444,"")</f>
        <v/>
      </c>
      <c r="AW440" s="125" t="str">
        <f>IF('2. Enter scores'!AV444&lt;&gt;"",'2. Enter scores'!$B444-'2. Enter scores'!AV444,"")</f>
        <v/>
      </c>
      <c r="AX440" s="125" t="str">
        <f>IF('2. Enter scores'!AW444&lt;&gt;"",'2. Enter scores'!$B444-'2. Enter scores'!AW444,"")</f>
        <v/>
      </c>
      <c r="AY440" s="125" t="str">
        <f>IF('2. Enter scores'!AX444&lt;&gt;"",'2. Enter scores'!$B444-'2. Enter scores'!AX444,"")</f>
        <v/>
      </c>
      <c r="AZ440" s="125" t="str">
        <f>IF('2. Enter scores'!AY444&lt;&gt;"",'2. Enter scores'!$B444-'2. Enter scores'!AY444,"")</f>
        <v/>
      </c>
      <c r="BA440" s="125" t="str">
        <f>IF('2. Enter scores'!AZ444&lt;&gt;"",'2. Enter scores'!$B444-'2. Enter scores'!AZ444,"")</f>
        <v/>
      </c>
      <c r="BB440" s="125" t="str">
        <f>IF('2. Enter scores'!BA444&lt;&gt;"",'2. Enter scores'!$B444-'2. Enter scores'!BA444,"")</f>
        <v/>
      </c>
      <c r="BC440" s="125" t="str">
        <f>IF('2. Enter scores'!BB444&lt;&gt;"",'2. Enter scores'!$B444-'2. Enter scores'!BB444,"")</f>
        <v/>
      </c>
      <c r="BD440" s="125" t="str">
        <f>IF('2. Enter scores'!BC444&lt;&gt;"",'2. Enter scores'!$B444-'2. Enter scores'!BC444,"")</f>
        <v/>
      </c>
      <c r="BE440" s="125" t="str">
        <f>IF('2. Enter scores'!BD444&lt;&gt;"",'2. Enter scores'!$B444-'2. Enter scores'!BD444,"")</f>
        <v/>
      </c>
      <c r="BF440" s="125" t="str">
        <f>IF('2. Enter scores'!BE444&lt;&gt;"",'2. Enter scores'!$B444-'2. Enter scores'!BE444,"")</f>
        <v/>
      </c>
      <c r="BG440" s="125" t="str">
        <f>IF('2. Enter scores'!BF444&lt;&gt;"",'2. Enter scores'!$B444-'2. Enter scores'!BF444,"")</f>
        <v/>
      </c>
      <c r="BH440" s="125" t="str">
        <f>IF('2. Enter scores'!BG444&lt;&gt;"",'2. Enter scores'!$B444-'2. Enter scores'!BG444,"")</f>
        <v/>
      </c>
      <c r="BI440" s="125" t="str">
        <f>IF('2. Enter scores'!BH444&lt;&gt;"",'2. Enter scores'!$B444-'2. Enter scores'!BH444,"")</f>
        <v/>
      </c>
      <c r="BJ440" s="125" t="str">
        <f>IF('2. Enter scores'!BI444&lt;&gt;"",'2. Enter scores'!$B444-'2. Enter scores'!BI444,"")</f>
        <v/>
      </c>
      <c r="BK440" s="125" t="str">
        <f>IF('2. Enter scores'!BJ444&lt;&gt;"",'2. Enter scores'!$B444-'2. Enter scores'!BJ444,"")</f>
        <v/>
      </c>
      <c r="BL440" s="125" t="str">
        <f>IF('2. Enter scores'!BK444&lt;&gt;"",'2. Enter scores'!$B444-'2. Enter scores'!BK444,"")</f>
        <v/>
      </c>
      <c r="BM440" s="125" t="str">
        <f>IF('2. Enter scores'!BL444&lt;&gt;"",'2. Enter scores'!$B444-'2. Enter scores'!BL444,"")</f>
        <v/>
      </c>
      <c r="BN440" s="125" t="str">
        <f>IF('2. Enter scores'!BM444&lt;&gt;"",'2. Enter scores'!$B444-'2. Enter scores'!BM444,"")</f>
        <v/>
      </c>
      <c r="BO440" s="125" t="str">
        <f>IF('2. Enter scores'!BN444&lt;&gt;"",'2. Enter scores'!$B444-'2. Enter scores'!BN444,"")</f>
        <v/>
      </c>
      <c r="BP440" s="108">
        <v>1000</v>
      </c>
    </row>
    <row r="441" spans="2:68" x14ac:dyDescent="0.35">
      <c r="B441" s="125" t="str">
        <f>IF('2. Enter scores'!A445&lt;&gt;"",'2. Enter scores'!A445,"")</f>
        <v/>
      </c>
      <c r="H441" s="125" t="str">
        <f>IF('2. Enter scores'!G445&lt;&gt;"",'2. Enter scores'!$B445-'2. Enter scores'!G445,"")</f>
        <v/>
      </c>
      <c r="I441" s="125" t="str">
        <f>IF('2. Enter scores'!H445&lt;&gt;"",'2. Enter scores'!$B445-'2. Enter scores'!H445,"")</f>
        <v/>
      </c>
      <c r="J441" s="125" t="str">
        <f>IF('2. Enter scores'!I445&lt;&gt;"",'2. Enter scores'!$B445-'2. Enter scores'!I445,"")</f>
        <v/>
      </c>
      <c r="K441" s="125" t="str">
        <f>IF('2. Enter scores'!J445&lt;&gt;"",'2. Enter scores'!$B445-'2. Enter scores'!J445,"")</f>
        <v/>
      </c>
      <c r="L441" s="125" t="str">
        <f>IF('2. Enter scores'!K445&lt;&gt;"",'2. Enter scores'!$B445-'2. Enter scores'!K445,"")</f>
        <v/>
      </c>
      <c r="M441" s="125" t="str">
        <f>IF('2. Enter scores'!L445&lt;&gt;"",'2. Enter scores'!$B445-'2. Enter scores'!L445,"")</f>
        <v/>
      </c>
      <c r="N441" s="125" t="str">
        <f>IF('2. Enter scores'!M445&lt;&gt;"",'2. Enter scores'!$B445-'2. Enter scores'!M445,"")</f>
        <v/>
      </c>
      <c r="O441" s="125" t="str">
        <f>IF('2. Enter scores'!N445&lt;&gt;"",'2. Enter scores'!$B445-'2. Enter scores'!N445,"")</f>
        <v/>
      </c>
      <c r="P441" s="125" t="str">
        <f>IF('2. Enter scores'!O445&lt;&gt;"",'2. Enter scores'!$B445-'2. Enter scores'!O445,"")</f>
        <v/>
      </c>
      <c r="Q441" s="125" t="str">
        <f>IF('2. Enter scores'!P445&lt;&gt;"",'2. Enter scores'!$B445-'2. Enter scores'!P445,"")</f>
        <v/>
      </c>
      <c r="R441" s="125" t="str">
        <f>IF('2. Enter scores'!Q445&lt;&gt;"",'2. Enter scores'!$B445-'2. Enter scores'!Q445,"")</f>
        <v/>
      </c>
      <c r="S441" s="125" t="str">
        <f>IF('2. Enter scores'!R445&lt;&gt;"",'2. Enter scores'!$B445-'2. Enter scores'!R445,"")</f>
        <v/>
      </c>
      <c r="T441" s="125" t="str">
        <f>IF('2. Enter scores'!S445&lt;&gt;"",'2. Enter scores'!$B445-'2. Enter scores'!S445,"")</f>
        <v/>
      </c>
      <c r="U441" s="125" t="str">
        <f>IF('2. Enter scores'!T445&lt;&gt;"",'2. Enter scores'!$B445-'2. Enter scores'!T445,"")</f>
        <v/>
      </c>
      <c r="V441" s="125" t="str">
        <f>IF('2. Enter scores'!U445&lt;&gt;"",'2. Enter scores'!$B445-'2. Enter scores'!U445,"")</f>
        <v/>
      </c>
      <c r="W441" s="125" t="str">
        <f>IF('2. Enter scores'!V445&lt;&gt;"",'2. Enter scores'!$B445-'2. Enter scores'!V445,"")</f>
        <v/>
      </c>
      <c r="X441" s="125" t="str">
        <f>IF('2. Enter scores'!W445&lt;&gt;"",'2. Enter scores'!$B445-'2. Enter scores'!W445,"")</f>
        <v/>
      </c>
      <c r="Y441" s="125" t="str">
        <f>IF('2. Enter scores'!X445&lt;&gt;"",'2. Enter scores'!$B445-'2. Enter scores'!X445,"")</f>
        <v/>
      </c>
      <c r="Z441" s="125" t="str">
        <f>IF('2. Enter scores'!Y445&lt;&gt;"",'2. Enter scores'!$B445-'2. Enter scores'!Y445,"")</f>
        <v/>
      </c>
      <c r="AA441" s="125" t="str">
        <f>IF('2. Enter scores'!Z445&lt;&gt;"",'2. Enter scores'!$B445-'2. Enter scores'!Z445,"")</f>
        <v/>
      </c>
      <c r="AB441" s="125" t="str">
        <f>IF('2. Enter scores'!AA445&lt;&gt;"",'2. Enter scores'!$B445-'2. Enter scores'!AA445,"")</f>
        <v/>
      </c>
      <c r="AC441" s="125" t="str">
        <f>IF('2. Enter scores'!AB445&lt;&gt;"",'2. Enter scores'!$B445-'2. Enter scores'!AB445,"")</f>
        <v/>
      </c>
      <c r="AD441" s="125" t="str">
        <f>IF('2. Enter scores'!AC445&lt;&gt;"",'2. Enter scores'!$B445-'2. Enter scores'!AC445,"")</f>
        <v/>
      </c>
      <c r="AE441" s="125" t="str">
        <f>IF('2. Enter scores'!AD445&lt;&gt;"",'2. Enter scores'!$B445-'2. Enter scores'!AD445,"")</f>
        <v/>
      </c>
      <c r="AF441" s="125" t="str">
        <f>IF('2. Enter scores'!AE445&lt;&gt;"",'2. Enter scores'!$B445-'2. Enter scores'!AE445,"")</f>
        <v/>
      </c>
      <c r="AG441" s="125" t="str">
        <f>IF('2. Enter scores'!AF445&lt;&gt;"",'2. Enter scores'!$B445-'2. Enter scores'!AF445,"")</f>
        <v/>
      </c>
      <c r="AH441" s="125" t="str">
        <f>IF('2. Enter scores'!AG445&lt;&gt;"",'2. Enter scores'!$B445-'2. Enter scores'!AG445,"")</f>
        <v/>
      </c>
      <c r="AI441" s="125" t="str">
        <f>IF('2. Enter scores'!AH445&lt;&gt;"",'2. Enter scores'!$B445-'2. Enter scores'!AH445,"")</f>
        <v/>
      </c>
      <c r="AJ441" s="125" t="str">
        <f>IF('2. Enter scores'!AI445&lt;&gt;"",'2. Enter scores'!$B445-'2. Enter scores'!AI445,"")</f>
        <v/>
      </c>
      <c r="AK441" s="125" t="str">
        <f>IF('2. Enter scores'!AJ445&lt;&gt;"",'2. Enter scores'!$B445-'2. Enter scores'!AJ445,"")</f>
        <v/>
      </c>
      <c r="AL441" s="125" t="str">
        <f>IF('2. Enter scores'!AK445&lt;&gt;"",'2. Enter scores'!$B445-'2. Enter scores'!AK445,"")</f>
        <v/>
      </c>
      <c r="AM441" s="125" t="str">
        <f>IF('2. Enter scores'!AL445&lt;&gt;"",'2. Enter scores'!$B445-'2. Enter scores'!AL445,"")</f>
        <v/>
      </c>
      <c r="AN441" s="125" t="str">
        <f>IF('2. Enter scores'!AM445&lt;&gt;"",'2. Enter scores'!$B445-'2. Enter scores'!AM445,"")</f>
        <v/>
      </c>
      <c r="AO441" s="125" t="str">
        <f>IF('2. Enter scores'!AN445&lt;&gt;"",'2. Enter scores'!$B445-'2. Enter scores'!AN445,"")</f>
        <v/>
      </c>
      <c r="AP441" s="125" t="str">
        <f>IF('2. Enter scores'!AO445&lt;&gt;"",'2. Enter scores'!$B445-'2. Enter scores'!AO445,"")</f>
        <v/>
      </c>
      <c r="AQ441" s="125" t="str">
        <f>IF('2. Enter scores'!AP445&lt;&gt;"",'2. Enter scores'!$B445-'2. Enter scores'!AP445,"")</f>
        <v/>
      </c>
      <c r="AR441" s="125" t="str">
        <f>IF('2. Enter scores'!AQ445&lt;&gt;"",'2. Enter scores'!$B445-'2. Enter scores'!AQ445,"")</f>
        <v/>
      </c>
      <c r="AS441" s="125" t="str">
        <f>IF('2. Enter scores'!AR445&lt;&gt;"",'2. Enter scores'!$B445-'2. Enter scores'!AR445,"")</f>
        <v/>
      </c>
      <c r="AT441" s="125" t="str">
        <f>IF('2. Enter scores'!AS445&lt;&gt;"",'2. Enter scores'!$B445-'2. Enter scores'!AS445,"")</f>
        <v/>
      </c>
      <c r="AU441" s="125" t="str">
        <f>IF('2. Enter scores'!AT445&lt;&gt;"",'2. Enter scores'!$B445-'2. Enter scores'!AT445,"")</f>
        <v/>
      </c>
      <c r="AV441" s="125" t="str">
        <f>IF('2. Enter scores'!AU445&lt;&gt;"",'2. Enter scores'!$B445-'2. Enter scores'!AU445,"")</f>
        <v/>
      </c>
      <c r="AW441" s="125" t="str">
        <f>IF('2. Enter scores'!AV445&lt;&gt;"",'2. Enter scores'!$B445-'2. Enter scores'!AV445,"")</f>
        <v/>
      </c>
      <c r="AX441" s="125" t="str">
        <f>IF('2. Enter scores'!AW445&lt;&gt;"",'2. Enter scores'!$B445-'2. Enter scores'!AW445,"")</f>
        <v/>
      </c>
      <c r="AY441" s="125" t="str">
        <f>IF('2. Enter scores'!AX445&lt;&gt;"",'2. Enter scores'!$B445-'2. Enter scores'!AX445,"")</f>
        <v/>
      </c>
      <c r="AZ441" s="125" t="str">
        <f>IF('2. Enter scores'!AY445&lt;&gt;"",'2. Enter scores'!$B445-'2. Enter scores'!AY445,"")</f>
        <v/>
      </c>
      <c r="BA441" s="125" t="str">
        <f>IF('2. Enter scores'!AZ445&lt;&gt;"",'2. Enter scores'!$B445-'2. Enter scores'!AZ445,"")</f>
        <v/>
      </c>
      <c r="BB441" s="125" t="str">
        <f>IF('2. Enter scores'!BA445&lt;&gt;"",'2. Enter scores'!$B445-'2. Enter scores'!BA445,"")</f>
        <v/>
      </c>
      <c r="BC441" s="125" t="str">
        <f>IF('2. Enter scores'!BB445&lt;&gt;"",'2. Enter scores'!$B445-'2. Enter scores'!BB445,"")</f>
        <v/>
      </c>
      <c r="BD441" s="125" t="str">
        <f>IF('2. Enter scores'!BC445&lt;&gt;"",'2. Enter scores'!$B445-'2. Enter scores'!BC445,"")</f>
        <v/>
      </c>
      <c r="BE441" s="125" t="str">
        <f>IF('2. Enter scores'!BD445&lt;&gt;"",'2. Enter scores'!$B445-'2. Enter scores'!BD445,"")</f>
        <v/>
      </c>
      <c r="BF441" s="125" t="str">
        <f>IF('2. Enter scores'!BE445&lt;&gt;"",'2. Enter scores'!$B445-'2. Enter scores'!BE445,"")</f>
        <v/>
      </c>
      <c r="BG441" s="125" t="str">
        <f>IF('2. Enter scores'!BF445&lt;&gt;"",'2. Enter scores'!$B445-'2. Enter scores'!BF445,"")</f>
        <v/>
      </c>
      <c r="BH441" s="125" t="str">
        <f>IF('2. Enter scores'!BG445&lt;&gt;"",'2. Enter scores'!$B445-'2. Enter scores'!BG445,"")</f>
        <v/>
      </c>
      <c r="BI441" s="125" t="str">
        <f>IF('2. Enter scores'!BH445&lt;&gt;"",'2. Enter scores'!$B445-'2. Enter scores'!BH445,"")</f>
        <v/>
      </c>
      <c r="BJ441" s="125" t="str">
        <f>IF('2. Enter scores'!BI445&lt;&gt;"",'2. Enter scores'!$B445-'2. Enter scores'!BI445,"")</f>
        <v/>
      </c>
      <c r="BK441" s="125" t="str">
        <f>IF('2. Enter scores'!BJ445&lt;&gt;"",'2. Enter scores'!$B445-'2. Enter scores'!BJ445,"")</f>
        <v/>
      </c>
      <c r="BL441" s="125" t="str">
        <f>IF('2. Enter scores'!BK445&lt;&gt;"",'2. Enter scores'!$B445-'2. Enter scores'!BK445,"")</f>
        <v/>
      </c>
      <c r="BM441" s="125" t="str">
        <f>IF('2. Enter scores'!BL445&lt;&gt;"",'2. Enter scores'!$B445-'2. Enter scores'!BL445,"")</f>
        <v/>
      </c>
      <c r="BN441" s="125" t="str">
        <f>IF('2. Enter scores'!BM445&lt;&gt;"",'2. Enter scores'!$B445-'2. Enter scores'!BM445,"")</f>
        <v/>
      </c>
      <c r="BO441" s="125" t="str">
        <f>IF('2. Enter scores'!BN445&lt;&gt;"",'2. Enter scores'!$B445-'2. Enter scores'!BN445,"")</f>
        <v/>
      </c>
      <c r="BP441" s="108">
        <v>1000</v>
      </c>
    </row>
    <row r="442" spans="2:68" x14ac:dyDescent="0.35">
      <c r="B442" s="125" t="str">
        <f>IF('2. Enter scores'!A446&lt;&gt;"",'2. Enter scores'!A446,"")</f>
        <v/>
      </c>
      <c r="H442" s="125" t="str">
        <f>IF('2. Enter scores'!G446&lt;&gt;"",'2. Enter scores'!$B446-'2. Enter scores'!G446,"")</f>
        <v/>
      </c>
      <c r="I442" s="125" t="str">
        <f>IF('2. Enter scores'!H446&lt;&gt;"",'2. Enter scores'!$B446-'2. Enter scores'!H446,"")</f>
        <v/>
      </c>
      <c r="J442" s="125" t="str">
        <f>IF('2. Enter scores'!I446&lt;&gt;"",'2. Enter scores'!$B446-'2. Enter scores'!I446,"")</f>
        <v/>
      </c>
      <c r="K442" s="125" t="str">
        <f>IF('2. Enter scores'!J446&lt;&gt;"",'2. Enter scores'!$B446-'2. Enter scores'!J446,"")</f>
        <v/>
      </c>
      <c r="L442" s="125" t="str">
        <f>IF('2. Enter scores'!K446&lt;&gt;"",'2. Enter scores'!$B446-'2. Enter scores'!K446,"")</f>
        <v/>
      </c>
      <c r="M442" s="125" t="str">
        <f>IF('2. Enter scores'!L446&lt;&gt;"",'2. Enter scores'!$B446-'2. Enter scores'!L446,"")</f>
        <v/>
      </c>
      <c r="N442" s="125" t="str">
        <f>IF('2. Enter scores'!M446&lt;&gt;"",'2. Enter scores'!$B446-'2. Enter scores'!M446,"")</f>
        <v/>
      </c>
      <c r="O442" s="125" t="str">
        <f>IF('2. Enter scores'!N446&lt;&gt;"",'2. Enter scores'!$B446-'2. Enter scores'!N446,"")</f>
        <v/>
      </c>
      <c r="P442" s="125" t="str">
        <f>IF('2. Enter scores'!O446&lt;&gt;"",'2. Enter scores'!$B446-'2. Enter scores'!O446,"")</f>
        <v/>
      </c>
      <c r="Q442" s="125" t="str">
        <f>IF('2. Enter scores'!P446&lt;&gt;"",'2. Enter scores'!$B446-'2. Enter scores'!P446,"")</f>
        <v/>
      </c>
      <c r="R442" s="125" t="str">
        <f>IF('2. Enter scores'!Q446&lt;&gt;"",'2. Enter scores'!$B446-'2. Enter scores'!Q446,"")</f>
        <v/>
      </c>
      <c r="S442" s="125" t="str">
        <f>IF('2. Enter scores'!R446&lt;&gt;"",'2. Enter scores'!$B446-'2. Enter scores'!R446,"")</f>
        <v/>
      </c>
      <c r="T442" s="125" t="str">
        <f>IF('2. Enter scores'!S446&lt;&gt;"",'2. Enter scores'!$B446-'2. Enter scores'!S446,"")</f>
        <v/>
      </c>
      <c r="U442" s="125" t="str">
        <f>IF('2. Enter scores'!T446&lt;&gt;"",'2. Enter scores'!$B446-'2. Enter scores'!T446,"")</f>
        <v/>
      </c>
      <c r="V442" s="125" t="str">
        <f>IF('2. Enter scores'!U446&lt;&gt;"",'2. Enter scores'!$B446-'2. Enter scores'!U446,"")</f>
        <v/>
      </c>
      <c r="W442" s="125" t="str">
        <f>IF('2. Enter scores'!V446&lt;&gt;"",'2. Enter scores'!$B446-'2. Enter scores'!V446,"")</f>
        <v/>
      </c>
      <c r="X442" s="125" t="str">
        <f>IF('2. Enter scores'!W446&lt;&gt;"",'2. Enter scores'!$B446-'2. Enter scores'!W446,"")</f>
        <v/>
      </c>
      <c r="Y442" s="125" t="str">
        <f>IF('2. Enter scores'!X446&lt;&gt;"",'2. Enter scores'!$B446-'2. Enter scores'!X446,"")</f>
        <v/>
      </c>
      <c r="Z442" s="125" t="str">
        <f>IF('2. Enter scores'!Y446&lt;&gt;"",'2. Enter scores'!$B446-'2. Enter scores'!Y446,"")</f>
        <v/>
      </c>
      <c r="AA442" s="125" t="str">
        <f>IF('2. Enter scores'!Z446&lt;&gt;"",'2. Enter scores'!$B446-'2. Enter scores'!Z446,"")</f>
        <v/>
      </c>
      <c r="AB442" s="125" t="str">
        <f>IF('2. Enter scores'!AA446&lt;&gt;"",'2. Enter scores'!$B446-'2. Enter scores'!AA446,"")</f>
        <v/>
      </c>
      <c r="AC442" s="125" t="str">
        <f>IF('2. Enter scores'!AB446&lt;&gt;"",'2. Enter scores'!$B446-'2. Enter scores'!AB446,"")</f>
        <v/>
      </c>
      <c r="AD442" s="125" t="str">
        <f>IF('2. Enter scores'!AC446&lt;&gt;"",'2. Enter scores'!$B446-'2. Enter scores'!AC446,"")</f>
        <v/>
      </c>
      <c r="AE442" s="125" t="str">
        <f>IF('2. Enter scores'!AD446&lt;&gt;"",'2. Enter scores'!$B446-'2. Enter scores'!AD446,"")</f>
        <v/>
      </c>
      <c r="AF442" s="125" t="str">
        <f>IF('2. Enter scores'!AE446&lt;&gt;"",'2. Enter scores'!$B446-'2. Enter scores'!AE446,"")</f>
        <v/>
      </c>
      <c r="AG442" s="125" t="str">
        <f>IF('2. Enter scores'!AF446&lt;&gt;"",'2. Enter scores'!$B446-'2. Enter scores'!AF446,"")</f>
        <v/>
      </c>
      <c r="AH442" s="125" t="str">
        <f>IF('2. Enter scores'!AG446&lt;&gt;"",'2. Enter scores'!$B446-'2. Enter scores'!AG446,"")</f>
        <v/>
      </c>
      <c r="AI442" s="125" t="str">
        <f>IF('2. Enter scores'!AH446&lt;&gt;"",'2. Enter scores'!$B446-'2. Enter scores'!AH446,"")</f>
        <v/>
      </c>
      <c r="AJ442" s="125" t="str">
        <f>IF('2. Enter scores'!AI446&lt;&gt;"",'2. Enter scores'!$B446-'2. Enter scores'!AI446,"")</f>
        <v/>
      </c>
      <c r="AK442" s="125" t="str">
        <f>IF('2. Enter scores'!AJ446&lt;&gt;"",'2. Enter scores'!$B446-'2. Enter scores'!AJ446,"")</f>
        <v/>
      </c>
      <c r="AL442" s="125" t="str">
        <f>IF('2. Enter scores'!AK446&lt;&gt;"",'2. Enter scores'!$B446-'2. Enter scores'!AK446,"")</f>
        <v/>
      </c>
      <c r="AM442" s="125" t="str">
        <f>IF('2. Enter scores'!AL446&lt;&gt;"",'2. Enter scores'!$B446-'2. Enter scores'!AL446,"")</f>
        <v/>
      </c>
      <c r="AN442" s="125" t="str">
        <f>IF('2. Enter scores'!AM446&lt;&gt;"",'2. Enter scores'!$B446-'2. Enter scores'!AM446,"")</f>
        <v/>
      </c>
      <c r="AO442" s="125" t="str">
        <f>IF('2. Enter scores'!AN446&lt;&gt;"",'2. Enter scores'!$B446-'2. Enter scores'!AN446,"")</f>
        <v/>
      </c>
      <c r="AP442" s="125" t="str">
        <f>IF('2. Enter scores'!AO446&lt;&gt;"",'2. Enter scores'!$B446-'2. Enter scores'!AO446,"")</f>
        <v/>
      </c>
      <c r="AQ442" s="125" t="str">
        <f>IF('2. Enter scores'!AP446&lt;&gt;"",'2. Enter scores'!$B446-'2. Enter scores'!AP446,"")</f>
        <v/>
      </c>
      <c r="AR442" s="125" t="str">
        <f>IF('2. Enter scores'!AQ446&lt;&gt;"",'2. Enter scores'!$B446-'2. Enter scores'!AQ446,"")</f>
        <v/>
      </c>
      <c r="AS442" s="125" t="str">
        <f>IF('2. Enter scores'!AR446&lt;&gt;"",'2. Enter scores'!$B446-'2. Enter scores'!AR446,"")</f>
        <v/>
      </c>
      <c r="AT442" s="125" t="str">
        <f>IF('2. Enter scores'!AS446&lt;&gt;"",'2. Enter scores'!$B446-'2. Enter scores'!AS446,"")</f>
        <v/>
      </c>
      <c r="AU442" s="125" t="str">
        <f>IF('2. Enter scores'!AT446&lt;&gt;"",'2. Enter scores'!$B446-'2. Enter scores'!AT446,"")</f>
        <v/>
      </c>
      <c r="AV442" s="125" t="str">
        <f>IF('2. Enter scores'!AU446&lt;&gt;"",'2. Enter scores'!$B446-'2. Enter scores'!AU446,"")</f>
        <v/>
      </c>
      <c r="AW442" s="125" t="str">
        <f>IF('2. Enter scores'!AV446&lt;&gt;"",'2. Enter scores'!$B446-'2. Enter scores'!AV446,"")</f>
        <v/>
      </c>
      <c r="AX442" s="125" t="str">
        <f>IF('2. Enter scores'!AW446&lt;&gt;"",'2. Enter scores'!$B446-'2. Enter scores'!AW446,"")</f>
        <v/>
      </c>
      <c r="AY442" s="125" t="str">
        <f>IF('2. Enter scores'!AX446&lt;&gt;"",'2. Enter scores'!$B446-'2. Enter scores'!AX446,"")</f>
        <v/>
      </c>
      <c r="AZ442" s="125" t="str">
        <f>IF('2. Enter scores'!AY446&lt;&gt;"",'2. Enter scores'!$B446-'2. Enter scores'!AY446,"")</f>
        <v/>
      </c>
      <c r="BA442" s="125" t="str">
        <f>IF('2. Enter scores'!AZ446&lt;&gt;"",'2. Enter scores'!$B446-'2. Enter scores'!AZ446,"")</f>
        <v/>
      </c>
      <c r="BB442" s="125" t="str">
        <f>IF('2. Enter scores'!BA446&lt;&gt;"",'2. Enter scores'!$B446-'2. Enter scores'!BA446,"")</f>
        <v/>
      </c>
      <c r="BC442" s="125" t="str">
        <f>IF('2. Enter scores'!BB446&lt;&gt;"",'2. Enter scores'!$B446-'2. Enter scores'!BB446,"")</f>
        <v/>
      </c>
      <c r="BD442" s="125" t="str">
        <f>IF('2. Enter scores'!BC446&lt;&gt;"",'2. Enter scores'!$B446-'2. Enter scores'!BC446,"")</f>
        <v/>
      </c>
      <c r="BE442" s="125" t="str">
        <f>IF('2. Enter scores'!BD446&lt;&gt;"",'2. Enter scores'!$B446-'2. Enter scores'!BD446,"")</f>
        <v/>
      </c>
      <c r="BF442" s="125" t="str">
        <f>IF('2. Enter scores'!BE446&lt;&gt;"",'2. Enter scores'!$B446-'2. Enter scores'!BE446,"")</f>
        <v/>
      </c>
      <c r="BG442" s="125" t="str">
        <f>IF('2. Enter scores'!BF446&lt;&gt;"",'2. Enter scores'!$B446-'2. Enter scores'!BF446,"")</f>
        <v/>
      </c>
      <c r="BH442" s="125" t="str">
        <f>IF('2. Enter scores'!BG446&lt;&gt;"",'2. Enter scores'!$B446-'2. Enter scores'!BG446,"")</f>
        <v/>
      </c>
      <c r="BI442" s="125" t="str">
        <f>IF('2. Enter scores'!BH446&lt;&gt;"",'2. Enter scores'!$B446-'2. Enter scores'!BH446,"")</f>
        <v/>
      </c>
      <c r="BJ442" s="125" t="str">
        <f>IF('2. Enter scores'!BI446&lt;&gt;"",'2. Enter scores'!$B446-'2. Enter scores'!BI446,"")</f>
        <v/>
      </c>
      <c r="BK442" s="125" t="str">
        <f>IF('2. Enter scores'!BJ446&lt;&gt;"",'2. Enter scores'!$B446-'2. Enter scores'!BJ446,"")</f>
        <v/>
      </c>
      <c r="BL442" s="125" t="str">
        <f>IF('2. Enter scores'!BK446&lt;&gt;"",'2. Enter scores'!$B446-'2. Enter scores'!BK446,"")</f>
        <v/>
      </c>
      <c r="BM442" s="125" t="str">
        <f>IF('2. Enter scores'!BL446&lt;&gt;"",'2. Enter scores'!$B446-'2. Enter scores'!BL446,"")</f>
        <v/>
      </c>
      <c r="BN442" s="125" t="str">
        <f>IF('2. Enter scores'!BM446&lt;&gt;"",'2. Enter scores'!$B446-'2. Enter scores'!BM446,"")</f>
        <v/>
      </c>
      <c r="BO442" s="125" t="str">
        <f>IF('2. Enter scores'!BN446&lt;&gt;"",'2. Enter scores'!$B446-'2. Enter scores'!BN446,"")</f>
        <v/>
      </c>
      <c r="BP442" s="108">
        <v>1000</v>
      </c>
    </row>
    <row r="443" spans="2:68" x14ac:dyDescent="0.35">
      <c r="B443" s="125" t="str">
        <f>IF('2. Enter scores'!A447&lt;&gt;"",'2. Enter scores'!A447,"")</f>
        <v/>
      </c>
      <c r="H443" s="125" t="str">
        <f>IF('2. Enter scores'!G447&lt;&gt;"",'2. Enter scores'!$B447-'2. Enter scores'!G447,"")</f>
        <v/>
      </c>
      <c r="I443" s="125" t="str">
        <f>IF('2. Enter scores'!H447&lt;&gt;"",'2. Enter scores'!$B447-'2. Enter scores'!H447,"")</f>
        <v/>
      </c>
      <c r="J443" s="125" t="str">
        <f>IF('2. Enter scores'!I447&lt;&gt;"",'2. Enter scores'!$B447-'2. Enter scores'!I447,"")</f>
        <v/>
      </c>
      <c r="K443" s="125" t="str">
        <f>IF('2. Enter scores'!J447&lt;&gt;"",'2. Enter scores'!$B447-'2. Enter scores'!J447,"")</f>
        <v/>
      </c>
      <c r="L443" s="125" t="str">
        <f>IF('2. Enter scores'!K447&lt;&gt;"",'2. Enter scores'!$B447-'2. Enter scores'!K447,"")</f>
        <v/>
      </c>
      <c r="M443" s="125" t="str">
        <f>IF('2. Enter scores'!L447&lt;&gt;"",'2. Enter scores'!$B447-'2. Enter scores'!L447,"")</f>
        <v/>
      </c>
      <c r="N443" s="125" t="str">
        <f>IF('2. Enter scores'!M447&lt;&gt;"",'2. Enter scores'!$B447-'2. Enter scores'!M447,"")</f>
        <v/>
      </c>
      <c r="O443" s="125" t="str">
        <f>IF('2. Enter scores'!N447&lt;&gt;"",'2. Enter scores'!$B447-'2. Enter scores'!N447,"")</f>
        <v/>
      </c>
      <c r="P443" s="125" t="str">
        <f>IF('2. Enter scores'!O447&lt;&gt;"",'2. Enter scores'!$B447-'2. Enter scores'!O447,"")</f>
        <v/>
      </c>
      <c r="Q443" s="125" t="str">
        <f>IF('2. Enter scores'!P447&lt;&gt;"",'2. Enter scores'!$B447-'2. Enter scores'!P447,"")</f>
        <v/>
      </c>
      <c r="R443" s="125" t="str">
        <f>IF('2. Enter scores'!Q447&lt;&gt;"",'2. Enter scores'!$B447-'2. Enter scores'!Q447,"")</f>
        <v/>
      </c>
      <c r="S443" s="125" t="str">
        <f>IF('2. Enter scores'!R447&lt;&gt;"",'2. Enter scores'!$B447-'2. Enter scores'!R447,"")</f>
        <v/>
      </c>
      <c r="T443" s="125" t="str">
        <f>IF('2. Enter scores'!S447&lt;&gt;"",'2. Enter scores'!$B447-'2. Enter scores'!S447,"")</f>
        <v/>
      </c>
      <c r="U443" s="125" t="str">
        <f>IF('2. Enter scores'!T447&lt;&gt;"",'2. Enter scores'!$B447-'2. Enter scores'!T447,"")</f>
        <v/>
      </c>
      <c r="V443" s="125" t="str">
        <f>IF('2. Enter scores'!U447&lt;&gt;"",'2. Enter scores'!$B447-'2. Enter scores'!U447,"")</f>
        <v/>
      </c>
      <c r="W443" s="125" t="str">
        <f>IF('2. Enter scores'!V447&lt;&gt;"",'2. Enter scores'!$B447-'2. Enter scores'!V447,"")</f>
        <v/>
      </c>
      <c r="X443" s="125" t="str">
        <f>IF('2. Enter scores'!W447&lt;&gt;"",'2. Enter scores'!$B447-'2. Enter scores'!W447,"")</f>
        <v/>
      </c>
      <c r="Y443" s="125" t="str">
        <f>IF('2. Enter scores'!X447&lt;&gt;"",'2. Enter scores'!$B447-'2. Enter scores'!X447,"")</f>
        <v/>
      </c>
      <c r="Z443" s="125" t="str">
        <f>IF('2. Enter scores'!Y447&lt;&gt;"",'2. Enter scores'!$B447-'2. Enter scores'!Y447,"")</f>
        <v/>
      </c>
      <c r="AA443" s="125" t="str">
        <f>IF('2. Enter scores'!Z447&lt;&gt;"",'2. Enter scores'!$B447-'2. Enter scores'!Z447,"")</f>
        <v/>
      </c>
      <c r="AB443" s="125" t="str">
        <f>IF('2. Enter scores'!AA447&lt;&gt;"",'2. Enter scores'!$B447-'2. Enter scores'!AA447,"")</f>
        <v/>
      </c>
      <c r="AC443" s="125" t="str">
        <f>IF('2. Enter scores'!AB447&lt;&gt;"",'2. Enter scores'!$B447-'2. Enter scores'!AB447,"")</f>
        <v/>
      </c>
      <c r="AD443" s="125" t="str">
        <f>IF('2. Enter scores'!AC447&lt;&gt;"",'2. Enter scores'!$B447-'2. Enter scores'!AC447,"")</f>
        <v/>
      </c>
      <c r="AE443" s="125" t="str">
        <f>IF('2. Enter scores'!AD447&lt;&gt;"",'2. Enter scores'!$B447-'2. Enter scores'!AD447,"")</f>
        <v/>
      </c>
      <c r="AF443" s="125" t="str">
        <f>IF('2. Enter scores'!AE447&lt;&gt;"",'2. Enter scores'!$B447-'2. Enter scores'!AE447,"")</f>
        <v/>
      </c>
      <c r="AG443" s="125" t="str">
        <f>IF('2. Enter scores'!AF447&lt;&gt;"",'2. Enter scores'!$B447-'2. Enter scores'!AF447,"")</f>
        <v/>
      </c>
      <c r="AH443" s="125" t="str">
        <f>IF('2. Enter scores'!AG447&lt;&gt;"",'2. Enter scores'!$B447-'2. Enter scores'!AG447,"")</f>
        <v/>
      </c>
      <c r="AI443" s="125" t="str">
        <f>IF('2. Enter scores'!AH447&lt;&gt;"",'2. Enter scores'!$B447-'2. Enter scores'!AH447,"")</f>
        <v/>
      </c>
      <c r="AJ443" s="125" t="str">
        <f>IF('2. Enter scores'!AI447&lt;&gt;"",'2. Enter scores'!$B447-'2. Enter scores'!AI447,"")</f>
        <v/>
      </c>
      <c r="AK443" s="125" t="str">
        <f>IF('2. Enter scores'!AJ447&lt;&gt;"",'2. Enter scores'!$B447-'2. Enter scores'!AJ447,"")</f>
        <v/>
      </c>
      <c r="AL443" s="125" t="str">
        <f>IF('2. Enter scores'!AK447&lt;&gt;"",'2. Enter scores'!$B447-'2. Enter scores'!AK447,"")</f>
        <v/>
      </c>
      <c r="AM443" s="125" t="str">
        <f>IF('2. Enter scores'!AL447&lt;&gt;"",'2. Enter scores'!$B447-'2. Enter scores'!AL447,"")</f>
        <v/>
      </c>
      <c r="AN443" s="125" t="str">
        <f>IF('2. Enter scores'!AM447&lt;&gt;"",'2. Enter scores'!$B447-'2. Enter scores'!AM447,"")</f>
        <v/>
      </c>
      <c r="AO443" s="125" t="str">
        <f>IF('2. Enter scores'!AN447&lt;&gt;"",'2. Enter scores'!$B447-'2. Enter scores'!AN447,"")</f>
        <v/>
      </c>
      <c r="AP443" s="125" t="str">
        <f>IF('2. Enter scores'!AO447&lt;&gt;"",'2. Enter scores'!$B447-'2. Enter scores'!AO447,"")</f>
        <v/>
      </c>
      <c r="AQ443" s="125" t="str">
        <f>IF('2. Enter scores'!AP447&lt;&gt;"",'2. Enter scores'!$B447-'2. Enter scores'!AP447,"")</f>
        <v/>
      </c>
      <c r="AR443" s="125" t="str">
        <f>IF('2. Enter scores'!AQ447&lt;&gt;"",'2. Enter scores'!$B447-'2. Enter scores'!AQ447,"")</f>
        <v/>
      </c>
      <c r="AS443" s="125" t="str">
        <f>IF('2. Enter scores'!AR447&lt;&gt;"",'2. Enter scores'!$B447-'2. Enter scores'!AR447,"")</f>
        <v/>
      </c>
      <c r="AT443" s="125" t="str">
        <f>IF('2. Enter scores'!AS447&lt;&gt;"",'2. Enter scores'!$B447-'2. Enter scores'!AS447,"")</f>
        <v/>
      </c>
      <c r="AU443" s="125" t="str">
        <f>IF('2. Enter scores'!AT447&lt;&gt;"",'2. Enter scores'!$B447-'2. Enter scores'!AT447,"")</f>
        <v/>
      </c>
      <c r="AV443" s="125" t="str">
        <f>IF('2. Enter scores'!AU447&lt;&gt;"",'2. Enter scores'!$B447-'2. Enter scores'!AU447,"")</f>
        <v/>
      </c>
      <c r="AW443" s="125" t="str">
        <f>IF('2. Enter scores'!AV447&lt;&gt;"",'2. Enter scores'!$B447-'2. Enter scores'!AV447,"")</f>
        <v/>
      </c>
      <c r="AX443" s="125" t="str">
        <f>IF('2. Enter scores'!AW447&lt;&gt;"",'2. Enter scores'!$B447-'2. Enter scores'!AW447,"")</f>
        <v/>
      </c>
      <c r="AY443" s="125" t="str">
        <f>IF('2. Enter scores'!AX447&lt;&gt;"",'2. Enter scores'!$B447-'2. Enter scores'!AX447,"")</f>
        <v/>
      </c>
      <c r="AZ443" s="125" t="str">
        <f>IF('2. Enter scores'!AY447&lt;&gt;"",'2. Enter scores'!$B447-'2. Enter scores'!AY447,"")</f>
        <v/>
      </c>
      <c r="BA443" s="125" t="str">
        <f>IF('2. Enter scores'!AZ447&lt;&gt;"",'2. Enter scores'!$B447-'2. Enter scores'!AZ447,"")</f>
        <v/>
      </c>
      <c r="BB443" s="125" t="str">
        <f>IF('2. Enter scores'!BA447&lt;&gt;"",'2. Enter scores'!$B447-'2. Enter scores'!BA447,"")</f>
        <v/>
      </c>
      <c r="BC443" s="125" t="str">
        <f>IF('2. Enter scores'!BB447&lt;&gt;"",'2. Enter scores'!$B447-'2. Enter scores'!BB447,"")</f>
        <v/>
      </c>
      <c r="BD443" s="125" t="str">
        <f>IF('2. Enter scores'!BC447&lt;&gt;"",'2. Enter scores'!$B447-'2. Enter scores'!BC447,"")</f>
        <v/>
      </c>
      <c r="BE443" s="125" t="str">
        <f>IF('2. Enter scores'!BD447&lt;&gt;"",'2. Enter scores'!$B447-'2. Enter scores'!BD447,"")</f>
        <v/>
      </c>
      <c r="BF443" s="125" t="str">
        <f>IF('2. Enter scores'!BE447&lt;&gt;"",'2. Enter scores'!$B447-'2. Enter scores'!BE447,"")</f>
        <v/>
      </c>
      <c r="BG443" s="125" t="str">
        <f>IF('2. Enter scores'!BF447&lt;&gt;"",'2. Enter scores'!$B447-'2. Enter scores'!BF447,"")</f>
        <v/>
      </c>
      <c r="BH443" s="125" t="str">
        <f>IF('2. Enter scores'!BG447&lt;&gt;"",'2. Enter scores'!$B447-'2. Enter scores'!BG447,"")</f>
        <v/>
      </c>
      <c r="BI443" s="125" t="str">
        <f>IF('2. Enter scores'!BH447&lt;&gt;"",'2. Enter scores'!$B447-'2. Enter scores'!BH447,"")</f>
        <v/>
      </c>
      <c r="BJ443" s="125" t="str">
        <f>IF('2. Enter scores'!BI447&lt;&gt;"",'2. Enter scores'!$B447-'2. Enter scores'!BI447,"")</f>
        <v/>
      </c>
      <c r="BK443" s="125" t="str">
        <f>IF('2. Enter scores'!BJ447&lt;&gt;"",'2. Enter scores'!$B447-'2. Enter scores'!BJ447,"")</f>
        <v/>
      </c>
      <c r="BL443" s="125" t="str">
        <f>IF('2. Enter scores'!BK447&lt;&gt;"",'2. Enter scores'!$B447-'2. Enter scores'!BK447,"")</f>
        <v/>
      </c>
      <c r="BM443" s="125" t="str">
        <f>IF('2. Enter scores'!BL447&lt;&gt;"",'2. Enter scores'!$B447-'2. Enter scores'!BL447,"")</f>
        <v/>
      </c>
      <c r="BN443" s="125" t="str">
        <f>IF('2. Enter scores'!BM447&lt;&gt;"",'2. Enter scores'!$B447-'2. Enter scores'!BM447,"")</f>
        <v/>
      </c>
      <c r="BO443" s="125" t="str">
        <f>IF('2. Enter scores'!BN447&lt;&gt;"",'2. Enter scores'!$B447-'2. Enter scores'!BN447,"")</f>
        <v/>
      </c>
      <c r="BP443" s="108">
        <v>1000</v>
      </c>
    </row>
    <row r="444" spans="2:68" x14ac:dyDescent="0.35">
      <c r="B444" s="125" t="str">
        <f>IF('2. Enter scores'!A448&lt;&gt;"",'2. Enter scores'!A448,"")</f>
        <v/>
      </c>
      <c r="H444" s="125" t="str">
        <f>IF('2. Enter scores'!G448&lt;&gt;"",'2. Enter scores'!$B448-'2. Enter scores'!G448,"")</f>
        <v/>
      </c>
      <c r="I444" s="125" t="str">
        <f>IF('2. Enter scores'!H448&lt;&gt;"",'2. Enter scores'!$B448-'2. Enter scores'!H448,"")</f>
        <v/>
      </c>
      <c r="J444" s="125" t="str">
        <f>IF('2. Enter scores'!I448&lt;&gt;"",'2. Enter scores'!$B448-'2. Enter scores'!I448,"")</f>
        <v/>
      </c>
      <c r="K444" s="125" t="str">
        <f>IF('2. Enter scores'!J448&lt;&gt;"",'2. Enter scores'!$B448-'2. Enter scores'!J448,"")</f>
        <v/>
      </c>
      <c r="L444" s="125" t="str">
        <f>IF('2. Enter scores'!K448&lt;&gt;"",'2. Enter scores'!$B448-'2. Enter scores'!K448,"")</f>
        <v/>
      </c>
      <c r="M444" s="125" t="str">
        <f>IF('2. Enter scores'!L448&lt;&gt;"",'2. Enter scores'!$B448-'2. Enter scores'!L448,"")</f>
        <v/>
      </c>
      <c r="N444" s="125" t="str">
        <f>IF('2. Enter scores'!M448&lt;&gt;"",'2. Enter scores'!$B448-'2. Enter scores'!M448,"")</f>
        <v/>
      </c>
      <c r="O444" s="125" t="str">
        <f>IF('2. Enter scores'!N448&lt;&gt;"",'2. Enter scores'!$B448-'2. Enter scores'!N448,"")</f>
        <v/>
      </c>
      <c r="P444" s="125" t="str">
        <f>IF('2. Enter scores'!O448&lt;&gt;"",'2. Enter scores'!$B448-'2. Enter scores'!O448,"")</f>
        <v/>
      </c>
      <c r="Q444" s="125" t="str">
        <f>IF('2. Enter scores'!P448&lt;&gt;"",'2. Enter scores'!$B448-'2. Enter scores'!P448,"")</f>
        <v/>
      </c>
      <c r="R444" s="125" t="str">
        <f>IF('2. Enter scores'!Q448&lt;&gt;"",'2. Enter scores'!$B448-'2. Enter scores'!Q448,"")</f>
        <v/>
      </c>
      <c r="S444" s="125" t="str">
        <f>IF('2. Enter scores'!R448&lt;&gt;"",'2. Enter scores'!$B448-'2. Enter scores'!R448,"")</f>
        <v/>
      </c>
      <c r="T444" s="125" t="str">
        <f>IF('2. Enter scores'!S448&lt;&gt;"",'2. Enter scores'!$B448-'2. Enter scores'!S448,"")</f>
        <v/>
      </c>
      <c r="U444" s="125" t="str">
        <f>IF('2. Enter scores'!T448&lt;&gt;"",'2. Enter scores'!$B448-'2. Enter scores'!T448,"")</f>
        <v/>
      </c>
      <c r="V444" s="125" t="str">
        <f>IF('2. Enter scores'!U448&lt;&gt;"",'2. Enter scores'!$B448-'2. Enter scores'!U448,"")</f>
        <v/>
      </c>
      <c r="W444" s="125" t="str">
        <f>IF('2. Enter scores'!V448&lt;&gt;"",'2. Enter scores'!$B448-'2. Enter scores'!V448,"")</f>
        <v/>
      </c>
      <c r="X444" s="125" t="str">
        <f>IF('2. Enter scores'!W448&lt;&gt;"",'2. Enter scores'!$B448-'2. Enter scores'!W448,"")</f>
        <v/>
      </c>
      <c r="Y444" s="125" t="str">
        <f>IF('2. Enter scores'!X448&lt;&gt;"",'2. Enter scores'!$B448-'2. Enter scores'!X448,"")</f>
        <v/>
      </c>
      <c r="Z444" s="125" t="str">
        <f>IF('2. Enter scores'!Y448&lt;&gt;"",'2. Enter scores'!$B448-'2. Enter scores'!Y448,"")</f>
        <v/>
      </c>
      <c r="AA444" s="125" t="str">
        <f>IF('2. Enter scores'!Z448&lt;&gt;"",'2. Enter scores'!$B448-'2. Enter scores'!Z448,"")</f>
        <v/>
      </c>
      <c r="AB444" s="125" t="str">
        <f>IF('2. Enter scores'!AA448&lt;&gt;"",'2. Enter scores'!$B448-'2. Enter scores'!AA448,"")</f>
        <v/>
      </c>
      <c r="AC444" s="125" t="str">
        <f>IF('2. Enter scores'!AB448&lt;&gt;"",'2. Enter scores'!$B448-'2. Enter scores'!AB448,"")</f>
        <v/>
      </c>
      <c r="AD444" s="125" t="str">
        <f>IF('2. Enter scores'!AC448&lt;&gt;"",'2. Enter scores'!$B448-'2. Enter scores'!AC448,"")</f>
        <v/>
      </c>
      <c r="AE444" s="125" t="str">
        <f>IF('2. Enter scores'!AD448&lt;&gt;"",'2. Enter scores'!$B448-'2. Enter scores'!AD448,"")</f>
        <v/>
      </c>
      <c r="AF444" s="125" t="str">
        <f>IF('2. Enter scores'!AE448&lt;&gt;"",'2. Enter scores'!$B448-'2. Enter scores'!AE448,"")</f>
        <v/>
      </c>
      <c r="AG444" s="125" t="str">
        <f>IF('2. Enter scores'!AF448&lt;&gt;"",'2. Enter scores'!$B448-'2. Enter scores'!AF448,"")</f>
        <v/>
      </c>
      <c r="AH444" s="125" t="str">
        <f>IF('2. Enter scores'!AG448&lt;&gt;"",'2. Enter scores'!$B448-'2. Enter scores'!AG448,"")</f>
        <v/>
      </c>
      <c r="AI444" s="125" t="str">
        <f>IF('2. Enter scores'!AH448&lt;&gt;"",'2. Enter scores'!$B448-'2. Enter scores'!AH448,"")</f>
        <v/>
      </c>
      <c r="AJ444" s="125" t="str">
        <f>IF('2. Enter scores'!AI448&lt;&gt;"",'2. Enter scores'!$B448-'2. Enter scores'!AI448,"")</f>
        <v/>
      </c>
      <c r="AK444" s="125" t="str">
        <f>IF('2. Enter scores'!AJ448&lt;&gt;"",'2. Enter scores'!$B448-'2. Enter scores'!AJ448,"")</f>
        <v/>
      </c>
      <c r="AL444" s="125" t="str">
        <f>IF('2. Enter scores'!AK448&lt;&gt;"",'2. Enter scores'!$B448-'2. Enter scores'!AK448,"")</f>
        <v/>
      </c>
      <c r="AM444" s="125" t="str">
        <f>IF('2. Enter scores'!AL448&lt;&gt;"",'2. Enter scores'!$B448-'2. Enter scores'!AL448,"")</f>
        <v/>
      </c>
      <c r="AN444" s="125" t="str">
        <f>IF('2. Enter scores'!AM448&lt;&gt;"",'2. Enter scores'!$B448-'2. Enter scores'!AM448,"")</f>
        <v/>
      </c>
      <c r="AO444" s="125" t="str">
        <f>IF('2. Enter scores'!AN448&lt;&gt;"",'2. Enter scores'!$B448-'2. Enter scores'!AN448,"")</f>
        <v/>
      </c>
      <c r="AP444" s="125" t="str">
        <f>IF('2. Enter scores'!AO448&lt;&gt;"",'2. Enter scores'!$B448-'2. Enter scores'!AO448,"")</f>
        <v/>
      </c>
      <c r="AQ444" s="125" t="str">
        <f>IF('2. Enter scores'!AP448&lt;&gt;"",'2. Enter scores'!$B448-'2. Enter scores'!AP448,"")</f>
        <v/>
      </c>
      <c r="AR444" s="125" t="str">
        <f>IF('2. Enter scores'!AQ448&lt;&gt;"",'2. Enter scores'!$B448-'2. Enter scores'!AQ448,"")</f>
        <v/>
      </c>
      <c r="AS444" s="125" t="str">
        <f>IF('2. Enter scores'!AR448&lt;&gt;"",'2. Enter scores'!$B448-'2. Enter scores'!AR448,"")</f>
        <v/>
      </c>
      <c r="AT444" s="125" t="str">
        <f>IF('2. Enter scores'!AS448&lt;&gt;"",'2. Enter scores'!$B448-'2. Enter scores'!AS448,"")</f>
        <v/>
      </c>
      <c r="AU444" s="125" t="str">
        <f>IF('2. Enter scores'!AT448&lt;&gt;"",'2. Enter scores'!$B448-'2. Enter scores'!AT448,"")</f>
        <v/>
      </c>
      <c r="AV444" s="125" t="str">
        <f>IF('2. Enter scores'!AU448&lt;&gt;"",'2. Enter scores'!$B448-'2. Enter scores'!AU448,"")</f>
        <v/>
      </c>
      <c r="AW444" s="125" t="str">
        <f>IF('2. Enter scores'!AV448&lt;&gt;"",'2. Enter scores'!$B448-'2. Enter scores'!AV448,"")</f>
        <v/>
      </c>
      <c r="AX444" s="125" t="str">
        <f>IF('2. Enter scores'!AW448&lt;&gt;"",'2. Enter scores'!$B448-'2. Enter scores'!AW448,"")</f>
        <v/>
      </c>
      <c r="AY444" s="125" t="str">
        <f>IF('2. Enter scores'!AX448&lt;&gt;"",'2. Enter scores'!$B448-'2. Enter scores'!AX448,"")</f>
        <v/>
      </c>
      <c r="AZ444" s="125" t="str">
        <f>IF('2. Enter scores'!AY448&lt;&gt;"",'2. Enter scores'!$B448-'2. Enter scores'!AY448,"")</f>
        <v/>
      </c>
      <c r="BA444" s="125" t="str">
        <f>IF('2. Enter scores'!AZ448&lt;&gt;"",'2. Enter scores'!$B448-'2. Enter scores'!AZ448,"")</f>
        <v/>
      </c>
      <c r="BB444" s="125" t="str">
        <f>IF('2. Enter scores'!BA448&lt;&gt;"",'2. Enter scores'!$B448-'2. Enter scores'!BA448,"")</f>
        <v/>
      </c>
      <c r="BC444" s="125" t="str">
        <f>IF('2. Enter scores'!BB448&lt;&gt;"",'2. Enter scores'!$B448-'2. Enter scores'!BB448,"")</f>
        <v/>
      </c>
      <c r="BD444" s="125" t="str">
        <f>IF('2. Enter scores'!BC448&lt;&gt;"",'2. Enter scores'!$B448-'2. Enter scores'!BC448,"")</f>
        <v/>
      </c>
      <c r="BE444" s="125" t="str">
        <f>IF('2. Enter scores'!BD448&lt;&gt;"",'2. Enter scores'!$B448-'2. Enter scores'!BD448,"")</f>
        <v/>
      </c>
      <c r="BF444" s="125" t="str">
        <f>IF('2. Enter scores'!BE448&lt;&gt;"",'2. Enter scores'!$B448-'2. Enter scores'!BE448,"")</f>
        <v/>
      </c>
      <c r="BG444" s="125" t="str">
        <f>IF('2. Enter scores'!BF448&lt;&gt;"",'2. Enter scores'!$B448-'2. Enter scores'!BF448,"")</f>
        <v/>
      </c>
      <c r="BH444" s="125" t="str">
        <f>IF('2. Enter scores'!BG448&lt;&gt;"",'2. Enter scores'!$B448-'2. Enter scores'!BG448,"")</f>
        <v/>
      </c>
      <c r="BI444" s="125" t="str">
        <f>IF('2. Enter scores'!BH448&lt;&gt;"",'2. Enter scores'!$B448-'2. Enter scores'!BH448,"")</f>
        <v/>
      </c>
      <c r="BJ444" s="125" t="str">
        <f>IF('2. Enter scores'!BI448&lt;&gt;"",'2. Enter scores'!$B448-'2. Enter scores'!BI448,"")</f>
        <v/>
      </c>
      <c r="BK444" s="125" t="str">
        <f>IF('2. Enter scores'!BJ448&lt;&gt;"",'2. Enter scores'!$B448-'2. Enter scores'!BJ448,"")</f>
        <v/>
      </c>
      <c r="BL444" s="125" t="str">
        <f>IF('2. Enter scores'!BK448&lt;&gt;"",'2. Enter scores'!$B448-'2. Enter scores'!BK448,"")</f>
        <v/>
      </c>
      <c r="BM444" s="125" t="str">
        <f>IF('2. Enter scores'!BL448&lt;&gt;"",'2. Enter scores'!$B448-'2. Enter scores'!BL448,"")</f>
        <v/>
      </c>
      <c r="BN444" s="125" t="str">
        <f>IF('2. Enter scores'!BM448&lt;&gt;"",'2. Enter scores'!$B448-'2. Enter scores'!BM448,"")</f>
        <v/>
      </c>
      <c r="BO444" s="125" t="str">
        <f>IF('2. Enter scores'!BN448&lt;&gt;"",'2. Enter scores'!$B448-'2. Enter scores'!BN448,"")</f>
        <v/>
      </c>
      <c r="BP444" s="108">
        <v>1000</v>
      </c>
    </row>
    <row r="445" spans="2:68" x14ac:dyDescent="0.35">
      <c r="B445" s="125" t="str">
        <f>IF('2. Enter scores'!A449&lt;&gt;"",'2. Enter scores'!A449,"")</f>
        <v/>
      </c>
      <c r="H445" s="125" t="str">
        <f>IF('2. Enter scores'!G449&lt;&gt;"",'2. Enter scores'!$B449-'2. Enter scores'!G449,"")</f>
        <v/>
      </c>
      <c r="I445" s="125" t="str">
        <f>IF('2. Enter scores'!H449&lt;&gt;"",'2. Enter scores'!$B449-'2. Enter scores'!H449,"")</f>
        <v/>
      </c>
      <c r="J445" s="125" t="str">
        <f>IF('2. Enter scores'!I449&lt;&gt;"",'2. Enter scores'!$B449-'2. Enter scores'!I449,"")</f>
        <v/>
      </c>
      <c r="K445" s="125" t="str">
        <f>IF('2. Enter scores'!J449&lt;&gt;"",'2. Enter scores'!$B449-'2. Enter scores'!J449,"")</f>
        <v/>
      </c>
      <c r="L445" s="125" t="str">
        <f>IF('2. Enter scores'!K449&lt;&gt;"",'2. Enter scores'!$B449-'2. Enter scores'!K449,"")</f>
        <v/>
      </c>
      <c r="M445" s="125" t="str">
        <f>IF('2. Enter scores'!L449&lt;&gt;"",'2. Enter scores'!$B449-'2. Enter scores'!L449,"")</f>
        <v/>
      </c>
      <c r="N445" s="125" t="str">
        <f>IF('2. Enter scores'!M449&lt;&gt;"",'2. Enter scores'!$B449-'2. Enter scores'!M449,"")</f>
        <v/>
      </c>
      <c r="O445" s="125" t="str">
        <f>IF('2. Enter scores'!N449&lt;&gt;"",'2. Enter scores'!$B449-'2. Enter scores'!N449,"")</f>
        <v/>
      </c>
      <c r="P445" s="125" t="str">
        <f>IF('2. Enter scores'!O449&lt;&gt;"",'2. Enter scores'!$B449-'2. Enter scores'!O449,"")</f>
        <v/>
      </c>
      <c r="Q445" s="125" t="str">
        <f>IF('2. Enter scores'!P449&lt;&gt;"",'2. Enter scores'!$B449-'2. Enter scores'!P449,"")</f>
        <v/>
      </c>
      <c r="R445" s="125" t="str">
        <f>IF('2. Enter scores'!Q449&lt;&gt;"",'2. Enter scores'!$B449-'2. Enter scores'!Q449,"")</f>
        <v/>
      </c>
      <c r="S445" s="125" t="str">
        <f>IF('2. Enter scores'!R449&lt;&gt;"",'2. Enter scores'!$B449-'2. Enter scores'!R449,"")</f>
        <v/>
      </c>
      <c r="T445" s="125" t="str">
        <f>IF('2. Enter scores'!S449&lt;&gt;"",'2. Enter scores'!$B449-'2. Enter scores'!S449,"")</f>
        <v/>
      </c>
      <c r="U445" s="125" t="str">
        <f>IF('2. Enter scores'!T449&lt;&gt;"",'2. Enter scores'!$B449-'2. Enter scores'!T449,"")</f>
        <v/>
      </c>
      <c r="V445" s="125" t="str">
        <f>IF('2. Enter scores'!U449&lt;&gt;"",'2. Enter scores'!$B449-'2. Enter scores'!U449,"")</f>
        <v/>
      </c>
      <c r="W445" s="125" t="str">
        <f>IF('2. Enter scores'!V449&lt;&gt;"",'2. Enter scores'!$B449-'2. Enter scores'!V449,"")</f>
        <v/>
      </c>
      <c r="X445" s="125" t="str">
        <f>IF('2. Enter scores'!W449&lt;&gt;"",'2. Enter scores'!$B449-'2. Enter scores'!W449,"")</f>
        <v/>
      </c>
      <c r="Y445" s="125" t="str">
        <f>IF('2. Enter scores'!X449&lt;&gt;"",'2. Enter scores'!$B449-'2. Enter scores'!X449,"")</f>
        <v/>
      </c>
      <c r="Z445" s="125" t="str">
        <f>IF('2. Enter scores'!Y449&lt;&gt;"",'2. Enter scores'!$B449-'2. Enter scores'!Y449,"")</f>
        <v/>
      </c>
      <c r="AA445" s="125" t="str">
        <f>IF('2. Enter scores'!Z449&lt;&gt;"",'2. Enter scores'!$B449-'2. Enter scores'!Z449,"")</f>
        <v/>
      </c>
      <c r="AB445" s="125" t="str">
        <f>IF('2. Enter scores'!AA449&lt;&gt;"",'2. Enter scores'!$B449-'2. Enter scores'!AA449,"")</f>
        <v/>
      </c>
      <c r="AC445" s="125" t="str">
        <f>IF('2. Enter scores'!AB449&lt;&gt;"",'2. Enter scores'!$B449-'2. Enter scores'!AB449,"")</f>
        <v/>
      </c>
      <c r="AD445" s="125" t="str">
        <f>IF('2. Enter scores'!AC449&lt;&gt;"",'2. Enter scores'!$B449-'2. Enter scores'!AC449,"")</f>
        <v/>
      </c>
      <c r="AE445" s="125" t="str">
        <f>IF('2. Enter scores'!AD449&lt;&gt;"",'2. Enter scores'!$B449-'2. Enter scores'!AD449,"")</f>
        <v/>
      </c>
      <c r="AF445" s="125" t="str">
        <f>IF('2. Enter scores'!AE449&lt;&gt;"",'2. Enter scores'!$B449-'2. Enter scores'!AE449,"")</f>
        <v/>
      </c>
      <c r="AG445" s="125" t="str">
        <f>IF('2. Enter scores'!AF449&lt;&gt;"",'2. Enter scores'!$B449-'2. Enter scores'!AF449,"")</f>
        <v/>
      </c>
      <c r="AH445" s="125" t="str">
        <f>IF('2. Enter scores'!AG449&lt;&gt;"",'2. Enter scores'!$B449-'2. Enter scores'!AG449,"")</f>
        <v/>
      </c>
      <c r="AI445" s="125" t="str">
        <f>IF('2. Enter scores'!AH449&lt;&gt;"",'2. Enter scores'!$B449-'2. Enter scores'!AH449,"")</f>
        <v/>
      </c>
      <c r="AJ445" s="125" t="str">
        <f>IF('2. Enter scores'!AI449&lt;&gt;"",'2. Enter scores'!$B449-'2. Enter scores'!AI449,"")</f>
        <v/>
      </c>
      <c r="AK445" s="125" t="str">
        <f>IF('2. Enter scores'!AJ449&lt;&gt;"",'2. Enter scores'!$B449-'2. Enter scores'!AJ449,"")</f>
        <v/>
      </c>
      <c r="AL445" s="125" t="str">
        <f>IF('2. Enter scores'!AK449&lt;&gt;"",'2. Enter scores'!$B449-'2. Enter scores'!AK449,"")</f>
        <v/>
      </c>
      <c r="AM445" s="125" t="str">
        <f>IF('2. Enter scores'!AL449&lt;&gt;"",'2. Enter scores'!$B449-'2. Enter scores'!AL449,"")</f>
        <v/>
      </c>
      <c r="AN445" s="125" t="str">
        <f>IF('2. Enter scores'!AM449&lt;&gt;"",'2. Enter scores'!$B449-'2. Enter scores'!AM449,"")</f>
        <v/>
      </c>
      <c r="AO445" s="125" t="str">
        <f>IF('2. Enter scores'!AN449&lt;&gt;"",'2. Enter scores'!$B449-'2. Enter scores'!AN449,"")</f>
        <v/>
      </c>
      <c r="AP445" s="125" t="str">
        <f>IF('2. Enter scores'!AO449&lt;&gt;"",'2. Enter scores'!$B449-'2. Enter scores'!AO449,"")</f>
        <v/>
      </c>
      <c r="AQ445" s="125" t="str">
        <f>IF('2. Enter scores'!AP449&lt;&gt;"",'2. Enter scores'!$B449-'2. Enter scores'!AP449,"")</f>
        <v/>
      </c>
      <c r="AR445" s="125" t="str">
        <f>IF('2. Enter scores'!AQ449&lt;&gt;"",'2. Enter scores'!$B449-'2. Enter scores'!AQ449,"")</f>
        <v/>
      </c>
      <c r="AS445" s="125" t="str">
        <f>IF('2. Enter scores'!AR449&lt;&gt;"",'2. Enter scores'!$B449-'2. Enter scores'!AR449,"")</f>
        <v/>
      </c>
      <c r="AT445" s="125" t="str">
        <f>IF('2. Enter scores'!AS449&lt;&gt;"",'2. Enter scores'!$B449-'2. Enter scores'!AS449,"")</f>
        <v/>
      </c>
      <c r="AU445" s="125" t="str">
        <f>IF('2. Enter scores'!AT449&lt;&gt;"",'2. Enter scores'!$B449-'2. Enter scores'!AT449,"")</f>
        <v/>
      </c>
      <c r="AV445" s="125" t="str">
        <f>IF('2. Enter scores'!AU449&lt;&gt;"",'2. Enter scores'!$B449-'2. Enter scores'!AU449,"")</f>
        <v/>
      </c>
      <c r="AW445" s="125" t="str">
        <f>IF('2. Enter scores'!AV449&lt;&gt;"",'2. Enter scores'!$B449-'2. Enter scores'!AV449,"")</f>
        <v/>
      </c>
      <c r="AX445" s="125" t="str">
        <f>IF('2. Enter scores'!AW449&lt;&gt;"",'2. Enter scores'!$B449-'2. Enter scores'!AW449,"")</f>
        <v/>
      </c>
      <c r="AY445" s="125" t="str">
        <f>IF('2. Enter scores'!AX449&lt;&gt;"",'2. Enter scores'!$B449-'2. Enter scores'!AX449,"")</f>
        <v/>
      </c>
      <c r="AZ445" s="125" t="str">
        <f>IF('2. Enter scores'!AY449&lt;&gt;"",'2. Enter scores'!$B449-'2. Enter scores'!AY449,"")</f>
        <v/>
      </c>
      <c r="BA445" s="125" t="str">
        <f>IF('2. Enter scores'!AZ449&lt;&gt;"",'2. Enter scores'!$B449-'2. Enter scores'!AZ449,"")</f>
        <v/>
      </c>
      <c r="BB445" s="125" t="str">
        <f>IF('2. Enter scores'!BA449&lt;&gt;"",'2. Enter scores'!$B449-'2. Enter scores'!BA449,"")</f>
        <v/>
      </c>
      <c r="BC445" s="125" t="str">
        <f>IF('2. Enter scores'!BB449&lt;&gt;"",'2. Enter scores'!$B449-'2. Enter scores'!BB449,"")</f>
        <v/>
      </c>
      <c r="BD445" s="125" t="str">
        <f>IF('2. Enter scores'!BC449&lt;&gt;"",'2. Enter scores'!$B449-'2. Enter scores'!BC449,"")</f>
        <v/>
      </c>
      <c r="BE445" s="125" t="str">
        <f>IF('2. Enter scores'!BD449&lt;&gt;"",'2. Enter scores'!$B449-'2. Enter scores'!BD449,"")</f>
        <v/>
      </c>
      <c r="BF445" s="125" t="str">
        <f>IF('2. Enter scores'!BE449&lt;&gt;"",'2. Enter scores'!$B449-'2. Enter scores'!BE449,"")</f>
        <v/>
      </c>
      <c r="BG445" s="125" t="str">
        <f>IF('2. Enter scores'!BF449&lt;&gt;"",'2. Enter scores'!$B449-'2. Enter scores'!BF449,"")</f>
        <v/>
      </c>
      <c r="BH445" s="125" t="str">
        <f>IF('2. Enter scores'!BG449&lt;&gt;"",'2. Enter scores'!$B449-'2. Enter scores'!BG449,"")</f>
        <v/>
      </c>
      <c r="BI445" s="125" t="str">
        <f>IF('2. Enter scores'!BH449&lt;&gt;"",'2. Enter scores'!$B449-'2. Enter scores'!BH449,"")</f>
        <v/>
      </c>
      <c r="BJ445" s="125" t="str">
        <f>IF('2. Enter scores'!BI449&lt;&gt;"",'2. Enter scores'!$B449-'2. Enter scores'!BI449,"")</f>
        <v/>
      </c>
      <c r="BK445" s="125" t="str">
        <f>IF('2. Enter scores'!BJ449&lt;&gt;"",'2. Enter scores'!$B449-'2. Enter scores'!BJ449,"")</f>
        <v/>
      </c>
      <c r="BL445" s="125" t="str">
        <f>IF('2. Enter scores'!BK449&lt;&gt;"",'2. Enter scores'!$B449-'2. Enter scores'!BK449,"")</f>
        <v/>
      </c>
      <c r="BM445" s="125" t="str">
        <f>IF('2. Enter scores'!BL449&lt;&gt;"",'2. Enter scores'!$B449-'2. Enter scores'!BL449,"")</f>
        <v/>
      </c>
      <c r="BN445" s="125" t="str">
        <f>IF('2. Enter scores'!BM449&lt;&gt;"",'2. Enter scores'!$B449-'2. Enter scores'!BM449,"")</f>
        <v/>
      </c>
      <c r="BO445" s="125" t="str">
        <f>IF('2. Enter scores'!BN449&lt;&gt;"",'2. Enter scores'!$B449-'2. Enter scores'!BN449,"")</f>
        <v/>
      </c>
      <c r="BP445" s="108">
        <v>1000</v>
      </c>
    </row>
    <row r="446" spans="2:68" x14ac:dyDescent="0.35">
      <c r="B446" s="125" t="str">
        <f>IF('2. Enter scores'!A450&lt;&gt;"",'2. Enter scores'!A450,"")</f>
        <v/>
      </c>
      <c r="H446" s="125" t="str">
        <f>IF('2. Enter scores'!G450&lt;&gt;"",'2. Enter scores'!$B450-'2. Enter scores'!G450,"")</f>
        <v/>
      </c>
      <c r="I446" s="125" t="str">
        <f>IF('2. Enter scores'!H450&lt;&gt;"",'2. Enter scores'!$B450-'2. Enter scores'!H450,"")</f>
        <v/>
      </c>
      <c r="J446" s="125" t="str">
        <f>IF('2. Enter scores'!I450&lt;&gt;"",'2. Enter scores'!$B450-'2. Enter scores'!I450,"")</f>
        <v/>
      </c>
      <c r="K446" s="125" t="str">
        <f>IF('2. Enter scores'!J450&lt;&gt;"",'2. Enter scores'!$B450-'2. Enter scores'!J450,"")</f>
        <v/>
      </c>
      <c r="L446" s="125" t="str">
        <f>IF('2. Enter scores'!K450&lt;&gt;"",'2. Enter scores'!$B450-'2. Enter scores'!K450,"")</f>
        <v/>
      </c>
      <c r="M446" s="125" t="str">
        <f>IF('2. Enter scores'!L450&lt;&gt;"",'2. Enter scores'!$B450-'2. Enter scores'!L450,"")</f>
        <v/>
      </c>
      <c r="N446" s="125" t="str">
        <f>IF('2. Enter scores'!M450&lt;&gt;"",'2. Enter scores'!$B450-'2. Enter scores'!M450,"")</f>
        <v/>
      </c>
      <c r="O446" s="125" t="str">
        <f>IF('2. Enter scores'!N450&lt;&gt;"",'2. Enter scores'!$B450-'2. Enter scores'!N450,"")</f>
        <v/>
      </c>
      <c r="P446" s="125" t="str">
        <f>IF('2. Enter scores'!O450&lt;&gt;"",'2. Enter scores'!$B450-'2. Enter scores'!O450,"")</f>
        <v/>
      </c>
      <c r="Q446" s="125" t="str">
        <f>IF('2. Enter scores'!P450&lt;&gt;"",'2. Enter scores'!$B450-'2. Enter scores'!P450,"")</f>
        <v/>
      </c>
      <c r="R446" s="125" t="str">
        <f>IF('2. Enter scores'!Q450&lt;&gt;"",'2. Enter scores'!$B450-'2. Enter scores'!Q450,"")</f>
        <v/>
      </c>
      <c r="S446" s="125" t="str">
        <f>IF('2. Enter scores'!R450&lt;&gt;"",'2. Enter scores'!$B450-'2. Enter scores'!R450,"")</f>
        <v/>
      </c>
      <c r="T446" s="125" t="str">
        <f>IF('2. Enter scores'!S450&lt;&gt;"",'2. Enter scores'!$B450-'2. Enter scores'!S450,"")</f>
        <v/>
      </c>
      <c r="U446" s="125" t="str">
        <f>IF('2. Enter scores'!T450&lt;&gt;"",'2. Enter scores'!$B450-'2. Enter scores'!T450,"")</f>
        <v/>
      </c>
      <c r="V446" s="125" t="str">
        <f>IF('2. Enter scores'!U450&lt;&gt;"",'2. Enter scores'!$B450-'2. Enter scores'!U450,"")</f>
        <v/>
      </c>
      <c r="W446" s="125" t="str">
        <f>IF('2. Enter scores'!V450&lt;&gt;"",'2. Enter scores'!$B450-'2. Enter scores'!V450,"")</f>
        <v/>
      </c>
      <c r="X446" s="125" t="str">
        <f>IF('2. Enter scores'!W450&lt;&gt;"",'2. Enter scores'!$B450-'2. Enter scores'!W450,"")</f>
        <v/>
      </c>
      <c r="Y446" s="125" t="str">
        <f>IF('2. Enter scores'!X450&lt;&gt;"",'2. Enter scores'!$B450-'2. Enter scores'!X450,"")</f>
        <v/>
      </c>
      <c r="Z446" s="125" t="str">
        <f>IF('2. Enter scores'!Y450&lt;&gt;"",'2. Enter scores'!$B450-'2. Enter scores'!Y450,"")</f>
        <v/>
      </c>
      <c r="AA446" s="125" t="str">
        <f>IF('2. Enter scores'!Z450&lt;&gt;"",'2. Enter scores'!$B450-'2. Enter scores'!Z450,"")</f>
        <v/>
      </c>
      <c r="AB446" s="125" t="str">
        <f>IF('2. Enter scores'!AA450&lt;&gt;"",'2. Enter scores'!$B450-'2. Enter scores'!AA450,"")</f>
        <v/>
      </c>
      <c r="AC446" s="125" t="str">
        <f>IF('2. Enter scores'!AB450&lt;&gt;"",'2. Enter scores'!$B450-'2. Enter scores'!AB450,"")</f>
        <v/>
      </c>
      <c r="AD446" s="125" t="str">
        <f>IF('2. Enter scores'!AC450&lt;&gt;"",'2. Enter scores'!$B450-'2. Enter scores'!AC450,"")</f>
        <v/>
      </c>
      <c r="AE446" s="125" t="str">
        <f>IF('2. Enter scores'!AD450&lt;&gt;"",'2. Enter scores'!$B450-'2. Enter scores'!AD450,"")</f>
        <v/>
      </c>
      <c r="AF446" s="125" t="str">
        <f>IF('2. Enter scores'!AE450&lt;&gt;"",'2. Enter scores'!$B450-'2. Enter scores'!AE450,"")</f>
        <v/>
      </c>
      <c r="AG446" s="125" t="str">
        <f>IF('2. Enter scores'!AF450&lt;&gt;"",'2. Enter scores'!$B450-'2. Enter scores'!AF450,"")</f>
        <v/>
      </c>
      <c r="AH446" s="125" t="str">
        <f>IF('2. Enter scores'!AG450&lt;&gt;"",'2. Enter scores'!$B450-'2. Enter scores'!AG450,"")</f>
        <v/>
      </c>
      <c r="AI446" s="125" t="str">
        <f>IF('2. Enter scores'!AH450&lt;&gt;"",'2. Enter scores'!$B450-'2. Enter scores'!AH450,"")</f>
        <v/>
      </c>
      <c r="AJ446" s="125" t="str">
        <f>IF('2. Enter scores'!AI450&lt;&gt;"",'2. Enter scores'!$B450-'2. Enter scores'!AI450,"")</f>
        <v/>
      </c>
      <c r="AK446" s="125" t="str">
        <f>IF('2. Enter scores'!AJ450&lt;&gt;"",'2. Enter scores'!$B450-'2. Enter scores'!AJ450,"")</f>
        <v/>
      </c>
      <c r="AL446" s="125" t="str">
        <f>IF('2. Enter scores'!AK450&lt;&gt;"",'2. Enter scores'!$B450-'2. Enter scores'!AK450,"")</f>
        <v/>
      </c>
      <c r="AM446" s="125" t="str">
        <f>IF('2. Enter scores'!AL450&lt;&gt;"",'2. Enter scores'!$B450-'2. Enter scores'!AL450,"")</f>
        <v/>
      </c>
      <c r="AN446" s="125" t="str">
        <f>IF('2. Enter scores'!AM450&lt;&gt;"",'2. Enter scores'!$B450-'2. Enter scores'!AM450,"")</f>
        <v/>
      </c>
      <c r="AO446" s="125" t="str">
        <f>IF('2. Enter scores'!AN450&lt;&gt;"",'2. Enter scores'!$B450-'2. Enter scores'!AN450,"")</f>
        <v/>
      </c>
      <c r="AP446" s="125" t="str">
        <f>IF('2. Enter scores'!AO450&lt;&gt;"",'2. Enter scores'!$B450-'2. Enter scores'!AO450,"")</f>
        <v/>
      </c>
      <c r="AQ446" s="125" t="str">
        <f>IF('2. Enter scores'!AP450&lt;&gt;"",'2. Enter scores'!$B450-'2. Enter scores'!AP450,"")</f>
        <v/>
      </c>
      <c r="AR446" s="125" t="str">
        <f>IF('2. Enter scores'!AQ450&lt;&gt;"",'2. Enter scores'!$B450-'2. Enter scores'!AQ450,"")</f>
        <v/>
      </c>
      <c r="AS446" s="125" t="str">
        <f>IF('2. Enter scores'!AR450&lt;&gt;"",'2. Enter scores'!$B450-'2. Enter scores'!AR450,"")</f>
        <v/>
      </c>
      <c r="AT446" s="125" t="str">
        <f>IF('2. Enter scores'!AS450&lt;&gt;"",'2. Enter scores'!$B450-'2. Enter scores'!AS450,"")</f>
        <v/>
      </c>
      <c r="AU446" s="125" t="str">
        <f>IF('2. Enter scores'!AT450&lt;&gt;"",'2. Enter scores'!$B450-'2. Enter scores'!AT450,"")</f>
        <v/>
      </c>
      <c r="AV446" s="125" t="str">
        <f>IF('2. Enter scores'!AU450&lt;&gt;"",'2. Enter scores'!$B450-'2. Enter scores'!AU450,"")</f>
        <v/>
      </c>
      <c r="AW446" s="125" t="str">
        <f>IF('2. Enter scores'!AV450&lt;&gt;"",'2. Enter scores'!$B450-'2. Enter scores'!AV450,"")</f>
        <v/>
      </c>
      <c r="AX446" s="125" t="str">
        <f>IF('2. Enter scores'!AW450&lt;&gt;"",'2. Enter scores'!$B450-'2. Enter scores'!AW450,"")</f>
        <v/>
      </c>
      <c r="AY446" s="125" t="str">
        <f>IF('2. Enter scores'!AX450&lt;&gt;"",'2. Enter scores'!$B450-'2. Enter scores'!AX450,"")</f>
        <v/>
      </c>
      <c r="AZ446" s="125" t="str">
        <f>IF('2. Enter scores'!AY450&lt;&gt;"",'2. Enter scores'!$B450-'2. Enter scores'!AY450,"")</f>
        <v/>
      </c>
      <c r="BA446" s="125" t="str">
        <f>IF('2. Enter scores'!AZ450&lt;&gt;"",'2. Enter scores'!$B450-'2. Enter scores'!AZ450,"")</f>
        <v/>
      </c>
      <c r="BB446" s="125" t="str">
        <f>IF('2. Enter scores'!BA450&lt;&gt;"",'2. Enter scores'!$B450-'2. Enter scores'!BA450,"")</f>
        <v/>
      </c>
      <c r="BC446" s="125" t="str">
        <f>IF('2. Enter scores'!BB450&lt;&gt;"",'2. Enter scores'!$B450-'2. Enter scores'!BB450,"")</f>
        <v/>
      </c>
      <c r="BD446" s="125" t="str">
        <f>IF('2. Enter scores'!BC450&lt;&gt;"",'2. Enter scores'!$B450-'2. Enter scores'!BC450,"")</f>
        <v/>
      </c>
      <c r="BE446" s="125" t="str">
        <f>IF('2. Enter scores'!BD450&lt;&gt;"",'2. Enter scores'!$B450-'2. Enter scores'!BD450,"")</f>
        <v/>
      </c>
      <c r="BF446" s="125" t="str">
        <f>IF('2. Enter scores'!BE450&lt;&gt;"",'2. Enter scores'!$B450-'2. Enter scores'!BE450,"")</f>
        <v/>
      </c>
      <c r="BG446" s="125" t="str">
        <f>IF('2. Enter scores'!BF450&lt;&gt;"",'2. Enter scores'!$B450-'2. Enter scores'!BF450,"")</f>
        <v/>
      </c>
      <c r="BH446" s="125" t="str">
        <f>IF('2. Enter scores'!BG450&lt;&gt;"",'2. Enter scores'!$B450-'2. Enter scores'!BG450,"")</f>
        <v/>
      </c>
      <c r="BI446" s="125" t="str">
        <f>IF('2. Enter scores'!BH450&lt;&gt;"",'2. Enter scores'!$B450-'2. Enter scores'!BH450,"")</f>
        <v/>
      </c>
      <c r="BJ446" s="125" t="str">
        <f>IF('2. Enter scores'!BI450&lt;&gt;"",'2. Enter scores'!$B450-'2. Enter scores'!BI450,"")</f>
        <v/>
      </c>
      <c r="BK446" s="125" t="str">
        <f>IF('2. Enter scores'!BJ450&lt;&gt;"",'2. Enter scores'!$B450-'2. Enter scores'!BJ450,"")</f>
        <v/>
      </c>
      <c r="BL446" s="125" t="str">
        <f>IF('2. Enter scores'!BK450&lt;&gt;"",'2. Enter scores'!$B450-'2. Enter scores'!BK450,"")</f>
        <v/>
      </c>
      <c r="BM446" s="125" t="str">
        <f>IF('2. Enter scores'!BL450&lt;&gt;"",'2. Enter scores'!$B450-'2. Enter scores'!BL450,"")</f>
        <v/>
      </c>
      <c r="BN446" s="125" t="str">
        <f>IF('2. Enter scores'!BM450&lt;&gt;"",'2. Enter scores'!$B450-'2. Enter scores'!BM450,"")</f>
        <v/>
      </c>
      <c r="BO446" s="125" t="str">
        <f>IF('2. Enter scores'!BN450&lt;&gt;"",'2. Enter scores'!$B450-'2. Enter scores'!BN450,"")</f>
        <v/>
      </c>
      <c r="BP446" s="108">
        <v>1000</v>
      </c>
    </row>
    <row r="447" spans="2:68" x14ac:dyDescent="0.35">
      <c r="B447" s="125" t="str">
        <f>IF('2. Enter scores'!A451&lt;&gt;"",'2. Enter scores'!A451,"")</f>
        <v/>
      </c>
      <c r="H447" s="125" t="str">
        <f>IF('2. Enter scores'!G451&lt;&gt;"",'2. Enter scores'!$B451-'2. Enter scores'!G451,"")</f>
        <v/>
      </c>
      <c r="I447" s="125" t="str">
        <f>IF('2. Enter scores'!H451&lt;&gt;"",'2. Enter scores'!$B451-'2. Enter scores'!H451,"")</f>
        <v/>
      </c>
      <c r="J447" s="125" t="str">
        <f>IF('2. Enter scores'!I451&lt;&gt;"",'2. Enter scores'!$B451-'2. Enter scores'!I451,"")</f>
        <v/>
      </c>
      <c r="K447" s="125" t="str">
        <f>IF('2. Enter scores'!J451&lt;&gt;"",'2. Enter scores'!$B451-'2. Enter scores'!J451,"")</f>
        <v/>
      </c>
      <c r="L447" s="125" t="str">
        <f>IF('2. Enter scores'!K451&lt;&gt;"",'2. Enter scores'!$B451-'2. Enter scores'!K451,"")</f>
        <v/>
      </c>
      <c r="M447" s="125" t="str">
        <f>IF('2. Enter scores'!L451&lt;&gt;"",'2. Enter scores'!$B451-'2. Enter scores'!L451,"")</f>
        <v/>
      </c>
      <c r="N447" s="125" t="str">
        <f>IF('2. Enter scores'!M451&lt;&gt;"",'2. Enter scores'!$B451-'2. Enter scores'!M451,"")</f>
        <v/>
      </c>
      <c r="O447" s="125" t="str">
        <f>IF('2. Enter scores'!N451&lt;&gt;"",'2. Enter scores'!$B451-'2. Enter scores'!N451,"")</f>
        <v/>
      </c>
      <c r="P447" s="125" t="str">
        <f>IF('2. Enter scores'!O451&lt;&gt;"",'2. Enter scores'!$B451-'2. Enter scores'!O451,"")</f>
        <v/>
      </c>
      <c r="Q447" s="125" t="str">
        <f>IF('2. Enter scores'!P451&lt;&gt;"",'2. Enter scores'!$B451-'2. Enter scores'!P451,"")</f>
        <v/>
      </c>
      <c r="R447" s="125" t="str">
        <f>IF('2. Enter scores'!Q451&lt;&gt;"",'2. Enter scores'!$B451-'2. Enter scores'!Q451,"")</f>
        <v/>
      </c>
      <c r="S447" s="125" t="str">
        <f>IF('2. Enter scores'!R451&lt;&gt;"",'2. Enter scores'!$B451-'2. Enter scores'!R451,"")</f>
        <v/>
      </c>
      <c r="T447" s="125" t="str">
        <f>IF('2. Enter scores'!S451&lt;&gt;"",'2. Enter scores'!$B451-'2. Enter scores'!S451,"")</f>
        <v/>
      </c>
      <c r="U447" s="125" t="str">
        <f>IF('2. Enter scores'!T451&lt;&gt;"",'2. Enter scores'!$B451-'2. Enter scores'!T451,"")</f>
        <v/>
      </c>
      <c r="V447" s="125" t="str">
        <f>IF('2. Enter scores'!U451&lt;&gt;"",'2. Enter scores'!$B451-'2. Enter scores'!U451,"")</f>
        <v/>
      </c>
      <c r="W447" s="125" t="str">
        <f>IF('2. Enter scores'!V451&lt;&gt;"",'2. Enter scores'!$B451-'2. Enter scores'!V451,"")</f>
        <v/>
      </c>
      <c r="X447" s="125" t="str">
        <f>IF('2. Enter scores'!W451&lt;&gt;"",'2. Enter scores'!$B451-'2. Enter scores'!W451,"")</f>
        <v/>
      </c>
      <c r="Y447" s="125" t="str">
        <f>IF('2. Enter scores'!X451&lt;&gt;"",'2. Enter scores'!$B451-'2. Enter scores'!X451,"")</f>
        <v/>
      </c>
      <c r="Z447" s="125" t="str">
        <f>IF('2. Enter scores'!Y451&lt;&gt;"",'2. Enter scores'!$B451-'2. Enter scores'!Y451,"")</f>
        <v/>
      </c>
      <c r="AA447" s="125" t="str">
        <f>IF('2. Enter scores'!Z451&lt;&gt;"",'2. Enter scores'!$B451-'2. Enter scores'!Z451,"")</f>
        <v/>
      </c>
      <c r="AB447" s="125" t="str">
        <f>IF('2. Enter scores'!AA451&lt;&gt;"",'2. Enter scores'!$B451-'2. Enter scores'!AA451,"")</f>
        <v/>
      </c>
      <c r="AC447" s="125" t="str">
        <f>IF('2. Enter scores'!AB451&lt;&gt;"",'2. Enter scores'!$B451-'2. Enter scores'!AB451,"")</f>
        <v/>
      </c>
      <c r="AD447" s="125" t="str">
        <f>IF('2. Enter scores'!AC451&lt;&gt;"",'2. Enter scores'!$B451-'2. Enter scores'!AC451,"")</f>
        <v/>
      </c>
      <c r="AE447" s="125" t="str">
        <f>IF('2. Enter scores'!AD451&lt;&gt;"",'2. Enter scores'!$B451-'2. Enter scores'!AD451,"")</f>
        <v/>
      </c>
      <c r="AF447" s="125" t="str">
        <f>IF('2. Enter scores'!AE451&lt;&gt;"",'2. Enter scores'!$B451-'2. Enter scores'!AE451,"")</f>
        <v/>
      </c>
      <c r="AG447" s="125" t="str">
        <f>IF('2. Enter scores'!AF451&lt;&gt;"",'2. Enter scores'!$B451-'2. Enter scores'!AF451,"")</f>
        <v/>
      </c>
      <c r="AH447" s="125" t="str">
        <f>IF('2. Enter scores'!AG451&lt;&gt;"",'2. Enter scores'!$B451-'2. Enter scores'!AG451,"")</f>
        <v/>
      </c>
      <c r="AI447" s="125" t="str">
        <f>IF('2. Enter scores'!AH451&lt;&gt;"",'2. Enter scores'!$B451-'2. Enter scores'!AH451,"")</f>
        <v/>
      </c>
      <c r="AJ447" s="125" t="str">
        <f>IF('2. Enter scores'!AI451&lt;&gt;"",'2. Enter scores'!$B451-'2. Enter scores'!AI451,"")</f>
        <v/>
      </c>
      <c r="AK447" s="125" t="str">
        <f>IF('2. Enter scores'!AJ451&lt;&gt;"",'2. Enter scores'!$B451-'2. Enter scores'!AJ451,"")</f>
        <v/>
      </c>
      <c r="AL447" s="125" t="str">
        <f>IF('2. Enter scores'!AK451&lt;&gt;"",'2. Enter scores'!$B451-'2. Enter scores'!AK451,"")</f>
        <v/>
      </c>
      <c r="AM447" s="125" t="str">
        <f>IF('2. Enter scores'!AL451&lt;&gt;"",'2. Enter scores'!$B451-'2. Enter scores'!AL451,"")</f>
        <v/>
      </c>
      <c r="AN447" s="125" t="str">
        <f>IF('2. Enter scores'!AM451&lt;&gt;"",'2. Enter scores'!$B451-'2. Enter scores'!AM451,"")</f>
        <v/>
      </c>
      <c r="AO447" s="125" t="str">
        <f>IF('2. Enter scores'!AN451&lt;&gt;"",'2. Enter scores'!$B451-'2. Enter scores'!AN451,"")</f>
        <v/>
      </c>
      <c r="AP447" s="125" t="str">
        <f>IF('2. Enter scores'!AO451&lt;&gt;"",'2. Enter scores'!$B451-'2. Enter scores'!AO451,"")</f>
        <v/>
      </c>
      <c r="AQ447" s="125" t="str">
        <f>IF('2. Enter scores'!AP451&lt;&gt;"",'2. Enter scores'!$B451-'2. Enter scores'!AP451,"")</f>
        <v/>
      </c>
      <c r="AR447" s="125" t="str">
        <f>IF('2. Enter scores'!AQ451&lt;&gt;"",'2. Enter scores'!$B451-'2. Enter scores'!AQ451,"")</f>
        <v/>
      </c>
      <c r="AS447" s="125" t="str">
        <f>IF('2. Enter scores'!AR451&lt;&gt;"",'2. Enter scores'!$B451-'2. Enter scores'!AR451,"")</f>
        <v/>
      </c>
      <c r="AT447" s="125" t="str">
        <f>IF('2. Enter scores'!AS451&lt;&gt;"",'2. Enter scores'!$B451-'2. Enter scores'!AS451,"")</f>
        <v/>
      </c>
      <c r="AU447" s="125" t="str">
        <f>IF('2. Enter scores'!AT451&lt;&gt;"",'2. Enter scores'!$B451-'2. Enter scores'!AT451,"")</f>
        <v/>
      </c>
      <c r="AV447" s="125" t="str">
        <f>IF('2. Enter scores'!AU451&lt;&gt;"",'2. Enter scores'!$B451-'2. Enter scores'!AU451,"")</f>
        <v/>
      </c>
      <c r="AW447" s="125" t="str">
        <f>IF('2. Enter scores'!AV451&lt;&gt;"",'2. Enter scores'!$B451-'2. Enter scores'!AV451,"")</f>
        <v/>
      </c>
      <c r="AX447" s="125" t="str">
        <f>IF('2. Enter scores'!AW451&lt;&gt;"",'2. Enter scores'!$B451-'2. Enter scores'!AW451,"")</f>
        <v/>
      </c>
      <c r="AY447" s="125" t="str">
        <f>IF('2. Enter scores'!AX451&lt;&gt;"",'2. Enter scores'!$B451-'2. Enter scores'!AX451,"")</f>
        <v/>
      </c>
      <c r="AZ447" s="125" t="str">
        <f>IF('2. Enter scores'!AY451&lt;&gt;"",'2. Enter scores'!$B451-'2. Enter scores'!AY451,"")</f>
        <v/>
      </c>
      <c r="BA447" s="125" t="str">
        <f>IF('2. Enter scores'!AZ451&lt;&gt;"",'2. Enter scores'!$B451-'2. Enter scores'!AZ451,"")</f>
        <v/>
      </c>
      <c r="BB447" s="125" t="str">
        <f>IF('2. Enter scores'!BA451&lt;&gt;"",'2. Enter scores'!$B451-'2. Enter scores'!BA451,"")</f>
        <v/>
      </c>
      <c r="BC447" s="125" t="str">
        <f>IF('2. Enter scores'!BB451&lt;&gt;"",'2. Enter scores'!$B451-'2. Enter scores'!BB451,"")</f>
        <v/>
      </c>
      <c r="BD447" s="125" t="str">
        <f>IF('2. Enter scores'!BC451&lt;&gt;"",'2. Enter scores'!$B451-'2. Enter scores'!BC451,"")</f>
        <v/>
      </c>
      <c r="BE447" s="125" t="str">
        <f>IF('2. Enter scores'!BD451&lt;&gt;"",'2. Enter scores'!$B451-'2. Enter scores'!BD451,"")</f>
        <v/>
      </c>
      <c r="BF447" s="125" t="str">
        <f>IF('2. Enter scores'!BE451&lt;&gt;"",'2. Enter scores'!$B451-'2. Enter scores'!BE451,"")</f>
        <v/>
      </c>
      <c r="BG447" s="125" t="str">
        <f>IF('2. Enter scores'!BF451&lt;&gt;"",'2. Enter scores'!$B451-'2. Enter scores'!BF451,"")</f>
        <v/>
      </c>
      <c r="BH447" s="125" t="str">
        <f>IF('2. Enter scores'!BG451&lt;&gt;"",'2. Enter scores'!$B451-'2. Enter scores'!BG451,"")</f>
        <v/>
      </c>
      <c r="BI447" s="125" t="str">
        <f>IF('2. Enter scores'!BH451&lt;&gt;"",'2. Enter scores'!$B451-'2. Enter scores'!BH451,"")</f>
        <v/>
      </c>
      <c r="BJ447" s="125" t="str">
        <f>IF('2. Enter scores'!BI451&lt;&gt;"",'2. Enter scores'!$B451-'2. Enter scores'!BI451,"")</f>
        <v/>
      </c>
      <c r="BK447" s="125" t="str">
        <f>IF('2. Enter scores'!BJ451&lt;&gt;"",'2. Enter scores'!$B451-'2. Enter scores'!BJ451,"")</f>
        <v/>
      </c>
      <c r="BL447" s="125" t="str">
        <f>IF('2. Enter scores'!BK451&lt;&gt;"",'2. Enter scores'!$B451-'2. Enter scores'!BK451,"")</f>
        <v/>
      </c>
      <c r="BM447" s="125" t="str">
        <f>IF('2. Enter scores'!BL451&lt;&gt;"",'2. Enter scores'!$B451-'2. Enter scores'!BL451,"")</f>
        <v/>
      </c>
      <c r="BN447" s="125" t="str">
        <f>IF('2. Enter scores'!BM451&lt;&gt;"",'2. Enter scores'!$B451-'2. Enter scores'!BM451,"")</f>
        <v/>
      </c>
      <c r="BO447" s="125" t="str">
        <f>IF('2. Enter scores'!BN451&lt;&gt;"",'2. Enter scores'!$B451-'2. Enter scores'!BN451,"")</f>
        <v/>
      </c>
      <c r="BP447" s="108">
        <v>1000</v>
      </c>
    </row>
    <row r="448" spans="2:68" x14ac:dyDescent="0.35">
      <c r="B448" s="125" t="str">
        <f>IF('2. Enter scores'!A452&lt;&gt;"",'2. Enter scores'!A452,"")</f>
        <v/>
      </c>
      <c r="H448" s="125" t="str">
        <f>IF('2. Enter scores'!G452&lt;&gt;"",'2. Enter scores'!$B452-'2. Enter scores'!G452,"")</f>
        <v/>
      </c>
      <c r="I448" s="125" t="str">
        <f>IF('2. Enter scores'!H452&lt;&gt;"",'2. Enter scores'!$B452-'2. Enter scores'!H452,"")</f>
        <v/>
      </c>
      <c r="J448" s="125" t="str">
        <f>IF('2. Enter scores'!I452&lt;&gt;"",'2. Enter scores'!$B452-'2. Enter scores'!I452,"")</f>
        <v/>
      </c>
      <c r="K448" s="125" t="str">
        <f>IF('2. Enter scores'!J452&lt;&gt;"",'2. Enter scores'!$B452-'2. Enter scores'!J452,"")</f>
        <v/>
      </c>
      <c r="L448" s="125" t="str">
        <f>IF('2. Enter scores'!K452&lt;&gt;"",'2. Enter scores'!$B452-'2. Enter scores'!K452,"")</f>
        <v/>
      </c>
      <c r="M448" s="125" t="str">
        <f>IF('2. Enter scores'!L452&lt;&gt;"",'2. Enter scores'!$B452-'2. Enter scores'!L452,"")</f>
        <v/>
      </c>
      <c r="N448" s="125" t="str">
        <f>IF('2. Enter scores'!M452&lt;&gt;"",'2. Enter scores'!$B452-'2. Enter scores'!M452,"")</f>
        <v/>
      </c>
      <c r="O448" s="125" t="str">
        <f>IF('2. Enter scores'!N452&lt;&gt;"",'2. Enter scores'!$B452-'2. Enter scores'!N452,"")</f>
        <v/>
      </c>
      <c r="P448" s="125" t="str">
        <f>IF('2. Enter scores'!O452&lt;&gt;"",'2. Enter scores'!$B452-'2. Enter scores'!O452,"")</f>
        <v/>
      </c>
      <c r="Q448" s="125" t="str">
        <f>IF('2. Enter scores'!P452&lt;&gt;"",'2. Enter scores'!$B452-'2. Enter scores'!P452,"")</f>
        <v/>
      </c>
      <c r="R448" s="125" t="str">
        <f>IF('2. Enter scores'!Q452&lt;&gt;"",'2. Enter scores'!$B452-'2. Enter scores'!Q452,"")</f>
        <v/>
      </c>
      <c r="S448" s="125" t="str">
        <f>IF('2. Enter scores'!R452&lt;&gt;"",'2. Enter scores'!$B452-'2. Enter scores'!R452,"")</f>
        <v/>
      </c>
      <c r="T448" s="125" t="str">
        <f>IF('2. Enter scores'!S452&lt;&gt;"",'2. Enter scores'!$B452-'2. Enter scores'!S452,"")</f>
        <v/>
      </c>
      <c r="U448" s="125" t="str">
        <f>IF('2. Enter scores'!T452&lt;&gt;"",'2. Enter scores'!$B452-'2. Enter scores'!T452,"")</f>
        <v/>
      </c>
      <c r="V448" s="125" t="str">
        <f>IF('2. Enter scores'!U452&lt;&gt;"",'2. Enter scores'!$B452-'2. Enter scores'!U452,"")</f>
        <v/>
      </c>
      <c r="W448" s="125" t="str">
        <f>IF('2. Enter scores'!V452&lt;&gt;"",'2. Enter scores'!$B452-'2. Enter scores'!V452,"")</f>
        <v/>
      </c>
      <c r="X448" s="125" t="str">
        <f>IF('2. Enter scores'!W452&lt;&gt;"",'2. Enter scores'!$B452-'2. Enter scores'!W452,"")</f>
        <v/>
      </c>
      <c r="Y448" s="125" t="str">
        <f>IF('2. Enter scores'!X452&lt;&gt;"",'2. Enter scores'!$B452-'2. Enter scores'!X452,"")</f>
        <v/>
      </c>
      <c r="Z448" s="125" t="str">
        <f>IF('2. Enter scores'!Y452&lt;&gt;"",'2. Enter scores'!$B452-'2. Enter scores'!Y452,"")</f>
        <v/>
      </c>
      <c r="AA448" s="125" t="str">
        <f>IF('2. Enter scores'!Z452&lt;&gt;"",'2. Enter scores'!$B452-'2. Enter scores'!Z452,"")</f>
        <v/>
      </c>
      <c r="AB448" s="125" t="str">
        <f>IF('2. Enter scores'!AA452&lt;&gt;"",'2. Enter scores'!$B452-'2. Enter scores'!AA452,"")</f>
        <v/>
      </c>
      <c r="AC448" s="125" t="str">
        <f>IF('2. Enter scores'!AB452&lt;&gt;"",'2. Enter scores'!$B452-'2. Enter scores'!AB452,"")</f>
        <v/>
      </c>
      <c r="AD448" s="125" t="str">
        <f>IF('2. Enter scores'!AC452&lt;&gt;"",'2. Enter scores'!$B452-'2. Enter scores'!AC452,"")</f>
        <v/>
      </c>
      <c r="AE448" s="125" t="str">
        <f>IF('2. Enter scores'!AD452&lt;&gt;"",'2. Enter scores'!$B452-'2. Enter scores'!AD452,"")</f>
        <v/>
      </c>
      <c r="AF448" s="125" t="str">
        <f>IF('2. Enter scores'!AE452&lt;&gt;"",'2. Enter scores'!$B452-'2. Enter scores'!AE452,"")</f>
        <v/>
      </c>
      <c r="AG448" s="125" t="str">
        <f>IF('2. Enter scores'!AF452&lt;&gt;"",'2. Enter scores'!$B452-'2. Enter scores'!AF452,"")</f>
        <v/>
      </c>
      <c r="AH448" s="125" t="str">
        <f>IF('2. Enter scores'!AG452&lt;&gt;"",'2. Enter scores'!$B452-'2. Enter scores'!AG452,"")</f>
        <v/>
      </c>
      <c r="AI448" s="125" t="str">
        <f>IF('2. Enter scores'!AH452&lt;&gt;"",'2. Enter scores'!$B452-'2. Enter scores'!AH452,"")</f>
        <v/>
      </c>
      <c r="AJ448" s="125" t="str">
        <f>IF('2. Enter scores'!AI452&lt;&gt;"",'2. Enter scores'!$B452-'2. Enter scores'!AI452,"")</f>
        <v/>
      </c>
      <c r="AK448" s="125" t="str">
        <f>IF('2. Enter scores'!AJ452&lt;&gt;"",'2. Enter scores'!$B452-'2. Enter scores'!AJ452,"")</f>
        <v/>
      </c>
      <c r="AL448" s="125" t="str">
        <f>IF('2. Enter scores'!AK452&lt;&gt;"",'2. Enter scores'!$B452-'2. Enter scores'!AK452,"")</f>
        <v/>
      </c>
      <c r="AM448" s="125" t="str">
        <f>IF('2. Enter scores'!AL452&lt;&gt;"",'2. Enter scores'!$B452-'2. Enter scores'!AL452,"")</f>
        <v/>
      </c>
      <c r="AN448" s="125" t="str">
        <f>IF('2. Enter scores'!AM452&lt;&gt;"",'2. Enter scores'!$B452-'2. Enter scores'!AM452,"")</f>
        <v/>
      </c>
      <c r="AO448" s="125" t="str">
        <f>IF('2. Enter scores'!AN452&lt;&gt;"",'2. Enter scores'!$B452-'2. Enter scores'!AN452,"")</f>
        <v/>
      </c>
      <c r="AP448" s="125" t="str">
        <f>IF('2. Enter scores'!AO452&lt;&gt;"",'2. Enter scores'!$B452-'2. Enter scores'!AO452,"")</f>
        <v/>
      </c>
      <c r="AQ448" s="125" t="str">
        <f>IF('2. Enter scores'!AP452&lt;&gt;"",'2. Enter scores'!$B452-'2. Enter scores'!AP452,"")</f>
        <v/>
      </c>
      <c r="AR448" s="125" t="str">
        <f>IF('2. Enter scores'!AQ452&lt;&gt;"",'2. Enter scores'!$B452-'2. Enter scores'!AQ452,"")</f>
        <v/>
      </c>
      <c r="AS448" s="125" t="str">
        <f>IF('2. Enter scores'!AR452&lt;&gt;"",'2. Enter scores'!$B452-'2. Enter scores'!AR452,"")</f>
        <v/>
      </c>
      <c r="AT448" s="125" t="str">
        <f>IF('2. Enter scores'!AS452&lt;&gt;"",'2. Enter scores'!$B452-'2. Enter scores'!AS452,"")</f>
        <v/>
      </c>
      <c r="AU448" s="125" t="str">
        <f>IF('2. Enter scores'!AT452&lt;&gt;"",'2. Enter scores'!$B452-'2. Enter scores'!AT452,"")</f>
        <v/>
      </c>
      <c r="AV448" s="125" t="str">
        <f>IF('2. Enter scores'!AU452&lt;&gt;"",'2. Enter scores'!$B452-'2. Enter scores'!AU452,"")</f>
        <v/>
      </c>
      <c r="AW448" s="125" t="str">
        <f>IF('2. Enter scores'!AV452&lt;&gt;"",'2. Enter scores'!$B452-'2. Enter scores'!AV452,"")</f>
        <v/>
      </c>
      <c r="AX448" s="125" t="str">
        <f>IF('2. Enter scores'!AW452&lt;&gt;"",'2. Enter scores'!$B452-'2. Enter scores'!AW452,"")</f>
        <v/>
      </c>
      <c r="AY448" s="125" t="str">
        <f>IF('2. Enter scores'!AX452&lt;&gt;"",'2. Enter scores'!$B452-'2. Enter scores'!AX452,"")</f>
        <v/>
      </c>
      <c r="AZ448" s="125" t="str">
        <f>IF('2. Enter scores'!AY452&lt;&gt;"",'2. Enter scores'!$B452-'2. Enter scores'!AY452,"")</f>
        <v/>
      </c>
      <c r="BA448" s="125" t="str">
        <f>IF('2. Enter scores'!AZ452&lt;&gt;"",'2. Enter scores'!$B452-'2. Enter scores'!AZ452,"")</f>
        <v/>
      </c>
      <c r="BB448" s="125" t="str">
        <f>IF('2. Enter scores'!BA452&lt;&gt;"",'2. Enter scores'!$B452-'2. Enter scores'!BA452,"")</f>
        <v/>
      </c>
      <c r="BC448" s="125" t="str">
        <f>IF('2. Enter scores'!BB452&lt;&gt;"",'2. Enter scores'!$B452-'2. Enter scores'!BB452,"")</f>
        <v/>
      </c>
      <c r="BD448" s="125" t="str">
        <f>IF('2. Enter scores'!BC452&lt;&gt;"",'2. Enter scores'!$B452-'2. Enter scores'!BC452,"")</f>
        <v/>
      </c>
      <c r="BE448" s="125" t="str">
        <f>IF('2. Enter scores'!BD452&lt;&gt;"",'2. Enter scores'!$B452-'2. Enter scores'!BD452,"")</f>
        <v/>
      </c>
      <c r="BF448" s="125" t="str">
        <f>IF('2. Enter scores'!BE452&lt;&gt;"",'2. Enter scores'!$B452-'2. Enter scores'!BE452,"")</f>
        <v/>
      </c>
      <c r="BG448" s="125" t="str">
        <f>IF('2. Enter scores'!BF452&lt;&gt;"",'2. Enter scores'!$B452-'2. Enter scores'!BF452,"")</f>
        <v/>
      </c>
      <c r="BH448" s="125" t="str">
        <f>IF('2. Enter scores'!BG452&lt;&gt;"",'2. Enter scores'!$B452-'2. Enter scores'!BG452,"")</f>
        <v/>
      </c>
      <c r="BI448" s="125" t="str">
        <f>IF('2. Enter scores'!BH452&lt;&gt;"",'2. Enter scores'!$B452-'2. Enter scores'!BH452,"")</f>
        <v/>
      </c>
      <c r="BJ448" s="125" t="str">
        <f>IF('2. Enter scores'!BI452&lt;&gt;"",'2. Enter scores'!$B452-'2. Enter scores'!BI452,"")</f>
        <v/>
      </c>
      <c r="BK448" s="125" t="str">
        <f>IF('2. Enter scores'!BJ452&lt;&gt;"",'2. Enter scores'!$B452-'2. Enter scores'!BJ452,"")</f>
        <v/>
      </c>
      <c r="BL448" s="125" t="str">
        <f>IF('2. Enter scores'!BK452&lt;&gt;"",'2. Enter scores'!$B452-'2. Enter scores'!BK452,"")</f>
        <v/>
      </c>
      <c r="BM448" s="125" t="str">
        <f>IF('2. Enter scores'!BL452&lt;&gt;"",'2. Enter scores'!$B452-'2. Enter scores'!BL452,"")</f>
        <v/>
      </c>
      <c r="BN448" s="125" t="str">
        <f>IF('2. Enter scores'!BM452&lt;&gt;"",'2. Enter scores'!$B452-'2. Enter scores'!BM452,"")</f>
        <v/>
      </c>
      <c r="BO448" s="125" t="str">
        <f>IF('2. Enter scores'!BN452&lt;&gt;"",'2. Enter scores'!$B452-'2. Enter scores'!BN452,"")</f>
        <v/>
      </c>
      <c r="BP448" s="108">
        <v>1000</v>
      </c>
    </row>
    <row r="449" spans="2:68" x14ac:dyDescent="0.35">
      <c r="B449" s="125" t="str">
        <f>IF('2. Enter scores'!A453&lt;&gt;"",'2. Enter scores'!A453,"")</f>
        <v/>
      </c>
      <c r="H449" s="125" t="str">
        <f>IF('2. Enter scores'!G453&lt;&gt;"",'2. Enter scores'!$B453-'2. Enter scores'!G453,"")</f>
        <v/>
      </c>
      <c r="I449" s="125" t="str">
        <f>IF('2. Enter scores'!H453&lt;&gt;"",'2. Enter scores'!$B453-'2. Enter scores'!H453,"")</f>
        <v/>
      </c>
      <c r="J449" s="125" t="str">
        <f>IF('2. Enter scores'!I453&lt;&gt;"",'2. Enter scores'!$B453-'2. Enter scores'!I453,"")</f>
        <v/>
      </c>
      <c r="K449" s="125" t="str">
        <f>IF('2. Enter scores'!J453&lt;&gt;"",'2. Enter scores'!$B453-'2. Enter scores'!J453,"")</f>
        <v/>
      </c>
      <c r="L449" s="125" t="str">
        <f>IF('2. Enter scores'!K453&lt;&gt;"",'2. Enter scores'!$B453-'2. Enter scores'!K453,"")</f>
        <v/>
      </c>
      <c r="M449" s="125" t="str">
        <f>IF('2. Enter scores'!L453&lt;&gt;"",'2. Enter scores'!$B453-'2. Enter scores'!L453,"")</f>
        <v/>
      </c>
      <c r="N449" s="125" t="str">
        <f>IF('2. Enter scores'!M453&lt;&gt;"",'2. Enter scores'!$B453-'2. Enter scores'!M453,"")</f>
        <v/>
      </c>
      <c r="O449" s="125" t="str">
        <f>IF('2. Enter scores'!N453&lt;&gt;"",'2. Enter scores'!$B453-'2. Enter scores'!N453,"")</f>
        <v/>
      </c>
      <c r="P449" s="125" t="str">
        <f>IF('2. Enter scores'!O453&lt;&gt;"",'2. Enter scores'!$B453-'2. Enter scores'!O453,"")</f>
        <v/>
      </c>
      <c r="Q449" s="125" t="str">
        <f>IF('2. Enter scores'!P453&lt;&gt;"",'2. Enter scores'!$B453-'2. Enter scores'!P453,"")</f>
        <v/>
      </c>
      <c r="R449" s="125" t="str">
        <f>IF('2. Enter scores'!Q453&lt;&gt;"",'2. Enter scores'!$B453-'2. Enter scores'!Q453,"")</f>
        <v/>
      </c>
      <c r="S449" s="125" t="str">
        <f>IF('2. Enter scores'!R453&lt;&gt;"",'2. Enter scores'!$B453-'2. Enter scores'!R453,"")</f>
        <v/>
      </c>
      <c r="T449" s="125" t="str">
        <f>IF('2. Enter scores'!S453&lt;&gt;"",'2. Enter scores'!$B453-'2. Enter scores'!S453,"")</f>
        <v/>
      </c>
      <c r="U449" s="125" t="str">
        <f>IF('2. Enter scores'!T453&lt;&gt;"",'2. Enter scores'!$B453-'2. Enter scores'!T453,"")</f>
        <v/>
      </c>
      <c r="V449" s="125" t="str">
        <f>IF('2. Enter scores'!U453&lt;&gt;"",'2. Enter scores'!$B453-'2. Enter scores'!U453,"")</f>
        <v/>
      </c>
      <c r="W449" s="125" t="str">
        <f>IF('2. Enter scores'!V453&lt;&gt;"",'2. Enter scores'!$B453-'2. Enter scores'!V453,"")</f>
        <v/>
      </c>
      <c r="X449" s="125" t="str">
        <f>IF('2. Enter scores'!W453&lt;&gt;"",'2. Enter scores'!$B453-'2. Enter scores'!W453,"")</f>
        <v/>
      </c>
      <c r="Y449" s="125" t="str">
        <f>IF('2. Enter scores'!X453&lt;&gt;"",'2. Enter scores'!$B453-'2. Enter scores'!X453,"")</f>
        <v/>
      </c>
      <c r="Z449" s="125" t="str">
        <f>IF('2. Enter scores'!Y453&lt;&gt;"",'2. Enter scores'!$B453-'2. Enter scores'!Y453,"")</f>
        <v/>
      </c>
      <c r="AA449" s="125" t="str">
        <f>IF('2. Enter scores'!Z453&lt;&gt;"",'2. Enter scores'!$B453-'2. Enter scores'!Z453,"")</f>
        <v/>
      </c>
      <c r="AB449" s="125" t="str">
        <f>IF('2. Enter scores'!AA453&lt;&gt;"",'2. Enter scores'!$B453-'2. Enter scores'!AA453,"")</f>
        <v/>
      </c>
      <c r="AC449" s="125" t="str">
        <f>IF('2. Enter scores'!AB453&lt;&gt;"",'2. Enter scores'!$B453-'2. Enter scores'!AB453,"")</f>
        <v/>
      </c>
      <c r="AD449" s="125" t="str">
        <f>IF('2. Enter scores'!AC453&lt;&gt;"",'2. Enter scores'!$B453-'2. Enter scores'!AC453,"")</f>
        <v/>
      </c>
      <c r="AE449" s="125" t="str">
        <f>IF('2. Enter scores'!AD453&lt;&gt;"",'2. Enter scores'!$B453-'2. Enter scores'!AD453,"")</f>
        <v/>
      </c>
      <c r="AF449" s="125" t="str">
        <f>IF('2. Enter scores'!AE453&lt;&gt;"",'2. Enter scores'!$B453-'2. Enter scores'!AE453,"")</f>
        <v/>
      </c>
      <c r="AG449" s="125" t="str">
        <f>IF('2. Enter scores'!AF453&lt;&gt;"",'2. Enter scores'!$B453-'2. Enter scores'!AF453,"")</f>
        <v/>
      </c>
      <c r="AH449" s="125" t="str">
        <f>IF('2. Enter scores'!AG453&lt;&gt;"",'2. Enter scores'!$B453-'2. Enter scores'!AG453,"")</f>
        <v/>
      </c>
      <c r="AI449" s="125" t="str">
        <f>IF('2. Enter scores'!AH453&lt;&gt;"",'2. Enter scores'!$B453-'2. Enter scores'!AH453,"")</f>
        <v/>
      </c>
      <c r="AJ449" s="125" t="str">
        <f>IF('2. Enter scores'!AI453&lt;&gt;"",'2. Enter scores'!$B453-'2. Enter scores'!AI453,"")</f>
        <v/>
      </c>
      <c r="AK449" s="125" t="str">
        <f>IF('2. Enter scores'!AJ453&lt;&gt;"",'2. Enter scores'!$B453-'2. Enter scores'!AJ453,"")</f>
        <v/>
      </c>
      <c r="AL449" s="125" t="str">
        <f>IF('2. Enter scores'!AK453&lt;&gt;"",'2. Enter scores'!$B453-'2. Enter scores'!AK453,"")</f>
        <v/>
      </c>
      <c r="AM449" s="125" t="str">
        <f>IF('2. Enter scores'!AL453&lt;&gt;"",'2. Enter scores'!$B453-'2. Enter scores'!AL453,"")</f>
        <v/>
      </c>
      <c r="AN449" s="125" t="str">
        <f>IF('2. Enter scores'!AM453&lt;&gt;"",'2. Enter scores'!$B453-'2. Enter scores'!AM453,"")</f>
        <v/>
      </c>
      <c r="AO449" s="125" t="str">
        <f>IF('2. Enter scores'!AN453&lt;&gt;"",'2. Enter scores'!$B453-'2. Enter scores'!AN453,"")</f>
        <v/>
      </c>
      <c r="AP449" s="125" t="str">
        <f>IF('2. Enter scores'!AO453&lt;&gt;"",'2. Enter scores'!$B453-'2. Enter scores'!AO453,"")</f>
        <v/>
      </c>
      <c r="AQ449" s="125" t="str">
        <f>IF('2. Enter scores'!AP453&lt;&gt;"",'2. Enter scores'!$B453-'2. Enter scores'!AP453,"")</f>
        <v/>
      </c>
      <c r="AR449" s="125" t="str">
        <f>IF('2. Enter scores'!AQ453&lt;&gt;"",'2. Enter scores'!$B453-'2. Enter scores'!AQ453,"")</f>
        <v/>
      </c>
      <c r="AS449" s="125" t="str">
        <f>IF('2. Enter scores'!AR453&lt;&gt;"",'2. Enter scores'!$B453-'2. Enter scores'!AR453,"")</f>
        <v/>
      </c>
      <c r="AT449" s="125" t="str">
        <f>IF('2. Enter scores'!AS453&lt;&gt;"",'2. Enter scores'!$B453-'2. Enter scores'!AS453,"")</f>
        <v/>
      </c>
      <c r="AU449" s="125" t="str">
        <f>IF('2. Enter scores'!AT453&lt;&gt;"",'2. Enter scores'!$B453-'2. Enter scores'!AT453,"")</f>
        <v/>
      </c>
      <c r="AV449" s="125" t="str">
        <f>IF('2. Enter scores'!AU453&lt;&gt;"",'2. Enter scores'!$B453-'2. Enter scores'!AU453,"")</f>
        <v/>
      </c>
      <c r="AW449" s="125" t="str">
        <f>IF('2. Enter scores'!AV453&lt;&gt;"",'2. Enter scores'!$B453-'2. Enter scores'!AV453,"")</f>
        <v/>
      </c>
      <c r="AX449" s="125" t="str">
        <f>IF('2. Enter scores'!AW453&lt;&gt;"",'2. Enter scores'!$B453-'2. Enter scores'!AW453,"")</f>
        <v/>
      </c>
      <c r="AY449" s="125" t="str">
        <f>IF('2. Enter scores'!AX453&lt;&gt;"",'2. Enter scores'!$B453-'2. Enter scores'!AX453,"")</f>
        <v/>
      </c>
      <c r="AZ449" s="125" t="str">
        <f>IF('2. Enter scores'!AY453&lt;&gt;"",'2. Enter scores'!$B453-'2. Enter scores'!AY453,"")</f>
        <v/>
      </c>
      <c r="BA449" s="125" t="str">
        <f>IF('2. Enter scores'!AZ453&lt;&gt;"",'2. Enter scores'!$B453-'2. Enter scores'!AZ453,"")</f>
        <v/>
      </c>
      <c r="BB449" s="125" t="str">
        <f>IF('2. Enter scores'!BA453&lt;&gt;"",'2. Enter scores'!$B453-'2. Enter scores'!BA453,"")</f>
        <v/>
      </c>
      <c r="BC449" s="125" t="str">
        <f>IF('2. Enter scores'!BB453&lt;&gt;"",'2. Enter scores'!$B453-'2. Enter scores'!BB453,"")</f>
        <v/>
      </c>
      <c r="BD449" s="125" t="str">
        <f>IF('2. Enter scores'!BC453&lt;&gt;"",'2. Enter scores'!$B453-'2. Enter scores'!BC453,"")</f>
        <v/>
      </c>
      <c r="BE449" s="125" t="str">
        <f>IF('2. Enter scores'!BD453&lt;&gt;"",'2. Enter scores'!$B453-'2. Enter scores'!BD453,"")</f>
        <v/>
      </c>
      <c r="BF449" s="125" t="str">
        <f>IF('2. Enter scores'!BE453&lt;&gt;"",'2. Enter scores'!$B453-'2. Enter scores'!BE453,"")</f>
        <v/>
      </c>
      <c r="BG449" s="125" t="str">
        <f>IF('2. Enter scores'!BF453&lt;&gt;"",'2. Enter scores'!$B453-'2. Enter scores'!BF453,"")</f>
        <v/>
      </c>
      <c r="BH449" s="125" t="str">
        <f>IF('2. Enter scores'!BG453&lt;&gt;"",'2. Enter scores'!$B453-'2. Enter scores'!BG453,"")</f>
        <v/>
      </c>
      <c r="BI449" s="125" t="str">
        <f>IF('2. Enter scores'!BH453&lt;&gt;"",'2. Enter scores'!$B453-'2. Enter scores'!BH453,"")</f>
        <v/>
      </c>
      <c r="BJ449" s="125" t="str">
        <f>IF('2. Enter scores'!BI453&lt;&gt;"",'2. Enter scores'!$B453-'2. Enter scores'!BI453,"")</f>
        <v/>
      </c>
      <c r="BK449" s="125" t="str">
        <f>IF('2. Enter scores'!BJ453&lt;&gt;"",'2. Enter scores'!$B453-'2. Enter scores'!BJ453,"")</f>
        <v/>
      </c>
      <c r="BL449" s="125" t="str">
        <f>IF('2. Enter scores'!BK453&lt;&gt;"",'2. Enter scores'!$B453-'2. Enter scores'!BK453,"")</f>
        <v/>
      </c>
      <c r="BM449" s="125" t="str">
        <f>IF('2. Enter scores'!BL453&lt;&gt;"",'2. Enter scores'!$B453-'2. Enter scores'!BL453,"")</f>
        <v/>
      </c>
      <c r="BN449" s="125" t="str">
        <f>IF('2. Enter scores'!BM453&lt;&gt;"",'2. Enter scores'!$B453-'2. Enter scores'!BM453,"")</f>
        <v/>
      </c>
      <c r="BO449" s="125" t="str">
        <f>IF('2. Enter scores'!BN453&lt;&gt;"",'2. Enter scores'!$B453-'2. Enter scores'!BN453,"")</f>
        <v/>
      </c>
      <c r="BP449" s="108">
        <v>1000</v>
      </c>
    </row>
    <row r="450" spans="2:68" x14ac:dyDescent="0.35">
      <c r="B450" s="125" t="str">
        <f>IF('2. Enter scores'!A454&lt;&gt;"",'2. Enter scores'!A454,"")</f>
        <v/>
      </c>
      <c r="H450" s="125" t="str">
        <f>IF('2. Enter scores'!G454&lt;&gt;"",'2. Enter scores'!$B454-'2. Enter scores'!G454,"")</f>
        <v/>
      </c>
      <c r="I450" s="125" t="str">
        <f>IF('2. Enter scores'!H454&lt;&gt;"",'2. Enter scores'!$B454-'2. Enter scores'!H454,"")</f>
        <v/>
      </c>
      <c r="J450" s="125" t="str">
        <f>IF('2. Enter scores'!I454&lt;&gt;"",'2. Enter scores'!$B454-'2. Enter scores'!I454,"")</f>
        <v/>
      </c>
      <c r="K450" s="125" t="str">
        <f>IF('2. Enter scores'!J454&lt;&gt;"",'2. Enter scores'!$B454-'2. Enter scores'!J454,"")</f>
        <v/>
      </c>
      <c r="L450" s="125" t="str">
        <f>IF('2. Enter scores'!K454&lt;&gt;"",'2. Enter scores'!$B454-'2. Enter scores'!K454,"")</f>
        <v/>
      </c>
      <c r="M450" s="125" t="str">
        <f>IF('2. Enter scores'!L454&lt;&gt;"",'2. Enter scores'!$B454-'2. Enter scores'!L454,"")</f>
        <v/>
      </c>
      <c r="N450" s="125" t="str">
        <f>IF('2. Enter scores'!M454&lt;&gt;"",'2. Enter scores'!$B454-'2. Enter scores'!M454,"")</f>
        <v/>
      </c>
      <c r="O450" s="125" t="str">
        <f>IF('2. Enter scores'!N454&lt;&gt;"",'2. Enter scores'!$B454-'2. Enter scores'!N454,"")</f>
        <v/>
      </c>
      <c r="P450" s="125" t="str">
        <f>IF('2. Enter scores'!O454&lt;&gt;"",'2. Enter scores'!$B454-'2. Enter scores'!O454,"")</f>
        <v/>
      </c>
      <c r="Q450" s="125" t="str">
        <f>IF('2. Enter scores'!P454&lt;&gt;"",'2. Enter scores'!$B454-'2. Enter scores'!P454,"")</f>
        <v/>
      </c>
      <c r="R450" s="125" t="str">
        <f>IF('2. Enter scores'!Q454&lt;&gt;"",'2. Enter scores'!$B454-'2. Enter scores'!Q454,"")</f>
        <v/>
      </c>
      <c r="S450" s="125" t="str">
        <f>IF('2. Enter scores'!R454&lt;&gt;"",'2. Enter scores'!$B454-'2. Enter scores'!R454,"")</f>
        <v/>
      </c>
      <c r="T450" s="125" t="str">
        <f>IF('2. Enter scores'!S454&lt;&gt;"",'2. Enter scores'!$B454-'2. Enter scores'!S454,"")</f>
        <v/>
      </c>
      <c r="U450" s="125" t="str">
        <f>IF('2. Enter scores'!T454&lt;&gt;"",'2. Enter scores'!$B454-'2. Enter scores'!T454,"")</f>
        <v/>
      </c>
      <c r="V450" s="125" t="str">
        <f>IF('2. Enter scores'!U454&lt;&gt;"",'2. Enter scores'!$B454-'2. Enter scores'!U454,"")</f>
        <v/>
      </c>
      <c r="W450" s="125" t="str">
        <f>IF('2. Enter scores'!V454&lt;&gt;"",'2. Enter scores'!$B454-'2. Enter scores'!V454,"")</f>
        <v/>
      </c>
      <c r="X450" s="125" t="str">
        <f>IF('2. Enter scores'!W454&lt;&gt;"",'2. Enter scores'!$B454-'2. Enter scores'!W454,"")</f>
        <v/>
      </c>
      <c r="Y450" s="125" t="str">
        <f>IF('2. Enter scores'!X454&lt;&gt;"",'2. Enter scores'!$B454-'2. Enter scores'!X454,"")</f>
        <v/>
      </c>
      <c r="Z450" s="125" t="str">
        <f>IF('2. Enter scores'!Y454&lt;&gt;"",'2. Enter scores'!$B454-'2. Enter scores'!Y454,"")</f>
        <v/>
      </c>
      <c r="AA450" s="125" t="str">
        <f>IF('2. Enter scores'!Z454&lt;&gt;"",'2. Enter scores'!$B454-'2. Enter scores'!Z454,"")</f>
        <v/>
      </c>
      <c r="AB450" s="125" t="str">
        <f>IF('2. Enter scores'!AA454&lt;&gt;"",'2. Enter scores'!$B454-'2. Enter scores'!AA454,"")</f>
        <v/>
      </c>
      <c r="AC450" s="125" t="str">
        <f>IF('2. Enter scores'!AB454&lt;&gt;"",'2. Enter scores'!$B454-'2. Enter scores'!AB454,"")</f>
        <v/>
      </c>
      <c r="AD450" s="125" t="str">
        <f>IF('2. Enter scores'!AC454&lt;&gt;"",'2. Enter scores'!$B454-'2. Enter scores'!AC454,"")</f>
        <v/>
      </c>
      <c r="AE450" s="125" t="str">
        <f>IF('2. Enter scores'!AD454&lt;&gt;"",'2. Enter scores'!$B454-'2. Enter scores'!AD454,"")</f>
        <v/>
      </c>
      <c r="AF450" s="125" t="str">
        <f>IF('2. Enter scores'!AE454&lt;&gt;"",'2. Enter scores'!$B454-'2. Enter scores'!AE454,"")</f>
        <v/>
      </c>
      <c r="AG450" s="125" t="str">
        <f>IF('2. Enter scores'!AF454&lt;&gt;"",'2. Enter scores'!$B454-'2. Enter scores'!AF454,"")</f>
        <v/>
      </c>
      <c r="AH450" s="125" t="str">
        <f>IF('2. Enter scores'!AG454&lt;&gt;"",'2. Enter scores'!$B454-'2. Enter scores'!AG454,"")</f>
        <v/>
      </c>
      <c r="AI450" s="125" t="str">
        <f>IF('2. Enter scores'!AH454&lt;&gt;"",'2. Enter scores'!$B454-'2. Enter scores'!AH454,"")</f>
        <v/>
      </c>
      <c r="AJ450" s="125" t="str">
        <f>IF('2. Enter scores'!AI454&lt;&gt;"",'2. Enter scores'!$B454-'2. Enter scores'!AI454,"")</f>
        <v/>
      </c>
      <c r="AK450" s="125" t="str">
        <f>IF('2. Enter scores'!AJ454&lt;&gt;"",'2. Enter scores'!$B454-'2. Enter scores'!AJ454,"")</f>
        <v/>
      </c>
      <c r="AL450" s="125" t="str">
        <f>IF('2. Enter scores'!AK454&lt;&gt;"",'2. Enter scores'!$B454-'2. Enter scores'!AK454,"")</f>
        <v/>
      </c>
      <c r="AM450" s="125" t="str">
        <f>IF('2. Enter scores'!AL454&lt;&gt;"",'2. Enter scores'!$B454-'2. Enter scores'!AL454,"")</f>
        <v/>
      </c>
      <c r="AN450" s="125" t="str">
        <f>IF('2. Enter scores'!AM454&lt;&gt;"",'2. Enter scores'!$B454-'2. Enter scores'!AM454,"")</f>
        <v/>
      </c>
      <c r="AO450" s="125" t="str">
        <f>IF('2. Enter scores'!AN454&lt;&gt;"",'2. Enter scores'!$B454-'2. Enter scores'!AN454,"")</f>
        <v/>
      </c>
      <c r="AP450" s="125" t="str">
        <f>IF('2. Enter scores'!AO454&lt;&gt;"",'2. Enter scores'!$B454-'2. Enter scores'!AO454,"")</f>
        <v/>
      </c>
      <c r="AQ450" s="125" t="str">
        <f>IF('2. Enter scores'!AP454&lt;&gt;"",'2. Enter scores'!$B454-'2. Enter scores'!AP454,"")</f>
        <v/>
      </c>
      <c r="AR450" s="125" t="str">
        <f>IF('2. Enter scores'!AQ454&lt;&gt;"",'2. Enter scores'!$B454-'2. Enter scores'!AQ454,"")</f>
        <v/>
      </c>
      <c r="AS450" s="125" t="str">
        <f>IF('2. Enter scores'!AR454&lt;&gt;"",'2. Enter scores'!$B454-'2. Enter scores'!AR454,"")</f>
        <v/>
      </c>
      <c r="AT450" s="125" t="str">
        <f>IF('2. Enter scores'!AS454&lt;&gt;"",'2. Enter scores'!$B454-'2. Enter scores'!AS454,"")</f>
        <v/>
      </c>
      <c r="AU450" s="125" t="str">
        <f>IF('2. Enter scores'!AT454&lt;&gt;"",'2. Enter scores'!$B454-'2. Enter scores'!AT454,"")</f>
        <v/>
      </c>
      <c r="AV450" s="125" t="str">
        <f>IF('2. Enter scores'!AU454&lt;&gt;"",'2. Enter scores'!$B454-'2. Enter scores'!AU454,"")</f>
        <v/>
      </c>
      <c r="AW450" s="125" t="str">
        <f>IF('2. Enter scores'!AV454&lt;&gt;"",'2. Enter scores'!$B454-'2. Enter scores'!AV454,"")</f>
        <v/>
      </c>
      <c r="AX450" s="125" t="str">
        <f>IF('2. Enter scores'!AW454&lt;&gt;"",'2. Enter scores'!$B454-'2. Enter scores'!AW454,"")</f>
        <v/>
      </c>
      <c r="AY450" s="125" t="str">
        <f>IF('2. Enter scores'!AX454&lt;&gt;"",'2. Enter scores'!$B454-'2. Enter scores'!AX454,"")</f>
        <v/>
      </c>
      <c r="AZ450" s="125" t="str">
        <f>IF('2. Enter scores'!AY454&lt;&gt;"",'2. Enter scores'!$B454-'2. Enter scores'!AY454,"")</f>
        <v/>
      </c>
      <c r="BA450" s="125" t="str">
        <f>IF('2. Enter scores'!AZ454&lt;&gt;"",'2. Enter scores'!$B454-'2. Enter scores'!AZ454,"")</f>
        <v/>
      </c>
      <c r="BB450" s="125" t="str">
        <f>IF('2. Enter scores'!BA454&lt;&gt;"",'2. Enter scores'!$B454-'2. Enter scores'!BA454,"")</f>
        <v/>
      </c>
      <c r="BC450" s="125" t="str">
        <f>IF('2. Enter scores'!BB454&lt;&gt;"",'2. Enter scores'!$B454-'2. Enter scores'!BB454,"")</f>
        <v/>
      </c>
      <c r="BD450" s="125" t="str">
        <f>IF('2. Enter scores'!BC454&lt;&gt;"",'2. Enter scores'!$B454-'2. Enter scores'!BC454,"")</f>
        <v/>
      </c>
      <c r="BE450" s="125" t="str">
        <f>IF('2. Enter scores'!BD454&lt;&gt;"",'2. Enter scores'!$B454-'2. Enter scores'!BD454,"")</f>
        <v/>
      </c>
      <c r="BF450" s="125" t="str">
        <f>IF('2. Enter scores'!BE454&lt;&gt;"",'2. Enter scores'!$B454-'2. Enter scores'!BE454,"")</f>
        <v/>
      </c>
      <c r="BG450" s="125" t="str">
        <f>IF('2. Enter scores'!BF454&lt;&gt;"",'2. Enter scores'!$B454-'2. Enter scores'!BF454,"")</f>
        <v/>
      </c>
      <c r="BH450" s="125" t="str">
        <f>IF('2. Enter scores'!BG454&lt;&gt;"",'2. Enter scores'!$B454-'2. Enter scores'!BG454,"")</f>
        <v/>
      </c>
      <c r="BI450" s="125" t="str">
        <f>IF('2. Enter scores'!BH454&lt;&gt;"",'2. Enter scores'!$B454-'2. Enter scores'!BH454,"")</f>
        <v/>
      </c>
      <c r="BJ450" s="125" t="str">
        <f>IF('2. Enter scores'!BI454&lt;&gt;"",'2. Enter scores'!$B454-'2. Enter scores'!BI454,"")</f>
        <v/>
      </c>
      <c r="BK450" s="125" t="str">
        <f>IF('2. Enter scores'!BJ454&lt;&gt;"",'2. Enter scores'!$B454-'2. Enter scores'!BJ454,"")</f>
        <v/>
      </c>
      <c r="BL450" s="125" t="str">
        <f>IF('2. Enter scores'!BK454&lt;&gt;"",'2. Enter scores'!$B454-'2. Enter scores'!BK454,"")</f>
        <v/>
      </c>
      <c r="BM450" s="125" t="str">
        <f>IF('2. Enter scores'!BL454&lt;&gt;"",'2. Enter scores'!$B454-'2. Enter scores'!BL454,"")</f>
        <v/>
      </c>
      <c r="BN450" s="125" t="str">
        <f>IF('2. Enter scores'!BM454&lt;&gt;"",'2. Enter scores'!$B454-'2. Enter scores'!BM454,"")</f>
        <v/>
      </c>
      <c r="BO450" s="125" t="str">
        <f>IF('2. Enter scores'!BN454&lt;&gt;"",'2. Enter scores'!$B454-'2. Enter scores'!BN454,"")</f>
        <v/>
      </c>
      <c r="BP450" s="108">
        <v>1000</v>
      </c>
    </row>
    <row r="451" spans="2:68" x14ac:dyDescent="0.35">
      <c r="B451" s="125" t="str">
        <f>IF('2. Enter scores'!A455&lt;&gt;"",'2. Enter scores'!A455,"")</f>
        <v/>
      </c>
      <c r="H451" s="125" t="str">
        <f>IF('2. Enter scores'!G455&lt;&gt;"",'2. Enter scores'!$B455-'2. Enter scores'!G455,"")</f>
        <v/>
      </c>
      <c r="I451" s="125" t="str">
        <f>IF('2. Enter scores'!H455&lt;&gt;"",'2. Enter scores'!$B455-'2. Enter scores'!H455,"")</f>
        <v/>
      </c>
      <c r="J451" s="125" t="str">
        <f>IF('2. Enter scores'!I455&lt;&gt;"",'2. Enter scores'!$B455-'2. Enter scores'!I455,"")</f>
        <v/>
      </c>
      <c r="K451" s="125" t="str">
        <f>IF('2. Enter scores'!J455&lt;&gt;"",'2. Enter scores'!$B455-'2. Enter scores'!J455,"")</f>
        <v/>
      </c>
      <c r="L451" s="125" t="str">
        <f>IF('2. Enter scores'!K455&lt;&gt;"",'2. Enter scores'!$B455-'2. Enter scores'!K455,"")</f>
        <v/>
      </c>
      <c r="M451" s="125" t="str">
        <f>IF('2. Enter scores'!L455&lt;&gt;"",'2. Enter scores'!$B455-'2. Enter scores'!L455,"")</f>
        <v/>
      </c>
      <c r="N451" s="125" t="str">
        <f>IF('2. Enter scores'!M455&lt;&gt;"",'2. Enter scores'!$B455-'2. Enter scores'!M455,"")</f>
        <v/>
      </c>
      <c r="O451" s="125" t="str">
        <f>IF('2. Enter scores'!N455&lt;&gt;"",'2. Enter scores'!$B455-'2. Enter scores'!N455,"")</f>
        <v/>
      </c>
      <c r="P451" s="125" t="str">
        <f>IF('2. Enter scores'!O455&lt;&gt;"",'2. Enter scores'!$B455-'2. Enter scores'!O455,"")</f>
        <v/>
      </c>
      <c r="Q451" s="125" t="str">
        <f>IF('2. Enter scores'!P455&lt;&gt;"",'2. Enter scores'!$B455-'2. Enter scores'!P455,"")</f>
        <v/>
      </c>
      <c r="R451" s="125" t="str">
        <f>IF('2. Enter scores'!Q455&lt;&gt;"",'2. Enter scores'!$B455-'2. Enter scores'!Q455,"")</f>
        <v/>
      </c>
      <c r="S451" s="125" t="str">
        <f>IF('2. Enter scores'!R455&lt;&gt;"",'2. Enter scores'!$B455-'2. Enter scores'!R455,"")</f>
        <v/>
      </c>
      <c r="T451" s="125" t="str">
        <f>IF('2. Enter scores'!S455&lt;&gt;"",'2. Enter scores'!$B455-'2. Enter scores'!S455,"")</f>
        <v/>
      </c>
      <c r="U451" s="125" t="str">
        <f>IF('2. Enter scores'!T455&lt;&gt;"",'2. Enter scores'!$B455-'2. Enter scores'!T455,"")</f>
        <v/>
      </c>
      <c r="V451" s="125" t="str">
        <f>IF('2. Enter scores'!U455&lt;&gt;"",'2. Enter scores'!$B455-'2. Enter scores'!U455,"")</f>
        <v/>
      </c>
      <c r="W451" s="125" t="str">
        <f>IF('2. Enter scores'!V455&lt;&gt;"",'2. Enter scores'!$B455-'2. Enter scores'!V455,"")</f>
        <v/>
      </c>
      <c r="X451" s="125" t="str">
        <f>IF('2. Enter scores'!W455&lt;&gt;"",'2. Enter scores'!$B455-'2. Enter scores'!W455,"")</f>
        <v/>
      </c>
      <c r="Y451" s="125" t="str">
        <f>IF('2. Enter scores'!X455&lt;&gt;"",'2. Enter scores'!$B455-'2. Enter scores'!X455,"")</f>
        <v/>
      </c>
      <c r="Z451" s="125" t="str">
        <f>IF('2. Enter scores'!Y455&lt;&gt;"",'2. Enter scores'!$B455-'2. Enter scores'!Y455,"")</f>
        <v/>
      </c>
      <c r="AA451" s="125" t="str">
        <f>IF('2. Enter scores'!Z455&lt;&gt;"",'2. Enter scores'!$B455-'2. Enter scores'!Z455,"")</f>
        <v/>
      </c>
      <c r="AB451" s="125" t="str">
        <f>IF('2. Enter scores'!AA455&lt;&gt;"",'2. Enter scores'!$B455-'2. Enter scores'!AA455,"")</f>
        <v/>
      </c>
      <c r="AC451" s="125" t="str">
        <f>IF('2. Enter scores'!AB455&lt;&gt;"",'2. Enter scores'!$B455-'2. Enter scores'!AB455,"")</f>
        <v/>
      </c>
      <c r="AD451" s="125" t="str">
        <f>IF('2. Enter scores'!AC455&lt;&gt;"",'2. Enter scores'!$B455-'2. Enter scores'!AC455,"")</f>
        <v/>
      </c>
      <c r="AE451" s="125" t="str">
        <f>IF('2. Enter scores'!AD455&lt;&gt;"",'2. Enter scores'!$B455-'2. Enter scores'!AD455,"")</f>
        <v/>
      </c>
      <c r="AF451" s="125" t="str">
        <f>IF('2. Enter scores'!AE455&lt;&gt;"",'2. Enter scores'!$B455-'2. Enter scores'!AE455,"")</f>
        <v/>
      </c>
      <c r="AG451" s="125" t="str">
        <f>IF('2. Enter scores'!AF455&lt;&gt;"",'2. Enter scores'!$B455-'2. Enter scores'!AF455,"")</f>
        <v/>
      </c>
      <c r="AH451" s="125" t="str">
        <f>IF('2. Enter scores'!AG455&lt;&gt;"",'2. Enter scores'!$B455-'2. Enter scores'!AG455,"")</f>
        <v/>
      </c>
      <c r="AI451" s="125" t="str">
        <f>IF('2. Enter scores'!AH455&lt;&gt;"",'2. Enter scores'!$B455-'2. Enter scores'!AH455,"")</f>
        <v/>
      </c>
      <c r="AJ451" s="125" t="str">
        <f>IF('2. Enter scores'!AI455&lt;&gt;"",'2. Enter scores'!$B455-'2. Enter scores'!AI455,"")</f>
        <v/>
      </c>
      <c r="AK451" s="125" t="str">
        <f>IF('2. Enter scores'!AJ455&lt;&gt;"",'2. Enter scores'!$B455-'2. Enter scores'!AJ455,"")</f>
        <v/>
      </c>
      <c r="AL451" s="125" t="str">
        <f>IF('2. Enter scores'!AK455&lt;&gt;"",'2. Enter scores'!$B455-'2. Enter scores'!AK455,"")</f>
        <v/>
      </c>
      <c r="AM451" s="125" t="str">
        <f>IF('2. Enter scores'!AL455&lt;&gt;"",'2. Enter scores'!$B455-'2. Enter scores'!AL455,"")</f>
        <v/>
      </c>
      <c r="AN451" s="125" t="str">
        <f>IF('2. Enter scores'!AM455&lt;&gt;"",'2. Enter scores'!$B455-'2. Enter scores'!AM455,"")</f>
        <v/>
      </c>
      <c r="AO451" s="125" t="str">
        <f>IF('2. Enter scores'!AN455&lt;&gt;"",'2. Enter scores'!$B455-'2. Enter scores'!AN455,"")</f>
        <v/>
      </c>
      <c r="AP451" s="125" t="str">
        <f>IF('2. Enter scores'!AO455&lt;&gt;"",'2. Enter scores'!$B455-'2. Enter scores'!AO455,"")</f>
        <v/>
      </c>
      <c r="AQ451" s="125" t="str">
        <f>IF('2. Enter scores'!AP455&lt;&gt;"",'2. Enter scores'!$B455-'2. Enter scores'!AP455,"")</f>
        <v/>
      </c>
      <c r="AR451" s="125" t="str">
        <f>IF('2. Enter scores'!AQ455&lt;&gt;"",'2. Enter scores'!$B455-'2. Enter scores'!AQ455,"")</f>
        <v/>
      </c>
      <c r="AS451" s="125" t="str">
        <f>IF('2. Enter scores'!AR455&lt;&gt;"",'2. Enter scores'!$B455-'2. Enter scores'!AR455,"")</f>
        <v/>
      </c>
      <c r="AT451" s="125" t="str">
        <f>IF('2. Enter scores'!AS455&lt;&gt;"",'2. Enter scores'!$B455-'2. Enter scores'!AS455,"")</f>
        <v/>
      </c>
      <c r="AU451" s="125" t="str">
        <f>IF('2. Enter scores'!AT455&lt;&gt;"",'2. Enter scores'!$B455-'2. Enter scores'!AT455,"")</f>
        <v/>
      </c>
      <c r="AV451" s="125" t="str">
        <f>IF('2. Enter scores'!AU455&lt;&gt;"",'2. Enter scores'!$B455-'2. Enter scores'!AU455,"")</f>
        <v/>
      </c>
      <c r="AW451" s="125" t="str">
        <f>IF('2. Enter scores'!AV455&lt;&gt;"",'2. Enter scores'!$B455-'2. Enter scores'!AV455,"")</f>
        <v/>
      </c>
      <c r="AX451" s="125" t="str">
        <f>IF('2. Enter scores'!AW455&lt;&gt;"",'2. Enter scores'!$B455-'2. Enter scores'!AW455,"")</f>
        <v/>
      </c>
      <c r="AY451" s="125" t="str">
        <f>IF('2. Enter scores'!AX455&lt;&gt;"",'2. Enter scores'!$B455-'2. Enter scores'!AX455,"")</f>
        <v/>
      </c>
      <c r="AZ451" s="125" t="str">
        <f>IF('2. Enter scores'!AY455&lt;&gt;"",'2. Enter scores'!$B455-'2. Enter scores'!AY455,"")</f>
        <v/>
      </c>
      <c r="BA451" s="125" t="str">
        <f>IF('2. Enter scores'!AZ455&lt;&gt;"",'2. Enter scores'!$B455-'2. Enter scores'!AZ455,"")</f>
        <v/>
      </c>
      <c r="BB451" s="125" t="str">
        <f>IF('2. Enter scores'!BA455&lt;&gt;"",'2. Enter scores'!$B455-'2. Enter scores'!BA455,"")</f>
        <v/>
      </c>
      <c r="BC451" s="125" t="str">
        <f>IF('2. Enter scores'!BB455&lt;&gt;"",'2. Enter scores'!$B455-'2. Enter scores'!BB455,"")</f>
        <v/>
      </c>
      <c r="BD451" s="125" t="str">
        <f>IF('2. Enter scores'!BC455&lt;&gt;"",'2. Enter scores'!$B455-'2. Enter scores'!BC455,"")</f>
        <v/>
      </c>
      <c r="BE451" s="125" t="str">
        <f>IF('2. Enter scores'!BD455&lt;&gt;"",'2. Enter scores'!$B455-'2. Enter scores'!BD455,"")</f>
        <v/>
      </c>
      <c r="BF451" s="125" t="str">
        <f>IF('2. Enter scores'!BE455&lt;&gt;"",'2. Enter scores'!$B455-'2. Enter scores'!BE455,"")</f>
        <v/>
      </c>
      <c r="BG451" s="125" t="str">
        <f>IF('2. Enter scores'!BF455&lt;&gt;"",'2. Enter scores'!$B455-'2. Enter scores'!BF455,"")</f>
        <v/>
      </c>
      <c r="BH451" s="125" t="str">
        <f>IF('2. Enter scores'!BG455&lt;&gt;"",'2. Enter scores'!$B455-'2. Enter scores'!BG455,"")</f>
        <v/>
      </c>
      <c r="BI451" s="125" t="str">
        <f>IF('2. Enter scores'!BH455&lt;&gt;"",'2. Enter scores'!$B455-'2. Enter scores'!BH455,"")</f>
        <v/>
      </c>
      <c r="BJ451" s="125" t="str">
        <f>IF('2. Enter scores'!BI455&lt;&gt;"",'2. Enter scores'!$B455-'2. Enter scores'!BI455,"")</f>
        <v/>
      </c>
      <c r="BK451" s="125" t="str">
        <f>IF('2. Enter scores'!BJ455&lt;&gt;"",'2. Enter scores'!$B455-'2. Enter scores'!BJ455,"")</f>
        <v/>
      </c>
      <c r="BL451" s="125" t="str">
        <f>IF('2. Enter scores'!BK455&lt;&gt;"",'2. Enter scores'!$B455-'2. Enter scores'!BK455,"")</f>
        <v/>
      </c>
      <c r="BM451" s="125" t="str">
        <f>IF('2. Enter scores'!BL455&lt;&gt;"",'2. Enter scores'!$B455-'2. Enter scores'!BL455,"")</f>
        <v/>
      </c>
      <c r="BN451" s="125" t="str">
        <f>IF('2. Enter scores'!BM455&lt;&gt;"",'2. Enter scores'!$B455-'2. Enter scores'!BM455,"")</f>
        <v/>
      </c>
      <c r="BO451" s="125" t="str">
        <f>IF('2. Enter scores'!BN455&lt;&gt;"",'2. Enter scores'!$B455-'2. Enter scores'!BN455,"")</f>
        <v/>
      </c>
      <c r="BP451" s="108">
        <v>1000</v>
      </c>
    </row>
    <row r="452" spans="2:68" x14ac:dyDescent="0.35">
      <c r="B452" s="125" t="str">
        <f>IF('2. Enter scores'!A456&lt;&gt;"",'2. Enter scores'!A456,"")</f>
        <v/>
      </c>
      <c r="H452" s="125" t="str">
        <f>IF('2. Enter scores'!G456&lt;&gt;"",'2. Enter scores'!$B456-'2. Enter scores'!G456,"")</f>
        <v/>
      </c>
      <c r="I452" s="125" t="str">
        <f>IF('2. Enter scores'!H456&lt;&gt;"",'2. Enter scores'!$B456-'2. Enter scores'!H456,"")</f>
        <v/>
      </c>
      <c r="J452" s="125" t="str">
        <f>IF('2. Enter scores'!I456&lt;&gt;"",'2. Enter scores'!$B456-'2. Enter scores'!I456,"")</f>
        <v/>
      </c>
      <c r="K452" s="125" t="str">
        <f>IF('2. Enter scores'!J456&lt;&gt;"",'2. Enter scores'!$B456-'2. Enter scores'!J456,"")</f>
        <v/>
      </c>
      <c r="L452" s="125" t="str">
        <f>IF('2. Enter scores'!K456&lt;&gt;"",'2. Enter scores'!$B456-'2. Enter scores'!K456,"")</f>
        <v/>
      </c>
      <c r="M452" s="125" t="str">
        <f>IF('2. Enter scores'!L456&lt;&gt;"",'2. Enter scores'!$B456-'2. Enter scores'!L456,"")</f>
        <v/>
      </c>
      <c r="N452" s="125" t="str">
        <f>IF('2. Enter scores'!M456&lt;&gt;"",'2. Enter scores'!$B456-'2. Enter scores'!M456,"")</f>
        <v/>
      </c>
      <c r="O452" s="125" t="str">
        <f>IF('2. Enter scores'!N456&lt;&gt;"",'2. Enter scores'!$B456-'2. Enter scores'!N456,"")</f>
        <v/>
      </c>
      <c r="P452" s="125" t="str">
        <f>IF('2. Enter scores'!O456&lt;&gt;"",'2. Enter scores'!$B456-'2. Enter scores'!O456,"")</f>
        <v/>
      </c>
      <c r="Q452" s="125" t="str">
        <f>IF('2. Enter scores'!P456&lt;&gt;"",'2. Enter scores'!$B456-'2. Enter scores'!P456,"")</f>
        <v/>
      </c>
      <c r="R452" s="125" t="str">
        <f>IF('2. Enter scores'!Q456&lt;&gt;"",'2. Enter scores'!$B456-'2. Enter scores'!Q456,"")</f>
        <v/>
      </c>
      <c r="S452" s="125" t="str">
        <f>IF('2. Enter scores'!R456&lt;&gt;"",'2. Enter scores'!$B456-'2. Enter scores'!R456,"")</f>
        <v/>
      </c>
      <c r="T452" s="125" t="str">
        <f>IF('2. Enter scores'!S456&lt;&gt;"",'2. Enter scores'!$B456-'2. Enter scores'!S456,"")</f>
        <v/>
      </c>
      <c r="U452" s="125" t="str">
        <f>IF('2. Enter scores'!T456&lt;&gt;"",'2. Enter scores'!$B456-'2. Enter scores'!T456,"")</f>
        <v/>
      </c>
      <c r="V452" s="125" t="str">
        <f>IF('2. Enter scores'!U456&lt;&gt;"",'2. Enter scores'!$B456-'2. Enter scores'!U456,"")</f>
        <v/>
      </c>
      <c r="W452" s="125" t="str">
        <f>IF('2. Enter scores'!V456&lt;&gt;"",'2. Enter scores'!$B456-'2. Enter scores'!V456,"")</f>
        <v/>
      </c>
      <c r="X452" s="125" t="str">
        <f>IF('2. Enter scores'!W456&lt;&gt;"",'2. Enter scores'!$B456-'2. Enter scores'!W456,"")</f>
        <v/>
      </c>
      <c r="Y452" s="125" t="str">
        <f>IF('2. Enter scores'!X456&lt;&gt;"",'2. Enter scores'!$B456-'2. Enter scores'!X456,"")</f>
        <v/>
      </c>
      <c r="Z452" s="125" t="str">
        <f>IF('2. Enter scores'!Y456&lt;&gt;"",'2. Enter scores'!$B456-'2. Enter scores'!Y456,"")</f>
        <v/>
      </c>
      <c r="AA452" s="125" t="str">
        <f>IF('2. Enter scores'!Z456&lt;&gt;"",'2. Enter scores'!$B456-'2. Enter scores'!Z456,"")</f>
        <v/>
      </c>
      <c r="AB452" s="125" t="str">
        <f>IF('2. Enter scores'!AA456&lt;&gt;"",'2. Enter scores'!$B456-'2. Enter scores'!AA456,"")</f>
        <v/>
      </c>
      <c r="AC452" s="125" t="str">
        <f>IF('2. Enter scores'!AB456&lt;&gt;"",'2. Enter scores'!$B456-'2. Enter scores'!AB456,"")</f>
        <v/>
      </c>
      <c r="AD452" s="125" t="str">
        <f>IF('2. Enter scores'!AC456&lt;&gt;"",'2. Enter scores'!$B456-'2. Enter scores'!AC456,"")</f>
        <v/>
      </c>
      <c r="AE452" s="125" t="str">
        <f>IF('2. Enter scores'!AD456&lt;&gt;"",'2. Enter scores'!$B456-'2. Enter scores'!AD456,"")</f>
        <v/>
      </c>
      <c r="AF452" s="125" t="str">
        <f>IF('2. Enter scores'!AE456&lt;&gt;"",'2. Enter scores'!$B456-'2. Enter scores'!AE456,"")</f>
        <v/>
      </c>
      <c r="AG452" s="125" t="str">
        <f>IF('2. Enter scores'!AF456&lt;&gt;"",'2. Enter scores'!$B456-'2. Enter scores'!AF456,"")</f>
        <v/>
      </c>
      <c r="AH452" s="125" t="str">
        <f>IF('2. Enter scores'!AG456&lt;&gt;"",'2. Enter scores'!$B456-'2. Enter scores'!AG456,"")</f>
        <v/>
      </c>
      <c r="AI452" s="125" t="str">
        <f>IF('2. Enter scores'!AH456&lt;&gt;"",'2. Enter scores'!$B456-'2. Enter scores'!AH456,"")</f>
        <v/>
      </c>
      <c r="AJ452" s="125" t="str">
        <f>IF('2. Enter scores'!AI456&lt;&gt;"",'2. Enter scores'!$B456-'2. Enter scores'!AI456,"")</f>
        <v/>
      </c>
      <c r="AK452" s="125" t="str">
        <f>IF('2. Enter scores'!AJ456&lt;&gt;"",'2. Enter scores'!$B456-'2. Enter scores'!AJ456,"")</f>
        <v/>
      </c>
      <c r="AL452" s="125" t="str">
        <f>IF('2. Enter scores'!AK456&lt;&gt;"",'2. Enter scores'!$B456-'2. Enter scores'!AK456,"")</f>
        <v/>
      </c>
      <c r="AM452" s="125" t="str">
        <f>IF('2. Enter scores'!AL456&lt;&gt;"",'2. Enter scores'!$B456-'2. Enter scores'!AL456,"")</f>
        <v/>
      </c>
      <c r="AN452" s="125" t="str">
        <f>IF('2. Enter scores'!AM456&lt;&gt;"",'2. Enter scores'!$B456-'2. Enter scores'!AM456,"")</f>
        <v/>
      </c>
      <c r="AO452" s="125" t="str">
        <f>IF('2. Enter scores'!AN456&lt;&gt;"",'2. Enter scores'!$B456-'2. Enter scores'!AN456,"")</f>
        <v/>
      </c>
      <c r="AP452" s="125" t="str">
        <f>IF('2. Enter scores'!AO456&lt;&gt;"",'2. Enter scores'!$B456-'2. Enter scores'!AO456,"")</f>
        <v/>
      </c>
      <c r="AQ452" s="125" t="str">
        <f>IF('2. Enter scores'!AP456&lt;&gt;"",'2. Enter scores'!$B456-'2. Enter scores'!AP456,"")</f>
        <v/>
      </c>
      <c r="AR452" s="125" t="str">
        <f>IF('2. Enter scores'!AQ456&lt;&gt;"",'2. Enter scores'!$B456-'2. Enter scores'!AQ456,"")</f>
        <v/>
      </c>
      <c r="AS452" s="125" t="str">
        <f>IF('2. Enter scores'!AR456&lt;&gt;"",'2. Enter scores'!$B456-'2. Enter scores'!AR456,"")</f>
        <v/>
      </c>
      <c r="AT452" s="125" t="str">
        <f>IF('2. Enter scores'!AS456&lt;&gt;"",'2. Enter scores'!$B456-'2. Enter scores'!AS456,"")</f>
        <v/>
      </c>
      <c r="AU452" s="125" t="str">
        <f>IF('2. Enter scores'!AT456&lt;&gt;"",'2. Enter scores'!$B456-'2. Enter scores'!AT456,"")</f>
        <v/>
      </c>
      <c r="AV452" s="125" t="str">
        <f>IF('2. Enter scores'!AU456&lt;&gt;"",'2. Enter scores'!$B456-'2. Enter scores'!AU456,"")</f>
        <v/>
      </c>
      <c r="AW452" s="125" t="str">
        <f>IF('2. Enter scores'!AV456&lt;&gt;"",'2. Enter scores'!$B456-'2. Enter scores'!AV456,"")</f>
        <v/>
      </c>
      <c r="AX452" s="125" t="str">
        <f>IF('2. Enter scores'!AW456&lt;&gt;"",'2. Enter scores'!$B456-'2. Enter scores'!AW456,"")</f>
        <v/>
      </c>
      <c r="AY452" s="125" t="str">
        <f>IF('2. Enter scores'!AX456&lt;&gt;"",'2. Enter scores'!$B456-'2. Enter scores'!AX456,"")</f>
        <v/>
      </c>
      <c r="AZ452" s="125" t="str">
        <f>IF('2. Enter scores'!AY456&lt;&gt;"",'2. Enter scores'!$B456-'2. Enter scores'!AY456,"")</f>
        <v/>
      </c>
      <c r="BA452" s="125" t="str">
        <f>IF('2. Enter scores'!AZ456&lt;&gt;"",'2. Enter scores'!$B456-'2. Enter scores'!AZ456,"")</f>
        <v/>
      </c>
      <c r="BB452" s="125" t="str">
        <f>IF('2. Enter scores'!BA456&lt;&gt;"",'2. Enter scores'!$B456-'2. Enter scores'!BA456,"")</f>
        <v/>
      </c>
      <c r="BC452" s="125" t="str">
        <f>IF('2. Enter scores'!BB456&lt;&gt;"",'2. Enter scores'!$B456-'2. Enter scores'!BB456,"")</f>
        <v/>
      </c>
      <c r="BD452" s="125" t="str">
        <f>IF('2. Enter scores'!BC456&lt;&gt;"",'2. Enter scores'!$B456-'2. Enter scores'!BC456,"")</f>
        <v/>
      </c>
      <c r="BE452" s="125" t="str">
        <f>IF('2. Enter scores'!BD456&lt;&gt;"",'2. Enter scores'!$B456-'2. Enter scores'!BD456,"")</f>
        <v/>
      </c>
      <c r="BF452" s="125" t="str">
        <f>IF('2. Enter scores'!BE456&lt;&gt;"",'2. Enter scores'!$B456-'2. Enter scores'!BE456,"")</f>
        <v/>
      </c>
      <c r="BG452" s="125" t="str">
        <f>IF('2. Enter scores'!BF456&lt;&gt;"",'2. Enter scores'!$B456-'2. Enter scores'!BF456,"")</f>
        <v/>
      </c>
      <c r="BH452" s="125" t="str">
        <f>IF('2. Enter scores'!BG456&lt;&gt;"",'2. Enter scores'!$B456-'2. Enter scores'!BG456,"")</f>
        <v/>
      </c>
      <c r="BI452" s="125" t="str">
        <f>IF('2. Enter scores'!BH456&lt;&gt;"",'2. Enter scores'!$B456-'2. Enter scores'!BH456,"")</f>
        <v/>
      </c>
      <c r="BJ452" s="125" t="str">
        <f>IF('2. Enter scores'!BI456&lt;&gt;"",'2. Enter scores'!$B456-'2. Enter scores'!BI456,"")</f>
        <v/>
      </c>
      <c r="BK452" s="125" t="str">
        <f>IF('2. Enter scores'!BJ456&lt;&gt;"",'2. Enter scores'!$B456-'2. Enter scores'!BJ456,"")</f>
        <v/>
      </c>
      <c r="BL452" s="125" t="str">
        <f>IF('2. Enter scores'!BK456&lt;&gt;"",'2. Enter scores'!$B456-'2. Enter scores'!BK456,"")</f>
        <v/>
      </c>
      <c r="BM452" s="125" t="str">
        <f>IF('2. Enter scores'!BL456&lt;&gt;"",'2. Enter scores'!$B456-'2. Enter scores'!BL456,"")</f>
        <v/>
      </c>
      <c r="BN452" s="125" t="str">
        <f>IF('2. Enter scores'!BM456&lt;&gt;"",'2. Enter scores'!$B456-'2. Enter scores'!BM456,"")</f>
        <v/>
      </c>
      <c r="BO452" s="125" t="str">
        <f>IF('2. Enter scores'!BN456&lt;&gt;"",'2. Enter scores'!$B456-'2. Enter scores'!BN456,"")</f>
        <v/>
      </c>
      <c r="BP452" s="108">
        <v>1000</v>
      </c>
    </row>
    <row r="453" spans="2:68" x14ac:dyDescent="0.35">
      <c r="B453" s="125" t="str">
        <f>IF('2. Enter scores'!A457&lt;&gt;"",'2. Enter scores'!A457,"")</f>
        <v/>
      </c>
      <c r="H453" s="125" t="str">
        <f>IF('2. Enter scores'!G457&lt;&gt;"",'2. Enter scores'!$B457-'2. Enter scores'!G457,"")</f>
        <v/>
      </c>
      <c r="I453" s="125" t="str">
        <f>IF('2. Enter scores'!H457&lt;&gt;"",'2. Enter scores'!$B457-'2. Enter scores'!H457,"")</f>
        <v/>
      </c>
      <c r="J453" s="125" t="str">
        <f>IF('2. Enter scores'!I457&lt;&gt;"",'2. Enter scores'!$B457-'2. Enter scores'!I457,"")</f>
        <v/>
      </c>
      <c r="K453" s="125" t="str">
        <f>IF('2. Enter scores'!J457&lt;&gt;"",'2. Enter scores'!$B457-'2. Enter scores'!J457,"")</f>
        <v/>
      </c>
      <c r="L453" s="125" t="str">
        <f>IF('2. Enter scores'!K457&lt;&gt;"",'2. Enter scores'!$B457-'2. Enter scores'!K457,"")</f>
        <v/>
      </c>
      <c r="M453" s="125" t="str">
        <f>IF('2. Enter scores'!L457&lt;&gt;"",'2. Enter scores'!$B457-'2. Enter scores'!L457,"")</f>
        <v/>
      </c>
      <c r="N453" s="125" t="str">
        <f>IF('2. Enter scores'!M457&lt;&gt;"",'2. Enter scores'!$B457-'2. Enter scores'!M457,"")</f>
        <v/>
      </c>
      <c r="O453" s="125" t="str">
        <f>IF('2. Enter scores'!N457&lt;&gt;"",'2. Enter scores'!$B457-'2. Enter scores'!N457,"")</f>
        <v/>
      </c>
      <c r="P453" s="125" t="str">
        <f>IF('2. Enter scores'!O457&lt;&gt;"",'2. Enter scores'!$B457-'2. Enter scores'!O457,"")</f>
        <v/>
      </c>
      <c r="Q453" s="125" t="str">
        <f>IF('2. Enter scores'!P457&lt;&gt;"",'2. Enter scores'!$B457-'2. Enter scores'!P457,"")</f>
        <v/>
      </c>
      <c r="R453" s="125" t="str">
        <f>IF('2. Enter scores'!Q457&lt;&gt;"",'2. Enter scores'!$B457-'2. Enter scores'!Q457,"")</f>
        <v/>
      </c>
      <c r="S453" s="125" t="str">
        <f>IF('2. Enter scores'!R457&lt;&gt;"",'2. Enter scores'!$B457-'2. Enter scores'!R457,"")</f>
        <v/>
      </c>
      <c r="T453" s="125" t="str">
        <f>IF('2. Enter scores'!S457&lt;&gt;"",'2. Enter scores'!$B457-'2. Enter scores'!S457,"")</f>
        <v/>
      </c>
      <c r="U453" s="125" t="str">
        <f>IF('2. Enter scores'!T457&lt;&gt;"",'2. Enter scores'!$B457-'2. Enter scores'!T457,"")</f>
        <v/>
      </c>
      <c r="V453" s="125" t="str">
        <f>IF('2. Enter scores'!U457&lt;&gt;"",'2. Enter scores'!$B457-'2. Enter scores'!U457,"")</f>
        <v/>
      </c>
      <c r="W453" s="125" t="str">
        <f>IF('2. Enter scores'!V457&lt;&gt;"",'2. Enter scores'!$B457-'2. Enter scores'!V457,"")</f>
        <v/>
      </c>
      <c r="X453" s="125" t="str">
        <f>IF('2. Enter scores'!W457&lt;&gt;"",'2. Enter scores'!$B457-'2. Enter scores'!W457,"")</f>
        <v/>
      </c>
      <c r="Y453" s="125" t="str">
        <f>IF('2. Enter scores'!X457&lt;&gt;"",'2. Enter scores'!$B457-'2. Enter scores'!X457,"")</f>
        <v/>
      </c>
      <c r="Z453" s="125" t="str">
        <f>IF('2. Enter scores'!Y457&lt;&gt;"",'2. Enter scores'!$B457-'2. Enter scores'!Y457,"")</f>
        <v/>
      </c>
      <c r="AA453" s="125" t="str">
        <f>IF('2. Enter scores'!Z457&lt;&gt;"",'2. Enter scores'!$B457-'2. Enter scores'!Z457,"")</f>
        <v/>
      </c>
      <c r="AB453" s="125" t="str">
        <f>IF('2. Enter scores'!AA457&lt;&gt;"",'2. Enter scores'!$B457-'2. Enter scores'!AA457,"")</f>
        <v/>
      </c>
      <c r="AC453" s="125" t="str">
        <f>IF('2. Enter scores'!AB457&lt;&gt;"",'2. Enter scores'!$B457-'2. Enter scores'!AB457,"")</f>
        <v/>
      </c>
      <c r="AD453" s="125" t="str">
        <f>IF('2. Enter scores'!AC457&lt;&gt;"",'2. Enter scores'!$B457-'2. Enter scores'!AC457,"")</f>
        <v/>
      </c>
      <c r="AE453" s="125" t="str">
        <f>IF('2. Enter scores'!AD457&lt;&gt;"",'2. Enter scores'!$B457-'2. Enter scores'!AD457,"")</f>
        <v/>
      </c>
      <c r="AF453" s="125" t="str">
        <f>IF('2. Enter scores'!AE457&lt;&gt;"",'2. Enter scores'!$B457-'2. Enter scores'!AE457,"")</f>
        <v/>
      </c>
      <c r="AG453" s="125" t="str">
        <f>IF('2. Enter scores'!AF457&lt;&gt;"",'2. Enter scores'!$B457-'2. Enter scores'!AF457,"")</f>
        <v/>
      </c>
      <c r="AH453" s="125" t="str">
        <f>IF('2. Enter scores'!AG457&lt;&gt;"",'2. Enter scores'!$B457-'2. Enter scores'!AG457,"")</f>
        <v/>
      </c>
      <c r="AI453" s="125" t="str">
        <f>IF('2. Enter scores'!AH457&lt;&gt;"",'2. Enter scores'!$B457-'2. Enter scores'!AH457,"")</f>
        <v/>
      </c>
      <c r="AJ453" s="125" t="str">
        <f>IF('2. Enter scores'!AI457&lt;&gt;"",'2. Enter scores'!$B457-'2. Enter scores'!AI457,"")</f>
        <v/>
      </c>
      <c r="AK453" s="125" t="str">
        <f>IF('2. Enter scores'!AJ457&lt;&gt;"",'2. Enter scores'!$B457-'2. Enter scores'!AJ457,"")</f>
        <v/>
      </c>
      <c r="AL453" s="125" t="str">
        <f>IF('2. Enter scores'!AK457&lt;&gt;"",'2. Enter scores'!$B457-'2. Enter scores'!AK457,"")</f>
        <v/>
      </c>
      <c r="AM453" s="125" t="str">
        <f>IF('2. Enter scores'!AL457&lt;&gt;"",'2. Enter scores'!$B457-'2. Enter scores'!AL457,"")</f>
        <v/>
      </c>
      <c r="AN453" s="125" t="str">
        <f>IF('2. Enter scores'!AM457&lt;&gt;"",'2. Enter scores'!$B457-'2. Enter scores'!AM457,"")</f>
        <v/>
      </c>
      <c r="AO453" s="125" t="str">
        <f>IF('2. Enter scores'!AN457&lt;&gt;"",'2. Enter scores'!$B457-'2. Enter scores'!AN457,"")</f>
        <v/>
      </c>
      <c r="AP453" s="125" t="str">
        <f>IF('2. Enter scores'!AO457&lt;&gt;"",'2. Enter scores'!$B457-'2. Enter scores'!AO457,"")</f>
        <v/>
      </c>
      <c r="AQ453" s="125" t="str">
        <f>IF('2. Enter scores'!AP457&lt;&gt;"",'2. Enter scores'!$B457-'2. Enter scores'!AP457,"")</f>
        <v/>
      </c>
      <c r="AR453" s="125" t="str">
        <f>IF('2. Enter scores'!AQ457&lt;&gt;"",'2. Enter scores'!$B457-'2. Enter scores'!AQ457,"")</f>
        <v/>
      </c>
      <c r="AS453" s="125" t="str">
        <f>IF('2. Enter scores'!AR457&lt;&gt;"",'2. Enter scores'!$B457-'2. Enter scores'!AR457,"")</f>
        <v/>
      </c>
      <c r="AT453" s="125" t="str">
        <f>IF('2. Enter scores'!AS457&lt;&gt;"",'2. Enter scores'!$B457-'2. Enter scores'!AS457,"")</f>
        <v/>
      </c>
      <c r="AU453" s="125" t="str">
        <f>IF('2. Enter scores'!AT457&lt;&gt;"",'2. Enter scores'!$B457-'2. Enter scores'!AT457,"")</f>
        <v/>
      </c>
      <c r="AV453" s="125" t="str">
        <f>IF('2. Enter scores'!AU457&lt;&gt;"",'2. Enter scores'!$B457-'2. Enter scores'!AU457,"")</f>
        <v/>
      </c>
      <c r="AW453" s="125" t="str">
        <f>IF('2. Enter scores'!AV457&lt;&gt;"",'2. Enter scores'!$B457-'2. Enter scores'!AV457,"")</f>
        <v/>
      </c>
      <c r="AX453" s="125" t="str">
        <f>IF('2. Enter scores'!AW457&lt;&gt;"",'2. Enter scores'!$B457-'2. Enter scores'!AW457,"")</f>
        <v/>
      </c>
      <c r="AY453" s="125" t="str">
        <f>IF('2. Enter scores'!AX457&lt;&gt;"",'2. Enter scores'!$B457-'2. Enter scores'!AX457,"")</f>
        <v/>
      </c>
      <c r="AZ453" s="125" t="str">
        <f>IF('2. Enter scores'!AY457&lt;&gt;"",'2. Enter scores'!$B457-'2. Enter scores'!AY457,"")</f>
        <v/>
      </c>
      <c r="BA453" s="125" t="str">
        <f>IF('2. Enter scores'!AZ457&lt;&gt;"",'2. Enter scores'!$B457-'2. Enter scores'!AZ457,"")</f>
        <v/>
      </c>
      <c r="BB453" s="125" t="str">
        <f>IF('2. Enter scores'!BA457&lt;&gt;"",'2. Enter scores'!$B457-'2. Enter scores'!BA457,"")</f>
        <v/>
      </c>
      <c r="BC453" s="125" t="str">
        <f>IF('2. Enter scores'!BB457&lt;&gt;"",'2. Enter scores'!$B457-'2. Enter scores'!BB457,"")</f>
        <v/>
      </c>
      <c r="BD453" s="125" t="str">
        <f>IF('2. Enter scores'!BC457&lt;&gt;"",'2. Enter scores'!$B457-'2. Enter scores'!BC457,"")</f>
        <v/>
      </c>
      <c r="BE453" s="125" t="str">
        <f>IF('2. Enter scores'!BD457&lt;&gt;"",'2. Enter scores'!$B457-'2. Enter scores'!BD457,"")</f>
        <v/>
      </c>
      <c r="BF453" s="125" t="str">
        <f>IF('2. Enter scores'!BE457&lt;&gt;"",'2. Enter scores'!$B457-'2. Enter scores'!BE457,"")</f>
        <v/>
      </c>
      <c r="BG453" s="125" t="str">
        <f>IF('2. Enter scores'!BF457&lt;&gt;"",'2. Enter scores'!$B457-'2. Enter scores'!BF457,"")</f>
        <v/>
      </c>
      <c r="BH453" s="125" t="str">
        <f>IF('2. Enter scores'!BG457&lt;&gt;"",'2. Enter scores'!$B457-'2. Enter scores'!BG457,"")</f>
        <v/>
      </c>
      <c r="BI453" s="125" t="str">
        <f>IF('2. Enter scores'!BH457&lt;&gt;"",'2. Enter scores'!$B457-'2. Enter scores'!BH457,"")</f>
        <v/>
      </c>
      <c r="BJ453" s="125" t="str">
        <f>IF('2. Enter scores'!BI457&lt;&gt;"",'2. Enter scores'!$B457-'2. Enter scores'!BI457,"")</f>
        <v/>
      </c>
      <c r="BK453" s="125" t="str">
        <f>IF('2. Enter scores'!BJ457&lt;&gt;"",'2. Enter scores'!$B457-'2. Enter scores'!BJ457,"")</f>
        <v/>
      </c>
      <c r="BL453" s="125" t="str">
        <f>IF('2. Enter scores'!BK457&lt;&gt;"",'2. Enter scores'!$B457-'2. Enter scores'!BK457,"")</f>
        <v/>
      </c>
      <c r="BM453" s="125" t="str">
        <f>IF('2. Enter scores'!BL457&lt;&gt;"",'2. Enter scores'!$B457-'2. Enter scores'!BL457,"")</f>
        <v/>
      </c>
      <c r="BN453" s="125" t="str">
        <f>IF('2. Enter scores'!BM457&lt;&gt;"",'2. Enter scores'!$B457-'2. Enter scores'!BM457,"")</f>
        <v/>
      </c>
      <c r="BO453" s="125" t="str">
        <f>IF('2. Enter scores'!BN457&lt;&gt;"",'2. Enter scores'!$B457-'2. Enter scores'!BN457,"")</f>
        <v/>
      </c>
      <c r="BP453" s="108">
        <v>1000</v>
      </c>
    </row>
    <row r="454" spans="2:68" x14ac:dyDescent="0.35">
      <c r="B454" s="125" t="str">
        <f>IF('2. Enter scores'!A458&lt;&gt;"",'2. Enter scores'!A458,"")</f>
        <v/>
      </c>
      <c r="H454" s="125" t="str">
        <f>IF('2. Enter scores'!G458&lt;&gt;"",'2. Enter scores'!$B458-'2. Enter scores'!G458,"")</f>
        <v/>
      </c>
      <c r="I454" s="125" t="str">
        <f>IF('2. Enter scores'!H458&lt;&gt;"",'2. Enter scores'!$B458-'2. Enter scores'!H458,"")</f>
        <v/>
      </c>
      <c r="J454" s="125" t="str">
        <f>IF('2. Enter scores'!I458&lt;&gt;"",'2. Enter scores'!$B458-'2. Enter scores'!I458,"")</f>
        <v/>
      </c>
      <c r="K454" s="125" t="str">
        <f>IF('2. Enter scores'!J458&lt;&gt;"",'2. Enter scores'!$B458-'2. Enter scores'!J458,"")</f>
        <v/>
      </c>
      <c r="L454" s="125" t="str">
        <f>IF('2. Enter scores'!K458&lt;&gt;"",'2. Enter scores'!$B458-'2. Enter scores'!K458,"")</f>
        <v/>
      </c>
      <c r="M454" s="125" t="str">
        <f>IF('2. Enter scores'!L458&lt;&gt;"",'2. Enter scores'!$B458-'2. Enter scores'!L458,"")</f>
        <v/>
      </c>
      <c r="N454" s="125" t="str">
        <f>IF('2. Enter scores'!M458&lt;&gt;"",'2. Enter scores'!$B458-'2. Enter scores'!M458,"")</f>
        <v/>
      </c>
      <c r="O454" s="125" t="str">
        <f>IF('2. Enter scores'!N458&lt;&gt;"",'2. Enter scores'!$B458-'2. Enter scores'!N458,"")</f>
        <v/>
      </c>
      <c r="P454" s="125" t="str">
        <f>IF('2. Enter scores'!O458&lt;&gt;"",'2. Enter scores'!$B458-'2. Enter scores'!O458,"")</f>
        <v/>
      </c>
      <c r="Q454" s="125" t="str">
        <f>IF('2. Enter scores'!P458&lt;&gt;"",'2. Enter scores'!$B458-'2. Enter scores'!P458,"")</f>
        <v/>
      </c>
      <c r="R454" s="125" t="str">
        <f>IF('2. Enter scores'!Q458&lt;&gt;"",'2. Enter scores'!$B458-'2. Enter scores'!Q458,"")</f>
        <v/>
      </c>
      <c r="S454" s="125" t="str">
        <f>IF('2. Enter scores'!R458&lt;&gt;"",'2. Enter scores'!$B458-'2. Enter scores'!R458,"")</f>
        <v/>
      </c>
      <c r="T454" s="125" t="str">
        <f>IF('2. Enter scores'!S458&lt;&gt;"",'2. Enter scores'!$B458-'2. Enter scores'!S458,"")</f>
        <v/>
      </c>
      <c r="U454" s="125" t="str">
        <f>IF('2. Enter scores'!T458&lt;&gt;"",'2. Enter scores'!$B458-'2. Enter scores'!T458,"")</f>
        <v/>
      </c>
      <c r="V454" s="125" t="str">
        <f>IF('2. Enter scores'!U458&lt;&gt;"",'2. Enter scores'!$B458-'2. Enter scores'!U458,"")</f>
        <v/>
      </c>
      <c r="W454" s="125" t="str">
        <f>IF('2. Enter scores'!V458&lt;&gt;"",'2. Enter scores'!$B458-'2. Enter scores'!V458,"")</f>
        <v/>
      </c>
      <c r="X454" s="125" t="str">
        <f>IF('2. Enter scores'!W458&lt;&gt;"",'2. Enter scores'!$B458-'2. Enter scores'!W458,"")</f>
        <v/>
      </c>
      <c r="Y454" s="125" t="str">
        <f>IF('2. Enter scores'!X458&lt;&gt;"",'2. Enter scores'!$B458-'2. Enter scores'!X458,"")</f>
        <v/>
      </c>
      <c r="Z454" s="125" t="str">
        <f>IF('2. Enter scores'!Y458&lt;&gt;"",'2. Enter scores'!$B458-'2. Enter scores'!Y458,"")</f>
        <v/>
      </c>
      <c r="AA454" s="125" t="str">
        <f>IF('2. Enter scores'!Z458&lt;&gt;"",'2. Enter scores'!$B458-'2. Enter scores'!Z458,"")</f>
        <v/>
      </c>
      <c r="AB454" s="125" t="str">
        <f>IF('2. Enter scores'!AA458&lt;&gt;"",'2. Enter scores'!$B458-'2. Enter scores'!AA458,"")</f>
        <v/>
      </c>
      <c r="AC454" s="125" t="str">
        <f>IF('2. Enter scores'!AB458&lt;&gt;"",'2. Enter scores'!$B458-'2. Enter scores'!AB458,"")</f>
        <v/>
      </c>
      <c r="AD454" s="125" t="str">
        <f>IF('2. Enter scores'!AC458&lt;&gt;"",'2. Enter scores'!$B458-'2. Enter scores'!AC458,"")</f>
        <v/>
      </c>
      <c r="AE454" s="125" t="str">
        <f>IF('2. Enter scores'!AD458&lt;&gt;"",'2. Enter scores'!$B458-'2. Enter scores'!AD458,"")</f>
        <v/>
      </c>
      <c r="AF454" s="125" t="str">
        <f>IF('2. Enter scores'!AE458&lt;&gt;"",'2. Enter scores'!$B458-'2. Enter scores'!AE458,"")</f>
        <v/>
      </c>
      <c r="AG454" s="125" t="str">
        <f>IF('2. Enter scores'!AF458&lt;&gt;"",'2. Enter scores'!$B458-'2. Enter scores'!AF458,"")</f>
        <v/>
      </c>
      <c r="AH454" s="125" t="str">
        <f>IF('2. Enter scores'!AG458&lt;&gt;"",'2. Enter scores'!$B458-'2. Enter scores'!AG458,"")</f>
        <v/>
      </c>
      <c r="AI454" s="125" t="str">
        <f>IF('2. Enter scores'!AH458&lt;&gt;"",'2. Enter scores'!$B458-'2. Enter scores'!AH458,"")</f>
        <v/>
      </c>
      <c r="AJ454" s="125" t="str">
        <f>IF('2. Enter scores'!AI458&lt;&gt;"",'2. Enter scores'!$B458-'2. Enter scores'!AI458,"")</f>
        <v/>
      </c>
      <c r="AK454" s="125" t="str">
        <f>IF('2. Enter scores'!AJ458&lt;&gt;"",'2. Enter scores'!$B458-'2. Enter scores'!AJ458,"")</f>
        <v/>
      </c>
      <c r="AL454" s="125" t="str">
        <f>IF('2. Enter scores'!AK458&lt;&gt;"",'2. Enter scores'!$B458-'2. Enter scores'!AK458,"")</f>
        <v/>
      </c>
      <c r="AM454" s="125" t="str">
        <f>IF('2. Enter scores'!AL458&lt;&gt;"",'2. Enter scores'!$B458-'2. Enter scores'!AL458,"")</f>
        <v/>
      </c>
      <c r="AN454" s="125" t="str">
        <f>IF('2. Enter scores'!AM458&lt;&gt;"",'2. Enter scores'!$B458-'2. Enter scores'!AM458,"")</f>
        <v/>
      </c>
      <c r="AO454" s="125" t="str">
        <f>IF('2. Enter scores'!AN458&lt;&gt;"",'2. Enter scores'!$B458-'2. Enter scores'!AN458,"")</f>
        <v/>
      </c>
      <c r="AP454" s="125" t="str">
        <f>IF('2. Enter scores'!AO458&lt;&gt;"",'2. Enter scores'!$B458-'2. Enter scores'!AO458,"")</f>
        <v/>
      </c>
      <c r="AQ454" s="125" t="str">
        <f>IF('2. Enter scores'!AP458&lt;&gt;"",'2. Enter scores'!$B458-'2. Enter scores'!AP458,"")</f>
        <v/>
      </c>
      <c r="AR454" s="125" t="str">
        <f>IF('2. Enter scores'!AQ458&lt;&gt;"",'2. Enter scores'!$B458-'2. Enter scores'!AQ458,"")</f>
        <v/>
      </c>
      <c r="AS454" s="125" t="str">
        <f>IF('2. Enter scores'!AR458&lt;&gt;"",'2. Enter scores'!$B458-'2. Enter scores'!AR458,"")</f>
        <v/>
      </c>
      <c r="AT454" s="125" t="str">
        <f>IF('2. Enter scores'!AS458&lt;&gt;"",'2. Enter scores'!$B458-'2. Enter scores'!AS458,"")</f>
        <v/>
      </c>
      <c r="AU454" s="125" t="str">
        <f>IF('2. Enter scores'!AT458&lt;&gt;"",'2. Enter scores'!$B458-'2. Enter scores'!AT458,"")</f>
        <v/>
      </c>
      <c r="AV454" s="125" t="str">
        <f>IF('2. Enter scores'!AU458&lt;&gt;"",'2. Enter scores'!$B458-'2. Enter scores'!AU458,"")</f>
        <v/>
      </c>
      <c r="AW454" s="125" t="str">
        <f>IF('2. Enter scores'!AV458&lt;&gt;"",'2. Enter scores'!$B458-'2. Enter scores'!AV458,"")</f>
        <v/>
      </c>
      <c r="AX454" s="125" t="str">
        <f>IF('2. Enter scores'!AW458&lt;&gt;"",'2. Enter scores'!$B458-'2. Enter scores'!AW458,"")</f>
        <v/>
      </c>
      <c r="AY454" s="125" t="str">
        <f>IF('2. Enter scores'!AX458&lt;&gt;"",'2. Enter scores'!$B458-'2. Enter scores'!AX458,"")</f>
        <v/>
      </c>
      <c r="AZ454" s="125" t="str">
        <f>IF('2. Enter scores'!AY458&lt;&gt;"",'2. Enter scores'!$B458-'2. Enter scores'!AY458,"")</f>
        <v/>
      </c>
      <c r="BA454" s="125" t="str">
        <f>IF('2. Enter scores'!AZ458&lt;&gt;"",'2. Enter scores'!$B458-'2. Enter scores'!AZ458,"")</f>
        <v/>
      </c>
      <c r="BB454" s="125" t="str">
        <f>IF('2. Enter scores'!BA458&lt;&gt;"",'2. Enter scores'!$B458-'2. Enter scores'!BA458,"")</f>
        <v/>
      </c>
      <c r="BC454" s="125" t="str">
        <f>IF('2. Enter scores'!BB458&lt;&gt;"",'2. Enter scores'!$B458-'2. Enter scores'!BB458,"")</f>
        <v/>
      </c>
      <c r="BD454" s="125" t="str">
        <f>IF('2. Enter scores'!BC458&lt;&gt;"",'2. Enter scores'!$B458-'2. Enter scores'!BC458,"")</f>
        <v/>
      </c>
      <c r="BE454" s="125" t="str">
        <f>IF('2. Enter scores'!BD458&lt;&gt;"",'2. Enter scores'!$B458-'2. Enter scores'!BD458,"")</f>
        <v/>
      </c>
      <c r="BF454" s="125" t="str">
        <f>IF('2. Enter scores'!BE458&lt;&gt;"",'2. Enter scores'!$B458-'2. Enter scores'!BE458,"")</f>
        <v/>
      </c>
      <c r="BG454" s="125" t="str">
        <f>IF('2. Enter scores'!BF458&lt;&gt;"",'2. Enter scores'!$B458-'2. Enter scores'!BF458,"")</f>
        <v/>
      </c>
      <c r="BH454" s="125" t="str">
        <f>IF('2. Enter scores'!BG458&lt;&gt;"",'2. Enter scores'!$B458-'2. Enter scores'!BG458,"")</f>
        <v/>
      </c>
      <c r="BI454" s="125" t="str">
        <f>IF('2. Enter scores'!BH458&lt;&gt;"",'2. Enter scores'!$B458-'2. Enter scores'!BH458,"")</f>
        <v/>
      </c>
      <c r="BJ454" s="125" t="str">
        <f>IF('2. Enter scores'!BI458&lt;&gt;"",'2. Enter scores'!$B458-'2. Enter scores'!BI458,"")</f>
        <v/>
      </c>
      <c r="BK454" s="125" t="str">
        <f>IF('2. Enter scores'!BJ458&lt;&gt;"",'2. Enter scores'!$B458-'2. Enter scores'!BJ458,"")</f>
        <v/>
      </c>
      <c r="BL454" s="125" t="str">
        <f>IF('2. Enter scores'!BK458&lt;&gt;"",'2. Enter scores'!$B458-'2. Enter scores'!BK458,"")</f>
        <v/>
      </c>
      <c r="BM454" s="125" t="str">
        <f>IF('2. Enter scores'!BL458&lt;&gt;"",'2. Enter scores'!$B458-'2. Enter scores'!BL458,"")</f>
        <v/>
      </c>
      <c r="BN454" s="125" t="str">
        <f>IF('2. Enter scores'!BM458&lt;&gt;"",'2. Enter scores'!$B458-'2. Enter scores'!BM458,"")</f>
        <v/>
      </c>
      <c r="BO454" s="125" t="str">
        <f>IF('2. Enter scores'!BN458&lt;&gt;"",'2. Enter scores'!$B458-'2. Enter scores'!BN458,"")</f>
        <v/>
      </c>
      <c r="BP454" s="108">
        <v>1000</v>
      </c>
    </row>
    <row r="455" spans="2:68" x14ac:dyDescent="0.35">
      <c r="B455" s="125" t="str">
        <f>IF('2. Enter scores'!A459&lt;&gt;"",'2. Enter scores'!A459,"")</f>
        <v/>
      </c>
      <c r="H455" s="125" t="str">
        <f>IF('2. Enter scores'!G459&lt;&gt;"",'2. Enter scores'!$B459-'2. Enter scores'!G459,"")</f>
        <v/>
      </c>
      <c r="I455" s="125" t="str">
        <f>IF('2. Enter scores'!H459&lt;&gt;"",'2. Enter scores'!$B459-'2. Enter scores'!H459,"")</f>
        <v/>
      </c>
      <c r="J455" s="125" t="str">
        <f>IF('2. Enter scores'!I459&lt;&gt;"",'2. Enter scores'!$B459-'2. Enter scores'!I459,"")</f>
        <v/>
      </c>
      <c r="K455" s="125" t="str">
        <f>IF('2. Enter scores'!J459&lt;&gt;"",'2. Enter scores'!$B459-'2. Enter scores'!J459,"")</f>
        <v/>
      </c>
      <c r="L455" s="125" t="str">
        <f>IF('2. Enter scores'!K459&lt;&gt;"",'2. Enter scores'!$B459-'2. Enter scores'!K459,"")</f>
        <v/>
      </c>
      <c r="M455" s="125" t="str">
        <f>IF('2. Enter scores'!L459&lt;&gt;"",'2. Enter scores'!$B459-'2. Enter scores'!L459,"")</f>
        <v/>
      </c>
      <c r="N455" s="125" t="str">
        <f>IF('2. Enter scores'!M459&lt;&gt;"",'2. Enter scores'!$B459-'2. Enter scores'!M459,"")</f>
        <v/>
      </c>
      <c r="O455" s="125" t="str">
        <f>IF('2. Enter scores'!N459&lt;&gt;"",'2. Enter scores'!$B459-'2. Enter scores'!N459,"")</f>
        <v/>
      </c>
      <c r="P455" s="125" t="str">
        <f>IF('2. Enter scores'!O459&lt;&gt;"",'2. Enter scores'!$B459-'2. Enter scores'!O459,"")</f>
        <v/>
      </c>
      <c r="Q455" s="125" t="str">
        <f>IF('2. Enter scores'!P459&lt;&gt;"",'2. Enter scores'!$B459-'2. Enter scores'!P459,"")</f>
        <v/>
      </c>
      <c r="R455" s="125" t="str">
        <f>IF('2. Enter scores'!Q459&lt;&gt;"",'2. Enter scores'!$B459-'2. Enter scores'!Q459,"")</f>
        <v/>
      </c>
      <c r="S455" s="125" t="str">
        <f>IF('2. Enter scores'!R459&lt;&gt;"",'2. Enter scores'!$B459-'2. Enter scores'!R459,"")</f>
        <v/>
      </c>
      <c r="T455" s="125" t="str">
        <f>IF('2. Enter scores'!S459&lt;&gt;"",'2. Enter scores'!$B459-'2. Enter scores'!S459,"")</f>
        <v/>
      </c>
      <c r="U455" s="125" t="str">
        <f>IF('2. Enter scores'!T459&lt;&gt;"",'2. Enter scores'!$B459-'2. Enter scores'!T459,"")</f>
        <v/>
      </c>
      <c r="V455" s="125" t="str">
        <f>IF('2. Enter scores'!U459&lt;&gt;"",'2. Enter scores'!$B459-'2. Enter scores'!U459,"")</f>
        <v/>
      </c>
      <c r="W455" s="125" t="str">
        <f>IF('2. Enter scores'!V459&lt;&gt;"",'2. Enter scores'!$B459-'2. Enter scores'!V459,"")</f>
        <v/>
      </c>
      <c r="X455" s="125" t="str">
        <f>IF('2. Enter scores'!W459&lt;&gt;"",'2. Enter scores'!$B459-'2. Enter scores'!W459,"")</f>
        <v/>
      </c>
      <c r="Y455" s="125" t="str">
        <f>IF('2. Enter scores'!X459&lt;&gt;"",'2. Enter scores'!$B459-'2. Enter scores'!X459,"")</f>
        <v/>
      </c>
      <c r="Z455" s="125" t="str">
        <f>IF('2. Enter scores'!Y459&lt;&gt;"",'2. Enter scores'!$B459-'2. Enter scores'!Y459,"")</f>
        <v/>
      </c>
      <c r="AA455" s="125" t="str">
        <f>IF('2. Enter scores'!Z459&lt;&gt;"",'2. Enter scores'!$B459-'2. Enter scores'!Z459,"")</f>
        <v/>
      </c>
      <c r="AB455" s="125" t="str">
        <f>IF('2. Enter scores'!AA459&lt;&gt;"",'2. Enter scores'!$B459-'2. Enter scores'!AA459,"")</f>
        <v/>
      </c>
      <c r="AC455" s="125" t="str">
        <f>IF('2. Enter scores'!AB459&lt;&gt;"",'2. Enter scores'!$B459-'2. Enter scores'!AB459,"")</f>
        <v/>
      </c>
      <c r="AD455" s="125" t="str">
        <f>IF('2. Enter scores'!AC459&lt;&gt;"",'2. Enter scores'!$B459-'2. Enter scores'!AC459,"")</f>
        <v/>
      </c>
      <c r="AE455" s="125" t="str">
        <f>IF('2. Enter scores'!AD459&lt;&gt;"",'2. Enter scores'!$B459-'2. Enter scores'!AD459,"")</f>
        <v/>
      </c>
      <c r="AF455" s="125" t="str">
        <f>IF('2. Enter scores'!AE459&lt;&gt;"",'2. Enter scores'!$B459-'2. Enter scores'!AE459,"")</f>
        <v/>
      </c>
      <c r="AG455" s="125" t="str">
        <f>IF('2. Enter scores'!AF459&lt;&gt;"",'2. Enter scores'!$B459-'2. Enter scores'!AF459,"")</f>
        <v/>
      </c>
      <c r="AH455" s="125" t="str">
        <f>IF('2. Enter scores'!AG459&lt;&gt;"",'2. Enter scores'!$B459-'2. Enter scores'!AG459,"")</f>
        <v/>
      </c>
      <c r="AI455" s="125" t="str">
        <f>IF('2. Enter scores'!AH459&lt;&gt;"",'2. Enter scores'!$B459-'2. Enter scores'!AH459,"")</f>
        <v/>
      </c>
      <c r="AJ455" s="125" t="str">
        <f>IF('2. Enter scores'!AI459&lt;&gt;"",'2. Enter scores'!$B459-'2. Enter scores'!AI459,"")</f>
        <v/>
      </c>
      <c r="AK455" s="125" t="str">
        <f>IF('2. Enter scores'!AJ459&lt;&gt;"",'2. Enter scores'!$B459-'2. Enter scores'!AJ459,"")</f>
        <v/>
      </c>
      <c r="AL455" s="125" t="str">
        <f>IF('2. Enter scores'!AK459&lt;&gt;"",'2. Enter scores'!$B459-'2. Enter scores'!AK459,"")</f>
        <v/>
      </c>
      <c r="AM455" s="125" t="str">
        <f>IF('2. Enter scores'!AL459&lt;&gt;"",'2. Enter scores'!$B459-'2. Enter scores'!AL459,"")</f>
        <v/>
      </c>
      <c r="AN455" s="125" t="str">
        <f>IF('2. Enter scores'!AM459&lt;&gt;"",'2. Enter scores'!$B459-'2. Enter scores'!AM459,"")</f>
        <v/>
      </c>
      <c r="AO455" s="125" t="str">
        <f>IF('2. Enter scores'!AN459&lt;&gt;"",'2. Enter scores'!$B459-'2. Enter scores'!AN459,"")</f>
        <v/>
      </c>
      <c r="AP455" s="125" t="str">
        <f>IF('2. Enter scores'!AO459&lt;&gt;"",'2. Enter scores'!$B459-'2. Enter scores'!AO459,"")</f>
        <v/>
      </c>
      <c r="AQ455" s="125" t="str">
        <f>IF('2. Enter scores'!AP459&lt;&gt;"",'2. Enter scores'!$B459-'2. Enter scores'!AP459,"")</f>
        <v/>
      </c>
      <c r="AR455" s="125" t="str">
        <f>IF('2. Enter scores'!AQ459&lt;&gt;"",'2. Enter scores'!$B459-'2. Enter scores'!AQ459,"")</f>
        <v/>
      </c>
      <c r="AS455" s="125" t="str">
        <f>IF('2. Enter scores'!AR459&lt;&gt;"",'2. Enter scores'!$B459-'2. Enter scores'!AR459,"")</f>
        <v/>
      </c>
      <c r="AT455" s="125" t="str">
        <f>IF('2. Enter scores'!AS459&lt;&gt;"",'2. Enter scores'!$B459-'2. Enter scores'!AS459,"")</f>
        <v/>
      </c>
      <c r="AU455" s="125" t="str">
        <f>IF('2. Enter scores'!AT459&lt;&gt;"",'2. Enter scores'!$B459-'2. Enter scores'!AT459,"")</f>
        <v/>
      </c>
      <c r="AV455" s="125" t="str">
        <f>IF('2. Enter scores'!AU459&lt;&gt;"",'2. Enter scores'!$B459-'2. Enter scores'!AU459,"")</f>
        <v/>
      </c>
      <c r="AW455" s="125" t="str">
        <f>IF('2. Enter scores'!AV459&lt;&gt;"",'2. Enter scores'!$B459-'2. Enter scores'!AV459,"")</f>
        <v/>
      </c>
      <c r="AX455" s="125" t="str">
        <f>IF('2. Enter scores'!AW459&lt;&gt;"",'2. Enter scores'!$B459-'2. Enter scores'!AW459,"")</f>
        <v/>
      </c>
      <c r="AY455" s="125" t="str">
        <f>IF('2. Enter scores'!AX459&lt;&gt;"",'2. Enter scores'!$B459-'2. Enter scores'!AX459,"")</f>
        <v/>
      </c>
      <c r="AZ455" s="125" t="str">
        <f>IF('2. Enter scores'!AY459&lt;&gt;"",'2. Enter scores'!$B459-'2. Enter scores'!AY459,"")</f>
        <v/>
      </c>
      <c r="BA455" s="125" t="str">
        <f>IF('2. Enter scores'!AZ459&lt;&gt;"",'2. Enter scores'!$B459-'2. Enter scores'!AZ459,"")</f>
        <v/>
      </c>
      <c r="BB455" s="125" t="str">
        <f>IF('2. Enter scores'!BA459&lt;&gt;"",'2. Enter scores'!$B459-'2. Enter scores'!BA459,"")</f>
        <v/>
      </c>
      <c r="BC455" s="125" t="str">
        <f>IF('2. Enter scores'!BB459&lt;&gt;"",'2. Enter scores'!$B459-'2. Enter scores'!BB459,"")</f>
        <v/>
      </c>
      <c r="BD455" s="125" t="str">
        <f>IF('2. Enter scores'!BC459&lt;&gt;"",'2. Enter scores'!$B459-'2. Enter scores'!BC459,"")</f>
        <v/>
      </c>
      <c r="BE455" s="125" t="str">
        <f>IF('2. Enter scores'!BD459&lt;&gt;"",'2. Enter scores'!$B459-'2. Enter scores'!BD459,"")</f>
        <v/>
      </c>
      <c r="BF455" s="125" t="str">
        <f>IF('2. Enter scores'!BE459&lt;&gt;"",'2. Enter scores'!$B459-'2. Enter scores'!BE459,"")</f>
        <v/>
      </c>
      <c r="BG455" s="125" t="str">
        <f>IF('2. Enter scores'!BF459&lt;&gt;"",'2. Enter scores'!$B459-'2. Enter scores'!BF459,"")</f>
        <v/>
      </c>
      <c r="BH455" s="125" t="str">
        <f>IF('2. Enter scores'!BG459&lt;&gt;"",'2. Enter scores'!$B459-'2. Enter scores'!BG459,"")</f>
        <v/>
      </c>
      <c r="BI455" s="125" t="str">
        <f>IF('2. Enter scores'!BH459&lt;&gt;"",'2. Enter scores'!$B459-'2. Enter scores'!BH459,"")</f>
        <v/>
      </c>
      <c r="BJ455" s="125" t="str">
        <f>IF('2. Enter scores'!BI459&lt;&gt;"",'2. Enter scores'!$B459-'2. Enter scores'!BI459,"")</f>
        <v/>
      </c>
      <c r="BK455" s="125" t="str">
        <f>IF('2. Enter scores'!BJ459&lt;&gt;"",'2. Enter scores'!$B459-'2. Enter scores'!BJ459,"")</f>
        <v/>
      </c>
      <c r="BL455" s="125" t="str">
        <f>IF('2. Enter scores'!BK459&lt;&gt;"",'2. Enter scores'!$B459-'2. Enter scores'!BK459,"")</f>
        <v/>
      </c>
      <c r="BM455" s="125" t="str">
        <f>IF('2. Enter scores'!BL459&lt;&gt;"",'2. Enter scores'!$B459-'2. Enter scores'!BL459,"")</f>
        <v/>
      </c>
      <c r="BN455" s="125" t="str">
        <f>IF('2. Enter scores'!BM459&lt;&gt;"",'2. Enter scores'!$B459-'2. Enter scores'!BM459,"")</f>
        <v/>
      </c>
      <c r="BO455" s="125" t="str">
        <f>IF('2. Enter scores'!BN459&lt;&gt;"",'2. Enter scores'!$B459-'2. Enter scores'!BN459,"")</f>
        <v/>
      </c>
      <c r="BP455" s="108">
        <v>1000</v>
      </c>
    </row>
    <row r="456" spans="2:68" x14ac:dyDescent="0.35">
      <c r="B456" s="125" t="str">
        <f>IF('2. Enter scores'!A460&lt;&gt;"",'2. Enter scores'!A460,"")</f>
        <v/>
      </c>
      <c r="H456" s="125" t="str">
        <f>IF('2. Enter scores'!G460&lt;&gt;"",'2. Enter scores'!$B460-'2. Enter scores'!G460,"")</f>
        <v/>
      </c>
      <c r="I456" s="125" t="str">
        <f>IF('2. Enter scores'!H460&lt;&gt;"",'2. Enter scores'!$B460-'2. Enter scores'!H460,"")</f>
        <v/>
      </c>
      <c r="J456" s="125" t="str">
        <f>IF('2. Enter scores'!I460&lt;&gt;"",'2. Enter scores'!$B460-'2. Enter scores'!I460,"")</f>
        <v/>
      </c>
      <c r="K456" s="125" t="str">
        <f>IF('2. Enter scores'!J460&lt;&gt;"",'2. Enter scores'!$B460-'2. Enter scores'!J460,"")</f>
        <v/>
      </c>
      <c r="L456" s="125" t="str">
        <f>IF('2. Enter scores'!K460&lt;&gt;"",'2. Enter scores'!$B460-'2. Enter scores'!K460,"")</f>
        <v/>
      </c>
      <c r="M456" s="125" t="str">
        <f>IF('2. Enter scores'!L460&lt;&gt;"",'2. Enter scores'!$B460-'2. Enter scores'!L460,"")</f>
        <v/>
      </c>
      <c r="N456" s="125" t="str">
        <f>IF('2. Enter scores'!M460&lt;&gt;"",'2. Enter scores'!$B460-'2. Enter scores'!M460,"")</f>
        <v/>
      </c>
      <c r="O456" s="125" t="str">
        <f>IF('2. Enter scores'!N460&lt;&gt;"",'2. Enter scores'!$B460-'2. Enter scores'!N460,"")</f>
        <v/>
      </c>
      <c r="P456" s="125" t="str">
        <f>IF('2. Enter scores'!O460&lt;&gt;"",'2. Enter scores'!$B460-'2. Enter scores'!O460,"")</f>
        <v/>
      </c>
      <c r="Q456" s="125" t="str">
        <f>IF('2. Enter scores'!P460&lt;&gt;"",'2. Enter scores'!$B460-'2. Enter scores'!P460,"")</f>
        <v/>
      </c>
      <c r="R456" s="125" t="str">
        <f>IF('2. Enter scores'!Q460&lt;&gt;"",'2. Enter scores'!$B460-'2. Enter scores'!Q460,"")</f>
        <v/>
      </c>
      <c r="S456" s="125" t="str">
        <f>IF('2. Enter scores'!R460&lt;&gt;"",'2. Enter scores'!$B460-'2. Enter scores'!R460,"")</f>
        <v/>
      </c>
      <c r="T456" s="125" t="str">
        <f>IF('2. Enter scores'!S460&lt;&gt;"",'2. Enter scores'!$B460-'2. Enter scores'!S460,"")</f>
        <v/>
      </c>
      <c r="U456" s="125" t="str">
        <f>IF('2. Enter scores'!T460&lt;&gt;"",'2. Enter scores'!$B460-'2. Enter scores'!T460,"")</f>
        <v/>
      </c>
      <c r="V456" s="125" t="str">
        <f>IF('2. Enter scores'!U460&lt;&gt;"",'2. Enter scores'!$B460-'2. Enter scores'!U460,"")</f>
        <v/>
      </c>
      <c r="W456" s="125" t="str">
        <f>IF('2. Enter scores'!V460&lt;&gt;"",'2. Enter scores'!$B460-'2. Enter scores'!V460,"")</f>
        <v/>
      </c>
      <c r="X456" s="125" t="str">
        <f>IF('2. Enter scores'!W460&lt;&gt;"",'2. Enter scores'!$B460-'2. Enter scores'!W460,"")</f>
        <v/>
      </c>
      <c r="Y456" s="125" t="str">
        <f>IF('2. Enter scores'!X460&lt;&gt;"",'2. Enter scores'!$B460-'2. Enter scores'!X460,"")</f>
        <v/>
      </c>
      <c r="Z456" s="125" t="str">
        <f>IF('2. Enter scores'!Y460&lt;&gt;"",'2. Enter scores'!$B460-'2. Enter scores'!Y460,"")</f>
        <v/>
      </c>
      <c r="AA456" s="125" t="str">
        <f>IF('2. Enter scores'!Z460&lt;&gt;"",'2. Enter scores'!$B460-'2. Enter scores'!Z460,"")</f>
        <v/>
      </c>
      <c r="AB456" s="125" t="str">
        <f>IF('2. Enter scores'!AA460&lt;&gt;"",'2. Enter scores'!$B460-'2. Enter scores'!AA460,"")</f>
        <v/>
      </c>
      <c r="AC456" s="125" t="str">
        <f>IF('2. Enter scores'!AB460&lt;&gt;"",'2. Enter scores'!$B460-'2. Enter scores'!AB460,"")</f>
        <v/>
      </c>
      <c r="AD456" s="125" t="str">
        <f>IF('2. Enter scores'!AC460&lt;&gt;"",'2. Enter scores'!$B460-'2. Enter scores'!AC460,"")</f>
        <v/>
      </c>
      <c r="AE456" s="125" t="str">
        <f>IF('2. Enter scores'!AD460&lt;&gt;"",'2. Enter scores'!$B460-'2. Enter scores'!AD460,"")</f>
        <v/>
      </c>
      <c r="AF456" s="125" t="str">
        <f>IF('2. Enter scores'!AE460&lt;&gt;"",'2. Enter scores'!$B460-'2. Enter scores'!AE460,"")</f>
        <v/>
      </c>
      <c r="AG456" s="125" t="str">
        <f>IF('2. Enter scores'!AF460&lt;&gt;"",'2. Enter scores'!$B460-'2. Enter scores'!AF460,"")</f>
        <v/>
      </c>
      <c r="AH456" s="125" t="str">
        <f>IF('2. Enter scores'!AG460&lt;&gt;"",'2. Enter scores'!$B460-'2. Enter scores'!AG460,"")</f>
        <v/>
      </c>
      <c r="AI456" s="125" t="str">
        <f>IF('2. Enter scores'!AH460&lt;&gt;"",'2. Enter scores'!$B460-'2. Enter scores'!AH460,"")</f>
        <v/>
      </c>
      <c r="AJ456" s="125" t="str">
        <f>IF('2. Enter scores'!AI460&lt;&gt;"",'2. Enter scores'!$B460-'2. Enter scores'!AI460,"")</f>
        <v/>
      </c>
      <c r="AK456" s="125" t="str">
        <f>IF('2. Enter scores'!AJ460&lt;&gt;"",'2. Enter scores'!$B460-'2. Enter scores'!AJ460,"")</f>
        <v/>
      </c>
      <c r="AL456" s="125" t="str">
        <f>IF('2. Enter scores'!AK460&lt;&gt;"",'2. Enter scores'!$B460-'2. Enter scores'!AK460,"")</f>
        <v/>
      </c>
      <c r="AM456" s="125" t="str">
        <f>IF('2. Enter scores'!AL460&lt;&gt;"",'2. Enter scores'!$B460-'2. Enter scores'!AL460,"")</f>
        <v/>
      </c>
      <c r="AN456" s="125" t="str">
        <f>IF('2. Enter scores'!AM460&lt;&gt;"",'2. Enter scores'!$B460-'2. Enter scores'!AM460,"")</f>
        <v/>
      </c>
      <c r="AO456" s="125" t="str">
        <f>IF('2. Enter scores'!AN460&lt;&gt;"",'2. Enter scores'!$B460-'2. Enter scores'!AN460,"")</f>
        <v/>
      </c>
      <c r="AP456" s="125" t="str">
        <f>IF('2. Enter scores'!AO460&lt;&gt;"",'2. Enter scores'!$B460-'2. Enter scores'!AO460,"")</f>
        <v/>
      </c>
      <c r="AQ456" s="125" t="str">
        <f>IF('2. Enter scores'!AP460&lt;&gt;"",'2. Enter scores'!$B460-'2. Enter scores'!AP460,"")</f>
        <v/>
      </c>
      <c r="AR456" s="125" t="str">
        <f>IF('2. Enter scores'!AQ460&lt;&gt;"",'2. Enter scores'!$B460-'2. Enter scores'!AQ460,"")</f>
        <v/>
      </c>
      <c r="AS456" s="125" t="str">
        <f>IF('2. Enter scores'!AR460&lt;&gt;"",'2. Enter scores'!$B460-'2. Enter scores'!AR460,"")</f>
        <v/>
      </c>
      <c r="AT456" s="125" t="str">
        <f>IF('2. Enter scores'!AS460&lt;&gt;"",'2. Enter scores'!$B460-'2. Enter scores'!AS460,"")</f>
        <v/>
      </c>
      <c r="AU456" s="125" t="str">
        <f>IF('2. Enter scores'!AT460&lt;&gt;"",'2. Enter scores'!$B460-'2. Enter scores'!AT460,"")</f>
        <v/>
      </c>
      <c r="AV456" s="125" t="str">
        <f>IF('2. Enter scores'!AU460&lt;&gt;"",'2. Enter scores'!$B460-'2. Enter scores'!AU460,"")</f>
        <v/>
      </c>
      <c r="AW456" s="125" t="str">
        <f>IF('2. Enter scores'!AV460&lt;&gt;"",'2. Enter scores'!$B460-'2. Enter scores'!AV460,"")</f>
        <v/>
      </c>
      <c r="AX456" s="125" t="str">
        <f>IF('2. Enter scores'!AW460&lt;&gt;"",'2. Enter scores'!$B460-'2. Enter scores'!AW460,"")</f>
        <v/>
      </c>
      <c r="AY456" s="125" t="str">
        <f>IF('2. Enter scores'!AX460&lt;&gt;"",'2. Enter scores'!$B460-'2. Enter scores'!AX460,"")</f>
        <v/>
      </c>
      <c r="AZ456" s="125" t="str">
        <f>IF('2. Enter scores'!AY460&lt;&gt;"",'2. Enter scores'!$B460-'2. Enter scores'!AY460,"")</f>
        <v/>
      </c>
      <c r="BA456" s="125" t="str">
        <f>IF('2. Enter scores'!AZ460&lt;&gt;"",'2. Enter scores'!$B460-'2. Enter scores'!AZ460,"")</f>
        <v/>
      </c>
      <c r="BB456" s="125" t="str">
        <f>IF('2. Enter scores'!BA460&lt;&gt;"",'2. Enter scores'!$B460-'2. Enter scores'!BA460,"")</f>
        <v/>
      </c>
      <c r="BC456" s="125" t="str">
        <f>IF('2. Enter scores'!BB460&lt;&gt;"",'2. Enter scores'!$B460-'2. Enter scores'!BB460,"")</f>
        <v/>
      </c>
      <c r="BD456" s="125" t="str">
        <f>IF('2. Enter scores'!BC460&lt;&gt;"",'2. Enter scores'!$B460-'2. Enter scores'!BC460,"")</f>
        <v/>
      </c>
      <c r="BE456" s="125" t="str">
        <f>IF('2. Enter scores'!BD460&lt;&gt;"",'2. Enter scores'!$B460-'2. Enter scores'!BD460,"")</f>
        <v/>
      </c>
      <c r="BF456" s="125" t="str">
        <f>IF('2. Enter scores'!BE460&lt;&gt;"",'2. Enter scores'!$B460-'2. Enter scores'!BE460,"")</f>
        <v/>
      </c>
      <c r="BG456" s="125" t="str">
        <f>IF('2. Enter scores'!BF460&lt;&gt;"",'2. Enter scores'!$B460-'2. Enter scores'!BF460,"")</f>
        <v/>
      </c>
      <c r="BH456" s="125" t="str">
        <f>IF('2. Enter scores'!BG460&lt;&gt;"",'2. Enter scores'!$B460-'2. Enter scores'!BG460,"")</f>
        <v/>
      </c>
      <c r="BI456" s="125" t="str">
        <f>IF('2. Enter scores'!BH460&lt;&gt;"",'2. Enter scores'!$B460-'2. Enter scores'!BH460,"")</f>
        <v/>
      </c>
      <c r="BJ456" s="125" t="str">
        <f>IF('2. Enter scores'!BI460&lt;&gt;"",'2. Enter scores'!$B460-'2. Enter scores'!BI460,"")</f>
        <v/>
      </c>
      <c r="BK456" s="125" t="str">
        <f>IF('2. Enter scores'!BJ460&lt;&gt;"",'2. Enter scores'!$B460-'2. Enter scores'!BJ460,"")</f>
        <v/>
      </c>
      <c r="BL456" s="125" t="str">
        <f>IF('2. Enter scores'!BK460&lt;&gt;"",'2. Enter scores'!$B460-'2. Enter scores'!BK460,"")</f>
        <v/>
      </c>
      <c r="BM456" s="125" t="str">
        <f>IF('2. Enter scores'!BL460&lt;&gt;"",'2. Enter scores'!$B460-'2. Enter scores'!BL460,"")</f>
        <v/>
      </c>
      <c r="BN456" s="125" t="str">
        <f>IF('2. Enter scores'!BM460&lt;&gt;"",'2. Enter scores'!$B460-'2. Enter scores'!BM460,"")</f>
        <v/>
      </c>
      <c r="BO456" s="125" t="str">
        <f>IF('2. Enter scores'!BN460&lt;&gt;"",'2. Enter scores'!$B460-'2. Enter scores'!BN460,"")</f>
        <v/>
      </c>
      <c r="BP456" s="108">
        <v>1000</v>
      </c>
    </row>
    <row r="457" spans="2:68" x14ac:dyDescent="0.35">
      <c r="B457" s="125" t="str">
        <f>IF('2. Enter scores'!A461&lt;&gt;"",'2. Enter scores'!A461,"")</f>
        <v/>
      </c>
      <c r="H457" s="125" t="str">
        <f>IF('2. Enter scores'!G461&lt;&gt;"",'2. Enter scores'!$B461-'2. Enter scores'!G461,"")</f>
        <v/>
      </c>
      <c r="I457" s="125" t="str">
        <f>IF('2. Enter scores'!H461&lt;&gt;"",'2. Enter scores'!$B461-'2. Enter scores'!H461,"")</f>
        <v/>
      </c>
      <c r="J457" s="125" t="str">
        <f>IF('2. Enter scores'!I461&lt;&gt;"",'2. Enter scores'!$B461-'2. Enter scores'!I461,"")</f>
        <v/>
      </c>
      <c r="K457" s="125" t="str">
        <f>IF('2. Enter scores'!J461&lt;&gt;"",'2. Enter scores'!$B461-'2. Enter scores'!J461,"")</f>
        <v/>
      </c>
      <c r="L457" s="125" t="str">
        <f>IF('2. Enter scores'!K461&lt;&gt;"",'2. Enter scores'!$B461-'2. Enter scores'!K461,"")</f>
        <v/>
      </c>
      <c r="M457" s="125" t="str">
        <f>IF('2. Enter scores'!L461&lt;&gt;"",'2. Enter scores'!$B461-'2. Enter scores'!L461,"")</f>
        <v/>
      </c>
      <c r="N457" s="125" t="str">
        <f>IF('2. Enter scores'!M461&lt;&gt;"",'2. Enter scores'!$B461-'2. Enter scores'!M461,"")</f>
        <v/>
      </c>
      <c r="O457" s="125" t="str">
        <f>IF('2. Enter scores'!N461&lt;&gt;"",'2. Enter scores'!$B461-'2. Enter scores'!N461,"")</f>
        <v/>
      </c>
      <c r="P457" s="125" t="str">
        <f>IF('2. Enter scores'!O461&lt;&gt;"",'2. Enter scores'!$B461-'2. Enter scores'!O461,"")</f>
        <v/>
      </c>
      <c r="Q457" s="125" t="str">
        <f>IF('2. Enter scores'!P461&lt;&gt;"",'2. Enter scores'!$B461-'2. Enter scores'!P461,"")</f>
        <v/>
      </c>
      <c r="R457" s="125" t="str">
        <f>IF('2. Enter scores'!Q461&lt;&gt;"",'2. Enter scores'!$B461-'2. Enter scores'!Q461,"")</f>
        <v/>
      </c>
      <c r="S457" s="125" t="str">
        <f>IF('2. Enter scores'!R461&lt;&gt;"",'2. Enter scores'!$B461-'2. Enter scores'!R461,"")</f>
        <v/>
      </c>
      <c r="T457" s="125" t="str">
        <f>IF('2. Enter scores'!S461&lt;&gt;"",'2. Enter scores'!$B461-'2. Enter scores'!S461,"")</f>
        <v/>
      </c>
      <c r="U457" s="125" t="str">
        <f>IF('2. Enter scores'!T461&lt;&gt;"",'2. Enter scores'!$B461-'2. Enter scores'!T461,"")</f>
        <v/>
      </c>
      <c r="V457" s="125" t="str">
        <f>IF('2. Enter scores'!U461&lt;&gt;"",'2. Enter scores'!$B461-'2. Enter scores'!U461,"")</f>
        <v/>
      </c>
      <c r="W457" s="125" t="str">
        <f>IF('2. Enter scores'!V461&lt;&gt;"",'2. Enter scores'!$B461-'2. Enter scores'!V461,"")</f>
        <v/>
      </c>
      <c r="X457" s="125" t="str">
        <f>IF('2. Enter scores'!W461&lt;&gt;"",'2. Enter scores'!$B461-'2. Enter scores'!W461,"")</f>
        <v/>
      </c>
      <c r="Y457" s="125" t="str">
        <f>IF('2. Enter scores'!X461&lt;&gt;"",'2. Enter scores'!$B461-'2. Enter scores'!X461,"")</f>
        <v/>
      </c>
      <c r="Z457" s="125" t="str">
        <f>IF('2. Enter scores'!Y461&lt;&gt;"",'2. Enter scores'!$B461-'2. Enter scores'!Y461,"")</f>
        <v/>
      </c>
      <c r="AA457" s="125" t="str">
        <f>IF('2. Enter scores'!Z461&lt;&gt;"",'2. Enter scores'!$B461-'2. Enter scores'!Z461,"")</f>
        <v/>
      </c>
      <c r="AB457" s="125" t="str">
        <f>IF('2. Enter scores'!AA461&lt;&gt;"",'2. Enter scores'!$B461-'2. Enter scores'!AA461,"")</f>
        <v/>
      </c>
      <c r="AC457" s="125" t="str">
        <f>IF('2. Enter scores'!AB461&lt;&gt;"",'2. Enter scores'!$B461-'2. Enter scores'!AB461,"")</f>
        <v/>
      </c>
      <c r="AD457" s="125" t="str">
        <f>IF('2. Enter scores'!AC461&lt;&gt;"",'2. Enter scores'!$B461-'2. Enter scores'!AC461,"")</f>
        <v/>
      </c>
      <c r="AE457" s="125" t="str">
        <f>IF('2. Enter scores'!AD461&lt;&gt;"",'2. Enter scores'!$B461-'2. Enter scores'!AD461,"")</f>
        <v/>
      </c>
      <c r="AF457" s="125" t="str">
        <f>IF('2. Enter scores'!AE461&lt;&gt;"",'2. Enter scores'!$B461-'2. Enter scores'!AE461,"")</f>
        <v/>
      </c>
      <c r="AG457" s="125" t="str">
        <f>IF('2. Enter scores'!AF461&lt;&gt;"",'2. Enter scores'!$B461-'2. Enter scores'!AF461,"")</f>
        <v/>
      </c>
      <c r="AH457" s="125" t="str">
        <f>IF('2. Enter scores'!AG461&lt;&gt;"",'2. Enter scores'!$B461-'2. Enter scores'!AG461,"")</f>
        <v/>
      </c>
      <c r="AI457" s="125" t="str">
        <f>IF('2. Enter scores'!AH461&lt;&gt;"",'2. Enter scores'!$B461-'2. Enter scores'!AH461,"")</f>
        <v/>
      </c>
      <c r="AJ457" s="125" t="str">
        <f>IF('2. Enter scores'!AI461&lt;&gt;"",'2. Enter scores'!$B461-'2. Enter scores'!AI461,"")</f>
        <v/>
      </c>
      <c r="AK457" s="125" t="str">
        <f>IF('2. Enter scores'!AJ461&lt;&gt;"",'2. Enter scores'!$B461-'2. Enter scores'!AJ461,"")</f>
        <v/>
      </c>
      <c r="AL457" s="125" t="str">
        <f>IF('2. Enter scores'!AK461&lt;&gt;"",'2. Enter scores'!$B461-'2. Enter scores'!AK461,"")</f>
        <v/>
      </c>
      <c r="AM457" s="125" t="str">
        <f>IF('2. Enter scores'!AL461&lt;&gt;"",'2. Enter scores'!$B461-'2. Enter scores'!AL461,"")</f>
        <v/>
      </c>
      <c r="AN457" s="125" t="str">
        <f>IF('2. Enter scores'!AM461&lt;&gt;"",'2. Enter scores'!$B461-'2. Enter scores'!AM461,"")</f>
        <v/>
      </c>
      <c r="AO457" s="125" t="str">
        <f>IF('2. Enter scores'!AN461&lt;&gt;"",'2. Enter scores'!$B461-'2. Enter scores'!AN461,"")</f>
        <v/>
      </c>
      <c r="AP457" s="125" t="str">
        <f>IF('2. Enter scores'!AO461&lt;&gt;"",'2. Enter scores'!$B461-'2. Enter scores'!AO461,"")</f>
        <v/>
      </c>
      <c r="AQ457" s="125" t="str">
        <f>IF('2. Enter scores'!AP461&lt;&gt;"",'2. Enter scores'!$B461-'2. Enter scores'!AP461,"")</f>
        <v/>
      </c>
      <c r="AR457" s="125" t="str">
        <f>IF('2. Enter scores'!AQ461&lt;&gt;"",'2. Enter scores'!$B461-'2. Enter scores'!AQ461,"")</f>
        <v/>
      </c>
      <c r="AS457" s="125" t="str">
        <f>IF('2. Enter scores'!AR461&lt;&gt;"",'2. Enter scores'!$B461-'2. Enter scores'!AR461,"")</f>
        <v/>
      </c>
      <c r="AT457" s="125" t="str">
        <f>IF('2. Enter scores'!AS461&lt;&gt;"",'2. Enter scores'!$B461-'2. Enter scores'!AS461,"")</f>
        <v/>
      </c>
      <c r="AU457" s="125" t="str">
        <f>IF('2. Enter scores'!AT461&lt;&gt;"",'2. Enter scores'!$B461-'2. Enter scores'!AT461,"")</f>
        <v/>
      </c>
      <c r="AV457" s="125" t="str">
        <f>IF('2. Enter scores'!AU461&lt;&gt;"",'2. Enter scores'!$B461-'2. Enter scores'!AU461,"")</f>
        <v/>
      </c>
      <c r="AW457" s="125" t="str">
        <f>IF('2. Enter scores'!AV461&lt;&gt;"",'2. Enter scores'!$B461-'2. Enter scores'!AV461,"")</f>
        <v/>
      </c>
      <c r="AX457" s="125" t="str">
        <f>IF('2. Enter scores'!AW461&lt;&gt;"",'2. Enter scores'!$B461-'2. Enter scores'!AW461,"")</f>
        <v/>
      </c>
      <c r="AY457" s="125" t="str">
        <f>IF('2. Enter scores'!AX461&lt;&gt;"",'2. Enter scores'!$B461-'2. Enter scores'!AX461,"")</f>
        <v/>
      </c>
      <c r="AZ457" s="125" t="str">
        <f>IF('2. Enter scores'!AY461&lt;&gt;"",'2. Enter scores'!$B461-'2. Enter scores'!AY461,"")</f>
        <v/>
      </c>
      <c r="BA457" s="125" t="str">
        <f>IF('2. Enter scores'!AZ461&lt;&gt;"",'2. Enter scores'!$B461-'2. Enter scores'!AZ461,"")</f>
        <v/>
      </c>
      <c r="BB457" s="125" t="str">
        <f>IF('2. Enter scores'!BA461&lt;&gt;"",'2. Enter scores'!$B461-'2. Enter scores'!BA461,"")</f>
        <v/>
      </c>
      <c r="BC457" s="125" t="str">
        <f>IF('2. Enter scores'!BB461&lt;&gt;"",'2. Enter scores'!$B461-'2. Enter scores'!BB461,"")</f>
        <v/>
      </c>
      <c r="BD457" s="125" t="str">
        <f>IF('2. Enter scores'!BC461&lt;&gt;"",'2. Enter scores'!$B461-'2. Enter scores'!BC461,"")</f>
        <v/>
      </c>
      <c r="BE457" s="125" t="str">
        <f>IF('2. Enter scores'!BD461&lt;&gt;"",'2. Enter scores'!$B461-'2. Enter scores'!BD461,"")</f>
        <v/>
      </c>
      <c r="BF457" s="125" t="str">
        <f>IF('2. Enter scores'!BE461&lt;&gt;"",'2. Enter scores'!$B461-'2. Enter scores'!BE461,"")</f>
        <v/>
      </c>
      <c r="BG457" s="125" t="str">
        <f>IF('2. Enter scores'!BF461&lt;&gt;"",'2. Enter scores'!$B461-'2. Enter scores'!BF461,"")</f>
        <v/>
      </c>
      <c r="BH457" s="125" t="str">
        <f>IF('2. Enter scores'!BG461&lt;&gt;"",'2. Enter scores'!$B461-'2. Enter scores'!BG461,"")</f>
        <v/>
      </c>
      <c r="BI457" s="125" t="str">
        <f>IF('2. Enter scores'!BH461&lt;&gt;"",'2. Enter scores'!$B461-'2. Enter scores'!BH461,"")</f>
        <v/>
      </c>
      <c r="BJ457" s="125" t="str">
        <f>IF('2. Enter scores'!BI461&lt;&gt;"",'2. Enter scores'!$B461-'2. Enter scores'!BI461,"")</f>
        <v/>
      </c>
      <c r="BK457" s="125" t="str">
        <f>IF('2. Enter scores'!BJ461&lt;&gt;"",'2. Enter scores'!$B461-'2. Enter scores'!BJ461,"")</f>
        <v/>
      </c>
      <c r="BL457" s="125" t="str">
        <f>IF('2. Enter scores'!BK461&lt;&gt;"",'2. Enter scores'!$B461-'2. Enter scores'!BK461,"")</f>
        <v/>
      </c>
      <c r="BM457" s="125" t="str">
        <f>IF('2. Enter scores'!BL461&lt;&gt;"",'2. Enter scores'!$B461-'2. Enter scores'!BL461,"")</f>
        <v/>
      </c>
      <c r="BN457" s="125" t="str">
        <f>IF('2. Enter scores'!BM461&lt;&gt;"",'2. Enter scores'!$B461-'2. Enter scores'!BM461,"")</f>
        <v/>
      </c>
      <c r="BO457" s="125" t="str">
        <f>IF('2. Enter scores'!BN461&lt;&gt;"",'2. Enter scores'!$B461-'2. Enter scores'!BN461,"")</f>
        <v/>
      </c>
      <c r="BP457" s="108">
        <v>1000</v>
      </c>
    </row>
    <row r="458" spans="2:68" x14ac:dyDescent="0.35">
      <c r="B458" s="125" t="str">
        <f>IF('2. Enter scores'!A462&lt;&gt;"",'2. Enter scores'!A462,"")</f>
        <v/>
      </c>
      <c r="H458" s="125" t="str">
        <f>IF('2. Enter scores'!G462&lt;&gt;"",'2. Enter scores'!$B462-'2. Enter scores'!G462,"")</f>
        <v/>
      </c>
      <c r="I458" s="125" t="str">
        <f>IF('2. Enter scores'!H462&lt;&gt;"",'2. Enter scores'!$B462-'2. Enter scores'!H462,"")</f>
        <v/>
      </c>
      <c r="J458" s="125" t="str">
        <f>IF('2. Enter scores'!I462&lt;&gt;"",'2. Enter scores'!$B462-'2. Enter scores'!I462,"")</f>
        <v/>
      </c>
      <c r="K458" s="125" t="str">
        <f>IF('2. Enter scores'!J462&lt;&gt;"",'2. Enter scores'!$B462-'2. Enter scores'!J462,"")</f>
        <v/>
      </c>
      <c r="L458" s="125" t="str">
        <f>IF('2. Enter scores'!K462&lt;&gt;"",'2. Enter scores'!$B462-'2. Enter scores'!K462,"")</f>
        <v/>
      </c>
      <c r="M458" s="125" t="str">
        <f>IF('2. Enter scores'!L462&lt;&gt;"",'2. Enter scores'!$B462-'2. Enter scores'!L462,"")</f>
        <v/>
      </c>
      <c r="N458" s="125" t="str">
        <f>IF('2. Enter scores'!M462&lt;&gt;"",'2. Enter scores'!$B462-'2. Enter scores'!M462,"")</f>
        <v/>
      </c>
      <c r="O458" s="125" t="str">
        <f>IF('2. Enter scores'!N462&lt;&gt;"",'2. Enter scores'!$B462-'2. Enter scores'!N462,"")</f>
        <v/>
      </c>
      <c r="P458" s="125" t="str">
        <f>IF('2. Enter scores'!O462&lt;&gt;"",'2. Enter scores'!$B462-'2. Enter scores'!O462,"")</f>
        <v/>
      </c>
      <c r="Q458" s="125" t="str">
        <f>IF('2. Enter scores'!P462&lt;&gt;"",'2. Enter scores'!$B462-'2. Enter scores'!P462,"")</f>
        <v/>
      </c>
      <c r="R458" s="125" t="str">
        <f>IF('2. Enter scores'!Q462&lt;&gt;"",'2. Enter scores'!$B462-'2. Enter scores'!Q462,"")</f>
        <v/>
      </c>
      <c r="S458" s="125" t="str">
        <f>IF('2. Enter scores'!R462&lt;&gt;"",'2. Enter scores'!$B462-'2. Enter scores'!R462,"")</f>
        <v/>
      </c>
      <c r="T458" s="125" t="str">
        <f>IF('2. Enter scores'!S462&lt;&gt;"",'2. Enter scores'!$B462-'2. Enter scores'!S462,"")</f>
        <v/>
      </c>
      <c r="U458" s="125" t="str">
        <f>IF('2. Enter scores'!T462&lt;&gt;"",'2. Enter scores'!$B462-'2. Enter scores'!T462,"")</f>
        <v/>
      </c>
      <c r="V458" s="125" t="str">
        <f>IF('2. Enter scores'!U462&lt;&gt;"",'2. Enter scores'!$B462-'2. Enter scores'!U462,"")</f>
        <v/>
      </c>
      <c r="W458" s="125" t="str">
        <f>IF('2. Enter scores'!V462&lt;&gt;"",'2. Enter scores'!$B462-'2. Enter scores'!V462,"")</f>
        <v/>
      </c>
      <c r="X458" s="125" t="str">
        <f>IF('2. Enter scores'!W462&lt;&gt;"",'2. Enter scores'!$B462-'2. Enter scores'!W462,"")</f>
        <v/>
      </c>
      <c r="Y458" s="125" t="str">
        <f>IF('2. Enter scores'!X462&lt;&gt;"",'2. Enter scores'!$B462-'2. Enter scores'!X462,"")</f>
        <v/>
      </c>
      <c r="Z458" s="125" t="str">
        <f>IF('2. Enter scores'!Y462&lt;&gt;"",'2. Enter scores'!$B462-'2. Enter scores'!Y462,"")</f>
        <v/>
      </c>
      <c r="AA458" s="125" t="str">
        <f>IF('2. Enter scores'!Z462&lt;&gt;"",'2. Enter scores'!$B462-'2. Enter scores'!Z462,"")</f>
        <v/>
      </c>
      <c r="AB458" s="125" t="str">
        <f>IF('2. Enter scores'!AA462&lt;&gt;"",'2. Enter scores'!$B462-'2. Enter scores'!AA462,"")</f>
        <v/>
      </c>
      <c r="AC458" s="125" t="str">
        <f>IF('2. Enter scores'!AB462&lt;&gt;"",'2. Enter scores'!$B462-'2. Enter scores'!AB462,"")</f>
        <v/>
      </c>
      <c r="AD458" s="125" t="str">
        <f>IF('2. Enter scores'!AC462&lt;&gt;"",'2. Enter scores'!$B462-'2. Enter scores'!AC462,"")</f>
        <v/>
      </c>
      <c r="AE458" s="125" t="str">
        <f>IF('2. Enter scores'!AD462&lt;&gt;"",'2. Enter scores'!$B462-'2. Enter scores'!AD462,"")</f>
        <v/>
      </c>
      <c r="AF458" s="125" t="str">
        <f>IF('2. Enter scores'!AE462&lt;&gt;"",'2. Enter scores'!$B462-'2. Enter scores'!AE462,"")</f>
        <v/>
      </c>
      <c r="AG458" s="125" t="str">
        <f>IF('2. Enter scores'!AF462&lt;&gt;"",'2. Enter scores'!$B462-'2. Enter scores'!AF462,"")</f>
        <v/>
      </c>
      <c r="AH458" s="125" t="str">
        <f>IF('2. Enter scores'!AG462&lt;&gt;"",'2. Enter scores'!$B462-'2. Enter scores'!AG462,"")</f>
        <v/>
      </c>
      <c r="AI458" s="125" t="str">
        <f>IF('2. Enter scores'!AH462&lt;&gt;"",'2. Enter scores'!$B462-'2. Enter scores'!AH462,"")</f>
        <v/>
      </c>
      <c r="AJ458" s="125" t="str">
        <f>IF('2. Enter scores'!AI462&lt;&gt;"",'2. Enter scores'!$B462-'2. Enter scores'!AI462,"")</f>
        <v/>
      </c>
      <c r="AK458" s="125" t="str">
        <f>IF('2. Enter scores'!AJ462&lt;&gt;"",'2. Enter scores'!$B462-'2. Enter scores'!AJ462,"")</f>
        <v/>
      </c>
      <c r="AL458" s="125" t="str">
        <f>IF('2. Enter scores'!AK462&lt;&gt;"",'2. Enter scores'!$B462-'2. Enter scores'!AK462,"")</f>
        <v/>
      </c>
      <c r="AM458" s="125" t="str">
        <f>IF('2. Enter scores'!AL462&lt;&gt;"",'2. Enter scores'!$B462-'2. Enter scores'!AL462,"")</f>
        <v/>
      </c>
      <c r="AN458" s="125" t="str">
        <f>IF('2. Enter scores'!AM462&lt;&gt;"",'2. Enter scores'!$B462-'2. Enter scores'!AM462,"")</f>
        <v/>
      </c>
      <c r="AO458" s="125" t="str">
        <f>IF('2. Enter scores'!AN462&lt;&gt;"",'2. Enter scores'!$B462-'2. Enter scores'!AN462,"")</f>
        <v/>
      </c>
      <c r="AP458" s="125" t="str">
        <f>IF('2. Enter scores'!AO462&lt;&gt;"",'2. Enter scores'!$B462-'2. Enter scores'!AO462,"")</f>
        <v/>
      </c>
      <c r="AQ458" s="125" t="str">
        <f>IF('2. Enter scores'!AP462&lt;&gt;"",'2. Enter scores'!$B462-'2. Enter scores'!AP462,"")</f>
        <v/>
      </c>
      <c r="AR458" s="125" t="str">
        <f>IF('2. Enter scores'!AQ462&lt;&gt;"",'2. Enter scores'!$B462-'2. Enter scores'!AQ462,"")</f>
        <v/>
      </c>
      <c r="AS458" s="125" t="str">
        <f>IF('2. Enter scores'!AR462&lt;&gt;"",'2. Enter scores'!$B462-'2. Enter scores'!AR462,"")</f>
        <v/>
      </c>
      <c r="AT458" s="125" t="str">
        <f>IF('2. Enter scores'!AS462&lt;&gt;"",'2. Enter scores'!$B462-'2. Enter scores'!AS462,"")</f>
        <v/>
      </c>
      <c r="AU458" s="125" t="str">
        <f>IF('2. Enter scores'!AT462&lt;&gt;"",'2. Enter scores'!$B462-'2. Enter scores'!AT462,"")</f>
        <v/>
      </c>
      <c r="AV458" s="125" t="str">
        <f>IF('2. Enter scores'!AU462&lt;&gt;"",'2. Enter scores'!$B462-'2. Enter scores'!AU462,"")</f>
        <v/>
      </c>
      <c r="AW458" s="125" t="str">
        <f>IF('2. Enter scores'!AV462&lt;&gt;"",'2. Enter scores'!$B462-'2. Enter scores'!AV462,"")</f>
        <v/>
      </c>
      <c r="AX458" s="125" t="str">
        <f>IF('2. Enter scores'!AW462&lt;&gt;"",'2. Enter scores'!$B462-'2. Enter scores'!AW462,"")</f>
        <v/>
      </c>
      <c r="AY458" s="125" t="str">
        <f>IF('2. Enter scores'!AX462&lt;&gt;"",'2. Enter scores'!$B462-'2. Enter scores'!AX462,"")</f>
        <v/>
      </c>
      <c r="AZ458" s="125" t="str">
        <f>IF('2. Enter scores'!AY462&lt;&gt;"",'2. Enter scores'!$B462-'2. Enter scores'!AY462,"")</f>
        <v/>
      </c>
      <c r="BA458" s="125" t="str">
        <f>IF('2. Enter scores'!AZ462&lt;&gt;"",'2. Enter scores'!$B462-'2. Enter scores'!AZ462,"")</f>
        <v/>
      </c>
      <c r="BB458" s="125" t="str">
        <f>IF('2. Enter scores'!BA462&lt;&gt;"",'2. Enter scores'!$B462-'2. Enter scores'!BA462,"")</f>
        <v/>
      </c>
      <c r="BC458" s="125" t="str">
        <f>IF('2. Enter scores'!BB462&lt;&gt;"",'2. Enter scores'!$B462-'2. Enter scores'!BB462,"")</f>
        <v/>
      </c>
      <c r="BD458" s="125" t="str">
        <f>IF('2. Enter scores'!BC462&lt;&gt;"",'2. Enter scores'!$B462-'2. Enter scores'!BC462,"")</f>
        <v/>
      </c>
      <c r="BE458" s="125" t="str">
        <f>IF('2. Enter scores'!BD462&lt;&gt;"",'2. Enter scores'!$B462-'2. Enter scores'!BD462,"")</f>
        <v/>
      </c>
      <c r="BF458" s="125" t="str">
        <f>IF('2. Enter scores'!BE462&lt;&gt;"",'2. Enter scores'!$B462-'2. Enter scores'!BE462,"")</f>
        <v/>
      </c>
      <c r="BG458" s="125" t="str">
        <f>IF('2. Enter scores'!BF462&lt;&gt;"",'2. Enter scores'!$B462-'2. Enter scores'!BF462,"")</f>
        <v/>
      </c>
      <c r="BH458" s="125" t="str">
        <f>IF('2. Enter scores'!BG462&lt;&gt;"",'2. Enter scores'!$B462-'2. Enter scores'!BG462,"")</f>
        <v/>
      </c>
      <c r="BI458" s="125" t="str">
        <f>IF('2. Enter scores'!BH462&lt;&gt;"",'2. Enter scores'!$B462-'2. Enter scores'!BH462,"")</f>
        <v/>
      </c>
      <c r="BJ458" s="125" t="str">
        <f>IF('2. Enter scores'!BI462&lt;&gt;"",'2. Enter scores'!$B462-'2. Enter scores'!BI462,"")</f>
        <v/>
      </c>
      <c r="BK458" s="125" t="str">
        <f>IF('2. Enter scores'!BJ462&lt;&gt;"",'2. Enter scores'!$B462-'2. Enter scores'!BJ462,"")</f>
        <v/>
      </c>
      <c r="BL458" s="125" t="str">
        <f>IF('2. Enter scores'!BK462&lt;&gt;"",'2. Enter scores'!$B462-'2. Enter scores'!BK462,"")</f>
        <v/>
      </c>
      <c r="BM458" s="125" t="str">
        <f>IF('2. Enter scores'!BL462&lt;&gt;"",'2. Enter scores'!$B462-'2. Enter scores'!BL462,"")</f>
        <v/>
      </c>
      <c r="BN458" s="125" t="str">
        <f>IF('2. Enter scores'!BM462&lt;&gt;"",'2. Enter scores'!$B462-'2. Enter scores'!BM462,"")</f>
        <v/>
      </c>
      <c r="BO458" s="125" t="str">
        <f>IF('2. Enter scores'!BN462&lt;&gt;"",'2. Enter scores'!$B462-'2. Enter scores'!BN462,"")</f>
        <v/>
      </c>
      <c r="BP458" s="108">
        <v>1000</v>
      </c>
    </row>
    <row r="459" spans="2:68" x14ac:dyDescent="0.35">
      <c r="B459" s="125" t="str">
        <f>IF('2. Enter scores'!A463&lt;&gt;"",'2. Enter scores'!A463,"")</f>
        <v/>
      </c>
      <c r="H459" s="125" t="str">
        <f>IF('2. Enter scores'!G463&lt;&gt;"",'2. Enter scores'!$B463-'2. Enter scores'!G463,"")</f>
        <v/>
      </c>
      <c r="I459" s="125" t="str">
        <f>IF('2. Enter scores'!H463&lt;&gt;"",'2. Enter scores'!$B463-'2. Enter scores'!H463,"")</f>
        <v/>
      </c>
      <c r="J459" s="125" t="str">
        <f>IF('2. Enter scores'!I463&lt;&gt;"",'2. Enter scores'!$B463-'2. Enter scores'!I463,"")</f>
        <v/>
      </c>
      <c r="K459" s="125" t="str">
        <f>IF('2. Enter scores'!J463&lt;&gt;"",'2. Enter scores'!$B463-'2. Enter scores'!J463,"")</f>
        <v/>
      </c>
      <c r="L459" s="125" t="str">
        <f>IF('2. Enter scores'!K463&lt;&gt;"",'2. Enter scores'!$B463-'2. Enter scores'!K463,"")</f>
        <v/>
      </c>
      <c r="M459" s="125" t="str">
        <f>IF('2. Enter scores'!L463&lt;&gt;"",'2. Enter scores'!$B463-'2. Enter scores'!L463,"")</f>
        <v/>
      </c>
      <c r="N459" s="125" t="str">
        <f>IF('2. Enter scores'!M463&lt;&gt;"",'2. Enter scores'!$B463-'2. Enter scores'!M463,"")</f>
        <v/>
      </c>
      <c r="O459" s="125" t="str">
        <f>IF('2. Enter scores'!N463&lt;&gt;"",'2. Enter scores'!$B463-'2. Enter scores'!N463,"")</f>
        <v/>
      </c>
      <c r="P459" s="125" t="str">
        <f>IF('2. Enter scores'!O463&lt;&gt;"",'2. Enter scores'!$B463-'2. Enter scores'!O463,"")</f>
        <v/>
      </c>
      <c r="Q459" s="125" t="str">
        <f>IF('2. Enter scores'!P463&lt;&gt;"",'2. Enter scores'!$B463-'2. Enter scores'!P463,"")</f>
        <v/>
      </c>
      <c r="R459" s="125" t="str">
        <f>IF('2. Enter scores'!Q463&lt;&gt;"",'2. Enter scores'!$B463-'2. Enter scores'!Q463,"")</f>
        <v/>
      </c>
      <c r="S459" s="125" t="str">
        <f>IF('2. Enter scores'!R463&lt;&gt;"",'2. Enter scores'!$B463-'2. Enter scores'!R463,"")</f>
        <v/>
      </c>
      <c r="T459" s="125" t="str">
        <f>IF('2. Enter scores'!S463&lt;&gt;"",'2. Enter scores'!$B463-'2. Enter scores'!S463,"")</f>
        <v/>
      </c>
      <c r="U459" s="125" t="str">
        <f>IF('2. Enter scores'!T463&lt;&gt;"",'2. Enter scores'!$B463-'2. Enter scores'!T463,"")</f>
        <v/>
      </c>
      <c r="V459" s="125" t="str">
        <f>IF('2. Enter scores'!U463&lt;&gt;"",'2. Enter scores'!$B463-'2. Enter scores'!U463,"")</f>
        <v/>
      </c>
      <c r="W459" s="125" t="str">
        <f>IF('2. Enter scores'!V463&lt;&gt;"",'2. Enter scores'!$B463-'2. Enter scores'!V463,"")</f>
        <v/>
      </c>
      <c r="X459" s="125" t="str">
        <f>IF('2. Enter scores'!W463&lt;&gt;"",'2. Enter scores'!$B463-'2. Enter scores'!W463,"")</f>
        <v/>
      </c>
      <c r="Y459" s="125" t="str">
        <f>IF('2. Enter scores'!X463&lt;&gt;"",'2. Enter scores'!$B463-'2. Enter scores'!X463,"")</f>
        <v/>
      </c>
      <c r="Z459" s="125" t="str">
        <f>IF('2. Enter scores'!Y463&lt;&gt;"",'2. Enter scores'!$B463-'2. Enter scores'!Y463,"")</f>
        <v/>
      </c>
      <c r="AA459" s="125" t="str">
        <f>IF('2. Enter scores'!Z463&lt;&gt;"",'2. Enter scores'!$B463-'2. Enter scores'!Z463,"")</f>
        <v/>
      </c>
      <c r="AB459" s="125" t="str">
        <f>IF('2. Enter scores'!AA463&lt;&gt;"",'2. Enter scores'!$B463-'2. Enter scores'!AA463,"")</f>
        <v/>
      </c>
      <c r="AC459" s="125" t="str">
        <f>IF('2. Enter scores'!AB463&lt;&gt;"",'2. Enter scores'!$B463-'2. Enter scores'!AB463,"")</f>
        <v/>
      </c>
      <c r="AD459" s="125" t="str">
        <f>IF('2. Enter scores'!AC463&lt;&gt;"",'2. Enter scores'!$B463-'2. Enter scores'!AC463,"")</f>
        <v/>
      </c>
      <c r="AE459" s="125" t="str">
        <f>IF('2. Enter scores'!AD463&lt;&gt;"",'2. Enter scores'!$B463-'2. Enter scores'!AD463,"")</f>
        <v/>
      </c>
      <c r="AF459" s="125" t="str">
        <f>IF('2. Enter scores'!AE463&lt;&gt;"",'2. Enter scores'!$B463-'2. Enter scores'!AE463,"")</f>
        <v/>
      </c>
      <c r="AG459" s="125" t="str">
        <f>IF('2. Enter scores'!AF463&lt;&gt;"",'2. Enter scores'!$B463-'2. Enter scores'!AF463,"")</f>
        <v/>
      </c>
      <c r="AH459" s="125" t="str">
        <f>IF('2. Enter scores'!AG463&lt;&gt;"",'2. Enter scores'!$B463-'2. Enter scores'!AG463,"")</f>
        <v/>
      </c>
      <c r="AI459" s="125" t="str">
        <f>IF('2. Enter scores'!AH463&lt;&gt;"",'2. Enter scores'!$B463-'2. Enter scores'!AH463,"")</f>
        <v/>
      </c>
      <c r="AJ459" s="125" t="str">
        <f>IF('2. Enter scores'!AI463&lt;&gt;"",'2. Enter scores'!$B463-'2. Enter scores'!AI463,"")</f>
        <v/>
      </c>
      <c r="AK459" s="125" t="str">
        <f>IF('2. Enter scores'!AJ463&lt;&gt;"",'2. Enter scores'!$B463-'2. Enter scores'!AJ463,"")</f>
        <v/>
      </c>
      <c r="AL459" s="125" t="str">
        <f>IF('2. Enter scores'!AK463&lt;&gt;"",'2. Enter scores'!$B463-'2. Enter scores'!AK463,"")</f>
        <v/>
      </c>
      <c r="AM459" s="125" t="str">
        <f>IF('2. Enter scores'!AL463&lt;&gt;"",'2. Enter scores'!$B463-'2. Enter scores'!AL463,"")</f>
        <v/>
      </c>
      <c r="AN459" s="125" t="str">
        <f>IF('2. Enter scores'!AM463&lt;&gt;"",'2. Enter scores'!$B463-'2. Enter scores'!AM463,"")</f>
        <v/>
      </c>
      <c r="AO459" s="125" t="str">
        <f>IF('2. Enter scores'!AN463&lt;&gt;"",'2. Enter scores'!$B463-'2. Enter scores'!AN463,"")</f>
        <v/>
      </c>
      <c r="AP459" s="125" t="str">
        <f>IF('2. Enter scores'!AO463&lt;&gt;"",'2. Enter scores'!$B463-'2. Enter scores'!AO463,"")</f>
        <v/>
      </c>
      <c r="AQ459" s="125" t="str">
        <f>IF('2. Enter scores'!AP463&lt;&gt;"",'2. Enter scores'!$B463-'2. Enter scores'!AP463,"")</f>
        <v/>
      </c>
      <c r="AR459" s="125" t="str">
        <f>IF('2. Enter scores'!AQ463&lt;&gt;"",'2. Enter scores'!$B463-'2. Enter scores'!AQ463,"")</f>
        <v/>
      </c>
      <c r="AS459" s="125" t="str">
        <f>IF('2. Enter scores'!AR463&lt;&gt;"",'2. Enter scores'!$B463-'2. Enter scores'!AR463,"")</f>
        <v/>
      </c>
      <c r="AT459" s="125" t="str">
        <f>IF('2. Enter scores'!AS463&lt;&gt;"",'2. Enter scores'!$B463-'2. Enter scores'!AS463,"")</f>
        <v/>
      </c>
      <c r="AU459" s="125" t="str">
        <f>IF('2. Enter scores'!AT463&lt;&gt;"",'2. Enter scores'!$B463-'2. Enter scores'!AT463,"")</f>
        <v/>
      </c>
      <c r="AV459" s="125" t="str">
        <f>IF('2. Enter scores'!AU463&lt;&gt;"",'2. Enter scores'!$B463-'2. Enter scores'!AU463,"")</f>
        <v/>
      </c>
      <c r="AW459" s="125" t="str">
        <f>IF('2. Enter scores'!AV463&lt;&gt;"",'2. Enter scores'!$B463-'2. Enter scores'!AV463,"")</f>
        <v/>
      </c>
      <c r="AX459" s="125" t="str">
        <f>IF('2. Enter scores'!AW463&lt;&gt;"",'2. Enter scores'!$B463-'2. Enter scores'!AW463,"")</f>
        <v/>
      </c>
      <c r="AY459" s="125" t="str">
        <f>IF('2. Enter scores'!AX463&lt;&gt;"",'2. Enter scores'!$B463-'2. Enter scores'!AX463,"")</f>
        <v/>
      </c>
      <c r="AZ459" s="125" t="str">
        <f>IF('2. Enter scores'!AY463&lt;&gt;"",'2. Enter scores'!$B463-'2. Enter scores'!AY463,"")</f>
        <v/>
      </c>
      <c r="BA459" s="125" t="str">
        <f>IF('2. Enter scores'!AZ463&lt;&gt;"",'2. Enter scores'!$B463-'2. Enter scores'!AZ463,"")</f>
        <v/>
      </c>
      <c r="BB459" s="125" t="str">
        <f>IF('2. Enter scores'!BA463&lt;&gt;"",'2. Enter scores'!$B463-'2. Enter scores'!BA463,"")</f>
        <v/>
      </c>
      <c r="BC459" s="125" t="str">
        <f>IF('2. Enter scores'!BB463&lt;&gt;"",'2. Enter scores'!$B463-'2. Enter scores'!BB463,"")</f>
        <v/>
      </c>
      <c r="BD459" s="125" t="str">
        <f>IF('2. Enter scores'!BC463&lt;&gt;"",'2. Enter scores'!$B463-'2. Enter scores'!BC463,"")</f>
        <v/>
      </c>
      <c r="BE459" s="125" t="str">
        <f>IF('2. Enter scores'!BD463&lt;&gt;"",'2. Enter scores'!$B463-'2. Enter scores'!BD463,"")</f>
        <v/>
      </c>
      <c r="BF459" s="125" t="str">
        <f>IF('2. Enter scores'!BE463&lt;&gt;"",'2. Enter scores'!$B463-'2. Enter scores'!BE463,"")</f>
        <v/>
      </c>
      <c r="BG459" s="125" t="str">
        <f>IF('2. Enter scores'!BF463&lt;&gt;"",'2. Enter scores'!$B463-'2. Enter scores'!BF463,"")</f>
        <v/>
      </c>
      <c r="BH459" s="125" t="str">
        <f>IF('2. Enter scores'!BG463&lt;&gt;"",'2. Enter scores'!$B463-'2. Enter scores'!BG463,"")</f>
        <v/>
      </c>
      <c r="BI459" s="125" t="str">
        <f>IF('2. Enter scores'!BH463&lt;&gt;"",'2. Enter scores'!$B463-'2. Enter scores'!BH463,"")</f>
        <v/>
      </c>
      <c r="BJ459" s="125" t="str">
        <f>IF('2. Enter scores'!BI463&lt;&gt;"",'2. Enter scores'!$B463-'2. Enter scores'!BI463,"")</f>
        <v/>
      </c>
      <c r="BK459" s="125" t="str">
        <f>IF('2. Enter scores'!BJ463&lt;&gt;"",'2. Enter scores'!$B463-'2. Enter scores'!BJ463,"")</f>
        <v/>
      </c>
      <c r="BL459" s="125" t="str">
        <f>IF('2. Enter scores'!BK463&lt;&gt;"",'2. Enter scores'!$B463-'2. Enter scores'!BK463,"")</f>
        <v/>
      </c>
      <c r="BM459" s="125" t="str">
        <f>IF('2. Enter scores'!BL463&lt;&gt;"",'2. Enter scores'!$B463-'2. Enter scores'!BL463,"")</f>
        <v/>
      </c>
      <c r="BN459" s="125" t="str">
        <f>IF('2. Enter scores'!BM463&lt;&gt;"",'2. Enter scores'!$B463-'2. Enter scores'!BM463,"")</f>
        <v/>
      </c>
      <c r="BO459" s="125" t="str">
        <f>IF('2. Enter scores'!BN463&lt;&gt;"",'2. Enter scores'!$B463-'2. Enter scores'!BN463,"")</f>
        <v/>
      </c>
      <c r="BP459" s="108">
        <v>1000</v>
      </c>
    </row>
    <row r="460" spans="2:68" x14ac:dyDescent="0.35">
      <c r="B460" s="125" t="str">
        <f>IF('2. Enter scores'!A464&lt;&gt;"",'2. Enter scores'!A464,"")</f>
        <v/>
      </c>
      <c r="H460" s="125" t="str">
        <f>IF('2. Enter scores'!G464&lt;&gt;"",'2. Enter scores'!$B464-'2. Enter scores'!G464,"")</f>
        <v/>
      </c>
      <c r="I460" s="125" t="str">
        <f>IF('2. Enter scores'!H464&lt;&gt;"",'2. Enter scores'!$B464-'2. Enter scores'!H464,"")</f>
        <v/>
      </c>
      <c r="J460" s="125" t="str">
        <f>IF('2. Enter scores'!I464&lt;&gt;"",'2. Enter scores'!$B464-'2. Enter scores'!I464,"")</f>
        <v/>
      </c>
      <c r="K460" s="125" t="str">
        <f>IF('2. Enter scores'!J464&lt;&gt;"",'2. Enter scores'!$B464-'2. Enter scores'!J464,"")</f>
        <v/>
      </c>
      <c r="L460" s="125" t="str">
        <f>IF('2. Enter scores'!K464&lt;&gt;"",'2. Enter scores'!$B464-'2. Enter scores'!K464,"")</f>
        <v/>
      </c>
      <c r="M460" s="125" t="str">
        <f>IF('2. Enter scores'!L464&lt;&gt;"",'2. Enter scores'!$B464-'2. Enter scores'!L464,"")</f>
        <v/>
      </c>
      <c r="N460" s="125" t="str">
        <f>IF('2. Enter scores'!M464&lt;&gt;"",'2. Enter scores'!$B464-'2. Enter scores'!M464,"")</f>
        <v/>
      </c>
      <c r="O460" s="125" t="str">
        <f>IF('2. Enter scores'!N464&lt;&gt;"",'2. Enter scores'!$B464-'2. Enter scores'!N464,"")</f>
        <v/>
      </c>
      <c r="P460" s="125" t="str">
        <f>IF('2. Enter scores'!O464&lt;&gt;"",'2. Enter scores'!$B464-'2. Enter scores'!O464,"")</f>
        <v/>
      </c>
      <c r="Q460" s="125" t="str">
        <f>IF('2. Enter scores'!P464&lt;&gt;"",'2. Enter scores'!$B464-'2. Enter scores'!P464,"")</f>
        <v/>
      </c>
      <c r="R460" s="125" t="str">
        <f>IF('2. Enter scores'!Q464&lt;&gt;"",'2. Enter scores'!$B464-'2. Enter scores'!Q464,"")</f>
        <v/>
      </c>
      <c r="S460" s="125" t="str">
        <f>IF('2. Enter scores'!R464&lt;&gt;"",'2. Enter scores'!$B464-'2. Enter scores'!R464,"")</f>
        <v/>
      </c>
      <c r="T460" s="125" t="str">
        <f>IF('2. Enter scores'!S464&lt;&gt;"",'2. Enter scores'!$B464-'2. Enter scores'!S464,"")</f>
        <v/>
      </c>
      <c r="U460" s="125" t="str">
        <f>IF('2. Enter scores'!T464&lt;&gt;"",'2. Enter scores'!$B464-'2. Enter scores'!T464,"")</f>
        <v/>
      </c>
      <c r="V460" s="125" t="str">
        <f>IF('2. Enter scores'!U464&lt;&gt;"",'2. Enter scores'!$B464-'2. Enter scores'!U464,"")</f>
        <v/>
      </c>
      <c r="W460" s="125" t="str">
        <f>IF('2. Enter scores'!V464&lt;&gt;"",'2. Enter scores'!$B464-'2. Enter scores'!V464,"")</f>
        <v/>
      </c>
      <c r="X460" s="125" t="str">
        <f>IF('2. Enter scores'!W464&lt;&gt;"",'2. Enter scores'!$B464-'2. Enter scores'!W464,"")</f>
        <v/>
      </c>
      <c r="Y460" s="125" t="str">
        <f>IF('2. Enter scores'!X464&lt;&gt;"",'2. Enter scores'!$B464-'2. Enter scores'!X464,"")</f>
        <v/>
      </c>
      <c r="Z460" s="125" t="str">
        <f>IF('2. Enter scores'!Y464&lt;&gt;"",'2. Enter scores'!$B464-'2. Enter scores'!Y464,"")</f>
        <v/>
      </c>
      <c r="AA460" s="125" t="str">
        <f>IF('2. Enter scores'!Z464&lt;&gt;"",'2. Enter scores'!$B464-'2. Enter scores'!Z464,"")</f>
        <v/>
      </c>
      <c r="AB460" s="125" t="str">
        <f>IF('2. Enter scores'!AA464&lt;&gt;"",'2. Enter scores'!$B464-'2. Enter scores'!AA464,"")</f>
        <v/>
      </c>
      <c r="AC460" s="125" t="str">
        <f>IF('2. Enter scores'!AB464&lt;&gt;"",'2. Enter scores'!$B464-'2. Enter scores'!AB464,"")</f>
        <v/>
      </c>
      <c r="AD460" s="125" t="str">
        <f>IF('2. Enter scores'!AC464&lt;&gt;"",'2. Enter scores'!$B464-'2. Enter scores'!AC464,"")</f>
        <v/>
      </c>
      <c r="AE460" s="125" t="str">
        <f>IF('2. Enter scores'!AD464&lt;&gt;"",'2. Enter scores'!$B464-'2. Enter scores'!AD464,"")</f>
        <v/>
      </c>
      <c r="AF460" s="125" t="str">
        <f>IF('2. Enter scores'!AE464&lt;&gt;"",'2. Enter scores'!$B464-'2. Enter scores'!AE464,"")</f>
        <v/>
      </c>
      <c r="AG460" s="125" t="str">
        <f>IF('2. Enter scores'!AF464&lt;&gt;"",'2. Enter scores'!$B464-'2. Enter scores'!AF464,"")</f>
        <v/>
      </c>
      <c r="AH460" s="125" t="str">
        <f>IF('2. Enter scores'!AG464&lt;&gt;"",'2. Enter scores'!$B464-'2. Enter scores'!AG464,"")</f>
        <v/>
      </c>
      <c r="AI460" s="125" t="str">
        <f>IF('2. Enter scores'!AH464&lt;&gt;"",'2. Enter scores'!$B464-'2. Enter scores'!AH464,"")</f>
        <v/>
      </c>
      <c r="AJ460" s="125" t="str">
        <f>IF('2. Enter scores'!AI464&lt;&gt;"",'2. Enter scores'!$B464-'2. Enter scores'!AI464,"")</f>
        <v/>
      </c>
      <c r="AK460" s="125" t="str">
        <f>IF('2. Enter scores'!AJ464&lt;&gt;"",'2. Enter scores'!$B464-'2. Enter scores'!AJ464,"")</f>
        <v/>
      </c>
      <c r="AL460" s="125" t="str">
        <f>IF('2. Enter scores'!AK464&lt;&gt;"",'2. Enter scores'!$B464-'2. Enter scores'!AK464,"")</f>
        <v/>
      </c>
      <c r="AM460" s="125" t="str">
        <f>IF('2. Enter scores'!AL464&lt;&gt;"",'2. Enter scores'!$B464-'2. Enter scores'!AL464,"")</f>
        <v/>
      </c>
      <c r="AN460" s="125" t="str">
        <f>IF('2. Enter scores'!AM464&lt;&gt;"",'2. Enter scores'!$B464-'2. Enter scores'!AM464,"")</f>
        <v/>
      </c>
      <c r="AO460" s="125" t="str">
        <f>IF('2. Enter scores'!AN464&lt;&gt;"",'2. Enter scores'!$B464-'2. Enter scores'!AN464,"")</f>
        <v/>
      </c>
      <c r="AP460" s="125" t="str">
        <f>IF('2. Enter scores'!AO464&lt;&gt;"",'2. Enter scores'!$B464-'2. Enter scores'!AO464,"")</f>
        <v/>
      </c>
      <c r="AQ460" s="125" t="str">
        <f>IF('2. Enter scores'!AP464&lt;&gt;"",'2. Enter scores'!$B464-'2. Enter scores'!AP464,"")</f>
        <v/>
      </c>
      <c r="AR460" s="125" t="str">
        <f>IF('2. Enter scores'!AQ464&lt;&gt;"",'2. Enter scores'!$B464-'2. Enter scores'!AQ464,"")</f>
        <v/>
      </c>
      <c r="AS460" s="125" t="str">
        <f>IF('2. Enter scores'!AR464&lt;&gt;"",'2. Enter scores'!$B464-'2. Enter scores'!AR464,"")</f>
        <v/>
      </c>
      <c r="AT460" s="125" t="str">
        <f>IF('2. Enter scores'!AS464&lt;&gt;"",'2. Enter scores'!$B464-'2. Enter scores'!AS464,"")</f>
        <v/>
      </c>
      <c r="AU460" s="125" t="str">
        <f>IF('2. Enter scores'!AT464&lt;&gt;"",'2. Enter scores'!$B464-'2. Enter scores'!AT464,"")</f>
        <v/>
      </c>
      <c r="AV460" s="125" t="str">
        <f>IF('2. Enter scores'!AU464&lt;&gt;"",'2. Enter scores'!$B464-'2. Enter scores'!AU464,"")</f>
        <v/>
      </c>
      <c r="AW460" s="125" t="str">
        <f>IF('2. Enter scores'!AV464&lt;&gt;"",'2. Enter scores'!$B464-'2. Enter scores'!AV464,"")</f>
        <v/>
      </c>
      <c r="AX460" s="125" t="str">
        <f>IF('2. Enter scores'!AW464&lt;&gt;"",'2. Enter scores'!$B464-'2. Enter scores'!AW464,"")</f>
        <v/>
      </c>
      <c r="AY460" s="125" t="str">
        <f>IF('2. Enter scores'!AX464&lt;&gt;"",'2. Enter scores'!$B464-'2. Enter scores'!AX464,"")</f>
        <v/>
      </c>
      <c r="AZ460" s="125" t="str">
        <f>IF('2. Enter scores'!AY464&lt;&gt;"",'2. Enter scores'!$B464-'2. Enter scores'!AY464,"")</f>
        <v/>
      </c>
      <c r="BA460" s="125" t="str">
        <f>IF('2. Enter scores'!AZ464&lt;&gt;"",'2. Enter scores'!$B464-'2. Enter scores'!AZ464,"")</f>
        <v/>
      </c>
      <c r="BB460" s="125" t="str">
        <f>IF('2. Enter scores'!BA464&lt;&gt;"",'2. Enter scores'!$B464-'2. Enter scores'!BA464,"")</f>
        <v/>
      </c>
      <c r="BC460" s="125" t="str">
        <f>IF('2. Enter scores'!BB464&lt;&gt;"",'2. Enter scores'!$B464-'2. Enter scores'!BB464,"")</f>
        <v/>
      </c>
      <c r="BD460" s="125" t="str">
        <f>IF('2. Enter scores'!BC464&lt;&gt;"",'2. Enter scores'!$B464-'2. Enter scores'!BC464,"")</f>
        <v/>
      </c>
      <c r="BE460" s="125" t="str">
        <f>IF('2. Enter scores'!BD464&lt;&gt;"",'2. Enter scores'!$B464-'2. Enter scores'!BD464,"")</f>
        <v/>
      </c>
      <c r="BF460" s="125" t="str">
        <f>IF('2. Enter scores'!BE464&lt;&gt;"",'2. Enter scores'!$B464-'2. Enter scores'!BE464,"")</f>
        <v/>
      </c>
      <c r="BG460" s="125" t="str">
        <f>IF('2. Enter scores'!BF464&lt;&gt;"",'2. Enter scores'!$B464-'2. Enter scores'!BF464,"")</f>
        <v/>
      </c>
      <c r="BH460" s="125" t="str">
        <f>IF('2. Enter scores'!BG464&lt;&gt;"",'2. Enter scores'!$B464-'2. Enter scores'!BG464,"")</f>
        <v/>
      </c>
      <c r="BI460" s="125" t="str">
        <f>IF('2. Enter scores'!BH464&lt;&gt;"",'2. Enter scores'!$B464-'2. Enter scores'!BH464,"")</f>
        <v/>
      </c>
      <c r="BJ460" s="125" t="str">
        <f>IF('2. Enter scores'!BI464&lt;&gt;"",'2. Enter scores'!$B464-'2. Enter scores'!BI464,"")</f>
        <v/>
      </c>
      <c r="BK460" s="125" t="str">
        <f>IF('2. Enter scores'!BJ464&lt;&gt;"",'2. Enter scores'!$B464-'2. Enter scores'!BJ464,"")</f>
        <v/>
      </c>
      <c r="BL460" s="125" t="str">
        <f>IF('2. Enter scores'!BK464&lt;&gt;"",'2. Enter scores'!$B464-'2. Enter scores'!BK464,"")</f>
        <v/>
      </c>
      <c r="BM460" s="125" t="str">
        <f>IF('2. Enter scores'!BL464&lt;&gt;"",'2. Enter scores'!$B464-'2. Enter scores'!BL464,"")</f>
        <v/>
      </c>
      <c r="BN460" s="125" t="str">
        <f>IF('2. Enter scores'!BM464&lt;&gt;"",'2. Enter scores'!$B464-'2. Enter scores'!BM464,"")</f>
        <v/>
      </c>
      <c r="BO460" s="125" t="str">
        <f>IF('2. Enter scores'!BN464&lt;&gt;"",'2. Enter scores'!$B464-'2. Enter scores'!BN464,"")</f>
        <v/>
      </c>
      <c r="BP460" s="108">
        <v>1000</v>
      </c>
    </row>
    <row r="461" spans="2:68" x14ac:dyDescent="0.35">
      <c r="B461" s="125" t="str">
        <f>IF('2. Enter scores'!A465&lt;&gt;"",'2. Enter scores'!A465,"")</f>
        <v/>
      </c>
      <c r="H461" s="125" t="str">
        <f>IF('2. Enter scores'!G465&lt;&gt;"",'2. Enter scores'!$B465-'2. Enter scores'!G465,"")</f>
        <v/>
      </c>
      <c r="I461" s="125" t="str">
        <f>IF('2. Enter scores'!H465&lt;&gt;"",'2. Enter scores'!$B465-'2. Enter scores'!H465,"")</f>
        <v/>
      </c>
      <c r="J461" s="125" t="str">
        <f>IF('2. Enter scores'!I465&lt;&gt;"",'2. Enter scores'!$B465-'2. Enter scores'!I465,"")</f>
        <v/>
      </c>
      <c r="K461" s="125" t="str">
        <f>IF('2. Enter scores'!J465&lt;&gt;"",'2. Enter scores'!$B465-'2. Enter scores'!J465,"")</f>
        <v/>
      </c>
      <c r="L461" s="125" t="str">
        <f>IF('2. Enter scores'!K465&lt;&gt;"",'2. Enter scores'!$B465-'2. Enter scores'!K465,"")</f>
        <v/>
      </c>
      <c r="M461" s="125" t="str">
        <f>IF('2. Enter scores'!L465&lt;&gt;"",'2. Enter scores'!$B465-'2. Enter scores'!L465,"")</f>
        <v/>
      </c>
      <c r="N461" s="125" t="str">
        <f>IF('2. Enter scores'!M465&lt;&gt;"",'2. Enter scores'!$B465-'2. Enter scores'!M465,"")</f>
        <v/>
      </c>
      <c r="O461" s="125" t="str">
        <f>IF('2. Enter scores'!N465&lt;&gt;"",'2. Enter scores'!$B465-'2. Enter scores'!N465,"")</f>
        <v/>
      </c>
      <c r="P461" s="125" t="str">
        <f>IF('2. Enter scores'!O465&lt;&gt;"",'2. Enter scores'!$B465-'2. Enter scores'!O465,"")</f>
        <v/>
      </c>
      <c r="Q461" s="125" t="str">
        <f>IF('2. Enter scores'!P465&lt;&gt;"",'2. Enter scores'!$B465-'2. Enter scores'!P465,"")</f>
        <v/>
      </c>
      <c r="R461" s="125" t="str">
        <f>IF('2. Enter scores'!Q465&lt;&gt;"",'2. Enter scores'!$B465-'2. Enter scores'!Q465,"")</f>
        <v/>
      </c>
      <c r="S461" s="125" t="str">
        <f>IF('2. Enter scores'!R465&lt;&gt;"",'2. Enter scores'!$B465-'2. Enter scores'!R465,"")</f>
        <v/>
      </c>
      <c r="T461" s="125" t="str">
        <f>IF('2. Enter scores'!S465&lt;&gt;"",'2. Enter scores'!$B465-'2. Enter scores'!S465,"")</f>
        <v/>
      </c>
      <c r="U461" s="125" t="str">
        <f>IF('2. Enter scores'!T465&lt;&gt;"",'2. Enter scores'!$B465-'2. Enter scores'!T465,"")</f>
        <v/>
      </c>
      <c r="V461" s="125" t="str">
        <f>IF('2. Enter scores'!U465&lt;&gt;"",'2. Enter scores'!$B465-'2. Enter scores'!U465,"")</f>
        <v/>
      </c>
      <c r="W461" s="125" t="str">
        <f>IF('2. Enter scores'!V465&lt;&gt;"",'2. Enter scores'!$B465-'2. Enter scores'!V465,"")</f>
        <v/>
      </c>
      <c r="X461" s="125" t="str">
        <f>IF('2. Enter scores'!W465&lt;&gt;"",'2. Enter scores'!$B465-'2. Enter scores'!W465,"")</f>
        <v/>
      </c>
      <c r="Y461" s="125" t="str">
        <f>IF('2. Enter scores'!X465&lt;&gt;"",'2. Enter scores'!$B465-'2. Enter scores'!X465,"")</f>
        <v/>
      </c>
      <c r="Z461" s="125" t="str">
        <f>IF('2. Enter scores'!Y465&lt;&gt;"",'2. Enter scores'!$B465-'2. Enter scores'!Y465,"")</f>
        <v/>
      </c>
      <c r="AA461" s="125" t="str">
        <f>IF('2. Enter scores'!Z465&lt;&gt;"",'2. Enter scores'!$B465-'2. Enter scores'!Z465,"")</f>
        <v/>
      </c>
      <c r="AB461" s="125" t="str">
        <f>IF('2. Enter scores'!AA465&lt;&gt;"",'2. Enter scores'!$B465-'2. Enter scores'!AA465,"")</f>
        <v/>
      </c>
      <c r="AC461" s="125" t="str">
        <f>IF('2. Enter scores'!AB465&lt;&gt;"",'2. Enter scores'!$B465-'2. Enter scores'!AB465,"")</f>
        <v/>
      </c>
      <c r="AD461" s="125" t="str">
        <f>IF('2. Enter scores'!AC465&lt;&gt;"",'2. Enter scores'!$B465-'2. Enter scores'!AC465,"")</f>
        <v/>
      </c>
      <c r="AE461" s="125" t="str">
        <f>IF('2. Enter scores'!AD465&lt;&gt;"",'2. Enter scores'!$B465-'2. Enter scores'!AD465,"")</f>
        <v/>
      </c>
      <c r="AF461" s="125" t="str">
        <f>IF('2. Enter scores'!AE465&lt;&gt;"",'2. Enter scores'!$B465-'2. Enter scores'!AE465,"")</f>
        <v/>
      </c>
      <c r="AG461" s="125" t="str">
        <f>IF('2. Enter scores'!AF465&lt;&gt;"",'2. Enter scores'!$B465-'2. Enter scores'!AF465,"")</f>
        <v/>
      </c>
      <c r="AH461" s="125" t="str">
        <f>IF('2. Enter scores'!AG465&lt;&gt;"",'2. Enter scores'!$B465-'2. Enter scores'!AG465,"")</f>
        <v/>
      </c>
      <c r="AI461" s="125" t="str">
        <f>IF('2. Enter scores'!AH465&lt;&gt;"",'2. Enter scores'!$B465-'2. Enter scores'!AH465,"")</f>
        <v/>
      </c>
      <c r="AJ461" s="125" t="str">
        <f>IF('2. Enter scores'!AI465&lt;&gt;"",'2. Enter scores'!$B465-'2. Enter scores'!AI465,"")</f>
        <v/>
      </c>
      <c r="AK461" s="125" t="str">
        <f>IF('2. Enter scores'!AJ465&lt;&gt;"",'2. Enter scores'!$B465-'2. Enter scores'!AJ465,"")</f>
        <v/>
      </c>
      <c r="AL461" s="125" t="str">
        <f>IF('2. Enter scores'!AK465&lt;&gt;"",'2. Enter scores'!$B465-'2. Enter scores'!AK465,"")</f>
        <v/>
      </c>
      <c r="AM461" s="125" t="str">
        <f>IF('2. Enter scores'!AL465&lt;&gt;"",'2. Enter scores'!$B465-'2. Enter scores'!AL465,"")</f>
        <v/>
      </c>
      <c r="AN461" s="125" t="str">
        <f>IF('2. Enter scores'!AM465&lt;&gt;"",'2. Enter scores'!$B465-'2. Enter scores'!AM465,"")</f>
        <v/>
      </c>
      <c r="AO461" s="125" t="str">
        <f>IF('2. Enter scores'!AN465&lt;&gt;"",'2. Enter scores'!$B465-'2. Enter scores'!AN465,"")</f>
        <v/>
      </c>
      <c r="AP461" s="125" t="str">
        <f>IF('2. Enter scores'!AO465&lt;&gt;"",'2. Enter scores'!$B465-'2. Enter scores'!AO465,"")</f>
        <v/>
      </c>
      <c r="AQ461" s="125" t="str">
        <f>IF('2. Enter scores'!AP465&lt;&gt;"",'2. Enter scores'!$B465-'2. Enter scores'!AP465,"")</f>
        <v/>
      </c>
      <c r="AR461" s="125" t="str">
        <f>IF('2. Enter scores'!AQ465&lt;&gt;"",'2. Enter scores'!$B465-'2. Enter scores'!AQ465,"")</f>
        <v/>
      </c>
      <c r="AS461" s="125" t="str">
        <f>IF('2. Enter scores'!AR465&lt;&gt;"",'2. Enter scores'!$B465-'2. Enter scores'!AR465,"")</f>
        <v/>
      </c>
      <c r="AT461" s="125" t="str">
        <f>IF('2. Enter scores'!AS465&lt;&gt;"",'2. Enter scores'!$B465-'2. Enter scores'!AS465,"")</f>
        <v/>
      </c>
      <c r="AU461" s="125" t="str">
        <f>IF('2. Enter scores'!AT465&lt;&gt;"",'2. Enter scores'!$B465-'2. Enter scores'!AT465,"")</f>
        <v/>
      </c>
      <c r="AV461" s="125" t="str">
        <f>IF('2. Enter scores'!AU465&lt;&gt;"",'2. Enter scores'!$B465-'2. Enter scores'!AU465,"")</f>
        <v/>
      </c>
      <c r="AW461" s="125" t="str">
        <f>IF('2. Enter scores'!AV465&lt;&gt;"",'2. Enter scores'!$B465-'2. Enter scores'!AV465,"")</f>
        <v/>
      </c>
      <c r="AX461" s="125" t="str">
        <f>IF('2. Enter scores'!AW465&lt;&gt;"",'2. Enter scores'!$B465-'2. Enter scores'!AW465,"")</f>
        <v/>
      </c>
      <c r="AY461" s="125" t="str">
        <f>IF('2. Enter scores'!AX465&lt;&gt;"",'2. Enter scores'!$B465-'2. Enter scores'!AX465,"")</f>
        <v/>
      </c>
      <c r="AZ461" s="125" t="str">
        <f>IF('2. Enter scores'!AY465&lt;&gt;"",'2. Enter scores'!$B465-'2. Enter scores'!AY465,"")</f>
        <v/>
      </c>
      <c r="BA461" s="125" t="str">
        <f>IF('2. Enter scores'!AZ465&lt;&gt;"",'2. Enter scores'!$B465-'2. Enter scores'!AZ465,"")</f>
        <v/>
      </c>
      <c r="BB461" s="125" t="str">
        <f>IF('2. Enter scores'!BA465&lt;&gt;"",'2. Enter scores'!$B465-'2. Enter scores'!BA465,"")</f>
        <v/>
      </c>
      <c r="BC461" s="125" t="str">
        <f>IF('2. Enter scores'!BB465&lt;&gt;"",'2. Enter scores'!$B465-'2. Enter scores'!BB465,"")</f>
        <v/>
      </c>
      <c r="BD461" s="125" t="str">
        <f>IF('2. Enter scores'!BC465&lt;&gt;"",'2. Enter scores'!$B465-'2. Enter scores'!BC465,"")</f>
        <v/>
      </c>
      <c r="BE461" s="125" t="str">
        <f>IF('2. Enter scores'!BD465&lt;&gt;"",'2. Enter scores'!$B465-'2. Enter scores'!BD465,"")</f>
        <v/>
      </c>
      <c r="BF461" s="125" t="str">
        <f>IF('2. Enter scores'!BE465&lt;&gt;"",'2. Enter scores'!$B465-'2. Enter scores'!BE465,"")</f>
        <v/>
      </c>
      <c r="BG461" s="125" t="str">
        <f>IF('2. Enter scores'!BF465&lt;&gt;"",'2. Enter scores'!$B465-'2. Enter scores'!BF465,"")</f>
        <v/>
      </c>
      <c r="BH461" s="125" t="str">
        <f>IF('2. Enter scores'!BG465&lt;&gt;"",'2. Enter scores'!$B465-'2. Enter scores'!BG465,"")</f>
        <v/>
      </c>
      <c r="BI461" s="125" t="str">
        <f>IF('2. Enter scores'!BH465&lt;&gt;"",'2. Enter scores'!$B465-'2. Enter scores'!BH465,"")</f>
        <v/>
      </c>
      <c r="BJ461" s="125" t="str">
        <f>IF('2. Enter scores'!BI465&lt;&gt;"",'2. Enter scores'!$B465-'2. Enter scores'!BI465,"")</f>
        <v/>
      </c>
      <c r="BK461" s="125" t="str">
        <f>IF('2. Enter scores'!BJ465&lt;&gt;"",'2. Enter scores'!$B465-'2. Enter scores'!BJ465,"")</f>
        <v/>
      </c>
      <c r="BL461" s="125" t="str">
        <f>IF('2. Enter scores'!BK465&lt;&gt;"",'2. Enter scores'!$B465-'2. Enter scores'!BK465,"")</f>
        <v/>
      </c>
      <c r="BM461" s="125" t="str">
        <f>IF('2. Enter scores'!BL465&lt;&gt;"",'2. Enter scores'!$B465-'2. Enter scores'!BL465,"")</f>
        <v/>
      </c>
      <c r="BN461" s="125" t="str">
        <f>IF('2. Enter scores'!BM465&lt;&gt;"",'2. Enter scores'!$B465-'2. Enter scores'!BM465,"")</f>
        <v/>
      </c>
      <c r="BO461" s="125" t="str">
        <f>IF('2. Enter scores'!BN465&lt;&gt;"",'2. Enter scores'!$B465-'2. Enter scores'!BN465,"")</f>
        <v/>
      </c>
      <c r="BP461" s="108">
        <v>1000</v>
      </c>
    </row>
    <row r="462" spans="2:68" x14ac:dyDescent="0.35">
      <c r="B462" s="125" t="str">
        <f>IF('2. Enter scores'!A466&lt;&gt;"",'2. Enter scores'!A466,"")</f>
        <v/>
      </c>
      <c r="H462" s="125" t="str">
        <f>IF('2. Enter scores'!G466&lt;&gt;"",'2. Enter scores'!$B466-'2. Enter scores'!G466,"")</f>
        <v/>
      </c>
      <c r="I462" s="125" t="str">
        <f>IF('2. Enter scores'!H466&lt;&gt;"",'2. Enter scores'!$B466-'2. Enter scores'!H466,"")</f>
        <v/>
      </c>
      <c r="J462" s="125" t="str">
        <f>IF('2. Enter scores'!I466&lt;&gt;"",'2. Enter scores'!$B466-'2. Enter scores'!I466,"")</f>
        <v/>
      </c>
      <c r="K462" s="125" t="str">
        <f>IF('2. Enter scores'!J466&lt;&gt;"",'2. Enter scores'!$B466-'2. Enter scores'!J466,"")</f>
        <v/>
      </c>
      <c r="L462" s="125" t="str">
        <f>IF('2. Enter scores'!K466&lt;&gt;"",'2. Enter scores'!$B466-'2. Enter scores'!K466,"")</f>
        <v/>
      </c>
      <c r="M462" s="125" t="str">
        <f>IF('2. Enter scores'!L466&lt;&gt;"",'2. Enter scores'!$B466-'2. Enter scores'!L466,"")</f>
        <v/>
      </c>
      <c r="N462" s="125" t="str">
        <f>IF('2. Enter scores'!M466&lt;&gt;"",'2. Enter scores'!$B466-'2. Enter scores'!M466,"")</f>
        <v/>
      </c>
      <c r="O462" s="125" t="str">
        <f>IF('2. Enter scores'!N466&lt;&gt;"",'2. Enter scores'!$B466-'2. Enter scores'!N466,"")</f>
        <v/>
      </c>
      <c r="P462" s="125" t="str">
        <f>IF('2. Enter scores'!O466&lt;&gt;"",'2. Enter scores'!$B466-'2. Enter scores'!O466,"")</f>
        <v/>
      </c>
      <c r="Q462" s="125" t="str">
        <f>IF('2. Enter scores'!P466&lt;&gt;"",'2. Enter scores'!$B466-'2. Enter scores'!P466,"")</f>
        <v/>
      </c>
      <c r="R462" s="125" t="str">
        <f>IF('2. Enter scores'!Q466&lt;&gt;"",'2. Enter scores'!$B466-'2. Enter scores'!Q466,"")</f>
        <v/>
      </c>
      <c r="S462" s="125" t="str">
        <f>IF('2. Enter scores'!R466&lt;&gt;"",'2. Enter scores'!$B466-'2. Enter scores'!R466,"")</f>
        <v/>
      </c>
      <c r="T462" s="125" t="str">
        <f>IF('2. Enter scores'!S466&lt;&gt;"",'2. Enter scores'!$B466-'2. Enter scores'!S466,"")</f>
        <v/>
      </c>
      <c r="U462" s="125" t="str">
        <f>IF('2. Enter scores'!T466&lt;&gt;"",'2. Enter scores'!$B466-'2. Enter scores'!T466,"")</f>
        <v/>
      </c>
      <c r="V462" s="125" t="str">
        <f>IF('2. Enter scores'!U466&lt;&gt;"",'2. Enter scores'!$B466-'2. Enter scores'!U466,"")</f>
        <v/>
      </c>
      <c r="W462" s="125" t="str">
        <f>IF('2. Enter scores'!V466&lt;&gt;"",'2. Enter scores'!$B466-'2. Enter scores'!V466,"")</f>
        <v/>
      </c>
      <c r="X462" s="125" t="str">
        <f>IF('2. Enter scores'!W466&lt;&gt;"",'2. Enter scores'!$B466-'2. Enter scores'!W466,"")</f>
        <v/>
      </c>
      <c r="Y462" s="125" t="str">
        <f>IF('2. Enter scores'!X466&lt;&gt;"",'2. Enter scores'!$B466-'2. Enter scores'!X466,"")</f>
        <v/>
      </c>
      <c r="Z462" s="125" t="str">
        <f>IF('2. Enter scores'!Y466&lt;&gt;"",'2. Enter scores'!$B466-'2. Enter scores'!Y466,"")</f>
        <v/>
      </c>
      <c r="AA462" s="125" t="str">
        <f>IF('2. Enter scores'!Z466&lt;&gt;"",'2. Enter scores'!$B466-'2. Enter scores'!Z466,"")</f>
        <v/>
      </c>
      <c r="AB462" s="125" t="str">
        <f>IF('2. Enter scores'!AA466&lt;&gt;"",'2. Enter scores'!$B466-'2. Enter scores'!AA466,"")</f>
        <v/>
      </c>
      <c r="AC462" s="125" t="str">
        <f>IF('2. Enter scores'!AB466&lt;&gt;"",'2. Enter scores'!$B466-'2. Enter scores'!AB466,"")</f>
        <v/>
      </c>
      <c r="AD462" s="125" t="str">
        <f>IF('2. Enter scores'!AC466&lt;&gt;"",'2. Enter scores'!$B466-'2. Enter scores'!AC466,"")</f>
        <v/>
      </c>
      <c r="AE462" s="125" t="str">
        <f>IF('2. Enter scores'!AD466&lt;&gt;"",'2. Enter scores'!$B466-'2. Enter scores'!AD466,"")</f>
        <v/>
      </c>
      <c r="AF462" s="125" t="str">
        <f>IF('2. Enter scores'!AE466&lt;&gt;"",'2. Enter scores'!$B466-'2. Enter scores'!AE466,"")</f>
        <v/>
      </c>
      <c r="AG462" s="125" t="str">
        <f>IF('2. Enter scores'!AF466&lt;&gt;"",'2. Enter scores'!$B466-'2. Enter scores'!AF466,"")</f>
        <v/>
      </c>
      <c r="AH462" s="125" t="str">
        <f>IF('2. Enter scores'!AG466&lt;&gt;"",'2. Enter scores'!$B466-'2. Enter scores'!AG466,"")</f>
        <v/>
      </c>
      <c r="AI462" s="125" t="str">
        <f>IF('2. Enter scores'!AH466&lt;&gt;"",'2. Enter scores'!$B466-'2. Enter scores'!AH466,"")</f>
        <v/>
      </c>
      <c r="AJ462" s="125" t="str">
        <f>IF('2. Enter scores'!AI466&lt;&gt;"",'2. Enter scores'!$B466-'2. Enter scores'!AI466,"")</f>
        <v/>
      </c>
      <c r="AK462" s="125" t="str">
        <f>IF('2. Enter scores'!AJ466&lt;&gt;"",'2. Enter scores'!$B466-'2. Enter scores'!AJ466,"")</f>
        <v/>
      </c>
      <c r="AL462" s="125" t="str">
        <f>IF('2. Enter scores'!AK466&lt;&gt;"",'2. Enter scores'!$B466-'2. Enter scores'!AK466,"")</f>
        <v/>
      </c>
      <c r="AM462" s="125" t="str">
        <f>IF('2. Enter scores'!AL466&lt;&gt;"",'2. Enter scores'!$B466-'2. Enter scores'!AL466,"")</f>
        <v/>
      </c>
      <c r="AN462" s="125" t="str">
        <f>IF('2. Enter scores'!AM466&lt;&gt;"",'2. Enter scores'!$B466-'2. Enter scores'!AM466,"")</f>
        <v/>
      </c>
      <c r="AO462" s="125" t="str">
        <f>IF('2. Enter scores'!AN466&lt;&gt;"",'2. Enter scores'!$B466-'2. Enter scores'!AN466,"")</f>
        <v/>
      </c>
      <c r="AP462" s="125" t="str">
        <f>IF('2. Enter scores'!AO466&lt;&gt;"",'2. Enter scores'!$B466-'2. Enter scores'!AO466,"")</f>
        <v/>
      </c>
      <c r="AQ462" s="125" t="str">
        <f>IF('2. Enter scores'!AP466&lt;&gt;"",'2. Enter scores'!$B466-'2. Enter scores'!AP466,"")</f>
        <v/>
      </c>
      <c r="AR462" s="125" t="str">
        <f>IF('2. Enter scores'!AQ466&lt;&gt;"",'2. Enter scores'!$B466-'2. Enter scores'!AQ466,"")</f>
        <v/>
      </c>
      <c r="AS462" s="125" t="str">
        <f>IF('2. Enter scores'!AR466&lt;&gt;"",'2. Enter scores'!$B466-'2. Enter scores'!AR466,"")</f>
        <v/>
      </c>
      <c r="AT462" s="125" t="str">
        <f>IF('2. Enter scores'!AS466&lt;&gt;"",'2. Enter scores'!$B466-'2. Enter scores'!AS466,"")</f>
        <v/>
      </c>
      <c r="AU462" s="125" t="str">
        <f>IF('2. Enter scores'!AT466&lt;&gt;"",'2. Enter scores'!$B466-'2. Enter scores'!AT466,"")</f>
        <v/>
      </c>
      <c r="AV462" s="125" t="str">
        <f>IF('2. Enter scores'!AU466&lt;&gt;"",'2. Enter scores'!$B466-'2. Enter scores'!AU466,"")</f>
        <v/>
      </c>
      <c r="AW462" s="125" t="str">
        <f>IF('2. Enter scores'!AV466&lt;&gt;"",'2. Enter scores'!$B466-'2. Enter scores'!AV466,"")</f>
        <v/>
      </c>
      <c r="AX462" s="125" t="str">
        <f>IF('2. Enter scores'!AW466&lt;&gt;"",'2. Enter scores'!$B466-'2. Enter scores'!AW466,"")</f>
        <v/>
      </c>
      <c r="AY462" s="125" t="str">
        <f>IF('2. Enter scores'!AX466&lt;&gt;"",'2. Enter scores'!$B466-'2. Enter scores'!AX466,"")</f>
        <v/>
      </c>
      <c r="AZ462" s="125" t="str">
        <f>IF('2. Enter scores'!AY466&lt;&gt;"",'2. Enter scores'!$B466-'2. Enter scores'!AY466,"")</f>
        <v/>
      </c>
      <c r="BA462" s="125" t="str">
        <f>IF('2. Enter scores'!AZ466&lt;&gt;"",'2. Enter scores'!$B466-'2. Enter scores'!AZ466,"")</f>
        <v/>
      </c>
      <c r="BB462" s="125" t="str">
        <f>IF('2. Enter scores'!BA466&lt;&gt;"",'2. Enter scores'!$B466-'2. Enter scores'!BA466,"")</f>
        <v/>
      </c>
      <c r="BC462" s="125" t="str">
        <f>IF('2. Enter scores'!BB466&lt;&gt;"",'2. Enter scores'!$B466-'2. Enter scores'!BB466,"")</f>
        <v/>
      </c>
      <c r="BD462" s="125" t="str">
        <f>IF('2. Enter scores'!BC466&lt;&gt;"",'2. Enter scores'!$B466-'2. Enter scores'!BC466,"")</f>
        <v/>
      </c>
      <c r="BE462" s="125" t="str">
        <f>IF('2. Enter scores'!BD466&lt;&gt;"",'2. Enter scores'!$B466-'2. Enter scores'!BD466,"")</f>
        <v/>
      </c>
      <c r="BF462" s="125" t="str">
        <f>IF('2. Enter scores'!BE466&lt;&gt;"",'2. Enter scores'!$B466-'2. Enter scores'!BE466,"")</f>
        <v/>
      </c>
      <c r="BG462" s="125" t="str">
        <f>IF('2. Enter scores'!BF466&lt;&gt;"",'2. Enter scores'!$B466-'2. Enter scores'!BF466,"")</f>
        <v/>
      </c>
      <c r="BH462" s="125" t="str">
        <f>IF('2. Enter scores'!BG466&lt;&gt;"",'2. Enter scores'!$B466-'2. Enter scores'!BG466,"")</f>
        <v/>
      </c>
      <c r="BI462" s="125" t="str">
        <f>IF('2. Enter scores'!BH466&lt;&gt;"",'2. Enter scores'!$B466-'2. Enter scores'!BH466,"")</f>
        <v/>
      </c>
      <c r="BJ462" s="125" t="str">
        <f>IF('2. Enter scores'!BI466&lt;&gt;"",'2. Enter scores'!$B466-'2. Enter scores'!BI466,"")</f>
        <v/>
      </c>
      <c r="BK462" s="125" t="str">
        <f>IF('2. Enter scores'!BJ466&lt;&gt;"",'2. Enter scores'!$B466-'2. Enter scores'!BJ466,"")</f>
        <v/>
      </c>
      <c r="BL462" s="125" t="str">
        <f>IF('2. Enter scores'!BK466&lt;&gt;"",'2. Enter scores'!$B466-'2. Enter scores'!BK466,"")</f>
        <v/>
      </c>
      <c r="BM462" s="125" t="str">
        <f>IF('2. Enter scores'!BL466&lt;&gt;"",'2. Enter scores'!$B466-'2. Enter scores'!BL466,"")</f>
        <v/>
      </c>
      <c r="BN462" s="125" t="str">
        <f>IF('2. Enter scores'!BM466&lt;&gt;"",'2. Enter scores'!$B466-'2. Enter scores'!BM466,"")</f>
        <v/>
      </c>
      <c r="BO462" s="125" t="str">
        <f>IF('2. Enter scores'!BN466&lt;&gt;"",'2. Enter scores'!$B466-'2. Enter scores'!BN466,"")</f>
        <v/>
      </c>
      <c r="BP462" s="108">
        <v>1000</v>
      </c>
    </row>
    <row r="463" spans="2:68" x14ac:dyDescent="0.35">
      <c r="B463" s="125" t="str">
        <f>IF('2. Enter scores'!A467&lt;&gt;"",'2. Enter scores'!A467,"")</f>
        <v/>
      </c>
      <c r="H463" s="125" t="str">
        <f>IF('2. Enter scores'!G467&lt;&gt;"",'2. Enter scores'!$B467-'2. Enter scores'!G467,"")</f>
        <v/>
      </c>
      <c r="I463" s="125" t="str">
        <f>IF('2. Enter scores'!H467&lt;&gt;"",'2. Enter scores'!$B467-'2. Enter scores'!H467,"")</f>
        <v/>
      </c>
      <c r="J463" s="125" t="str">
        <f>IF('2. Enter scores'!I467&lt;&gt;"",'2. Enter scores'!$B467-'2. Enter scores'!I467,"")</f>
        <v/>
      </c>
      <c r="K463" s="125" t="str">
        <f>IF('2. Enter scores'!J467&lt;&gt;"",'2. Enter scores'!$B467-'2. Enter scores'!J467,"")</f>
        <v/>
      </c>
      <c r="L463" s="125" t="str">
        <f>IF('2. Enter scores'!K467&lt;&gt;"",'2. Enter scores'!$B467-'2. Enter scores'!K467,"")</f>
        <v/>
      </c>
      <c r="M463" s="125" t="str">
        <f>IF('2. Enter scores'!L467&lt;&gt;"",'2. Enter scores'!$B467-'2. Enter scores'!L467,"")</f>
        <v/>
      </c>
      <c r="N463" s="125" t="str">
        <f>IF('2. Enter scores'!M467&lt;&gt;"",'2. Enter scores'!$B467-'2. Enter scores'!M467,"")</f>
        <v/>
      </c>
      <c r="O463" s="125" t="str">
        <f>IF('2. Enter scores'!N467&lt;&gt;"",'2. Enter scores'!$B467-'2. Enter scores'!N467,"")</f>
        <v/>
      </c>
      <c r="P463" s="125" t="str">
        <f>IF('2. Enter scores'!O467&lt;&gt;"",'2. Enter scores'!$B467-'2. Enter scores'!O467,"")</f>
        <v/>
      </c>
      <c r="Q463" s="125" t="str">
        <f>IF('2. Enter scores'!P467&lt;&gt;"",'2. Enter scores'!$B467-'2. Enter scores'!P467,"")</f>
        <v/>
      </c>
      <c r="R463" s="125" t="str">
        <f>IF('2. Enter scores'!Q467&lt;&gt;"",'2. Enter scores'!$B467-'2. Enter scores'!Q467,"")</f>
        <v/>
      </c>
      <c r="S463" s="125" t="str">
        <f>IF('2. Enter scores'!R467&lt;&gt;"",'2. Enter scores'!$B467-'2. Enter scores'!R467,"")</f>
        <v/>
      </c>
      <c r="T463" s="125" t="str">
        <f>IF('2. Enter scores'!S467&lt;&gt;"",'2. Enter scores'!$B467-'2. Enter scores'!S467,"")</f>
        <v/>
      </c>
      <c r="U463" s="125" t="str">
        <f>IF('2. Enter scores'!T467&lt;&gt;"",'2. Enter scores'!$B467-'2. Enter scores'!T467,"")</f>
        <v/>
      </c>
      <c r="V463" s="125" t="str">
        <f>IF('2. Enter scores'!U467&lt;&gt;"",'2. Enter scores'!$B467-'2. Enter scores'!U467,"")</f>
        <v/>
      </c>
      <c r="W463" s="125" t="str">
        <f>IF('2. Enter scores'!V467&lt;&gt;"",'2. Enter scores'!$B467-'2. Enter scores'!V467,"")</f>
        <v/>
      </c>
      <c r="X463" s="125" t="str">
        <f>IF('2. Enter scores'!W467&lt;&gt;"",'2. Enter scores'!$B467-'2. Enter scores'!W467,"")</f>
        <v/>
      </c>
      <c r="Y463" s="125" t="str">
        <f>IF('2. Enter scores'!X467&lt;&gt;"",'2. Enter scores'!$B467-'2. Enter scores'!X467,"")</f>
        <v/>
      </c>
      <c r="Z463" s="125" t="str">
        <f>IF('2. Enter scores'!Y467&lt;&gt;"",'2. Enter scores'!$B467-'2. Enter scores'!Y467,"")</f>
        <v/>
      </c>
      <c r="AA463" s="125" t="str">
        <f>IF('2. Enter scores'!Z467&lt;&gt;"",'2. Enter scores'!$B467-'2. Enter scores'!Z467,"")</f>
        <v/>
      </c>
      <c r="AB463" s="125" t="str">
        <f>IF('2. Enter scores'!AA467&lt;&gt;"",'2. Enter scores'!$B467-'2. Enter scores'!AA467,"")</f>
        <v/>
      </c>
      <c r="AC463" s="125" t="str">
        <f>IF('2. Enter scores'!AB467&lt;&gt;"",'2. Enter scores'!$B467-'2. Enter scores'!AB467,"")</f>
        <v/>
      </c>
      <c r="AD463" s="125" t="str">
        <f>IF('2. Enter scores'!AC467&lt;&gt;"",'2. Enter scores'!$B467-'2. Enter scores'!AC467,"")</f>
        <v/>
      </c>
      <c r="AE463" s="125" t="str">
        <f>IF('2. Enter scores'!AD467&lt;&gt;"",'2. Enter scores'!$B467-'2. Enter scores'!AD467,"")</f>
        <v/>
      </c>
      <c r="AF463" s="125" t="str">
        <f>IF('2. Enter scores'!AE467&lt;&gt;"",'2. Enter scores'!$B467-'2. Enter scores'!AE467,"")</f>
        <v/>
      </c>
      <c r="AG463" s="125" t="str">
        <f>IF('2. Enter scores'!AF467&lt;&gt;"",'2. Enter scores'!$B467-'2. Enter scores'!AF467,"")</f>
        <v/>
      </c>
      <c r="AH463" s="125" t="str">
        <f>IF('2. Enter scores'!AG467&lt;&gt;"",'2. Enter scores'!$B467-'2. Enter scores'!AG467,"")</f>
        <v/>
      </c>
      <c r="AI463" s="125" t="str">
        <f>IF('2. Enter scores'!AH467&lt;&gt;"",'2. Enter scores'!$B467-'2. Enter scores'!AH467,"")</f>
        <v/>
      </c>
      <c r="AJ463" s="125" t="str">
        <f>IF('2. Enter scores'!AI467&lt;&gt;"",'2. Enter scores'!$B467-'2. Enter scores'!AI467,"")</f>
        <v/>
      </c>
      <c r="AK463" s="125" t="str">
        <f>IF('2. Enter scores'!AJ467&lt;&gt;"",'2. Enter scores'!$B467-'2. Enter scores'!AJ467,"")</f>
        <v/>
      </c>
      <c r="AL463" s="125" t="str">
        <f>IF('2. Enter scores'!AK467&lt;&gt;"",'2. Enter scores'!$B467-'2. Enter scores'!AK467,"")</f>
        <v/>
      </c>
      <c r="AM463" s="125" t="str">
        <f>IF('2. Enter scores'!AL467&lt;&gt;"",'2. Enter scores'!$B467-'2. Enter scores'!AL467,"")</f>
        <v/>
      </c>
      <c r="AN463" s="125" t="str">
        <f>IF('2. Enter scores'!AM467&lt;&gt;"",'2. Enter scores'!$B467-'2. Enter scores'!AM467,"")</f>
        <v/>
      </c>
      <c r="AO463" s="125" t="str">
        <f>IF('2. Enter scores'!AN467&lt;&gt;"",'2. Enter scores'!$B467-'2. Enter scores'!AN467,"")</f>
        <v/>
      </c>
      <c r="AP463" s="125" t="str">
        <f>IF('2. Enter scores'!AO467&lt;&gt;"",'2. Enter scores'!$B467-'2. Enter scores'!AO467,"")</f>
        <v/>
      </c>
      <c r="AQ463" s="125" t="str">
        <f>IF('2. Enter scores'!AP467&lt;&gt;"",'2. Enter scores'!$B467-'2. Enter scores'!AP467,"")</f>
        <v/>
      </c>
      <c r="AR463" s="125" t="str">
        <f>IF('2. Enter scores'!AQ467&lt;&gt;"",'2. Enter scores'!$B467-'2. Enter scores'!AQ467,"")</f>
        <v/>
      </c>
      <c r="AS463" s="125" t="str">
        <f>IF('2. Enter scores'!AR467&lt;&gt;"",'2. Enter scores'!$B467-'2. Enter scores'!AR467,"")</f>
        <v/>
      </c>
      <c r="AT463" s="125" t="str">
        <f>IF('2. Enter scores'!AS467&lt;&gt;"",'2. Enter scores'!$B467-'2. Enter scores'!AS467,"")</f>
        <v/>
      </c>
      <c r="AU463" s="125" t="str">
        <f>IF('2. Enter scores'!AT467&lt;&gt;"",'2. Enter scores'!$B467-'2. Enter scores'!AT467,"")</f>
        <v/>
      </c>
      <c r="AV463" s="125" t="str">
        <f>IF('2. Enter scores'!AU467&lt;&gt;"",'2. Enter scores'!$B467-'2. Enter scores'!AU467,"")</f>
        <v/>
      </c>
      <c r="AW463" s="125" t="str">
        <f>IF('2. Enter scores'!AV467&lt;&gt;"",'2. Enter scores'!$B467-'2. Enter scores'!AV467,"")</f>
        <v/>
      </c>
      <c r="AX463" s="125" t="str">
        <f>IF('2. Enter scores'!AW467&lt;&gt;"",'2. Enter scores'!$B467-'2. Enter scores'!AW467,"")</f>
        <v/>
      </c>
      <c r="AY463" s="125" t="str">
        <f>IF('2. Enter scores'!AX467&lt;&gt;"",'2. Enter scores'!$B467-'2. Enter scores'!AX467,"")</f>
        <v/>
      </c>
      <c r="AZ463" s="125" t="str">
        <f>IF('2. Enter scores'!AY467&lt;&gt;"",'2. Enter scores'!$B467-'2. Enter scores'!AY467,"")</f>
        <v/>
      </c>
      <c r="BA463" s="125" t="str">
        <f>IF('2. Enter scores'!AZ467&lt;&gt;"",'2. Enter scores'!$B467-'2. Enter scores'!AZ467,"")</f>
        <v/>
      </c>
      <c r="BB463" s="125" t="str">
        <f>IF('2. Enter scores'!BA467&lt;&gt;"",'2. Enter scores'!$B467-'2. Enter scores'!BA467,"")</f>
        <v/>
      </c>
      <c r="BC463" s="125" t="str">
        <f>IF('2. Enter scores'!BB467&lt;&gt;"",'2. Enter scores'!$B467-'2. Enter scores'!BB467,"")</f>
        <v/>
      </c>
      <c r="BD463" s="125" t="str">
        <f>IF('2. Enter scores'!BC467&lt;&gt;"",'2. Enter scores'!$B467-'2. Enter scores'!BC467,"")</f>
        <v/>
      </c>
      <c r="BE463" s="125" t="str">
        <f>IF('2. Enter scores'!BD467&lt;&gt;"",'2. Enter scores'!$B467-'2. Enter scores'!BD467,"")</f>
        <v/>
      </c>
      <c r="BF463" s="125" t="str">
        <f>IF('2. Enter scores'!BE467&lt;&gt;"",'2. Enter scores'!$B467-'2. Enter scores'!BE467,"")</f>
        <v/>
      </c>
      <c r="BG463" s="125" t="str">
        <f>IF('2. Enter scores'!BF467&lt;&gt;"",'2. Enter scores'!$B467-'2. Enter scores'!BF467,"")</f>
        <v/>
      </c>
      <c r="BH463" s="125" t="str">
        <f>IF('2. Enter scores'!BG467&lt;&gt;"",'2. Enter scores'!$B467-'2. Enter scores'!BG467,"")</f>
        <v/>
      </c>
      <c r="BI463" s="125" t="str">
        <f>IF('2. Enter scores'!BH467&lt;&gt;"",'2. Enter scores'!$B467-'2. Enter scores'!BH467,"")</f>
        <v/>
      </c>
      <c r="BJ463" s="125" t="str">
        <f>IF('2. Enter scores'!BI467&lt;&gt;"",'2. Enter scores'!$B467-'2. Enter scores'!BI467,"")</f>
        <v/>
      </c>
      <c r="BK463" s="125" t="str">
        <f>IF('2. Enter scores'!BJ467&lt;&gt;"",'2. Enter scores'!$B467-'2. Enter scores'!BJ467,"")</f>
        <v/>
      </c>
      <c r="BL463" s="125" t="str">
        <f>IF('2. Enter scores'!BK467&lt;&gt;"",'2. Enter scores'!$B467-'2. Enter scores'!BK467,"")</f>
        <v/>
      </c>
      <c r="BM463" s="125" t="str">
        <f>IF('2. Enter scores'!BL467&lt;&gt;"",'2. Enter scores'!$B467-'2. Enter scores'!BL467,"")</f>
        <v/>
      </c>
      <c r="BN463" s="125" t="str">
        <f>IF('2. Enter scores'!BM467&lt;&gt;"",'2. Enter scores'!$B467-'2. Enter scores'!BM467,"")</f>
        <v/>
      </c>
      <c r="BO463" s="125" t="str">
        <f>IF('2. Enter scores'!BN467&lt;&gt;"",'2. Enter scores'!$B467-'2. Enter scores'!BN467,"")</f>
        <v/>
      </c>
      <c r="BP463" s="108">
        <v>1000</v>
      </c>
    </row>
    <row r="464" spans="2:68" x14ac:dyDescent="0.35">
      <c r="B464" s="125" t="str">
        <f>IF('2. Enter scores'!A468&lt;&gt;"",'2. Enter scores'!A468,"")</f>
        <v/>
      </c>
      <c r="H464" s="125" t="str">
        <f>IF('2. Enter scores'!G468&lt;&gt;"",'2. Enter scores'!$B468-'2. Enter scores'!G468,"")</f>
        <v/>
      </c>
      <c r="I464" s="125" t="str">
        <f>IF('2. Enter scores'!H468&lt;&gt;"",'2. Enter scores'!$B468-'2. Enter scores'!H468,"")</f>
        <v/>
      </c>
      <c r="J464" s="125" t="str">
        <f>IF('2. Enter scores'!I468&lt;&gt;"",'2. Enter scores'!$B468-'2. Enter scores'!I468,"")</f>
        <v/>
      </c>
      <c r="K464" s="125" t="str">
        <f>IF('2. Enter scores'!J468&lt;&gt;"",'2. Enter scores'!$B468-'2. Enter scores'!J468,"")</f>
        <v/>
      </c>
      <c r="L464" s="125" t="str">
        <f>IF('2. Enter scores'!K468&lt;&gt;"",'2. Enter scores'!$B468-'2. Enter scores'!K468,"")</f>
        <v/>
      </c>
      <c r="M464" s="125" t="str">
        <f>IF('2. Enter scores'!L468&lt;&gt;"",'2. Enter scores'!$B468-'2. Enter scores'!L468,"")</f>
        <v/>
      </c>
      <c r="N464" s="125" t="str">
        <f>IF('2. Enter scores'!M468&lt;&gt;"",'2. Enter scores'!$B468-'2. Enter scores'!M468,"")</f>
        <v/>
      </c>
      <c r="O464" s="125" t="str">
        <f>IF('2. Enter scores'!N468&lt;&gt;"",'2. Enter scores'!$B468-'2. Enter scores'!N468,"")</f>
        <v/>
      </c>
      <c r="P464" s="125" t="str">
        <f>IF('2. Enter scores'!O468&lt;&gt;"",'2. Enter scores'!$B468-'2. Enter scores'!O468,"")</f>
        <v/>
      </c>
      <c r="Q464" s="125" t="str">
        <f>IF('2. Enter scores'!P468&lt;&gt;"",'2. Enter scores'!$B468-'2. Enter scores'!P468,"")</f>
        <v/>
      </c>
      <c r="R464" s="125" t="str">
        <f>IF('2. Enter scores'!Q468&lt;&gt;"",'2. Enter scores'!$B468-'2. Enter scores'!Q468,"")</f>
        <v/>
      </c>
      <c r="S464" s="125" t="str">
        <f>IF('2. Enter scores'!R468&lt;&gt;"",'2. Enter scores'!$B468-'2. Enter scores'!R468,"")</f>
        <v/>
      </c>
      <c r="T464" s="125" t="str">
        <f>IF('2. Enter scores'!S468&lt;&gt;"",'2. Enter scores'!$B468-'2. Enter scores'!S468,"")</f>
        <v/>
      </c>
      <c r="U464" s="125" t="str">
        <f>IF('2. Enter scores'!T468&lt;&gt;"",'2. Enter scores'!$B468-'2. Enter scores'!T468,"")</f>
        <v/>
      </c>
      <c r="V464" s="125" t="str">
        <f>IF('2. Enter scores'!U468&lt;&gt;"",'2. Enter scores'!$B468-'2. Enter scores'!U468,"")</f>
        <v/>
      </c>
      <c r="W464" s="125" t="str">
        <f>IF('2. Enter scores'!V468&lt;&gt;"",'2. Enter scores'!$B468-'2. Enter scores'!V468,"")</f>
        <v/>
      </c>
      <c r="X464" s="125" t="str">
        <f>IF('2. Enter scores'!W468&lt;&gt;"",'2. Enter scores'!$B468-'2. Enter scores'!W468,"")</f>
        <v/>
      </c>
      <c r="Y464" s="125" t="str">
        <f>IF('2. Enter scores'!X468&lt;&gt;"",'2. Enter scores'!$B468-'2. Enter scores'!X468,"")</f>
        <v/>
      </c>
      <c r="Z464" s="125" t="str">
        <f>IF('2. Enter scores'!Y468&lt;&gt;"",'2. Enter scores'!$B468-'2. Enter scores'!Y468,"")</f>
        <v/>
      </c>
      <c r="AA464" s="125" t="str">
        <f>IF('2. Enter scores'!Z468&lt;&gt;"",'2. Enter scores'!$B468-'2. Enter scores'!Z468,"")</f>
        <v/>
      </c>
      <c r="AB464" s="125" t="str">
        <f>IF('2. Enter scores'!AA468&lt;&gt;"",'2. Enter scores'!$B468-'2. Enter scores'!AA468,"")</f>
        <v/>
      </c>
      <c r="AC464" s="125" t="str">
        <f>IF('2. Enter scores'!AB468&lt;&gt;"",'2. Enter scores'!$B468-'2. Enter scores'!AB468,"")</f>
        <v/>
      </c>
      <c r="AD464" s="125" t="str">
        <f>IF('2. Enter scores'!AC468&lt;&gt;"",'2. Enter scores'!$B468-'2. Enter scores'!AC468,"")</f>
        <v/>
      </c>
      <c r="AE464" s="125" t="str">
        <f>IF('2. Enter scores'!AD468&lt;&gt;"",'2. Enter scores'!$B468-'2. Enter scores'!AD468,"")</f>
        <v/>
      </c>
      <c r="AF464" s="125" t="str">
        <f>IF('2. Enter scores'!AE468&lt;&gt;"",'2. Enter scores'!$B468-'2. Enter scores'!AE468,"")</f>
        <v/>
      </c>
      <c r="AG464" s="125" t="str">
        <f>IF('2. Enter scores'!AF468&lt;&gt;"",'2. Enter scores'!$B468-'2. Enter scores'!AF468,"")</f>
        <v/>
      </c>
      <c r="AH464" s="125" t="str">
        <f>IF('2. Enter scores'!AG468&lt;&gt;"",'2. Enter scores'!$B468-'2. Enter scores'!AG468,"")</f>
        <v/>
      </c>
      <c r="AI464" s="125" t="str">
        <f>IF('2. Enter scores'!AH468&lt;&gt;"",'2. Enter scores'!$B468-'2. Enter scores'!AH468,"")</f>
        <v/>
      </c>
      <c r="AJ464" s="125" t="str">
        <f>IF('2. Enter scores'!AI468&lt;&gt;"",'2. Enter scores'!$B468-'2. Enter scores'!AI468,"")</f>
        <v/>
      </c>
      <c r="AK464" s="125" t="str">
        <f>IF('2. Enter scores'!AJ468&lt;&gt;"",'2. Enter scores'!$B468-'2. Enter scores'!AJ468,"")</f>
        <v/>
      </c>
      <c r="AL464" s="125" t="str">
        <f>IF('2. Enter scores'!AK468&lt;&gt;"",'2. Enter scores'!$B468-'2. Enter scores'!AK468,"")</f>
        <v/>
      </c>
      <c r="AM464" s="125" t="str">
        <f>IF('2. Enter scores'!AL468&lt;&gt;"",'2. Enter scores'!$B468-'2. Enter scores'!AL468,"")</f>
        <v/>
      </c>
      <c r="AN464" s="125" t="str">
        <f>IF('2. Enter scores'!AM468&lt;&gt;"",'2. Enter scores'!$B468-'2. Enter scores'!AM468,"")</f>
        <v/>
      </c>
      <c r="AO464" s="125" t="str">
        <f>IF('2. Enter scores'!AN468&lt;&gt;"",'2. Enter scores'!$B468-'2. Enter scores'!AN468,"")</f>
        <v/>
      </c>
      <c r="AP464" s="125" t="str">
        <f>IF('2. Enter scores'!AO468&lt;&gt;"",'2. Enter scores'!$B468-'2. Enter scores'!AO468,"")</f>
        <v/>
      </c>
      <c r="AQ464" s="125" t="str">
        <f>IF('2. Enter scores'!AP468&lt;&gt;"",'2. Enter scores'!$B468-'2. Enter scores'!AP468,"")</f>
        <v/>
      </c>
      <c r="AR464" s="125" t="str">
        <f>IF('2. Enter scores'!AQ468&lt;&gt;"",'2. Enter scores'!$B468-'2. Enter scores'!AQ468,"")</f>
        <v/>
      </c>
      <c r="AS464" s="125" t="str">
        <f>IF('2. Enter scores'!AR468&lt;&gt;"",'2. Enter scores'!$B468-'2. Enter scores'!AR468,"")</f>
        <v/>
      </c>
      <c r="AT464" s="125" t="str">
        <f>IF('2. Enter scores'!AS468&lt;&gt;"",'2. Enter scores'!$B468-'2. Enter scores'!AS468,"")</f>
        <v/>
      </c>
      <c r="AU464" s="125" t="str">
        <f>IF('2. Enter scores'!AT468&lt;&gt;"",'2. Enter scores'!$B468-'2. Enter scores'!AT468,"")</f>
        <v/>
      </c>
      <c r="AV464" s="125" t="str">
        <f>IF('2. Enter scores'!AU468&lt;&gt;"",'2. Enter scores'!$B468-'2. Enter scores'!AU468,"")</f>
        <v/>
      </c>
      <c r="AW464" s="125" t="str">
        <f>IF('2. Enter scores'!AV468&lt;&gt;"",'2. Enter scores'!$B468-'2. Enter scores'!AV468,"")</f>
        <v/>
      </c>
      <c r="AX464" s="125" t="str">
        <f>IF('2. Enter scores'!AW468&lt;&gt;"",'2. Enter scores'!$B468-'2. Enter scores'!AW468,"")</f>
        <v/>
      </c>
      <c r="AY464" s="125" t="str">
        <f>IF('2. Enter scores'!AX468&lt;&gt;"",'2. Enter scores'!$B468-'2. Enter scores'!AX468,"")</f>
        <v/>
      </c>
      <c r="AZ464" s="125" t="str">
        <f>IF('2. Enter scores'!AY468&lt;&gt;"",'2. Enter scores'!$B468-'2. Enter scores'!AY468,"")</f>
        <v/>
      </c>
      <c r="BA464" s="125" t="str">
        <f>IF('2. Enter scores'!AZ468&lt;&gt;"",'2. Enter scores'!$B468-'2. Enter scores'!AZ468,"")</f>
        <v/>
      </c>
      <c r="BB464" s="125" t="str">
        <f>IF('2. Enter scores'!BA468&lt;&gt;"",'2. Enter scores'!$B468-'2. Enter scores'!BA468,"")</f>
        <v/>
      </c>
      <c r="BC464" s="125" t="str">
        <f>IF('2. Enter scores'!BB468&lt;&gt;"",'2. Enter scores'!$B468-'2. Enter scores'!BB468,"")</f>
        <v/>
      </c>
      <c r="BD464" s="125" t="str">
        <f>IF('2. Enter scores'!BC468&lt;&gt;"",'2. Enter scores'!$B468-'2. Enter scores'!BC468,"")</f>
        <v/>
      </c>
      <c r="BE464" s="125" t="str">
        <f>IF('2. Enter scores'!BD468&lt;&gt;"",'2. Enter scores'!$B468-'2. Enter scores'!BD468,"")</f>
        <v/>
      </c>
      <c r="BF464" s="125" t="str">
        <f>IF('2. Enter scores'!BE468&lt;&gt;"",'2. Enter scores'!$B468-'2. Enter scores'!BE468,"")</f>
        <v/>
      </c>
      <c r="BG464" s="125" t="str">
        <f>IF('2. Enter scores'!BF468&lt;&gt;"",'2. Enter scores'!$B468-'2. Enter scores'!BF468,"")</f>
        <v/>
      </c>
      <c r="BH464" s="125" t="str">
        <f>IF('2. Enter scores'!BG468&lt;&gt;"",'2. Enter scores'!$B468-'2. Enter scores'!BG468,"")</f>
        <v/>
      </c>
      <c r="BI464" s="125" t="str">
        <f>IF('2. Enter scores'!BH468&lt;&gt;"",'2. Enter scores'!$B468-'2. Enter scores'!BH468,"")</f>
        <v/>
      </c>
      <c r="BJ464" s="125" t="str">
        <f>IF('2. Enter scores'!BI468&lt;&gt;"",'2. Enter scores'!$B468-'2. Enter scores'!BI468,"")</f>
        <v/>
      </c>
      <c r="BK464" s="125" t="str">
        <f>IF('2. Enter scores'!BJ468&lt;&gt;"",'2. Enter scores'!$B468-'2. Enter scores'!BJ468,"")</f>
        <v/>
      </c>
      <c r="BL464" s="125" t="str">
        <f>IF('2. Enter scores'!BK468&lt;&gt;"",'2. Enter scores'!$B468-'2. Enter scores'!BK468,"")</f>
        <v/>
      </c>
      <c r="BM464" s="125" t="str">
        <f>IF('2. Enter scores'!BL468&lt;&gt;"",'2. Enter scores'!$B468-'2. Enter scores'!BL468,"")</f>
        <v/>
      </c>
      <c r="BN464" s="125" t="str">
        <f>IF('2. Enter scores'!BM468&lt;&gt;"",'2. Enter scores'!$B468-'2. Enter scores'!BM468,"")</f>
        <v/>
      </c>
      <c r="BO464" s="125" t="str">
        <f>IF('2. Enter scores'!BN468&lt;&gt;"",'2. Enter scores'!$B468-'2. Enter scores'!BN468,"")</f>
        <v/>
      </c>
      <c r="BP464" s="108">
        <v>1000</v>
      </c>
    </row>
    <row r="465" spans="2:68" x14ac:dyDescent="0.35">
      <c r="B465" s="125" t="str">
        <f>IF('2. Enter scores'!A469&lt;&gt;"",'2. Enter scores'!A469,"")</f>
        <v/>
      </c>
      <c r="H465" s="125" t="str">
        <f>IF('2. Enter scores'!G469&lt;&gt;"",'2. Enter scores'!$B469-'2. Enter scores'!G469,"")</f>
        <v/>
      </c>
      <c r="I465" s="125" t="str">
        <f>IF('2. Enter scores'!H469&lt;&gt;"",'2. Enter scores'!$B469-'2. Enter scores'!H469,"")</f>
        <v/>
      </c>
      <c r="J465" s="125" t="str">
        <f>IF('2. Enter scores'!I469&lt;&gt;"",'2. Enter scores'!$B469-'2. Enter scores'!I469,"")</f>
        <v/>
      </c>
      <c r="K465" s="125" t="str">
        <f>IF('2. Enter scores'!J469&lt;&gt;"",'2. Enter scores'!$B469-'2. Enter scores'!J469,"")</f>
        <v/>
      </c>
      <c r="L465" s="125" t="str">
        <f>IF('2. Enter scores'!K469&lt;&gt;"",'2. Enter scores'!$B469-'2. Enter scores'!K469,"")</f>
        <v/>
      </c>
      <c r="M465" s="125" t="str">
        <f>IF('2. Enter scores'!L469&lt;&gt;"",'2. Enter scores'!$B469-'2. Enter scores'!L469,"")</f>
        <v/>
      </c>
      <c r="N465" s="125" t="str">
        <f>IF('2. Enter scores'!M469&lt;&gt;"",'2. Enter scores'!$B469-'2. Enter scores'!M469,"")</f>
        <v/>
      </c>
      <c r="O465" s="125" t="str">
        <f>IF('2. Enter scores'!N469&lt;&gt;"",'2. Enter scores'!$B469-'2. Enter scores'!N469,"")</f>
        <v/>
      </c>
      <c r="P465" s="125" t="str">
        <f>IF('2. Enter scores'!O469&lt;&gt;"",'2. Enter scores'!$B469-'2. Enter scores'!O469,"")</f>
        <v/>
      </c>
      <c r="Q465" s="125" t="str">
        <f>IF('2. Enter scores'!P469&lt;&gt;"",'2. Enter scores'!$B469-'2. Enter scores'!P469,"")</f>
        <v/>
      </c>
      <c r="R465" s="125" t="str">
        <f>IF('2. Enter scores'!Q469&lt;&gt;"",'2. Enter scores'!$B469-'2. Enter scores'!Q469,"")</f>
        <v/>
      </c>
      <c r="S465" s="125" t="str">
        <f>IF('2. Enter scores'!R469&lt;&gt;"",'2. Enter scores'!$B469-'2. Enter scores'!R469,"")</f>
        <v/>
      </c>
      <c r="T465" s="125" t="str">
        <f>IF('2. Enter scores'!S469&lt;&gt;"",'2. Enter scores'!$B469-'2. Enter scores'!S469,"")</f>
        <v/>
      </c>
      <c r="U465" s="125" t="str">
        <f>IF('2. Enter scores'!T469&lt;&gt;"",'2. Enter scores'!$B469-'2. Enter scores'!T469,"")</f>
        <v/>
      </c>
      <c r="V465" s="125" t="str">
        <f>IF('2. Enter scores'!U469&lt;&gt;"",'2. Enter scores'!$B469-'2. Enter scores'!U469,"")</f>
        <v/>
      </c>
      <c r="W465" s="125" t="str">
        <f>IF('2. Enter scores'!V469&lt;&gt;"",'2. Enter scores'!$B469-'2. Enter scores'!V469,"")</f>
        <v/>
      </c>
      <c r="X465" s="125" t="str">
        <f>IF('2. Enter scores'!W469&lt;&gt;"",'2. Enter scores'!$B469-'2. Enter scores'!W469,"")</f>
        <v/>
      </c>
      <c r="Y465" s="125" t="str">
        <f>IF('2. Enter scores'!X469&lt;&gt;"",'2. Enter scores'!$B469-'2. Enter scores'!X469,"")</f>
        <v/>
      </c>
      <c r="Z465" s="125" t="str">
        <f>IF('2. Enter scores'!Y469&lt;&gt;"",'2. Enter scores'!$B469-'2. Enter scores'!Y469,"")</f>
        <v/>
      </c>
      <c r="AA465" s="125" t="str">
        <f>IF('2. Enter scores'!Z469&lt;&gt;"",'2. Enter scores'!$B469-'2. Enter scores'!Z469,"")</f>
        <v/>
      </c>
      <c r="AB465" s="125" t="str">
        <f>IF('2. Enter scores'!AA469&lt;&gt;"",'2. Enter scores'!$B469-'2. Enter scores'!AA469,"")</f>
        <v/>
      </c>
      <c r="AC465" s="125" t="str">
        <f>IF('2. Enter scores'!AB469&lt;&gt;"",'2. Enter scores'!$B469-'2. Enter scores'!AB469,"")</f>
        <v/>
      </c>
      <c r="AD465" s="125" t="str">
        <f>IF('2. Enter scores'!AC469&lt;&gt;"",'2. Enter scores'!$B469-'2. Enter scores'!AC469,"")</f>
        <v/>
      </c>
      <c r="AE465" s="125" t="str">
        <f>IF('2. Enter scores'!AD469&lt;&gt;"",'2. Enter scores'!$B469-'2. Enter scores'!AD469,"")</f>
        <v/>
      </c>
      <c r="AF465" s="125" t="str">
        <f>IF('2. Enter scores'!AE469&lt;&gt;"",'2. Enter scores'!$B469-'2. Enter scores'!AE469,"")</f>
        <v/>
      </c>
      <c r="AG465" s="125" t="str">
        <f>IF('2. Enter scores'!AF469&lt;&gt;"",'2. Enter scores'!$B469-'2. Enter scores'!AF469,"")</f>
        <v/>
      </c>
      <c r="AH465" s="125" t="str">
        <f>IF('2. Enter scores'!AG469&lt;&gt;"",'2. Enter scores'!$B469-'2. Enter scores'!AG469,"")</f>
        <v/>
      </c>
      <c r="AI465" s="125" t="str">
        <f>IF('2. Enter scores'!AH469&lt;&gt;"",'2. Enter scores'!$B469-'2. Enter scores'!AH469,"")</f>
        <v/>
      </c>
      <c r="AJ465" s="125" t="str">
        <f>IF('2. Enter scores'!AI469&lt;&gt;"",'2. Enter scores'!$B469-'2. Enter scores'!AI469,"")</f>
        <v/>
      </c>
      <c r="AK465" s="125" t="str">
        <f>IF('2. Enter scores'!AJ469&lt;&gt;"",'2. Enter scores'!$B469-'2. Enter scores'!AJ469,"")</f>
        <v/>
      </c>
      <c r="AL465" s="125" t="str">
        <f>IF('2. Enter scores'!AK469&lt;&gt;"",'2. Enter scores'!$B469-'2. Enter scores'!AK469,"")</f>
        <v/>
      </c>
      <c r="AM465" s="125" t="str">
        <f>IF('2. Enter scores'!AL469&lt;&gt;"",'2. Enter scores'!$B469-'2. Enter scores'!AL469,"")</f>
        <v/>
      </c>
      <c r="AN465" s="125" t="str">
        <f>IF('2. Enter scores'!AM469&lt;&gt;"",'2. Enter scores'!$B469-'2. Enter scores'!AM469,"")</f>
        <v/>
      </c>
      <c r="AO465" s="125" t="str">
        <f>IF('2. Enter scores'!AN469&lt;&gt;"",'2. Enter scores'!$B469-'2. Enter scores'!AN469,"")</f>
        <v/>
      </c>
      <c r="AP465" s="125" t="str">
        <f>IF('2. Enter scores'!AO469&lt;&gt;"",'2. Enter scores'!$B469-'2. Enter scores'!AO469,"")</f>
        <v/>
      </c>
      <c r="AQ465" s="125" t="str">
        <f>IF('2. Enter scores'!AP469&lt;&gt;"",'2. Enter scores'!$B469-'2. Enter scores'!AP469,"")</f>
        <v/>
      </c>
      <c r="AR465" s="125" t="str">
        <f>IF('2. Enter scores'!AQ469&lt;&gt;"",'2. Enter scores'!$B469-'2. Enter scores'!AQ469,"")</f>
        <v/>
      </c>
      <c r="AS465" s="125" t="str">
        <f>IF('2. Enter scores'!AR469&lt;&gt;"",'2. Enter scores'!$B469-'2. Enter scores'!AR469,"")</f>
        <v/>
      </c>
      <c r="AT465" s="125" t="str">
        <f>IF('2. Enter scores'!AS469&lt;&gt;"",'2. Enter scores'!$B469-'2. Enter scores'!AS469,"")</f>
        <v/>
      </c>
      <c r="AU465" s="125" t="str">
        <f>IF('2. Enter scores'!AT469&lt;&gt;"",'2. Enter scores'!$B469-'2. Enter scores'!AT469,"")</f>
        <v/>
      </c>
      <c r="AV465" s="125" t="str">
        <f>IF('2. Enter scores'!AU469&lt;&gt;"",'2. Enter scores'!$B469-'2. Enter scores'!AU469,"")</f>
        <v/>
      </c>
      <c r="AW465" s="125" t="str">
        <f>IF('2. Enter scores'!AV469&lt;&gt;"",'2. Enter scores'!$B469-'2. Enter scores'!AV469,"")</f>
        <v/>
      </c>
      <c r="AX465" s="125" t="str">
        <f>IF('2. Enter scores'!AW469&lt;&gt;"",'2. Enter scores'!$B469-'2. Enter scores'!AW469,"")</f>
        <v/>
      </c>
      <c r="AY465" s="125" t="str">
        <f>IF('2. Enter scores'!AX469&lt;&gt;"",'2. Enter scores'!$B469-'2. Enter scores'!AX469,"")</f>
        <v/>
      </c>
      <c r="AZ465" s="125" t="str">
        <f>IF('2. Enter scores'!AY469&lt;&gt;"",'2. Enter scores'!$B469-'2. Enter scores'!AY469,"")</f>
        <v/>
      </c>
      <c r="BA465" s="125" t="str">
        <f>IF('2. Enter scores'!AZ469&lt;&gt;"",'2. Enter scores'!$B469-'2. Enter scores'!AZ469,"")</f>
        <v/>
      </c>
      <c r="BB465" s="125" t="str">
        <f>IF('2. Enter scores'!BA469&lt;&gt;"",'2. Enter scores'!$B469-'2. Enter scores'!BA469,"")</f>
        <v/>
      </c>
      <c r="BC465" s="125" t="str">
        <f>IF('2. Enter scores'!BB469&lt;&gt;"",'2. Enter scores'!$B469-'2. Enter scores'!BB469,"")</f>
        <v/>
      </c>
      <c r="BD465" s="125" t="str">
        <f>IF('2. Enter scores'!BC469&lt;&gt;"",'2. Enter scores'!$B469-'2. Enter scores'!BC469,"")</f>
        <v/>
      </c>
      <c r="BE465" s="125" t="str">
        <f>IF('2. Enter scores'!BD469&lt;&gt;"",'2. Enter scores'!$B469-'2. Enter scores'!BD469,"")</f>
        <v/>
      </c>
      <c r="BF465" s="125" t="str">
        <f>IF('2. Enter scores'!BE469&lt;&gt;"",'2. Enter scores'!$B469-'2. Enter scores'!BE469,"")</f>
        <v/>
      </c>
      <c r="BG465" s="125" t="str">
        <f>IF('2. Enter scores'!BF469&lt;&gt;"",'2. Enter scores'!$B469-'2. Enter scores'!BF469,"")</f>
        <v/>
      </c>
      <c r="BH465" s="125" t="str">
        <f>IF('2. Enter scores'!BG469&lt;&gt;"",'2. Enter scores'!$B469-'2. Enter scores'!BG469,"")</f>
        <v/>
      </c>
      <c r="BI465" s="125" t="str">
        <f>IF('2. Enter scores'!BH469&lt;&gt;"",'2. Enter scores'!$B469-'2. Enter scores'!BH469,"")</f>
        <v/>
      </c>
      <c r="BJ465" s="125" t="str">
        <f>IF('2. Enter scores'!BI469&lt;&gt;"",'2. Enter scores'!$B469-'2. Enter scores'!BI469,"")</f>
        <v/>
      </c>
      <c r="BK465" s="125" t="str">
        <f>IF('2. Enter scores'!BJ469&lt;&gt;"",'2. Enter scores'!$B469-'2. Enter scores'!BJ469,"")</f>
        <v/>
      </c>
      <c r="BL465" s="125" t="str">
        <f>IF('2. Enter scores'!BK469&lt;&gt;"",'2. Enter scores'!$B469-'2. Enter scores'!BK469,"")</f>
        <v/>
      </c>
      <c r="BM465" s="125" t="str">
        <f>IF('2. Enter scores'!BL469&lt;&gt;"",'2. Enter scores'!$B469-'2. Enter scores'!BL469,"")</f>
        <v/>
      </c>
      <c r="BN465" s="125" t="str">
        <f>IF('2. Enter scores'!BM469&lt;&gt;"",'2. Enter scores'!$B469-'2. Enter scores'!BM469,"")</f>
        <v/>
      </c>
      <c r="BO465" s="125" t="str">
        <f>IF('2. Enter scores'!BN469&lt;&gt;"",'2. Enter scores'!$B469-'2. Enter scores'!BN469,"")</f>
        <v/>
      </c>
      <c r="BP465" s="108">
        <v>1000</v>
      </c>
    </row>
    <row r="466" spans="2:68" x14ac:dyDescent="0.35">
      <c r="B466" s="125" t="str">
        <f>IF('2. Enter scores'!A470&lt;&gt;"",'2. Enter scores'!A470,"")</f>
        <v/>
      </c>
      <c r="H466" s="125" t="str">
        <f>IF('2. Enter scores'!G470&lt;&gt;"",'2. Enter scores'!$B470-'2. Enter scores'!G470,"")</f>
        <v/>
      </c>
      <c r="I466" s="125" t="str">
        <f>IF('2. Enter scores'!H470&lt;&gt;"",'2. Enter scores'!$B470-'2. Enter scores'!H470,"")</f>
        <v/>
      </c>
      <c r="J466" s="125" t="str">
        <f>IF('2. Enter scores'!I470&lt;&gt;"",'2. Enter scores'!$B470-'2. Enter scores'!I470,"")</f>
        <v/>
      </c>
      <c r="K466" s="125" t="str">
        <f>IF('2. Enter scores'!J470&lt;&gt;"",'2. Enter scores'!$B470-'2. Enter scores'!J470,"")</f>
        <v/>
      </c>
      <c r="L466" s="125" t="str">
        <f>IF('2. Enter scores'!K470&lt;&gt;"",'2. Enter scores'!$B470-'2. Enter scores'!K470,"")</f>
        <v/>
      </c>
      <c r="M466" s="125" t="str">
        <f>IF('2. Enter scores'!L470&lt;&gt;"",'2. Enter scores'!$B470-'2. Enter scores'!L470,"")</f>
        <v/>
      </c>
      <c r="N466" s="125" t="str">
        <f>IF('2. Enter scores'!M470&lt;&gt;"",'2. Enter scores'!$B470-'2. Enter scores'!M470,"")</f>
        <v/>
      </c>
      <c r="O466" s="125" t="str">
        <f>IF('2. Enter scores'!N470&lt;&gt;"",'2. Enter scores'!$B470-'2. Enter scores'!N470,"")</f>
        <v/>
      </c>
      <c r="P466" s="125" t="str">
        <f>IF('2. Enter scores'!O470&lt;&gt;"",'2. Enter scores'!$B470-'2. Enter scores'!O470,"")</f>
        <v/>
      </c>
      <c r="Q466" s="125" t="str">
        <f>IF('2. Enter scores'!P470&lt;&gt;"",'2. Enter scores'!$B470-'2. Enter scores'!P470,"")</f>
        <v/>
      </c>
      <c r="R466" s="125" t="str">
        <f>IF('2. Enter scores'!Q470&lt;&gt;"",'2. Enter scores'!$B470-'2. Enter scores'!Q470,"")</f>
        <v/>
      </c>
      <c r="S466" s="125" t="str">
        <f>IF('2. Enter scores'!R470&lt;&gt;"",'2. Enter scores'!$B470-'2. Enter scores'!R470,"")</f>
        <v/>
      </c>
      <c r="T466" s="125" t="str">
        <f>IF('2. Enter scores'!S470&lt;&gt;"",'2. Enter scores'!$B470-'2. Enter scores'!S470,"")</f>
        <v/>
      </c>
      <c r="U466" s="125" t="str">
        <f>IF('2. Enter scores'!T470&lt;&gt;"",'2. Enter scores'!$B470-'2. Enter scores'!T470,"")</f>
        <v/>
      </c>
      <c r="V466" s="125" t="str">
        <f>IF('2. Enter scores'!U470&lt;&gt;"",'2. Enter scores'!$B470-'2. Enter scores'!U470,"")</f>
        <v/>
      </c>
      <c r="W466" s="125" t="str">
        <f>IF('2. Enter scores'!V470&lt;&gt;"",'2. Enter scores'!$B470-'2. Enter scores'!V470,"")</f>
        <v/>
      </c>
      <c r="X466" s="125" t="str">
        <f>IF('2. Enter scores'!W470&lt;&gt;"",'2. Enter scores'!$B470-'2. Enter scores'!W470,"")</f>
        <v/>
      </c>
      <c r="Y466" s="125" t="str">
        <f>IF('2. Enter scores'!X470&lt;&gt;"",'2. Enter scores'!$B470-'2. Enter scores'!X470,"")</f>
        <v/>
      </c>
      <c r="Z466" s="125" t="str">
        <f>IF('2. Enter scores'!Y470&lt;&gt;"",'2. Enter scores'!$B470-'2. Enter scores'!Y470,"")</f>
        <v/>
      </c>
      <c r="AA466" s="125" t="str">
        <f>IF('2. Enter scores'!Z470&lt;&gt;"",'2. Enter scores'!$B470-'2. Enter scores'!Z470,"")</f>
        <v/>
      </c>
      <c r="AB466" s="125" t="str">
        <f>IF('2. Enter scores'!AA470&lt;&gt;"",'2. Enter scores'!$B470-'2. Enter scores'!AA470,"")</f>
        <v/>
      </c>
      <c r="AC466" s="125" t="str">
        <f>IF('2. Enter scores'!AB470&lt;&gt;"",'2. Enter scores'!$B470-'2. Enter scores'!AB470,"")</f>
        <v/>
      </c>
      <c r="AD466" s="125" t="str">
        <f>IF('2. Enter scores'!AC470&lt;&gt;"",'2. Enter scores'!$B470-'2. Enter scores'!AC470,"")</f>
        <v/>
      </c>
      <c r="AE466" s="125" t="str">
        <f>IF('2. Enter scores'!AD470&lt;&gt;"",'2. Enter scores'!$B470-'2. Enter scores'!AD470,"")</f>
        <v/>
      </c>
      <c r="AF466" s="125" t="str">
        <f>IF('2. Enter scores'!AE470&lt;&gt;"",'2. Enter scores'!$B470-'2. Enter scores'!AE470,"")</f>
        <v/>
      </c>
      <c r="AG466" s="125" t="str">
        <f>IF('2. Enter scores'!AF470&lt;&gt;"",'2. Enter scores'!$B470-'2. Enter scores'!AF470,"")</f>
        <v/>
      </c>
      <c r="AH466" s="125" t="str">
        <f>IF('2. Enter scores'!AG470&lt;&gt;"",'2. Enter scores'!$B470-'2. Enter scores'!AG470,"")</f>
        <v/>
      </c>
      <c r="AI466" s="125" t="str">
        <f>IF('2. Enter scores'!AH470&lt;&gt;"",'2. Enter scores'!$B470-'2. Enter scores'!AH470,"")</f>
        <v/>
      </c>
      <c r="AJ466" s="125" t="str">
        <f>IF('2. Enter scores'!AI470&lt;&gt;"",'2. Enter scores'!$B470-'2. Enter scores'!AI470,"")</f>
        <v/>
      </c>
      <c r="AK466" s="125" t="str">
        <f>IF('2. Enter scores'!AJ470&lt;&gt;"",'2. Enter scores'!$B470-'2. Enter scores'!AJ470,"")</f>
        <v/>
      </c>
      <c r="AL466" s="125" t="str">
        <f>IF('2. Enter scores'!AK470&lt;&gt;"",'2. Enter scores'!$B470-'2. Enter scores'!AK470,"")</f>
        <v/>
      </c>
      <c r="AM466" s="125" t="str">
        <f>IF('2. Enter scores'!AL470&lt;&gt;"",'2. Enter scores'!$B470-'2. Enter scores'!AL470,"")</f>
        <v/>
      </c>
      <c r="AN466" s="125" t="str">
        <f>IF('2. Enter scores'!AM470&lt;&gt;"",'2. Enter scores'!$B470-'2. Enter scores'!AM470,"")</f>
        <v/>
      </c>
      <c r="AO466" s="125" t="str">
        <f>IF('2. Enter scores'!AN470&lt;&gt;"",'2. Enter scores'!$B470-'2. Enter scores'!AN470,"")</f>
        <v/>
      </c>
      <c r="AP466" s="125" t="str">
        <f>IF('2. Enter scores'!AO470&lt;&gt;"",'2. Enter scores'!$B470-'2. Enter scores'!AO470,"")</f>
        <v/>
      </c>
      <c r="AQ466" s="125" t="str">
        <f>IF('2. Enter scores'!AP470&lt;&gt;"",'2. Enter scores'!$B470-'2. Enter scores'!AP470,"")</f>
        <v/>
      </c>
      <c r="AR466" s="125" t="str">
        <f>IF('2. Enter scores'!AQ470&lt;&gt;"",'2. Enter scores'!$B470-'2. Enter scores'!AQ470,"")</f>
        <v/>
      </c>
      <c r="AS466" s="125" t="str">
        <f>IF('2. Enter scores'!AR470&lt;&gt;"",'2. Enter scores'!$B470-'2. Enter scores'!AR470,"")</f>
        <v/>
      </c>
      <c r="AT466" s="125" t="str">
        <f>IF('2. Enter scores'!AS470&lt;&gt;"",'2. Enter scores'!$B470-'2. Enter scores'!AS470,"")</f>
        <v/>
      </c>
      <c r="AU466" s="125" t="str">
        <f>IF('2. Enter scores'!AT470&lt;&gt;"",'2. Enter scores'!$B470-'2. Enter scores'!AT470,"")</f>
        <v/>
      </c>
      <c r="AV466" s="125" t="str">
        <f>IF('2. Enter scores'!AU470&lt;&gt;"",'2. Enter scores'!$B470-'2. Enter scores'!AU470,"")</f>
        <v/>
      </c>
      <c r="AW466" s="125" t="str">
        <f>IF('2. Enter scores'!AV470&lt;&gt;"",'2. Enter scores'!$B470-'2. Enter scores'!AV470,"")</f>
        <v/>
      </c>
      <c r="AX466" s="125" t="str">
        <f>IF('2. Enter scores'!AW470&lt;&gt;"",'2. Enter scores'!$B470-'2. Enter scores'!AW470,"")</f>
        <v/>
      </c>
      <c r="AY466" s="125" t="str">
        <f>IF('2. Enter scores'!AX470&lt;&gt;"",'2. Enter scores'!$B470-'2. Enter scores'!AX470,"")</f>
        <v/>
      </c>
      <c r="AZ466" s="125" t="str">
        <f>IF('2. Enter scores'!AY470&lt;&gt;"",'2. Enter scores'!$B470-'2. Enter scores'!AY470,"")</f>
        <v/>
      </c>
      <c r="BA466" s="125" t="str">
        <f>IF('2. Enter scores'!AZ470&lt;&gt;"",'2. Enter scores'!$B470-'2. Enter scores'!AZ470,"")</f>
        <v/>
      </c>
      <c r="BB466" s="125" t="str">
        <f>IF('2. Enter scores'!BA470&lt;&gt;"",'2. Enter scores'!$B470-'2. Enter scores'!BA470,"")</f>
        <v/>
      </c>
      <c r="BC466" s="125" t="str">
        <f>IF('2. Enter scores'!BB470&lt;&gt;"",'2. Enter scores'!$B470-'2. Enter scores'!BB470,"")</f>
        <v/>
      </c>
      <c r="BD466" s="125" t="str">
        <f>IF('2. Enter scores'!BC470&lt;&gt;"",'2. Enter scores'!$B470-'2. Enter scores'!BC470,"")</f>
        <v/>
      </c>
      <c r="BE466" s="125" t="str">
        <f>IF('2. Enter scores'!BD470&lt;&gt;"",'2. Enter scores'!$B470-'2. Enter scores'!BD470,"")</f>
        <v/>
      </c>
      <c r="BF466" s="125" t="str">
        <f>IF('2. Enter scores'!BE470&lt;&gt;"",'2. Enter scores'!$B470-'2. Enter scores'!BE470,"")</f>
        <v/>
      </c>
      <c r="BG466" s="125" t="str">
        <f>IF('2. Enter scores'!BF470&lt;&gt;"",'2. Enter scores'!$B470-'2. Enter scores'!BF470,"")</f>
        <v/>
      </c>
      <c r="BH466" s="125" t="str">
        <f>IF('2. Enter scores'!BG470&lt;&gt;"",'2. Enter scores'!$B470-'2. Enter scores'!BG470,"")</f>
        <v/>
      </c>
      <c r="BI466" s="125" t="str">
        <f>IF('2. Enter scores'!BH470&lt;&gt;"",'2. Enter scores'!$B470-'2. Enter scores'!BH470,"")</f>
        <v/>
      </c>
      <c r="BJ466" s="125" t="str">
        <f>IF('2. Enter scores'!BI470&lt;&gt;"",'2. Enter scores'!$B470-'2. Enter scores'!BI470,"")</f>
        <v/>
      </c>
      <c r="BK466" s="125" t="str">
        <f>IF('2. Enter scores'!BJ470&lt;&gt;"",'2. Enter scores'!$B470-'2. Enter scores'!BJ470,"")</f>
        <v/>
      </c>
      <c r="BL466" s="125" t="str">
        <f>IF('2. Enter scores'!BK470&lt;&gt;"",'2. Enter scores'!$B470-'2. Enter scores'!BK470,"")</f>
        <v/>
      </c>
      <c r="BM466" s="125" t="str">
        <f>IF('2. Enter scores'!BL470&lt;&gt;"",'2. Enter scores'!$B470-'2. Enter scores'!BL470,"")</f>
        <v/>
      </c>
      <c r="BN466" s="125" t="str">
        <f>IF('2. Enter scores'!BM470&lt;&gt;"",'2. Enter scores'!$B470-'2. Enter scores'!BM470,"")</f>
        <v/>
      </c>
      <c r="BO466" s="125" t="str">
        <f>IF('2. Enter scores'!BN470&lt;&gt;"",'2. Enter scores'!$B470-'2. Enter scores'!BN470,"")</f>
        <v/>
      </c>
      <c r="BP466" s="108">
        <v>1000</v>
      </c>
    </row>
    <row r="467" spans="2:68" x14ac:dyDescent="0.35">
      <c r="B467" s="125" t="str">
        <f>IF('2. Enter scores'!A471&lt;&gt;"",'2. Enter scores'!A471,"")</f>
        <v/>
      </c>
      <c r="H467" s="125" t="str">
        <f>IF('2. Enter scores'!G471&lt;&gt;"",'2. Enter scores'!$B471-'2. Enter scores'!G471,"")</f>
        <v/>
      </c>
      <c r="I467" s="125" t="str">
        <f>IF('2. Enter scores'!H471&lt;&gt;"",'2. Enter scores'!$B471-'2. Enter scores'!H471,"")</f>
        <v/>
      </c>
      <c r="J467" s="125" t="str">
        <f>IF('2. Enter scores'!I471&lt;&gt;"",'2. Enter scores'!$B471-'2. Enter scores'!I471,"")</f>
        <v/>
      </c>
      <c r="K467" s="125" t="str">
        <f>IF('2. Enter scores'!J471&lt;&gt;"",'2. Enter scores'!$B471-'2. Enter scores'!J471,"")</f>
        <v/>
      </c>
      <c r="L467" s="125" t="str">
        <f>IF('2. Enter scores'!K471&lt;&gt;"",'2. Enter scores'!$B471-'2. Enter scores'!K471,"")</f>
        <v/>
      </c>
      <c r="M467" s="125" t="str">
        <f>IF('2. Enter scores'!L471&lt;&gt;"",'2. Enter scores'!$B471-'2. Enter scores'!L471,"")</f>
        <v/>
      </c>
      <c r="N467" s="125" t="str">
        <f>IF('2. Enter scores'!M471&lt;&gt;"",'2. Enter scores'!$B471-'2. Enter scores'!M471,"")</f>
        <v/>
      </c>
      <c r="O467" s="125" t="str">
        <f>IF('2. Enter scores'!N471&lt;&gt;"",'2. Enter scores'!$B471-'2. Enter scores'!N471,"")</f>
        <v/>
      </c>
      <c r="P467" s="125" t="str">
        <f>IF('2. Enter scores'!O471&lt;&gt;"",'2. Enter scores'!$B471-'2. Enter scores'!O471,"")</f>
        <v/>
      </c>
      <c r="Q467" s="125" t="str">
        <f>IF('2. Enter scores'!P471&lt;&gt;"",'2. Enter scores'!$B471-'2. Enter scores'!P471,"")</f>
        <v/>
      </c>
      <c r="R467" s="125" t="str">
        <f>IF('2. Enter scores'!Q471&lt;&gt;"",'2. Enter scores'!$B471-'2. Enter scores'!Q471,"")</f>
        <v/>
      </c>
      <c r="S467" s="125" t="str">
        <f>IF('2. Enter scores'!R471&lt;&gt;"",'2. Enter scores'!$B471-'2. Enter scores'!R471,"")</f>
        <v/>
      </c>
      <c r="T467" s="125" t="str">
        <f>IF('2. Enter scores'!S471&lt;&gt;"",'2. Enter scores'!$B471-'2. Enter scores'!S471,"")</f>
        <v/>
      </c>
      <c r="U467" s="125" t="str">
        <f>IF('2. Enter scores'!T471&lt;&gt;"",'2. Enter scores'!$B471-'2. Enter scores'!T471,"")</f>
        <v/>
      </c>
      <c r="V467" s="125" t="str">
        <f>IF('2. Enter scores'!U471&lt;&gt;"",'2. Enter scores'!$B471-'2. Enter scores'!U471,"")</f>
        <v/>
      </c>
      <c r="W467" s="125" t="str">
        <f>IF('2. Enter scores'!V471&lt;&gt;"",'2. Enter scores'!$B471-'2. Enter scores'!V471,"")</f>
        <v/>
      </c>
      <c r="X467" s="125" t="str">
        <f>IF('2. Enter scores'!W471&lt;&gt;"",'2. Enter scores'!$B471-'2. Enter scores'!W471,"")</f>
        <v/>
      </c>
      <c r="Y467" s="125" t="str">
        <f>IF('2. Enter scores'!X471&lt;&gt;"",'2. Enter scores'!$B471-'2. Enter scores'!X471,"")</f>
        <v/>
      </c>
      <c r="Z467" s="125" t="str">
        <f>IF('2. Enter scores'!Y471&lt;&gt;"",'2. Enter scores'!$B471-'2. Enter scores'!Y471,"")</f>
        <v/>
      </c>
      <c r="AA467" s="125" t="str">
        <f>IF('2. Enter scores'!Z471&lt;&gt;"",'2. Enter scores'!$B471-'2. Enter scores'!Z471,"")</f>
        <v/>
      </c>
      <c r="AB467" s="125" t="str">
        <f>IF('2. Enter scores'!AA471&lt;&gt;"",'2. Enter scores'!$B471-'2. Enter scores'!AA471,"")</f>
        <v/>
      </c>
      <c r="AC467" s="125" t="str">
        <f>IF('2. Enter scores'!AB471&lt;&gt;"",'2. Enter scores'!$B471-'2. Enter scores'!AB471,"")</f>
        <v/>
      </c>
      <c r="AD467" s="125" t="str">
        <f>IF('2. Enter scores'!AC471&lt;&gt;"",'2. Enter scores'!$B471-'2. Enter scores'!AC471,"")</f>
        <v/>
      </c>
      <c r="AE467" s="125" t="str">
        <f>IF('2. Enter scores'!AD471&lt;&gt;"",'2. Enter scores'!$B471-'2. Enter scores'!AD471,"")</f>
        <v/>
      </c>
      <c r="AF467" s="125" t="str">
        <f>IF('2. Enter scores'!AE471&lt;&gt;"",'2. Enter scores'!$B471-'2. Enter scores'!AE471,"")</f>
        <v/>
      </c>
      <c r="AG467" s="125" t="str">
        <f>IF('2. Enter scores'!AF471&lt;&gt;"",'2. Enter scores'!$B471-'2. Enter scores'!AF471,"")</f>
        <v/>
      </c>
      <c r="AH467" s="125" t="str">
        <f>IF('2. Enter scores'!AG471&lt;&gt;"",'2. Enter scores'!$B471-'2. Enter scores'!AG471,"")</f>
        <v/>
      </c>
      <c r="AI467" s="125" t="str">
        <f>IF('2. Enter scores'!AH471&lt;&gt;"",'2. Enter scores'!$B471-'2. Enter scores'!AH471,"")</f>
        <v/>
      </c>
      <c r="AJ467" s="125" t="str">
        <f>IF('2. Enter scores'!AI471&lt;&gt;"",'2. Enter scores'!$B471-'2. Enter scores'!AI471,"")</f>
        <v/>
      </c>
      <c r="AK467" s="125" t="str">
        <f>IF('2. Enter scores'!AJ471&lt;&gt;"",'2. Enter scores'!$B471-'2. Enter scores'!AJ471,"")</f>
        <v/>
      </c>
      <c r="AL467" s="125" t="str">
        <f>IF('2. Enter scores'!AK471&lt;&gt;"",'2. Enter scores'!$B471-'2. Enter scores'!AK471,"")</f>
        <v/>
      </c>
      <c r="AM467" s="125" t="str">
        <f>IF('2. Enter scores'!AL471&lt;&gt;"",'2. Enter scores'!$B471-'2. Enter scores'!AL471,"")</f>
        <v/>
      </c>
      <c r="AN467" s="125" t="str">
        <f>IF('2. Enter scores'!AM471&lt;&gt;"",'2. Enter scores'!$B471-'2. Enter scores'!AM471,"")</f>
        <v/>
      </c>
      <c r="AO467" s="125" t="str">
        <f>IF('2. Enter scores'!AN471&lt;&gt;"",'2. Enter scores'!$B471-'2. Enter scores'!AN471,"")</f>
        <v/>
      </c>
      <c r="AP467" s="125" t="str">
        <f>IF('2. Enter scores'!AO471&lt;&gt;"",'2. Enter scores'!$B471-'2. Enter scores'!AO471,"")</f>
        <v/>
      </c>
      <c r="AQ467" s="125" t="str">
        <f>IF('2. Enter scores'!AP471&lt;&gt;"",'2. Enter scores'!$B471-'2. Enter scores'!AP471,"")</f>
        <v/>
      </c>
      <c r="AR467" s="125" t="str">
        <f>IF('2. Enter scores'!AQ471&lt;&gt;"",'2. Enter scores'!$B471-'2. Enter scores'!AQ471,"")</f>
        <v/>
      </c>
      <c r="AS467" s="125" t="str">
        <f>IF('2. Enter scores'!AR471&lt;&gt;"",'2. Enter scores'!$B471-'2. Enter scores'!AR471,"")</f>
        <v/>
      </c>
      <c r="AT467" s="125" t="str">
        <f>IF('2. Enter scores'!AS471&lt;&gt;"",'2. Enter scores'!$B471-'2. Enter scores'!AS471,"")</f>
        <v/>
      </c>
      <c r="AU467" s="125" t="str">
        <f>IF('2. Enter scores'!AT471&lt;&gt;"",'2. Enter scores'!$B471-'2. Enter scores'!AT471,"")</f>
        <v/>
      </c>
      <c r="AV467" s="125" t="str">
        <f>IF('2. Enter scores'!AU471&lt;&gt;"",'2. Enter scores'!$B471-'2. Enter scores'!AU471,"")</f>
        <v/>
      </c>
      <c r="AW467" s="125" t="str">
        <f>IF('2. Enter scores'!AV471&lt;&gt;"",'2. Enter scores'!$B471-'2. Enter scores'!AV471,"")</f>
        <v/>
      </c>
      <c r="AX467" s="125" t="str">
        <f>IF('2. Enter scores'!AW471&lt;&gt;"",'2. Enter scores'!$B471-'2. Enter scores'!AW471,"")</f>
        <v/>
      </c>
      <c r="AY467" s="125" t="str">
        <f>IF('2. Enter scores'!AX471&lt;&gt;"",'2. Enter scores'!$B471-'2. Enter scores'!AX471,"")</f>
        <v/>
      </c>
      <c r="AZ467" s="125" t="str">
        <f>IF('2. Enter scores'!AY471&lt;&gt;"",'2. Enter scores'!$B471-'2. Enter scores'!AY471,"")</f>
        <v/>
      </c>
      <c r="BA467" s="125" t="str">
        <f>IF('2. Enter scores'!AZ471&lt;&gt;"",'2. Enter scores'!$B471-'2. Enter scores'!AZ471,"")</f>
        <v/>
      </c>
      <c r="BB467" s="125" t="str">
        <f>IF('2. Enter scores'!BA471&lt;&gt;"",'2. Enter scores'!$B471-'2. Enter scores'!BA471,"")</f>
        <v/>
      </c>
      <c r="BC467" s="125" t="str">
        <f>IF('2. Enter scores'!BB471&lt;&gt;"",'2. Enter scores'!$B471-'2. Enter scores'!BB471,"")</f>
        <v/>
      </c>
      <c r="BD467" s="125" t="str">
        <f>IF('2. Enter scores'!BC471&lt;&gt;"",'2. Enter scores'!$B471-'2. Enter scores'!BC471,"")</f>
        <v/>
      </c>
      <c r="BE467" s="125" t="str">
        <f>IF('2. Enter scores'!BD471&lt;&gt;"",'2. Enter scores'!$B471-'2. Enter scores'!BD471,"")</f>
        <v/>
      </c>
      <c r="BF467" s="125" t="str">
        <f>IF('2. Enter scores'!BE471&lt;&gt;"",'2. Enter scores'!$B471-'2. Enter scores'!BE471,"")</f>
        <v/>
      </c>
      <c r="BG467" s="125" t="str">
        <f>IF('2. Enter scores'!BF471&lt;&gt;"",'2. Enter scores'!$B471-'2. Enter scores'!BF471,"")</f>
        <v/>
      </c>
      <c r="BH467" s="125" t="str">
        <f>IF('2. Enter scores'!BG471&lt;&gt;"",'2. Enter scores'!$B471-'2. Enter scores'!BG471,"")</f>
        <v/>
      </c>
      <c r="BI467" s="125" t="str">
        <f>IF('2. Enter scores'!BH471&lt;&gt;"",'2. Enter scores'!$B471-'2. Enter scores'!BH471,"")</f>
        <v/>
      </c>
      <c r="BJ467" s="125" t="str">
        <f>IF('2. Enter scores'!BI471&lt;&gt;"",'2. Enter scores'!$B471-'2. Enter scores'!BI471,"")</f>
        <v/>
      </c>
      <c r="BK467" s="125" t="str">
        <f>IF('2. Enter scores'!BJ471&lt;&gt;"",'2. Enter scores'!$B471-'2. Enter scores'!BJ471,"")</f>
        <v/>
      </c>
      <c r="BL467" s="125" t="str">
        <f>IF('2. Enter scores'!BK471&lt;&gt;"",'2. Enter scores'!$B471-'2. Enter scores'!BK471,"")</f>
        <v/>
      </c>
      <c r="BM467" s="125" t="str">
        <f>IF('2. Enter scores'!BL471&lt;&gt;"",'2. Enter scores'!$B471-'2. Enter scores'!BL471,"")</f>
        <v/>
      </c>
      <c r="BN467" s="125" t="str">
        <f>IF('2. Enter scores'!BM471&lt;&gt;"",'2. Enter scores'!$B471-'2. Enter scores'!BM471,"")</f>
        <v/>
      </c>
      <c r="BO467" s="125" t="str">
        <f>IF('2. Enter scores'!BN471&lt;&gt;"",'2. Enter scores'!$B471-'2. Enter scores'!BN471,"")</f>
        <v/>
      </c>
      <c r="BP467" s="108">
        <v>1000</v>
      </c>
    </row>
    <row r="468" spans="2:68" x14ac:dyDescent="0.35">
      <c r="B468" s="125" t="str">
        <f>IF('2. Enter scores'!A472&lt;&gt;"",'2. Enter scores'!A472,"")</f>
        <v/>
      </c>
      <c r="H468" s="125" t="str">
        <f>IF('2. Enter scores'!G472&lt;&gt;"",'2. Enter scores'!$B472-'2. Enter scores'!G472,"")</f>
        <v/>
      </c>
      <c r="I468" s="125" t="str">
        <f>IF('2. Enter scores'!H472&lt;&gt;"",'2. Enter scores'!$B472-'2. Enter scores'!H472,"")</f>
        <v/>
      </c>
      <c r="J468" s="125" t="str">
        <f>IF('2. Enter scores'!I472&lt;&gt;"",'2. Enter scores'!$B472-'2. Enter scores'!I472,"")</f>
        <v/>
      </c>
      <c r="K468" s="125" t="str">
        <f>IF('2. Enter scores'!J472&lt;&gt;"",'2. Enter scores'!$B472-'2. Enter scores'!J472,"")</f>
        <v/>
      </c>
      <c r="L468" s="125" t="str">
        <f>IF('2. Enter scores'!K472&lt;&gt;"",'2. Enter scores'!$B472-'2. Enter scores'!K472,"")</f>
        <v/>
      </c>
      <c r="M468" s="125" t="str">
        <f>IF('2. Enter scores'!L472&lt;&gt;"",'2. Enter scores'!$B472-'2. Enter scores'!L472,"")</f>
        <v/>
      </c>
      <c r="N468" s="125" t="str">
        <f>IF('2. Enter scores'!M472&lt;&gt;"",'2. Enter scores'!$B472-'2. Enter scores'!M472,"")</f>
        <v/>
      </c>
      <c r="O468" s="125" t="str">
        <f>IF('2. Enter scores'!N472&lt;&gt;"",'2. Enter scores'!$B472-'2. Enter scores'!N472,"")</f>
        <v/>
      </c>
      <c r="P468" s="125" t="str">
        <f>IF('2. Enter scores'!O472&lt;&gt;"",'2. Enter scores'!$B472-'2. Enter scores'!O472,"")</f>
        <v/>
      </c>
      <c r="Q468" s="125" t="str">
        <f>IF('2. Enter scores'!P472&lt;&gt;"",'2. Enter scores'!$B472-'2. Enter scores'!P472,"")</f>
        <v/>
      </c>
      <c r="R468" s="125" t="str">
        <f>IF('2. Enter scores'!Q472&lt;&gt;"",'2. Enter scores'!$B472-'2. Enter scores'!Q472,"")</f>
        <v/>
      </c>
      <c r="S468" s="125" t="str">
        <f>IF('2. Enter scores'!R472&lt;&gt;"",'2. Enter scores'!$B472-'2. Enter scores'!R472,"")</f>
        <v/>
      </c>
      <c r="T468" s="125" t="str">
        <f>IF('2. Enter scores'!S472&lt;&gt;"",'2. Enter scores'!$B472-'2. Enter scores'!S472,"")</f>
        <v/>
      </c>
      <c r="U468" s="125" t="str">
        <f>IF('2. Enter scores'!T472&lt;&gt;"",'2. Enter scores'!$B472-'2. Enter scores'!T472,"")</f>
        <v/>
      </c>
      <c r="V468" s="125" t="str">
        <f>IF('2. Enter scores'!U472&lt;&gt;"",'2. Enter scores'!$B472-'2. Enter scores'!U472,"")</f>
        <v/>
      </c>
      <c r="W468" s="125" t="str">
        <f>IF('2. Enter scores'!V472&lt;&gt;"",'2. Enter scores'!$B472-'2. Enter scores'!V472,"")</f>
        <v/>
      </c>
      <c r="X468" s="125" t="str">
        <f>IF('2. Enter scores'!W472&lt;&gt;"",'2. Enter scores'!$B472-'2. Enter scores'!W472,"")</f>
        <v/>
      </c>
      <c r="Y468" s="125" t="str">
        <f>IF('2. Enter scores'!X472&lt;&gt;"",'2. Enter scores'!$B472-'2. Enter scores'!X472,"")</f>
        <v/>
      </c>
      <c r="Z468" s="125" t="str">
        <f>IF('2. Enter scores'!Y472&lt;&gt;"",'2. Enter scores'!$B472-'2. Enter scores'!Y472,"")</f>
        <v/>
      </c>
      <c r="AA468" s="125" t="str">
        <f>IF('2. Enter scores'!Z472&lt;&gt;"",'2. Enter scores'!$B472-'2. Enter scores'!Z472,"")</f>
        <v/>
      </c>
      <c r="AB468" s="125" t="str">
        <f>IF('2. Enter scores'!AA472&lt;&gt;"",'2. Enter scores'!$B472-'2. Enter scores'!AA472,"")</f>
        <v/>
      </c>
      <c r="AC468" s="125" t="str">
        <f>IF('2. Enter scores'!AB472&lt;&gt;"",'2. Enter scores'!$B472-'2. Enter scores'!AB472,"")</f>
        <v/>
      </c>
      <c r="AD468" s="125" t="str">
        <f>IF('2. Enter scores'!AC472&lt;&gt;"",'2. Enter scores'!$B472-'2. Enter scores'!AC472,"")</f>
        <v/>
      </c>
      <c r="AE468" s="125" t="str">
        <f>IF('2. Enter scores'!AD472&lt;&gt;"",'2. Enter scores'!$B472-'2. Enter scores'!AD472,"")</f>
        <v/>
      </c>
      <c r="AF468" s="125" t="str">
        <f>IF('2. Enter scores'!AE472&lt;&gt;"",'2. Enter scores'!$B472-'2. Enter scores'!AE472,"")</f>
        <v/>
      </c>
      <c r="AG468" s="125" t="str">
        <f>IF('2. Enter scores'!AF472&lt;&gt;"",'2. Enter scores'!$B472-'2. Enter scores'!AF472,"")</f>
        <v/>
      </c>
      <c r="AH468" s="125" t="str">
        <f>IF('2. Enter scores'!AG472&lt;&gt;"",'2. Enter scores'!$B472-'2. Enter scores'!AG472,"")</f>
        <v/>
      </c>
      <c r="AI468" s="125" t="str">
        <f>IF('2. Enter scores'!AH472&lt;&gt;"",'2. Enter scores'!$B472-'2. Enter scores'!AH472,"")</f>
        <v/>
      </c>
      <c r="AJ468" s="125" t="str">
        <f>IF('2. Enter scores'!AI472&lt;&gt;"",'2. Enter scores'!$B472-'2. Enter scores'!AI472,"")</f>
        <v/>
      </c>
      <c r="AK468" s="125" t="str">
        <f>IF('2. Enter scores'!AJ472&lt;&gt;"",'2. Enter scores'!$B472-'2. Enter scores'!AJ472,"")</f>
        <v/>
      </c>
      <c r="AL468" s="125" t="str">
        <f>IF('2. Enter scores'!AK472&lt;&gt;"",'2. Enter scores'!$B472-'2. Enter scores'!AK472,"")</f>
        <v/>
      </c>
      <c r="AM468" s="125" t="str">
        <f>IF('2. Enter scores'!AL472&lt;&gt;"",'2. Enter scores'!$B472-'2. Enter scores'!AL472,"")</f>
        <v/>
      </c>
      <c r="AN468" s="125" t="str">
        <f>IF('2. Enter scores'!AM472&lt;&gt;"",'2. Enter scores'!$B472-'2. Enter scores'!AM472,"")</f>
        <v/>
      </c>
      <c r="AO468" s="125" t="str">
        <f>IF('2. Enter scores'!AN472&lt;&gt;"",'2. Enter scores'!$B472-'2. Enter scores'!AN472,"")</f>
        <v/>
      </c>
      <c r="AP468" s="125" t="str">
        <f>IF('2. Enter scores'!AO472&lt;&gt;"",'2. Enter scores'!$B472-'2. Enter scores'!AO472,"")</f>
        <v/>
      </c>
      <c r="AQ468" s="125" t="str">
        <f>IF('2. Enter scores'!AP472&lt;&gt;"",'2. Enter scores'!$B472-'2. Enter scores'!AP472,"")</f>
        <v/>
      </c>
      <c r="AR468" s="125" t="str">
        <f>IF('2. Enter scores'!AQ472&lt;&gt;"",'2. Enter scores'!$B472-'2. Enter scores'!AQ472,"")</f>
        <v/>
      </c>
      <c r="AS468" s="125" t="str">
        <f>IF('2. Enter scores'!AR472&lt;&gt;"",'2. Enter scores'!$B472-'2. Enter scores'!AR472,"")</f>
        <v/>
      </c>
      <c r="AT468" s="125" t="str">
        <f>IF('2. Enter scores'!AS472&lt;&gt;"",'2. Enter scores'!$B472-'2. Enter scores'!AS472,"")</f>
        <v/>
      </c>
      <c r="AU468" s="125" t="str">
        <f>IF('2. Enter scores'!AT472&lt;&gt;"",'2. Enter scores'!$B472-'2. Enter scores'!AT472,"")</f>
        <v/>
      </c>
      <c r="AV468" s="125" t="str">
        <f>IF('2. Enter scores'!AU472&lt;&gt;"",'2. Enter scores'!$B472-'2. Enter scores'!AU472,"")</f>
        <v/>
      </c>
      <c r="AW468" s="125" t="str">
        <f>IF('2. Enter scores'!AV472&lt;&gt;"",'2. Enter scores'!$B472-'2. Enter scores'!AV472,"")</f>
        <v/>
      </c>
      <c r="AX468" s="125" t="str">
        <f>IF('2. Enter scores'!AW472&lt;&gt;"",'2. Enter scores'!$B472-'2. Enter scores'!AW472,"")</f>
        <v/>
      </c>
      <c r="AY468" s="125" t="str">
        <f>IF('2. Enter scores'!AX472&lt;&gt;"",'2. Enter scores'!$B472-'2. Enter scores'!AX472,"")</f>
        <v/>
      </c>
      <c r="AZ468" s="125" t="str">
        <f>IF('2. Enter scores'!AY472&lt;&gt;"",'2. Enter scores'!$B472-'2. Enter scores'!AY472,"")</f>
        <v/>
      </c>
      <c r="BA468" s="125" t="str">
        <f>IF('2. Enter scores'!AZ472&lt;&gt;"",'2. Enter scores'!$B472-'2. Enter scores'!AZ472,"")</f>
        <v/>
      </c>
      <c r="BB468" s="125" t="str">
        <f>IF('2. Enter scores'!BA472&lt;&gt;"",'2. Enter scores'!$B472-'2. Enter scores'!BA472,"")</f>
        <v/>
      </c>
      <c r="BC468" s="125" t="str">
        <f>IF('2. Enter scores'!BB472&lt;&gt;"",'2. Enter scores'!$B472-'2. Enter scores'!BB472,"")</f>
        <v/>
      </c>
      <c r="BD468" s="125" t="str">
        <f>IF('2. Enter scores'!BC472&lt;&gt;"",'2. Enter scores'!$B472-'2. Enter scores'!BC472,"")</f>
        <v/>
      </c>
      <c r="BE468" s="125" t="str">
        <f>IF('2. Enter scores'!BD472&lt;&gt;"",'2. Enter scores'!$B472-'2. Enter scores'!BD472,"")</f>
        <v/>
      </c>
      <c r="BF468" s="125" t="str">
        <f>IF('2. Enter scores'!BE472&lt;&gt;"",'2. Enter scores'!$B472-'2. Enter scores'!BE472,"")</f>
        <v/>
      </c>
      <c r="BG468" s="125" t="str">
        <f>IF('2. Enter scores'!BF472&lt;&gt;"",'2. Enter scores'!$B472-'2. Enter scores'!BF472,"")</f>
        <v/>
      </c>
      <c r="BH468" s="125" t="str">
        <f>IF('2. Enter scores'!BG472&lt;&gt;"",'2. Enter scores'!$B472-'2. Enter scores'!BG472,"")</f>
        <v/>
      </c>
      <c r="BI468" s="125" t="str">
        <f>IF('2. Enter scores'!BH472&lt;&gt;"",'2. Enter scores'!$B472-'2. Enter scores'!BH472,"")</f>
        <v/>
      </c>
      <c r="BJ468" s="125" t="str">
        <f>IF('2. Enter scores'!BI472&lt;&gt;"",'2. Enter scores'!$B472-'2. Enter scores'!BI472,"")</f>
        <v/>
      </c>
      <c r="BK468" s="125" t="str">
        <f>IF('2. Enter scores'!BJ472&lt;&gt;"",'2. Enter scores'!$B472-'2. Enter scores'!BJ472,"")</f>
        <v/>
      </c>
      <c r="BL468" s="125" t="str">
        <f>IF('2. Enter scores'!BK472&lt;&gt;"",'2. Enter scores'!$B472-'2. Enter scores'!BK472,"")</f>
        <v/>
      </c>
      <c r="BM468" s="125" t="str">
        <f>IF('2. Enter scores'!BL472&lt;&gt;"",'2. Enter scores'!$B472-'2. Enter scores'!BL472,"")</f>
        <v/>
      </c>
      <c r="BN468" s="125" t="str">
        <f>IF('2. Enter scores'!BM472&lt;&gt;"",'2. Enter scores'!$B472-'2. Enter scores'!BM472,"")</f>
        <v/>
      </c>
      <c r="BO468" s="125" t="str">
        <f>IF('2. Enter scores'!BN472&lt;&gt;"",'2. Enter scores'!$B472-'2. Enter scores'!BN472,"")</f>
        <v/>
      </c>
      <c r="BP468" s="108">
        <v>1000</v>
      </c>
    </row>
    <row r="469" spans="2:68" x14ac:dyDescent="0.35">
      <c r="B469" s="125" t="str">
        <f>IF('2. Enter scores'!A473&lt;&gt;"",'2. Enter scores'!A473,"")</f>
        <v/>
      </c>
      <c r="H469" s="125" t="str">
        <f>IF('2. Enter scores'!G473&lt;&gt;"",'2. Enter scores'!$B473-'2. Enter scores'!G473,"")</f>
        <v/>
      </c>
      <c r="I469" s="125" t="str">
        <f>IF('2. Enter scores'!H473&lt;&gt;"",'2. Enter scores'!$B473-'2. Enter scores'!H473,"")</f>
        <v/>
      </c>
      <c r="J469" s="125" t="str">
        <f>IF('2. Enter scores'!I473&lt;&gt;"",'2. Enter scores'!$B473-'2. Enter scores'!I473,"")</f>
        <v/>
      </c>
      <c r="K469" s="125" t="str">
        <f>IF('2. Enter scores'!J473&lt;&gt;"",'2. Enter scores'!$B473-'2. Enter scores'!J473,"")</f>
        <v/>
      </c>
      <c r="L469" s="125" t="str">
        <f>IF('2. Enter scores'!K473&lt;&gt;"",'2. Enter scores'!$B473-'2. Enter scores'!K473,"")</f>
        <v/>
      </c>
      <c r="M469" s="125" t="str">
        <f>IF('2. Enter scores'!L473&lt;&gt;"",'2. Enter scores'!$B473-'2. Enter scores'!L473,"")</f>
        <v/>
      </c>
      <c r="N469" s="125" t="str">
        <f>IF('2. Enter scores'!M473&lt;&gt;"",'2. Enter scores'!$B473-'2. Enter scores'!M473,"")</f>
        <v/>
      </c>
      <c r="O469" s="125" t="str">
        <f>IF('2. Enter scores'!N473&lt;&gt;"",'2. Enter scores'!$B473-'2. Enter scores'!N473,"")</f>
        <v/>
      </c>
      <c r="P469" s="125" t="str">
        <f>IF('2. Enter scores'!O473&lt;&gt;"",'2. Enter scores'!$B473-'2. Enter scores'!O473,"")</f>
        <v/>
      </c>
      <c r="Q469" s="125" t="str">
        <f>IF('2. Enter scores'!P473&lt;&gt;"",'2. Enter scores'!$B473-'2. Enter scores'!P473,"")</f>
        <v/>
      </c>
      <c r="R469" s="125" t="str">
        <f>IF('2. Enter scores'!Q473&lt;&gt;"",'2. Enter scores'!$B473-'2. Enter scores'!Q473,"")</f>
        <v/>
      </c>
      <c r="S469" s="125" t="str">
        <f>IF('2. Enter scores'!R473&lt;&gt;"",'2. Enter scores'!$B473-'2. Enter scores'!R473,"")</f>
        <v/>
      </c>
      <c r="T469" s="125" t="str">
        <f>IF('2. Enter scores'!S473&lt;&gt;"",'2. Enter scores'!$B473-'2. Enter scores'!S473,"")</f>
        <v/>
      </c>
      <c r="U469" s="125" t="str">
        <f>IF('2. Enter scores'!T473&lt;&gt;"",'2. Enter scores'!$B473-'2. Enter scores'!T473,"")</f>
        <v/>
      </c>
      <c r="V469" s="125" t="str">
        <f>IF('2. Enter scores'!U473&lt;&gt;"",'2. Enter scores'!$B473-'2. Enter scores'!U473,"")</f>
        <v/>
      </c>
      <c r="W469" s="125" t="str">
        <f>IF('2. Enter scores'!V473&lt;&gt;"",'2. Enter scores'!$B473-'2. Enter scores'!V473,"")</f>
        <v/>
      </c>
      <c r="X469" s="125" t="str">
        <f>IF('2. Enter scores'!W473&lt;&gt;"",'2. Enter scores'!$B473-'2. Enter scores'!W473,"")</f>
        <v/>
      </c>
      <c r="Y469" s="125" t="str">
        <f>IF('2. Enter scores'!X473&lt;&gt;"",'2. Enter scores'!$B473-'2. Enter scores'!X473,"")</f>
        <v/>
      </c>
      <c r="Z469" s="125" t="str">
        <f>IF('2. Enter scores'!Y473&lt;&gt;"",'2. Enter scores'!$B473-'2. Enter scores'!Y473,"")</f>
        <v/>
      </c>
      <c r="AA469" s="125" t="str">
        <f>IF('2. Enter scores'!Z473&lt;&gt;"",'2. Enter scores'!$B473-'2. Enter scores'!Z473,"")</f>
        <v/>
      </c>
      <c r="AB469" s="125" t="str">
        <f>IF('2. Enter scores'!AA473&lt;&gt;"",'2. Enter scores'!$B473-'2. Enter scores'!AA473,"")</f>
        <v/>
      </c>
      <c r="AC469" s="125" t="str">
        <f>IF('2. Enter scores'!AB473&lt;&gt;"",'2. Enter scores'!$B473-'2. Enter scores'!AB473,"")</f>
        <v/>
      </c>
      <c r="AD469" s="125" t="str">
        <f>IF('2. Enter scores'!AC473&lt;&gt;"",'2. Enter scores'!$B473-'2. Enter scores'!AC473,"")</f>
        <v/>
      </c>
      <c r="AE469" s="125" t="str">
        <f>IF('2. Enter scores'!AD473&lt;&gt;"",'2. Enter scores'!$B473-'2. Enter scores'!AD473,"")</f>
        <v/>
      </c>
      <c r="AF469" s="125" t="str">
        <f>IF('2. Enter scores'!AE473&lt;&gt;"",'2. Enter scores'!$B473-'2. Enter scores'!AE473,"")</f>
        <v/>
      </c>
      <c r="AG469" s="125" t="str">
        <f>IF('2. Enter scores'!AF473&lt;&gt;"",'2. Enter scores'!$B473-'2. Enter scores'!AF473,"")</f>
        <v/>
      </c>
      <c r="AH469" s="125" t="str">
        <f>IF('2. Enter scores'!AG473&lt;&gt;"",'2. Enter scores'!$B473-'2. Enter scores'!AG473,"")</f>
        <v/>
      </c>
      <c r="AI469" s="125" t="str">
        <f>IF('2. Enter scores'!AH473&lt;&gt;"",'2. Enter scores'!$B473-'2. Enter scores'!AH473,"")</f>
        <v/>
      </c>
      <c r="AJ469" s="125" t="str">
        <f>IF('2. Enter scores'!AI473&lt;&gt;"",'2. Enter scores'!$B473-'2. Enter scores'!AI473,"")</f>
        <v/>
      </c>
      <c r="AK469" s="125" t="str">
        <f>IF('2. Enter scores'!AJ473&lt;&gt;"",'2. Enter scores'!$B473-'2. Enter scores'!AJ473,"")</f>
        <v/>
      </c>
      <c r="AL469" s="125" t="str">
        <f>IF('2. Enter scores'!AK473&lt;&gt;"",'2. Enter scores'!$B473-'2. Enter scores'!AK473,"")</f>
        <v/>
      </c>
      <c r="AM469" s="125" t="str">
        <f>IF('2. Enter scores'!AL473&lt;&gt;"",'2. Enter scores'!$B473-'2. Enter scores'!AL473,"")</f>
        <v/>
      </c>
      <c r="AN469" s="125" t="str">
        <f>IF('2. Enter scores'!AM473&lt;&gt;"",'2. Enter scores'!$B473-'2. Enter scores'!AM473,"")</f>
        <v/>
      </c>
      <c r="AO469" s="125" t="str">
        <f>IF('2. Enter scores'!AN473&lt;&gt;"",'2. Enter scores'!$B473-'2. Enter scores'!AN473,"")</f>
        <v/>
      </c>
      <c r="AP469" s="125" t="str">
        <f>IF('2. Enter scores'!AO473&lt;&gt;"",'2. Enter scores'!$B473-'2. Enter scores'!AO473,"")</f>
        <v/>
      </c>
      <c r="AQ469" s="125" t="str">
        <f>IF('2. Enter scores'!AP473&lt;&gt;"",'2. Enter scores'!$B473-'2. Enter scores'!AP473,"")</f>
        <v/>
      </c>
      <c r="AR469" s="125" t="str">
        <f>IF('2. Enter scores'!AQ473&lt;&gt;"",'2. Enter scores'!$B473-'2. Enter scores'!AQ473,"")</f>
        <v/>
      </c>
      <c r="AS469" s="125" t="str">
        <f>IF('2. Enter scores'!AR473&lt;&gt;"",'2. Enter scores'!$B473-'2. Enter scores'!AR473,"")</f>
        <v/>
      </c>
      <c r="AT469" s="125" t="str">
        <f>IF('2. Enter scores'!AS473&lt;&gt;"",'2. Enter scores'!$B473-'2. Enter scores'!AS473,"")</f>
        <v/>
      </c>
      <c r="AU469" s="125" t="str">
        <f>IF('2. Enter scores'!AT473&lt;&gt;"",'2. Enter scores'!$B473-'2. Enter scores'!AT473,"")</f>
        <v/>
      </c>
      <c r="AV469" s="125" t="str">
        <f>IF('2. Enter scores'!AU473&lt;&gt;"",'2. Enter scores'!$B473-'2. Enter scores'!AU473,"")</f>
        <v/>
      </c>
      <c r="AW469" s="125" t="str">
        <f>IF('2. Enter scores'!AV473&lt;&gt;"",'2. Enter scores'!$B473-'2. Enter scores'!AV473,"")</f>
        <v/>
      </c>
      <c r="AX469" s="125" t="str">
        <f>IF('2. Enter scores'!AW473&lt;&gt;"",'2. Enter scores'!$B473-'2. Enter scores'!AW473,"")</f>
        <v/>
      </c>
      <c r="AY469" s="125" t="str">
        <f>IF('2. Enter scores'!AX473&lt;&gt;"",'2. Enter scores'!$B473-'2. Enter scores'!AX473,"")</f>
        <v/>
      </c>
      <c r="AZ469" s="125" t="str">
        <f>IF('2. Enter scores'!AY473&lt;&gt;"",'2. Enter scores'!$B473-'2. Enter scores'!AY473,"")</f>
        <v/>
      </c>
      <c r="BA469" s="125" t="str">
        <f>IF('2. Enter scores'!AZ473&lt;&gt;"",'2. Enter scores'!$B473-'2. Enter scores'!AZ473,"")</f>
        <v/>
      </c>
      <c r="BB469" s="125" t="str">
        <f>IF('2. Enter scores'!BA473&lt;&gt;"",'2. Enter scores'!$B473-'2. Enter scores'!BA473,"")</f>
        <v/>
      </c>
      <c r="BC469" s="125" t="str">
        <f>IF('2. Enter scores'!BB473&lt;&gt;"",'2. Enter scores'!$B473-'2. Enter scores'!BB473,"")</f>
        <v/>
      </c>
      <c r="BD469" s="125" t="str">
        <f>IF('2. Enter scores'!BC473&lt;&gt;"",'2. Enter scores'!$B473-'2. Enter scores'!BC473,"")</f>
        <v/>
      </c>
      <c r="BE469" s="125" t="str">
        <f>IF('2. Enter scores'!BD473&lt;&gt;"",'2. Enter scores'!$B473-'2. Enter scores'!BD473,"")</f>
        <v/>
      </c>
      <c r="BF469" s="125" t="str">
        <f>IF('2. Enter scores'!BE473&lt;&gt;"",'2. Enter scores'!$B473-'2. Enter scores'!BE473,"")</f>
        <v/>
      </c>
      <c r="BG469" s="125" t="str">
        <f>IF('2. Enter scores'!BF473&lt;&gt;"",'2. Enter scores'!$B473-'2. Enter scores'!BF473,"")</f>
        <v/>
      </c>
      <c r="BH469" s="125" t="str">
        <f>IF('2. Enter scores'!BG473&lt;&gt;"",'2. Enter scores'!$B473-'2. Enter scores'!BG473,"")</f>
        <v/>
      </c>
      <c r="BI469" s="125" t="str">
        <f>IF('2. Enter scores'!BH473&lt;&gt;"",'2. Enter scores'!$B473-'2. Enter scores'!BH473,"")</f>
        <v/>
      </c>
      <c r="BJ469" s="125" t="str">
        <f>IF('2. Enter scores'!BI473&lt;&gt;"",'2. Enter scores'!$B473-'2. Enter scores'!BI473,"")</f>
        <v/>
      </c>
      <c r="BK469" s="125" t="str">
        <f>IF('2. Enter scores'!BJ473&lt;&gt;"",'2. Enter scores'!$B473-'2. Enter scores'!BJ473,"")</f>
        <v/>
      </c>
      <c r="BL469" s="125" t="str">
        <f>IF('2. Enter scores'!BK473&lt;&gt;"",'2. Enter scores'!$B473-'2. Enter scores'!BK473,"")</f>
        <v/>
      </c>
      <c r="BM469" s="125" t="str">
        <f>IF('2. Enter scores'!BL473&lt;&gt;"",'2. Enter scores'!$B473-'2. Enter scores'!BL473,"")</f>
        <v/>
      </c>
      <c r="BN469" s="125" t="str">
        <f>IF('2. Enter scores'!BM473&lt;&gt;"",'2. Enter scores'!$B473-'2. Enter scores'!BM473,"")</f>
        <v/>
      </c>
      <c r="BO469" s="125" t="str">
        <f>IF('2. Enter scores'!BN473&lt;&gt;"",'2. Enter scores'!$B473-'2. Enter scores'!BN473,"")</f>
        <v/>
      </c>
      <c r="BP469" s="108">
        <v>1000</v>
      </c>
    </row>
    <row r="470" spans="2:68" x14ac:dyDescent="0.35">
      <c r="B470" s="125" t="str">
        <f>IF('2. Enter scores'!A474&lt;&gt;"",'2. Enter scores'!A474,"")</f>
        <v/>
      </c>
      <c r="H470" s="125" t="str">
        <f>IF('2. Enter scores'!G474&lt;&gt;"",'2. Enter scores'!$B474-'2. Enter scores'!G474,"")</f>
        <v/>
      </c>
      <c r="I470" s="125" t="str">
        <f>IF('2. Enter scores'!H474&lt;&gt;"",'2. Enter scores'!$B474-'2. Enter scores'!H474,"")</f>
        <v/>
      </c>
      <c r="J470" s="125" t="str">
        <f>IF('2. Enter scores'!I474&lt;&gt;"",'2. Enter scores'!$B474-'2. Enter scores'!I474,"")</f>
        <v/>
      </c>
      <c r="K470" s="125" t="str">
        <f>IF('2. Enter scores'!J474&lt;&gt;"",'2. Enter scores'!$B474-'2. Enter scores'!J474,"")</f>
        <v/>
      </c>
      <c r="L470" s="125" t="str">
        <f>IF('2. Enter scores'!K474&lt;&gt;"",'2. Enter scores'!$B474-'2. Enter scores'!K474,"")</f>
        <v/>
      </c>
      <c r="M470" s="125" t="str">
        <f>IF('2. Enter scores'!L474&lt;&gt;"",'2. Enter scores'!$B474-'2. Enter scores'!L474,"")</f>
        <v/>
      </c>
      <c r="N470" s="125" t="str">
        <f>IF('2. Enter scores'!M474&lt;&gt;"",'2. Enter scores'!$B474-'2. Enter scores'!M474,"")</f>
        <v/>
      </c>
      <c r="O470" s="125" t="str">
        <f>IF('2. Enter scores'!N474&lt;&gt;"",'2. Enter scores'!$B474-'2. Enter scores'!N474,"")</f>
        <v/>
      </c>
      <c r="P470" s="125" t="str">
        <f>IF('2. Enter scores'!O474&lt;&gt;"",'2. Enter scores'!$B474-'2. Enter scores'!O474,"")</f>
        <v/>
      </c>
      <c r="Q470" s="125" t="str">
        <f>IF('2. Enter scores'!P474&lt;&gt;"",'2. Enter scores'!$B474-'2. Enter scores'!P474,"")</f>
        <v/>
      </c>
      <c r="R470" s="125" t="str">
        <f>IF('2. Enter scores'!Q474&lt;&gt;"",'2. Enter scores'!$B474-'2. Enter scores'!Q474,"")</f>
        <v/>
      </c>
      <c r="S470" s="125" t="str">
        <f>IF('2. Enter scores'!R474&lt;&gt;"",'2. Enter scores'!$B474-'2. Enter scores'!R474,"")</f>
        <v/>
      </c>
      <c r="T470" s="125" t="str">
        <f>IF('2. Enter scores'!S474&lt;&gt;"",'2. Enter scores'!$B474-'2. Enter scores'!S474,"")</f>
        <v/>
      </c>
      <c r="U470" s="125" t="str">
        <f>IF('2. Enter scores'!T474&lt;&gt;"",'2. Enter scores'!$B474-'2. Enter scores'!T474,"")</f>
        <v/>
      </c>
      <c r="V470" s="125" t="str">
        <f>IF('2. Enter scores'!U474&lt;&gt;"",'2. Enter scores'!$B474-'2. Enter scores'!U474,"")</f>
        <v/>
      </c>
      <c r="W470" s="125" t="str">
        <f>IF('2. Enter scores'!V474&lt;&gt;"",'2. Enter scores'!$B474-'2. Enter scores'!V474,"")</f>
        <v/>
      </c>
      <c r="X470" s="125" t="str">
        <f>IF('2. Enter scores'!W474&lt;&gt;"",'2. Enter scores'!$B474-'2. Enter scores'!W474,"")</f>
        <v/>
      </c>
      <c r="Y470" s="125" t="str">
        <f>IF('2. Enter scores'!X474&lt;&gt;"",'2. Enter scores'!$B474-'2. Enter scores'!X474,"")</f>
        <v/>
      </c>
      <c r="Z470" s="125" t="str">
        <f>IF('2. Enter scores'!Y474&lt;&gt;"",'2. Enter scores'!$B474-'2. Enter scores'!Y474,"")</f>
        <v/>
      </c>
      <c r="AA470" s="125" t="str">
        <f>IF('2. Enter scores'!Z474&lt;&gt;"",'2. Enter scores'!$B474-'2. Enter scores'!Z474,"")</f>
        <v/>
      </c>
      <c r="AB470" s="125" t="str">
        <f>IF('2. Enter scores'!AA474&lt;&gt;"",'2. Enter scores'!$B474-'2. Enter scores'!AA474,"")</f>
        <v/>
      </c>
      <c r="AC470" s="125" t="str">
        <f>IF('2. Enter scores'!AB474&lt;&gt;"",'2. Enter scores'!$B474-'2. Enter scores'!AB474,"")</f>
        <v/>
      </c>
      <c r="AD470" s="125" t="str">
        <f>IF('2. Enter scores'!AC474&lt;&gt;"",'2. Enter scores'!$B474-'2. Enter scores'!AC474,"")</f>
        <v/>
      </c>
      <c r="AE470" s="125" t="str">
        <f>IF('2. Enter scores'!AD474&lt;&gt;"",'2. Enter scores'!$B474-'2. Enter scores'!AD474,"")</f>
        <v/>
      </c>
      <c r="AF470" s="125" t="str">
        <f>IF('2. Enter scores'!AE474&lt;&gt;"",'2. Enter scores'!$B474-'2. Enter scores'!AE474,"")</f>
        <v/>
      </c>
      <c r="AG470" s="125" t="str">
        <f>IF('2. Enter scores'!AF474&lt;&gt;"",'2. Enter scores'!$B474-'2. Enter scores'!AF474,"")</f>
        <v/>
      </c>
      <c r="AH470" s="125" t="str">
        <f>IF('2. Enter scores'!AG474&lt;&gt;"",'2. Enter scores'!$B474-'2. Enter scores'!AG474,"")</f>
        <v/>
      </c>
      <c r="AI470" s="125" t="str">
        <f>IF('2. Enter scores'!AH474&lt;&gt;"",'2. Enter scores'!$B474-'2. Enter scores'!AH474,"")</f>
        <v/>
      </c>
      <c r="AJ470" s="125" t="str">
        <f>IF('2. Enter scores'!AI474&lt;&gt;"",'2. Enter scores'!$B474-'2. Enter scores'!AI474,"")</f>
        <v/>
      </c>
      <c r="AK470" s="125" t="str">
        <f>IF('2. Enter scores'!AJ474&lt;&gt;"",'2. Enter scores'!$B474-'2. Enter scores'!AJ474,"")</f>
        <v/>
      </c>
      <c r="AL470" s="125" t="str">
        <f>IF('2. Enter scores'!AK474&lt;&gt;"",'2. Enter scores'!$B474-'2. Enter scores'!AK474,"")</f>
        <v/>
      </c>
      <c r="AM470" s="125" t="str">
        <f>IF('2. Enter scores'!AL474&lt;&gt;"",'2. Enter scores'!$B474-'2. Enter scores'!AL474,"")</f>
        <v/>
      </c>
      <c r="AN470" s="125" t="str">
        <f>IF('2. Enter scores'!AM474&lt;&gt;"",'2. Enter scores'!$B474-'2. Enter scores'!AM474,"")</f>
        <v/>
      </c>
      <c r="AO470" s="125" t="str">
        <f>IF('2. Enter scores'!AN474&lt;&gt;"",'2. Enter scores'!$B474-'2. Enter scores'!AN474,"")</f>
        <v/>
      </c>
      <c r="AP470" s="125" t="str">
        <f>IF('2. Enter scores'!AO474&lt;&gt;"",'2. Enter scores'!$B474-'2. Enter scores'!AO474,"")</f>
        <v/>
      </c>
      <c r="AQ470" s="125" t="str">
        <f>IF('2. Enter scores'!AP474&lt;&gt;"",'2. Enter scores'!$B474-'2. Enter scores'!AP474,"")</f>
        <v/>
      </c>
      <c r="AR470" s="125" t="str">
        <f>IF('2. Enter scores'!AQ474&lt;&gt;"",'2. Enter scores'!$B474-'2. Enter scores'!AQ474,"")</f>
        <v/>
      </c>
      <c r="AS470" s="125" t="str">
        <f>IF('2. Enter scores'!AR474&lt;&gt;"",'2. Enter scores'!$B474-'2. Enter scores'!AR474,"")</f>
        <v/>
      </c>
      <c r="AT470" s="125" t="str">
        <f>IF('2. Enter scores'!AS474&lt;&gt;"",'2. Enter scores'!$B474-'2. Enter scores'!AS474,"")</f>
        <v/>
      </c>
      <c r="AU470" s="125" t="str">
        <f>IF('2. Enter scores'!AT474&lt;&gt;"",'2. Enter scores'!$B474-'2. Enter scores'!AT474,"")</f>
        <v/>
      </c>
      <c r="AV470" s="125" t="str">
        <f>IF('2. Enter scores'!AU474&lt;&gt;"",'2. Enter scores'!$B474-'2. Enter scores'!AU474,"")</f>
        <v/>
      </c>
      <c r="AW470" s="125" t="str">
        <f>IF('2. Enter scores'!AV474&lt;&gt;"",'2. Enter scores'!$B474-'2. Enter scores'!AV474,"")</f>
        <v/>
      </c>
      <c r="AX470" s="125" t="str">
        <f>IF('2. Enter scores'!AW474&lt;&gt;"",'2. Enter scores'!$B474-'2. Enter scores'!AW474,"")</f>
        <v/>
      </c>
      <c r="AY470" s="125" t="str">
        <f>IF('2. Enter scores'!AX474&lt;&gt;"",'2. Enter scores'!$B474-'2. Enter scores'!AX474,"")</f>
        <v/>
      </c>
      <c r="AZ470" s="125" t="str">
        <f>IF('2. Enter scores'!AY474&lt;&gt;"",'2. Enter scores'!$B474-'2. Enter scores'!AY474,"")</f>
        <v/>
      </c>
      <c r="BA470" s="125" t="str">
        <f>IF('2. Enter scores'!AZ474&lt;&gt;"",'2. Enter scores'!$B474-'2. Enter scores'!AZ474,"")</f>
        <v/>
      </c>
      <c r="BB470" s="125" t="str">
        <f>IF('2. Enter scores'!BA474&lt;&gt;"",'2. Enter scores'!$B474-'2. Enter scores'!BA474,"")</f>
        <v/>
      </c>
      <c r="BC470" s="125" t="str">
        <f>IF('2. Enter scores'!BB474&lt;&gt;"",'2. Enter scores'!$B474-'2. Enter scores'!BB474,"")</f>
        <v/>
      </c>
      <c r="BD470" s="125" t="str">
        <f>IF('2. Enter scores'!BC474&lt;&gt;"",'2. Enter scores'!$B474-'2. Enter scores'!BC474,"")</f>
        <v/>
      </c>
      <c r="BE470" s="125" t="str">
        <f>IF('2. Enter scores'!BD474&lt;&gt;"",'2. Enter scores'!$B474-'2. Enter scores'!BD474,"")</f>
        <v/>
      </c>
      <c r="BF470" s="125" t="str">
        <f>IF('2. Enter scores'!BE474&lt;&gt;"",'2. Enter scores'!$B474-'2. Enter scores'!BE474,"")</f>
        <v/>
      </c>
      <c r="BG470" s="125" t="str">
        <f>IF('2. Enter scores'!BF474&lt;&gt;"",'2. Enter scores'!$B474-'2. Enter scores'!BF474,"")</f>
        <v/>
      </c>
      <c r="BH470" s="125" t="str">
        <f>IF('2. Enter scores'!BG474&lt;&gt;"",'2. Enter scores'!$B474-'2. Enter scores'!BG474,"")</f>
        <v/>
      </c>
      <c r="BI470" s="125" t="str">
        <f>IF('2. Enter scores'!BH474&lt;&gt;"",'2. Enter scores'!$B474-'2. Enter scores'!BH474,"")</f>
        <v/>
      </c>
      <c r="BJ470" s="125" t="str">
        <f>IF('2. Enter scores'!BI474&lt;&gt;"",'2. Enter scores'!$B474-'2. Enter scores'!BI474,"")</f>
        <v/>
      </c>
      <c r="BK470" s="125" t="str">
        <f>IF('2. Enter scores'!BJ474&lt;&gt;"",'2. Enter scores'!$B474-'2. Enter scores'!BJ474,"")</f>
        <v/>
      </c>
      <c r="BL470" s="125" t="str">
        <f>IF('2. Enter scores'!BK474&lt;&gt;"",'2. Enter scores'!$B474-'2. Enter scores'!BK474,"")</f>
        <v/>
      </c>
      <c r="BM470" s="125" t="str">
        <f>IF('2. Enter scores'!BL474&lt;&gt;"",'2. Enter scores'!$B474-'2. Enter scores'!BL474,"")</f>
        <v/>
      </c>
      <c r="BN470" s="125" t="str">
        <f>IF('2. Enter scores'!BM474&lt;&gt;"",'2. Enter scores'!$B474-'2. Enter scores'!BM474,"")</f>
        <v/>
      </c>
      <c r="BO470" s="125" t="str">
        <f>IF('2. Enter scores'!BN474&lt;&gt;"",'2. Enter scores'!$B474-'2. Enter scores'!BN474,"")</f>
        <v/>
      </c>
      <c r="BP470" s="108">
        <v>1000</v>
      </c>
    </row>
    <row r="471" spans="2:68" x14ac:dyDescent="0.35">
      <c r="B471" s="125" t="str">
        <f>IF('2. Enter scores'!A475&lt;&gt;"",'2. Enter scores'!A475,"")</f>
        <v/>
      </c>
      <c r="H471" s="125" t="str">
        <f>IF('2. Enter scores'!G475&lt;&gt;"",'2. Enter scores'!$B475-'2. Enter scores'!G475,"")</f>
        <v/>
      </c>
      <c r="I471" s="125" t="str">
        <f>IF('2. Enter scores'!H475&lt;&gt;"",'2. Enter scores'!$B475-'2. Enter scores'!H475,"")</f>
        <v/>
      </c>
      <c r="J471" s="125" t="str">
        <f>IF('2. Enter scores'!I475&lt;&gt;"",'2. Enter scores'!$B475-'2. Enter scores'!I475,"")</f>
        <v/>
      </c>
      <c r="K471" s="125" t="str">
        <f>IF('2. Enter scores'!J475&lt;&gt;"",'2. Enter scores'!$B475-'2. Enter scores'!J475,"")</f>
        <v/>
      </c>
      <c r="L471" s="125" t="str">
        <f>IF('2. Enter scores'!K475&lt;&gt;"",'2. Enter scores'!$B475-'2. Enter scores'!K475,"")</f>
        <v/>
      </c>
      <c r="M471" s="125" t="str">
        <f>IF('2. Enter scores'!L475&lt;&gt;"",'2. Enter scores'!$B475-'2. Enter scores'!L475,"")</f>
        <v/>
      </c>
      <c r="N471" s="125" t="str">
        <f>IF('2. Enter scores'!M475&lt;&gt;"",'2. Enter scores'!$B475-'2. Enter scores'!M475,"")</f>
        <v/>
      </c>
      <c r="O471" s="125" t="str">
        <f>IF('2. Enter scores'!N475&lt;&gt;"",'2. Enter scores'!$B475-'2. Enter scores'!N475,"")</f>
        <v/>
      </c>
      <c r="P471" s="125" t="str">
        <f>IF('2. Enter scores'!O475&lt;&gt;"",'2. Enter scores'!$B475-'2. Enter scores'!O475,"")</f>
        <v/>
      </c>
      <c r="Q471" s="125" t="str">
        <f>IF('2. Enter scores'!P475&lt;&gt;"",'2. Enter scores'!$B475-'2. Enter scores'!P475,"")</f>
        <v/>
      </c>
      <c r="R471" s="125" t="str">
        <f>IF('2. Enter scores'!Q475&lt;&gt;"",'2. Enter scores'!$B475-'2. Enter scores'!Q475,"")</f>
        <v/>
      </c>
      <c r="S471" s="125" t="str">
        <f>IF('2. Enter scores'!R475&lt;&gt;"",'2. Enter scores'!$B475-'2. Enter scores'!R475,"")</f>
        <v/>
      </c>
      <c r="T471" s="125" t="str">
        <f>IF('2. Enter scores'!S475&lt;&gt;"",'2. Enter scores'!$B475-'2. Enter scores'!S475,"")</f>
        <v/>
      </c>
      <c r="U471" s="125" t="str">
        <f>IF('2. Enter scores'!T475&lt;&gt;"",'2. Enter scores'!$B475-'2. Enter scores'!T475,"")</f>
        <v/>
      </c>
      <c r="V471" s="125" t="str">
        <f>IF('2. Enter scores'!U475&lt;&gt;"",'2. Enter scores'!$B475-'2. Enter scores'!U475,"")</f>
        <v/>
      </c>
      <c r="W471" s="125" t="str">
        <f>IF('2. Enter scores'!V475&lt;&gt;"",'2. Enter scores'!$B475-'2. Enter scores'!V475,"")</f>
        <v/>
      </c>
      <c r="X471" s="125" t="str">
        <f>IF('2. Enter scores'!W475&lt;&gt;"",'2. Enter scores'!$B475-'2. Enter scores'!W475,"")</f>
        <v/>
      </c>
      <c r="Y471" s="125" t="str">
        <f>IF('2. Enter scores'!X475&lt;&gt;"",'2. Enter scores'!$B475-'2. Enter scores'!X475,"")</f>
        <v/>
      </c>
      <c r="Z471" s="125" t="str">
        <f>IF('2. Enter scores'!Y475&lt;&gt;"",'2. Enter scores'!$B475-'2. Enter scores'!Y475,"")</f>
        <v/>
      </c>
      <c r="AA471" s="125" t="str">
        <f>IF('2. Enter scores'!Z475&lt;&gt;"",'2. Enter scores'!$B475-'2. Enter scores'!Z475,"")</f>
        <v/>
      </c>
      <c r="AB471" s="125" t="str">
        <f>IF('2. Enter scores'!AA475&lt;&gt;"",'2. Enter scores'!$B475-'2. Enter scores'!AA475,"")</f>
        <v/>
      </c>
      <c r="AC471" s="125" t="str">
        <f>IF('2. Enter scores'!AB475&lt;&gt;"",'2. Enter scores'!$B475-'2. Enter scores'!AB475,"")</f>
        <v/>
      </c>
      <c r="AD471" s="125" t="str">
        <f>IF('2. Enter scores'!AC475&lt;&gt;"",'2. Enter scores'!$B475-'2. Enter scores'!AC475,"")</f>
        <v/>
      </c>
      <c r="AE471" s="125" t="str">
        <f>IF('2. Enter scores'!AD475&lt;&gt;"",'2. Enter scores'!$B475-'2. Enter scores'!AD475,"")</f>
        <v/>
      </c>
      <c r="AF471" s="125" t="str">
        <f>IF('2. Enter scores'!AE475&lt;&gt;"",'2. Enter scores'!$B475-'2. Enter scores'!AE475,"")</f>
        <v/>
      </c>
      <c r="AG471" s="125" t="str">
        <f>IF('2. Enter scores'!AF475&lt;&gt;"",'2. Enter scores'!$B475-'2. Enter scores'!AF475,"")</f>
        <v/>
      </c>
      <c r="AH471" s="125" t="str">
        <f>IF('2. Enter scores'!AG475&lt;&gt;"",'2. Enter scores'!$B475-'2. Enter scores'!AG475,"")</f>
        <v/>
      </c>
      <c r="AI471" s="125" t="str">
        <f>IF('2. Enter scores'!AH475&lt;&gt;"",'2. Enter scores'!$B475-'2. Enter scores'!AH475,"")</f>
        <v/>
      </c>
      <c r="AJ471" s="125" t="str">
        <f>IF('2. Enter scores'!AI475&lt;&gt;"",'2. Enter scores'!$B475-'2. Enter scores'!AI475,"")</f>
        <v/>
      </c>
      <c r="AK471" s="125" t="str">
        <f>IF('2. Enter scores'!AJ475&lt;&gt;"",'2. Enter scores'!$B475-'2. Enter scores'!AJ475,"")</f>
        <v/>
      </c>
      <c r="AL471" s="125" t="str">
        <f>IF('2. Enter scores'!AK475&lt;&gt;"",'2. Enter scores'!$B475-'2. Enter scores'!AK475,"")</f>
        <v/>
      </c>
      <c r="AM471" s="125" t="str">
        <f>IF('2. Enter scores'!AL475&lt;&gt;"",'2. Enter scores'!$B475-'2. Enter scores'!AL475,"")</f>
        <v/>
      </c>
      <c r="AN471" s="125" t="str">
        <f>IF('2. Enter scores'!AM475&lt;&gt;"",'2. Enter scores'!$B475-'2. Enter scores'!AM475,"")</f>
        <v/>
      </c>
      <c r="AO471" s="125" t="str">
        <f>IF('2. Enter scores'!AN475&lt;&gt;"",'2. Enter scores'!$B475-'2. Enter scores'!AN475,"")</f>
        <v/>
      </c>
      <c r="AP471" s="125" t="str">
        <f>IF('2. Enter scores'!AO475&lt;&gt;"",'2. Enter scores'!$B475-'2. Enter scores'!AO475,"")</f>
        <v/>
      </c>
      <c r="AQ471" s="125" t="str">
        <f>IF('2. Enter scores'!AP475&lt;&gt;"",'2. Enter scores'!$B475-'2. Enter scores'!AP475,"")</f>
        <v/>
      </c>
      <c r="AR471" s="125" t="str">
        <f>IF('2. Enter scores'!AQ475&lt;&gt;"",'2. Enter scores'!$B475-'2. Enter scores'!AQ475,"")</f>
        <v/>
      </c>
      <c r="AS471" s="125" t="str">
        <f>IF('2. Enter scores'!AR475&lt;&gt;"",'2. Enter scores'!$B475-'2. Enter scores'!AR475,"")</f>
        <v/>
      </c>
      <c r="AT471" s="125" t="str">
        <f>IF('2. Enter scores'!AS475&lt;&gt;"",'2. Enter scores'!$B475-'2. Enter scores'!AS475,"")</f>
        <v/>
      </c>
      <c r="AU471" s="125" t="str">
        <f>IF('2. Enter scores'!AT475&lt;&gt;"",'2. Enter scores'!$B475-'2. Enter scores'!AT475,"")</f>
        <v/>
      </c>
      <c r="AV471" s="125" t="str">
        <f>IF('2. Enter scores'!AU475&lt;&gt;"",'2. Enter scores'!$B475-'2. Enter scores'!AU475,"")</f>
        <v/>
      </c>
      <c r="AW471" s="125" t="str">
        <f>IF('2. Enter scores'!AV475&lt;&gt;"",'2. Enter scores'!$B475-'2. Enter scores'!AV475,"")</f>
        <v/>
      </c>
      <c r="AX471" s="125" t="str">
        <f>IF('2. Enter scores'!AW475&lt;&gt;"",'2. Enter scores'!$B475-'2. Enter scores'!AW475,"")</f>
        <v/>
      </c>
      <c r="AY471" s="125" t="str">
        <f>IF('2. Enter scores'!AX475&lt;&gt;"",'2. Enter scores'!$B475-'2. Enter scores'!AX475,"")</f>
        <v/>
      </c>
      <c r="AZ471" s="125" t="str">
        <f>IF('2. Enter scores'!AY475&lt;&gt;"",'2. Enter scores'!$B475-'2. Enter scores'!AY475,"")</f>
        <v/>
      </c>
      <c r="BA471" s="125" t="str">
        <f>IF('2. Enter scores'!AZ475&lt;&gt;"",'2. Enter scores'!$B475-'2. Enter scores'!AZ475,"")</f>
        <v/>
      </c>
      <c r="BB471" s="125" t="str">
        <f>IF('2. Enter scores'!BA475&lt;&gt;"",'2. Enter scores'!$B475-'2. Enter scores'!BA475,"")</f>
        <v/>
      </c>
      <c r="BC471" s="125" t="str">
        <f>IF('2. Enter scores'!BB475&lt;&gt;"",'2. Enter scores'!$B475-'2. Enter scores'!BB475,"")</f>
        <v/>
      </c>
      <c r="BD471" s="125" t="str">
        <f>IF('2. Enter scores'!BC475&lt;&gt;"",'2. Enter scores'!$B475-'2. Enter scores'!BC475,"")</f>
        <v/>
      </c>
      <c r="BE471" s="125" t="str">
        <f>IF('2. Enter scores'!BD475&lt;&gt;"",'2. Enter scores'!$B475-'2. Enter scores'!BD475,"")</f>
        <v/>
      </c>
      <c r="BF471" s="125" t="str">
        <f>IF('2. Enter scores'!BE475&lt;&gt;"",'2. Enter scores'!$B475-'2. Enter scores'!BE475,"")</f>
        <v/>
      </c>
      <c r="BG471" s="125" t="str">
        <f>IF('2. Enter scores'!BF475&lt;&gt;"",'2. Enter scores'!$B475-'2. Enter scores'!BF475,"")</f>
        <v/>
      </c>
      <c r="BH471" s="125" t="str">
        <f>IF('2. Enter scores'!BG475&lt;&gt;"",'2. Enter scores'!$B475-'2. Enter scores'!BG475,"")</f>
        <v/>
      </c>
      <c r="BI471" s="125" t="str">
        <f>IF('2. Enter scores'!BH475&lt;&gt;"",'2. Enter scores'!$B475-'2. Enter scores'!BH475,"")</f>
        <v/>
      </c>
      <c r="BJ471" s="125" t="str">
        <f>IF('2. Enter scores'!BI475&lt;&gt;"",'2. Enter scores'!$B475-'2. Enter scores'!BI475,"")</f>
        <v/>
      </c>
      <c r="BK471" s="125" t="str">
        <f>IF('2. Enter scores'!BJ475&lt;&gt;"",'2. Enter scores'!$B475-'2. Enter scores'!BJ475,"")</f>
        <v/>
      </c>
      <c r="BL471" s="125" t="str">
        <f>IF('2. Enter scores'!BK475&lt;&gt;"",'2. Enter scores'!$B475-'2. Enter scores'!BK475,"")</f>
        <v/>
      </c>
      <c r="BM471" s="125" t="str">
        <f>IF('2. Enter scores'!BL475&lt;&gt;"",'2. Enter scores'!$B475-'2. Enter scores'!BL475,"")</f>
        <v/>
      </c>
      <c r="BN471" s="125" t="str">
        <f>IF('2. Enter scores'!BM475&lt;&gt;"",'2. Enter scores'!$B475-'2. Enter scores'!BM475,"")</f>
        <v/>
      </c>
      <c r="BO471" s="125" t="str">
        <f>IF('2. Enter scores'!BN475&lt;&gt;"",'2. Enter scores'!$B475-'2. Enter scores'!BN475,"")</f>
        <v/>
      </c>
      <c r="BP471" s="108">
        <v>1000</v>
      </c>
    </row>
    <row r="472" spans="2:68" x14ac:dyDescent="0.35">
      <c r="B472" s="125" t="str">
        <f>IF('2. Enter scores'!A476&lt;&gt;"",'2. Enter scores'!A476,"")</f>
        <v/>
      </c>
      <c r="H472" s="125" t="str">
        <f>IF('2. Enter scores'!G476&lt;&gt;"",'2. Enter scores'!$B476-'2. Enter scores'!G476,"")</f>
        <v/>
      </c>
      <c r="I472" s="125" t="str">
        <f>IF('2. Enter scores'!H476&lt;&gt;"",'2. Enter scores'!$B476-'2. Enter scores'!H476,"")</f>
        <v/>
      </c>
      <c r="J472" s="125" t="str">
        <f>IF('2. Enter scores'!I476&lt;&gt;"",'2. Enter scores'!$B476-'2. Enter scores'!I476,"")</f>
        <v/>
      </c>
      <c r="K472" s="125" t="str">
        <f>IF('2. Enter scores'!J476&lt;&gt;"",'2. Enter scores'!$B476-'2. Enter scores'!J476,"")</f>
        <v/>
      </c>
      <c r="L472" s="125" t="str">
        <f>IF('2. Enter scores'!K476&lt;&gt;"",'2. Enter scores'!$B476-'2. Enter scores'!K476,"")</f>
        <v/>
      </c>
      <c r="M472" s="125" t="str">
        <f>IF('2. Enter scores'!L476&lt;&gt;"",'2. Enter scores'!$B476-'2. Enter scores'!L476,"")</f>
        <v/>
      </c>
      <c r="N472" s="125" t="str">
        <f>IF('2. Enter scores'!M476&lt;&gt;"",'2. Enter scores'!$B476-'2. Enter scores'!M476,"")</f>
        <v/>
      </c>
      <c r="O472" s="125" t="str">
        <f>IF('2. Enter scores'!N476&lt;&gt;"",'2. Enter scores'!$B476-'2. Enter scores'!N476,"")</f>
        <v/>
      </c>
      <c r="P472" s="125" t="str">
        <f>IF('2. Enter scores'!O476&lt;&gt;"",'2. Enter scores'!$B476-'2. Enter scores'!O476,"")</f>
        <v/>
      </c>
      <c r="Q472" s="125" t="str">
        <f>IF('2. Enter scores'!P476&lt;&gt;"",'2. Enter scores'!$B476-'2. Enter scores'!P476,"")</f>
        <v/>
      </c>
      <c r="R472" s="125" t="str">
        <f>IF('2. Enter scores'!Q476&lt;&gt;"",'2. Enter scores'!$B476-'2. Enter scores'!Q476,"")</f>
        <v/>
      </c>
      <c r="S472" s="125" t="str">
        <f>IF('2. Enter scores'!R476&lt;&gt;"",'2. Enter scores'!$B476-'2. Enter scores'!R476,"")</f>
        <v/>
      </c>
      <c r="T472" s="125" t="str">
        <f>IF('2. Enter scores'!S476&lt;&gt;"",'2. Enter scores'!$B476-'2. Enter scores'!S476,"")</f>
        <v/>
      </c>
      <c r="U472" s="125" t="str">
        <f>IF('2. Enter scores'!T476&lt;&gt;"",'2. Enter scores'!$B476-'2. Enter scores'!T476,"")</f>
        <v/>
      </c>
      <c r="V472" s="125" t="str">
        <f>IF('2. Enter scores'!U476&lt;&gt;"",'2. Enter scores'!$B476-'2. Enter scores'!U476,"")</f>
        <v/>
      </c>
      <c r="W472" s="125" t="str">
        <f>IF('2. Enter scores'!V476&lt;&gt;"",'2. Enter scores'!$B476-'2. Enter scores'!V476,"")</f>
        <v/>
      </c>
      <c r="X472" s="125" t="str">
        <f>IF('2. Enter scores'!W476&lt;&gt;"",'2. Enter scores'!$B476-'2. Enter scores'!W476,"")</f>
        <v/>
      </c>
      <c r="Y472" s="125" t="str">
        <f>IF('2. Enter scores'!X476&lt;&gt;"",'2. Enter scores'!$B476-'2. Enter scores'!X476,"")</f>
        <v/>
      </c>
      <c r="Z472" s="125" t="str">
        <f>IF('2. Enter scores'!Y476&lt;&gt;"",'2. Enter scores'!$B476-'2. Enter scores'!Y476,"")</f>
        <v/>
      </c>
      <c r="AA472" s="125" t="str">
        <f>IF('2. Enter scores'!Z476&lt;&gt;"",'2. Enter scores'!$B476-'2. Enter scores'!Z476,"")</f>
        <v/>
      </c>
      <c r="AB472" s="125" t="str">
        <f>IF('2. Enter scores'!AA476&lt;&gt;"",'2. Enter scores'!$B476-'2. Enter scores'!AA476,"")</f>
        <v/>
      </c>
      <c r="AC472" s="125" t="str">
        <f>IF('2. Enter scores'!AB476&lt;&gt;"",'2. Enter scores'!$B476-'2. Enter scores'!AB476,"")</f>
        <v/>
      </c>
      <c r="AD472" s="125" t="str">
        <f>IF('2. Enter scores'!AC476&lt;&gt;"",'2. Enter scores'!$B476-'2. Enter scores'!AC476,"")</f>
        <v/>
      </c>
      <c r="AE472" s="125" t="str">
        <f>IF('2. Enter scores'!AD476&lt;&gt;"",'2. Enter scores'!$B476-'2. Enter scores'!AD476,"")</f>
        <v/>
      </c>
      <c r="AF472" s="125" t="str">
        <f>IF('2. Enter scores'!AE476&lt;&gt;"",'2. Enter scores'!$B476-'2. Enter scores'!AE476,"")</f>
        <v/>
      </c>
      <c r="AG472" s="125" t="str">
        <f>IF('2. Enter scores'!AF476&lt;&gt;"",'2. Enter scores'!$B476-'2. Enter scores'!AF476,"")</f>
        <v/>
      </c>
      <c r="AH472" s="125" t="str">
        <f>IF('2. Enter scores'!AG476&lt;&gt;"",'2. Enter scores'!$B476-'2. Enter scores'!AG476,"")</f>
        <v/>
      </c>
      <c r="AI472" s="125" t="str">
        <f>IF('2. Enter scores'!AH476&lt;&gt;"",'2. Enter scores'!$B476-'2. Enter scores'!AH476,"")</f>
        <v/>
      </c>
      <c r="AJ472" s="125" t="str">
        <f>IF('2. Enter scores'!AI476&lt;&gt;"",'2. Enter scores'!$B476-'2. Enter scores'!AI476,"")</f>
        <v/>
      </c>
      <c r="AK472" s="125" t="str">
        <f>IF('2. Enter scores'!AJ476&lt;&gt;"",'2. Enter scores'!$B476-'2. Enter scores'!AJ476,"")</f>
        <v/>
      </c>
      <c r="AL472" s="125" t="str">
        <f>IF('2. Enter scores'!AK476&lt;&gt;"",'2. Enter scores'!$B476-'2. Enter scores'!AK476,"")</f>
        <v/>
      </c>
      <c r="AM472" s="125" t="str">
        <f>IF('2. Enter scores'!AL476&lt;&gt;"",'2. Enter scores'!$B476-'2. Enter scores'!AL476,"")</f>
        <v/>
      </c>
      <c r="AN472" s="125" t="str">
        <f>IF('2. Enter scores'!AM476&lt;&gt;"",'2. Enter scores'!$B476-'2. Enter scores'!AM476,"")</f>
        <v/>
      </c>
      <c r="AO472" s="125" t="str">
        <f>IF('2. Enter scores'!AN476&lt;&gt;"",'2. Enter scores'!$B476-'2. Enter scores'!AN476,"")</f>
        <v/>
      </c>
      <c r="AP472" s="125" t="str">
        <f>IF('2. Enter scores'!AO476&lt;&gt;"",'2. Enter scores'!$B476-'2. Enter scores'!AO476,"")</f>
        <v/>
      </c>
      <c r="AQ472" s="125" t="str">
        <f>IF('2. Enter scores'!AP476&lt;&gt;"",'2. Enter scores'!$B476-'2. Enter scores'!AP476,"")</f>
        <v/>
      </c>
      <c r="AR472" s="125" t="str">
        <f>IF('2. Enter scores'!AQ476&lt;&gt;"",'2. Enter scores'!$B476-'2. Enter scores'!AQ476,"")</f>
        <v/>
      </c>
      <c r="AS472" s="125" t="str">
        <f>IF('2. Enter scores'!AR476&lt;&gt;"",'2. Enter scores'!$B476-'2. Enter scores'!AR476,"")</f>
        <v/>
      </c>
      <c r="AT472" s="125" t="str">
        <f>IF('2. Enter scores'!AS476&lt;&gt;"",'2. Enter scores'!$B476-'2. Enter scores'!AS476,"")</f>
        <v/>
      </c>
      <c r="AU472" s="125" t="str">
        <f>IF('2. Enter scores'!AT476&lt;&gt;"",'2. Enter scores'!$B476-'2. Enter scores'!AT476,"")</f>
        <v/>
      </c>
      <c r="AV472" s="125" t="str">
        <f>IF('2. Enter scores'!AU476&lt;&gt;"",'2. Enter scores'!$B476-'2. Enter scores'!AU476,"")</f>
        <v/>
      </c>
      <c r="AW472" s="125" t="str">
        <f>IF('2. Enter scores'!AV476&lt;&gt;"",'2. Enter scores'!$B476-'2. Enter scores'!AV476,"")</f>
        <v/>
      </c>
      <c r="AX472" s="125" t="str">
        <f>IF('2. Enter scores'!AW476&lt;&gt;"",'2. Enter scores'!$B476-'2. Enter scores'!AW476,"")</f>
        <v/>
      </c>
      <c r="AY472" s="125" t="str">
        <f>IF('2. Enter scores'!AX476&lt;&gt;"",'2. Enter scores'!$B476-'2. Enter scores'!AX476,"")</f>
        <v/>
      </c>
      <c r="AZ472" s="125" t="str">
        <f>IF('2. Enter scores'!AY476&lt;&gt;"",'2. Enter scores'!$B476-'2. Enter scores'!AY476,"")</f>
        <v/>
      </c>
      <c r="BA472" s="125" t="str">
        <f>IF('2. Enter scores'!AZ476&lt;&gt;"",'2. Enter scores'!$B476-'2. Enter scores'!AZ476,"")</f>
        <v/>
      </c>
      <c r="BB472" s="125" t="str">
        <f>IF('2. Enter scores'!BA476&lt;&gt;"",'2. Enter scores'!$B476-'2. Enter scores'!BA476,"")</f>
        <v/>
      </c>
      <c r="BC472" s="125" t="str">
        <f>IF('2. Enter scores'!BB476&lt;&gt;"",'2. Enter scores'!$B476-'2. Enter scores'!BB476,"")</f>
        <v/>
      </c>
      <c r="BD472" s="125" t="str">
        <f>IF('2. Enter scores'!BC476&lt;&gt;"",'2. Enter scores'!$B476-'2. Enter scores'!BC476,"")</f>
        <v/>
      </c>
      <c r="BE472" s="125" t="str">
        <f>IF('2. Enter scores'!BD476&lt;&gt;"",'2. Enter scores'!$B476-'2. Enter scores'!BD476,"")</f>
        <v/>
      </c>
      <c r="BF472" s="125" t="str">
        <f>IF('2. Enter scores'!BE476&lt;&gt;"",'2. Enter scores'!$B476-'2. Enter scores'!BE476,"")</f>
        <v/>
      </c>
      <c r="BG472" s="125" t="str">
        <f>IF('2. Enter scores'!BF476&lt;&gt;"",'2. Enter scores'!$B476-'2. Enter scores'!BF476,"")</f>
        <v/>
      </c>
      <c r="BH472" s="125" t="str">
        <f>IF('2. Enter scores'!BG476&lt;&gt;"",'2. Enter scores'!$B476-'2. Enter scores'!BG476,"")</f>
        <v/>
      </c>
      <c r="BI472" s="125" t="str">
        <f>IF('2. Enter scores'!BH476&lt;&gt;"",'2. Enter scores'!$B476-'2. Enter scores'!BH476,"")</f>
        <v/>
      </c>
      <c r="BJ472" s="125" t="str">
        <f>IF('2. Enter scores'!BI476&lt;&gt;"",'2. Enter scores'!$B476-'2. Enter scores'!BI476,"")</f>
        <v/>
      </c>
      <c r="BK472" s="125" t="str">
        <f>IF('2. Enter scores'!BJ476&lt;&gt;"",'2. Enter scores'!$B476-'2. Enter scores'!BJ476,"")</f>
        <v/>
      </c>
      <c r="BL472" s="125" t="str">
        <f>IF('2. Enter scores'!BK476&lt;&gt;"",'2. Enter scores'!$B476-'2. Enter scores'!BK476,"")</f>
        <v/>
      </c>
      <c r="BM472" s="125" t="str">
        <f>IF('2. Enter scores'!BL476&lt;&gt;"",'2. Enter scores'!$B476-'2. Enter scores'!BL476,"")</f>
        <v/>
      </c>
      <c r="BN472" s="125" t="str">
        <f>IF('2. Enter scores'!BM476&lt;&gt;"",'2. Enter scores'!$B476-'2. Enter scores'!BM476,"")</f>
        <v/>
      </c>
      <c r="BO472" s="125" t="str">
        <f>IF('2. Enter scores'!BN476&lt;&gt;"",'2. Enter scores'!$B476-'2. Enter scores'!BN476,"")</f>
        <v/>
      </c>
      <c r="BP472" s="108">
        <v>1000</v>
      </c>
    </row>
    <row r="473" spans="2:68" x14ac:dyDescent="0.35">
      <c r="B473" s="125" t="str">
        <f>IF('2. Enter scores'!A477&lt;&gt;"",'2. Enter scores'!A477,"")</f>
        <v/>
      </c>
      <c r="H473" s="125" t="str">
        <f>IF('2. Enter scores'!G477&lt;&gt;"",'2. Enter scores'!$B477-'2. Enter scores'!G477,"")</f>
        <v/>
      </c>
      <c r="I473" s="125" t="str">
        <f>IF('2. Enter scores'!H477&lt;&gt;"",'2. Enter scores'!$B477-'2. Enter scores'!H477,"")</f>
        <v/>
      </c>
      <c r="J473" s="125" t="str">
        <f>IF('2. Enter scores'!I477&lt;&gt;"",'2. Enter scores'!$B477-'2. Enter scores'!I477,"")</f>
        <v/>
      </c>
      <c r="K473" s="125" t="str">
        <f>IF('2. Enter scores'!J477&lt;&gt;"",'2. Enter scores'!$B477-'2. Enter scores'!J477,"")</f>
        <v/>
      </c>
      <c r="L473" s="125" t="str">
        <f>IF('2. Enter scores'!K477&lt;&gt;"",'2. Enter scores'!$B477-'2. Enter scores'!K477,"")</f>
        <v/>
      </c>
      <c r="M473" s="125" t="str">
        <f>IF('2. Enter scores'!L477&lt;&gt;"",'2. Enter scores'!$B477-'2. Enter scores'!L477,"")</f>
        <v/>
      </c>
      <c r="N473" s="125" t="str">
        <f>IF('2. Enter scores'!M477&lt;&gt;"",'2. Enter scores'!$B477-'2. Enter scores'!M477,"")</f>
        <v/>
      </c>
      <c r="O473" s="125" t="str">
        <f>IF('2. Enter scores'!N477&lt;&gt;"",'2. Enter scores'!$B477-'2. Enter scores'!N477,"")</f>
        <v/>
      </c>
      <c r="P473" s="125" t="str">
        <f>IF('2. Enter scores'!O477&lt;&gt;"",'2. Enter scores'!$B477-'2. Enter scores'!O477,"")</f>
        <v/>
      </c>
      <c r="Q473" s="125" t="str">
        <f>IF('2. Enter scores'!P477&lt;&gt;"",'2. Enter scores'!$B477-'2. Enter scores'!P477,"")</f>
        <v/>
      </c>
      <c r="R473" s="125" t="str">
        <f>IF('2. Enter scores'!Q477&lt;&gt;"",'2. Enter scores'!$B477-'2. Enter scores'!Q477,"")</f>
        <v/>
      </c>
      <c r="S473" s="125" t="str">
        <f>IF('2. Enter scores'!R477&lt;&gt;"",'2. Enter scores'!$B477-'2. Enter scores'!R477,"")</f>
        <v/>
      </c>
      <c r="T473" s="125" t="str">
        <f>IF('2. Enter scores'!S477&lt;&gt;"",'2. Enter scores'!$B477-'2. Enter scores'!S477,"")</f>
        <v/>
      </c>
      <c r="U473" s="125" t="str">
        <f>IF('2. Enter scores'!T477&lt;&gt;"",'2. Enter scores'!$B477-'2. Enter scores'!T477,"")</f>
        <v/>
      </c>
      <c r="V473" s="125" t="str">
        <f>IF('2. Enter scores'!U477&lt;&gt;"",'2. Enter scores'!$B477-'2. Enter scores'!U477,"")</f>
        <v/>
      </c>
      <c r="W473" s="125" t="str">
        <f>IF('2. Enter scores'!V477&lt;&gt;"",'2. Enter scores'!$B477-'2. Enter scores'!V477,"")</f>
        <v/>
      </c>
      <c r="X473" s="125" t="str">
        <f>IF('2. Enter scores'!W477&lt;&gt;"",'2. Enter scores'!$B477-'2. Enter scores'!W477,"")</f>
        <v/>
      </c>
      <c r="Y473" s="125" t="str">
        <f>IF('2. Enter scores'!X477&lt;&gt;"",'2. Enter scores'!$B477-'2. Enter scores'!X477,"")</f>
        <v/>
      </c>
      <c r="Z473" s="125" t="str">
        <f>IF('2. Enter scores'!Y477&lt;&gt;"",'2. Enter scores'!$B477-'2. Enter scores'!Y477,"")</f>
        <v/>
      </c>
      <c r="AA473" s="125" t="str">
        <f>IF('2. Enter scores'!Z477&lt;&gt;"",'2. Enter scores'!$B477-'2. Enter scores'!Z477,"")</f>
        <v/>
      </c>
      <c r="AB473" s="125" t="str">
        <f>IF('2. Enter scores'!AA477&lt;&gt;"",'2. Enter scores'!$B477-'2. Enter scores'!AA477,"")</f>
        <v/>
      </c>
      <c r="AC473" s="125" t="str">
        <f>IF('2. Enter scores'!AB477&lt;&gt;"",'2. Enter scores'!$B477-'2. Enter scores'!AB477,"")</f>
        <v/>
      </c>
      <c r="AD473" s="125" t="str">
        <f>IF('2. Enter scores'!AC477&lt;&gt;"",'2. Enter scores'!$B477-'2. Enter scores'!AC477,"")</f>
        <v/>
      </c>
      <c r="AE473" s="125" t="str">
        <f>IF('2. Enter scores'!AD477&lt;&gt;"",'2. Enter scores'!$B477-'2. Enter scores'!AD477,"")</f>
        <v/>
      </c>
      <c r="AF473" s="125" t="str">
        <f>IF('2. Enter scores'!AE477&lt;&gt;"",'2. Enter scores'!$B477-'2. Enter scores'!AE477,"")</f>
        <v/>
      </c>
      <c r="AG473" s="125" t="str">
        <f>IF('2. Enter scores'!AF477&lt;&gt;"",'2. Enter scores'!$B477-'2. Enter scores'!AF477,"")</f>
        <v/>
      </c>
      <c r="AH473" s="125" t="str">
        <f>IF('2. Enter scores'!AG477&lt;&gt;"",'2. Enter scores'!$B477-'2. Enter scores'!AG477,"")</f>
        <v/>
      </c>
      <c r="AI473" s="125" t="str">
        <f>IF('2. Enter scores'!AH477&lt;&gt;"",'2. Enter scores'!$B477-'2. Enter scores'!AH477,"")</f>
        <v/>
      </c>
      <c r="AJ473" s="125" t="str">
        <f>IF('2. Enter scores'!AI477&lt;&gt;"",'2. Enter scores'!$B477-'2. Enter scores'!AI477,"")</f>
        <v/>
      </c>
      <c r="AK473" s="125" t="str">
        <f>IF('2. Enter scores'!AJ477&lt;&gt;"",'2. Enter scores'!$B477-'2. Enter scores'!AJ477,"")</f>
        <v/>
      </c>
      <c r="AL473" s="125" t="str">
        <f>IF('2. Enter scores'!AK477&lt;&gt;"",'2. Enter scores'!$B477-'2. Enter scores'!AK477,"")</f>
        <v/>
      </c>
      <c r="AM473" s="125" t="str">
        <f>IF('2. Enter scores'!AL477&lt;&gt;"",'2. Enter scores'!$B477-'2. Enter scores'!AL477,"")</f>
        <v/>
      </c>
      <c r="AN473" s="125" t="str">
        <f>IF('2. Enter scores'!AM477&lt;&gt;"",'2. Enter scores'!$B477-'2. Enter scores'!AM477,"")</f>
        <v/>
      </c>
      <c r="AO473" s="125" t="str">
        <f>IF('2. Enter scores'!AN477&lt;&gt;"",'2. Enter scores'!$B477-'2. Enter scores'!AN477,"")</f>
        <v/>
      </c>
      <c r="AP473" s="125" t="str">
        <f>IF('2. Enter scores'!AO477&lt;&gt;"",'2. Enter scores'!$B477-'2. Enter scores'!AO477,"")</f>
        <v/>
      </c>
      <c r="AQ473" s="125" t="str">
        <f>IF('2. Enter scores'!AP477&lt;&gt;"",'2. Enter scores'!$B477-'2. Enter scores'!AP477,"")</f>
        <v/>
      </c>
      <c r="AR473" s="125" t="str">
        <f>IF('2. Enter scores'!AQ477&lt;&gt;"",'2. Enter scores'!$B477-'2. Enter scores'!AQ477,"")</f>
        <v/>
      </c>
      <c r="AS473" s="125" t="str">
        <f>IF('2. Enter scores'!AR477&lt;&gt;"",'2. Enter scores'!$B477-'2. Enter scores'!AR477,"")</f>
        <v/>
      </c>
      <c r="AT473" s="125" t="str">
        <f>IF('2. Enter scores'!AS477&lt;&gt;"",'2. Enter scores'!$B477-'2. Enter scores'!AS477,"")</f>
        <v/>
      </c>
      <c r="AU473" s="125" t="str">
        <f>IF('2. Enter scores'!AT477&lt;&gt;"",'2. Enter scores'!$B477-'2. Enter scores'!AT477,"")</f>
        <v/>
      </c>
      <c r="AV473" s="125" t="str">
        <f>IF('2. Enter scores'!AU477&lt;&gt;"",'2. Enter scores'!$B477-'2. Enter scores'!AU477,"")</f>
        <v/>
      </c>
      <c r="AW473" s="125" t="str">
        <f>IF('2. Enter scores'!AV477&lt;&gt;"",'2. Enter scores'!$B477-'2. Enter scores'!AV477,"")</f>
        <v/>
      </c>
      <c r="AX473" s="125" t="str">
        <f>IF('2. Enter scores'!AW477&lt;&gt;"",'2. Enter scores'!$B477-'2. Enter scores'!AW477,"")</f>
        <v/>
      </c>
      <c r="AY473" s="125" t="str">
        <f>IF('2. Enter scores'!AX477&lt;&gt;"",'2. Enter scores'!$B477-'2. Enter scores'!AX477,"")</f>
        <v/>
      </c>
      <c r="AZ473" s="125" t="str">
        <f>IF('2. Enter scores'!AY477&lt;&gt;"",'2. Enter scores'!$B477-'2. Enter scores'!AY477,"")</f>
        <v/>
      </c>
      <c r="BA473" s="125" t="str">
        <f>IF('2. Enter scores'!AZ477&lt;&gt;"",'2. Enter scores'!$B477-'2. Enter scores'!AZ477,"")</f>
        <v/>
      </c>
      <c r="BB473" s="125" t="str">
        <f>IF('2. Enter scores'!BA477&lt;&gt;"",'2. Enter scores'!$B477-'2. Enter scores'!BA477,"")</f>
        <v/>
      </c>
      <c r="BC473" s="125" t="str">
        <f>IF('2. Enter scores'!BB477&lt;&gt;"",'2. Enter scores'!$B477-'2. Enter scores'!BB477,"")</f>
        <v/>
      </c>
      <c r="BD473" s="125" t="str">
        <f>IF('2. Enter scores'!BC477&lt;&gt;"",'2. Enter scores'!$B477-'2. Enter scores'!BC477,"")</f>
        <v/>
      </c>
      <c r="BE473" s="125" t="str">
        <f>IF('2. Enter scores'!BD477&lt;&gt;"",'2. Enter scores'!$B477-'2. Enter scores'!BD477,"")</f>
        <v/>
      </c>
      <c r="BF473" s="125" t="str">
        <f>IF('2. Enter scores'!BE477&lt;&gt;"",'2. Enter scores'!$B477-'2. Enter scores'!BE477,"")</f>
        <v/>
      </c>
      <c r="BG473" s="125" t="str">
        <f>IF('2. Enter scores'!BF477&lt;&gt;"",'2. Enter scores'!$B477-'2. Enter scores'!BF477,"")</f>
        <v/>
      </c>
      <c r="BH473" s="125" t="str">
        <f>IF('2. Enter scores'!BG477&lt;&gt;"",'2. Enter scores'!$B477-'2. Enter scores'!BG477,"")</f>
        <v/>
      </c>
      <c r="BI473" s="125" t="str">
        <f>IF('2. Enter scores'!BH477&lt;&gt;"",'2. Enter scores'!$B477-'2. Enter scores'!BH477,"")</f>
        <v/>
      </c>
      <c r="BJ473" s="125" t="str">
        <f>IF('2. Enter scores'!BI477&lt;&gt;"",'2. Enter scores'!$B477-'2. Enter scores'!BI477,"")</f>
        <v/>
      </c>
      <c r="BK473" s="125" t="str">
        <f>IF('2. Enter scores'!BJ477&lt;&gt;"",'2. Enter scores'!$B477-'2. Enter scores'!BJ477,"")</f>
        <v/>
      </c>
      <c r="BL473" s="125" t="str">
        <f>IF('2. Enter scores'!BK477&lt;&gt;"",'2. Enter scores'!$B477-'2. Enter scores'!BK477,"")</f>
        <v/>
      </c>
      <c r="BM473" s="125" t="str">
        <f>IF('2. Enter scores'!BL477&lt;&gt;"",'2. Enter scores'!$B477-'2. Enter scores'!BL477,"")</f>
        <v/>
      </c>
      <c r="BN473" s="125" t="str">
        <f>IF('2. Enter scores'!BM477&lt;&gt;"",'2. Enter scores'!$B477-'2. Enter scores'!BM477,"")</f>
        <v/>
      </c>
      <c r="BO473" s="125" t="str">
        <f>IF('2. Enter scores'!BN477&lt;&gt;"",'2. Enter scores'!$B477-'2. Enter scores'!BN477,"")</f>
        <v/>
      </c>
      <c r="BP473" s="108">
        <v>1000</v>
      </c>
    </row>
    <row r="474" spans="2:68" x14ac:dyDescent="0.35">
      <c r="B474" s="125" t="str">
        <f>IF('2. Enter scores'!A478&lt;&gt;"",'2. Enter scores'!A478,"")</f>
        <v/>
      </c>
      <c r="H474" s="125" t="str">
        <f>IF('2. Enter scores'!G478&lt;&gt;"",'2. Enter scores'!$B478-'2. Enter scores'!G478,"")</f>
        <v/>
      </c>
      <c r="I474" s="125" t="str">
        <f>IF('2. Enter scores'!H478&lt;&gt;"",'2. Enter scores'!$B478-'2. Enter scores'!H478,"")</f>
        <v/>
      </c>
      <c r="J474" s="125" t="str">
        <f>IF('2. Enter scores'!I478&lt;&gt;"",'2. Enter scores'!$B478-'2. Enter scores'!I478,"")</f>
        <v/>
      </c>
      <c r="K474" s="125" t="str">
        <f>IF('2. Enter scores'!J478&lt;&gt;"",'2. Enter scores'!$B478-'2. Enter scores'!J478,"")</f>
        <v/>
      </c>
      <c r="L474" s="125" t="str">
        <f>IF('2. Enter scores'!K478&lt;&gt;"",'2. Enter scores'!$B478-'2. Enter scores'!K478,"")</f>
        <v/>
      </c>
      <c r="M474" s="125" t="str">
        <f>IF('2. Enter scores'!L478&lt;&gt;"",'2. Enter scores'!$B478-'2. Enter scores'!L478,"")</f>
        <v/>
      </c>
      <c r="N474" s="125" t="str">
        <f>IF('2. Enter scores'!M478&lt;&gt;"",'2. Enter scores'!$B478-'2. Enter scores'!M478,"")</f>
        <v/>
      </c>
      <c r="O474" s="125" t="str">
        <f>IF('2. Enter scores'!N478&lt;&gt;"",'2. Enter scores'!$B478-'2. Enter scores'!N478,"")</f>
        <v/>
      </c>
      <c r="P474" s="125" t="str">
        <f>IF('2. Enter scores'!O478&lt;&gt;"",'2. Enter scores'!$B478-'2. Enter scores'!O478,"")</f>
        <v/>
      </c>
      <c r="Q474" s="125" t="str">
        <f>IF('2. Enter scores'!P478&lt;&gt;"",'2. Enter scores'!$B478-'2. Enter scores'!P478,"")</f>
        <v/>
      </c>
      <c r="R474" s="125" t="str">
        <f>IF('2. Enter scores'!Q478&lt;&gt;"",'2. Enter scores'!$B478-'2. Enter scores'!Q478,"")</f>
        <v/>
      </c>
      <c r="S474" s="125" t="str">
        <f>IF('2. Enter scores'!R478&lt;&gt;"",'2. Enter scores'!$B478-'2. Enter scores'!R478,"")</f>
        <v/>
      </c>
      <c r="T474" s="125" t="str">
        <f>IF('2. Enter scores'!S478&lt;&gt;"",'2. Enter scores'!$B478-'2. Enter scores'!S478,"")</f>
        <v/>
      </c>
      <c r="U474" s="125" t="str">
        <f>IF('2. Enter scores'!T478&lt;&gt;"",'2. Enter scores'!$B478-'2. Enter scores'!T478,"")</f>
        <v/>
      </c>
      <c r="V474" s="125" t="str">
        <f>IF('2. Enter scores'!U478&lt;&gt;"",'2. Enter scores'!$B478-'2. Enter scores'!U478,"")</f>
        <v/>
      </c>
      <c r="W474" s="125" t="str">
        <f>IF('2. Enter scores'!V478&lt;&gt;"",'2. Enter scores'!$B478-'2. Enter scores'!V478,"")</f>
        <v/>
      </c>
      <c r="X474" s="125" t="str">
        <f>IF('2. Enter scores'!W478&lt;&gt;"",'2. Enter scores'!$B478-'2. Enter scores'!W478,"")</f>
        <v/>
      </c>
      <c r="Y474" s="125" t="str">
        <f>IF('2. Enter scores'!X478&lt;&gt;"",'2. Enter scores'!$B478-'2. Enter scores'!X478,"")</f>
        <v/>
      </c>
      <c r="Z474" s="125" t="str">
        <f>IF('2. Enter scores'!Y478&lt;&gt;"",'2. Enter scores'!$B478-'2. Enter scores'!Y478,"")</f>
        <v/>
      </c>
      <c r="AA474" s="125" t="str">
        <f>IF('2. Enter scores'!Z478&lt;&gt;"",'2. Enter scores'!$B478-'2. Enter scores'!Z478,"")</f>
        <v/>
      </c>
      <c r="AB474" s="125" t="str">
        <f>IF('2. Enter scores'!AA478&lt;&gt;"",'2. Enter scores'!$B478-'2. Enter scores'!AA478,"")</f>
        <v/>
      </c>
      <c r="AC474" s="125" t="str">
        <f>IF('2. Enter scores'!AB478&lt;&gt;"",'2. Enter scores'!$B478-'2. Enter scores'!AB478,"")</f>
        <v/>
      </c>
      <c r="AD474" s="125" t="str">
        <f>IF('2. Enter scores'!AC478&lt;&gt;"",'2. Enter scores'!$B478-'2. Enter scores'!AC478,"")</f>
        <v/>
      </c>
      <c r="AE474" s="125" t="str">
        <f>IF('2. Enter scores'!AD478&lt;&gt;"",'2. Enter scores'!$B478-'2. Enter scores'!AD478,"")</f>
        <v/>
      </c>
      <c r="AF474" s="125" t="str">
        <f>IF('2. Enter scores'!AE478&lt;&gt;"",'2. Enter scores'!$B478-'2. Enter scores'!AE478,"")</f>
        <v/>
      </c>
      <c r="AG474" s="125" t="str">
        <f>IF('2. Enter scores'!AF478&lt;&gt;"",'2. Enter scores'!$B478-'2. Enter scores'!AF478,"")</f>
        <v/>
      </c>
      <c r="AH474" s="125" t="str">
        <f>IF('2. Enter scores'!AG478&lt;&gt;"",'2. Enter scores'!$B478-'2. Enter scores'!AG478,"")</f>
        <v/>
      </c>
      <c r="AI474" s="125" t="str">
        <f>IF('2. Enter scores'!AH478&lt;&gt;"",'2. Enter scores'!$B478-'2. Enter scores'!AH478,"")</f>
        <v/>
      </c>
      <c r="AJ474" s="125" t="str">
        <f>IF('2. Enter scores'!AI478&lt;&gt;"",'2. Enter scores'!$B478-'2. Enter scores'!AI478,"")</f>
        <v/>
      </c>
      <c r="AK474" s="125" t="str">
        <f>IF('2. Enter scores'!AJ478&lt;&gt;"",'2. Enter scores'!$B478-'2. Enter scores'!AJ478,"")</f>
        <v/>
      </c>
      <c r="AL474" s="125" t="str">
        <f>IF('2. Enter scores'!AK478&lt;&gt;"",'2. Enter scores'!$B478-'2. Enter scores'!AK478,"")</f>
        <v/>
      </c>
      <c r="AM474" s="125" t="str">
        <f>IF('2. Enter scores'!AL478&lt;&gt;"",'2. Enter scores'!$B478-'2. Enter scores'!AL478,"")</f>
        <v/>
      </c>
      <c r="AN474" s="125" t="str">
        <f>IF('2. Enter scores'!AM478&lt;&gt;"",'2. Enter scores'!$B478-'2. Enter scores'!AM478,"")</f>
        <v/>
      </c>
      <c r="AO474" s="125" t="str">
        <f>IF('2. Enter scores'!AN478&lt;&gt;"",'2. Enter scores'!$B478-'2. Enter scores'!AN478,"")</f>
        <v/>
      </c>
      <c r="AP474" s="125" t="str">
        <f>IF('2. Enter scores'!AO478&lt;&gt;"",'2. Enter scores'!$B478-'2. Enter scores'!AO478,"")</f>
        <v/>
      </c>
      <c r="AQ474" s="125" t="str">
        <f>IF('2. Enter scores'!AP478&lt;&gt;"",'2. Enter scores'!$B478-'2. Enter scores'!AP478,"")</f>
        <v/>
      </c>
      <c r="AR474" s="125" t="str">
        <f>IF('2. Enter scores'!AQ478&lt;&gt;"",'2. Enter scores'!$B478-'2. Enter scores'!AQ478,"")</f>
        <v/>
      </c>
      <c r="AS474" s="125" t="str">
        <f>IF('2. Enter scores'!AR478&lt;&gt;"",'2. Enter scores'!$B478-'2. Enter scores'!AR478,"")</f>
        <v/>
      </c>
      <c r="AT474" s="125" t="str">
        <f>IF('2. Enter scores'!AS478&lt;&gt;"",'2. Enter scores'!$B478-'2. Enter scores'!AS478,"")</f>
        <v/>
      </c>
      <c r="AU474" s="125" t="str">
        <f>IF('2. Enter scores'!AT478&lt;&gt;"",'2. Enter scores'!$B478-'2. Enter scores'!AT478,"")</f>
        <v/>
      </c>
      <c r="AV474" s="125" t="str">
        <f>IF('2. Enter scores'!AU478&lt;&gt;"",'2. Enter scores'!$B478-'2. Enter scores'!AU478,"")</f>
        <v/>
      </c>
      <c r="AW474" s="125" t="str">
        <f>IF('2. Enter scores'!AV478&lt;&gt;"",'2. Enter scores'!$B478-'2. Enter scores'!AV478,"")</f>
        <v/>
      </c>
      <c r="AX474" s="125" t="str">
        <f>IF('2. Enter scores'!AW478&lt;&gt;"",'2. Enter scores'!$B478-'2. Enter scores'!AW478,"")</f>
        <v/>
      </c>
      <c r="AY474" s="125" t="str">
        <f>IF('2. Enter scores'!AX478&lt;&gt;"",'2. Enter scores'!$B478-'2. Enter scores'!AX478,"")</f>
        <v/>
      </c>
      <c r="AZ474" s="125" t="str">
        <f>IF('2. Enter scores'!AY478&lt;&gt;"",'2. Enter scores'!$B478-'2. Enter scores'!AY478,"")</f>
        <v/>
      </c>
      <c r="BA474" s="125" t="str">
        <f>IF('2. Enter scores'!AZ478&lt;&gt;"",'2. Enter scores'!$B478-'2. Enter scores'!AZ478,"")</f>
        <v/>
      </c>
      <c r="BB474" s="125" t="str">
        <f>IF('2. Enter scores'!BA478&lt;&gt;"",'2. Enter scores'!$B478-'2. Enter scores'!BA478,"")</f>
        <v/>
      </c>
      <c r="BC474" s="125" t="str">
        <f>IF('2. Enter scores'!BB478&lt;&gt;"",'2. Enter scores'!$B478-'2. Enter scores'!BB478,"")</f>
        <v/>
      </c>
      <c r="BD474" s="125" t="str">
        <f>IF('2. Enter scores'!BC478&lt;&gt;"",'2. Enter scores'!$B478-'2. Enter scores'!BC478,"")</f>
        <v/>
      </c>
      <c r="BE474" s="125" t="str">
        <f>IF('2. Enter scores'!BD478&lt;&gt;"",'2. Enter scores'!$B478-'2. Enter scores'!BD478,"")</f>
        <v/>
      </c>
      <c r="BF474" s="125" t="str">
        <f>IF('2. Enter scores'!BE478&lt;&gt;"",'2. Enter scores'!$B478-'2. Enter scores'!BE478,"")</f>
        <v/>
      </c>
      <c r="BG474" s="125" t="str">
        <f>IF('2. Enter scores'!BF478&lt;&gt;"",'2. Enter scores'!$B478-'2. Enter scores'!BF478,"")</f>
        <v/>
      </c>
      <c r="BH474" s="125" t="str">
        <f>IF('2. Enter scores'!BG478&lt;&gt;"",'2. Enter scores'!$B478-'2. Enter scores'!BG478,"")</f>
        <v/>
      </c>
      <c r="BI474" s="125" t="str">
        <f>IF('2. Enter scores'!BH478&lt;&gt;"",'2. Enter scores'!$B478-'2. Enter scores'!BH478,"")</f>
        <v/>
      </c>
      <c r="BJ474" s="125" t="str">
        <f>IF('2. Enter scores'!BI478&lt;&gt;"",'2. Enter scores'!$B478-'2. Enter scores'!BI478,"")</f>
        <v/>
      </c>
      <c r="BK474" s="125" t="str">
        <f>IF('2. Enter scores'!BJ478&lt;&gt;"",'2. Enter scores'!$B478-'2. Enter scores'!BJ478,"")</f>
        <v/>
      </c>
      <c r="BL474" s="125" t="str">
        <f>IF('2. Enter scores'!BK478&lt;&gt;"",'2. Enter scores'!$B478-'2. Enter scores'!BK478,"")</f>
        <v/>
      </c>
      <c r="BM474" s="125" t="str">
        <f>IF('2. Enter scores'!BL478&lt;&gt;"",'2. Enter scores'!$B478-'2. Enter scores'!BL478,"")</f>
        <v/>
      </c>
      <c r="BN474" s="125" t="str">
        <f>IF('2. Enter scores'!BM478&lt;&gt;"",'2. Enter scores'!$B478-'2. Enter scores'!BM478,"")</f>
        <v/>
      </c>
      <c r="BO474" s="125" t="str">
        <f>IF('2. Enter scores'!BN478&lt;&gt;"",'2. Enter scores'!$B478-'2. Enter scores'!BN478,"")</f>
        <v/>
      </c>
      <c r="BP474" s="108">
        <v>1000</v>
      </c>
    </row>
    <row r="475" spans="2:68" x14ac:dyDescent="0.35">
      <c r="B475" s="125" t="str">
        <f>IF('2. Enter scores'!A479&lt;&gt;"",'2. Enter scores'!A479,"")</f>
        <v/>
      </c>
      <c r="H475" s="125" t="str">
        <f>IF('2. Enter scores'!G479&lt;&gt;"",'2. Enter scores'!$B479-'2. Enter scores'!G479,"")</f>
        <v/>
      </c>
      <c r="I475" s="125" t="str">
        <f>IF('2. Enter scores'!H479&lt;&gt;"",'2. Enter scores'!$B479-'2. Enter scores'!H479,"")</f>
        <v/>
      </c>
      <c r="J475" s="125" t="str">
        <f>IF('2. Enter scores'!I479&lt;&gt;"",'2. Enter scores'!$B479-'2. Enter scores'!I479,"")</f>
        <v/>
      </c>
      <c r="K475" s="125" t="str">
        <f>IF('2. Enter scores'!J479&lt;&gt;"",'2. Enter scores'!$B479-'2. Enter scores'!J479,"")</f>
        <v/>
      </c>
      <c r="L475" s="125" t="str">
        <f>IF('2. Enter scores'!K479&lt;&gt;"",'2. Enter scores'!$B479-'2. Enter scores'!K479,"")</f>
        <v/>
      </c>
      <c r="M475" s="125" t="str">
        <f>IF('2. Enter scores'!L479&lt;&gt;"",'2. Enter scores'!$B479-'2. Enter scores'!L479,"")</f>
        <v/>
      </c>
      <c r="N475" s="125" t="str">
        <f>IF('2. Enter scores'!M479&lt;&gt;"",'2. Enter scores'!$B479-'2. Enter scores'!M479,"")</f>
        <v/>
      </c>
      <c r="O475" s="125" t="str">
        <f>IF('2. Enter scores'!N479&lt;&gt;"",'2. Enter scores'!$B479-'2. Enter scores'!N479,"")</f>
        <v/>
      </c>
      <c r="P475" s="125" t="str">
        <f>IF('2. Enter scores'!O479&lt;&gt;"",'2. Enter scores'!$B479-'2. Enter scores'!O479,"")</f>
        <v/>
      </c>
      <c r="Q475" s="125" t="str">
        <f>IF('2. Enter scores'!P479&lt;&gt;"",'2. Enter scores'!$B479-'2. Enter scores'!P479,"")</f>
        <v/>
      </c>
      <c r="R475" s="125" t="str">
        <f>IF('2. Enter scores'!Q479&lt;&gt;"",'2. Enter scores'!$B479-'2. Enter scores'!Q479,"")</f>
        <v/>
      </c>
      <c r="S475" s="125" t="str">
        <f>IF('2. Enter scores'!R479&lt;&gt;"",'2. Enter scores'!$B479-'2. Enter scores'!R479,"")</f>
        <v/>
      </c>
      <c r="T475" s="125" t="str">
        <f>IF('2. Enter scores'!S479&lt;&gt;"",'2. Enter scores'!$B479-'2. Enter scores'!S479,"")</f>
        <v/>
      </c>
      <c r="U475" s="125" t="str">
        <f>IF('2. Enter scores'!T479&lt;&gt;"",'2. Enter scores'!$B479-'2. Enter scores'!T479,"")</f>
        <v/>
      </c>
      <c r="V475" s="125" t="str">
        <f>IF('2. Enter scores'!U479&lt;&gt;"",'2. Enter scores'!$B479-'2. Enter scores'!U479,"")</f>
        <v/>
      </c>
      <c r="W475" s="125" t="str">
        <f>IF('2. Enter scores'!V479&lt;&gt;"",'2. Enter scores'!$B479-'2. Enter scores'!V479,"")</f>
        <v/>
      </c>
      <c r="X475" s="125" t="str">
        <f>IF('2. Enter scores'!W479&lt;&gt;"",'2. Enter scores'!$B479-'2. Enter scores'!W479,"")</f>
        <v/>
      </c>
      <c r="Y475" s="125" t="str">
        <f>IF('2. Enter scores'!X479&lt;&gt;"",'2. Enter scores'!$B479-'2. Enter scores'!X479,"")</f>
        <v/>
      </c>
      <c r="Z475" s="125" t="str">
        <f>IF('2. Enter scores'!Y479&lt;&gt;"",'2. Enter scores'!$B479-'2. Enter scores'!Y479,"")</f>
        <v/>
      </c>
      <c r="AA475" s="125" t="str">
        <f>IF('2. Enter scores'!Z479&lt;&gt;"",'2. Enter scores'!$B479-'2. Enter scores'!Z479,"")</f>
        <v/>
      </c>
      <c r="AB475" s="125" t="str">
        <f>IF('2. Enter scores'!AA479&lt;&gt;"",'2. Enter scores'!$B479-'2. Enter scores'!AA479,"")</f>
        <v/>
      </c>
      <c r="AC475" s="125" t="str">
        <f>IF('2. Enter scores'!AB479&lt;&gt;"",'2. Enter scores'!$B479-'2. Enter scores'!AB479,"")</f>
        <v/>
      </c>
      <c r="AD475" s="125" t="str">
        <f>IF('2. Enter scores'!AC479&lt;&gt;"",'2. Enter scores'!$B479-'2. Enter scores'!AC479,"")</f>
        <v/>
      </c>
      <c r="AE475" s="125" t="str">
        <f>IF('2. Enter scores'!AD479&lt;&gt;"",'2. Enter scores'!$B479-'2. Enter scores'!AD479,"")</f>
        <v/>
      </c>
      <c r="AF475" s="125" t="str">
        <f>IF('2. Enter scores'!AE479&lt;&gt;"",'2. Enter scores'!$B479-'2. Enter scores'!AE479,"")</f>
        <v/>
      </c>
      <c r="AG475" s="125" t="str">
        <f>IF('2. Enter scores'!AF479&lt;&gt;"",'2. Enter scores'!$B479-'2. Enter scores'!AF479,"")</f>
        <v/>
      </c>
      <c r="AH475" s="125" t="str">
        <f>IF('2. Enter scores'!AG479&lt;&gt;"",'2. Enter scores'!$B479-'2. Enter scores'!AG479,"")</f>
        <v/>
      </c>
      <c r="AI475" s="125" t="str">
        <f>IF('2. Enter scores'!AH479&lt;&gt;"",'2. Enter scores'!$B479-'2. Enter scores'!AH479,"")</f>
        <v/>
      </c>
      <c r="AJ475" s="125" t="str">
        <f>IF('2. Enter scores'!AI479&lt;&gt;"",'2. Enter scores'!$B479-'2. Enter scores'!AI479,"")</f>
        <v/>
      </c>
      <c r="AK475" s="125" t="str">
        <f>IF('2. Enter scores'!AJ479&lt;&gt;"",'2. Enter scores'!$B479-'2. Enter scores'!AJ479,"")</f>
        <v/>
      </c>
      <c r="AL475" s="125" t="str">
        <f>IF('2. Enter scores'!AK479&lt;&gt;"",'2. Enter scores'!$B479-'2. Enter scores'!AK479,"")</f>
        <v/>
      </c>
      <c r="AM475" s="125" t="str">
        <f>IF('2. Enter scores'!AL479&lt;&gt;"",'2. Enter scores'!$B479-'2. Enter scores'!AL479,"")</f>
        <v/>
      </c>
      <c r="AN475" s="125" t="str">
        <f>IF('2. Enter scores'!AM479&lt;&gt;"",'2. Enter scores'!$B479-'2. Enter scores'!AM479,"")</f>
        <v/>
      </c>
      <c r="AO475" s="125" t="str">
        <f>IF('2. Enter scores'!AN479&lt;&gt;"",'2. Enter scores'!$B479-'2. Enter scores'!AN479,"")</f>
        <v/>
      </c>
      <c r="AP475" s="125" t="str">
        <f>IF('2. Enter scores'!AO479&lt;&gt;"",'2. Enter scores'!$B479-'2. Enter scores'!AO479,"")</f>
        <v/>
      </c>
      <c r="AQ475" s="125" t="str">
        <f>IF('2. Enter scores'!AP479&lt;&gt;"",'2. Enter scores'!$B479-'2. Enter scores'!AP479,"")</f>
        <v/>
      </c>
      <c r="AR475" s="125" t="str">
        <f>IF('2. Enter scores'!AQ479&lt;&gt;"",'2. Enter scores'!$B479-'2. Enter scores'!AQ479,"")</f>
        <v/>
      </c>
      <c r="AS475" s="125" t="str">
        <f>IF('2. Enter scores'!AR479&lt;&gt;"",'2. Enter scores'!$B479-'2. Enter scores'!AR479,"")</f>
        <v/>
      </c>
      <c r="AT475" s="125" t="str">
        <f>IF('2. Enter scores'!AS479&lt;&gt;"",'2. Enter scores'!$B479-'2. Enter scores'!AS479,"")</f>
        <v/>
      </c>
      <c r="AU475" s="125" t="str">
        <f>IF('2. Enter scores'!AT479&lt;&gt;"",'2. Enter scores'!$B479-'2. Enter scores'!AT479,"")</f>
        <v/>
      </c>
      <c r="AV475" s="125" t="str">
        <f>IF('2. Enter scores'!AU479&lt;&gt;"",'2. Enter scores'!$B479-'2. Enter scores'!AU479,"")</f>
        <v/>
      </c>
      <c r="AW475" s="125" t="str">
        <f>IF('2. Enter scores'!AV479&lt;&gt;"",'2. Enter scores'!$B479-'2. Enter scores'!AV479,"")</f>
        <v/>
      </c>
      <c r="AX475" s="125" t="str">
        <f>IF('2. Enter scores'!AW479&lt;&gt;"",'2. Enter scores'!$B479-'2. Enter scores'!AW479,"")</f>
        <v/>
      </c>
      <c r="AY475" s="125" t="str">
        <f>IF('2. Enter scores'!AX479&lt;&gt;"",'2. Enter scores'!$B479-'2. Enter scores'!AX479,"")</f>
        <v/>
      </c>
      <c r="AZ475" s="125" t="str">
        <f>IF('2. Enter scores'!AY479&lt;&gt;"",'2. Enter scores'!$B479-'2. Enter scores'!AY479,"")</f>
        <v/>
      </c>
      <c r="BA475" s="125" t="str">
        <f>IF('2. Enter scores'!AZ479&lt;&gt;"",'2. Enter scores'!$B479-'2. Enter scores'!AZ479,"")</f>
        <v/>
      </c>
      <c r="BB475" s="125" t="str">
        <f>IF('2. Enter scores'!BA479&lt;&gt;"",'2. Enter scores'!$B479-'2. Enter scores'!BA479,"")</f>
        <v/>
      </c>
      <c r="BC475" s="125" t="str">
        <f>IF('2. Enter scores'!BB479&lt;&gt;"",'2. Enter scores'!$B479-'2. Enter scores'!BB479,"")</f>
        <v/>
      </c>
      <c r="BD475" s="125" t="str">
        <f>IF('2. Enter scores'!BC479&lt;&gt;"",'2. Enter scores'!$B479-'2. Enter scores'!BC479,"")</f>
        <v/>
      </c>
      <c r="BE475" s="125" t="str">
        <f>IF('2. Enter scores'!BD479&lt;&gt;"",'2. Enter scores'!$B479-'2. Enter scores'!BD479,"")</f>
        <v/>
      </c>
      <c r="BF475" s="125" t="str">
        <f>IF('2. Enter scores'!BE479&lt;&gt;"",'2. Enter scores'!$B479-'2. Enter scores'!BE479,"")</f>
        <v/>
      </c>
      <c r="BG475" s="125" t="str">
        <f>IF('2. Enter scores'!BF479&lt;&gt;"",'2. Enter scores'!$B479-'2. Enter scores'!BF479,"")</f>
        <v/>
      </c>
      <c r="BH475" s="125" t="str">
        <f>IF('2. Enter scores'!BG479&lt;&gt;"",'2. Enter scores'!$B479-'2. Enter scores'!BG479,"")</f>
        <v/>
      </c>
      <c r="BI475" s="125" t="str">
        <f>IF('2. Enter scores'!BH479&lt;&gt;"",'2. Enter scores'!$B479-'2. Enter scores'!BH479,"")</f>
        <v/>
      </c>
      <c r="BJ475" s="125" t="str">
        <f>IF('2. Enter scores'!BI479&lt;&gt;"",'2. Enter scores'!$B479-'2. Enter scores'!BI479,"")</f>
        <v/>
      </c>
      <c r="BK475" s="125" t="str">
        <f>IF('2. Enter scores'!BJ479&lt;&gt;"",'2. Enter scores'!$B479-'2. Enter scores'!BJ479,"")</f>
        <v/>
      </c>
      <c r="BL475" s="125" t="str">
        <f>IF('2. Enter scores'!BK479&lt;&gt;"",'2. Enter scores'!$B479-'2. Enter scores'!BK479,"")</f>
        <v/>
      </c>
      <c r="BM475" s="125" t="str">
        <f>IF('2. Enter scores'!BL479&lt;&gt;"",'2. Enter scores'!$B479-'2. Enter scores'!BL479,"")</f>
        <v/>
      </c>
      <c r="BN475" s="125" t="str">
        <f>IF('2. Enter scores'!BM479&lt;&gt;"",'2. Enter scores'!$B479-'2. Enter scores'!BM479,"")</f>
        <v/>
      </c>
      <c r="BO475" s="125" t="str">
        <f>IF('2. Enter scores'!BN479&lt;&gt;"",'2. Enter scores'!$B479-'2. Enter scores'!BN479,"")</f>
        <v/>
      </c>
      <c r="BP475" s="108">
        <v>1000</v>
      </c>
    </row>
    <row r="476" spans="2:68" x14ac:dyDescent="0.35">
      <c r="B476" s="125" t="str">
        <f>IF('2. Enter scores'!A480&lt;&gt;"",'2. Enter scores'!A480,"")</f>
        <v/>
      </c>
      <c r="H476" s="125" t="str">
        <f>IF('2. Enter scores'!G480&lt;&gt;"",'2. Enter scores'!$B480-'2. Enter scores'!G480,"")</f>
        <v/>
      </c>
      <c r="I476" s="125" t="str">
        <f>IF('2. Enter scores'!H480&lt;&gt;"",'2. Enter scores'!$B480-'2. Enter scores'!H480,"")</f>
        <v/>
      </c>
      <c r="J476" s="125" t="str">
        <f>IF('2. Enter scores'!I480&lt;&gt;"",'2. Enter scores'!$B480-'2. Enter scores'!I480,"")</f>
        <v/>
      </c>
      <c r="K476" s="125" t="str">
        <f>IF('2. Enter scores'!J480&lt;&gt;"",'2. Enter scores'!$B480-'2. Enter scores'!J480,"")</f>
        <v/>
      </c>
      <c r="L476" s="125" t="str">
        <f>IF('2. Enter scores'!K480&lt;&gt;"",'2. Enter scores'!$B480-'2. Enter scores'!K480,"")</f>
        <v/>
      </c>
      <c r="M476" s="125" t="str">
        <f>IF('2. Enter scores'!L480&lt;&gt;"",'2. Enter scores'!$B480-'2. Enter scores'!L480,"")</f>
        <v/>
      </c>
      <c r="N476" s="125" t="str">
        <f>IF('2. Enter scores'!M480&lt;&gt;"",'2. Enter scores'!$B480-'2. Enter scores'!M480,"")</f>
        <v/>
      </c>
      <c r="O476" s="125" t="str">
        <f>IF('2. Enter scores'!N480&lt;&gt;"",'2. Enter scores'!$B480-'2. Enter scores'!N480,"")</f>
        <v/>
      </c>
      <c r="P476" s="125" t="str">
        <f>IF('2. Enter scores'!O480&lt;&gt;"",'2. Enter scores'!$B480-'2. Enter scores'!O480,"")</f>
        <v/>
      </c>
      <c r="Q476" s="125" t="str">
        <f>IF('2. Enter scores'!P480&lt;&gt;"",'2. Enter scores'!$B480-'2. Enter scores'!P480,"")</f>
        <v/>
      </c>
      <c r="R476" s="125" t="str">
        <f>IF('2. Enter scores'!Q480&lt;&gt;"",'2. Enter scores'!$B480-'2. Enter scores'!Q480,"")</f>
        <v/>
      </c>
      <c r="S476" s="125" t="str">
        <f>IF('2. Enter scores'!R480&lt;&gt;"",'2. Enter scores'!$B480-'2. Enter scores'!R480,"")</f>
        <v/>
      </c>
      <c r="T476" s="125" t="str">
        <f>IF('2. Enter scores'!S480&lt;&gt;"",'2. Enter scores'!$B480-'2. Enter scores'!S480,"")</f>
        <v/>
      </c>
      <c r="U476" s="125" t="str">
        <f>IF('2. Enter scores'!T480&lt;&gt;"",'2. Enter scores'!$B480-'2. Enter scores'!T480,"")</f>
        <v/>
      </c>
      <c r="V476" s="125" t="str">
        <f>IF('2. Enter scores'!U480&lt;&gt;"",'2. Enter scores'!$B480-'2. Enter scores'!U480,"")</f>
        <v/>
      </c>
      <c r="W476" s="125" t="str">
        <f>IF('2. Enter scores'!V480&lt;&gt;"",'2. Enter scores'!$B480-'2. Enter scores'!V480,"")</f>
        <v/>
      </c>
      <c r="X476" s="125" t="str">
        <f>IF('2. Enter scores'!W480&lt;&gt;"",'2. Enter scores'!$B480-'2. Enter scores'!W480,"")</f>
        <v/>
      </c>
      <c r="Y476" s="125" t="str">
        <f>IF('2. Enter scores'!X480&lt;&gt;"",'2. Enter scores'!$B480-'2. Enter scores'!X480,"")</f>
        <v/>
      </c>
      <c r="Z476" s="125" t="str">
        <f>IF('2. Enter scores'!Y480&lt;&gt;"",'2. Enter scores'!$B480-'2. Enter scores'!Y480,"")</f>
        <v/>
      </c>
      <c r="AA476" s="125" t="str">
        <f>IF('2. Enter scores'!Z480&lt;&gt;"",'2. Enter scores'!$B480-'2. Enter scores'!Z480,"")</f>
        <v/>
      </c>
      <c r="AB476" s="125" t="str">
        <f>IF('2. Enter scores'!AA480&lt;&gt;"",'2. Enter scores'!$B480-'2. Enter scores'!AA480,"")</f>
        <v/>
      </c>
      <c r="AC476" s="125" t="str">
        <f>IF('2. Enter scores'!AB480&lt;&gt;"",'2. Enter scores'!$B480-'2. Enter scores'!AB480,"")</f>
        <v/>
      </c>
      <c r="AD476" s="125" t="str">
        <f>IF('2. Enter scores'!AC480&lt;&gt;"",'2. Enter scores'!$B480-'2. Enter scores'!AC480,"")</f>
        <v/>
      </c>
      <c r="AE476" s="125" t="str">
        <f>IF('2. Enter scores'!AD480&lt;&gt;"",'2. Enter scores'!$B480-'2. Enter scores'!AD480,"")</f>
        <v/>
      </c>
      <c r="AF476" s="125" t="str">
        <f>IF('2. Enter scores'!AE480&lt;&gt;"",'2. Enter scores'!$B480-'2. Enter scores'!AE480,"")</f>
        <v/>
      </c>
      <c r="AG476" s="125" t="str">
        <f>IF('2. Enter scores'!AF480&lt;&gt;"",'2. Enter scores'!$B480-'2. Enter scores'!AF480,"")</f>
        <v/>
      </c>
      <c r="AH476" s="125" t="str">
        <f>IF('2. Enter scores'!AG480&lt;&gt;"",'2. Enter scores'!$B480-'2. Enter scores'!AG480,"")</f>
        <v/>
      </c>
      <c r="AI476" s="125" t="str">
        <f>IF('2. Enter scores'!AH480&lt;&gt;"",'2. Enter scores'!$B480-'2. Enter scores'!AH480,"")</f>
        <v/>
      </c>
      <c r="AJ476" s="125" t="str">
        <f>IF('2. Enter scores'!AI480&lt;&gt;"",'2. Enter scores'!$B480-'2. Enter scores'!AI480,"")</f>
        <v/>
      </c>
      <c r="AK476" s="125" t="str">
        <f>IF('2. Enter scores'!AJ480&lt;&gt;"",'2. Enter scores'!$B480-'2. Enter scores'!AJ480,"")</f>
        <v/>
      </c>
      <c r="AL476" s="125" t="str">
        <f>IF('2. Enter scores'!AK480&lt;&gt;"",'2. Enter scores'!$B480-'2. Enter scores'!AK480,"")</f>
        <v/>
      </c>
      <c r="AM476" s="125" t="str">
        <f>IF('2. Enter scores'!AL480&lt;&gt;"",'2. Enter scores'!$B480-'2. Enter scores'!AL480,"")</f>
        <v/>
      </c>
      <c r="AN476" s="125" t="str">
        <f>IF('2. Enter scores'!AM480&lt;&gt;"",'2. Enter scores'!$B480-'2. Enter scores'!AM480,"")</f>
        <v/>
      </c>
      <c r="AO476" s="125" t="str">
        <f>IF('2. Enter scores'!AN480&lt;&gt;"",'2. Enter scores'!$B480-'2. Enter scores'!AN480,"")</f>
        <v/>
      </c>
      <c r="AP476" s="125" t="str">
        <f>IF('2. Enter scores'!AO480&lt;&gt;"",'2. Enter scores'!$B480-'2. Enter scores'!AO480,"")</f>
        <v/>
      </c>
      <c r="AQ476" s="125" t="str">
        <f>IF('2. Enter scores'!AP480&lt;&gt;"",'2. Enter scores'!$B480-'2. Enter scores'!AP480,"")</f>
        <v/>
      </c>
      <c r="AR476" s="125" t="str">
        <f>IF('2. Enter scores'!AQ480&lt;&gt;"",'2. Enter scores'!$B480-'2. Enter scores'!AQ480,"")</f>
        <v/>
      </c>
      <c r="AS476" s="125" t="str">
        <f>IF('2. Enter scores'!AR480&lt;&gt;"",'2. Enter scores'!$B480-'2. Enter scores'!AR480,"")</f>
        <v/>
      </c>
      <c r="AT476" s="125" t="str">
        <f>IF('2. Enter scores'!AS480&lt;&gt;"",'2. Enter scores'!$B480-'2. Enter scores'!AS480,"")</f>
        <v/>
      </c>
      <c r="AU476" s="125" t="str">
        <f>IF('2. Enter scores'!AT480&lt;&gt;"",'2. Enter scores'!$B480-'2. Enter scores'!AT480,"")</f>
        <v/>
      </c>
      <c r="AV476" s="125" t="str">
        <f>IF('2. Enter scores'!AU480&lt;&gt;"",'2. Enter scores'!$B480-'2. Enter scores'!AU480,"")</f>
        <v/>
      </c>
      <c r="AW476" s="125" t="str">
        <f>IF('2. Enter scores'!AV480&lt;&gt;"",'2. Enter scores'!$B480-'2. Enter scores'!AV480,"")</f>
        <v/>
      </c>
      <c r="AX476" s="125" t="str">
        <f>IF('2. Enter scores'!AW480&lt;&gt;"",'2. Enter scores'!$B480-'2. Enter scores'!AW480,"")</f>
        <v/>
      </c>
      <c r="AY476" s="125" t="str">
        <f>IF('2. Enter scores'!AX480&lt;&gt;"",'2. Enter scores'!$B480-'2. Enter scores'!AX480,"")</f>
        <v/>
      </c>
      <c r="AZ476" s="125" t="str">
        <f>IF('2. Enter scores'!AY480&lt;&gt;"",'2. Enter scores'!$B480-'2. Enter scores'!AY480,"")</f>
        <v/>
      </c>
      <c r="BA476" s="125" t="str">
        <f>IF('2. Enter scores'!AZ480&lt;&gt;"",'2. Enter scores'!$B480-'2. Enter scores'!AZ480,"")</f>
        <v/>
      </c>
      <c r="BB476" s="125" t="str">
        <f>IF('2. Enter scores'!BA480&lt;&gt;"",'2. Enter scores'!$B480-'2. Enter scores'!BA480,"")</f>
        <v/>
      </c>
      <c r="BC476" s="125" t="str">
        <f>IF('2. Enter scores'!BB480&lt;&gt;"",'2. Enter scores'!$B480-'2. Enter scores'!BB480,"")</f>
        <v/>
      </c>
      <c r="BD476" s="125" t="str">
        <f>IF('2. Enter scores'!BC480&lt;&gt;"",'2. Enter scores'!$B480-'2. Enter scores'!BC480,"")</f>
        <v/>
      </c>
      <c r="BE476" s="125" t="str">
        <f>IF('2. Enter scores'!BD480&lt;&gt;"",'2. Enter scores'!$B480-'2. Enter scores'!BD480,"")</f>
        <v/>
      </c>
      <c r="BF476" s="125" t="str">
        <f>IF('2. Enter scores'!BE480&lt;&gt;"",'2. Enter scores'!$B480-'2. Enter scores'!BE480,"")</f>
        <v/>
      </c>
      <c r="BG476" s="125" t="str">
        <f>IF('2. Enter scores'!BF480&lt;&gt;"",'2. Enter scores'!$B480-'2. Enter scores'!BF480,"")</f>
        <v/>
      </c>
      <c r="BH476" s="125" t="str">
        <f>IF('2. Enter scores'!BG480&lt;&gt;"",'2. Enter scores'!$B480-'2. Enter scores'!BG480,"")</f>
        <v/>
      </c>
      <c r="BI476" s="125" t="str">
        <f>IF('2. Enter scores'!BH480&lt;&gt;"",'2. Enter scores'!$B480-'2. Enter scores'!BH480,"")</f>
        <v/>
      </c>
      <c r="BJ476" s="125" t="str">
        <f>IF('2. Enter scores'!BI480&lt;&gt;"",'2. Enter scores'!$B480-'2. Enter scores'!BI480,"")</f>
        <v/>
      </c>
      <c r="BK476" s="125" t="str">
        <f>IF('2. Enter scores'!BJ480&lt;&gt;"",'2. Enter scores'!$B480-'2. Enter scores'!BJ480,"")</f>
        <v/>
      </c>
      <c r="BL476" s="125" t="str">
        <f>IF('2. Enter scores'!BK480&lt;&gt;"",'2. Enter scores'!$B480-'2. Enter scores'!BK480,"")</f>
        <v/>
      </c>
      <c r="BM476" s="125" t="str">
        <f>IF('2. Enter scores'!BL480&lt;&gt;"",'2. Enter scores'!$B480-'2. Enter scores'!BL480,"")</f>
        <v/>
      </c>
      <c r="BN476" s="125" t="str">
        <f>IF('2. Enter scores'!BM480&lt;&gt;"",'2. Enter scores'!$B480-'2. Enter scores'!BM480,"")</f>
        <v/>
      </c>
      <c r="BO476" s="125" t="str">
        <f>IF('2. Enter scores'!BN480&lt;&gt;"",'2. Enter scores'!$B480-'2. Enter scores'!BN480,"")</f>
        <v/>
      </c>
      <c r="BP476" s="108">
        <v>1000</v>
      </c>
    </row>
    <row r="477" spans="2:68" x14ac:dyDescent="0.35">
      <c r="B477" s="125" t="str">
        <f>IF('2. Enter scores'!A481&lt;&gt;"",'2. Enter scores'!A481,"")</f>
        <v/>
      </c>
      <c r="H477" s="125" t="str">
        <f>IF('2. Enter scores'!G481&lt;&gt;"",'2. Enter scores'!$B481-'2. Enter scores'!G481,"")</f>
        <v/>
      </c>
      <c r="I477" s="125" t="str">
        <f>IF('2. Enter scores'!H481&lt;&gt;"",'2. Enter scores'!$B481-'2. Enter scores'!H481,"")</f>
        <v/>
      </c>
      <c r="J477" s="125" t="str">
        <f>IF('2. Enter scores'!I481&lt;&gt;"",'2. Enter scores'!$B481-'2. Enter scores'!I481,"")</f>
        <v/>
      </c>
      <c r="K477" s="125" t="str">
        <f>IF('2. Enter scores'!J481&lt;&gt;"",'2. Enter scores'!$B481-'2. Enter scores'!J481,"")</f>
        <v/>
      </c>
      <c r="L477" s="125" t="str">
        <f>IF('2. Enter scores'!K481&lt;&gt;"",'2. Enter scores'!$B481-'2. Enter scores'!K481,"")</f>
        <v/>
      </c>
      <c r="M477" s="125" t="str">
        <f>IF('2. Enter scores'!L481&lt;&gt;"",'2. Enter scores'!$B481-'2. Enter scores'!L481,"")</f>
        <v/>
      </c>
      <c r="N477" s="125" t="str">
        <f>IF('2. Enter scores'!M481&lt;&gt;"",'2. Enter scores'!$B481-'2. Enter scores'!M481,"")</f>
        <v/>
      </c>
      <c r="O477" s="125" t="str">
        <f>IF('2. Enter scores'!N481&lt;&gt;"",'2. Enter scores'!$B481-'2. Enter scores'!N481,"")</f>
        <v/>
      </c>
      <c r="P477" s="125" t="str">
        <f>IF('2. Enter scores'!O481&lt;&gt;"",'2. Enter scores'!$B481-'2. Enter scores'!O481,"")</f>
        <v/>
      </c>
      <c r="Q477" s="125" t="str">
        <f>IF('2. Enter scores'!P481&lt;&gt;"",'2. Enter scores'!$B481-'2. Enter scores'!P481,"")</f>
        <v/>
      </c>
      <c r="R477" s="125" t="str">
        <f>IF('2. Enter scores'!Q481&lt;&gt;"",'2. Enter scores'!$B481-'2. Enter scores'!Q481,"")</f>
        <v/>
      </c>
      <c r="S477" s="125" t="str">
        <f>IF('2. Enter scores'!R481&lt;&gt;"",'2. Enter scores'!$B481-'2. Enter scores'!R481,"")</f>
        <v/>
      </c>
      <c r="T477" s="125" t="str">
        <f>IF('2. Enter scores'!S481&lt;&gt;"",'2. Enter scores'!$B481-'2. Enter scores'!S481,"")</f>
        <v/>
      </c>
      <c r="U477" s="125" t="str">
        <f>IF('2. Enter scores'!T481&lt;&gt;"",'2. Enter scores'!$B481-'2. Enter scores'!T481,"")</f>
        <v/>
      </c>
      <c r="V477" s="125" t="str">
        <f>IF('2. Enter scores'!U481&lt;&gt;"",'2. Enter scores'!$B481-'2. Enter scores'!U481,"")</f>
        <v/>
      </c>
      <c r="W477" s="125" t="str">
        <f>IF('2. Enter scores'!V481&lt;&gt;"",'2. Enter scores'!$B481-'2. Enter scores'!V481,"")</f>
        <v/>
      </c>
      <c r="X477" s="125" t="str">
        <f>IF('2. Enter scores'!W481&lt;&gt;"",'2. Enter scores'!$B481-'2. Enter scores'!W481,"")</f>
        <v/>
      </c>
      <c r="Y477" s="125" t="str">
        <f>IF('2. Enter scores'!X481&lt;&gt;"",'2. Enter scores'!$B481-'2. Enter scores'!X481,"")</f>
        <v/>
      </c>
      <c r="Z477" s="125" t="str">
        <f>IF('2. Enter scores'!Y481&lt;&gt;"",'2. Enter scores'!$B481-'2. Enter scores'!Y481,"")</f>
        <v/>
      </c>
      <c r="AA477" s="125" t="str">
        <f>IF('2. Enter scores'!Z481&lt;&gt;"",'2. Enter scores'!$B481-'2. Enter scores'!Z481,"")</f>
        <v/>
      </c>
      <c r="AB477" s="125" t="str">
        <f>IF('2. Enter scores'!AA481&lt;&gt;"",'2. Enter scores'!$B481-'2. Enter scores'!AA481,"")</f>
        <v/>
      </c>
      <c r="AC477" s="125" t="str">
        <f>IF('2. Enter scores'!AB481&lt;&gt;"",'2. Enter scores'!$B481-'2. Enter scores'!AB481,"")</f>
        <v/>
      </c>
      <c r="AD477" s="125" t="str">
        <f>IF('2. Enter scores'!AC481&lt;&gt;"",'2. Enter scores'!$B481-'2. Enter scores'!AC481,"")</f>
        <v/>
      </c>
      <c r="AE477" s="125" t="str">
        <f>IF('2. Enter scores'!AD481&lt;&gt;"",'2. Enter scores'!$B481-'2. Enter scores'!AD481,"")</f>
        <v/>
      </c>
      <c r="AF477" s="125" t="str">
        <f>IF('2. Enter scores'!AE481&lt;&gt;"",'2. Enter scores'!$B481-'2. Enter scores'!AE481,"")</f>
        <v/>
      </c>
      <c r="AG477" s="125" t="str">
        <f>IF('2. Enter scores'!AF481&lt;&gt;"",'2. Enter scores'!$B481-'2. Enter scores'!AF481,"")</f>
        <v/>
      </c>
      <c r="AH477" s="125" t="str">
        <f>IF('2. Enter scores'!AG481&lt;&gt;"",'2. Enter scores'!$B481-'2. Enter scores'!AG481,"")</f>
        <v/>
      </c>
      <c r="AI477" s="125" t="str">
        <f>IF('2. Enter scores'!AH481&lt;&gt;"",'2. Enter scores'!$B481-'2. Enter scores'!AH481,"")</f>
        <v/>
      </c>
      <c r="AJ477" s="125" t="str">
        <f>IF('2. Enter scores'!AI481&lt;&gt;"",'2. Enter scores'!$B481-'2. Enter scores'!AI481,"")</f>
        <v/>
      </c>
      <c r="AK477" s="125" t="str">
        <f>IF('2. Enter scores'!AJ481&lt;&gt;"",'2. Enter scores'!$B481-'2. Enter scores'!AJ481,"")</f>
        <v/>
      </c>
      <c r="AL477" s="125" t="str">
        <f>IF('2. Enter scores'!AK481&lt;&gt;"",'2. Enter scores'!$B481-'2. Enter scores'!AK481,"")</f>
        <v/>
      </c>
      <c r="AM477" s="125" t="str">
        <f>IF('2. Enter scores'!AL481&lt;&gt;"",'2. Enter scores'!$B481-'2. Enter scores'!AL481,"")</f>
        <v/>
      </c>
      <c r="AN477" s="125" t="str">
        <f>IF('2. Enter scores'!AM481&lt;&gt;"",'2. Enter scores'!$B481-'2. Enter scores'!AM481,"")</f>
        <v/>
      </c>
      <c r="AO477" s="125" t="str">
        <f>IF('2. Enter scores'!AN481&lt;&gt;"",'2. Enter scores'!$B481-'2. Enter scores'!AN481,"")</f>
        <v/>
      </c>
      <c r="AP477" s="125" t="str">
        <f>IF('2. Enter scores'!AO481&lt;&gt;"",'2. Enter scores'!$B481-'2. Enter scores'!AO481,"")</f>
        <v/>
      </c>
      <c r="AQ477" s="125" t="str">
        <f>IF('2. Enter scores'!AP481&lt;&gt;"",'2. Enter scores'!$B481-'2. Enter scores'!AP481,"")</f>
        <v/>
      </c>
      <c r="AR477" s="125" t="str">
        <f>IF('2. Enter scores'!AQ481&lt;&gt;"",'2. Enter scores'!$B481-'2. Enter scores'!AQ481,"")</f>
        <v/>
      </c>
      <c r="AS477" s="125" t="str">
        <f>IF('2. Enter scores'!AR481&lt;&gt;"",'2. Enter scores'!$B481-'2. Enter scores'!AR481,"")</f>
        <v/>
      </c>
      <c r="AT477" s="125" t="str">
        <f>IF('2. Enter scores'!AS481&lt;&gt;"",'2. Enter scores'!$B481-'2. Enter scores'!AS481,"")</f>
        <v/>
      </c>
      <c r="AU477" s="125" t="str">
        <f>IF('2. Enter scores'!AT481&lt;&gt;"",'2. Enter scores'!$B481-'2. Enter scores'!AT481,"")</f>
        <v/>
      </c>
      <c r="AV477" s="125" t="str">
        <f>IF('2. Enter scores'!AU481&lt;&gt;"",'2. Enter scores'!$B481-'2. Enter scores'!AU481,"")</f>
        <v/>
      </c>
      <c r="AW477" s="125" t="str">
        <f>IF('2. Enter scores'!AV481&lt;&gt;"",'2. Enter scores'!$B481-'2. Enter scores'!AV481,"")</f>
        <v/>
      </c>
      <c r="AX477" s="125" t="str">
        <f>IF('2. Enter scores'!AW481&lt;&gt;"",'2. Enter scores'!$B481-'2. Enter scores'!AW481,"")</f>
        <v/>
      </c>
      <c r="AY477" s="125" t="str">
        <f>IF('2. Enter scores'!AX481&lt;&gt;"",'2. Enter scores'!$B481-'2. Enter scores'!AX481,"")</f>
        <v/>
      </c>
      <c r="AZ477" s="125" t="str">
        <f>IF('2. Enter scores'!AY481&lt;&gt;"",'2. Enter scores'!$B481-'2. Enter scores'!AY481,"")</f>
        <v/>
      </c>
      <c r="BA477" s="125" t="str">
        <f>IF('2. Enter scores'!AZ481&lt;&gt;"",'2. Enter scores'!$B481-'2. Enter scores'!AZ481,"")</f>
        <v/>
      </c>
      <c r="BB477" s="125" t="str">
        <f>IF('2. Enter scores'!BA481&lt;&gt;"",'2. Enter scores'!$B481-'2. Enter scores'!BA481,"")</f>
        <v/>
      </c>
      <c r="BC477" s="125" t="str">
        <f>IF('2. Enter scores'!BB481&lt;&gt;"",'2. Enter scores'!$B481-'2. Enter scores'!BB481,"")</f>
        <v/>
      </c>
      <c r="BD477" s="125" t="str">
        <f>IF('2. Enter scores'!BC481&lt;&gt;"",'2. Enter scores'!$B481-'2. Enter scores'!BC481,"")</f>
        <v/>
      </c>
      <c r="BE477" s="125" t="str">
        <f>IF('2. Enter scores'!BD481&lt;&gt;"",'2. Enter scores'!$B481-'2. Enter scores'!BD481,"")</f>
        <v/>
      </c>
      <c r="BF477" s="125" t="str">
        <f>IF('2. Enter scores'!BE481&lt;&gt;"",'2. Enter scores'!$B481-'2. Enter scores'!BE481,"")</f>
        <v/>
      </c>
      <c r="BG477" s="125" t="str">
        <f>IF('2. Enter scores'!BF481&lt;&gt;"",'2. Enter scores'!$B481-'2. Enter scores'!BF481,"")</f>
        <v/>
      </c>
      <c r="BH477" s="125" t="str">
        <f>IF('2. Enter scores'!BG481&lt;&gt;"",'2. Enter scores'!$B481-'2. Enter scores'!BG481,"")</f>
        <v/>
      </c>
      <c r="BI477" s="125" t="str">
        <f>IF('2. Enter scores'!BH481&lt;&gt;"",'2. Enter scores'!$B481-'2. Enter scores'!BH481,"")</f>
        <v/>
      </c>
      <c r="BJ477" s="125" t="str">
        <f>IF('2. Enter scores'!BI481&lt;&gt;"",'2. Enter scores'!$B481-'2. Enter scores'!BI481,"")</f>
        <v/>
      </c>
      <c r="BK477" s="125" t="str">
        <f>IF('2. Enter scores'!BJ481&lt;&gt;"",'2. Enter scores'!$B481-'2. Enter scores'!BJ481,"")</f>
        <v/>
      </c>
      <c r="BL477" s="125" t="str">
        <f>IF('2. Enter scores'!BK481&lt;&gt;"",'2. Enter scores'!$B481-'2. Enter scores'!BK481,"")</f>
        <v/>
      </c>
      <c r="BM477" s="125" t="str">
        <f>IF('2. Enter scores'!BL481&lt;&gt;"",'2. Enter scores'!$B481-'2. Enter scores'!BL481,"")</f>
        <v/>
      </c>
      <c r="BN477" s="125" t="str">
        <f>IF('2. Enter scores'!BM481&lt;&gt;"",'2. Enter scores'!$B481-'2. Enter scores'!BM481,"")</f>
        <v/>
      </c>
      <c r="BO477" s="125" t="str">
        <f>IF('2. Enter scores'!BN481&lt;&gt;"",'2. Enter scores'!$B481-'2. Enter scores'!BN481,"")</f>
        <v/>
      </c>
      <c r="BP477" s="108">
        <v>1000</v>
      </c>
    </row>
    <row r="478" spans="2:68" x14ac:dyDescent="0.35">
      <c r="B478" s="125" t="str">
        <f>IF('2. Enter scores'!A482&lt;&gt;"",'2. Enter scores'!A482,"")</f>
        <v/>
      </c>
      <c r="H478" s="125" t="str">
        <f>IF('2. Enter scores'!G482&lt;&gt;"",'2. Enter scores'!$B482-'2. Enter scores'!G482,"")</f>
        <v/>
      </c>
      <c r="I478" s="125" t="str">
        <f>IF('2. Enter scores'!H482&lt;&gt;"",'2. Enter scores'!$B482-'2. Enter scores'!H482,"")</f>
        <v/>
      </c>
      <c r="J478" s="125" t="str">
        <f>IF('2. Enter scores'!I482&lt;&gt;"",'2. Enter scores'!$B482-'2. Enter scores'!I482,"")</f>
        <v/>
      </c>
      <c r="K478" s="125" t="str">
        <f>IF('2. Enter scores'!J482&lt;&gt;"",'2. Enter scores'!$B482-'2. Enter scores'!J482,"")</f>
        <v/>
      </c>
      <c r="L478" s="125" t="str">
        <f>IF('2. Enter scores'!K482&lt;&gt;"",'2. Enter scores'!$B482-'2. Enter scores'!K482,"")</f>
        <v/>
      </c>
      <c r="M478" s="125" t="str">
        <f>IF('2. Enter scores'!L482&lt;&gt;"",'2. Enter scores'!$B482-'2. Enter scores'!L482,"")</f>
        <v/>
      </c>
      <c r="N478" s="125" t="str">
        <f>IF('2. Enter scores'!M482&lt;&gt;"",'2. Enter scores'!$B482-'2. Enter scores'!M482,"")</f>
        <v/>
      </c>
      <c r="O478" s="125" t="str">
        <f>IF('2. Enter scores'!N482&lt;&gt;"",'2. Enter scores'!$B482-'2. Enter scores'!N482,"")</f>
        <v/>
      </c>
      <c r="P478" s="125" t="str">
        <f>IF('2. Enter scores'!O482&lt;&gt;"",'2. Enter scores'!$B482-'2. Enter scores'!O482,"")</f>
        <v/>
      </c>
      <c r="Q478" s="125" t="str">
        <f>IF('2. Enter scores'!P482&lt;&gt;"",'2. Enter scores'!$B482-'2. Enter scores'!P482,"")</f>
        <v/>
      </c>
      <c r="R478" s="125" t="str">
        <f>IF('2. Enter scores'!Q482&lt;&gt;"",'2. Enter scores'!$B482-'2. Enter scores'!Q482,"")</f>
        <v/>
      </c>
      <c r="S478" s="125" t="str">
        <f>IF('2. Enter scores'!R482&lt;&gt;"",'2. Enter scores'!$B482-'2. Enter scores'!R482,"")</f>
        <v/>
      </c>
      <c r="T478" s="125" t="str">
        <f>IF('2. Enter scores'!S482&lt;&gt;"",'2. Enter scores'!$B482-'2. Enter scores'!S482,"")</f>
        <v/>
      </c>
      <c r="U478" s="125" t="str">
        <f>IF('2. Enter scores'!T482&lt;&gt;"",'2. Enter scores'!$B482-'2. Enter scores'!T482,"")</f>
        <v/>
      </c>
      <c r="V478" s="125" t="str">
        <f>IF('2. Enter scores'!U482&lt;&gt;"",'2. Enter scores'!$B482-'2. Enter scores'!U482,"")</f>
        <v/>
      </c>
      <c r="W478" s="125" t="str">
        <f>IF('2. Enter scores'!V482&lt;&gt;"",'2. Enter scores'!$B482-'2. Enter scores'!V482,"")</f>
        <v/>
      </c>
      <c r="X478" s="125" t="str">
        <f>IF('2. Enter scores'!W482&lt;&gt;"",'2. Enter scores'!$B482-'2. Enter scores'!W482,"")</f>
        <v/>
      </c>
      <c r="Y478" s="125" t="str">
        <f>IF('2. Enter scores'!X482&lt;&gt;"",'2. Enter scores'!$B482-'2. Enter scores'!X482,"")</f>
        <v/>
      </c>
      <c r="Z478" s="125" t="str">
        <f>IF('2. Enter scores'!Y482&lt;&gt;"",'2. Enter scores'!$B482-'2. Enter scores'!Y482,"")</f>
        <v/>
      </c>
      <c r="AA478" s="125" t="str">
        <f>IF('2. Enter scores'!Z482&lt;&gt;"",'2. Enter scores'!$B482-'2. Enter scores'!Z482,"")</f>
        <v/>
      </c>
      <c r="AB478" s="125" t="str">
        <f>IF('2. Enter scores'!AA482&lt;&gt;"",'2. Enter scores'!$B482-'2. Enter scores'!AA482,"")</f>
        <v/>
      </c>
      <c r="AC478" s="125" t="str">
        <f>IF('2. Enter scores'!AB482&lt;&gt;"",'2. Enter scores'!$B482-'2. Enter scores'!AB482,"")</f>
        <v/>
      </c>
      <c r="AD478" s="125" t="str">
        <f>IF('2. Enter scores'!AC482&lt;&gt;"",'2. Enter scores'!$B482-'2. Enter scores'!AC482,"")</f>
        <v/>
      </c>
      <c r="AE478" s="125" t="str">
        <f>IF('2. Enter scores'!AD482&lt;&gt;"",'2. Enter scores'!$B482-'2. Enter scores'!AD482,"")</f>
        <v/>
      </c>
      <c r="AF478" s="125" t="str">
        <f>IF('2. Enter scores'!AE482&lt;&gt;"",'2. Enter scores'!$B482-'2. Enter scores'!AE482,"")</f>
        <v/>
      </c>
      <c r="AG478" s="125" t="str">
        <f>IF('2. Enter scores'!AF482&lt;&gt;"",'2. Enter scores'!$B482-'2. Enter scores'!AF482,"")</f>
        <v/>
      </c>
      <c r="AH478" s="125" t="str">
        <f>IF('2. Enter scores'!AG482&lt;&gt;"",'2. Enter scores'!$B482-'2. Enter scores'!AG482,"")</f>
        <v/>
      </c>
      <c r="AI478" s="125" t="str">
        <f>IF('2. Enter scores'!AH482&lt;&gt;"",'2. Enter scores'!$B482-'2. Enter scores'!AH482,"")</f>
        <v/>
      </c>
      <c r="AJ478" s="125" t="str">
        <f>IF('2. Enter scores'!AI482&lt;&gt;"",'2. Enter scores'!$B482-'2. Enter scores'!AI482,"")</f>
        <v/>
      </c>
      <c r="AK478" s="125" t="str">
        <f>IF('2. Enter scores'!AJ482&lt;&gt;"",'2. Enter scores'!$B482-'2. Enter scores'!AJ482,"")</f>
        <v/>
      </c>
      <c r="AL478" s="125" t="str">
        <f>IF('2. Enter scores'!AK482&lt;&gt;"",'2. Enter scores'!$B482-'2. Enter scores'!AK482,"")</f>
        <v/>
      </c>
      <c r="AM478" s="125" t="str">
        <f>IF('2. Enter scores'!AL482&lt;&gt;"",'2. Enter scores'!$B482-'2. Enter scores'!AL482,"")</f>
        <v/>
      </c>
      <c r="AN478" s="125" t="str">
        <f>IF('2. Enter scores'!AM482&lt;&gt;"",'2. Enter scores'!$B482-'2. Enter scores'!AM482,"")</f>
        <v/>
      </c>
      <c r="AO478" s="125" t="str">
        <f>IF('2. Enter scores'!AN482&lt;&gt;"",'2. Enter scores'!$B482-'2. Enter scores'!AN482,"")</f>
        <v/>
      </c>
      <c r="AP478" s="125" t="str">
        <f>IF('2. Enter scores'!AO482&lt;&gt;"",'2. Enter scores'!$B482-'2. Enter scores'!AO482,"")</f>
        <v/>
      </c>
      <c r="AQ478" s="125" t="str">
        <f>IF('2. Enter scores'!AP482&lt;&gt;"",'2. Enter scores'!$B482-'2. Enter scores'!AP482,"")</f>
        <v/>
      </c>
      <c r="AR478" s="125" t="str">
        <f>IF('2. Enter scores'!AQ482&lt;&gt;"",'2. Enter scores'!$B482-'2. Enter scores'!AQ482,"")</f>
        <v/>
      </c>
      <c r="AS478" s="125" t="str">
        <f>IF('2. Enter scores'!AR482&lt;&gt;"",'2. Enter scores'!$B482-'2. Enter scores'!AR482,"")</f>
        <v/>
      </c>
      <c r="AT478" s="125" t="str">
        <f>IF('2. Enter scores'!AS482&lt;&gt;"",'2. Enter scores'!$B482-'2. Enter scores'!AS482,"")</f>
        <v/>
      </c>
      <c r="AU478" s="125" t="str">
        <f>IF('2. Enter scores'!AT482&lt;&gt;"",'2. Enter scores'!$B482-'2. Enter scores'!AT482,"")</f>
        <v/>
      </c>
      <c r="AV478" s="125" t="str">
        <f>IF('2. Enter scores'!AU482&lt;&gt;"",'2. Enter scores'!$B482-'2. Enter scores'!AU482,"")</f>
        <v/>
      </c>
      <c r="AW478" s="125" t="str">
        <f>IF('2. Enter scores'!AV482&lt;&gt;"",'2. Enter scores'!$B482-'2. Enter scores'!AV482,"")</f>
        <v/>
      </c>
      <c r="AX478" s="125" t="str">
        <f>IF('2. Enter scores'!AW482&lt;&gt;"",'2. Enter scores'!$B482-'2. Enter scores'!AW482,"")</f>
        <v/>
      </c>
      <c r="AY478" s="125" t="str">
        <f>IF('2. Enter scores'!AX482&lt;&gt;"",'2. Enter scores'!$B482-'2. Enter scores'!AX482,"")</f>
        <v/>
      </c>
      <c r="AZ478" s="125" t="str">
        <f>IF('2. Enter scores'!AY482&lt;&gt;"",'2. Enter scores'!$B482-'2. Enter scores'!AY482,"")</f>
        <v/>
      </c>
      <c r="BA478" s="125" t="str">
        <f>IF('2. Enter scores'!AZ482&lt;&gt;"",'2. Enter scores'!$B482-'2. Enter scores'!AZ482,"")</f>
        <v/>
      </c>
      <c r="BB478" s="125" t="str">
        <f>IF('2. Enter scores'!BA482&lt;&gt;"",'2. Enter scores'!$B482-'2. Enter scores'!BA482,"")</f>
        <v/>
      </c>
      <c r="BC478" s="125" t="str">
        <f>IF('2. Enter scores'!BB482&lt;&gt;"",'2. Enter scores'!$B482-'2. Enter scores'!BB482,"")</f>
        <v/>
      </c>
      <c r="BD478" s="125" t="str">
        <f>IF('2. Enter scores'!BC482&lt;&gt;"",'2. Enter scores'!$B482-'2. Enter scores'!BC482,"")</f>
        <v/>
      </c>
      <c r="BE478" s="125" t="str">
        <f>IF('2. Enter scores'!BD482&lt;&gt;"",'2. Enter scores'!$B482-'2. Enter scores'!BD482,"")</f>
        <v/>
      </c>
      <c r="BF478" s="125" t="str">
        <f>IF('2. Enter scores'!BE482&lt;&gt;"",'2. Enter scores'!$B482-'2. Enter scores'!BE482,"")</f>
        <v/>
      </c>
      <c r="BG478" s="125" t="str">
        <f>IF('2. Enter scores'!BF482&lt;&gt;"",'2. Enter scores'!$B482-'2. Enter scores'!BF482,"")</f>
        <v/>
      </c>
      <c r="BH478" s="125" t="str">
        <f>IF('2. Enter scores'!BG482&lt;&gt;"",'2. Enter scores'!$B482-'2. Enter scores'!BG482,"")</f>
        <v/>
      </c>
      <c r="BI478" s="125" t="str">
        <f>IF('2. Enter scores'!BH482&lt;&gt;"",'2. Enter scores'!$B482-'2. Enter scores'!BH482,"")</f>
        <v/>
      </c>
      <c r="BJ478" s="125" t="str">
        <f>IF('2. Enter scores'!BI482&lt;&gt;"",'2. Enter scores'!$B482-'2. Enter scores'!BI482,"")</f>
        <v/>
      </c>
      <c r="BK478" s="125" t="str">
        <f>IF('2. Enter scores'!BJ482&lt;&gt;"",'2. Enter scores'!$B482-'2. Enter scores'!BJ482,"")</f>
        <v/>
      </c>
      <c r="BL478" s="125" t="str">
        <f>IF('2. Enter scores'!BK482&lt;&gt;"",'2. Enter scores'!$B482-'2. Enter scores'!BK482,"")</f>
        <v/>
      </c>
      <c r="BM478" s="125" t="str">
        <f>IF('2. Enter scores'!BL482&lt;&gt;"",'2. Enter scores'!$B482-'2. Enter scores'!BL482,"")</f>
        <v/>
      </c>
      <c r="BN478" s="125" t="str">
        <f>IF('2. Enter scores'!BM482&lt;&gt;"",'2. Enter scores'!$B482-'2. Enter scores'!BM482,"")</f>
        <v/>
      </c>
      <c r="BO478" s="125" t="str">
        <f>IF('2. Enter scores'!BN482&lt;&gt;"",'2. Enter scores'!$B482-'2. Enter scores'!BN482,"")</f>
        <v/>
      </c>
      <c r="BP478" s="108">
        <v>1000</v>
      </c>
    </row>
    <row r="479" spans="2:68" x14ac:dyDescent="0.35">
      <c r="B479" s="125" t="str">
        <f>IF('2. Enter scores'!A483&lt;&gt;"",'2. Enter scores'!A483,"")</f>
        <v/>
      </c>
      <c r="H479" s="125" t="str">
        <f>IF('2. Enter scores'!G483&lt;&gt;"",'2. Enter scores'!$B483-'2. Enter scores'!G483,"")</f>
        <v/>
      </c>
      <c r="I479" s="125" t="str">
        <f>IF('2. Enter scores'!H483&lt;&gt;"",'2. Enter scores'!$B483-'2. Enter scores'!H483,"")</f>
        <v/>
      </c>
      <c r="J479" s="125" t="str">
        <f>IF('2. Enter scores'!I483&lt;&gt;"",'2. Enter scores'!$B483-'2. Enter scores'!I483,"")</f>
        <v/>
      </c>
      <c r="K479" s="125" t="str">
        <f>IF('2. Enter scores'!J483&lt;&gt;"",'2. Enter scores'!$B483-'2. Enter scores'!J483,"")</f>
        <v/>
      </c>
      <c r="L479" s="125" t="str">
        <f>IF('2. Enter scores'!K483&lt;&gt;"",'2. Enter scores'!$B483-'2. Enter scores'!K483,"")</f>
        <v/>
      </c>
      <c r="M479" s="125" t="str">
        <f>IF('2. Enter scores'!L483&lt;&gt;"",'2. Enter scores'!$B483-'2. Enter scores'!L483,"")</f>
        <v/>
      </c>
      <c r="N479" s="125" t="str">
        <f>IF('2. Enter scores'!M483&lt;&gt;"",'2. Enter scores'!$B483-'2. Enter scores'!M483,"")</f>
        <v/>
      </c>
      <c r="O479" s="125" t="str">
        <f>IF('2. Enter scores'!N483&lt;&gt;"",'2. Enter scores'!$B483-'2. Enter scores'!N483,"")</f>
        <v/>
      </c>
      <c r="P479" s="125" t="str">
        <f>IF('2. Enter scores'!O483&lt;&gt;"",'2. Enter scores'!$B483-'2. Enter scores'!O483,"")</f>
        <v/>
      </c>
      <c r="Q479" s="125" t="str">
        <f>IF('2. Enter scores'!P483&lt;&gt;"",'2. Enter scores'!$B483-'2. Enter scores'!P483,"")</f>
        <v/>
      </c>
      <c r="R479" s="125" t="str">
        <f>IF('2. Enter scores'!Q483&lt;&gt;"",'2. Enter scores'!$B483-'2. Enter scores'!Q483,"")</f>
        <v/>
      </c>
      <c r="S479" s="125" t="str">
        <f>IF('2. Enter scores'!R483&lt;&gt;"",'2. Enter scores'!$B483-'2. Enter scores'!R483,"")</f>
        <v/>
      </c>
      <c r="T479" s="125" t="str">
        <f>IF('2. Enter scores'!S483&lt;&gt;"",'2. Enter scores'!$B483-'2. Enter scores'!S483,"")</f>
        <v/>
      </c>
      <c r="U479" s="125" t="str">
        <f>IF('2. Enter scores'!T483&lt;&gt;"",'2. Enter scores'!$B483-'2. Enter scores'!T483,"")</f>
        <v/>
      </c>
      <c r="V479" s="125" t="str">
        <f>IF('2. Enter scores'!U483&lt;&gt;"",'2. Enter scores'!$B483-'2. Enter scores'!U483,"")</f>
        <v/>
      </c>
      <c r="W479" s="125" t="str">
        <f>IF('2. Enter scores'!V483&lt;&gt;"",'2. Enter scores'!$B483-'2. Enter scores'!V483,"")</f>
        <v/>
      </c>
      <c r="X479" s="125" t="str">
        <f>IF('2. Enter scores'!W483&lt;&gt;"",'2. Enter scores'!$B483-'2. Enter scores'!W483,"")</f>
        <v/>
      </c>
      <c r="Y479" s="125" t="str">
        <f>IF('2. Enter scores'!X483&lt;&gt;"",'2. Enter scores'!$B483-'2. Enter scores'!X483,"")</f>
        <v/>
      </c>
      <c r="Z479" s="125" t="str">
        <f>IF('2. Enter scores'!Y483&lt;&gt;"",'2. Enter scores'!$B483-'2. Enter scores'!Y483,"")</f>
        <v/>
      </c>
      <c r="AA479" s="125" t="str">
        <f>IF('2. Enter scores'!Z483&lt;&gt;"",'2. Enter scores'!$B483-'2. Enter scores'!Z483,"")</f>
        <v/>
      </c>
      <c r="AB479" s="125" t="str">
        <f>IF('2. Enter scores'!AA483&lt;&gt;"",'2. Enter scores'!$B483-'2. Enter scores'!AA483,"")</f>
        <v/>
      </c>
      <c r="AC479" s="125" t="str">
        <f>IF('2. Enter scores'!AB483&lt;&gt;"",'2. Enter scores'!$B483-'2. Enter scores'!AB483,"")</f>
        <v/>
      </c>
      <c r="AD479" s="125" t="str">
        <f>IF('2. Enter scores'!AC483&lt;&gt;"",'2. Enter scores'!$B483-'2. Enter scores'!AC483,"")</f>
        <v/>
      </c>
      <c r="AE479" s="125" t="str">
        <f>IF('2. Enter scores'!AD483&lt;&gt;"",'2. Enter scores'!$B483-'2. Enter scores'!AD483,"")</f>
        <v/>
      </c>
      <c r="AF479" s="125" t="str">
        <f>IF('2. Enter scores'!AE483&lt;&gt;"",'2. Enter scores'!$B483-'2. Enter scores'!AE483,"")</f>
        <v/>
      </c>
      <c r="AG479" s="125" t="str">
        <f>IF('2. Enter scores'!AF483&lt;&gt;"",'2. Enter scores'!$B483-'2. Enter scores'!AF483,"")</f>
        <v/>
      </c>
      <c r="AH479" s="125" t="str">
        <f>IF('2. Enter scores'!AG483&lt;&gt;"",'2. Enter scores'!$B483-'2. Enter scores'!AG483,"")</f>
        <v/>
      </c>
      <c r="AI479" s="125" t="str">
        <f>IF('2. Enter scores'!AH483&lt;&gt;"",'2. Enter scores'!$B483-'2. Enter scores'!AH483,"")</f>
        <v/>
      </c>
      <c r="AJ479" s="125" t="str">
        <f>IF('2. Enter scores'!AI483&lt;&gt;"",'2. Enter scores'!$B483-'2. Enter scores'!AI483,"")</f>
        <v/>
      </c>
      <c r="AK479" s="125" t="str">
        <f>IF('2. Enter scores'!AJ483&lt;&gt;"",'2. Enter scores'!$B483-'2. Enter scores'!AJ483,"")</f>
        <v/>
      </c>
      <c r="AL479" s="125" t="str">
        <f>IF('2. Enter scores'!AK483&lt;&gt;"",'2. Enter scores'!$B483-'2. Enter scores'!AK483,"")</f>
        <v/>
      </c>
      <c r="AM479" s="125" t="str">
        <f>IF('2. Enter scores'!AL483&lt;&gt;"",'2. Enter scores'!$B483-'2. Enter scores'!AL483,"")</f>
        <v/>
      </c>
      <c r="AN479" s="125" t="str">
        <f>IF('2. Enter scores'!AM483&lt;&gt;"",'2. Enter scores'!$B483-'2. Enter scores'!AM483,"")</f>
        <v/>
      </c>
      <c r="AO479" s="125" t="str">
        <f>IF('2. Enter scores'!AN483&lt;&gt;"",'2. Enter scores'!$B483-'2. Enter scores'!AN483,"")</f>
        <v/>
      </c>
      <c r="AP479" s="125" t="str">
        <f>IF('2. Enter scores'!AO483&lt;&gt;"",'2. Enter scores'!$B483-'2. Enter scores'!AO483,"")</f>
        <v/>
      </c>
      <c r="AQ479" s="125" t="str">
        <f>IF('2. Enter scores'!AP483&lt;&gt;"",'2. Enter scores'!$B483-'2. Enter scores'!AP483,"")</f>
        <v/>
      </c>
      <c r="AR479" s="125" t="str">
        <f>IF('2. Enter scores'!AQ483&lt;&gt;"",'2. Enter scores'!$B483-'2. Enter scores'!AQ483,"")</f>
        <v/>
      </c>
      <c r="AS479" s="125" t="str">
        <f>IF('2. Enter scores'!AR483&lt;&gt;"",'2. Enter scores'!$B483-'2. Enter scores'!AR483,"")</f>
        <v/>
      </c>
      <c r="AT479" s="125" t="str">
        <f>IF('2. Enter scores'!AS483&lt;&gt;"",'2. Enter scores'!$B483-'2. Enter scores'!AS483,"")</f>
        <v/>
      </c>
      <c r="AU479" s="125" t="str">
        <f>IF('2. Enter scores'!AT483&lt;&gt;"",'2. Enter scores'!$B483-'2. Enter scores'!AT483,"")</f>
        <v/>
      </c>
      <c r="AV479" s="125" t="str">
        <f>IF('2. Enter scores'!AU483&lt;&gt;"",'2. Enter scores'!$B483-'2. Enter scores'!AU483,"")</f>
        <v/>
      </c>
      <c r="AW479" s="125" t="str">
        <f>IF('2. Enter scores'!AV483&lt;&gt;"",'2. Enter scores'!$B483-'2. Enter scores'!AV483,"")</f>
        <v/>
      </c>
      <c r="AX479" s="125" t="str">
        <f>IF('2. Enter scores'!AW483&lt;&gt;"",'2. Enter scores'!$B483-'2. Enter scores'!AW483,"")</f>
        <v/>
      </c>
      <c r="AY479" s="125" t="str">
        <f>IF('2. Enter scores'!AX483&lt;&gt;"",'2. Enter scores'!$B483-'2. Enter scores'!AX483,"")</f>
        <v/>
      </c>
      <c r="AZ479" s="125" t="str">
        <f>IF('2. Enter scores'!AY483&lt;&gt;"",'2. Enter scores'!$B483-'2. Enter scores'!AY483,"")</f>
        <v/>
      </c>
      <c r="BA479" s="125" t="str">
        <f>IF('2. Enter scores'!AZ483&lt;&gt;"",'2. Enter scores'!$B483-'2. Enter scores'!AZ483,"")</f>
        <v/>
      </c>
      <c r="BB479" s="125" t="str">
        <f>IF('2. Enter scores'!BA483&lt;&gt;"",'2. Enter scores'!$B483-'2. Enter scores'!BA483,"")</f>
        <v/>
      </c>
      <c r="BC479" s="125" t="str">
        <f>IF('2. Enter scores'!BB483&lt;&gt;"",'2. Enter scores'!$B483-'2. Enter scores'!BB483,"")</f>
        <v/>
      </c>
      <c r="BD479" s="125" t="str">
        <f>IF('2. Enter scores'!BC483&lt;&gt;"",'2. Enter scores'!$B483-'2. Enter scores'!BC483,"")</f>
        <v/>
      </c>
      <c r="BE479" s="125" t="str">
        <f>IF('2. Enter scores'!BD483&lt;&gt;"",'2. Enter scores'!$B483-'2. Enter scores'!BD483,"")</f>
        <v/>
      </c>
      <c r="BF479" s="125" t="str">
        <f>IF('2. Enter scores'!BE483&lt;&gt;"",'2. Enter scores'!$B483-'2. Enter scores'!BE483,"")</f>
        <v/>
      </c>
      <c r="BG479" s="125" t="str">
        <f>IF('2. Enter scores'!BF483&lt;&gt;"",'2. Enter scores'!$B483-'2. Enter scores'!BF483,"")</f>
        <v/>
      </c>
      <c r="BH479" s="125" t="str">
        <f>IF('2. Enter scores'!BG483&lt;&gt;"",'2. Enter scores'!$B483-'2. Enter scores'!BG483,"")</f>
        <v/>
      </c>
      <c r="BI479" s="125" t="str">
        <f>IF('2. Enter scores'!BH483&lt;&gt;"",'2. Enter scores'!$B483-'2. Enter scores'!BH483,"")</f>
        <v/>
      </c>
      <c r="BJ479" s="125" t="str">
        <f>IF('2. Enter scores'!BI483&lt;&gt;"",'2. Enter scores'!$B483-'2. Enter scores'!BI483,"")</f>
        <v/>
      </c>
      <c r="BK479" s="125" t="str">
        <f>IF('2. Enter scores'!BJ483&lt;&gt;"",'2. Enter scores'!$B483-'2. Enter scores'!BJ483,"")</f>
        <v/>
      </c>
      <c r="BL479" s="125" t="str">
        <f>IF('2. Enter scores'!BK483&lt;&gt;"",'2. Enter scores'!$B483-'2. Enter scores'!BK483,"")</f>
        <v/>
      </c>
      <c r="BM479" s="125" t="str">
        <f>IF('2. Enter scores'!BL483&lt;&gt;"",'2. Enter scores'!$B483-'2. Enter scores'!BL483,"")</f>
        <v/>
      </c>
      <c r="BN479" s="125" t="str">
        <f>IF('2. Enter scores'!BM483&lt;&gt;"",'2. Enter scores'!$B483-'2. Enter scores'!BM483,"")</f>
        <v/>
      </c>
      <c r="BO479" s="125" t="str">
        <f>IF('2. Enter scores'!BN483&lt;&gt;"",'2. Enter scores'!$B483-'2. Enter scores'!BN483,"")</f>
        <v/>
      </c>
      <c r="BP479" s="108">
        <v>1000</v>
      </c>
    </row>
    <row r="480" spans="2:68" x14ac:dyDescent="0.35">
      <c r="B480" s="125" t="str">
        <f>IF('2. Enter scores'!A484&lt;&gt;"",'2. Enter scores'!A484,"")</f>
        <v/>
      </c>
      <c r="H480" s="125" t="str">
        <f>IF('2. Enter scores'!G484&lt;&gt;"",'2. Enter scores'!$B484-'2. Enter scores'!G484,"")</f>
        <v/>
      </c>
      <c r="I480" s="125" t="str">
        <f>IF('2. Enter scores'!H484&lt;&gt;"",'2. Enter scores'!$B484-'2. Enter scores'!H484,"")</f>
        <v/>
      </c>
      <c r="J480" s="125" t="str">
        <f>IF('2. Enter scores'!I484&lt;&gt;"",'2. Enter scores'!$B484-'2. Enter scores'!I484,"")</f>
        <v/>
      </c>
      <c r="K480" s="125" t="str">
        <f>IF('2. Enter scores'!J484&lt;&gt;"",'2. Enter scores'!$B484-'2. Enter scores'!J484,"")</f>
        <v/>
      </c>
      <c r="L480" s="125" t="str">
        <f>IF('2. Enter scores'!K484&lt;&gt;"",'2. Enter scores'!$B484-'2. Enter scores'!K484,"")</f>
        <v/>
      </c>
      <c r="M480" s="125" t="str">
        <f>IF('2. Enter scores'!L484&lt;&gt;"",'2. Enter scores'!$B484-'2. Enter scores'!L484,"")</f>
        <v/>
      </c>
      <c r="N480" s="125" t="str">
        <f>IF('2. Enter scores'!M484&lt;&gt;"",'2. Enter scores'!$B484-'2. Enter scores'!M484,"")</f>
        <v/>
      </c>
      <c r="O480" s="125" t="str">
        <f>IF('2. Enter scores'!N484&lt;&gt;"",'2. Enter scores'!$B484-'2. Enter scores'!N484,"")</f>
        <v/>
      </c>
      <c r="P480" s="125" t="str">
        <f>IF('2. Enter scores'!O484&lt;&gt;"",'2. Enter scores'!$B484-'2. Enter scores'!O484,"")</f>
        <v/>
      </c>
      <c r="Q480" s="125" t="str">
        <f>IF('2. Enter scores'!P484&lt;&gt;"",'2. Enter scores'!$B484-'2. Enter scores'!P484,"")</f>
        <v/>
      </c>
      <c r="R480" s="125" t="str">
        <f>IF('2. Enter scores'!Q484&lt;&gt;"",'2. Enter scores'!$B484-'2. Enter scores'!Q484,"")</f>
        <v/>
      </c>
      <c r="S480" s="125" t="str">
        <f>IF('2. Enter scores'!R484&lt;&gt;"",'2. Enter scores'!$B484-'2. Enter scores'!R484,"")</f>
        <v/>
      </c>
      <c r="T480" s="125" t="str">
        <f>IF('2. Enter scores'!S484&lt;&gt;"",'2. Enter scores'!$B484-'2. Enter scores'!S484,"")</f>
        <v/>
      </c>
      <c r="U480" s="125" t="str">
        <f>IF('2. Enter scores'!T484&lt;&gt;"",'2. Enter scores'!$B484-'2. Enter scores'!T484,"")</f>
        <v/>
      </c>
      <c r="V480" s="125" t="str">
        <f>IF('2. Enter scores'!U484&lt;&gt;"",'2. Enter scores'!$B484-'2. Enter scores'!U484,"")</f>
        <v/>
      </c>
      <c r="W480" s="125" t="str">
        <f>IF('2. Enter scores'!V484&lt;&gt;"",'2. Enter scores'!$B484-'2. Enter scores'!V484,"")</f>
        <v/>
      </c>
      <c r="X480" s="125" t="str">
        <f>IF('2. Enter scores'!W484&lt;&gt;"",'2. Enter scores'!$B484-'2. Enter scores'!W484,"")</f>
        <v/>
      </c>
      <c r="Y480" s="125" t="str">
        <f>IF('2. Enter scores'!X484&lt;&gt;"",'2. Enter scores'!$B484-'2. Enter scores'!X484,"")</f>
        <v/>
      </c>
      <c r="Z480" s="125" t="str">
        <f>IF('2. Enter scores'!Y484&lt;&gt;"",'2. Enter scores'!$B484-'2. Enter scores'!Y484,"")</f>
        <v/>
      </c>
      <c r="AA480" s="125" t="str">
        <f>IF('2. Enter scores'!Z484&lt;&gt;"",'2. Enter scores'!$B484-'2. Enter scores'!Z484,"")</f>
        <v/>
      </c>
      <c r="AB480" s="125" t="str">
        <f>IF('2. Enter scores'!AA484&lt;&gt;"",'2. Enter scores'!$B484-'2. Enter scores'!AA484,"")</f>
        <v/>
      </c>
      <c r="AC480" s="125" t="str">
        <f>IF('2. Enter scores'!AB484&lt;&gt;"",'2. Enter scores'!$B484-'2. Enter scores'!AB484,"")</f>
        <v/>
      </c>
      <c r="AD480" s="125" t="str">
        <f>IF('2. Enter scores'!AC484&lt;&gt;"",'2. Enter scores'!$B484-'2. Enter scores'!AC484,"")</f>
        <v/>
      </c>
      <c r="AE480" s="125" t="str">
        <f>IF('2. Enter scores'!AD484&lt;&gt;"",'2. Enter scores'!$B484-'2. Enter scores'!AD484,"")</f>
        <v/>
      </c>
      <c r="AF480" s="125" t="str">
        <f>IF('2. Enter scores'!AE484&lt;&gt;"",'2. Enter scores'!$B484-'2. Enter scores'!AE484,"")</f>
        <v/>
      </c>
      <c r="AG480" s="125" t="str">
        <f>IF('2. Enter scores'!AF484&lt;&gt;"",'2. Enter scores'!$B484-'2. Enter scores'!AF484,"")</f>
        <v/>
      </c>
      <c r="AH480" s="125" t="str">
        <f>IF('2. Enter scores'!AG484&lt;&gt;"",'2. Enter scores'!$B484-'2. Enter scores'!AG484,"")</f>
        <v/>
      </c>
      <c r="AI480" s="125" t="str">
        <f>IF('2. Enter scores'!AH484&lt;&gt;"",'2. Enter scores'!$B484-'2. Enter scores'!AH484,"")</f>
        <v/>
      </c>
      <c r="AJ480" s="125" t="str">
        <f>IF('2. Enter scores'!AI484&lt;&gt;"",'2. Enter scores'!$B484-'2. Enter scores'!AI484,"")</f>
        <v/>
      </c>
      <c r="AK480" s="125" t="str">
        <f>IF('2. Enter scores'!AJ484&lt;&gt;"",'2. Enter scores'!$B484-'2. Enter scores'!AJ484,"")</f>
        <v/>
      </c>
      <c r="AL480" s="125" t="str">
        <f>IF('2. Enter scores'!AK484&lt;&gt;"",'2. Enter scores'!$B484-'2. Enter scores'!AK484,"")</f>
        <v/>
      </c>
      <c r="AM480" s="125" t="str">
        <f>IF('2. Enter scores'!AL484&lt;&gt;"",'2. Enter scores'!$B484-'2. Enter scores'!AL484,"")</f>
        <v/>
      </c>
      <c r="AN480" s="125" t="str">
        <f>IF('2. Enter scores'!AM484&lt;&gt;"",'2. Enter scores'!$B484-'2. Enter scores'!AM484,"")</f>
        <v/>
      </c>
      <c r="AO480" s="125" t="str">
        <f>IF('2. Enter scores'!AN484&lt;&gt;"",'2. Enter scores'!$B484-'2. Enter scores'!AN484,"")</f>
        <v/>
      </c>
      <c r="AP480" s="125" t="str">
        <f>IF('2. Enter scores'!AO484&lt;&gt;"",'2. Enter scores'!$B484-'2. Enter scores'!AO484,"")</f>
        <v/>
      </c>
      <c r="AQ480" s="125" t="str">
        <f>IF('2. Enter scores'!AP484&lt;&gt;"",'2. Enter scores'!$B484-'2. Enter scores'!AP484,"")</f>
        <v/>
      </c>
      <c r="AR480" s="125" t="str">
        <f>IF('2. Enter scores'!AQ484&lt;&gt;"",'2. Enter scores'!$B484-'2. Enter scores'!AQ484,"")</f>
        <v/>
      </c>
      <c r="AS480" s="125" t="str">
        <f>IF('2. Enter scores'!AR484&lt;&gt;"",'2. Enter scores'!$B484-'2. Enter scores'!AR484,"")</f>
        <v/>
      </c>
      <c r="AT480" s="125" t="str">
        <f>IF('2. Enter scores'!AS484&lt;&gt;"",'2. Enter scores'!$B484-'2. Enter scores'!AS484,"")</f>
        <v/>
      </c>
      <c r="AU480" s="125" t="str">
        <f>IF('2. Enter scores'!AT484&lt;&gt;"",'2. Enter scores'!$B484-'2. Enter scores'!AT484,"")</f>
        <v/>
      </c>
      <c r="AV480" s="125" t="str">
        <f>IF('2. Enter scores'!AU484&lt;&gt;"",'2. Enter scores'!$B484-'2. Enter scores'!AU484,"")</f>
        <v/>
      </c>
      <c r="AW480" s="125" t="str">
        <f>IF('2. Enter scores'!AV484&lt;&gt;"",'2. Enter scores'!$B484-'2. Enter scores'!AV484,"")</f>
        <v/>
      </c>
      <c r="AX480" s="125" t="str">
        <f>IF('2. Enter scores'!AW484&lt;&gt;"",'2. Enter scores'!$B484-'2. Enter scores'!AW484,"")</f>
        <v/>
      </c>
      <c r="AY480" s="125" t="str">
        <f>IF('2. Enter scores'!AX484&lt;&gt;"",'2. Enter scores'!$B484-'2. Enter scores'!AX484,"")</f>
        <v/>
      </c>
      <c r="AZ480" s="125" t="str">
        <f>IF('2. Enter scores'!AY484&lt;&gt;"",'2. Enter scores'!$B484-'2. Enter scores'!AY484,"")</f>
        <v/>
      </c>
      <c r="BA480" s="125" t="str">
        <f>IF('2. Enter scores'!AZ484&lt;&gt;"",'2. Enter scores'!$B484-'2. Enter scores'!AZ484,"")</f>
        <v/>
      </c>
      <c r="BB480" s="125" t="str">
        <f>IF('2. Enter scores'!BA484&lt;&gt;"",'2. Enter scores'!$B484-'2. Enter scores'!BA484,"")</f>
        <v/>
      </c>
      <c r="BC480" s="125" t="str">
        <f>IF('2. Enter scores'!BB484&lt;&gt;"",'2. Enter scores'!$B484-'2. Enter scores'!BB484,"")</f>
        <v/>
      </c>
      <c r="BD480" s="125" t="str">
        <f>IF('2. Enter scores'!BC484&lt;&gt;"",'2. Enter scores'!$B484-'2. Enter scores'!BC484,"")</f>
        <v/>
      </c>
      <c r="BE480" s="125" t="str">
        <f>IF('2. Enter scores'!BD484&lt;&gt;"",'2. Enter scores'!$B484-'2. Enter scores'!BD484,"")</f>
        <v/>
      </c>
      <c r="BF480" s="125" t="str">
        <f>IF('2. Enter scores'!BE484&lt;&gt;"",'2. Enter scores'!$B484-'2. Enter scores'!BE484,"")</f>
        <v/>
      </c>
      <c r="BG480" s="125" t="str">
        <f>IF('2. Enter scores'!BF484&lt;&gt;"",'2. Enter scores'!$B484-'2. Enter scores'!BF484,"")</f>
        <v/>
      </c>
      <c r="BH480" s="125" t="str">
        <f>IF('2. Enter scores'!BG484&lt;&gt;"",'2. Enter scores'!$B484-'2. Enter scores'!BG484,"")</f>
        <v/>
      </c>
      <c r="BI480" s="125" t="str">
        <f>IF('2. Enter scores'!BH484&lt;&gt;"",'2. Enter scores'!$B484-'2. Enter scores'!BH484,"")</f>
        <v/>
      </c>
      <c r="BJ480" s="125" t="str">
        <f>IF('2. Enter scores'!BI484&lt;&gt;"",'2. Enter scores'!$B484-'2. Enter scores'!BI484,"")</f>
        <v/>
      </c>
      <c r="BK480" s="125" t="str">
        <f>IF('2. Enter scores'!BJ484&lt;&gt;"",'2. Enter scores'!$B484-'2. Enter scores'!BJ484,"")</f>
        <v/>
      </c>
      <c r="BL480" s="125" t="str">
        <f>IF('2. Enter scores'!BK484&lt;&gt;"",'2. Enter scores'!$B484-'2. Enter scores'!BK484,"")</f>
        <v/>
      </c>
      <c r="BM480" s="125" t="str">
        <f>IF('2. Enter scores'!BL484&lt;&gt;"",'2. Enter scores'!$B484-'2. Enter scores'!BL484,"")</f>
        <v/>
      </c>
      <c r="BN480" s="125" t="str">
        <f>IF('2. Enter scores'!BM484&lt;&gt;"",'2. Enter scores'!$B484-'2. Enter scores'!BM484,"")</f>
        <v/>
      </c>
      <c r="BO480" s="125" t="str">
        <f>IF('2. Enter scores'!BN484&lt;&gt;"",'2. Enter scores'!$B484-'2. Enter scores'!BN484,"")</f>
        <v/>
      </c>
      <c r="BP480" s="108">
        <v>1000</v>
      </c>
    </row>
    <row r="481" spans="2:68" x14ac:dyDescent="0.35">
      <c r="B481" s="125" t="str">
        <f>IF('2. Enter scores'!A485&lt;&gt;"",'2. Enter scores'!A485,"")</f>
        <v/>
      </c>
      <c r="H481" s="125" t="str">
        <f>IF('2. Enter scores'!G485&lt;&gt;"",'2. Enter scores'!$B485-'2. Enter scores'!G485,"")</f>
        <v/>
      </c>
      <c r="I481" s="125" t="str">
        <f>IF('2. Enter scores'!H485&lt;&gt;"",'2. Enter scores'!$B485-'2. Enter scores'!H485,"")</f>
        <v/>
      </c>
      <c r="J481" s="125" t="str">
        <f>IF('2. Enter scores'!I485&lt;&gt;"",'2. Enter scores'!$B485-'2. Enter scores'!I485,"")</f>
        <v/>
      </c>
      <c r="K481" s="125" t="str">
        <f>IF('2. Enter scores'!J485&lt;&gt;"",'2. Enter scores'!$B485-'2. Enter scores'!J485,"")</f>
        <v/>
      </c>
      <c r="L481" s="125" t="str">
        <f>IF('2. Enter scores'!K485&lt;&gt;"",'2. Enter scores'!$B485-'2. Enter scores'!K485,"")</f>
        <v/>
      </c>
      <c r="M481" s="125" t="str">
        <f>IF('2. Enter scores'!L485&lt;&gt;"",'2. Enter scores'!$B485-'2. Enter scores'!L485,"")</f>
        <v/>
      </c>
      <c r="N481" s="125" t="str">
        <f>IF('2. Enter scores'!M485&lt;&gt;"",'2. Enter scores'!$B485-'2. Enter scores'!M485,"")</f>
        <v/>
      </c>
      <c r="O481" s="125" t="str">
        <f>IF('2. Enter scores'!N485&lt;&gt;"",'2. Enter scores'!$B485-'2. Enter scores'!N485,"")</f>
        <v/>
      </c>
      <c r="P481" s="125" t="str">
        <f>IF('2. Enter scores'!O485&lt;&gt;"",'2. Enter scores'!$B485-'2. Enter scores'!O485,"")</f>
        <v/>
      </c>
      <c r="Q481" s="125" t="str">
        <f>IF('2. Enter scores'!P485&lt;&gt;"",'2. Enter scores'!$B485-'2. Enter scores'!P485,"")</f>
        <v/>
      </c>
      <c r="R481" s="125" t="str">
        <f>IF('2. Enter scores'!Q485&lt;&gt;"",'2. Enter scores'!$B485-'2. Enter scores'!Q485,"")</f>
        <v/>
      </c>
      <c r="S481" s="125" t="str">
        <f>IF('2. Enter scores'!R485&lt;&gt;"",'2. Enter scores'!$B485-'2. Enter scores'!R485,"")</f>
        <v/>
      </c>
      <c r="T481" s="125" t="str">
        <f>IF('2. Enter scores'!S485&lt;&gt;"",'2. Enter scores'!$B485-'2. Enter scores'!S485,"")</f>
        <v/>
      </c>
      <c r="U481" s="125" t="str">
        <f>IF('2. Enter scores'!T485&lt;&gt;"",'2. Enter scores'!$B485-'2. Enter scores'!T485,"")</f>
        <v/>
      </c>
      <c r="V481" s="125" t="str">
        <f>IF('2. Enter scores'!U485&lt;&gt;"",'2. Enter scores'!$B485-'2. Enter scores'!U485,"")</f>
        <v/>
      </c>
      <c r="W481" s="125" t="str">
        <f>IF('2. Enter scores'!V485&lt;&gt;"",'2. Enter scores'!$B485-'2. Enter scores'!V485,"")</f>
        <v/>
      </c>
      <c r="X481" s="125" t="str">
        <f>IF('2. Enter scores'!W485&lt;&gt;"",'2. Enter scores'!$B485-'2. Enter scores'!W485,"")</f>
        <v/>
      </c>
      <c r="Y481" s="125" t="str">
        <f>IF('2. Enter scores'!X485&lt;&gt;"",'2. Enter scores'!$B485-'2. Enter scores'!X485,"")</f>
        <v/>
      </c>
      <c r="Z481" s="125" t="str">
        <f>IF('2. Enter scores'!Y485&lt;&gt;"",'2. Enter scores'!$B485-'2. Enter scores'!Y485,"")</f>
        <v/>
      </c>
      <c r="AA481" s="125" t="str">
        <f>IF('2. Enter scores'!Z485&lt;&gt;"",'2. Enter scores'!$B485-'2. Enter scores'!Z485,"")</f>
        <v/>
      </c>
      <c r="AB481" s="125" t="str">
        <f>IF('2. Enter scores'!AA485&lt;&gt;"",'2. Enter scores'!$B485-'2. Enter scores'!AA485,"")</f>
        <v/>
      </c>
      <c r="AC481" s="125" t="str">
        <f>IF('2. Enter scores'!AB485&lt;&gt;"",'2. Enter scores'!$B485-'2. Enter scores'!AB485,"")</f>
        <v/>
      </c>
      <c r="AD481" s="125" t="str">
        <f>IF('2. Enter scores'!AC485&lt;&gt;"",'2. Enter scores'!$B485-'2. Enter scores'!AC485,"")</f>
        <v/>
      </c>
      <c r="AE481" s="125" t="str">
        <f>IF('2. Enter scores'!AD485&lt;&gt;"",'2. Enter scores'!$B485-'2. Enter scores'!AD485,"")</f>
        <v/>
      </c>
      <c r="AF481" s="125" t="str">
        <f>IF('2. Enter scores'!AE485&lt;&gt;"",'2. Enter scores'!$B485-'2. Enter scores'!AE485,"")</f>
        <v/>
      </c>
      <c r="AG481" s="125" t="str">
        <f>IF('2. Enter scores'!AF485&lt;&gt;"",'2. Enter scores'!$B485-'2. Enter scores'!AF485,"")</f>
        <v/>
      </c>
      <c r="AH481" s="125" t="str">
        <f>IF('2. Enter scores'!AG485&lt;&gt;"",'2. Enter scores'!$B485-'2. Enter scores'!AG485,"")</f>
        <v/>
      </c>
      <c r="AI481" s="125" t="str">
        <f>IF('2. Enter scores'!AH485&lt;&gt;"",'2. Enter scores'!$B485-'2. Enter scores'!AH485,"")</f>
        <v/>
      </c>
      <c r="AJ481" s="125" t="str">
        <f>IF('2. Enter scores'!AI485&lt;&gt;"",'2. Enter scores'!$B485-'2. Enter scores'!AI485,"")</f>
        <v/>
      </c>
      <c r="AK481" s="125" t="str">
        <f>IF('2. Enter scores'!AJ485&lt;&gt;"",'2. Enter scores'!$B485-'2. Enter scores'!AJ485,"")</f>
        <v/>
      </c>
      <c r="AL481" s="125" t="str">
        <f>IF('2. Enter scores'!AK485&lt;&gt;"",'2. Enter scores'!$B485-'2. Enter scores'!AK485,"")</f>
        <v/>
      </c>
      <c r="AM481" s="125" t="str">
        <f>IF('2. Enter scores'!AL485&lt;&gt;"",'2. Enter scores'!$B485-'2. Enter scores'!AL485,"")</f>
        <v/>
      </c>
      <c r="AN481" s="125" t="str">
        <f>IF('2. Enter scores'!AM485&lt;&gt;"",'2. Enter scores'!$B485-'2. Enter scores'!AM485,"")</f>
        <v/>
      </c>
      <c r="AO481" s="125" t="str">
        <f>IF('2. Enter scores'!AN485&lt;&gt;"",'2. Enter scores'!$B485-'2. Enter scores'!AN485,"")</f>
        <v/>
      </c>
      <c r="AP481" s="125" t="str">
        <f>IF('2. Enter scores'!AO485&lt;&gt;"",'2. Enter scores'!$B485-'2. Enter scores'!AO485,"")</f>
        <v/>
      </c>
      <c r="AQ481" s="125" t="str">
        <f>IF('2. Enter scores'!AP485&lt;&gt;"",'2. Enter scores'!$B485-'2. Enter scores'!AP485,"")</f>
        <v/>
      </c>
      <c r="AR481" s="125" t="str">
        <f>IF('2. Enter scores'!AQ485&lt;&gt;"",'2. Enter scores'!$B485-'2. Enter scores'!AQ485,"")</f>
        <v/>
      </c>
      <c r="AS481" s="125" t="str">
        <f>IF('2. Enter scores'!AR485&lt;&gt;"",'2. Enter scores'!$B485-'2. Enter scores'!AR485,"")</f>
        <v/>
      </c>
      <c r="AT481" s="125" t="str">
        <f>IF('2. Enter scores'!AS485&lt;&gt;"",'2. Enter scores'!$B485-'2. Enter scores'!AS485,"")</f>
        <v/>
      </c>
      <c r="AU481" s="125" t="str">
        <f>IF('2. Enter scores'!AT485&lt;&gt;"",'2. Enter scores'!$B485-'2. Enter scores'!AT485,"")</f>
        <v/>
      </c>
      <c r="AV481" s="125" t="str">
        <f>IF('2. Enter scores'!AU485&lt;&gt;"",'2. Enter scores'!$B485-'2. Enter scores'!AU485,"")</f>
        <v/>
      </c>
      <c r="AW481" s="125" t="str">
        <f>IF('2. Enter scores'!AV485&lt;&gt;"",'2. Enter scores'!$B485-'2. Enter scores'!AV485,"")</f>
        <v/>
      </c>
      <c r="AX481" s="125" t="str">
        <f>IF('2. Enter scores'!AW485&lt;&gt;"",'2. Enter scores'!$B485-'2. Enter scores'!AW485,"")</f>
        <v/>
      </c>
      <c r="AY481" s="125" t="str">
        <f>IF('2. Enter scores'!AX485&lt;&gt;"",'2. Enter scores'!$B485-'2. Enter scores'!AX485,"")</f>
        <v/>
      </c>
      <c r="AZ481" s="125" t="str">
        <f>IF('2. Enter scores'!AY485&lt;&gt;"",'2. Enter scores'!$B485-'2. Enter scores'!AY485,"")</f>
        <v/>
      </c>
      <c r="BA481" s="125" t="str">
        <f>IF('2. Enter scores'!AZ485&lt;&gt;"",'2. Enter scores'!$B485-'2. Enter scores'!AZ485,"")</f>
        <v/>
      </c>
      <c r="BB481" s="125" t="str">
        <f>IF('2. Enter scores'!BA485&lt;&gt;"",'2. Enter scores'!$B485-'2. Enter scores'!BA485,"")</f>
        <v/>
      </c>
      <c r="BC481" s="125" t="str">
        <f>IF('2. Enter scores'!BB485&lt;&gt;"",'2. Enter scores'!$B485-'2. Enter scores'!BB485,"")</f>
        <v/>
      </c>
      <c r="BD481" s="125" t="str">
        <f>IF('2. Enter scores'!BC485&lt;&gt;"",'2. Enter scores'!$B485-'2. Enter scores'!BC485,"")</f>
        <v/>
      </c>
      <c r="BE481" s="125" t="str">
        <f>IF('2. Enter scores'!BD485&lt;&gt;"",'2. Enter scores'!$B485-'2. Enter scores'!BD485,"")</f>
        <v/>
      </c>
      <c r="BF481" s="125" t="str">
        <f>IF('2. Enter scores'!BE485&lt;&gt;"",'2. Enter scores'!$B485-'2. Enter scores'!BE485,"")</f>
        <v/>
      </c>
      <c r="BG481" s="125" t="str">
        <f>IF('2. Enter scores'!BF485&lt;&gt;"",'2. Enter scores'!$B485-'2. Enter scores'!BF485,"")</f>
        <v/>
      </c>
      <c r="BH481" s="125" t="str">
        <f>IF('2. Enter scores'!BG485&lt;&gt;"",'2. Enter scores'!$B485-'2. Enter scores'!BG485,"")</f>
        <v/>
      </c>
      <c r="BI481" s="125" t="str">
        <f>IF('2. Enter scores'!BH485&lt;&gt;"",'2. Enter scores'!$B485-'2. Enter scores'!BH485,"")</f>
        <v/>
      </c>
      <c r="BJ481" s="125" t="str">
        <f>IF('2. Enter scores'!BI485&lt;&gt;"",'2. Enter scores'!$B485-'2. Enter scores'!BI485,"")</f>
        <v/>
      </c>
      <c r="BK481" s="125" t="str">
        <f>IF('2. Enter scores'!BJ485&lt;&gt;"",'2. Enter scores'!$B485-'2. Enter scores'!BJ485,"")</f>
        <v/>
      </c>
      <c r="BL481" s="125" t="str">
        <f>IF('2. Enter scores'!BK485&lt;&gt;"",'2. Enter scores'!$B485-'2. Enter scores'!BK485,"")</f>
        <v/>
      </c>
      <c r="BM481" s="125" t="str">
        <f>IF('2. Enter scores'!BL485&lt;&gt;"",'2. Enter scores'!$B485-'2. Enter scores'!BL485,"")</f>
        <v/>
      </c>
      <c r="BN481" s="125" t="str">
        <f>IF('2. Enter scores'!BM485&lt;&gt;"",'2. Enter scores'!$B485-'2. Enter scores'!BM485,"")</f>
        <v/>
      </c>
      <c r="BO481" s="125" t="str">
        <f>IF('2. Enter scores'!BN485&lt;&gt;"",'2. Enter scores'!$B485-'2. Enter scores'!BN485,"")</f>
        <v/>
      </c>
      <c r="BP481" s="108">
        <v>1000</v>
      </c>
    </row>
    <row r="482" spans="2:68" x14ac:dyDescent="0.35">
      <c r="B482" s="125" t="str">
        <f>IF('2. Enter scores'!A486&lt;&gt;"",'2. Enter scores'!A486,"")</f>
        <v/>
      </c>
      <c r="H482" s="125" t="str">
        <f>IF('2. Enter scores'!G486&lt;&gt;"",'2. Enter scores'!$B486-'2. Enter scores'!G486,"")</f>
        <v/>
      </c>
      <c r="I482" s="125" t="str">
        <f>IF('2. Enter scores'!H486&lt;&gt;"",'2. Enter scores'!$B486-'2. Enter scores'!H486,"")</f>
        <v/>
      </c>
      <c r="J482" s="125" t="str">
        <f>IF('2. Enter scores'!I486&lt;&gt;"",'2. Enter scores'!$B486-'2. Enter scores'!I486,"")</f>
        <v/>
      </c>
      <c r="K482" s="125" t="str">
        <f>IF('2. Enter scores'!J486&lt;&gt;"",'2. Enter scores'!$B486-'2. Enter scores'!J486,"")</f>
        <v/>
      </c>
      <c r="L482" s="125" t="str">
        <f>IF('2. Enter scores'!K486&lt;&gt;"",'2. Enter scores'!$B486-'2. Enter scores'!K486,"")</f>
        <v/>
      </c>
      <c r="M482" s="125" t="str">
        <f>IF('2. Enter scores'!L486&lt;&gt;"",'2. Enter scores'!$B486-'2. Enter scores'!L486,"")</f>
        <v/>
      </c>
      <c r="N482" s="125" t="str">
        <f>IF('2. Enter scores'!M486&lt;&gt;"",'2. Enter scores'!$B486-'2. Enter scores'!M486,"")</f>
        <v/>
      </c>
      <c r="O482" s="125" t="str">
        <f>IF('2. Enter scores'!N486&lt;&gt;"",'2. Enter scores'!$B486-'2. Enter scores'!N486,"")</f>
        <v/>
      </c>
      <c r="P482" s="125" t="str">
        <f>IF('2. Enter scores'!O486&lt;&gt;"",'2. Enter scores'!$B486-'2. Enter scores'!O486,"")</f>
        <v/>
      </c>
      <c r="Q482" s="125" t="str">
        <f>IF('2. Enter scores'!P486&lt;&gt;"",'2. Enter scores'!$B486-'2. Enter scores'!P486,"")</f>
        <v/>
      </c>
      <c r="R482" s="125" t="str">
        <f>IF('2. Enter scores'!Q486&lt;&gt;"",'2. Enter scores'!$B486-'2. Enter scores'!Q486,"")</f>
        <v/>
      </c>
      <c r="S482" s="125" t="str">
        <f>IF('2. Enter scores'!R486&lt;&gt;"",'2. Enter scores'!$B486-'2. Enter scores'!R486,"")</f>
        <v/>
      </c>
      <c r="T482" s="125" t="str">
        <f>IF('2. Enter scores'!S486&lt;&gt;"",'2. Enter scores'!$B486-'2. Enter scores'!S486,"")</f>
        <v/>
      </c>
      <c r="U482" s="125" t="str">
        <f>IF('2. Enter scores'!T486&lt;&gt;"",'2. Enter scores'!$B486-'2. Enter scores'!T486,"")</f>
        <v/>
      </c>
      <c r="V482" s="125" t="str">
        <f>IF('2. Enter scores'!U486&lt;&gt;"",'2. Enter scores'!$B486-'2. Enter scores'!U486,"")</f>
        <v/>
      </c>
      <c r="W482" s="125" t="str">
        <f>IF('2. Enter scores'!V486&lt;&gt;"",'2. Enter scores'!$B486-'2. Enter scores'!V486,"")</f>
        <v/>
      </c>
      <c r="X482" s="125" t="str">
        <f>IF('2. Enter scores'!W486&lt;&gt;"",'2. Enter scores'!$B486-'2. Enter scores'!W486,"")</f>
        <v/>
      </c>
      <c r="Y482" s="125" t="str">
        <f>IF('2. Enter scores'!X486&lt;&gt;"",'2. Enter scores'!$B486-'2. Enter scores'!X486,"")</f>
        <v/>
      </c>
      <c r="Z482" s="125" t="str">
        <f>IF('2. Enter scores'!Y486&lt;&gt;"",'2. Enter scores'!$B486-'2. Enter scores'!Y486,"")</f>
        <v/>
      </c>
      <c r="AA482" s="125" t="str">
        <f>IF('2. Enter scores'!Z486&lt;&gt;"",'2. Enter scores'!$B486-'2. Enter scores'!Z486,"")</f>
        <v/>
      </c>
      <c r="AB482" s="125" t="str">
        <f>IF('2. Enter scores'!AA486&lt;&gt;"",'2. Enter scores'!$B486-'2. Enter scores'!AA486,"")</f>
        <v/>
      </c>
      <c r="AC482" s="125" t="str">
        <f>IF('2. Enter scores'!AB486&lt;&gt;"",'2. Enter scores'!$B486-'2. Enter scores'!AB486,"")</f>
        <v/>
      </c>
      <c r="AD482" s="125" t="str">
        <f>IF('2. Enter scores'!AC486&lt;&gt;"",'2. Enter scores'!$B486-'2. Enter scores'!AC486,"")</f>
        <v/>
      </c>
      <c r="AE482" s="125" t="str">
        <f>IF('2. Enter scores'!AD486&lt;&gt;"",'2. Enter scores'!$B486-'2. Enter scores'!AD486,"")</f>
        <v/>
      </c>
      <c r="AF482" s="125" t="str">
        <f>IF('2. Enter scores'!AE486&lt;&gt;"",'2. Enter scores'!$B486-'2. Enter scores'!AE486,"")</f>
        <v/>
      </c>
      <c r="AG482" s="125" t="str">
        <f>IF('2. Enter scores'!AF486&lt;&gt;"",'2. Enter scores'!$B486-'2. Enter scores'!AF486,"")</f>
        <v/>
      </c>
      <c r="AH482" s="125" t="str">
        <f>IF('2. Enter scores'!AG486&lt;&gt;"",'2. Enter scores'!$B486-'2. Enter scores'!AG486,"")</f>
        <v/>
      </c>
      <c r="AI482" s="125" t="str">
        <f>IF('2. Enter scores'!AH486&lt;&gt;"",'2. Enter scores'!$B486-'2. Enter scores'!AH486,"")</f>
        <v/>
      </c>
      <c r="AJ482" s="125" t="str">
        <f>IF('2. Enter scores'!AI486&lt;&gt;"",'2. Enter scores'!$B486-'2. Enter scores'!AI486,"")</f>
        <v/>
      </c>
      <c r="AK482" s="125" t="str">
        <f>IF('2. Enter scores'!AJ486&lt;&gt;"",'2. Enter scores'!$B486-'2. Enter scores'!AJ486,"")</f>
        <v/>
      </c>
      <c r="AL482" s="125" t="str">
        <f>IF('2. Enter scores'!AK486&lt;&gt;"",'2. Enter scores'!$B486-'2. Enter scores'!AK486,"")</f>
        <v/>
      </c>
      <c r="AM482" s="125" t="str">
        <f>IF('2. Enter scores'!AL486&lt;&gt;"",'2. Enter scores'!$B486-'2. Enter scores'!AL486,"")</f>
        <v/>
      </c>
      <c r="AN482" s="125" t="str">
        <f>IF('2. Enter scores'!AM486&lt;&gt;"",'2. Enter scores'!$B486-'2. Enter scores'!AM486,"")</f>
        <v/>
      </c>
      <c r="AO482" s="125" t="str">
        <f>IF('2. Enter scores'!AN486&lt;&gt;"",'2. Enter scores'!$B486-'2. Enter scores'!AN486,"")</f>
        <v/>
      </c>
      <c r="AP482" s="125" t="str">
        <f>IF('2. Enter scores'!AO486&lt;&gt;"",'2. Enter scores'!$B486-'2. Enter scores'!AO486,"")</f>
        <v/>
      </c>
      <c r="AQ482" s="125" t="str">
        <f>IF('2. Enter scores'!AP486&lt;&gt;"",'2. Enter scores'!$B486-'2. Enter scores'!AP486,"")</f>
        <v/>
      </c>
      <c r="AR482" s="125" t="str">
        <f>IF('2. Enter scores'!AQ486&lt;&gt;"",'2. Enter scores'!$B486-'2. Enter scores'!AQ486,"")</f>
        <v/>
      </c>
      <c r="AS482" s="125" t="str">
        <f>IF('2. Enter scores'!AR486&lt;&gt;"",'2. Enter scores'!$B486-'2. Enter scores'!AR486,"")</f>
        <v/>
      </c>
      <c r="AT482" s="125" t="str">
        <f>IF('2. Enter scores'!AS486&lt;&gt;"",'2. Enter scores'!$B486-'2. Enter scores'!AS486,"")</f>
        <v/>
      </c>
      <c r="AU482" s="125" t="str">
        <f>IF('2. Enter scores'!AT486&lt;&gt;"",'2. Enter scores'!$B486-'2. Enter scores'!AT486,"")</f>
        <v/>
      </c>
      <c r="AV482" s="125" t="str">
        <f>IF('2. Enter scores'!AU486&lt;&gt;"",'2. Enter scores'!$B486-'2. Enter scores'!AU486,"")</f>
        <v/>
      </c>
      <c r="AW482" s="125" t="str">
        <f>IF('2. Enter scores'!AV486&lt;&gt;"",'2. Enter scores'!$B486-'2. Enter scores'!AV486,"")</f>
        <v/>
      </c>
      <c r="AX482" s="125" t="str">
        <f>IF('2. Enter scores'!AW486&lt;&gt;"",'2. Enter scores'!$B486-'2. Enter scores'!AW486,"")</f>
        <v/>
      </c>
      <c r="AY482" s="125" t="str">
        <f>IF('2. Enter scores'!AX486&lt;&gt;"",'2. Enter scores'!$B486-'2. Enter scores'!AX486,"")</f>
        <v/>
      </c>
      <c r="AZ482" s="125" t="str">
        <f>IF('2. Enter scores'!AY486&lt;&gt;"",'2. Enter scores'!$B486-'2. Enter scores'!AY486,"")</f>
        <v/>
      </c>
      <c r="BA482" s="125" t="str">
        <f>IF('2. Enter scores'!AZ486&lt;&gt;"",'2. Enter scores'!$B486-'2. Enter scores'!AZ486,"")</f>
        <v/>
      </c>
      <c r="BB482" s="125" t="str">
        <f>IF('2. Enter scores'!BA486&lt;&gt;"",'2. Enter scores'!$B486-'2. Enter scores'!BA486,"")</f>
        <v/>
      </c>
      <c r="BC482" s="125" t="str">
        <f>IF('2. Enter scores'!BB486&lt;&gt;"",'2. Enter scores'!$B486-'2. Enter scores'!BB486,"")</f>
        <v/>
      </c>
      <c r="BD482" s="125" t="str">
        <f>IF('2. Enter scores'!BC486&lt;&gt;"",'2. Enter scores'!$B486-'2. Enter scores'!BC486,"")</f>
        <v/>
      </c>
      <c r="BE482" s="125" t="str">
        <f>IF('2. Enter scores'!BD486&lt;&gt;"",'2. Enter scores'!$B486-'2. Enter scores'!BD486,"")</f>
        <v/>
      </c>
      <c r="BF482" s="125" t="str">
        <f>IF('2. Enter scores'!BE486&lt;&gt;"",'2. Enter scores'!$B486-'2. Enter scores'!BE486,"")</f>
        <v/>
      </c>
      <c r="BG482" s="125" t="str">
        <f>IF('2. Enter scores'!BF486&lt;&gt;"",'2. Enter scores'!$B486-'2. Enter scores'!BF486,"")</f>
        <v/>
      </c>
      <c r="BH482" s="125" t="str">
        <f>IF('2. Enter scores'!BG486&lt;&gt;"",'2. Enter scores'!$B486-'2. Enter scores'!BG486,"")</f>
        <v/>
      </c>
      <c r="BI482" s="125" t="str">
        <f>IF('2. Enter scores'!BH486&lt;&gt;"",'2. Enter scores'!$B486-'2. Enter scores'!BH486,"")</f>
        <v/>
      </c>
      <c r="BJ482" s="125" t="str">
        <f>IF('2. Enter scores'!BI486&lt;&gt;"",'2. Enter scores'!$B486-'2. Enter scores'!BI486,"")</f>
        <v/>
      </c>
      <c r="BK482" s="125" t="str">
        <f>IF('2. Enter scores'!BJ486&lt;&gt;"",'2. Enter scores'!$B486-'2. Enter scores'!BJ486,"")</f>
        <v/>
      </c>
      <c r="BL482" s="125" t="str">
        <f>IF('2. Enter scores'!BK486&lt;&gt;"",'2. Enter scores'!$B486-'2. Enter scores'!BK486,"")</f>
        <v/>
      </c>
      <c r="BM482" s="125" t="str">
        <f>IF('2. Enter scores'!BL486&lt;&gt;"",'2. Enter scores'!$B486-'2. Enter scores'!BL486,"")</f>
        <v/>
      </c>
      <c r="BN482" s="125" t="str">
        <f>IF('2. Enter scores'!BM486&lt;&gt;"",'2. Enter scores'!$B486-'2. Enter scores'!BM486,"")</f>
        <v/>
      </c>
      <c r="BO482" s="125" t="str">
        <f>IF('2. Enter scores'!BN486&lt;&gt;"",'2. Enter scores'!$B486-'2. Enter scores'!BN486,"")</f>
        <v/>
      </c>
      <c r="BP482" s="108">
        <v>1000</v>
      </c>
    </row>
    <row r="483" spans="2:68" x14ac:dyDescent="0.35">
      <c r="B483" s="125" t="str">
        <f>IF('2. Enter scores'!A487&lt;&gt;"",'2. Enter scores'!A487,"")</f>
        <v/>
      </c>
      <c r="H483" s="125" t="str">
        <f>IF('2. Enter scores'!G487&lt;&gt;"",'2. Enter scores'!$B487-'2. Enter scores'!G487,"")</f>
        <v/>
      </c>
      <c r="I483" s="125" t="str">
        <f>IF('2. Enter scores'!H487&lt;&gt;"",'2. Enter scores'!$B487-'2. Enter scores'!H487,"")</f>
        <v/>
      </c>
      <c r="J483" s="125" t="str">
        <f>IF('2. Enter scores'!I487&lt;&gt;"",'2. Enter scores'!$B487-'2. Enter scores'!I487,"")</f>
        <v/>
      </c>
      <c r="K483" s="125" t="str">
        <f>IF('2. Enter scores'!J487&lt;&gt;"",'2. Enter scores'!$B487-'2. Enter scores'!J487,"")</f>
        <v/>
      </c>
      <c r="L483" s="125" t="str">
        <f>IF('2. Enter scores'!K487&lt;&gt;"",'2. Enter scores'!$B487-'2. Enter scores'!K487,"")</f>
        <v/>
      </c>
      <c r="M483" s="125" t="str">
        <f>IF('2. Enter scores'!L487&lt;&gt;"",'2. Enter scores'!$B487-'2. Enter scores'!L487,"")</f>
        <v/>
      </c>
      <c r="N483" s="125" t="str">
        <f>IF('2. Enter scores'!M487&lt;&gt;"",'2. Enter scores'!$B487-'2. Enter scores'!M487,"")</f>
        <v/>
      </c>
      <c r="O483" s="125" t="str">
        <f>IF('2. Enter scores'!N487&lt;&gt;"",'2. Enter scores'!$B487-'2. Enter scores'!N487,"")</f>
        <v/>
      </c>
      <c r="P483" s="125" t="str">
        <f>IF('2. Enter scores'!O487&lt;&gt;"",'2. Enter scores'!$B487-'2. Enter scores'!O487,"")</f>
        <v/>
      </c>
      <c r="Q483" s="125" t="str">
        <f>IF('2. Enter scores'!P487&lt;&gt;"",'2. Enter scores'!$B487-'2. Enter scores'!P487,"")</f>
        <v/>
      </c>
      <c r="R483" s="125" t="str">
        <f>IF('2. Enter scores'!Q487&lt;&gt;"",'2. Enter scores'!$B487-'2. Enter scores'!Q487,"")</f>
        <v/>
      </c>
      <c r="S483" s="125" t="str">
        <f>IF('2. Enter scores'!R487&lt;&gt;"",'2. Enter scores'!$B487-'2. Enter scores'!R487,"")</f>
        <v/>
      </c>
      <c r="T483" s="125" t="str">
        <f>IF('2. Enter scores'!S487&lt;&gt;"",'2. Enter scores'!$B487-'2. Enter scores'!S487,"")</f>
        <v/>
      </c>
      <c r="U483" s="125" t="str">
        <f>IF('2. Enter scores'!T487&lt;&gt;"",'2. Enter scores'!$B487-'2. Enter scores'!T487,"")</f>
        <v/>
      </c>
      <c r="V483" s="125" t="str">
        <f>IF('2. Enter scores'!U487&lt;&gt;"",'2. Enter scores'!$B487-'2. Enter scores'!U487,"")</f>
        <v/>
      </c>
      <c r="W483" s="125" t="str">
        <f>IF('2. Enter scores'!V487&lt;&gt;"",'2. Enter scores'!$B487-'2. Enter scores'!V487,"")</f>
        <v/>
      </c>
      <c r="X483" s="125" t="str">
        <f>IF('2. Enter scores'!W487&lt;&gt;"",'2. Enter scores'!$B487-'2. Enter scores'!W487,"")</f>
        <v/>
      </c>
      <c r="Y483" s="125" t="str">
        <f>IF('2. Enter scores'!X487&lt;&gt;"",'2. Enter scores'!$B487-'2. Enter scores'!X487,"")</f>
        <v/>
      </c>
      <c r="Z483" s="125" t="str">
        <f>IF('2. Enter scores'!Y487&lt;&gt;"",'2. Enter scores'!$B487-'2. Enter scores'!Y487,"")</f>
        <v/>
      </c>
      <c r="AA483" s="125" t="str">
        <f>IF('2. Enter scores'!Z487&lt;&gt;"",'2. Enter scores'!$B487-'2. Enter scores'!Z487,"")</f>
        <v/>
      </c>
      <c r="AB483" s="125" t="str">
        <f>IF('2. Enter scores'!AA487&lt;&gt;"",'2. Enter scores'!$B487-'2. Enter scores'!AA487,"")</f>
        <v/>
      </c>
      <c r="AC483" s="125" t="str">
        <f>IF('2. Enter scores'!AB487&lt;&gt;"",'2. Enter scores'!$B487-'2. Enter scores'!AB487,"")</f>
        <v/>
      </c>
      <c r="AD483" s="125" t="str">
        <f>IF('2. Enter scores'!AC487&lt;&gt;"",'2. Enter scores'!$B487-'2. Enter scores'!AC487,"")</f>
        <v/>
      </c>
      <c r="AE483" s="125" t="str">
        <f>IF('2. Enter scores'!AD487&lt;&gt;"",'2. Enter scores'!$B487-'2. Enter scores'!AD487,"")</f>
        <v/>
      </c>
      <c r="AF483" s="125" t="str">
        <f>IF('2. Enter scores'!AE487&lt;&gt;"",'2. Enter scores'!$B487-'2. Enter scores'!AE487,"")</f>
        <v/>
      </c>
      <c r="AG483" s="125" t="str">
        <f>IF('2. Enter scores'!AF487&lt;&gt;"",'2. Enter scores'!$B487-'2. Enter scores'!AF487,"")</f>
        <v/>
      </c>
      <c r="AH483" s="125" t="str">
        <f>IF('2. Enter scores'!AG487&lt;&gt;"",'2. Enter scores'!$B487-'2. Enter scores'!AG487,"")</f>
        <v/>
      </c>
      <c r="AI483" s="125" t="str">
        <f>IF('2. Enter scores'!AH487&lt;&gt;"",'2. Enter scores'!$B487-'2. Enter scores'!AH487,"")</f>
        <v/>
      </c>
      <c r="AJ483" s="125" t="str">
        <f>IF('2. Enter scores'!AI487&lt;&gt;"",'2. Enter scores'!$B487-'2. Enter scores'!AI487,"")</f>
        <v/>
      </c>
      <c r="AK483" s="125" t="str">
        <f>IF('2. Enter scores'!AJ487&lt;&gt;"",'2. Enter scores'!$B487-'2. Enter scores'!AJ487,"")</f>
        <v/>
      </c>
      <c r="AL483" s="125" t="str">
        <f>IF('2. Enter scores'!AK487&lt;&gt;"",'2. Enter scores'!$B487-'2. Enter scores'!AK487,"")</f>
        <v/>
      </c>
      <c r="AM483" s="125" t="str">
        <f>IF('2. Enter scores'!AL487&lt;&gt;"",'2. Enter scores'!$B487-'2. Enter scores'!AL487,"")</f>
        <v/>
      </c>
      <c r="AN483" s="125" t="str">
        <f>IF('2. Enter scores'!AM487&lt;&gt;"",'2. Enter scores'!$B487-'2. Enter scores'!AM487,"")</f>
        <v/>
      </c>
      <c r="AO483" s="125" t="str">
        <f>IF('2. Enter scores'!AN487&lt;&gt;"",'2. Enter scores'!$B487-'2. Enter scores'!AN487,"")</f>
        <v/>
      </c>
      <c r="AP483" s="125" t="str">
        <f>IF('2. Enter scores'!AO487&lt;&gt;"",'2. Enter scores'!$B487-'2. Enter scores'!AO487,"")</f>
        <v/>
      </c>
      <c r="AQ483" s="125" t="str">
        <f>IF('2. Enter scores'!AP487&lt;&gt;"",'2. Enter scores'!$B487-'2. Enter scores'!AP487,"")</f>
        <v/>
      </c>
      <c r="AR483" s="125" t="str">
        <f>IF('2. Enter scores'!AQ487&lt;&gt;"",'2. Enter scores'!$B487-'2. Enter scores'!AQ487,"")</f>
        <v/>
      </c>
      <c r="AS483" s="125" t="str">
        <f>IF('2. Enter scores'!AR487&lt;&gt;"",'2. Enter scores'!$B487-'2. Enter scores'!AR487,"")</f>
        <v/>
      </c>
      <c r="AT483" s="125" t="str">
        <f>IF('2. Enter scores'!AS487&lt;&gt;"",'2. Enter scores'!$B487-'2. Enter scores'!AS487,"")</f>
        <v/>
      </c>
      <c r="AU483" s="125" t="str">
        <f>IF('2. Enter scores'!AT487&lt;&gt;"",'2. Enter scores'!$B487-'2. Enter scores'!AT487,"")</f>
        <v/>
      </c>
      <c r="AV483" s="125" t="str">
        <f>IF('2. Enter scores'!AU487&lt;&gt;"",'2. Enter scores'!$B487-'2. Enter scores'!AU487,"")</f>
        <v/>
      </c>
      <c r="AW483" s="125" t="str">
        <f>IF('2. Enter scores'!AV487&lt;&gt;"",'2. Enter scores'!$B487-'2. Enter scores'!AV487,"")</f>
        <v/>
      </c>
      <c r="AX483" s="125" t="str">
        <f>IF('2. Enter scores'!AW487&lt;&gt;"",'2. Enter scores'!$B487-'2. Enter scores'!AW487,"")</f>
        <v/>
      </c>
      <c r="AY483" s="125" t="str">
        <f>IF('2. Enter scores'!AX487&lt;&gt;"",'2. Enter scores'!$B487-'2. Enter scores'!AX487,"")</f>
        <v/>
      </c>
      <c r="AZ483" s="125" t="str">
        <f>IF('2. Enter scores'!AY487&lt;&gt;"",'2. Enter scores'!$B487-'2. Enter scores'!AY487,"")</f>
        <v/>
      </c>
      <c r="BA483" s="125" t="str">
        <f>IF('2. Enter scores'!AZ487&lt;&gt;"",'2. Enter scores'!$B487-'2. Enter scores'!AZ487,"")</f>
        <v/>
      </c>
      <c r="BB483" s="125" t="str">
        <f>IF('2. Enter scores'!BA487&lt;&gt;"",'2. Enter scores'!$B487-'2. Enter scores'!BA487,"")</f>
        <v/>
      </c>
      <c r="BC483" s="125" t="str">
        <f>IF('2. Enter scores'!BB487&lt;&gt;"",'2. Enter scores'!$B487-'2. Enter scores'!BB487,"")</f>
        <v/>
      </c>
      <c r="BD483" s="125" t="str">
        <f>IF('2. Enter scores'!BC487&lt;&gt;"",'2. Enter scores'!$B487-'2. Enter scores'!BC487,"")</f>
        <v/>
      </c>
      <c r="BE483" s="125" t="str">
        <f>IF('2. Enter scores'!BD487&lt;&gt;"",'2. Enter scores'!$B487-'2. Enter scores'!BD487,"")</f>
        <v/>
      </c>
      <c r="BF483" s="125" t="str">
        <f>IF('2. Enter scores'!BE487&lt;&gt;"",'2. Enter scores'!$B487-'2. Enter scores'!BE487,"")</f>
        <v/>
      </c>
      <c r="BG483" s="125" t="str">
        <f>IF('2. Enter scores'!BF487&lt;&gt;"",'2. Enter scores'!$B487-'2. Enter scores'!BF487,"")</f>
        <v/>
      </c>
      <c r="BH483" s="125" t="str">
        <f>IF('2. Enter scores'!BG487&lt;&gt;"",'2. Enter scores'!$B487-'2. Enter scores'!BG487,"")</f>
        <v/>
      </c>
      <c r="BI483" s="125" t="str">
        <f>IF('2. Enter scores'!BH487&lt;&gt;"",'2. Enter scores'!$B487-'2. Enter scores'!BH487,"")</f>
        <v/>
      </c>
      <c r="BJ483" s="125" t="str">
        <f>IF('2. Enter scores'!BI487&lt;&gt;"",'2. Enter scores'!$B487-'2. Enter scores'!BI487,"")</f>
        <v/>
      </c>
      <c r="BK483" s="125" t="str">
        <f>IF('2. Enter scores'!BJ487&lt;&gt;"",'2. Enter scores'!$B487-'2. Enter scores'!BJ487,"")</f>
        <v/>
      </c>
      <c r="BL483" s="125" t="str">
        <f>IF('2. Enter scores'!BK487&lt;&gt;"",'2. Enter scores'!$B487-'2. Enter scores'!BK487,"")</f>
        <v/>
      </c>
      <c r="BM483" s="125" t="str">
        <f>IF('2. Enter scores'!BL487&lt;&gt;"",'2. Enter scores'!$B487-'2. Enter scores'!BL487,"")</f>
        <v/>
      </c>
      <c r="BN483" s="125" t="str">
        <f>IF('2. Enter scores'!BM487&lt;&gt;"",'2. Enter scores'!$B487-'2. Enter scores'!BM487,"")</f>
        <v/>
      </c>
      <c r="BO483" s="125" t="str">
        <f>IF('2. Enter scores'!BN487&lt;&gt;"",'2. Enter scores'!$B487-'2. Enter scores'!BN487,"")</f>
        <v/>
      </c>
      <c r="BP483" s="108">
        <v>1000</v>
      </c>
    </row>
    <row r="484" spans="2:68" x14ac:dyDescent="0.35">
      <c r="B484" s="125" t="str">
        <f>IF('2. Enter scores'!A488&lt;&gt;"",'2. Enter scores'!A488,"")</f>
        <v/>
      </c>
      <c r="H484" s="125" t="str">
        <f>IF('2. Enter scores'!G488&lt;&gt;"",'2. Enter scores'!$B488-'2. Enter scores'!G488,"")</f>
        <v/>
      </c>
      <c r="I484" s="125" t="str">
        <f>IF('2. Enter scores'!H488&lt;&gt;"",'2. Enter scores'!$B488-'2. Enter scores'!H488,"")</f>
        <v/>
      </c>
      <c r="J484" s="125" t="str">
        <f>IF('2. Enter scores'!I488&lt;&gt;"",'2. Enter scores'!$B488-'2. Enter scores'!I488,"")</f>
        <v/>
      </c>
      <c r="K484" s="125" t="str">
        <f>IF('2. Enter scores'!J488&lt;&gt;"",'2. Enter scores'!$B488-'2. Enter scores'!J488,"")</f>
        <v/>
      </c>
      <c r="L484" s="125" t="str">
        <f>IF('2. Enter scores'!K488&lt;&gt;"",'2. Enter scores'!$B488-'2. Enter scores'!K488,"")</f>
        <v/>
      </c>
      <c r="M484" s="125" t="str">
        <f>IF('2. Enter scores'!L488&lt;&gt;"",'2. Enter scores'!$B488-'2. Enter scores'!L488,"")</f>
        <v/>
      </c>
      <c r="N484" s="125" t="str">
        <f>IF('2. Enter scores'!M488&lt;&gt;"",'2. Enter scores'!$B488-'2. Enter scores'!M488,"")</f>
        <v/>
      </c>
      <c r="O484" s="125" t="str">
        <f>IF('2. Enter scores'!N488&lt;&gt;"",'2. Enter scores'!$B488-'2. Enter scores'!N488,"")</f>
        <v/>
      </c>
      <c r="P484" s="125" t="str">
        <f>IF('2. Enter scores'!O488&lt;&gt;"",'2. Enter scores'!$B488-'2. Enter scores'!O488,"")</f>
        <v/>
      </c>
      <c r="Q484" s="125" t="str">
        <f>IF('2. Enter scores'!P488&lt;&gt;"",'2. Enter scores'!$B488-'2. Enter scores'!P488,"")</f>
        <v/>
      </c>
      <c r="R484" s="125" t="str">
        <f>IF('2. Enter scores'!Q488&lt;&gt;"",'2. Enter scores'!$B488-'2. Enter scores'!Q488,"")</f>
        <v/>
      </c>
      <c r="S484" s="125" t="str">
        <f>IF('2. Enter scores'!R488&lt;&gt;"",'2. Enter scores'!$B488-'2. Enter scores'!R488,"")</f>
        <v/>
      </c>
      <c r="T484" s="125" t="str">
        <f>IF('2. Enter scores'!S488&lt;&gt;"",'2. Enter scores'!$B488-'2. Enter scores'!S488,"")</f>
        <v/>
      </c>
      <c r="U484" s="125" t="str">
        <f>IF('2. Enter scores'!T488&lt;&gt;"",'2. Enter scores'!$B488-'2. Enter scores'!T488,"")</f>
        <v/>
      </c>
      <c r="V484" s="125" t="str">
        <f>IF('2. Enter scores'!U488&lt;&gt;"",'2. Enter scores'!$B488-'2. Enter scores'!U488,"")</f>
        <v/>
      </c>
      <c r="W484" s="125" t="str">
        <f>IF('2. Enter scores'!V488&lt;&gt;"",'2. Enter scores'!$B488-'2. Enter scores'!V488,"")</f>
        <v/>
      </c>
      <c r="X484" s="125" t="str">
        <f>IF('2. Enter scores'!W488&lt;&gt;"",'2. Enter scores'!$B488-'2. Enter scores'!W488,"")</f>
        <v/>
      </c>
      <c r="Y484" s="125" t="str">
        <f>IF('2. Enter scores'!X488&lt;&gt;"",'2. Enter scores'!$B488-'2. Enter scores'!X488,"")</f>
        <v/>
      </c>
      <c r="Z484" s="125" t="str">
        <f>IF('2. Enter scores'!Y488&lt;&gt;"",'2. Enter scores'!$B488-'2. Enter scores'!Y488,"")</f>
        <v/>
      </c>
      <c r="AA484" s="125" t="str">
        <f>IF('2. Enter scores'!Z488&lt;&gt;"",'2. Enter scores'!$B488-'2. Enter scores'!Z488,"")</f>
        <v/>
      </c>
      <c r="AB484" s="125" t="str">
        <f>IF('2. Enter scores'!AA488&lt;&gt;"",'2. Enter scores'!$B488-'2. Enter scores'!AA488,"")</f>
        <v/>
      </c>
      <c r="AC484" s="125" t="str">
        <f>IF('2. Enter scores'!AB488&lt;&gt;"",'2. Enter scores'!$B488-'2. Enter scores'!AB488,"")</f>
        <v/>
      </c>
      <c r="AD484" s="125" t="str">
        <f>IF('2. Enter scores'!AC488&lt;&gt;"",'2. Enter scores'!$B488-'2. Enter scores'!AC488,"")</f>
        <v/>
      </c>
      <c r="AE484" s="125" t="str">
        <f>IF('2. Enter scores'!AD488&lt;&gt;"",'2. Enter scores'!$B488-'2. Enter scores'!AD488,"")</f>
        <v/>
      </c>
      <c r="AF484" s="125" t="str">
        <f>IF('2. Enter scores'!AE488&lt;&gt;"",'2. Enter scores'!$B488-'2. Enter scores'!AE488,"")</f>
        <v/>
      </c>
      <c r="AG484" s="125" t="str">
        <f>IF('2. Enter scores'!AF488&lt;&gt;"",'2. Enter scores'!$B488-'2. Enter scores'!AF488,"")</f>
        <v/>
      </c>
      <c r="AH484" s="125" t="str">
        <f>IF('2. Enter scores'!AG488&lt;&gt;"",'2. Enter scores'!$B488-'2. Enter scores'!AG488,"")</f>
        <v/>
      </c>
      <c r="AI484" s="125" t="str">
        <f>IF('2. Enter scores'!AH488&lt;&gt;"",'2. Enter scores'!$B488-'2. Enter scores'!AH488,"")</f>
        <v/>
      </c>
      <c r="AJ484" s="125" t="str">
        <f>IF('2. Enter scores'!AI488&lt;&gt;"",'2. Enter scores'!$B488-'2. Enter scores'!AI488,"")</f>
        <v/>
      </c>
      <c r="AK484" s="125" t="str">
        <f>IF('2. Enter scores'!AJ488&lt;&gt;"",'2. Enter scores'!$B488-'2. Enter scores'!AJ488,"")</f>
        <v/>
      </c>
      <c r="AL484" s="125" t="str">
        <f>IF('2. Enter scores'!AK488&lt;&gt;"",'2. Enter scores'!$B488-'2. Enter scores'!AK488,"")</f>
        <v/>
      </c>
      <c r="AM484" s="125" t="str">
        <f>IF('2. Enter scores'!AL488&lt;&gt;"",'2. Enter scores'!$B488-'2. Enter scores'!AL488,"")</f>
        <v/>
      </c>
      <c r="AN484" s="125" t="str">
        <f>IF('2. Enter scores'!AM488&lt;&gt;"",'2. Enter scores'!$B488-'2. Enter scores'!AM488,"")</f>
        <v/>
      </c>
      <c r="AO484" s="125" t="str">
        <f>IF('2. Enter scores'!AN488&lt;&gt;"",'2. Enter scores'!$B488-'2. Enter scores'!AN488,"")</f>
        <v/>
      </c>
      <c r="AP484" s="125" t="str">
        <f>IF('2. Enter scores'!AO488&lt;&gt;"",'2. Enter scores'!$B488-'2. Enter scores'!AO488,"")</f>
        <v/>
      </c>
      <c r="AQ484" s="125" t="str">
        <f>IF('2. Enter scores'!AP488&lt;&gt;"",'2. Enter scores'!$B488-'2. Enter scores'!AP488,"")</f>
        <v/>
      </c>
      <c r="AR484" s="125" t="str">
        <f>IF('2. Enter scores'!AQ488&lt;&gt;"",'2. Enter scores'!$B488-'2. Enter scores'!AQ488,"")</f>
        <v/>
      </c>
      <c r="AS484" s="125" t="str">
        <f>IF('2. Enter scores'!AR488&lt;&gt;"",'2. Enter scores'!$B488-'2. Enter scores'!AR488,"")</f>
        <v/>
      </c>
      <c r="AT484" s="125" t="str">
        <f>IF('2. Enter scores'!AS488&lt;&gt;"",'2. Enter scores'!$B488-'2. Enter scores'!AS488,"")</f>
        <v/>
      </c>
      <c r="AU484" s="125" t="str">
        <f>IF('2. Enter scores'!AT488&lt;&gt;"",'2. Enter scores'!$B488-'2. Enter scores'!AT488,"")</f>
        <v/>
      </c>
      <c r="AV484" s="125" t="str">
        <f>IF('2. Enter scores'!AU488&lt;&gt;"",'2. Enter scores'!$B488-'2. Enter scores'!AU488,"")</f>
        <v/>
      </c>
      <c r="AW484" s="125" t="str">
        <f>IF('2. Enter scores'!AV488&lt;&gt;"",'2. Enter scores'!$B488-'2. Enter scores'!AV488,"")</f>
        <v/>
      </c>
      <c r="AX484" s="125" t="str">
        <f>IF('2. Enter scores'!AW488&lt;&gt;"",'2. Enter scores'!$B488-'2. Enter scores'!AW488,"")</f>
        <v/>
      </c>
      <c r="AY484" s="125" t="str">
        <f>IF('2. Enter scores'!AX488&lt;&gt;"",'2. Enter scores'!$B488-'2. Enter scores'!AX488,"")</f>
        <v/>
      </c>
      <c r="AZ484" s="125" t="str">
        <f>IF('2. Enter scores'!AY488&lt;&gt;"",'2. Enter scores'!$B488-'2. Enter scores'!AY488,"")</f>
        <v/>
      </c>
      <c r="BA484" s="125" t="str">
        <f>IF('2. Enter scores'!AZ488&lt;&gt;"",'2. Enter scores'!$B488-'2. Enter scores'!AZ488,"")</f>
        <v/>
      </c>
      <c r="BB484" s="125" t="str">
        <f>IF('2. Enter scores'!BA488&lt;&gt;"",'2. Enter scores'!$B488-'2. Enter scores'!BA488,"")</f>
        <v/>
      </c>
      <c r="BC484" s="125" t="str">
        <f>IF('2. Enter scores'!BB488&lt;&gt;"",'2. Enter scores'!$B488-'2. Enter scores'!BB488,"")</f>
        <v/>
      </c>
      <c r="BD484" s="125" t="str">
        <f>IF('2. Enter scores'!BC488&lt;&gt;"",'2. Enter scores'!$B488-'2. Enter scores'!BC488,"")</f>
        <v/>
      </c>
      <c r="BE484" s="125" t="str">
        <f>IF('2. Enter scores'!BD488&lt;&gt;"",'2. Enter scores'!$B488-'2. Enter scores'!BD488,"")</f>
        <v/>
      </c>
      <c r="BF484" s="125" t="str">
        <f>IF('2. Enter scores'!BE488&lt;&gt;"",'2. Enter scores'!$B488-'2. Enter scores'!BE488,"")</f>
        <v/>
      </c>
      <c r="BG484" s="125" t="str">
        <f>IF('2. Enter scores'!BF488&lt;&gt;"",'2. Enter scores'!$B488-'2. Enter scores'!BF488,"")</f>
        <v/>
      </c>
      <c r="BH484" s="125" t="str">
        <f>IF('2. Enter scores'!BG488&lt;&gt;"",'2. Enter scores'!$B488-'2. Enter scores'!BG488,"")</f>
        <v/>
      </c>
      <c r="BI484" s="125" t="str">
        <f>IF('2. Enter scores'!BH488&lt;&gt;"",'2. Enter scores'!$B488-'2. Enter scores'!BH488,"")</f>
        <v/>
      </c>
      <c r="BJ484" s="125" t="str">
        <f>IF('2. Enter scores'!BI488&lt;&gt;"",'2. Enter scores'!$B488-'2. Enter scores'!BI488,"")</f>
        <v/>
      </c>
      <c r="BK484" s="125" t="str">
        <f>IF('2. Enter scores'!BJ488&lt;&gt;"",'2. Enter scores'!$B488-'2. Enter scores'!BJ488,"")</f>
        <v/>
      </c>
      <c r="BL484" s="125" t="str">
        <f>IF('2. Enter scores'!BK488&lt;&gt;"",'2. Enter scores'!$B488-'2. Enter scores'!BK488,"")</f>
        <v/>
      </c>
      <c r="BM484" s="125" t="str">
        <f>IF('2. Enter scores'!BL488&lt;&gt;"",'2. Enter scores'!$B488-'2. Enter scores'!BL488,"")</f>
        <v/>
      </c>
      <c r="BN484" s="125" t="str">
        <f>IF('2. Enter scores'!BM488&lt;&gt;"",'2. Enter scores'!$B488-'2. Enter scores'!BM488,"")</f>
        <v/>
      </c>
      <c r="BO484" s="125" t="str">
        <f>IF('2. Enter scores'!BN488&lt;&gt;"",'2. Enter scores'!$B488-'2. Enter scores'!BN488,"")</f>
        <v/>
      </c>
      <c r="BP484" s="108">
        <v>1000</v>
      </c>
    </row>
    <row r="485" spans="2:68" x14ac:dyDescent="0.35">
      <c r="B485" s="125" t="str">
        <f>IF('2. Enter scores'!A489&lt;&gt;"",'2. Enter scores'!A489,"")</f>
        <v/>
      </c>
      <c r="H485" s="125" t="str">
        <f>IF('2. Enter scores'!G489&lt;&gt;"",'2. Enter scores'!$B489-'2. Enter scores'!G489,"")</f>
        <v/>
      </c>
      <c r="I485" s="125" t="str">
        <f>IF('2. Enter scores'!H489&lt;&gt;"",'2. Enter scores'!$B489-'2. Enter scores'!H489,"")</f>
        <v/>
      </c>
      <c r="J485" s="125" t="str">
        <f>IF('2. Enter scores'!I489&lt;&gt;"",'2. Enter scores'!$B489-'2. Enter scores'!I489,"")</f>
        <v/>
      </c>
      <c r="K485" s="125" t="str">
        <f>IF('2. Enter scores'!J489&lt;&gt;"",'2. Enter scores'!$B489-'2. Enter scores'!J489,"")</f>
        <v/>
      </c>
      <c r="L485" s="125" t="str">
        <f>IF('2. Enter scores'!K489&lt;&gt;"",'2. Enter scores'!$B489-'2. Enter scores'!K489,"")</f>
        <v/>
      </c>
      <c r="M485" s="125" t="str">
        <f>IF('2. Enter scores'!L489&lt;&gt;"",'2. Enter scores'!$B489-'2. Enter scores'!L489,"")</f>
        <v/>
      </c>
      <c r="N485" s="125" t="str">
        <f>IF('2. Enter scores'!M489&lt;&gt;"",'2. Enter scores'!$B489-'2. Enter scores'!M489,"")</f>
        <v/>
      </c>
      <c r="O485" s="125" t="str">
        <f>IF('2. Enter scores'!N489&lt;&gt;"",'2. Enter scores'!$B489-'2. Enter scores'!N489,"")</f>
        <v/>
      </c>
      <c r="P485" s="125" t="str">
        <f>IF('2. Enter scores'!O489&lt;&gt;"",'2. Enter scores'!$B489-'2. Enter scores'!O489,"")</f>
        <v/>
      </c>
      <c r="Q485" s="125" t="str">
        <f>IF('2. Enter scores'!P489&lt;&gt;"",'2. Enter scores'!$B489-'2. Enter scores'!P489,"")</f>
        <v/>
      </c>
      <c r="R485" s="125" t="str">
        <f>IF('2. Enter scores'!Q489&lt;&gt;"",'2. Enter scores'!$B489-'2. Enter scores'!Q489,"")</f>
        <v/>
      </c>
      <c r="S485" s="125" t="str">
        <f>IF('2. Enter scores'!R489&lt;&gt;"",'2. Enter scores'!$B489-'2. Enter scores'!R489,"")</f>
        <v/>
      </c>
      <c r="T485" s="125" t="str">
        <f>IF('2. Enter scores'!S489&lt;&gt;"",'2. Enter scores'!$B489-'2. Enter scores'!S489,"")</f>
        <v/>
      </c>
      <c r="U485" s="125" t="str">
        <f>IF('2. Enter scores'!T489&lt;&gt;"",'2. Enter scores'!$B489-'2. Enter scores'!T489,"")</f>
        <v/>
      </c>
      <c r="V485" s="125" t="str">
        <f>IF('2. Enter scores'!U489&lt;&gt;"",'2. Enter scores'!$B489-'2. Enter scores'!U489,"")</f>
        <v/>
      </c>
      <c r="W485" s="125" t="str">
        <f>IF('2. Enter scores'!V489&lt;&gt;"",'2. Enter scores'!$B489-'2. Enter scores'!V489,"")</f>
        <v/>
      </c>
      <c r="X485" s="125" t="str">
        <f>IF('2. Enter scores'!W489&lt;&gt;"",'2. Enter scores'!$B489-'2. Enter scores'!W489,"")</f>
        <v/>
      </c>
      <c r="Y485" s="125" t="str">
        <f>IF('2. Enter scores'!X489&lt;&gt;"",'2. Enter scores'!$B489-'2. Enter scores'!X489,"")</f>
        <v/>
      </c>
      <c r="Z485" s="125" t="str">
        <f>IF('2. Enter scores'!Y489&lt;&gt;"",'2. Enter scores'!$B489-'2. Enter scores'!Y489,"")</f>
        <v/>
      </c>
      <c r="AA485" s="125" t="str">
        <f>IF('2. Enter scores'!Z489&lt;&gt;"",'2. Enter scores'!$B489-'2. Enter scores'!Z489,"")</f>
        <v/>
      </c>
      <c r="AB485" s="125" t="str">
        <f>IF('2. Enter scores'!AA489&lt;&gt;"",'2. Enter scores'!$B489-'2. Enter scores'!AA489,"")</f>
        <v/>
      </c>
      <c r="AC485" s="125" t="str">
        <f>IF('2. Enter scores'!AB489&lt;&gt;"",'2. Enter scores'!$B489-'2. Enter scores'!AB489,"")</f>
        <v/>
      </c>
      <c r="AD485" s="125" t="str">
        <f>IF('2. Enter scores'!AC489&lt;&gt;"",'2. Enter scores'!$B489-'2. Enter scores'!AC489,"")</f>
        <v/>
      </c>
      <c r="AE485" s="125" t="str">
        <f>IF('2. Enter scores'!AD489&lt;&gt;"",'2. Enter scores'!$B489-'2. Enter scores'!AD489,"")</f>
        <v/>
      </c>
      <c r="AF485" s="125" t="str">
        <f>IF('2. Enter scores'!AE489&lt;&gt;"",'2. Enter scores'!$B489-'2. Enter scores'!AE489,"")</f>
        <v/>
      </c>
      <c r="AG485" s="125" t="str">
        <f>IF('2. Enter scores'!AF489&lt;&gt;"",'2. Enter scores'!$B489-'2. Enter scores'!AF489,"")</f>
        <v/>
      </c>
      <c r="AH485" s="125" t="str">
        <f>IF('2. Enter scores'!AG489&lt;&gt;"",'2. Enter scores'!$B489-'2. Enter scores'!AG489,"")</f>
        <v/>
      </c>
      <c r="AI485" s="125" t="str">
        <f>IF('2. Enter scores'!AH489&lt;&gt;"",'2. Enter scores'!$B489-'2. Enter scores'!AH489,"")</f>
        <v/>
      </c>
      <c r="AJ485" s="125" t="str">
        <f>IF('2. Enter scores'!AI489&lt;&gt;"",'2. Enter scores'!$B489-'2. Enter scores'!AI489,"")</f>
        <v/>
      </c>
      <c r="AK485" s="125" t="str">
        <f>IF('2. Enter scores'!AJ489&lt;&gt;"",'2. Enter scores'!$B489-'2. Enter scores'!AJ489,"")</f>
        <v/>
      </c>
      <c r="AL485" s="125" t="str">
        <f>IF('2. Enter scores'!AK489&lt;&gt;"",'2. Enter scores'!$B489-'2. Enter scores'!AK489,"")</f>
        <v/>
      </c>
      <c r="AM485" s="125" t="str">
        <f>IF('2. Enter scores'!AL489&lt;&gt;"",'2. Enter scores'!$B489-'2. Enter scores'!AL489,"")</f>
        <v/>
      </c>
      <c r="AN485" s="125" t="str">
        <f>IF('2. Enter scores'!AM489&lt;&gt;"",'2. Enter scores'!$B489-'2. Enter scores'!AM489,"")</f>
        <v/>
      </c>
      <c r="AO485" s="125" t="str">
        <f>IF('2. Enter scores'!AN489&lt;&gt;"",'2. Enter scores'!$B489-'2. Enter scores'!AN489,"")</f>
        <v/>
      </c>
      <c r="AP485" s="125" t="str">
        <f>IF('2. Enter scores'!AO489&lt;&gt;"",'2. Enter scores'!$B489-'2. Enter scores'!AO489,"")</f>
        <v/>
      </c>
      <c r="AQ485" s="125" t="str">
        <f>IF('2. Enter scores'!AP489&lt;&gt;"",'2. Enter scores'!$B489-'2. Enter scores'!AP489,"")</f>
        <v/>
      </c>
      <c r="AR485" s="125" t="str">
        <f>IF('2. Enter scores'!AQ489&lt;&gt;"",'2. Enter scores'!$B489-'2. Enter scores'!AQ489,"")</f>
        <v/>
      </c>
      <c r="AS485" s="125" t="str">
        <f>IF('2. Enter scores'!AR489&lt;&gt;"",'2. Enter scores'!$B489-'2. Enter scores'!AR489,"")</f>
        <v/>
      </c>
      <c r="AT485" s="125" t="str">
        <f>IF('2. Enter scores'!AS489&lt;&gt;"",'2. Enter scores'!$B489-'2. Enter scores'!AS489,"")</f>
        <v/>
      </c>
      <c r="AU485" s="125" t="str">
        <f>IF('2. Enter scores'!AT489&lt;&gt;"",'2. Enter scores'!$B489-'2. Enter scores'!AT489,"")</f>
        <v/>
      </c>
      <c r="AV485" s="125" t="str">
        <f>IF('2. Enter scores'!AU489&lt;&gt;"",'2. Enter scores'!$B489-'2. Enter scores'!AU489,"")</f>
        <v/>
      </c>
      <c r="AW485" s="125" t="str">
        <f>IF('2. Enter scores'!AV489&lt;&gt;"",'2. Enter scores'!$B489-'2. Enter scores'!AV489,"")</f>
        <v/>
      </c>
      <c r="AX485" s="125" t="str">
        <f>IF('2. Enter scores'!AW489&lt;&gt;"",'2. Enter scores'!$B489-'2. Enter scores'!AW489,"")</f>
        <v/>
      </c>
      <c r="AY485" s="125" t="str">
        <f>IF('2. Enter scores'!AX489&lt;&gt;"",'2. Enter scores'!$B489-'2. Enter scores'!AX489,"")</f>
        <v/>
      </c>
      <c r="AZ485" s="125" t="str">
        <f>IF('2. Enter scores'!AY489&lt;&gt;"",'2. Enter scores'!$B489-'2. Enter scores'!AY489,"")</f>
        <v/>
      </c>
      <c r="BA485" s="125" t="str">
        <f>IF('2. Enter scores'!AZ489&lt;&gt;"",'2. Enter scores'!$B489-'2. Enter scores'!AZ489,"")</f>
        <v/>
      </c>
      <c r="BB485" s="125" t="str">
        <f>IF('2. Enter scores'!BA489&lt;&gt;"",'2. Enter scores'!$B489-'2. Enter scores'!BA489,"")</f>
        <v/>
      </c>
      <c r="BC485" s="125" t="str">
        <f>IF('2. Enter scores'!BB489&lt;&gt;"",'2. Enter scores'!$B489-'2. Enter scores'!BB489,"")</f>
        <v/>
      </c>
      <c r="BD485" s="125" t="str">
        <f>IF('2. Enter scores'!BC489&lt;&gt;"",'2. Enter scores'!$B489-'2. Enter scores'!BC489,"")</f>
        <v/>
      </c>
      <c r="BE485" s="125" t="str">
        <f>IF('2. Enter scores'!BD489&lt;&gt;"",'2. Enter scores'!$B489-'2. Enter scores'!BD489,"")</f>
        <v/>
      </c>
      <c r="BF485" s="125" t="str">
        <f>IF('2. Enter scores'!BE489&lt;&gt;"",'2. Enter scores'!$B489-'2. Enter scores'!BE489,"")</f>
        <v/>
      </c>
      <c r="BG485" s="125" t="str">
        <f>IF('2. Enter scores'!BF489&lt;&gt;"",'2. Enter scores'!$B489-'2. Enter scores'!BF489,"")</f>
        <v/>
      </c>
      <c r="BH485" s="125" t="str">
        <f>IF('2. Enter scores'!BG489&lt;&gt;"",'2. Enter scores'!$B489-'2. Enter scores'!BG489,"")</f>
        <v/>
      </c>
      <c r="BI485" s="125" t="str">
        <f>IF('2. Enter scores'!BH489&lt;&gt;"",'2. Enter scores'!$B489-'2. Enter scores'!BH489,"")</f>
        <v/>
      </c>
      <c r="BJ485" s="125" t="str">
        <f>IF('2. Enter scores'!BI489&lt;&gt;"",'2. Enter scores'!$B489-'2. Enter scores'!BI489,"")</f>
        <v/>
      </c>
      <c r="BK485" s="125" t="str">
        <f>IF('2. Enter scores'!BJ489&lt;&gt;"",'2. Enter scores'!$B489-'2. Enter scores'!BJ489,"")</f>
        <v/>
      </c>
      <c r="BL485" s="125" t="str">
        <f>IF('2. Enter scores'!BK489&lt;&gt;"",'2. Enter scores'!$B489-'2. Enter scores'!BK489,"")</f>
        <v/>
      </c>
      <c r="BM485" s="125" t="str">
        <f>IF('2. Enter scores'!BL489&lt;&gt;"",'2. Enter scores'!$B489-'2. Enter scores'!BL489,"")</f>
        <v/>
      </c>
      <c r="BN485" s="125" t="str">
        <f>IF('2. Enter scores'!BM489&lt;&gt;"",'2. Enter scores'!$B489-'2. Enter scores'!BM489,"")</f>
        <v/>
      </c>
      <c r="BO485" s="125" t="str">
        <f>IF('2. Enter scores'!BN489&lt;&gt;"",'2. Enter scores'!$B489-'2. Enter scores'!BN489,"")</f>
        <v/>
      </c>
      <c r="BP485" s="108">
        <v>1000</v>
      </c>
    </row>
    <row r="486" spans="2:68" x14ac:dyDescent="0.35">
      <c r="B486" s="125" t="str">
        <f>IF('2. Enter scores'!A490&lt;&gt;"",'2. Enter scores'!A490,"")</f>
        <v/>
      </c>
      <c r="H486" s="125" t="str">
        <f>IF('2. Enter scores'!G490&lt;&gt;"",'2. Enter scores'!$B490-'2. Enter scores'!G490,"")</f>
        <v/>
      </c>
      <c r="I486" s="125" t="str">
        <f>IF('2. Enter scores'!H490&lt;&gt;"",'2. Enter scores'!$B490-'2. Enter scores'!H490,"")</f>
        <v/>
      </c>
      <c r="J486" s="125" t="str">
        <f>IF('2. Enter scores'!I490&lt;&gt;"",'2. Enter scores'!$B490-'2. Enter scores'!I490,"")</f>
        <v/>
      </c>
      <c r="K486" s="125" t="str">
        <f>IF('2. Enter scores'!J490&lt;&gt;"",'2. Enter scores'!$B490-'2. Enter scores'!J490,"")</f>
        <v/>
      </c>
      <c r="L486" s="125" t="str">
        <f>IF('2. Enter scores'!K490&lt;&gt;"",'2. Enter scores'!$B490-'2. Enter scores'!K490,"")</f>
        <v/>
      </c>
      <c r="M486" s="125" t="str">
        <f>IF('2. Enter scores'!L490&lt;&gt;"",'2. Enter scores'!$B490-'2. Enter scores'!L490,"")</f>
        <v/>
      </c>
      <c r="N486" s="125" t="str">
        <f>IF('2. Enter scores'!M490&lt;&gt;"",'2. Enter scores'!$B490-'2. Enter scores'!M490,"")</f>
        <v/>
      </c>
      <c r="O486" s="125" t="str">
        <f>IF('2. Enter scores'!N490&lt;&gt;"",'2. Enter scores'!$B490-'2. Enter scores'!N490,"")</f>
        <v/>
      </c>
      <c r="P486" s="125" t="str">
        <f>IF('2. Enter scores'!O490&lt;&gt;"",'2. Enter scores'!$B490-'2. Enter scores'!O490,"")</f>
        <v/>
      </c>
      <c r="Q486" s="125" t="str">
        <f>IF('2. Enter scores'!P490&lt;&gt;"",'2. Enter scores'!$B490-'2. Enter scores'!P490,"")</f>
        <v/>
      </c>
      <c r="R486" s="125" t="str">
        <f>IF('2. Enter scores'!Q490&lt;&gt;"",'2. Enter scores'!$B490-'2. Enter scores'!Q490,"")</f>
        <v/>
      </c>
      <c r="S486" s="125" t="str">
        <f>IF('2. Enter scores'!R490&lt;&gt;"",'2. Enter scores'!$B490-'2. Enter scores'!R490,"")</f>
        <v/>
      </c>
      <c r="T486" s="125" t="str">
        <f>IF('2. Enter scores'!S490&lt;&gt;"",'2. Enter scores'!$B490-'2. Enter scores'!S490,"")</f>
        <v/>
      </c>
      <c r="U486" s="125" t="str">
        <f>IF('2. Enter scores'!T490&lt;&gt;"",'2. Enter scores'!$B490-'2. Enter scores'!T490,"")</f>
        <v/>
      </c>
      <c r="V486" s="125" t="str">
        <f>IF('2. Enter scores'!U490&lt;&gt;"",'2. Enter scores'!$B490-'2. Enter scores'!U490,"")</f>
        <v/>
      </c>
      <c r="W486" s="125" t="str">
        <f>IF('2. Enter scores'!V490&lt;&gt;"",'2. Enter scores'!$B490-'2. Enter scores'!V490,"")</f>
        <v/>
      </c>
      <c r="X486" s="125" t="str">
        <f>IF('2. Enter scores'!W490&lt;&gt;"",'2. Enter scores'!$B490-'2. Enter scores'!W490,"")</f>
        <v/>
      </c>
      <c r="Y486" s="125" t="str">
        <f>IF('2. Enter scores'!X490&lt;&gt;"",'2. Enter scores'!$B490-'2. Enter scores'!X490,"")</f>
        <v/>
      </c>
      <c r="Z486" s="125" t="str">
        <f>IF('2. Enter scores'!Y490&lt;&gt;"",'2. Enter scores'!$B490-'2. Enter scores'!Y490,"")</f>
        <v/>
      </c>
      <c r="AA486" s="125" t="str">
        <f>IF('2. Enter scores'!Z490&lt;&gt;"",'2. Enter scores'!$B490-'2. Enter scores'!Z490,"")</f>
        <v/>
      </c>
      <c r="AB486" s="125" t="str">
        <f>IF('2. Enter scores'!AA490&lt;&gt;"",'2. Enter scores'!$B490-'2. Enter scores'!AA490,"")</f>
        <v/>
      </c>
      <c r="AC486" s="125" t="str">
        <f>IF('2. Enter scores'!AB490&lt;&gt;"",'2. Enter scores'!$B490-'2. Enter scores'!AB490,"")</f>
        <v/>
      </c>
      <c r="AD486" s="125" t="str">
        <f>IF('2. Enter scores'!AC490&lt;&gt;"",'2. Enter scores'!$B490-'2. Enter scores'!AC490,"")</f>
        <v/>
      </c>
      <c r="AE486" s="125" t="str">
        <f>IF('2. Enter scores'!AD490&lt;&gt;"",'2. Enter scores'!$B490-'2. Enter scores'!AD490,"")</f>
        <v/>
      </c>
      <c r="AF486" s="125" t="str">
        <f>IF('2. Enter scores'!AE490&lt;&gt;"",'2. Enter scores'!$B490-'2. Enter scores'!AE490,"")</f>
        <v/>
      </c>
      <c r="AG486" s="125" t="str">
        <f>IF('2. Enter scores'!AF490&lt;&gt;"",'2. Enter scores'!$B490-'2. Enter scores'!AF490,"")</f>
        <v/>
      </c>
      <c r="AH486" s="125" t="str">
        <f>IF('2. Enter scores'!AG490&lt;&gt;"",'2. Enter scores'!$B490-'2. Enter scores'!AG490,"")</f>
        <v/>
      </c>
      <c r="AI486" s="125" t="str">
        <f>IF('2. Enter scores'!AH490&lt;&gt;"",'2. Enter scores'!$B490-'2. Enter scores'!AH490,"")</f>
        <v/>
      </c>
      <c r="AJ486" s="125" t="str">
        <f>IF('2. Enter scores'!AI490&lt;&gt;"",'2. Enter scores'!$B490-'2. Enter scores'!AI490,"")</f>
        <v/>
      </c>
      <c r="AK486" s="125" t="str">
        <f>IF('2. Enter scores'!AJ490&lt;&gt;"",'2. Enter scores'!$B490-'2. Enter scores'!AJ490,"")</f>
        <v/>
      </c>
      <c r="AL486" s="125" t="str">
        <f>IF('2. Enter scores'!AK490&lt;&gt;"",'2. Enter scores'!$B490-'2. Enter scores'!AK490,"")</f>
        <v/>
      </c>
      <c r="AM486" s="125" t="str">
        <f>IF('2. Enter scores'!AL490&lt;&gt;"",'2. Enter scores'!$B490-'2. Enter scores'!AL490,"")</f>
        <v/>
      </c>
      <c r="AN486" s="125" t="str">
        <f>IF('2. Enter scores'!AM490&lt;&gt;"",'2. Enter scores'!$B490-'2. Enter scores'!AM490,"")</f>
        <v/>
      </c>
      <c r="AO486" s="125" t="str">
        <f>IF('2. Enter scores'!AN490&lt;&gt;"",'2. Enter scores'!$B490-'2. Enter scores'!AN490,"")</f>
        <v/>
      </c>
      <c r="AP486" s="125" t="str">
        <f>IF('2. Enter scores'!AO490&lt;&gt;"",'2. Enter scores'!$B490-'2. Enter scores'!AO490,"")</f>
        <v/>
      </c>
      <c r="AQ486" s="125" t="str">
        <f>IF('2. Enter scores'!AP490&lt;&gt;"",'2. Enter scores'!$B490-'2. Enter scores'!AP490,"")</f>
        <v/>
      </c>
      <c r="AR486" s="125" t="str">
        <f>IF('2. Enter scores'!AQ490&lt;&gt;"",'2. Enter scores'!$B490-'2. Enter scores'!AQ490,"")</f>
        <v/>
      </c>
      <c r="AS486" s="125" t="str">
        <f>IF('2. Enter scores'!AR490&lt;&gt;"",'2. Enter scores'!$B490-'2. Enter scores'!AR490,"")</f>
        <v/>
      </c>
      <c r="AT486" s="125" t="str">
        <f>IF('2. Enter scores'!AS490&lt;&gt;"",'2. Enter scores'!$B490-'2. Enter scores'!AS490,"")</f>
        <v/>
      </c>
      <c r="AU486" s="125" t="str">
        <f>IF('2. Enter scores'!AT490&lt;&gt;"",'2. Enter scores'!$B490-'2. Enter scores'!AT490,"")</f>
        <v/>
      </c>
      <c r="AV486" s="125" t="str">
        <f>IF('2. Enter scores'!AU490&lt;&gt;"",'2. Enter scores'!$B490-'2. Enter scores'!AU490,"")</f>
        <v/>
      </c>
      <c r="AW486" s="125" t="str">
        <f>IF('2. Enter scores'!AV490&lt;&gt;"",'2. Enter scores'!$B490-'2. Enter scores'!AV490,"")</f>
        <v/>
      </c>
      <c r="AX486" s="125" t="str">
        <f>IF('2. Enter scores'!AW490&lt;&gt;"",'2. Enter scores'!$B490-'2. Enter scores'!AW490,"")</f>
        <v/>
      </c>
      <c r="AY486" s="125" t="str">
        <f>IF('2. Enter scores'!AX490&lt;&gt;"",'2. Enter scores'!$B490-'2. Enter scores'!AX490,"")</f>
        <v/>
      </c>
      <c r="AZ486" s="125" t="str">
        <f>IF('2. Enter scores'!AY490&lt;&gt;"",'2. Enter scores'!$B490-'2. Enter scores'!AY490,"")</f>
        <v/>
      </c>
      <c r="BA486" s="125" t="str">
        <f>IF('2. Enter scores'!AZ490&lt;&gt;"",'2. Enter scores'!$B490-'2. Enter scores'!AZ490,"")</f>
        <v/>
      </c>
      <c r="BB486" s="125" t="str">
        <f>IF('2. Enter scores'!BA490&lt;&gt;"",'2. Enter scores'!$B490-'2. Enter scores'!BA490,"")</f>
        <v/>
      </c>
      <c r="BC486" s="125" t="str">
        <f>IF('2. Enter scores'!BB490&lt;&gt;"",'2. Enter scores'!$B490-'2. Enter scores'!BB490,"")</f>
        <v/>
      </c>
      <c r="BD486" s="125" t="str">
        <f>IF('2. Enter scores'!BC490&lt;&gt;"",'2. Enter scores'!$B490-'2. Enter scores'!BC490,"")</f>
        <v/>
      </c>
      <c r="BE486" s="125" t="str">
        <f>IF('2. Enter scores'!BD490&lt;&gt;"",'2. Enter scores'!$B490-'2. Enter scores'!BD490,"")</f>
        <v/>
      </c>
      <c r="BF486" s="125" t="str">
        <f>IF('2. Enter scores'!BE490&lt;&gt;"",'2. Enter scores'!$B490-'2. Enter scores'!BE490,"")</f>
        <v/>
      </c>
      <c r="BG486" s="125" t="str">
        <f>IF('2. Enter scores'!BF490&lt;&gt;"",'2. Enter scores'!$B490-'2. Enter scores'!BF490,"")</f>
        <v/>
      </c>
      <c r="BH486" s="125" t="str">
        <f>IF('2. Enter scores'!BG490&lt;&gt;"",'2. Enter scores'!$B490-'2. Enter scores'!BG490,"")</f>
        <v/>
      </c>
      <c r="BI486" s="125" t="str">
        <f>IF('2. Enter scores'!BH490&lt;&gt;"",'2. Enter scores'!$B490-'2. Enter scores'!BH490,"")</f>
        <v/>
      </c>
      <c r="BJ486" s="125" t="str">
        <f>IF('2. Enter scores'!BI490&lt;&gt;"",'2. Enter scores'!$B490-'2. Enter scores'!BI490,"")</f>
        <v/>
      </c>
      <c r="BK486" s="125" t="str">
        <f>IF('2. Enter scores'!BJ490&lt;&gt;"",'2. Enter scores'!$B490-'2. Enter scores'!BJ490,"")</f>
        <v/>
      </c>
      <c r="BL486" s="125" t="str">
        <f>IF('2. Enter scores'!BK490&lt;&gt;"",'2. Enter scores'!$B490-'2. Enter scores'!BK490,"")</f>
        <v/>
      </c>
      <c r="BM486" s="125" t="str">
        <f>IF('2. Enter scores'!BL490&lt;&gt;"",'2. Enter scores'!$B490-'2. Enter scores'!BL490,"")</f>
        <v/>
      </c>
      <c r="BN486" s="125" t="str">
        <f>IF('2. Enter scores'!BM490&lt;&gt;"",'2. Enter scores'!$B490-'2. Enter scores'!BM490,"")</f>
        <v/>
      </c>
      <c r="BO486" s="125" t="str">
        <f>IF('2. Enter scores'!BN490&lt;&gt;"",'2. Enter scores'!$B490-'2. Enter scores'!BN490,"")</f>
        <v/>
      </c>
      <c r="BP486" s="108">
        <v>1000</v>
      </c>
    </row>
    <row r="487" spans="2:68" x14ac:dyDescent="0.35">
      <c r="B487" s="125" t="str">
        <f>IF('2. Enter scores'!A491&lt;&gt;"",'2. Enter scores'!A491,"")</f>
        <v/>
      </c>
      <c r="H487" s="125" t="str">
        <f>IF('2. Enter scores'!G491&lt;&gt;"",'2. Enter scores'!$B491-'2. Enter scores'!G491,"")</f>
        <v/>
      </c>
      <c r="I487" s="125" t="str">
        <f>IF('2. Enter scores'!H491&lt;&gt;"",'2. Enter scores'!$B491-'2. Enter scores'!H491,"")</f>
        <v/>
      </c>
      <c r="J487" s="125" t="str">
        <f>IF('2. Enter scores'!I491&lt;&gt;"",'2. Enter scores'!$B491-'2. Enter scores'!I491,"")</f>
        <v/>
      </c>
      <c r="K487" s="125" t="str">
        <f>IF('2. Enter scores'!J491&lt;&gt;"",'2. Enter scores'!$B491-'2. Enter scores'!J491,"")</f>
        <v/>
      </c>
      <c r="L487" s="125" t="str">
        <f>IF('2. Enter scores'!K491&lt;&gt;"",'2. Enter scores'!$B491-'2. Enter scores'!K491,"")</f>
        <v/>
      </c>
      <c r="M487" s="125" t="str">
        <f>IF('2. Enter scores'!L491&lt;&gt;"",'2. Enter scores'!$B491-'2. Enter scores'!L491,"")</f>
        <v/>
      </c>
      <c r="N487" s="125" t="str">
        <f>IF('2. Enter scores'!M491&lt;&gt;"",'2. Enter scores'!$B491-'2. Enter scores'!M491,"")</f>
        <v/>
      </c>
      <c r="O487" s="125" t="str">
        <f>IF('2. Enter scores'!N491&lt;&gt;"",'2. Enter scores'!$B491-'2. Enter scores'!N491,"")</f>
        <v/>
      </c>
      <c r="P487" s="125" t="str">
        <f>IF('2. Enter scores'!O491&lt;&gt;"",'2. Enter scores'!$B491-'2. Enter scores'!O491,"")</f>
        <v/>
      </c>
      <c r="Q487" s="125" t="str">
        <f>IF('2. Enter scores'!P491&lt;&gt;"",'2. Enter scores'!$B491-'2. Enter scores'!P491,"")</f>
        <v/>
      </c>
      <c r="R487" s="125" t="str">
        <f>IF('2. Enter scores'!Q491&lt;&gt;"",'2. Enter scores'!$B491-'2. Enter scores'!Q491,"")</f>
        <v/>
      </c>
      <c r="S487" s="125" t="str">
        <f>IF('2. Enter scores'!R491&lt;&gt;"",'2. Enter scores'!$B491-'2. Enter scores'!R491,"")</f>
        <v/>
      </c>
      <c r="T487" s="125" t="str">
        <f>IF('2. Enter scores'!S491&lt;&gt;"",'2. Enter scores'!$B491-'2. Enter scores'!S491,"")</f>
        <v/>
      </c>
      <c r="U487" s="125" t="str">
        <f>IF('2. Enter scores'!T491&lt;&gt;"",'2. Enter scores'!$B491-'2. Enter scores'!T491,"")</f>
        <v/>
      </c>
      <c r="V487" s="125" t="str">
        <f>IF('2. Enter scores'!U491&lt;&gt;"",'2. Enter scores'!$B491-'2. Enter scores'!U491,"")</f>
        <v/>
      </c>
      <c r="W487" s="125" t="str">
        <f>IF('2. Enter scores'!V491&lt;&gt;"",'2. Enter scores'!$B491-'2. Enter scores'!V491,"")</f>
        <v/>
      </c>
      <c r="X487" s="125" t="str">
        <f>IF('2. Enter scores'!W491&lt;&gt;"",'2. Enter scores'!$B491-'2. Enter scores'!W491,"")</f>
        <v/>
      </c>
      <c r="Y487" s="125" t="str">
        <f>IF('2. Enter scores'!X491&lt;&gt;"",'2. Enter scores'!$B491-'2. Enter scores'!X491,"")</f>
        <v/>
      </c>
      <c r="Z487" s="125" t="str">
        <f>IF('2. Enter scores'!Y491&lt;&gt;"",'2. Enter scores'!$B491-'2. Enter scores'!Y491,"")</f>
        <v/>
      </c>
      <c r="AA487" s="125" t="str">
        <f>IF('2. Enter scores'!Z491&lt;&gt;"",'2. Enter scores'!$B491-'2. Enter scores'!Z491,"")</f>
        <v/>
      </c>
      <c r="AB487" s="125" t="str">
        <f>IF('2. Enter scores'!AA491&lt;&gt;"",'2. Enter scores'!$B491-'2. Enter scores'!AA491,"")</f>
        <v/>
      </c>
      <c r="AC487" s="125" t="str">
        <f>IF('2. Enter scores'!AB491&lt;&gt;"",'2. Enter scores'!$B491-'2. Enter scores'!AB491,"")</f>
        <v/>
      </c>
      <c r="AD487" s="125" t="str">
        <f>IF('2. Enter scores'!AC491&lt;&gt;"",'2. Enter scores'!$B491-'2. Enter scores'!AC491,"")</f>
        <v/>
      </c>
      <c r="AE487" s="125" t="str">
        <f>IF('2. Enter scores'!AD491&lt;&gt;"",'2. Enter scores'!$B491-'2. Enter scores'!AD491,"")</f>
        <v/>
      </c>
      <c r="AF487" s="125" t="str">
        <f>IF('2. Enter scores'!AE491&lt;&gt;"",'2. Enter scores'!$B491-'2. Enter scores'!AE491,"")</f>
        <v/>
      </c>
      <c r="AG487" s="125" t="str">
        <f>IF('2. Enter scores'!AF491&lt;&gt;"",'2. Enter scores'!$B491-'2. Enter scores'!AF491,"")</f>
        <v/>
      </c>
      <c r="AH487" s="125" t="str">
        <f>IF('2. Enter scores'!AG491&lt;&gt;"",'2. Enter scores'!$B491-'2. Enter scores'!AG491,"")</f>
        <v/>
      </c>
      <c r="AI487" s="125" t="str">
        <f>IF('2. Enter scores'!AH491&lt;&gt;"",'2. Enter scores'!$B491-'2. Enter scores'!AH491,"")</f>
        <v/>
      </c>
      <c r="AJ487" s="125" t="str">
        <f>IF('2. Enter scores'!AI491&lt;&gt;"",'2. Enter scores'!$B491-'2. Enter scores'!AI491,"")</f>
        <v/>
      </c>
      <c r="AK487" s="125" t="str">
        <f>IF('2. Enter scores'!AJ491&lt;&gt;"",'2. Enter scores'!$B491-'2. Enter scores'!AJ491,"")</f>
        <v/>
      </c>
      <c r="AL487" s="125" t="str">
        <f>IF('2. Enter scores'!AK491&lt;&gt;"",'2. Enter scores'!$B491-'2. Enter scores'!AK491,"")</f>
        <v/>
      </c>
      <c r="AM487" s="125" t="str">
        <f>IF('2. Enter scores'!AL491&lt;&gt;"",'2. Enter scores'!$B491-'2. Enter scores'!AL491,"")</f>
        <v/>
      </c>
      <c r="AN487" s="125" t="str">
        <f>IF('2. Enter scores'!AM491&lt;&gt;"",'2. Enter scores'!$B491-'2. Enter scores'!AM491,"")</f>
        <v/>
      </c>
      <c r="AO487" s="125" t="str">
        <f>IF('2. Enter scores'!AN491&lt;&gt;"",'2. Enter scores'!$B491-'2. Enter scores'!AN491,"")</f>
        <v/>
      </c>
      <c r="AP487" s="125" t="str">
        <f>IF('2. Enter scores'!AO491&lt;&gt;"",'2. Enter scores'!$B491-'2. Enter scores'!AO491,"")</f>
        <v/>
      </c>
      <c r="AQ487" s="125" t="str">
        <f>IF('2. Enter scores'!AP491&lt;&gt;"",'2. Enter scores'!$B491-'2. Enter scores'!AP491,"")</f>
        <v/>
      </c>
      <c r="AR487" s="125" t="str">
        <f>IF('2. Enter scores'!AQ491&lt;&gt;"",'2. Enter scores'!$B491-'2. Enter scores'!AQ491,"")</f>
        <v/>
      </c>
      <c r="AS487" s="125" t="str">
        <f>IF('2. Enter scores'!AR491&lt;&gt;"",'2. Enter scores'!$B491-'2. Enter scores'!AR491,"")</f>
        <v/>
      </c>
      <c r="AT487" s="125" t="str">
        <f>IF('2. Enter scores'!AS491&lt;&gt;"",'2. Enter scores'!$B491-'2. Enter scores'!AS491,"")</f>
        <v/>
      </c>
      <c r="AU487" s="125" t="str">
        <f>IF('2. Enter scores'!AT491&lt;&gt;"",'2. Enter scores'!$B491-'2. Enter scores'!AT491,"")</f>
        <v/>
      </c>
      <c r="AV487" s="125" t="str">
        <f>IF('2. Enter scores'!AU491&lt;&gt;"",'2. Enter scores'!$B491-'2. Enter scores'!AU491,"")</f>
        <v/>
      </c>
      <c r="AW487" s="125" t="str">
        <f>IF('2. Enter scores'!AV491&lt;&gt;"",'2. Enter scores'!$B491-'2. Enter scores'!AV491,"")</f>
        <v/>
      </c>
      <c r="AX487" s="125" t="str">
        <f>IF('2. Enter scores'!AW491&lt;&gt;"",'2. Enter scores'!$B491-'2. Enter scores'!AW491,"")</f>
        <v/>
      </c>
      <c r="AY487" s="125" t="str">
        <f>IF('2. Enter scores'!AX491&lt;&gt;"",'2. Enter scores'!$B491-'2. Enter scores'!AX491,"")</f>
        <v/>
      </c>
      <c r="AZ487" s="125" t="str">
        <f>IF('2. Enter scores'!AY491&lt;&gt;"",'2. Enter scores'!$B491-'2. Enter scores'!AY491,"")</f>
        <v/>
      </c>
      <c r="BA487" s="125" t="str">
        <f>IF('2. Enter scores'!AZ491&lt;&gt;"",'2. Enter scores'!$B491-'2. Enter scores'!AZ491,"")</f>
        <v/>
      </c>
      <c r="BB487" s="125" t="str">
        <f>IF('2. Enter scores'!BA491&lt;&gt;"",'2. Enter scores'!$B491-'2. Enter scores'!BA491,"")</f>
        <v/>
      </c>
      <c r="BC487" s="125" t="str">
        <f>IF('2. Enter scores'!BB491&lt;&gt;"",'2. Enter scores'!$B491-'2. Enter scores'!BB491,"")</f>
        <v/>
      </c>
      <c r="BD487" s="125" t="str">
        <f>IF('2. Enter scores'!BC491&lt;&gt;"",'2. Enter scores'!$B491-'2. Enter scores'!BC491,"")</f>
        <v/>
      </c>
      <c r="BE487" s="125" t="str">
        <f>IF('2. Enter scores'!BD491&lt;&gt;"",'2. Enter scores'!$B491-'2. Enter scores'!BD491,"")</f>
        <v/>
      </c>
      <c r="BF487" s="125" t="str">
        <f>IF('2. Enter scores'!BE491&lt;&gt;"",'2. Enter scores'!$B491-'2. Enter scores'!BE491,"")</f>
        <v/>
      </c>
      <c r="BG487" s="125" t="str">
        <f>IF('2. Enter scores'!BF491&lt;&gt;"",'2. Enter scores'!$B491-'2. Enter scores'!BF491,"")</f>
        <v/>
      </c>
      <c r="BH487" s="125" t="str">
        <f>IF('2. Enter scores'!BG491&lt;&gt;"",'2. Enter scores'!$B491-'2. Enter scores'!BG491,"")</f>
        <v/>
      </c>
      <c r="BI487" s="125" t="str">
        <f>IF('2. Enter scores'!BH491&lt;&gt;"",'2. Enter scores'!$B491-'2. Enter scores'!BH491,"")</f>
        <v/>
      </c>
      <c r="BJ487" s="125" t="str">
        <f>IF('2. Enter scores'!BI491&lt;&gt;"",'2. Enter scores'!$B491-'2. Enter scores'!BI491,"")</f>
        <v/>
      </c>
      <c r="BK487" s="125" t="str">
        <f>IF('2. Enter scores'!BJ491&lt;&gt;"",'2. Enter scores'!$B491-'2. Enter scores'!BJ491,"")</f>
        <v/>
      </c>
      <c r="BL487" s="125" t="str">
        <f>IF('2. Enter scores'!BK491&lt;&gt;"",'2. Enter scores'!$B491-'2. Enter scores'!BK491,"")</f>
        <v/>
      </c>
      <c r="BM487" s="125" t="str">
        <f>IF('2. Enter scores'!BL491&lt;&gt;"",'2. Enter scores'!$B491-'2. Enter scores'!BL491,"")</f>
        <v/>
      </c>
      <c r="BN487" s="125" t="str">
        <f>IF('2. Enter scores'!BM491&lt;&gt;"",'2. Enter scores'!$B491-'2. Enter scores'!BM491,"")</f>
        <v/>
      </c>
      <c r="BO487" s="125" t="str">
        <f>IF('2. Enter scores'!BN491&lt;&gt;"",'2. Enter scores'!$B491-'2. Enter scores'!BN491,"")</f>
        <v/>
      </c>
      <c r="BP487" s="108">
        <v>1000</v>
      </c>
    </row>
    <row r="488" spans="2:68" x14ac:dyDescent="0.35">
      <c r="B488" s="125" t="str">
        <f>IF('2. Enter scores'!A492&lt;&gt;"",'2. Enter scores'!A492,"")</f>
        <v/>
      </c>
      <c r="H488" s="125" t="str">
        <f>IF('2. Enter scores'!G492&lt;&gt;"",'2. Enter scores'!$B492-'2. Enter scores'!G492,"")</f>
        <v/>
      </c>
      <c r="I488" s="125" t="str">
        <f>IF('2. Enter scores'!H492&lt;&gt;"",'2. Enter scores'!$B492-'2. Enter scores'!H492,"")</f>
        <v/>
      </c>
      <c r="J488" s="125" t="str">
        <f>IF('2. Enter scores'!I492&lt;&gt;"",'2. Enter scores'!$B492-'2. Enter scores'!I492,"")</f>
        <v/>
      </c>
      <c r="K488" s="125" t="str">
        <f>IF('2. Enter scores'!J492&lt;&gt;"",'2. Enter scores'!$B492-'2. Enter scores'!J492,"")</f>
        <v/>
      </c>
      <c r="L488" s="125" t="str">
        <f>IF('2. Enter scores'!K492&lt;&gt;"",'2. Enter scores'!$B492-'2. Enter scores'!K492,"")</f>
        <v/>
      </c>
      <c r="M488" s="125" t="str">
        <f>IF('2. Enter scores'!L492&lt;&gt;"",'2. Enter scores'!$B492-'2. Enter scores'!L492,"")</f>
        <v/>
      </c>
      <c r="N488" s="125" t="str">
        <f>IF('2. Enter scores'!M492&lt;&gt;"",'2. Enter scores'!$B492-'2. Enter scores'!M492,"")</f>
        <v/>
      </c>
      <c r="O488" s="125" t="str">
        <f>IF('2. Enter scores'!N492&lt;&gt;"",'2. Enter scores'!$B492-'2. Enter scores'!N492,"")</f>
        <v/>
      </c>
      <c r="P488" s="125" t="str">
        <f>IF('2. Enter scores'!O492&lt;&gt;"",'2. Enter scores'!$B492-'2. Enter scores'!O492,"")</f>
        <v/>
      </c>
      <c r="Q488" s="125" t="str">
        <f>IF('2. Enter scores'!P492&lt;&gt;"",'2. Enter scores'!$B492-'2. Enter scores'!P492,"")</f>
        <v/>
      </c>
      <c r="R488" s="125" t="str">
        <f>IF('2. Enter scores'!Q492&lt;&gt;"",'2. Enter scores'!$B492-'2. Enter scores'!Q492,"")</f>
        <v/>
      </c>
      <c r="S488" s="125" t="str">
        <f>IF('2. Enter scores'!R492&lt;&gt;"",'2. Enter scores'!$B492-'2. Enter scores'!R492,"")</f>
        <v/>
      </c>
      <c r="T488" s="125" t="str">
        <f>IF('2. Enter scores'!S492&lt;&gt;"",'2. Enter scores'!$B492-'2. Enter scores'!S492,"")</f>
        <v/>
      </c>
      <c r="U488" s="125" t="str">
        <f>IF('2. Enter scores'!T492&lt;&gt;"",'2. Enter scores'!$B492-'2. Enter scores'!T492,"")</f>
        <v/>
      </c>
      <c r="V488" s="125" t="str">
        <f>IF('2. Enter scores'!U492&lt;&gt;"",'2. Enter scores'!$B492-'2. Enter scores'!U492,"")</f>
        <v/>
      </c>
      <c r="W488" s="125" t="str">
        <f>IF('2. Enter scores'!V492&lt;&gt;"",'2. Enter scores'!$B492-'2. Enter scores'!V492,"")</f>
        <v/>
      </c>
      <c r="X488" s="125" t="str">
        <f>IF('2. Enter scores'!W492&lt;&gt;"",'2. Enter scores'!$B492-'2. Enter scores'!W492,"")</f>
        <v/>
      </c>
      <c r="Y488" s="125" t="str">
        <f>IF('2. Enter scores'!X492&lt;&gt;"",'2. Enter scores'!$B492-'2. Enter scores'!X492,"")</f>
        <v/>
      </c>
      <c r="Z488" s="125" t="str">
        <f>IF('2. Enter scores'!Y492&lt;&gt;"",'2. Enter scores'!$B492-'2. Enter scores'!Y492,"")</f>
        <v/>
      </c>
      <c r="AA488" s="125" t="str">
        <f>IF('2. Enter scores'!Z492&lt;&gt;"",'2. Enter scores'!$B492-'2. Enter scores'!Z492,"")</f>
        <v/>
      </c>
      <c r="AB488" s="125" t="str">
        <f>IF('2. Enter scores'!AA492&lt;&gt;"",'2. Enter scores'!$B492-'2. Enter scores'!AA492,"")</f>
        <v/>
      </c>
      <c r="AC488" s="125" t="str">
        <f>IF('2. Enter scores'!AB492&lt;&gt;"",'2. Enter scores'!$B492-'2. Enter scores'!AB492,"")</f>
        <v/>
      </c>
      <c r="AD488" s="125" t="str">
        <f>IF('2. Enter scores'!AC492&lt;&gt;"",'2. Enter scores'!$B492-'2. Enter scores'!AC492,"")</f>
        <v/>
      </c>
      <c r="AE488" s="125" t="str">
        <f>IF('2. Enter scores'!AD492&lt;&gt;"",'2. Enter scores'!$B492-'2. Enter scores'!AD492,"")</f>
        <v/>
      </c>
      <c r="AF488" s="125" t="str">
        <f>IF('2. Enter scores'!AE492&lt;&gt;"",'2. Enter scores'!$B492-'2. Enter scores'!AE492,"")</f>
        <v/>
      </c>
      <c r="AG488" s="125" t="str">
        <f>IF('2. Enter scores'!AF492&lt;&gt;"",'2. Enter scores'!$B492-'2. Enter scores'!AF492,"")</f>
        <v/>
      </c>
      <c r="AH488" s="125" t="str">
        <f>IF('2. Enter scores'!AG492&lt;&gt;"",'2. Enter scores'!$B492-'2. Enter scores'!AG492,"")</f>
        <v/>
      </c>
      <c r="AI488" s="125" t="str">
        <f>IF('2. Enter scores'!AH492&lt;&gt;"",'2. Enter scores'!$B492-'2. Enter scores'!AH492,"")</f>
        <v/>
      </c>
      <c r="AJ488" s="125" t="str">
        <f>IF('2. Enter scores'!AI492&lt;&gt;"",'2. Enter scores'!$B492-'2. Enter scores'!AI492,"")</f>
        <v/>
      </c>
      <c r="AK488" s="125" t="str">
        <f>IF('2. Enter scores'!AJ492&lt;&gt;"",'2. Enter scores'!$B492-'2. Enter scores'!AJ492,"")</f>
        <v/>
      </c>
      <c r="AL488" s="125" t="str">
        <f>IF('2. Enter scores'!AK492&lt;&gt;"",'2. Enter scores'!$B492-'2. Enter scores'!AK492,"")</f>
        <v/>
      </c>
      <c r="AM488" s="125" t="str">
        <f>IF('2. Enter scores'!AL492&lt;&gt;"",'2. Enter scores'!$B492-'2. Enter scores'!AL492,"")</f>
        <v/>
      </c>
      <c r="AN488" s="125" t="str">
        <f>IF('2. Enter scores'!AM492&lt;&gt;"",'2. Enter scores'!$B492-'2. Enter scores'!AM492,"")</f>
        <v/>
      </c>
      <c r="AO488" s="125" t="str">
        <f>IF('2. Enter scores'!AN492&lt;&gt;"",'2. Enter scores'!$B492-'2. Enter scores'!AN492,"")</f>
        <v/>
      </c>
      <c r="AP488" s="125" t="str">
        <f>IF('2. Enter scores'!AO492&lt;&gt;"",'2. Enter scores'!$B492-'2. Enter scores'!AO492,"")</f>
        <v/>
      </c>
      <c r="AQ488" s="125" t="str">
        <f>IF('2. Enter scores'!AP492&lt;&gt;"",'2. Enter scores'!$B492-'2. Enter scores'!AP492,"")</f>
        <v/>
      </c>
      <c r="AR488" s="125" t="str">
        <f>IF('2. Enter scores'!AQ492&lt;&gt;"",'2. Enter scores'!$B492-'2. Enter scores'!AQ492,"")</f>
        <v/>
      </c>
      <c r="AS488" s="125" t="str">
        <f>IF('2. Enter scores'!AR492&lt;&gt;"",'2. Enter scores'!$B492-'2. Enter scores'!AR492,"")</f>
        <v/>
      </c>
      <c r="AT488" s="125" t="str">
        <f>IF('2. Enter scores'!AS492&lt;&gt;"",'2. Enter scores'!$B492-'2. Enter scores'!AS492,"")</f>
        <v/>
      </c>
      <c r="AU488" s="125" t="str">
        <f>IF('2. Enter scores'!AT492&lt;&gt;"",'2. Enter scores'!$B492-'2. Enter scores'!AT492,"")</f>
        <v/>
      </c>
      <c r="AV488" s="125" t="str">
        <f>IF('2. Enter scores'!AU492&lt;&gt;"",'2. Enter scores'!$B492-'2. Enter scores'!AU492,"")</f>
        <v/>
      </c>
      <c r="AW488" s="125" t="str">
        <f>IF('2. Enter scores'!AV492&lt;&gt;"",'2. Enter scores'!$B492-'2. Enter scores'!AV492,"")</f>
        <v/>
      </c>
      <c r="AX488" s="125" t="str">
        <f>IF('2. Enter scores'!AW492&lt;&gt;"",'2. Enter scores'!$B492-'2. Enter scores'!AW492,"")</f>
        <v/>
      </c>
      <c r="AY488" s="125" t="str">
        <f>IF('2. Enter scores'!AX492&lt;&gt;"",'2. Enter scores'!$B492-'2. Enter scores'!AX492,"")</f>
        <v/>
      </c>
      <c r="AZ488" s="125" t="str">
        <f>IF('2. Enter scores'!AY492&lt;&gt;"",'2. Enter scores'!$B492-'2. Enter scores'!AY492,"")</f>
        <v/>
      </c>
      <c r="BA488" s="125" t="str">
        <f>IF('2. Enter scores'!AZ492&lt;&gt;"",'2. Enter scores'!$B492-'2. Enter scores'!AZ492,"")</f>
        <v/>
      </c>
      <c r="BB488" s="125" t="str">
        <f>IF('2. Enter scores'!BA492&lt;&gt;"",'2. Enter scores'!$B492-'2. Enter scores'!BA492,"")</f>
        <v/>
      </c>
      <c r="BC488" s="125" t="str">
        <f>IF('2. Enter scores'!BB492&lt;&gt;"",'2. Enter scores'!$B492-'2. Enter scores'!BB492,"")</f>
        <v/>
      </c>
      <c r="BD488" s="125" t="str">
        <f>IF('2. Enter scores'!BC492&lt;&gt;"",'2. Enter scores'!$B492-'2. Enter scores'!BC492,"")</f>
        <v/>
      </c>
      <c r="BE488" s="125" t="str">
        <f>IF('2. Enter scores'!BD492&lt;&gt;"",'2. Enter scores'!$B492-'2. Enter scores'!BD492,"")</f>
        <v/>
      </c>
      <c r="BF488" s="125" t="str">
        <f>IF('2. Enter scores'!BE492&lt;&gt;"",'2. Enter scores'!$B492-'2. Enter scores'!BE492,"")</f>
        <v/>
      </c>
      <c r="BG488" s="125" t="str">
        <f>IF('2. Enter scores'!BF492&lt;&gt;"",'2. Enter scores'!$B492-'2. Enter scores'!BF492,"")</f>
        <v/>
      </c>
      <c r="BH488" s="125" t="str">
        <f>IF('2. Enter scores'!BG492&lt;&gt;"",'2. Enter scores'!$B492-'2. Enter scores'!BG492,"")</f>
        <v/>
      </c>
      <c r="BI488" s="125" t="str">
        <f>IF('2. Enter scores'!BH492&lt;&gt;"",'2. Enter scores'!$B492-'2. Enter scores'!BH492,"")</f>
        <v/>
      </c>
      <c r="BJ488" s="125" t="str">
        <f>IF('2. Enter scores'!BI492&lt;&gt;"",'2. Enter scores'!$B492-'2. Enter scores'!BI492,"")</f>
        <v/>
      </c>
      <c r="BK488" s="125" t="str">
        <f>IF('2. Enter scores'!BJ492&lt;&gt;"",'2. Enter scores'!$B492-'2. Enter scores'!BJ492,"")</f>
        <v/>
      </c>
      <c r="BL488" s="125" t="str">
        <f>IF('2. Enter scores'!BK492&lt;&gt;"",'2. Enter scores'!$B492-'2. Enter scores'!BK492,"")</f>
        <v/>
      </c>
      <c r="BM488" s="125" t="str">
        <f>IF('2. Enter scores'!BL492&lt;&gt;"",'2. Enter scores'!$B492-'2. Enter scores'!BL492,"")</f>
        <v/>
      </c>
      <c r="BN488" s="125" t="str">
        <f>IF('2. Enter scores'!BM492&lt;&gt;"",'2. Enter scores'!$B492-'2. Enter scores'!BM492,"")</f>
        <v/>
      </c>
      <c r="BO488" s="125" t="str">
        <f>IF('2. Enter scores'!BN492&lt;&gt;"",'2. Enter scores'!$B492-'2. Enter scores'!BN492,"")</f>
        <v/>
      </c>
      <c r="BP488" s="108">
        <v>1000</v>
      </c>
    </row>
    <row r="489" spans="2:68" x14ac:dyDescent="0.35">
      <c r="B489" s="125" t="str">
        <f>IF('2. Enter scores'!A493&lt;&gt;"",'2. Enter scores'!A493,"")</f>
        <v/>
      </c>
      <c r="H489" s="125" t="str">
        <f>IF('2. Enter scores'!G493&lt;&gt;"",'2. Enter scores'!$B493-'2. Enter scores'!G493,"")</f>
        <v/>
      </c>
      <c r="I489" s="125" t="str">
        <f>IF('2. Enter scores'!H493&lt;&gt;"",'2. Enter scores'!$B493-'2. Enter scores'!H493,"")</f>
        <v/>
      </c>
      <c r="J489" s="125" t="str">
        <f>IF('2. Enter scores'!I493&lt;&gt;"",'2. Enter scores'!$B493-'2. Enter scores'!I493,"")</f>
        <v/>
      </c>
      <c r="K489" s="125" t="str">
        <f>IF('2. Enter scores'!J493&lt;&gt;"",'2. Enter scores'!$B493-'2. Enter scores'!J493,"")</f>
        <v/>
      </c>
      <c r="L489" s="125" t="str">
        <f>IF('2. Enter scores'!K493&lt;&gt;"",'2. Enter scores'!$B493-'2. Enter scores'!K493,"")</f>
        <v/>
      </c>
      <c r="M489" s="125" t="str">
        <f>IF('2. Enter scores'!L493&lt;&gt;"",'2. Enter scores'!$B493-'2. Enter scores'!L493,"")</f>
        <v/>
      </c>
      <c r="N489" s="125" t="str">
        <f>IF('2. Enter scores'!M493&lt;&gt;"",'2. Enter scores'!$B493-'2. Enter scores'!M493,"")</f>
        <v/>
      </c>
      <c r="O489" s="125" t="str">
        <f>IF('2. Enter scores'!N493&lt;&gt;"",'2. Enter scores'!$B493-'2. Enter scores'!N493,"")</f>
        <v/>
      </c>
      <c r="P489" s="125" t="str">
        <f>IF('2. Enter scores'!O493&lt;&gt;"",'2. Enter scores'!$B493-'2. Enter scores'!O493,"")</f>
        <v/>
      </c>
      <c r="Q489" s="125" t="str">
        <f>IF('2. Enter scores'!P493&lt;&gt;"",'2. Enter scores'!$B493-'2. Enter scores'!P493,"")</f>
        <v/>
      </c>
      <c r="R489" s="125" t="str">
        <f>IF('2. Enter scores'!Q493&lt;&gt;"",'2. Enter scores'!$B493-'2. Enter scores'!Q493,"")</f>
        <v/>
      </c>
      <c r="S489" s="125" t="str">
        <f>IF('2. Enter scores'!R493&lt;&gt;"",'2. Enter scores'!$B493-'2. Enter scores'!R493,"")</f>
        <v/>
      </c>
      <c r="T489" s="125" t="str">
        <f>IF('2. Enter scores'!S493&lt;&gt;"",'2. Enter scores'!$B493-'2. Enter scores'!S493,"")</f>
        <v/>
      </c>
      <c r="U489" s="125" t="str">
        <f>IF('2. Enter scores'!T493&lt;&gt;"",'2. Enter scores'!$B493-'2. Enter scores'!T493,"")</f>
        <v/>
      </c>
      <c r="V489" s="125" t="str">
        <f>IF('2. Enter scores'!U493&lt;&gt;"",'2. Enter scores'!$B493-'2. Enter scores'!U493,"")</f>
        <v/>
      </c>
      <c r="W489" s="125" t="str">
        <f>IF('2. Enter scores'!V493&lt;&gt;"",'2. Enter scores'!$B493-'2. Enter scores'!V493,"")</f>
        <v/>
      </c>
      <c r="X489" s="125" t="str">
        <f>IF('2. Enter scores'!W493&lt;&gt;"",'2. Enter scores'!$B493-'2. Enter scores'!W493,"")</f>
        <v/>
      </c>
      <c r="Y489" s="125" t="str">
        <f>IF('2. Enter scores'!X493&lt;&gt;"",'2. Enter scores'!$B493-'2. Enter scores'!X493,"")</f>
        <v/>
      </c>
      <c r="Z489" s="125" t="str">
        <f>IF('2. Enter scores'!Y493&lt;&gt;"",'2. Enter scores'!$B493-'2. Enter scores'!Y493,"")</f>
        <v/>
      </c>
      <c r="AA489" s="125" t="str">
        <f>IF('2. Enter scores'!Z493&lt;&gt;"",'2. Enter scores'!$B493-'2. Enter scores'!Z493,"")</f>
        <v/>
      </c>
      <c r="AB489" s="125" t="str">
        <f>IF('2. Enter scores'!AA493&lt;&gt;"",'2. Enter scores'!$B493-'2. Enter scores'!AA493,"")</f>
        <v/>
      </c>
      <c r="AC489" s="125" t="str">
        <f>IF('2. Enter scores'!AB493&lt;&gt;"",'2. Enter scores'!$B493-'2. Enter scores'!AB493,"")</f>
        <v/>
      </c>
      <c r="AD489" s="125" t="str">
        <f>IF('2. Enter scores'!AC493&lt;&gt;"",'2. Enter scores'!$B493-'2. Enter scores'!AC493,"")</f>
        <v/>
      </c>
      <c r="AE489" s="125" t="str">
        <f>IF('2. Enter scores'!AD493&lt;&gt;"",'2. Enter scores'!$B493-'2. Enter scores'!AD493,"")</f>
        <v/>
      </c>
      <c r="AF489" s="125" t="str">
        <f>IF('2. Enter scores'!AE493&lt;&gt;"",'2. Enter scores'!$B493-'2. Enter scores'!AE493,"")</f>
        <v/>
      </c>
      <c r="AG489" s="125" t="str">
        <f>IF('2. Enter scores'!AF493&lt;&gt;"",'2. Enter scores'!$B493-'2. Enter scores'!AF493,"")</f>
        <v/>
      </c>
      <c r="AH489" s="125" t="str">
        <f>IF('2. Enter scores'!AG493&lt;&gt;"",'2. Enter scores'!$B493-'2. Enter scores'!AG493,"")</f>
        <v/>
      </c>
      <c r="AI489" s="125" t="str">
        <f>IF('2. Enter scores'!AH493&lt;&gt;"",'2. Enter scores'!$B493-'2. Enter scores'!AH493,"")</f>
        <v/>
      </c>
      <c r="AJ489" s="125" t="str">
        <f>IF('2. Enter scores'!AI493&lt;&gt;"",'2. Enter scores'!$B493-'2. Enter scores'!AI493,"")</f>
        <v/>
      </c>
      <c r="AK489" s="125" t="str">
        <f>IF('2. Enter scores'!AJ493&lt;&gt;"",'2. Enter scores'!$B493-'2. Enter scores'!AJ493,"")</f>
        <v/>
      </c>
      <c r="AL489" s="125" t="str">
        <f>IF('2. Enter scores'!AK493&lt;&gt;"",'2. Enter scores'!$B493-'2. Enter scores'!AK493,"")</f>
        <v/>
      </c>
      <c r="AM489" s="125" t="str">
        <f>IF('2. Enter scores'!AL493&lt;&gt;"",'2. Enter scores'!$B493-'2. Enter scores'!AL493,"")</f>
        <v/>
      </c>
      <c r="AN489" s="125" t="str">
        <f>IF('2. Enter scores'!AM493&lt;&gt;"",'2. Enter scores'!$B493-'2. Enter scores'!AM493,"")</f>
        <v/>
      </c>
      <c r="AO489" s="125" t="str">
        <f>IF('2. Enter scores'!AN493&lt;&gt;"",'2. Enter scores'!$B493-'2. Enter scores'!AN493,"")</f>
        <v/>
      </c>
      <c r="AP489" s="125" t="str">
        <f>IF('2. Enter scores'!AO493&lt;&gt;"",'2. Enter scores'!$B493-'2. Enter scores'!AO493,"")</f>
        <v/>
      </c>
      <c r="AQ489" s="125" t="str">
        <f>IF('2. Enter scores'!AP493&lt;&gt;"",'2. Enter scores'!$B493-'2. Enter scores'!AP493,"")</f>
        <v/>
      </c>
      <c r="AR489" s="125" t="str">
        <f>IF('2. Enter scores'!AQ493&lt;&gt;"",'2. Enter scores'!$B493-'2. Enter scores'!AQ493,"")</f>
        <v/>
      </c>
      <c r="AS489" s="125" t="str">
        <f>IF('2. Enter scores'!AR493&lt;&gt;"",'2. Enter scores'!$B493-'2. Enter scores'!AR493,"")</f>
        <v/>
      </c>
      <c r="AT489" s="125" t="str">
        <f>IF('2. Enter scores'!AS493&lt;&gt;"",'2. Enter scores'!$B493-'2. Enter scores'!AS493,"")</f>
        <v/>
      </c>
      <c r="AU489" s="125" t="str">
        <f>IF('2. Enter scores'!AT493&lt;&gt;"",'2. Enter scores'!$B493-'2. Enter scores'!AT493,"")</f>
        <v/>
      </c>
      <c r="AV489" s="125" t="str">
        <f>IF('2. Enter scores'!AU493&lt;&gt;"",'2. Enter scores'!$B493-'2. Enter scores'!AU493,"")</f>
        <v/>
      </c>
      <c r="AW489" s="125" t="str">
        <f>IF('2. Enter scores'!AV493&lt;&gt;"",'2. Enter scores'!$B493-'2. Enter scores'!AV493,"")</f>
        <v/>
      </c>
      <c r="AX489" s="125" t="str">
        <f>IF('2. Enter scores'!AW493&lt;&gt;"",'2. Enter scores'!$B493-'2. Enter scores'!AW493,"")</f>
        <v/>
      </c>
      <c r="AY489" s="125" t="str">
        <f>IF('2. Enter scores'!AX493&lt;&gt;"",'2. Enter scores'!$B493-'2. Enter scores'!AX493,"")</f>
        <v/>
      </c>
      <c r="AZ489" s="125" t="str">
        <f>IF('2. Enter scores'!AY493&lt;&gt;"",'2. Enter scores'!$B493-'2. Enter scores'!AY493,"")</f>
        <v/>
      </c>
      <c r="BA489" s="125" t="str">
        <f>IF('2. Enter scores'!AZ493&lt;&gt;"",'2. Enter scores'!$B493-'2. Enter scores'!AZ493,"")</f>
        <v/>
      </c>
      <c r="BB489" s="125" t="str">
        <f>IF('2. Enter scores'!BA493&lt;&gt;"",'2. Enter scores'!$B493-'2. Enter scores'!BA493,"")</f>
        <v/>
      </c>
      <c r="BC489" s="125" t="str">
        <f>IF('2. Enter scores'!BB493&lt;&gt;"",'2. Enter scores'!$B493-'2. Enter scores'!BB493,"")</f>
        <v/>
      </c>
      <c r="BD489" s="125" t="str">
        <f>IF('2. Enter scores'!BC493&lt;&gt;"",'2. Enter scores'!$B493-'2. Enter scores'!BC493,"")</f>
        <v/>
      </c>
      <c r="BE489" s="125" t="str">
        <f>IF('2. Enter scores'!BD493&lt;&gt;"",'2. Enter scores'!$B493-'2. Enter scores'!BD493,"")</f>
        <v/>
      </c>
      <c r="BF489" s="125" t="str">
        <f>IF('2. Enter scores'!BE493&lt;&gt;"",'2. Enter scores'!$B493-'2. Enter scores'!BE493,"")</f>
        <v/>
      </c>
      <c r="BG489" s="125" t="str">
        <f>IF('2. Enter scores'!BF493&lt;&gt;"",'2. Enter scores'!$B493-'2. Enter scores'!BF493,"")</f>
        <v/>
      </c>
      <c r="BH489" s="125" t="str">
        <f>IF('2. Enter scores'!BG493&lt;&gt;"",'2. Enter scores'!$B493-'2. Enter scores'!BG493,"")</f>
        <v/>
      </c>
      <c r="BI489" s="125" t="str">
        <f>IF('2. Enter scores'!BH493&lt;&gt;"",'2. Enter scores'!$B493-'2. Enter scores'!BH493,"")</f>
        <v/>
      </c>
      <c r="BJ489" s="125" t="str">
        <f>IF('2. Enter scores'!BI493&lt;&gt;"",'2. Enter scores'!$B493-'2. Enter scores'!BI493,"")</f>
        <v/>
      </c>
      <c r="BK489" s="125" t="str">
        <f>IF('2. Enter scores'!BJ493&lt;&gt;"",'2. Enter scores'!$B493-'2. Enter scores'!BJ493,"")</f>
        <v/>
      </c>
      <c r="BL489" s="125" t="str">
        <f>IF('2. Enter scores'!BK493&lt;&gt;"",'2. Enter scores'!$B493-'2. Enter scores'!BK493,"")</f>
        <v/>
      </c>
      <c r="BM489" s="125" t="str">
        <f>IF('2. Enter scores'!BL493&lt;&gt;"",'2. Enter scores'!$B493-'2. Enter scores'!BL493,"")</f>
        <v/>
      </c>
      <c r="BN489" s="125" t="str">
        <f>IF('2. Enter scores'!BM493&lt;&gt;"",'2. Enter scores'!$B493-'2. Enter scores'!BM493,"")</f>
        <v/>
      </c>
      <c r="BO489" s="125" t="str">
        <f>IF('2. Enter scores'!BN493&lt;&gt;"",'2. Enter scores'!$B493-'2. Enter scores'!BN493,"")</f>
        <v/>
      </c>
      <c r="BP489" s="108">
        <v>1000</v>
      </c>
    </row>
    <row r="490" spans="2:68" x14ac:dyDescent="0.35">
      <c r="B490" s="125" t="str">
        <f>IF('2. Enter scores'!A494&lt;&gt;"",'2. Enter scores'!A494,"")</f>
        <v/>
      </c>
      <c r="H490" s="125" t="str">
        <f>IF('2. Enter scores'!G494&lt;&gt;"",'2. Enter scores'!$B494-'2. Enter scores'!G494,"")</f>
        <v/>
      </c>
      <c r="I490" s="125" t="str">
        <f>IF('2. Enter scores'!H494&lt;&gt;"",'2. Enter scores'!$B494-'2. Enter scores'!H494,"")</f>
        <v/>
      </c>
      <c r="J490" s="125" t="str">
        <f>IF('2. Enter scores'!I494&lt;&gt;"",'2. Enter scores'!$B494-'2. Enter scores'!I494,"")</f>
        <v/>
      </c>
      <c r="K490" s="125" t="str">
        <f>IF('2. Enter scores'!J494&lt;&gt;"",'2. Enter scores'!$B494-'2. Enter scores'!J494,"")</f>
        <v/>
      </c>
      <c r="L490" s="125" t="str">
        <f>IF('2. Enter scores'!K494&lt;&gt;"",'2. Enter scores'!$B494-'2. Enter scores'!K494,"")</f>
        <v/>
      </c>
      <c r="M490" s="125" t="str">
        <f>IF('2. Enter scores'!L494&lt;&gt;"",'2. Enter scores'!$B494-'2. Enter scores'!L494,"")</f>
        <v/>
      </c>
      <c r="N490" s="125" t="str">
        <f>IF('2. Enter scores'!M494&lt;&gt;"",'2. Enter scores'!$B494-'2. Enter scores'!M494,"")</f>
        <v/>
      </c>
      <c r="O490" s="125" t="str">
        <f>IF('2. Enter scores'!N494&lt;&gt;"",'2. Enter scores'!$B494-'2. Enter scores'!N494,"")</f>
        <v/>
      </c>
      <c r="P490" s="125" t="str">
        <f>IF('2. Enter scores'!O494&lt;&gt;"",'2. Enter scores'!$B494-'2. Enter scores'!O494,"")</f>
        <v/>
      </c>
      <c r="Q490" s="125" t="str">
        <f>IF('2. Enter scores'!P494&lt;&gt;"",'2. Enter scores'!$B494-'2. Enter scores'!P494,"")</f>
        <v/>
      </c>
      <c r="R490" s="125" t="str">
        <f>IF('2. Enter scores'!Q494&lt;&gt;"",'2. Enter scores'!$B494-'2. Enter scores'!Q494,"")</f>
        <v/>
      </c>
      <c r="S490" s="125" t="str">
        <f>IF('2. Enter scores'!R494&lt;&gt;"",'2. Enter scores'!$B494-'2. Enter scores'!R494,"")</f>
        <v/>
      </c>
      <c r="T490" s="125" t="str">
        <f>IF('2. Enter scores'!S494&lt;&gt;"",'2. Enter scores'!$B494-'2. Enter scores'!S494,"")</f>
        <v/>
      </c>
      <c r="U490" s="125" t="str">
        <f>IF('2. Enter scores'!T494&lt;&gt;"",'2. Enter scores'!$B494-'2. Enter scores'!T494,"")</f>
        <v/>
      </c>
      <c r="V490" s="125" t="str">
        <f>IF('2. Enter scores'!U494&lt;&gt;"",'2. Enter scores'!$B494-'2. Enter scores'!U494,"")</f>
        <v/>
      </c>
      <c r="W490" s="125" t="str">
        <f>IF('2. Enter scores'!V494&lt;&gt;"",'2. Enter scores'!$B494-'2. Enter scores'!V494,"")</f>
        <v/>
      </c>
      <c r="X490" s="125" t="str">
        <f>IF('2. Enter scores'!W494&lt;&gt;"",'2. Enter scores'!$B494-'2. Enter scores'!W494,"")</f>
        <v/>
      </c>
      <c r="Y490" s="125" t="str">
        <f>IF('2. Enter scores'!X494&lt;&gt;"",'2. Enter scores'!$B494-'2. Enter scores'!X494,"")</f>
        <v/>
      </c>
      <c r="Z490" s="125" t="str">
        <f>IF('2. Enter scores'!Y494&lt;&gt;"",'2. Enter scores'!$B494-'2. Enter scores'!Y494,"")</f>
        <v/>
      </c>
      <c r="AA490" s="125" t="str">
        <f>IF('2. Enter scores'!Z494&lt;&gt;"",'2. Enter scores'!$B494-'2. Enter scores'!Z494,"")</f>
        <v/>
      </c>
      <c r="AB490" s="125" t="str">
        <f>IF('2. Enter scores'!AA494&lt;&gt;"",'2. Enter scores'!$B494-'2. Enter scores'!AA494,"")</f>
        <v/>
      </c>
      <c r="AC490" s="125" t="str">
        <f>IF('2. Enter scores'!AB494&lt;&gt;"",'2. Enter scores'!$B494-'2. Enter scores'!AB494,"")</f>
        <v/>
      </c>
      <c r="AD490" s="125" t="str">
        <f>IF('2. Enter scores'!AC494&lt;&gt;"",'2. Enter scores'!$B494-'2. Enter scores'!AC494,"")</f>
        <v/>
      </c>
      <c r="AE490" s="125" t="str">
        <f>IF('2. Enter scores'!AD494&lt;&gt;"",'2. Enter scores'!$B494-'2. Enter scores'!AD494,"")</f>
        <v/>
      </c>
      <c r="AF490" s="125" t="str">
        <f>IF('2. Enter scores'!AE494&lt;&gt;"",'2. Enter scores'!$B494-'2. Enter scores'!AE494,"")</f>
        <v/>
      </c>
      <c r="AG490" s="125" t="str">
        <f>IF('2. Enter scores'!AF494&lt;&gt;"",'2. Enter scores'!$B494-'2. Enter scores'!AF494,"")</f>
        <v/>
      </c>
      <c r="AH490" s="125" t="str">
        <f>IF('2. Enter scores'!AG494&lt;&gt;"",'2. Enter scores'!$B494-'2. Enter scores'!AG494,"")</f>
        <v/>
      </c>
      <c r="AI490" s="125" t="str">
        <f>IF('2. Enter scores'!AH494&lt;&gt;"",'2. Enter scores'!$B494-'2. Enter scores'!AH494,"")</f>
        <v/>
      </c>
      <c r="AJ490" s="125" t="str">
        <f>IF('2. Enter scores'!AI494&lt;&gt;"",'2. Enter scores'!$B494-'2. Enter scores'!AI494,"")</f>
        <v/>
      </c>
      <c r="AK490" s="125" t="str">
        <f>IF('2. Enter scores'!AJ494&lt;&gt;"",'2. Enter scores'!$B494-'2. Enter scores'!AJ494,"")</f>
        <v/>
      </c>
      <c r="AL490" s="125" t="str">
        <f>IF('2. Enter scores'!AK494&lt;&gt;"",'2. Enter scores'!$B494-'2. Enter scores'!AK494,"")</f>
        <v/>
      </c>
      <c r="AM490" s="125" t="str">
        <f>IF('2. Enter scores'!AL494&lt;&gt;"",'2. Enter scores'!$B494-'2. Enter scores'!AL494,"")</f>
        <v/>
      </c>
      <c r="AN490" s="125" t="str">
        <f>IF('2. Enter scores'!AM494&lt;&gt;"",'2. Enter scores'!$B494-'2. Enter scores'!AM494,"")</f>
        <v/>
      </c>
      <c r="AO490" s="125" t="str">
        <f>IF('2. Enter scores'!AN494&lt;&gt;"",'2. Enter scores'!$B494-'2. Enter scores'!AN494,"")</f>
        <v/>
      </c>
      <c r="AP490" s="125" t="str">
        <f>IF('2. Enter scores'!AO494&lt;&gt;"",'2. Enter scores'!$B494-'2. Enter scores'!AO494,"")</f>
        <v/>
      </c>
      <c r="AQ490" s="125" t="str">
        <f>IF('2. Enter scores'!AP494&lt;&gt;"",'2. Enter scores'!$B494-'2. Enter scores'!AP494,"")</f>
        <v/>
      </c>
      <c r="AR490" s="125" t="str">
        <f>IF('2. Enter scores'!AQ494&lt;&gt;"",'2. Enter scores'!$B494-'2. Enter scores'!AQ494,"")</f>
        <v/>
      </c>
      <c r="AS490" s="125" t="str">
        <f>IF('2. Enter scores'!AR494&lt;&gt;"",'2. Enter scores'!$B494-'2. Enter scores'!AR494,"")</f>
        <v/>
      </c>
      <c r="AT490" s="125" t="str">
        <f>IF('2. Enter scores'!AS494&lt;&gt;"",'2. Enter scores'!$B494-'2. Enter scores'!AS494,"")</f>
        <v/>
      </c>
      <c r="AU490" s="125" t="str">
        <f>IF('2. Enter scores'!AT494&lt;&gt;"",'2. Enter scores'!$B494-'2. Enter scores'!AT494,"")</f>
        <v/>
      </c>
      <c r="AV490" s="125" t="str">
        <f>IF('2. Enter scores'!AU494&lt;&gt;"",'2. Enter scores'!$B494-'2. Enter scores'!AU494,"")</f>
        <v/>
      </c>
      <c r="AW490" s="125" t="str">
        <f>IF('2. Enter scores'!AV494&lt;&gt;"",'2. Enter scores'!$B494-'2. Enter scores'!AV494,"")</f>
        <v/>
      </c>
      <c r="AX490" s="125" t="str">
        <f>IF('2. Enter scores'!AW494&lt;&gt;"",'2. Enter scores'!$B494-'2. Enter scores'!AW494,"")</f>
        <v/>
      </c>
      <c r="AY490" s="125" t="str">
        <f>IF('2. Enter scores'!AX494&lt;&gt;"",'2. Enter scores'!$B494-'2. Enter scores'!AX494,"")</f>
        <v/>
      </c>
      <c r="AZ490" s="125" t="str">
        <f>IF('2. Enter scores'!AY494&lt;&gt;"",'2. Enter scores'!$B494-'2. Enter scores'!AY494,"")</f>
        <v/>
      </c>
      <c r="BA490" s="125" t="str">
        <f>IF('2. Enter scores'!AZ494&lt;&gt;"",'2. Enter scores'!$B494-'2. Enter scores'!AZ494,"")</f>
        <v/>
      </c>
      <c r="BB490" s="125" t="str">
        <f>IF('2. Enter scores'!BA494&lt;&gt;"",'2. Enter scores'!$B494-'2. Enter scores'!BA494,"")</f>
        <v/>
      </c>
      <c r="BC490" s="125" t="str">
        <f>IF('2. Enter scores'!BB494&lt;&gt;"",'2. Enter scores'!$B494-'2. Enter scores'!BB494,"")</f>
        <v/>
      </c>
      <c r="BD490" s="125" t="str">
        <f>IF('2. Enter scores'!BC494&lt;&gt;"",'2. Enter scores'!$B494-'2. Enter scores'!BC494,"")</f>
        <v/>
      </c>
      <c r="BE490" s="125" t="str">
        <f>IF('2. Enter scores'!BD494&lt;&gt;"",'2. Enter scores'!$B494-'2. Enter scores'!BD494,"")</f>
        <v/>
      </c>
      <c r="BF490" s="125" t="str">
        <f>IF('2. Enter scores'!BE494&lt;&gt;"",'2. Enter scores'!$B494-'2. Enter scores'!BE494,"")</f>
        <v/>
      </c>
      <c r="BG490" s="125" t="str">
        <f>IF('2. Enter scores'!BF494&lt;&gt;"",'2. Enter scores'!$B494-'2. Enter scores'!BF494,"")</f>
        <v/>
      </c>
      <c r="BH490" s="125" t="str">
        <f>IF('2. Enter scores'!BG494&lt;&gt;"",'2. Enter scores'!$B494-'2. Enter scores'!BG494,"")</f>
        <v/>
      </c>
      <c r="BI490" s="125" t="str">
        <f>IF('2. Enter scores'!BH494&lt;&gt;"",'2. Enter scores'!$B494-'2. Enter scores'!BH494,"")</f>
        <v/>
      </c>
      <c r="BJ490" s="125" t="str">
        <f>IF('2. Enter scores'!BI494&lt;&gt;"",'2. Enter scores'!$B494-'2. Enter scores'!BI494,"")</f>
        <v/>
      </c>
      <c r="BK490" s="125" t="str">
        <f>IF('2. Enter scores'!BJ494&lt;&gt;"",'2. Enter scores'!$B494-'2. Enter scores'!BJ494,"")</f>
        <v/>
      </c>
      <c r="BL490" s="125" t="str">
        <f>IF('2. Enter scores'!BK494&lt;&gt;"",'2. Enter scores'!$B494-'2. Enter scores'!BK494,"")</f>
        <v/>
      </c>
      <c r="BM490" s="125" t="str">
        <f>IF('2. Enter scores'!BL494&lt;&gt;"",'2. Enter scores'!$B494-'2. Enter scores'!BL494,"")</f>
        <v/>
      </c>
      <c r="BN490" s="125" t="str">
        <f>IF('2. Enter scores'!BM494&lt;&gt;"",'2. Enter scores'!$B494-'2. Enter scores'!BM494,"")</f>
        <v/>
      </c>
      <c r="BO490" s="125" t="str">
        <f>IF('2. Enter scores'!BN494&lt;&gt;"",'2. Enter scores'!$B494-'2. Enter scores'!BN494,"")</f>
        <v/>
      </c>
      <c r="BP490" s="108">
        <v>1000</v>
      </c>
    </row>
    <row r="491" spans="2:68" x14ac:dyDescent="0.35">
      <c r="B491" s="125" t="str">
        <f>IF('2. Enter scores'!A495&lt;&gt;"",'2. Enter scores'!A495,"")</f>
        <v/>
      </c>
      <c r="H491" s="125" t="str">
        <f>IF('2. Enter scores'!G495&lt;&gt;"",'2. Enter scores'!$B495-'2. Enter scores'!G495,"")</f>
        <v/>
      </c>
      <c r="I491" s="125" t="str">
        <f>IF('2. Enter scores'!H495&lt;&gt;"",'2. Enter scores'!$B495-'2. Enter scores'!H495,"")</f>
        <v/>
      </c>
      <c r="J491" s="125" t="str">
        <f>IF('2. Enter scores'!I495&lt;&gt;"",'2. Enter scores'!$B495-'2. Enter scores'!I495,"")</f>
        <v/>
      </c>
      <c r="K491" s="125" t="str">
        <f>IF('2. Enter scores'!J495&lt;&gt;"",'2. Enter scores'!$B495-'2. Enter scores'!J495,"")</f>
        <v/>
      </c>
      <c r="L491" s="125" t="str">
        <f>IF('2. Enter scores'!K495&lt;&gt;"",'2. Enter scores'!$B495-'2. Enter scores'!K495,"")</f>
        <v/>
      </c>
      <c r="M491" s="125" t="str">
        <f>IF('2. Enter scores'!L495&lt;&gt;"",'2. Enter scores'!$B495-'2. Enter scores'!L495,"")</f>
        <v/>
      </c>
      <c r="N491" s="125" t="str">
        <f>IF('2. Enter scores'!M495&lt;&gt;"",'2. Enter scores'!$B495-'2. Enter scores'!M495,"")</f>
        <v/>
      </c>
      <c r="O491" s="125" t="str">
        <f>IF('2. Enter scores'!N495&lt;&gt;"",'2. Enter scores'!$B495-'2. Enter scores'!N495,"")</f>
        <v/>
      </c>
      <c r="P491" s="125" t="str">
        <f>IF('2. Enter scores'!O495&lt;&gt;"",'2. Enter scores'!$B495-'2. Enter scores'!O495,"")</f>
        <v/>
      </c>
      <c r="Q491" s="125" t="str">
        <f>IF('2. Enter scores'!P495&lt;&gt;"",'2. Enter scores'!$B495-'2. Enter scores'!P495,"")</f>
        <v/>
      </c>
      <c r="R491" s="125" t="str">
        <f>IF('2. Enter scores'!Q495&lt;&gt;"",'2. Enter scores'!$B495-'2. Enter scores'!Q495,"")</f>
        <v/>
      </c>
      <c r="S491" s="125" t="str">
        <f>IF('2. Enter scores'!R495&lt;&gt;"",'2. Enter scores'!$B495-'2. Enter scores'!R495,"")</f>
        <v/>
      </c>
      <c r="T491" s="125" t="str">
        <f>IF('2. Enter scores'!S495&lt;&gt;"",'2. Enter scores'!$B495-'2. Enter scores'!S495,"")</f>
        <v/>
      </c>
      <c r="U491" s="125" t="str">
        <f>IF('2. Enter scores'!T495&lt;&gt;"",'2. Enter scores'!$B495-'2. Enter scores'!T495,"")</f>
        <v/>
      </c>
      <c r="V491" s="125" t="str">
        <f>IF('2. Enter scores'!U495&lt;&gt;"",'2. Enter scores'!$B495-'2. Enter scores'!U495,"")</f>
        <v/>
      </c>
      <c r="W491" s="125" t="str">
        <f>IF('2. Enter scores'!V495&lt;&gt;"",'2. Enter scores'!$B495-'2. Enter scores'!V495,"")</f>
        <v/>
      </c>
      <c r="X491" s="125" t="str">
        <f>IF('2. Enter scores'!W495&lt;&gt;"",'2. Enter scores'!$B495-'2. Enter scores'!W495,"")</f>
        <v/>
      </c>
      <c r="Y491" s="125" t="str">
        <f>IF('2. Enter scores'!X495&lt;&gt;"",'2. Enter scores'!$B495-'2. Enter scores'!X495,"")</f>
        <v/>
      </c>
      <c r="Z491" s="125" t="str">
        <f>IF('2. Enter scores'!Y495&lt;&gt;"",'2. Enter scores'!$B495-'2. Enter scores'!Y495,"")</f>
        <v/>
      </c>
      <c r="AA491" s="125" t="str">
        <f>IF('2. Enter scores'!Z495&lt;&gt;"",'2. Enter scores'!$B495-'2. Enter scores'!Z495,"")</f>
        <v/>
      </c>
      <c r="AB491" s="125" t="str">
        <f>IF('2. Enter scores'!AA495&lt;&gt;"",'2. Enter scores'!$B495-'2. Enter scores'!AA495,"")</f>
        <v/>
      </c>
      <c r="AC491" s="125" t="str">
        <f>IF('2. Enter scores'!AB495&lt;&gt;"",'2. Enter scores'!$B495-'2. Enter scores'!AB495,"")</f>
        <v/>
      </c>
      <c r="AD491" s="125" t="str">
        <f>IF('2. Enter scores'!AC495&lt;&gt;"",'2. Enter scores'!$B495-'2. Enter scores'!AC495,"")</f>
        <v/>
      </c>
      <c r="AE491" s="125" t="str">
        <f>IF('2. Enter scores'!AD495&lt;&gt;"",'2. Enter scores'!$B495-'2. Enter scores'!AD495,"")</f>
        <v/>
      </c>
      <c r="AF491" s="125" t="str">
        <f>IF('2. Enter scores'!AE495&lt;&gt;"",'2. Enter scores'!$B495-'2. Enter scores'!AE495,"")</f>
        <v/>
      </c>
      <c r="AG491" s="125" t="str">
        <f>IF('2. Enter scores'!AF495&lt;&gt;"",'2. Enter scores'!$B495-'2. Enter scores'!AF495,"")</f>
        <v/>
      </c>
      <c r="AH491" s="125" t="str">
        <f>IF('2. Enter scores'!AG495&lt;&gt;"",'2. Enter scores'!$B495-'2. Enter scores'!AG495,"")</f>
        <v/>
      </c>
      <c r="AI491" s="125" t="str">
        <f>IF('2. Enter scores'!AH495&lt;&gt;"",'2. Enter scores'!$B495-'2. Enter scores'!AH495,"")</f>
        <v/>
      </c>
      <c r="AJ491" s="125" t="str">
        <f>IF('2. Enter scores'!AI495&lt;&gt;"",'2. Enter scores'!$B495-'2. Enter scores'!AI495,"")</f>
        <v/>
      </c>
      <c r="AK491" s="125" t="str">
        <f>IF('2. Enter scores'!AJ495&lt;&gt;"",'2. Enter scores'!$B495-'2. Enter scores'!AJ495,"")</f>
        <v/>
      </c>
      <c r="AL491" s="125" t="str">
        <f>IF('2. Enter scores'!AK495&lt;&gt;"",'2. Enter scores'!$B495-'2. Enter scores'!AK495,"")</f>
        <v/>
      </c>
      <c r="AM491" s="125" t="str">
        <f>IF('2. Enter scores'!AL495&lt;&gt;"",'2. Enter scores'!$B495-'2. Enter scores'!AL495,"")</f>
        <v/>
      </c>
      <c r="AN491" s="125" t="str">
        <f>IF('2. Enter scores'!AM495&lt;&gt;"",'2. Enter scores'!$B495-'2. Enter scores'!AM495,"")</f>
        <v/>
      </c>
      <c r="AO491" s="125" t="str">
        <f>IF('2. Enter scores'!AN495&lt;&gt;"",'2. Enter scores'!$B495-'2. Enter scores'!AN495,"")</f>
        <v/>
      </c>
      <c r="AP491" s="125" t="str">
        <f>IF('2. Enter scores'!AO495&lt;&gt;"",'2. Enter scores'!$B495-'2. Enter scores'!AO495,"")</f>
        <v/>
      </c>
      <c r="AQ491" s="125" t="str">
        <f>IF('2. Enter scores'!AP495&lt;&gt;"",'2. Enter scores'!$B495-'2. Enter scores'!AP495,"")</f>
        <v/>
      </c>
      <c r="AR491" s="125" t="str">
        <f>IF('2. Enter scores'!AQ495&lt;&gt;"",'2. Enter scores'!$B495-'2. Enter scores'!AQ495,"")</f>
        <v/>
      </c>
      <c r="AS491" s="125" t="str">
        <f>IF('2. Enter scores'!AR495&lt;&gt;"",'2. Enter scores'!$B495-'2. Enter scores'!AR495,"")</f>
        <v/>
      </c>
      <c r="AT491" s="125" t="str">
        <f>IF('2. Enter scores'!AS495&lt;&gt;"",'2. Enter scores'!$B495-'2. Enter scores'!AS495,"")</f>
        <v/>
      </c>
      <c r="AU491" s="125" t="str">
        <f>IF('2. Enter scores'!AT495&lt;&gt;"",'2. Enter scores'!$B495-'2. Enter scores'!AT495,"")</f>
        <v/>
      </c>
      <c r="AV491" s="125" t="str">
        <f>IF('2. Enter scores'!AU495&lt;&gt;"",'2. Enter scores'!$B495-'2. Enter scores'!AU495,"")</f>
        <v/>
      </c>
      <c r="AW491" s="125" t="str">
        <f>IF('2. Enter scores'!AV495&lt;&gt;"",'2. Enter scores'!$B495-'2. Enter scores'!AV495,"")</f>
        <v/>
      </c>
      <c r="AX491" s="125" t="str">
        <f>IF('2. Enter scores'!AW495&lt;&gt;"",'2. Enter scores'!$B495-'2. Enter scores'!AW495,"")</f>
        <v/>
      </c>
      <c r="AY491" s="125" t="str">
        <f>IF('2. Enter scores'!AX495&lt;&gt;"",'2. Enter scores'!$B495-'2. Enter scores'!AX495,"")</f>
        <v/>
      </c>
      <c r="AZ491" s="125" t="str">
        <f>IF('2. Enter scores'!AY495&lt;&gt;"",'2. Enter scores'!$B495-'2. Enter scores'!AY495,"")</f>
        <v/>
      </c>
      <c r="BA491" s="125" t="str">
        <f>IF('2. Enter scores'!AZ495&lt;&gt;"",'2. Enter scores'!$B495-'2. Enter scores'!AZ495,"")</f>
        <v/>
      </c>
      <c r="BB491" s="125" t="str">
        <f>IF('2. Enter scores'!BA495&lt;&gt;"",'2. Enter scores'!$B495-'2. Enter scores'!BA495,"")</f>
        <v/>
      </c>
      <c r="BC491" s="125" t="str">
        <f>IF('2. Enter scores'!BB495&lt;&gt;"",'2. Enter scores'!$B495-'2. Enter scores'!BB495,"")</f>
        <v/>
      </c>
      <c r="BD491" s="125" t="str">
        <f>IF('2. Enter scores'!BC495&lt;&gt;"",'2. Enter scores'!$B495-'2. Enter scores'!BC495,"")</f>
        <v/>
      </c>
      <c r="BE491" s="125" t="str">
        <f>IF('2. Enter scores'!BD495&lt;&gt;"",'2. Enter scores'!$B495-'2. Enter scores'!BD495,"")</f>
        <v/>
      </c>
      <c r="BF491" s="125" t="str">
        <f>IF('2. Enter scores'!BE495&lt;&gt;"",'2. Enter scores'!$B495-'2. Enter scores'!BE495,"")</f>
        <v/>
      </c>
      <c r="BG491" s="125" t="str">
        <f>IF('2. Enter scores'!BF495&lt;&gt;"",'2. Enter scores'!$B495-'2. Enter scores'!BF495,"")</f>
        <v/>
      </c>
      <c r="BH491" s="125" t="str">
        <f>IF('2. Enter scores'!BG495&lt;&gt;"",'2. Enter scores'!$B495-'2. Enter scores'!BG495,"")</f>
        <v/>
      </c>
      <c r="BI491" s="125" t="str">
        <f>IF('2. Enter scores'!BH495&lt;&gt;"",'2. Enter scores'!$B495-'2. Enter scores'!BH495,"")</f>
        <v/>
      </c>
      <c r="BJ491" s="125" t="str">
        <f>IF('2. Enter scores'!BI495&lt;&gt;"",'2. Enter scores'!$B495-'2. Enter scores'!BI495,"")</f>
        <v/>
      </c>
      <c r="BK491" s="125" t="str">
        <f>IF('2. Enter scores'!BJ495&lt;&gt;"",'2. Enter scores'!$B495-'2. Enter scores'!BJ495,"")</f>
        <v/>
      </c>
      <c r="BL491" s="125" t="str">
        <f>IF('2. Enter scores'!BK495&lt;&gt;"",'2. Enter scores'!$B495-'2. Enter scores'!BK495,"")</f>
        <v/>
      </c>
      <c r="BM491" s="125" t="str">
        <f>IF('2. Enter scores'!BL495&lt;&gt;"",'2. Enter scores'!$B495-'2. Enter scores'!BL495,"")</f>
        <v/>
      </c>
      <c r="BN491" s="125" t="str">
        <f>IF('2. Enter scores'!BM495&lt;&gt;"",'2. Enter scores'!$B495-'2. Enter scores'!BM495,"")</f>
        <v/>
      </c>
      <c r="BO491" s="125" t="str">
        <f>IF('2. Enter scores'!BN495&lt;&gt;"",'2. Enter scores'!$B495-'2. Enter scores'!BN495,"")</f>
        <v/>
      </c>
      <c r="BP491" s="108">
        <v>1000</v>
      </c>
    </row>
    <row r="492" spans="2:68" x14ac:dyDescent="0.35">
      <c r="B492" s="125" t="str">
        <f>IF('2. Enter scores'!A496&lt;&gt;"",'2. Enter scores'!A496,"")</f>
        <v/>
      </c>
      <c r="H492" s="125" t="str">
        <f>IF('2. Enter scores'!G496&lt;&gt;"",'2. Enter scores'!$B496-'2. Enter scores'!G496,"")</f>
        <v/>
      </c>
      <c r="I492" s="125" t="str">
        <f>IF('2. Enter scores'!H496&lt;&gt;"",'2. Enter scores'!$B496-'2. Enter scores'!H496,"")</f>
        <v/>
      </c>
      <c r="J492" s="125" t="str">
        <f>IF('2. Enter scores'!I496&lt;&gt;"",'2. Enter scores'!$B496-'2. Enter scores'!I496,"")</f>
        <v/>
      </c>
      <c r="K492" s="125" t="str">
        <f>IF('2. Enter scores'!J496&lt;&gt;"",'2. Enter scores'!$B496-'2. Enter scores'!J496,"")</f>
        <v/>
      </c>
      <c r="L492" s="125" t="str">
        <f>IF('2. Enter scores'!K496&lt;&gt;"",'2. Enter scores'!$B496-'2. Enter scores'!K496,"")</f>
        <v/>
      </c>
      <c r="M492" s="125" t="str">
        <f>IF('2. Enter scores'!L496&lt;&gt;"",'2. Enter scores'!$B496-'2. Enter scores'!L496,"")</f>
        <v/>
      </c>
      <c r="N492" s="125" t="str">
        <f>IF('2. Enter scores'!M496&lt;&gt;"",'2. Enter scores'!$B496-'2. Enter scores'!M496,"")</f>
        <v/>
      </c>
      <c r="O492" s="125" t="str">
        <f>IF('2. Enter scores'!N496&lt;&gt;"",'2. Enter scores'!$B496-'2. Enter scores'!N496,"")</f>
        <v/>
      </c>
      <c r="P492" s="125" t="str">
        <f>IF('2. Enter scores'!O496&lt;&gt;"",'2. Enter scores'!$B496-'2. Enter scores'!O496,"")</f>
        <v/>
      </c>
      <c r="Q492" s="125" t="str">
        <f>IF('2. Enter scores'!P496&lt;&gt;"",'2. Enter scores'!$B496-'2. Enter scores'!P496,"")</f>
        <v/>
      </c>
      <c r="R492" s="125" t="str">
        <f>IF('2. Enter scores'!Q496&lt;&gt;"",'2. Enter scores'!$B496-'2. Enter scores'!Q496,"")</f>
        <v/>
      </c>
      <c r="S492" s="125" t="str">
        <f>IF('2. Enter scores'!R496&lt;&gt;"",'2. Enter scores'!$B496-'2. Enter scores'!R496,"")</f>
        <v/>
      </c>
      <c r="T492" s="125" t="str">
        <f>IF('2. Enter scores'!S496&lt;&gt;"",'2. Enter scores'!$B496-'2. Enter scores'!S496,"")</f>
        <v/>
      </c>
      <c r="U492" s="125" t="str">
        <f>IF('2. Enter scores'!T496&lt;&gt;"",'2. Enter scores'!$B496-'2. Enter scores'!T496,"")</f>
        <v/>
      </c>
      <c r="V492" s="125" t="str">
        <f>IF('2. Enter scores'!U496&lt;&gt;"",'2. Enter scores'!$B496-'2. Enter scores'!U496,"")</f>
        <v/>
      </c>
      <c r="W492" s="125" t="str">
        <f>IF('2. Enter scores'!V496&lt;&gt;"",'2. Enter scores'!$B496-'2. Enter scores'!V496,"")</f>
        <v/>
      </c>
      <c r="X492" s="125" t="str">
        <f>IF('2. Enter scores'!W496&lt;&gt;"",'2. Enter scores'!$B496-'2. Enter scores'!W496,"")</f>
        <v/>
      </c>
      <c r="Y492" s="125" t="str">
        <f>IF('2. Enter scores'!X496&lt;&gt;"",'2. Enter scores'!$B496-'2. Enter scores'!X496,"")</f>
        <v/>
      </c>
      <c r="Z492" s="125" t="str">
        <f>IF('2. Enter scores'!Y496&lt;&gt;"",'2. Enter scores'!$B496-'2. Enter scores'!Y496,"")</f>
        <v/>
      </c>
      <c r="AA492" s="125" t="str">
        <f>IF('2. Enter scores'!Z496&lt;&gt;"",'2. Enter scores'!$B496-'2. Enter scores'!Z496,"")</f>
        <v/>
      </c>
      <c r="AB492" s="125" t="str">
        <f>IF('2. Enter scores'!AA496&lt;&gt;"",'2. Enter scores'!$B496-'2. Enter scores'!AA496,"")</f>
        <v/>
      </c>
      <c r="AC492" s="125" t="str">
        <f>IF('2. Enter scores'!AB496&lt;&gt;"",'2. Enter scores'!$B496-'2. Enter scores'!AB496,"")</f>
        <v/>
      </c>
      <c r="AD492" s="125" t="str">
        <f>IF('2. Enter scores'!AC496&lt;&gt;"",'2. Enter scores'!$B496-'2. Enter scores'!AC496,"")</f>
        <v/>
      </c>
      <c r="AE492" s="125" t="str">
        <f>IF('2. Enter scores'!AD496&lt;&gt;"",'2. Enter scores'!$B496-'2. Enter scores'!AD496,"")</f>
        <v/>
      </c>
      <c r="AF492" s="125" t="str">
        <f>IF('2. Enter scores'!AE496&lt;&gt;"",'2. Enter scores'!$B496-'2. Enter scores'!AE496,"")</f>
        <v/>
      </c>
      <c r="AG492" s="125" t="str">
        <f>IF('2. Enter scores'!AF496&lt;&gt;"",'2. Enter scores'!$B496-'2. Enter scores'!AF496,"")</f>
        <v/>
      </c>
      <c r="AH492" s="125" t="str">
        <f>IF('2. Enter scores'!AG496&lt;&gt;"",'2. Enter scores'!$B496-'2. Enter scores'!AG496,"")</f>
        <v/>
      </c>
      <c r="AI492" s="125" t="str">
        <f>IF('2. Enter scores'!AH496&lt;&gt;"",'2. Enter scores'!$B496-'2. Enter scores'!AH496,"")</f>
        <v/>
      </c>
      <c r="AJ492" s="125" t="str">
        <f>IF('2. Enter scores'!AI496&lt;&gt;"",'2. Enter scores'!$B496-'2. Enter scores'!AI496,"")</f>
        <v/>
      </c>
      <c r="AK492" s="125" t="str">
        <f>IF('2. Enter scores'!AJ496&lt;&gt;"",'2. Enter scores'!$B496-'2. Enter scores'!AJ496,"")</f>
        <v/>
      </c>
      <c r="AL492" s="125" t="str">
        <f>IF('2. Enter scores'!AK496&lt;&gt;"",'2. Enter scores'!$B496-'2. Enter scores'!AK496,"")</f>
        <v/>
      </c>
      <c r="AM492" s="125" t="str">
        <f>IF('2. Enter scores'!AL496&lt;&gt;"",'2. Enter scores'!$B496-'2. Enter scores'!AL496,"")</f>
        <v/>
      </c>
      <c r="AN492" s="125" t="str">
        <f>IF('2. Enter scores'!AM496&lt;&gt;"",'2. Enter scores'!$B496-'2. Enter scores'!AM496,"")</f>
        <v/>
      </c>
      <c r="AO492" s="125" t="str">
        <f>IF('2. Enter scores'!AN496&lt;&gt;"",'2. Enter scores'!$B496-'2. Enter scores'!AN496,"")</f>
        <v/>
      </c>
      <c r="AP492" s="125" t="str">
        <f>IF('2. Enter scores'!AO496&lt;&gt;"",'2. Enter scores'!$B496-'2. Enter scores'!AO496,"")</f>
        <v/>
      </c>
      <c r="AQ492" s="125" t="str">
        <f>IF('2. Enter scores'!AP496&lt;&gt;"",'2. Enter scores'!$B496-'2. Enter scores'!AP496,"")</f>
        <v/>
      </c>
      <c r="AR492" s="125" t="str">
        <f>IF('2. Enter scores'!AQ496&lt;&gt;"",'2. Enter scores'!$B496-'2. Enter scores'!AQ496,"")</f>
        <v/>
      </c>
      <c r="AS492" s="125" t="str">
        <f>IF('2. Enter scores'!AR496&lt;&gt;"",'2. Enter scores'!$B496-'2. Enter scores'!AR496,"")</f>
        <v/>
      </c>
      <c r="AT492" s="125" t="str">
        <f>IF('2. Enter scores'!AS496&lt;&gt;"",'2. Enter scores'!$B496-'2. Enter scores'!AS496,"")</f>
        <v/>
      </c>
      <c r="AU492" s="125" t="str">
        <f>IF('2. Enter scores'!AT496&lt;&gt;"",'2. Enter scores'!$B496-'2. Enter scores'!AT496,"")</f>
        <v/>
      </c>
      <c r="AV492" s="125" t="str">
        <f>IF('2. Enter scores'!AU496&lt;&gt;"",'2. Enter scores'!$B496-'2. Enter scores'!AU496,"")</f>
        <v/>
      </c>
      <c r="AW492" s="125" t="str">
        <f>IF('2. Enter scores'!AV496&lt;&gt;"",'2. Enter scores'!$B496-'2. Enter scores'!AV496,"")</f>
        <v/>
      </c>
      <c r="AX492" s="125" t="str">
        <f>IF('2. Enter scores'!AW496&lt;&gt;"",'2. Enter scores'!$B496-'2. Enter scores'!AW496,"")</f>
        <v/>
      </c>
      <c r="AY492" s="125" t="str">
        <f>IF('2. Enter scores'!AX496&lt;&gt;"",'2. Enter scores'!$B496-'2. Enter scores'!AX496,"")</f>
        <v/>
      </c>
      <c r="AZ492" s="125" t="str">
        <f>IF('2. Enter scores'!AY496&lt;&gt;"",'2. Enter scores'!$B496-'2. Enter scores'!AY496,"")</f>
        <v/>
      </c>
      <c r="BA492" s="125" t="str">
        <f>IF('2. Enter scores'!AZ496&lt;&gt;"",'2. Enter scores'!$B496-'2. Enter scores'!AZ496,"")</f>
        <v/>
      </c>
      <c r="BB492" s="125" t="str">
        <f>IF('2. Enter scores'!BA496&lt;&gt;"",'2. Enter scores'!$B496-'2. Enter scores'!BA496,"")</f>
        <v/>
      </c>
      <c r="BC492" s="125" t="str">
        <f>IF('2. Enter scores'!BB496&lt;&gt;"",'2. Enter scores'!$B496-'2. Enter scores'!BB496,"")</f>
        <v/>
      </c>
      <c r="BD492" s="125" t="str">
        <f>IF('2. Enter scores'!BC496&lt;&gt;"",'2. Enter scores'!$B496-'2. Enter scores'!BC496,"")</f>
        <v/>
      </c>
      <c r="BE492" s="125" t="str">
        <f>IF('2. Enter scores'!BD496&lt;&gt;"",'2. Enter scores'!$B496-'2. Enter scores'!BD496,"")</f>
        <v/>
      </c>
      <c r="BF492" s="125" t="str">
        <f>IF('2. Enter scores'!BE496&lt;&gt;"",'2. Enter scores'!$B496-'2. Enter scores'!BE496,"")</f>
        <v/>
      </c>
      <c r="BG492" s="125" t="str">
        <f>IF('2. Enter scores'!BF496&lt;&gt;"",'2. Enter scores'!$B496-'2. Enter scores'!BF496,"")</f>
        <v/>
      </c>
      <c r="BH492" s="125" t="str">
        <f>IF('2. Enter scores'!BG496&lt;&gt;"",'2. Enter scores'!$B496-'2. Enter scores'!BG496,"")</f>
        <v/>
      </c>
      <c r="BI492" s="125" t="str">
        <f>IF('2. Enter scores'!BH496&lt;&gt;"",'2. Enter scores'!$B496-'2. Enter scores'!BH496,"")</f>
        <v/>
      </c>
      <c r="BJ492" s="125" t="str">
        <f>IF('2. Enter scores'!BI496&lt;&gt;"",'2. Enter scores'!$B496-'2. Enter scores'!BI496,"")</f>
        <v/>
      </c>
      <c r="BK492" s="125" t="str">
        <f>IF('2. Enter scores'!BJ496&lt;&gt;"",'2. Enter scores'!$B496-'2. Enter scores'!BJ496,"")</f>
        <v/>
      </c>
      <c r="BL492" s="125" t="str">
        <f>IF('2. Enter scores'!BK496&lt;&gt;"",'2. Enter scores'!$B496-'2. Enter scores'!BK496,"")</f>
        <v/>
      </c>
      <c r="BM492" s="125" t="str">
        <f>IF('2. Enter scores'!BL496&lt;&gt;"",'2. Enter scores'!$B496-'2. Enter scores'!BL496,"")</f>
        <v/>
      </c>
      <c r="BN492" s="125" t="str">
        <f>IF('2. Enter scores'!BM496&lt;&gt;"",'2. Enter scores'!$B496-'2. Enter scores'!BM496,"")</f>
        <v/>
      </c>
      <c r="BO492" s="125" t="str">
        <f>IF('2. Enter scores'!BN496&lt;&gt;"",'2. Enter scores'!$B496-'2. Enter scores'!BN496,"")</f>
        <v/>
      </c>
      <c r="BP492" s="108">
        <v>1000</v>
      </c>
    </row>
    <row r="493" spans="2:68" x14ac:dyDescent="0.35">
      <c r="B493" s="125" t="str">
        <f>IF('2. Enter scores'!A497&lt;&gt;"",'2. Enter scores'!A497,"")</f>
        <v/>
      </c>
      <c r="H493" s="125" t="str">
        <f>IF('2. Enter scores'!G497&lt;&gt;"",'2. Enter scores'!$B497-'2. Enter scores'!G497,"")</f>
        <v/>
      </c>
      <c r="I493" s="125" t="str">
        <f>IF('2. Enter scores'!H497&lt;&gt;"",'2. Enter scores'!$B497-'2. Enter scores'!H497,"")</f>
        <v/>
      </c>
      <c r="J493" s="125" t="str">
        <f>IF('2. Enter scores'!I497&lt;&gt;"",'2. Enter scores'!$B497-'2. Enter scores'!I497,"")</f>
        <v/>
      </c>
      <c r="K493" s="125" t="str">
        <f>IF('2. Enter scores'!J497&lt;&gt;"",'2. Enter scores'!$B497-'2. Enter scores'!J497,"")</f>
        <v/>
      </c>
      <c r="L493" s="125" t="str">
        <f>IF('2. Enter scores'!K497&lt;&gt;"",'2. Enter scores'!$B497-'2. Enter scores'!K497,"")</f>
        <v/>
      </c>
      <c r="M493" s="125" t="str">
        <f>IF('2. Enter scores'!L497&lt;&gt;"",'2. Enter scores'!$B497-'2. Enter scores'!L497,"")</f>
        <v/>
      </c>
      <c r="N493" s="125" t="str">
        <f>IF('2. Enter scores'!M497&lt;&gt;"",'2. Enter scores'!$B497-'2. Enter scores'!M497,"")</f>
        <v/>
      </c>
      <c r="O493" s="125" t="str">
        <f>IF('2. Enter scores'!N497&lt;&gt;"",'2. Enter scores'!$B497-'2. Enter scores'!N497,"")</f>
        <v/>
      </c>
      <c r="P493" s="125" t="str">
        <f>IF('2. Enter scores'!O497&lt;&gt;"",'2. Enter scores'!$B497-'2. Enter scores'!O497,"")</f>
        <v/>
      </c>
      <c r="Q493" s="125" t="str">
        <f>IF('2. Enter scores'!P497&lt;&gt;"",'2. Enter scores'!$B497-'2. Enter scores'!P497,"")</f>
        <v/>
      </c>
      <c r="R493" s="125" t="str">
        <f>IF('2. Enter scores'!Q497&lt;&gt;"",'2. Enter scores'!$B497-'2. Enter scores'!Q497,"")</f>
        <v/>
      </c>
      <c r="S493" s="125" t="str">
        <f>IF('2. Enter scores'!R497&lt;&gt;"",'2. Enter scores'!$B497-'2. Enter scores'!R497,"")</f>
        <v/>
      </c>
      <c r="T493" s="125" t="str">
        <f>IF('2. Enter scores'!S497&lt;&gt;"",'2. Enter scores'!$B497-'2. Enter scores'!S497,"")</f>
        <v/>
      </c>
      <c r="U493" s="125" t="str">
        <f>IF('2. Enter scores'!T497&lt;&gt;"",'2. Enter scores'!$B497-'2. Enter scores'!T497,"")</f>
        <v/>
      </c>
      <c r="V493" s="125" t="str">
        <f>IF('2. Enter scores'!U497&lt;&gt;"",'2. Enter scores'!$B497-'2. Enter scores'!U497,"")</f>
        <v/>
      </c>
      <c r="W493" s="125" t="str">
        <f>IF('2. Enter scores'!V497&lt;&gt;"",'2. Enter scores'!$B497-'2. Enter scores'!V497,"")</f>
        <v/>
      </c>
      <c r="X493" s="125" t="str">
        <f>IF('2. Enter scores'!W497&lt;&gt;"",'2. Enter scores'!$B497-'2. Enter scores'!W497,"")</f>
        <v/>
      </c>
      <c r="Y493" s="125" t="str">
        <f>IF('2. Enter scores'!X497&lt;&gt;"",'2. Enter scores'!$B497-'2. Enter scores'!X497,"")</f>
        <v/>
      </c>
      <c r="Z493" s="125" t="str">
        <f>IF('2. Enter scores'!Y497&lt;&gt;"",'2. Enter scores'!$B497-'2. Enter scores'!Y497,"")</f>
        <v/>
      </c>
      <c r="AA493" s="125" t="str">
        <f>IF('2. Enter scores'!Z497&lt;&gt;"",'2. Enter scores'!$B497-'2. Enter scores'!Z497,"")</f>
        <v/>
      </c>
      <c r="AB493" s="125" t="str">
        <f>IF('2. Enter scores'!AA497&lt;&gt;"",'2. Enter scores'!$B497-'2. Enter scores'!AA497,"")</f>
        <v/>
      </c>
      <c r="AC493" s="125" t="str">
        <f>IF('2. Enter scores'!AB497&lt;&gt;"",'2. Enter scores'!$B497-'2. Enter scores'!AB497,"")</f>
        <v/>
      </c>
      <c r="AD493" s="125" t="str">
        <f>IF('2. Enter scores'!AC497&lt;&gt;"",'2. Enter scores'!$B497-'2. Enter scores'!AC497,"")</f>
        <v/>
      </c>
      <c r="AE493" s="125" t="str">
        <f>IF('2. Enter scores'!AD497&lt;&gt;"",'2. Enter scores'!$B497-'2. Enter scores'!AD497,"")</f>
        <v/>
      </c>
      <c r="AF493" s="125" t="str">
        <f>IF('2. Enter scores'!AE497&lt;&gt;"",'2. Enter scores'!$B497-'2. Enter scores'!AE497,"")</f>
        <v/>
      </c>
      <c r="AG493" s="125" t="str">
        <f>IF('2. Enter scores'!AF497&lt;&gt;"",'2. Enter scores'!$B497-'2. Enter scores'!AF497,"")</f>
        <v/>
      </c>
      <c r="AH493" s="125" t="str">
        <f>IF('2. Enter scores'!AG497&lt;&gt;"",'2. Enter scores'!$B497-'2. Enter scores'!AG497,"")</f>
        <v/>
      </c>
      <c r="AI493" s="125" t="str">
        <f>IF('2. Enter scores'!AH497&lt;&gt;"",'2. Enter scores'!$B497-'2. Enter scores'!AH497,"")</f>
        <v/>
      </c>
      <c r="AJ493" s="125" t="str">
        <f>IF('2. Enter scores'!AI497&lt;&gt;"",'2. Enter scores'!$B497-'2. Enter scores'!AI497,"")</f>
        <v/>
      </c>
      <c r="AK493" s="125" t="str">
        <f>IF('2. Enter scores'!AJ497&lt;&gt;"",'2. Enter scores'!$B497-'2. Enter scores'!AJ497,"")</f>
        <v/>
      </c>
      <c r="AL493" s="125" t="str">
        <f>IF('2. Enter scores'!AK497&lt;&gt;"",'2. Enter scores'!$B497-'2. Enter scores'!AK497,"")</f>
        <v/>
      </c>
      <c r="AM493" s="125" t="str">
        <f>IF('2. Enter scores'!AL497&lt;&gt;"",'2. Enter scores'!$B497-'2. Enter scores'!AL497,"")</f>
        <v/>
      </c>
      <c r="AN493" s="125" t="str">
        <f>IF('2. Enter scores'!AM497&lt;&gt;"",'2. Enter scores'!$B497-'2. Enter scores'!AM497,"")</f>
        <v/>
      </c>
      <c r="AO493" s="125" t="str">
        <f>IF('2. Enter scores'!AN497&lt;&gt;"",'2. Enter scores'!$B497-'2. Enter scores'!AN497,"")</f>
        <v/>
      </c>
      <c r="AP493" s="125" t="str">
        <f>IF('2. Enter scores'!AO497&lt;&gt;"",'2. Enter scores'!$B497-'2. Enter scores'!AO497,"")</f>
        <v/>
      </c>
      <c r="AQ493" s="125" t="str">
        <f>IF('2. Enter scores'!AP497&lt;&gt;"",'2. Enter scores'!$B497-'2. Enter scores'!AP497,"")</f>
        <v/>
      </c>
      <c r="AR493" s="125" t="str">
        <f>IF('2. Enter scores'!AQ497&lt;&gt;"",'2. Enter scores'!$B497-'2. Enter scores'!AQ497,"")</f>
        <v/>
      </c>
      <c r="AS493" s="125" t="str">
        <f>IF('2. Enter scores'!AR497&lt;&gt;"",'2. Enter scores'!$B497-'2. Enter scores'!AR497,"")</f>
        <v/>
      </c>
      <c r="AT493" s="125" t="str">
        <f>IF('2. Enter scores'!AS497&lt;&gt;"",'2. Enter scores'!$B497-'2. Enter scores'!AS497,"")</f>
        <v/>
      </c>
      <c r="AU493" s="125" t="str">
        <f>IF('2. Enter scores'!AT497&lt;&gt;"",'2. Enter scores'!$B497-'2. Enter scores'!AT497,"")</f>
        <v/>
      </c>
      <c r="AV493" s="125" t="str">
        <f>IF('2. Enter scores'!AU497&lt;&gt;"",'2. Enter scores'!$B497-'2. Enter scores'!AU497,"")</f>
        <v/>
      </c>
      <c r="AW493" s="125" t="str">
        <f>IF('2. Enter scores'!AV497&lt;&gt;"",'2. Enter scores'!$B497-'2. Enter scores'!AV497,"")</f>
        <v/>
      </c>
      <c r="AX493" s="125" t="str">
        <f>IF('2. Enter scores'!AW497&lt;&gt;"",'2. Enter scores'!$B497-'2. Enter scores'!AW497,"")</f>
        <v/>
      </c>
      <c r="AY493" s="125" t="str">
        <f>IF('2. Enter scores'!AX497&lt;&gt;"",'2. Enter scores'!$B497-'2. Enter scores'!AX497,"")</f>
        <v/>
      </c>
      <c r="AZ493" s="125" t="str">
        <f>IF('2. Enter scores'!AY497&lt;&gt;"",'2. Enter scores'!$B497-'2. Enter scores'!AY497,"")</f>
        <v/>
      </c>
      <c r="BA493" s="125" t="str">
        <f>IF('2. Enter scores'!AZ497&lt;&gt;"",'2. Enter scores'!$B497-'2. Enter scores'!AZ497,"")</f>
        <v/>
      </c>
      <c r="BB493" s="125" t="str">
        <f>IF('2. Enter scores'!BA497&lt;&gt;"",'2. Enter scores'!$B497-'2. Enter scores'!BA497,"")</f>
        <v/>
      </c>
      <c r="BC493" s="125" t="str">
        <f>IF('2. Enter scores'!BB497&lt;&gt;"",'2. Enter scores'!$B497-'2. Enter scores'!BB497,"")</f>
        <v/>
      </c>
      <c r="BD493" s="125" t="str">
        <f>IF('2. Enter scores'!BC497&lt;&gt;"",'2. Enter scores'!$B497-'2. Enter scores'!BC497,"")</f>
        <v/>
      </c>
      <c r="BE493" s="125" t="str">
        <f>IF('2. Enter scores'!BD497&lt;&gt;"",'2. Enter scores'!$B497-'2. Enter scores'!BD497,"")</f>
        <v/>
      </c>
      <c r="BF493" s="125" t="str">
        <f>IF('2. Enter scores'!BE497&lt;&gt;"",'2. Enter scores'!$B497-'2. Enter scores'!BE497,"")</f>
        <v/>
      </c>
      <c r="BG493" s="125" t="str">
        <f>IF('2. Enter scores'!BF497&lt;&gt;"",'2. Enter scores'!$B497-'2. Enter scores'!BF497,"")</f>
        <v/>
      </c>
      <c r="BH493" s="125" t="str">
        <f>IF('2. Enter scores'!BG497&lt;&gt;"",'2. Enter scores'!$B497-'2. Enter scores'!BG497,"")</f>
        <v/>
      </c>
      <c r="BI493" s="125" t="str">
        <f>IF('2. Enter scores'!BH497&lt;&gt;"",'2. Enter scores'!$B497-'2. Enter scores'!BH497,"")</f>
        <v/>
      </c>
      <c r="BJ493" s="125" t="str">
        <f>IF('2. Enter scores'!BI497&lt;&gt;"",'2. Enter scores'!$B497-'2. Enter scores'!BI497,"")</f>
        <v/>
      </c>
      <c r="BK493" s="125" t="str">
        <f>IF('2. Enter scores'!BJ497&lt;&gt;"",'2. Enter scores'!$B497-'2. Enter scores'!BJ497,"")</f>
        <v/>
      </c>
      <c r="BL493" s="125" t="str">
        <f>IF('2. Enter scores'!BK497&lt;&gt;"",'2. Enter scores'!$B497-'2. Enter scores'!BK497,"")</f>
        <v/>
      </c>
      <c r="BM493" s="125" t="str">
        <f>IF('2. Enter scores'!BL497&lt;&gt;"",'2. Enter scores'!$B497-'2. Enter scores'!BL497,"")</f>
        <v/>
      </c>
      <c r="BN493" s="125" t="str">
        <f>IF('2. Enter scores'!BM497&lt;&gt;"",'2. Enter scores'!$B497-'2. Enter scores'!BM497,"")</f>
        <v/>
      </c>
      <c r="BO493" s="125" t="str">
        <f>IF('2. Enter scores'!BN497&lt;&gt;"",'2. Enter scores'!$B497-'2. Enter scores'!BN497,"")</f>
        <v/>
      </c>
      <c r="BP493" s="108">
        <v>1000</v>
      </c>
    </row>
    <row r="494" spans="2:68" x14ac:dyDescent="0.35">
      <c r="B494" s="125" t="str">
        <f>IF('2. Enter scores'!A498&lt;&gt;"",'2. Enter scores'!A498,"")</f>
        <v/>
      </c>
      <c r="H494" s="125" t="str">
        <f>IF('2. Enter scores'!G498&lt;&gt;"",'2. Enter scores'!$B498-'2. Enter scores'!G498,"")</f>
        <v/>
      </c>
      <c r="I494" s="125" t="str">
        <f>IF('2. Enter scores'!H498&lt;&gt;"",'2. Enter scores'!$B498-'2. Enter scores'!H498,"")</f>
        <v/>
      </c>
      <c r="J494" s="125" t="str">
        <f>IF('2. Enter scores'!I498&lt;&gt;"",'2. Enter scores'!$B498-'2. Enter scores'!I498,"")</f>
        <v/>
      </c>
      <c r="K494" s="125" t="str">
        <f>IF('2. Enter scores'!J498&lt;&gt;"",'2. Enter scores'!$B498-'2. Enter scores'!J498,"")</f>
        <v/>
      </c>
      <c r="L494" s="125" t="str">
        <f>IF('2. Enter scores'!K498&lt;&gt;"",'2. Enter scores'!$B498-'2. Enter scores'!K498,"")</f>
        <v/>
      </c>
      <c r="M494" s="125" t="str">
        <f>IF('2. Enter scores'!L498&lt;&gt;"",'2. Enter scores'!$B498-'2. Enter scores'!L498,"")</f>
        <v/>
      </c>
      <c r="N494" s="125" t="str">
        <f>IF('2. Enter scores'!M498&lt;&gt;"",'2. Enter scores'!$B498-'2. Enter scores'!M498,"")</f>
        <v/>
      </c>
      <c r="O494" s="125" t="str">
        <f>IF('2. Enter scores'!N498&lt;&gt;"",'2. Enter scores'!$B498-'2. Enter scores'!N498,"")</f>
        <v/>
      </c>
      <c r="P494" s="125" t="str">
        <f>IF('2. Enter scores'!O498&lt;&gt;"",'2. Enter scores'!$B498-'2. Enter scores'!O498,"")</f>
        <v/>
      </c>
      <c r="Q494" s="125" t="str">
        <f>IF('2. Enter scores'!P498&lt;&gt;"",'2. Enter scores'!$B498-'2. Enter scores'!P498,"")</f>
        <v/>
      </c>
      <c r="R494" s="125" t="str">
        <f>IF('2. Enter scores'!Q498&lt;&gt;"",'2. Enter scores'!$B498-'2. Enter scores'!Q498,"")</f>
        <v/>
      </c>
      <c r="S494" s="125" t="str">
        <f>IF('2. Enter scores'!R498&lt;&gt;"",'2. Enter scores'!$B498-'2. Enter scores'!R498,"")</f>
        <v/>
      </c>
      <c r="T494" s="125" t="str">
        <f>IF('2. Enter scores'!S498&lt;&gt;"",'2. Enter scores'!$B498-'2. Enter scores'!S498,"")</f>
        <v/>
      </c>
      <c r="U494" s="125" t="str">
        <f>IF('2. Enter scores'!T498&lt;&gt;"",'2. Enter scores'!$B498-'2. Enter scores'!T498,"")</f>
        <v/>
      </c>
      <c r="V494" s="125" t="str">
        <f>IF('2. Enter scores'!U498&lt;&gt;"",'2. Enter scores'!$B498-'2. Enter scores'!U498,"")</f>
        <v/>
      </c>
      <c r="W494" s="125" t="str">
        <f>IF('2. Enter scores'!V498&lt;&gt;"",'2. Enter scores'!$B498-'2. Enter scores'!V498,"")</f>
        <v/>
      </c>
      <c r="X494" s="125" t="str">
        <f>IF('2. Enter scores'!W498&lt;&gt;"",'2. Enter scores'!$B498-'2. Enter scores'!W498,"")</f>
        <v/>
      </c>
      <c r="Y494" s="125" t="str">
        <f>IF('2. Enter scores'!X498&lt;&gt;"",'2. Enter scores'!$B498-'2. Enter scores'!X498,"")</f>
        <v/>
      </c>
      <c r="Z494" s="125" t="str">
        <f>IF('2. Enter scores'!Y498&lt;&gt;"",'2. Enter scores'!$B498-'2. Enter scores'!Y498,"")</f>
        <v/>
      </c>
      <c r="AA494" s="125" t="str">
        <f>IF('2. Enter scores'!Z498&lt;&gt;"",'2. Enter scores'!$B498-'2. Enter scores'!Z498,"")</f>
        <v/>
      </c>
      <c r="AB494" s="125" t="str">
        <f>IF('2. Enter scores'!AA498&lt;&gt;"",'2. Enter scores'!$B498-'2. Enter scores'!AA498,"")</f>
        <v/>
      </c>
      <c r="AC494" s="125" t="str">
        <f>IF('2. Enter scores'!AB498&lt;&gt;"",'2. Enter scores'!$B498-'2. Enter scores'!AB498,"")</f>
        <v/>
      </c>
      <c r="AD494" s="125" t="str">
        <f>IF('2. Enter scores'!AC498&lt;&gt;"",'2. Enter scores'!$B498-'2. Enter scores'!AC498,"")</f>
        <v/>
      </c>
      <c r="AE494" s="125" t="str">
        <f>IF('2. Enter scores'!AD498&lt;&gt;"",'2. Enter scores'!$B498-'2. Enter scores'!AD498,"")</f>
        <v/>
      </c>
      <c r="AF494" s="125" t="str">
        <f>IF('2. Enter scores'!AE498&lt;&gt;"",'2. Enter scores'!$B498-'2. Enter scores'!AE498,"")</f>
        <v/>
      </c>
      <c r="AG494" s="125" t="str">
        <f>IF('2. Enter scores'!AF498&lt;&gt;"",'2. Enter scores'!$B498-'2. Enter scores'!AF498,"")</f>
        <v/>
      </c>
      <c r="AH494" s="125" t="str">
        <f>IF('2. Enter scores'!AG498&lt;&gt;"",'2. Enter scores'!$B498-'2. Enter scores'!AG498,"")</f>
        <v/>
      </c>
      <c r="AI494" s="125" t="str">
        <f>IF('2. Enter scores'!AH498&lt;&gt;"",'2. Enter scores'!$B498-'2. Enter scores'!AH498,"")</f>
        <v/>
      </c>
      <c r="AJ494" s="125" t="str">
        <f>IF('2. Enter scores'!AI498&lt;&gt;"",'2. Enter scores'!$B498-'2. Enter scores'!AI498,"")</f>
        <v/>
      </c>
      <c r="AK494" s="125" t="str">
        <f>IF('2. Enter scores'!AJ498&lt;&gt;"",'2. Enter scores'!$B498-'2. Enter scores'!AJ498,"")</f>
        <v/>
      </c>
      <c r="AL494" s="125" t="str">
        <f>IF('2. Enter scores'!AK498&lt;&gt;"",'2. Enter scores'!$B498-'2. Enter scores'!AK498,"")</f>
        <v/>
      </c>
      <c r="AM494" s="125" t="str">
        <f>IF('2. Enter scores'!AL498&lt;&gt;"",'2. Enter scores'!$B498-'2. Enter scores'!AL498,"")</f>
        <v/>
      </c>
      <c r="AN494" s="125" t="str">
        <f>IF('2. Enter scores'!AM498&lt;&gt;"",'2. Enter scores'!$B498-'2. Enter scores'!AM498,"")</f>
        <v/>
      </c>
      <c r="AO494" s="125" t="str">
        <f>IF('2. Enter scores'!AN498&lt;&gt;"",'2. Enter scores'!$B498-'2. Enter scores'!AN498,"")</f>
        <v/>
      </c>
      <c r="AP494" s="125" t="str">
        <f>IF('2. Enter scores'!AO498&lt;&gt;"",'2. Enter scores'!$B498-'2. Enter scores'!AO498,"")</f>
        <v/>
      </c>
      <c r="AQ494" s="125" t="str">
        <f>IF('2. Enter scores'!AP498&lt;&gt;"",'2. Enter scores'!$B498-'2. Enter scores'!AP498,"")</f>
        <v/>
      </c>
      <c r="AR494" s="125" t="str">
        <f>IF('2. Enter scores'!AQ498&lt;&gt;"",'2. Enter scores'!$B498-'2. Enter scores'!AQ498,"")</f>
        <v/>
      </c>
      <c r="AS494" s="125" t="str">
        <f>IF('2. Enter scores'!AR498&lt;&gt;"",'2. Enter scores'!$B498-'2. Enter scores'!AR498,"")</f>
        <v/>
      </c>
      <c r="AT494" s="125" t="str">
        <f>IF('2. Enter scores'!AS498&lt;&gt;"",'2. Enter scores'!$B498-'2. Enter scores'!AS498,"")</f>
        <v/>
      </c>
      <c r="AU494" s="125" t="str">
        <f>IF('2. Enter scores'!AT498&lt;&gt;"",'2. Enter scores'!$B498-'2. Enter scores'!AT498,"")</f>
        <v/>
      </c>
      <c r="AV494" s="125" t="str">
        <f>IF('2. Enter scores'!AU498&lt;&gt;"",'2. Enter scores'!$B498-'2. Enter scores'!AU498,"")</f>
        <v/>
      </c>
      <c r="AW494" s="125" t="str">
        <f>IF('2. Enter scores'!AV498&lt;&gt;"",'2. Enter scores'!$B498-'2. Enter scores'!AV498,"")</f>
        <v/>
      </c>
      <c r="AX494" s="125" t="str">
        <f>IF('2. Enter scores'!AW498&lt;&gt;"",'2. Enter scores'!$B498-'2. Enter scores'!AW498,"")</f>
        <v/>
      </c>
      <c r="AY494" s="125" t="str">
        <f>IF('2. Enter scores'!AX498&lt;&gt;"",'2. Enter scores'!$B498-'2. Enter scores'!AX498,"")</f>
        <v/>
      </c>
      <c r="AZ494" s="125" t="str">
        <f>IF('2. Enter scores'!AY498&lt;&gt;"",'2. Enter scores'!$B498-'2. Enter scores'!AY498,"")</f>
        <v/>
      </c>
      <c r="BA494" s="125" t="str">
        <f>IF('2. Enter scores'!AZ498&lt;&gt;"",'2. Enter scores'!$B498-'2. Enter scores'!AZ498,"")</f>
        <v/>
      </c>
      <c r="BB494" s="125" t="str">
        <f>IF('2. Enter scores'!BA498&lt;&gt;"",'2. Enter scores'!$B498-'2. Enter scores'!BA498,"")</f>
        <v/>
      </c>
      <c r="BC494" s="125" t="str">
        <f>IF('2. Enter scores'!BB498&lt;&gt;"",'2. Enter scores'!$B498-'2. Enter scores'!BB498,"")</f>
        <v/>
      </c>
      <c r="BD494" s="125" t="str">
        <f>IF('2. Enter scores'!BC498&lt;&gt;"",'2. Enter scores'!$B498-'2. Enter scores'!BC498,"")</f>
        <v/>
      </c>
      <c r="BE494" s="125" t="str">
        <f>IF('2. Enter scores'!BD498&lt;&gt;"",'2. Enter scores'!$B498-'2. Enter scores'!BD498,"")</f>
        <v/>
      </c>
      <c r="BF494" s="125" t="str">
        <f>IF('2. Enter scores'!BE498&lt;&gt;"",'2. Enter scores'!$B498-'2. Enter scores'!BE498,"")</f>
        <v/>
      </c>
      <c r="BG494" s="125" t="str">
        <f>IF('2. Enter scores'!BF498&lt;&gt;"",'2. Enter scores'!$B498-'2. Enter scores'!BF498,"")</f>
        <v/>
      </c>
      <c r="BH494" s="125" t="str">
        <f>IF('2. Enter scores'!BG498&lt;&gt;"",'2. Enter scores'!$B498-'2. Enter scores'!BG498,"")</f>
        <v/>
      </c>
      <c r="BI494" s="125" t="str">
        <f>IF('2. Enter scores'!BH498&lt;&gt;"",'2. Enter scores'!$B498-'2. Enter scores'!BH498,"")</f>
        <v/>
      </c>
      <c r="BJ494" s="125" t="str">
        <f>IF('2. Enter scores'!BI498&lt;&gt;"",'2. Enter scores'!$B498-'2. Enter scores'!BI498,"")</f>
        <v/>
      </c>
      <c r="BK494" s="125" t="str">
        <f>IF('2. Enter scores'!BJ498&lt;&gt;"",'2. Enter scores'!$B498-'2. Enter scores'!BJ498,"")</f>
        <v/>
      </c>
      <c r="BL494" s="125" t="str">
        <f>IF('2. Enter scores'!BK498&lt;&gt;"",'2. Enter scores'!$B498-'2. Enter scores'!BK498,"")</f>
        <v/>
      </c>
      <c r="BM494" s="125" t="str">
        <f>IF('2. Enter scores'!BL498&lt;&gt;"",'2. Enter scores'!$B498-'2. Enter scores'!BL498,"")</f>
        <v/>
      </c>
      <c r="BN494" s="125" t="str">
        <f>IF('2. Enter scores'!BM498&lt;&gt;"",'2. Enter scores'!$B498-'2. Enter scores'!BM498,"")</f>
        <v/>
      </c>
      <c r="BO494" s="125" t="str">
        <f>IF('2. Enter scores'!BN498&lt;&gt;"",'2. Enter scores'!$B498-'2. Enter scores'!BN498,"")</f>
        <v/>
      </c>
      <c r="BP494" s="108">
        <v>1000</v>
      </c>
    </row>
    <row r="495" spans="2:68" x14ac:dyDescent="0.35">
      <c r="B495" s="125" t="str">
        <f>IF('2. Enter scores'!A499&lt;&gt;"",'2. Enter scores'!A499,"")</f>
        <v/>
      </c>
      <c r="H495" s="125" t="str">
        <f>IF('2. Enter scores'!G499&lt;&gt;"",'2. Enter scores'!$B499-'2. Enter scores'!G499,"")</f>
        <v/>
      </c>
      <c r="I495" s="125" t="str">
        <f>IF('2. Enter scores'!H499&lt;&gt;"",'2. Enter scores'!$B499-'2. Enter scores'!H499,"")</f>
        <v/>
      </c>
      <c r="J495" s="125" t="str">
        <f>IF('2. Enter scores'!I499&lt;&gt;"",'2. Enter scores'!$B499-'2. Enter scores'!I499,"")</f>
        <v/>
      </c>
      <c r="K495" s="125" t="str">
        <f>IF('2. Enter scores'!J499&lt;&gt;"",'2. Enter scores'!$B499-'2. Enter scores'!J499,"")</f>
        <v/>
      </c>
      <c r="L495" s="125" t="str">
        <f>IF('2. Enter scores'!K499&lt;&gt;"",'2. Enter scores'!$B499-'2. Enter scores'!K499,"")</f>
        <v/>
      </c>
      <c r="M495" s="125" t="str">
        <f>IF('2. Enter scores'!L499&lt;&gt;"",'2. Enter scores'!$B499-'2. Enter scores'!L499,"")</f>
        <v/>
      </c>
      <c r="N495" s="125" t="str">
        <f>IF('2. Enter scores'!M499&lt;&gt;"",'2. Enter scores'!$B499-'2. Enter scores'!M499,"")</f>
        <v/>
      </c>
      <c r="O495" s="125" t="str">
        <f>IF('2. Enter scores'!N499&lt;&gt;"",'2. Enter scores'!$B499-'2. Enter scores'!N499,"")</f>
        <v/>
      </c>
      <c r="P495" s="125" t="str">
        <f>IF('2. Enter scores'!O499&lt;&gt;"",'2. Enter scores'!$B499-'2. Enter scores'!O499,"")</f>
        <v/>
      </c>
      <c r="Q495" s="125" t="str">
        <f>IF('2. Enter scores'!P499&lt;&gt;"",'2. Enter scores'!$B499-'2. Enter scores'!P499,"")</f>
        <v/>
      </c>
      <c r="R495" s="125" t="str">
        <f>IF('2. Enter scores'!Q499&lt;&gt;"",'2. Enter scores'!$B499-'2. Enter scores'!Q499,"")</f>
        <v/>
      </c>
      <c r="S495" s="125" t="str">
        <f>IF('2. Enter scores'!R499&lt;&gt;"",'2. Enter scores'!$B499-'2. Enter scores'!R499,"")</f>
        <v/>
      </c>
      <c r="T495" s="125" t="str">
        <f>IF('2. Enter scores'!S499&lt;&gt;"",'2. Enter scores'!$B499-'2. Enter scores'!S499,"")</f>
        <v/>
      </c>
      <c r="U495" s="125" t="str">
        <f>IF('2. Enter scores'!T499&lt;&gt;"",'2. Enter scores'!$B499-'2. Enter scores'!T499,"")</f>
        <v/>
      </c>
      <c r="V495" s="125" t="str">
        <f>IF('2. Enter scores'!U499&lt;&gt;"",'2. Enter scores'!$B499-'2. Enter scores'!U499,"")</f>
        <v/>
      </c>
      <c r="W495" s="125" t="str">
        <f>IF('2. Enter scores'!V499&lt;&gt;"",'2. Enter scores'!$B499-'2. Enter scores'!V499,"")</f>
        <v/>
      </c>
      <c r="X495" s="125" t="str">
        <f>IF('2. Enter scores'!W499&lt;&gt;"",'2. Enter scores'!$B499-'2. Enter scores'!W499,"")</f>
        <v/>
      </c>
      <c r="Y495" s="125" t="str">
        <f>IF('2. Enter scores'!X499&lt;&gt;"",'2. Enter scores'!$B499-'2. Enter scores'!X499,"")</f>
        <v/>
      </c>
      <c r="Z495" s="125" t="str">
        <f>IF('2. Enter scores'!Y499&lt;&gt;"",'2. Enter scores'!$B499-'2. Enter scores'!Y499,"")</f>
        <v/>
      </c>
      <c r="AA495" s="125" t="str">
        <f>IF('2. Enter scores'!Z499&lt;&gt;"",'2. Enter scores'!$B499-'2. Enter scores'!Z499,"")</f>
        <v/>
      </c>
      <c r="AB495" s="125" t="str">
        <f>IF('2. Enter scores'!AA499&lt;&gt;"",'2. Enter scores'!$B499-'2. Enter scores'!AA499,"")</f>
        <v/>
      </c>
      <c r="AC495" s="125" t="str">
        <f>IF('2. Enter scores'!AB499&lt;&gt;"",'2. Enter scores'!$B499-'2. Enter scores'!AB499,"")</f>
        <v/>
      </c>
      <c r="AD495" s="125" t="str">
        <f>IF('2. Enter scores'!AC499&lt;&gt;"",'2. Enter scores'!$B499-'2. Enter scores'!AC499,"")</f>
        <v/>
      </c>
      <c r="AE495" s="125" t="str">
        <f>IF('2. Enter scores'!AD499&lt;&gt;"",'2. Enter scores'!$B499-'2. Enter scores'!AD499,"")</f>
        <v/>
      </c>
      <c r="AF495" s="125" t="str">
        <f>IF('2. Enter scores'!AE499&lt;&gt;"",'2. Enter scores'!$B499-'2. Enter scores'!AE499,"")</f>
        <v/>
      </c>
      <c r="AG495" s="125" t="str">
        <f>IF('2. Enter scores'!AF499&lt;&gt;"",'2. Enter scores'!$B499-'2. Enter scores'!AF499,"")</f>
        <v/>
      </c>
      <c r="AH495" s="125" t="str">
        <f>IF('2. Enter scores'!AG499&lt;&gt;"",'2. Enter scores'!$B499-'2. Enter scores'!AG499,"")</f>
        <v/>
      </c>
      <c r="AI495" s="125" t="str">
        <f>IF('2. Enter scores'!AH499&lt;&gt;"",'2. Enter scores'!$B499-'2. Enter scores'!AH499,"")</f>
        <v/>
      </c>
      <c r="AJ495" s="125" t="str">
        <f>IF('2. Enter scores'!AI499&lt;&gt;"",'2. Enter scores'!$B499-'2. Enter scores'!AI499,"")</f>
        <v/>
      </c>
      <c r="AK495" s="125" t="str">
        <f>IF('2. Enter scores'!AJ499&lt;&gt;"",'2. Enter scores'!$B499-'2. Enter scores'!AJ499,"")</f>
        <v/>
      </c>
      <c r="AL495" s="125" t="str">
        <f>IF('2. Enter scores'!AK499&lt;&gt;"",'2. Enter scores'!$B499-'2. Enter scores'!AK499,"")</f>
        <v/>
      </c>
      <c r="AM495" s="125" t="str">
        <f>IF('2. Enter scores'!AL499&lt;&gt;"",'2. Enter scores'!$B499-'2. Enter scores'!AL499,"")</f>
        <v/>
      </c>
      <c r="AN495" s="125" t="str">
        <f>IF('2. Enter scores'!AM499&lt;&gt;"",'2. Enter scores'!$B499-'2. Enter scores'!AM499,"")</f>
        <v/>
      </c>
      <c r="AO495" s="125" t="str">
        <f>IF('2. Enter scores'!AN499&lt;&gt;"",'2. Enter scores'!$B499-'2. Enter scores'!AN499,"")</f>
        <v/>
      </c>
      <c r="AP495" s="125" t="str">
        <f>IF('2. Enter scores'!AO499&lt;&gt;"",'2. Enter scores'!$B499-'2. Enter scores'!AO499,"")</f>
        <v/>
      </c>
      <c r="AQ495" s="125" t="str">
        <f>IF('2. Enter scores'!AP499&lt;&gt;"",'2. Enter scores'!$B499-'2. Enter scores'!AP499,"")</f>
        <v/>
      </c>
      <c r="AR495" s="125" t="str">
        <f>IF('2. Enter scores'!AQ499&lt;&gt;"",'2. Enter scores'!$B499-'2. Enter scores'!AQ499,"")</f>
        <v/>
      </c>
      <c r="AS495" s="125" t="str">
        <f>IF('2. Enter scores'!AR499&lt;&gt;"",'2. Enter scores'!$B499-'2. Enter scores'!AR499,"")</f>
        <v/>
      </c>
      <c r="AT495" s="125" t="str">
        <f>IF('2. Enter scores'!AS499&lt;&gt;"",'2. Enter scores'!$B499-'2. Enter scores'!AS499,"")</f>
        <v/>
      </c>
      <c r="AU495" s="125" t="str">
        <f>IF('2. Enter scores'!AT499&lt;&gt;"",'2. Enter scores'!$B499-'2. Enter scores'!AT499,"")</f>
        <v/>
      </c>
      <c r="AV495" s="125" t="str">
        <f>IF('2. Enter scores'!AU499&lt;&gt;"",'2. Enter scores'!$B499-'2. Enter scores'!AU499,"")</f>
        <v/>
      </c>
      <c r="AW495" s="125" t="str">
        <f>IF('2. Enter scores'!AV499&lt;&gt;"",'2. Enter scores'!$B499-'2. Enter scores'!AV499,"")</f>
        <v/>
      </c>
      <c r="AX495" s="125" t="str">
        <f>IF('2. Enter scores'!AW499&lt;&gt;"",'2. Enter scores'!$B499-'2. Enter scores'!AW499,"")</f>
        <v/>
      </c>
      <c r="AY495" s="125" t="str">
        <f>IF('2. Enter scores'!AX499&lt;&gt;"",'2. Enter scores'!$B499-'2. Enter scores'!AX499,"")</f>
        <v/>
      </c>
      <c r="AZ495" s="125" t="str">
        <f>IF('2. Enter scores'!AY499&lt;&gt;"",'2. Enter scores'!$B499-'2. Enter scores'!AY499,"")</f>
        <v/>
      </c>
      <c r="BA495" s="125" t="str">
        <f>IF('2. Enter scores'!AZ499&lt;&gt;"",'2. Enter scores'!$B499-'2. Enter scores'!AZ499,"")</f>
        <v/>
      </c>
      <c r="BB495" s="125" t="str">
        <f>IF('2. Enter scores'!BA499&lt;&gt;"",'2. Enter scores'!$B499-'2. Enter scores'!BA499,"")</f>
        <v/>
      </c>
      <c r="BC495" s="125" t="str">
        <f>IF('2. Enter scores'!BB499&lt;&gt;"",'2. Enter scores'!$B499-'2. Enter scores'!BB499,"")</f>
        <v/>
      </c>
      <c r="BD495" s="125" t="str">
        <f>IF('2. Enter scores'!BC499&lt;&gt;"",'2. Enter scores'!$B499-'2. Enter scores'!BC499,"")</f>
        <v/>
      </c>
      <c r="BE495" s="125" t="str">
        <f>IF('2. Enter scores'!BD499&lt;&gt;"",'2. Enter scores'!$B499-'2. Enter scores'!BD499,"")</f>
        <v/>
      </c>
      <c r="BF495" s="125" t="str">
        <f>IF('2. Enter scores'!BE499&lt;&gt;"",'2. Enter scores'!$B499-'2. Enter scores'!BE499,"")</f>
        <v/>
      </c>
      <c r="BG495" s="125" t="str">
        <f>IF('2. Enter scores'!BF499&lt;&gt;"",'2. Enter scores'!$B499-'2. Enter scores'!BF499,"")</f>
        <v/>
      </c>
      <c r="BH495" s="125" t="str">
        <f>IF('2. Enter scores'!BG499&lt;&gt;"",'2. Enter scores'!$B499-'2. Enter scores'!BG499,"")</f>
        <v/>
      </c>
      <c r="BI495" s="125" t="str">
        <f>IF('2. Enter scores'!BH499&lt;&gt;"",'2. Enter scores'!$B499-'2. Enter scores'!BH499,"")</f>
        <v/>
      </c>
      <c r="BJ495" s="125" t="str">
        <f>IF('2. Enter scores'!BI499&lt;&gt;"",'2. Enter scores'!$B499-'2. Enter scores'!BI499,"")</f>
        <v/>
      </c>
      <c r="BK495" s="125" t="str">
        <f>IF('2. Enter scores'!BJ499&lt;&gt;"",'2. Enter scores'!$B499-'2. Enter scores'!BJ499,"")</f>
        <v/>
      </c>
      <c r="BL495" s="125" t="str">
        <f>IF('2. Enter scores'!BK499&lt;&gt;"",'2. Enter scores'!$B499-'2. Enter scores'!BK499,"")</f>
        <v/>
      </c>
      <c r="BM495" s="125" t="str">
        <f>IF('2. Enter scores'!BL499&lt;&gt;"",'2. Enter scores'!$B499-'2. Enter scores'!BL499,"")</f>
        <v/>
      </c>
      <c r="BN495" s="125" t="str">
        <f>IF('2. Enter scores'!BM499&lt;&gt;"",'2. Enter scores'!$B499-'2. Enter scores'!BM499,"")</f>
        <v/>
      </c>
      <c r="BO495" s="125" t="str">
        <f>IF('2. Enter scores'!BN499&lt;&gt;"",'2. Enter scores'!$B499-'2. Enter scores'!BN499,"")</f>
        <v/>
      </c>
      <c r="BP495" s="108">
        <v>1000</v>
      </c>
    </row>
    <row r="496" spans="2:68" x14ac:dyDescent="0.35">
      <c r="B496" s="125" t="str">
        <f>IF('2. Enter scores'!A500&lt;&gt;"",'2. Enter scores'!A500,"")</f>
        <v/>
      </c>
      <c r="H496" s="125" t="str">
        <f>IF('2. Enter scores'!G500&lt;&gt;"",'2. Enter scores'!$B500-'2. Enter scores'!G500,"")</f>
        <v/>
      </c>
      <c r="I496" s="125" t="str">
        <f>IF('2. Enter scores'!H500&lt;&gt;"",'2. Enter scores'!$B500-'2. Enter scores'!H500,"")</f>
        <v/>
      </c>
      <c r="J496" s="125" t="str">
        <f>IF('2. Enter scores'!I500&lt;&gt;"",'2. Enter scores'!$B500-'2. Enter scores'!I500,"")</f>
        <v/>
      </c>
      <c r="K496" s="125" t="str">
        <f>IF('2. Enter scores'!J500&lt;&gt;"",'2. Enter scores'!$B500-'2. Enter scores'!J500,"")</f>
        <v/>
      </c>
      <c r="L496" s="125" t="str">
        <f>IF('2. Enter scores'!K500&lt;&gt;"",'2. Enter scores'!$B500-'2. Enter scores'!K500,"")</f>
        <v/>
      </c>
      <c r="M496" s="125" t="str">
        <f>IF('2. Enter scores'!L500&lt;&gt;"",'2. Enter scores'!$B500-'2. Enter scores'!L500,"")</f>
        <v/>
      </c>
      <c r="N496" s="125" t="str">
        <f>IF('2. Enter scores'!M500&lt;&gt;"",'2. Enter scores'!$B500-'2. Enter scores'!M500,"")</f>
        <v/>
      </c>
      <c r="O496" s="125" t="str">
        <f>IF('2. Enter scores'!N500&lt;&gt;"",'2. Enter scores'!$B500-'2. Enter scores'!N500,"")</f>
        <v/>
      </c>
      <c r="P496" s="125" t="str">
        <f>IF('2. Enter scores'!O500&lt;&gt;"",'2. Enter scores'!$B500-'2. Enter scores'!O500,"")</f>
        <v/>
      </c>
      <c r="Q496" s="125" t="str">
        <f>IF('2. Enter scores'!P500&lt;&gt;"",'2. Enter scores'!$B500-'2. Enter scores'!P500,"")</f>
        <v/>
      </c>
      <c r="R496" s="125" t="str">
        <f>IF('2. Enter scores'!Q500&lt;&gt;"",'2. Enter scores'!$B500-'2. Enter scores'!Q500,"")</f>
        <v/>
      </c>
      <c r="S496" s="125" t="str">
        <f>IF('2. Enter scores'!R500&lt;&gt;"",'2. Enter scores'!$B500-'2. Enter scores'!R500,"")</f>
        <v/>
      </c>
      <c r="T496" s="125" t="str">
        <f>IF('2. Enter scores'!S500&lt;&gt;"",'2. Enter scores'!$B500-'2. Enter scores'!S500,"")</f>
        <v/>
      </c>
      <c r="U496" s="125" t="str">
        <f>IF('2. Enter scores'!T500&lt;&gt;"",'2. Enter scores'!$B500-'2. Enter scores'!T500,"")</f>
        <v/>
      </c>
      <c r="V496" s="125" t="str">
        <f>IF('2. Enter scores'!U500&lt;&gt;"",'2. Enter scores'!$B500-'2. Enter scores'!U500,"")</f>
        <v/>
      </c>
      <c r="W496" s="125" t="str">
        <f>IF('2. Enter scores'!V500&lt;&gt;"",'2. Enter scores'!$B500-'2. Enter scores'!V500,"")</f>
        <v/>
      </c>
      <c r="X496" s="125" t="str">
        <f>IF('2. Enter scores'!W500&lt;&gt;"",'2. Enter scores'!$B500-'2. Enter scores'!W500,"")</f>
        <v/>
      </c>
      <c r="Y496" s="125" t="str">
        <f>IF('2. Enter scores'!X500&lt;&gt;"",'2. Enter scores'!$B500-'2. Enter scores'!X500,"")</f>
        <v/>
      </c>
      <c r="Z496" s="125" t="str">
        <f>IF('2. Enter scores'!Y500&lt;&gt;"",'2. Enter scores'!$B500-'2. Enter scores'!Y500,"")</f>
        <v/>
      </c>
      <c r="AA496" s="125" t="str">
        <f>IF('2. Enter scores'!Z500&lt;&gt;"",'2. Enter scores'!$B500-'2. Enter scores'!Z500,"")</f>
        <v/>
      </c>
      <c r="AB496" s="125" t="str">
        <f>IF('2. Enter scores'!AA500&lt;&gt;"",'2. Enter scores'!$B500-'2. Enter scores'!AA500,"")</f>
        <v/>
      </c>
      <c r="AC496" s="125" t="str">
        <f>IF('2. Enter scores'!AB500&lt;&gt;"",'2. Enter scores'!$B500-'2. Enter scores'!AB500,"")</f>
        <v/>
      </c>
      <c r="AD496" s="125" t="str">
        <f>IF('2. Enter scores'!AC500&lt;&gt;"",'2. Enter scores'!$B500-'2. Enter scores'!AC500,"")</f>
        <v/>
      </c>
      <c r="AE496" s="125" t="str">
        <f>IF('2. Enter scores'!AD500&lt;&gt;"",'2. Enter scores'!$B500-'2. Enter scores'!AD500,"")</f>
        <v/>
      </c>
      <c r="AF496" s="125" t="str">
        <f>IF('2. Enter scores'!AE500&lt;&gt;"",'2. Enter scores'!$B500-'2. Enter scores'!AE500,"")</f>
        <v/>
      </c>
      <c r="AG496" s="125" t="str">
        <f>IF('2. Enter scores'!AF500&lt;&gt;"",'2. Enter scores'!$B500-'2. Enter scores'!AF500,"")</f>
        <v/>
      </c>
      <c r="AH496" s="125" t="str">
        <f>IF('2. Enter scores'!AG500&lt;&gt;"",'2. Enter scores'!$B500-'2. Enter scores'!AG500,"")</f>
        <v/>
      </c>
      <c r="AI496" s="125" t="str">
        <f>IF('2. Enter scores'!AH500&lt;&gt;"",'2. Enter scores'!$B500-'2. Enter scores'!AH500,"")</f>
        <v/>
      </c>
      <c r="AJ496" s="125" t="str">
        <f>IF('2. Enter scores'!AI500&lt;&gt;"",'2. Enter scores'!$B500-'2. Enter scores'!AI500,"")</f>
        <v/>
      </c>
      <c r="AK496" s="125" t="str">
        <f>IF('2. Enter scores'!AJ500&lt;&gt;"",'2. Enter scores'!$B500-'2. Enter scores'!AJ500,"")</f>
        <v/>
      </c>
      <c r="AL496" s="125" t="str">
        <f>IF('2. Enter scores'!AK500&lt;&gt;"",'2. Enter scores'!$B500-'2. Enter scores'!AK500,"")</f>
        <v/>
      </c>
      <c r="AM496" s="125" t="str">
        <f>IF('2. Enter scores'!AL500&lt;&gt;"",'2. Enter scores'!$B500-'2. Enter scores'!AL500,"")</f>
        <v/>
      </c>
      <c r="AN496" s="125" t="str">
        <f>IF('2. Enter scores'!AM500&lt;&gt;"",'2. Enter scores'!$B500-'2. Enter scores'!AM500,"")</f>
        <v/>
      </c>
      <c r="AO496" s="125" t="str">
        <f>IF('2. Enter scores'!AN500&lt;&gt;"",'2. Enter scores'!$B500-'2. Enter scores'!AN500,"")</f>
        <v/>
      </c>
      <c r="AP496" s="125" t="str">
        <f>IF('2. Enter scores'!AO500&lt;&gt;"",'2. Enter scores'!$B500-'2. Enter scores'!AO500,"")</f>
        <v/>
      </c>
      <c r="AQ496" s="125" t="str">
        <f>IF('2. Enter scores'!AP500&lt;&gt;"",'2. Enter scores'!$B500-'2. Enter scores'!AP500,"")</f>
        <v/>
      </c>
      <c r="AR496" s="125" t="str">
        <f>IF('2. Enter scores'!AQ500&lt;&gt;"",'2. Enter scores'!$B500-'2. Enter scores'!AQ500,"")</f>
        <v/>
      </c>
      <c r="AS496" s="125" t="str">
        <f>IF('2. Enter scores'!AR500&lt;&gt;"",'2. Enter scores'!$B500-'2. Enter scores'!AR500,"")</f>
        <v/>
      </c>
      <c r="AT496" s="125" t="str">
        <f>IF('2. Enter scores'!AS500&lt;&gt;"",'2. Enter scores'!$B500-'2. Enter scores'!AS500,"")</f>
        <v/>
      </c>
      <c r="AU496" s="125" t="str">
        <f>IF('2. Enter scores'!AT500&lt;&gt;"",'2. Enter scores'!$B500-'2. Enter scores'!AT500,"")</f>
        <v/>
      </c>
      <c r="AV496" s="125" t="str">
        <f>IF('2. Enter scores'!AU500&lt;&gt;"",'2. Enter scores'!$B500-'2. Enter scores'!AU500,"")</f>
        <v/>
      </c>
      <c r="AW496" s="125" t="str">
        <f>IF('2. Enter scores'!AV500&lt;&gt;"",'2. Enter scores'!$B500-'2. Enter scores'!AV500,"")</f>
        <v/>
      </c>
      <c r="AX496" s="125" t="str">
        <f>IF('2. Enter scores'!AW500&lt;&gt;"",'2. Enter scores'!$B500-'2. Enter scores'!AW500,"")</f>
        <v/>
      </c>
      <c r="AY496" s="125" t="str">
        <f>IF('2. Enter scores'!AX500&lt;&gt;"",'2. Enter scores'!$B500-'2. Enter scores'!AX500,"")</f>
        <v/>
      </c>
      <c r="AZ496" s="125" t="str">
        <f>IF('2. Enter scores'!AY500&lt;&gt;"",'2. Enter scores'!$B500-'2. Enter scores'!AY500,"")</f>
        <v/>
      </c>
      <c r="BA496" s="125" t="str">
        <f>IF('2. Enter scores'!AZ500&lt;&gt;"",'2. Enter scores'!$B500-'2. Enter scores'!AZ500,"")</f>
        <v/>
      </c>
      <c r="BB496" s="125" t="str">
        <f>IF('2. Enter scores'!BA500&lt;&gt;"",'2. Enter scores'!$B500-'2. Enter scores'!BA500,"")</f>
        <v/>
      </c>
      <c r="BC496" s="125" t="str">
        <f>IF('2. Enter scores'!BB500&lt;&gt;"",'2. Enter scores'!$B500-'2. Enter scores'!BB500,"")</f>
        <v/>
      </c>
      <c r="BD496" s="125" t="str">
        <f>IF('2. Enter scores'!BC500&lt;&gt;"",'2. Enter scores'!$B500-'2. Enter scores'!BC500,"")</f>
        <v/>
      </c>
      <c r="BE496" s="125" t="str">
        <f>IF('2. Enter scores'!BD500&lt;&gt;"",'2. Enter scores'!$B500-'2. Enter scores'!BD500,"")</f>
        <v/>
      </c>
      <c r="BF496" s="125" t="str">
        <f>IF('2. Enter scores'!BE500&lt;&gt;"",'2. Enter scores'!$B500-'2. Enter scores'!BE500,"")</f>
        <v/>
      </c>
      <c r="BG496" s="125" t="str">
        <f>IF('2. Enter scores'!BF500&lt;&gt;"",'2. Enter scores'!$B500-'2. Enter scores'!BF500,"")</f>
        <v/>
      </c>
      <c r="BH496" s="125" t="str">
        <f>IF('2. Enter scores'!BG500&lt;&gt;"",'2. Enter scores'!$B500-'2. Enter scores'!BG500,"")</f>
        <v/>
      </c>
      <c r="BI496" s="125" t="str">
        <f>IF('2. Enter scores'!BH500&lt;&gt;"",'2. Enter scores'!$B500-'2. Enter scores'!BH500,"")</f>
        <v/>
      </c>
      <c r="BJ496" s="125" t="str">
        <f>IF('2. Enter scores'!BI500&lt;&gt;"",'2. Enter scores'!$B500-'2. Enter scores'!BI500,"")</f>
        <v/>
      </c>
      <c r="BK496" s="125" t="str">
        <f>IF('2. Enter scores'!BJ500&lt;&gt;"",'2. Enter scores'!$B500-'2. Enter scores'!BJ500,"")</f>
        <v/>
      </c>
      <c r="BL496" s="125" t="str">
        <f>IF('2. Enter scores'!BK500&lt;&gt;"",'2. Enter scores'!$B500-'2. Enter scores'!BK500,"")</f>
        <v/>
      </c>
      <c r="BM496" s="125" t="str">
        <f>IF('2. Enter scores'!BL500&lt;&gt;"",'2. Enter scores'!$B500-'2. Enter scores'!BL500,"")</f>
        <v/>
      </c>
      <c r="BN496" s="125" t="str">
        <f>IF('2. Enter scores'!BM500&lt;&gt;"",'2. Enter scores'!$B500-'2. Enter scores'!BM500,"")</f>
        <v/>
      </c>
      <c r="BO496" s="125" t="str">
        <f>IF('2. Enter scores'!BN500&lt;&gt;"",'2. Enter scores'!$B500-'2. Enter scores'!BN500,"")</f>
        <v/>
      </c>
      <c r="BP496" s="108">
        <v>1000</v>
      </c>
    </row>
    <row r="497" spans="2:68" x14ac:dyDescent="0.35">
      <c r="B497" s="125" t="str">
        <f>IF('2. Enter scores'!A501&lt;&gt;"",'2. Enter scores'!A501,"")</f>
        <v/>
      </c>
      <c r="H497" s="125" t="str">
        <f>IF('2. Enter scores'!G501&lt;&gt;"",'2. Enter scores'!$B501-'2. Enter scores'!G501,"")</f>
        <v/>
      </c>
      <c r="I497" s="125" t="str">
        <f>IF('2. Enter scores'!H501&lt;&gt;"",'2. Enter scores'!$B501-'2. Enter scores'!H501,"")</f>
        <v/>
      </c>
      <c r="J497" s="125" t="str">
        <f>IF('2. Enter scores'!I501&lt;&gt;"",'2. Enter scores'!$B501-'2. Enter scores'!I501,"")</f>
        <v/>
      </c>
      <c r="K497" s="125" t="str">
        <f>IF('2. Enter scores'!J501&lt;&gt;"",'2. Enter scores'!$B501-'2. Enter scores'!J501,"")</f>
        <v/>
      </c>
      <c r="L497" s="125" t="str">
        <f>IF('2. Enter scores'!K501&lt;&gt;"",'2. Enter scores'!$B501-'2. Enter scores'!K501,"")</f>
        <v/>
      </c>
      <c r="M497" s="125" t="str">
        <f>IF('2. Enter scores'!L501&lt;&gt;"",'2. Enter scores'!$B501-'2. Enter scores'!L501,"")</f>
        <v/>
      </c>
      <c r="N497" s="125" t="str">
        <f>IF('2. Enter scores'!M501&lt;&gt;"",'2. Enter scores'!$B501-'2. Enter scores'!M501,"")</f>
        <v/>
      </c>
      <c r="O497" s="125" t="str">
        <f>IF('2. Enter scores'!N501&lt;&gt;"",'2. Enter scores'!$B501-'2. Enter scores'!N501,"")</f>
        <v/>
      </c>
      <c r="P497" s="125" t="str">
        <f>IF('2. Enter scores'!O501&lt;&gt;"",'2. Enter scores'!$B501-'2. Enter scores'!O501,"")</f>
        <v/>
      </c>
      <c r="Q497" s="125" t="str">
        <f>IF('2. Enter scores'!P501&lt;&gt;"",'2. Enter scores'!$B501-'2. Enter scores'!P501,"")</f>
        <v/>
      </c>
      <c r="R497" s="125" t="str">
        <f>IF('2. Enter scores'!Q501&lt;&gt;"",'2. Enter scores'!$B501-'2. Enter scores'!Q501,"")</f>
        <v/>
      </c>
      <c r="S497" s="125" t="str">
        <f>IF('2. Enter scores'!R501&lt;&gt;"",'2. Enter scores'!$B501-'2. Enter scores'!R501,"")</f>
        <v/>
      </c>
      <c r="T497" s="125" t="str">
        <f>IF('2. Enter scores'!S501&lt;&gt;"",'2. Enter scores'!$B501-'2. Enter scores'!S501,"")</f>
        <v/>
      </c>
      <c r="U497" s="125" t="str">
        <f>IF('2. Enter scores'!T501&lt;&gt;"",'2. Enter scores'!$B501-'2. Enter scores'!T501,"")</f>
        <v/>
      </c>
      <c r="V497" s="125" t="str">
        <f>IF('2. Enter scores'!U501&lt;&gt;"",'2. Enter scores'!$B501-'2. Enter scores'!U501,"")</f>
        <v/>
      </c>
      <c r="W497" s="125" t="str">
        <f>IF('2. Enter scores'!V501&lt;&gt;"",'2. Enter scores'!$B501-'2. Enter scores'!V501,"")</f>
        <v/>
      </c>
      <c r="X497" s="125" t="str">
        <f>IF('2. Enter scores'!W501&lt;&gt;"",'2. Enter scores'!$B501-'2. Enter scores'!W501,"")</f>
        <v/>
      </c>
      <c r="Y497" s="125" t="str">
        <f>IF('2. Enter scores'!X501&lt;&gt;"",'2. Enter scores'!$B501-'2. Enter scores'!X501,"")</f>
        <v/>
      </c>
      <c r="Z497" s="125" t="str">
        <f>IF('2. Enter scores'!Y501&lt;&gt;"",'2. Enter scores'!$B501-'2. Enter scores'!Y501,"")</f>
        <v/>
      </c>
      <c r="AA497" s="125" t="str">
        <f>IF('2. Enter scores'!Z501&lt;&gt;"",'2. Enter scores'!$B501-'2. Enter scores'!Z501,"")</f>
        <v/>
      </c>
      <c r="AB497" s="125" t="str">
        <f>IF('2. Enter scores'!AA501&lt;&gt;"",'2. Enter scores'!$B501-'2. Enter scores'!AA501,"")</f>
        <v/>
      </c>
      <c r="AC497" s="125" t="str">
        <f>IF('2. Enter scores'!AB501&lt;&gt;"",'2. Enter scores'!$B501-'2. Enter scores'!AB501,"")</f>
        <v/>
      </c>
      <c r="AD497" s="125" t="str">
        <f>IF('2. Enter scores'!AC501&lt;&gt;"",'2. Enter scores'!$B501-'2. Enter scores'!AC501,"")</f>
        <v/>
      </c>
      <c r="AE497" s="125" t="str">
        <f>IF('2. Enter scores'!AD501&lt;&gt;"",'2. Enter scores'!$B501-'2. Enter scores'!AD501,"")</f>
        <v/>
      </c>
      <c r="AF497" s="125" t="str">
        <f>IF('2. Enter scores'!AE501&lt;&gt;"",'2. Enter scores'!$B501-'2. Enter scores'!AE501,"")</f>
        <v/>
      </c>
      <c r="AG497" s="125" t="str">
        <f>IF('2. Enter scores'!AF501&lt;&gt;"",'2. Enter scores'!$B501-'2. Enter scores'!AF501,"")</f>
        <v/>
      </c>
      <c r="AH497" s="125" t="str">
        <f>IF('2. Enter scores'!AG501&lt;&gt;"",'2. Enter scores'!$B501-'2. Enter scores'!AG501,"")</f>
        <v/>
      </c>
      <c r="AI497" s="125" t="str">
        <f>IF('2. Enter scores'!AH501&lt;&gt;"",'2. Enter scores'!$B501-'2. Enter scores'!AH501,"")</f>
        <v/>
      </c>
      <c r="AJ497" s="125" t="str">
        <f>IF('2. Enter scores'!AI501&lt;&gt;"",'2. Enter scores'!$B501-'2. Enter scores'!AI501,"")</f>
        <v/>
      </c>
      <c r="AK497" s="125" t="str">
        <f>IF('2. Enter scores'!AJ501&lt;&gt;"",'2. Enter scores'!$B501-'2. Enter scores'!AJ501,"")</f>
        <v/>
      </c>
      <c r="AL497" s="125" t="str">
        <f>IF('2. Enter scores'!AK501&lt;&gt;"",'2. Enter scores'!$B501-'2. Enter scores'!AK501,"")</f>
        <v/>
      </c>
      <c r="AM497" s="125" t="str">
        <f>IF('2. Enter scores'!AL501&lt;&gt;"",'2. Enter scores'!$B501-'2. Enter scores'!AL501,"")</f>
        <v/>
      </c>
      <c r="AN497" s="125" t="str">
        <f>IF('2. Enter scores'!AM501&lt;&gt;"",'2. Enter scores'!$B501-'2. Enter scores'!AM501,"")</f>
        <v/>
      </c>
      <c r="AO497" s="125" t="str">
        <f>IF('2. Enter scores'!AN501&lt;&gt;"",'2. Enter scores'!$B501-'2. Enter scores'!AN501,"")</f>
        <v/>
      </c>
      <c r="AP497" s="125" t="str">
        <f>IF('2. Enter scores'!AO501&lt;&gt;"",'2. Enter scores'!$B501-'2. Enter scores'!AO501,"")</f>
        <v/>
      </c>
      <c r="AQ497" s="125" t="str">
        <f>IF('2. Enter scores'!AP501&lt;&gt;"",'2. Enter scores'!$B501-'2. Enter scores'!AP501,"")</f>
        <v/>
      </c>
      <c r="AR497" s="125" t="str">
        <f>IF('2. Enter scores'!AQ501&lt;&gt;"",'2. Enter scores'!$B501-'2. Enter scores'!AQ501,"")</f>
        <v/>
      </c>
      <c r="AS497" s="125" t="str">
        <f>IF('2. Enter scores'!AR501&lt;&gt;"",'2. Enter scores'!$B501-'2. Enter scores'!AR501,"")</f>
        <v/>
      </c>
      <c r="AT497" s="125" t="str">
        <f>IF('2. Enter scores'!AS501&lt;&gt;"",'2. Enter scores'!$B501-'2. Enter scores'!AS501,"")</f>
        <v/>
      </c>
      <c r="AU497" s="125" t="str">
        <f>IF('2. Enter scores'!AT501&lt;&gt;"",'2. Enter scores'!$B501-'2. Enter scores'!AT501,"")</f>
        <v/>
      </c>
      <c r="AV497" s="125" t="str">
        <f>IF('2. Enter scores'!AU501&lt;&gt;"",'2. Enter scores'!$B501-'2. Enter scores'!AU501,"")</f>
        <v/>
      </c>
      <c r="AW497" s="125" t="str">
        <f>IF('2. Enter scores'!AV501&lt;&gt;"",'2. Enter scores'!$B501-'2. Enter scores'!AV501,"")</f>
        <v/>
      </c>
      <c r="AX497" s="125" t="str">
        <f>IF('2. Enter scores'!AW501&lt;&gt;"",'2. Enter scores'!$B501-'2. Enter scores'!AW501,"")</f>
        <v/>
      </c>
      <c r="AY497" s="125" t="str">
        <f>IF('2. Enter scores'!AX501&lt;&gt;"",'2. Enter scores'!$B501-'2. Enter scores'!AX501,"")</f>
        <v/>
      </c>
      <c r="AZ497" s="125" t="str">
        <f>IF('2. Enter scores'!AY501&lt;&gt;"",'2. Enter scores'!$B501-'2. Enter scores'!AY501,"")</f>
        <v/>
      </c>
      <c r="BA497" s="125" t="str">
        <f>IF('2. Enter scores'!AZ501&lt;&gt;"",'2. Enter scores'!$B501-'2. Enter scores'!AZ501,"")</f>
        <v/>
      </c>
      <c r="BB497" s="125" t="str">
        <f>IF('2. Enter scores'!BA501&lt;&gt;"",'2. Enter scores'!$B501-'2. Enter scores'!BA501,"")</f>
        <v/>
      </c>
      <c r="BC497" s="125" t="str">
        <f>IF('2. Enter scores'!BB501&lt;&gt;"",'2. Enter scores'!$B501-'2. Enter scores'!BB501,"")</f>
        <v/>
      </c>
      <c r="BD497" s="125" t="str">
        <f>IF('2. Enter scores'!BC501&lt;&gt;"",'2. Enter scores'!$B501-'2. Enter scores'!BC501,"")</f>
        <v/>
      </c>
      <c r="BE497" s="125" t="str">
        <f>IF('2. Enter scores'!BD501&lt;&gt;"",'2. Enter scores'!$B501-'2. Enter scores'!BD501,"")</f>
        <v/>
      </c>
      <c r="BF497" s="125" t="str">
        <f>IF('2. Enter scores'!BE501&lt;&gt;"",'2. Enter scores'!$B501-'2. Enter scores'!BE501,"")</f>
        <v/>
      </c>
      <c r="BG497" s="125" t="str">
        <f>IF('2. Enter scores'!BF501&lt;&gt;"",'2. Enter scores'!$B501-'2. Enter scores'!BF501,"")</f>
        <v/>
      </c>
      <c r="BH497" s="125" t="str">
        <f>IF('2. Enter scores'!BG501&lt;&gt;"",'2. Enter scores'!$B501-'2. Enter scores'!BG501,"")</f>
        <v/>
      </c>
      <c r="BI497" s="125" t="str">
        <f>IF('2. Enter scores'!BH501&lt;&gt;"",'2. Enter scores'!$B501-'2. Enter scores'!BH501,"")</f>
        <v/>
      </c>
      <c r="BJ497" s="125" t="str">
        <f>IF('2. Enter scores'!BI501&lt;&gt;"",'2. Enter scores'!$B501-'2. Enter scores'!BI501,"")</f>
        <v/>
      </c>
      <c r="BK497" s="125" t="str">
        <f>IF('2. Enter scores'!BJ501&lt;&gt;"",'2. Enter scores'!$B501-'2. Enter scores'!BJ501,"")</f>
        <v/>
      </c>
      <c r="BL497" s="125" t="str">
        <f>IF('2. Enter scores'!BK501&lt;&gt;"",'2. Enter scores'!$B501-'2. Enter scores'!BK501,"")</f>
        <v/>
      </c>
      <c r="BM497" s="125" t="str">
        <f>IF('2. Enter scores'!BL501&lt;&gt;"",'2. Enter scores'!$B501-'2. Enter scores'!BL501,"")</f>
        <v/>
      </c>
      <c r="BN497" s="125" t="str">
        <f>IF('2. Enter scores'!BM501&lt;&gt;"",'2. Enter scores'!$B501-'2. Enter scores'!BM501,"")</f>
        <v/>
      </c>
      <c r="BO497" s="125" t="str">
        <f>IF('2. Enter scores'!BN501&lt;&gt;"",'2. Enter scores'!$B501-'2. Enter scores'!BN501,"")</f>
        <v/>
      </c>
      <c r="BP497" s="108">
        <v>1000</v>
      </c>
    </row>
    <row r="498" spans="2:68" x14ac:dyDescent="0.35">
      <c r="B498" s="125" t="str">
        <f>IF('2. Enter scores'!A502&lt;&gt;"",'2. Enter scores'!A502,"")</f>
        <v/>
      </c>
      <c r="H498" s="125" t="str">
        <f>IF('2. Enter scores'!G502&lt;&gt;"",'2. Enter scores'!$B502-'2. Enter scores'!G502,"")</f>
        <v/>
      </c>
      <c r="I498" s="125" t="str">
        <f>IF('2. Enter scores'!H502&lt;&gt;"",'2. Enter scores'!$B502-'2. Enter scores'!H502,"")</f>
        <v/>
      </c>
      <c r="J498" s="125" t="str">
        <f>IF('2. Enter scores'!I502&lt;&gt;"",'2. Enter scores'!$B502-'2. Enter scores'!I502,"")</f>
        <v/>
      </c>
      <c r="K498" s="125" t="str">
        <f>IF('2. Enter scores'!J502&lt;&gt;"",'2. Enter scores'!$B502-'2. Enter scores'!J502,"")</f>
        <v/>
      </c>
      <c r="L498" s="125" t="str">
        <f>IF('2. Enter scores'!K502&lt;&gt;"",'2. Enter scores'!$B502-'2. Enter scores'!K502,"")</f>
        <v/>
      </c>
      <c r="M498" s="125" t="str">
        <f>IF('2. Enter scores'!L502&lt;&gt;"",'2. Enter scores'!$B502-'2. Enter scores'!L502,"")</f>
        <v/>
      </c>
      <c r="N498" s="125" t="str">
        <f>IF('2. Enter scores'!M502&lt;&gt;"",'2. Enter scores'!$B502-'2. Enter scores'!M502,"")</f>
        <v/>
      </c>
      <c r="O498" s="125" t="str">
        <f>IF('2. Enter scores'!N502&lt;&gt;"",'2. Enter scores'!$B502-'2. Enter scores'!N502,"")</f>
        <v/>
      </c>
      <c r="P498" s="125" t="str">
        <f>IF('2. Enter scores'!O502&lt;&gt;"",'2. Enter scores'!$B502-'2. Enter scores'!O502,"")</f>
        <v/>
      </c>
      <c r="Q498" s="125" t="str">
        <f>IF('2. Enter scores'!P502&lt;&gt;"",'2. Enter scores'!$B502-'2. Enter scores'!P502,"")</f>
        <v/>
      </c>
      <c r="R498" s="125" t="str">
        <f>IF('2. Enter scores'!Q502&lt;&gt;"",'2. Enter scores'!$B502-'2. Enter scores'!Q502,"")</f>
        <v/>
      </c>
      <c r="S498" s="125" t="str">
        <f>IF('2. Enter scores'!R502&lt;&gt;"",'2. Enter scores'!$B502-'2. Enter scores'!R502,"")</f>
        <v/>
      </c>
      <c r="T498" s="125" t="str">
        <f>IF('2. Enter scores'!S502&lt;&gt;"",'2. Enter scores'!$B502-'2. Enter scores'!S502,"")</f>
        <v/>
      </c>
      <c r="U498" s="125" t="str">
        <f>IF('2. Enter scores'!T502&lt;&gt;"",'2. Enter scores'!$B502-'2. Enter scores'!T502,"")</f>
        <v/>
      </c>
      <c r="V498" s="125" t="str">
        <f>IF('2. Enter scores'!U502&lt;&gt;"",'2. Enter scores'!$B502-'2. Enter scores'!U502,"")</f>
        <v/>
      </c>
      <c r="W498" s="125" t="str">
        <f>IF('2. Enter scores'!V502&lt;&gt;"",'2. Enter scores'!$B502-'2. Enter scores'!V502,"")</f>
        <v/>
      </c>
      <c r="X498" s="125" t="str">
        <f>IF('2. Enter scores'!W502&lt;&gt;"",'2. Enter scores'!$B502-'2. Enter scores'!W502,"")</f>
        <v/>
      </c>
      <c r="Y498" s="125" t="str">
        <f>IF('2. Enter scores'!X502&lt;&gt;"",'2. Enter scores'!$B502-'2. Enter scores'!X502,"")</f>
        <v/>
      </c>
      <c r="Z498" s="125" t="str">
        <f>IF('2. Enter scores'!Y502&lt;&gt;"",'2. Enter scores'!$B502-'2. Enter scores'!Y502,"")</f>
        <v/>
      </c>
      <c r="AA498" s="125" t="str">
        <f>IF('2. Enter scores'!Z502&lt;&gt;"",'2. Enter scores'!$B502-'2. Enter scores'!Z502,"")</f>
        <v/>
      </c>
      <c r="AB498" s="125" t="str">
        <f>IF('2. Enter scores'!AA502&lt;&gt;"",'2. Enter scores'!$B502-'2. Enter scores'!AA502,"")</f>
        <v/>
      </c>
      <c r="AC498" s="125" t="str">
        <f>IF('2. Enter scores'!AB502&lt;&gt;"",'2. Enter scores'!$B502-'2. Enter scores'!AB502,"")</f>
        <v/>
      </c>
      <c r="AD498" s="125" t="str">
        <f>IF('2. Enter scores'!AC502&lt;&gt;"",'2. Enter scores'!$B502-'2. Enter scores'!AC502,"")</f>
        <v/>
      </c>
      <c r="AE498" s="125" t="str">
        <f>IF('2. Enter scores'!AD502&lt;&gt;"",'2. Enter scores'!$B502-'2. Enter scores'!AD502,"")</f>
        <v/>
      </c>
      <c r="AF498" s="125" t="str">
        <f>IF('2. Enter scores'!AE502&lt;&gt;"",'2. Enter scores'!$B502-'2. Enter scores'!AE502,"")</f>
        <v/>
      </c>
      <c r="AG498" s="125" t="str">
        <f>IF('2. Enter scores'!AF502&lt;&gt;"",'2. Enter scores'!$B502-'2. Enter scores'!AF502,"")</f>
        <v/>
      </c>
      <c r="AH498" s="125" t="str">
        <f>IF('2. Enter scores'!AG502&lt;&gt;"",'2. Enter scores'!$B502-'2. Enter scores'!AG502,"")</f>
        <v/>
      </c>
      <c r="AI498" s="125" t="str">
        <f>IF('2. Enter scores'!AH502&lt;&gt;"",'2. Enter scores'!$B502-'2. Enter scores'!AH502,"")</f>
        <v/>
      </c>
      <c r="AJ498" s="125" t="str">
        <f>IF('2. Enter scores'!AI502&lt;&gt;"",'2. Enter scores'!$B502-'2. Enter scores'!AI502,"")</f>
        <v/>
      </c>
      <c r="AK498" s="125" t="str">
        <f>IF('2. Enter scores'!AJ502&lt;&gt;"",'2. Enter scores'!$B502-'2. Enter scores'!AJ502,"")</f>
        <v/>
      </c>
      <c r="AL498" s="125" t="str">
        <f>IF('2. Enter scores'!AK502&lt;&gt;"",'2. Enter scores'!$B502-'2. Enter scores'!AK502,"")</f>
        <v/>
      </c>
      <c r="AM498" s="125" t="str">
        <f>IF('2. Enter scores'!AL502&lt;&gt;"",'2. Enter scores'!$B502-'2. Enter scores'!AL502,"")</f>
        <v/>
      </c>
      <c r="AN498" s="125" t="str">
        <f>IF('2. Enter scores'!AM502&lt;&gt;"",'2. Enter scores'!$B502-'2. Enter scores'!AM502,"")</f>
        <v/>
      </c>
      <c r="AO498" s="125" t="str">
        <f>IF('2. Enter scores'!AN502&lt;&gt;"",'2. Enter scores'!$B502-'2. Enter scores'!AN502,"")</f>
        <v/>
      </c>
      <c r="AP498" s="125" t="str">
        <f>IF('2. Enter scores'!AO502&lt;&gt;"",'2. Enter scores'!$B502-'2. Enter scores'!AO502,"")</f>
        <v/>
      </c>
      <c r="AQ498" s="125" t="str">
        <f>IF('2. Enter scores'!AP502&lt;&gt;"",'2. Enter scores'!$B502-'2. Enter scores'!AP502,"")</f>
        <v/>
      </c>
      <c r="AR498" s="125" t="str">
        <f>IF('2. Enter scores'!AQ502&lt;&gt;"",'2. Enter scores'!$B502-'2. Enter scores'!AQ502,"")</f>
        <v/>
      </c>
      <c r="AS498" s="125" t="str">
        <f>IF('2. Enter scores'!AR502&lt;&gt;"",'2. Enter scores'!$B502-'2. Enter scores'!AR502,"")</f>
        <v/>
      </c>
      <c r="AT498" s="125" t="str">
        <f>IF('2. Enter scores'!AS502&lt;&gt;"",'2. Enter scores'!$B502-'2. Enter scores'!AS502,"")</f>
        <v/>
      </c>
      <c r="AU498" s="125" t="str">
        <f>IF('2. Enter scores'!AT502&lt;&gt;"",'2. Enter scores'!$B502-'2. Enter scores'!AT502,"")</f>
        <v/>
      </c>
      <c r="AV498" s="125" t="str">
        <f>IF('2. Enter scores'!AU502&lt;&gt;"",'2. Enter scores'!$B502-'2. Enter scores'!AU502,"")</f>
        <v/>
      </c>
      <c r="AW498" s="125" t="str">
        <f>IF('2. Enter scores'!AV502&lt;&gt;"",'2. Enter scores'!$B502-'2. Enter scores'!AV502,"")</f>
        <v/>
      </c>
      <c r="AX498" s="125" t="str">
        <f>IF('2. Enter scores'!AW502&lt;&gt;"",'2. Enter scores'!$B502-'2. Enter scores'!AW502,"")</f>
        <v/>
      </c>
      <c r="AY498" s="125" t="str">
        <f>IF('2. Enter scores'!AX502&lt;&gt;"",'2. Enter scores'!$B502-'2. Enter scores'!AX502,"")</f>
        <v/>
      </c>
      <c r="AZ498" s="125" t="str">
        <f>IF('2. Enter scores'!AY502&lt;&gt;"",'2. Enter scores'!$B502-'2. Enter scores'!AY502,"")</f>
        <v/>
      </c>
      <c r="BA498" s="125" t="str">
        <f>IF('2. Enter scores'!AZ502&lt;&gt;"",'2. Enter scores'!$B502-'2. Enter scores'!AZ502,"")</f>
        <v/>
      </c>
      <c r="BB498" s="125" t="str">
        <f>IF('2. Enter scores'!BA502&lt;&gt;"",'2. Enter scores'!$B502-'2. Enter scores'!BA502,"")</f>
        <v/>
      </c>
      <c r="BC498" s="125" t="str">
        <f>IF('2. Enter scores'!BB502&lt;&gt;"",'2. Enter scores'!$B502-'2. Enter scores'!BB502,"")</f>
        <v/>
      </c>
      <c r="BD498" s="125" t="str">
        <f>IF('2. Enter scores'!BC502&lt;&gt;"",'2. Enter scores'!$B502-'2. Enter scores'!BC502,"")</f>
        <v/>
      </c>
      <c r="BE498" s="125" t="str">
        <f>IF('2. Enter scores'!BD502&lt;&gt;"",'2. Enter scores'!$B502-'2. Enter scores'!BD502,"")</f>
        <v/>
      </c>
      <c r="BF498" s="125" t="str">
        <f>IF('2. Enter scores'!BE502&lt;&gt;"",'2. Enter scores'!$B502-'2. Enter scores'!BE502,"")</f>
        <v/>
      </c>
      <c r="BG498" s="125" t="str">
        <f>IF('2. Enter scores'!BF502&lt;&gt;"",'2. Enter scores'!$B502-'2. Enter scores'!BF502,"")</f>
        <v/>
      </c>
      <c r="BH498" s="125" t="str">
        <f>IF('2. Enter scores'!BG502&lt;&gt;"",'2. Enter scores'!$B502-'2. Enter scores'!BG502,"")</f>
        <v/>
      </c>
      <c r="BI498" s="125" t="str">
        <f>IF('2. Enter scores'!BH502&lt;&gt;"",'2. Enter scores'!$B502-'2. Enter scores'!BH502,"")</f>
        <v/>
      </c>
      <c r="BJ498" s="125" t="str">
        <f>IF('2. Enter scores'!BI502&lt;&gt;"",'2. Enter scores'!$B502-'2. Enter scores'!BI502,"")</f>
        <v/>
      </c>
      <c r="BK498" s="125" t="str">
        <f>IF('2. Enter scores'!BJ502&lt;&gt;"",'2. Enter scores'!$B502-'2. Enter scores'!BJ502,"")</f>
        <v/>
      </c>
      <c r="BL498" s="125" t="str">
        <f>IF('2. Enter scores'!BK502&lt;&gt;"",'2. Enter scores'!$B502-'2. Enter scores'!BK502,"")</f>
        <v/>
      </c>
      <c r="BM498" s="125" t="str">
        <f>IF('2. Enter scores'!BL502&lt;&gt;"",'2. Enter scores'!$B502-'2. Enter scores'!BL502,"")</f>
        <v/>
      </c>
      <c r="BN498" s="125" t="str">
        <f>IF('2. Enter scores'!BM502&lt;&gt;"",'2. Enter scores'!$B502-'2. Enter scores'!BM502,"")</f>
        <v/>
      </c>
      <c r="BO498" s="125" t="str">
        <f>IF('2. Enter scores'!BN502&lt;&gt;"",'2. Enter scores'!$B502-'2. Enter scores'!BN502,"")</f>
        <v/>
      </c>
      <c r="BP498" s="108">
        <v>1000</v>
      </c>
    </row>
    <row r="499" spans="2:68" x14ac:dyDescent="0.35">
      <c r="B499" s="125" t="str">
        <f>IF('2. Enter scores'!A503&lt;&gt;"",'2. Enter scores'!A503,"")</f>
        <v/>
      </c>
      <c r="H499" s="125" t="str">
        <f>IF('2. Enter scores'!G503&lt;&gt;"",'2. Enter scores'!$B503-'2. Enter scores'!G503,"")</f>
        <v/>
      </c>
      <c r="I499" s="125" t="str">
        <f>IF('2. Enter scores'!H503&lt;&gt;"",'2. Enter scores'!$B503-'2. Enter scores'!H503,"")</f>
        <v/>
      </c>
      <c r="J499" s="125" t="str">
        <f>IF('2. Enter scores'!I503&lt;&gt;"",'2. Enter scores'!$B503-'2. Enter scores'!I503,"")</f>
        <v/>
      </c>
      <c r="K499" s="125" t="str">
        <f>IF('2. Enter scores'!J503&lt;&gt;"",'2. Enter scores'!$B503-'2. Enter scores'!J503,"")</f>
        <v/>
      </c>
      <c r="L499" s="125" t="str">
        <f>IF('2. Enter scores'!K503&lt;&gt;"",'2. Enter scores'!$B503-'2. Enter scores'!K503,"")</f>
        <v/>
      </c>
      <c r="M499" s="125" t="str">
        <f>IF('2. Enter scores'!L503&lt;&gt;"",'2. Enter scores'!$B503-'2. Enter scores'!L503,"")</f>
        <v/>
      </c>
      <c r="N499" s="125" t="str">
        <f>IF('2. Enter scores'!M503&lt;&gt;"",'2. Enter scores'!$B503-'2. Enter scores'!M503,"")</f>
        <v/>
      </c>
      <c r="O499" s="125" t="str">
        <f>IF('2. Enter scores'!N503&lt;&gt;"",'2. Enter scores'!$B503-'2. Enter scores'!N503,"")</f>
        <v/>
      </c>
      <c r="P499" s="125" t="str">
        <f>IF('2. Enter scores'!O503&lt;&gt;"",'2. Enter scores'!$B503-'2. Enter scores'!O503,"")</f>
        <v/>
      </c>
      <c r="Q499" s="125" t="str">
        <f>IF('2. Enter scores'!P503&lt;&gt;"",'2. Enter scores'!$B503-'2. Enter scores'!P503,"")</f>
        <v/>
      </c>
      <c r="R499" s="125" t="str">
        <f>IF('2. Enter scores'!Q503&lt;&gt;"",'2. Enter scores'!$B503-'2. Enter scores'!Q503,"")</f>
        <v/>
      </c>
      <c r="S499" s="125" t="str">
        <f>IF('2. Enter scores'!R503&lt;&gt;"",'2. Enter scores'!$B503-'2. Enter scores'!R503,"")</f>
        <v/>
      </c>
      <c r="T499" s="125" t="str">
        <f>IF('2. Enter scores'!S503&lt;&gt;"",'2. Enter scores'!$B503-'2. Enter scores'!S503,"")</f>
        <v/>
      </c>
      <c r="U499" s="125" t="str">
        <f>IF('2. Enter scores'!T503&lt;&gt;"",'2. Enter scores'!$B503-'2. Enter scores'!T503,"")</f>
        <v/>
      </c>
      <c r="V499" s="125" t="str">
        <f>IF('2. Enter scores'!U503&lt;&gt;"",'2. Enter scores'!$B503-'2. Enter scores'!U503,"")</f>
        <v/>
      </c>
      <c r="W499" s="125" t="str">
        <f>IF('2. Enter scores'!V503&lt;&gt;"",'2. Enter scores'!$B503-'2. Enter scores'!V503,"")</f>
        <v/>
      </c>
      <c r="X499" s="125" t="str">
        <f>IF('2. Enter scores'!W503&lt;&gt;"",'2. Enter scores'!$B503-'2. Enter scores'!W503,"")</f>
        <v/>
      </c>
      <c r="Y499" s="125" t="str">
        <f>IF('2. Enter scores'!X503&lt;&gt;"",'2. Enter scores'!$B503-'2. Enter scores'!X503,"")</f>
        <v/>
      </c>
      <c r="Z499" s="125" t="str">
        <f>IF('2. Enter scores'!Y503&lt;&gt;"",'2. Enter scores'!$B503-'2. Enter scores'!Y503,"")</f>
        <v/>
      </c>
      <c r="AA499" s="125" t="str">
        <f>IF('2. Enter scores'!Z503&lt;&gt;"",'2. Enter scores'!$B503-'2. Enter scores'!Z503,"")</f>
        <v/>
      </c>
      <c r="AB499" s="125" t="str">
        <f>IF('2. Enter scores'!AA503&lt;&gt;"",'2. Enter scores'!$B503-'2. Enter scores'!AA503,"")</f>
        <v/>
      </c>
      <c r="AC499" s="125" t="str">
        <f>IF('2. Enter scores'!AB503&lt;&gt;"",'2. Enter scores'!$B503-'2. Enter scores'!AB503,"")</f>
        <v/>
      </c>
      <c r="AD499" s="125" t="str">
        <f>IF('2. Enter scores'!AC503&lt;&gt;"",'2. Enter scores'!$B503-'2. Enter scores'!AC503,"")</f>
        <v/>
      </c>
      <c r="AE499" s="125" t="str">
        <f>IF('2. Enter scores'!AD503&lt;&gt;"",'2. Enter scores'!$B503-'2. Enter scores'!AD503,"")</f>
        <v/>
      </c>
      <c r="AF499" s="125" t="str">
        <f>IF('2. Enter scores'!AE503&lt;&gt;"",'2. Enter scores'!$B503-'2. Enter scores'!AE503,"")</f>
        <v/>
      </c>
      <c r="AG499" s="125" t="str">
        <f>IF('2. Enter scores'!AF503&lt;&gt;"",'2. Enter scores'!$B503-'2. Enter scores'!AF503,"")</f>
        <v/>
      </c>
      <c r="AH499" s="125" t="str">
        <f>IF('2. Enter scores'!AG503&lt;&gt;"",'2. Enter scores'!$B503-'2. Enter scores'!AG503,"")</f>
        <v/>
      </c>
      <c r="AI499" s="125" t="str">
        <f>IF('2. Enter scores'!AH503&lt;&gt;"",'2. Enter scores'!$B503-'2. Enter scores'!AH503,"")</f>
        <v/>
      </c>
      <c r="AJ499" s="125" t="str">
        <f>IF('2. Enter scores'!AI503&lt;&gt;"",'2. Enter scores'!$B503-'2. Enter scores'!AI503,"")</f>
        <v/>
      </c>
      <c r="AK499" s="125" t="str">
        <f>IF('2. Enter scores'!AJ503&lt;&gt;"",'2. Enter scores'!$B503-'2. Enter scores'!AJ503,"")</f>
        <v/>
      </c>
      <c r="AL499" s="125" t="str">
        <f>IF('2. Enter scores'!AK503&lt;&gt;"",'2. Enter scores'!$B503-'2. Enter scores'!AK503,"")</f>
        <v/>
      </c>
      <c r="AM499" s="125" t="str">
        <f>IF('2. Enter scores'!AL503&lt;&gt;"",'2. Enter scores'!$B503-'2. Enter scores'!AL503,"")</f>
        <v/>
      </c>
      <c r="AN499" s="125" t="str">
        <f>IF('2. Enter scores'!AM503&lt;&gt;"",'2. Enter scores'!$B503-'2. Enter scores'!AM503,"")</f>
        <v/>
      </c>
      <c r="AO499" s="125" t="str">
        <f>IF('2. Enter scores'!AN503&lt;&gt;"",'2. Enter scores'!$B503-'2. Enter scores'!AN503,"")</f>
        <v/>
      </c>
      <c r="AP499" s="125" t="str">
        <f>IF('2. Enter scores'!AO503&lt;&gt;"",'2. Enter scores'!$B503-'2. Enter scores'!AO503,"")</f>
        <v/>
      </c>
      <c r="AQ499" s="125" t="str">
        <f>IF('2. Enter scores'!AP503&lt;&gt;"",'2. Enter scores'!$B503-'2. Enter scores'!AP503,"")</f>
        <v/>
      </c>
      <c r="AR499" s="125" t="str">
        <f>IF('2. Enter scores'!AQ503&lt;&gt;"",'2. Enter scores'!$B503-'2. Enter scores'!AQ503,"")</f>
        <v/>
      </c>
      <c r="AS499" s="125" t="str">
        <f>IF('2. Enter scores'!AR503&lt;&gt;"",'2. Enter scores'!$B503-'2. Enter scores'!AR503,"")</f>
        <v/>
      </c>
      <c r="AT499" s="125" t="str">
        <f>IF('2. Enter scores'!AS503&lt;&gt;"",'2. Enter scores'!$B503-'2. Enter scores'!AS503,"")</f>
        <v/>
      </c>
      <c r="AU499" s="125" t="str">
        <f>IF('2. Enter scores'!AT503&lt;&gt;"",'2. Enter scores'!$B503-'2. Enter scores'!AT503,"")</f>
        <v/>
      </c>
      <c r="AV499" s="125" t="str">
        <f>IF('2. Enter scores'!AU503&lt;&gt;"",'2. Enter scores'!$B503-'2. Enter scores'!AU503,"")</f>
        <v/>
      </c>
      <c r="AW499" s="125" t="str">
        <f>IF('2. Enter scores'!AV503&lt;&gt;"",'2. Enter scores'!$B503-'2. Enter scores'!AV503,"")</f>
        <v/>
      </c>
      <c r="AX499" s="125" t="str">
        <f>IF('2. Enter scores'!AW503&lt;&gt;"",'2. Enter scores'!$B503-'2. Enter scores'!AW503,"")</f>
        <v/>
      </c>
      <c r="AY499" s="125" t="str">
        <f>IF('2. Enter scores'!AX503&lt;&gt;"",'2. Enter scores'!$B503-'2. Enter scores'!AX503,"")</f>
        <v/>
      </c>
      <c r="AZ499" s="125" t="str">
        <f>IF('2. Enter scores'!AY503&lt;&gt;"",'2. Enter scores'!$B503-'2. Enter scores'!AY503,"")</f>
        <v/>
      </c>
      <c r="BA499" s="125" t="str">
        <f>IF('2. Enter scores'!AZ503&lt;&gt;"",'2. Enter scores'!$B503-'2. Enter scores'!AZ503,"")</f>
        <v/>
      </c>
      <c r="BB499" s="125" t="str">
        <f>IF('2. Enter scores'!BA503&lt;&gt;"",'2. Enter scores'!$B503-'2. Enter scores'!BA503,"")</f>
        <v/>
      </c>
      <c r="BC499" s="125" t="str">
        <f>IF('2. Enter scores'!BB503&lt;&gt;"",'2. Enter scores'!$B503-'2. Enter scores'!BB503,"")</f>
        <v/>
      </c>
      <c r="BD499" s="125" t="str">
        <f>IF('2. Enter scores'!BC503&lt;&gt;"",'2. Enter scores'!$B503-'2. Enter scores'!BC503,"")</f>
        <v/>
      </c>
      <c r="BE499" s="125" t="str">
        <f>IF('2. Enter scores'!BD503&lt;&gt;"",'2. Enter scores'!$B503-'2. Enter scores'!BD503,"")</f>
        <v/>
      </c>
      <c r="BF499" s="125" t="str">
        <f>IF('2. Enter scores'!BE503&lt;&gt;"",'2. Enter scores'!$B503-'2. Enter scores'!BE503,"")</f>
        <v/>
      </c>
      <c r="BG499" s="125" t="str">
        <f>IF('2. Enter scores'!BF503&lt;&gt;"",'2. Enter scores'!$B503-'2. Enter scores'!BF503,"")</f>
        <v/>
      </c>
      <c r="BH499" s="125" t="str">
        <f>IF('2. Enter scores'!BG503&lt;&gt;"",'2. Enter scores'!$B503-'2. Enter scores'!BG503,"")</f>
        <v/>
      </c>
      <c r="BI499" s="125" t="str">
        <f>IF('2. Enter scores'!BH503&lt;&gt;"",'2. Enter scores'!$B503-'2. Enter scores'!BH503,"")</f>
        <v/>
      </c>
      <c r="BJ499" s="125" t="str">
        <f>IF('2. Enter scores'!BI503&lt;&gt;"",'2. Enter scores'!$B503-'2. Enter scores'!BI503,"")</f>
        <v/>
      </c>
      <c r="BK499" s="125" t="str">
        <f>IF('2. Enter scores'!BJ503&lt;&gt;"",'2. Enter scores'!$B503-'2. Enter scores'!BJ503,"")</f>
        <v/>
      </c>
      <c r="BL499" s="125" t="str">
        <f>IF('2. Enter scores'!BK503&lt;&gt;"",'2. Enter scores'!$B503-'2. Enter scores'!BK503,"")</f>
        <v/>
      </c>
      <c r="BM499" s="125" t="str">
        <f>IF('2. Enter scores'!BL503&lt;&gt;"",'2. Enter scores'!$B503-'2. Enter scores'!BL503,"")</f>
        <v/>
      </c>
      <c r="BN499" s="125" t="str">
        <f>IF('2. Enter scores'!BM503&lt;&gt;"",'2. Enter scores'!$B503-'2. Enter scores'!BM503,"")</f>
        <v/>
      </c>
      <c r="BO499" s="125" t="str">
        <f>IF('2. Enter scores'!BN503&lt;&gt;"",'2. Enter scores'!$B503-'2. Enter scores'!BN503,"")</f>
        <v/>
      </c>
      <c r="BP499" s="108">
        <v>1000</v>
      </c>
    </row>
    <row r="500" spans="2:68" x14ac:dyDescent="0.35">
      <c r="B500" s="125" t="str">
        <f>IF('2. Enter scores'!A504&lt;&gt;"",'2. Enter scores'!A504,"")</f>
        <v/>
      </c>
      <c r="H500" s="125" t="str">
        <f>IF('2. Enter scores'!G504&lt;&gt;"",'2. Enter scores'!$B504-'2. Enter scores'!G504,"")</f>
        <v/>
      </c>
      <c r="I500" s="125" t="str">
        <f>IF('2. Enter scores'!H504&lt;&gt;"",'2. Enter scores'!$B504-'2. Enter scores'!H504,"")</f>
        <v/>
      </c>
      <c r="J500" s="125" t="str">
        <f>IF('2. Enter scores'!I504&lt;&gt;"",'2. Enter scores'!$B504-'2. Enter scores'!I504,"")</f>
        <v/>
      </c>
      <c r="K500" s="125" t="str">
        <f>IF('2. Enter scores'!J504&lt;&gt;"",'2. Enter scores'!$B504-'2. Enter scores'!J504,"")</f>
        <v/>
      </c>
      <c r="L500" s="125" t="str">
        <f>IF('2. Enter scores'!K504&lt;&gt;"",'2. Enter scores'!$B504-'2. Enter scores'!K504,"")</f>
        <v/>
      </c>
      <c r="M500" s="125" t="str">
        <f>IF('2. Enter scores'!L504&lt;&gt;"",'2. Enter scores'!$B504-'2. Enter scores'!L504,"")</f>
        <v/>
      </c>
      <c r="N500" s="125" t="str">
        <f>IF('2. Enter scores'!M504&lt;&gt;"",'2. Enter scores'!$B504-'2. Enter scores'!M504,"")</f>
        <v/>
      </c>
      <c r="O500" s="125" t="str">
        <f>IF('2. Enter scores'!N504&lt;&gt;"",'2. Enter scores'!$B504-'2. Enter scores'!N504,"")</f>
        <v/>
      </c>
      <c r="P500" s="125" t="str">
        <f>IF('2. Enter scores'!O504&lt;&gt;"",'2. Enter scores'!$B504-'2. Enter scores'!O504,"")</f>
        <v/>
      </c>
      <c r="Q500" s="125" t="str">
        <f>IF('2. Enter scores'!P504&lt;&gt;"",'2. Enter scores'!$B504-'2. Enter scores'!P504,"")</f>
        <v/>
      </c>
      <c r="R500" s="125" t="str">
        <f>IF('2. Enter scores'!Q504&lt;&gt;"",'2. Enter scores'!$B504-'2. Enter scores'!Q504,"")</f>
        <v/>
      </c>
      <c r="S500" s="125" t="str">
        <f>IF('2. Enter scores'!R504&lt;&gt;"",'2. Enter scores'!$B504-'2. Enter scores'!R504,"")</f>
        <v/>
      </c>
      <c r="T500" s="125" t="str">
        <f>IF('2. Enter scores'!S504&lt;&gt;"",'2. Enter scores'!$B504-'2. Enter scores'!S504,"")</f>
        <v/>
      </c>
      <c r="U500" s="125" t="str">
        <f>IF('2. Enter scores'!T504&lt;&gt;"",'2. Enter scores'!$B504-'2. Enter scores'!T504,"")</f>
        <v/>
      </c>
      <c r="V500" s="125" t="str">
        <f>IF('2. Enter scores'!U504&lt;&gt;"",'2. Enter scores'!$B504-'2. Enter scores'!U504,"")</f>
        <v/>
      </c>
      <c r="W500" s="125" t="str">
        <f>IF('2. Enter scores'!V504&lt;&gt;"",'2. Enter scores'!$B504-'2. Enter scores'!V504,"")</f>
        <v/>
      </c>
      <c r="X500" s="125" t="str">
        <f>IF('2. Enter scores'!W504&lt;&gt;"",'2. Enter scores'!$B504-'2. Enter scores'!W504,"")</f>
        <v/>
      </c>
      <c r="Y500" s="125" t="str">
        <f>IF('2. Enter scores'!X504&lt;&gt;"",'2. Enter scores'!$B504-'2. Enter scores'!X504,"")</f>
        <v/>
      </c>
      <c r="Z500" s="125" t="str">
        <f>IF('2. Enter scores'!Y504&lt;&gt;"",'2. Enter scores'!$B504-'2. Enter scores'!Y504,"")</f>
        <v/>
      </c>
      <c r="AA500" s="125" t="str">
        <f>IF('2. Enter scores'!Z504&lt;&gt;"",'2. Enter scores'!$B504-'2. Enter scores'!Z504,"")</f>
        <v/>
      </c>
      <c r="AB500" s="125" t="str">
        <f>IF('2. Enter scores'!AA504&lt;&gt;"",'2. Enter scores'!$B504-'2. Enter scores'!AA504,"")</f>
        <v/>
      </c>
      <c r="AC500" s="125" t="str">
        <f>IF('2. Enter scores'!AB504&lt;&gt;"",'2. Enter scores'!$B504-'2. Enter scores'!AB504,"")</f>
        <v/>
      </c>
      <c r="AD500" s="125" t="str">
        <f>IF('2. Enter scores'!AC504&lt;&gt;"",'2. Enter scores'!$B504-'2. Enter scores'!AC504,"")</f>
        <v/>
      </c>
      <c r="AE500" s="125" t="str">
        <f>IF('2. Enter scores'!AD504&lt;&gt;"",'2. Enter scores'!$B504-'2. Enter scores'!AD504,"")</f>
        <v/>
      </c>
      <c r="AF500" s="125" t="str">
        <f>IF('2. Enter scores'!AE504&lt;&gt;"",'2. Enter scores'!$B504-'2. Enter scores'!AE504,"")</f>
        <v/>
      </c>
      <c r="AG500" s="125" t="str">
        <f>IF('2. Enter scores'!AF504&lt;&gt;"",'2. Enter scores'!$B504-'2. Enter scores'!AF504,"")</f>
        <v/>
      </c>
      <c r="AH500" s="125" t="str">
        <f>IF('2. Enter scores'!AG504&lt;&gt;"",'2. Enter scores'!$B504-'2. Enter scores'!AG504,"")</f>
        <v/>
      </c>
      <c r="AI500" s="125" t="str">
        <f>IF('2. Enter scores'!AH504&lt;&gt;"",'2. Enter scores'!$B504-'2. Enter scores'!AH504,"")</f>
        <v/>
      </c>
      <c r="AJ500" s="125" t="str">
        <f>IF('2. Enter scores'!AI504&lt;&gt;"",'2. Enter scores'!$B504-'2. Enter scores'!AI504,"")</f>
        <v/>
      </c>
      <c r="AK500" s="125" t="str">
        <f>IF('2. Enter scores'!AJ504&lt;&gt;"",'2. Enter scores'!$B504-'2. Enter scores'!AJ504,"")</f>
        <v/>
      </c>
      <c r="AL500" s="125" t="str">
        <f>IF('2. Enter scores'!AK504&lt;&gt;"",'2. Enter scores'!$B504-'2. Enter scores'!AK504,"")</f>
        <v/>
      </c>
      <c r="AM500" s="125" t="str">
        <f>IF('2. Enter scores'!AL504&lt;&gt;"",'2. Enter scores'!$B504-'2. Enter scores'!AL504,"")</f>
        <v/>
      </c>
      <c r="AN500" s="125" t="str">
        <f>IF('2. Enter scores'!AM504&lt;&gt;"",'2. Enter scores'!$B504-'2. Enter scores'!AM504,"")</f>
        <v/>
      </c>
      <c r="AO500" s="125" t="str">
        <f>IF('2. Enter scores'!AN504&lt;&gt;"",'2. Enter scores'!$B504-'2. Enter scores'!AN504,"")</f>
        <v/>
      </c>
      <c r="AP500" s="125" t="str">
        <f>IF('2. Enter scores'!AO504&lt;&gt;"",'2. Enter scores'!$B504-'2. Enter scores'!AO504,"")</f>
        <v/>
      </c>
      <c r="AQ500" s="125" t="str">
        <f>IF('2. Enter scores'!AP504&lt;&gt;"",'2. Enter scores'!$B504-'2. Enter scores'!AP504,"")</f>
        <v/>
      </c>
      <c r="AR500" s="125" t="str">
        <f>IF('2. Enter scores'!AQ504&lt;&gt;"",'2. Enter scores'!$B504-'2. Enter scores'!AQ504,"")</f>
        <v/>
      </c>
      <c r="AS500" s="125" t="str">
        <f>IF('2. Enter scores'!AR504&lt;&gt;"",'2. Enter scores'!$B504-'2. Enter scores'!AR504,"")</f>
        <v/>
      </c>
      <c r="AT500" s="125" t="str">
        <f>IF('2. Enter scores'!AS504&lt;&gt;"",'2. Enter scores'!$B504-'2. Enter scores'!AS504,"")</f>
        <v/>
      </c>
      <c r="AU500" s="125" t="str">
        <f>IF('2. Enter scores'!AT504&lt;&gt;"",'2. Enter scores'!$B504-'2. Enter scores'!AT504,"")</f>
        <v/>
      </c>
      <c r="AV500" s="125" t="str">
        <f>IF('2. Enter scores'!AU504&lt;&gt;"",'2. Enter scores'!$B504-'2. Enter scores'!AU504,"")</f>
        <v/>
      </c>
      <c r="AW500" s="125" t="str">
        <f>IF('2. Enter scores'!AV504&lt;&gt;"",'2. Enter scores'!$B504-'2. Enter scores'!AV504,"")</f>
        <v/>
      </c>
      <c r="AX500" s="125" t="str">
        <f>IF('2. Enter scores'!AW504&lt;&gt;"",'2. Enter scores'!$B504-'2. Enter scores'!AW504,"")</f>
        <v/>
      </c>
      <c r="AY500" s="125" t="str">
        <f>IF('2. Enter scores'!AX504&lt;&gt;"",'2. Enter scores'!$B504-'2. Enter scores'!AX504,"")</f>
        <v/>
      </c>
      <c r="AZ500" s="125" t="str">
        <f>IF('2. Enter scores'!AY504&lt;&gt;"",'2. Enter scores'!$B504-'2. Enter scores'!AY504,"")</f>
        <v/>
      </c>
      <c r="BA500" s="125" t="str">
        <f>IF('2. Enter scores'!AZ504&lt;&gt;"",'2. Enter scores'!$B504-'2. Enter scores'!AZ504,"")</f>
        <v/>
      </c>
      <c r="BB500" s="125" t="str">
        <f>IF('2. Enter scores'!BA504&lt;&gt;"",'2. Enter scores'!$B504-'2. Enter scores'!BA504,"")</f>
        <v/>
      </c>
      <c r="BC500" s="125" t="str">
        <f>IF('2. Enter scores'!BB504&lt;&gt;"",'2. Enter scores'!$B504-'2. Enter scores'!BB504,"")</f>
        <v/>
      </c>
      <c r="BD500" s="125" t="str">
        <f>IF('2. Enter scores'!BC504&lt;&gt;"",'2. Enter scores'!$B504-'2. Enter scores'!BC504,"")</f>
        <v/>
      </c>
      <c r="BE500" s="125" t="str">
        <f>IF('2. Enter scores'!BD504&lt;&gt;"",'2. Enter scores'!$B504-'2. Enter scores'!BD504,"")</f>
        <v/>
      </c>
      <c r="BF500" s="125" t="str">
        <f>IF('2. Enter scores'!BE504&lt;&gt;"",'2. Enter scores'!$B504-'2. Enter scores'!BE504,"")</f>
        <v/>
      </c>
      <c r="BG500" s="125" t="str">
        <f>IF('2. Enter scores'!BF504&lt;&gt;"",'2. Enter scores'!$B504-'2. Enter scores'!BF504,"")</f>
        <v/>
      </c>
      <c r="BH500" s="125" t="str">
        <f>IF('2. Enter scores'!BG504&lt;&gt;"",'2. Enter scores'!$B504-'2. Enter scores'!BG504,"")</f>
        <v/>
      </c>
      <c r="BI500" s="125" t="str">
        <f>IF('2. Enter scores'!BH504&lt;&gt;"",'2. Enter scores'!$B504-'2. Enter scores'!BH504,"")</f>
        <v/>
      </c>
      <c r="BJ500" s="125" t="str">
        <f>IF('2. Enter scores'!BI504&lt;&gt;"",'2. Enter scores'!$B504-'2. Enter scores'!BI504,"")</f>
        <v/>
      </c>
      <c r="BK500" s="125" t="str">
        <f>IF('2. Enter scores'!BJ504&lt;&gt;"",'2. Enter scores'!$B504-'2. Enter scores'!BJ504,"")</f>
        <v/>
      </c>
      <c r="BL500" s="125" t="str">
        <f>IF('2. Enter scores'!BK504&lt;&gt;"",'2. Enter scores'!$B504-'2. Enter scores'!BK504,"")</f>
        <v/>
      </c>
      <c r="BM500" s="125" t="str">
        <f>IF('2. Enter scores'!BL504&lt;&gt;"",'2. Enter scores'!$B504-'2. Enter scores'!BL504,"")</f>
        <v/>
      </c>
      <c r="BN500" s="125" t="str">
        <f>IF('2. Enter scores'!BM504&lt;&gt;"",'2. Enter scores'!$B504-'2. Enter scores'!BM504,"")</f>
        <v/>
      </c>
      <c r="BO500" s="125" t="str">
        <f>IF('2. Enter scores'!BN504&lt;&gt;"",'2. Enter scores'!$B504-'2. Enter scores'!BN504,"")</f>
        <v/>
      </c>
      <c r="BP500" s="108">
        <v>1000</v>
      </c>
    </row>
    <row r="501" spans="2:68" x14ac:dyDescent="0.35">
      <c r="B501" s="125" t="str">
        <f>IF('2. Enter scores'!A505&lt;&gt;"",'2. Enter scores'!A505,"")</f>
        <v/>
      </c>
      <c r="H501" s="125" t="str">
        <f>IF('2. Enter scores'!G505&lt;&gt;"",'2. Enter scores'!$B505-'2. Enter scores'!G505,"")</f>
        <v/>
      </c>
      <c r="I501" s="125" t="str">
        <f>IF('2. Enter scores'!H505&lt;&gt;"",'2. Enter scores'!$B505-'2. Enter scores'!H505,"")</f>
        <v/>
      </c>
      <c r="J501" s="125" t="str">
        <f>IF('2. Enter scores'!I505&lt;&gt;"",'2. Enter scores'!$B505-'2. Enter scores'!I505,"")</f>
        <v/>
      </c>
      <c r="K501" s="125" t="str">
        <f>IF('2. Enter scores'!J505&lt;&gt;"",'2. Enter scores'!$B505-'2. Enter scores'!J505,"")</f>
        <v/>
      </c>
      <c r="L501" s="125" t="str">
        <f>IF('2. Enter scores'!K505&lt;&gt;"",'2. Enter scores'!$B505-'2. Enter scores'!K505,"")</f>
        <v/>
      </c>
      <c r="M501" s="125" t="str">
        <f>IF('2. Enter scores'!L505&lt;&gt;"",'2. Enter scores'!$B505-'2. Enter scores'!L505,"")</f>
        <v/>
      </c>
      <c r="N501" s="125" t="str">
        <f>IF('2. Enter scores'!M505&lt;&gt;"",'2. Enter scores'!$B505-'2. Enter scores'!M505,"")</f>
        <v/>
      </c>
      <c r="O501" s="125" t="str">
        <f>IF('2. Enter scores'!N505&lt;&gt;"",'2. Enter scores'!$B505-'2. Enter scores'!N505,"")</f>
        <v/>
      </c>
      <c r="P501" s="125" t="str">
        <f>IF('2. Enter scores'!O505&lt;&gt;"",'2. Enter scores'!$B505-'2. Enter scores'!O505,"")</f>
        <v/>
      </c>
      <c r="Q501" s="125" t="str">
        <f>IF('2. Enter scores'!P505&lt;&gt;"",'2. Enter scores'!$B505-'2. Enter scores'!P505,"")</f>
        <v/>
      </c>
      <c r="R501" s="125" t="str">
        <f>IF('2. Enter scores'!Q505&lt;&gt;"",'2. Enter scores'!$B505-'2. Enter scores'!Q505,"")</f>
        <v/>
      </c>
      <c r="S501" s="125" t="str">
        <f>IF('2. Enter scores'!R505&lt;&gt;"",'2. Enter scores'!$B505-'2. Enter scores'!R505,"")</f>
        <v/>
      </c>
      <c r="T501" s="125" t="str">
        <f>IF('2. Enter scores'!S505&lt;&gt;"",'2. Enter scores'!$B505-'2. Enter scores'!S505,"")</f>
        <v/>
      </c>
      <c r="U501" s="125" t="str">
        <f>IF('2. Enter scores'!T505&lt;&gt;"",'2. Enter scores'!$B505-'2. Enter scores'!T505,"")</f>
        <v/>
      </c>
      <c r="V501" s="125" t="str">
        <f>IF('2. Enter scores'!U505&lt;&gt;"",'2. Enter scores'!$B505-'2. Enter scores'!U505,"")</f>
        <v/>
      </c>
      <c r="W501" s="125" t="str">
        <f>IF('2. Enter scores'!V505&lt;&gt;"",'2. Enter scores'!$B505-'2. Enter scores'!V505,"")</f>
        <v/>
      </c>
      <c r="X501" s="125" t="str">
        <f>IF('2. Enter scores'!W505&lt;&gt;"",'2. Enter scores'!$B505-'2. Enter scores'!W505,"")</f>
        <v/>
      </c>
      <c r="Y501" s="125" t="str">
        <f>IF('2. Enter scores'!X505&lt;&gt;"",'2. Enter scores'!$B505-'2. Enter scores'!X505,"")</f>
        <v/>
      </c>
      <c r="Z501" s="125" t="str">
        <f>IF('2. Enter scores'!Y505&lt;&gt;"",'2. Enter scores'!$B505-'2. Enter scores'!Y505,"")</f>
        <v/>
      </c>
      <c r="AA501" s="125" t="str">
        <f>IF('2. Enter scores'!Z505&lt;&gt;"",'2. Enter scores'!$B505-'2. Enter scores'!Z505,"")</f>
        <v/>
      </c>
      <c r="AB501" s="125" t="str">
        <f>IF('2. Enter scores'!AA505&lt;&gt;"",'2. Enter scores'!$B505-'2. Enter scores'!AA505,"")</f>
        <v/>
      </c>
      <c r="AC501" s="125" t="str">
        <f>IF('2. Enter scores'!AB505&lt;&gt;"",'2. Enter scores'!$B505-'2. Enter scores'!AB505,"")</f>
        <v/>
      </c>
      <c r="AD501" s="125" t="str">
        <f>IF('2. Enter scores'!AC505&lt;&gt;"",'2. Enter scores'!$B505-'2. Enter scores'!AC505,"")</f>
        <v/>
      </c>
      <c r="AE501" s="125" t="str">
        <f>IF('2. Enter scores'!AD505&lt;&gt;"",'2. Enter scores'!$B505-'2. Enter scores'!AD505,"")</f>
        <v/>
      </c>
      <c r="AF501" s="125" t="str">
        <f>IF('2. Enter scores'!AE505&lt;&gt;"",'2. Enter scores'!$B505-'2. Enter scores'!AE505,"")</f>
        <v/>
      </c>
      <c r="AG501" s="125" t="str">
        <f>IF('2. Enter scores'!AF505&lt;&gt;"",'2. Enter scores'!$B505-'2. Enter scores'!AF505,"")</f>
        <v/>
      </c>
      <c r="AH501" s="125" t="str">
        <f>IF('2. Enter scores'!AG505&lt;&gt;"",'2. Enter scores'!$B505-'2. Enter scores'!AG505,"")</f>
        <v/>
      </c>
      <c r="AI501" s="125" t="str">
        <f>IF('2. Enter scores'!AH505&lt;&gt;"",'2. Enter scores'!$B505-'2. Enter scores'!AH505,"")</f>
        <v/>
      </c>
      <c r="AJ501" s="125" t="str">
        <f>IF('2. Enter scores'!AI505&lt;&gt;"",'2. Enter scores'!$B505-'2. Enter scores'!AI505,"")</f>
        <v/>
      </c>
      <c r="AK501" s="125" t="str">
        <f>IF('2. Enter scores'!AJ505&lt;&gt;"",'2. Enter scores'!$B505-'2. Enter scores'!AJ505,"")</f>
        <v/>
      </c>
      <c r="AL501" s="125" t="str">
        <f>IF('2. Enter scores'!AK505&lt;&gt;"",'2. Enter scores'!$B505-'2. Enter scores'!AK505,"")</f>
        <v/>
      </c>
      <c r="AM501" s="125" t="str">
        <f>IF('2. Enter scores'!AL505&lt;&gt;"",'2. Enter scores'!$B505-'2. Enter scores'!AL505,"")</f>
        <v/>
      </c>
      <c r="AN501" s="125" t="str">
        <f>IF('2. Enter scores'!AM505&lt;&gt;"",'2. Enter scores'!$B505-'2. Enter scores'!AM505,"")</f>
        <v/>
      </c>
      <c r="AO501" s="125" t="str">
        <f>IF('2. Enter scores'!AN505&lt;&gt;"",'2. Enter scores'!$B505-'2. Enter scores'!AN505,"")</f>
        <v/>
      </c>
      <c r="AP501" s="125" t="str">
        <f>IF('2. Enter scores'!AO505&lt;&gt;"",'2. Enter scores'!$B505-'2. Enter scores'!AO505,"")</f>
        <v/>
      </c>
      <c r="AQ501" s="125" t="str">
        <f>IF('2. Enter scores'!AP505&lt;&gt;"",'2. Enter scores'!$B505-'2. Enter scores'!AP505,"")</f>
        <v/>
      </c>
      <c r="AR501" s="125" t="str">
        <f>IF('2. Enter scores'!AQ505&lt;&gt;"",'2. Enter scores'!$B505-'2. Enter scores'!AQ505,"")</f>
        <v/>
      </c>
      <c r="AS501" s="125" t="str">
        <f>IF('2. Enter scores'!AR505&lt;&gt;"",'2. Enter scores'!$B505-'2. Enter scores'!AR505,"")</f>
        <v/>
      </c>
      <c r="AT501" s="125" t="str">
        <f>IF('2. Enter scores'!AS505&lt;&gt;"",'2. Enter scores'!$B505-'2. Enter scores'!AS505,"")</f>
        <v/>
      </c>
      <c r="AU501" s="125" t="str">
        <f>IF('2. Enter scores'!AT505&lt;&gt;"",'2. Enter scores'!$B505-'2. Enter scores'!AT505,"")</f>
        <v/>
      </c>
      <c r="AV501" s="125" t="str">
        <f>IF('2. Enter scores'!AU505&lt;&gt;"",'2. Enter scores'!$B505-'2. Enter scores'!AU505,"")</f>
        <v/>
      </c>
      <c r="AW501" s="125" t="str">
        <f>IF('2. Enter scores'!AV505&lt;&gt;"",'2. Enter scores'!$B505-'2. Enter scores'!AV505,"")</f>
        <v/>
      </c>
      <c r="AX501" s="125" t="str">
        <f>IF('2. Enter scores'!AW505&lt;&gt;"",'2. Enter scores'!$B505-'2. Enter scores'!AW505,"")</f>
        <v/>
      </c>
      <c r="AY501" s="125" t="str">
        <f>IF('2. Enter scores'!AX505&lt;&gt;"",'2. Enter scores'!$B505-'2. Enter scores'!AX505,"")</f>
        <v/>
      </c>
      <c r="AZ501" s="125" t="str">
        <f>IF('2. Enter scores'!AY505&lt;&gt;"",'2. Enter scores'!$B505-'2. Enter scores'!AY505,"")</f>
        <v/>
      </c>
      <c r="BA501" s="125" t="str">
        <f>IF('2. Enter scores'!AZ505&lt;&gt;"",'2. Enter scores'!$B505-'2. Enter scores'!AZ505,"")</f>
        <v/>
      </c>
      <c r="BB501" s="125" t="str">
        <f>IF('2. Enter scores'!BA505&lt;&gt;"",'2. Enter scores'!$B505-'2. Enter scores'!BA505,"")</f>
        <v/>
      </c>
      <c r="BC501" s="125" t="str">
        <f>IF('2. Enter scores'!BB505&lt;&gt;"",'2. Enter scores'!$B505-'2. Enter scores'!BB505,"")</f>
        <v/>
      </c>
      <c r="BD501" s="125" t="str">
        <f>IF('2. Enter scores'!BC505&lt;&gt;"",'2. Enter scores'!$B505-'2. Enter scores'!BC505,"")</f>
        <v/>
      </c>
      <c r="BE501" s="125" t="str">
        <f>IF('2. Enter scores'!BD505&lt;&gt;"",'2. Enter scores'!$B505-'2. Enter scores'!BD505,"")</f>
        <v/>
      </c>
      <c r="BF501" s="125" t="str">
        <f>IF('2. Enter scores'!BE505&lt;&gt;"",'2. Enter scores'!$B505-'2. Enter scores'!BE505,"")</f>
        <v/>
      </c>
      <c r="BG501" s="125" t="str">
        <f>IF('2. Enter scores'!BF505&lt;&gt;"",'2. Enter scores'!$B505-'2. Enter scores'!BF505,"")</f>
        <v/>
      </c>
      <c r="BH501" s="125" t="str">
        <f>IF('2. Enter scores'!BG505&lt;&gt;"",'2. Enter scores'!$B505-'2. Enter scores'!BG505,"")</f>
        <v/>
      </c>
      <c r="BI501" s="125" t="str">
        <f>IF('2. Enter scores'!BH505&lt;&gt;"",'2. Enter scores'!$B505-'2. Enter scores'!BH505,"")</f>
        <v/>
      </c>
      <c r="BJ501" s="125" t="str">
        <f>IF('2. Enter scores'!BI505&lt;&gt;"",'2. Enter scores'!$B505-'2. Enter scores'!BI505,"")</f>
        <v/>
      </c>
      <c r="BK501" s="125" t="str">
        <f>IF('2. Enter scores'!BJ505&lt;&gt;"",'2. Enter scores'!$B505-'2. Enter scores'!BJ505,"")</f>
        <v/>
      </c>
      <c r="BL501" s="125" t="str">
        <f>IF('2. Enter scores'!BK505&lt;&gt;"",'2. Enter scores'!$B505-'2. Enter scores'!BK505,"")</f>
        <v/>
      </c>
      <c r="BM501" s="125" t="str">
        <f>IF('2. Enter scores'!BL505&lt;&gt;"",'2. Enter scores'!$B505-'2. Enter scores'!BL505,"")</f>
        <v/>
      </c>
      <c r="BN501" s="125" t="str">
        <f>IF('2. Enter scores'!BM505&lt;&gt;"",'2. Enter scores'!$B505-'2. Enter scores'!BM505,"")</f>
        <v/>
      </c>
      <c r="BO501" s="125" t="str">
        <f>IF('2. Enter scores'!BN505&lt;&gt;"",'2. Enter scores'!$B505-'2. Enter scores'!BN505,"")</f>
        <v/>
      </c>
      <c r="BP501" s="108">
        <v>1000</v>
      </c>
    </row>
    <row r="502" spans="2:68" x14ac:dyDescent="0.35">
      <c r="B502" s="125" t="str">
        <f>IF('2. Enter scores'!A506&lt;&gt;"",'2. Enter scores'!A506,"")</f>
        <v/>
      </c>
      <c r="H502" s="125" t="str">
        <f>IF('2. Enter scores'!G506&lt;&gt;"",'2. Enter scores'!$B506-'2. Enter scores'!G506,"")</f>
        <v/>
      </c>
      <c r="I502" s="125" t="str">
        <f>IF('2. Enter scores'!H506&lt;&gt;"",'2. Enter scores'!$B506-'2. Enter scores'!H506,"")</f>
        <v/>
      </c>
      <c r="J502" s="125" t="str">
        <f>IF('2. Enter scores'!I506&lt;&gt;"",'2. Enter scores'!$B506-'2. Enter scores'!I506,"")</f>
        <v/>
      </c>
      <c r="K502" s="125" t="str">
        <f>IF('2. Enter scores'!J506&lt;&gt;"",'2. Enter scores'!$B506-'2. Enter scores'!J506,"")</f>
        <v/>
      </c>
      <c r="L502" s="125" t="str">
        <f>IF('2. Enter scores'!K506&lt;&gt;"",'2. Enter scores'!$B506-'2. Enter scores'!K506,"")</f>
        <v/>
      </c>
      <c r="M502" s="125" t="str">
        <f>IF('2. Enter scores'!L506&lt;&gt;"",'2. Enter scores'!$B506-'2. Enter scores'!L506,"")</f>
        <v/>
      </c>
      <c r="N502" s="125" t="str">
        <f>IF('2. Enter scores'!M506&lt;&gt;"",'2. Enter scores'!$B506-'2. Enter scores'!M506,"")</f>
        <v/>
      </c>
      <c r="O502" s="125" t="str">
        <f>IF('2. Enter scores'!N506&lt;&gt;"",'2. Enter scores'!$B506-'2. Enter scores'!N506,"")</f>
        <v/>
      </c>
      <c r="P502" s="125" t="str">
        <f>IF('2. Enter scores'!O506&lt;&gt;"",'2. Enter scores'!$B506-'2. Enter scores'!O506,"")</f>
        <v/>
      </c>
      <c r="Q502" s="125" t="str">
        <f>IF('2. Enter scores'!P506&lt;&gt;"",'2. Enter scores'!$B506-'2. Enter scores'!P506,"")</f>
        <v/>
      </c>
      <c r="R502" s="125" t="str">
        <f>IF('2. Enter scores'!Q506&lt;&gt;"",'2. Enter scores'!$B506-'2. Enter scores'!Q506,"")</f>
        <v/>
      </c>
      <c r="S502" s="125" t="str">
        <f>IF('2. Enter scores'!R506&lt;&gt;"",'2. Enter scores'!$B506-'2. Enter scores'!R506,"")</f>
        <v/>
      </c>
      <c r="T502" s="125" t="str">
        <f>IF('2. Enter scores'!S506&lt;&gt;"",'2. Enter scores'!$B506-'2. Enter scores'!S506,"")</f>
        <v/>
      </c>
      <c r="U502" s="125" t="str">
        <f>IF('2. Enter scores'!T506&lt;&gt;"",'2. Enter scores'!$B506-'2. Enter scores'!T506,"")</f>
        <v/>
      </c>
      <c r="V502" s="125" t="str">
        <f>IF('2. Enter scores'!U506&lt;&gt;"",'2. Enter scores'!$B506-'2. Enter scores'!U506,"")</f>
        <v/>
      </c>
      <c r="W502" s="125" t="str">
        <f>IF('2. Enter scores'!V506&lt;&gt;"",'2. Enter scores'!$B506-'2. Enter scores'!V506,"")</f>
        <v/>
      </c>
      <c r="X502" s="125" t="str">
        <f>IF('2. Enter scores'!W506&lt;&gt;"",'2. Enter scores'!$B506-'2. Enter scores'!W506,"")</f>
        <v/>
      </c>
      <c r="Y502" s="125" t="str">
        <f>IF('2. Enter scores'!X506&lt;&gt;"",'2. Enter scores'!$B506-'2. Enter scores'!X506,"")</f>
        <v/>
      </c>
      <c r="Z502" s="125" t="str">
        <f>IF('2. Enter scores'!Y506&lt;&gt;"",'2. Enter scores'!$B506-'2. Enter scores'!Y506,"")</f>
        <v/>
      </c>
      <c r="AA502" s="125" t="str">
        <f>IF('2. Enter scores'!Z506&lt;&gt;"",'2. Enter scores'!$B506-'2. Enter scores'!Z506,"")</f>
        <v/>
      </c>
      <c r="AB502" s="125" t="str">
        <f>IF('2. Enter scores'!AA506&lt;&gt;"",'2. Enter scores'!$B506-'2. Enter scores'!AA506,"")</f>
        <v/>
      </c>
      <c r="AC502" s="125" t="str">
        <f>IF('2. Enter scores'!AB506&lt;&gt;"",'2. Enter scores'!$B506-'2. Enter scores'!AB506,"")</f>
        <v/>
      </c>
      <c r="AD502" s="125" t="str">
        <f>IF('2. Enter scores'!AC506&lt;&gt;"",'2. Enter scores'!$B506-'2. Enter scores'!AC506,"")</f>
        <v/>
      </c>
      <c r="AE502" s="125" t="str">
        <f>IF('2. Enter scores'!AD506&lt;&gt;"",'2. Enter scores'!$B506-'2. Enter scores'!AD506,"")</f>
        <v/>
      </c>
      <c r="AF502" s="125" t="str">
        <f>IF('2. Enter scores'!AE506&lt;&gt;"",'2. Enter scores'!$B506-'2. Enter scores'!AE506,"")</f>
        <v/>
      </c>
      <c r="AG502" s="125" t="str">
        <f>IF('2. Enter scores'!AF506&lt;&gt;"",'2. Enter scores'!$B506-'2. Enter scores'!AF506,"")</f>
        <v/>
      </c>
      <c r="AH502" s="125" t="str">
        <f>IF('2. Enter scores'!AG506&lt;&gt;"",'2. Enter scores'!$B506-'2. Enter scores'!AG506,"")</f>
        <v/>
      </c>
      <c r="AI502" s="125" t="str">
        <f>IF('2. Enter scores'!AH506&lt;&gt;"",'2. Enter scores'!$B506-'2. Enter scores'!AH506,"")</f>
        <v/>
      </c>
      <c r="AJ502" s="125" t="str">
        <f>IF('2. Enter scores'!AI506&lt;&gt;"",'2. Enter scores'!$B506-'2. Enter scores'!AI506,"")</f>
        <v/>
      </c>
      <c r="AK502" s="125" t="str">
        <f>IF('2. Enter scores'!AJ506&lt;&gt;"",'2. Enter scores'!$B506-'2. Enter scores'!AJ506,"")</f>
        <v/>
      </c>
      <c r="AL502" s="125" t="str">
        <f>IF('2. Enter scores'!AK506&lt;&gt;"",'2. Enter scores'!$B506-'2. Enter scores'!AK506,"")</f>
        <v/>
      </c>
      <c r="AM502" s="125" t="str">
        <f>IF('2. Enter scores'!AL506&lt;&gt;"",'2. Enter scores'!$B506-'2. Enter scores'!AL506,"")</f>
        <v/>
      </c>
      <c r="AN502" s="125" t="str">
        <f>IF('2. Enter scores'!AM506&lt;&gt;"",'2. Enter scores'!$B506-'2. Enter scores'!AM506,"")</f>
        <v/>
      </c>
      <c r="AO502" s="125" t="str">
        <f>IF('2. Enter scores'!AN506&lt;&gt;"",'2. Enter scores'!$B506-'2. Enter scores'!AN506,"")</f>
        <v/>
      </c>
      <c r="AP502" s="125" t="str">
        <f>IF('2. Enter scores'!AO506&lt;&gt;"",'2. Enter scores'!$B506-'2. Enter scores'!AO506,"")</f>
        <v/>
      </c>
      <c r="AQ502" s="125" t="str">
        <f>IF('2. Enter scores'!AP506&lt;&gt;"",'2. Enter scores'!$B506-'2. Enter scores'!AP506,"")</f>
        <v/>
      </c>
      <c r="AR502" s="125" t="str">
        <f>IF('2. Enter scores'!AQ506&lt;&gt;"",'2. Enter scores'!$B506-'2. Enter scores'!AQ506,"")</f>
        <v/>
      </c>
      <c r="AS502" s="125" t="str">
        <f>IF('2. Enter scores'!AR506&lt;&gt;"",'2. Enter scores'!$B506-'2. Enter scores'!AR506,"")</f>
        <v/>
      </c>
      <c r="AT502" s="125" t="str">
        <f>IF('2. Enter scores'!AS506&lt;&gt;"",'2. Enter scores'!$B506-'2. Enter scores'!AS506,"")</f>
        <v/>
      </c>
      <c r="AU502" s="125" t="str">
        <f>IF('2. Enter scores'!AT506&lt;&gt;"",'2. Enter scores'!$B506-'2. Enter scores'!AT506,"")</f>
        <v/>
      </c>
      <c r="AV502" s="125" t="str">
        <f>IF('2. Enter scores'!AU506&lt;&gt;"",'2. Enter scores'!$B506-'2. Enter scores'!AU506,"")</f>
        <v/>
      </c>
      <c r="AW502" s="125" t="str">
        <f>IF('2. Enter scores'!AV506&lt;&gt;"",'2. Enter scores'!$B506-'2. Enter scores'!AV506,"")</f>
        <v/>
      </c>
      <c r="AX502" s="125" t="str">
        <f>IF('2. Enter scores'!AW506&lt;&gt;"",'2. Enter scores'!$B506-'2. Enter scores'!AW506,"")</f>
        <v/>
      </c>
      <c r="AY502" s="125" t="str">
        <f>IF('2. Enter scores'!AX506&lt;&gt;"",'2. Enter scores'!$B506-'2. Enter scores'!AX506,"")</f>
        <v/>
      </c>
      <c r="AZ502" s="125" t="str">
        <f>IF('2. Enter scores'!AY506&lt;&gt;"",'2. Enter scores'!$B506-'2. Enter scores'!AY506,"")</f>
        <v/>
      </c>
      <c r="BA502" s="125" t="str">
        <f>IF('2. Enter scores'!AZ506&lt;&gt;"",'2. Enter scores'!$B506-'2. Enter scores'!AZ506,"")</f>
        <v/>
      </c>
      <c r="BB502" s="125" t="str">
        <f>IF('2. Enter scores'!BA506&lt;&gt;"",'2. Enter scores'!$B506-'2. Enter scores'!BA506,"")</f>
        <v/>
      </c>
      <c r="BC502" s="125" t="str">
        <f>IF('2. Enter scores'!BB506&lt;&gt;"",'2. Enter scores'!$B506-'2. Enter scores'!BB506,"")</f>
        <v/>
      </c>
      <c r="BD502" s="125" t="str">
        <f>IF('2. Enter scores'!BC506&lt;&gt;"",'2. Enter scores'!$B506-'2. Enter scores'!BC506,"")</f>
        <v/>
      </c>
      <c r="BE502" s="125" t="str">
        <f>IF('2. Enter scores'!BD506&lt;&gt;"",'2. Enter scores'!$B506-'2. Enter scores'!BD506,"")</f>
        <v/>
      </c>
      <c r="BF502" s="125" t="str">
        <f>IF('2. Enter scores'!BE506&lt;&gt;"",'2. Enter scores'!$B506-'2. Enter scores'!BE506,"")</f>
        <v/>
      </c>
      <c r="BG502" s="125" t="str">
        <f>IF('2. Enter scores'!BF506&lt;&gt;"",'2. Enter scores'!$B506-'2. Enter scores'!BF506,"")</f>
        <v/>
      </c>
      <c r="BH502" s="125" t="str">
        <f>IF('2. Enter scores'!BG506&lt;&gt;"",'2. Enter scores'!$B506-'2. Enter scores'!BG506,"")</f>
        <v/>
      </c>
      <c r="BI502" s="125" t="str">
        <f>IF('2. Enter scores'!BH506&lt;&gt;"",'2. Enter scores'!$B506-'2. Enter scores'!BH506,"")</f>
        <v/>
      </c>
      <c r="BJ502" s="125" t="str">
        <f>IF('2. Enter scores'!BI506&lt;&gt;"",'2. Enter scores'!$B506-'2. Enter scores'!BI506,"")</f>
        <v/>
      </c>
      <c r="BK502" s="125" t="str">
        <f>IF('2. Enter scores'!BJ506&lt;&gt;"",'2. Enter scores'!$B506-'2. Enter scores'!BJ506,"")</f>
        <v/>
      </c>
      <c r="BL502" s="125" t="str">
        <f>IF('2. Enter scores'!BK506&lt;&gt;"",'2. Enter scores'!$B506-'2. Enter scores'!BK506,"")</f>
        <v/>
      </c>
      <c r="BM502" s="125" t="str">
        <f>IF('2. Enter scores'!BL506&lt;&gt;"",'2. Enter scores'!$B506-'2. Enter scores'!BL506,"")</f>
        <v/>
      </c>
      <c r="BN502" s="125" t="str">
        <f>IF('2. Enter scores'!BM506&lt;&gt;"",'2. Enter scores'!$B506-'2. Enter scores'!BM506,"")</f>
        <v/>
      </c>
      <c r="BO502" s="125" t="str">
        <f>IF('2. Enter scores'!BN506&lt;&gt;"",'2. Enter scores'!$B506-'2. Enter scores'!BN506,"")</f>
        <v/>
      </c>
      <c r="BP502" s="108">
        <v>1000</v>
      </c>
    </row>
    <row r="503" spans="2:68" x14ac:dyDescent="0.35">
      <c r="B503" s="125" t="str">
        <f>IF('2. Enter scores'!A507&lt;&gt;"",'2. Enter scores'!A507,"")</f>
        <v/>
      </c>
      <c r="H503" s="125" t="str">
        <f>IF('2. Enter scores'!G507&lt;&gt;"",'2. Enter scores'!$B507-'2. Enter scores'!G507,"")</f>
        <v/>
      </c>
      <c r="I503" s="125" t="str">
        <f>IF('2. Enter scores'!H507&lt;&gt;"",'2. Enter scores'!$B507-'2. Enter scores'!H507,"")</f>
        <v/>
      </c>
      <c r="J503" s="125" t="str">
        <f>IF('2. Enter scores'!I507&lt;&gt;"",'2. Enter scores'!$B507-'2. Enter scores'!I507,"")</f>
        <v/>
      </c>
      <c r="K503" s="125" t="str">
        <f>IF('2. Enter scores'!J507&lt;&gt;"",'2. Enter scores'!$B507-'2. Enter scores'!J507,"")</f>
        <v/>
      </c>
      <c r="L503" s="125" t="str">
        <f>IF('2. Enter scores'!K507&lt;&gt;"",'2. Enter scores'!$B507-'2. Enter scores'!K507,"")</f>
        <v/>
      </c>
      <c r="M503" s="125" t="str">
        <f>IF('2. Enter scores'!L507&lt;&gt;"",'2. Enter scores'!$B507-'2. Enter scores'!L507,"")</f>
        <v/>
      </c>
      <c r="N503" s="125" t="str">
        <f>IF('2. Enter scores'!M507&lt;&gt;"",'2. Enter scores'!$B507-'2. Enter scores'!M507,"")</f>
        <v/>
      </c>
      <c r="O503" s="125" t="str">
        <f>IF('2. Enter scores'!N507&lt;&gt;"",'2. Enter scores'!$B507-'2. Enter scores'!N507,"")</f>
        <v/>
      </c>
      <c r="P503" s="125" t="str">
        <f>IF('2. Enter scores'!O507&lt;&gt;"",'2. Enter scores'!$B507-'2. Enter scores'!O507,"")</f>
        <v/>
      </c>
      <c r="Q503" s="125" t="str">
        <f>IF('2. Enter scores'!P507&lt;&gt;"",'2. Enter scores'!$B507-'2. Enter scores'!P507,"")</f>
        <v/>
      </c>
      <c r="R503" s="125" t="str">
        <f>IF('2. Enter scores'!Q507&lt;&gt;"",'2. Enter scores'!$B507-'2. Enter scores'!Q507,"")</f>
        <v/>
      </c>
      <c r="S503" s="125" t="str">
        <f>IF('2. Enter scores'!R507&lt;&gt;"",'2. Enter scores'!$B507-'2. Enter scores'!R507,"")</f>
        <v/>
      </c>
      <c r="T503" s="125" t="str">
        <f>IF('2. Enter scores'!S507&lt;&gt;"",'2. Enter scores'!$B507-'2. Enter scores'!S507,"")</f>
        <v/>
      </c>
      <c r="U503" s="125" t="str">
        <f>IF('2. Enter scores'!T507&lt;&gt;"",'2. Enter scores'!$B507-'2. Enter scores'!T507,"")</f>
        <v/>
      </c>
      <c r="V503" s="125" t="str">
        <f>IF('2. Enter scores'!U507&lt;&gt;"",'2. Enter scores'!$B507-'2. Enter scores'!U507,"")</f>
        <v/>
      </c>
      <c r="W503" s="125" t="str">
        <f>IF('2. Enter scores'!V507&lt;&gt;"",'2. Enter scores'!$B507-'2. Enter scores'!V507,"")</f>
        <v/>
      </c>
      <c r="X503" s="125" t="str">
        <f>IF('2. Enter scores'!W507&lt;&gt;"",'2. Enter scores'!$B507-'2. Enter scores'!W507,"")</f>
        <v/>
      </c>
      <c r="Y503" s="125" t="str">
        <f>IF('2. Enter scores'!X507&lt;&gt;"",'2. Enter scores'!$B507-'2. Enter scores'!X507,"")</f>
        <v/>
      </c>
      <c r="Z503" s="125" t="str">
        <f>IF('2. Enter scores'!Y507&lt;&gt;"",'2. Enter scores'!$B507-'2. Enter scores'!Y507,"")</f>
        <v/>
      </c>
      <c r="AA503" s="125" t="str">
        <f>IF('2. Enter scores'!Z507&lt;&gt;"",'2. Enter scores'!$B507-'2. Enter scores'!Z507,"")</f>
        <v/>
      </c>
      <c r="AB503" s="125" t="str">
        <f>IF('2. Enter scores'!AA507&lt;&gt;"",'2. Enter scores'!$B507-'2. Enter scores'!AA507,"")</f>
        <v/>
      </c>
      <c r="AC503" s="125" t="str">
        <f>IF('2. Enter scores'!AB507&lt;&gt;"",'2. Enter scores'!$B507-'2. Enter scores'!AB507,"")</f>
        <v/>
      </c>
      <c r="AD503" s="125" t="str">
        <f>IF('2. Enter scores'!AC507&lt;&gt;"",'2. Enter scores'!$B507-'2. Enter scores'!AC507,"")</f>
        <v/>
      </c>
      <c r="AE503" s="125" t="str">
        <f>IF('2. Enter scores'!AD507&lt;&gt;"",'2. Enter scores'!$B507-'2. Enter scores'!AD507,"")</f>
        <v/>
      </c>
      <c r="AF503" s="125" t="str">
        <f>IF('2. Enter scores'!AE507&lt;&gt;"",'2. Enter scores'!$B507-'2. Enter scores'!AE507,"")</f>
        <v/>
      </c>
      <c r="AG503" s="125" t="str">
        <f>IF('2. Enter scores'!AF507&lt;&gt;"",'2. Enter scores'!$B507-'2. Enter scores'!AF507,"")</f>
        <v/>
      </c>
      <c r="AH503" s="125" t="str">
        <f>IF('2. Enter scores'!AG507&lt;&gt;"",'2. Enter scores'!$B507-'2. Enter scores'!AG507,"")</f>
        <v/>
      </c>
      <c r="AI503" s="125" t="str">
        <f>IF('2. Enter scores'!AH507&lt;&gt;"",'2. Enter scores'!$B507-'2. Enter scores'!AH507,"")</f>
        <v/>
      </c>
      <c r="AJ503" s="125" t="str">
        <f>IF('2. Enter scores'!AI507&lt;&gt;"",'2. Enter scores'!$B507-'2. Enter scores'!AI507,"")</f>
        <v/>
      </c>
      <c r="AK503" s="125" t="str">
        <f>IF('2. Enter scores'!AJ507&lt;&gt;"",'2. Enter scores'!$B507-'2. Enter scores'!AJ507,"")</f>
        <v/>
      </c>
      <c r="AL503" s="125" t="str">
        <f>IF('2. Enter scores'!AK507&lt;&gt;"",'2. Enter scores'!$B507-'2. Enter scores'!AK507,"")</f>
        <v/>
      </c>
      <c r="AM503" s="125" t="str">
        <f>IF('2. Enter scores'!AL507&lt;&gt;"",'2. Enter scores'!$B507-'2. Enter scores'!AL507,"")</f>
        <v/>
      </c>
      <c r="AN503" s="125" t="str">
        <f>IF('2. Enter scores'!AM507&lt;&gt;"",'2. Enter scores'!$B507-'2. Enter scores'!AM507,"")</f>
        <v/>
      </c>
      <c r="AO503" s="125" t="str">
        <f>IF('2. Enter scores'!AN507&lt;&gt;"",'2. Enter scores'!$B507-'2. Enter scores'!AN507,"")</f>
        <v/>
      </c>
      <c r="AP503" s="125" t="str">
        <f>IF('2. Enter scores'!AO507&lt;&gt;"",'2. Enter scores'!$B507-'2. Enter scores'!AO507,"")</f>
        <v/>
      </c>
      <c r="AQ503" s="125" t="str">
        <f>IF('2. Enter scores'!AP507&lt;&gt;"",'2. Enter scores'!$B507-'2. Enter scores'!AP507,"")</f>
        <v/>
      </c>
      <c r="AR503" s="125" t="str">
        <f>IF('2. Enter scores'!AQ507&lt;&gt;"",'2. Enter scores'!$B507-'2. Enter scores'!AQ507,"")</f>
        <v/>
      </c>
      <c r="AS503" s="125" t="str">
        <f>IF('2. Enter scores'!AR507&lt;&gt;"",'2. Enter scores'!$B507-'2. Enter scores'!AR507,"")</f>
        <v/>
      </c>
      <c r="AT503" s="125" t="str">
        <f>IF('2. Enter scores'!AS507&lt;&gt;"",'2. Enter scores'!$B507-'2. Enter scores'!AS507,"")</f>
        <v/>
      </c>
      <c r="AU503" s="125" t="str">
        <f>IF('2. Enter scores'!AT507&lt;&gt;"",'2. Enter scores'!$B507-'2. Enter scores'!AT507,"")</f>
        <v/>
      </c>
      <c r="AV503" s="125" t="str">
        <f>IF('2. Enter scores'!AU507&lt;&gt;"",'2. Enter scores'!$B507-'2. Enter scores'!AU507,"")</f>
        <v/>
      </c>
      <c r="AW503" s="125" t="str">
        <f>IF('2. Enter scores'!AV507&lt;&gt;"",'2. Enter scores'!$B507-'2. Enter scores'!AV507,"")</f>
        <v/>
      </c>
      <c r="AX503" s="125" t="str">
        <f>IF('2. Enter scores'!AW507&lt;&gt;"",'2. Enter scores'!$B507-'2. Enter scores'!AW507,"")</f>
        <v/>
      </c>
      <c r="AY503" s="125" t="str">
        <f>IF('2. Enter scores'!AX507&lt;&gt;"",'2. Enter scores'!$B507-'2. Enter scores'!AX507,"")</f>
        <v/>
      </c>
      <c r="AZ503" s="125" t="str">
        <f>IF('2. Enter scores'!AY507&lt;&gt;"",'2. Enter scores'!$B507-'2. Enter scores'!AY507,"")</f>
        <v/>
      </c>
      <c r="BA503" s="125" t="str">
        <f>IF('2. Enter scores'!AZ507&lt;&gt;"",'2. Enter scores'!$B507-'2. Enter scores'!AZ507,"")</f>
        <v/>
      </c>
      <c r="BB503" s="125" t="str">
        <f>IF('2. Enter scores'!BA507&lt;&gt;"",'2. Enter scores'!$B507-'2. Enter scores'!BA507,"")</f>
        <v/>
      </c>
      <c r="BC503" s="125" t="str">
        <f>IF('2. Enter scores'!BB507&lt;&gt;"",'2. Enter scores'!$B507-'2. Enter scores'!BB507,"")</f>
        <v/>
      </c>
      <c r="BD503" s="125" t="str">
        <f>IF('2. Enter scores'!BC507&lt;&gt;"",'2. Enter scores'!$B507-'2. Enter scores'!BC507,"")</f>
        <v/>
      </c>
      <c r="BE503" s="125" t="str">
        <f>IF('2. Enter scores'!BD507&lt;&gt;"",'2. Enter scores'!$B507-'2. Enter scores'!BD507,"")</f>
        <v/>
      </c>
      <c r="BF503" s="125" t="str">
        <f>IF('2. Enter scores'!BE507&lt;&gt;"",'2. Enter scores'!$B507-'2. Enter scores'!BE507,"")</f>
        <v/>
      </c>
      <c r="BG503" s="125" t="str">
        <f>IF('2. Enter scores'!BF507&lt;&gt;"",'2. Enter scores'!$B507-'2. Enter scores'!BF507,"")</f>
        <v/>
      </c>
      <c r="BH503" s="125" t="str">
        <f>IF('2. Enter scores'!BG507&lt;&gt;"",'2. Enter scores'!$B507-'2. Enter scores'!BG507,"")</f>
        <v/>
      </c>
      <c r="BI503" s="125" t="str">
        <f>IF('2. Enter scores'!BH507&lt;&gt;"",'2. Enter scores'!$B507-'2. Enter scores'!BH507,"")</f>
        <v/>
      </c>
      <c r="BJ503" s="125" t="str">
        <f>IF('2. Enter scores'!BI507&lt;&gt;"",'2. Enter scores'!$B507-'2. Enter scores'!BI507,"")</f>
        <v/>
      </c>
      <c r="BK503" s="125" t="str">
        <f>IF('2. Enter scores'!BJ507&lt;&gt;"",'2. Enter scores'!$B507-'2. Enter scores'!BJ507,"")</f>
        <v/>
      </c>
      <c r="BL503" s="125" t="str">
        <f>IF('2. Enter scores'!BK507&lt;&gt;"",'2. Enter scores'!$B507-'2. Enter scores'!BK507,"")</f>
        <v/>
      </c>
      <c r="BM503" s="125" t="str">
        <f>IF('2. Enter scores'!BL507&lt;&gt;"",'2. Enter scores'!$B507-'2. Enter scores'!BL507,"")</f>
        <v/>
      </c>
      <c r="BN503" s="125" t="str">
        <f>IF('2. Enter scores'!BM507&lt;&gt;"",'2. Enter scores'!$B507-'2. Enter scores'!BM507,"")</f>
        <v/>
      </c>
      <c r="BO503" s="125" t="str">
        <f>IF('2. Enter scores'!BN507&lt;&gt;"",'2. Enter scores'!$B507-'2. Enter scores'!BN507,"")</f>
        <v/>
      </c>
      <c r="BP503" s="108">
        <v>1000</v>
      </c>
    </row>
    <row r="504" spans="2:68" x14ac:dyDescent="0.35">
      <c r="B504" s="125" t="str">
        <f>IF('2. Enter scores'!A508&lt;&gt;"",'2. Enter scores'!A508,"")</f>
        <v/>
      </c>
      <c r="H504" s="125" t="str">
        <f>IF('2. Enter scores'!G508&lt;&gt;"",'2. Enter scores'!$B508-'2. Enter scores'!G508,"")</f>
        <v/>
      </c>
      <c r="I504" s="125" t="str">
        <f>IF('2. Enter scores'!H508&lt;&gt;"",'2. Enter scores'!$B508-'2. Enter scores'!H508,"")</f>
        <v/>
      </c>
      <c r="J504" s="125" t="str">
        <f>IF('2. Enter scores'!I508&lt;&gt;"",'2. Enter scores'!$B508-'2. Enter scores'!I508,"")</f>
        <v/>
      </c>
      <c r="K504" s="125" t="str">
        <f>IF('2. Enter scores'!J508&lt;&gt;"",'2. Enter scores'!$B508-'2. Enter scores'!J508,"")</f>
        <v/>
      </c>
      <c r="L504" s="125" t="str">
        <f>IF('2. Enter scores'!K508&lt;&gt;"",'2. Enter scores'!$B508-'2. Enter scores'!K508,"")</f>
        <v/>
      </c>
      <c r="M504" s="125" t="str">
        <f>IF('2. Enter scores'!L508&lt;&gt;"",'2. Enter scores'!$B508-'2. Enter scores'!L508,"")</f>
        <v/>
      </c>
      <c r="N504" s="125" t="str">
        <f>IF('2. Enter scores'!M508&lt;&gt;"",'2. Enter scores'!$B508-'2. Enter scores'!M508,"")</f>
        <v/>
      </c>
      <c r="O504" s="125" t="str">
        <f>IF('2. Enter scores'!N508&lt;&gt;"",'2. Enter scores'!$B508-'2. Enter scores'!N508,"")</f>
        <v/>
      </c>
      <c r="P504" s="125" t="str">
        <f>IF('2. Enter scores'!O508&lt;&gt;"",'2. Enter scores'!$B508-'2. Enter scores'!O508,"")</f>
        <v/>
      </c>
      <c r="Q504" s="125" t="str">
        <f>IF('2. Enter scores'!P508&lt;&gt;"",'2. Enter scores'!$B508-'2. Enter scores'!P508,"")</f>
        <v/>
      </c>
      <c r="R504" s="125" t="str">
        <f>IF('2. Enter scores'!Q508&lt;&gt;"",'2. Enter scores'!$B508-'2. Enter scores'!Q508,"")</f>
        <v/>
      </c>
      <c r="S504" s="125" t="str">
        <f>IF('2. Enter scores'!R508&lt;&gt;"",'2. Enter scores'!$B508-'2. Enter scores'!R508,"")</f>
        <v/>
      </c>
      <c r="T504" s="125" t="str">
        <f>IF('2. Enter scores'!S508&lt;&gt;"",'2. Enter scores'!$B508-'2. Enter scores'!S508,"")</f>
        <v/>
      </c>
      <c r="U504" s="125" t="str">
        <f>IF('2. Enter scores'!T508&lt;&gt;"",'2. Enter scores'!$B508-'2. Enter scores'!T508,"")</f>
        <v/>
      </c>
      <c r="V504" s="125" t="str">
        <f>IF('2. Enter scores'!U508&lt;&gt;"",'2. Enter scores'!$B508-'2. Enter scores'!U508,"")</f>
        <v/>
      </c>
      <c r="W504" s="125" t="str">
        <f>IF('2. Enter scores'!V508&lt;&gt;"",'2. Enter scores'!$B508-'2. Enter scores'!V508,"")</f>
        <v/>
      </c>
      <c r="X504" s="125" t="str">
        <f>IF('2. Enter scores'!W508&lt;&gt;"",'2. Enter scores'!$B508-'2. Enter scores'!W508,"")</f>
        <v/>
      </c>
      <c r="Y504" s="125" t="str">
        <f>IF('2. Enter scores'!X508&lt;&gt;"",'2. Enter scores'!$B508-'2. Enter scores'!X508,"")</f>
        <v/>
      </c>
      <c r="Z504" s="125" t="str">
        <f>IF('2. Enter scores'!Y508&lt;&gt;"",'2. Enter scores'!$B508-'2. Enter scores'!Y508,"")</f>
        <v/>
      </c>
      <c r="AA504" s="125" t="str">
        <f>IF('2. Enter scores'!Z508&lt;&gt;"",'2. Enter scores'!$B508-'2. Enter scores'!Z508,"")</f>
        <v/>
      </c>
      <c r="AB504" s="125" t="str">
        <f>IF('2. Enter scores'!AA508&lt;&gt;"",'2. Enter scores'!$B508-'2. Enter scores'!AA508,"")</f>
        <v/>
      </c>
      <c r="AC504" s="125" t="str">
        <f>IF('2. Enter scores'!AB508&lt;&gt;"",'2. Enter scores'!$B508-'2. Enter scores'!AB508,"")</f>
        <v/>
      </c>
      <c r="AD504" s="125" t="str">
        <f>IF('2. Enter scores'!AC508&lt;&gt;"",'2. Enter scores'!$B508-'2. Enter scores'!AC508,"")</f>
        <v/>
      </c>
      <c r="AE504" s="125" t="str">
        <f>IF('2. Enter scores'!AD508&lt;&gt;"",'2. Enter scores'!$B508-'2. Enter scores'!AD508,"")</f>
        <v/>
      </c>
      <c r="AF504" s="125" t="str">
        <f>IF('2. Enter scores'!AE508&lt;&gt;"",'2. Enter scores'!$B508-'2. Enter scores'!AE508,"")</f>
        <v/>
      </c>
      <c r="AG504" s="125" t="str">
        <f>IF('2. Enter scores'!AF508&lt;&gt;"",'2. Enter scores'!$B508-'2. Enter scores'!AF508,"")</f>
        <v/>
      </c>
      <c r="AH504" s="125" t="str">
        <f>IF('2. Enter scores'!AG508&lt;&gt;"",'2. Enter scores'!$B508-'2. Enter scores'!AG508,"")</f>
        <v/>
      </c>
      <c r="AI504" s="125" t="str">
        <f>IF('2. Enter scores'!AH508&lt;&gt;"",'2. Enter scores'!$B508-'2. Enter scores'!AH508,"")</f>
        <v/>
      </c>
      <c r="AJ504" s="125" t="str">
        <f>IF('2. Enter scores'!AI508&lt;&gt;"",'2. Enter scores'!$B508-'2. Enter scores'!AI508,"")</f>
        <v/>
      </c>
      <c r="AK504" s="125" t="str">
        <f>IF('2. Enter scores'!AJ508&lt;&gt;"",'2. Enter scores'!$B508-'2. Enter scores'!AJ508,"")</f>
        <v/>
      </c>
      <c r="AL504" s="125" t="str">
        <f>IF('2. Enter scores'!AK508&lt;&gt;"",'2. Enter scores'!$B508-'2. Enter scores'!AK508,"")</f>
        <v/>
      </c>
      <c r="AM504" s="125" t="str">
        <f>IF('2. Enter scores'!AL508&lt;&gt;"",'2. Enter scores'!$B508-'2. Enter scores'!AL508,"")</f>
        <v/>
      </c>
      <c r="AN504" s="125" t="str">
        <f>IF('2. Enter scores'!AM508&lt;&gt;"",'2. Enter scores'!$B508-'2. Enter scores'!AM508,"")</f>
        <v/>
      </c>
      <c r="AO504" s="125" t="str">
        <f>IF('2. Enter scores'!AN508&lt;&gt;"",'2. Enter scores'!$B508-'2. Enter scores'!AN508,"")</f>
        <v/>
      </c>
      <c r="AP504" s="125" t="str">
        <f>IF('2. Enter scores'!AO508&lt;&gt;"",'2. Enter scores'!$B508-'2. Enter scores'!AO508,"")</f>
        <v/>
      </c>
      <c r="AQ504" s="125" t="str">
        <f>IF('2. Enter scores'!AP508&lt;&gt;"",'2. Enter scores'!$B508-'2. Enter scores'!AP508,"")</f>
        <v/>
      </c>
      <c r="AR504" s="125" t="str">
        <f>IF('2. Enter scores'!AQ508&lt;&gt;"",'2. Enter scores'!$B508-'2. Enter scores'!AQ508,"")</f>
        <v/>
      </c>
      <c r="AS504" s="125" t="str">
        <f>IF('2. Enter scores'!AR508&lt;&gt;"",'2. Enter scores'!$B508-'2. Enter scores'!AR508,"")</f>
        <v/>
      </c>
      <c r="AT504" s="125" t="str">
        <f>IF('2. Enter scores'!AS508&lt;&gt;"",'2. Enter scores'!$B508-'2. Enter scores'!AS508,"")</f>
        <v/>
      </c>
      <c r="AU504" s="125" t="str">
        <f>IF('2. Enter scores'!AT508&lt;&gt;"",'2. Enter scores'!$B508-'2. Enter scores'!AT508,"")</f>
        <v/>
      </c>
      <c r="AV504" s="125" t="str">
        <f>IF('2. Enter scores'!AU508&lt;&gt;"",'2. Enter scores'!$B508-'2. Enter scores'!AU508,"")</f>
        <v/>
      </c>
      <c r="AW504" s="125" t="str">
        <f>IF('2. Enter scores'!AV508&lt;&gt;"",'2. Enter scores'!$B508-'2. Enter scores'!AV508,"")</f>
        <v/>
      </c>
      <c r="AX504" s="125" t="str">
        <f>IF('2. Enter scores'!AW508&lt;&gt;"",'2. Enter scores'!$B508-'2. Enter scores'!AW508,"")</f>
        <v/>
      </c>
      <c r="AY504" s="125" t="str">
        <f>IF('2. Enter scores'!AX508&lt;&gt;"",'2. Enter scores'!$B508-'2. Enter scores'!AX508,"")</f>
        <v/>
      </c>
      <c r="AZ504" s="125" t="str">
        <f>IF('2. Enter scores'!AY508&lt;&gt;"",'2. Enter scores'!$B508-'2. Enter scores'!AY508,"")</f>
        <v/>
      </c>
      <c r="BA504" s="125" t="str">
        <f>IF('2. Enter scores'!AZ508&lt;&gt;"",'2. Enter scores'!$B508-'2. Enter scores'!AZ508,"")</f>
        <v/>
      </c>
      <c r="BB504" s="125" t="str">
        <f>IF('2. Enter scores'!BA508&lt;&gt;"",'2. Enter scores'!$B508-'2. Enter scores'!BA508,"")</f>
        <v/>
      </c>
      <c r="BC504" s="125" t="str">
        <f>IF('2. Enter scores'!BB508&lt;&gt;"",'2. Enter scores'!$B508-'2. Enter scores'!BB508,"")</f>
        <v/>
      </c>
      <c r="BD504" s="125" t="str">
        <f>IF('2. Enter scores'!BC508&lt;&gt;"",'2. Enter scores'!$B508-'2. Enter scores'!BC508,"")</f>
        <v/>
      </c>
      <c r="BE504" s="125" t="str">
        <f>IF('2. Enter scores'!BD508&lt;&gt;"",'2. Enter scores'!$B508-'2. Enter scores'!BD508,"")</f>
        <v/>
      </c>
      <c r="BF504" s="125" t="str">
        <f>IF('2. Enter scores'!BE508&lt;&gt;"",'2. Enter scores'!$B508-'2. Enter scores'!BE508,"")</f>
        <v/>
      </c>
      <c r="BG504" s="125" t="str">
        <f>IF('2. Enter scores'!BF508&lt;&gt;"",'2. Enter scores'!$B508-'2. Enter scores'!BF508,"")</f>
        <v/>
      </c>
      <c r="BH504" s="125" t="str">
        <f>IF('2. Enter scores'!BG508&lt;&gt;"",'2. Enter scores'!$B508-'2. Enter scores'!BG508,"")</f>
        <v/>
      </c>
      <c r="BI504" s="125" t="str">
        <f>IF('2. Enter scores'!BH508&lt;&gt;"",'2. Enter scores'!$B508-'2. Enter scores'!BH508,"")</f>
        <v/>
      </c>
      <c r="BJ504" s="125" t="str">
        <f>IF('2. Enter scores'!BI508&lt;&gt;"",'2. Enter scores'!$B508-'2. Enter scores'!BI508,"")</f>
        <v/>
      </c>
      <c r="BK504" s="125" t="str">
        <f>IF('2. Enter scores'!BJ508&lt;&gt;"",'2. Enter scores'!$B508-'2. Enter scores'!BJ508,"")</f>
        <v/>
      </c>
      <c r="BL504" s="125" t="str">
        <f>IF('2. Enter scores'!BK508&lt;&gt;"",'2. Enter scores'!$B508-'2. Enter scores'!BK508,"")</f>
        <v/>
      </c>
      <c r="BM504" s="125" t="str">
        <f>IF('2. Enter scores'!BL508&lt;&gt;"",'2. Enter scores'!$B508-'2. Enter scores'!BL508,"")</f>
        <v/>
      </c>
      <c r="BN504" s="125" t="str">
        <f>IF('2. Enter scores'!BM508&lt;&gt;"",'2. Enter scores'!$B508-'2. Enter scores'!BM508,"")</f>
        <v/>
      </c>
      <c r="BO504" s="125" t="str">
        <f>IF('2. Enter scores'!BN508&lt;&gt;"",'2. Enter scores'!$B508-'2. Enter scores'!BN508,"")</f>
        <v/>
      </c>
      <c r="BP504" s="108">
        <v>1000</v>
      </c>
    </row>
    <row r="505" spans="2:68" x14ac:dyDescent="0.35">
      <c r="B505" s="125" t="str">
        <f>IF('2. Enter scores'!A509&lt;&gt;"",'2. Enter scores'!A509,"")</f>
        <v/>
      </c>
      <c r="H505" s="125" t="str">
        <f>IF('2. Enter scores'!G509&lt;&gt;"",'2. Enter scores'!$B509-'2. Enter scores'!G509,"")</f>
        <v/>
      </c>
      <c r="I505" s="125" t="str">
        <f>IF('2. Enter scores'!H509&lt;&gt;"",'2. Enter scores'!$B509-'2. Enter scores'!H509,"")</f>
        <v/>
      </c>
      <c r="J505" s="125" t="str">
        <f>IF('2. Enter scores'!I509&lt;&gt;"",'2. Enter scores'!$B509-'2. Enter scores'!I509,"")</f>
        <v/>
      </c>
      <c r="K505" s="125" t="str">
        <f>IF('2. Enter scores'!J509&lt;&gt;"",'2. Enter scores'!$B509-'2. Enter scores'!J509,"")</f>
        <v/>
      </c>
      <c r="L505" s="125" t="str">
        <f>IF('2. Enter scores'!K509&lt;&gt;"",'2. Enter scores'!$B509-'2. Enter scores'!K509,"")</f>
        <v/>
      </c>
      <c r="M505" s="125" t="str">
        <f>IF('2. Enter scores'!L509&lt;&gt;"",'2. Enter scores'!$B509-'2. Enter scores'!L509,"")</f>
        <v/>
      </c>
      <c r="N505" s="125" t="str">
        <f>IF('2. Enter scores'!M509&lt;&gt;"",'2. Enter scores'!$B509-'2. Enter scores'!M509,"")</f>
        <v/>
      </c>
      <c r="O505" s="125" t="str">
        <f>IF('2. Enter scores'!N509&lt;&gt;"",'2. Enter scores'!$B509-'2. Enter scores'!N509,"")</f>
        <v/>
      </c>
      <c r="P505" s="125" t="str">
        <f>IF('2. Enter scores'!O509&lt;&gt;"",'2. Enter scores'!$B509-'2. Enter scores'!O509,"")</f>
        <v/>
      </c>
      <c r="Q505" s="125" t="str">
        <f>IF('2. Enter scores'!P509&lt;&gt;"",'2. Enter scores'!$B509-'2. Enter scores'!P509,"")</f>
        <v/>
      </c>
      <c r="R505" s="125" t="str">
        <f>IF('2. Enter scores'!Q509&lt;&gt;"",'2. Enter scores'!$B509-'2. Enter scores'!Q509,"")</f>
        <v/>
      </c>
      <c r="S505" s="125" t="str">
        <f>IF('2. Enter scores'!R509&lt;&gt;"",'2. Enter scores'!$B509-'2. Enter scores'!R509,"")</f>
        <v/>
      </c>
      <c r="T505" s="125" t="str">
        <f>IF('2. Enter scores'!S509&lt;&gt;"",'2. Enter scores'!$B509-'2. Enter scores'!S509,"")</f>
        <v/>
      </c>
      <c r="U505" s="125" t="str">
        <f>IF('2. Enter scores'!T509&lt;&gt;"",'2. Enter scores'!$B509-'2. Enter scores'!T509,"")</f>
        <v/>
      </c>
      <c r="V505" s="125" t="str">
        <f>IF('2. Enter scores'!U509&lt;&gt;"",'2. Enter scores'!$B509-'2. Enter scores'!U509,"")</f>
        <v/>
      </c>
      <c r="W505" s="125" t="str">
        <f>IF('2. Enter scores'!V509&lt;&gt;"",'2. Enter scores'!$B509-'2. Enter scores'!V509,"")</f>
        <v/>
      </c>
      <c r="X505" s="125" t="str">
        <f>IF('2. Enter scores'!W509&lt;&gt;"",'2. Enter scores'!$B509-'2. Enter scores'!W509,"")</f>
        <v/>
      </c>
      <c r="Y505" s="125" t="str">
        <f>IF('2. Enter scores'!X509&lt;&gt;"",'2. Enter scores'!$B509-'2. Enter scores'!X509,"")</f>
        <v/>
      </c>
      <c r="Z505" s="125" t="str">
        <f>IF('2. Enter scores'!Y509&lt;&gt;"",'2. Enter scores'!$B509-'2. Enter scores'!Y509,"")</f>
        <v/>
      </c>
      <c r="AA505" s="125" t="str">
        <f>IF('2. Enter scores'!Z509&lt;&gt;"",'2. Enter scores'!$B509-'2. Enter scores'!Z509,"")</f>
        <v/>
      </c>
      <c r="AB505" s="125" t="str">
        <f>IF('2. Enter scores'!AA509&lt;&gt;"",'2. Enter scores'!$B509-'2. Enter scores'!AA509,"")</f>
        <v/>
      </c>
      <c r="AC505" s="125" t="str">
        <f>IF('2. Enter scores'!AB509&lt;&gt;"",'2. Enter scores'!$B509-'2. Enter scores'!AB509,"")</f>
        <v/>
      </c>
      <c r="AD505" s="125" t="str">
        <f>IF('2. Enter scores'!AC509&lt;&gt;"",'2. Enter scores'!$B509-'2. Enter scores'!AC509,"")</f>
        <v/>
      </c>
      <c r="AE505" s="125" t="str">
        <f>IF('2. Enter scores'!AD509&lt;&gt;"",'2. Enter scores'!$B509-'2. Enter scores'!AD509,"")</f>
        <v/>
      </c>
      <c r="AF505" s="125" t="str">
        <f>IF('2. Enter scores'!AE509&lt;&gt;"",'2. Enter scores'!$B509-'2. Enter scores'!AE509,"")</f>
        <v/>
      </c>
      <c r="AG505" s="125" t="str">
        <f>IF('2. Enter scores'!AF509&lt;&gt;"",'2. Enter scores'!$B509-'2. Enter scores'!AF509,"")</f>
        <v/>
      </c>
      <c r="AH505" s="125" t="str">
        <f>IF('2. Enter scores'!AG509&lt;&gt;"",'2. Enter scores'!$B509-'2. Enter scores'!AG509,"")</f>
        <v/>
      </c>
      <c r="AI505" s="125" t="str">
        <f>IF('2. Enter scores'!AH509&lt;&gt;"",'2. Enter scores'!$B509-'2. Enter scores'!AH509,"")</f>
        <v/>
      </c>
      <c r="AJ505" s="125" t="str">
        <f>IF('2. Enter scores'!AI509&lt;&gt;"",'2. Enter scores'!$B509-'2. Enter scores'!AI509,"")</f>
        <v/>
      </c>
      <c r="AK505" s="125" t="str">
        <f>IF('2. Enter scores'!AJ509&lt;&gt;"",'2. Enter scores'!$B509-'2. Enter scores'!AJ509,"")</f>
        <v/>
      </c>
      <c r="AL505" s="125" t="str">
        <f>IF('2. Enter scores'!AK509&lt;&gt;"",'2. Enter scores'!$B509-'2. Enter scores'!AK509,"")</f>
        <v/>
      </c>
      <c r="AM505" s="125" t="str">
        <f>IF('2. Enter scores'!AL509&lt;&gt;"",'2. Enter scores'!$B509-'2. Enter scores'!AL509,"")</f>
        <v/>
      </c>
      <c r="AN505" s="125" t="str">
        <f>IF('2. Enter scores'!AM509&lt;&gt;"",'2. Enter scores'!$B509-'2. Enter scores'!AM509,"")</f>
        <v/>
      </c>
      <c r="AO505" s="125" t="str">
        <f>IF('2. Enter scores'!AN509&lt;&gt;"",'2. Enter scores'!$B509-'2. Enter scores'!AN509,"")</f>
        <v/>
      </c>
      <c r="AP505" s="125" t="str">
        <f>IF('2. Enter scores'!AO509&lt;&gt;"",'2. Enter scores'!$B509-'2. Enter scores'!AO509,"")</f>
        <v/>
      </c>
      <c r="AQ505" s="125" t="str">
        <f>IF('2. Enter scores'!AP509&lt;&gt;"",'2. Enter scores'!$B509-'2. Enter scores'!AP509,"")</f>
        <v/>
      </c>
      <c r="AR505" s="125" t="str">
        <f>IF('2. Enter scores'!AQ509&lt;&gt;"",'2. Enter scores'!$B509-'2. Enter scores'!AQ509,"")</f>
        <v/>
      </c>
      <c r="AS505" s="125" t="str">
        <f>IF('2. Enter scores'!AR509&lt;&gt;"",'2. Enter scores'!$B509-'2. Enter scores'!AR509,"")</f>
        <v/>
      </c>
      <c r="AT505" s="125" t="str">
        <f>IF('2. Enter scores'!AS509&lt;&gt;"",'2. Enter scores'!$B509-'2. Enter scores'!AS509,"")</f>
        <v/>
      </c>
      <c r="AU505" s="125" t="str">
        <f>IF('2. Enter scores'!AT509&lt;&gt;"",'2. Enter scores'!$B509-'2. Enter scores'!AT509,"")</f>
        <v/>
      </c>
      <c r="AV505" s="125" t="str">
        <f>IF('2. Enter scores'!AU509&lt;&gt;"",'2. Enter scores'!$B509-'2. Enter scores'!AU509,"")</f>
        <v/>
      </c>
      <c r="AW505" s="125" t="str">
        <f>IF('2. Enter scores'!AV509&lt;&gt;"",'2. Enter scores'!$B509-'2. Enter scores'!AV509,"")</f>
        <v/>
      </c>
      <c r="AX505" s="125" t="str">
        <f>IF('2. Enter scores'!AW509&lt;&gt;"",'2. Enter scores'!$B509-'2. Enter scores'!AW509,"")</f>
        <v/>
      </c>
      <c r="AY505" s="125" t="str">
        <f>IF('2. Enter scores'!AX509&lt;&gt;"",'2. Enter scores'!$B509-'2. Enter scores'!AX509,"")</f>
        <v/>
      </c>
      <c r="AZ505" s="125" t="str">
        <f>IF('2. Enter scores'!AY509&lt;&gt;"",'2. Enter scores'!$B509-'2. Enter scores'!AY509,"")</f>
        <v/>
      </c>
      <c r="BA505" s="125" t="str">
        <f>IF('2. Enter scores'!AZ509&lt;&gt;"",'2. Enter scores'!$B509-'2. Enter scores'!AZ509,"")</f>
        <v/>
      </c>
      <c r="BB505" s="125" t="str">
        <f>IF('2. Enter scores'!BA509&lt;&gt;"",'2. Enter scores'!$B509-'2. Enter scores'!BA509,"")</f>
        <v/>
      </c>
      <c r="BC505" s="125" t="str">
        <f>IF('2. Enter scores'!BB509&lt;&gt;"",'2. Enter scores'!$B509-'2. Enter scores'!BB509,"")</f>
        <v/>
      </c>
      <c r="BD505" s="125" t="str">
        <f>IF('2. Enter scores'!BC509&lt;&gt;"",'2. Enter scores'!$B509-'2. Enter scores'!BC509,"")</f>
        <v/>
      </c>
      <c r="BE505" s="125" t="str">
        <f>IF('2. Enter scores'!BD509&lt;&gt;"",'2. Enter scores'!$B509-'2. Enter scores'!BD509,"")</f>
        <v/>
      </c>
      <c r="BF505" s="125" t="str">
        <f>IF('2. Enter scores'!BE509&lt;&gt;"",'2. Enter scores'!$B509-'2. Enter scores'!BE509,"")</f>
        <v/>
      </c>
      <c r="BG505" s="125" t="str">
        <f>IF('2. Enter scores'!BF509&lt;&gt;"",'2. Enter scores'!$B509-'2. Enter scores'!BF509,"")</f>
        <v/>
      </c>
      <c r="BH505" s="125" t="str">
        <f>IF('2. Enter scores'!BG509&lt;&gt;"",'2. Enter scores'!$B509-'2. Enter scores'!BG509,"")</f>
        <v/>
      </c>
      <c r="BI505" s="125" t="str">
        <f>IF('2. Enter scores'!BH509&lt;&gt;"",'2. Enter scores'!$B509-'2. Enter scores'!BH509,"")</f>
        <v/>
      </c>
      <c r="BJ505" s="125" t="str">
        <f>IF('2. Enter scores'!BI509&lt;&gt;"",'2. Enter scores'!$B509-'2. Enter scores'!BI509,"")</f>
        <v/>
      </c>
      <c r="BK505" s="125" t="str">
        <f>IF('2. Enter scores'!BJ509&lt;&gt;"",'2. Enter scores'!$B509-'2. Enter scores'!BJ509,"")</f>
        <v/>
      </c>
      <c r="BL505" s="125" t="str">
        <f>IF('2. Enter scores'!BK509&lt;&gt;"",'2. Enter scores'!$B509-'2. Enter scores'!BK509,"")</f>
        <v/>
      </c>
      <c r="BM505" s="125" t="str">
        <f>IF('2. Enter scores'!BL509&lt;&gt;"",'2. Enter scores'!$B509-'2. Enter scores'!BL509,"")</f>
        <v/>
      </c>
      <c r="BN505" s="125" t="str">
        <f>IF('2. Enter scores'!BM509&lt;&gt;"",'2. Enter scores'!$B509-'2. Enter scores'!BM509,"")</f>
        <v/>
      </c>
      <c r="BO505" s="125" t="str">
        <f>IF('2. Enter scores'!BN509&lt;&gt;"",'2. Enter scores'!$B509-'2. Enter scores'!BN509,"")</f>
        <v/>
      </c>
      <c r="BP505" s="108">
        <v>1000</v>
      </c>
    </row>
    <row r="506" spans="2:68" x14ac:dyDescent="0.35">
      <c r="B506" s="125" t="str">
        <f>IF('2. Enter scores'!A510&lt;&gt;"",'2. Enter scores'!A510,"")</f>
        <v/>
      </c>
      <c r="H506" s="125" t="str">
        <f>IF('2. Enter scores'!G510&lt;&gt;"",'2. Enter scores'!$B510-'2. Enter scores'!G510,"")</f>
        <v/>
      </c>
      <c r="I506" s="125" t="str">
        <f>IF('2. Enter scores'!H510&lt;&gt;"",'2. Enter scores'!$B510-'2. Enter scores'!H510,"")</f>
        <v/>
      </c>
      <c r="J506" s="125" t="str">
        <f>IF('2. Enter scores'!I510&lt;&gt;"",'2. Enter scores'!$B510-'2. Enter scores'!I510,"")</f>
        <v/>
      </c>
      <c r="K506" s="125" t="str">
        <f>IF('2. Enter scores'!J510&lt;&gt;"",'2. Enter scores'!$B510-'2. Enter scores'!J510,"")</f>
        <v/>
      </c>
      <c r="L506" s="125" t="str">
        <f>IF('2. Enter scores'!K510&lt;&gt;"",'2. Enter scores'!$B510-'2. Enter scores'!K510,"")</f>
        <v/>
      </c>
      <c r="M506" s="125" t="str">
        <f>IF('2. Enter scores'!L510&lt;&gt;"",'2. Enter scores'!$B510-'2. Enter scores'!L510,"")</f>
        <v/>
      </c>
      <c r="N506" s="125" t="str">
        <f>IF('2. Enter scores'!M510&lt;&gt;"",'2. Enter scores'!$B510-'2. Enter scores'!M510,"")</f>
        <v/>
      </c>
      <c r="O506" s="125" t="str">
        <f>IF('2. Enter scores'!N510&lt;&gt;"",'2. Enter scores'!$B510-'2. Enter scores'!N510,"")</f>
        <v/>
      </c>
      <c r="P506" s="125" t="str">
        <f>IF('2. Enter scores'!O510&lt;&gt;"",'2. Enter scores'!$B510-'2. Enter scores'!O510,"")</f>
        <v/>
      </c>
      <c r="Q506" s="125" t="str">
        <f>IF('2. Enter scores'!P510&lt;&gt;"",'2. Enter scores'!$B510-'2. Enter scores'!P510,"")</f>
        <v/>
      </c>
      <c r="R506" s="125" t="str">
        <f>IF('2. Enter scores'!Q510&lt;&gt;"",'2. Enter scores'!$B510-'2. Enter scores'!Q510,"")</f>
        <v/>
      </c>
      <c r="S506" s="125" t="str">
        <f>IF('2. Enter scores'!R510&lt;&gt;"",'2. Enter scores'!$B510-'2. Enter scores'!R510,"")</f>
        <v/>
      </c>
      <c r="T506" s="125" t="str">
        <f>IF('2. Enter scores'!S510&lt;&gt;"",'2. Enter scores'!$B510-'2. Enter scores'!S510,"")</f>
        <v/>
      </c>
      <c r="U506" s="125" t="str">
        <f>IF('2. Enter scores'!T510&lt;&gt;"",'2. Enter scores'!$B510-'2. Enter scores'!T510,"")</f>
        <v/>
      </c>
      <c r="V506" s="125" t="str">
        <f>IF('2. Enter scores'!U510&lt;&gt;"",'2. Enter scores'!$B510-'2. Enter scores'!U510,"")</f>
        <v/>
      </c>
      <c r="W506" s="125" t="str">
        <f>IF('2. Enter scores'!V510&lt;&gt;"",'2. Enter scores'!$B510-'2. Enter scores'!V510,"")</f>
        <v/>
      </c>
      <c r="X506" s="125" t="str">
        <f>IF('2. Enter scores'!W510&lt;&gt;"",'2. Enter scores'!$B510-'2. Enter scores'!W510,"")</f>
        <v/>
      </c>
      <c r="Y506" s="125" t="str">
        <f>IF('2. Enter scores'!X510&lt;&gt;"",'2. Enter scores'!$B510-'2. Enter scores'!X510,"")</f>
        <v/>
      </c>
      <c r="Z506" s="125" t="str">
        <f>IF('2. Enter scores'!Y510&lt;&gt;"",'2. Enter scores'!$B510-'2. Enter scores'!Y510,"")</f>
        <v/>
      </c>
      <c r="AA506" s="125" t="str">
        <f>IF('2. Enter scores'!Z510&lt;&gt;"",'2. Enter scores'!$B510-'2. Enter scores'!Z510,"")</f>
        <v/>
      </c>
      <c r="AB506" s="125" t="str">
        <f>IF('2. Enter scores'!AA510&lt;&gt;"",'2. Enter scores'!$B510-'2. Enter scores'!AA510,"")</f>
        <v/>
      </c>
      <c r="AC506" s="125" t="str">
        <f>IF('2. Enter scores'!AB510&lt;&gt;"",'2. Enter scores'!$B510-'2. Enter scores'!AB510,"")</f>
        <v/>
      </c>
      <c r="AD506" s="125" t="str">
        <f>IF('2. Enter scores'!AC510&lt;&gt;"",'2. Enter scores'!$B510-'2. Enter scores'!AC510,"")</f>
        <v/>
      </c>
      <c r="AE506" s="125" t="str">
        <f>IF('2. Enter scores'!AD510&lt;&gt;"",'2. Enter scores'!$B510-'2. Enter scores'!AD510,"")</f>
        <v/>
      </c>
      <c r="AF506" s="125" t="str">
        <f>IF('2. Enter scores'!AE510&lt;&gt;"",'2. Enter scores'!$B510-'2. Enter scores'!AE510,"")</f>
        <v/>
      </c>
      <c r="AG506" s="125" t="str">
        <f>IF('2. Enter scores'!AF510&lt;&gt;"",'2. Enter scores'!$B510-'2. Enter scores'!AF510,"")</f>
        <v/>
      </c>
      <c r="AH506" s="125" t="str">
        <f>IF('2. Enter scores'!AG510&lt;&gt;"",'2. Enter scores'!$B510-'2. Enter scores'!AG510,"")</f>
        <v/>
      </c>
      <c r="AI506" s="125" t="str">
        <f>IF('2. Enter scores'!AH510&lt;&gt;"",'2. Enter scores'!$B510-'2. Enter scores'!AH510,"")</f>
        <v/>
      </c>
      <c r="AJ506" s="125" t="str">
        <f>IF('2. Enter scores'!AI510&lt;&gt;"",'2. Enter scores'!$B510-'2. Enter scores'!AI510,"")</f>
        <v/>
      </c>
      <c r="AK506" s="125" t="str">
        <f>IF('2. Enter scores'!AJ510&lt;&gt;"",'2. Enter scores'!$B510-'2. Enter scores'!AJ510,"")</f>
        <v/>
      </c>
      <c r="AL506" s="125" t="str">
        <f>IF('2. Enter scores'!AK510&lt;&gt;"",'2. Enter scores'!$B510-'2. Enter scores'!AK510,"")</f>
        <v/>
      </c>
      <c r="AM506" s="125" t="str">
        <f>IF('2. Enter scores'!AL510&lt;&gt;"",'2. Enter scores'!$B510-'2. Enter scores'!AL510,"")</f>
        <v/>
      </c>
      <c r="AN506" s="125" t="str">
        <f>IF('2. Enter scores'!AM510&lt;&gt;"",'2. Enter scores'!$B510-'2. Enter scores'!AM510,"")</f>
        <v/>
      </c>
      <c r="AO506" s="125" t="str">
        <f>IF('2. Enter scores'!AN510&lt;&gt;"",'2. Enter scores'!$B510-'2. Enter scores'!AN510,"")</f>
        <v/>
      </c>
      <c r="AP506" s="125" t="str">
        <f>IF('2. Enter scores'!AO510&lt;&gt;"",'2. Enter scores'!$B510-'2. Enter scores'!AO510,"")</f>
        <v/>
      </c>
      <c r="AQ506" s="125" t="str">
        <f>IF('2. Enter scores'!AP510&lt;&gt;"",'2. Enter scores'!$B510-'2. Enter scores'!AP510,"")</f>
        <v/>
      </c>
      <c r="AR506" s="125" t="str">
        <f>IF('2. Enter scores'!AQ510&lt;&gt;"",'2. Enter scores'!$B510-'2. Enter scores'!AQ510,"")</f>
        <v/>
      </c>
      <c r="AS506" s="125" t="str">
        <f>IF('2. Enter scores'!AR510&lt;&gt;"",'2. Enter scores'!$B510-'2. Enter scores'!AR510,"")</f>
        <v/>
      </c>
      <c r="AT506" s="125" t="str">
        <f>IF('2. Enter scores'!AS510&lt;&gt;"",'2. Enter scores'!$B510-'2. Enter scores'!AS510,"")</f>
        <v/>
      </c>
      <c r="AU506" s="125" t="str">
        <f>IF('2. Enter scores'!AT510&lt;&gt;"",'2. Enter scores'!$B510-'2. Enter scores'!AT510,"")</f>
        <v/>
      </c>
      <c r="AV506" s="125" t="str">
        <f>IF('2. Enter scores'!AU510&lt;&gt;"",'2. Enter scores'!$B510-'2. Enter scores'!AU510,"")</f>
        <v/>
      </c>
      <c r="AW506" s="125" t="str">
        <f>IF('2. Enter scores'!AV510&lt;&gt;"",'2. Enter scores'!$B510-'2. Enter scores'!AV510,"")</f>
        <v/>
      </c>
      <c r="AX506" s="125" t="str">
        <f>IF('2. Enter scores'!AW510&lt;&gt;"",'2. Enter scores'!$B510-'2. Enter scores'!AW510,"")</f>
        <v/>
      </c>
      <c r="AY506" s="125" t="str">
        <f>IF('2. Enter scores'!AX510&lt;&gt;"",'2. Enter scores'!$B510-'2. Enter scores'!AX510,"")</f>
        <v/>
      </c>
      <c r="AZ506" s="125" t="str">
        <f>IF('2. Enter scores'!AY510&lt;&gt;"",'2. Enter scores'!$B510-'2. Enter scores'!AY510,"")</f>
        <v/>
      </c>
      <c r="BA506" s="125" t="str">
        <f>IF('2. Enter scores'!AZ510&lt;&gt;"",'2. Enter scores'!$B510-'2. Enter scores'!AZ510,"")</f>
        <v/>
      </c>
      <c r="BB506" s="125" t="str">
        <f>IF('2. Enter scores'!BA510&lt;&gt;"",'2. Enter scores'!$B510-'2. Enter scores'!BA510,"")</f>
        <v/>
      </c>
      <c r="BC506" s="125" t="str">
        <f>IF('2. Enter scores'!BB510&lt;&gt;"",'2. Enter scores'!$B510-'2. Enter scores'!BB510,"")</f>
        <v/>
      </c>
      <c r="BD506" s="125" t="str">
        <f>IF('2. Enter scores'!BC510&lt;&gt;"",'2. Enter scores'!$B510-'2. Enter scores'!BC510,"")</f>
        <v/>
      </c>
      <c r="BE506" s="125" t="str">
        <f>IF('2. Enter scores'!BD510&lt;&gt;"",'2. Enter scores'!$B510-'2. Enter scores'!BD510,"")</f>
        <v/>
      </c>
      <c r="BF506" s="125" t="str">
        <f>IF('2. Enter scores'!BE510&lt;&gt;"",'2. Enter scores'!$B510-'2. Enter scores'!BE510,"")</f>
        <v/>
      </c>
      <c r="BG506" s="125" t="str">
        <f>IF('2. Enter scores'!BF510&lt;&gt;"",'2. Enter scores'!$B510-'2. Enter scores'!BF510,"")</f>
        <v/>
      </c>
      <c r="BH506" s="125" t="str">
        <f>IF('2. Enter scores'!BG510&lt;&gt;"",'2. Enter scores'!$B510-'2. Enter scores'!BG510,"")</f>
        <v/>
      </c>
      <c r="BI506" s="125" t="str">
        <f>IF('2. Enter scores'!BH510&lt;&gt;"",'2. Enter scores'!$B510-'2. Enter scores'!BH510,"")</f>
        <v/>
      </c>
      <c r="BJ506" s="125" t="str">
        <f>IF('2. Enter scores'!BI510&lt;&gt;"",'2. Enter scores'!$B510-'2. Enter scores'!BI510,"")</f>
        <v/>
      </c>
      <c r="BK506" s="125" t="str">
        <f>IF('2. Enter scores'!BJ510&lt;&gt;"",'2. Enter scores'!$B510-'2. Enter scores'!BJ510,"")</f>
        <v/>
      </c>
      <c r="BL506" s="125" t="str">
        <f>IF('2. Enter scores'!BK510&lt;&gt;"",'2. Enter scores'!$B510-'2. Enter scores'!BK510,"")</f>
        <v/>
      </c>
      <c r="BM506" s="125" t="str">
        <f>IF('2. Enter scores'!BL510&lt;&gt;"",'2. Enter scores'!$B510-'2. Enter scores'!BL510,"")</f>
        <v/>
      </c>
      <c r="BN506" s="125" t="str">
        <f>IF('2. Enter scores'!BM510&lt;&gt;"",'2. Enter scores'!$B510-'2. Enter scores'!BM510,"")</f>
        <v/>
      </c>
      <c r="BO506" s="125" t="str">
        <f>IF('2. Enter scores'!BN510&lt;&gt;"",'2. Enter scores'!$B510-'2. Enter scores'!BN510,"")</f>
        <v/>
      </c>
      <c r="BP506" s="108">
        <v>1000</v>
      </c>
    </row>
    <row r="507" spans="2:68" x14ac:dyDescent="0.35">
      <c r="B507" s="125" t="str">
        <f>IF('2. Enter scores'!A511&lt;&gt;"",'2. Enter scores'!A511,"")</f>
        <v/>
      </c>
      <c r="H507" s="125" t="str">
        <f>IF('2. Enter scores'!G511&lt;&gt;"",'2. Enter scores'!$B511-'2. Enter scores'!G511,"")</f>
        <v/>
      </c>
      <c r="I507" s="125" t="str">
        <f>IF('2. Enter scores'!H511&lt;&gt;"",'2. Enter scores'!$B511-'2. Enter scores'!H511,"")</f>
        <v/>
      </c>
      <c r="J507" s="125" t="str">
        <f>IF('2. Enter scores'!I511&lt;&gt;"",'2. Enter scores'!$B511-'2. Enter scores'!I511,"")</f>
        <v/>
      </c>
      <c r="K507" s="125" t="str">
        <f>IF('2. Enter scores'!J511&lt;&gt;"",'2. Enter scores'!$B511-'2. Enter scores'!J511,"")</f>
        <v/>
      </c>
      <c r="L507" s="125" t="str">
        <f>IF('2. Enter scores'!K511&lt;&gt;"",'2. Enter scores'!$B511-'2. Enter scores'!K511,"")</f>
        <v/>
      </c>
      <c r="M507" s="125" t="str">
        <f>IF('2. Enter scores'!L511&lt;&gt;"",'2. Enter scores'!$B511-'2. Enter scores'!L511,"")</f>
        <v/>
      </c>
      <c r="N507" s="125" t="str">
        <f>IF('2. Enter scores'!M511&lt;&gt;"",'2. Enter scores'!$B511-'2. Enter scores'!M511,"")</f>
        <v/>
      </c>
      <c r="O507" s="125" t="str">
        <f>IF('2. Enter scores'!N511&lt;&gt;"",'2. Enter scores'!$B511-'2. Enter scores'!N511,"")</f>
        <v/>
      </c>
      <c r="P507" s="125" t="str">
        <f>IF('2. Enter scores'!O511&lt;&gt;"",'2. Enter scores'!$B511-'2. Enter scores'!O511,"")</f>
        <v/>
      </c>
      <c r="Q507" s="125" t="str">
        <f>IF('2. Enter scores'!P511&lt;&gt;"",'2. Enter scores'!$B511-'2. Enter scores'!P511,"")</f>
        <v/>
      </c>
      <c r="R507" s="125" t="str">
        <f>IF('2. Enter scores'!Q511&lt;&gt;"",'2. Enter scores'!$B511-'2. Enter scores'!Q511,"")</f>
        <v/>
      </c>
      <c r="S507" s="125" t="str">
        <f>IF('2. Enter scores'!R511&lt;&gt;"",'2. Enter scores'!$B511-'2. Enter scores'!R511,"")</f>
        <v/>
      </c>
      <c r="T507" s="125" t="str">
        <f>IF('2. Enter scores'!S511&lt;&gt;"",'2. Enter scores'!$B511-'2. Enter scores'!S511,"")</f>
        <v/>
      </c>
      <c r="U507" s="125" t="str">
        <f>IF('2. Enter scores'!T511&lt;&gt;"",'2. Enter scores'!$B511-'2. Enter scores'!T511,"")</f>
        <v/>
      </c>
      <c r="V507" s="125" t="str">
        <f>IF('2. Enter scores'!U511&lt;&gt;"",'2. Enter scores'!$B511-'2. Enter scores'!U511,"")</f>
        <v/>
      </c>
      <c r="W507" s="125" t="str">
        <f>IF('2. Enter scores'!V511&lt;&gt;"",'2. Enter scores'!$B511-'2. Enter scores'!V511,"")</f>
        <v/>
      </c>
      <c r="X507" s="125" t="str">
        <f>IF('2. Enter scores'!W511&lt;&gt;"",'2. Enter scores'!$B511-'2. Enter scores'!W511,"")</f>
        <v/>
      </c>
      <c r="Y507" s="125" t="str">
        <f>IF('2. Enter scores'!X511&lt;&gt;"",'2. Enter scores'!$B511-'2. Enter scores'!X511,"")</f>
        <v/>
      </c>
      <c r="Z507" s="125" t="str">
        <f>IF('2. Enter scores'!Y511&lt;&gt;"",'2. Enter scores'!$B511-'2. Enter scores'!Y511,"")</f>
        <v/>
      </c>
      <c r="AA507" s="125" t="str">
        <f>IF('2. Enter scores'!Z511&lt;&gt;"",'2. Enter scores'!$B511-'2. Enter scores'!Z511,"")</f>
        <v/>
      </c>
      <c r="AB507" s="125" t="str">
        <f>IF('2. Enter scores'!AA511&lt;&gt;"",'2. Enter scores'!$B511-'2. Enter scores'!AA511,"")</f>
        <v/>
      </c>
      <c r="AC507" s="125" t="str">
        <f>IF('2. Enter scores'!AB511&lt;&gt;"",'2. Enter scores'!$B511-'2. Enter scores'!AB511,"")</f>
        <v/>
      </c>
      <c r="AD507" s="125" t="str">
        <f>IF('2. Enter scores'!AC511&lt;&gt;"",'2. Enter scores'!$B511-'2. Enter scores'!AC511,"")</f>
        <v/>
      </c>
      <c r="AE507" s="125" t="str">
        <f>IF('2. Enter scores'!AD511&lt;&gt;"",'2. Enter scores'!$B511-'2. Enter scores'!AD511,"")</f>
        <v/>
      </c>
      <c r="AF507" s="125" t="str">
        <f>IF('2. Enter scores'!AE511&lt;&gt;"",'2. Enter scores'!$B511-'2. Enter scores'!AE511,"")</f>
        <v/>
      </c>
      <c r="AG507" s="125" t="str">
        <f>IF('2. Enter scores'!AF511&lt;&gt;"",'2. Enter scores'!$B511-'2. Enter scores'!AF511,"")</f>
        <v/>
      </c>
      <c r="AH507" s="125" t="str">
        <f>IF('2. Enter scores'!AG511&lt;&gt;"",'2. Enter scores'!$B511-'2. Enter scores'!AG511,"")</f>
        <v/>
      </c>
      <c r="AI507" s="125" t="str">
        <f>IF('2. Enter scores'!AH511&lt;&gt;"",'2. Enter scores'!$B511-'2. Enter scores'!AH511,"")</f>
        <v/>
      </c>
      <c r="AJ507" s="125" t="str">
        <f>IF('2. Enter scores'!AI511&lt;&gt;"",'2. Enter scores'!$B511-'2. Enter scores'!AI511,"")</f>
        <v/>
      </c>
      <c r="AK507" s="125" t="str">
        <f>IF('2. Enter scores'!AJ511&lt;&gt;"",'2. Enter scores'!$B511-'2. Enter scores'!AJ511,"")</f>
        <v/>
      </c>
      <c r="AL507" s="125" t="str">
        <f>IF('2. Enter scores'!AK511&lt;&gt;"",'2. Enter scores'!$B511-'2. Enter scores'!AK511,"")</f>
        <v/>
      </c>
      <c r="AM507" s="125" t="str">
        <f>IF('2. Enter scores'!AL511&lt;&gt;"",'2. Enter scores'!$B511-'2. Enter scores'!AL511,"")</f>
        <v/>
      </c>
      <c r="AN507" s="125" t="str">
        <f>IF('2. Enter scores'!AM511&lt;&gt;"",'2. Enter scores'!$B511-'2. Enter scores'!AM511,"")</f>
        <v/>
      </c>
      <c r="AO507" s="125" t="str">
        <f>IF('2. Enter scores'!AN511&lt;&gt;"",'2. Enter scores'!$B511-'2. Enter scores'!AN511,"")</f>
        <v/>
      </c>
      <c r="AP507" s="125" t="str">
        <f>IF('2. Enter scores'!AO511&lt;&gt;"",'2. Enter scores'!$B511-'2. Enter scores'!AO511,"")</f>
        <v/>
      </c>
      <c r="AQ507" s="125" t="str">
        <f>IF('2. Enter scores'!AP511&lt;&gt;"",'2. Enter scores'!$B511-'2. Enter scores'!AP511,"")</f>
        <v/>
      </c>
      <c r="AR507" s="125" t="str">
        <f>IF('2. Enter scores'!AQ511&lt;&gt;"",'2. Enter scores'!$B511-'2. Enter scores'!AQ511,"")</f>
        <v/>
      </c>
      <c r="AS507" s="125" t="str">
        <f>IF('2. Enter scores'!AR511&lt;&gt;"",'2. Enter scores'!$B511-'2. Enter scores'!AR511,"")</f>
        <v/>
      </c>
      <c r="AT507" s="125" t="str">
        <f>IF('2. Enter scores'!AS511&lt;&gt;"",'2. Enter scores'!$B511-'2. Enter scores'!AS511,"")</f>
        <v/>
      </c>
      <c r="AU507" s="125" t="str">
        <f>IF('2. Enter scores'!AT511&lt;&gt;"",'2. Enter scores'!$B511-'2. Enter scores'!AT511,"")</f>
        <v/>
      </c>
      <c r="AV507" s="125" t="str">
        <f>IF('2. Enter scores'!AU511&lt;&gt;"",'2. Enter scores'!$B511-'2. Enter scores'!AU511,"")</f>
        <v/>
      </c>
      <c r="AW507" s="125" t="str">
        <f>IF('2. Enter scores'!AV511&lt;&gt;"",'2. Enter scores'!$B511-'2. Enter scores'!AV511,"")</f>
        <v/>
      </c>
      <c r="AX507" s="125" t="str">
        <f>IF('2. Enter scores'!AW511&lt;&gt;"",'2. Enter scores'!$B511-'2. Enter scores'!AW511,"")</f>
        <v/>
      </c>
      <c r="AY507" s="125" t="str">
        <f>IF('2. Enter scores'!AX511&lt;&gt;"",'2. Enter scores'!$B511-'2. Enter scores'!AX511,"")</f>
        <v/>
      </c>
      <c r="AZ507" s="125" t="str">
        <f>IF('2. Enter scores'!AY511&lt;&gt;"",'2. Enter scores'!$B511-'2. Enter scores'!AY511,"")</f>
        <v/>
      </c>
      <c r="BA507" s="125" t="str">
        <f>IF('2. Enter scores'!AZ511&lt;&gt;"",'2. Enter scores'!$B511-'2. Enter scores'!AZ511,"")</f>
        <v/>
      </c>
      <c r="BB507" s="125" t="str">
        <f>IF('2. Enter scores'!BA511&lt;&gt;"",'2. Enter scores'!$B511-'2. Enter scores'!BA511,"")</f>
        <v/>
      </c>
      <c r="BC507" s="125" t="str">
        <f>IF('2. Enter scores'!BB511&lt;&gt;"",'2. Enter scores'!$B511-'2. Enter scores'!BB511,"")</f>
        <v/>
      </c>
      <c r="BD507" s="125" t="str">
        <f>IF('2. Enter scores'!BC511&lt;&gt;"",'2. Enter scores'!$B511-'2. Enter scores'!BC511,"")</f>
        <v/>
      </c>
      <c r="BE507" s="125" t="str">
        <f>IF('2. Enter scores'!BD511&lt;&gt;"",'2. Enter scores'!$B511-'2. Enter scores'!BD511,"")</f>
        <v/>
      </c>
      <c r="BF507" s="125" t="str">
        <f>IF('2. Enter scores'!BE511&lt;&gt;"",'2. Enter scores'!$B511-'2. Enter scores'!BE511,"")</f>
        <v/>
      </c>
      <c r="BG507" s="125" t="str">
        <f>IF('2. Enter scores'!BF511&lt;&gt;"",'2. Enter scores'!$B511-'2. Enter scores'!BF511,"")</f>
        <v/>
      </c>
      <c r="BH507" s="125" t="str">
        <f>IF('2. Enter scores'!BG511&lt;&gt;"",'2. Enter scores'!$B511-'2. Enter scores'!BG511,"")</f>
        <v/>
      </c>
      <c r="BI507" s="125" t="str">
        <f>IF('2. Enter scores'!BH511&lt;&gt;"",'2. Enter scores'!$B511-'2. Enter scores'!BH511,"")</f>
        <v/>
      </c>
      <c r="BJ507" s="125" t="str">
        <f>IF('2. Enter scores'!BI511&lt;&gt;"",'2. Enter scores'!$B511-'2. Enter scores'!BI511,"")</f>
        <v/>
      </c>
      <c r="BK507" s="125" t="str">
        <f>IF('2. Enter scores'!BJ511&lt;&gt;"",'2. Enter scores'!$B511-'2. Enter scores'!BJ511,"")</f>
        <v/>
      </c>
      <c r="BL507" s="125" t="str">
        <f>IF('2. Enter scores'!BK511&lt;&gt;"",'2. Enter scores'!$B511-'2. Enter scores'!BK511,"")</f>
        <v/>
      </c>
      <c r="BM507" s="125" t="str">
        <f>IF('2. Enter scores'!BL511&lt;&gt;"",'2. Enter scores'!$B511-'2. Enter scores'!BL511,"")</f>
        <v/>
      </c>
      <c r="BN507" s="125" t="str">
        <f>IF('2. Enter scores'!BM511&lt;&gt;"",'2. Enter scores'!$B511-'2. Enter scores'!BM511,"")</f>
        <v/>
      </c>
      <c r="BO507" s="125" t="str">
        <f>IF('2. Enter scores'!BN511&lt;&gt;"",'2. Enter scores'!$B511-'2. Enter scores'!BN511,"")</f>
        <v/>
      </c>
      <c r="BP507" s="108">
        <v>1000</v>
      </c>
    </row>
    <row r="508" spans="2:68" x14ac:dyDescent="0.35">
      <c r="B508" s="125" t="str">
        <f>IF('2. Enter scores'!A512&lt;&gt;"",'2. Enter scores'!A512,"")</f>
        <v/>
      </c>
      <c r="H508" s="125" t="str">
        <f>IF('2. Enter scores'!G512&lt;&gt;"",'2. Enter scores'!$B512-'2. Enter scores'!G512,"")</f>
        <v/>
      </c>
      <c r="I508" s="125" t="str">
        <f>IF('2. Enter scores'!H512&lt;&gt;"",'2. Enter scores'!$B512-'2. Enter scores'!H512,"")</f>
        <v/>
      </c>
      <c r="J508" s="125" t="str">
        <f>IF('2. Enter scores'!I512&lt;&gt;"",'2. Enter scores'!$B512-'2. Enter scores'!I512,"")</f>
        <v/>
      </c>
      <c r="K508" s="125" t="str">
        <f>IF('2. Enter scores'!J512&lt;&gt;"",'2. Enter scores'!$B512-'2. Enter scores'!J512,"")</f>
        <v/>
      </c>
      <c r="L508" s="125" t="str">
        <f>IF('2. Enter scores'!K512&lt;&gt;"",'2. Enter scores'!$B512-'2. Enter scores'!K512,"")</f>
        <v/>
      </c>
      <c r="M508" s="125" t="str">
        <f>IF('2. Enter scores'!L512&lt;&gt;"",'2. Enter scores'!$B512-'2. Enter scores'!L512,"")</f>
        <v/>
      </c>
      <c r="N508" s="125" t="str">
        <f>IF('2. Enter scores'!M512&lt;&gt;"",'2. Enter scores'!$B512-'2. Enter scores'!M512,"")</f>
        <v/>
      </c>
      <c r="O508" s="125" t="str">
        <f>IF('2. Enter scores'!N512&lt;&gt;"",'2. Enter scores'!$B512-'2. Enter scores'!N512,"")</f>
        <v/>
      </c>
      <c r="P508" s="125" t="str">
        <f>IF('2. Enter scores'!O512&lt;&gt;"",'2. Enter scores'!$B512-'2. Enter scores'!O512,"")</f>
        <v/>
      </c>
      <c r="Q508" s="125" t="str">
        <f>IF('2. Enter scores'!P512&lt;&gt;"",'2. Enter scores'!$B512-'2. Enter scores'!P512,"")</f>
        <v/>
      </c>
      <c r="R508" s="125" t="str">
        <f>IF('2. Enter scores'!Q512&lt;&gt;"",'2. Enter scores'!$B512-'2. Enter scores'!Q512,"")</f>
        <v/>
      </c>
      <c r="S508" s="125" t="str">
        <f>IF('2. Enter scores'!R512&lt;&gt;"",'2. Enter scores'!$B512-'2. Enter scores'!R512,"")</f>
        <v/>
      </c>
      <c r="T508" s="125" t="str">
        <f>IF('2. Enter scores'!S512&lt;&gt;"",'2. Enter scores'!$B512-'2. Enter scores'!S512,"")</f>
        <v/>
      </c>
      <c r="U508" s="125" t="str">
        <f>IF('2. Enter scores'!T512&lt;&gt;"",'2. Enter scores'!$B512-'2. Enter scores'!T512,"")</f>
        <v/>
      </c>
      <c r="V508" s="125" t="str">
        <f>IF('2. Enter scores'!U512&lt;&gt;"",'2. Enter scores'!$B512-'2. Enter scores'!U512,"")</f>
        <v/>
      </c>
      <c r="W508" s="125" t="str">
        <f>IF('2. Enter scores'!V512&lt;&gt;"",'2. Enter scores'!$B512-'2. Enter scores'!V512,"")</f>
        <v/>
      </c>
      <c r="X508" s="125" t="str">
        <f>IF('2. Enter scores'!W512&lt;&gt;"",'2. Enter scores'!$B512-'2. Enter scores'!W512,"")</f>
        <v/>
      </c>
      <c r="Y508" s="125" t="str">
        <f>IF('2. Enter scores'!X512&lt;&gt;"",'2. Enter scores'!$B512-'2. Enter scores'!X512,"")</f>
        <v/>
      </c>
      <c r="Z508" s="125" t="str">
        <f>IF('2. Enter scores'!Y512&lt;&gt;"",'2. Enter scores'!$B512-'2. Enter scores'!Y512,"")</f>
        <v/>
      </c>
      <c r="AA508" s="125" t="str">
        <f>IF('2. Enter scores'!Z512&lt;&gt;"",'2. Enter scores'!$B512-'2. Enter scores'!Z512,"")</f>
        <v/>
      </c>
      <c r="AB508" s="125" t="str">
        <f>IF('2. Enter scores'!AA512&lt;&gt;"",'2. Enter scores'!$B512-'2. Enter scores'!AA512,"")</f>
        <v/>
      </c>
      <c r="AC508" s="125" t="str">
        <f>IF('2. Enter scores'!AB512&lt;&gt;"",'2. Enter scores'!$B512-'2. Enter scores'!AB512,"")</f>
        <v/>
      </c>
      <c r="AD508" s="125" t="str">
        <f>IF('2. Enter scores'!AC512&lt;&gt;"",'2. Enter scores'!$B512-'2. Enter scores'!AC512,"")</f>
        <v/>
      </c>
      <c r="AE508" s="125" t="str">
        <f>IF('2. Enter scores'!AD512&lt;&gt;"",'2. Enter scores'!$B512-'2. Enter scores'!AD512,"")</f>
        <v/>
      </c>
      <c r="AF508" s="125" t="str">
        <f>IF('2. Enter scores'!AE512&lt;&gt;"",'2. Enter scores'!$B512-'2. Enter scores'!AE512,"")</f>
        <v/>
      </c>
      <c r="AG508" s="125" t="str">
        <f>IF('2. Enter scores'!AF512&lt;&gt;"",'2. Enter scores'!$B512-'2. Enter scores'!AF512,"")</f>
        <v/>
      </c>
      <c r="AH508" s="125" t="str">
        <f>IF('2. Enter scores'!AG512&lt;&gt;"",'2. Enter scores'!$B512-'2. Enter scores'!AG512,"")</f>
        <v/>
      </c>
      <c r="AI508" s="125" t="str">
        <f>IF('2. Enter scores'!AH512&lt;&gt;"",'2. Enter scores'!$B512-'2. Enter scores'!AH512,"")</f>
        <v/>
      </c>
      <c r="AJ508" s="125" t="str">
        <f>IF('2. Enter scores'!AI512&lt;&gt;"",'2. Enter scores'!$B512-'2. Enter scores'!AI512,"")</f>
        <v/>
      </c>
      <c r="AK508" s="125" t="str">
        <f>IF('2. Enter scores'!AJ512&lt;&gt;"",'2. Enter scores'!$B512-'2. Enter scores'!AJ512,"")</f>
        <v/>
      </c>
      <c r="AL508" s="125" t="str">
        <f>IF('2. Enter scores'!AK512&lt;&gt;"",'2. Enter scores'!$B512-'2. Enter scores'!AK512,"")</f>
        <v/>
      </c>
      <c r="AM508" s="125" t="str">
        <f>IF('2. Enter scores'!AL512&lt;&gt;"",'2. Enter scores'!$B512-'2. Enter scores'!AL512,"")</f>
        <v/>
      </c>
      <c r="AN508" s="125" t="str">
        <f>IF('2. Enter scores'!AM512&lt;&gt;"",'2. Enter scores'!$B512-'2. Enter scores'!AM512,"")</f>
        <v/>
      </c>
      <c r="AO508" s="125" t="str">
        <f>IF('2. Enter scores'!AN512&lt;&gt;"",'2. Enter scores'!$B512-'2. Enter scores'!AN512,"")</f>
        <v/>
      </c>
      <c r="AP508" s="125" t="str">
        <f>IF('2. Enter scores'!AO512&lt;&gt;"",'2. Enter scores'!$B512-'2. Enter scores'!AO512,"")</f>
        <v/>
      </c>
      <c r="AQ508" s="125" t="str">
        <f>IF('2. Enter scores'!AP512&lt;&gt;"",'2. Enter scores'!$B512-'2. Enter scores'!AP512,"")</f>
        <v/>
      </c>
      <c r="AR508" s="125" t="str">
        <f>IF('2. Enter scores'!AQ512&lt;&gt;"",'2. Enter scores'!$B512-'2. Enter scores'!AQ512,"")</f>
        <v/>
      </c>
      <c r="AS508" s="125" t="str">
        <f>IF('2. Enter scores'!AR512&lt;&gt;"",'2. Enter scores'!$B512-'2. Enter scores'!AR512,"")</f>
        <v/>
      </c>
      <c r="AT508" s="125" t="str">
        <f>IF('2. Enter scores'!AS512&lt;&gt;"",'2. Enter scores'!$B512-'2. Enter scores'!AS512,"")</f>
        <v/>
      </c>
      <c r="AU508" s="125" t="str">
        <f>IF('2. Enter scores'!AT512&lt;&gt;"",'2. Enter scores'!$B512-'2. Enter scores'!AT512,"")</f>
        <v/>
      </c>
      <c r="AV508" s="125" t="str">
        <f>IF('2. Enter scores'!AU512&lt;&gt;"",'2. Enter scores'!$B512-'2. Enter scores'!AU512,"")</f>
        <v/>
      </c>
      <c r="AW508" s="125" t="str">
        <f>IF('2. Enter scores'!AV512&lt;&gt;"",'2. Enter scores'!$B512-'2. Enter scores'!AV512,"")</f>
        <v/>
      </c>
      <c r="AX508" s="125" t="str">
        <f>IF('2. Enter scores'!AW512&lt;&gt;"",'2. Enter scores'!$B512-'2. Enter scores'!AW512,"")</f>
        <v/>
      </c>
      <c r="AY508" s="125" t="str">
        <f>IF('2. Enter scores'!AX512&lt;&gt;"",'2. Enter scores'!$B512-'2. Enter scores'!AX512,"")</f>
        <v/>
      </c>
      <c r="AZ508" s="125" t="str">
        <f>IF('2. Enter scores'!AY512&lt;&gt;"",'2. Enter scores'!$B512-'2. Enter scores'!AY512,"")</f>
        <v/>
      </c>
      <c r="BA508" s="125" t="str">
        <f>IF('2. Enter scores'!AZ512&lt;&gt;"",'2. Enter scores'!$B512-'2. Enter scores'!AZ512,"")</f>
        <v/>
      </c>
      <c r="BB508" s="125" t="str">
        <f>IF('2. Enter scores'!BA512&lt;&gt;"",'2. Enter scores'!$B512-'2. Enter scores'!BA512,"")</f>
        <v/>
      </c>
      <c r="BC508" s="125" t="str">
        <f>IF('2. Enter scores'!BB512&lt;&gt;"",'2. Enter scores'!$B512-'2. Enter scores'!BB512,"")</f>
        <v/>
      </c>
      <c r="BD508" s="125" t="str">
        <f>IF('2. Enter scores'!BC512&lt;&gt;"",'2. Enter scores'!$B512-'2. Enter scores'!BC512,"")</f>
        <v/>
      </c>
      <c r="BE508" s="125" t="str">
        <f>IF('2. Enter scores'!BD512&lt;&gt;"",'2. Enter scores'!$B512-'2. Enter scores'!BD512,"")</f>
        <v/>
      </c>
      <c r="BF508" s="125" t="str">
        <f>IF('2. Enter scores'!BE512&lt;&gt;"",'2. Enter scores'!$B512-'2. Enter scores'!BE512,"")</f>
        <v/>
      </c>
      <c r="BG508" s="125" t="str">
        <f>IF('2. Enter scores'!BF512&lt;&gt;"",'2. Enter scores'!$B512-'2. Enter scores'!BF512,"")</f>
        <v/>
      </c>
      <c r="BH508" s="125" t="str">
        <f>IF('2. Enter scores'!BG512&lt;&gt;"",'2. Enter scores'!$B512-'2. Enter scores'!BG512,"")</f>
        <v/>
      </c>
      <c r="BI508" s="125" t="str">
        <f>IF('2. Enter scores'!BH512&lt;&gt;"",'2. Enter scores'!$B512-'2. Enter scores'!BH512,"")</f>
        <v/>
      </c>
      <c r="BJ508" s="125" t="str">
        <f>IF('2. Enter scores'!BI512&lt;&gt;"",'2. Enter scores'!$B512-'2. Enter scores'!BI512,"")</f>
        <v/>
      </c>
      <c r="BK508" s="125" t="str">
        <f>IF('2. Enter scores'!BJ512&lt;&gt;"",'2. Enter scores'!$B512-'2. Enter scores'!BJ512,"")</f>
        <v/>
      </c>
      <c r="BL508" s="125" t="str">
        <f>IF('2. Enter scores'!BK512&lt;&gt;"",'2. Enter scores'!$B512-'2. Enter scores'!BK512,"")</f>
        <v/>
      </c>
      <c r="BM508" s="125" t="str">
        <f>IF('2. Enter scores'!BL512&lt;&gt;"",'2. Enter scores'!$B512-'2. Enter scores'!BL512,"")</f>
        <v/>
      </c>
      <c r="BN508" s="125" t="str">
        <f>IF('2. Enter scores'!BM512&lt;&gt;"",'2. Enter scores'!$B512-'2. Enter scores'!BM512,"")</f>
        <v/>
      </c>
      <c r="BO508" s="125" t="str">
        <f>IF('2. Enter scores'!BN512&lt;&gt;"",'2. Enter scores'!$B512-'2. Enter scores'!BN512,"")</f>
        <v/>
      </c>
      <c r="BP508" s="108">
        <v>1000</v>
      </c>
    </row>
    <row r="509" spans="2:68" x14ac:dyDescent="0.35">
      <c r="B509" s="125" t="str">
        <f>IF('2. Enter scores'!A513&lt;&gt;"",'2. Enter scores'!A513,"")</f>
        <v/>
      </c>
      <c r="H509" s="125" t="str">
        <f>IF('2. Enter scores'!G513&lt;&gt;"",'2. Enter scores'!$B513-'2. Enter scores'!G513,"")</f>
        <v/>
      </c>
      <c r="I509" s="125" t="str">
        <f>IF('2. Enter scores'!H513&lt;&gt;"",'2. Enter scores'!$B513-'2. Enter scores'!H513,"")</f>
        <v/>
      </c>
      <c r="J509" s="125" t="str">
        <f>IF('2. Enter scores'!I513&lt;&gt;"",'2. Enter scores'!$B513-'2. Enter scores'!I513,"")</f>
        <v/>
      </c>
      <c r="K509" s="125" t="str">
        <f>IF('2. Enter scores'!J513&lt;&gt;"",'2. Enter scores'!$B513-'2. Enter scores'!J513,"")</f>
        <v/>
      </c>
      <c r="L509" s="125" t="str">
        <f>IF('2. Enter scores'!K513&lt;&gt;"",'2. Enter scores'!$B513-'2. Enter scores'!K513,"")</f>
        <v/>
      </c>
      <c r="M509" s="125" t="str">
        <f>IF('2. Enter scores'!L513&lt;&gt;"",'2. Enter scores'!$B513-'2. Enter scores'!L513,"")</f>
        <v/>
      </c>
      <c r="N509" s="125" t="str">
        <f>IF('2. Enter scores'!M513&lt;&gt;"",'2. Enter scores'!$B513-'2. Enter scores'!M513,"")</f>
        <v/>
      </c>
      <c r="O509" s="125" t="str">
        <f>IF('2. Enter scores'!N513&lt;&gt;"",'2. Enter scores'!$B513-'2. Enter scores'!N513,"")</f>
        <v/>
      </c>
      <c r="P509" s="125" t="str">
        <f>IF('2. Enter scores'!O513&lt;&gt;"",'2. Enter scores'!$B513-'2. Enter scores'!O513,"")</f>
        <v/>
      </c>
      <c r="Q509" s="125" t="str">
        <f>IF('2. Enter scores'!P513&lt;&gt;"",'2. Enter scores'!$B513-'2. Enter scores'!P513,"")</f>
        <v/>
      </c>
      <c r="R509" s="125" t="str">
        <f>IF('2. Enter scores'!Q513&lt;&gt;"",'2. Enter scores'!$B513-'2. Enter scores'!Q513,"")</f>
        <v/>
      </c>
      <c r="S509" s="125" t="str">
        <f>IF('2. Enter scores'!R513&lt;&gt;"",'2. Enter scores'!$B513-'2. Enter scores'!R513,"")</f>
        <v/>
      </c>
      <c r="T509" s="125" t="str">
        <f>IF('2. Enter scores'!S513&lt;&gt;"",'2. Enter scores'!$B513-'2. Enter scores'!S513,"")</f>
        <v/>
      </c>
      <c r="U509" s="125" t="str">
        <f>IF('2. Enter scores'!T513&lt;&gt;"",'2. Enter scores'!$B513-'2. Enter scores'!T513,"")</f>
        <v/>
      </c>
      <c r="V509" s="125" t="str">
        <f>IF('2. Enter scores'!U513&lt;&gt;"",'2. Enter scores'!$B513-'2. Enter scores'!U513,"")</f>
        <v/>
      </c>
      <c r="W509" s="125" t="str">
        <f>IF('2. Enter scores'!V513&lt;&gt;"",'2. Enter scores'!$B513-'2. Enter scores'!V513,"")</f>
        <v/>
      </c>
      <c r="X509" s="125" t="str">
        <f>IF('2. Enter scores'!W513&lt;&gt;"",'2. Enter scores'!$B513-'2. Enter scores'!W513,"")</f>
        <v/>
      </c>
      <c r="Y509" s="125" t="str">
        <f>IF('2. Enter scores'!X513&lt;&gt;"",'2. Enter scores'!$B513-'2. Enter scores'!X513,"")</f>
        <v/>
      </c>
      <c r="Z509" s="125" t="str">
        <f>IF('2. Enter scores'!Y513&lt;&gt;"",'2. Enter scores'!$B513-'2. Enter scores'!Y513,"")</f>
        <v/>
      </c>
      <c r="AA509" s="125" t="str">
        <f>IF('2. Enter scores'!Z513&lt;&gt;"",'2. Enter scores'!$B513-'2. Enter scores'!Z513,"")</f>
        <v/>
      </c>
      <c r="AB509" s="125" t="str">
        <f>IF('2. Enter scores'!AA513&lt;&gt;"",'2. Enter scores'!$B513-'2. Enter scores'!AA513,"")</f>
        <v/>
      </c>
      <c r="AC509" s="125" t="str">
        <f>IF('2. Enter scores'!AB513&lt;&gt;"",'2. Enter scores'!$B513-'2. Enter scores'!AB513,"")</f>
        <v/>
      </c>
      <c r="AD509" s="125" t="str">
        <f>IF('2. Enter scores'!AC513&lt;&gt;"",'2. Enter scores'!$B513-'2. Enter scores'!AC513,"")</f>
        <v/>
      </c>
      <c r="AE509" s="125" t="str">
        <f>IF('2. Enter scores'!AD513&lt;&gt;"",'2. Enter scores'!$B513-'2. Enter scores'!AD513,"")</f>
        <v/>
      </c>
      <c r="AF509" s="125" t="str">
        <f>IF('2. Enter scores'!AE513&lt;&gt;"",'2. Enter scores'!$B513-'2. Enter scores'!AE513,"")</f>
        <v/>
      </c>
      <c r="AG509" s="125" t="str">
        <f>IF('2. Enter scores'!AF513&lt;&gt;"",'2. Enter scores'!$B513-'2. Enter scores'!AF513,"")</f>
        <v/>
      </c>
      <c r="AH509" s="125" t="str">
        <f>IF('2. Enter scores'!AG513&lt;&gt;"",'2. Enter scores'!$B513-'2. Enter scores'!AG513,"")</f>
        <v/>
      </c>
      <c r="AI509" s="125" t="str">
        <f>IF('2. Enter scores'!AH513&lt;&gt;"",'2. Enter scores'!$B513-'2. Enter scores'!AH513,"")</f>
        <v/>
      </c>
      <c r="AJ509" s="125" t="str">
        <f>IF('2. Enter scores'!AI513&lt;&gt;"",'2. Enter scores'!$B513-'2. Enter scores'!AI513,"")</f>
        <v/>
      </c>
      <c r="AK509" s="125" t="str">
        <f>IF('2. Enter scores'!AJ513&lt;&gt;"",'2. Enter scores'!$B513-'2. Enter scores'!AJ513,"")</f>
        <v/>
      </c>
      <c r="AL509" s="125" t="str">
        <f>IF('2. Enter scores'!AK513&lt;&gt;"",'2. Enter scores'!$B513-'2. Enter scores'!AK513,"")</f>
        <v/>
      </c>
      <c r="AM509" s="125" t="str">
        <f>IF('2. Enter scores'!AL513&lt;&gt;"",'2. Enter scores'!$B513-'2. Enter scores'!AL513,"")</f>
        <v/>
      </c>
      <c r="AN509" s="125" t="str">
        <f>IF('2. Enter scores'!AM513&lt;&gt;"",'2. Enter scores'!$B513-'2. Enter scores'!AM513,"")</f>
        <v/>
      </c>
      <c r="AO509" s="125" t="str">
        <f>IF('2. Enter scores'!AN513&lt;&gt;"",'2. Enter scores'!$B513-'2. Enter scores'!AN513,"")</f>
        <v/>
      </c>
      <c r="AP509" s="125" t="str">
        <f>IF('2. Enter scores'!AO513&lt;&gt;"",'2. Enter scores'!$B513-'2. Enter scores'!AO513,"")</f>
        <v/>
      </c>
      <c r="AQ509" s="125" t="str">
        <f>IF('2. Enter scores'!AP513&lt;&gt;"",'2. Enter scores'!$B513-'2. Enter scores'!AP513,"")</f>
        <v/>
      </c>
      <c r="AR509" s="125" t="str">
        <f>IF('2. Enter scores'!AQ513&lt;&gt;"",'2. Enter scores'!$B513-'2. Enter scores'!AQ513,"")</f>
        <v/>
      </c>
      <c r="AS509" s="125" t="str">
        <f>IF('2. Enter scores'!AR513&lt;&gt;"",'2. Enter scores'!$B513-'2. Enter scores'!AR513,"")</f>
        <v/>
      </c>
      <c r="AT509" s="125" t="str">
        <f>IF('2. Enter scores'!AS513&lt;&gt;"",'2. Enter scores'!$B513-'2. Enter scores'!AS513,"")</f>
        <v/>
      </c>
      <c r="AU509" s="125" t="str">
        <f>IF('2. Enter scores'!AT513&lt;&gt;"",'2. Enter scores'!$B513-'2. Enter scores'!AT513,"")</f>
        <v/>
      </c>
      <c r="AV509" s="125" t="str">
        <f>IF('2. Enter scores'!AU513&lt;&gt;"",'2. Enter scores'!$B513-'2. Enter scores'!AU513,"")</f>
        <v/>
      </c>
      <c r="AW509" s="125" t="str">
        <f>IF('2. Enter scores'!AV513&lt;&gt;"",'2. Enter scores'!$B513-'2. Enter scores'!AV513,"")</f>
        <v/>
      </c>
      <c r="AX509" s="125" t="str">
        <f>IF('2. Enter scores'!AW513&lt;&gt;"",'2. Enter scores'!$B513-'2. Enter scores'!AW513,"")</f>
        <v/>
      </c>
      <c r="AY509" s="125" t="str">
        <f>IF('2. Enter scores'!AX513&lt;&gt;"",'2. Enter scores'!$B513-'2. Enter scores'!AX513,"")</f>
        <v/>
      </c>
      <c r="AZ509" s="125" t="str">
        <f>IF('2. Enter scores'!AY513&lt;&gt;"",'2. Enter scores'!$B513-'2. Enter scores'!AY513,"")</f>
        <v/>
      </c>
      <c r="BA509" s="125" t="str">
        <f>IF('2. Enter scores'!AZ513&lt;&gt;"",'2. Enter scores'!$B513-'2. Enter scores'!AZ513,"")</f>
        <v/>
      </c>
      <c r="BB509" s="125" t="str">
        <f>IF('2. Enter scores'!BA513&lt;&gt;"",'2. Enter scores'!$B513-'2. Enter scores'!BA513,"")</f>
        <v/>
      </c>
      <c r="BC509" s="125" t="str">
        <f>IF('2. Enter scores'!BB513&lt;&gt;"",'2. Enter scores'!$B513-'2. Enter scores'!BB513,"")</f>
        <v/>
      </c>
      <c r="BD509" s="125" t="str">
        <f>IF('2. Enter scores'!BC513&lt;&gt;"",'2. Enter scores'!$B513-'2. Enter scores'!BC513,"")</f>
        <v/>
      </c>
      <c r="BE509" s="125" t="str">
        <f>IF('2. Enter scores'!BD513&lt;&gt;"",'2. Enter scores'!$B513-'2. Enter scores'!BD513,"")</f>
        <v/>
      </c>
      <c r="BF509" s="125" t="str">
        <f>IF('2. Enter scores'!BE513&lt;&gt;"",'2. Enter scores'!$B513-'2. Enter scores'!BE513,"")</f>
        <v/>
      </c>
      <c r="BG509" s="125" t="str">
        <f>IF('2. Enter scores'!BF513&lt;&gt;"",'2. Enter scores'!$B513-'2. Enter scores'!BF513,"")</f>
        <v/>
      </c>
      <c r="BH509" s="125" t="str">
        <f>IF('2. Enter scores'!BG513&lt;&gt;"",'2. Enter scores'!$B513-'2. Enter scores'!BG513,"")</f>
        <v/>
      </c>
      <c r="BI509" s="125" t="str">
        <f>IF('2. Enter scores'!BH513&lt;&gt;"",'2. Enter scores'!$B513-'2. Enter scores'!BH513,"")</f>
        <v/>
      </c>
      <c r="BJ509" s="125" t="str">
        <f>IF('2. Enter scores'!BI513&lt;&gt;"",'2. Enter scores'!$B513-'2. Enter scores'!BI513,"")</f>
        <v/>
      </c>
      <c r="BK509" s="125" t="str">
        <f>IF('2. Enter scores'!BJ513&lt;&gt;"",'2. Enter scores'!$B513-'2. Enter scores'!BJ513,"")</f>
        <v/>
      </c>
      <c r="BL509" s="125" t="str">
        <f>IF('2. Enter scores'!BK513&lt;&gt;"",'2. Enter scores'!$B513-'2. Enter scores'!BK513,"")</f>
        <v/>
      </c>
      <c r="BM509" s="125" t="str">
        <f>IF('2. Enter scores'!BL513&lt;&gt;"",'2. Enter scores'!$B513-'2. Enter scores'!BL513,"")</f>
        <v/>
      </c>
      <c r="BN509" s="125" t="str">
        <f>IF('2. Enter scores'!BM513&lt;&gt;"",'2. Enter scores'!$B513-'2. Enter scores'!BM513,"")</f>
        <v/>
      </c>
      <c r="BO509" s="125" t="str">
        <f>IF('2. Enter scores'!BN513&lt;&gt;"",'2. Enter scores'!$B513-'2. Enter scores'!BN513,"")</f>
        <v/>
      </c>
      <c r="BP509" s="108">
        <v>1000</v>
      </c>
    </row>
    <row r="510" spans="2:68" x14ac:dyDescent="0.35">
      <c r="B510" s="125" t="str">
        <f>IF('2. Enter scores'!A514&lt;&gt;"",'2. Enter scores'!A514,"")</f>
        <v/>
      </c>
      <c r="H510" s="125" t="str">
        <f>IF('2. Enter scores'!G514&lt;&gt;"",'2. Enter scores'!$B514-'2. Enter scores'!G514,"")</f>
        <v/>
      </c>
      <c r="I510" s="125" t="str">
        <f>IF('2. Enter scores'!H514&lt;&gt;"",'2. Enter scores'!$B514-'2. Enter scores'!H514,"")</f>
        <v/>
      </c>
      <c r="J510" s="125" t="str">
        <f>IF('2. Enter scores'!I514&lt;&gt;"",'2. Enter scores'!$B514-'2. Enter scores'!I514,"")</f>
        <v/>
      </c>
      <c r="K510" s="125" t="str">
        <f>IF('2. Enter scores'!J514&lt;&gt;"",'2. Enter scores'!$B514-'2. Enter scores'!J514,"")</f>
        <v/>
      </c>
      <c r="L510" s="125" t="str">
        <f>IF('2. Enter scores'!K514&lt;&gt;"",'2. Enter scores'!$B514-'2. Enter scores'!K514,"")</f>
        <v/>
      </c>
      <c r="M510" s="125" t="str">
        <f>IF('2. Enter scores'!L514&lt;&gt;"",'2. Enter scores'!$B514-'2. Enter scores'!L514,"")</f>
        <v/>
      </c>
      <c r="N510" s="125" t="str">
        <f>IF('2. Enter scores'!M514&lt;&gt;"",'2. Enter scores'!$B514-'2. Enter scores'!M514,"")</f>
        <v/>
      </c>
      <c r="O510" s="125" t="str">
        <f>IF('2. Enter scores'!N514&lt;&gt;"",'2. Enter scores'!$B514-'2. Enter scores'!N514,"")</f>
        <v/>
      </c>
      <c r="P510" s="125" t="str">
        <f>IF('2. Enter scores'!O514&lt;&gt;"",'2. Enter scores'!$B514-'2. Enter scores'!O514,"")</f>
        <v/>
      </c>
      <c r="Q510" s="125" t="str">
        <f>IF('2. Enter scores'!P514&lt;&gt;"",'2. Enter scores'!$B514-'2. Enter scores'!P514,"")</f>
        <v/>
      </c>
      <c r="R510" s="125" t="str">
        <f>IF('2. Enter scores'!Q514&lt;&gt;"",'2. Enter scores'!$B514-'2. Enter scores'!Q514,"")</f>
        <v/>
      </c>
      <c r="S510" s="125" t="str">
        <f>IF('2. Enter scores'!R514&lt;&gt;"",'2. Enter scores'!$B514-'2. Enter scores'!R514,"")</f>
        <v/>
      </c>
      <c r="T510" s="125" t="str">
        <f>IF('2. Enter scores'!S514&lt;&gt;"",'2. Enter scores'!$B514-'2. Enter scores'!S514,"")</f>
        <v/>
      </c>
      <c r="U510" s="125" t="str">
        <f>IF('2. Enter scores'!T514&lt;&gt;"",'2. Enter scores'!$B514-'2. Enter scores'!T514,"")</f>
        <v/>
      </c>
      <c r="V510" s="125" t="str">
        <f>IF('2. Enter scores'!U514&lt;&gt;"",'2. Enter scores'!$B514-'2. Enter scores'!U514,"")</f>
        <v/>
      </c>
      <c r="W510" s="125" t="str">
        <f>IF('2. Enter scores'!V514&lt;&gt;"",'2. Enter scores'!$B514-'2. Enter scores'!V514,"")</f>
        <v/>
      </c>
      <c r="X510" s="125" t="str">
        <f>IF('2. Enter scores'!W514&lt;&gt;"",'2. Enter scores'!$B514-'2. Enter scores'!W514,"")</f>
        <v/>
      </c>
      <c r="Y510" s="125" t="str">
        <f>IF('2. Enter scores'!X514&lt;&gt;"",'2. Enter scores'!$B514-'2. Enter scores'!X514,"")</f>
        <v/>
      </c>
      <c r="Z510" s="125" t="str">
        <f>IF('2. Enter scores'!Y514&lt;&gt;"",'2. Enter scores'!$B514-'2. Enter scores'!Y514,"")</f>
        <v/>
      </c>
      <c r="AA510" s="125" t="str">
        <f>IF('2. Enter scores'!Z514&lt;&gt;"",'2. Enter scores'!$B514-'2. Enter scores'!Z514,"")</f>
        <v/>
      </c>
      <c r="AB510" s="125" t="str">
        <f>IF('2. Enter scores'!AA514&lt;&gt;"",'2. Enter scores'!$B514-'2. Enter scores'!AA514,"")</f>
        <v/>
      </c>
      <c r="AC510" s="125" t="str">
        <f>IF('2. Enter scores'!AB514&lt;&gt;"",'2. Enter scores'!$B514-'2. Enter scores'!AB514,"")</f>
        <v/>
      </c>
      <c r="AD510" s="125" t="str">
        <f>IF('2. Enter scores'!AC514&lt;&gt;"",'2. Enter scores'!$B514-'2. Enter scores'!AC514,"")</f>
        <v/>
      </c>
      <c r="AE510" s="125" t="str">
        <f>IF('2. Enter scores'!AD514&lt;&gt;"",'2. Enter scores'!$B514-'2. Enter scores'!AD514,"")</f>
        <v/>
      </c>
      <c r="AF510" s="125" t="str">
        <f>IF('2. Enter scores'!AE514&lt;&gt;"",'2. Enter scores'!$B514-'2. Enter scores'!AE514,"")</f>
        <v/>
      </c>
      <c r="AG510" s="125" t="str">
        <f>IF('2. Enter scores'!AF514&lt;&gt;"",'2. Enter scores'!$B514-'2. Enter scores'!AF514,"")</f>
        <v/>
      </c>
      <c r="AH510" s="125" t="str">
        <f>IF('2. Enter scores'!AG514&lt;&gt;"",'2. Enter scores'!$B514-'2. Enter scores'!AG514,"")</f>
        <v/>
      </c>
      <c r="AI510" s="125" t="str">
        <f>IF('2. Enter scores'!AH514&lt;&gt;"",'2. Enter scores'!$B514-'2. Enter scores'!AH514,"")</f>
        <v/>
      </c>
      <c r="AJ510" s="125" t="str">
        <f>IF('2. Enter scores'!AI514&lt;&gt;"",'2. Enter scores'!$B514-'2. Enter scores'!AI514,"")</f>
        <v/>
      </c>
      <c r="AK510" s="125" t="str">
        <f>IF('2. Enter scores'!AJ514&lt;&gt;"",'2. Enter scores'!$B514-'2. Enter scores'!AJ514,"")</f>
        <v/>
      </c>
      <c r="AL510" s="125" t="str">
        <f>IF('2. Enter scores'!AK514&lt;&gt;"",'2. Enter scores'!$B514-'2. Enter scores'!AK514,"")</f>
        <v/>
      </c>
      <c r="AM510" s="125" t="str">
        <f>IF('2. Enter scores'!AL514&lt;&gt;"",'2. Enter scores'!$B514-'2. Enter scores'!AL514,"")</f>
        <v/>
      </c>
      <c r="AN510" s="125" t="str">
        <f>IF('2. Enter scores'!AM514&lt;&gt;"",'2. Enter scores'!$B514-'2. Enter scores'!AM514,"")</f>
        <v/>
      </c>
      <c r="AO510" s="125" t="str">
        <f>IF('2. Enter scores'!AN514&lt;&gt;"",'2. Enter scores'!$B514-'2. Enter scores'!AN514,"")</f>
        <v/>
      </c>
      <c r="AP510" s="125" t="str">
        <f>IF('2. Enter scores'!AO514&lt;&gt;"",'2. Enter scores'!$B514-'2. Enter scores'!AO514,"")</f>
        <v/>
      </c>
      <c r="AQ510" s="125" t="str">
        <f>IF('2. Enter scores'!AP514&lt;&gt;"",'2. Enter scores'!$B514-'2. Enter scores'!AP514,"")</f>
        <v/>
      </c>
      <c r="AR510" s="125" t="str">
        <f>IF('2. Enter scores'!AQ514&lt;&gt;"",'2. Enter scores'!$B514-'2. Enter scores'!AQ514,"")</f>
        <v/>
      </c>
      <c r="AS510" s="125" t="str">
        <f>IF('2. Enter scores'!AR514&lt;&gt;"",'2. Enter scores'!$B514-'2. Enter scores'!AR514,"")</f>
        <v/>
      </c>
      <c r="AT510" s="125" t="str">
        <f>IF('2. Enter scores'!AS514&lt;&gt;"",'2. Enter scores'!$B514-'2. Enter scores'!AS514,"")</f>
        <v/>
      </c>
      <c r="AU510" s="125" t="str">
        <f>IF('2. Enter scores'!AT514&lt;&gt;"",'2. Enter scores'!$B514-'2. Enter scores'!AT514,"")</f>
        <v/>
      </c>
      <c r="AV510" s="125" t="str">
        <f>IF('2. Enter scores'!AU514&lt;&gt;"",'2. Enter scores'!$B514-'2. Enter scores'!AU514,"")</f>
        <v/>
      </c>
      <c r="AW510" s="125" t="str">
        <f>IF('2. Enter scores'!AV514&lt;&gt;"",'2. Enter scores'!$B514-'2. Enter scores'!AV514,"")</f>
        <v/>
      </c>
      <c r="AX510" s="125" t="str">
        <f>IF('2. Enter scores'!AW514&lt;&gt;"",'2. Enter scores'!$B514-'2. Enter scores'!AW514,"")</f>
        <v/>
      </c>
      <c r="AY510" s="125" t="str">
        <f>IF('2. Enter scores'!AX514&lt;&gt;"",'2. Enter scores'!$B514-'2. Enter scores'!AX514,"")</f>
        <v/>
      </c>
      <c r="AZ510" s="125" t="str">
        <f>IF('2. Enter scores'!AY514&lt;&gt;"",'2. Enter scores'!$B514-'2. Enter scores'!AY514,"")</f>
        <v/>
      </c>
      <c r="BA510" s="125" t="str">
        <f>IF('2. Enter scores'!AZ514&lt;&gt;"",'2. Enter scores'!$B514-'2. Enter scores'!AZ514,"")</f>
        <v/>
      </c>
      <c r="BB510" s="125" t="str">
        <f>IF('2. Enter scores'!BA514&lt;&gt;"",'2. Enter scores'!$B514-'2. Enter scores'!BA514,"")</f>
        <v/>
      </c>
      <c r="BC510" s="125" t="str">
        <f>IF('2. Enter scores'!BB514&lt;&gt;"",'2. Enter scores'!$B514-'2. Enter scores'!BB514,"")</f>
        <v/>
      </c>
      <c r="BD510" s="125" t="str">
        <f>IF('2. Enter scores'!BC514&lt;&gt;"",'2. Enter scores'!$B514-'2. Enter scores'!BC514,"")</f>
        <v/>
      </c>
      <c r="BE510" s="125" t="str">
        <f>IF('2. Enter scores'!BD514&lt;&gt;"",'2. Enter scores'!$B514-'2. Enter scores'!BD514,"")</f>
        <v/>
      </c>
      <c r="BF510" s="125" t="str">
        <f>IF('2. Enter scores'!BE514&lt;&gt;"",'2. Enter scores'!$B514-'2. Enter scores'!BE514,"")</f>
        <v/>
      </c>
      <c r="BG510" s="125" t="str">
        <f>IF('2. Enter scores'!BF514&lt;&gt;"",'2. Enter scores'!$B514-'2. Enter scores'!BF514,"")</f>
        <v/>
      </c>
      <c r="BH510" s="125" t="str">
        <f>IF('2. Enter scores'!BG514&lt;&gt;"",'2. Enter scores'!$B514-'2. Enter scores'!BG514,"")</f>
        <v/>
      </c>
      <c r="BI510" s="125" t="str">
        <f>IF('2. Enter scores'!BH514&lt;&gt;"",'2. Enter scores'!$B514-'2. Enter scores'!BH514,"")</f>
        <v/>
      </c>
      <c r="BJ510" s="125" t="str">
        <f>IF('2. Enter scores'!BI514&lt;&gt;"",'2. Enter scores'!$B514-'2. Enter scores'!BI514,"")</f>
        <v/>
      </c>
      <c r="BK510" s="125" t="str">
        <f>IF('2. Enter scores'!BJ514&lt;&gt;"",'2. Enter scores'!$B514-'2. Enter scores'!BJ514,"")</f>
        <v/>
      </c>
      <c r="BL510" s="125" t="str">
        <f>IF('2. Enter scores'!BK514&lt;&gt;"",'2. Enter scores'!$B514-'2. Enter scores'!BK514,"")</f>
        <v/>
      </c>
      <c r="BM510" s="125" t="str">
        <f>IF('2. Enter scores'!BL514&lt;&gt;"",'2. Enter scores'!$B514-'2. Enter scores'!BL514,"")</f>
        <v/>
      </c>
      <c r="BN510" s="125" t="str">
        <f>IF('2. Enter scores'!BM514&lt;&gt;"",'2. Enter scores'!$B514-'2. Enter scores'!BM514,"")</f>
        <v/>
      </c>
      <c r="BO510" s="125" t="str">
        <f>IF('2. Enter scores'!BN514&lt;&gt;"",'2. Enter scores'!$B514-'2. Enter scores'!BN514,"")</f>
        <v/>
      </c>
      <c r="BP510" s="108">
        <v>1000</v>
      </c>
    </row>
    <row r="511" spans="2:68" x14ac:dyDescent="0.35">
      <c r="B511" s="125" t="str">
        <f>IF('2. Enter scores'!A515&lt;&gt;"",'2. Enter scores'!A515,"")</f>
        <v/>
      </c>
      <c r="H511" s="125" t="str">
        <f>IF('2. Enter scores'!G515&lt;&gt;"",'2. Enter scores'!$B515-'2. Enter scores'!G515,"")</f>
        <v/>
      </c>
      <c r="I511" s="125" t="str">
        <f>IF('2. Enter scores'!H515&lt;&gt;"",'2. Enter scores'!$B515-'2. Enter scores'!H515,"")</f>
        <v/>
      </c>
      <c r="J511" s="125" t="str">
        <f>IF('2. Enter scores'!I515&lt;&gt;"",'2. Enter scores'!$B515-'2. Enter scores'!I515,"")</f>
        <v/>
      </c>
      <c r="K511" s="125" t="str">
        <f>IF('2. Enter scores'!J515&lt;&gt;"",'2. Enter scores'!$B515-'2. Enter scores'!J515,"")</f>
        <v/>
      </c>
      <c r="L511" s="125" t="str">
        <f>IF('2. Enter scores'!K515&lt;&gt;"",'2. Enter scores'!$B515-'2. Enter scores'!K515,"")</f>
        <v/>
      </c>
      <c r="M511" s="125" t="str">
        <f>IF('2. Enter scores'!L515&lt;&gt;"",'2. Enter scores'!$B515-'2. Enter scores'!L515,"")</f>
        <v/>
      </c>
      <c r="N511" s="125" t="str">
        <f>IF('2. Enter scores'!M515&lt;&gt;"",'2. Enter scores'!$B515-'2. Enter scores'!M515,"")</f>
        <v/>
      </c>
      <c r="O511" s="125" t="str">
        <f>IF('2. Enter scores'!N515&lt;&gt;"",'2. Enter scores'!$B515-'2. Enter scores'!N515,"")</f>
        <v/>
      </c>
      <c r="P511" s="125" t="str">
        <f>IF('2. Enter scores'!O515&lt;&gt;"",'2. Enter scores'!$B515-'2. Enter scores'!O515,"")</f>
        <v/>
      </c>
      <c r="Q511" s="125" t="str">
        <f>IF('2. Enter scores'!P515&lt;&gt;"",'2. Enter scores'!$B515-'2. Enter scores'!P515,"")</f>
        <v/>
      </c>
      <c r="R511" s="125" t="str">
        <f>IF('2. Enter scores'!Q515&lt;&gt;"",'2. Enter scores'!$B515-'2. Enter scores'!Q515,"")</f>
        <v/>
      </c>
      <c r="S511" s="125" t="str">
        <f>IF('2. Enter scores'!R515&lt;&gt;"",'2. Enter scores'!$B515-'2. Enter scores'!R515,"")</f>
        <v/>
      </c>
      <c r="T511" s="125" t="str">
        <f>IF('2. Enter scores'!S515&lt;&gt;"",'2. Enter scores'!$B515-'2. Enter scores'!S515,"")</f>
        <v/>
      </c>
      <c r="U511" s="125" t="str">
        <f>IF('2. Enter scores'!T515&lt;&gt;"",'2. Enter scores'!$B515-'2. Enter scores'!T515,"")</f>
        <v/>
      </c>
      <c r="V511" s="125" t="str">
        <f>IF('2. Enter scores'!U515&lt;&gt;"",'2. Enter scores'!$B515-'2. Enter scores'!U515,"")</f>
        <v/>
      </c>
      <c r="W511" s="125" t="str">
        <f>IF('2. Enter scores'!V515&lt;&gt;"",'2. Enter scores'!$B515-'2. Enter scores'!V515,"")</f>
        <v/>
      </c>
      <c r="X511" s="125" t="str">
        <f>IF('2. Enter scores'!W515&lt;&gt;"",'2. Enter scores'!$B515-'2. Enter scores'!W515,"")</f>
        <v/>
      </c>
      <c r="Y511" s="125" t="str">
        <f>IF('2. Enter scores'!X515&lt;&gt;"",'2. Enter scores'!$B515-'2. Enter scores'!X515,"")</f>
        <v/>
      </c>
      <c r="Z511" s="125" t="str">
        <f>IF('2. Enter scores'!Y515&lt;&gt;"",'2. Enter scores'!$B515-'2. Enter scores'!Y515,"")</f>
        <v/>
      </c>
      <c r="AA511" s="125" t="str">
        <f>IF('2. Enter scores'!Z515&lt;&gt;"",'2. Enter scores'!$B515-'2. Enter scores'!Z515,"")</f>
        <v/>
      </c>
      <c r="AB511" s="125" t="str">
        <f>IF('2. Enter scores'!AA515&lt;&gt;"",'2. Enter scores'!$B515-'2. Enter scores'!AA515,"")</f>
        <v/>
      </c>
      <c r="AC511" s="125" t="str">
        <f>IF('2. Enter scores'!AB515&lt;&gt;"",'2. Enter scores'!$B515-'2. Enter scores'!AB515,"")</f>
        <v/>
      </c>
      <c r="AD511" s="125" t="str">
        <f>IF('2. Enter scores'!AC515&lt;&gt;"",'2. Enter scores'!$B515-'2. Enter scores'!AC515,"")</f>
        <v/>
      </c>
      <c r="AE511" s="125" t="str">
        <f>IF('2. Enter scores'!AD515&lt;&gt;"",'2. Enter scores'!$B515-'2. Enter scores'!AD515,"")</f>
        <v/>
      </c>
      <c r="AF511" s="125" t="str">
        <f>IF('2. Enter scores'!AE515&lt;&gt;"",'2. Enter scores'!$B515-'2. Enter scores'!AE515,"")</f>
        <v/>
      </c>
      <c r="AG511" s="125" t="str">
        <f>IF('2. Enter scores'!AF515&lt;&gt;"",'2. Enter scores'!$B515-'2. Enter scores'!AF515,"")</f>
        <v/>
      </c>
      <c r="AH511" s="125" t="str">
        <f>IF('2. Enter scores'!AG515&lt;&gt;"",'2. Enter scores'!$B515-'2. Enter scores'!AG515,"")</f>
        <v/>
      </c>
      <c r="AI511" s="125" t="str">
        <f>IF('2. Enter scores'!AH515&lt;&gt;"",'2. Enter scores'!$B515-'2. Enter scores'!AH515,"")</f>
        <v/>
      </c>
      <c r="AJ511" s="125" t="str">
        <f>IF('2. Enter scores'!AI515&lt;&gt;"",'2. Enter scores'!$B515-'2. Enter scores'!AI515,"")</f>
        <v/>
      </c>
      <c r="AK511" s="125" t="str">
        <f>IF('2. Enter scores'!AJ515&lt;&gt;"",'2. Enter scores'!$B515-'2. Enter scores'!AJ515,"")</f>
        <v/>
      </c>
      <c r="AL511" s="125" t="str">
        <f>IF('2. Enter scores'!AK515&lt;&gt;"",'2. Enter scores'!$B515-'2. Enter scores'!AK515,"")</f>
        <v/>
      </c>
      <c r="AM511" s="125" t="str">
        <f>IF('2. Enter scores'!AL515&lt;&gt;"",'2. Enter scores'!$B515-'2. Enter scores'!AL515,"")</f>
        <v/>
      </c>
      <c r="AN511" s="125" t="str">
        <f>IF('2. Enter scores'!AM515&lt;&gt;"",'2. Enter scores'!$B515-'2. Enter scores'!AM515,"")</f>
        <v/>
      </c>
      <c r="AO511" s="125" t="str">
        <f>IF('2. Enter scores'!AN515&lt;&gt;"",'2. Enter scores'!$B515-'2. Enter scores'!AN515,"")</f>
        <v/>
      </c>
      <c r="AP511" s="125" t="str">
        <f>IF('2. Enter scores'!AO515&lt;&gt;"",'2. Enter scores'!$B515-'2. Enter scores'!AO515,"")</f>
        <v/>
      </c>
      <c r="AQ511" s="125" t="str">
        <f>IF('2. Enter scores'!AP515&lt;&gt;"",'2. Enter scores'!$B515-'2. Enter scores'!AP515,"")</f>
        <v/>
      </c>
      <c r="AR511" s="125" t="str">
        <f>IF('2. Enter scores'!AQ515&lt;&gt;"",'2. Enter scores'!$B515-'2. Enter scores'!AQ515,"")</f>
        <v/>
      </c>
      <c r="AS511" s="125" t="str">
        <f>IF('2. Enter scores'!AR515&lt;&gt;"",'2. Enter scores'!$B515-'2. Enter scores'!AR515,"")</f>
        <v/>
      </c>
      <c r="AT511" s="125" t="str">
        <f>IF('2. Enter scores'!AS515&lt;&gt;"",'2. Enter scores'!$B515-'2. Enter scores'!AS515,"")</f>
        <v/>
      </c>
      <c r="AU511" s="125" t="str">
        <f>IF('2. Enter scores'!AT515&lt;&gt;"",'2. Enter scores'!$B515-'2. Enter scores'!AT515,"")</f>
        <v/>
      </c>
      <c r="AV511" s="125" t="str">
        <f>IF('2. Enter scores'!AU515&lt;&gt;"",'2. Enter scores'!$B515-'2. Enter scores'!AU515,"")</f>
        <v/>
      </c>
      <c r="AW511" s="125" t="str">
        <f>IF('2. Enter scores'!AV515&lt;&gt;"",'2. Enter scores'!$B515-'2. Enter scores'!AV515,"")</f>
        <v/>
      </c>
      <c r="AX511" s="125" t="str">
        <f>IF('2. Enter scores'!AW515&lt;&gt;"",'2. Enter scores'!$B515-'2. Enter scores'!AW515,"")</f>
        <v/>
      </c>
      <c r="AY511" s="125" t="str">
        <f>IF('2. Enter scores'!AX515&lt;&gt;"",'2. Enter scores'!$B515-'2. Enter scores'!AX515,"")</f>
        <v/>
      </c>
      <c r="AZ511" s="125" t="str">
        <f>IF('2. Enter scores'!AY515&lt;&gt;"",'2. Enter scores'!$B515-'2. Enter scores'!AY515,"")</f>
        <v/>
      </c>
      <c r="BA511" s="125" t="str">
        <f>IF('2. Enter scores'!AZ515&lt;&gt;"",'2. Enter scores'!$B515-'2. Enter scores'!AZ515,"")</f>
        <v/>
      </c>
      <c r="BB511" s="125" t="str">
        <f>IF('2. Enter scores'!BA515&lt;&gt;"",'2. Enter scores'!$B515-'2. Enter scores'!BA515,"")</f>
        <v/>
      </c>
      <c r="BC511" s="125" t="str">
        <f>IF('2. Enter scores'!BB515&lt;&gt;"",'2. Enter scores'!$B515-'2. Enter scores'!BB515,"")</f>
        <v/>
      </c>
      <c r="BD511" s="125" t="str">
        <f>IF('2. Enter scores'!BC515&lt;&gt;"",'2. Enter scores'!$B515-'2. Enter scores'!BC515,"")</f>
        <v/>
      </c>
      <c r="BE511" s="125" t="str">
        <f>IF('2. Enter scores'!BD515&lt;&gt;"",'2. Enter scores'!$B515-'2. Enter scores'!BD515,"")</f>
        <v/>
      </c>
      <c r="BF511" s="125" t="str">
        <f>IF('2. Enter scores'!BE515&lt;&gt;"",'2. Enter scores'!$B515-'2. Enter scores'!BE515,"")</f>
        <v/>
      </c>
      <c r="BG511" s="125" t="str">
        <f>IF('2. Enter scores'!BF515&lt;&gt;"",'2. Enter scores'!$B515-'2. Enter scores'!BF515,"")</f>
        <v/>
      </c>
      <c r="BH511" s="125" t="str">
        <f>IF('2. Enter scores'!BG515&lt;&gt;"",'2. Enter scores'!$B515-'2. Enter scores'!BG515,"")</f>
        <v/>
      </c>
      <c r="BI511" s="125" t="str">
        <f>IF('2. Enter scores'!BH515&lt;&gt;"",'2. Enter scores'!$B515-'2. Enter scores'!BH515,"")</f>
        <v/>
      </c>
      <c r="BJ511" s="125" t="str">
        <f>IF('2. Enter scores'!BI515&lt;&gt;"",'2. Enter scores'!$B515-'2. Enter scores'!BI515,"")</f>
        <v/>
      </c>
      <c r="BK511" s="125" t="str">
        <f>IF('2. Enter scores'!BJ515&lt;&gt;"",'2. Enter scores'!$B515-'2. Enter scores'!BJ515,"")</f>
        <v/>
      </c>
      <c r="BL511" s="125" t="str">
        <f>IF('2. Enter scores'!BK515&lt;&gt;"",'2. Enter scores'!$B515-'2. Enter scores'!BK515,"")</f>
        <v/>
      </c>
      <c r="BM511" s="125" t="str">
        <f>IF('2. Enter scores'!BL515&lt;&gt;"",'2. Enter scores'!$B515-'2. Enter scores'!BL515,"")</f>
        <v/>
      </c>
      <c r="BN511" s="125" t="str">
        <f>IF('2. Enter scores'!BM515&lt;&gt;"",'2. Enter scores'!$B515-'2. Enter scores'!BM515,"")</f>
        <v/>
      </c>
      <c r="BO511" s="125" t="str">
        <f>IF('2. Enter scores'!BN515&lt;&gt;"",'2. Enter scores'!$B515-'2. Enter scores'!BN515,"")</f>
        <v/>
      </c>
      <c r="BP511" s="108">
        <v>1000</v>
      </c>
    </row>
    <row r="512" spans="2:68" x14ac:dyDescent="0.35">
      <c r="B512" s="125" t="str">
        <f>IF('2. Enter scores'!A516&lt;&gt;"",'2. Enter scores'!A516,"")</f>
        <v/>
      </c>
      <c r="H512" s="125" t="str">
        <f>IF('2. Enter scores'!G516&lt;&gt;"",'2. Enter scores'!$B516-'2. Enter scores'!G516,"")</f>
        <v/>
      </c>
      <c r="I512" s="125" t="str">
        <f>IF('2. Enter scores'!H516&lt;&gt;"",'2. Enter scores'!$B516-'2. Enter scores'!H516,"")</f>
        <v/>
      </c>
      <c r="J512" s="125" t="str">
        <f>IF('2. Enter scores'!I516&lt;&gt;"",'2. Enter scores'!$B516-'2. Enter scores'!I516,"")</f>
        <v/>
      </c>
      <c r="K512" s="125" t="str">
        <f>IF('2. Enter scores'!J516&lt;&gt;"",'2. Enter scores'!$B516-'2. Enter scores'!J516,"")</f>
        <v/>
      </c>
      <c r="L512" s="125" t="str">
        <f>IF('2. Enter scores'!K516&lt;&gt;"",'2. Enter scores'!$B516-'2. Enter scores'!K516,"")</f>
        <v/>
      </c>
      <c r="M512" s="125" t="str">
        <f>IF('2. Enter scores'!L516&lt;&gt;"",'2. Enter scores'!$B516-'2. Enter scores'!L516,"")</f>
        <v/>
      </c>
      <c r="N512" s="125" t="str">
        <f>IF('2. Enter scores'!M516&lt;&gt;"",'2. Enter scores'!$B516-'2. Enter scores'!M516,"")</f>
        <v/>
      </c>
      <c r="O512" s="125" t="str">
        <f>IF('2. Enter scores'!N516&lt;&gt;"",'2. Enter scores'!$B516-'2. Enter scores'!N516,"")</f>
        <v/>
      </c>
      <c r="P512" s="125" t="str">
        <f>IF('2. Enter scores'!O516&lt;&gt;"",'2. Enter scores'!$B516-'2. Enter scores'!O516,"")</f>
        <v/>
      </c>
      <c r="Q512" s="125" t="str">
        <f>IF('2. Enter scores'!P516&lt;&gt;"",'2. Enter scores'!$B516-'2. Enter scores'!P516,"")</f>
        <v/>
      </c>
      <c r="R512" s="125" t="str">
        <f>IF('2. Enter scores'!Q516&lt;&gt;"",'2. Enter scores'!$B516-'2. Enter scores'!Q516,"")</f>
        <v/>
      </c>
      <c r="S512" s="125" t="str">
        <f>IF('2. Enter scores'!R516&lt;&gt;"",'2. Enter scores'!$B516-'2. Enter scores'!R516,"")</f>
        <v/>
      </c>
      <c r="T512" s="125" t="str">
        <f>IF('2. Enter scores'!S516&lt;&gt;"",'2. Enter scores'!$B516-'2. Enter scores'!S516,"")</f>
        <v/>
      </c>
      <c r="U512" s="125" t="str">
        <f>IF('2. Enter scores'!T516&lt;&gt;"",'2. Enter scores'!$B516-'2. Enter scores'!T516,"")</f>
        <v/>
      </c>
      <c r="V512" s="125" t="str">
        <f>IF('2. Enter scores'!U516&lt;&gt;"",'2. Enter scores'!$B516-'2. Enter scores'!U516,"")</f>
        <v/>
      </c>
      <c r="W512" s="125" t="str">
        <f>IF('2. Enter scores'!V516&lt;&gt;"",'2. Enter scores'!$B516-'2. Enter scores'!V516,"")</f>
        <v/>
      </c>
      <c r="X512" s="125" t="str">
        <f>IF('2. Enter scores'!W516&lt;&gt;"",'2. Enter scores'!$B516-'2. Enter scores'!W516,"")</f>
        <v/>
      </c>
      <c r="Y512" s="125" t="str">
        <f>IF('2. Enter scores'!X516&lt;&gt;"",'2. Enter scores'!$B516-'2. Enter scores'!X516,"")</f>
        <v/>
      </c>
      <c r="Z512" s="125" t="str">
        <f>IF('2. Enter scores'!Y516&lt;&gt;"",'2. Enter scores'!$B516-'2. Enter scores'!Y516,"")</f>
        <v/>
      </c>
      <c r="AA512" s="125" t="str">
        <f>IF('2. Enter scores'!Z516&lt;&gt;"",'2. Enter scores'!$B516-'2. Enter scores'!Z516,"")</f>
        <v/>
      </c>
      <c r="AB512" s="125" t="str">
        <f>IF('2. Enter scores'!AA516&lt;&gt;"",'2. Enter scores'!$B516-'2. Enter scores'!AA516,"")</f>
        <v/>
      </c>
      <c r="AC512" s="125" t="str">
        <f>IF('2. Enter scores'!AB516&lt;&gt;"",'2. Enter scores'!$B516-'2. Enter scores'!AB516,"")</f>
        <v/>
      </c>
      <c r="AD512" s="125" t="str">
        <f>IF('2. Enter scores'!AC516&lt;&gt;"",'2. Enter scores'!$B516-'2. Enter scores'!AC516,"")</f>
        <v/>
      </c>
      <c r="AE512" s="125" t="str">
        <f>IF('2. Enter scores'!AD516&lt;&gt;"",'2. Enter scores'!$B516-'2. Enter scores'!AD516,"")</f>
        <v/>
      </c>
      <c r="AF512" s="125" t="str">
        <f>IF('2. Enter scores'!AE516&lt;&gt;"",'2. Enter scores'!$B516-'2. Enter scores'!AE516,"")</f>
        <v/>
      </c>
      <c r="AG512" s="125" t="str">
        <f>IF('2. Enter scores'!AF516&lt;&gt;"",'2. Enter scores'!$B516-'2. Enter scores'!AF516,"")</f>
        <v/>
      </c>
      <c r="AH512" s="125" t="str">
        <f>IF('2. Enter scores'!AG516&lt;&gt;"",'2. Enter scores'!$B516-'2. Enter scores'!AG516,"")</f>
        <v/>
      </c>
      <c r="AI512" s="125" t="str">
        <f>IF('2. Enter scores'!AH516&lt;&gt;"",'2. Enter scores'!$B516-'2. Enter scores'!AH516,"")</f>
        <v/>
      </c>
      <c r="AJ512" s="125" t="str">
        <f>IF('2. Enter scores'!AI516&lt;&gt;"",'2. Enter scores'!$B516-'2. Enter scores'!AI516,"")</f>
        <v/>
      </c>
      <c r="AK512" s="125" t="str">
        <f>IF('2. Enter scores'!AJ516&lt;&gt;"",'2. Enter scores'!$B516-'2. Enter scores'!AJ516,"")</f>
        <v/>
      </c>
      <c r="AL512" s="125" t="str">
        <f>IF('2. Enter scores'!AK516&lt;&gt;"",'2. Enter scores'!$B516-'2. Enter scores'!AK516,"")</f>
        <v/>
      </c>
      <c r="AM512" s="125" t="str">
        <f>IF('2. Enter scores'!AL516&lt;&gt;"",'2. Enter scores'!$B516-'2. Enter scores'!AL516,"")</f>
        <v/>
      </c>
      <c r="AN512" s="125" t="str">
        <f>IF('2. Enter scores'!AM516&lt;&gt;"",'2. Enter scores'!$B516-'2. Enter scores'!AM516,"")</f>
        <v/>
      </c>
      <c r="AO512" s="125" t="str">
        <f>IF('2. Enter scores'!AN516&lt;&gt;"",'2. Enter scores'!$B516-'2. Enter scores'!AN516,"")</f>
        <v/>
      </c>
      <c r="AP512" s="125" t="str">
        <f>IF('2. Enter scores'!AO516&lt;&gt;"",'2. Enter scores'!$B516-'2. Enter scores'!AO516,"")</f>
        <v/>
      </c>
      <c r="AQ512" s="125" t="str">
        <f>IF('2. Enter scores'!AP516&lt;&gt;"",'2. Enter scores'!$B516-'2. Enter scores'!AP516,"")</f>
        <v/>
      </c>
      <c r="AR512" s="125" t="str">
        <f>IF('2. Enter scores'!AQ516&lt;&gt;"",'2. Enter scores'!$B516-'2. Enter scores'!AQ516,"")</f>
        <v/>
      </c>
      <c r="AS512" s="125" t="str">
        <f>IF('2. Enter scores'!AR516&lt;&gt;"",'2. Enter scores'!$B516-'2. Enter scores'!AR516,"")</f>
        <v/>
      </c>
      <c r="AT512" s="125" t="str">
        <f>IF('2. Enter scores'!AS516&lt;&gt;"",'2. Enter scores'!$B516-'2. Enter scores'!AS516,"")</f>
        <v/>
      </c>
      <c r="AU512" s="125" t="str">
        <f>IF('2. Enter scores'!AT516&lt;&gt;"",'2. Enter scores'!$B516-'2. Enter scores'!AT516,"")</f>
        <v/>
      </c>
      <c r="AV512" s="125" t="str">
        <f>IF('2. Enter scores'!AU516&lt;&gt;"",'2. Enter scores'!$B516-'2. Enter scores'!AU516,"")</f>
        <v/>
      </c>
      <c r="AW512" s="125" t="str">
        <f>IF('2. Enter scores'!AV516&lt;&gt;"",'2. Enter scores'!$B516-'2. Enter scores'!AV516,"")</f>
        <v/>
      </c>
      <c r="AX512" s="125" t="str">
        <f>IF('2. Enter scores'!AW516&lt;&gt;"",'2. Enter scores'!$B516-'2. Enter scores'!AW516,"")</f>
        <v/>
      </c>
      <c r="AY512" s="125" t="str">
        <f>IF('2. Enter scores'!AX516&lt;&gt;"",'2. Enter scores'!$B516-'2. Enter scores'!AX516,"")</f>
        <v/>
      </c>
      <c r="AZ512" s="125" t="str">
        <f>IF('2. Enter scores'!AY516&lt;&gt;"",'2. Enter scores'!$B516-'2. Enter scores'!AY516,"")</f>
        <v/>
      </c>
      <c r="BA512" s="125" t="str">
        <f>IF('2. Enter scores'!AZ516&lt;&gt;"",'2. Enter scores'!$B516-'2. Enter scores'!AZ516,"")</f>
        <v/>
      </c>
      <c r="BB512" s="125" t="str">
        <f>IF('2. Enter scores'!BA516&lt;&gt;"",'2. Enter scores'!$B516-'2. Enter scores'!BA516,"")</f>
        <v/>
      </c>
      <c r="BC512" s="125" t="str">
        <f>IF('2. Enter scores'!BB516&lt;&gt;"",'2. Enter scores'!$B516-'2. Enter scores'!BB516,"")</f>
        <v/>
      </c>
      <c r="BD512" s="125" t="str">
        <f>IF('2. Enter scores'!BC516&lt;&gt;"",'2. Enter scores'!$B516-'2. Enter scores'!BC516,"")</f>
        <v/>
      </c>
      <c r="BE512" s="125" t="str">
        <f>IF('2. Enter scores'!BD516&lt;&gt;"",'2. Enter scores'!$B516-'2. Enter scores'!BD516,"")</f>
        <v/>
      </c>
      <c r="BF512" s="125" t="str">
        <f>IF('2. Enter scores'!BE516&lt;&gt;"",'2. Enter scores'!$B516-'2. Enter scores'!BE516,"")</f>
        <v/>
      </c>
      <c r="BG512" s="125" t="str">
        <f>IF('2. Enter scores'!BF516&lt;&gt;"",'2. Enter scores'!$B516-'2. Enter scores'!BF516,"")</f>
        <v/>
      </c>
      <c r="BH512" s="125" t="str">
        <f>IF('2. Enter scores'!BG516&lt;&gt;"",'2. Enter scores'!$B516-'2. Enter scores'!BG516,"")</f>
        <v/>
      </c>
      <c r="BI512" s="125" t="str">
        <f>IF('2. Enter scores'!BH516&lt;&gt;"",'2. Enter scores'!$B516-'2. Enter scores'!BH516,"")</f>
        <v/>
      </c>
      <c r="BJ512" s="125" t="str">
        <f>IF('2. Enter scores'!BI516&lt;&gt;"",'2. Enter scores'!$B516-'2. Enter scores'!BI516,"")</f>
        <v/>
      </c>
      <c r="BK512" s="125" t="str">
        <f>IF('2. Enter scores'!BJ516&lt;&gt;"",'2. Enter scores'!$B516-'2. Enter scores'!BJ516,"")</f>
        <v/>
      </c>
      <c r="BL512" s="125" t="str">
        <f>IF('2. Enter scores'!BK516&lt;&gt;"",'2. Enter scores'!$B516-'2. Enter scores'!BK516,"")</f>
        <v/>
      </c>
      <c r="BM512" s="125" t="str">
        <f>IF('2. Enter scores'!BL516&lt;&gt;"",'2. Enter scores'!$B516-'2. Enter scores'!BL516,"")</f>
        <v/>
      </c>
      <c r="BN512" s="125" t="str">
        <f>IF('2. Enter scores'!BM516&lt;&gt;"",'2. Enter scores'!$B516-'2. Enter scores'!BM516,"")</f>
        <v/>
      </c>
      <c r="BO512" s="125" t="str">
        <f>IF('2. Enter scores'!BN516&lt;&gt;"",'2. Enter scores'!$B516-'2. Enter scores'!BN516,"")</f>
        <v/>
      </c>
      <c r="BP512" s="108">
        <v>1000</v>
      </c>
    </row>
    <row r="513" spans="2:68" x14ac:dyDescent="0.35">
      <c r="B513" s="125" t="str">
        <f>IF('2. Enter scores'!A517&lt;&gt;"",'2. Enter scores'!A517,"")</f>
        <v/>
      </c>
      <c r="H513" s="125" t="str">
        <f>IF('2. Enter scores'!G517&lt;&gt;"",'2. Enter scores'!$B517-'2. Enter scores'!G517,"")</f>
        <v/>
      </c>
      <c r="I513" s="125" t="str">
        <f>IF('2. Enter scores'!H517&lt;&gt;"",'2. Enter scores'!$B517-'2. Enter scores'!H517,"")</f>
        <v/>
      </c>
      <c r="J513" s="125" t="str">
        <f>IF('2. Enter scores'!I517&lt;&gt;"",'2. Enter scores'!$B517-'2. Enter scores'!I517,"")</f>
        <v/>
      </c>
      <c r="K513" s="125" t="str">
        <f>IF('2. Enter scores'!J517&lt;&gt;"",'2. Enter scores'!$B517-'2. Enter scores'!J517,"")</f>
        <v/>
      </c>
      <c r="L513" s="125" t="str">
        <f>IF('2. Enter scores'!K517&lt;&gt;"",'2. Enter scores'!$B517-'2. Enter scores'!K517,"")</f>
        <v/>
      </c>
      <c r="M513" s="125" t="str">
        <f>IF('2. Enter scores'!L517&lt;&gt;"",'2. Enter scores'!$B517-'2. Enter scores'!L517,"")</f>
        <v/>
      </c>
      <c r="N513" s="125" t="str">
        <f>IF('2. Enter scores'!M517&lt;&gt;"",'2. Enter scores'!$B517-'2. Enter scores'!M517,"")</f>
        <v/>
      </c>
      <c r="O513" s="125" t="str">
        <f>IF('2. Enter scores'!N517&lt;&gt;"",'2. Enter scores'!$B517-'2. Enter scores'!N517,"")</f>
        <v/>
      </c>
      <c r="P513" s="125" t="str">
        <f>IF('2. Enter scores'!O517&lt;&gt;"",'2. Enter scores'!$B517-'2. Enter scores'!O517,"")</f>
        <v/>
      </c>
      <c r="Q513" s="125" t="str">
        <f>IF('2. Enter scores'!P517&lt;&gt;"",'2. Enter scores'!$B517-'2. Enter scores'!P517,"")</f>
        <v/>
      </c>
      <c r="R513" s="125" t="str">
        <f>IF('2. Enter scores'!Q517&lt;&gt;"",'2. Enter scores'!$B517-'2. Enter scores'!Q517,"")</f>
        <v/>
      </c>
      <c r="S513" s="125" t="str">
        <f>IF('2. Enter scores'!R517&lt;&gt;"",'2. Enter scores'!$B517-'2. Enter scores'!R517,"")</f>
        <v/>
      </c>
      <c r="T513" s="125" t="str">
        <f>IF('2. Enter scores'!S517&lt;&gt;"",'2. Enter scores'!$B517-'2. Enter scores'!S517,"")</f>
        <v/>
      </c>
      <c r="U513" s="125" t="str">
        <f>IF('2. Enter scores'!T517&lt;&gt;"",'2. Enter scores'!$B517-'2. Enter scores'!T517,"")</f>
        <v/>
      </c>
      <c r="V513" s="125" t="str">
        <f>IF('2. Enter scores'!U517&lt;&gt;"",'2. Enter scores'!$B517-'2. Enter scores'!U517,"")</f>
        <v/>
      </c>
      <c r="W513" s="125" t="str">
        <f>IF('2. Enter scores'!V517&lt;&gt;"",'2. Enter scores'!$B517-'2. Enter scores'!V517,"")</f>
        <v/>
      </c>
      <c r="X513" s="125" t="str">
        <f>IF('2. Enter scores'!W517&lt;&gt;"",'2. Enter scores'!$B517-'2. Enter scores'!W517,"")</f>
        <v/>
      </c>
      <c r="Y513" s="125" t="str">
        <f>IF('2. Enter scores'!X517&lt;&gt;"",'2. Enter scores'!$B517-'2. Enter scores'!X517,"")</f>
        <v/>
      </c>
      <c r="Z513" s="125" t="str">
        <f>IF('2. Enter scores'!Y517&lt;&gt;"",'2. Enter scores'!$B517-'2. Enter scores'!Y517,"")</f>
        <v/>
      </c>
      <c r="AA513" s="125" t="str">
        <f>IF('2. Enter scores'!Z517&lt;&gt;"",'2. Enter scores'!$B517-'2. Enter scores'!Z517,"")</f>
        <v/>
      </c>
      <c r="AB513" s="125" t="str">
        <f>IF('2. Enter scores'!AA517&lt;&gt;"",'2. Enter scores'!$B517-'2. Enter scores'!AA517,"")</f>
        <v/>
      </c>
      <c r="AC513" s="125" t="str">
        <f>IF('2. Enter scores'!AB517&lt;&gt;"",'2. Enter scores'!$B517-'2. Enter scores'!AB517,"")</f>
        <v/>
      </c>
      <c r="AD513" s="125" t="str">
        <f>IF('2. Enter scores'!AC517&lt;&gt;"",'2. Enter scores'!$B517-'2. Enter scores'!AC517,"")</f>
        <v/>
      </c>
      <c r="AE513" s="125" t="str">
        <f>IF('2. Enter scores'!AD517&lt;&gt;"",'2. Enter scores'!$B517-'2. Enter scores'!AD517,"")</f>
        <v/>
      </c>
      <c r="AF513" s="125" t="str">
        <f>IF('2. Enter scores'!AE517&lt;&gt;"",'2. Enter scores'!$B517-'2. Enter scores'!AE517,"")</f>
        <v/>
      </c>
      <c r="AG513" s="125" t="str">
        <f>IF('2. Enter scores'!AF517&lt;&gt;"",'2. Enter scores'!$B517-'2. Enter scores'!AF517,"")</f>
        <v/>
      </c>
      <c r="AH513" s="125" t="str">
        <f>IF('2. Enter scores'!AG517&lt;&gt;"",'2. Enter scores'!$B517-'2. Enter scores'!AG517,"")</f>
        <v/>
      </c>
      <c r="AI513" s="125" t="str">
        <f>IF('2. Enter scores'!AH517&lt;&gt;"",'2. Enter scores'!$B517-'2. Enter scores'!AH517,"")</f>
        <v/>
      </c>
      <c r="AJ513" s="125" t="str">
        <f>IF('2. Enter scores'!AI517&lt;&gt;"",'2. Enter scores'!$B517-'2. Enter scores'!AI517,"")</f>
        <v/>
      </c>
      <c r="AK513" s="125" t="str">
        <f>IF('2. Enter scores'!AJ517&lt;&gt;"",'2. Enter scores'!$B517-'2. Enter scores'!AJ517,"")</f>
        <v/>
      </c>
      <c r="AL513" s="125" t="str">
        <f>IF('2. Enter scores'!AK517&lt;&gt;"",'2. Enter scores'!$B517-'2. Enter scores'!AK517,"")</f>
        <v/>
      </c>
      <c r="AM513" s="125" t="str">
        <f>IF('2. Enter scores'!AL517&lt;&gt;"",'2. Enter scores'!$B517-'2. Enter scores'!AL517,"")</f>
        <v/>
      </c>
      <c r="AN513" s="125" t="str">
        <f>IF('2. Enter scores'!AM517&lt;&gt;"",'2. Enter scores'!$B517-'2. Enter scores'!AM517,"")</f>
        <v/>
      </c>
      <c r="AO513" s="125" t="str">
        <f>IF('2. Enter scores'!AN517&lt;&gt;"",'2. Enter scores'!$B517-'2. Enter scores'!AN517,"")</f>
        <v/>
      </c>
      <c r="AP513" s="125" t="str">
        <f>IF('2. Enter scores'!AO517&lt;&gt;"",'2. Enter scores'!$B517-'2. Enter scores'!AO517,"")</f>
        <v/>
      </c>
      <c r="AQ513" s="125" t="str">
        <f>IF('2. Enter scores'!AP517&lt;&gt;"",'2. Enter scores'!$B517-'2. Enter scores'!AP517,"")</f>
        <v/>
      </c>
      <c r="AR513" s="125" t="str">
        <f>IF('2. Enter scores'!AQ517&lt;&gt;"",'2. Enter scores'!$B517-'2. Enter scores'!AQ517,"")</f>
        <v/>
      </c>
      <c r="AS513" s="125" t="str">
        <f>IF('2. Enter scores'!AR517&lt;&gt;"",'2. Enter scores'!$B517-'2. Enter scores'!AR517,"")</f>
        <v/>
      </c>
      <c r="AT513" s="125" t="str">
        <f>IF('2. Enter scores'!AS517&lt;&gt;"",'2. Enter scores'!$B517-'2. Enter scores'!AS517,"")</f>
        <v/>
      </c>
      <c r="AU513" s="125" t="str">
        <f>IF('2. Enter scores'!AT517&lt;&gt;"",'2. Enter scores'!$B517-'2. Enter scores'!AT517,"")</f>
        <v/>
      </c>
      <c r="AV513" s="125" t="str">
        <f>IF('2. Enter scores'!AU517&lt;&gt;"",'2. Enter scores'!$B517-'2. Enter scores'!AU517,"")</f>
        <v/>
      </c>
      <c r="AW513" s="125" t="str">
        <f>IF('2. Enter scores'!AV517&lt;&gt;"",'2. Enter scores'!$B517-'2. Enter scores'!AV517,"")</f>
        <v/>
      </c>
      <c r="AX513" s="125" t="str">
        <f>IF('2. Enter scores'!AW517&lt;&gt;"",'2. Enter scores'!$B517-'2. Enter scores'!AW517,"")</f>
        <v/>
      </c>
      <c r="AY513" s="125" t="str">
        <f>IF('2. Enter scores'!AX517&lt;&gt;"",'2. Enter scores'!$B517-'2. Enter scores'!AX517,"")</f>
        <v/>
      </c>
      <c r="AZ513" s="125" t="str">
        <f>IF('2. Enter scores'!AY517&lt;&gt;"",'2. Enter scores'!$B517-'2. Enter scores'!AY517,"")</f>
        <v/>
      </c>
      <c r="BA513" s="125" t="str">
        <f>IF('2. Enter scores'!AZ517&lt;&gt;"",'2. Enter scores'!$B517-'2. Enter scores'!AZ517,"")</f>
        <v/>
      </c>
      <c r="BB513" s="125" t="str">
        <f>IF('2. Enter scores'!BA517&lt;&gt;"",'2. Enter scores'!$B517-'2. Enter scores'!BA517,"")</f>
        <v/>
      </c>
      <c r="BC513" s="125" t="str">
        <f>IF('2. Enter scores'!BB517&lt;&gt;"",'2. Enter scores'!$B517-'2. Enter scores'!BB517,"")</f>
        <v/>
      </c>
      <c r="BD513" s="125" t="str">
        <f>IF('2. Enter scores'!BC517&lt;&gt;"",'2. Enter scores'!$B517-'2. Enter scores'!BC517,"")</f>
        <v/>
      </c>
      <c r="BE513" s="125" t="str">
        <f>IF('2. Enter scores'!BD517&lt;&gt;"",'2. Enter scores'!$B517-'2. Enter scores'!BD517,"")</f>
        <v/>
      </c>
      <c r="BF513" s="125" t="str">
        <f>IF('2. Enter scores'!BE517&lt;&gt;"",'2. Enter scores'!$B517-'2. Enter scores'!BE517,"")</f>
        <v/>
      </c>
      <c r="BG513" s="125" t="str">
        <f>IF('2. Enter scores'!BF517&lt;&gt;"",'2. Enter scores'!$B517-'2. Enter scores'!BF517,"")</f>
        <v/>
      </c>
      <c r="BH513" s="125" t="str">
        <f>IF('2. Enter scores'!BG517&lt;&gt;"",'2. Enter scores'!$B517-'2. Enter scores'!BG517,"")</f>
        <v/>
      </c>
      <c r="BI513" s="125" t="str">
        <f>IF('2. Enter scores'!BH517&lt;&gt;"",'2. Enter scores'!$B517-'2. Enter scores'!BH517,"")</f>
        <v/>
      </c>
      <c r="BJ513" s="125" t="str">
        <f>IF('2. Enter scores'!BI517&lt;&gt;"",'2. Enter scores'!$B517-'2. Enter scores'!BI517,"")</f>
        <v/>
      </c>
      <c r="BK513" s="125" t="str">
        <f>IF('2. Enter scores'!BJ517&lt;&gt;"",'2. Enter scores'!$B517-'2. Enter scores'!BJ517,"")</f>
        <v/>
      </c>
      <c r="BL513" s="125" t="str">
        <f>IF('2. Enter scores'!BK517&lt;&gt;"",'2. Enter scores'!$B517-'2. Enter scores'!BK517,"")</f>
        <v/>
      </c>
      <c r="BM513" s="125" t="str">
        <f>IF('2. Enter scores'!BL517&lt;&gt;"",'2. Enter scores'!$B517-'2. Enter scores'!BL517,"")</f>
        <v/>
      </c>
      <c r="BN513" s="125" t="str">
        <f>IF('2. Enter scores'!BM517&lt;&gt;"",'2. Enter scores'!$B517-'2. Enter scores'!BM517,"")</f>
        <v/>
      </c>
      <c r="BO513" s="125" t="str">
        <f>IF('2. Enter scores'!BN517&lt;&gt;"",'2. Enter scores'!$B517-'2. Enter scores'!BN517,"")</f>
        <v/>
      </c>
      <c r="BP513" s="108">
        <v>1000</v>
      </c>
    </row>
    <row r="514" spans="2:68" x14ac:dyDescent="0.35">
      <c r="B514" s="125" t="str">
        <f>IF('2. Enter scores'!A518&lt;&gt;"",'2. Enter scores'!A518,"")</f>
        <v/>
      </c>
      <c r="H514" s="125" t="str">
        <f>IF('2. Enter scores'!G518&lt;&gt;"",'2. Enter scores'!$B518-'2. Enter scores'!G518,"")</f>
        <v/>
      </c>
      <c r="I514" s="125" t="str">
        <f>IF('2. Enter scores'!H518&lt;&gt;"",'2. Enter scores'!$B518-'2. Enter scores'!H518,"")</f>
        <v/>
      </c>
      <c r="J514" s="125" t="str">
        <f>IF('2. Enter scores'!I518&lt;&gt;"",'2. Enter scores'!$B518-'2. Enter scores'!I518,"")</f>
        <v/>
      </c>
      <c r="K514" s="125" t="str">
        <f>IF('2. Enter scores'!J518&lt;&gt;"",'2. Enter scores'!$B518-'2. Enter scores'!J518,"")</f>
        <v/>
      </c>
      <c r="L514" s="125" t="str">
        <f>IF('2. Enter scores'!K518&lt;&gt;"",'2. Enter scores'!$B518-'2. Enter scores'!K518,"")</f>
        <v/>
      </c>
      <c r="M514" s="125" t="str">
        <f>IF('2. Enter scores'!L518&lt;&gt;"",'2. Enter scores'!$B518-'2. Enter scores'!L518,"")</f>
        <v/>
      </c>
      <c r="N514" s="125" t="str">
        <f>IF('2. Enter scores'!M518&lt;&gt;"",'2. Enter scores'!$B518-'2. Enter scores'!M518,"")</f>
        <v/>
      </c>
      <c r="O514" s="125" t="str">
        <f>IF('2. Enter scores'!N518&lt;&gt;"",'2. Enter scores'!$B518-'2. Enter scores'!N518,"")</f>
        <v/>
      </c>
      <c r="P514" s="125" t="str">
        <f>IF('2. Enter scores'!O518&lt;&gt;"",'2. Enter scores'!$B518-'2. Enter scores'!O518,"")</f>
        <v/>
      </c>
      <c r="Q514" s="125" t="str">
        <f>IF('2. Enter scores'!P518&lt;&gt;"",'2. Enter scores'!$B518-'2. Enter scores'!P518,"")</f>
        <v/>
      </c>
      <c r="R514" s="125" t="str">
        <f>IF('2. Enter scores'!Q518&lt;&gt;"",'2. Enter scores'!$B518-'2. Enter scores'!Q518,"")</f>
        <v/>
      </c>
      <c r="S514" s="125" t="str">
        <f>IF('2. Enter scores'!R518&lt;&gt;"",'2. Enter scores'!$B518-'2. Enter scores'!R518,"")</f>
        <v/>
      </c>
      <c r="T514" s="125" t="str">
        <f>IF('2. Enter scores'!S518&lt;&gt;"",'2. Enter scores'!$B518-'2. Enter scores'!S518,"")</f>
        <v/>
      </c>
      <c r="U514" s="125" t="str">
        <f>IF('2. Enter scores'!T518&lt;&gt;"",'2. Enter scores'!$B518-'2. Enter scores'!T518,"")</f>
        <v/>
      </c>
      <c r="V514" s="125" t="str">
        <f>IF('2. Enter scores'!U518&lt;&gt;"",'2. Enter scores'!$B518-'2. Enter scores'!U518,"")</f>
        <v/>
      </c>
      <c r="W514" s="125" t="str">
        <f>IF('2. Enter scores'!V518&lt;&gt;"",'2. Enter scores'!$B518-'2. Enter scores'!V518,"")</f>
        <v/>
      </c>
      <c r="X514" s="125" t="str">
        <f>IF('2. Enter scores'!W518&lt;&gt;"",'2. Enter scores'!$B518-'2. Enter scores'!W518,"")</f>
        <v/>
      </c>
      <c r="Y514" s="125" t="str">
        <f>IF('2. Enter scores'!X518&lt;&gt;"",'2. Enter scores'!$B518-'2. Enter scores'!X518,"")</f>
        <v/>
      </c>
      <c r="Z514" s="125" t="str">
        <f>IF('2. Enter scores'!Y518&lt;&gt;"",'2. Enter scores'!$B518-'2. Enter scores'!Y518,"")</f>
        <v/>
      </c>
      <c r="AA514" s="125" t="str">
        <f>IF('2. Enter scores'!Z518&lt;&gt;"",'2. Enter scores'!$B518-'2. Enter scores'!Z518,"")</f>
        <v/>
      </c>
      <c r="AB514" s="125" t="str">
        <f>IF('2. Enter scores'!AA518&lt;&gt;"",'2. Enter scores'!$B518-'2. Enter scores'!AA518,"")</f>
        <v/>
      </c>
      <c r="AC514" s="125" t="str">
        <f>IF('2. Enter scores'!AB518&lt;&gt;"",'2. Enter scores'!$B518-'2. Enter scores'!AB518,"")</f>
        <v/>
      </c>
      <c r="AD514" s="125" t="str">
        <f>IF('2. Enter scores'!AC518&lt;&gt;"",'2. Enter scores'!$B518-'2. Enter scores'!AC518,"")</f>
        <v/>
      </c>
      <c r="AE514" s="125" t="str">
        <f>IF('2. Enter scores'!AD518&lt;&gt;"",'2. Enter scores'!$B518-'2. Enter scores'!AD518,"")</f>
        <v/>
      </c>
      <c r="AF514" s="125" t="str">
        <f>IF('2. Enter scores'!AE518&lt;&gt;"",'2. Enter scores'!$B518-'2. Enter scores'!AE518,"")</f>
        <v/>
      </c>
      <c r="AG514" s="125" t="str">
        <f>IF('2. Enter scores'!AF518&lt;&gt;"",'2. Enter scores'!$B518-'2. Enter scores'!AF518,"")</f>
        <v/>
      </c>
      <c r="AH514" s="125" t="str">
        <f>IF('2. Enter scores'!AG518&lt;&gt;"",'2. Enter scores'!$B518-'2. Enter scores'!AG518,"")</f>
        <v/>
      </c>
      <c r="AI514" s="125" t="str">
        <f>IF('2. Enter scores'!AH518&lt;&gt;"",'2. Enter scores'!$B518-'2. Enter scores'!AH518,"")</f>
        <v/>
      </c>
      <c r="AJ514" s="125" t="str">
        <f>IF('2. Enter scores'!AI518&lt;&gt;"",'2. Enter scores'!$B518-'2. Enter scores'!AI518,"")</f>
        <v/>
      </c>
      <c r="AK514" s="125" t="str">
        <f>IF('2. Enter scores'!AJ518&lt;&gt;"",'2. Enter scores'!$B518-'2. Enter scores'!AJ518,"")</f>
        <v/>
      </c>
      <c r="AL514" s="125" t="str">
        <f>IF('2. Enter scores'!AK518&lt;&gt;"",'2. Enter scores'!$B518-'2. Enter scores'!AK518,"")</f>
        <v/>
      </c>
      <c r="AM514" s="125" t="str">
        <f>IF('2. Enter scores'!AL518&lt;&gt;"",'2. Enter scores'!$B518-'2. Enter scores'!AL518,"")</f>
        <v/>
      </c>
      <c r="AN514" s="125" t="str">
        <f>IF('2. Enter scores'!AM518&lt;&gt;"",'2. Enter scores'!$B518-'2. Enter scores'!AM518,"")</f>
        <v/>
      </c>
      <c r="AO514" s="125" t="str">
        <f>IF('2. Enter scores'!AN518&lt;&gt;"",'2. Enter scores'!$B518-'2. Enter scores'!AN518,"")</f>
        <v/>
      </c>
      <c r="AP514" s="125" t="str">
        <f>IF('2. Enter scores'!AO518&lt;&gt;"",'2. Enter scores'!$B518-'2. Enter scores'!AO518,"")</f>
        <v/>
      </c>
      <c r="AQ514" s="125" t="str">
        <f>IF('2. Enter scores'!AP518&lt;&gt;"",'2. Enter scores'!$B518-'2. Enter scores'!AP518,"")</f>
        <v/>
      </c>
      <c r="AR514" s="125" t="str">
        <f>IF('2. Enter scores'!AQ518&lt;&gt;"",'2. Enter scores'!$B518-'2. Enter scores'!AQ518,"")</f>
        <v/>
      </c>
      <c r="AS514" s="125" t="str">
        <f>IF('2. Enter scores'!AR518&lt;&gt;"",'2. Enter scores'!$B518-'2. Enter scores'!AR518,"")</f>
        <v/>
      </c>
      <c r="AT514" s="125" t="str">
        <f>IF('2. Enter scores'!AS518&lt;&gt;"",'2. Enter scores'!$B518-'2. Enter scores'!AS518,"")</f>
        <v/>
      </c>
      <c r="AU514" s="125" t="str">
        <f>IF('2. Enter scores'!AT518&lt;&gt;"",'2. Enter scores'!$B518-'2. Enter scores'!AT518,"")</f>
        <v/>
      </c>
      <c r="AV514" s="125" t="str">
        <f>IF('2. Enter scores'!AU518&lt;&gt;"",'2. Enter scores'!$B518-'2. Enter scores'!AU518,"")</f>
        <v/>
      </c>
      <c r="AW514" s="125" t="str">
        <f>IF('2. Enter scores'!AV518&lt;&gt;"",'2. Enter scores'!$B518-'2. Enter scores'!AV518,"")</f>
        <v/>
      </c>
      <c r="AX514" s="125" t="str">
        <f>IF('2. Enter scores'!AW518&lt;&gt;"",'2. Enter scores'!$B518-'2. Enter scores'!AW518,"")</f>
        <v/>
      </c>
      <c r="AY514" s="125" t="str">
        <f>IF('2. Enter scores'!AX518&lt;&gt;"",'2. Enter scores'!$B518-'2. Enter scores'!AX518,"")</f>
        <v/>
      </c>
      <c r="AZ514" s="125" t="str">
        <f>IF('2. Enter scores'!AY518&lt;&gt;"",'2. Enter scores'!$B518-'2. Enter scores'!AY518,"")</f>
        <v/>
      </c>
      <c r="BA514" s="125" t="str">
        <f>IF('2. Enter scores'!AZ518&lt;&gt;"",'2. Enter scores'!$B518-'2. Enter scores'!AZ518,"")</f>
        <v/>
      </c>
      <c r="BB514" s="125" t="str">
        <f>IF('2. Enter scores'!BA518&lt;&gt;"",'2. Enter scores'!$B518-'2. Enter scores'!BA518,"")</f>
        <v/>
      </c>
      <c r="BC514" s="125" t="str">
        <f>IF('2. Enter scores'!BB518&lt;&gt;"",'2. Enter scores'!$B518-'2. Enter scores'!BB518,"")</f>
        <v/>
      </c>
      <c r="BD514" s="125" t="str">
        <f>IF('2. Enter scores'!BC518&lt;&gt;"",'2. Enter scores'!$B518-'2. Enter scores'!BC518,"")</f>
        <v/>
      </c>
      <c r="BE514" s="125" t="str">
        <f>IF('2. Enter scores'!BD518&lt;&gt;"",'2. Enter scores'!$B518-'2. Enter scores'!BD518,"")</f>
        <v/>
      </c>
      <c r="BF514" s="125" t="str">
        <f>IF('2. Enter scores'!BE518&lt;&gt;"",'2. Enter scores'!$B518-'2. Enter scores'!BE518,"")</f>
        <v/>
      </c>
      <c r="BG514" s="125" t="str">
        <f>IF('2. Enter scores'!BF518&lt;&gt;"",'2. Enter scores'!$B518-'2. Enter scores'!BF518,"")</f>
        <v/>
      </c>
      <c r="BH514" s="125" t="str">
        <f>IF('2. Enter scores'!BG518&lt;&gt;"",'2. Enter scores'!$B518-'2. Enter scores'!BG518,"")</f>
        <v/>
      </c>
      <c r="BI514" s="125" t="str">
        <f>IF('2. Enter scores'!BH518&lt;&gt;"",'2. Enter scores'!$B518-'2. Enter scores'!BH518,"")</f>
        <v/>
      </c>
      <c r="BJ514" s="125" t="str">
        <f>IF('2. Enter scores'!BI518&lt;&gt;"",'2. Enter scores'!$B518-'2. Enter scores'!BI518,"")</f>
        <v/>
      </c>
      <c r="BK514" s="125" t="str">
        <f>IF('2. Enter scores'!BJ518&lt;&gt;"",'2. Enter scores'!$B518-'2. Enter scores'!BJ518,"")</f>
        <v/>
      </c>
      <c r="BL514" s="125" t="str">
        <f>IF('2. Enter scores'!BK518&lt;&gt;"",'2. Enter scores'!$B518-'2. Enter scores'!BK518,"")</f>
        <v/>
      </c>
      <c r="BM514" s="125" t="str">
        <f>IF('2. Enter scores'!BL518&lt;&gt;"",'2. Enter scores'!$B518-'2. Enter scores'!BL518,"")</f>
        <v/>
      </c>
      <c r="BN514" s="125" t="str">
        <f>IF('2. Enter scores'!BM518&lt;&gt;"",'2. Enter scores'!$B518-'2. Enter scores'!BM518,"")</f>
        <v/>
      </c>
      <c r="BO514" s="125" t="str">
        <f>IF('2. Enter scores'!BN518&lt;&gt;"",'2. Enter scores'!$B518-'2. Enter scores'!BN518,"")</f>
        <v/>
      </c>
      <c r="BP514" s="108">
        <v>1000</v>
      </c>
    </row>
    <row r="515" spans="2:68" x14ac:dyDescent="0.35">
      <c r="B515" s="125" t="str">
        <f>IF('2. Enter scores'!A519&lt;&gt;"",'2. Enter scores'!A519,"")</f>
        <v/>
      </c>
      <c r="H515" s="125" t="str">
        <f>IF('2. Enter scores'!G519&lt;&gt;"",'2. Enter scores'!$B519-'2. Enter scores'!G519,"")</f>
        <v/>
      </c>
      <c r="I515" s="125" t="str">
        <f>IF('2. Enter scores'!H519&lt;&gt;"",'2. Enter scores'!$B519-'2. Enter scores'!H519,"")</f>
        <v/>
      </c>
      <c r="J515" s="125" t="str">
        <f>IF('2. Enter scores'!I519&lt;&gt;"",'2. Enter scores'!$B519-'2. Enter scores'!I519,"")</f>
        <v/>
      </c>
      <c r="K515" s="125" t="str">
        <f>IF('2. Enter scores'!J519&lt;&gt;"",'2. Enter scores'!$B519-'2. Enter scores'!J519,"")</f>
        <v/>
      </c>
      <c r="L515" s="125" t="str">
        <f>IF('2. Enter scores'!K519&lt;&gt;"",'2. Enter scores'!$B519-'2. Enter scores'!K519,"")</f>
        <v/>
      </c>
      <c r="M515" s="125" t="str">
        <f>IF('2. Enter scores'!L519&lt;&gt;"",'2. Enter scores'!$B519-'2. Enter scores'!L519,"")</f>
        <v/>
      </c>
      <c r="N515" s="125" t="str">
        <f>IF('2. Enter scores'!M519&lt;&gt;"",'2. Enter scores'!$B519-'2. Enter scores'!M519,"")</f>
        <v/>
      </c>
      <c r="O515" s="125" t="str">
        <f>IF('2. Enter scores'!N519&lt;&gt;"",'2. Enter scores'!$B519-'2. Enter scores'!N519,"")</f>
        <v/>
      </c>
      <c r="P515" s="125" t="str">
        <f>IF('2. Enter scores'!O519&lt;&gt;"",'2. Enter scores'!$B519-'2. Enter scores'!O519,"")</f>
        <v/>
      </c>
      <c r="Q515" s="125" t="str">
        <f>IF('2. Enter scores'!P519&lt;&gt;"",'2. Enter scores'!$B519-'2. Enter scores'!P519,"")</f>
        <v/>
      </c>
      <c r="R515" s="125" t="str">
        <f>IF('2. Enter scores'!Q519&lt;&gt;"",'2. Enter scores'!$B519-'2. Enter scores'!Q519,"")</f>
        <v/>
      </c>
      <c r="S515" s="125" t="str">
        <f>IF('2. Enter scores'!R519&lt;&gt;"",'2. Enter scores'!$B519-'2. Enter scores'!R519,"")</f>
        <v/>
      </c>
      <c r="T515" s="125" t="str">
        <f>IF('2. Enter scores'!S519&lt;&gt;"",'2. Enter scores'!$B519-'2. Enter scores'!S519,"")</f>
        <v/>
      </c>
      <c r="U515" s="125" t="str">
        <f>IF('2. Enter scores'!T519&lt;&gt;"",'2. Enter scores'!$B519-'2. Enter scores'!T519,"")</f>
        <v/>
      </c>
      <c r="V515" s="125" t="str">
        <f>IF('2. Enter scores'!U519&lt;&gt;"",'2. Enter scores'!$B519-'2. Enter scores'!U519,"")</f>
        <v/>
      </c>
      <c r="W515" s="125" t="str">
        <f>IF('2. Enter scores'!V519&lt;&gt;"",'2. Enter scores'!$B519-'2. Enter scores'!V519,"")</f>
        <v/>
      </c>
      <c r="X515" s="125" t="str">
        <f>IF('2. Enter scores'!W519&lt;&gt;"",'2. Enter scores'!$B519-'2. Enter scores'!W519,"")</f>
        <v/>
      </c>
      <c r="Y515" s="125" t="str">
        <f>IF('2. Enter scores'!X519&lt;&gt;"",'2. Enter scores'!$B519-'2. Enter scores'!X519,"")</f>
        <v/>
      </c>
      <c r="Z515" s="125" t="str">
        <f>IF('2. Enter scores'!Y519&lt;&gt;"",'2. Enter scores'!$B519-'2. Enter scores'!Y519,"")</f>
        <v/>
      </c>
      <c r="AA515" s="125" t="str">
        <f>IF('2. Enter scores'!Z519&lt;&gt;"",'2. Enter scores'!$B519-'2. Enter scores'!Z519,"")</f>
        <v/>
      </c>
      <c r="AB515" s="125" t="str">
        <f>IF('2. Enter scores'!AA519&lt;&gt;"",'2. Enter scores'!$B519-'2. Enter scores'!AA519,"")</f>
        <v/>
      </c>
      <c r="AC515" s="125" t="str">
        <f>IF('2. Enter scores'!AB519&lt;&gt;"",'2. Enter scores'!$B519-'2. Enter scores'!AB519,"")</f>
        <v/>
      </c>
      <c r="AD515" s="125" t="str">
        <f>IF('2. Enter scores'!AC519&lt;&gt;"",'2. Enter scores'!$B519-'2. Enter scores'!AC519,"")</f>
        <v/>
      </c>
      <c r="AE515" s="125" t="str">
        <f>IF('2. Enter scores'!AD519&lt;&gt;"",'2. Enter scores'!$B519-'2. Enter scores'!AD519,"")</f>
        <v/>
      </c>
      <c r="AF515" s="125" t="str">
        <f>IF('2. Enter scores'!AE519&lt;&gt;"",'2. Enter scores'!$B519-'2. Enter scores'!AE519,"")</f>
        <v/>
      </c>
      <c r="AG515" s="125" t="str">
        <f>IF('2. Enter scores'!AF519&lt;&gt;"",'2. Enter scores'!$B519-'2. Enter scores'!AF519,"")</f>
        <v/>
      </c>
      <c r="AH515" s="125" t="str">
        <f>IF('2. Enter scores'!AG519&lt;&gt;"",'2. Enter scores'!$B519-'2. Enter scores'!AG519,"")</f>
        <v/>
      </c>
      <c r="AI515" s="125" t="str">
        <f>IF('2. Enter scores'!AH519&lt;&gt;"",'2. Enter scores'!$B519-'2. Enter scores'!AH519,"")</f>
        <v/>
      </c>
      <c r="AJ515" s="125" t="str">
        <f>IF('2. Enter scores'!AI519&lt;&gt;"",'2. Enter scores'!$B519-'2. Enter scores'!AI519,"")</f>
        <v/>
      </c>
      <c r="AK515" s="125" t="str">
        <f>IF('2. Enter scores'!AJ519&lt;&gt;"",'2. Enter scores'!$B519-'2. Enter scores'!AJ519,"")</f>
        <v/>
      </c>
      <c r="AL515" s="125" t="str">
        <f>IF('2. Enter scores'!AK519&lt;&gt;"",'2. Enter scores'!$B519-'2. Enter scores'!AK519,"")</f>
        <v/>
      </c>
      <c r="AM515" s="125" t="str">
        <f>IF('2. Enter scores'!AL519&lt;&gt;"",'2. Enter scores'!$B519-'2. Enter scores'!AL519,"")</f>
        <v/>
      </c>
      <c r="AN515" s="125" t="str">
        <f>IF('2. Enter scores'!AM519&lt;&gt;"",'2. Enter scores'!$B519-'2. Enter scores'!AM519,"")</f>
        <v/>
      </c>
      <c r="AO515" s="125" t="str">
        <f>IF('2. Enter scores'!AN519&lt;&gt;"",'2. Enter scores'!$B519-'2. Enter scores'!AN519,"")</f>
        <v/>
      </c>
      <c r="AP515" s="125" t="str">
        <f>IF('2. Enter scores'!AO519&lt;&gt;"",'2. Enter scores'!$B519-'2. Enter scores'!AO519,"")</f>
        <v/>
      </c>
      <c r="AQ515" s="125" t="str">
        <f>IF('2. Enter scores'!AP519&lt;&gt;"",'2. Enter scores'!$B519-'2. Enter scores'!AP519,"")</f>
        <v/>
      </c>
      <c r="AR515" s="125" t="str">
        <f>IF('2. Enter scores'!AQ519&lt;&gt;"",'2. Enter scores'!$B519-'2. Enter scores'!AQ519,"")</f>
        <v/>
      </c>
      <c r="AS515" s="125" t="str">
        <f>IF('2. Enter scores'!AR519&lt;&gt;"",'2. Enter scores'!$B519-'2. Enter scores'!AR519,"")</f>
        <v/>
      </c>
      <c r="AT515" s="125" t="str">
        <f>IF('2. Enter scores'!AS519&lt;&gt;"",'2. Enter scores'!$B519-'2. Enter scores'!AS519,"")</f>
        <v/>
      </c>
      <c r="AU515" s="125" t="str">
        <f>IF('2. Enter scores'!AT519&lt;&gt;"",'2. Enter scores'!$B519-'2. Enter scores'!AT519,"")</f>
        <v/>
      </c>
      <c r="AV515" s="125" t="str">
        <f>IF('2. Enter scores'!AU519&lt;&gt;"",'2. Enter scores'!$B519-'2. Enter scores'!AU519,"")</f>
        <v/>
      </c>
      <c r="AW515" s="125" t="str">
        <f>IF('2. Enter scores'!AV519&lt;&gt;"",'2. Enter scores'!$B519-'2. Enter scores'!AV519,"")</f>
        <v/>
      </c>
      <c r="AX515" s="125" t="str">
        <f>IF('2. Enter scores'!AW519&lt;&gt;"",'2. Enter scores'!$B519-'2. Enter scores'!AW519,"")</f>
        <v/>
      </c>
      <c r="AY515" s="125" t="str">
        <f>IF('2. Enter scores'!AX519&lt;&gt;"",'2. Enter scores'!$B519-'2. Enter scores'!AX519,"")</f>
        <v/>
      </c>
      <c r="AZ515" s="125" t="str">
        <f>IF('2. Enter scores'!AY519&lt;&gt;"",'2. Enter scores'!$B519-'2. Enter scores'!AY519,"")</f>
        <v/>
      </c>
      <c r="BA515" s="125" t="str">
        <f>IF('2. Enter scores'!AZ519&lt;&gt;"",'2. Enter scores'!$B519-'2. Enter scores'!AZ519,"")</f>
        <v/>
      </c>
      <c r="BB515" s="125" t="str">
        <f>IF('2. Enter scores'!BA519&lt;&gt;"",'2. Enter scores'!$B519-'2. Enter scores'!BA519,"")</f>
        <v/>
      </c>
      <c r="BC515" s="125" t="str">
        <f>IF('2. Enter scores'!BB519&lt;&gt;"",'2. Enter scores'!$B519-'2. Enter scores'!BB519,"")</f>
        <v/>
      </c>
      <c r="BD515" s="125" t="str">
        <f>IF('2. Enter scores'!BC519&lt;&gt;"",'2. Enter scores'!$B519-'2. Enter scores'!BC519,"")</f>
        <v/>
      </c>
      <c r="BE515" s="125" t="str">
        <f>IF('2. Enter scores'!BD519&lt;&gt;"",'2. Enter scores'!$B519-'2. Enter scores'!BD519,"")</f>
        <v/>
      </c>
      <c r="BF515" s="125" t="str">
        <f>IF('2. Enter scores'!BE519&lt;&gt;"",'2. Enter scores'!$B519-'2. Enter scores'!BE519,"")</f>
        <v/>
      </c>
      <c r="BG515" s="125" t="str">
        <f>IF('2. Enter scores'!BF519&lt;&gt;"",'2. Enter scores'!$B519-'2. Enter scores'!BF519,"")</f>
        <v/>
      </c>
      <c r="BH515" s="125" t="str">
        <f>IF('2. Enter scores'!BG519&lt;&gt;"",'2. Enter scores'!$B519-'2. Enter scores'!BG519,"")</f>
        <v/>
      </c>
      <c r="BI515" s="125" t="str">
        <f>IF('2. Enter scores'!BH519&lt;&gt;"",'2. Enter scores'!$B519-'2. Enter scores'!BH519,"")</f>
        <v/>
      </c>
      <c r="BJ515" s="125" t="str">
        <f>IF('2. Enter scores'!BI519&lt;&gt;"",'2. Enter scores'!$B519-'2. Enter scores'!BI519,"")</f>
        <v/>
      </c>
      <c r="BK515" s="125" t="str">
        <f>IF('2. Enter scores'!BJ519&lt;&gt;"",'2. Enter scores'!$B519-'2. Enter scores'!BJ519,"")</f>
        <v/>
      </c>
      <c r="BL515" s="125" t="str">
        <f>IF('2. Enter scores'!BK519&lt;&gt;"",'2. Enter scores'!$B519-'2. Enter scores'!BK519,"")</f>
        <v/>
      </c>
      <c r="BM515" s="125" t="str">
        <f>IF('2. Enter scores'!BL519&lt;&gt;"",'2. Enter scores'!$B519-'2. Enter scores'!BL519,"")</f>
        <v/>
      </c>
      <c r="BN515" s="125" t="str">
        <f>IF('2. Enter scores'!BM519&lt;&gt;"",'2. Enter scores'!$B519-'2. Enter scores'!BM519,"")</f>
        <v/>
      </c>
      <c r="BO515" s="125" t="str">
        <f>IF('2. Enter scores'!BN519&lt;&gt;"",'2. Enter scores'!$B519-'2. Enter scores'!BN519,"")</f>
        <v/>
      </c>
      <c r="BP515" s="108">
        <v>1000</v>
      </c>
    </row>
    <row r="516" spans="2:68" x14ac:dyDescent="0.35">
      <c r="B516" s="125" t="str">
        <f>IF('2. Enter scores'!A520&lt;&gt;"",'2. Enter scores'!A520,"")</f>
        <v/>
      </c>
      <c r="H516" s="125" t="str">
        <f>IF('2. Enter scores'!G520&lt;&gt;"",'2. Enter scores'!$B520-'2. Enter scores'!G520,"")</f>
        <v/>
      </c>
      <c r="I516" s="125" t="str">
        <f>IF('2. Enter scores'!H520&lt;&gt;"",'2. Enter scores'!$B520-'2. Enter scores'!H520,"")</f>
        <v/>
      </c>
      <c r="J516" s="125" t="str">
        <f>IF('2. Enter scores'!I520&lt;&gt;"",'2. Enter scores'!$B520-'2. Enter scores'!I520,"")</f>
        <v/>
      </c>
      <c r="K516" s="125" t="str">
        <f>IF('2. Enter scores'!J520&lt;&gt;"",'2. Enter scores'!$B520-'2. Enter scores'!J520,"")</f>
        <v/>
      </c>
      <c r="L516" s="125" t="str">
        <f>IF('2. Enter scores'!K520&lt;&gt;"",'2. Enter scores'!$B520-'2. Enter scores'!K520,"")</f>
        <v/>
      </c>
      <c r="M516" s="125" t="str">
        <f>IF('2. Enter scores'!L520&lt;&gt;"",'2. Enter scores'!$B520-'2. Enter scores'!L520,"")</f>
        <v/>
      </c>
      <c r="N516" s="125" t="str">
        <f>IF('2. Enter scores'!M520&lt;&gt;"",'2. Enter scores'!$B520-'2. Enter scores'!M520,"")</f>
        <v/>
      </c>
      <c r="O516" s="125" t="str">
        <f>IF('2. Enter scores'!N520&lt;&gt;"",'2. Enter scores'!$B520-'2. Enter scores'!N520,"")</f>
        <v/>
      </c>
      <c r="P516" s="125" t="str">
        <f>IF('2. Enter scores'!O520&lt;&gt;"",'2. Enter scores'!$B520-'2. Enter scores'!O520,"")</f>
        <v/>
      </c>
      <c r="Q516" s="125" t="str">
        <f>IF('2. Enter scores'!P520&lt;&gt;"",'2. Enter scores'!$B520-'2. Enter scores'!P520,"")</f>
        <v/>
      </c>
      <c r="R516" s="125" t="str">
        <f>IF('2. Enter scores'!Q520&lt;&gt;"",'2. Enter scores'!$B520-'2. Enter scores'!Q520,"")</f>
        <v/>
      </c>
      <c r="S516" s="125" t="str">
        <f>IF('2. Enter scores'!R520&lt;&gt;"",'2. Enter scores'!$B520-'2. Enter scores'!R520,"")</f>
        <v/>
      </c>
      <c r="T516" s="125" t="str">
        <f>IF('2. Enter scores'!S520&lt;&gt;"",'2. Enter scores'!$B520-'2. Enter scores'!S520,"")</f>
        <v/>
      </c>
      <c r="U516" s="125" t="str">
        <f>IF('2. Enter scores'!T520&lt;&gt;"",'2. Enter scores'!$B520-'2. Enter scores'!T520,"")</f>
        <v/>
      </c>
      <c r="V516" s="125" t="str">
        <f>IF('2. Enter scores'!U520&lt;&gt;"",'2. Enter scores'!$B520-'2. Enter scores'!U520,"")</f>
        <v/>
      </c>
      <c r="W516" s="125" t="str">
        <f>IF('2. Enter scores'!V520&lt;&gt;"",'2. Enter scores'!$B520-'2. Enter scores'!V520,"")</f>
        <v/>
      </c>
      <c r="X516" s="125" t="str">
        <f>IF('2. Enter scores'!W520&lt;&gt;"",'2. Enter scores'!$B520-'2. Enter scores'!W520,"")</f>
        <v/>
      </c>
      <c r="Y516" s="125" t="str">
        <f>IF('2. Enter scores'!X520&lt;&gt;"",'2. Enter scores'!$B520-'2. Enter scores'!X520,"")</f>
        <v/>
      </c>
      <c r="Z516" s="125" t="str">
        <f>IF('2. Enter scores'!Y520&lt;&gt;"",'2. Enter scores'!$B520-'2. Enter scores'!Y520,"")</f>
        <v/>
      </c>
      <c r="AA516" s="125" t="str">
        <f>IF('2. Enter scores'!Z520&lt;&gt;"",'2. Enter scores'!$B520-'2. Enter scores'!Z520,"")</f>
        <v/>
      </c>
      <c r="AB516" s="125" t="str">
        <f>IF('2. Enter scores'!AA520&lt;&gt;"",'2. Enter scores'!$B520-'2. Enter scores'!AA520,"")</f>
        <v/>
      </c>
      <c r="AC516" s="125" t="str">
        <f>IF('2. Enter scores'!AB520&lt;&gt;"",'2. Enter scores'!$B520-'2. Enter scores'!AB520,"")</f>
        <v/>
      </c>
      <c r="AD516" s="125" t="str">
        <f>IF('2. Enter scores'!AC520&lt;&gt;"",'2. Enter scores'!$B520-'2. Enter scores'!AC520,"")</f>
        <v/>
      </c>
      <c r="AE516" s="125" t="str">
        <f>IF('2. Enter scores'!AD520&lt;&gt;"",'2. Enter scores'!$B520-'2. Enter scores'!AD520,"")</f>
        <v/>
      </c>
      <c r="AF516" s="125" t="str">
        <f>IF('2. Enter scores'!AE520&lt;&gt;"",'2. Enter scores'!$B520-'2. Enter scores'!AE520,"")</f>
        <v/>
      </c>
      <c r="AG516" s="125" t="str">
        <f>IF('2. Enter scores'!AF520&lt;&gt;"",'2. Enter scores'!$B520-'2. Enter scores'!AF520,"")</f>
        <v/>
      </c>
      <c r="AH516" s="125" t="str">
        <f>IF('2. Enter scores'!AG520&lt;&gt;"",'2. Enter scores'!$B520-'2. Enter scores'!AG520,"")</f>
        <v/>
      </c>
      <c r="AI516" s="125" t="str">
        <f>IF('2. Enter scores'!AH520&lt;&gt;"",'2. Enter scores'!$B520-'2. Enter scores'!AH520,"")</f>
        <v/>
      </c>
      <c r="AJ516" s="125" t="str">
        <f>IF('2. Enter scores'!AI520&lt;&gt;"",'2. Enter scores'!$B520-'2. Enter scores'!AI520,"")</f>
        <v/>
      </c>
      <c r="AK516" s="125" t="str">
        <f>IF('2. Enter scores'!AJ520&lt;&gt;"",'2. Enter scores'!$B520-'2. Enter scores'!AJ520,"")</f>
        <v/>
      </c>
      <c r="AL516" s="125" t="str">
        <f>IF('2. Enter scores'!AK520&lt;&gt;"",'2. Enter scores'!$B520-'2. Enter scores'!AK520,"")</f>
        <v/>
      </c>
      <c r="AM516" s="125" t="str">
        <f>IF('2. Enter scores'!AL520&lt;&gt;"",'2. Enter scores'!$B520-'2. Enter scores'!AL520,"")</f>
        <v/>
      </c>
      <c r="AN516" s="125" t="str">
        <f>IF('2. Enter scores'!AM520&lt;&gt;"",'2. Enter scores'!$B520-'2. Enter scores'!AM520,"")</f>
        <v/>
      </c>
      <c r="AO516" s="125" t="str">
        <f>IF('2. Enter scores'!AN520&lt;&gt;"",'2. Enter scores'!$B520-'2. Enter scores'!AN520,"")</f>
        <v/>
      </c>
      <c r="AP516" s="125" t="str">
        <f>IF('2. Enter scores'!AO520&lt;&gt;"",'2. Enter scores'!$B520-'2. Enter scores'!AO520,"")</f>
        <v/>
      </c>
      <c r="AQ516" s="125" t="str">
        <f>IF('2. Enter scores'!AP520&lt;&gt;"",'2. Enter scores'!$B520-'2. Enter scores'!AP520,"")</f>
        <v/>
      </c>
      <c r="AR516" s="125" t="str">
        <f>IF('2. Enter scores'!AQ520&lt;&gt;"",'2. Enter scores'!$B520-'2. Enter scores'!AQ520,"")</f>
        <v/>
      </c>
      <c r="AS516" s="125" t="str">
        <f>IF('2. Enter scores'!AR520&lt;&gt;"",'2. Enter scores'!$B520-'2. Enter scores'!AR520,"")</f>
        <v/>
      </c>
      <c r="AT516" s="125" t="str">
        <f>IF('2. Enter scores'!AS520&lt;&gt;"",'2. Enter scores'!$B520-'2. Enter scores'!AS520,"")</f>
        <v/>
      </c>
      <c r="AU516" s="125" t="str">
        <f>IF('2. Enter scores'!AT520&lt;&gt;"",'2. Enter scores'!$B520-'2. Enter scores'!AT520,"")</f>
        <v/>
      </c>
      <c r="AV516" s="125" t="str">
        <f>IF('2. Enter scores'!AU520&lt;&gt;"",'2. Enter scores'!$B520-'2. Enter scores'!AU520,"")</f>
        <v/>
      </c>
      <c r="AW516" s="125" t="str">
        <f>IF('2. Enter scores'!AV520&lt;&gt;"",'2. Enter scores'!$B520-'2. Enter scores'!AV520,"")</f>
        <v/>
      </c>
      <c r="AX516" s="125" t="str">
        <f>IF('2. Enter scores'!AW520&lt;&gt;"",'2. Enter scores'!$B520-'2. Enter scores'!AW520,"")</f>
        <v/>
      </c>
      <c r="AY516" s="125" t="str">
        <f>IF('2. Enter scores'!AX520&lt;&gt;"",'2. Enter scores'!$B520-'2. Enter scores'!AX520,"")</f>
        <v/>
      </c>
      <c r="AZ516" s="125" t="str">
        <f>IF('2. Enter scores'!AY520&lt;&gt;"",'2. Enter scores'!$B520-'2. Enter scores'!AY520,"")</f>
        <v/>
      </c>
      <c r="BA516" s="125" t="str">
        <f>IF('2. Enter scores'!AZ520&lt;&gt;"",'2. Enter scores'!$B520-'2. Enter scores'!AZ520,"")</f>
        <v/>
      </c>
      <c r="BB516" s="125" t="str">
        <f>IF('2. Enter scores'!BA520&lt;&gt;"",'2. Enter scores'!$B520-'2. Enter scores'!BA520,"")</f>
        <v/>
      </c>
      <c r="BC516" s="125" t="str">
        <f>IF('2. Enter scores'!BB520&lt;&gt;"",'2. Enter scores'!$B520-'2. Enter scores'!BB520,"")</f>
        <v/>
      </c>
      <c r="BD516" s="125" t="str">
        <f>IF('2. Enter scores'!BC520&lt;&gt;"",'2. Enter scores'!$B520-'2. Enter scores'!BC520,"")</f>
        <v/>
      </c>
      <c r="BE516" s="125" t="str">
        <f>IF('2. Enter scores'!BD520&lt;&gt;"",'2. Enter scores'!$B520-'2. Enter scores'!BD520,"")</f>
        <v/>
      </c>
      <c r="BF516" s="125" t="str">
        <f>IF('2. Enter scores'!BE520&lt;&gt;"",'2. Enter scores'!$B520-'2. Enter scores'!BE520,"")</f>
        <v/>
      </c>
      <c r="BG516" s="125" t="str">
        <f>IF('2. Enter scores'!BF520&lt;&gt;"",'2. Enter scores'!$B520-'2. Enter scores'!BF520,"")</f>
        <v/>
      </c>
      <c r="BH516" s="125" t="str">
        <f>IF('2. Enter scores'!BG520&lt;&gt;"",'2. Enter scores'!$B520-'2. Enter scores'!BG520,"")</f>
        <v/>
      </c>
      <c r="BI516" s="125" t="str">
        <f>IF('2. Enter scores'!BH520&lt;&gt;"",'2. Enter scores'!$B520-'2. Enter scores'!BH520,"")</f>
        <v/>
      </c>
      <c r="BJ516" s="125" t="str">
        <f>IF('2. Enter scores'!BI520&lt;&gt;"",'2. Enter scores'!$B520-'2. Enter scores'!BI520,"")</f>
        <v/>
      </c>
      <c r="BK516" s="125" t="str">
        <f>IF('2. Enter scores'!BJ520&lt;&gt;"",'2. Enter scores'!$B520-'2. Enter scores'!BJ520,"")</f>
        <v/>
      </c>
      <c r="BL516" s="125" t="str">
        <f>IF('2. Enter scores'!BK520&lt;&gt;"",'2. Enter scores'!$B520-'2. Enter scores'!BK520,"")</f>
        <v/>
      </c>
      <c r="BM516" s="125" t="str">
        <f>IF('2. Enter scores'!BL520&lt;&gt;"",'2. Enter scores'!$B520-'2. Enter scores'!BL520,"")</f>
        <v/>
      </c>
      <c r="BN516" s="125" t="str">
        <f>IF('2. Enter scores'!BM520&lt;&gt;"",'2. Enter scores'!$B520-'2. Enter scores'!BM520,"")</f>
        <v/>
      </c>
      <c r="BO516" s="125" t="str">
        <f>IF('2. Enter scores'!BN520&lt;&gt;"",'2. Enter scores'!$B520-'2. Enter scores'!BN520,"")</f>
        <v/>
      </c>
      <c r="BP516" s="108">
        <v>1000</v>
      </c>
    </row>
    <row r="517" spans="2:68" x14ac:dyDescent="0.35">
      <c r="B517" s="125" t="str">
        <f>IF('2. Enter scores'!A521&lt;&gt;"",'2. Enter scores'!A521,"")</f>
        <v/>
      </c>
      <c r="H517" s="125" t="str">
        <f>IF('2. Enter scores'!G521&lt;&gt;"",'2. Enter scores'!$B521-'2. Enter scores'!G521,"")</f>
        <v/>
      </c>
      <c r="I517" s="125" t="str">
        <f>IF('2. Enter scores'!H521&lt;&gt;"",'2. Enter scores'!$B521-'2. Enter scores'!H521,"")</f>
        <v/>
      </c>
      <c r="J517" s="125" t="str">
        <f>IF('2. Enter scores'!I521&lt;&gt;"",'2. Enter scores'!$B521-'2. Enter scores'!I521,"")</f>
        <v/>
      </c>
      <c r="K517" s="125" t="str">
        <f>IF('2. Enter scores'!J521&lt;&gt;"",'2. Enter scores'!$B521-'2. Enter scores'!J521,"")</f>
        <v/>
      </c>
      <c r="L517" s="125" t="str">
        <f>IF('2. Enter scores'!K521&lt;&gt;"",'2. Enter scores'!$B521-'2. Enter scores'!K521,"")</f>
        <v/>
      </c>
      <c r="M517" s="125" t="str">
        <f>IF('2. Enter scores'!L521&lt;&gt;"",'2. Enter scores'!$B521-'2. Enter scores'!L521,"")</f>
        <v/>
      </c>
      <c r="N517" s="125" t="str">
        <f>IF('2. Enter scores'!M521&lt;&gt;"",'2. Enter scores'!$B521-'2. Enter scores'!M521,"")</f>
        <v/>
      </c>
      <c r="O517" s="125" t="str">
        <f>IF('2. Enter scores'!N521&lt;&gt;"",'2. Enter scores'!$B521-'2. Enter scores'!N521,"")</f>
        <v/>
      </c>
      <c r="P517" s="125" t="str">
        <f>IF('2. Enter scores'!O521&lt;&gt;"",'2. Enter scores'!$B521-'2. Enter scores'!O521,"")</f>
        <v/>
      </c>
      <c r="Q517" s="125" t="str">
        <f>IF('2. Enter scores'!P521&lt;&gt;"",'2. Enter scores'!$B521-'2. Enter scores'!P521,"")</f>
        <v/>
      </c>
      <c r="R517" s="125" t="str">
        <f>IF('2. Enter scores'!Q521&lt;&gt;"",'2. Enter scores'!$B521-'2. Enter scores'!Q521,"")</f>
        <v/>
      </c>
      <c r="S517" s="125" t="str">
        <f>IF('2. Enter scores'!R521&lt;&gt;"",'2. Enter scores'!$B521-'2. Enter scores'!R521,"")</f>
        <v/>
      </c>
      <c r="T517" s="125" t="str">
        <f>IF('2. Enter scores'!S521&lt;&gt;"",'2. Enter scores'!$B521-'2. Enter scores'!S521,"")</f>
        <v/>
      </c>
      <c r="U517" s="125" t="str">
        <f>IF('2. Enter scores'!T521&lt;&gt;"",'2. Enter scores'!$B521-'2. Enter scores'!T521,"")</f>
        <v/>
      </c>
      <c r="V517" s="125" t="str">
        <f>IF('2. Enter scores'!U521&lt;&gt;"",'2. Enter scores'!$B521-'2. Enter scores'!U521,"")</f>
        <v/>
      </c>
      <c r="W517" s="125" t="str">
        <f>IF('2. Enter scores'!V521&lt;&gt;"",'2. Enter scores'!$B521-'2. Enter scores'!V521,"")</f>
        <v/>
      </c>
      <c r="X517" s="125" t="str">
        <f>IF('2. Enter scores'!W521&lt;&gt;"",'2. Enter scores'!$B521-'2. Enter scores'!W521,"")</f>
        <v/>
      </c>
      <c r="Y517" s="125" t="str">
        <f>IF('2. Enter scores'!X521&lt;&gt;"",'2. Enter scores'!$B521-'2. Enter scores'!X521,"")</f>
        <v/>
      </c>
      <c r="Z517" s="125" t="str">
        <f>IF('2. Enter scores'!Y521&lt;&gt;"",'2. Enter scores'!$B521-'2. Enter scores'!Y521,"")</f>
        <v/>
      </c>
      <c r="AA517" s="125" t="str">
        <f>IF('2. Enter scores'!Z521&lt;&gt;"",'2. Enter scores'!$B521-'2. Enter scores'!Z521,"")</f>
        <v/>
      </c>
      <c r="AB517" s="125" t="str">
        <f>IF('2. Enter scores'!AA521&lt;&gt;"",'2. Enter scores'!$B521-'2. Enter scores'!AA521,"")</f>
        <v/>
      </c>
      <c r="AC517" s="125" t="str">
        <f>IF('2. Enter scores'!AB521&lt;&gt;"",'2. Enter scores'!$B521-'2. Enter scores'!AB521,"")</f>
        <v/>
      </c>
      <c r="AD517" s="125" t="str">
        <f>IF('2. Enter scores'!AC521&lt;&gt;"",'2. Enter scores'!$B521-'2. Enter scores'!AC521,"")</f>
        <v/>
      </c>
      <c r="AE517" s="125" t="str">
        <f>IF('2. Enter scores'!AD521&lt;&gt;"",'2. Enter scores'!$B521-'2. Enter scores'!AD521,"")</f>
        <v/>
      </c>
      <c r="AF517" s="125" t="str">
        <f>IF('2. Enter scores'!AE521&lt;&gt;"",'2. Enter scores'!$B521-'2. Enter scores'!AE521,"")</f>
        <v/>
      </c>
      <c r="AG517" s="125" t="str">
        <f>IF('2. Enter scores'!AF521&lt;&gt;"",'2. Enter scores'!$B521-'2. Enter scores'!AF521,"")</f>
        <v/>
      </c>
      <c r="AH517" s="125" t="str">
        <f>IF('2. Enter scores'!AG521&lt;&gt;"",'2. Enter scores'!$B521-'2. Enter scores'!AG521,"")</f>
        <v/>
      </c>
      <c r="AI517" s="125" t="str">
        <f>IF('2. Enter scores'!AH521&lt;&gt;"",'2. Enter scores'!$B521-'2. Enter scores'!AH521,"")</f>
        <v/>
      </c>
      <c r="AJ517" s="125" t="str">
        <f>IF('2. Enter scores'!AI521&lt;&gt;"",'2. Enter scores'!$B521-'2. Enter scores'!AI521,"")</f>
        <v/>
      </c>
      <c r="AK517" s="125" t="str">
        <f>IF('2. Enter scores'!AJ521&lt;&gt;"",'2. Enter scores'!$B521-'2. Enter scores'!AJ521,"")</f>
        <v/>
      </c>
      <c r="AL517" s="125" t="str">
        <f>IF('2. Enter scores'!AK521&lt;&gt;"",'2. Enter scores'!$B521-'2. Enter scores'!AK521,"")</f>
        <v/>
      </c>
      <c r="AM517" s="125" t="str">
        <f>IF('2. Enter scores'!AL521&lt;&gt;"",'2. Enter scores'!$B521-'2. Enter scores'!AL521,"")</f>
        <v/>
      </c>
      <c r="AN517" s="125" t="str">
        <f>IF('2. Enter scores'!AM521&lt;&gt;"",'2. Enter scores'!$B521-'2. Enter scores'!AM521,"")</f>
        <v/>
      </c>
      <c r="AO517" s="125" t="str">
        <f>IF('2. Enter scores'!AN521&lt;&gt;"",'2. Enter scores'!$B521-'2. Enter scores'!AN521,"")</f>
        <v/>
      </c>
      <c r="AP517" s="125" t="str">
        <f>IF('2. Enter scores'!AO521&lt;&gt;"",'2. Enter scores'!$B521-'2. Enter scores'!AO521,"")</f>
        <v/>
      </c>
      <c r="AQ517" s="125" t="str">
        <f>IF('2. Enter scores'!AP521&lt;&gt;"",'2. Enter scores'!$B521-'2. Enter scores'!AP521,"")</f>
        <v/>
      </c>
      <c r="AR517" s="125" t="str">
        <f>IF('2. Enter scores'!AQ521&lt;&gt;"",'2. Enter scores'!$B521-'2. Enter scores'!AQ521,"")</f>
        <v/>
      </c>
      <c r="AS517" s="125" t="str">
        <f>IF('2. Enter scores'!AR521&lt;&gt;"",'2. Enter scores'!$B521-'2. Enter scores'!AR521,"")</f>
        <v/>
      </c>
      <c r="AT517" s="125" t="str">
        <f>IF('2. Enter scores'!AS521&lt;&gt;"",'2. Enter scores'!$B521-'2. Enter scores'!AS521,"")</f>
        <v/>
      </c>
      <c r="AU517" s="125" t="str">
        <f>IF('2. Enter scores'!AT521&lt;&gt;"",'2. Enter scores'!$B521-'2. Enter scores'!AT521,"")</f>
        <v/>
      </c>
      <c r="AV517" s="125" t="str">
        <f>IF('2. Enter scores'!AU521&lt;&gt;"",'2. Enter scores'!$B521-'2. Enter scores'!AU521,"")</f>
        <v/>
      </c>
      <c r="AW517" s="125" t="str">
        <f>IF('2. Enter scores'!AV521&lt;&gt;"",'2. Enter scores'!$B521-'2. Enter scores'!AV521,"")</f>
        <v/>
      </c>
      <c r="AX517" s="125" t="str">
        <f>IF('2. Enter scores'!AW521&lt;&gt;"",'2. Enter scores'!$B521-'2. Enter scores'!AW521,"")</f>
        <v/>
      </c>
      <c r="AY517" s="125" t="str">
        <f>IF('2. Enter scores'!AX521&lt;&gt;"",'2. Enter scores'!$B521-'2. Enter scores'!AX521,"")</f>
        <v/>
      </c>
      <c r="AZ517" s="125" t="str">
        <f>IF('2. Enter scores'!AY521&lt;&gt;"",'2. Enter scores'!$B521-'2. Enter scores'!AY521,"")</f>
        <v/>
      </c>
      <c r="BA517" s="125" t="str">
        <f>IF('2. Enter scores'!AZ521&lt;&gt;"",'2. Enter scores'!$B521-'2. Enter scores'!AZ521,"")</f>
        <v/>
      </c>
      <c r="BB517" s="125" t="str">
        <f>IF('2. Enter scores'!BA521&lt;&gt;"",'2. Enter scores'!$B521-'2. Enter scores'!BA521,"")</f>
        <v/>
      </c>
      <c r="BC517" s="125" t="str">
        <f>IF('2. Enter scores'!BB521&lt;&gt;"",'2. Enter scores'!$B521-'2. Enter scores'!BB521,"")</f>
        <v/>
      </c>
      <c r="BD517" s="125" t="str">
        <f>IF('2. Enter scores'!BC521&lt;&gt;"",'2. Enter scores'!$B521-'2. Enter scores'!BC521,"")</f>
        <v/>
      </c>
      <c r="BE517" s="125" t="str">
        <f>IF('2. Enter scores'!BD521&lt;&gt;"",'2. Enter scores'!$B521-'2. Enter scores'!BD521,"")</f>
        <v/>
      </c>
      <c r="BF517" s="125" t="str">
        <f>IF('2. Enter scores'!BE521&lt;&gt;"",'2. Enter scores'!$B521-'2. Enter scores'!BE521,"")</f>
        <v/>
      </c>
      <c r="BG517" s="125" t="str">
        <f>IF('2. Enter scores'!BF521&lt;&gt;"",'2. Enter scores'!$B521-'2. Enter scores'!BF521,"")</f>
        <v/>
      </c>
      <c r="BH517" s="125" t="str">
        <f>IF('2. Enter scores'!BG521&lt;&gt;"",'2. Enter scores'!$B521-'2. Enter scores'!BG521,"")</f>
        <v/>
      </c>
      <c r="BI517" s="125" t="str">
        <f>IF('2. Enter scores'!BH521&lt;&gt;"",'2. Enter scores'!$B521-'2. Enter scores'!BH521,"")</f>
        <v/>
      </c>
      <c r="BJ517" s="125" t="str">
        <f>IF('2. Enter scores'!BI521&lt;&gt;"",'2. Enter scores'!$B521-'2. Enter scores'!BI521,"")</f>
        <v/>
      </c>
      <c r="BK517" s="125" t="str">
        <f>IF('2. Enter scores'!BJ521&lt;&gt;"",'2. Enter scores'!$B521-'2. Enter scores'!BJ521,"")</f>
        <v/>
      </c>
      <c r="BL517" s="125" t="str">
        <f>IF('2. Enter scores'!BK521&lt;&gt;"",'2. Enter scores'!$B521-'2. Enter scores'!BK521,"")</f>
        <v/>
      </c>
      <c r="BM517" s="125" t="str">
        <f>IF('2. Enter scores'!BL521&lt;&gt;"",'2. Enter scores'!$B521-'2. Enter scores'!BL521,"")</f>
        <v/>
      </c>
      <c r="BN517" s="125" t="str">
        <f>IF('2. Enter scores'!BM521&lt;&gt;"",'2. Enter scores'!$B521-'2. Enter scores'!BM521,"")</f>
        <v/>
      </c>
      <c r="BO517" s="125" t="str">
        <f>IF('2. Enter scores'!BN521&lt;&gt;"",'2. Enter scores'!$B521-'2. Enter scores'!BN521,"")</f>
        <v/>
      </c>
      <c r="BP517" s="108">
        <v>1000</v>
      </c>
    </row>
    <row r="518" spans="2:68" x14ac:dyDescent="0.35">
      <c r="B518" s="125" t="str">
        <f>IF('2. Enter scores'!A522&lt;&gt;"",'2. Enter scores'!A522,"")</f>
        <v/>
      </c>
      <c r="H518" s="125" t="str">
        <f>IF('2. Enter scores'!G522&lt;&gt;"",'2. Enter scores'!$B522-'2. Enter scores'!G522,"")</f>
        <v/>
      </c>
      <c r="I518" s="125" t="str">
        <f>IF('2. Enter scores'!H522&lt;&gt;"",'2. Enter scores'!$B522-'2. Enter scores'!H522,"")</f>
        <v/>
      </c>
      <c r="J518" s="125" t="str">
        <f>IF('2. Enter scores'!I522&lt;&gt;"",'2. Enter scores'!$B522-'2. Enter scores'!I522,"")</f>
        <v/>
      </c>
      <c r="K518" s="125" t="str">
        <f>IF('2. Enter scores'!J522&lt;&gt;"",'2. Enter scores'!$B522-'2. Enter scores'!J522,"")</f>
        <v/>
      </c>
      <c r="L518" s="125" t="str">
        <f>IF('2. Enter scores'!K522&lt;&gt;"",'2. Enter scores'!$B522-'2. Enter scores'!K522,"")</f>
        <v/>
      </c>
      <c r="M518" s="125" t="str">
        <f>IF('2. Enter scores'!L522&lt;&gt;"",'2. Enter scores'!$B522-'2. Enter scores'!L522,"")</f>
        <v/>
      </c>
      <c r="N518" s="125" t="str">
        <f>IF('2. Enter scores'!M522&lt;&gt;"",'2. Enter scores'!$B522-'2. Enter scores'!M522,"")</f>
        <v/>
      </c>
      <c r="O518" s="125" t="str">
        <f>IF('2. Enter scores'!N522&lt;&gt;"",'2. Enter scores'!$B522-'2. Enter scores'!N522,"")</f>
        <v/>
      </c>
      <c r="P518" s="125" t="str">
        <f>IF('2. Enter scores'!O522&lt;&gt;"",'2. Enter scores'!$B522-'2. Enter scores'!O522,"")</f>
        <v/>
      </c>
      <c r="Q518" s="125" t="str">
        <f>IF('2. Enter scores'!P522&lt;&gt;"",'2. Enter scores'!$B522-'2. Enter scores'!P522,"")</f>
        <v/>
      </c>
      <c r="R518" s="125" t="str">
        <f>IF('2. Enter scores'!Q522&lt;&gt;"",'2. Enter scores'!$B522-'2. Enter scores'!Q522,"")</f>
        <v/>
      </c>
      <c r="S518" s="125" t="str">
        <f>IF('2. Enter scores'!R522&lt;&gt;"",'2. Enter scores'!$B522-'2. Enter scores'!R522,"")</f>
        <v/>
      </c>
      <c r="T518" s="125" t="str">
        <f>IF('2. Enter scores'!S522&lt;&gt;"",'2. Enter scores'!$B522-'2. Enter scores'!S522,"")</f>
        <v/>
      </c>
      <c r="U518" s="125" t="str">
        <f>IF('2. Enter scores'!T522&lt;&gt;"",'2. Enter scores'!$B522-'2. Enter scores'!T522,"")</f>
        <v/>
      </c>
      <c r="V518" s="125" t="str">
        <f>IF('2. Enter scores'!U522&lt;&gt;"",'2. Enter scores'!$B522-'2. Enter scores'!U522,"")</f>
        <v/>
      </c>
      <c r="W518" s="125" t="str">
        <f>IF('2. Enter scores'!V522&lt;&gt;"",'2. Enter scores'!$B522-'2. Enter scores'!V522,"")</f>
        <v/>
      </c>
      <c r="X518" s="125" t="str">
        <f>IF('2. Enter scores'!W522&lt;&gt;"",'2. Enter scores'!$B522-'2. Enter scores'!W522,"")</f>
        <v/>
      </c>
      <c r="Y518" s="125" t="str">
        <f>IF('2. Enter scores'!X522&lt;&gt;"",'2. Enter scores'!$B522-'2. Enter scores'!X522,"")</f>
        <v/>
      </c>
      <c r="Z518" s="125" t="str">
        <f>IF('2. Enter scores'!Y522&lt;&gt;"",'2. Enter scores'!$B522-'2. Enter scores'!Y522,"")</f>
        <v/>
      </c>
      <c r="AA518" s="125" t="str">
        <f>IF('2. Enter scores'!Z522&lt;&gt;"",'2. Enter scores'!$B522-'2. Enter scores'!Z522,"")</f>
        <v/>
      </c>
      <c r="AB518" s="125" t="str">
        <f>IF('2. Enter scores'!AA522&lt;&gt;"",'2. Enter scores'!$B522-'2. Enter scores'!AA522,"")</f>
        <v/>
      </c>
      <c r="AC518" s="125" t="str">
        <f>IF('2. Enter scores'!AB522&lt;&gt;"",'2. Enter scores'!$B522-'2. Enter scores'!AB522,"")</f>
        <v/>
      </c>
      <c r="AD518" s="125" t="str">
        <f>IF('2. Enter scores'!AC522&lt;&gt;"",'2. Enter scores'!$B522-'2. Enter scores'!AC522,"")</f>
        <v/>
      </c>
      <c r="AE518" s="125" t="str">
        <f>IF('2. Enter scores'!AD522&lt;&gt;"",'2. Enter scores'!$B522-'2. Enter scores'!AD522,"")</f>
        <v/>
      </c>
      <c r="AF518" s="125" t="str">
        <f>IF('2. Enter scores'!AE522&lt;&gt;"",'2. Enter scores'!$B522-'2. Enter scores'!AE522,"")</f>
        <v/>
      </c>
      <c r="AG518" s="125" t="str">
        <f>IF('2. Enter scores'!AF522&lt;&gt;"",'2. Enter scores'!$B522-'2. Enter scores'!AF522,"")</f>
        <v/>
      </c>
      <c r="AH518" s="125" t="str">
        <f>IF('2. Enter scores'!AG522&lt;&gt;"",'2. Enter scores'!$B522-'2. Enter scores'!AG522,"")</f>
        <v/>
      </c>
      <c r="AI518" s="125" t="str">
        <f>IF('2. Enter scores'!AH522&lt;&gt;"",'2. Enter scores'!$B522-'2. Enter scores'!AH522,"")</f>
        <v/>
      </c>
      <c r="AJ518" s="125" t="str">
        <f>IF('2. Enter scores'!AI522&lt;&gt;"",'2. Enter scores'!$B522-'2. Enter scores'!AI522,"")</f>
        <v/>
      </c>
      <c r="AK518" s="125" t="str">
        <f>IF('2. Enter scores'!AJ522&lt;&gt;"",'2. Enter scores'!$B522-'2. Enter scores'!AJ522,"")</f>
        <v/>
      </c>
      <c r="AL518" s="125" t="str">
        <f>IF('2. Enter scores'!AK522&lt;&gt;"",'2. Enter scores'!$B522-'2. Enter scores'!AK522,"")</f>
        <v/>
      </c>
      <c r="AM518" s="125" t="str">
        <f>IF('2. Enter scores'!AL522&lt;&gt;"",'2. Enter scores'!$B522-'2. Enter scores'!AL522,"")</f>
        <v/>
      </c>
      <c r="AN518" s="125" t="str">
        <f>IF('2. Enter scores'!AM522&lt;&gt;"",'2. Enter scores'!$B522-'2. Enter scores'!AM522,"")</f>
        <v/>
      </c>
      <c r="AO518" s="125" t="str">
        <f>IF('2. Enter scores'!AN522&lt;&gt;"",'2. Enter scores'!$B522-'2. Enter scores'!AN522,"")</f>
        <v/>
      </c>
      <c r="AP518" s="125" t="str">
        <f>IF('2. Enter scores'!AO522&lt;&gt;"",'2. Enter scores'!$B522-'2. Enter scores'!AO522,"")</f>
        <v/>
      </c>
      <c r="AQ518" s="125" t="str">
        <f>IF('2. Enter scores'!AP522&lt;&gt;"",'2. Enter scores'!$B522-'2. Enter scores'!AP522,"")</f>
        <v/>
      </c>
      <c r="AR518" s="125" t="str">
        <f>IF('2. Enter scores'!AQ522&lt;&gt;"",'2. Enter scores'!$B522-'2. Enter scores'!AQ522,"")</f>
        <v/>
      </c>
      <c r="AS518" s="125" t="str">
        <f>IF('2. Enter scores'!AR522&lt;&gt;"",'2. Enter scores'!$B522-'2. Enter scores'!AR522,"")</f>
        <v/>
      </c>
      <c r="AT518" s="125" t="str">
        <f>IF('2. Enter scores'!AS522&lt;&gt;"",'2. Enter scores'!$B522-'2. Enter scores'!AS522,"")</f>
        <v/>
      </c>
      <c r="AU518" s="125" t="str">
        <f>IF('2. Enter scores'!AT522&lt;&gt;"",'2. Enter scores'!$B522-'2. Enter scores'!AT522,"")</f>
        <v/>
      </c>
      <c r="AV518" s="125" t="str">
        <f>IF('2. Enter scores'!AU522&lt;&gt;"",'2. Enter scores'!$B522-'2. Enter scores'!AU522,"")</f>
        <v/>
      </c>
      <c r="AW518" s="125" t="str">
        <f>IF('2. Enter scores'!AV522&lt;&gt;"",'2. Enter scores'!$B522-'2. Enter scores'!AV522,"")</f>
        <v/>
      </c>
      <c r="AX518" s="125" t="str">
        <f>IF('2. Enter scores'!AW522&lt;&gt;"",'2. Enter scores'!$B522-'2. Enter scores'!AW522,"")</f>
        <v/>
      </c>
      <c r="AY518" s="125" t="str">
        <f>IF('2. Enter scores'!AX522&lt;&gt;"",'2. Enter scores'!$B522-'2. Enter scores'!AX522,"")</f>
        <v/>
      </c>
      <c r="AZ518" s="125" t="str">
        <f>IF('2. Enter scores'!AY522&lt;&gt;"",'2. Enter scores'!$B522-'2. Enter scores'!AY522,"")</f>
        <v/>
      </c>
      <c r="BA518" s="125" t="str">
        <f>IF('2. Enter scores'!AZ522&lt;&gt;"",'2. Enter scores'!$B522-'2. Enter scores'!AZ522,"")</f>
        <v/>
      </c>
      <c r="BB518" s="125" t="str">
        <f>IF('2. Enter scores'!BA522&lt;&gt;"",'2. Enter scores'!$B522-'2. Enter scores'!BA522,"")</f>
        <v/>
      </c>
      <c r="BC518" s="125" t="str">
        <f>IF('2. Enter scores'!BB522&lt;&gt;"",'2. Enter scores'!$B522-'2. Enter scores'!BB522,"")</f>
        <v/>
      </c>
      <c r="BD518" s="125" t="str">
        <f>IF('2. Enter scores'!BC522&lt;&gt;"",'2. Enter scores'!$B522-'2. Enter scores'!BC522,"")</f>
        <v/>
      </c>
      <c r="BE518" s="125" t="str">
        <f>IF('2. Enter scores'!BD522&lt;&gt;"",'2. Enter scores'!$B522-'2. Enter scores'!BD522,"")</f>
        <v/>
      </c>
      <c r="BF518" s="125" t="str">
        <f>IF('2. Enter scores'!BE522&lt;&gt;"",'2. Enter scores'!$B522-'2. Enter scores'!BE522,"")</f>
        <v/>
      </c>
      <c r="BG518" s="125" t="str">
        <f>IF('2. Enter scores'!BF522&lt;&gt;"",'2. Enter scores'!$B522-'2. Enter scores'!BF522,"")</f>
        <v/>
      </c>
      <c r="BH518" s="125" t="str">
        <f>IF('2. Enter scores'!BG522&lt;&gt;"",'2. Enter scores'!$B522-'2. Enter scores'!BG522,"")</f>
        <v/>
      </c>
      <c r="BI518" s="125" t="str">
        <f>IF('2. Enter scores'!BH522&lt;&gt;"",'2. Enter scores'!$B522-'2. Enter scores'!BH522,"")</f>
        <v/>
      </c>
      <c r="BJ518" s="125" t="str">
        <f>IF('2. Enter scores'!BI522&lt;&gt;"",'2. Enter scores'!$B522-'2. Enter scores'!BI522,"")</f>
        <v/>
      </c>
      <c r="BK518" s="125" t="str">
        <f>IF('2. Enter scores'!BJ522&lt;&gt;"",'2. Enter scores'!$B522-'2. Enter scores'!BJ522,"")</f>
        <v/>
      </c>
      <c r="BL518" s="125" t="str">
        <f>IF('2. Enter scores'!BK522&lt;&gt;"",'2. Enter scores'!$B522-'2. Enter scores'!BK522,"")</f>
        <v/>
      </c>
      <c r="BM518" s="125" t="str">
        <f>IF('2. Enter scores'!BL522&lt;&gt;"",'2. Enter scores'!$B522-'2. Enter scores'!BL522,"")</f>
        <v/>
      </c>
      <c r="BN518" s="125" t="str">
        <f>IF('2. Enter scores'!BM522&lt;&gt;"",'2. Enter scores'!$B522-'2. Enter scores'!BM522,"")</f>
        <v/>
      </c>
      <c r="BO518" s="125" t="str">
        <f>IF('2. Enter scores'!BN522&lt;&gt;"",'2. Enter scores'!$B522-'2. Enter scores'!BN522,"")</f>
        <v/>
      </c>
      <c r="BP518" s="108">
        <v>1000</v>
      </c>
    </row>
    <row r="519" spans="2:68" x14ac:dyDescent="0.35">
      <c r="B519" s="125" t="str">
        <f>IF('2. Enter scores'!A523&lt;&gt;"",'2. Enter scores'!A523,"")</f>
        <v/>
      </c>
      <c r="H519" s="125" t="str">
        <f>IF('2. Enter scores'!G523&lt;&gt;"",'2. Enter scores'!$B523-'2. Enter scores'!G523,"")</f>
        <v/>
      </c>
      <c r="I519" s="125" t="str">
        <f>IF('2. Enter scores'!H523&lt;&gt;"",'2. Enter scores'!$B523-'2. Enter scores'!H523,"")</f>
        <v/>
      </c>
      <c r="J519" s="125" t="str">
        <f>IF('2. Enter scores'!I523&lt;&gt;"",'2. Enter scores'!$B523-'2. Enter scores'!I523,"")</f>
        <v/>
      </c>
      <c r="K519" s="125" t="str">
        <f>IF('2. Enter scores'!J523&lt;&gt;"",'2. Enter scores'!$B523-'2. Enter scores'!J523,"")</f>
        <v/>
      </c>
      <c r="L519" s="125" t="str">
        <f>IF('2. Enter scores'!K523&lt;&gt;"",'2. Enter scores'!$B523-'2. Enter scores'!K523,"")</f>
        <v/>
      </c>
      <c r="M519" s="125" t="str">
        <f>IF('2. Enter scores'!L523&lt;&gt;"",'2. Enter scores'!$B523-'2. Enter scores'!L523,"")</f>
        <v/>
      </c>
      <c r="N519" s="125" t="str">
        <f>IF('2. Enter scores'!M523&lt;&gt;"",'2. Enter scores'!$B523-'2. Enter scores'!M523,"")</f>
        <v/>
      </c>
      <c r="O519" s="125" t="str">
        <f>IF('2. Enter scores'!N523&lt;&gt;"",'2. Enter scores'!$B523-'2. Enter scores'!N523,"")</f>
        <v/>
      </c>
      <c r="P519" s="125" t="str">
        <f>IF('2. Enter scores'!O523&lt;&gt;"",'2. Enter scores'!$B523-'2. Enter scores'!O523,"")</f>
        <v/>
      </c>
      <c r="Q519" s="125" t="str">
        <f>IF('2. Enter scores'!P523&lt;&gt;"",'2. Enter scores'!$B523-'2. Enter scores'!P523,"")</f>
        <v/>
      </c>
      <c r="R519" s="125" t="str">
        <f>IF('2. Enter scores'!Q523&lt;&gt;"",'2. Enter scores'!$B523-'2. Enter scores'!Q523,"")</f>
        <v/>
      </c>
      <c r="S519" s="125" t="str">
        <f>IF('2. Enter scores'!R523&lt;&gt;"",'2. Enter scores'!$B523-'2. Enter scores'!R523,"")</f>
        <v/>
      </c>
      <c r="T519" s="125" t="str">
        <f>IF('2. Enter scores'!S523&lt;&gt;"",'2. Enter scores'!$B523-'2. Enter scores'!S523,"")</f>
        <v/>
      </c>
      <c r="U519" s="125" t="str">
        <f>IF('2. Enter scores'!T523&lt;&gt;"",'2. Enter scores'!$B523-'2. Enter scores'!T523,"")</f>
        <v/>
      </c>
      <c r="V519" s="125" t="str">
        <f>IF('2. Enter scores'!U523&lt;&gt;"",'2. Enter scores'!$B523-'2. Enter scores'!U523,"")</f>
        <v/>
      </c>
      <c r="W519" s="125" t="str">
        <f>IF('2. Enter scores'!V523&lt;&gt;"",'2. Enter scores'!$B523-'2. Enter scores'!V523,"")</f>
        <v/>
      </c>
      <c r="X519" s="125" t="str">
        <f>IF('2. Enter scores'!W523&lt;&gt;"",'2. Enter scores'!$B523-'2. Enter scores'!W523,"")</f>
        <v/>
      </c>
      <c r="Y519" s="125" t="str">
        <f>IF('2. Enter scores'!X523&lt;&gt;"",'2. Enter scores'!$B523-'2. Enter scores'!X523,"")</f>
        <v/>
      </c>
      <c r="Z519" s="125" t="str">
        <f>IF('2. Enter scores'!Y523&lt;&gt;"",'2. Enter scores'!$B523-'2. Enter scores'!Y523,"")</f>
        <v/>
      </c>
      <c r="AA519" s="125" t="str">
        <f>IF('2. Enter scores'!Z523&lt;&gt;"",'2. Enter scores'!$B523-'2. Enter scores'!Z523,"")</f>
        <v/>
      </c>
      <c r="AB519" s="125" t="str">
        <f>IF('2. Enter scores'!AA523&lt;&gt;"",'2. Enter scores'!$B523-'2. Enter scores'!AA523,"")</f>
        <v/>
      </c>
      <c r="AC519" s="125" t="str">
        <f>IF('2. Enter scores'!AB523&lt;&gt;"",'2. Enter scores'!$B523-'2. Enter scores'!AB523,"")</f>
        <v/>
      </c>
      <c r="AD519" s="125" t="str">
        <f>IF('2. Enter scores'!AC523&lt;&gt;"",'2. Enter scores'!$B523-'2. Enter scores'!AC523,"")</f>
        <v/>
      </c>
      <c r="AE519" s="125" t="str">
        <f>IF('2. Enter scores'!AD523&lt;&gt;"",'2. Enter scores'!$B523-'2. Enter scores'!AD523,"")</f>
        <v/>
      </c>
      <c r="AF519" s="125" t="str">
        <f>IF('2. Enter scores'!AE523&lt;&gt;"",'2. Enter scores'!$B523-'2. Enter scores'!AE523,"")</f>
        <v/>
      </c>
      <c r="AG519" s="125" t="str">
        <f>IF('2. Enter scores'!AF523&lt;&gt;"",'2. Enter scores'!$B523-'2. Enter scores'!AF523,"")</f>
        <v/>
      </c>
      <c r="AH519" s="125" t="str">
        <f>IF('2. Enter scores'!AG523&lt;&gt;"",'2. Enter scores'!$B523-'2. Enter scores'!AG523,"")</f>
        <v/>
      </c>
      <c r="AI519" s="125" t="str">
        <f>IF('2. Enter scores'!AH523&lt;&gt;"",'2. Enter scores'!$B523-'2. Enter scores'!AH523,"")</f>
        <v/>
      </c>
      <c r="AJ519" s="125" t="str">
        <f>IF('2. Enter scores'!AI523&lt;&gt;"",'2. Enter scores'!$B523-'2. Enter scores'!AI523,"")</f>
        <v/>
      </c>
      <c r="AK519" s="125" t="str">
        <f>IF('2. Enter scores'!AJ523&lt;&gt;"",'2. Enter scores'!$B523-'2. Enter scores'!AJ523,"")</f>
        <v/>
      </c>
      <c r="AL519" s="125" t="str">
        <f>IF('2. Enter scores'!AK523&lt;&gt;"",'2. Enter scores'!$B523-'2. Enter scores'!AK523,"")</f>
        <v/>
      </c>
      <c r="AM519" s="125" t="str">
        <f>IF('2. Enter scores'!AL523&lt;&gt;"",'2. Enter scores'!$B523-'2. Enter scores'!AL523,"")</f>
        <v/>
      </c>
      <c r="AN519" s="125" t="str">
        <f>IF('2. Enter scores'!AM523&lt;&gt;"",'2. Enter scores'!$B523-'2. Enter scores'!AM523,"")</f>
        <v/>
      </c>
      <c r="AO519" s="125" t="str">
        <f>IF('2. Enter scores'!AN523&lt;&gt;"",'2. Enter scores'!$B523-'2. Enter scores'!AN523,"")</f>
        <v/>
      </c>
      <c r="AP519" s="125" t="str">
        <f>IF('2. Enter scores'!AO523&lt;&gt;"",'2. Enter scores'!$B523-'2. Enter scores'!AO523,"")</f>
        <v/>
      </c>
      <c r="AQ519" s="125" t="str">
        <f>IF('2. Enter scores'!AP523&lt;&gt;"",'2. Enter scores'!$B523-'2. Enter scores'!AP523,"")</f>
        <v/>
      </c>
      <c r="AR519" s="125" t="str">
        <f>IF('2. Enter scores'!AQ523&lt;&gt;"",'2. Enter scores'!$B523-'2. Enter scores'!AQ523,"")</f>
        <v/>
      </c>
      <c r="AS519" s="125" t="str">
        <f>IF('2. Enter scores'!AR523&lt;&gt;"",'2. Enter scores'!$B523-'2. Enter scores'!AR523,"")</f>
        <v/>
      </c>
      <c r="AT519" s="125" t="str">
        <f>IF('2. Enter scores'!AS523&lt;&gt;"",'2. Enter scores'!$B523-'2. Enter scores'!AS523,"")</f>
        <v/>
      </c>
      <c r="AU519" s="125" t="str">
        <f>IF('2. Enter scores'!AT523&lt;&gt;"",'2. Enter scores'!$B523-'2. Enter scores'!AT523,"")</f>
        <v/>
      </c>
      <c r="AV519" s="125" t="str">
        <f>IF('2. Enter scores'!AU523&lt;&gt;"",'2. Enter scores'!$B523-'2. Enter scores'!AU523,"")</f>
        <v/>
      </c>
      <c r="AW519" s="125" t="str">
        <f>IF('2. Enter scores'!AV523&lt;&gt;"",'2. Enter scores'!$B523-'2. Enter scores'!AV523,"")</f>
        <v/>
      </c>
      <c r="AX519" s="125" t="str">
        <f>IF('2. Enter scores'!AW523&lt;&gt;"",'2. Enter scores'!$B523-'2. Enter scores'!AW523,"")</f>
        <v/>
      </c>
      <c r="AY519" s="125" t="str">
        <f>IF('2. Enter scores'!AX523&lt;&gt;"",'2. Enter scores'!$B523-'2. Enter scores'!AX523,"")</f>
        <v/>
      </c>
      <c r="AZ519" s="125" t="str">
        <f>IF('2. Enter scores'!AY523&lt;&gt;"",'2. Enter scores'!$B523-'2. Enter scores'!AY523,"")</f>
        <v/>
      </c>
      <c r="BA519" s="125" t="str">
        <f>IF('2. Enter scores'!AZ523&lt;&gt;"",'2. Enter scores'!$B523-'2. Enter scores'!AZ523,"")</f>
        <v/>
      </c>
      <c r="BB519" s="125" t="str">
        <f>IF('2. Enter scores'!BA523&lt;&gt;"",'2. Enter scores'!$B523-'2. Enter scores'!BA523,"")</f>
        <v/>
      </c>
      <c r="BC519" s="125" t="str">
        <f>IF('2. Enter scores'!BB523&lt;&gt;"",'2. Enter scores'!$B523-'2. Enter scores'!BB523,"")</f>
        <v/>
      </c>
      <c r="BD519" s="125" t="str">
        <f>IF('2. Enter scores'!BC523&lt;&gt;"",'2. Enter scores'!$B523-'2. Enter scores'!BC523,"")</f>
        <v/>
      </c>
      <c r="BE519" s="125" t="str">
        <f>IF('2. Enter scores'!BD523&lt;&gt;"",'2. Enter scores'!$B523-'2. Enter scores'!BD523,"")</f>
        <v/>
      </c>
      <c r="BF519" s="125" t="str">
        <f>IF('2. Enter scores'!BE523&lt;&gt;"",'2. Enter scores'!$B523-'2. Enter scores'!BE523,"")</f>
        <v/>
      </c>
      <c r="BG519" s="125" t="str">
        <f>IF('2. Enter scores'!BF523&lt;&gt;"",'2. Enter scores'!$B523-'2. Enter scores'!BF523,"")</f>
        <v/>
      </c>
      <c r="BH519" s="125" t="str">
        <f>IF('2. Enter scores'!BG523&lt;&gt;"",'2. Enter scores'!$B523-'2. Enter scores'!BG523,"")</f>
        <v/>
      </c>
      <c r="BI519" s="125" t="str">
        <f>IF('2. Enter scores'!BH523&lt;&gt;"",'2. Enter scores'!$B523-'2. Enter scores'!BH523,"")</f>
        <v/>
      </c>
      <c r="BJ519" s="125" t="str">
        <f>IF('2. Enter scores'!BI523&lt;&gt;"",'2. Enter scores'!$B523-'2. Enter scores'!BI523,"")</f>
        <v/>
      </c>
      <c r="BK519" s="125" t="str">
        <f>IF('2. Enter scores'!BJ523&lt;&gt;"",'2. Enter scores'!$B523-'2. Enter scores'!BJ523,"")</f>
        <v/>
      </c>
      <c r="BL519" s="125" t="str">
        <f>IF('2. Enter scores'!BK523&lt;&gt;"",'2. Enter scores'!$B523-'2. Enter scores'!BK523,"")</f>
        <v/>
      </c>
      <c r="BM519" s="125" t="str">
        <f>IF('2. Enter scores'!BL523&lt;&gt;"",'2. Enter scores'!$B523-'2. Enter scores'!BL523,"")</f>
        <v/>
      </c>
      <c r="BN519" s="125" t="str">
        <f>IF('2. Enter scores'!BM523&lt;&gt;"",'2. Enter scores'!$B523-'2. Enter scores'!BM523,"")</f>
        <v/>
      </c>
      <c r="BO519" s="125" t="str">
        <f>IF('2. Enter scores'!BN523&lt;&gt;"",'2. Enter scores'!$B523-'2. Enter scores'!BN523,"")</f>
        <v/>
      </c>
      <c r="BP519" s="108">
        <v>1000</v>
      </c>
    </row>
    <row r="520" spans="2:68" x14ac:dyDescent="0.35">
      <c r="B520" s="125" t="str">
        <f>IF('2. Enter scores'!A524&lt;&gt;"",'2. Enter scores'!A524,"")</f>
        <v/>
      </c>
      <c r="H520" s="125" t="str">
        <f>IF('2. Enter scores'!G524&lt;&gt;"",'2. Enter scores'!$B524-'2. Enter scores'!G524,"")</f>
        <v/>
      </c>
      <c r="I520" s="125" t="str">
        <f>IF('2. Enter scores'!H524&lt;&gt;"",'2. Enter scores'!$B524-'2. Enter scores'!H524,"")</f>
        <v/>
      </c>
      <c r="J520" s="125" t="str">
        <f>IF('2. Enter scores'!I524&lt;&gt;"",'2. Enter scores'!$B524-'2. Enter scores'!I524,"")</f>
        <v/>
      </c>
      <c r="K520" s="125" t="str">
        <f>IF('2. Enter scores'!J524&lt;&gt;"",'2. Enter scores'!$B524-'2. Enter scores'!J524,"")</f>
        <v/>
      </c>
      <c r="L520" s="125" t="str">
        <f>IF('2. Enter scores'!K524&lt;&gt;"",'2. Enter scores'!$B524-'2. Enter scores'!K524,"")</f>
        <v/>
      </c>
      <c r="M520" s="125" t="str">
        <f>IF('2. Enter scores'!L524&lt;&gt;"",'2. Enter scores'!$B524-'2. Enter scores'!L524,"")</f>
        <v/>
      </c>
      <c r="N520" s="125" t="str">
        <f>IF('2. Enter scores'!M524&lt;&gt;"",'2. Enter scores'!$B524-'2. Enter scores'!M524,"")</f>
        <v/>
      </c>
      <c r="O520" s="125" t="str">
        <f>IF('2. Enter scores'!N524&lt;&gt;"",'2. Enter scores'!$B524-'2. Enter scores'!N524,"")</f>
        <v/>
      </c>
      <c r="P520" s="125" t="str">
        <f>IF('2. Enter scores'!O524&lt;&gt;"",'2. Enter scores'!$B524-'2. Enter scores'!O524,"")</f>
        <v/>
      </c>
      <c r="Q520" s="125" t="str">
        <f>IF('2. Enter scores'!P524&lt;&gt;"",'2. Enter scores'!$B524-'2. Enter scores'!P524,"")</f>
        <v/>
      </c>
      <c r="R520" s="125" t="str">
        <f>IF('2. Enter scores'!Q524&lt;&gt;"",'2. Enter scores'!$B524-'2. Enter scores'!Q524,"")</f>
        <v/>
      </c>
      <c r="S520" s="125" t="str">
        <f>IF('2. Enter scores'!R524&lt;&gt;"",'2. Enter scores'!$B524-'2. Enter scores'!R524,"")</f>
        <v/>
      </c>
      <c r="T520" s="125" t="str">
        <f>IF('2. Enter scores'!S524&lt;&gt;"",'2. Enter scores'!$B524-'2. Enter scores'!S524,"")</f>
        <v/>
      </c>
      <c r="U520" s="125" t="str">
        <f>IF('2. Enter scores'!T524&lt;&gt;"",'2. Enter scores'!$B524-'2. Enter scores'!T524,"")</f>
        <v/>
      </c>
      <c r="V520" s="125" t="str">
        <f>IF('2. Enter scores'!U524&lt;&gt;"",'2. Enter scores'!$B524-'2. Enter scores'!U524,"")</f>
        <v/>
      </c>
      <c r="W520" s="125" t="str">
        <f>IF('2. Enter scores'!V524&lt;&gt;"",'2. Enter scores'!$B524-'2. Enter scores'!V524,"")</f>
        <v/>
      </c>
      <c r="X520" s="125" t="str">
        <f>IF('2. Enter scores'!W524&lt;&gt;"",'2. Enter scores'!$B524-'2. Enter scores'!W524,"")</f>
        <v/>
      </c>
      <c r="Y520" s="125" t="str">
        <f>IF('2. Enter scores'!X524&lt;&gt;"",'2. Enter scores'!$B524-'2. Enter scores'!X524,"")</f>
        <v/>
      </c>
      <c r="Z520" s="125" t="str">
        <f>IF('2. Enter scores'!Y524&lt;&gt;"",'2. Enter scores'!$B524-'2. Enter scores'!Y524,"")</f>
        <v/>
      </c>
      <c r="AA520" s="125" t="str">
        <f>IF('2. Enter scores'!Z524&lt;&gt;"",'2. Enter scores'!$B524-'2. Enter scores'!Z524,"")</f>
        <v/>
      </c>
      <c r="AB520" s="125" t="str">
        <f>IF('2. Enter scores'!AA524&lt;&gt;"",'2. Enter scores'!$B524-'2. Enter scores'!AA524,"")</f>
        <v/>
      </c>
      <c r="AC520" s="125" t="str">
        <f>IF('2. Enter scores'!AB524&lt;&gt;"",'2. Enter scores'!$B524-'2. Enter scores'!AB524,"")</f>
        <v/>
      </c>
      <c r="AD520" s="125" t="str">
        <f>IF('2. Enter scores'!AC524&lt;&gt;"",'2. Enter scores'!$B524-'2. Enter scores'!AC524,"")</f>
        <v/>
      </c>
      <c r="AE520" s="125" t="str">
        <f>IF('2. Enter scores'!AD524&lt;&gt;"",'2. Enter scores'!$B524-'2. Enter scores'!AD524,"")</f>
        <v/>
      </c>
      <c r="AF520" s="125" t="str">
        <f>IF('2. Enter scores'!AE524&lt;&gt;"",'2. Enter scores'!$B524-'2. Enter scores'!AE524,"")</f>
        <v/>
      </c>
      <c r="AG520" s="125" t="str">
        <f>IF('2. Enter scores'!AF524&lt;&gt;"",'2. Enter scores'!$B524-'2. Enter scores'!AF524,"")</f>
        <v/>
      </c>
      <c r="AH520" s="125" t="str">
        <f>IF('2. Enter scores'!AG524&lt;&gt;"",'2. Enter scores'!$B524-'2. Enter scores'!AG524,"")</f>
        <v/>
      </c>
      <c r="AI520" s="125" t="str">
        <f>IF('2. Enter scores'!AH524&lt;&gt;"",'2. Enter scores'!$B524-'2. Enter scores'!AH524,"")</f>
        <v/>
      </c>
      <c r="AJ520" s="125" t="str">
        <f>IF('2. Enter scores'!AI524&lt;&gt;"",'2. Enter scores'!$B524-'2. Enter scores'!AI524,"")</f>
        <v/>
      </c>
      <c r="AK520" s="125" t="str">
        <f>IF('2. Enter scores'!AJ524&lt;&gt;"",'2. Enter scores'!$B524-'2. Enter scores'!AJ524,"")</f>
        <v/>
      </c>
      <c r="AL520" s="125" t="str">
        <f>IF('2. Enter scores'!AK524&lt;&gt;"",'2. Enter scores'!$B524-'2. Enter scores'!AK524,"")</f>
        <v/>
      </c>
      <c r="AM520" s="125" t="str">
        <f>IF('2. Enter scores'!AL524&lt;&gt;"",'2. Enter scores'!$B524-'2. Enter scores'!AL524,"")</f>
        <v/>
      </c>
      <c r="AN520" s="125" t="str">
        <f>IF('2. Enter scores'!AM524&lt;&gt;"",'2. Enter scores'!$B524-'2. Enter scores'!AM524,"")</f>
        <v/>
      </c>
      <c r="AO520" s="125" t="str">
        <f>IF('2. Enter scores'!AN524&lt;&gt;"",'2. Enter scores'!$B524-'2. Enter scores'!AN524,"")</f>
        <v/>
      </c>
      <c r="AP520" s="125" t="str">
        <f>IF('2. Enter scores'!AO524&lt;&gt;"",'2. Enter scores'!$B524-'2. Enter scores'!AO524,"")</f>
        <v/>
      </c>
      <c r="AQ520" s="125" t="str">
        <f>IF('2. Enter scores'!AP524&lt;&gt;"",'2. Enter scores'!$B524-'2. Enter scores'!AP524,"")</f>
        <v/>
      </c>
      <c r="AR520" s="125" t="str">
        <f>IF('2. Enter scores'!AQ524&lt;&gt;"",'2. Enter scores'!$B524-'2. Enter scores'!AQ524,"")</f>
        <v/>
      </c>
      <c r="AS520" s="125" t="str">
        <f>IF('2. Enter scores'!AR524&lt;&gt;"",'2. Enter scores'!$B524-'2. Enter scores'!AR524,"")</f>
        <v/>
      </c>
      <c r="AT520" s="125" t="str">
        <f>IF('2. Enter scores'!AS524&lt;&gt;"",'2. Enter scores'!$B524-'2. Enter scores'!AS524,"")</f>
        <v/>
      </c>
      <c r="AU520" s="125" t="str">
        <f>IF('2. Enter scores'!AT524&lt;&gt;"",'2. Enter scores'!$B524-'2. Enter scores'!AT524,"")</f>
        <v/>
      </c>
      <c r="AV520" s="125" t="str">
        <f>IF('2. Enter scores'!AU524&lt;&gt;"",'2. Enter scores'!$B524-'2. Enter scores'!AU524,"")</f>
        <v/>
      </c>
      <c r="AW520" s="125" t="str">
        <f>IF('2. Enter scores'!AV524&lt;&gt;"",'2. Enter scores'!$B524-'2. Enter scores'!AV524,"")</f>
        <v/>
      </c>
      <c r="AX520" s="125" t="str">
        <f>IF('2. Enter scores'!AW524&lt;&gt;"",'2. Enter scores'!$B524-'2. Enter scores'!AW524,"")</f>
        <v/>
      </c>
      <c r="AY520" s="125" t="str">
        <f>IF('2. Enter scores'!AX524&lt;&gt;"",'2. Enter scores'!$B524-'2. Enter scores'!AX524,"")</f>
        <v/>
      </c>
      <c r="AZ520" s="125" t="str">
        <f>IF('2. Enter scores'!AY524&lt;&gt;"",'2. Enter scores'!$B524-'2. Enter scores'!AY524,"")</f>
        <v/>
      </c>
      <c r="BA520" s="125" t="str">
        <f>IF('2. Enter scores'!AZ524&lt;&gt;"",'2. Enter scores'!$B524-'2. Enter scores'!AZ524,"")</f>
        <v/>
      </c>
      <c r="BB520" s="125" t="str">
        <f>IF('2. Enter scores'!BA524&lt;&gt;"",'2. Enter scores'!$B524-'2. Enter scores'!BA524,"")</f>
        <v/>
      </c>
      <c r="BC520" s="125" t="str">
        <f>IF('2. Enter scores'!BB524&lt;&gt;"",'2. Enter scores'!$B524-'2. Enter scores'!BB524,"")</f>
        <v/>
      </c>
      <c r="BD520" s="125" t="str">
        <f>IF('2. Enter scores'!BC524&lt;&gt;"",'2. Enter scores'!$B524-'2. Enter scores'!BC524,"")</f>
        <v/>
      </c>
      <c r="BE520" s="125" t="str">
        <f>IF('2. Enter scores'!BD524&lt;&gt;"",'2. Enter scores'!$B524-'2. Enter scores'!BD524,"")</f>
        <v/>
      </c>
      <c r="BF520" s="125" t="str">
        <f>IF('2. Enter scores'!BE524&lt;&gt;"",'2. Enter scores'!$B524-'2. Enter scores'!BE524,"")</f>
        <v/>
      </c>
      <c r="BG520" s="125" t="str">
        <f>IF('2. Enter scores'!BF524&lt;&gt;"",'2. Enter scores'!$B524-'2. Enter scores'!BF524,"")</f>
        <v/>
      </c>
      <c r="BH520" s="125" t="str">
        <f>IF('2. Enter scores'!BG524&lt;&gt;"",'2. Enter scores'!$B524-'2. Enter scores'!BG524,"")</f>
        <v/>
      </c>
      <c r="BI520" s="125" t="str">
        <f>IF('2. Enter scores'!BH524&lt;&gt;"",'2. Enter scores'!$B524-'2. Enter scores'!BH524,"")</f>
        <v/>
      </c>
      <c r="BJ520" s="125" t="str">
        <f>IF('2. Enter scores'!BI524&lt;&gt;"",'2. Enter scores'!$B524-'2. Enter scores'!BI524,"")</f>
        <v/>
      </c>
      <c r="BK520" s="125" t="str">
        <f>IF('2. Enter scores'!BJ524&lt;&gt;"",'2. Enter scores'!$B524-'2. Enter scores'!BJ524,"")</f>
        <v/>
      </c>
      <c r="BL520" s="125" t="str">
        <f>IF('2. Enter scores'!BK524&lt;&gt;"",'2. Enter scores'!$B524-'2. Enter scores'!BK524,"")</f>
        <v/>
      </c>
      <c r="BM520" s="125" t="str">
        <f>IF('2. Enter scores'!BL524&lt;&gt;"",'2. Enter scores'!$B524-'2. Enter scores'!BL524,"")</f>
        <v/>
      </c>
      <c r="BN520" s="125" t="str">
        <f>IF('2. Enter scores'!BM524&lt;&gt;"",'2. Enter scores'!$B524-'2. Enter scores'!BM524,"")</f>
        <v/>
      </c>
      <c r="BO520" s="125" t="str">
        <f>IF('2. Enter scores'!BN524&lt;&gt;"",'2. Enter scores'!$B524-'2. Enter scores'!BN524,"")</f>
        <v/>
      </c>
      <c r="BP520" s="108">
        <v>1000</v>
      </c>
    </row>
    <row r="521" spans="2:68" x14ac:dyDescent="0.35">
      <c r="B521" s="125" t="str">
        <f>IF('2. Enter scores'!A525&lt;&gt;"",'2. Enter scores'!A525,"")</f>
        <v/>
      </c>
      <c r="H521" s="125" t="str">
        <f>IF('2. Enter scores'!G525&lt;&gt;"",'2. Enter scores'!$B525-'2. Enter scores'!G525,"")</f>
        <v/>
      </c>
      <c r="I521" s="125" t="str">
        <f>IF('2. Enter scores'!H525&lt;&gt;"",'2. Enter scores'!$B525-'2. Enter scores'!H525,"")</f>
        <v/>
      </c>
      <c r="J521" s="125" t="str">
        <f>IF('2. Enter scores'!I525&lt;&gt;"",'2. Enter scores'!$B525-'2. Enter scores'!I525,"")</f>
        <v/>
      </c>
      <c r="K521" s="125" t="str">
        <f>IF('2. Enter scores'!J525&lt;&gt;"",'2. Enter scores'!$B525-'2. Enter scores'!J525,"")</f>
        <v/>
      </c>
      <c r="L521" s="125" t="str">
        <f>IF('2. Enter scores'!K525&lt;&gt;"",'2. Enter scores'!$B525-'2. Enter scores'!K525,"")</f>
        <v/>
      </c>
      <c r="M521" s="125" t="str">
        <f>IF('2. Enter scores'!L525&lt;&gt;"",'2. Enter scores'!$B525-'2. Enter scores'!L525,"")</f>
        <v/>
      </c>
      <c r="N521" s="125" t="str">
        <f>IF('2. Enter scores'!M525&lt;&gt;"",'2. Enter scores'!$B525-'2. Enter scores'!M525,"")</f>
        <v/>
      </c>
      <c r="O521" s="125" t="str">
        <f>IF('2. Enter scores'!N525&lt;&gt;"",'2. Enter scores'!$B525-'2. Enter scores'!N525,"")</f>
        <v/>
      </c>
      <c r="P521" s="125" t="str">
        <f>IF('2. Enter scores'!O525&lt;&gt;"",'2. Enter scores'!$B525-'2. Enter scores'!O525,"")</f>
        <v/>
      </c>
      <c r="Q521" s="125" t="str">
        <f>IF('2. Enter scores'!P525&lt;&gt;"",'2. Enter scores'!$B525-'2. Enter scores'!P525,"")</f>
        <v/>
      </c>
      <c r="R521" s="125" t="str">
        <f>IF('2. Enter scores'!Q525&lt;&gt;"",'2. Enter scores'!$B525-'2. Enter scores'!Q525,"")</f>
        <v/>
      </c>
      <c r="S521" s="125" t="str">
        <f>IF('2. Enter scores'!R525&lt;&gt;"",'2. Enter scores'!$B525-'2. Enter scores'!R525,"")</f>
        <v/>
      </c>
      <c r="T521" s="125" t="str">
        <f>IF('2. Enter scores'!S525&lt;&gt;"",'2. Enter scores'!$B525-'2. Enter scores'!S525,"")</f>
        <v/>
      </c>
      <c r="U521" s="125" t="str">
        <f>IF('2. Enter scores'!T525&lt;&gt;"",'2. Enter scores'!$B525-'2. Enter scores'!T525,"")</f>
        <v/>
      </c>
      <c r="V521" s="125" t="str">
        <f>IF('2. Enter scores'!U525&lt;&gt;"",'2. Enter scores'!$B525-'2. Enter scores'!U525,"")</f>
        <v/>
      </c>
      <c r="W521" s="125" t="str">
        <f>IF('2. Enter scores'!V525&lt;&gt;"",'2. Enter scores'!$B525-'2. Enter scores'!V525,"")</f>
        <v/>
      </c>
      <c r="X521" s="125" t="str">
        <f>IF('2. Enter scores'!W525&lt;&gt;"",'2. Enter scores'!$B525-'2. Enter scores'!W525,"")</f>
        <v/>
      </c>
      <c r="Y521" s="125" t="str">
        <f>IF('2. Enter scores'!X525&lt;&gt;"",'2. Enter scores'!$B525-'2. Enter scores'!X525,"")</f>
        <v/>
      </c>
      <c r="Z521" s="125" t="str">
        <f>IF('2. Enter scores'!Y525&lt;&gt;"",'2. Enter scores'!$B525-'2. Enter scores'!Y525,"")</f>
        <v/>
      </c>
      <c r="AA521" s="125" t="str">
        <f>IF('2. Enter scores'!Z525&lt;&gt;"",'2. Enter scores'!$B525-'2. Enter scores'!Z525,"")</f>
        <v/>
      </c>
      <c r="AB521" s="125" t="str">
        <f>IF('2. Enter scores'!AA525&lt;&gt;"",'2. Enter scores'!$B525-'2. Enter scores'!AA525,"")</f>
        <v/>
      </c>
      <c r="AC521" s="125" t="str">
        <f>IF('2. Enter scores'!AB525&lt;&gt;"",'2. Enter scores'!$B525-'2. Enter scores'!AB525,"")</f>
        <v/>
      </c>
      <c r="AD521" s="125" t="str">
        <f>IF('2. Enter scores'!AC525&lt;&gt;"",'2. Enter scores'!$B525-'2. Enter scores'!AC525,"")</f>
        <v/>
      </c>
      <c r="AE521" s="125" t="str">
        <f>IF('2. Enter scores'!AD525&lt;&gt;"",'2. Enter scores'!$B525-'2. Enter scores'!AD525,"")</f>
        <v/>
      </c>
      <c r="AF521" s="125" t="str">
        <f>IF('2. Enter scores'!AE525&lt;&gt;"",'2. Enter scores'!$B525-'2. Enter scores'!AE525,"")</f>
        <v/>
      </c>
      <c r="AG521" s="125" t="str">
        <f>IF('2. Enter scores'!AF525&lt;&gt;"",'2. Enter scores'!$B525-'2. Enter scores'!AF525,"")</f>
        <v/>
      </c>
      <c r="AH521" s="125" t="str">
        <f>IF('2. Enter scores'!AG525&lt;&gt;"",'2. Enter scores'!$B525-'2. Enter scores'!AG525,"")</f>
        <v/>
      </c>
      <c r="AI521" s="125" t="str">
        <f>IF('2. Enter scores'!AH525&lt;&gt;"",'2. Enter scores'!$B525-'2. Enter scores'!AH525,"")</f>
        <v/>
      </c>
      <c r="AJ521" s="125" t="str">
        <f>IF('2. Enter scores'!AI525&lt;&gt;"",'2. Enter scores'!$B525-'2. Enter scores'!AI525,"")</f>
        <v/>
      </c>
      <c r="AK521" s="125" t="str">
        <f>IF('2. Enter scores'!AJ525&lt;&gt;"",'2. Enter scores'!$B525-'2. Enter scores'!AJ525,"")</f>
        <v/>
      </c>
      <c r="AL521" s="125" t="str">
        <f>IF('2. Enter scores'!AK525&lt;&gt;"",'2. Enter scores'!$B525-'2. Enter scores'!AK525,"")</f>
        <v/>
      </c>
      <c r="AM521" s="125" t="str">
        <f>IF('2. Enter scores'!AL525&lt;&gt;"",'2. Enter scores'!$B525-'2. Enter scores'!AL525,"")</f>
        <v/>
      </c>
      <c r="AN521" s="125" t="str">
        <f>IF('2. Enter scores'!AM525&lt;&gt;"",'2. Enter scores'!$B525-'2. Enter scores'!AM525,"")</f>
        <v/>
      </c>
      <c r="AO521" s="125" t="str">
        <f>IF('2. Enter scores'!AN525&lt;&gt;"",'2. Enter scores'!$B525-'2. Enter scores'!AN525,"")</f>
        <v/>
      </c>
      <c r="AP521" s="125" t="str">
        <f>IF('2. Enter scores'!AO525&lt;&gt;"",'2. Enter scores'!$B525-'2. Enter scores'!AO525,"")</f>
        <v/>
      </c>
      <c r="AQ521" s="125" t="str">
        <f>IF('2. Enter scores'!AP525&lt;&gt;"",'2. Enter scores'!$B525-'2. Enter scores'!AP525,"")</f>
        <v/>
      </c>
      <c r="AR521" s="125" t="str">
        <f>IF('2. Enter scores'!AQ525&lt;&gt;"",'2. Enter scores'!$B525-'2. Enter scores'!AQ525,"")</f>
        <v/>
      </c>
      <c r="AS521" s="125" t="str">
        <f>IF('2. Enter scores'!AR525&lt;&gt;"",'2. Enter scores'!$B525-'2. Enter scores'!AR525,"")</f>
        <v/>
      </c>
      <c r="AT521" s="125" t="str">
        <f>IF('2. Enter scores'!AS525&lt;&gt;"",'2. Enter scores'!$B525-'2. Enter scores'!AS525,"")</f>
        <v/>
      </c>
      <c r="AU521" s="125" t="str">
        <f>IF('2. Enter scores'!AT525&lt;&gt;"",'2. Enter scores'!$B525-'2. Enter scores'!AT525,"")</f>
        <v/>
      </c>
      <c r="AV521" s="125" t="str">
        <f>IF('2. Enter scores'!AU525&lt;&gt;"",'2. Enter scores'!$B525-'2. Enter scores'!AU525,"")</f>
        <v/>
      </c>
      <c r="AW521" s="125" t="str">
        <f>IF('2. Enter scores'!AV525&lt;&gt;"",'2. Enter scores'!$B525-'2. Enter scores'!AV525,"")</f>
        <v/>
      </c>
      <c r="AX521" s="125" t="str">
        <f>IF('2. Enter scores'!AW525&lt;&gt;"",'2. Enter scores'!$B525-'2. Enter scores'!AW525,"")</f>
        <v/>
      </c>
      <c r="AY521" s="125" t="str">
        <f>IF('2. Enter scores'!AX525&lt;&gt;"",'2. Enter scores'!$B525-'2. Enter scores'!AX525,"")</f>
        <v/>
      </c>
      <c r="AZ521" s="125" t="str">
        <f>IF('2. Enter scores'!AY525&lt;&gt;"",'2. Enter scores'!$B525-'2. Enter scores'!AY525,"")</f>
        <v/>
      </c>
      <c r="BA521" s="125" t="str">
        <f>IF('2. Enter scores'!AZ525&lt;&gt;"",'2. Enter scores'!$B525-'2. Enter scores'!AZ525,"")</f>
        <v/>
      </c>
      <c r="BB521" s="125" t="str">
        <f>IF('2. Enter scores'!BA525&lt;&gt;"",'2. Enter scores'!$B525-'2. Enter scores'!BA525,"")</f>
        <v/>
      </c>
      <c r="BC521" s="125" t="str">
        <f>IF('2. Enter scores'!BB525&lt;&gt;"",'2. Enter scores'!$B525-'2. Enter scores'!BB525,"")</f>
        <v/>
      </c>
      <c r="BD521" s="125" t="str">
        <f>IF('2. Enter scores'!BC525&lt;&gt;"",'2. Enter scores'!$B525-'2. Enter scores'!BC525,"")</f>
        <v/>
      </c>
      <c r="BE521" s="125" t="str">
        <f>IF('2. Enter scores'!BD525&lt;&gt;"",'2. Enter scores'!$B525-'2. Enter scores'!BD525,"")</f>
        <v/>
      </c>
      <c r="BF521" s="125" t="str">
        <f>IF('2. Enter scores'!BE525&lt;&gt;"",'2. Enter scores'!$B525-'2. Enter scores'!BE525,"")</f>
        <v/>
      </c>
      <c r="BG521" s="125" t="str">
        <f>IF('2. Enter scores'!BF525&lt;&gt;"",'2. Enter scores'!$B525-'2. Enter scores'!BF525,"")</f>
        <v/>
      </c>
      <c r="BH521" s="125" t="str">
        <f>IF('2. Enter scores'!BG525&lt;&gt;"",'2. Enter scores'!$B525-'2. Enter scores'!BG525,"")</f>
        <v/>
      </c>
      <c r="BI521" s="125" t="str">
        <f>IF('2. Enter scores'!BH525&lt;&gt;"",'2. Enter scores'!$B525-'2. Enter scores'!BH525,"")</f>
        <v/>
      </c>
      <c r="BJ521" s="125" t="str">
        <f>IF('2. Enter scores'!BI525&lt;&gt;"",'2. Enter scores'!$B525-'2. Enter scores'!BI525,"")</f>
        <v/>
      </c>
      <c r="BK521" s="125" t="str">
        <f>IF('2. Enter scores'!BJ525&lt;&gt;"",'2. Enter scores'!$B525-'2. Enter scores'!BJ525,"")</f>
        <v/>
      </c>
      <c r="BL521" s="125" t="str">
        <f>IF('2. Enter scores'!BK525&lt;&gt;"",'2. Enter scores'!$B525-'2. Enter scores'!BK525,"")</f>
        <v/>
      </c>
      <c r="BM521" s="125" t="str">
        <f>IF('2. Enter scores'!BL525&lt;&gt;"",'2. Enter scores'!$B525-'2. Enter scores'!BL525,"")</f>
        <v/>
      </c>
      <c r="BN521" s="125" t="str">
        <f>IF('2. Enter scores'!BM525&lt;&gt;"",'2. Enter scores'!$B525-'2. Enter scores'!BM525,"")</f>
        <v/>
      </c>
      <c r="BO521" s="125" t="str">
        <f>IF('2. Enter scores'!BN525&lt;&gt;"",'2. Enter scores'!$B525-'2. Enter scores'!BN525,"")</f>
        <v/>
      </c>
      <c r="BP521" s="108">
        <v>1000</v>
      </c>
    </row>
    <row r="522" spans="2:68" x14ac:dyDescent="0.35">
      <c r="B522" s="125" t="str">
        <f>IF('2. Enter scores'!A526&lt;&gt;"",'2. Enter scores'!A526,"")</f>
        <v/>
      </c>
      <c r="H522" s="125" t="str">
        <f>IF('2. Enter scores'!G526&lt;&gt;"",'2. Enter scores'!$B526-'2. Enter scores'!G526,"")</f>
        <v/>
      </c>
      <c r="I522" s="125" t="str">
        <f>IF('2. Enter scores'!H526&lt;&gt;"",'2. Enter scores'!$B526-'2. Enter scores'!H526,"")</f>
        <v/>
      </c>
      <c r="J522" s="125" t="str">
        <f>IF('2. Enter scores'!I526&lt;&gt;"",'2. Enter scores'!$B526-'2. Enter scores'!I526,"")</f>
        <v/>
      </c>
      <c r="K522" s="125" t="str">
        <f>IF('2. Enter scores'!J526&lt;&gt;"",'2. Enter scores'!$B526-'2. Enter scores'!J526,"")</f>
        <v/>
      </c>
      <c r="L522" s="125" t="str">
        <f>IF('2. Enter scores'!K526&lt;&gt;"",'2. Enter scores'!$B526-'2. Enter scores'!K526,"")</f>
        <v/>
      </c>
      <c r="M522" s="125" t="str">
        <f>IF('2. Enter scores'!L526&lt;&gt;"",'2. Enter scores'!$B526-'2. Enter scores'!L526,"")</f>
        <v/>
      </c>
      <c r="N522" s="125" t="str">
        <f>IF('2. Enter scores'!M526&lt;&gt;"",'2. Enter scores'!$B526-'2. Enter scores'!M526,"")</f>
        <v/>
      </c>
      <c r="O522" s="125" t="str">
        <f>IF('2. Enter scores'!N526&lt;&gt;"",'2. Enter scores'!$B526-'2. Enter scores'!N526,"")</f>
        <v/>
      </c>
      <c r="P522" s="125" t="str">
        <f>IF('2. Enter scores'!O526&lt;&gt;"",'2. Enter scores'!$B526-'2. Enter scores'!O526,"")</f>
        <v/>
      </c>
      <c r="Q522" s="125" t="str">
        <f>IF('2. Enter scores'!P526&lt;&gt;"",'2. Enter scores'!$B526-'2. Enter scores'!P526,"")</f>
        <v/>
      </c>
      <c r="R522" s="125" t="str">
        <f>IF('2. Enter scores'!Q526&lt;&gt;"",'2. Enter scores'!$B526-'2. Enter scores'!Q526,"")</f>
        <v/>
      </c>
      <c r="S522" s="125" t="str">
        <f>IF('2. Enter scores'!R526&lt;&gt;"",'2. Enter scores'!$B526-'2. Enter scores'!R526,"")</f>
        <v/>
      </c>
      <c r="T522" s="125" t="str">
        <f>IF('2. Enter scores'!S526&lt;&gt;"",'2. Enter scores'!$B526-'2. Enter scores'!S526,"")</f>
        <v/>
      </c>
      <c r="U522" s="125" t="str">
        <f>IF('2. Enter scores'!T526&lt;&gt;"",'2. Enter scores'!$B526-'2. Enter scores'!T526,"")</f>
        <v/>
      </c>
      <c r="V522" s="125" t="str">
        <f>IF('2. Enter scores'!U526&lt;&gt;"",'2. Enter scores'!$B526-'2. Enter scores'!U526,"")</f>
        <v/>
      </c>
      <c r="W522" s="125" t="str">
        <f>IF('2. Enter scores'!V526&lt;&gt;"",'2. Enter scores'!$B526-'2. Enter scores'!V526,"")</f>
        <v/>
      </c>
      <c r="X522" s="125" t="str">
        <f>IF('2. Enter scores'!W526&lt;&gt;"",'2. Enter scores'!$B526-'2. Enter scores'!W526,"")</f>
        <v/>
      </c>
      <c r="Y522" s="125" t="str">
        <f>IF('2. Enter scores'!X526&lt;&gt;"",'2. Enter scores'!$B526-'2. Enter scores'!X526,"")</f>
        <v/>
      </c>
      <c r="Z522" s="125" t="str">
        <f>IF('2. Enter scores'!Y526&lt;&gt;"",'2. Enter scores'!$B526-'2. Enter scores'!Y526,"")</f>
        <v/>
      </c>
      <c r="AA522" s="125" t="str">
        <f>IF('2. Enter scores'!Z526&lt;&gt;"",'2. Enter scores'!$B526-'2. Enter scores'!Z526,"")</f>
        <v/>
      </c>
      <c r="AB522" s="125" t="str">
        <f>IF('2. Enter scores'!AA526&lt;&gt;"",'2. Enter scores'!$B526-'2. Enter scores'!AA526,"")</f>
        <v/>
      </c>
      <c r="AC522" s="125" t="str">
        <f>IF('2. Enter scores'!AB526&lt;&gt;"",'2. Enter scores'!$B526-'2. Enter scores'!AB526,"")</f>
        <v/>
      </c>
      <c r="AD522" s="125" t="str">
        <f>IF('2. Enter scores'!AC526&lt;&gt;"",'2. Enter scores'!$B526-'2. Enter scores'!AC526,"")</f>
        <v/>
      </c>
      <c r="AE522" s="125" t="str">
        <f>IF('2. Enter scores'!AD526&lt;&gt;"",'2. Enter scores'!$B526-'2. Enter scores'!AD526,"")</f>
        <v/>
      </c>
      <c r="AF522" s="125" t="str">
        <f>IF('2. Enter scores'!AE526&lt;&gt;"",'2. Enter scores'!$B526-'2. Enter scores'!AE526,"")</f>
        <v/>
      </c>
      <c r="AG522" s="125" t="str">
        <f>IF('2. Enter scores'!AF526&lt;&gt;"",'2. Enter scores'!$B526-'2. Enter scores'!AF526,"")</f>
        <v/>
      </c>
      <c r="AH522" s="125" t="str">
        <f>IF('2. Enter scores'!AG526&lt;&gt;"",'2. Enter scores'!$B526-'2. Enter scores'!AG526,"")</f>
        <v/>
      </c>
      <c r="AI522" s="125" t="str">
        <f>IF('2. Enter scores'!AH526&lt;&gt;"",'2. Enter scores'!$B526-'2. Enter scores'!AH526,"")</f>
        <v/>
      </c>
      <c r="AJ522" s="125" t="str">
        <f>IF('2. Enter scores'!AI526&lt;&gt;"",'2. Enter scores'!$B526-'2. Enter scores'!AI526,"")</f>
        <v/>
      </c>
      <c r="AK522" s="125" t="str">
        <f>IF('2. Enter scores'!AJ526&lt;&gt;"",'2. Enter scores'!$B526-'2. Enter scores'!AJ526,"")</f>
        <v/>
      </c>
      <c r="AL522" s="125" t="str">
        <f>IF('2. Enter scores'!AK526&lt;&gt;"",'2. Enter scores'!$B526-'2. Enter scores'!AK526,"")</f>
        <v/>
      </c>
      <c r="AM522" s="125" t="str">
        <f>IF('2. Enter scores'!AL526&lt;&gt;"",'2. Enter scores'!$B526-'2. Enter scores'!AL526,"")</f>
        <v/>
      </c>
      <c r="AN522" s="125" t="str">
        <f>IF('2. Enter scores'!AM526&lt;&gt;"",'2. Enter scores'!$B526-'2. Enter scores'!AM526,"")</f>
        <v/>
      </c>
      <c r="AO522" s="125" t="str">
        <f>IF('2. Enter scores'!AN526&lt;&gt;"",'2. Enter scores'!$B526-'2. Enter scores'!AN526,"")</f>
        <v/>
      </c>
      <c r="AP522" s="125" t="str">
        <f>IF('2. Enter scores'!AO526&lt;&gt;"",'2. Enter scores'!$B526-'2. Enter scores'!AO526,"")</f>
        <v/>
      </c>
      <c r="AQ522" s="125" t="str">
        <f>IF('2. Enter scores'!AP526&lt;&gt;"",'2. Enter scores'!$B526-'2. Enter scores'!AP526,"")</f>
        <v/>
      </c>
      <c r="AR522" s="125" t="str">
        <f>IF('2. Enter scores'!AQ526&lt;&gt;"",'2. Enter scores'!$B526-'2. Enter scores'!AQ526,"")</f>
        <v/>
      </c>
      <c r="AS522" s="125" t="str">
        <f>IF('2. Enter scores'!AR526&lt;&gt;"",'2. Enter scores'!$B526-'2. Enter scores'!AR526,"")</f>
        <v/>
      </c>
      <c r="AT522" s="125" t="str">
        <f>IF('2. Enter scores'!AS526&lt;&gt;"",'2. Enter scores'!$B526-'2. Enter scores'!AS526,"")</f>
        <v/>
      </c>
      <c r="AU522" s="125" t="str">
        <f>IF('2. Enter scores'!AT526&lt;&gt;"",'2. Enter scores'!$B526-'2. Enter scores'!AT526,"")</f>
        <v/>
      </c>
      <c r="AV522" s="125" t="str">
        <f>IF('2. Enter scores'!AU526&lt;&gt;"",'2. Enter scores'!$B526-'2. Enter scores'!AU526,"")</f>
        <v/>
      </c>
      <c r="AW522" s="125" t="str">
        <f>IF('2. Enter scores'!AV526&lt;&gt;"",'2. Enter scores'!$B526-'2. Enter scores'!AV526,"")</f>
        <v/>
      </c>
      <c r="AX522" s="125" t="str">
        <f>IF('2. Enter scores'!AW526&lt;&gt;"",'2. Enter scores'!$B526-'2. Enter scores'!AW526,"")</f>
        <v/>
      </c>
      <c r="AY522" s="125" t="str">
        <f>IF('2. Enter scores'!AX526&lt;&gt;"",'2. Enter scores'!$B526-'2. Enter scores'!AX526,"")</f>
        <v/>
      </c>
      <c r="AZ522" s="125" t="str">
        <f>IF('2. Enter scores'!AY526&lt;&gt;"",'2. Enter scores'!$B526-'2. Enter scores'!AY526,"")</f>
        <v/>
      </c>
      <c r="BA522" s="125" t="str">
        <f>IF('2. Enter scores'!AZ526&lt;&gt;"",'2. Enter scores'!$B526-'2. Enter scores'!AZ526,"")</f>
        <v/>
      </c>
      <c r="BB522" s="125" t="str">
        <f>IF('2. Enter scores'!BA526&lt;&gt;"",'2. Enter scores'!$B526-'2. Enter scores'!BA526,"")</f>
        <v/>
      </c>
      <c r="BC522" s="125" t="str">
        <f>IF('2. Enter scores'!BB526&lt;&gt;"",'2. Enter scores'!$B526-'2. Enter scores'!BB526,"")</f>
        <v/>
      </c>
      <c r="BD522" s="125" t="str">
        <f>IF('2. Enter scores'!BC526&lt;&gt;"",'2. Enter scores'!$B526-'2. Enter scores'!BC526,"")</f>
        <v/>
      </c>
      <c r="BE522" s="125" t="str">
        <f>IF('2. Enter scores'!BD526&lt;&gt;"",'2. Enter scores'!$B526-'2. Enter scores'!BD526,"")</f>
        <v/>
      </c>
      <c r="BF522" s="125" t="str">
        <f>IF('2. Enter scores'!BE526&lt;&gt;"",'2. Enter scores'!$B526-'2. Enter scores'!BE526,"")</f>
        <v/>
      </c>
      <c r="BG522" s="125" t="str">
        <f>IF('2. Enter scores'!BF526&lt;&gt;"",'2. Enter scores'!$B526-'2. Enter scores'!BF526,"")</f>
        <v/>
      </c>
      <c r="BH522" s="125" t="str">
        <f>IF('2. Enter scores'!BG526&lt;&gt;"",'2. Enter scores'!$B526-'2. Enter scores'!BG526,"")</f>
        <v/>
      </c>
      <c r="BI522" s="125" t="str">
        <f>IF('2. Enter scores'!BH526&lt;&gt;"",'2. Enter scores'!$B526-'2. Enter scores'!BH526,"")</f>
        <v/>
      </c>
      <c r="BJ522" s="125" t="str">
        <f>IF('2. Enter scores'!BI526&lt;&gt;"",'2. Enter scores'!$B526-'2. Enter scores'!BI526,"")</f>
        <v/>
      </c>
      <c r="BK522" s="125" t="str">
        <f>IF('2. Enter scores'!BJ526&lt;&gt;"",'2. Enter scores'!$B526-'2. Enter scores'!BJ526,"")</f>
        <v/>
      </c>
      <c r="BL522" s="125" t="str">
        <f>IF('2. Enter scores'!BK526&lt;&gt;"",'2. Enter scores'!$B526-'2. Enter scores'!BK526,"")</f>
        <v/>
      </c>
      <c r="BM522" s="125" t="str">
        <f>IF('2. Enter scores'!BL526&lt;&gt;"",'2. Enter scores'!$B526-'2. Enter scores'!BL526,"")</f>
        <v/>
      </c>
      <c r="BN522" s="125" t="str">
        <f>IF('2. Enter scores'!BM526&lt;&gt;"",'2. Enter scores'!$B526-'2. Enter scores'!BM526,"")</f>
        <v/>
      </c>
      <c r="BO522" s="125" t="str">
        <f>IF('2. Enter scores'!BN526&lt;&gt;"",'2. Enter scores'!$B526-'2. Enter scores'!BN526,"")</f>
        <v/>
      </c>
      <c r="BP522" s="108">
        <v>1000</v>
      </c>
    </row>
    <row r="523" spans="2:68" x14ac:dyDescent="0.35">
      <c r="B523" s="125" t="str">
        <f>IF('2. Enter scores'!A527&lt;&gt;"",'2. Enter scores'!A527,"")</f>
        <v/>
      </c>
      <c r="H523" s="125" t="str">
        <f>IF('2. Enter scores'!G527&lt;&gt;"",'2. Enter scores'!$B527-'2. Enter scores'!G527,"")</f>
        <v/>
      </c>
      <c r="I523" s="125" t="str">
        <f>IF('2. Enter scores'!H527&lt;&gt;"",'2. Enter scores'!$B527-'2. Enter scores'!H527,"")</f>
        <v/>
      </c>
      <c r="J523" s="125" t="str">
        <f>IF('2. Enter scores'!I527&lt;&gt;"",'2. Enter scores'!$B527-'2. Enter scores'!I527,"")</f>
        <v/>
      </c>
      <c r="K523" s="125" t="str">
        <f>IF('2. Enter scores'!J527&lt;&gt;"",'2. Enter scores'!$B527-'2. Enter scores'!J527,"")</f>
        <v/>
      </c>
      <c r="L523" s="125" t="str">
        <f>IF('2. Enter scores'!K527&lt;&gt;"",'2. Enter scores'!$B527-'2. Enter scores'!K527,"")</f>
        <v/>
      </c>
      <c r="M523" s="125" t="str">
        <f>IF('2. Enter scores'!L527&lt;&gt;"",'2. Enter scores'!$B527-'2. Enter scores'!L527,"")</f>
        <v/>
      </c>
      <c r="N523" s="125" t="str">
        <f>IF('2. Enter scores'!M527&lt;&gt;"",'2. Enter scores'!$B527-'2. Enter scores'!M527,"")</f>
        <v/>
      </c>
      <c r="O523" s="125" t="str">
        <f>IF('2. Enter scores'!N527&lt;&gt;"",'2. Enter scores'!$B527-'2. Enter scores'!N527,"")</f>
        <v/>
      </c>
      <c r="P523" s="125" t="str">
        <f>IF('2. Enter scores'!O527&lt;&gt;"",'2. Enter scores'!$B527-'2. Enter scores'!O527,"")</f>
        <v/>
      </c>
      <c r="Q523" s="125" t="str">
        <f>IF('2. Enter scores'!P527&lt;&gt;"",'2. Enter scores'!$B527-'2. Enter scores'!P527,"")</f>
        <v/>
      </c>
      <c r="R523" s="125" t="str">
        <f>IF('2. Enter scores'!Q527&lt;&gt;"",'2. Enter scores'!$B527-'2. Enter scores'!Q527,"")</f>
        <v/>
      </c>
      <c r="S523" s="125" t="str">
        <f>IF('2. Enter scores'!R527&lt;&gt;"",'2. Enter scores'!$B527-'2. Enter scores'!R527,"")</f>
        <v/>
      </c>
      <c r="T523" s="125" t="str">
        <f>IF('2. Enter scores'!S527&lt;&gt;"",'2. Enter scores'!$B527-'2. Enter scores'!S527,"")</f>
        <v/>
      </c>
      <c r="U523" s="125" t="str">
        <f>IF('2. Enter scores'!T527&lt;&gt;"",'2. Enter scores'!$B527-'2. Enter scores'!T527,"")</f>
        <v/>
      </c>
      <c r="V523" s="125" t="str">
        <f>IF('2. Enter scores'!U527&lt;&gt;"",'2. Enter scores'!$B527-'2. Enter scores'!U527,"")</f>
        <v/>
      </c>
      <c r="W523" s="125" t="str">
        <f>IF('2. Enter scores'!V527&lt;&gt;"",'2. Enter scores'!$B527-'2. Enter scores'!V527,"")</f>
        <v/>
      </c>
      <c r="X523" s="125" t="str">
        <f>IF('2. Enter scores'!W527&lt;&gt;"",'2. Enter scores'!$B527-'2. Enter scores'!W527,"")</f>
        <v/>
      </c>
      <c r="Y523" s="125" t="str">
        <f>IF('2. Enter scores'!X527&lt;&gt;"",'2. Enter scores'!$B527-'2. Enter scores'!X527,"")</f>
        <v/>
      </c>
      <c r="Z523" s="125" t="str">
        <f>IF('2. Enter scores'!Y527&lt;&gt;"",'2. Enter scores'!$B527-'2. Enter scores'!Y527,"")</f>
        <v/>
      </c>
      <c r="AA523" s="125" t="str">
        <f>IF('2. Enter scores'!Z527&lt;&gt;"",'2. Enter scores'!$B527-'2. Enter scores'!Z527,"")</f>
        <v/>
      </c>
      <c r="AB523" s="125" t="str">
        <f>IF('2. Enter scores'!AA527&lt;&gt;"",'2. Enter scores'!$B527-'2. Enter scores'!AA527,"")</f>
        <v/>
      </c>
      <c r="AC523" s="125" t="str">
        <f>IF('2. Enter scores'!AB527&lt;&gt;"",'2. Enter scores'!$B527-'2. Enter scores'!AB527,"")</f>
        <v/>
      </c>
      <c r="AD523" s="125" t="str">
        <f>IF('2. Enter scores'!AC527&lt;&gt;"",'2. Enter scores'!$B527-'2. Enter scores'!AC527,"")</f>
        <v/>
      </c>
      <c r="AE523" s="125" t="str">
        <f>IF('2. Enter scores'!AD527&lt;&gt;"",'2. Enter scores'!$B527-'2. Enter scores'!AD527,"")</f>
        <v/>
      </c>
      <c r="AF523" s="125" t="str">
        <f>IF('2. Enter scores'!AE527&lt;&gt;"",'2. Enter scores'!$B527-'2. Enter scores'!AE527,"")</f>
        <v/>
      </c>
      <c r="AG523" s="125" t="str">
        <f>IF('2. Enter scores'!AF527&lt;&gt;"",'2. Enter scores'!$B527-'2. Enter scores'!AF527,"")</f>
        <v/>
      </c>
      <c r="AH523" s="125" t="str">
        <f>IF('2. Enter scores'!AG527&lt;&gt;"",'2. Enter scores'!$B527-'2. Enter scores'!AG527,"")</f>
        <v/>
      </c>
      <c r="AI523" s="125" t="str">
        <f>IF('2. Enter scores'!AH527&lt;&gt;"",'2. Enter scores'!$B527-'2. Enter scores'!AH527,"")</f>
        <v/>
      </c>
      <c r="AJ523" s="125" t="str">
        <f>IF('2. Enter scores'!AI527&lt;&gt;"",'2. Enter scores'!$B527-'2. Enter scores'!AI527,"")</f>
        <v/>
      </c>
      <c r="AK523" s="125" t="str">
        <f>IF('2. Enter scores'!AJ527&lt;&gt;"",'2. Enter scores'!$B527-'2. Enter scores'!AJ527,"")</f>
        <v/>
      </c>
      <c r="AL523" s="125" t="str">
        <f>IF('2. Enter scores'!AK527&lt;&gt;"",'2. Enter scores'!$B527-'2. Enter scores'!AK527,"")</f>
        <v/>
      </c>
      <c r="AM523" s="125" t="str">
        <f>IF('2. Enter scores'!AL527&lt;&gt;"",'2. Enter scores'!$B527-'2. Enter scores'!AL527,"")</f>
        <v/>
      </c>
      <c r="AN523" s="125" t="str">
        <f>IF('2. Enter scores'!AM527&lt;&gt;"",'2. Enter scores'!$B527-'2. Enter scores'!AM527,"")</f>
        <v/>
      </c>
      <c r="AO523" s="125" t="str">
        <f>IF('2. Enter scores'!AN527&lt;&gt;"",'2. Enter scores'!$B527-'2. Enter scores'!AN527,"")</f>
        <v/>
      </c>
      <c r="AP523" s="125" t="str">
        <f>IF('2. Enter scores'!AO527&lt;&gt;"",'2. Enter scores'!$B527-'2. Enter scores'!AO527,"")</f>
        <v/>
      </c>
      <c r="AQ523" s="125" t="str">
        <f>IF('2. Enter scores'!AP527&lt;&gt;"",'2. Enter scores'!$B527-'2. Enter scores'!AP527,"")</f>
        <v/>
      </c>
      <c r="AR523" s="125" t="str">
        <f>IF('2. Enter scores'!AQ527&lt;&gt;"",'2. Enter scores'!$B527-'2. Enter scores'!AQ527,"")</f>
        <v/>
      </c>
      <c r="AS523" s="125" t="str">
        <f>IF('2. Enter scores'!AR527&lt;&gt;"",'2. Enter scores'!$B527-'2. Enter scores'!AR527,"")</f>
        <v/>
      </c>
      <c r="AT523" s="125" t="str">
        <f>IF('2. Enter scores'!AS527&lt;&gt;"",'2. Enter scores'!$B527-'2. Enter scores'!AS527,"")</f>
        <v/>
      </c>
      <c r="AU523" s="125" t="str">
        <f>IF('2. Enter scores'!AT527&lt;&gt;"",'2. Enter scores'!$B527-'2. Enter scores'!AT527,"")</f>
        <v/>
      </c>
      <c r="AV523" s="125" t="str">
        <f>IF('2. Enter scores'!AU527&lt;&gt;"",'2. Enter scores'!$B527-'2. Enter scores'!AU527,"")</f>
        <v/>
      </c>
      <c r="AW523" s="125" t="str">
        <f>IF('2. Enter scores'!AV527&lt;&gt;"",'2. Enter scores'!$B527-'2. Enter scores'!AV527,"")</f>
        <v/>
      </c>
      <c r="AX523" s="125" t="str">
        <f>IF('2. Enter scores'!AW527&lt;&gt;"",'2. Enter scores'!$B527-'2. Enter scores'!AW527,"")</f>
        <v/>
      </c>
      <c r="AY523" s="125" t="str">
        <f>IF('2. Enter scores'!AX527&lt;&gt;"",'2. Enter scores'!$B527-'2. Enter scores'!AX527,"")</f>
        <v/>
      </c>
      <c r="AZ523" s="125" t="str">
        <f>IF('2. Enter scores'!AY527&lt;&gt;"",'2. Enter scores'!$B527-'2. Enter scores'!AY527,"")</f>
        <v/>
      </c>
      <c r="BA523" s="125" t="str">
        <f>IF('2. Enter scores'!AZ527&lt;&gt;"",'2. Enter scores'!$B527-'2. Enter scores'!AZ527,"")</f>
        <v/>
      </c>
      <c r="BB523" s="125" t="str">
        <f>IF('2. Enter scores'!BA527&lt;&gt;"",'2. Enter scores'!$B527-'2. Enter scores'!BA527,"")</f>
        <v/>
      </c>
      <c r="BC523" s="125" t="str">
        <f>IF('2. Enter scores'!BB527&lt;&gt;"",'2. Enter scores'!$B527-'2. Enter scores'!BB527,"")</f>
        <v/>
      </c>
      <c r="BD523" s="125" t="str">
        <f>IF('2. Enter scores'!BC527&lt;&gt;"",'2. Enter scores'!$B527-'2. Enter scores'!BC527,"")</f>
        <v/>
      </c>
      <c r="BE523" s="125" t="str">
        <f>IF('2. Enter scores'!BD527&lt;&gt;"",'2. Enter scores'!$B527-'2. Enter scores'!BD527,"")</f>
        <v/>
      </c>
      <c r="BF523" s="125" t="str">
        <f>IF('2. Enter scores'!BE527&lt;&gt;"",'2. Enter scores'!$B527-'2. Enter scores'!BE527,"")</f>
        <v/>
      </c>
      <c r="BG523" s="125" t="str">
        <f>IF('2. Enter scores'!BF527&lt;&gt;"",'2. Enter scores'!$B527-'2. Enter scores'!BF527,"")</f>
        <v/>
      </c>
      <c r="BH523" s="125" t="str">
        <f>IF('2. Enter scores'!BG527&lt;&gt;"",'2. Enter scores'!$B527-'2. Enter scores'!BG527,"")</f>
        <v/>
      </c>
      <c r="BI523" s="125" t="str">
        <f>IF('2. Enter scores'!BH527&lt;&gt;"",'2. Enter scores'!$B527-'2. Enter scores'!BH527,"")</f>
        <v/>
      </c>
      <c r="BJ523" s="125" t="str">
        <f>IF('2. Enter scores'!BI527&lt;&gt;"",'2. Enter scores'!$B527-'2. Enter scores'!BI527,"")</f>
        <v/>
      </c>
      <c r="BK523" s="125" t="str">
        <f>IF('2. Enter scores'!BJ527&lt;&gt;"",'2. Enter scores'!$B527-'2. Enter scores'!BJ527,"")</f>
        <v/>
      </c>
      <c r="BL523" s="125" t="str">
        <f>IF('2. Enter scores'!BK527&lt;&gt;"",'2. Enter scores'!$B527-'2. Enter scores'!BK527,"")</f>
        <v/>
      </c>
      <c r="BM523" s="125" t="str">
        <f>IF('2. Enter scores'!BL527&lt;&gt;"",'2. Enter scores'!$B527-'2. Enter scores'!BL527,"")</f>
        <v/>
      </c>
      <c r="BN523" s="125" t="str">
        <f>IF('2. Enter scores'!BM527&lt;&gt;"",'2. Enter scores'!$B527-'2. Enter scores'!BM527,"")</f>
        <v/>
      </c>
      <c r="BO523" s="125" t="str">
        <f>IF('2. Enter scores'!BN527&lt;&gt;"",'2. Enter scores'!$B527-'2. Enter scores'!BN527,"")</f>
        <v/>
      </c>
      <c r="BP523" s="108">
        <v>1000</v>
      </c>
    </row>
    <row r="524" spans="2:68" x14ac:dyDescent="0.35">
      <c r="B524" s="125" t="str">
        <f>IF('2. Enter scores'!A528&lt;&gt;"",'2. Enter scores'!A528,"")</f>
        <v/>
      </c>
      <c r="H524" s="125" t="str">
        <f>IF('2. Enter scores'!G528&lt;&gt;"",'2. Enter scores'!$B528-'2. Enter scores'!G528,"")</f>
        <v/>
      </c>
      <c r="I524" s="125" t="str">
        <f>IF('2. Enter scores'!H528&lt;&gt;"",'2. Enter scores'!$B528-'2. Enter scores'!H528,"")</f>
        <v/>
      </c>
      <c r="J524" s="125" t="str">
        <f>IF('2. Enter scores'!I528&lt;&gt;"",'2. Enter scores'!$B528-'2. Enter scores'!I528,"")</f>
        <v/>
      </c>
      <c r="K524" s="125" t="str">
        <f>IF('2. Enter scores'!J528&lt;&gt;"",'2. Enter scores'!$B528-'2. Enter scores'!J528,"")</f>
        <v/>
      </c>
      <c r="L524" s="125" t="str">
        <f>IF('2. Enter scores'!K528&lt;&gt;"",'2. Enter scores'!$B528-'2. Enter scores'!K528,"")</f>
        <v/>
      </c>
      <c r="M524" s="125" t="str">
        <f>IF('2. Enter scores'!L528&lt;&gt;"",'2. Enter scores'!$B528-'2. Enter scores'!L528,"")</f>
        <v/>
      </c>
      <c r="N524" s="125" t="str">
        <f>IF('2. Enter scores'!M528&lt;&gt;"",'2. Enter scores'!$B528-'2. Enter scores'!M528,"")</f>
        <v/>
      </c>
      <c r="O524" s="125" t="str">
        <f>IF('2. Enter scores'!N528&lt;&gt;"",'2. Enter scores'!$B528-'2. Enter scores'!N528,"")</f>
        <v/>
      </c>
      <c r="P524" s="125" t="str">
        <f>IF('2. Enter scores'!O528&lt;&gt;"",'2. Enter scores'!$B528-'2. Enter scores'!O528,"")</f>
        <v/>
      </c>
      <c r="Q524" s="125" t="str">
        <f>IF('2. Enter scores'!P528&lt;&gt;"",'2. Enter scores'!$B528-'2. Enter scores'!P528,"")</f>
        <v/>
      </c>
      <c r="R524" s="125" t="str">
        <f>IF('2. Enter scores'!Q528&lt;&gt;"",'2. Enter scores'!$B528-'2. Enter scores'!Q528,"")</f>
        <v/>
      </c>
      <c r="S524" s="125" t="str">
        <f>IF('2. Enter scores'!R528&lt;&gt;"",'2. Enter scores'!$B528-'2. Enter scores'!R528,"")</f>
        <v/>
      </c>
      <c r="T524" s="125" t="str">
        <f>IF('2. Enter scores'!S528&lt;&gt;"",'2. Enter scores'!$B528-'2. Enter scores'!S528,"")</f>
        <v/>
      </c>
      <c r="U524" s="125" t="str">
        <f>IF('2. Enter scores'!T528&lt;&gt;"",'2. Enter scores'!$B528-'2. Enter scores'!T528,"")</f>
        <v/>
      </c>
      <c r="V524" s="125" t="str">
        <f>IF('2. Enter scores'!U528&lt;&gt;"",'2. Enter scores'!$B528-'2. Enter scores'!U528,"")</f>
        <v/>
      </c>
      <c r="W524" s="125" t="str">
        <f>IF('2. Enter scores'!V528&lt;&gt;"",'2. Enter scores'!$B528-'2. Enter scores'!V528,"")</f>
        <v/>
      </c>
      <c r="X524" s="125" t="str">
        <f>IF('2. Enter scores'!W528&lt;&gt;"",'2. Enter scores'!$B528-'2. Enter scores'!W528,"")</f>
        <v/>
      </c>
      <c r="Y524" s="125" t="str">
        <f>IF('2. Enter scores'!X528&lt;&gt;"",'2. Enter scores'!$B528-'2. Enter scores'!X528,"")</f>
        <v/>
      </c>
      <c r="Z524" s="125" t="str">
        <f>IF('2. Enter scores'!Y528&lt;&gt;"",'2. Enter scores'!$B528-'2. Enter scores'!Y528,"")</f>
        <v/>
      </c>
      <c r="AA524" s="125" t="str">
        <f>IF('2. Enter scores'!Z528&lt;&gt;"",'2. Enter scores'!$B528-'2. Enter scores'!Z528,"")</f>
        <v/>
      </c>
      <c r="AB524" s="125" t="str">
        <f>IF('2. Enter scores'!AA528&lt;&gt;"",'2. Enter scores'!$B528-'2. Enter scores'!AA528,"")</f>
        <v/>
      </c>
      <c r="AC524" s="125" t="str">
        <f>IF('2. Enter scores'!AB528&lt;&gt;"",'2. Enter scores'!$B528-'2. Enter scores'!AB528,"")</f>
        <v/>
      </c>
      <c r="AD524" s="125" t="str">
        <f>IF('2. Enter scores'!AC528&lt;&gt;"",'2. Enter scores'!$B528-'2. Enter scores'!AC528,"")</f>
        <v/>
      </c>
      <c r="AE524" s="125" t="str">
        <f>IF('2. Enter scores'!AD528&lt;&gt;"",'2. Enter scores'!$B528-'2. Enter scores'!AD528,"")</f>
        <v/>
      </c>
      <c r="AF524" s="125" t="str">
        <f>IF('2. Enter scores'!AE528&lt;&gt;"",'2. Enter scores'!$B528-'2. Enter scores'!AE528,"")</f>
        <v/>
      </c>
      <c r="AG524" s="125" t="str">
        <f>IF('2. Enter scores'!AF528&lt;&gt;"",'2. Enter scores'!$B528-'2. Enter scores'!AF528,"")</f>
        <v/>
      </c>
      <c r="AH524" s="125" t="str">
        <f>IF('2. Enter scores'!AG528&lt;&gt;"",'2. Enter scores'!$B528-'2. Enter scores'!AG528,"")</f>
        <v/>
      </c>
      <c r="AI524" s="125" t="str">
        <f>IF('2. Enter scores'!AH528&lt;&gt;"",'2. Enter scores'!$B528-'2. Enter scores'!AH528,"")</f>
        <v/>
      </c>
      <c r="AJ524" s="125" t="str">
        <f>IF('2. Enter scores'!AI528&lt;&gt;"",'2. Enter scores'!$B528-'2. Enter scores'!AI528,"")</f>
        <v/>
      </c>
      <c r="AK524" s="125" t="str">
        <f>IF('2. Enter scores'!AJ528&lt;&gt;"",'2. Enter scores'!$B528-'2. Enter scores'!AJ528,"")</f>
        <v/>
      </c>
      <c r="AL524" s="125" t="str">
        <f>IF('2. Enter scores'!AK528&lt;&gt;"",'2. Enter scores'!$B528-'2. Enter scores'!AK528,"")</f>
        <v/>
      </c>
      <c r="AM524" s="125" t="str">
        <f>IF('2. Enter scores'!AL528&lt;&gt;"",'2. Enter scores'!$B528-'2. Enter scores'!AL528,"")</f>
        <v/>
      </c>
      <c r="AN524" s="125" t="str">
        <f>IF('2. Enter scores'!AM528&lt;&gt;"",'2. Enter scores'!$B528-'2. Enter scores'!AM528,"")</f>
        <v/>
      </c>
      <c r="AO524" s="125" t="str">
        <f>IF('2. Enter scores'!AN528&lt;&gt;"",'2. Enter scores'!$B528-'2. Enter scores'!AN528,"")</f>
        <v/>
      </c>
      <c r="AP524" s="125" t="str">
        <f>IF('2. Enter scores'!AO528&lt;&gt;"",'2. Enter scores'!$B528-'2. Enter scores'!AO528,"")</f>
        <v/>
      </c>
      <c r="AQ524" s="125" t="str">
        <f>IF('2. Enter scores'!AP528&lt;&gt;"",'2. Enter scores'!$B528-'2. Enter scores'!AP528,"")</f>
        <v/>
      </c>
      <c r="AR524" s="125" t="str">
        <f>IF('2. Enter scores'!AQ528&lt;&gt;"",'2. Enter scores'!$B528-'2. Enter scores'!AQ528,"")</f>
        <v/>
      </c>
      <c r="AS524" s="125" t="str">
        <f>IF('2. Enter scores'!AR528&lt;&gt;"",'2. Enter scores'!$B528-'2. Enter scores'!AR528,"")</f>
        <v/>
      </c>
      <c r="AT524" s="125" t="str">
        <f>IF('2. Enter scores'!AS528&lt;&gt;"",'2. Enter scores'!$B528-'2. Enter scores'!AS528,"")</f>
        <v/>
      </c>
      <c r="AU524" s="125" t="str">
        <f>IF('2. Enter scores'!AT528&lt;&gt;"",'2. Enter scores'!$B528-'2. Enter scores'!AT528,"")</f>
        <v/>
      </c>
      <c r="AV524" s="125" t="str">
        <f>IF('2. Enter scores'!AU528&lt;&gt;"",'2. Enter scores'!$B528-'2. Enter scores'!AU528,"")</f>
        <v/>
      </c>
      <c r="AW524" s="125" t="str">
        <f>IF('2. Enter scores'!AV528&lt;&gt;"",'2. Enter scores'!$B528-'2. Enter scores'!AV528,"")</f>
        <v/>
      </c>
      <c r="AX524" s="125" t="str">
        <f>IF('2. Enter scores'!AW528&lt;&gt;"",'2. Enter scores'!$B528-'2. Enter scores'!AW528,"")</f>
        <v/>
      </c>
      <c r="AY524" s="125" t="str">
        <f>IF('2. Enter scores'!AX528&lt;&gt;"",'2. Enter scores'!$B528-'2. Enter scores'!AX528,"")</f>
        <v/>
      </c>
      <c r="AZ524" s="125" t="str">
        <f>IF('2. Enter scores'!AY528&lt;&gt;"",'2. Enter scores'!$B528-'2. Enter scores'!AY528,"")</f>
        <v/>
      </c>
      <c r="BA524" s="125" t="str">
        <f>IF('2. Enter scores'!AZ528&lt;&gt;"",'2. Enter scores'!$B528-'2. Enter scores'!AZ528,"")</f>
        <v/>
      </c>
      <c r="BB524" s="125" t="str">
        <f>IF('2. Enter scores'!BA528&lt;&gt;"",'2. Enter scores'!$B528-'2. Enter scores'!BA528,"")</f>
        <v/>
      </c>
      <c r="BC524" s="125" t="str">
        <f>IF('2. Enter scores'!BB528&lt;&gt;"",'2. Enter scores'!$B528-'2. Enter scores'!BB528,"")</f>
        <v/>
      </c>
      <c r="BD524" s="125" t="str">
        <f>IF('2. Enter scores'!BC528&lt;&gt;"",'2. Enter scores'!$B528-'2. Enter scores'!BC528,"")</f>
        <v/>
      </c>
      <c r="BE524" s="125" t="str">
        <f>IF('2. Enter scores'!BD528&lt;&gt;"",'2. Enter scores'!$B528-'2. Enter scores'!BD528,"")</f>
        <v/>
      </c>
      <c r="BF524" s="125" t="str">
        <f>IF('2. Enter scores'!BE528&lt;&gt;"",'2. Enter scores'!$B528-'2. Enter scores'!BE528,"")</f>
        <v/>
      </c>
      <c r="BG524" s="125" t="str">
        <f>IF('2. Enter scores'!BF528&lt;&gt;"",'2. Enter scores'!$B528-'2. Enter scores'!BF528,"")</f>
        <v/>
      </c>
      <c r="BH524" s="125" t="str">
        <f>IF('2. Enter scores'!BG528&lt;&gt;"",'2. Enter scores'!$B528-'2. Enter scores'!BG528,"")</f>
        <v/>
      </c>
      <c r="BI524" s="125" t="str">
        <f>IF('2. Enter scores'!BH528&lt;&gt;"",'2. Enter scores'!$B528-'2. Enter scores'!BH528,"")</f>
        <v/>
      </c>
      <c r="BJ524" s="125" t="str">
        <f>IF('2. Enter scores'!BI528&lt;&gt;"",'2. Enter scores'!$B528-'2. Enter scores'!BI528,"")</f>
        <v/>
      </c>
      <c r="BK524" s="125" t="str">
        <f>IF('2. Enter scores'!BJ528&lt;&gt;"",'2. Enter scores'!$B528-'2. Enter scores'!BJ528,"")</f>
        <v/>
      </c>
      <c r="BL524" s="125" t="str">
        <f>IF('2. Enter scores'!BK528&lt;&gt;"",'2. Enter scores'!$B528-'2. Enter scores'!BK528,"")</f>
        <v/>
      </c>
      <c r="BM524" s="125" t="str">
        <f>IF('2. Enter scores'!BL528&lt;&gt;"",'2. Enter scores'!$B528-'2. Enter scores'!BL528,"")</f>
        <v/>
      </c>
      <c r="BN524" s="125" t="str">
        <f>IF('2. Enter scores'!BM528&lt;&gt;"",'2. Enter scores'!$B528-'2. Enter scores'!BM528,"")</f>
        <v/>
      </c>
      <c r="BO524" s="125" t="str">
        <f>IF('2. Enter scores'!BN528&lt;&gt;"",'2. Enter scores'!$B528-'2. Enter scores'!BN528,"")</f>
        <v/>
      </c>
      <c r="BP524" s="108">
        <v>1000</v>
      </c>
    </row>
    <row r="525" spans="2:68" x14ac:dyDescent="0.35">
      <c r="B525" s="125" t="str">
        <f>IF('2. Enter scores'!A529&lt;&gt;"",'2. Enter scores'!A529,"")</f>
        <v/>
      </c>
      <c r="H525" s="125" t="str">
        <f>IF('2. Enter scores'!G529&lt;&gt;"",'2. Enter scores'!$B529-'2. Enter scores'!G529,"")</f>
        <v/>
      </c>
      <c r="I525" s="125" t="str">
        <f>IF('2. Enter scores'!H529&lt;&gt;"",'2. Enter scores'!$B529-'2. Enter scores'!H529,"")</f>
        <v/>
      </c>
      <c r="J525" s="125" t="str">
        <f>IF('2. Enter scores'!I529&lt;&gt;"",'2. Enter scores'!$B529-'2. Enter scores'!I529,"")</f>
        <v/>
      </c>
      <c r="K525" s="125" t="str">
        <f>IF('2. Enter scores'!J529&lt;&gt;"",'2. Enter scores'!$B529-'2. Enter scores'!J529,"")</f>
        <v/>
      </c>
      <c r="L525" s="125" t="str">
        <f>IF('2. Enter scores'!K529&lt;&gt;"",'2. Enter scores'!$B529-'2. Enter scores'!K529,"")</f>
        <v/>
      </c>
      <c r="M525" s="125" t="str">
        <f>IF('2. Enter scores'!L529&lt;&gt;"",'2. Enter scores'!$B529-'2. Enter scores'!L529,"")</f>
        <v/>
      </c>
      <c r="N525" s="125" t="str">
        <f>IF('2. Enter scores'!M529&lt;&gt;"",'2. Enter scores'!$B529-'2. Enter scores'!M529,"")</f>
        <v/>
      </c>
      <c r="O525" s="125" t="str">
        <f>IF('2. Enter scores'!N529&lt;&gt;"",'2. Enter scores'!$B529-'2. Enter scores'!N529,"")</f>
        <v/>
      </c>
      <c r="P525" s="125" t="str">
        <f>IF('2. Enter scores'!O529&lt;&gt;"",'2. Enter scores'!$B529-'2. Enter scores'!O529,"")</f>
        <v/>
      </c>
      <c r="Q525" s="125" t="str">
        <f>IF('2. Enter scores'!P529&lt;&gt;"",'2. Enter scores'!$B529-'2. Enter scores'!P529,"")</f>
        <v/>
      </c>
      <c r="R525" s="125" t="str">
        <f>IF('2. Enter scores'!Q529&lt;&gt;"",'2. Enter scores'!$B529-'2. Enter scores'!Q529,"")</f>
        <v/>
      </c>
      <c r="S525" s="125" t="str">
        <f>IF('2. Enter scores'!R529&lt;&gt;"",'2. Enter scores'!$B529-'2. Enter scores'!R529,"")</f>
        <v/>
      </c>
      <c r="T525" s="125" t="str">
        <f>IF('2. Enter scores'!S529&lt;&gt;"",'2. Enter scores'!$B529-'2. Enter scores'!S529,"")</f>
        <v/>
      </c>
      <c r="U525" s="125" t="str">
        <f>IF('2. Enter scores'!T529&lt;&gt;"",'2. Enter scores'!$B529-'2. Enter scores'!T529,"")</f>
        <v/>
      </c>
      <c r="V525" s="125" t="str">
        <f>IF('2. Enter scores'!U529&lt;&gt;"",'2. Enter scores'!$B529-'2. Enter scores'!U529,"")</f>
        <v/>
      </c>
      <c r="W525" s="125" t="str">
        <f>IF('2. Enter scores'!V529&lt;&gt;"",'2. Enter scores'!$B529-'2. Enter scores'!V529,"")</f>
        <v/>
      </c>
      <c r="X525" s="125" t="str">
        <f>IF('2. Enter scores'!W529&lt;&gt;"",'2. Enter scores'!$B529-'2. Enter scores'!W529,"")</f>
        <v/>
      </c>
      <c r="Y525" s="125" t="str">
        <f>IF('2. Enter scores'!X529&lt;&gt;"",'2. Enter scores'!$B529-'2. Enter scores'!X529,"")</f>
        <v/>
      </c>
      <c r="Z525" s="125" t="str">
        <f>IF('2. Enter scores'!Y529&lt;&gt;"",'2. Enter scores'!$B529-'2. Enter scores'!Y529,"")</f>
        <v/>
      </c>
      <c r="AA525" s="125" t="str">
        <f>IF('2. Enter scores'!Z529&lt;&gt;"",'2. Enter scores'!$B529-'2. Enter scores'!Z529,"")</f>
        <v/>
      </c>
      <c r="AB525" s="125" t="str">
        <f>IF('2. Enter scores'!AA529&lt;&gt;"",'2. Enter scores'!$B529-'2. Enter scores'!AA529,"")</f>
        <v/>
      </c>
      <c r="AC525" s="125" t="str">
        <f>IF('2. Enter scores'!AB529&lt;&gt;"",'2. Enter scores'!$B529-'2. Enter scores'!AB529,"")</f>
        <v/>
      </c>
      <c r="AD525" s="125" t="str">
        <f>IF('2. Enter scores'!AC529&lt;&gt;"",'2. Enter scores'!$B529-'2. Enter scores'!AC529,"")</f>
        <v/>
      </c>
      <c r="AE525" s="125" t="str">
        <f>IF('2. Enter scores'!AD529&lt;&gt;"",'2. Enter scores'!$B529-'2. Enter scores'!AD529,"")</f>
        <v/>
      </c>
      <c r="AF525" s="125" t="str">
        <f>IF('2. Enter scores'!AE529&lt;&gt;"",'2. Enter scores'!$B529-'2. Enter scores'!AE529,"")</f>
        <v/>
      </c>
      <c r="AG525" s="125" t="str">
        <f>IF('2. Enter scores'!AF529&lt;&gt;"",'2. Enter scores'!$B529-'2. Enter scores'!AF529,"")</f>
        <v/>
      </c>
      <c r="AH525" s="125" t="str">
        <f>IF('2. Enter scores'!AG529&lt;&gt;"",'2. Enter scores'!$B529-'2. Enter scores'!AG529,"")</f>
        <v/>
      </c>
      <c r="AI525" s="125" t="str">
        <f>IF('2. Enter scores'!AH529&lt;&gt;"",'2. Enter scores'!$B529-'2. Enter scores'!AH529,"")</f>
        <v/>
      </c>
      <c r="AJ525" s="125" t="str">
        <f>IF('2. Enter scores'!AI529&lt;&gt;"",'2. Enter scores'!$B529-'2. Enter scores'!AI529,"")</f>
        <v/>
      </c>
      <c r="AK525" s="125" t="str">
        <f>IF('2. Enter scores'!AJ529&lt;&gt;"",'2. Enter scores'!$B529-'2. Enter scores'!AJ529,"")</f>
        <v/>
      </c>
      <c r="AL525" s="125" t="str">
        <f>IF('2. Enter scores'!AK529&lt;&gt;"",'2. Enter scores'!$B529-'2. Enter scores'!AK529,"")</f>
        <v/>
      </c>
      <c r="AM525" s="125" t="str">
        <f>IF('2. Enter scores'!AL529&lt;&gt;"",'2. Enter scores'!$B529-'2. Enter scores'!AL529,"")</f>
        <v/>
      </c>
      <c r="AN525" s="125" t="str">
        <f>IF('2. Enter scores'!AM529&lt;&gt;"",'2. Enter scores'!$B529-'2. Enter scores'!AM529,"")</f>
        <v/>
      </c>
      <c r="AO525" s="125" t="str">
        <f>IF('2. Enter scores'!AN529&lt;&gt;"",'2. Enter scores'!$B529-'2. Enter scores'!AN529,"")</f>
        <v/>
      </c>
      <c r="AP525" s="125" t="str">
        <f>IF('2. Enter scores'!AO529&lt;&gt;"",'2. Enter scores'!$B529-'2. Enter scores'!AO529,"")</f>
        <v/>
      </c>
      <c r="AQ525" s="125" t="str">
        <f>IF('2. Enter scores'!AP529&lt;&gt;"",'2. Enter scores'!$B529-'2. Enter scores'!AP529,"")</f>
        <v/>
      </c>
      <c r="AR525" s="125" t="str">
        <f>IF('2. Enter scores'!AQ529&lt;&gt;"",'2. Enter scores'!$B529-'2. Enter scores'!AQ529,"")</f>
        <v/>
      </c>
      <c r="AS525" s="125" t="str">
        <f>IF('2. Enter scores'!AR529&lt;&gt;"",'2. Enter scores'!$B529-'2. Enter scores'!AR529,"")</f>
        <v/>
      </c>
      <c r="AT525" s="125" t="str">
        <f>IF('2. Enter scores'!AS529&lt;&gt;"",'2. Enter scores'!$B529-'2. Enter scores'!AS529,"")</f>
        <v/>
      </c>
      <c r="AU525" s="125" t="str">
        <f>IF('2. Enter scores'!AT529&lt;&gt;"",'2. Enter scores'!$B529-'2. Enter scores'!AT529,"")</f>
        <v/>
      </c>
      <c r="AV525" s="125" t="str">
        <f>IF('2. Enter scores'!AU529&lt;&gt;"",'2. Enter scores'!$B529-'2. Enter scores'!AU529,"")</f>
        <v/>
      </c>
      <c r="AW525" s="125" t="str">
        <f>IF('2. Enter scores'!AV529&lt;&gt;"",'2. Enter scores'!$B529-'2. Enter scores'!AV529,"")</f>
        <v/>
      </c>
      <c r="AX525" s="125" t="str">
        <f>IF('2. Enter scores'!AW529&lt;&gt;"",'2. Enter scores'!$B529-'2. Enter scores'!AW529,"")</f>
        <v/>
      </c>
      <c r="AY525" s="125" t="str">
        <f>IF('2. Enter scores'!AX529&lt;&gt;"",'2. Enter scores'!$B529-'2. Enter scores'!AX529,"")</f>
        <v/>
      </c>
      <c r="AZ525" s="125" t="str">
        <f>IF('2. Enter scores'!AY529&lt;&gt;"",'2. Enter scores'!$B529-'2. Enter scores'!AY529,"")</f>
        <v/>
      </c>
      <c r="BA525" s="125" t="str">
        <f>IF('2. Enter scores'!AZ529&lt;&gt;"",'2. Enter scores'!$B529-'2. Enter scores'!AZ529,"")</f>
        <v/>
      </c>
      <c r="BB525" s="125" t="str">
        <f>IF('2. Enter scores'!BA529&lt;&gt;"",'2. Enter scores'!$B529-'2. Enter scores'!BA529,"")</f>
        <v/>
      </c>
      <c r="BC525" s="125" t="str">
        <f>IF('2. Enter scores'!BB529&lt;&gt;"",'2. Enter scores'!$B529-'2. Enter scores'!BB529,"")</f>
        <v/>
      </c>
      <c r="BD525" s="125" t="str">
        <f>IF('2. Enter scores'!BC529&lt;&gt;"",'2. Enter scores'!$B529-'2. Enter scores'!BC529,"")</f>
        <v/>
      </c>
      <c r="BE525" s="125" t="str">
        <f>IF('2. Enter scores'!BD529&lt;&gt;"",'2. Enter scores'!$B529-'2. Enter scores'!BD529,"")</f>
        <v/>
      </c>
      <c r="BF525" s="125" t="str">
        <f>IF('2. Enter scores'!BE529&lt;&gt;"",'2. Enter scores'!$B529-'2. Enter scores'!BE529,"")</f>
        <v/>
      </c>
      <c r="BG525" s="125" t="str">
        <f>IF('2. Enter scores'!BF529&lt;&gt;"",'2. Enter scores'!$B529-'2. Enter scores'!BF529,"")</f>
        <v/>
      </c>
      <c r="BH525" s="125" t="str">
        <f>IF('2. Enter scores'!BG529&lt;&gt;"",'2. Enter scores'!$B529-'2. Enter scores'!BG529,"")</f>
        <v/>
      </c>
      <c r="BI525" s="125" t="str">
        <f>IF('2. Enter scores'!BH529&lt;&gt;"",'2. Enter scores'!$B529-'2. Enter scores'!BH529,"")</f>
        <v/>
      </c>
      <c r="BJ525" s="125" t="str">
        <f>IF('2. Enter scores'!BI529&lt;&gt;"",'2. Enter scores'!$B529-'2. Enter scores'!BI529,"")</f>
        <v/>
      </c>
      <c r="BK525" s="125" t="str">
        <f>IF('2. Enter scores'!BJ529&lt;&gt;"",'2. Enter scores'!$B529-'2. Enter scores'!BJ529,"")</f>
        <v/>
      </c>
      <c r="BL525" s="125" t="str">
        <f>IF('2. Enter scores'!BK529&lt;&gt;"",'2. Enter scores'!$B529-'2. Enter scores'!BK529,"")</f>
        <v/>
      </c>
      <c r="BM525" s="125" t="str">
        <f>IF('2. Enter scores'!BL529&lt;&gt;"",'2. Enter scores'!$B529-'2. Enter scores'!BL529,"")</f>
        <v/>
      </c>
      <c r="BN525" s="125" t="str">
        <f>IF('2. Enter scores'!BM529&lt;&gt;"",'2. Enter scores'!$B529-'2. Enter scores'!BM529,"")</f>
        <v/>
      </c>
      <c r="BO525" s="125" t="str">
        <f>IF('2. Enter scores'!BN529&lt;&gt;"",'2. Enter scores'!$B529-'2. Enter scores'!BN529,"")</f>
        <v/>
      </c>
      <c r="BP525" s="108">
        <v>1000</v>
      </c>
    </row>
    <row r="526" spans="2:68" x14ac:dyDescent="0.35">
      <c r="B526" s="125" t="str">
        <f>IF('2. Enter scores'!A530&lt;&gt;"",'2. Enter scores'!A530,"")</f>
        <v/>
      </c>
      <c r="H526" s="125" t="str">
        <f>IF('2. Enter scores'!G530&lt;&gt;"",'2. Enter scores'!$B530-'2. Enter scores'!G530,"")</f>
        <v/>
      </c>
      <c r="I526" s="125" t="str">
        <f>IF('2. Enter scores'!H530&lt;&gt;"",'2. Enter scores'!$B530-'2. Enter scores'!H530,"")</f>
        <v/>
      </c>
      <c r="J526" s="125" t="str">
        <f>IF('2. Enter scores'!I530&lt;&gt;"",'2. Enter scores'!$B530-'2. Enter scores'!I530,"")</f>
        <v/>
      </c>
      <c r="K526" s="125" t="str">
        <f>IF('2. Enter scores'!J530&lt;&gt;"",'2. Enter scores'!$B530-'2. Enter scores'!J530,"")</f>
        <v/>
      </c>
      <c r="L526" s="125" t="str">
        <f>IF('2. Enter scores'!K530&lt;&gt;"",'2. Enter scores'!$B530-'2. Enter scores'!K530,"")</f>
        <v/>
      </c>
      <c r="M526" s="125" t="str">
        <f>IF('2. Enter scores'!L530&lt;&gt;"",'2. Enter scores'!$B530-'2. Enter scores'!L530,"")</f>
        <v/>
      </c>
      <c r="N526" s="125" t="str">
        <f>IF('2. Enter scores'!M530&lt;&gt;"",'2. Enter scores'!$B530-'2. Enter scores'!M530,"")</f>
        <v/>
      </c>
      <c r="O526" s="125" t="str">
        <f>IF('2. Enter scores'!N530&lt;&gt;"",'2. Enter scores'!$B530-'2. Enter scores'!N530,"")</f>
        <v/>
      </c>
      <c r="P526" s="125" t="str">
        <f>IF('2. Enter scores'!O530&lt;&gt;"",'2. Enter scores'!$B530-'2. Enter scores'!O530,"")</f>
        <v/>
      </c>
      <c r="Q526" s="125" t="str">
        <f>IF('2. Enter scores'!P530&lt;&gt;"",'2. Enter scores'!$B530-'2. Enter scores'!P530,"")</f>
        <v/>
      </c>
      <c r="R526" s="125" t="str">
        <f>IF('2. Enter scores'!Q530&lt;&gt;"",'2. Enter scores'!$B530-'2. Enter scores'!Q530,"")</f>
        <v/>
      </c>
      <c r="S526" s="125" t="str">
        <f>IF('2. Enter scores'!R530&lt;&gt;"",'2. Enter scores'!$B530-'2. Enter scores'!R530,"")</f>
        <v/>
      </c>
      <c r="T526" s="125" t="str">
        <f>IF('2. Enter scores'!S530&lt;&gt;"",'2. Enter scores'!$B530-'2. Enter scores'!S530,"")</f>
        <v/>
      </c>
      <c r="U526" s="125" t="str">
        <f>IF('2. Enter scores'!T530&lt;&gt;"",'2. Enter scores'!$B530-'2. Enter scores'!T530,"")</f>
        <v/>
      </c>
      <c r="V526" s="125" t="str">
        <f>IF('2. Enter scores'!U530&lt;&gt;"",'2. Enter scores'!$B530-'2. Enter scores'!U530,"")</f>
        <v/>
      </c>
      <c r="W526" s="125" t="str">
        <f>IF('2. Enter scores'!V530&lt;&gt;"",'2. Enter scores'!$B530-'2. Enter scores'!V530,"")</f>
        <v/>
      </c>
      <c r="X526" s="125" t="str">
        <f>IF('2. Enter scores'!W530&lt;&gt;"",'2. Enter scores'!$B530-'2. Enter scores'!W530,"")</f>
        <v/>
      </c>
      <c r="Y526" s="125" t="str">
        <f>IF('2. Enter scores'!X530&lt;&gt;"",'2. Enter scores'!$B530-'2. Enter scores'!X530,"")</f>
        <v/>
      </c>
      <c r="Z526" s="125" t="str">
        <f>IF('2. Enter scores'!Y530&lt;&gt;"",'2. Enter scores'!$B530-'2. Enter scores'!Y530,"")</f>
        <v/>
      </c>
      <c r="AA526" s="125" t="str">
        <f>IF('2. Enter scores'!Z530&lt;&gt;"",'2. Enter scores'!$B530-'2. Enter scores'!Z530,"")</f>
        <v/>
      </c>
      <c r="AB526" s="125" t="str">
        <f>IF('2. Enter scores'!AA530&lt;&gt;"",'2. Enter scores'!$B530-'2. Enter scores'!AA530,"")</f>
        <v/>
      </c>
      <c r="AC526" s="125" t="str">
        <f>IF('2. Enter scores'!AB530&lt;&gt;"",'2. Enter scores'!$B530-'2. Enter scores'!AB530,"")</f>
        <v/>
      </c>
      <c r="AD526" s="125" t="str">
        <f>IF('2. Enter scores'!AC530&lt;&gt;"",'2. Enter scores'!$B530-'2. Enter scores'!AC530,"")</f>
        <v/>
      </c>
      <c r="AE526" s="125" t="str">
        <f>IF('2. Enter scores'!AD530&lt;&gt;"",'2. Enter scores'!$B530-'2. Enter scores'!AD530,"")</f>
        <v/>
      </c>
      <c r="AF526" s="125" t="str">
        <f>IF('2. Enter scores'!AE530&lt;&gt;"",'2. Enter scores'!$B530-'2. Enter scores'!AE530,"")</f>
        <v/>
      </c>
      <c r="AG526" s="125" t="str">
        <f>IF('2. Enter scores'!AF530&lt;&gt;"",'2. Enter scores'!$B530-'2. Enter scores'!AF530,"")</f>
        <v/>
      </c>
      <c r="AH526" s="125" t="str">
        <f>IF('2. Enter scores'!AG530&lt;&gt;"",'2. Enter scores'!$B530-'2. Enter scores'!AG530,"")</f>
        <v/>
      </c>
      <c r="AI526" s="125" t="str">
        <f>IF('2. Enter scores'!AH530&lt;&gt;"",'2. Enter scores'!$B530-'2. Enter scores'!AH530,"")</f>
        <v/>
      </c>
      <c r="AJ526" s="125" t="str">
        <f>IF('2. Enter scores'!AI530&lt;&gt;"",'2. Enter scores'!$B530-'2. Enter scores'!AI530,"")</f>
        <v/>
      </c>
      <c r="AK526" s="125" t="str">
        <f>IF('2. Enter scores'!AJ530&lt;&gt;"",'2. Enter scores'!$B530-'2. Enter scores'!AJ530,"")</f>
        <v/>
      </c>
      <c r="AL526" s="125" t="str">
        <f>IF('2. Enter scores'!AK530&lt;&gt;"",'2. Enter scores'!$B530-'2. Enter scores'!AK530,"")</f>
        <v/>
      </c>
      <c r="AM526" s="125" t="str">
        <f>IF('2. Enter scores'!AL530&lt;&gt;"",'2. Enter scores'!$B530-'2. Enter scores'!AL530,"")</f>
        <v/>
      </c>
      <c r="AN526" s="125" t="str">
        <f>IF('2. Enter scores'!AM530&lt;&gt;"",'2. Enter scores'!$B530-'2. Enter scores'!AM530,"")</f>
        <v/>
      </c>
      <c r="AO526" s="125" t="str">
        <f>IF('2. Enter scores'!AN530&lt;&gt;"",'2. Enter scores'!$B530-'2. Enter scores'!AN530,"")</f>
        <v/>
      </c>
      <c r="AP526" s="125" t="str">
        <f>IF('2. Enter scores'!AO530&lt;&gt;"",'2. Enter scores'!$B530-'2. Enter scores'!AO530,"")</f>
        <v/>
      </c>
      <c r="AQ526" s="125" t="str">
        <f>IF('2. Enter scores'!AP530&lt;&gt;"",'2. Enter scores'!$B530-'2. Enter scores'!AP530,"")</f>
        <v/>
      </c>
      <c r="AR526" s="125" t="str">
        <f>IF('2. Enter scores'!AQ530&lt;&gt;"",'2. Enter scores'!$B530-'2. Enter scores'!AQ530,"")</f>
        <v/>
      </c>
      <c r="AS526" s="125" t="str">
        <f>IF('2. Enter scores'!AR530&lt;&gt;"",'2. Enter scores'!$B530-'2. Enter scores'!AR530,"")</f>
        <v/>
      </c>
      <c r="AT526" s="125" t="str">
        <f>IF('2. Enter scores'!AS530&lt;&gt;"",'2. Enter scores'!$B530-'2. Enter scores'!AS530,"")</f>
        <v/>
      </c>
      <c r="AU526" s="125" t="str">
        <f>IF('2. Enter scores'!AT530&lt;&gt;"",'2. Enter scores'!$B530-'2. Enter scores'!AT530,"")</f>
        <v/>
      </c>
      <c r="AV526" s="125" t="str">
        <f>IF('2. Enter scores'!AU530&lt;&gt;"",'2. Enter scores'!$B530-'2. Enter scores'!AU530,"")</f>
        <v/>
      </c>
      <c r="AW526" s="125" t="str">
        <f>IF('2. Enter scores'!AV530&lt;&gt;"",'2. Enter scores'!$B530-'2. Enter scores'!AV530,"")</f>
        <v/>
      </c>
      <c r="AX526" s="125" t="str">
        <f>IF('2. Enter scores'!AW530&lt;&gt;"",'2. Enter scores'!$B530-'2. Enter scores'!AW530,"")</f>
        <v/>
      </c>
      <c r="AY526" s="125" t="str">
        <f>IF('2. Enter scores'!AX530&lt;&gt;"",'2. Enter scores'!$B530-'2. Enter scores'!AX530,"")</f>
        <v/>
      </c>
      <c r="AZ526" s="125" t="str">
        <f>IF('2. Enter scores'!AY530&lt;&gt;"",'2. Enter scores'!$B530-'2. Enter scores'!AY530,"")</f>
        <v/>
      </c>
      <c r="BA526" s="125" t="str">
        <f>IF('2. Enter scores'!AZ530&lt;&gt;"",'2. Enter scores'!$B530-'2. Enter scores'!AZ530,"")</f>
        <v/>
      </c>
      <c r="BB526" s="125" t="str">
        <f>IF('2. Enter scores'!BA530&lt;&gt;"",'2. Enter scores'!$B530-'2. Enter scores'!BA530,"")</f>
        <v/>
      </c>
      <c r="BC526" s="125" t="str">
        <f>IF('2. Enter scores'!BB530&lt;&gt;"",'2. Enter scores'!$B530-'2. Enter scores'!BB530,"")</f>
        <v/>
      </c>
      <c r="BD526" s="125" t="str">
        <f>IF('2. Enter scores'!BC530&lt;&gt;"",'2. Enter scores'!$B530-'2. Enter scores'!BC530,"")</f>
        <v/>
      </c>
      <c r="BE526" s="125" t="str">
        <f>IF('2. Enter scores'!BD530&lt;&gt;"",'2. Enter scores'!$B530-'2. Enter scores'!BD530,"")</f>
        <v/>
      </c>
      <c r="BF526" s="125" t="str">
        <f>IF('2. Enter scores'!BE530&lt;&gt;"",'2. Enter scores'!$B530-'2. Enter scores'!BE530,"")</f>
        <v/>
      </c>
      <c r="BG526" s="125" t="str">
        <f>IF('2. Enter scores'!BF530&lt;&gt;"",'2. Enter scores'!$B530-'2. Enter scores'!BF530,"")</f>
        <v/>
      </c>
      <c r="BH526" s="125" t="str">
        <f>IF('2. Enter scores'!BG530&lt;&gt;"",'2. Enter scores'!$B530-'2. Enter scores'!BG530,"")</f>
        <v/>
      </c>
      <c r="BI526" s="125" t="str">
        <f>IF('2. Enter scores'!BH530&lt;&gt;"",'2. Enter scores'!$B530-'2. Enter scores'!BH530,"")</f>
        <v/>
      </c>
      <c r="BJ526" s="125" t="str">
        <f>IF('2. Enter scores'!BI530&lt;&gt;"",'2. Enter scores'!$B530-'2. Enter scores'!BI530,"")</f>
        <v/>
      </c>
      <c r="BK526" s="125" t="str">
        <f>IF('2. Enter scores'!BJ530&lt;&gt;"",'2. Enter scores'!$B530-'2. Enter scores'!BJ530,"")</f>
        <v/>
      </c>
      <c r="BL526" s="125" t="str">
        <f>IF('2. Enter scores'!BK530&lt;&gt;"",'2. Enter scores'!$B530-'2. Enter scores'!BK530,"")</f>
        <v/>
      </c>
      <c r="BM526" s="125" t="str">
        <f>IF('2. Enter scores'!BL530&lt;&gt;"",'2. Enter scores'!$B530-'2. Enter scores'!BL530,"")</f>
        <v/>
      </c>
      <c r="BN526" s="125" t="str">
        <f>IF('2. Enter scores'!BM530&lt;&gt;"",'2. Enter scores'!$B530-'2. Enter scores'!BM530,"")</f>
        <v/>
      </c>
      <c r="BO526" s="125" t="str">
        <f>IF('2. Enter scores'!BN530&lt;&gt;"",'2. Enter scores'!$B530-'2. Enter scores'!BN530,"")</f>
        <v/>
      </c>
      <c r="BP526" s="108">
        <v>1000</v>
      </c>
    </row>
    <row r="527" spans="2:68" x14ac:dyDescent="0.35">
      <c r="B527" s="125" t="str">
        <f>IF('2. Enter scores'!A531&lt;&gt;"",'2. Enter scores'!A531,"")</f>
        <v/>
      </c>
      <c r="H527" s="125" t="str">
        <f>IF('2. Enter scores'!G531&lt;&gt;"",'2. Enter scores'!$B531-'2. Enter scores'!G531,"")</f>
        <v/>
      </c>
      <c r="I527" s="125" t="str">
        <f>IF('2. Enter scores'!H531&lt;&gt;"",'2. Enter scores'!$B531-'2. Enter scores'!H531,"")</f>
        <v/>
      </c>
      <c r="J527" s="125" t="str">
        <f>IF('2. Enter scores'!I531&lt;&gt;"",'2. Enter scores'!$B531-'2. Enter scores'!I531,"")</f>
        <v/>
      </c>
      <c r="K527" s="125" t="str">
        <f>IF('2. Enter scores'!J531&lt;&gt;"",'2. Enter scores'!$B531-'2. Enter scores'!J531,"")</f>
        <v/>
      </c>
      <c r="L527" s="125" t="str">
        <f>IF('2. Enter scores'!K531&lt;&gt;"",'2. Enter scores'!$B531-'2. Enter scores'!K531,"")</f>
        <v/>
      </c>
      <c r="M527" s="125" t="str">
        <f>IF('2. Enter scores'!L531&lt;&gt;"",'2. Enter scores'!$B531-'2. Enter scores'!L531,"")</f>
        <v/>
      </c>
      <c r="N527" s="125" t="str">
        <f>IF('2. Enter scores'!M531&lt;&gt;"",'2. Enter scores'!$B531-'2. Enter scores'!M531,"")</f>
        <v/>
      </c>
      <c r="O527" s="125" t="str">
        <f>IF('2. Enter scores'!N531&lt;&gt;"",'2. Enter scores'!$B531-'2. Enter scores'!N531,"")</f>
        <v/>
      </c>
      <c r="P527" s="125" t="str">
        <f>IF('2. Enter scores'!O531&lt;&gt;"",'2. Enter scores'!$B531-'2. Enter scores'!O531,"")</f>
        <v/>
      </c>
      <c r="Q527" s="125" t="str">
        <f>IF('2. Enter scores'!P531&lt;&gt;"",'2. Enter scores'!$B531-'2. Enter scores'!P531,"")</f>
        <v/>
      </c>
      <c r="R527" s="125" t="str">
        <f>IF('2. Enter scores'!Q531&lt;&gt;"",'2. Enter scores'!$B531-'2. Enter scores'!Q531,"")</f>
        <v/>
      </c>
      <c r="S527" s="125" t="str">
        <f>IF('2. Enter scores'!R531&lt;&gt;"",'2. Enter scores'!$B531-'2. Enter scores'!R531,"")</f>
        <v/>
      </c>
      <c r="T527" s="125" t="str">
        <f>IF('2. Enter scores'!S531&lt;&gt;"",'2. Enter scores'!$B531-'2. Enter scores'!S531,"")</f>
        <v/>
      </c>
      <c r="U527" s="125" t="str">
        <f>IF('2. Enter scores'!T531&lt;&gt;"",'2. Enter scores'!$B531-'2. Enter scores'!T531,"")</f>
        <v/>
      </c>
      <c r="V527" s="125" t="str">
        <f>IF('2. Enter scores'!U531&lt;&gt;"",'2. Enter scores'!$B531-'2. Enter scores'!U531,"")</f>
        <v/>
      </c>
      <c r="W527" s="125" t="str">
        <f>IF('2. Enter scores'!V531&lt;&gt;"",'2. Enter scores'!$B531-'2. Enter scores'!V531,"")</f>
        <v/>
      </c>
      <c r="X527" s="125" t="str">
        <f>IF('2. Enter scores'!W531&lt;&gt;"",'2. Enter scores'!$B531-'2. Enter scores'!W531,"")</f>
        <v/>
      </c>
      <c r="Y527" s="125" t="str">
        <f>IF('2. Enter scores'!X531&lt;&gt;"",'2. Enter scores'!$B531-'2. Enter scores'!X531,"")</f>
        <v/>
      </c>
      <c r="Z527" s="125" t="str">
        <f>IF('2. Enter scores'!Y531&lt;&gt;"",'2. Enter scores'!$B531-'2. Enter scores'!Y531,"")</f>
        <v/>
      </c>
      <c r="AA527" s="125" t="str">
        <f>IF('2. Enter scores'!Z531&lt;&gt;"",'2. Enter scores'!$B531-'2. Enter scores'!Z531,"")</f>
        <v/>
      </c>
      <c r="AB527" s="125" t="str">
        <f>IF('2. Enter scores'!AA531&lt;&gt;"",'2. Enter scores'!$B531-'2. Enter scores'!AA531,"")</f>
        <v/>
      </c>
      <c r="AC527" s="125" t="str">
        <f>IF('2. Enter scores'!AB531&lt;&gt;"",'2. Enter scores'!$B531-'2. Enter scores'!AB531,"")</f>
        <v/>
      </c>
      <c r="AD527" s="125" t="str">
        <f>IF('2. Enter scores'!AC531&lt;&gt;"",'2. Enter scores'!$B531-'2. Enter scores'!AC531,"")</f>
        <v/>
      </c>
      <c r="AE527" s="125" t="str">
        <f>IF('2. Enter scores'!AD531&lt;&gt;"",'2. Enter scores'!$B531-'2. Enter scores'!AD531,"")</f>
        <v/>
      </c>
      <c r="AF527" s="125" t="str">
        <f>IF('2. Enter scores'!AE531&lt;&gt;"",'2. Enter scores'!$B531-'2. Enter scores'!AE531,"")</f>
        <v/>
      </c>
      <c r="AG527" s="125" t="str">
        <f>IF('2. Enter scores'!AF531&lt;&gt;"",'2. Enter scores'!$B531-'2. Enter scores'!AF531,"")</f>
        <v/>
      </c>
      <c r="AH527" s="125" t="str">
        <f>IF('2. Enter scores'!AG531&lt;&gt;"",'2. Enter scores'!$B531-'2. Enter scores'!AG531,"")</f>
        <v/>
      </c>
      <c r="AI527" s="125" t="str">
        <f>IF('2. Enter scores'!AH531&lt;&gt;"",'2. Enter scores'!$B531-'2. Enter scores'!AH531,"")</f>
        <v/>
      </c>
      <c r="AJ527" s="125" t="str">
        <f>IF('2. Enter scores'!AI531&lt;&gt;"",'2. Enter scores'!$B531-'2. Enter scores'!AI531,"")</f>
        <v/>
      </c>
      <c r="AK527" s="125" t="str">
        <f>IF('2. Enter scores'!AJ531&lt;&gt;"",'2. Enter scores'!$B531-'2. Enter scores'!AJ531,"")</f>
        <v/>
      </c>
      <c r="AL527" s="125" t="str">
        <f>IF('2. Enter scores'!AK531&lt;&gt;"",'2. Enter scores'!$B531-'2. Enter scores'!AK531,"")</f>
        <v/>
      </c>
      <c r="AM527" s="125" t="str">
        <f>IF('2. Enter scores'!AL531&lt;&gt;"",'2. Enter scores'!$B531-'2. Enter scores'!AL531,"")</f>
        <v/>
      </c>
      <c r="AN527" s="125" t="str">
        <f>IF('2. Enter scores'!AM531&lt;&gt;"",'2. Enter scores'!$B531-'2. Enter scores'!AM531,"")</f>
        <v/>
      </c>
      <c r="AO527" s="125" t="str">
        <f>IF('2. Enter scores'!AN531&lt;&gt;"",'2. Enter scores'!$B531-'2. Enter scores'!AN531,"")</f>
        <v/>
      </c>
      <c r="AP527" s="125" t="str">
        <f>IF('2. Enter scores'!AO531&lt;&gt;"",'2. Enter scores'!$B531-'2. Enter scores'!AO531,"")</f>
        <v/>
      </c>
      <c r="AQ527" s="125" t="str">
        <f>IF('2. Enter scores'!AP531&lt;&gt;"",'2. Enter scores'!$B531-'2. Enter scores'!AP531,"")</f>
        <v/>
      </c>
      <c r="AR527" s="125" t="str">
        <f>IF('2. Enter scores'!AQ531&lt;&gt;"",'2. Enter scores'!$B531-'2. Enter scores'!AQ531,"")</f>
        <v/>
      </c>
      <c r="AS527" s="125" t="str">
        <f>IF('2. Enter scores'!AR531&lt;&gt;"",'2. Enter scores'!$B531-'2. Enter scores'!AR531,"")</f>
        <v/>
      </c>
      <c r="AT527" s="125" t="str">
        <f>IF('2. Enter scores'!AS531&lt;&gt;"",'2. Enter scores'!$B531-'2. Enter scores'!AS531,"")</f>
        <v/>
      </c>
      <c r="AU527" s="125" t="str">
        <f>IF('2. Enter scores'!AT531&lt;&gt;"",'2. Enter scores'!$B531-'2. Enter scores'!AT531,"")</f>
        <v/>
      </c>
      <c r="AV527" s="125" t="str">
        <f>IF('2. Enter scores'!AU531&lt;&gt;"",'2. Enter scores'!$B531-'2. Enter scores'!AU531,"")</f>
        <v/>
      </c>
      <c r="AW527" s="125" t="str">
        <f>IF('2. Enter scores'!AV531&lt;&gt;"",'2. Enter scores'!$B531-'2. Enter scores'!AV531,"")</f>
        <v/>
      </c>
      <c r="AX527" s="125" t="str">
        <f>IF('2. Enter scores'!AW531&lt;&gt;"",'2. Enter scores'!$B531-'2. Enter scores'!AW531,"")</f>
        <v/>
      </c>
      <c r="AY527" s="125" t="str">
        <f>IF('2. Enter scores'!AX531&lt;&gt;"",'2. Enter scores'!$B531-'2. Enter scores'!AX531,"")</f>
        <v/>
      </c>
      <c r="AZ527" s="125" t="str">
        <f>IF('2. Enter scores'!AY531&lt;&gt;"",'2. Enter scores'!$B531-'2. Enter scores'!AY531,"")</f>
        <v/>
      </c>
      <c r="BA527" s="125" t="str">
        <f>IF('2. Enter scores'!AZ531&lt;&gt;"",'2. Enter scores'!$B531-'2. Enter scores'!AZ531,"")</f>
        <v/>
      </c>
      <c r="BB527" s="125" t="str">
        <f>IF('2. Enter scores'!BA531&lt;&gt;"",'2. Enter scores'!$B531-'2. Enter scores'!BA531,"")</f>
        <v/>
      </c>
      <c r="BC527" s="125" t="str">
        <f>IF('2. Enter scores'!BB531&lt;&gt;"",'2. Enter scores'!$B531-'2. Enter scores'!BB531,"")</f>
        <v/>
      </c>
      <c r="BD527" s="125" t="str">
        <f>IF('2. Enter scores'!BC531&lt;&gt;"",'2. Enter scores'!$B531-'2. Enter scores'!BC531,"")</f>
        <v/>
      </c>
      <c r="BE527" s="125" t="str">
        <f>IF('2. Enter scores'!BD531&lt;&gt;"",'2. Enter scores'!$B531-'2. Enter scores'!BD531,"")</f>
        <v/>
      </c>
      <c r="BF527" s="125" t="str">
        <f>IF('2. Enter scores'!BE531&lt;&gt;"",'2. Enter scores'!$B531-'2. Enter scores'!BE531,"")</f>
        <v/>
      </c>
      <c r="BG527" s="125" t="str">
        <f>IF('2. Enter scores'!BF531&lt;&gt;"",'2. Enter scores'!$B531-'2. Enter scores'!BF531,"")</f>
        <v/>
      </c>
      <c r="BH527" s="125" t="str">
        <f>IF('2. Enter scores'!BG531&lt;&gt;"",'2. Enter scores'!$B531-'2. Enter scores'!BG531,"")</f>
        <v/>
      </c>
      <c r="BI527" s="125" t="str">
        <f>IF('2. Enter scores'!BH531&lt;&gt;"",'2. Enter scores'!$B531-'2. Enter scores'!BH531,"")</f>
        <v/>
      </c>
      <c r="BJ527" s="125" t="str">
        <f>IF('2. Enter scores'!BI531&lt;&gt;"",'2. Enter scores'!$B531-'2. Enter scores'!BI531,"")</f>
        <v/>
      </c>
      <c r="BK527" s="125" t="str">
        <f>IF('2. Enter scores'!BJ531&lt;&gt;"",'2. Enter scores'!$B531-'2. Enter scores'!BJ531,"")</f>
        <v/>
      </c>
      <c r="BL527" s="125" t="str">
        <f>IF('2. Enter scores'!BK531&lt;&gt;"",'2. Enter scores'!$B531-'2. Enter scores'!BK531,"")</f>
        <v/>
      </c>
      <c r="BM527" s="125" t="str">
        <f>IF('2. Enter scores'!BL531&lt;&gt;"",'2. Enter scores'!$B531-'2. Enter scores'!BL531,"")</f>
        <v/>
      </c>
      <c r="BN527" s="125" t="str">
        <f>IF('2. Enter scores'!BM531&lt;&gt;"",'2. Enter scores'!$B531-'2. Enter scores'!BM531,"")</f>
        <v/>
      </c>
      <c r="BO527" s="125" t="str">
        <f>IF('2. Enter scores'!BN531&lt;&gt;"",'2. Enter scores'!$B531-'2. Enter scores'!BN531,"")</f>
        <v/>
      </c>
      <c r="BP527" s="108">
        <v>1000</v>
      </c>
    </row>
    <row r="528" spans="2:68" x14ac:dyDescent="0.35">
      <c r="B528" s="125" t="str">
        <f>IF('2. Enter scores'!A532&lt;&gt;"",'2. Enter scores'!A532,"")</f>
        <v/>
      </c>
      <c r="H528" s="125" t="str">
        <f>IF('2. Enter scores'!G532&lt;&gt;"",'2. Enter scores'!$B532-'2. Enter scores'!G532,"")</f>
        <v/>
      </c>
      <c r="I528" s="125" t="str">
        <f>IF('2. Enter scores'!H532&lt;&gt;"",'2. Enter scores'!$B532-'2. Enter scores'!H532,"")</f>
        <v/>
      </c>
      <c r="J528" s="125" t="str">
        <f>IF('2. Enter scores'!I532&lt;&gt;"",'2. Enter scores'!$B532-'2. Enter scores'!I532,"")</f>
        <v/>
      </c>
      <c r="K528" s="125" t="str">
        <f>IF('2. Enter scores'!J532&lt;&gt;"",'2. Enter scores'!$B532-'2. Enter scores'!J532,"")</f>
        <v/>
      </c>
      <c r="L528" s="125" t="str">
        <f>IF('2. Enter scores'!K532&lt;&gt;"",'2. Enter scores'!$B532-'2. Enter scores'!K532,"")</f>
        <v/>
      </c>
      <c r="M528" s="125" t="str">
        <f>IF('2. Enter scores'!L532&lt;&gt;"",'2. Enter scores'!$B532-'2. Enter scores'!L532,"")</f>
        <v/>
      </c>
      <c r="N528" s="125" t="str">
        <f>IF('2. Enter scores'!M532&lt;&gt;"",'2. Enter scores'!$B532-'2. Enter scores'!M532,"")</f>
        <v/>
      </c>
      <c r="O528" s="125" t="str">
        <f>IF('2. Enter scores'!N532&lt;&gt;"",'2. Enter scores'!$B532-'2. Enter scores'!N532,"")</f>
        <v/>
      </c>
      <c r="P528" s="125" t="str">
        <f>IF('2. Enter scores'!O532&lt;&gt;"",'2. Enter scores'!$B532-'2. Enter scores'!O532,"")</f>
        <v/>
      </c>
      <c r="Q528" s="125" t="str">
        <f>IF('2. Enter scores'!P532&lt;&gt;"",'2. Enter scores'!$B532-'2. Enter scores'!P532,"")</f>
        <v/>
      </c>
      <c r="R528" s="125" t="str">
        <f>IF('2. Enter scores'!Q532&lt;&gt;"",'2. Enter scores'!$B532-'2. Enter scores'!Q532,"")</f>
        <v/>
      </c>
      <c r="S528" s="125" t="str">
        <f>IF('2. Enter scores'!R532&lt;&gt;"",'2. Enter scores'!$B532-'2. Enter scores'!R532,"")</f>
        <v/>
      </c>
      <c r="T528" s="125" t="str">
        <f>IF('2. Enter scores'!S532&lt;&gt;"",'2. Enter scores'!$B532-'2. Enter scores'!S532,"")</f>
        <v/>
      </c>
      <c r="U528" s="125" t="str">
        <f>IF('2. Enter scores'!T532&lt;&gt;"",'2. Enter scores'!$B532-'2. Enter scores'!T532,"")</f>
        <v/>
      </c>
      <c r="V528" s="125" t="str">
        <f>IF('2. Enter scores'!U532&lt;&gt;"",'2. Enter scores'!$B532-'2. Enter scores'!U532,"")</f>
        <v/>
      </c>
      <c r="W528" s="125" t="str">
        <f>IF('2. Enter scores'!V532&lt;&gt;"",'2. Enter scores'!$B532-'2. Enter scores'!V532,"")</f>
        <v/>
      </c>
      <c r="X528" s="125" t="str">
        <f>IF('2. Enter scores'!W532&lt;&gt;"",'2. Enter scores'!$B532-'2. Enter scores'!W532,"")</f>
        <v/>
      </c>
      <c r="Y528" s="125" t="str">
        <f>IF('2. Enter scores'!X532&lt;&gt;"",'2. Enter scores'!$B532-'2. Enter scores'!X532,"")</f>
        <v/>
      </c>
      <c r="Z528" s="125" t="str">
        <f>IF('2. Enter scores'!Y532&lt;&gt;"",'2. Enter scores'!$B532-'2. Enter scores'!Y532,"")</f>
        <v/>
      </c>
      <c r="AA528" s="125" t="str">
        <f>IF('2. Enter scores'!Z532&lt;&gt;"",'2. Enter scores'!$B532-'2. Enter scores'!Z532,"")</f>
        <v/>
      </c>
      <c r="AB528" s="125" t="str">
        <f>IF('2. Enter scores'!AA532&lt;&gt;"",'2. Enter scores'!$B532-'2. Enter scores'!AA532,"")</f>
        <v/>
      </c>
      <c r="AC528" s="125" t="str">
        <f>IF('2. Enter scores'!AB532&lt;&gt;"",'2. Enter scores'!$B532-'2. Enter scores'!AB532,"")</f>
        <v/>
      </c>
      <c r="AD528" s="125" t="str">
        <f>IF('2. Enter scores'!AC532&lt;&gt;"",'2. Enter scores'!$B532-'2. Enter scores'!AC532,"")</f>
        <v/>
      </c>
      <c r="AE528" s="125" t="str">
        <f>IF('2. Enter scores'!AD532&lt;&gt;"",'2. Enter scores'!$B532-'2. Enter scores'!AD532,"")</f>
        <v/>
      </c>
      <c r="AF528" s="125" t="str">
        <f>IF('2. Enter scores'!AE532&lt;&gt;"",'2. Enter scores'!$B532-'2. Enter scores'!AE532,"")</f>
        <v/>
      </c>
      <c r="AG528" s="125" t="str">
        <f>IF('2. Enter scores'!AF532&lt;&gt;"",'2. Enter scores'!$B532-'2. Enter scores'!AF532,"")</f>
        <v/>
      </c>
      <c r="AH528" s="125" t="str">
        <f>IF('2. Enter scores'!AG532&lt;&gt;"",'2. Enter scores'!$B532-'2. Enter scores'!AG532,"")</f>
        <v/>
      </c>
      <c r="AI528" s="125" t="str">
        <f>IF('2. Enter scores'!AH532&lt;&gt;"",'2. Enter scores'!$B532-'2. Enter scores'!AH532,"")</f>
        <v/>
      </c>
      <c r="AJ528" s="125" t="str">
        <f>IF('2. Enter scores'!AI532&lt;&gt;"",'2. Enter scores'!$B532-'2. Enter scores'!AI532,"")</f>
        <v/>
      </c>
      <c r="AK528" s="125" t="str">
        <f>IF('2. Enter scores'!AJ532&lt;&gt;"",'2. Enter scores'!$B532-'2. Enter scores'!AJ532,"")</f>
        <v/>
      </c>
      <c r="AL528" s="125" t="str">
        <f>IF('2. Enter scores'!AK532&lt;&gt;"",'2. Enter scores'!$B532-'2. Enter scores'!AK532,"")</f>
        <v/>
      </c>
      <c r="AM528" s="125" t="str">
        <f>IF('2. Enter scores'!AL532&lt;&gt;"",'2. Enter scores'!$B532-'2. Enter scores'!AL532,"")</f>
        <v/>
      </c>
      <c r="AN528" s="125" t="str">
        <f>IF('2. Enter scores'!AM532&lt;&gt;"",'2. Enter scores'!$B532-'2. Enter scores'!AM532,"")</f>
        <v/>
      </c>
      <c r="AO528" s="125" t="str">
        <f>IF('2. Enter scores'!AN532&lt;&gt;"",'2. Enter scores'!$B532-'2. Enter scores'!AN532,"")</f>
        <v/>
      </c>
      <c r="AP528" s="125" t="str">
        <f>IF('2. Enter scores'!AO532&lt;&gt;"",'2. Enter scores'!$B532-'2. Enter scores'!AO532,"")</f>
        <v/>
      </c>
      <c r="AQ528" s="125" t="str">
        <f>IF('2. Enter scores'!AP532&lt;&gt;"",'2. Enter scores'!$B532-'2. Enter scores'!AP532,"")</f>
        <v/>
      </c>
      <c r="AR528" s="125" t="str">
        <f>IF('2. Enter scores'!AQ532&lt;&gt;"",'2. Enter scores'!$B532-'2. Enter scores'!AQ532,"")</f>
        <v/>
      </c>
      <c r="AS528" s="125" t="str">
        <f>IF('2. Enter scores'!AR532&lt;&gt;"",'2. Enter scores'!$B532-'2. Enter scores'!AR532,"")</f>
        <v/>
      </c>
      <c r="AT528" s="125" t="str">
        <f>IF('2. Enter scores'!AS532&lt;&gt;"",'2. Enter scores'!$B532-'2. Enter scores'!AS532,"")</f>
        <v/>
      </c>
      <c r="AU528" s="125" t="str">
        <f>IF('2. Enter scores'!AT532&lt;&gt;"",'2. Enter scores'!$B532-'2. Enter scores'!AT532,"")</f>
        <v/>
      </c>
      <c r="AV528" s="125" t="str">
        <f>IF('2. Enter scores'!AU532&lt;&gt;"",'2. Enter scores'!$B532-'2. Enter scores'!AU532,"")</f>
        <v/>
      </c>
      <c r="AW528" s="125" t="str">
        <f>IF('2. Enter scores'!AV532&lt;&gt;"",'2. Enter scores'!$B532-'2. Enter scores'!AV532,"")</f>
        <v/>
      </c>
      <c r="AX528" s="125" t="str">
        <f>IF('2. Enter scores'!AW532&lt;&gt;"",'2. Enter scores'!$B532-'2. Enter scores'!AW532,"")</f>
        <v/>
      </c>
      <c r="AY528" s="125" t="str">
        <f>IF('2. Enter scores'!AX532&lt;&gt;"",'2. Enter scores'!$B532-'2. Enter scores'!AX532,"")</f>
        <v/>
      </c>
      <c r="AZ528" s="125" t="str">
        <f>IF('2. Enter scores'!AY532&lt;&gt;"",'2. Enter scores'!$B532-'2. Enter scores'!AY532,"")</f>
        <v/>
      </c>
      <c r="BA528" s="125" t="str">
        <f>IF('2. Enter scores'!AZ532&lt;&gt;"",'2. Enter scores'!$B532-'2. Enter scores'!AZ532,"")</f>
        <v/>
      </c>
      <c r="BB528" s="125" t="str">
        <f>IF('2. Enter scores'!BA532&lt;&gt;"",'2. Enter scores'!$B532-'2. Enter scores'!BA532,"")</f>
        <v/>
      </c>
      <c r="BC528" s="125" t="str">
        <f>IF('2. Enter scores'!BB532&lt;&gt;"",'2. Enter scores'!$B532-'2. Enter scores'!BB532,"")</f>
        <v/>
      </c>
      <c r="BD528" s="125" t="str">
        <f>IF('2. Enter scores'!BC532&lt;&gt;"",'2. Enter scores'!$B532-'2. Enter scores'!BC532,"")</f>
        <v/>
      </c>
      <c r="BE528" s="125" t="str">
        <f>IF('2. Enter scores'!BD532&lt;&gt;"",'2. Enter scores'!$B532-'2. Enter scores'!BD532,"")</f>
        <v/>
      </c>
      <c r="BF528" s="125" t="str">
        <f>IF('2. Enter scores'!BE532&lt;&gt;"",'2. Enter scores'!$B532-'2. Enter scores'!BE532,"")</f>
        <v/>
      </c>
      <c r="BG528" s="125" t="str">
        <f>IF('2. Enter scores'!BF532&lt;&gt;"",'2. Enter scores'!$B532-'2. Enter scores'!BF532,"")</f>
        <v/>
      </c>
      <c r="BH528" s="125" t="str">
        <f>IF('2. Enter scores'!BG532&lt;&gt;"",'2. Enter scores'!$B532-'2. Enter scores'!BG532,"")</f>
        <v/>
      </c>
      <c r="BI528" s="125" t="str">
        <f>IF('2. Enter scores'!BH532&lt;&gt;"",'2. Enter scores'!$B532-'2. Enter scores'!BH532,"")</f>
        <v/>
      </c>
      <c r="BJ528" s="125" t="str">
        <f>IF('2. Enter scores'!BI532&lt;&gt;"",'2. Enter scores'!$B532-'2. Enter scores'!BI532,"")</f>
        <v/>
      </c>
      <c r="BK528" s="125" t="str">
        <f>IF('2. Enter scores'!BJ532&lt;&gt;"",'2. Enter scores'!$B532-'2. Enter scores'!BJ532,"")</f>
        <v/>
      </c>
      <c r="BL528" s="125" t="str">
        <f>IF('2. Enter scores'!BK532&lt;&gt;"",'2. Enter scores'!$B532-'2. Enter scores'!BK532,"")</f>
        <v/>
      </c>
      <c r="BM528" s="125" t="str">
        <f>IF('2. Enter scores'!BL532&lt;&gt;"",'2. Enter scores'!$B532-'2. Enter scores'!BL532,"")</f>
        <v/>
      </c>
      <c r="BN528" s="125" t="str">
        <f>IF('2. Enter scores'!BM532&lt;&gt;"",'2. Enter scores'!$B532-'2. Enter scores'!BM532,"")</f>
        <v/>
      </c>
      <c r="BO528" s="125" t="str">
        <f>IF('2. Enter scores'!BN532&lt;&gt;"",'2. Enter scores'!$B532-'2. Enter scores'!BN532,"")</f>
        <v/>
      </c>
      <c r="BP528" s="108">
        <v>1000</v>
      </c>
    </row>
    <row r="529" spans="2:68" x14ac:dyDescent="0.35">
      <c r="B529" s="125" t="str">
        <f>IF('2. Enter scores'!A533&lt;&gt;"",'2. Enter scores'!A533,"")</f>
        <v/>
      </c>
      <c r="H529" s="125" t="str">
        <f>IF('2. Enter scores'!G533&lt;&gt;"",'2. Enter scores'!$B533-'2. Enter scores'!G533,"")</f>
        <v/>
      </c>
      <c r="I529" s="125" t="str">
        <f>IF('2. Enter scores'!H533&lt;&gt;"",'2. Enter scores'!$B533-'2. Enter scores'!H533,"")</f>
        <v/>
      </c>
      <c r="J529" s="125" t="str">
        <f>IF('2. Enter scores'!I533&lt;&gt;"",'2. Enter scores'!$B533-'2. Enter scores'!I533,"")</f>
        <v/>
      </c>
      <c r="K529" s="125" t="str">
        <f>IF('2. Enter scores'!J533&lt;&gt;"",'2. Enter scores'!$B533-'2. Enter scores'!J533,"")</f>
        <v/>
      </c>
      <c r="L529" s="125" t="str">
        <f>IF('2. Enter scores'!K533&lt;&gt;"",'2. Enter scores'!$B533-'2. Enter scores'!K533,"")</f>
        <v/>
      </c>
      <c r="M529" s="125" t="str">
        <f>IF('2. Enter scores'!L533&lt;&gt;"",'2. Enter scores'!$B533-'2. Enter scores'!L533,"")</f>
        <v/>
      </c>
      <c r="N529" s="125" t="str">
        <f>IF('2. Enter scores'!M533&lt;&gt;"",'2. Enter scores'!$B533-'2. Enter scores'!M533,"")</f>
        <v/>
      </c>
      <c r="O529" s="125" t="str">
        <f>IF('2. Enter scores'!N533&lt;&gt;"",'2. Enter scores'!$B533-'2. Enter scores'!N533,"")</f>
        <v/>
      </c>
      <c r="P529" s="125" t="str">
        <f>IF('2. Enter scores'!O533&lt;&gt;"",'2. Enter scores'!$B533-'2. Enter scores'!O533,"")</f>
        <v/>
      </c>
      <c r="Q529" s="125" t="str">
        <f>IF('2. Enter scores'!P533&lt;&gt;"",'2. Enter scores'!$B533-'2. Enter scores'!P533,"")</f>
        <v/>
      </c>
      <c r="R529" s="125" t="str">
        <f>IF('2. Enter scores'!Q533&lt;&gt;"",'2. Enter scores'!$B533-'2. Enter scores'!Q533,"")</f>
        <v/>
      </c>
      <c r="S529" s="125" t="str">
        <f>IF('2. Enter scores'!R533&lt;&gt;"",'2. Enter scores'!$B533-'2. Enter scores'!R533,"")</f>
        <v/>
      </c>
      <c r="T529" s="125" t="str">
        <f>IF('2. Enter scores'!S533&lt;&gt;"",'2. Enter scores'!$B533-'2. Enter scores'!S533,"")</f>
        <v/>
      </c>
      <c r="U529" s="125" t="str">
        <f>IF('2. Enter scores'!T533&lt;&gt;"",'2. Enter scores'!$B533-'2. Enter scores'!T533,"")</f>
        <v/>
      </c>
      <c r="V529" s="125" t="str">
        <f>IF('2. Enter scores'!U533&lt;&gt;"",'2. Enter scores'!$B533-'2. Enter scores'!U533,"")</f>
        <v/>
      </c>
      <c r="W529" s="125" t="str">
        <f>IF('2. Enter scores'!V533&lt;&gt;"",'2. Enter scores'!$B533-'2. Enter scores'!V533,"")</f>
        <v/>
      </c>
      <c r="X529" s="125" t="str">
        <f>IF('2. Enter scores'!W533&lt;&gt;"",'2. Enter scores'!$B533-'2. Enter scores'!W533,"")</f>
        <v/>
      </c>
      <c r="Y529" s="125" t="str">
        <f>IF('2. Enter scores'!X533&lt;&gt;"",'2. Enter scores'!$B533-'2. Enter scores'!X533,"")</f>
        <v/>
      </c>
      <c r="Z529" s="125" t="str">
        <f>IF('2. Enter scores'!Y533&lt;&gt;"",'2. Enter scores'!$B533-'2. Enter scores'!Y533,"")</f>
        <v/>
      </c>
      <c r="AA529" s="125" t="str">
        <f>IF('2. Enter scores'!Z533&lt;&gt;"",'2. Enter scores'!$B533-'2. Enter scores'!Z533,"")</f>
        <v/>
      </c>
      <c r="AB529" s="125" t="str">
        <f>IF('2. Enter scores'!AA533&lt;&gt;"",'2. Enter scores'!$B533-'2. Enter scores'!AA533,"")</f>
        <v/>
      </c>
      <c r="AC529" s="125" t="str">
        <f>IF('2. Enter scores'!AB533&lt;&gt;"",'2. Enter scores'!$B533-'2. Enter scores'!AB533,"")</f>
        <v/>
      </c>
      <c r="AD529" s="125" t="str">
        <f>IF('2. Enter scores'!AC533&lt;&gt;"",'2. Enter scores'!$B533-'2. Enter scores'!AC533,"")</f>
        <v/>
      </c>
      <c r="AE529" s="125" t="str">
        <f>IF('2. Enter scores'!AD533&lt;&gt;"",'2. Enter scores'!$B533-'2. Enter scores'!AD533,"")</f>
        <v/>
      </c>
      <c r="AF529" s="125" t="str">
        <f>IF('2. Enter scores'!AE533&lt;&gt;"",'2. Enter scores'!$B533-'2. Enter scores'!AE533,"")</f>
        <v/>
      </c>
      <c r="AG529" s="125" t="str">
        <f>IF('2. Enter scores'!AF533&lt;&gt;"",'2. Enter scores'!$B533-'2. Enter scores'!AF533,"")</f>
        <v/>
      </c>
      <c r="AH529" s="125" t="str">
        <f>IF('2. Enter scores'!AG533&lt;&gt;"",'2. Enter scores'!$B533-'2. Enter scores'!AG533,"")</f>
        <v/>
      </c>
      <c r="AI529" s="125" t="str">
        <f>IF('2. Enter scores'!AH533&lt;&gt;"",'2. Enter scores'!$B533-'2. Enter scores'!AH533,"")</f>
        <v/>
      </c>
      <c r="AJ529" s="125" t="str">
        <f>IF('2. Enter scores'!AI533&lt;&gt;"",'2. Enter scores'!$B533-'2. Enter scores'!AI533,"")</f>
        <v/>
      </c>
      <c r="AK529" s="125" t="str">
        <f>IF('2. Enter scores'!AJ533&lt;&gt;"",'2. Enter scores'!$B533-'2. Enter scores'!AJ533,"")</f>
        <v/>
      </c>
      <c r="AL529" s="125" t="str">
        <f>IF('2. Enter scores'!AK533&lt;&gt;"",'2. Enter scores'!$B533-'2. Enter scores'!AK533,"")</f>
        <v/>
      </c>
      <c r="AM529" s="125" t="str">
        <f>IF('2. Enter scores'!AL533&lt;&gt;"",'2. Enter scores'!$B533-'2. Enter scores'!AL533,"")</f>
        <v/>
      </c>
      <c r="AN529" s="125" t="str">
        <f>IF('2. Enter scores'!AM533&lt;&gt;"",'2. Enter scores'!$B533-'2. Enter scores'!AM533,"")</f>
        <v/>
      </c>
      <c r="AO529" s="125" t="str">
        <f>IF('2. Enter scores'!AN533&lt;&gt;"",'2. Enter scores'!$B533-'2. Enter scores'!AN533,"")</f>
        <v/>
      </c>
      <c r="AP529" s="125" t="str">
        <f>IF('2. Enter scores'!AO533&lt;&gt;"",'2. Enter scores'!$B533-'2. Enter scores'!AO533,"")</f>
        <v/>
      </c>
      <c r="AQ529" s="125" t="str">
        <f>IF('2. Enter scores'!AP533&lt;&gt;"",'2. Enter scores'!$B533-'2. Enter scores'!AP533,"")</f>
        <v/>
      </c>
      <c r="AR529" s="125" t="str">
        <f>IF('2. Enter scores'!AQ533&lt;&gt;"",'2. Enter scores'!$B533-'2. Enter scores'!AQ533,"")</f>
        <v/>
      </c>
      <c r="AS529" s="125" t="str">
        <f>IF('2. Enter scores'!AR533&lt;&gt;"",'2. Enter scores'!$B533-'2. Enter scores'!AR533,"")</f>
        <v/>
      </c>
      <c r="AT529" s="125" t="str">
        <f>IF('2. Enter scores'!AS533&lt;&gt;"",'2. Enter scores'!$B533-'2. Enter scores'!AS533,"")</f>
        <v/>
      </c>
      <c r="AU529" s="125" t="str">
        <f>IF('2. Enter scores'!AT533&lt;&gt;"",'2. Enter scores'!$B533-'2. Enter scores'!AT533,"")</f>
        <v/>
      </c>
      <c r="AV529" s="125" t="str">
        <f>IF('2. Enter scores'!AU533&lt;&gt;"",'2. Enter scores'!$B533-'2. Enter scores'!AU533,"")</f>
        <v/>
      </c>
      <c r="AW529" s="125" t="str">
        <f>IF('2. Enter scores'!AV533&lt;&gt;"",'2. Enter scores'!$B533-'2. Enter scores'!AV533,"")</f>
        <v/>
      </c>
      <c r="AX529" s="125" t="str">
        <f>IF('2. Enter scores'!AW533&lt;&gt;"",'2. Enter scores'!$B533-'2. Enter scores'!AW533,"")</f>
        <v/>
      </c>
      <c r="AY529" s="125" t="str">
        <f>IF('2. Enter scores'!AX533&lt;&gt;"",'2. Enter scores'!$B533-'2. Enter scores'!AX533,"")</f>
        <v/>
      </c>
      <c r="AZ529" s="125" t="str">
        <f>IF('2. Enter scores'!AY533&lt;&gt;"",'2. Enter scores'!$B533-'2. Enter scores'!AY533,"")</f>
        <v/>
      </c>
      <c r="BA529" s="125" t="str">
        <f>IF('2. Enter scores'!AZ533&lt;&gt;"",'2. Enter scores'!$B533-'2. Enter scores'!AZ533,"")</f>
        <v/>
      </c>
      <c r="BB529" s="125" t="str">
        <f>IF('2. Enter scores'!BA533&lt;&gt;"",'2. Enter scores'!$B533-'2. Enter scores'!BA533,"")</f>
        <v/>
      </c>
      <c r="BC529" s="125" t="str">
        <f>IF('2. Enter scores'!BB533&lt;&gt;"",'2. Enter scores'!$B533-'2. Enter scores'!BB533,"")</f>
        <v/>
      </c>
      <c r="BD529" s="125" t="str">
        <f>IF('2. Enter scores'!BC533&lt;&gt;"",'2. Enter scores'!$B533-'2. Enter scores'!BC533,"")</f>
        <v/>
      </c>
      <c r="BE529" s="125" t="str">
        <f>IF('2. Enter scores'!BD533&lt;&gt;"",'2. Enter scores'!$B533-'2. Enter scores'!BD533,"")</f>
        <v/>
      </c>
      <c r="BF529" s="125" t="str">
        <f>IF('2. Enter scores'!BE533&lt;&gt;"",'2. Enter scores'!$B533-'2. Enter scores'!BE533,"")</f>
        <v/>
      </c>
      <c r="BG529" s="125" t="str">
        <f>IF('2. Enter scores'!BF533&lt;&gt;"",'2. Enter scores'!$B533-'2. Enter scores'!BF533,"")</f>
        <v/>
      </c>
      <c r="BH529" s="125" t="str">
        <f>IF('2. Enter scores'!BG533&lt;&gt;"",'2. Enter scores'!$B533-'2. Enter scores'!BG533,"")</f>
        <v/>
      </c>
      <c r="BI529" s="125" t="str">
        <f>IF('2. Enter scores'!BH533&lt;&gt;"",'2. Enter scores'!$B533-'2. Enter scores'!BH533,"")</f>
        <v/>
      </c>
      <c r="BJ529" s="125" t="str">
        <f>IF('2. Enter scores'!BI533&lt;&gt;"",'2. Enter scores'!$B533-'2. Enter scores'!BI533,"")</f>
        <v/>
      </c>
      <c r="BK529" s="125" t="str">
        <f>IF('2. Enter scores'!BJ533&lt;&gt;"",'2. Enter scores'!$B533-'2. Enter scores'!BJ533,"")</f>
        <v/>
      </c>
      <c r="BL529" s="125" t="str">
        <f>IF('2. Enter scores'!BK533&lt;&gt;"",'2. Enter scores'!$B533-'2. Enter scores'!BK533,"")</f>
        <v/>
      </c>
      <c r="BM529" s="125" t="str">
        <f>IF('2. Enter scores'!BL533&lt;&gt;"",'2. Enter scores'!$B533-'2. Enter scores'!BL533,"")</f>
        <v/>
      </c>
      <c r="BN529" s="125" t="str">
        <f>IF('2. Enter scores'!BM533&lt;&gt;"",'2. Enter scores'!$B533-'2. Enter scores'!BM533,"")</f>
        <v/>
      </c>
      <c r="BO529" s="125" t="str">
        <f>IF('2. Enter scores'!BN533&lt;&gt;"",'2. Enter scores'!$B533-'2. Enter scores'!BN533,"")</f>
        <v/>
      </c>
      <c r="BP529" s="108">
        <v>1000</v>
      </c>
    </row>
    <row r="530" spans="2:68" x14ac:dyDescent="0.35">
      <c r="B530" s="125" t="str">
        <f>IF('2. Enter scores'!A534&lt;&gt;"",'2. Enter scores'!A534,"")</f>
        <v/>
      </c>
      <c r="H530" s="125" t="str">
        <f>IF('2. Enter scores'!G534&lt;&gt;"",'2. Enter scores'!$B534-'2. Enter scores'!G534,"")</f>
        <v/>
      </c>
      <c r="I530" s="125" t="str">
        <f>IF('2. Enter scores'!H534&lt;&gt;"",'2. Enter scores'!$B534-'2. Enter scores'!H534,"")</f>
        <v/>
      </c>
      <c r="J530" s="125" t="str">
        <f>IF('2. Enter scores'!I534&lt;&gt;"",'2. Enter scores'!$B534-'2. Enter scores'!I534,"")</f>
        <v/>
      </c>
      <c r="K530" s="125" t="str">
        <f>IF('2. Enter scores'!J534&lt;&gt;"",'2. Enter scores'!$B534-'2. Enter scores'!J534,"")</f>
        <v/>
      </c>
      <c r="L530" s="125" t="str">
        <f>IF('2. Enter scores'!K534&lt;&gt;"",'2. Enter scores'!$B534-'2. Enter scores'!K534,"")</f>
        <v/>
      </c>
      <c r="M530" s="125" t="str">
        <f>IF('2. Enter scores'!L534&lt;&gt;"",'2. Enter scores'!$B534-'2. Enter scores'!L534,"")</f>
        <v/>
      </c>
      <c r="N530" s="125" t="str">
        <f>IF('2. Enter scores'!M534&lt;&gt;"",'2. Enter scores'!$B534-'2. Enter scores'!M534,"")</f>
        <v/>
      </c>
      <c r="O530" s="125" t="str">
        <f>IF('2. Enter scores'!N534&lt;&gt;"",'2. Enter scores'!$B534-'2. Enter scores'!N534,"")</f>
        <v/>
      </c>
      <c r="P530" s="125" t="str">
        <f>IF('2. Enter scores'!O534&lt;&gt;"",'2. Enter scores'!$B534-'2. Enter scores'!O534,"")</f>
        <v/>
      </c>
      <c r="Q530" s="125" t="str">
        <f>IF('2. Enter scores'!P534&lt;&gt;"",'2. Enter scores'!$B534-'2. Enter scores'!P534,"")</f>
        <v/>
      </c>
      <c r="R530" s="125" t="str">
        <f>IF('2. Enter scores'!Q534&lt;&gt;"",'2. Enter scores'!$B534-'2. Enter scores'!Q534,"")</f>
        <v/>
      </c>
      <c r="S530" s="125" t="str">
        <f>IF('2. Enter scores'!R534&lt;&gt;"",'2. Enter scores'!$B534-'2. Enter scores'!R534,"")</f>
        <v/>
      </c>
      <c r="T530" s="125" t="str">
        <f>IF('2. Enter scores'!S534&lt;&gt;"",'2. Enter scores'!$B534-'2. Enter scores'!S534,"")</f>
        <v/>
      </c>
      <c r="U530" s="125" t="str">
        <f>IF('2. Enter scores'!T534&lt;&gt;"",'2. Enter scores'!$B534-'2. Enter scores'!T534,"")</f>
        <v/>
      </c>
      <c r="V530" s="125" t="str">
        <f>IF('2. Enter scores'!U534&lt;&gt;"",'2. Enter scores'!$B534-'2. Enter scores'!U534,"")</f>
        <v/>
      </c>
      <c r="W530" s="125" t="str">
        <f>IF('2. Enter scores'!V534&lt;&gt;"",'2. Enter scores'!$B534-'2. Enter scores'!V534,"")</f>
        <v/>
      </c>
      <c r="X530" s="125" t="str">
        <f>IF('2. Enter scores'!W534&lt;&gt;"",'2. Enter scores'!$B534-'2. Enter scores'!W534,"")</f>
        <v/>
      </c>
      <c r="Y530" s="125" t="str">
        <f>IF('2. Enter scores'!X534&lt;&gt;"",'2. Enter scores'!$B534-'2. Enter scores'!X534,"")</f>
        <v/>
      </c>
      <c r="Z530" s="125" t="str">
        <f>IF('2. Enter scores'!Y534&lt;&gt;"",'2. Enter scores'!$B534-'2. Enter scores'!Y534,"")</f>
        <v/>
      </c>
      <c r="AA530" s="125" t="str">
        <f>IF('2. Enter scores'!Z534&lt;&gt;"",'2. Enter scores'!$B534-'2. Enter scores'!Z534,"")</f>
        <v/>
      </c>
      <c r="AB530" s="125" t="str">
        <f>IF('2. Enter scores'!AA534&lt;&gt;"",'2. Enter scores'!$B534-'2. Enter scores'!AA534,"")</f>
        <v/>
      </c>
      <c r="AC530" s="125" t="str">
        <f>IF('2. Enter scores'!AB534&lt;&gt;"",'2. Enter scores'!$B534-'2. Enter scores'!AB534,"")</f>
        <v/>
      </c>
      <c r="AD530" s="125" t="str">
        <f>IF('2. Enter scores'!AC534&lt;&gt;"",'2. Enter scores'!$B534-'2. Enter scores'!AC534,"")</f>
        <v/>
      </c>
      <c r="AE530" s="125" t="str">
        <f>IF('2. Enter scores'!AD534&lt;&gt;"",'2. Enter scores'!$B534-'2. Enter scores'!AD534,"")</f>
        <v/>
      </c>
      <c r="AF530" s="125" t="str">
        <f>IF('2. Enter scores'!AE534&lt;&gt;"",'2. Enter scores'!$B534-'2. Enter scores'!AE534,"")</f>
        <v/>
      </c>
      <c r="AG530" s="125" t="str">
        <f>IF('2. Enter scores'!AF534&lt;&gt;"",'2. Enter scores'!$B534-'2. Enter scores'!AF534,"")</f>
        <v/>
      </c>
      <c r="AH530" s="125" t="str">
        <f>IF('2. Enter scores'!AG534&lt;&gt;"",'2. Enter scores'!$B534-'2. Enter scores'!AG534,"")</f>
        <v/>
      </c>
      <c r="AI530" s="125" t="str">
        <f>IF('2. Enter scores'!AH534&lt;&gt;"",'2. Enter scores'!$B534-'2. Enter scores'!AH534,"")</f>
        <v/>
      </c>
      <c r="AJ530" s="125" t="str">
        <f>IF('2. Enter scores'!AI534&lt;&gt;"",'2. Enter scores'!$B534-'2. Enter scores'!AI534,"")</f>
        <v/>
      </c>
      <c r="AK530" s="125" t="str">
        <f>IF('2. Enter scores'!AJ534&lt;&gt;"",'2. Enter scores'!$B534-'2. Enter scores'!AJ534,"")</f>
        <v/>
      </c>
      <c r="AL530" s="125" t="str">
        <f>IF('2. Enter scores'!AK534&lt;&gt;"",'2. Enter scores'!$B534-'2. Enter scores'!AK534,"")</f>
        <v/>
      </c>
      <c r="AM530" s="125" t="str">
        <f>IF('2. Enter scores'!AL534&lt;&gt;"",'2. Enter scores'!$B534-'2. Enter scores'!AL534,"")</f>
        <v/>
      </c>
      <c r="AN530" s="125" t="str">
        <f>IF('2. Enter scores'!AM534&lt;&gt;"",'2. Enter scores'!$B534-'2. Enter scores'!AM534,"")</f>
        <v/>
      </c>
      <c r="AO530" s="125" t="str">
        <f>IF('2. Enter scores'!AN534&lt;&gt;"",'2. Enter scores'!$B534-'2. Enter scores'!AN534,"")</f>
        <v/>
      </c>
      <c r="AP530" s="125" t="str">
        <f>IF('2. Enter scores'!AO534&lt;&gt;"",'2. Enter scores'!$B534-'2. Enter scores'!AO534,"")</f>
        <v/>
      </c>
      <c r="AQ530" s="125" t="str">
        <f>IF('2. Enter scores'!AP534&lt;&gt;"",'2. Enter scores'!$B534-'2. Enter scores'!AP534,"")</f>
        <v/>
      </c>
      <c r="AR530" s="125" t="str">
        <f>IF('2. Enter scores'!AQ534&lt;&gt;"",'2. Enter scores'!$B534-'2. Enter scores'!AQ534,"")</f>
        <v/>
      </c>
      <c r="AS530" s="125" t="str">
        <f>IF('2. Enter scores'!AR534&lt;&gt;"",'2. Enter scores'!$B534-'2. Enter scores'!AR534,"")</f>
        <v/>
      </c>
      <c r="AT530" s="125" t="str">
        <f>IF('2. Enter scores'!AS534&lt;&gt;"",'2. Enter scores'!$B534-'2. Enter scores'!AS534,"")</f>
        <v/>
      </c>
      <c r="AU530" s="125" t="str">
        <f>IF('2. Enter scores'!AT534&lt;&gt;"",'2. Enter scores'!$B534-'2. Enter scores'!AT534,"")</f>
        <v/>
      </c>
      <c r="AV530" s="125" t="str">
        <f>IF('2. Enter scores'!AU534&lt;&gt;"",'2. Enter scores'!$B534-'2. Enter scores'!AU534,"")</f>
        <v/>
      </c>
      <c r="AW530" s="125" t="str">
        <f>IF('2. Enter scores'!AV534&lt;&gt;"",'2. Enter scores'!$B534-'2. Enter scores'!AV534,"")</f>
        <v/>
      </c>
      <c r="AX530" s="125" t="str">
        <f>IF('2. Enter scores'!AW534&lt;&gt;"",'2. Enter scores'!$B534-'2. Enter scores'!AW534,"")</f>
        <v/>
      </c>
      <c r="AY530" s="125" t="str">
        <f>IF('2. Enter scores'!AX534&lt;&gt;"",'2. Enter scores'!$B534-'2. Enter scores'!AX534,"")</f>
        <v/>
      </c>
      <c r="AZ530" s="125" t="str">
        <f>IF('2. Enter scores'!AY534&lt;&gt;"",'2. Enter scores'!$B534-'2. Enter scores'!AY534,"")</f>
        <v/>
      </c>
      <c r="BA530" s="125" t="str">
        <f>IF('2. Enter scores'!AZ534&lt;&gt;"",'2. Enter scores'!$B534-'2. Enter scores'!AZ534,"")</f>
        <v/>
      </c>
      <c r="BB530" s="125" t="str">
        <f>IF('2. Enter scores'!BA534&lt;&gt;"",'2. Enter scores'!$B534-'2. Enter scores'!BA534,"")</f>
        <v/>
      </c>
      <c r="BC530" s="125" t="str">
        <f>IF('2. Enter scores'!BB534&lt;&gt;"",'2. Enter scores'!$B534-'2. Enter scores'!BB534,"")</f>
        <v/>
      </c>
      <c r="BD530" s="125" t="str">
        <f>IF('2. Enter scores'!BC534&lt;&gt;"",'2. Enter scores'!$B534-'2. Enter scores'!BC534,"")</f>
        <v/>
      </c>
      <c r="BE530" s="125" t="str">
        <f>IF('2. Enter scores'!BD534&lt;&gt;"",'2. Enter scores'!$B534-'2. Enter scores'!BD534,"")</f>
        <v/>
      </c>
      <c r="BF530" s="125" t="str">
        <f>IF('2. Enter scores'!BE534&lt;&gt;"",'2. Enter scores'!$B534-'2. Enter scores'!BE534,"")</f>
        <v/>
      </c>
      <c r="BG530" s="125" t="str">
        <f>IF('2. Enter scores'!BF534&lt;&gt;"",'2. Enter scores'!$B534-'2. Enter scores'!BF534,"")</f>
        <v/>
      </c>
      <c r="BH530" s="125" t="str">
        <f>IF('2. Enter scores'!BG534&lt;&gt;"",'2. Enter scores'!$B534-'2. Enter scores'!BG534,"")</f>
        <v/>
      </c>
      <c r="BI530" s="125" t="str">
        <f>IF('2. Enter scores'!BH534&lt;&gt;"",'2. Enter scores'!$B534-'2. Enter scores'!BH534,"")</f>
        <v/>
      </c>
      <c r="BJ530" s="125" t="str">
        <f>IF('2. Enter scores'!BI534&lt;&gt;"",'2. Enter scores'!$B534-'2. Enter scores'!BI534,"")</f>
        <v/>
      </c>
      <c r="BK530" s="125" t="str">
        <f>IF('2. Enter scores'!BJ534&lt;&gt;"",'2. Enter scores'!$B534-'2. Enter scores'!BJ534,"")</f>
        <v/>
      </c>
      <c r="BL530" s="125" t="str">
        <f>IF('2. Enter scores'!BK534&lt;&gt;"",'2. Enter scores'!$B534-'2. Enter scores'!BK534,"")</f>
        <v/>
      </c>
      <c r="BM530" s="125" t="str">
        <f>IF('2. Enter scores'!BL534&lt;&gt;"",'2. Enter scores'!$B534-'2. Enter scores'!BL534,"")</f>
        <v/>
      </c>
      <c r="BN530" s="125" t="str">
        <f>IF('2. Enter scores'!BM534&lt;&gt;"",'2. Enter scores'!$B534-'2. Enter scores'!BM534,"")</f>
        <v/>
      </c>
      <c r="BO530" s="125" t="str">
        <f>IF('2. Enter scores'!BN534&lt;&gt;"",'2. Enter scores'!$B534-'2. Enter scores'!BN534,"")</f>
        <v/>
      </c>
      <c r="BP530" s="108">
        <v>1000</v>
      </c>
    </row>
    <row r="531" spans="2:68" x14ac:dyDescent="0.35">
      <c r="B531" s="125" t="str">
        <f>IF('2. Enter scores'!A535&lt;&gt;"",'2. Enter scores'!A535,"")</f>
        <v/>
      </c>
      <c r="H531" s="125" t="str">
        <f>IF('2. Enter scores'!G535&lt;&gt;"",'2. Enter scores'!$B535-'2. Enter scores'!G535,"")</f>
        <v/>
      </c>
      <c r="I531" s="125" t="str">
        <f>IF('2. Enter scores'!H535&lt;&gt;"",'2. Enter scores'!$B535-'2. Enter scores'!H535,"")</f>
        <v/>
      </c>
      <c r="J531" s="125" t="str">
        <f>IF('2. Enter scores'!I535&lt;&gt;"",'2. Enter scores'!$B535-'2. Enter scores'!I535,"")</f>
        <v/>
      </c>
      <c r="K531" s="125" t="str">
        <f>IF('2. Enter scores'!J535&lt;&gt;"",'2. Enter scores'!$B535-'2. Enter scores'!J535,"")</f>
        <v/>
      </c>
      <c r="L531" s="125" t="str">
        <f>IF('2. Enter scores'!K535&lt;&gt;"",'2. Enter scores'!$B535-'2. Enter scores'!K535,"")</f>
        <v/>
      </c>
      <c r="M531" s="125" t="str">
        <f>IF('2. Enter scores'!L535&lt;&gt;"",'2. Enter scores'!$B535-'2. Enter scores'!L535,"")</f>
        <v/>
      </c>
      <c r="N531" s="125" t="str">
        <f>IF('2. Enter scores'!M535&lt;&gt;"",'2. Enter scores'!$B535-'2. Enter scores'!M535,"")</f>
        <v/>
      </c>
      <c r="O531" s="125" t="str">
        <f>IF('2. Enter scores'!N535&lt;&gt;"",'2. Enter scores'!$B535-'2. Enter scores'!N535,"")</f>
        <v/>
      </c>
      <c r="P531" s="125" t="str">
        <f>IF('2. Enter scores'!O535&lt;&gt;"",'2. Enter scores'!$B535-'2. Enter scores'!O535,"")</f>
        <v/>
      </c>
      <c r="Q531" s="125" t="str">
        <f>IF('2. Enter scores'!P535&lt;&gt;"",'2. Enter scores'!$B535-'2. Enter scores'!P535,"")</f>
        <v/>
      </c>
      <c r="R531" s="125" t="str">
        <f>IF('2. Enter scores'!Q535&lt;&gt;"",'2. Enter scores'!$B535-'2. Enter scores'!Q535,"")</f>
        <v/>
      </c>
      <c r="S531" s="125" t="str">
        <f>IF('2. Enter scores'!R535&lt;&gt;"",'2. Enter scores'!$B535-'2. Enter scores'!R535,"")</f>
        <v/>
      </c>
      <c r="T531" s="125" t="str">
        <f>IF('2. Enter scores'!S535&lt;&gt;"",'2. Enter scores'!$B535-'2. Enter scores'!S535,"")</f>
        <v/>
      </c>
      <c r="U531" s="125" t="str">
        <f>IF('2. Enter scores'!T535&lt;&gt;"",'2. Enter scores'!$B535-'2. Enter scores'!T535,"")</f>
        <v/>
      </c>
      <c r="V531" s="125" t="str">
        <f>IF('2. Enter scores'!U535&lt;&gt;"",'2. Enter scores'!$B535-'2. Enter scores'!U535,"")</f>
        <v/>
      </c>
      <c r="W531" s="125" t="str">
        <f>IF('2. Enter scores'!V535&lt;&gt;"",'2. Enter scores'!$B535-'2. Enter scores'!V535,"")</f>
        <v/>
      </c>
      <c r="X531" s="125" t="str">
        <f>IF('2. Enter scores'!W535&lt;&gt;"",'2. Enter scores'!$B535-'2. Enter scores'!W535,"")</f>
        <v/>
      </c>
      <c r="Y531" s="125" t="str">
        <f>IF('2. Enter scores'!X535&lt;&gt;"",'2. Enter scores'!$B535-'2. Enter scores'!X535,"")</f>
        <v/>
      </c>
      <c r="Z531" s="125" t="str">
        <f>IF('2. Enter scores'!Y535&lt;&gt;"",'2. Enter scores'!$B535-'2. Enter scores'!Y535,"")</f>
        <v/>
      </c>
      <c r="AA531" s="125" t="str">
        <f>IF('2. Enter scores'!Z535&lt;&gt;"",'2. Enter scores'!$B535-'2. Enter scores'!Z535,"")</f>
        <v/>
      </c>
      <c r="AB531" s="125" t="str">
        <f>IF('2. Enter scores'!AA535&lt;&gt;"",'2. Enter scores'!$B535-'2. Enter scores'!AA535,"")</f>
        <v/>
      </c>
      <c r="AC531" s="125" t="str">
        <f>IF('2. Enter scores'!AB535&lt;&gt;"",'2. Enter scores'!$B535-'2. Enter scores'!AB535,"")</f>
        <v/>
      </c>
      <c r="AD531" s="125" t="str">
        <f>IF('2. Enter scores'!AC535&lt;&gt;"",'2. Enter scores'!$B535-'2. Enter scores'!AC535,"")</f>
        <v/>
      </c>
      <c r="AE531" s="125" t="str">
        <f>IF('2. Enter scores'!AD535&lt;&gt;"",'2. Enter scores'!$B535-'2. Enter scores'!AD535,"")</f>
        <v/>
      </c>
      <c r="AF531" s="125" t="str">
        <f>IF('2. Enter scores'!AE535&lt;&gt;"",'2. Enter scores'!$B535-'2. Enter scores'!AE535,"")</f>
        <v/>
      </c>
      <c r="AG531" s="125" t="str">
        <f>IF('2. Enter scores'!AF535&lt;&gt;"",'2. Enter scores'!$B535-'2. Enter scores'!AF535,"")</f>
        <v/>
      </c>
      <c r="AH531" s="125" t="str">
        <f>IF('2. Enter scores'!AG535&lt;&gt;"",'2. Enter scores'!$B535-'2. Enter scores'!AG535,"")</f>
        <v/>
      </c>
      <c r="AI531" s="125" t="str">
        <f>IF('2. Enter scores'!AH535&lt;&gt;"",'2. Enter scores'!$B535-'2. Enter scores'!AH535,"")</f>
        <v/>
      </c>
      <c r="AJ531" s="125" t="str">
        <f>IF('2. Enter scores'!AI535&lt;&gt;"",'2. Enter scores'!$B535-'2. Enter scores'!AI535,"")</f>
        <v/>
      </c>
      <c r="AK531" s="125" t="str">
        <f>IF('2. Enter scores'!AJ535&lt;&gt;"",'2. Enter scores'!$B535-'2. Enter scores'!AJ535,"")</f>
        <v/>
      </c>
      <c r="AL531" s="125" t="str">
        <f>IF('2. Enter scores'!AK535&lt;&gt;"",'2. Enter scores'!$B535-'2. Enter scores'!AK535,"")</f>
        <v/>
      </c>
      <c r="AM531" s="125" t="str">
        <f>IF('2. Enter scores'!AL535&lt;&gt;"",'2. Enter scores'!$B535-'2. Enter scores'!AL535,"")</f>
        <v/>
      </c>
      <c r="AN531" s="125" t="str">
        <f>IF('2. Enter scores'!AM535&lt;&gt;"",'2. Enter scores'!$B535-'2. Enter scores'!AM535,"")</f>
        <v/>
      </c>
      <c r="AO531" s="125" t="str">
        <f>IF('2. Enter scores'!AN535&lt;&gt;"",'2. Enter scores'!$B535-'2. Enter scores'!AN535,"")</f>
        <v/>
      </c>
      <c r="AP531" s="125" t="str">
        <f>IF('2. Enter scores'!AO535&lt;&gt;"",'2. Enter scores'!$B535-'2. Enter scores'!AO535,"")</f>
        <v/>
      </c>
      <c r="AQ531" s="125" t="str">
        <f>IF('2. Enter scores'!AP535&lt;&gt;"",'2. Enter scores'!$B535-'2. Enter scores'!AP535,"")</f>
        <v/>
      </c>
      <c r="AR531" s="125" t="str">
        <f>IF('2. Enter scores'!AQ535&lt;&gt;"",'2. Enter scores'!$B535-'2. Enter scores'!AQ535,"")</f>
        <v/>
      </c>
      <c r="AS531" s="125" t="str">
        <f>IF('2. Enter scores'!AR535&lt;&gt;"",'2. Enter scores'!$B535-'2. Enter scores'!AR535,"")</f>
        <v/>
      </c>
      <c r="AT531" s="125" t="str">
        <f>IF('2. Enter scores'!AS535&lt;&gt;"",'2. Enter scores'!$B535-'2. Enter scores'!AS535,"")</f>
        <v/>
      </c>
      <c r="AU531" s="125" t="str">
        <f>IF('2. Enter scores'!AT535&lt;&gt;"",'2. Enter scores'!$B535-'2. Enter scores'!AT535,"")</f>
        <v/>
      </c>
      <c r="AV531" s="125" t="str">
        <f>IF('2. Enter scores'!AU535&lt;&gt;"",'2. Enter scores'!$B535-'2. Enter scores'!AU535,"")</f>
        <v/>
      </c>
      <c r="AW531" s="125" t="str">
        <f>IF('2. Enter scores'!AV535&lt;&gt;"",'2. Enter scores'!$B535-'2. Enter scores'!AV535,"")</f>
        <v/>
      </c>
      <c r="AX531" s="125" t="str">
        <f>IF('2. Enter scores'!AW535&lt;&gt;"",'2. Enter scores'!$B535-'2. Enter scores'!AW535,"")</f>
        <v/>
      </c>
      <c r="AY531" s="125" t="str">
        <f>IF('2. Enter scores'!AX535&lt;&gt;"",'2. Enter scores'!$B535-'2. Enter scores'!AX535,"")</f>
        <v/>
      </c>
      <c r="AZ531" s="125" t="str">
        <f>IF('2. Enter scores'!AY535&lt;&gt;"",'2. Enter scores'!$B535-'2. Enter scores'!AY535,"")</f>
        <v/>
      </c>
      <c r="BA531" s="125" t="str">
        <f>IF('2. Enter scores'!AZ535&lt;&gt;"",'2. Enter scores'!$B535-'2. Enter scores'!AZ535,"")</f>
        <v/>
      </c>
      <c r="BB531" s="125" t="str">
        <f>IF('2. Enter scores'!BA535&lt;&gt;"",'2. Enter scores'!$B535-'2. Enter scores'!BA535,"")</f>
        <v/>
      </c>
      <c r="BC531" s="125" t="str">
        <f>IF('2. Enter scores'!BB535&lt;&gt;"",'2. Enter scores'!$B535-'2. Enter scores'!BB535,"")</f>
        <v/>
      </c>
      <c r="BD531" s="125" t="str">
        <f>IF('2. Enter scores'!BC535&lt;&gt;"",'2. Enter scores'!$B535-'2. Enter scores'!BC535,"")</f>
        <v/>
      </c>
      <c r="BE531" s="125" t="str">
        <f>IF('2. Enter scores'!BD535&lt;&gt;"",'2. Enter scores'!$B535-'2. Enter scores'!BD535,"")</f>
        <v/>
      </c>
      <c r="BF531" s="125" t="str">
        <f>IF('2. Enter scores'!BE535&lt;&gt;"",'2. Enter scores'!$B535-'2. Enter scores'!BE535,"")</f>
        <v/>
      </c>
      <c r="BG531" s="125" t="str">
        <f>IF('2. Enter scores'!BF535&lt;&gt;"",'2. Enter scores'!$B535-'2. Enter scores'!BF535,"")</f>
        <v/>
      </c>
      <c r="BH531" s="125" t="str">
        <f>IF('2. Enter scores'!BG535&lt;&gt;"",'2. Enter scores'!$B535-'2. Enter scores'!BG535,"")</f>
        <v/>
      </c>
      <c r="BI531" s="125" t="str">
        <f>IF('2. Enter scores'!BH535&lt;&gt;"",'2. Enter scores'!$B535-'2. Enter scores'!BH535,"")</f>
        <v/>
      </c>
      <c r="BJ531" s="125" t="str">
        <f>IF('2. Enter scores'!BI535&lt;&gt;"",'2. Enter scores'!$B535-'2. Enter scores'!BI535,"")</f>
        <v/>
      </c>
      <c r="BK531" s="125" t="str">
        <f>IF('2. Enter scores'!BJ535&lt;&gt;"",'2. Enter scores'!$B535-'2. Enter scores'!BJ535,"")</f>
        <v/>
      </c>
      <c r="BL531" s="125" t="str">
        <f>IF('2. Enter scores'!BK535&lt;&gt;"",'2. Enter scores'!$B535-'2. Enter scores'!BK535,"")</f>
        <v/>
      </c>
      <c r="BM531" s="125" t="str">
        <f>IF('2. Enter scores'!BL535&lt;&gt;"",'2. Enter scores'!$B535-'2. Enter scores'!BL535,"")</f>
        <v/>
      </c>
      <c r="BN531" s="125" t="str">
        <f>IF('2. Enter scores'!BM535&lt;&gt;"",'2. Enter scores'!$B535-'2. Enter scores'!BM535,"")</f>
        <v/>
      </c>
      <c r="BO531" s="125" t="str">
        <f>IF('2. Enter scores'!BN535&lt;&gt;"",'2. Enter scores'!$B535-'2. Enter scores'!BN535,"")</f>
        <v/>
      </c>
      <c r="BP531" s="108">
        <v>1000</v>
      </c>
    </row>
    <row r="532" spans="2:68" x14ac:dyDescent="0.35">
      <c r="B532" s="125" t="str">
        <f>IF('2. Enter scores'!A536&lt;&gt;"",'2. Enter scores'!A536,"")</f>
        <v/>
      </c>
      <c r="H532" s="125" t="str">
        <f>IF('2. Enter scores'!G536&lt;&gt;"",'2. Enter scores'!$B536-'2. Enter scores'!G536,"")</f>
        <v/>
      </c>
      <c r="I532" s="125" t="str">
        <f>IF('2. Enter scores'!H536&lt;&gt;"",'2. Enter scores'!$B536-'2. Enter scores'!H536,"")</f>
        <v/>
      </c>
      <c r="J532" s="125" t="str">
        <f>IF('2. Enter scores'!I536&lt;&gt;"",'2. Enter scores'!$B536-'2. Enter scores'!I536,"")</f>
        <v/>
      </c>
      <c r="K532" s="125" t="str">
        <f>IF('2. Enter scores'!J536&lt;&gt;"",'2. Enter scores'!$B536-'2. Enter scores'!J536,"")</f>
        <v/>
      </c>
      <c r="L532" s="125" t="str">
        <f>IF('2. Enter scores'!K536&lt;&gt;"",'2. Enter scores'!$B536-'2. Enter scores'!K536,"")</f>
        <v/>
      </c>
      <c r="M532" s="125" t="str">
        <f>IF('2. Enter scores'!L536&lt;&gt;"",'2. Enter scores'!$B536-'2. Enter scores'!L536,"")</f>
        <v/>
      </c>
      <c r="N532" s="125" t="str">
        <f>IF('2. Enter scores'!M536&lt;&gt;"",'2. Enter scores'!$B536-'2. Enter scores'!M536,"")</f>
        <v/>
      </c>
      <c r="O532" s="125" t="str">
        <f>IF('2. Enter scores'!N536&lt;&gt;"",'2. Enter scores'!$B536-'2. Enter scores'!N536,"")</f>
        <v/>
      </c>
      <c r="P532" s="125" t="str">
        <f>IF('2. Enter scores'!O536&lt;&gt;"",'2. Enter scores'!$B536-'2. Enter scores'!O536,"")</f>
        <v/>
      </c>
      <c r="Q532" s="125" t="str">
        <f>IF('2. Enter scores'!P536&lt;&gt;"",'2. Enter scores'!$B536-'2. Enter scores'!P536,"")</f>
        <v/>
      </c>
      <c r="R532" s="125" t="str">
        <f>IF('2. Enter scores'!Q536&lt;&gt;"",'2. Enter scores'!$B536-'2. Enter scores'!Q536,"")</f>
        <v/>
      </c>
      <c r="S532" s="125" t="str">
        <f>IF('2. Enter scores'!R536&lt;&gt;"",'2. Enter scores'!$B536-'2. Enter scores'!R536,"")</f>
        <v/>
      </c>
      <c r="T532" s="125" t="str">
        <f>IF('2. Enter scores'!S536&lt;&gt;"",'2. Enter scores'!$B536-'2. Enter scores'!S536,"")</f>
        <v/>
      </c>
      <c r="U532" s="125" t="str">
        <f>IF('2. Enter scores'!T536&lt;&gt;"",'2. Enter scores'!$B536-'2. Enter scores'!T536,"")</f>
        <v/>
      </c>
      <c r="V532" s="125" t="str">
        <f>IF('2. Enter scores'!U536&lt;&gt;"",'2. Enter scores'!$B536-'2. Enter scores'!U536,"")</f>
        <v/>
      </c>
      <c r="W532" s="125" t="str">
        <f>IF('2. Enter scores'!V536&lt;&gt;"",'2. Enter scores'!$B536-'2. Enter scores'!V536,"")</f>
        <v/>
      </c>
      <c r="X532" s="125" t="str">
        <f>IF('2. Enter scores'!W536&lt;&gt;"",'2. Enter scores'!$B536-'2. Enter scores'!W536,"")</f>
        <v/>
      </c>
      <c r="Y532" s="125" t="str">
        <f>IF('2. Enter scores'!X536&lt;&gt;"",'2. Enter scores'!$B536-'2. Enter scores'!X536,"")</f>
        <v/>
      </c>
      <c r="Z532" s="125" t="str">
        <f>IF('2. Enter scores'!Y536&lt;&gt;"",'2. Enter scores'!$B536-'2. Enter scores'!Y536,"")</f>
        <v/>
      </c>
      <c r="AA532" s="125" t="str">
        <f>IF('2. Enter scores'!Z536&lt;&gt;"",'2. Enter scores'!$B536-'2. Enter scores'!Z536,"")</f>
        <v/>
      </c>
      <c r="AB532" s="125" t="str">
        <f>IF('2. Enter scores'!AA536&lt;&gt;"",'2. Enter scores'!$B536-'2. Enter scores'!AA536,"")</f>
        <v/>
      </c>
      <c r="AC532" s="125" t="str">
        <f>IF('2. Enter scores'!AB536&lt;&gt;"",'2. Enter scores'!$B536-'2. Enter scores'!AB536,"")</f>
        <v/>
      </c>
      <c r="AD532" s="125" t="str">
        <f>IF('2. Enter scores'!AC536&lt;&gt;"",'2. Enter scores'!$B536-'2. Enter scores'!AC536,"")</f>
        <v/>
      </c>
      <c r="AE532" s="125" t="str">
        <f>IF('2. Enter scores'!AD536&lt;&gt;"",'2. Enter scores'!$B536-'2. Enter scores'!AD536,"")</f>
        <v/>
      </c>
      <c r="AF532" s="125" t="str">
        <f>IF('2. Enter scores'!AE536&lt;&gt;"",'2. Enter scores'!$B536-'2. Enter scores'!AE536,"")</f>
        <v/>
      </c>
      <c r="AG532" s="125" t="str">
        <f>IF('2. Enter scores'!AF536&lt;&gt;"",'2. Enter scores'!$B536-'2. Enter scores'!AF536,"")</f>
        <v/>
      </c>
      <c r="AH532" s="125" t="str">
        <f>IF('2. Enter scores'!AG536&lt;&gt;"",'2. Enter scores'!$B536-'2. Enter scores'!AG536,"")</f>
        <v/>
      </c>
      <c r="AI532" s="125" t="str">
        <f>IF('2. Enter scores'!AH536&lt;&gt;"",'2. Enter scores'!$B536-'2. Enter scores'!AH536,"")</f>
        <v/>
      </c>
      <c r="AJ532" s="125" t="str">
        <f>IF('2. Enter scores'!AI536&lt;&gt;"",'2. Enter scores'!$B536-'2. Enter scores'!AI536,"")</f>
        <v/>
      </c>
      <c r="AK532" s="125" t="str">
        <f>IF('2. Enter scores'!AJ536&lt;&gt;"",'2. Enter scores'!$B536-'2. Enter scores'!AJ536,"")</f>
        <v/>
      </c>
      <c r="AL532" s="125" t="str">
        <f>IF('2. Enter scores'!AK536&lt;&gt;"",'2. Enter scores'!$B536-'2. Enter scores'!AK536,"")</f>
        <v/>
      </c>
      <c r="AM532" s="125" t="str">
        <f>IF('2. Enter scores'!AL536&lt;&gt;"",'2. Enter scores'!$B536-'2. Enter scores'!AL536,"")</f>
        <v/>
      </c>
      <c r="AN532" s="125" t="str">
        <f>IF('2. Enter scores'!AM536&lt;&gt;"",'2. Enter scores'!$B536-'2. Enter scores'!AM536,"")</f>
        <v/>
      </c>
      <c r="AO532" s="125" t="str">
        <f>IF('2. Enter scores'!AN536&lt;&gt;"",'2. Enter scores'!$B536-'2. Enter scores'!AN536,"")</f>
        <v/>
      </c>
      <c r="AP532" s="125" t="str">
        <f>IF('2. Enter scores'!AO536&lt;&gt;"",'2. Enter scores'!$B536-'2. Enter scores'!AO536,"")</f>
        <v/>
      </c>
      <c r="AQ532" s="125" t="str">
        <f>IF('2. Enter scores'!AP536&lt;&gt;"",'2. Enter scores'!$B536-'2. Enter scores'!AP536,"")</f>
        <v/>
      </c>
      <c r="AR532" s="125" t="str">
        <f>IF('2. Enter scores'!AQ536&lt;&gt;"",'2. Enter scores'!$B536-'2. Enter scores'!AQ536,"")</f>
        <v/>
      </c>
      <c r="AS532" s="125" t="str">
        <f>IF('2. Enter scores'!AR536&lt;&gt;"",'2. Enter scores'!$B536-'2. Enter scores'!AR536,"")</f>
        <v/>
      </c>
      <c r="AT532" s="125" t="str">
        <f>IF('2. Enter scores'!AS536&lt;&gt;"",'2. Enter scores'!$B536-'2. Enter scores'!AS536,"")</f>
        <v/>
      </c>
      <c r="AU532" s="125" t="str">
        <f>IF('2. Enter scores'!AT536&lt;&gt;"",'2. Enter scores'!$B536-'2. Enter scores'!AT536,"")</f>
        <v/>
      </c>
      <c r="AV532" s="125" t="str">
        <f>IF('2. Enter scores'!AU536&lt;&gt;"",'2. Enter scores'!$B536-'2. Enter scores'!AU536,"")</f>
        <v/>
      </c>
      <c r="AW532" s="125" t="str">
        <f>IF('2. Enter scores'!AV536&lt;&gt;"",'2. Enter scores'!$B536-'2. Enter scores'!AV536,"")</f>
        <v/>
      </c>
      <c r="AX532" s="125" t="str">
        <f>IF('2. Enter scores'!AW536&lt;&gt;"",'2. Enter scores'!$B536-'2. Enter scores'!AW536,"")</f>
        <v/>
      </c>
      <c r="AY532" s="125" t="str">
        <f>IF('2. Enter scores'!AX536&lt;&gt;"",'2. Enter scores'!$B536-'2. Enter scores'!AX536,"")</f>
        <v/>
      </c>
      <c r="AZ532" s="125" t="str">
        <f>IF('2. Enter scores'!AY536&lt;&gt;"",'2. Enter scores'!$B536-'2. Enter scores'!AY536,"")</f>
        <v/>
      </c>
      <c r="BA532" s="125" t="str">
        <f>IF('2. Enter scores'!AZ536&lt;&gt;"",'2. Enter scores'!$B536-'2. Enter scores'!AZ536,"")</f>
        <v/>
      </c>
      <c r="BB532" s="125" t="str">
        <f>IF('2. Enter scores'!BA536&lt;&gt;"",'2. Enter scores'!$B536-'2. Enter scores'!BA536,"")</f>
        <v/>
      </c>
      <c r="BC532" s="125" t="str">
        <f>IF('2. Enter scores'!BB536&lt;&gt;"",'2. Enter scores'!$B536-'2. Enter scores'!BB536,"")</f>
        <v/>
      </c>
      <c r="BD532" s="125" t="str">
        <f>IF('2. Enter scores'!BC536&lt;&gt;"",'2. Enter scores'!$B536-'2. Enter scores'!BC536,"")</f>
        <v/>
      </c>
      <c r="BE532" s="125" t="str">
        <f>IF('2. Enter scores'!BD536&lt;&gt;"",'2. Enter scores'!$B536-'2. Enter scores'!BD536,"")</f>
        <v/>
      </c>
      <c r="BF532" s="125" t="str">
        <f>IF('2. Enter scores'!BE536&lt;&gt;"",'2. Enter scores'!$B536-'2. Enter scores'!BE536,"")</f>
        <v/>
      </c>
      <c r="BG532" s="125" t="str">
        <f>IF('2. Enter scores'!BF536&lt;&gt;"",'2. Enter scores'!$B536-'2. Enter scores'!BF536,"")</f>
        <v/>
      </c>
      <c r="BH532" s="125" t="str">
        <f>IF('2. Enter scores'!BG536&lt;&gt;"",'2. Enter scores'!$B536-'2. Enter scores'!BG536,"")</f>
        <v/>
      </c>
      <c r="BI532" s="125" t="str">
        <f>IF('2. Enter scores'!BH536&lt;&gt;"",'2. Enter scores'!$B536-'2. Enter scores'!BH536,"")</f>
        <v/>
      </c>
      <c r="BJ532" s="125" t="str">
        <f>IF('2. Enter scores'!BI536&lt;&gt;"",'2. Enter scores'!$B536-'2. Enter scores'!BI536,"")</f>
        <v/>
      </c>
      <c r="BK532" s="125" t="str">
        <f>IF('2. Enter scores'!BJ536&lt;&gt;"",'2. Enter scores'!$B536-'2. Enter scores'!BJ536,"")</f>
        <v/>
      </c>
      <c r="BL532" s="125" t="str">
        <f>IF('2. Enter scores'!BK536&lt;&gt;"",'2. Enter scores'!$B536-'2. Enter scores'!BK536,"")</f>
        <v/>
      </c>
      <c r="BM532" s="125" t="str">
        <f>IF('2. Enter scores'!BL536&lt;&gt;"",'2. Enter scores'!$B536-'2. Enter scores'!BL536,"")</f>
        <v/>
      </c>
      <c r="BN532" s="125" t="str">
        <f>IF('2. Enter scores'!BM536&lt;&gt;"",'2. Enter scores'!$B536-'2. Enter scores'!BM536,"")</f>
        <v/>
      </c>
      <c r="BO532" s="125" t="str">
        <f>IF('2. Enter scores'!BN536&lt;&gt;"",'2. Enter scores'!$B536-'2. Enter scores'!BN536,"")</f>
        <v/>
      </c>
      <c r="BP532" s="108">
        <v>1000</v>
      </c>
    </row>
    <row r="533" spans="2:68" x14ac:dyDescent="0.35">
      <c r="B533" s="125" t="str">
        <f>IF('2. Enter scores'!A537&lt;&gt;"",'2. Enter scores'!A537,"")</f>
        <v/>
      </c>
      <c r="H533" s="125" t="str">
        <f>IF('2. Enter scores'!G537&lt;&gt;"",'2. Enter scores'!$B537-'2. Enter scores'!G537,"")</f>
        <v/>
      </c>
      <c r="I533" s="125" t="str">
        <f>IF('2. Enter scores'!H537&lt;&gt;"",'2. Enter scores'!$B537-'2. Enter scores'!H537,"")</f>
        <v/>
      </c>
      <c r="J533" s="125" t="str">
        <f>IF('2. Enter scores'!I537&lt;&gt;"",'2. Enter scores'!$B537-'2. Enter scores'!I537,"")</f>
        <v/>
      </c>
      <c r="K533" s="125" t="str">
        <f>IF('2. Enter scores'!J537&lt;&gt;"",'2. Enter scores'!$B537-'2. Enter scores'!J537,"")</f>
        <v/>
      </c>
      <c r="L533" s="125" t="str">
        <f>IF('2. Enter scores'!K537&lt;&gt;"",'2. Enter scores'!$B537-'2. Enter scores'!K537,"")</f>
        <v/>
      </c>
      <c r="M533" s="125" t="str">
        <f>IF('2. Enter scores'!L537&lt;&gt;"",'2. Enter scores'!$B537-'2. Enter scores'!L537,"")</f>
        <v/>
      </c>
      <c r="N533" s="125" t="str">
        <f>IF('2. Enter scores'!M537&lt;&gt;"",'2. Enter scores'!$B537-'2. Enter scores'!M537,"")</f>
        <v/>
      </c>
      <c r="O533" s="125" t="str">
        <f>IF('2. Enter scores'!N537&lt;&gt;"",'2. Enter scores'!$B537-'2. Enter scores'!N537,"")</f>
        <v/>
      </c>
      <c r="P533" s="125" t="str">
        <f>IF('2. Enter scores'!O537&lt;&gt;"",'2. Enter scores'!$B537-'2. Enter scores'!O537,"")</f>
        <v/>
      </c>
      <c r="Q533" s="125" t="str">
        <f>IF('2. Enter scores'!P537&lt;&gt;"",'2. Enter scores'!$B537-'2. Enter scores'!P537,"")</f>
        <v/>
      </c>
      <c r="R533" s="125" t="str">
        <f>IF('2. Enter scores'!Q537&lt;&gt;"",'2. Enter scores'!$B537-'2. Enter scores'!Q537,"")</f>
        <v/>
      </c>
      <c r="S533" s="125" t="str">
        <f>IF('2. Enter scores'!R537&lt;&gt;"",'2. Enter scores'!$B537-'2. Enter scores'!R537,"")</f>
        <v/>
      </c>
      <c r="T533" s="125" t="str">
        <f>IF('2. Enter scores'!S537&lt;&gt;"",'2. Enter scores'!$B537-'2. Enter scores'!S537,"")</f>
        <v/>
      </c>
      <c r="U533" s="125" t="str">
        <f>IF('2. Enter scores'!T537&lt;&gt;"",'2. Enter scores'!$B537-'2. Enter scores'!T537,"")</f>
        <v/>
      </c>
      <c r="V533" s="125" t="str">
        <f>IF('2. Enter scores'!U537&lt;&gt;"",'2. Enter scores'!$B537-'2. Enter scores'!U537,"")</f>
        <v/>
      </c>
      <c r="W533" s="125" t="str">
        <f>IF('2. Enter scores'!V537&lt;&gt;"",'2. Enter scores'!$B537-'2. Enter scores'!V537,"")</f>
        <v/>
      </c>
      <c r="X533" s="125" t="str">
        <f>IF('2. Enter scores'!W537&lt;&gt;"",'2. Enter scores'!$B537-'2. Enter scores'!W537,"")</f>
        <v/>
      </c>
      <c r="Y533" s="125" t="str">
        <f>IF('2. Enter scores'!X537&lt;&gt;"",'2. Enter scores'!$B537-'2. Enter scores'!X537,"")</f>
        <v/>
      </c>
      <c r="Z533" s="125" t="str">
        <f>IF('2. Enter scores'!Y537&lt;&gt;"",'2. Enter scores'!$B537-'2. Enter scores'!Y537,"")</f>
        <v/>
      </c>
      <c r="AA533" s="125" t="str">
        <f>IF('2. Enter scores'!Z537&lt;&gt;"",'2. Enter scores'!$B537-'2. Enter scores'!Z537,"")</f>
        <v/>
      </c>
      <c r="AB533" s="125" t="str">
        <f>IF('2. Enter scores'!AA537&lt;&gt;"",'2. Enter scores'!$B537-'2. Enter scores'!AA537,"")</f>
        <v/>
      </c>
      <c r="AC533" s="125" t="str">
        <f>IF('2. Enter scores'!AB537&lt;&gt;"",'2. Enter scores'!$B537-'2. Enter scores'!AB537,"")</f>
        <v/>
      </c>
      <c r="AD533" s="125" t="str">
        <f>IF('2. Enter scores'!AC537&lt;&gt;"",'2. Enter scores'!$B537-'2. Enter scores'!AC537,"")</f>
        <v/>
      </c>
      <c r="AE533" s="125" t="str">
        <f>IF('2. Enter scores'!AD537&lt;&gt;"",'2. Enter scores'!$B537-'2. Enter scores'!AD537,"")</f>
        <v/>
      </c>
      <c r="AF533" s="125" t="str">
        <f>IF('2. Enter scores'!AE537&lt;&gt;"",'2. Enter scores'!$B537-'2. Enter scores'!AE537,"")</f>
        <v/>
      </c>
      <c r="AG533" s="125" t="str">
        <f>IF('2. Enter scores'!AF537&lt;&gt;"",'2. Enter scores'!$B537-'2. Enter scores'!AF537,"")</f>
        <v/>
      </c>
      <c r="AH533" s="125" t="str">
        <f>IF('2. Enter scores'!AG537&lt;&gt;"",'2. Enter scores'!$B537-'2. Enter scores'!AG537,"")</f>
        <v/>
      </c>
      <c r="AI533" s="125" t="str">
        <f>IF('2. Enter scores'!AH537&lt;&gt;"",'2. Enter scores'!$B537-'2. Enter scores'!AH537,"")</f>
        <v/>
      </c>
      <c r="AJ533" s="125" t="str">
        <f>IF('2. Enter scores'!AI537&lt;&gt;"",'2. Enter scores'!$B537-'2. Enter scores'!AI537,"")</f>
        <v/>
      </c>
      <c r="AK533" s="125" t="str">
        <f>IF('2. Enter scores'!AJ537&lt;&gt;"",'2. Enter scores'!$B537-'2. Enter scores'!AJ537,"")</f>
        <v/>
      </c>
      <c r="AL533" s="125" t="str">
        <f>IF('2. Enter scores'!AK537&lt;&gt;"",'2. Enter scores'!$B537-'2. Enter scores'!AK537,"")</f>
        <v/>
      </c>
      <c r="AM533" s="125" t="str">
        <f>IF('2. Enter scores'!AL537&lt;&gt;"",'2. Enter scores'!$B537-'2. Enter scores'!AL537,"")</f>
        <v/>
      </c>
      <c r="AN533" s="125" t="str">
        <f>IF('2. Enter scores'!AM537&lt;&gt;"",'2. Enter scores'!$B537-'2. Enter scores'!AM537,"")</f>
        <v/>
      </c>
      <c r="AO533" s="125" t="str">
        <f>IF('2. Enter scores'!AN537&lt;&gt;"",'2. Enter scores'!$B537-'2. Enter scores'!AN537,"")</f>
        <v/>
      </c>
      <c r="AP533" s="125" t="str">
        <f>IF('2. Enter scores'!AO537&lt;&gt;"",'2. Enter scores'!$B537-'2. Enter scores'!AO537,"")</f>
        <v/>
      </c>
      <c r="AQ533" s="125" t="str">
        <f>IF('2. Enter scores'!AP537&lt;&gt;"",'2. Enter scores'!$B537-'2. Enter scores'!AP537,"")</f>
        <v/>
      </c>
      <c r="AR533" s="125" t="str">
        <f>IF('2. Enter scores'!AQ537&lt;&gt;"",'2. Enter scores'!$B537-'2. Enter scores'!AQ537,"")</f>
        <v/>
      </c>
      <c r="AS533" s="125" t="str">
        <f>IF('2. Enter scores'!AR537&lt;&gt;"",'2. Enter scores'!$B537-'2. Enter scores'!AR537,"")</f>
        <v/>
      </c>
      <c r="AT533" s="125" t="str">
        <f>IF('2. Enter scores'!AS537&lt;&gt;"",'2. Enter scores'!$B537-'2. Enter scores'!AS537,"")</f>
        <v/>
      </c>
      <c r="AU533" s="125" t="str">
        <f>IF('2. Enter scores'!AT537&lt;&gt;"",'2. Enter scores'!$B537-'2. Enter scores'!AT537,"")</f>
        <v/>
      </c>
      <c r="AV533" s="125" t="str">
        <f>IF('2. Enter scores'!AU537&lt;&gt;"",'2. Enter scores'!$B537-'2. Enter scores'!AU537,"")</f>
        <v/>
      </c>
      <c r="AW533" s="125" t="str">
        <f>IF('2. Enter scores'!AV537&lt;&gt;"",'2. Enter scores'!$B537-'2. Enter scores'!AV537,"")</f>
        <v/>
      </c>
      <c r="AX533" s="125" t="str">
        <f>IF('2. Enter scores'!AW537&lt;&gt;"",'2. Enter scores'!$B537-'2. Enter scores'!AW537,"")</f>
        <v/>
      </c>
      <c r="AY533" s="125" t="str">
        <f>IF('2. Enter scores'!AX537&lt;&gt;"",'2. Enter scores'!$B537-'2. Enter scores'!AX537,"")</f>
        <v/>
      </c>
      <c r="AZ533" s="125" t="str">
        <f>IF('2. Enter scores'!AY537&lt;&gt;"",'2. Enter scores'!$B537-'2. Enter scores'!AY537,"")</f>
        <v/>
      </c>
      <c r="BA533" s="125" t="str">
        <f>IF('2. Enter scores'!AZ537&lt;&gt;"",'2. Enter scores'!$B537-'2. Enter scores'!AZ537,"")</f>
        <v/>
      </c>
      <c r="BB533" s="125" t="str">
        <f>IF('2. Enter scores'!BA537&lt;&gt;"",'2. Enter scores'!$B537-'2. Enter scores'!BA537,"")</f>
        <v/>
      </c>
      <c r="BC533" s="125" t="str">
        <f>IF('2. Enter scores'!BB537&lt;&gt;"",'2. Enter scores'!$B537-'2. Enter scores'!BB537,"")</f>
        <v/>
      </c>
      <c r="BD533" s="125" t="str">
        <f>IF('2. Enter scores'!BC537&lt;&gt;"",'2. Enter scores'!$B537-'2. Enter scores'!BC537,"")</f>
        <v/>
      </c>
      <c r="BE533" s="125" t="str">
        <f>IF('2. Enter scores'!BD537&lt;&gt;"",'2. Enter scores'!$B537-'2. Enter scores'!BD537,"")</f>
        <v/>
      </c>
      <c r="BF533" s="125" t="str">
        <f>IF('2. Enter scores'!BE537&lt;&gt;"",'2. Enter scores'!$B537-'2. Enter scores'!BE537,"")</f>
        <v/>
      </c>
      <c r="BG533" s="125" t="str">
        <f>IF('2. Enter scores'!BF537&lt;&gt;"",'2. Enter scores'!$B537-'2. Enter scores'!BF537,"")</f>
        <v/>
      </c>
      <c r="BH533" s="125" t="str">
        <f>IF('2. Enter scores'!BG537&lt;&gt;"",'2. Enter scores'!$B537-'2. Enter scores'!BG537,"")</f>
        <v/>
      </c>
      <c r="BI533" s="125" t="str">
        <f>IF('2. Enter scores'!BH537&lt;&gt;"",'2. Enter scores'!$B537-'2. Enter scores'!BH537,"")</f>
        <v/>
      </c>
      <c r="BJ533" s="125" t="str">
        <f>IF('2. Enter scores'!BI537&lt;&gt;"",'2. Enter scores'!$B537-'2. Enter scores'!BI537,"")</f>
        <v/>
      </c>
      <c r="BK533" s="125" t="str">
        <f>IF('2. Enter scores'!BJ537&lt;&gt;"",'2. Enter scores'!$B537-'2. Enter scores'!BJ537,"")</f>
        <v/>
      </c>
      <c r="BL533" s="125" t="str">
        <f>IF('2. Enter scores'!BK537&lt;&gt;"",'2. Enter scores'!$B537-'2. Enter scores'!BK537,"")</f>
        <v/>
      </c>
      <c r="BM533" s="125" t="str">
        <f>IF('2. Enter scores'!BL537&lt;&gt;"",'2. Enter scores'!$B537-'2. Enter scores'!BL537,"")</f>
        <v/>
      </c>
      <c r="BN533" s="125" t="str">
        <f>IF('2. Enter scores'!BM537&lt;&gt;"",'2. Enter scores'!$B537-'2. Enter scores'!BM537,"")</f>
        <v/>
      </c>
      <c r="BO533" s="125" t="str">
        <f>IF('2. Enter scores'!BN537&lt;&gt;"",'2. Enter scores'!$B537-'2. Enter scores'!BN537,"")</f>
        <v/>
      </c>
      <c r="BP533" s="108">
        <v>1000</v>
      </c>
    </row>
    <row r="534" spans="2:68" x14ac:dyDescent="0.35">
      <c r="B534" s="125" t="str">
        <f>IF('2. Enter scores'!A538&lt;&gt;"",'2. Enter scores'!A538,"")</f>
        <v/>
      </c>
      <c r="H534" s="125" t="str">
        <f>IF('2. Enter scores'!G538&lt;&gt;"",'2. Enter scores'!$B538-'2. Enter scores'!G538,"")</f>
        <v/>
      </c>
      <c r="I534" s="125" t="str">
        <f>IF('2. Enter scores'!H538&lt;&gt;"",'2. Enter scores'!$B538-'2. Enter scores'!H538,"")</f>
        <v/>
      </c>
      <c r="J534" s="125" t="str">
        <f>IF('2. Enter scores'!I538&lt;&gt;"",'2. Enter scores'!$B538-'2. Enter scores'!I538,"")</f>
        <v/>
      </c>
      <c r="K534" s="125" t="str">
        <f>IF('2. Enter scores'!J538&lt;&gt;"",'2. Enter scores'!$B538-'2. Enter scores'!J538,"")</f>
        <v/>
      </c>
      <c r="L534" s="125" t="str">
        <f>IF('2. Enter scores'!K538&lt;&gt;"",'2. Enter scores'!$B538-'2. Enter scores'!K538,"")</f>
        <v/>
      </c>
      <c r="M534" s="125" t="str">
        <f>IF('2. Enter scores'!L538&lt;&gt;"",'2. Enter scores'!$B538-'2. Enter scores'!L538,"")</f>
        <v/>
      </c>
      <c r="N534" s="125" t="str">
        <f>IF('2. Enter scores'!M538&lt;&gt;"",'2. Enter scores'!$B538-'2. Enter scores'!M538,"")</f>
        <v/>
      </c>
      <c r="O534" s="125" t="str">
        <f>IF('2. Enter scores'!N538&lt;&gt;"",'2. Enter scores'!$B538-'2. Enter scores'!N538,"")</f>
        <v/>
      </c>
      <c r="P534" s="125" t="str">
        <f>IF('2. Enter scores'!O538&lt;&gt;"",'2. Enter scores'!$B538-'2. Enter scores'!O538,"")</f>
        <v/>
      </c>
      <c r="Q534" s="125" t="str">
        <f>IF('2. Enter scores'!P538&lt;&gt;"",'2. Enter scores'!$B538-'2. Enter scores'!P538,"")</f>
        <v/>
      </c>
      <c r="R534" s="125" t="str">
        <f>IF('2. Enter scores'!Q538&lt;&gt;"",'2. Enter scores'!$B538-'2. Enter scores'!Q538,"")</f>
        <v/>
      </c>
      <c r="S534" s="125" t="str">
        <f>IF('2. Enter scores'!R538&lt;&gt;"",'2. Enter scores'!$B538-'2. Enter scores'!R538,"")</f>
        <v/>
      </c>
      <c r="T534" s="125" t="str">
        <f>IF('2. Enter scores'!S538&lt;&gt;"",'2. Enter scores'!$B538-'2. Enter scores'!S538,"")</f>
        <v/>
      </c>
      <c r="U534" s="125" t="str">
        <f>IF('2. Enter scores'!T538&lt;&gt;"",'2. Enter scores'!$B538-'2. Enter scores'!T538,"")</f>
        <v/>
      </c>
      <c r="V534" s="125" t="str">
        <f>IF('2. Enter scores'!U538&lt;&gt;"",'2. Enter scores'!$B538-'2. Enter scores'!U538,"")</f>
        <v/>
      </c>
      <c r="W534" s="125" t="str">
        <f>IF('2. Enter scores'!V538&lt;&gt;"",'2. Enter scores'!$B538-'2. Enter scores'!V538,"")</f>
        <v/>
      </c>
      <c r="X534" s="125" t="str">
        <f>IF('2. Enter scores'!W538&lt;&gt;"",'2. Enter scores'!$B538-'2. Enter scores'!W538,"")</f>
        <v/>
      </c>
      <c r="Y534" s="125" t="str">
        <f>IF('2. Enter scores'!X538&lt;&gt;"",'2. Enter scores'!$B538-'2. Enter scores'!X538,"")</f>
        <v/>
      </c>
      <c r="Z534" s="125" t="str">
        <f>IF('2. Enter scores'!Y538&lt;&gt;"",'2. Enter scores'!$B538-'2. Enter scores'!Y538,"")</f>
        <v/>
      </c>
      <c r="AA534" s="125" t="str">
        <f>IF('2. Enter scores'!Z538&lt;&gt;"",'2. Enter scores'!$B538-'2. Enter scores'!Z538,"")</f>
        <v/>
      </c>
      <c r="AB534" s="125" t="str">
        <f>IF('2. Enter scores'!AA538&lt;&gt;"",'2. Enter scores'!$B538-'2. Enter scores'!AA538,"")</f>
        <v/>
      </c>
      <c r="AC534" s="125" t="str">
        <f>IF('2. Enter scores'!AB538&lt;&gt;"",'2. Enter scores'!$B538-'2. Enter scores'!AB538,"")</f>
        <v/>
      </c>
      <c r="AD534" s="125" t="str">
        <f>IF('2. Enter scores'!AC538&lt;&gt;"",'2. Enter scores'!$B538-'2. Enter scores'!AC538,"")</f>
        <v/>
      </c>
      <c r="AE534" s="125" t="str">
        <f>IF('2. Enter scores'!AD538&lt;&gt;"",'2. Enter scores'!$B538-'2. Enter scores'!AD538,"")</f>
        <v/>
      </c>
      <c r="AF534" s="125" t="str">
        <f>IF('2. Enter scores'!AE538&lt;&gt;"",'2. Enter scores'!$B538-'2. Enter scores'!AE538,"")</f>
        <v/>
      </c>
      <c r="AG534" s="125" t="str">
        <f>IF('2. Enter scores'!AF538&lt;&gt;"",'2. Enter scores'!$B538-'2. Enter scores'!AF538,"")</f>
        <v/>
      </c>
      <c r="AH534" s="125" t="str">
        <f>IF('2. Enter scores'!AG538&lt;&gt;"",'2. Enter scores'!$B538-'2. Enter scores'!AG538,"")</f>
        <v/>
      </c>
      <c r="AI534" s="125" t="str">
        <f>IF('2. Enter scores'!AH538&lt;&gt;"",'2. Enter scores'!$B538-'2. Enter scores'!AH538,"")</f>
        <v/>
      </c>
      <c r="AJ534" s="125" t="str">
        <f>IF('2. Enter scores'!AI538&lt;&gt;"",'2. Enter scores'!$B538-'2. Enter scores'!AI538,"")</f>
        <v/>
      </c>
      <c r="AK534" s="125" t="str">
        <f>IF('2. Enter scores'!AJ538&lt;&gt;"",'2. Enter scores'!$B538-'2. Enter scores'!AJ538,"")</f>
        <v/>
      </c>
      <c r="AL534" s="125" t="str">
        <f>IF('2. Enter scores'!AK538&lt;&gt;"",'2. Enter scores'!$B538-'2. Enter scores'!AK538,"")</f>
        <v/>
      </c>
      <c r="AM534" s="125" t="str">
        <f>IF('2. Enter scores'!AL538&lt;&gt;"",'2. Enter scores'!$B538-'2. Enter scores'!AL538,"")</f>
        <v/>
      </c>
      <c r="AN534" s="125" t="str">
        <f>IF('2. Enter scores'!AM538&lt;&gt;"",'2. Enter scores'!$B538-'2. Enter scores'!AM538,"")</f>
        <v/>
      </c>
      <c r="AO534" s="125" t="str">
        <f>IF('2. Enter scores'!AN538&lt;&gt;"",'2. Enter scores'!$B538-'2. Enter scores'!AN538,"")</f>
        <v/>
      </c>
      <c r="AP534" s="125" t="str">
        <f>IF('2. Enter scores'!AO538&lt;&gt;"",'2. Enter scores'!$B538-'2. Enter scores'!AO538,"")</f>
        <v/>
      </c>
      <c r="AQ534" s="125" t="str">
        <f>IF('2. Enter scores'!AP538&lt;&gt;"",'2. Enter scores'!$B538-'2. Enter scores'!AP538,"")</f>
        <v/>
      </c>
      <c r="AR534" s="125" t="str">
        <f>IF('2. Enter scores'!AQ538&lt;&gt;"",'2. Enter scores'!$B538-'2. Enter scores'!AQ538,"")</f>
        <v/>
      </c>
      <c r="AS534" s="125" t="str">
        <f>IF('2. Enter scores'!AR538&lt;&gt;"",'2. Enter scores'!$B538-'2. Enter scores'!AR538,"")</f>
        <v/>
      </c>
      <c r="AT534" s="125" t="str">
        <f>IF('2. Enter scores'!AS538&lt;&gt;"",'2. Enter scores'!$B538-'2. Enter scores'!AS538,"")</f>
        <v/>
      </c>
      <c r="AU534" s="125" t="str">
        <f>IF('2. Enter scores'!AT538&lt;&gt;"",'2. Enter scores'!$B538-'2. Enter scores'!AT538,"")</f>
        <v/>
      </c>
      <c r="AV534" s="125" t="str">
        <f>IF('2. Enter scores'!AU538&lt;&gt;"",'2. Enter scores'!$B538-'2. Enter scores'!AU538,"")</f>
        <v/>
      </c>
      <c r="AW534" s="125" t="str">
        <f>IF('2. Enter scores'!AV538&lt;&gt;"",'2. Enter scores'!$B538-'2. Enter scores'!AV538,"")</f>
        <v/>
      </c>
      <c r="AX534" s="125" t="str">
        <f>IF('2. Enter scores'!AW538&lt;&gt;"",'2. Enter scores'!$B538-'2. Enter scores'!AW538,"")</f>
        <v/>
      </c>
      <c r="AY534" s="125" t="str">
        <f>IF('2. Enter scores'!AX538&lt;&gt;"",'2. Enter scores'!$B538-'2. Enter scores'!AX538,"")</f>
        <v/>
      </c>
      <c r="AZ534" s="125" t="str">
        <f>IF('2. Enter scores'!AY538&lt;&gt;"",'2. Enter scores'!$B538-'2. Enter scores'!AY538,"")</f>
        <v/>
      </c>
      <c r="BA534" s="125" t="str">
        <f>IF('2. Enter scores'!AZ538&lt;&gt;"",'2. Enter scores'!$B538-'2. Enter scores'!AZ538,"")</f>
        <v/>
      </c>
      <c r="BB534" s="125" t="str">
        <f>IF('2. Enter scores'!BA538&lt;&gt;"",'2. Enter scores'!$B538-'2. Enter scores'!BA538,"")</f>
        <v/>
      </c>
      <c r="BC534" s="125" t="str">
        <f>IF('2. Enter scores'!BB538&lt;&gt;"",'2. Enter scores'!$B538-'2. Enter scores'!BB538,"")</f>
        <v/>
      </c>
      <c r="BD534" s="125" t="str">
        <f>IF('2. Enter scores'!BC538&lt;&gt;"",'2. Enter scores'!$B538-'2. Enter scores'!BC538,"")</f>
        <v/>
      </c>
      <c r="BE534" s="125" t="str">
        <f>IF('2. Enter scores'!BD538&lt;&gt;"",'2. Enter scores'!$B538-'2. Enter scores'!BD538,"")</f>
        <v/>
      </c>
      <c r="BF534" s="125" t="str">
        <f>IF('2. Enter scores'!BE538&lt;&gt;"",'2. Enter scores'!$B538-'2. Enter scores'!BE538,"")</f>
        <v/>
      </c>
      <c r="BG534" s="125" t="str">
        <f>IF('2. Enter scores'!BF538&lt;&gt;"",'2. Enter scores'!$B538-'2. Enter scores'!BF538,"")</f>
        <v/>
      </c>
      <c r="BH534" s="125" t="str">
        <f>IF('2. Enter scores'!BG538&lt;&gt;"",'2. Enter scores'!$B538-'2. Enter scores'!BG538,"")</f>
        <v/>
      </c>
      <c r="BI534" s="125" t="str">
        <f>IF('2. Enter scores'!BH538&lt;&gt;"",'2. Enter scores'!$B538-'2. Enter scores'!BH538,"")</f>
        <v/>
      </c>
      <c r="BJ534" s="125" t="str">
        <f>IF('2. Enter scores'!BI538&lt;&gt;"",'2. Enter scores'!$B538-'2. Enter scores'!BI538,"")</f>
        <v/>
      </c>
      <c r="BK534" s="125" t="str">
        <f>IF('2. Enter scores'!BJ538&lt;&gt;"",'2. Enter scores'!$B538-'2. Enter scores'!BJ538,"")</f>
        <v/>
      </c>
      <c r="BL534" s="125" t="str">
        <f>IF('2. Enter scores'!BK538&lt;&gt;"",'2. Enter scores'!$B538-'2. Enter scores'!BK538,"")</f>
        <v/>
      </c>
      <c r="BM534" s="125" t="str">
        <f>IF('2. Enter scores'!BL538&lt;&gt;"",'2. Enter scores'!$B538-'2. Enter scores'!BL538,"")</f>
        <v/>
      </c>
      <c r="BN534" s="125" t="str">
        <f>IF('2. Enter scores'!BM538&lt;&gt;"",'2. Enter scores'!$B538-'2. Enter scores'!BM538,"")</f>
        <v/>
      </c>
      <c r="BO534" s="125" t="str">
        <f>IF('2. Enter scores'!BN538&lt;&gt;"",'2. Enter scores'!$B538-'2. Enter scores'!BN538,"")</f>
        <v/>
      </c>
      <c r="BP534" s="108">
        <v>1000</v>
      </c>
    </row>
    <row r="535" spans="2:68" x14ac:dyDescent="0.35">
      <c r="B535" s="125" t="str">
        <f>IF('2. Enter scores'!A539&lt;&gt;"",'2. Enter scores'!A539,"")</f>
        <v/>
      </c>
      <c r="H535" s="125" t="str">
        <f>IF('2. Enter scores'!G539&lt;&gt;"",'2. Enter scores'!$B539-'2. Enter scores'!G539,"")</f>
        <v/>
      </c>
      <c r="I535" s="125" t="str">
        <f>IF('2. Enter scores'!H539&lt;&gt;"",'2. Enter scores'!$B539-'2. Enter scores'!H539,"")</f>
        <v/>
      </c>
      <c r="J535" s="125" t="str">
        <f>IF('2. Enter scores'!I539&lt;&gt;"",'2. Enter scores'!$B539-'2. Enter scores'!I539,"")</f>
        <v/>
      </c>
      <c r="K535" s="125" t="str">
        <f>IF('2. Enter scores'!J539&lt;&gt;"",'2. Enter scores'!$B539-'2. Enter scores'!J539,"")</f>
        <v/>
      </c>
      <c r="L535" s="125" t="str">
        <f>IF('2. Enter scores'!K539&lt;&gt;"",'2. Enter scores'!$B539-'2. Enter scores'!K539,"")</f>
        <v/>
      </c>
      <c r="M535" s="125" t="str">
        <f>IF('2. Enter scores'!L539&lt;&gt;"",'2. Enter scores'!$B539-'2. Enter scores'!L539,"")</f>
        <v/>
      </c>
      <c r="N535" s="125" t="str">
        <f>IF('2. Enter scores'!M539&lt;&gt;"",'2. Enter scores'!$B539-'2. Enter scores'!M539,"")</f>
        <v/>
      </c>
      <c r="O535" s="125" t="str">
        <f>IF('2. Enter scores'!N539&lt;&gt;"",'2. Enter scores'!$B539-'2. Enter scores'!N539,"")</f>
        <v/>
      </c>
      <c r="P535" s="125" t="str">
        <f>IF('2. Enter scores'!O539&lt;&gt;"",'2. Enter scores'!$B539-'2. Enter scores'!O539,"")</f>
        <v/>
      </c>
      <c r="Q535" s="125" t="str">
        <f>IF('2. Enter scores'!P539&lt;&gt;"",'2. Enter scores'!$B539-'2. Enter scores'!P539,"")</f>
        <v/>
      </c>
      <c r="R535" s="125" t="str">
        <f>IF('2. Enter scores'!Q539&lt;&gt;"",'2. Enter scores'!$B539-'2. Enter scores'!Q539,"")</f>
        <v/>
      </c>
      <c r="S535" s="125" t="str">
        <f>IF('2. Enter scores'!R539&lt;&gt;"",'2. Enter scores'!$B539-'2. Enter scores'!R539,"")</f>
        <v/>
      </c>
      <c r="T535" s="125" t="str">
        <f>IF('2. Enter scores'!S539&lt;&gt;"",'2. Enter scores'!$B539-'2. Enter scores'!S539,"")</f>
        <v/>
      </c>
      <c r="U535" s="125" t="str">
        <f>IF('2. Enter scores'!T539&lt;&gt;"",'2. Enter scores'!$B539-'2. Enter scores'!T539,"")</f>
        <v/>
      </c>
      <c r="V535" s="125" t="str">
        <f>IF('2. Enter scores'!U539&lt;&gt;"",'2. Enter scores'!$B539-'2. Enter scores'!U539,"")</f>
        <v/>
      </c>
      <c r="W535" s="125" t="str">
        <f>IF('2. Enter scores'!V539&lt;&gt;"",'2. Enter scores'!$B539-'2. Enter scores'!V539,"")</f>
        <v/>
      </c>
      <c r="X535" s="125" t="str">
        <f>IF('2. Enter scores'!W539&lt;&gt;"",'2. Enter scores'!$B539-'2. Enter scores'!W539,"")</f>
        <v/>
      </c>
      <c r="Y535" s="125" t="str">
        <f>IF('2. Enter scores'!X539&lt;&gt;"",'2. Enter scores'!$B539-'2. Enter scores'!X539,"")</f>
        <v/>
      </c>
      <c r="Z535" s="125" t="str">
        <f>IF('2. Enter scores'!Y539&lt;&gt;"",'2. Enter scores'!$B539-'2. Enter scores'!Y539,"")</f>
        <v/>
      </c>
      <c r="AA535" s="125" t="str">
        <f>IF('2. Enter scores'!Z539&lt;&gt;"",'2. Enter scores'!$B539-'2. Enter scores'!Z539,"")</f>
        <v/>
      </c>
      <c r="AB535" s="125" t="str">
        <f>IF('2. Enter scores'!AA539&lt;&gt;"",'2. Enter scores'!$B539-'2. Enter scores'!AA539,"")</f>
        <v/>
      </c>
      <c r="AC535" s="125" t="str">
        <f>IF('2. Enter scores'!AB539&lt;&gt;"",'2. Enter scores'!$B539-'2. Enter scores'!AB539,"")</f>
        <v/>
      </c>
      <c r="AD535" s="125" t="str">
        <f>IF('2. Enter scores'!AC539&lt;&gt;"",'2. Enter scores'!$B539-'2. Enter scores'!AC539,"")</f>
        <v/>
      </c>
      <c r="AE535" s="125" t="str">
        <f>IF('2. Enter scores'!AD539&lt;&gt;"",'2. Enter scores'!$B539-'2. Enter scores'!AD539,"")</f>
        <v/>
      </c>
      <c r="AF535" s="125" t="str">
        <f>IF('2. Enter scores'!AE539&lt;&gt;"",'2. Enter scores'!$B539-'2. Enter scores'!AE539,"")</f>
        <v/>
      </c>
      <c r="AG535" s="125" t="str">
        <f>IF('2. Enter scores'!AF539&lt;&gt;"",'2. Enter scores'!$B539-'2. Enter scores'!AF539,"")</f>
        <v/>
      </c>
      <c r="AH535" s="125" t="str">
        <f>IF('2. Enter scores'!AG539&lt;&gt;"",'2. Enter scores'!$B539-'2. Enter scores'!AG539,"")</f>
        <v/>
      </c>
      <c r="AI535" s="125" t="str">
        <f>IF('2. Enter scores'!AH539&lt;&gt;"",'2. Enter scores'!$B539-'2. Enter scores'!AH539,"")</f>
        <v/>
      </c>
      <c r="AJ535" s="125" t="str">
        <f>IF('2. Enter scores'!AI539&lt;&gt;"",'2. Enter scores'!$B539-'2. Enter scores'!AI539,"")</f>
        <v/>
      </c>
      <c r="AK535" s="125" t="str">
        <f>IF('2. Enter scores'!AJ539&lt;&gt;"",'2. Enter scores'!$B539-'2. Enter scores'!AJ539,"")</f>
        <v/>
      </c>
      <c r="AL535" s="125" t="str">
        <f>IF('2. Enter scores'!AK539&lt;&gt;"",'2. Enter scores'!$B539-'2. Enter scores'!AK539,"")</f>
        <v/>
      </c>
      <c r="AM535" s="125" t="str">
        <f>IF('2. Enter scores'!AL539&lt;&gt;"",'2. Enter scores'!$B539-'2. Enter scores'!AL539,"")</f>
        <v/>
      </c>
      <c r="AN535" s="125" t="str">
        <f>IF('2. Enter scores'!AM539&lt;&gt;"",'2. Enter scores'!$B539-'2. Enter scores'!AM539,"")</f>
        <v/>
      </c>
      <c r="AO535" s="125" t="str">
        <f>IF('2. Enter scores'!AN539&lt;&gt;"",'2. Enter scores'!$B539-'2. Enter scores'!AN539,"")</f>
        <v/>
      </c>
      <c r="AP535" s="125" t="str">
        <f>IF('2. Enter scores'!AO539&lt;&gt;"",'2. Enter scores'!$B539-'2. Enter scores'!AO539,"")</f>
        <v/>
      </c>
      <c r="AQ535" s="125" t="str">
        <f>IF('2. Enter scores'!AP539&lt;&gt;"",'2. Enter scores'!$B539-'2. Enter scores'!AP539,"")</f>
        <v/>
      </c>
      <c r="AR535" s="125" t="str">
        <f>IF('2. Enter scores'!AQ539&lt;&gt;"",'2. Enter scores'!$B539-'2. Enter scores'!AQ539,"")</f>
        <v/>
      </c>
      <c r="AS535" s="125" t="str">
        <f>IF('2. Enter scores'!AR539&lt;&gt;"",'2. Enter scores'!$B539-'2. Enter scores'!AR539,"")</f>
        <v/>
      </c>
      <c r="AT535" s="125" t="str">
        <f>IF('2. Enter scores'!AS539&lt;&gt;"",'2. Enter scores'!$B539-'2. Enter scores'!AS539,"")</f>
        <v/>
      </c>
      <c r="AU535" s="125" t="str">
        <f>IF('2. Enter scores'!AT539&lt;&gt;"",'2. Enter scores'!$B539-'2. Enter scores'!AT539,"")</f>
        <v/>
      </c>
      <c r="AV535" s="125" t="str">
        <f>IF('2. Enter scores'!AU539&lt;&gt;"",'2. Enter scores'!$B539-'2. Enter scores'!AU539,"")</f>
        <v/>
      </c>
      <c r="AW535" s="125" t="str">
        <f>IF('2. Enter scores'!AV539&lt;&gt;"",'2. Enter scores'!$B539-'2. Enter scores'!AV539,"")</f>
        <v/>
      </c>
      <c r="AX535" s="125" t="str">
        <f>IF('2. Enter scores'!AW539&lt;&gt;"",'2. Enter scores'!$B539-'2. Enter scores'!AW539,"")</f>
        <v/>
      </c>
      <c r="AY535" s="125" t="str">
        <f>IF('2. Enter scores'!AX539&lt;&gt;"",'2. Enter scores'!$B539-'2. Enter scores'!AX539,"")</f>
        <v/>
      </c>
      <c r="AZ535" s="125" t="str">
        <f>IF('2. Enter scores'!AY539&lt;&gt;"",'2. Enter scores'!$B539-'2. Enter scores'!AY539,"")</f>
        <v/>
      </c>
      <c r="BA535" s="125" t="str">
        <f>IF('2. Enter scores'!AZ539&lt;&gt;"",'2. Enter scores'!$B539-'2. Enter scores'!AZ539,"")</f>
        <v/>
      </c>
      <c r="BB535" s="125" t="str">
        <f>IF('2. Enter scores'!BA539&lt;&gt;"",'2. Enter scores'!$B539-'2. Enter scores'!BA539,"")</f>
        <v/>
      </c>
      <c r="BC535" s="125" t="str">
        <f>IF('2. Enter scores'!BB539&lt;&gt;"",'2. Enter scores'!$B539-'2. Enter scores'!BB539,"")</f>
        <v/>
      </c>
      <c r="BD535" s="125" t="str">
        <f>IF('2. Enter scores'!BC539&lt;&gt;"",'2. Enter scores'!$B539-'2. Enter scores'!BC539,"")</f>
        <v/>
      </c>
      <c r="BE535" s="125" t="str">
        <f>IF('2. Enter scores'!BD539&lt;&gt;"",'2. Enter scores'!$B539-'2. Enter scores'!BD539,"")</f>
        <v/>
      </c>
      <c r="BF535" s="125" t="str">
        <f>IF('2. Enter scores'!BE539&lt;&gt;"",'2. Enter scores'!$B539-'2. Enter scores'!BE539,"")</f>
        <v/>
      </c>
      <c r="BG535" s="125" t="str">
        <f>IF('2. Enter scores'!BF539&lt;&gt;"",'2. Enter scores'!$B539-'2. Enter scores'!BF539,"")</f>
        <v/>
      </c>
      <c r="BH535" s="125" t="str">
        <f>IF('2. Enter scores'!BG539&lt;&gt;"",'2. Enter scores'!$B539-'2. Enter scores'!BG539,"")</f>
        <v/>
      </c>
      <c r="BI535" s="125" t="str">
        <f>IF('2. Enter scores'!BH539&lt;&gt;"",'2. Enter scores'!$B539-'2. Enter scores'!BH539,"")</f>
        <v/>
      </c>
      <c r="BJ535" s="125" t="str">
        <f>IF('2. Enter scores'!BI539&lt;&gt;"",'2. Enter scores'!$B539-'2. Enter scores'!BI539,"")</f>
        <v/>
      </c>
      <c r="BK535" s="125" t="str">
        <f>IF('2. Enter scores'!BJ539&lt;&gt;"",'2. Enter scores'!$B539-'2. Enter scores'!BJ539,"")</f>
        <v/>
      </c>
      <c r="BL535" s="125" t="str">
        <f>IF('2. Enter scores'!BK539&lt;&gt;"",'2. Enter scores'!$B539-'2. Enter scores'!BK539,"")</f>
        <v/>
      </c>
      <c r="BM535" s="125" t="str">
        <f>IF('2. Enter scores'!BL539&lt;&gt;"",'2. Enter scores'!$B539-'2. Enter scores'!BL539,"")</f>
        <v/>
      </c>
      <c r="BN535" s="125" t="str">
        <f>IF('2. Enter scores'!BM539&lt;&gt;"",'2. Enter scores'!$B539-'2. Enter scores'!BM539,"")</f>
        <v/>
      </c>
      <c r="BO535" s="125" t="str">
        <f>IF('2. Enter scores'!BN539&lt;&gt;"",'2. Enter scores'!$B539-'2. Enter scores'!BN539,"")</f>
        <v/>
      </c>
      <c r="BP535" s="108">
        <v>1000</v>
      </c>
    </row>
    <row r="536" spans="2:68" x14ac:dyDescent="0.35">
      <c r="B536" s="125" t="str">
        <f>IF('2. Enter scores'!A540&lt;&gt;"",'2. Enter scores'!A540,"")</f>
        <v/>
      </c>
      <c r="H536" s="125" t="str">
        <f>IF('2. Enter scores'!G540&lt;&gt;"",'2. Enter scores'!$B540-'2. Enter scores'!G540,"")</f>
        <v/>
      </c>
      <c r="I536" s="125" t="str">
        <f>IF('2. Enter scores'!H540&lt;&gt;"",'2. Enter scores'!$B540-'2. Enter scores'!H540,"")</f>
        <v/>
      </c>
      <c r="J536" s="125" t="str">
        <f>IF('2. Enter scores'!I540&lt;&gt;"",'2. Enter scores'!$B540-'2. Enter scores'!I540,"")</f>
        <v/>
      </c>
      <c r="K536" s="125" t="str">
        <f>IF('2. Enter scores'!J540&lt;&gt;"",'2. Enter scores'!$B540-'2. Enter scores'!J540,"")</f>
        <v/>
      </c>
      <c r="L536" s="125" t="str">
        <f>IF('2. Enter scores'!K540&lt;&gt;"",'2. Enter scores'!$B540-'2. Enter scores'!K540,"")</f>
        <v/>
      </c>
      <c r="M536" s="125" t="str">
        <f>IF('2. Enter scores'!L540&lt;&gt;"",'2. Enter scores'!$B540-'2. Enter scores'!L540,"")</f>
        <v/>
      </c>
      <c r="N536" s="125" t="str">
        <f>IF('2. Enter scores'!M540&lt;&gt;"",'2. Enter scores'!$B540-'2. Enter scores'!M540,"")</f>
        <v/>
      </c>
      <c r="O536" s="125" t="str">
        <f>IF('2. Enter scores'!N540&lt;&gt;"",'2. Enter scores'!$B540-'2. Enter scores'!N540,"")</f>
        <v/>
      </c>
      <c r="P536" s="125" t="str">
        <f>IF('2. Enter scores'!O540&lt;&gt;"",'2. Enter scores'!$B540-'2. Enter scores'!O540,"")</f>
        <v/>
      </c>
      <c r="Q536" s="125" t="str">
        <f>IF('2. Enter scores'!P540&lt;&gt;"",'2. Enter scores'!$B540-'2. Enter scores'!P540,"")</f>
        <v/>
      </c>
      <c r="R536" s="125" t="str">
        <f>IF('2. Enter scores'!Q540&lt;&gt;"",'2. Enter scores'!$B540-'2. Enter scores'!Q540,"")</f>
        <v/>
      </c>
      <c r="S536" s="125" t="str">
        <f>IF('2. Enter scores'!R540&lt;&gt;"",'2. Enter scores'!$B540-'2. Enter scores'!R540,"")</f>
        <v/>
      </c>
      <c r="T536" s="125" t="str">
        <f>IF('2. Enter scores'!S540&lt;&gt;"",'2. Enter scores'!$B540-'2. Enter scores'!S540,"")</f>
        <v/>
      </c>
      <c r="U536" s="125" t="str">
        <f>IF('2. Enter scores'!T540&lt;&gt;"",'2. Enter scores'!$B540-'2. Enter scores'!T540,"")</f>
        <v/>
      </c>
      <c r="V536" s="125" t="str">
        <f>IF('2. Enter scores'!U540&lt;&gt;"",'2. Enter scores'!$B540-'2. Enter scores'!U540,"")</f>
        <v/>
      </c>
      <c r="W536" s="125" t="str">
        <f>IF('2. Enter scores'!V540&lt;&gt;"",'2. Enter scores'!$B540-'2. Enter scores'!V540,"")</f>
        <v/>
      </c>
      <c r="X536" s="125" t="str">
        <f>IF('2. Enter scores'!W540&lt;&gt;"",'2. Enter scores'!$B540-'2. Enter scores'!W540,"")</f>
        <v/>
      </c>
      <c r="Y536" s="125" t="str">
        <f>IF('2. Enter scores'!X540&lt;&gt;"",'2. Enter scores'!$B540-'2. Enter scores'!X540,"")</f>
        <v/>
      </c>
      <c r="Z536" s="125" t="str">
        <f>IF('2. Enter scores'!Y540&lt;&gt;"",'2. Enter scores'!$B540-'2. Enter scores'!Y540,"")</f>
        <v/>
      </c>
      <c r="AA536" s="125" t="str">
        <f>IF('2. Enter scores'!Z540&lt;&gt;"",'2. Enter scores'!$B540-'2. Enter scores'!Z540,"")</f>
        <v/>
      </c>
      <c r="AB536" s="125" t="str">
        <f>IF('2. Enter scores'!AA540&lt;&gt;"",'2. Enter scores'!$B540-'2. Enter scores'!AA540,"")</f>
        <v/>
      </c>
      <c r="AC536" s="125" t="str">
        <f>IF('2. Enter scores'!AB540&lt;&gt;"",'2. Enter scores'!$B540-'2. Enter scores'!AB540,"")</f>
        <v/>
      </c>
      <c r="AD536" s="125" t="str">
        <f>IF('2. Enter scores'!AC540&lt;&gt;"",'2. Enter scores'!$B540-'2. Enter scores'!AC540,"")</f>
        <v/>
      </c>
      <c r="AE536" s="125" t="str">
        <f>IF('2. Enter scores'!AD540&lt;&gt;"",'2. Enter scores'!$B540-'2. Enter scores'!AD540,"")</f>
        <v/>
      </c>
      <c r="AF536" s="125" t="str">
        <f>IF('2. Enter scores'!AE540&lt;&gt;"",'2. Enter scores'!$B540-'2. Enter scores'!AE540,"")</f>
        <v/>
      </c>
      <c r="AG536" s="125" t="str">
        <f>IF('2. Enter scores'!AF540&lt;&gt;"",'2. Enter scores'!$B540-'2. Enter scores'!AF540,"")</f>
        <v/>
      </c>
      <c r="AH536" s="125" t="str">
        <f>IF('2. Enter scores'!AG540&lt;&gt;"",'2. Enter scores'!$B540-'2. Enter scores'!AG540,"")</f>
        <v/>
      </c>
      <c r="AI536" s="125" t="str">
        <f>IF('2. Enter scores'!AH540&lt;&gt;"",'2. Enter scores'!$B540-'2. Enter scores'!AH540,"")</f>
        <v/>
      </c>
      <c r="AJ536" s="125" t="str">
        <f>IF('2. Enter scores'!AI540&lt;&gt;"",'2. Enter scores'!$B540-'2. Enter scores'!AI540,"")</f>
        <v/>
      </c>
      <c r="AK536" s="125" t="str">
        <f>IF('2. Enter scores'!AJ540&lt;&gt;"",'2. Enter scores'!$B540-'2. Enter scores'!AJ540,"")</f>
        <v/>
      </c>
      <c r="AL536" s="125" t="str">
        <f>IF('2. Enter scores'!AK540&lt;&gt;"",'2. Enter scores'!$B540-'2. Enter scores'!AK540,"")</f>
        <v/>
      </c>
      <c r="AM536" s="125" t="str">
        <f>IF('2. Enter scores'!AL540&lt;&gt;"",'2. Enter scores'!$B540-'2. Enter scores'!AL540,"")</f>
        <v/>
      </c>
      <c r="AN536" s="125" t="str">
        <f>IF('2. Enter scores'!AM540&lt;&gt;"",'2. Enter scores'!$B540-'2. Enter scores'!AM540,"")</f>
        <v/>
      </c>
      <c r="AO536" s="125" t="str">
        <f>IF('2. Enter scores'!AN540&lt;&gt;"",'2. Enter scores'!$B540-'2. Enter scores'!AN540,"")</f>
        <v/>
      </c>
      <c r="AP536" s="125" t="str">
        <f>IF('2. Enter scores'!AO540&lt;&gt;"",'2. Enter scores'!$B540-'2. Enter scores'!AO540,"")</f>
        <v/>
      </c>
      <c r="AQ536" s="125" t="str">
        <f>IF('2. Enter scores'!AP540&lt;&gt;"",'2. Enter scores'!$B540-'2. Enter scores'!AP540,"")</f>
        <v/>
      </c>
      <c r="AR536" s="125" t="str">
        <f>IF('2. Enter scores'!AQ540&lt;&gt;"",'2. Enter scores'!$B540-'2. Enter scores'!AQ540,"")</f>
        <v/>
      </c>
      <c r="AS536" s="125" t="str">
        <f>IF('2. Enter scores'!AR540&lt;&gt;"",'2. Enter scores'!$B540-'2. Enter scores'!AR540,"")</f>
        <v/>
      </c>
      <c r="AT536" s="125" t="str">
        <f>IF('2. Enter scores'!AS540&lt;&gt;"",'2. Enter scores'!$B540-'2. Enter scores'!AS540,"")</f>
        <v/>
      </c>
      <c r="AU536" s="125" t="str">
        <f>IF('2. Enter scores'!AT540&lt;&gt;"",'2. Enter scores'!$B540-'2. Enter scores'!AT540,"")</f>
        <v/>
      </c>
      <c r="AV536" s="125" t="str">
        <f>IF('2. Enter scores'!AU540&lt;&gt;"",'2. Enter scores'!$B540-'2. Enter scores'!AU540,"")</f>
        <v/>
      </c>
      <c r="AW536" s="125" t="str">
        <f>IF('2. Enter scores'!AV540&lt;&gt;"",'2. Enter scores'!$B540-'2. Enter scores'!AV540,"")</f>
        <v/>
      </c>
      <c r="AX536" s="125" t="str">
        <f>IF('2. Enter scores'!AW540&lt;&gt;"",'2. Enter scores'!$B540-'2. Enter scores'!AW540,"")</f>
        <v/>
      </c>
      <c r="AY536" s="125" t="str">
        <f>IF('2. Enter scores'!AX540&lt;&gt;"",'2. Enter scores'!$B540-'2. Enter scores'!AX540,"")</f>
        <v/>
      </c>
      <c r="AZ536" s="125" t="str">
        <f>IF('2. Enter scores'!AY540&lt;&gt;"",'2. Enter scores'!$B540-'2. Enter scores'!AY540,"")</f>
        <v/>
      </c>
      <c r="BA536" s="125" t="str">
        <f>IF('2. Enter scores'!AZ540&lt;&gt;"",'2. Enter scores'!$B540-'2. Enter scores'!AZ540,"")</f>
        <v/>
      </c>
      <c r="BB536" s="125" t="str">
        <f>IF('2. Enter scores'!BA540&lt;&gt;"",'2. Enter scores'!$B540-'2. Enter scores'!BA540,"")</f>
        <v/>
      </c>
      <c r="BC536" s="125" t="str">
        <f>IF('2. Enter scores'!BB540&lt;&gt;"",'2. Enter scores'!$B540-'2. Enter scores'!BB540,"")</f>
        <v/>
      </c>
      <c r="BD536" s="125" t="str">
        <f>IF('2. Enter scores'!BC540&lt;&gt;"",'2. Enter scores'!$B540-'2. Enter scores'!BC540,"")</f>
        <v/>
      </c>
      <c r="BE536" s="125" t="str">
        <f>IF('2. Enter scores'!BD540&lt;&gt;"",'2. Enter scores'!$B540-'2. Enter scores'!BD540,"")</f>
        <v/>
      </c>
      <c r="BF536" s="125" t="str">
        <f>IF('2. Enter scores'!BE540&lt;&gt;"",'2. Enter scores'!$B540-'2. Enter scores'!BE540,"")</f>
        <v/>
      </c>
      <c r="BG536" s="125" t="str">
        <f>IF('2. Enter scores'!BF540&lt;&gt;"",'2. Enter scores'!$B540-'2. Enter scores'!BF540,"")</f>
        <v/>
      </c>
      <c r="BH536" s="125" t="str">
        <f>IF('2. Enter scores'!BG540&lt;&gt;"",'2. Enter scores'!$B540-'2. Enter scores'!BG540,"")</f>
        <v/>
      </c>
      <c r="BI536" s="125" t="str">
        <f>IF('2. Enter scores'!BH540&lt;&gt;"",'2. Enter scores'!$B540-'2. Enter scores'!BH540,"")</f>
        <v/>
      </c>
      <c r="BJ536" s="125" t="str">
        <f>IF('2. Enter scores'!BI540&lt;&gt;"",'2. Enter scores'!$B540-'2. Enter scores'!BI540,"")</f>
        <v/>
      </c>
      <c r="BK536" s="125" t="str">
        <f>IF('2. Enter scores'!BJ540&lt;&gt;"",'2. Enter scores'!$B540-'2. Enter scores'!BJ540,"")</f>
        <v/>
      </c>
      <c r="BL536" s="125" t="str">
        <f>IF('2. Enter scores'!BK540&lt;&gt;"",'2. Enter scores'!$B540-'2. Enter scores'!BK540,"")</f>
        <v/>
      </c>
      <c r="BM536" s="125" t="str">
        <f>IF('2. Enter scores'!BL540&lt;&gt;"",'2. Enter scores'!$B540-'2. Enter scores'!BL540,"")</f>
        <v/>
      </c>
      <c r="BN536" s="125" t="str">
        <f>IF('2. Enter scores'!BM540&lt;&gt;"",'2. Enter scores'!$B540-'2. Enter scores'!BM540,"")</f>
        <v/>
      </c>
      <c r="BO536" s="125" t="str">
        <f>IF('2. Enter scores'!BN540&lt;&gt;"",'2. Enter scores'!$B540-'2. Enter scores'!BN540,"")</f>
        <v/>
      </c>
      <c r="BP536" s="108">
        <v>1000</v>
      </c>
    </row>
    <row r="537" spans="2:68" x14ac:dyDescent="0.35">
      <c r="B537" s="125" t="str">
        <f>IF('2. Enter scores'!A541&lt;&gt;"",'2. Enter scores'!A541,"")</f>
        <v/>
      </c>
      <c r="H537" s="125" t="str">
        <f>IF('2. Enter scores'!G541&lt;&gt;"",'2. Enter scores'!$B541-'2. Enter scores'!G541,"")</f>
        <v/>
      </c>
      <c r="I537" s="125" t="str">
        <f>IF('2. Enter scores'!H541&lt;&gt;"",'2. Enter scores'!$B541-'2. Enter scores'!H541,"")</f>
        <v/>
      </c>
      <c r="J537" s="125" t="str">
        <f>IF('2. Enter scores'!I541&lt;&gt;"",'2. Enter scores'!$B541-'2. Enter scores'!I541,"")</f>
        <v/>
      </c>
      <c r="K537" s="125" t="str">
        <f>IF('2. Enter scores'!J541&lt;&gt;"",'2. Enter scores'!$B541-'2. Enter scores'!J541,"")</f>
        <v/>
      </c>
      <c r="L537" s="125" t="str">
        <f>IF('2. Enter scores'!K541&lt;&gt;"",'2. Enter scores'!$B541-'2. Enter scores'!K541,"")</f>
        <v/>
      </c>
      <c r="M537" s="125" t="str">
        <f>IF('2. Enter scores'!L541&lt;&gt;"",'2. Enter scores'!$B541-'2. Enter scores'!L541,"")</f>
        <v/>
      </c>
      <c r="N537" s="125" t="str">
        <f>IF('2. Enter scores'!M541&lt;&gt;"",'2. Enter scores'!$B541-'2. Enter scores'!M541,"")</f>
        <v/>
      </c>
      <c r="O537" s="125" t="str">
        <f>IF('2. Enter scores'!N541&lt;&gt;"",'2. Enter scores'!$B541-'2. Enter scores'!N541,"")</f>
        <v/>
      </c>
      <c r="P537" s="125" t="str">
        <f>IF('2. Enter scores'!O541&lt;&gt;"",'2. Enter scores'!$B541-'2. Enter scores'!O541,"")</f>
        <v/>
      </c>
      <c r="Q537" s="125" t="str">
        <f>IF('2. Enter scores'!P541&lt;&gt;"",'2. Enter scores'!$B541-'2. Enter scores'!P541,"")</f>
        <v/>
      </c>
      <c r="R537" s="125" t="str">
        <f>IF('2. Enter scores'!Q541&lt;&gt;"",'2. Enter scores'!$B541-'2. Enter scores'!Q541,"")</f>
        <v/>
      </c>
      <c r="S537" s="125" t="str">
        <f>IF('2. Enter scores'!R541&lt;&gt;"",'2. Enter scores'!$B541-'2. Enter scores'!R541,"")</f>
        <v/>
      </c>
      <c r="T537" s="125" t="str">
        <f>IF('2. Enter scores'!S541&lt;&gt;"",'2. Enter scores'!$B541-'2. Enter scores'!S541,"")</f>
        <v/>
      </c>
      <c r="U537" s="125" t="str">
        <f>IF('2. Enter scores'!T541&lt;&gt;"",'2. Enter scores'!$B541-'2. Enter scores'!T541,"")</f>
        <v/>
      </c>
      <c r="V537" s="125" t="str">
        <f>IF('2. Enter scores'!U541&lt;&gt;"",'2. Enter scores'!$B541-'2. Enter scores'!U541,"")</f>
        <v/>
      </c>
      <c r="W537" s="125" t="str">
        <f>IF('2. Enter scores'!V541&lt;&gt;"",'2. Enter scores'!$B541-'2. Enter scores'!V541,"")</f>
        <v/>
      </c>
      <c r="X537" s="125" t="str">
        <f>IF('2. Enter scores'!W541&lt;&gt;"",'2. Enter scores'!$B541-'2. Enter scores'!W541,"")</f>
        <v/>
      </c>
      <c r="Y537" s="125" t="str">
        <f>IF('2. Enter scores'!X541&lt;&gt;"",'2. Enter scores'!$B541-'2. Enter scores'!X541,"")</f>
        <v/>
      </c>
      <c r="Z537" s="125" t="str">
        <f>IF('2. Enter scores'!Y541&lt;&gt;"",'2. Enter scores'!$B541-'2. Enter scores'!Y541,"")</f>
        <v/>
      </c>
      <c r="AA537" s="125" t="str">
        <f>IF('2. Enter scores'!Z541&lt;&gt;"",'2. Enter scores'!$B541-'2. Enter scores'!Z541,"")</f>
        <v/>
      </c>
      <c r="AB537" s="125" t="str">
        <f>IF('2. Enter scores'!AA541&lt;&gt;"",'2. Enter scores'!$B541-'2. Enter scores'!AA541,"")</f>
        <v/>
      </c>
      <c r="AC537" s="125" t="str">
        <f>IF('2. Enter scores'!AB541&lt;&gt;"",'2. Enter scores'!$B541-'2. Enter scores'!AB541,"")</f>
        <v/>
      </c>
      <c r="AD537" s="125" t="str">
        <f>IF('2. Enter scores'!AC541&lt;&gt;"",'2. Enter scores'!$B541-'2. Enter scores'!AC541,"")</f>
        <v/>
      </c>
      <c r="AE537" s="125" t="str">
        <f>IF('2. Enter scores'!AD541&lt;&gt;"",'2. Enter scores'!$B541-'2. Enter scores'!AD541,"")</f>
        <v/>
      </c>
      <c r="AF537" s="125" t="str">
        <f>IF('2. Enter scores'!AE541&lt;&gt;"",'2. Enter scores'!$B541-'2. Enter scores'!AE541,"")</f>
        <v/>
      </c>
      <c r="AG537" s="125" t="str">
        <f>IF('2. Enter scores'!AF541&lt;&gt;"",'2. Enter scores'!$B541-'2. Enter scores'!AF541,"")</f>
        <v/>
      </c>
      <c r="AH537" s="125" t="str">
        <f>IF('2. Enter scores'!AG541&lt;&gt;"",'2. Enter scores'!$B541-'2. Enter scores'!AG541,"")</f>
        <v/>
      </c>
      <c r="AI537" s="125" t="str">
        <f>IF('2. Enter scores'!AH541&lt;&gt;"",'2. Enter scores'!$B541-'2. Enter scores'!AH541,"")</f>
        <v/>
      </c>
      <c r="AJ537" s="125" t="str">
        <f>IF('2. Enter scores'!AI541&lt;&gt;"",'2. Enter scores'!$B541-'2. Enter scores'!AI541,"")</f>
        <v/>
      </c>
      <c r="AK537" s="125" t="str">
        <f>IF('2. Enter scores'!AJ541&lt;&gt;"",'2. Enter scores'!$B541-'2. Enter scores'!AJ541,"")</f>
        <v/>
      </c>
      <c r="AL537" s="125" t="str">
        <f>IF('2. Enter scores'!AK541&lt;&gt;"",'2. Enter scores'!$B541-'2. Enter scores'!AK541,"")</f>
        <v/>
      </c>
      <c r="AM537" s="125" t="str">
        <f>IF('2. Enter scores'!AL541&lt;&gt;"",'2. Enter scores'!$B541-'2. Enter scores'!AL541,"")</f>
        <v/>
      </c>
      <c r="AN537" s="125" t="str">
        <f>IF('2. Enter scores'!AM541&lt;&gt;"",'2. Enter scores'!$B541-'2. Enter scores'!AM541,"")</f>
        <v/>
      </c>
      <c r="AO537" s="125" t="str">
        <f>IF('2. Enter scores'!AN541&lt;&gt;"",'2. Enter scores'!$B541-'2. Enter scores'!AN541,"")</f>
        <v/>
      </c>
      <c r="AP537" s="125" t="str">
        <f>IF('2. Enter scores'!AO541&lt;&gt;"",'2. Enter scores'!$B541-'2. Enter scores'!AO541,"")</f>
        <v/>
      </c>
      <c r="AQ537" s="125" t="str">
        <f>IF('2. Enter scores'!AP541&lt;&gt;"",'2. Enter scores'!$B541-'2. Enter scores'!AP541,"")</f>
        <v/>
      </c>
      <c r="AR537" s="125" t="str">
        <f>IF('2. Enter scores'!AQ541&lt;&gt;"",'2. Enter scores'!$B541-'2. Enter scores'!AQ541,"")</f>
        <v/>
      </c>
      <c r="AS537" s="125" t="str">
        <f>IF('2. Enter scores'!AR541&lt;&gt;"",'2. Enter scores'!$B541-'2. Enter scores'!AR541,"")</f>
        <v/>
      </c>
      <c r="AT537" s="125" t="str">
        <f>IF('2. Enter scores'!AS541&lt;&gt;"",'2. Enter scores'!$B541-'2. Enter scores'!AS541,"")</f>
        <v/>
      </c>
      <c r="AU537" s="125" t="str">
        <f>IF('2. Enter scores'!AT541&lt;&gt;"",'2. Enter scores'!$B541-'2. Enter scores'!AT541,"")</f>
        <v/>
      </c>
      <c r="AV537" s="125" t="str">
        <f>IF('2. Enter scores'!AU541&lt;&gt;"",'2. Enter scores'!$B541-'2. Enter scores'!AU541,"")</f>
        <v/>
      </c>
      <c r="AW537" s="125" t="str">
        <f>IF('2. Enter scores'!AV541&lt;&gt;"",'2. Enter scores'!$B541-'2. Enter scores'!AV541,"")</f>
        <v/>
      </c>
      <c r="AX537" s="125" t="str">
        <f>IF('2. Enter scores'!AW541&lt;&gt;"",'2. Enter scores'!$B541-'2. Enter scores'!AW541,"")</f>
        <v/>
      </c>
      <c r="AY537" s="125" t="str">
        <f>IF('2. Enter scores'!AX541&lt;&gt;"",'2. Enter scores'!$B541-'2. Enter scores'!AX541,"")</f>
        <v/>
      </c>
      <c r="AZ537" s="125" t="str">
        <f>IF('2. Enter scores'!AY541&lt;&gt;"",'2. Enter scores'!$B541-'2. Enter scores'!AY541,"")</f>
        <v/>
      </c>
      <c r="BA537" s="125" t="str">
        <f>IF('2. Enter scores'!AZ541&lt;&gt;"",'2. Enter scores'!$B541-'2. Enter scores'!AZ541,"")</f>
        <v/>
      </c>
      <c r="BB537" s="125" t="str">
        <f>IF('2. Enter scores'!BA541&lt;&gt;"",'2. Enter scores'!$B541-'2. Enter scores'!BA541,"")</f>
        <v/>
      </c>
      <c r="BC537" s="125" t="str">
        <f>IF('2. Enter scores'!BB541&lt;&gt;"",'2. Enter scores'!$B541-'2. Enter scores'!BB541,"")</f>
        <v/>
      </c>
      <c r="BD537" s="125" t="str">
        <f>IF('2. Enter scores'!BC541&lt;&gt;"",'2. Enter scores'!$B541-'2. Enter scores'!BC541,"")</f>
        <v/>
      </c>
      <c r="BE537" s="125" t="str">
        <f>IF('2. Enter scores'!BD541&lt;&gt;"",'2. Enter scores'!$B541-'2. Enter scores'!BD541,"")</f>
        <v/>
      </c>
      <c r="BF537" s="125" t="str">
        <f>IF('2. Enter scores'!BE541&lt;&gt;"",'2. Enter scores'!$B541-'2. Enter scores'!BE541,"")</f>
        <v/>
      </c>
      <c r="BG537" s="125" t="str">
        <f>IF('2. Enter scores'!BF541&lt;&gt;"",'2. Enter scores'!$B541-'2. Enter scores'!BF541,"")</f>
        <v/>
      </c>
      <c r="BH537" s="125" t="str">
        <f>IF('2. Enter scores'!BG541&lt;&gt;"",'2. Enter scores'!$B541-'2. Enter scores'!BG541,"")</f>
        <v/>
      </c>
      <c r="BI537" s="125" t="str">
        <f>IF('2. Enter scores'!BH541&lt;&gt;"",'2. Enter scores'!$B541-'2. Enter scores'!BH541,"")</f>
        <v/>
      </c>
      <c r="BJ537" s="125" t="str">
        <f>IF('2. Enter scores'!BI541&lt;&gt;"",'2. Enter scores'!$B541-'2. Enter scores'!BI541,"")</f>
        <v/>
      </c>
      <c r="BK537" s="125" t="str">
        <f>IF('2. Enter scores'!BJ541&lt;&gt;"",'2. Enter scores'!$B541-'2. Enter scores'!BJ541,"")</f>
        <v/>
      </c>
      <c r="BL537" s="125" t="str">
        <f>IF('2. Enter scores'!BK541&lt;&gt;"",'2. Enter scores'!$B541-'2. Enter scores'!BK541,"")</f>
        <v/>
      </c>
      <c r="BM537" s="125" t="str">
        <f>IF('2. Enter scores'!BL541&lt;&gt;"",'2. Enter scores'!$B541-'2. Enter scores'!BL541,"")</f>
        <v/>
      </c>
      <c r="BN537" s="125" t="str">
        <f>IF('2. Enter scores'!BM541&lt;&gt;"",'2. Enter scores'!$B541-'2. Enter scores'!BM541,"")</f>
        <v/>
      </c>
      <c r="BO537" s="125" t="str">
        <f>IF('2. Enter scores'!BN541&lt;&gt;"",'2. Enter scores'!$B541-'2. Enter scores'!BN541,"")</f>
        <v/>
      </c>
      <c r="BP537" s="108">
        <v>1000</v>
      </c>
    </row>
    <row r="538" spans="2:68" x14ac:dyDescent="0.35">
      <c r="B538" s="125" t="str">
        <f>IF('2. Enter scores'!A542&lt;&gt;"",'2. Enter scores'!A542,"")</f>
        <v/>
      </c>
      <c r="H538" s="125" t="str">
        <f>IF('2. Enter scores'!G542&lt;&gt;"",'2. Enter scores'!$B542-'2. Enter scores'!G542,"")</f>
        <v/>
      </c>
      <c r="I538" s="125" t="str">
        <f>IF('2. Enter scores'!H542&lt;&gt;"",'2. Enter scores'!$B542-'2. Enter scores'!H542,"")</f>
        <v/>
      </c>
      <c r="J538" s="125" t="str">
        <f>IF('2. Enter scores'!I542&lt;&gt;"",'2. Enter scores'!$B542-'2. Enter scores'!I542,"")</f>
        <v/>
      </c>
      <c r="K538" s="125" t="str">
        <f>IF('2. Enter scores'!J542&lt;&gt;"",'2. Enter scores'!$B542-'2. Enter scores'!J542,"")</f>
        <v/>
      </c>
      <c r="L538" s="125" t="str">
        <f>IF('2. Enter scores'!K542&lt;&gt;"",'2. Enter scores'!$B542-'2. Enter scores'!K542,"")</f>
        <v/>
      </c>
      <c r="M538" s="125" t="str">
        <f>IF('2. Enter scores'!L542&lt;&gt;"",'2. Enter scores'!$B542-'2. Enter scores'!L542,"")</f>
        <v/>
      </c>
      <c r="N538" s="125" t="str">
        <f>IF('2. Enter scores'!M542&lt;&gt;"",'2. Enter scores'!$B542-'2. Enter scores'!M542,"")</f>
        <v/>
      </c>
      <c r="O538" s="125" t="str">
        <f>IF('2. Enter scores'!N542&lt;&gt;"",'2. Enter scores'!$B542-'2. Enter scores'!N542,"")</f>
        <v/>
      </c>
      <c r="P538" s="125" t="str">
        <f>IF('2. Enter scores'!O542&lt;&gt;"",'2. Enter scores'!$B542-'2. Enter scores'!O542,"")</f>
        <v/>
      </c>
      <c r="Q538" s="125" t="str">
        <f>IF('2. Enter scores'!P542&lt;&gt;"",'2. Enter scores'!$B542-'2. Enter scores'!P542,"")</f>
        <v/>
      </c>
      <c r="R538" s="125" t="str">
        <f>IF('2. Enter scores'!Q542&lt;&gt;"",'2. Enter scores'!$B542-'2. Enter scores'!Q542,"")</f>
        <v/>
      </c>
      <c r="S538" s="125" t="str">
        <f>IF('2. Enter scores'!R542&lt;&gt;"",'2. Enter scores'!$B542-'2. Enter scores'!R542,"")</f>
        <v/>
      </c>
      <c r="T538" s="125" t="str">
        <f>IF('2. Enter scores'!S542&lt;&gt;"",'2. Enter scores'!$B542-'2. Enter scores'!S542,"")</f>
        <v/>
      </c>
      <c r="U538" s="125" t="str">
        <f>IF('2. Enter scores'!T542&lt;&gt;"",'2. Enter scores'!$B542-'2. Enter scores'!T542,"")</f>
        <v/>
      </c>
      <c r="V538" s="125" t="str">
        <f>IF('2. Enter scores'!U542&lt;&gt;"",'2. Enter scores'!$B542-'2. Enter scores'!U542,"")</f>
        <v/>
      </c>
      <c r="W538" s="125" t="str">
        <f>IF('2. Enter scores'!V542&lt;&gt;"",'2. Enter scores'!$B542-'2. Enter scores'!V542,"")</f>
        <v/>
      </c>
      <c r="X538" s="125" t="str">
        <f>IF('2. Enter scores'!W542&lt;&gt;"",'2. Enter scores'!$B542-'2. Enter scores'!W542,"")</f>
        <v/>
      </c>
      <c r="Y538" s="125" t="str">
        <f>IF('2. Enter scores'!X542&lt;&gt;"",'2. Enter scores'!$B542-'2. Enter scores'!X542,"")</f>
        <v/>
      </c>
      <c r="Z538" s="125" t="str">
        <f>IF('2. Enter scores'!Y542&lt;&gt;"",'2. Enter scores'!$B542-'2. Enter scores'!Y542,"")</f>
        <v/>
      </c>
      <c r="AA538" s="125" t="str">
        <f>IF('2. Enter scores'!Z542&lt;&gt;"",'2. Enter scores'!$B542-'2. Enter scores'!Z542,"")</f>
        <v/>
      </c>
      <c r="AB538" s="125" t="str">
        <f>IF('2. Enter scores'!AA542&lt;&gt;"",'2. Enter scores'!$B542-'2. Enter scores'!AA542,"")</f>
        <v/>
      </c>
      <c r="AC538" s="125" t="str">
        <f>IF('2. Enter scores'!AB542&lt;&gt;"",'2. Enter scores'!$B542-'2. Enter scores'!AB542,"")</f>
        <v/>
      </c>
      <c r="AD538" s="125" t="str">
        <f>IF('2. Enter scores'!AC542&lt;&gt;"",'2. Enter scores'!$B542-'2. Enter scores'!AC542,"")</f>
        <v/>
      </c>
      <c r="AE538" s="125" t="str">
        <f>IF('2. Enter scores'!AD542&lt;&gt;"",'2. Enter scores'!$B542-'2. Enter scores'!AD542,"")</f>
        <v/>
      </c>
      <c r="AF538" s="125" t="str">
        <f>IF('2. Enter scores'!AE542&lt;&gt;"",'2. Enter scores'!$B542-'2. Enter scores'!AE542,"")</f>
        <v/>
      </c>
      <c r="AG538" s="125" t="str">
        <f>IF('2. Enter scores'!AF542&lt;&gt;"",'2. Enter scores'!$B542-'2. Enter scores'!AF542,"")</f>
        <v/>
      </c>
      <c r="AH538" s="125" t="str">
        <f>IF('2. Enter scores'!AG542&lt;&gt;"",'2. Enter scores'!$B542-'2. Enter scores'!AG542,"")</f>
        <v/>
      </c>
      <c r="AI538" s="125" t="str">
        <f>IF('2. Enter scores'!AH542&lt;&gt;"",'2. Enter scores'!$B542-'2. Enter scores'!AH542,"")</f>
        <v/>
      </c>
      <c r="AJ538" s="125" t="str">
        <f>IF('2. Enter scores'!AI542&lt;&gt;"",'2. Enter scores'!$B542-'2. Enter scores'!AI542,"")</f>
        <v/>
      </c>
      <c r="AK538" s="125" t="str">
        <f>IF('2. Enter scores'!AJ542&lt;&gt;"",'2. Enter scores'!$B542-'2. Enter scores'!AJ542,"")</f>
        <v/>
      </c>
      <c r="AL538" s="125" t="str">
        <f>IF('2. Enter scores'!AK542&lt;&gt;"",'2. Enter scores'!$B542-'2. Enter scores'!AK542,"")</f>
        <v/>
      </c>
      <c r="AM538" s="125" t="str">
        <f>IF('2. Enter scores'!AL542&lt;&gt;"",'2. Enter scores'!$B542-'2. Enter scores'!AL542,"")</f>
        <v/>
      </c>
      <c r="AN538" s="125" t="str">
        <f>IF('2. Enter scores'!AM542&lt;&gt;"",'2. Enter scores'!$B542-'2. Enter scores'!AM542,"")</f>
        <v/>
      </c>
      <c r="AO538" s="125" t="str">
        <f>IF('2. Enter scores'!AN542&lt;&gt;"",'2. Enter scores'!$B542-'2. Enter scores'!AN542,"")</f>
        <v/>
      </c>
      <c r="AP538" s="125" t="str">
        <f>IF('2. Enter scores'!AO542&lt;&gt;"",'2. Enter scores'!$B542-'2. Enter scores'!AO542,"")</f>
        <v/>
      </c>
      <c r="AQ538" s="125" t="str">
        <f>IF('2. Enter scores'!AP542&lt;&gt;"",'2. Enter scores'!$B542-'2. Enter scores'!AP542,"")</f>
        <v/>
      </c>
      <c r="AR538" s="125" t="str">
        <f>IF('2. Enter scores'!AQ542&lt;&gt;"",'2. Enter scores'!$B542-'2. Enter scores'!AQ542,"")</f>
        <v/>
      </c>
      <c r="AS538" s="125" t="str">
        <f>IF('2. Enter scores'!AR542&lt;&gt;"",'2. Enter scores'!$B542-'2. Enter scores'!AR542,"")</f>
        <v/>
      </c>
      <c r="AT538" s="125" t="str">
        <f>IF('2. Enter scores'!AS542&lt;&gt;"",'2. Enter scores'!$B542-'2. Enter scores'!AS542,"")</f>
        <v/>
      </c>
      <c r="AU538" s="125" t="str">
        <f>IF('2. Enter scores'!AT542&lt;&gt;"",'2. Enter scores'!$B542-'2. Enter scores'!AT542,"")</f>
        <v/>
      </c>
      <c r="AV538" s="125" t="str">
        <f>IF('2. Enter scores'!AU542&lt;&gt;"",'2. Enter scores'!$B542-'2. Enter scores'!AU542,"")</f>
        <v/>
      </c>
      <c r="AW538" s="125" t="str">
        <f>IF('2. Enter scores'!AV542&lt;&gt;"",'2. Enter scores'!$B542-'2. Enter scores'!AV542,"")</f>
        <v/>
      </c>
      <c r="AX538" s="125" t="str">
        <f>IF('2. Enter scores'!AW542&lt;&gt;"",'2. Enter scores'!$B542-'2. Enter scores'!AW542,"")</f>
        <v/>
      </c>
      <c r="AY538" s="125" t="str">
        <f>IF('2. Enter scores'!AX542&lt;&gt;"",'2. Enter scores'!$B542-'2. Enter scores'!AX542,"")</f>
        <v/>
      </c>
      <c r="AZ538" s="125" t="str">
        <f>IF('2. Enter scores'!AY542&lt;&gt;"",'2. Enter scores'!$B542-'2. Enter scores'!AY542,"")</f>
        <v/>
      </c>
      <c r="BA538" s="125" t="str">
        <f>IF('2. Enter scores'!AZ542&lt;&gt;"",'2. Enter scores'!$B542-'2. Enter scores'!AZ542,"")</f>
        <v/>
      </c>
      <c r="BB538" s="125" t="str">
        <f>IF('2. Enter scores'!BA542&lt;&gt;"",'2. Enter scores'!$B542-'2. Enter scores'!BA542,"")</f>
        <v/>
      </c>
      <c r="BC538" s="125" t="str">
        <f>IF('2. Enter scores'!BB542&lt;&gt;"",'2. Enter scores'!$B542-'2. Enter scores'!BB542,"")</f>
        <v/>
      </c>
      <c r="BD538" s="125" t="str">
        <f>IF('2. Enter scores'!BC542&lt;&gt;"",'2. Enter scores'!$B542-'2. Enter scores'!BC542,"")</f>
        <v/>
      </c>
      <c r="BE538" s="125" t="str">
        <f>IF('2. Enter scores'!BD542&lt;&gt;"",'2. Enter scores'!$B542-'2. Enter scores'!BD542,"")</f>
        <v/>
      </c>
      <c r="BF538" s="125" t="str">
        <f>IF('2. Enter scores'!BE542&lt;&gt;"",'2. Enter scores'!$B542-'2. Enter scores'!BE542,"")</f>
        <v/>
      </c>
      <c r="BG538" s="125" t="str">
        <f>IF('2. Enter scores'!BF542&lt;&gt;"",'2. Enter scores'!$B542-'2. Enter scores'!BF542,"")</f>
        <v/>
      </c>
      <c r="BH538" s="125" t="str">
        <f>IF('2. Enter scores'!BG542&lt;&gt;"",'2. Enter scores'!$B542-'2. Enter scores'!BG542,"")</f>
        <v/>
      </c>
      <c r="BI538" s="125" t="str">
        <f>IF('2. Enter scores'!BH542&lt;&gt;"",'2. Enter scores'!$B542-'2. Enter scores'!BH542,"")</f>
        <v/>
      </c>
      <c r="BJ538" s="125" t="str">
        <f>IF('2. Enter scores'!BI542&lt;&gt;"",'2. Enter scores'!$B542-'2. Enter scores'!BI542,"")</f>
        <v/>
      </c>
      <c r="BK538" s="125" t="str">
        <f>IF('2. Enter scores'!BJ542&lt;&gt;"",'2. Enter scores'!$B542-'2. Enter scores'!BJ542,"")</f>
        <v/>
      </c>
      <c r="BL538" s="125" t="str">
        <f>IF('2. Enter scores'!BK542&lt;&gt;"",'2. Enter scores'!$B542-'2. Enter scores'!BK542,"")</f>
        <v/>
      </c>
      <c r="BM538" s="125" t="str">
        <f>IF('2. Enter scores'!BL542&lt;&gt;"",'2. Enter scores'!$B542-'2. Enter scores'!BL542,"")</f>
        <v/>
      </c>
      <c r="BN538" s="125" t="str">
        <f>IF('2. Enter scores'!BM542&lt;&gt;"",'2. Enter scores'!$B542-'2. Enter scores'!BM542,"")</f>
        <v/>
      </c>
      <c r="BO538" s="125" t="str">
        <f>IF('2. Enter scores'!BN542&lt;&gt;"",'2. Enter scores'!$B542-'2. Enter scores'!BN542,"")</f>
        <v/>
      </c>
      <c r="BP538" s="108">
        <v>1000</v>
      </c>
    </row>
    <row r="539" spans="2:68" x14ac:dyDescent="0.35">
      <c r="B539" s="125" t="str">
        <f>IF('2. Enter scores'!A543&lt;&gt;"",'2. Enter scores'!A543,"")</f>
        <v/>
      </c>
      <c r="H539" s="125" t="str">
        <f>IF('2. Enter scores'!G543&lt;&gt;"",'2. Enter scores'!$B543-'2. Enter scores'!G543,"")</f>
        <v/>
      </c>
      <c r="I539" s="125" t="str">
        <f>IF('2. Enter scores'!H543&lt;&gt;"",'2. Enter scores'!$B543-'2. Enter scores'!H543,"")</f>
        <v/>
      </c>
      <c r="J539" s="125" t="str">
        <f>IF('2. Enter scores'!I543&lt;&gt;"",'2. Enter scores'!$B543-'2. Enter scores'!I543,"")</f>
        <v/>
      </c>
      <c r="K539" s="125" t="str">
        <f>IF('2. Enter scores'!J543&lt;&gt;"",'2. Enter scores'!$B543-'2. Enter scores'!J543,"")</f>
        <v/>
      </c>
      <c r="L539" s="125" t="str">
        <f>IF('2. Enter scores'!K543&lt;&gt;"",'2. Enter scores'!$B543-'2. Enter scores'!K543,"")</f>
        <v/>
      </c>
      <c r="M539" s="125" t="str">
        <f>IF('2. Enter scores'!L543&lt;&gt;"",'2. Enter scores'!$B543-'2. Enter scores'!L543,"")</f>
        <v/>
      </c>
      <c r="N539" s="125" t="str">
        <f>IF('2. Enter scores'!M543&lt;&gt;"",'2. Enter scores'!$B543-'2. Enter scores'!M543,"")</f>
        <v/>
      </c>
      <c r="O539" s="125" t="str">
        <f>IF('2. Enter scores'!N543&lt;&gt;"",'2. Enter scores'!$B543-'2. Enter scores'!N543,"")</f>
        <v/>
      </c>
      <c r="P539" s="125" t="str">
        <f>IF('2. Enter scores'!O543&lt;&gt;"",'2. Enter scores'!$B543-'2. Enter scores'!O543,"")</f>
        <v/>
      </c>
      <c r="Q539" s="125" t="str">
        <f>IF('2. Enter scores'!P543&lt;&gt;"",'2. Enter scores'!$B543-'2. Enter scores'!P543,"")</f>
        <v/>
      </c>
      <c r="R539" s="125" t="str">
        <f>IF('2. Enter scores'!Q543&lt;&gt;"",'2. Enter scores'!$B543-'2. Enter scores'!Q543,"")</f>
        <v/>
      </c>
      <c r="S539" s="125" t="str">
        <f>IF('2. Enter scores'!R543&lt;&gt;"",'2. Enter scores'!$B543-'2. Enter scores'!R543,"")</f>
        <v/>
      </c>
      <c r="T539" s="125" t="str">
        <f>IF('2. Enter scores'!S543&lt;&gt;"",'2. Enter scores'!$B543-'2. Enter scores'!S543,"")</f>
        <v/>
      </c>
      <c r="U539" s="125" t="str">
        <f>IF('2. Enter scores'!T543&lt;&gt;"",'2. Enter scores'!$B543-'2. Enter scores'!T543,"")</f>
        <v/>
      </c>
      <c r="V539" s="125" t="str">
        <f>IF('2. Enter scores'!U543&lt;&gt;"",'2. Enter scores'!$B543-'2. Enter scores'!U543,"")</f>
        <v/>
      </c>
      <c r="W539" s="125" t="str">
        <f>IF('2. Enter scores'!V543&lt;&gt;"",'2. Enter scores'!$B543-'2. Enter scores'!V543,"")</f>
        <v/>
      </c>
      <c r="X539" s="125" t="str">
        <f>IF('2. Enter scores'!W543&lt;&gt;"",'2. Enter scores'!$B543-'2. Enter scores'!W543,"")</f>
        <v/>
      </c>
      <c r="Y539" s="125" t="str">
        <f>IF('2. Enter scores'!X543&lt;&gt;"",'2. Enter scores'!$B543-'2. Enter scores'!X543,"")</f>
        <v/>
      </c>
      <c r="Z539" s="125" t="str">
        <f>IF('2. Enter scores'!Y543&lt;&gt;"",'2. Enter scores'!$B543-'2. Enter scores'!Y543,"")</f>
        <v/>
      </c>
      <c r="AA539" s="125" t="str">
        <f>IF('2. Enter scores'!Z543&lt;&gt;"",'2. Enter scores'!$B543-'2. Enter scores'!Z543,"")</f>
        <v/>
      </c>
      <c r="AB539" s="125" t="str">
        <f>IF('2. Enter scores'!AA543&lt;&gt;"",'2. Enter scores'!$B543-'2. Enter scores'!AA543,"")</f>
        <v/>
      </c>
      <c r="AC539" s="125" t="str">
        <f>IF('2. Enter scores'!AB543&lt;&gt;"",'2. Enter scores'!$B543-'2. Enter scores'!AB543,"")</f>
        <v/>
      </c>
      <c r="AD539" s="125" t="str">
        <f>IF('2. Enter scores'!AC543&lt;&gt;"",'2. Enter scores'!$B543-'2. Enter scores'!AC543,"")</f>
        <v/>
      </c>
      <c r="AE539" s="125" t="str">
        <f>IF('2. Enter scores'!AD543&lt;&gt;"",'2. Enter scores'!$B543-'2. Enter scores'!AD543,"")</f>
        <v/>
      </c>
      <c r="AF539" s="125" t="str">
        <f>IF('2. Enter scores'!AE543&lt;&gt;"",'2. Enter scores'!$B543-'2. Enter scores'!AE543,"")</f>
        <v/>
      </c>
      <c r="AG539" s="125" t="str">
        <f>IF('2. Enter scores'!AF543&lt;&gt;"",'2. Enter scores'!$B543-'2. Enter scores'!AF543,"")</f>
        <v/>
      </c>
      <c r="AH539" s="125" t="str">
        <f>IF('2. Enter scores'!AG543&lt;&gt;"",'2. Enter scores'!$B543-'2. Enter scores'!AG543,"")</f>
        <v/>
      </c>
      <c r="AI539" s="125" t="str">
        <f>IF('2. Enter scores'!AH543&lt;&gt;"",'2. Enter scores'!$B543-'2. Enter scores'!AH543,"")</f>
        <v/>
      </c>
      <c r="AJ539" s="125" t="str">
        <f>IF('2. Enter scores'!AI543&lt;&gt;"",'2. Enter scores'!$B543-'2. Enter scores'!AI543,"")</f>
        <v/>
      </c>
      <c r="AK539" s="125" t="str">
        <f>IF('2. Enter scores'!AJ543&lt;&gt;"",'2. Enter scores'!$B543-'2. Enter scores'!AJ543,"")</f>
        <v/>
      </c>
      <c r="AL539" s="125" t="str">
        <f>IF('2. Enter scores'!AK543&lt;&gt;"",'2. Enter scores'!$B543-'2. Enter scores'!AK543,"")</f>
        <v/>
      </c>
      <c r="AM539" s="125" t="str">
        <f>IF('2. Enter scores'!AL543&lt;&gt;"",'2. Enter scores'!$B543-'2. Enter scores'!AL543,"")</f>
        <v/>
      </c>
      <c r="AN539" s="125" t="str">
        <f>IF('2. Enter scores'!AM543&lt;&gt;"",'2. Enter scores'!$B543-'2. Enter scores'!AM543,"")</f>
        <v/>
      </c>
      <c r="AO539" s="125" t="str">
        <f>IF('2. Enter scores'!AN543&lt;&gt;"",'2. Enter scores'!$B543-'2. Enter scores'!AN543,"")</f>
        <v/>
      </c>
      <c r="AP539" s="125" t="str">
        <f>IF('2. Enter scores'!AO543&lt;&gt;"",'2. Enter scores'!$B543-'2. Enter scores'!AO543,"")</f>
        <v/>
      </c>
      <c r="AQ539" s="125" t="str">
        <f>IF('2. Enter scores'!AP543&lt;&gt;"",'2. Enter scores'!$B543-'2. Enter scores'!AP543,"")</f>
        <v/>
      </c>
      <c r="AR539" s="125" t="str">
        <f>IF('2. Enter scores'!AQ543&lt;&gt;"",'2. Enter scores'!$B543-'2. Enter scores'!AQ543,"")</f>
        <v/>
      </c>
      <c r="AS539" s="125" t="str">
        <f>IF('2. Enter scores'!AR543&lt;&gt;"",'2. Enter scores'!$B543-'2. Enter scores'!AR543,"")</f>
        <v/>
      </c>
      <c r="AT539" s="125" t="str">
        <f>IF('2. Enter scores'!AS543&lt;&gt;"",'2. Enter scores'!$B543-'2. Enter scores'!AS543,"")</f>
        <v/>
      </c>
      <c r="AU539" s="125" t="str">
        <f>IF('2. Enter scores'!AT543&lt;&gt;"",'2. Enter scores'!$B543-'2. Enter scores'!AT543,"")</f>
        <v/>
      </c>
      <c r="AV539" s="125" t="str">
        <f>IF('2. Enter scores'!AU543&lt;&gt;"",'2. Enter scores'!$B543-'2. Enter scores'!AU543,"")</f>
        <v/>
      </c>
      <c r="AW539" s="125" t="str">
        <f>IF('2. Enter scores'!AV543&lt;&gt;"",'2. Enter scores'!$B543-'2. Enter scores'!AV543,"")</f>
        <v/>
      </c>
      <c r="AX539" s="125" t="str">
        <f>IF('2. Enter scores'!AW543&lt;&gt;"",'2. Enter scores'!$B543-'2. Enter scores'!AW543,"")</f>
        <v/>
      </c>
      <c r="AY539" s="125" t="str">
        <f>IF('2. Enter scores'!AX543&lt;&gt;"",'2. Enter scores'!$B543-'2. Enter scores'!AX543,"")</f>
        <v/>
      </c>
      <c r="AZ539" s="125" t="str">
        <f>IF('2. Enter scores'!AY543&lt;&gt;"",'2. Enter scores'!$B543-'2. Enter scores'!AY543,"")</f>
        <v/>
      </c>
      <c r="BA539" s="125" t="str">
        <f>IF('2. Enter scores'!AZ543&lt;&gt;"",'2. Enter scores'!$B543-'2. Enter scores'!AZ543,"")</f>
        <v/>
      </c>
      <c r="BB539" s="125" t="str">
        <f>IF('2. Enter scores'!BA543&lt;&gt;"",'2. Enter scores'!$B543-'2. Enter scores'!BA543,"")</f>
        <v/>
      </c>
      <c r="BC539" s="125" t="str">
        <f>IF('2. Enter scores'!BB543&lt;&gt;"",'2. Enter scores'!$B543-'2. Enter scores'!BB543,"")</f>
        <v/>
      </c>
      <c r="BD539" s="125" t="str">
        <f>IF('2. Enter scores'!BC543&lt;&gt;"",'2. Enter scores'!$B543-'2. Enter scores'!BC543,"")</f>
        <v/>
      </c>
      <c r="BE539" s="125" t="str">
        <f>IF('2. Enter scores'!BD543&lt;&gt;"",'2. Enter scores'!$B543-'2. Enter scores'!BD543,"")</f>
        <v/>
      </c>
      <c r="BF539" s="125" t="str">
        <f>IF('2. Enter scores'!BE543&lt;&gt;"",'2. Enter scores'!$B543-'2. Enter scores'!BE543,"")</f>
        <v/>
      </c>
      <c r="BG539" s="125" t="str">
        <f>IF('2. Enter scores'!BF543&lt;&gt;"",'2. Enter scores'!$B543-'2. Enter scores'!BF543,"")</f>
        <v/>
      </c>
      <c r="BH539" s="125" t="str">
        <f>IF('2. Enter scores'!BG543&lt;&gt;"",'2. Enter scores'!$B543-'2. Enter scores'!BG543,"")</f>
        <v/>
      </c>
      <c r="BI539" s="125" t="str">
        <f>IF('2. Enter scores'!BH543&lt;&gt;"",'2. Enter scores'!$B543-'2. Enter scores'!BH543,"")</f>
        <v/>
      </c>
      <c r="BJ539" s="125" t="str">
        <f>IF('2. Enter scores'!BI543&lt;&gt;"",'2. Enter scores'!$B543-'2. Enter scores'!BI543,"")</f>
        <v/>
      </c>
      <c r="BK539" s="125" t="str">
        <f>IF('2. Enter scores'!BJ543&lt;&gt;"",'2. Enter scores'!$B543-'2. Enter scores'!BJ543,"")</f>
        <v/>
      </c>
      <c r="BL539" s="125" t="str">
        <f>IF('2. Enter scores'!BK543&lt;&gt;"",'2. Enter scores'!$B543-'2. Enter scores'!BK543,"")</f>
        <v/>
      </c>
      <c r="BM539" s="125" t="str">
        <f>IF('2. Enter scores'!BL543&lt;&gt;"",'2. Enter scores'!$B543-'2. Enter scores'!BL543,"")</f>
        <v/>
      </c>
      <c r="BN539" s="125" t="str">
        <f>IF('2. Enter scores'!BM543&lt;&gt;"",'2. Enter scores'!$B543-'2. Enter scores'!BM543,"")</f>
        <v/>
      </c>
      <c r="BO539" s="125" t="str">
        <f>IF('2. Enter scores'!BN543&lt;&gt;"",'2. Enter scores'!$B543-'2. Enter scores'!BN543,"")</f>
        <v/>
      </c>
      <c r="BP539" s="108">
        <v>1000</v>
      </c>
    </row>
    <row r="540" spans="2:68" x14ac:dyDescent="0.35">
      <c r="B540" s="125" t="str">
        <f>IF('2. Enter scores'!A544&lt;&gt;"",'2. Enter scores'!A544,"")</f>
        <v/>
      </c>
      <c r="H540" s="125" t="str">
        <f>IF('2. Enter scores'!G544&lt;&gt;"",'2. Enter scores'!$B544-'2. Enter scores'!G544,"")</f>
        <v/>
      </c>
      <c r="I540" s="125" t="str">
        <f>IF('2. Enter scores'!H544&lt;&gt;"",'2. Enter scores'!$B544-'2. Enter scores'!H544,"")</f>
        <v/>
      </c>
      <c r="J540" s="125" t="str">
        <f>IF('2. Enter scores'!I544&lt;&gt;"",'2. Enter scores'!$B544-'2. Enter scores'!I544,"")</f>
        <v/>
      </c>
      <c r="K540" s="125" t="str">
        <f>IF('2. Enter scores'!J544&lt;&gt;"",'2. Enter scores'!$B544-'2. Enter scores'!J544,"")</f>
        <v/>
      </c>
      <c r="L540" s="125" t="str">
        <f>IF('2. Enter scores'!K544&lt;&gt;"",'2. Enter scores'!$B544-'2. Enter scores'!K544,"")</f>
        <v/>
      </c>
      <c r="M540" s="125" t="str">
        <f>IF('2. Enter scores'!L544&lt;&gt;"",'2. Enter scores'!$B544-'2. Enter scores'!L544,"")</f>
        <v/>
      </c>
      <c r="N540" s="125" t="str">
        <f>IF('2. Enter scores'!M544&lt;&gt;"",'2. Enter scores'!$B544-'2. Enter scores'!M544,"")</f>
        <v/>
      </c>
      <c r="O540" s="125" t="str">
        <f>IF('2. Enter scores'!N544&lt;&gt;"",'2. Enter scores'!$B544-'2. Enter scores'!N544,"")</f>
        <v/>
      </c>
      <c r="P540" s="125" t="str">
        <f>IF('2. Enter scores'!O544&lt;&gt;"",'2. Enter scores'!$B544-'2. Enter scores'!O544,"")</f>
        <v/>
      </c>
      <c r="Q540" s="125" t="str">
        <f>IF('2. Enter scores'!P544&lt;&gt;"",'2. Enter scores'!$B544-'2. Enter scores'!P544,"")</f>
        <v/>
      </c>
      <c r="R540" s="125" t="str">
        <f>IF('2. Enter scores'!Q544&lt;&gt;"",'2. Enter scores'!$B544-'2. Enter scores'!Q544,"")</f>
        <v/>
      </c>
      <c r="S540" s="125" t="str">
        <f>IF('2. Enter scores'!R544&lt;&gt;"",'2. Enter scores'!$B544-'2. Enter scores'!R544,"")</f>
        <v/>
      </c>
      <c r="T540" s="125" t="str">
        <f>IF('2. Enter scores'!S544&lt;&gt;"",'2. Enter scores'!$B544-'2. Enter scores'!S544,"")</f>
        <v/>
      </c>
      <c r="U540" s="125" t="str">
        <f>IF('2. Enter scores'!T544&lt;&gt;"",'2. Enter scores'!$B544-'2. Enter scores'!T544,"")</f>
        <v/>
      </c>
      <c r="V540" s="125" t="str">
        <f>IF('2. Enter scores'!U544&lt;&gt;"",'2. Enter scores'!$B544-'2. Enter scores'!U544,"")</f>
        <v/>
      </c>
      <c r="W540" s="125" t="str">
        <f>IF('2. Enter scores'!V544&lt;&gt;"",'2. Enter scores'!$B544-'2. Enter scores'!V544,"")</f>
        <v/>
      </c>
      <c r="X540" s="125" t="str">
        <f>IF('2. Enter scores'!W544&lt;&gt;"",'2. Enter scores'!$B544-'2. Enter scores'!W544,"")</f>
        <v/>
      </c>
      <c r="Y540" s="125" t="str">
        <f>IF('2. Enter scores'!X544&lt;&gt;"",'2. Enter scores'!$B544-'2. Enter scores'!X544,"")</f>
        <v/>
      </c>
      <c r="Z540" s="125" t="str">
        <f>IF('2. Enter scores'!Y544&lt;&gt;"",'2. Enter scores'!$B544-'2. Enter scores'!Y544,"")</f>
        <v/>
      </c>
      <c r="AA540" s="125" t="str">
        <f>IF('2. Enter scores'!Z544&lt;&gt;"",'2. Enter scores'!$B544-'2. Enter scores'!Z544,"")</f>
        <v/>
      </c>
      <c r="AB540" s="125" t="str">
        <f>IF('2. Enter scores'!AA544&lt;&gt;"",'2. Enter scores'!$B544-'2. Enter scores'!AA544,"")</f>
        <v/>
      </c>
      <c r="AC540" s="125" t="str">
        <f>IF('2. Enter scores'!AB544&lt;&gt;"",'2. Enter scores'!$B544-'2. Enter scores'!AB544,"")</f>
        <v/>
      </c>
      <c r="AD540" s="125" t="str">
        <f>IF('2. Enter scores'!AC544&lt;&gt;"",'2. Enter scores'!$B544-'2. Enter scores'!AC544,"")</f>
        <v/>
      </c>
      <c r="AE540" s="125" t="str">
        <f>IF('2. Enter scores'!AD544&lt;&gt;"",'2. Enter scores'!$B544-'2. Enter scores'!AD544,"")</f>
        <v/>
      </c>
      <c r="AF540" s="125" t="str">
        <f>IF('2. Enter scores'!AE544&lt;&gt;"",'2. Enter scores'!$B544-'2. Enter scores'!AE544,"")</f>
        <v/>
      </c>
      <c r="AG540" s="125" t="str">
        <f>IF('2. Enter scores'!AF544&lt;&gt;"",'2. Enter scores'!$B544-'2. Enter scores'!AF544,"")</f>
        <v/>
      </c>
      <c r="AH540" s="125" t="str">
        <f>IF('2. Enter scores'!AG544&lt;&gt;"",'2. Enter scores'!$B544-'2. Enter scores'!AG544,"")</f>
        <v/>
      </c>
      <c r="AI540" s="125" t="str">
        <f>IF('2. Enter scores'!AH544&lt;&gt;"",'2. Enter scores'!$B544-'2. Enter scores'!AH544,"")</f>
        <v/>
      </c>
      <c r="AJ540" s="125" t="str">
        <f>IF('2. Enter scores'!AI544&lt;&gt;"",'2. Enter scores'!$B544-'2. Enter scores'!AI544,"")</f>
        <v/>
      </c>
      <c r="AK540" s="125" t="str">
        <f>IF('2. Enter scores'!AJ544&lt;&gt;"",'2. Enter scores'!$B544-'2. Enter scores'!AJ544,"")</f>
        <v/>
      </c>
      <c r="AL540" s="125" t="str">
        <f>IF('2. Enter scores'!AK544&lt;&gt;"",'2. Enter scores'!$B544-'2. Enter scores'!AK544,"")</f>
        <v/>
      </c>
      <c r="AM540" s="125" t="str">
        <f>IF('2. Enter scores'!AL544&lt;&gt;"",'2. Enter scores'!$B544-'2. Enter scores'!AL544,"")</f>
        <v/>
      </c>
      <c r="AN540" s="125" t="str">
        <f>IF('2. Enter scores'!AM544&lt;&gt;"",'2. Enter scores'!$B544-'2. Enter scores'!AM544,"")</f>
        <v/>
      </c>
      <c r="AO540" s="125" t="str">
        <f>IF('2. Enter scores'!AN544&lt;&gt;"",'2. Enter scores'!$B544-'2. Enter scores'!AN544,"")</f>
        <v/>
      </c>
      <c r="AP540" s="125" t="str">
        <f>IF('2. Enter scores'!AO544&lt;&gt;"",'2. Enter scores'!$B544-'2. Enter scores'!AO544,"")</f>
        <v/>
      </c>
      <c r="AQ540" s="125" t="str">
        <f>IF('2. Enter scores'!AP544&lt;&gt;"",'2. Enter scores'!$B544-'2. Enter scores'!AP544,"")</f>
        <v/>
      </c>
      <c r="AR540" s="125" t="str">
        <f>IF('2. Enter scores'!AQ544&lt;&gt;"",'2. Enter scores'!$B544-'2. Enter scores'!AQ544,"")</f>
        <v/>
      </c>
      <c r="AS540" s="125" t="str">
        <f>IF('2. Enter scores'!AR544&lt;&gt;"",'2. Enter scores'!$B544-'2. Enter scores'!AR544,"")</f>
        <v/>
      </c>
      <c r="AT540" s="125" t="str">
        <f>IF('2. Enter scores'!AS544&lt;&gt;"",'2. Enter scores'!$B544-'2. Enter scores'!AS544,"")</f>
        <v/>
      </c>
      <c r="AU540" s="125" t="str">
        <f>IF('2. Enter scores'!AT544&lt;&gt;"",'2. Enter scores'!$B544-'2. Enter scores'!AT544,"")</f>
        <v/>
      </c>
      <c r="AV540" s="125" t="str">
        <f>IF('2. Enter scores'!AU544&lt;&gt;"",'2. Enter scores'!$B544-'2. Enter scores'!AU544,"")</f>
        <v/>
      </c>
      <c r="AW540" s="125" t="str">
        <f>IF('2. Enter scores'!AV544&lt;&gt;"",'2. Enter scores'!$B544-'2. Enter scores'!AV544,"")</f>
        <v/>
      </c>
      <c r="AX540" s="125" t="str">
        <f>IF('2. Enter scores'!AW544&lt;&gt;"",'2. Enter scores'!$B544-'2. Enter scores'!AW544,"")</f>
        <v/>
      </c>
      <c r="AY540" s="125" t="str">
        <f>IF('2. Enter scores'!AX544&lt;&gt;"",'2. Enter scores'!$B544-'2. Enter scores'!AX544,"")</f>
        <v/>
      </c>
      <c r="AZ540" s="125" t="str">
        <f>IF('2. Enter scores'!AY544&lt;&gt;"",'2. Enter scores'!$B544-'2. Enter scores'!AY544,"")</f>
        <v/>
      </c>
      <c r="BA540" s="125" t="str">
        <f>IF('2. Enter scores'!AZ544&lt;&gt;"",'2. Enter scores'!$B544-'2. Enter scores'!AZ544,"")</f>
        <v/>
      </c>
      <c r="BB540" s="125" t="str">
        <f>IF('2. Enter scores'!BA544&lt;&gt;"",'2. Enter scores'!$B544-'2. Enter scores'!BA544,"")</f>
        <v/>
      </c>
      <c r="BC540" s="125" t="str">
        <f>IF('2. Enter scores'!BB544&lt;&gt;"",'2. Enter scores'!$B544-'2. Enter scores'!BB544,"")</f>
        <v/>
      </c>
      <c r="BD540" s="125" t="str">
        <f>IF('2. Enter scores'!BC544&lt;&gt;"",'2. Enter scores'!$B544-'2. Enter scores'!BC544,"")</f>
        <v/>
      </c>
      <c r="BE540" s="125" t="str">
        <f>IF('2. Enter scores'!BD544&lt;&gt;"",'2. Enter scores'!$B544-'2. Enter scores'!BD544,"")</f>
        <v/>
      </c>
      <c r="BF540" s="125" t="str">
        <f>IF('2. Enter scores'!BE544&lt;&gt;"",'2. Enter scores'!$B544-'2. Enter scores'!BE544,"")</f>
        <v/>
      </c>
      <c r="BG540" s="125" t="str">
        <f>IF('2. Enter scores'!BF544&lt;&gt;"",'2. Enter scores'!$B544-'2. Enter scores'!BF544,"")</f>
        <v/>
      </c>
      <c r="BH540" s="125" t="str">
        <f>IF('2. Enter scores'!BG544&lt;&gt;"",'2. Enter scores'!$B544-'2. Enter scores'!BG544,"")</f>
        <v/>
      </c>
      <c r="BI540" s="125" t="str">
        <f>IF('2. Enter scores'!BH544&lt;&gt;"",'2. Enter scores'!$B544-'2. Enter scores'!BH544,"")</f>
        <v/>
      </c>
      <c r="BJ540" s="125" t="str">
        <f>IF('2. Enter scores'!BI544&lt;&gt;"",'2. Enter scores'!$B544-'2. Enter scores'!BI544,"")</f>
        <v/>
      </c>
      <c r="BK540" s="125" t="str">
        <f>IF('2. Enter scores'!BJ544&lt;&gt;"",'2. Enter scores'!$B544-'2. Enter scores'!BJ544,"")</f>
        <v/>
      </c>
      <c r="BL540" s="125" t="str">
        <f>IF('2. Enter scores'!BK544&lt;&gt;"",'2. Enter scores'!$B544-'2. Enter scores'!BK544,"")</f>
        <v/>
      </c>
      <c r="BM540" s="125" t="str">
        <f>IF('2. Enter scores'!BL544&lt;&gt;"",'2. Enter scores'!$B544-'2. Enter scores'!BL544,"")</f>
        <v/>
      </c>
      <c r="BN540" s="125" t="str">
        <f>IF('2. Enter scores'!BM544&lt;&gt;"",'2. Enter scores'!$B544-'2. Enter scores'!BM544,"")</f>
        <v/>
      </c>
      <c r="BO540" s="125" t="str">
        <f>IF('2. Enter scores'!BN544&lt;&gt;"",'2. Enter scores'!$B544-'2. Enter scores'!BN544,"")</f>
        <v/>
      </c>
      <c r="BP540" s="108">
        <v>1000</v>
      </c>
    </row>
    <row r="541" spans="2:68" x14ac:dyDescent="0.35">
      <c r="B541" s="125" t="str">
        <f>IF('2. Enter scores'!A545&lt;&gt;"",'2. Enter scores'!A545,"")</f>
        <v/>
      </c>
      <c r="H541" s="125" t="str">
        <f>IF('2. Enter scores'!G545&lt;&gt;"",'2. Enter scores'!$B545-'2. Enter scores'!G545,"")</f>
        <v/>
      </c>
      <c r="I541" s="125" t="str">
        <f>IF('2. Enter scores'!H545&lt;&gt;"",'2. Enter scores'!$B545-'2. Enter scores'!H545,"")</f>
        <v/>
      </c>
      <c r="J541" s="125" t="str">
        <f>IF('2. Enter scores'!I545&lt;&gt;"",'2. Enter scores'!$B545-'2. Enter scores'!I545,"")</f>
        <v/>
      </c>
      <c r="K541" s="125" t="str">
        <f>IF('2. Enter scores'!J545&lt;&gt;"",'2. Enter scores'!$B545-'2. Enter scores'!J545,"")</f>
        <v/>
      </c>
      <c r="L541" s="125" t="str">
        <f>IF('2. Enter scores'!K545&lt;&gt;"",'2. Enter scores'!$B545-'2. Enter scores'!K545,"")</f>
        <v/>
      </c>
      <c r="M541" s="125" t="str">
        <f>IF('2. Enter scores'!L545&lt;&gt;"",'2. Enter scores'!$B545-'2. Enter scores'!L545,"")</f>
        <v/>
      </c>
      <c r="N541" s="125" t="str">
        <f>IF('2. Enter scores'!M545&lt;&gt;"",'2. Enter scores'!$B545-'2. Enter scores'!M545,"")</f>
        <v/>
      </c>
      <c r="O541" s="125" t="str">
        <f>IF('2. Enter scores'!N545&lt;&gt;"",'2. Enter scores'!$B545-'2. Enter scores'!N545,"")</f>
        <v/>
      </c>
      <c r="P541" s="125" t="str">
        <f>IF('2. Enter scores'!O545&lt;&gt;"",'2. Enter scores'!$B545-'2. Enter scores'!O545,"")</f>
        <v/>
      </c>
      <c r="Q541" s="125" t="str">
        <f>IF('2. Enter scores'!P545&lt;&gt;"",'2. Enter scores'!$B545-'2. Enter scores'!P545,"")</f>
        <v/>
      </c>
      <c r="R541" s="125" t="str">
        <f>IF('2. Enter scores'!Q545&lt;&gt;"",'2. Enter scores'!$B545-'2. Enter scores'!Q545,"")</f>
        <v/>
      </c>
      <c r="S541" s="125" t="str">
        <f>IF('2. Enter scores'!R545&lt;&gt;"",'2. Enter scores'!$B545-'2. Enter scores'!R545,"")</f>
        <v/>
      </c>
      <c r="T541" s="125" t="str">
        <f>IF('2. Enter scores'!S545&lt;&gt;"",'2. Enter scores'!$B545-'2. Enter scores'!S545,"")</f>
        <v/>
      </c>
      <c r="U541" s="125" t="str">
        <f>IF('2. Enter scores'!T545&lt;&gt;"",'2. Enter scores'!$B545-'2. Enter scores'!T545,"")</f>
        <v/>
      </c>
      <c r="V541" s="125" t="str">
        <f>IF('2. Enter scores'!U545&lt;&gt;"",'2. Enter scores'!$B545-'2. Enter scores'!U545,"")</f>
        <v/>
      </c>
      <c r="W541" s="125" t="str">
        <f>IF('2. Enter scores'!V545&lt;&gt;"",'2. Enter scores'!$B545-'2. Enter scores'!V545,"")</f>
        <v/>
      </c>
      <c r="X541" s="125" t="str">
        <f>IF('2. Enter scores'!W545&lt;&gt;"",'2. Enter scores'!$B545-'2. Enter scores'!W545,"")</f>
        <v/>
      </c>
      <c r="Y541" s="125" t="str">
        <f>IF('2. Enter scores'!X545&lt;&gt;"",'2. Enter scores'!$B545-'2. Enter scores'!X545,"")</f>
        <v/>
      </c>
      <c r="Z541" s="125" t="str">
        <f>IF('2. Enter scores'!Y545&lt;&gt;"",'2. Enter scores'!$B545-'2. Enter scores'!Y545,"")</f>
        <v/>
      </c>
      <c r="AA541" s="125" t="str">
        <f>IF('2. Enter scores'!Z545&lt;&gt;"",'2. Enter scores'!$B545-'2. Enter scores'!Z545,"")</f>
        <v/>
      </c>
      <c r="AB541" s="125" t="str">
        <f>IF('2. Enter scores'!AA545&lt;&gt;"",'2. Enter scores'!$B545-'2. Enter scores'!AA545,"")</f>
        <v/>
      </c>
      <c r="AC541" s="125" t="str">
        <f>IF('2. Enter scores'!AB545&lt;&gt;"",'2. Enter scores'!$B545-'2. Enter scores'!AB545,"")</f>
        <v/>
      </c>
      <c r="AD541" s="125" t="str">
        <f>IF('2. Enter scores'!AC545&lt;&gt;"",'2. Enter scores'!$B545-'2. Enter scores'!AC545,"")</f>
        <v/>
      </c>
      <c r="AE541" s="125" t="str">
        <f>IF('2. Enter scores'!AD545&lt;&gt;"",'2. Enter scores'!$B545-'2. Enter scores'!AD545,"")</f>
        <v/>
      </c>
      <c r="AF541" s="125" t="str">
        <f>IF('2. Enter scores'!AE545&lt;&gt;"",'2. Enter scores'!$B545-'2. Enter scores'!AE545,"")</f>
        <v/>
      </c>
      <c r="AG541" s="125" t="str">
        <f>IF('2. Enter scores'!AF545&lt;&gt;"",'2. Enter scores'!$B545-'2. Enter scores'!AF545,"")</f>
        <v/>
      </c>
      <c r="AH541" s="125" t="str">
        <f>IF('2. Enter scores'!AG545&lt;&gt;"",'2. Enter scores'!$B545-'2. Enter scores'!AG545,"")</f>
        <v/>
      </c>
      <c r="AI541" s="125" t="str">
        <f>IF('2. Enter scores'!AH545&lt;&gt;"",'2. Enter scores'!$B545-'2. Enter scores'!AH545,"")</f>
        <v/>
      </c>
      <c r="AJ541" s="125" t="str">
        <f>IF('2. Enter scores'!AI545&lt;&gt;"",'2. Enter scores'!$B545-'2. Enter scores'!AI545,"")</f>
        <v/>
      </c>
      <c r="AK541" s="125" t="str">
        <f>IF('2. Enter scores'!AJ545&lt;&gt;"",'2. Enter scores'!$B545-'2. Enter scores'!AJ545,"")</f>
        <v/>
      </c>
      <c r="AL541" s="125" t="str">
        <f>IF('2. Enter scores'!AK545&lt;&gt;"",'2. Enter scores'!$B545-'2. Enter scores'!AK545,"")</f>
        <v/>
      </c>
      <c r="AM541" s="125" t="str">
        <f>IF('2. Enter scores'!AL545&lt;&gt;"",'2. Enter scores'!$B545-'2. Enter scores'!AL545,"")</f>
        <v/>
      </c>
      <c r="AN541" s="125" t="str">
        <f>IF('2. Enter scores'!AM545&lt;&gt;"",'2. Enter scores'!$B545-'2. Enter scores'!AM545,"")</f>
        <v/>
      </c>
      <c r="AO541" s="125" t="str">
        <f>IF('2. Enter scores'!AN545&lt;&gt;"",'2. Enter scores'!$B545-'2. Enter scores'!AN545,"")</f>
        <v/>
      </c>
      <c r="AP541" s="125" t="str">
        <f>IF('2. Enter scores'!AO545&lt;&gt;"",'2. Enter scores'!$B545-'2. Enter scores'!AO545,"")</f>
        <v/>
      </c>
      <c r="AQ541" s="125" t="str">
        <f>IF('2. Enter scores'!AP545&lt;&gt;"",'2. Enter scores'!$B545-'2. Enter scores'!AP545,"")</f>
        <v/>
      </c>
      <c r="AR541" s="125" t="str">
        <f>IF('2. Enter scores'!AQ545&lt;&gt;"",'2. Enter scores'!$B545-'2. Enter scores'!AQ545,"")</f>
        <v/>
      </c>
      <c r="AS541" s="125" t="str">
        <f>IF('2. Enter scores'!AR545&lt;&gt;"",'2. Enter scores'!$B545-'2. Enter scores'!AR545,"")</f>
        <v/>
      </c>
      <c r="AT541" s="125" t="str">
        <f>IF('2. Enter scores'!AS545&lt;&gt;"",'2. Enter scores'!$B545-'2. Enter scores'!AS545,"")</f>
        <v/>
      </c>
      <c r="AU541" s="125" t="str">
        <f>IF('2. Enter scores'!AT545&lt;&gt;"",'2. Enter scores'!$B545-'2. Enter scores'!AT545,"")</f>
        <v/>
      </c>
      <c r="AV541" s="125" t="str">
        <f>IF('2. Enter scores'!AU545&lt;&gt;"",'2. Enter scores'!$B545-'2. Enter scores'!AU545,"")</f>
        <v/>
      </c>
      <c r="AW541" s="125" t="str">
        <f>IF('2. Enter scores'!AV545&lt;&gt;"",'2. Enter scores'!$B545-'2. Enter scores'!AV545,"")</f>
        <v/>
      </c>
      <c r="AX541" s="125" t="str">
        <f>IF('2. Enter scores'!AW545&lt;&gt;"",'2. Enter scores'!$B545-'2. Enter scores'!AW545,"")</f>
        <v/>
      </c>
      <c r="AY541" s="125" t="str">
        <f>IF('2. Enter scores'!AX545&lt;&gt;"",'2. Enter scores'!$B545-'2. Enter scores'!AX545,"")</f>
        <v/>
      </c>
      <c r="AZ541" s="125" t="str">
        <f>IF('2. Enter scores'!AY545&lt;&gt;"",'2. Enter scores'!$B545-'2. Enter scores'!AY545,"")</f>
        <v/>
      </c>
      <c r="BA541" s="125" t="str">
        <f>IF('2. Enter scores'!AZ545&lt;&gt;"",'2. Enter scores'!$B545-'2. Enter scores'!AZ545,"")</f>
        <v/>
      </c>
      <c r="BB541" s="125" t="str">
        <f>IF('2. Enter scores'!BA545&lt;&gt;"",'2. Enter scores'!$B545-'2. Enter scores'!BA545,"")</f>
        <v/>
      </c>
      <c r="BC541" s="125" t="str">
        <f>IF('2. Enter scores'!BB545&lt;&gt;"",'2. Enter scores'!$B545-'2. Enter scores'!BB545,"")</f>
        <v/>
      </c>
      <c r="BD541" s="125" t="str">
        <f>IF('2. Enter scores'!BC545&lt;&gt;"",'2. Enter scores'!$B545-'2. Enter scores'!BC545,"")</f>
        <v/>
      </c>
      <c r="BE541" s="125" t="str">
        <f>IF('2. Enter scores'!BD545&lt;&gt;"",'2. Enter scores'!$B545-'2. Enter scores'!BD545,"")</f>
        <v/>
      </c>
      <c r="BF541" s="125" t="str">
        <f>IF('2. Enter scores'!BE545&lt;&gt;"",'2. Enter scores'!$B545-'2. Enter scores'!BE545,"")</f>
        <v/>
      </c>
      <c r="BG541" s="125" t="str">
        <f>IF('2. Enter scores'!BF545&lt;&gt;"",'2. Enter scores'!$B545-'2. Enter scores'!BF545,"")</f>
        <v/>
      </c>
      <c r="BH541" s="125" t="str">
        <f>IF('2. Enter scores'!BG545&lt;&gt;"",'2. Enter scores'!$B545-'2. Enter scores'!BG545,"")</f>
        <v/>
      </c>
      <c r="BI541" s="125" t="str">
        <f>IF('2. Enter scores'!BH545&lt;&gt;"",'2. Enter scores'!$B545-'2. Enter scores'!BH545,"")</f>
        <v/>
      </c>
      <c r="BJ541" s="125" t="str">
        <f>IF('2. Enter scores'!BI545&lt;&gt;"",'2. Enter scores'!$B545-'2. Enter scores'!BI545,"")</f>
        <v/>
      </c>
      <c r="BK541" s="125" t="str">
        <f>IF('2. Enter scores'!BJ545&lt;&gt;"",'2. Enter scores'!$B545-'2. Enter scores'!BJ545,"")</f>
        <v/>
      </c>
      <c r="BL541" s="125" t="str">
        <f>IF('2. Enter scores'!BK545&lt;&gt;"",'2. Enter scores'!$B545-'2. Enter scores'!BK545,"")</f>
        <v/>
      </c>
      <c r="BM541" s="125" t="str">
        <f>IF('2. Enter scores'!BL545&lt;&gt;"",'2. Enter scores'!$B545-'2. Enter scores'!BL545,"")</f>
        <v/>
      </c>
      <c r="BN541" s="125" t="str">
        <f>IF('2. Enter scores'!BM545&lt;&gt;"",'2. Enter scores'!$B545-'2. Enter scores'!BM545,"")</f>
        <v/>
      </c>
      <c r="BO541" s="125" t="str">
        <f>IF('2. Enter scores'!BN545&lt;&gt;"",'2. Enter scores'!$B545-'2. Enter scores'!BN545,"")</f>
        <v/>
      </c>
      <c r="BP541" s="108">
        <v>1000</v>
      </c>
    </row>
    <row r="542" spans="2:68" x14ac:dyDescent="0.35">
      <c r="B542" s="125" t="str">
        <f>IF('2. Enter scores'!A546&lt;&gt;"",'2. Enter scores'!A546,"")</f>
        <v/>
      </c>
      <c r="H542" s="125" t="str">
        <f>IF('2. Enter scores'!G546&lt;&gt;"",'2. Enter scores'!$B546-'2. Enter scores'!G546,"")</f>
        <v/>
      </c>
      <c r="I542" s="125" t="str">
        <f>IF('2. Enter scores'!H546&lt;&gt;"",'2. Enter scores'!$B546-'2. Enter scores'!H546,"")</f>
        <v/>
      </c>
      <c r="J542" s="125" t="str">
        <f>IF('2. Enter scores'!I546&lt;&gt;"",'2. Enter scores'!$B546-'2. Enter scores'!I546,"")</f>
        <v/>
      </c>
      <c r="K542" s="125" t="str">
        <f>IF('2. Enter scores'!J546&lt;&gt;"",'2. Enter scores'!$B546-'2. Enter scores'!J546,"")</f>
        <v/>
      </c>
      <c r="L542" s="125" t="str">
        <f>IF('2. Enter scores'!K546&lt;&gt;"",'2. Enter scores'!$B546-'2. Enter scores'!K546,"")</f>
        <v/>
      </c>
      <c r="M542" s="125" t="str">
        <f>IF('2. Enter scores'!L546&lt;&gt;"",'2. Enter scores'!$B546-'2. Enter scores'!L546,"")</f>
        <v/>
      </c>
      <c r="N542" s="125" t="str">
        <f>IF('2. Enter scores'!M546&lt;&gt;"",'2. Enter scores'!$B546-'2. Enter scores'!M546,"")</f>
        <v/>
      </c>
      <c r="O542" s="125" t="str">
        <f>IF('2. Enter scores'!N546&lt;&gt;"",'2. Enter scores'!$B546-'2. Enter scores'!N546,"")</f>
        <v/>
      </c>
      <c r="P542" s="125" t="str">
        <f>IF('2. Enter scores'!O546&lt;&gt;"",'2. Enter scores'!$B546-'2. Enter scores'!O546,"")</f>
        <v/>
      </c>
      <c r="Q542" s="125" t="str">
        <f>IF('2. Enter scores'!P546&lt;&gt;"",'2. Enter scores'!$B546-'2. Enter scores'!P546,"")</f>
        <v/>
      </c>
      <c r="R542" s="125" t="str">
        <f>IF('2. Enter scores'!Q546&lt;&gt;"",'2. Enter scores'!$B546-'2. Enter scores'!Q546,"")</f>
        <v/>
      </c>
      <c r="S542" s="125" t="str">
        <f>IF('2. Enter scores'!R546&lt;&gt;"",'2. Enter scores'!$B546-'2. Enter scores'!R546,"")</f>
        <v/>
      </c>
      <c r="T542" s="125" t="str">
        <f>IF('2. Enter scores'!S546&lt;&gt;"",'2. Enter scores'!$B546-'2. Enter scores'!S546,"")</f>
        <v/>
      </c>
      <c r="U542" s="125" t="str">
        <f>IF('2. Enter scores'!T546&lt;&gt;"",'2. Enter scores'!$B546-'2. Enter scores'!T546,"")</f>
        <v/>
      </c>
      <c r="V542" s="125" t="str">
        <f>IF('2. Enter scores'!U546&lt;&gt;"",'2. Enter scores'!$B546-'2. Enter scores'!U546,"")</f>
        <v/>
      </c>
      <c r="W542" s="125" t="str">
        <f>IF('2. Enter scores'!V546&lt;&gt;"",'2. Enter scores'!$B546-'2. Enter scores'!V546,"")</f>
        <v/>
      </c>
      <c r="X542" s="125" t="str">
        <f>IF('2. Enter scores'!W546&lt;&gt;"",'2. Enter scores'!$B546-'2. Enter scores'!W546,"")</f>
        <v/>
      </c>
      <c r="Y542" s="125" t="str">
        <f>IF('2. Enter scores'!X546&lt;&gt;"",'2. Enter scores'!$B546-'2. Enter scores'!X546,"")</f>
        <v/>
      </c>
      <c r="Z542" s="125" t="str">
        <f>IF('2. Enter scores'!Y546&lt;&gt;"",'2. Enter scores'!$B546-'2. Enter scores'!Y546,"")</f>
        <v/>
      </c>
      <c r="AA542" s="125" t="str">
        <f>IF('2. Enter scores'!Z546&lt;&gt;"",'2. Enter scores'!$B546-'2. Enter scores'!Z546,"")</f>
        <v/>
      </c>
      <c r="AB542" s="125" t="str">
        <f>IF('2. Enter scores'!AA546&lt;&gt;"",'2. Enter scores'!$B546-'2. Enter scores'!AA546,"")</f>
        <v/>
      </c>
      <c r="AC542" s="125" t="str">
        <f>IF('2. Enter scores'!AB546&lt;&gt;"",'2. Enter scores'!$B546-'2. Enter scores'!AB546,"")</f>
        <v/>
      </c>
      <c r="AD542" s="125" t="str">
        <f>IF('2. Enter scores'!AC546&lt;&gt;"",'2. Enter scores'!$B546-'2. Enter scores'!AC546,"")</f>
        <v/>
      </c>
      <c r="AE542" s="125" t="str">
        <f>IF('2. Enter scores'!AD546&lt;&gt;"",'2. Enter scores'!$B546-'2. Enter scores'!AD546,"")</f>
        <v/>
      </c>
      <c r="AF542" s="125" t="str">
        <f>IF('2. Enter scores'!AE546&lt;&gt;"",'2. Enter scores'!$B546-'2. Enter scores'!AE546,"")</f>
        <v/>
      </c>
      <c r="AG542" s="125" t="str">
        <f>IF('2. Enter scores'!AF546&lt;&gt;"",'2. Enter scores'!$B546-'2. Enter scores'!AF546,"")</f>
        <v/>
      </c>
      <c r="AH542" s="125" t="str">
        <f>IF('2. Enter scores'!AG546&lt;&gt;"",'2. Enter scores'!$B546-'2. Enter scores'!AG546,"")</f>
        <v/>
      </c>
      <c r="AI542" s="125" t="str">
        <f>IF('2. Enter scores'!AH546&lt;&gt;"",'2. Enter scores'!$B546-'2. Enter scores'!AH546,"")</f>
        <v/>
      </c>
      <c r="AJ542" s="125" t="str">
        <f>IF('2. Enter scores'!AI546&lt;&gt;"",'2. Enter scores'!$B546-'2. Enter scores'!AI546,"")</f>
        <v/>
      </c>
      <c r="AK542" s="125" t="str">
        <f>IF('2. Enter scores'!AJ546&lt;&gt;"",'2. Enter scores'!$B546-'2. Enter scores'!AJ546,"")</f>
        <v/>
      </c>
      <c r="AL542" s="125" t="str">
        <f>IF('2. Enter scores'!AK546&lt;&gt;"",'2. Enter scores'!$B546-'2. Enter scores'!AK546,"")</f>
        <v/>
      </c>
      <c r="AM542" s="125" t="str">
        <f>IF('2. Enter scores'!AL546&lt;&gt;"",'2. Enter scores'!$B546-'2. Enter scores'!AL546,"")</f>
        <v/>
      </c>
      <c r="AN542" s="125" t="str">
        <f>IF('2. Enter scores'!AM546&lt;&gt;"",'2. Enter scores'!$B546-'2. Enter scores'!AM546,"")</f>
        <v/>
      </c>
      <c r="AO542" s="125" t="str">
        <f>IF('2. Enter scores'!AN546&lt;&gt;"",'2. Enter scores'!$B546-'2. Enter scores'!AN546,"")</f>
        <v/>
      </c>
      <c r="AP542" s="125" t="str">
        <f>IF('2. Enter scores'!AO546&lt;&gt;"",'2. Enter scores'!$B546-'2. Enter scores'!AO546,"")</f>
        <v/>
      </c>
      <c r="AQ542" s="125" t="str">
        <f>IF('2. Enter scores'!AP546&lt;&gt;"",'2. Enter scores'!$B546-'2. Enter scores'!AP546,"")</f>
        <v/>
      </c>
      <c r="AR542" s="125" t="str">
        <f>IF('2. Enter scores'!AQ546&lt;&gt;"",'2. Enter scores'!$B546-'2. Enter scores'!AQ546,"")</f>
        <v/>
      </c>
      <c r="AS542" s="125" t="str">
        <f>IF('2. Enter scores'!AR546&lt;&gt;"",'2. Enter scores'!$B546-'2. Enter scores'!AR546,"")</f>
        <v/>
      </c>
      <c r="AT542" s="125" t="str">
        <f>IF('2. Enter scores'!AS546&lt;&gt;"",'2. Enter scores'!$B546-'2. Enter scores'!AS546,"")</f>
        <v/>
      </c>
      <c r="AU542" s="125" t="str">
        <f>IF('2. Enter scores'!AT546&lt;&gt;"",'2. Enter scores'!$B546-'2. Enter scores'!AT546,"")</f>
        <v/>
      </c>
      <c r="AV542" s="125" t="str">
        <f>IF('2. Enter scores'!AU546&lt;&gt;"",'2. Enter scores'!$B546-'2. Enter scores'!AU546,"")</f>
        <v/>
      </c>
      <c r="AW542" s="125" t="str">
        <f>IF('2. Enter scores'!AV546&lt;&gt;"",'2. Enter scores'!$B546-'2. Enter scores'!AV546,"")</f>
        <v/>
      </c>
      <c r="AX542" s="125" t="str">
        <f>IF('2. Enter scores'!AW546&lt;&gt;"",'2. Enter scores'!$B546-'2. Enter scores'!AW546,"")</f>
        <v/>
      </c>
      <c r="AY542" s="125" t="str">
        <f>IF('2. Enter scores'!AX546&lt;&gt;"",'2. Enter scores'!$B546-'2. Enter scores'!AX546,"")</f>
        <v/>
      </c>
      <c r="AZ542" s="125" t="str">
        <f>IF('2. Enter scores'!AY546&lt;&gt;"",'2. Enter scores'!$B546-'2. Enter scores'!AY546,"")</f>
        <v/>
      </c>
      <c r="BA542" s="125" t="str">
        <f>IF('2. Enter scores'!AZ546&lt;&gt;"",'2. Enter scores'!$B546-'2. Enter scores'!AZ546,"")</f>
        <v/>
      </c>
      <c r="BB542" s="125" t="str">
        <f>IF('2. Enter scores'!BA546&lt;&gt;"",'2. Enter scores'!$B546-'2. Enter scores'!BA546,"")</f>
        <v/>
      </c>
      <c r="BC542" s="125" t="str">
        <f>IF('2. Enter scores'!BB546&lt;&gt;"",'2. Enter scores'!$B546-'2. Enter scores'!BB546,"")</f>
        <v/>
      </c>
      <c r="BD542" s="125" t="str">
        <f>IF('2. Enter scores'!BC546&lt;&gt;"",'2. Enter scores'!$B546-'2. Enter scores'!BC546,"")</f>
        <v/>
      </c>
      <c r="BE542" s="125" t="str">
        <f>IF('2. Enter scores'!BD546&lt;&gt;"",'2. Enter scores'!$B546-'2. Enter scores'!BD546,"")</f>
        <v/>
      </c>
      <c r="BF542" s="125" t="str">
        <f>IF('2. Enter scores'!BE546&lt;&gt;"",'2. Enter scores'!$B546-'2. Enter scores'!BE546,"")</f>
        <v/>
      </c>
      <c r="BG542" s="125" t="str">
        <f>IF('2. Enter scores'!BF546&lt;&gt;"",'2. Enter scores'!$B546-'2. Enter scores'!BF546,"")</f>
        <v/>
      </c>
      <c r="BH542" s="125" t="str">
        <f>IF('2. Enter scores'!BG546&lt;&gt;"",'2. Enter scores'!$B546-'2. Enter scores'!BG546,"")</f>
        <v/>
      </c>
      <c r="BI542" s="125" t="str">
        <f>IF('2. Enter scores'!BH546&lt;&gt;"",'2. Enter scores'!$B546-'2. Enter scores'!BH546,"")</f>
        <v/>
      </c>
      <c r="BJ542" s="125" t="str">
        <f>IF('2. Enter scores'!BI546&lt;&gt;"",'2. Enter scores'!$B546-'2. Enter scores'!BI546,"")</f>
        <v/>
      </c>
      <c r="BK542" s="125" t="str">
        <f>IF('2. Enter scores'!BJ546&lt;&gt;"",'2. Enter scores'!$B546-'2. Enter scores'!BJ546,"")</f>
        <v/>
      </c>
      <c r="BL542" s="125" t="str">
        <f>IF('2. Enter scores'!BK546&lt;&gt;"",'2. Enter scores'!$B546-'2. Enter scores'!BK546,"")</f>
        <v/>
      </c>
      <c r="BM542" s="125" t="str">
        <f>IF('2. Enter scores'!BL546&lt;&gt;"",'2. Enter scores'!$B546-'2. Enter scores'!BL546,"")</f>
        <v/>
      </c>
      <c r="BN542" s="125" t="str">
        <f>IF('2. Enter scores'!BM546&lt;&gt;"",'2. Enter scores'!$B546-'2. Enter scores'!BM546,"")</f>
        <v/>
      </c>
      <c r="BO542" s="125" t="str">
        <f>IF('2. Enter scores'!BN546&lt;&gt;"",'2. Enter scores'!$B546-'2. Enter scores'!BN546,"")</f>
        <v/>
      </c>
      <c r="BP542" s="108">
        <v>1000</v>
      </c>
    </row>
    <row r="543" spans="2:68" x14ac:dyDescent="0.35">
      <c r="B543" s="125" t="str">
        <f>IF('2. Enter scores'!A547&lt;&gt;"",'2. Enter scores'!A547,"")</f>
        <v/>
      </c>
      <c r="H543" s="125" t="str">
        <f>IF('2. Enter scores'!G547&lt;&gt;"",'2. Enter scores'!$B547-'2. Enter scores'!G547,"")</f>
        <v/>
      </c>
      <c r="I543" s="125" t="str">
        <f>IF('2. Enter scores'!H547&lt;&gt;"",'2. Enter scores'!$B547-'2. Enter scores'!H547,"")</f>
        <v/>
      </c>
      <c r="J543" s="125" t="str">
        <f>IF('2. Enter scores'!I547&lt;&gt;"",'2. Enter scores'!$B547-'2. Enter scores'!I547,"")</f>
        <v/>
      </c>
      <c r="K543" s="125" t="str">
        <f>IF('2. Enter scores'!J547&lt;&gt;"",'2. Enter scores'!$B547-'2. Enter scores'!J547,"")</f>
        <v/>
      </c>
      <c r="L543" s="125" t="str">
        <f>IF('2. Enter scores'!K547&lt;&gt;"",'2. Enter scores'!$B547-'2. Enter scores'!K547,"")</f>
        <v/>
      </c>
      <c r="M543" s="125" t="str">
        <f>IF('2. Enter scores'!L547&lt;&gt;"",'2. Enter scores'!$B547-'2. Enter scores'!L547,"")</f>
        <v/>
      </c>
      <c r="N543" s="125" t="str">
        <f>IF('2. Enter scores'!M547&lt;&gt;"",'2. Enter scores'!$B547-'2. Enter scores'!M547,"")</f>
        <v/>
      </c>
      <c r="O543" s="125" t="str">
        <f>IF('2. Enter scores'!N547&lt;&gt;"",'2. Enter scores'!$B547-'2. Enter scores'!N547,"")</f>
        <v/>
      </c>
      <c r="P543" s="125" t="str">
        <f>IF('2. Enter scores'!O547&lt;&gt;"",'2. Enter scores'!$B547-'2. Enter scores'!O547,"")</f>
        <v/>
      </c>
      <c r="Q543" s="125" t="str">
        <f>IF('2. Enter scores'!P547&lt;&gt;"",'2. Enter scores'!$B547-'2. Enter scores'!P547,"")</f>
        <v/>
      </c>
      <c r="R543" s="125" t="str">
        <f>IF('2. Enter scores'!Q547&lt;&gt;"",'2. Enter scores'!$B547-'2. Enter scores'!Q547,"")</f>
        <v/>
      </c>
      <c r="S543" s="125" t="str">
        <f>IF('2. Enter scores'!R547&lt;&gt;"",'2. Enter scores'!$B547-'2. Enter scores'!R547,"")</f>
        <v/>
      </c>
      <c r="T543" s="125" t="str">
        <f>IF('2. Enter scores'!S547&lt;&gt;"",'2. Enter scores'!$B547-'2. Enter scores'!S547,"")</f>
        <v/>
      </c>
      <c r="U543" s="125" t="str">
        <f>IF('2. Enter scores'!T547&lt;&gt;"",'2. Enter scores'!$B547-'2. Enter scores'!T547,"")</f>
        <v/>
      </c>
      <c r="V543" s="125" t="str">
        <f>IF('2. Enter scores'!U547&lt;&gt;"",'2. Enter scores'!$B547-'2. Enter scores'!U547,"")</f>
        <v/>
      </c>
      <c r="W543" s="125" t="str">
        <f>IF('2. Enter scores'!V547&lt;&gt;"",'2. Enter scores'!$B547-'2. Enter scores'!V547,"")</f>
        <v/>
      </c>
      <c r="X543" s="125" t="str">
        <f>IF('2. Enter scores'!W547&lt;&gt;"",'2. Enter scores'!$B547-'2. Enter scores'!W547,"")</f>
        <v/>
      </c>
      <c r="Y543" s="125" t="str">
        <f>IF('2. Enter scores'!X547&lt;&gt;"",'2. Enter scores'!$B547-'2. Enter scores'!X547,"")</f>
        <v/>
      </c>
      <c r="Z543" s="125" t="str">
        <f>IF('2. Enter scores'!Y547&lt;&gt;"",'2. Enter scores'!$B547-'2. Enter scores'!Y547,"")</f>
        <v/>
      </c>
      <c r="AA543" s="125" t="str">
        <f>IF('2. Enter scores'!Z547&lt;&gt;"",'2. Enter scores'!$B547-'2. Enter scores'!Z547,"")</f>
        <v/>
      </c>
      <c r="AB543" s="125" t="str">
        <f>IF('2. Enter scores'!AA547&lt;&gt;"",'2. Enter scores'!$B547-'2. Enter scores'!AA547,"")</f>
        <v/>
      </c>
      <c r="AC543" s="125" t="str">
        <f>IF('2. Enter scores'!AB547&lt;&gt;"",'2. Enter scores'!$B547-'2. Enter scores'!AB547,"")</f>
        <v/>
      </c>
      <c r="AD543" s="125" t="str">
        <f>IF('2. Enter scores'!AC547&lt;&gt;"",'2. Enter scores'!$B547-'2. Enter scores'!AC547,"")</f>
        <v/>
      </c>
      <c r="AE543" s="125" t="str">
        <f>IF('2. Enter scores'!AD547&lt;&gt;"",'2. Enter scores'!$B547-'2. Enter scores'!AD547,"")</f>
        <v/>
      </c>
      <c r="AF543" s="125" t="str">
        <f>IF('2. Enter scores'!AE547&lt;&gt;"",'2. Enter scores'!$B547-'2. Enter scores'!AE547,"")</f>
        <v/>
      </c>
      <c r="AG543" s="125" t="str">
        <f>IF('2. Enter scores'!AF547&lt;&gt;"",'2. Enter scores'!$B547-'2. Enter scores'!AF547,"")</f>
        <v/>
      </c>
      <c r="AH543" s="125" t="str">
        <f>IF('2. Enter scores'!AG547&lt;&gt;"",'2. Enter scores'!$B547-'2. Enter scores'!AG547,"")</f>
        <v/>
      </c>
      <c r="AI543" s="125" t="str">
        <f>IF('2. Enter scores'!AH547&lt;&gt;"",'2. Enter scores'!$B547-'2. Enter scores'!AH547,"")</f>
        <v/>
      </c>
      <c r="AJ543" s="125" t="str">
        <f>IF('2. Enter scores'!AI547&lt;&gt;"",'2. Enter scores'!$B547-'2. Enter scores'!AI547,"")</f>
        <v/>
      </c>
      <c r="AK543" s="125" t="str">
        <f>IF('2. Enter scores'!AJ547&lt;&gt;"",'2. Enter scores'!$B547-'2. Enter scores'!AJ547,"")</f>
        <v/>
      </c>
      <c r="AL543" s="125" t="str">
        <f>IF('2. Enter scores'!AK547&lt;&gt;"",'2. Enter scores'!$B547-'2. Enter scores'!AK547,"")</f>
        <v/>
      </c>
      <c r="AM543" s="125" t="str">
        <f>IF('2. Enter scores'!AL547&lt;&gt;"",'2. Enter scores'!$B547-'2. Enter scores'!AL547,"")</f>
        <v/>
      </c>
      <c r="AN543" s="125" t="str">
        <f>IF('2. Enter scores'!AM547&lt;&gt;"",'2. Enter scores'!$B547-'2. Enter scores'!AM547,"")</f>
        <v/>
      </c>
      <c r="AO543" s="125" t="str">
        <f>IF('2. Enter scores'!AN547&lt;&gt;"",'2. Enter scores'!$B547-'2. Enter scores'!AN547,"")</f>
        <v/>
      </c>
      <c r="AP543" s="125" t="str">
        <f>IF('2. Enter scores'!AO547&lt;&gt;"",'2. Enter scores'!$B547-'2. Enter scores'!AO547,"")</f>
        <v/>
      </c>
      <c r="AQ543" s="125" t="str">
        <f>IF('2. Enter scores'!AP547&lt;&gt;"",'2. Enter scores'!$B547-'2. Enter scores'!AP547,"")</f>
        <v/>
      </c>
      <c r="AR543" s="125" t="str">
        <f>IF('2. Enter scores'!AQ547&lt;&gt;"",'2. Enter scores'!$B547-'2. Enter scores'!AQ547,"")</f>
        <v/>
      </c>
      <c r="AS543" s="125" t="str">
        <f>IF('2. Enter scores'!AR547&lt;&gt;"",'2. Enter scores'!$B547-'2. Enter scores'!AR547,"")</f>
        <v/>
      </c>
      <c r="AT543" s="125" t="str">
        <f>IF('2. Enter scores'!AS547&lt;&gt;"",'2. Enter scores'!$B547-'2. Enter scores'!AS547,"")</f>
        <v/>
      </c>
      <c r="AU543" s="125" t="str">
        <f>IF('2. Enter scores'!AT547&lt;&gt;"",'2. Enter scores'!$B547-'2. Enter scores'!AT547,"")</f>
        <v/>
      </c>
      <c r="AV543" s="125" t="str">
        <f>IF('2. Enter scores'!AU547&lt;&gt;"",'2. Enter scores'!$B547-'2. Enter scores'!AU547,"")</f>
        <v/>
      </c>
      <c r="AW543" s="125" t="str">
        <f>IF('2. Enter scores'!AV547&lt;&gt;"",'2. Enter scores'!$B547-'2. Enter scores'!AV547,"")</f>
        <v/>
      </c>
      <c r="AX543" s="125" t="str">
        <f>IF('2. Enter scores'!AW547&lt;&gt;"",'2. Enter scores'!$B547-'2. Enter scores'!AW547,"")</f>
        <v/>
      </c>
      <c r="AY543" s="125" t="str">
        <f>IF('2. Enter scores'!AX547&lt;&gt;"",'2. Enter scores'!$B547-'2. Enter scores'!AX547,"")</f>
        <v/>
      </c>
      <c r="AZ543" s="125" t="str">
        <f>IF('2. Enter scores'!AY547&lt;&gt;"",'2. Enter scores'!$B547-'2. Enter scores'!AY547,"")</f>
        <v/>
      </c>
      <c r="BA543" s="125" t="str">
        <f>IF('2. Enter scores'!AZ547&lt;&gt;"",'2. Enter scores'!$B547-'2. Enter scores'!AZ547,"")</f>
        <v/>
      </c>
      <c r="BB543" s="125" t="str">
        <f>IF('2. Enter scores'!BA547&lt;&gt;"",'2. Enter scores'!$B547-'2. Enter scores'!BA547,"")</f>
        <v/>
      </c>
      <c r="BC543" s="125" t="str">
        <f>IF('2. Enter scores'!BB547&lt;&gt;"",'2. Enter scores'!$B547-'2. Enter scores'!BB547,"")</f>
        <v/>
      </c>
      <c r="BD543" s="125" t="str">
        <f>IF('2. Enter scores'!BC547&lt;&gt;"",'2. Enter scores'!$B547-'2. Enter scores'!BC547,"")</f>
        <v/>
      </c>
      <c r="BE543" s="125" t="str">
        <f>IF('2. Enter scores'!BD547&lt;&gt;"",'2. Enter scores'!$B547-'2. Enter scores'!BD547,"")</f>
        <v/>
      </c>
      <c r="BF543" s="125" t="str">
        <f>IF('2. Enter scores'!BE547&lt;&gt;"",'2. Enter scores'!$B547-'2. Enter scores'!BE547,"")</f>
        <v/>
      </c>
      <c r="BG543" s="125" t="str">
        <f>IF('2. Enter scores'!BF547&lt;&gt;"",'2. Enter scores'!$B547-'2. Enter scores'!BF547,"")</f>
        <v/>
      </c>
      <c r="BH543" s="125" t="str">
        <f>IF('2. Enter scores'!BG547&lt;&gt;"",'2. Enter scores'!$B547-'2. Enter scores'!BG547,"")</f>
        <v/>
      </c>
      <c r="BI543" s="125" t="str">
        <f>IF('2. Enter scores'!BH547&lt;&gt;"",'2. Enter scores'!$B547-'2. Enter scores'!BH547,"")</f>
        <v/>
      </c>
      <c r="BJ543" s="125" t="str">
        <f>IF('2. Enter scores'!BI547&lt;&gt;"",'2. Enter scores'!$B547-'2. Enter scores'!BI547,"")</f>
        <v/>
      </c>
      <c r="BK543" s="125" t="str">
        <f>IF('2. Enter scores'!BJ547&lt;&gt;"",'2. Enter scores'!$B547-'2. Enter scores'!BJ547,"")</f>
        <v/>
      </c>
      <c r="BL543" s="125" t="str">
        <f>IF('2. Enter scores'!BK547&lt;&gt;"",'2. Enter scores'!$B547-'2. Enter scores'!BK547,"")</f>
        <v/>
      </c>
      <c r="BM543" s="125" t="str">
        <f>IF('2. Enter scores'!BL547&lt;&gt;"",'2. Enter scores'!$B547-'2. Enter scores'!BL547,"")</f>
        <v/>
      </c>
      <c r="BN543" s="125" t="str">
        <f>IF('2. Enter scores'!BM547&lt;&gt;"",'2. Enter scores'!$B547-'2. Enter scores'!BM547,"")</f>
        <v/>
      </c>
      <c r="BO543" s="125" t="str">
        <f>IF('2. Enter scores'!BN547&lt;&gt;"",'2. Enter scores'!$B547-'2. Enter scores'!BN547,"")</f>
        <v/>
      </c>
      <c r="BP543" s="108">
        <v>1000</v>
      </c>
    </row>
    <row r="544" spans="2:68" x14ac:dyDescent="0.35">
      <c r="B544" s="125" t="str">
        <f>IF('2. Enter scores'!A548&lt;&gt;"",'2. Enter scores'!A548,"")</f>
        <v/>
      </c>
      <c r="H544" s="125" t="str">
        <f>IF('2. Enter scores'!G548&lt;&gt;"",'2. Enter scores'!$B548-'2. Enter scores'!G548,"")</f>
        <v/>
      </c>
      <c r="I544" s="125" t="str">
        <f>IF('2. Enter scores'!H548&lt;&gt;"",'2. Enter scores'!$B548-'2. Enter scores'!H548,"")</f>
        <v/>
      </c>
      <c r="J544" s="125" t="str">
        <f>IF('2. Enter scores'!I548&lt;&gt;"",'2. Enter scores'!$B548-'2. Enter scores'!I548,"")</f>
        <v/>
      </c>
      <c r="K544" s="125" t="str">
        <f>IF('2. Enter scores'!J548&lt;&gt;"",'2. Enter scores'!$B548-'2. Enter scores'!J548,"")</f>
        <v/>
      </c>
      <c r="L544" s="125" t="str">
        <f>IF('2. Enter scores'!K548&lt;&gt;"",'2. Enter scores'!$B548-'2. Enter scores'!K548,"")</f>
        <v/>
      </c>
      <c r="M544" s="125" t="str">
        <f>IF('2. Enter scores'!L548&lt;&gt;"",'2. Enter scores'!$B548-'2. Enter scores'!L548,"")</f>
        <v/>
      </c>
      <c r="N544" s="125" t="str">
        <f>IF('2. Enter scores'!M548&lt;&gt;"",'2. Enter scores'!$B548-'2. Enter scores'!M548,"")</f>
        <v/>
      </c>
      <c r="O544" s="125" t="str">
        <f>IF('2. Enter scores'!N548&lt;&gt;"",'2. Enter scores'!$B548-'2. Enter scores'!N548,"")</f>
        <v/>
      </c>
      <c r="P544" s="125" t="str">
        <f>IF('2. Enter scores'!O548&lt;&gt;"",'2. Enter scores'!$B548-'2. Enter scores'!O548,"")</f>
        <v/>
      </c>
      <c r="Q544" s="125" t="str">
        <f>IF('2. Enter scores'!P548&lt;&gt;"",'2. Enter scores'!$B548-'2. Enter scores'!P548,"")</f>
        <v/>
      </c>
      <c r="R544" s="125" t="str">
        <f>IF('2. Enter scores'!Q548&lt;&gt;"",'2. Enter scores'!$B548-'2. Enter scores'!Q548,"")</f>
        <v/>
      </c>
      <c r="S544" s="125" t="str">
        <f>IF('2. Enter scores'!R548&lt;&gt;"",'2. Enter scores'!$B548-'2. Enter scores'!R548,"")</f>
        <v/>
      </c>
      <c r="T544" s="125" t="str">
        <f>IF('2. Enter scores'!S548&lt;&gt;"",'2. Enter scores'!$B548-'2. Enter scores'!S548,"")</f>
        <v/>
      </c>
      <c r="U544" s="125" t="str">
        <f>IF('2. Enter scores'!T548&lt;&gt;"",'2. Enter scores'!$B548-'2. Enter scores'!T548,"")</f>
        <v/>
      </c>
      <c r="V544" s="125" t="str">
        <f>IF('2. Enter scores'!U548&lt;&gt;"",'2. Enter scores'!$B548-'2. Enter scores'!U548,"")</f>
        <v/>
      </c>
      <c r="W544" s="125" t="str">
        <f>IF('2. Enter scores'!V548&lt;&gt;"",'2. Enter scores'!$B548-'2. Enter scores'!V548,"")</f>
        <v/>
      </c>
      <c r="X544" s="125" t="str">
        <f>IF('2. Enter scores'!W548&lt;&gt;"",'2. Enter scores'!$B548-'2. Enter scores'!W548,"")</f>
        <v/>
      </c>
      <c r="Y544" s="125" t="str">
        <f>IF('2. Enter scores'!X548&lt;&gt;"",'2. Enter scores'!$B548-'2. Enter scores'!X548,"")</f>
        <v/>
      </c>
      <c r="Z544" s="125" t="str">
        <f>IF('2. Enter scores'!Y548&lt;&gt;"",'2. Enter scores'!$B548-'2. Enter scores'!Y548,"")</f>
        <v/>
      </c>
      <c r="AA544" s="125" t="str">
        <f>IF('2. Enter scores'!Z548&lt;&gt;"",'2. Enter scores'!$B548-'2. Enter scores'!Z548,"")</f>
        <v/>
      </c>
      <c r="AB544" s="125" t="str">
        <f>IF('2. Enter scores'!AA548&lt;&gt;"",'2. Enter scores'!$B548-'2. Enter scores'!AA548,"")</f>
        <v/>
      </c>
      <c r="AC544" s="125" t="str">
        <f>IF('2. Enter scores'!AB548&lt;&gt;"",'2. Enter scores'!$B548-'2. Enter scores'!AB548,"")</f>
        <v/>
      </c>
      <c r="AD544" s="125" t="str">
        <f>IF('2. Enter scores'!AC548&lt;&gt;"",'2. Enter scores'!$B548-'2. Enter scores'!AC548,"")</f>
        <v/>
      </c>
      <c r="AE544" s="125" t="str">
        <f>IF('2. Enter scores'!AD548&lt;&gt;"",'2. Enter scores'!$B548-'2. Enter scores'!AD548,"")</f>
        <v/>
      </c>
      <c r="AF544" s="125" t="str">
        <f>IF('2. Enter scores'!AE548&lt;&gt;"",'2. Enter scores'!$B548-'2. Enter scores'!AE548,"")</f>
        <v/>
      </c>
      <c r="AG544" s="125" t="str">
        <f>IF('2. Enter scores'!AF548&lt;&gt;"",'2. Enter scores'!$B548-'2. Enter scores'!AF548,"")</f>
        <v/>
      </c>
      <c r="AH544" s="125" t="str">
        <f>IF('2. Enter scores'!AG548&lt;&gt;"",'2. Enter scores'!$B548-'2. Enter scores'!AG548,"")</f>
        <v/>
      </c>
      <c r="AI544" s="125" t="str">
        <f>IF('2. Enter scores'!AH548&lt;&gt;"",'2. Enter scores'!$B548-'2. Enter scores'!AH548,"")</f>
        <v/>
      </c>
      <c r="AJ544" s="125" t="str">
        <f>IF('2. Enter scores'!AI548&lt;&gt;"",'2. Enter scores'!$B548-'2. Enter scores'!AI548,"")</f>
        <v/>
      </c>
      <c r="AK544" s="125" t="str">
        <f>IF('2. Enter scores'!AJ548&lt;&gt;"",'2. Enter scores'!$B548-'2. Enter scores'!AJ548,"")</f>
        <v/>
      </c>
      <c r="AL544" s="125" t="str">
        <f>IF('2. Enter scores'!AK548&lt;&gt;"",'2. Enter scores'!$B548-'2. Enter scores'!AK548,"")</f>
        <v/>
      </c>
      <c r="AM544" s="125" t="str">
        <f>IF('2. Enter scores'!AL548&lt;&gt;"",'2. Enter scores'!$B548-'2. Enter scores'!AL548,"")</f>
        <v/>
      </c>
      <c r="AN544" s="125" t="str">
        <f>IF('2. Enter scores'!AM548&lt;&gt;"",'2. Enter scores'!$B548-'2. Enter scores'!AM548,"")</f>
        <v/>
      </c>
      <c r="AO544" s="125" t="str">
        <f>IF('2. Enter scores'!AN548&lt;&gt;"",'2. Enter scores'!$B548-'2. Enter scores'!AN548,"")</f>
        <v/>
      </c>
      <c r="AP544" s="125" t="str">
        <f>IF('2. Enter scores'!AO548&lt;&gt;"",'2. Enter scores'!$B548-'2. Enter scores'!AO548,"")</f>
        <v/>
      </c>
      <c r="AQ544" s="125" t="str">
        <f>IF('2. Enter scores'!AP548&lt;&gt;"",'2. Enter scores'!$B548-'2. Enter scores'!AP548,"")</f>
        <v/>
      </c>
      <c r="AR544" s="125" t="str">
        <f>IF('2. Enter scores'!AQ548&lt;&gt;"",'2. Enter scores'!$B548-'2. Enter scores'!AQ548,"")</f>
        <v/>
      </c>
      <c r="AS544" s="125" t="str">
        <f>IF('2. Enter scores'!AR548&lt;&gt;"",'2. Enter scores'!$B548-'2. Enter scores'!AR548,"")</f>
        <v/>
      </c>
      <c r="AT544" s="125" t="str">
        <f>IF('2. Enter scores'!AS548&lt;&gt;"",'2. Enter scores'!$B548-'2. Enter scores'!AS548,"")</f>
        <v/>
      </c>
      <c r="AU544" s="125" t="str">
        <f>IF('2. Enter scores'!AT548&lt;&gt;"",'2. Enter scores'!$B548-'2. Enter scores'!AT548,"")</f>
        <v/>
      </c>
      <c r="AV544" s="125" t="str">
        <f>IF('2. Enter scores'!AU548&lt;&gt;"",'2. Enter scores'!$B548-'2. Enter scores'!AU548,"")</f>
        <v/>
      </c>
      <c r="AW544" s="125" t="str">
        <f>IF('2. Enter scores'!AV548&lt;&gt;"",'2. Enter scores'!$B548-'2. Enter scores'!AV548,"")</f>
        <v/>
      </c>
      <c r="AX544" s="125" t="str">
        <f>IF('2. Enter scores'!AW548&lt;&gt;"",'2. Enter scores'!$B548-'2. Enter scores'!AW548,"")</f>
        <v/>
      </c>
      <c r="AY544" s="125" t="str">
        <f>IF('2. Enter scores'!AX548&lt;&gt;"",'2. Enter scores'!$B548-'2. Enter scores'!AX548,"")</f>
        <v/>
      </c>
      <c r="AZ544" s="125" t="str">
        <f>IF('2. Enter scores'!AY548&lt;&gt;"",'2. Enter scores'!$B548-'2. Enter scores'!AY548,"")</f>
        <v/>
      </c>
      <c r="BA544" s="125" t="str">
        <f>IF('2. Enter scores'!AZ548&lt;&gt;"",'2. Enter scores'!$B548-'2. Enter scores'!AZ548,"")</f>
        <v/>
      </c>
      <c r="BB544" s="125" t="str">
        <f>IF('2. Enter scores'!BA548&lt;&gt;"",'2. Enter scores'!$B548-'2. Enter scores'!BA548,"")</f>
        <v/>
      </c>
      <c r="BC544" s="125" t="str">
        <f>IF('2. Enter scores'!BB548&lt;&gt;"",'2. Enter scores'!$B548-'2. Enter scores'!BB548,"")</f>
        <v/>
      </c>
      <c r="BD544" s="125" t="str">
        <f>IF('2. Enter scores'!BC548&lt;&gt;"",'2. Enter scores'!$B548-'2. Enter scores'!BC548,"")</f>
        <v/>
      </c>
      <c r="BE544" s="125" t="str">
        <f>IF('2. Enter scores'!BD548&lt;&gt;"",'2. Enter scores'!$B548-'2. Enter scores'!BD548,"")</f>
        <v/>
      </c>
      <c r="BF544" s="125" t="str">
        <f>IF('2. Enter scores'!BE548&lt;&gt;"",'2. Enter scores'!$B548-'2. Enter scores'!BE548,"")</f>
        <v/>
      </c>
      <c r="BG544" s="125" t="str">
        <f>IF('2. Enter scores'!BF548&lt;&gt;"",'2. Enter scores'!$B548-'2. Enter scores'!BF548,"")</f>
        <v/>
      </c>
      <c r="BH544" s="125" t="str">
        <f>IF('2. Enter scores'!BG548&lt;&gt;"",'2. Enter scores'!$B548-'2. Enter scores'!BG548,"")</f>
        <v/>
      </c>
      <c r="BI544" s="125" t="str">
        <f>IF('2. Enter scores'!BH548&lt;&gt;"",'2. Enter scores'!$B548-'2. Enter scores'!BH548,"")</f>
        <v/>
      </c>
      <c r="BJ544" s="125" t="str">
        <f>IF('2. Enter scores'!BI548&lt;&gt;"",'2. Enter scores'!$B548-'2. Enter scores'!BI548,"")</f>
        <v/>
      </c>
      <c r="BK544" s="125" t="str">
        <f>IF('2. Enter scores'!BJ548&lt;&gt;"",'2. Enter scores'!$B548-'2. Enter scores'!BJ548,"")</f>
        <v/>
      </c>
      <c r="BL544" s="125" t="str">
        <f>IF('2. Enter scores'!BK548&lt;&gt;"",'2. Enter scores'!$B548-'2. Enter scores'!BK548,"")</f>
        <v/>
      </c>
      <c r="BM544" s="125" t="str">
        <f>IF('2. Enter scores'!BL548&lt;&gt;"",'2. Enter scores'!$B548-'2. Enter scores'!BL548,"")</f>
        <v/>
      </c>
      <c r="BN544" s="125" t="str">
        <f>IF('2. Enter scores'!BM548&lt;&gt;"",'2. Enter scores'!$B548-'2. Enter scores'!BM548,"")</f>
        <v/>
      </c>
      <c r="BO544" s="125" t="str">
        <f>IF('2. Enter scores'!BN548&lt;&gt;"",'2. Enter scores'!$B548-'2. Enter scores'!BN548,"")</f>
        <v/>
      </c>
      <c r="BP544" s="108">
        <v>1000</v>
      </c>
    </row>
    <row r="545" spans="2:68" x14ac:dyDescent="0.35">
      <c r="B545" s="125" t="str">
        <f>IF('2. Enter scores'!A549&lt;&gt;"",'2. Enter scores'!A549,"")</f>
        <v/>
      </c>
      <c r="H545" s="125" t="str">
        <f>IF('2. Enter scores'!G549&lt;&gt;"",'2. Enter scores'!$B549-'2. Enter scores'!G549,"")</f>
        <v/>
      </c>
      <c r="I545" s="125" t="str">
        <f>IF('2. Enter scores'!H549&lt;&gt;"",'2. Enter scores'!$B549-'2. Enter scores'!H549,"")</f>
        <v/>
      </c>
      <c r="J545" s="125" t="str">
        <f>IF('2. Enter scores'!I549&lt;&gt;"",'2. Enter scores'!$B549-'2. Enter scores'!I549,"")</f>
        <v/>
      </c>
      <c r="K545" s="125" t="str">
        <f>IF('2. Enter scores'!J549&lt;&gt;"",'2. Enter scores'!$B549-'2. Enter scores'!J549,"")</f>
        <v/>
      </c>
      <c r="L545" s="125" t="str">
        <f>IF('2. Enter scores'!K549&lt;&gt;"",'2. Enter scores'!$B549-'2. Enter scores'!K549,"")</f>
        <v/>
      </c>
      <c r="M545" s="125" t="str">
        <f>IF('2. Enter scores'!L549&lt;&gt;"",'2. Enter scores'!$B549-'2. Enter scores'!L549,"")</f>
        <v/>
      </c>
      <c r="N545" s="125" t="str">
        <f>IF('2. Enter scores'!M549&lt;&gt;"",'2. Enter scores'!$B549-'2. Enter scores'!M549,"")</f>
        <v/>
      </c>
      <c r="O545" s="125" t="str">
        <f>IF('2. Enter scores'!N549&lt;&gt;"",'2. Enter scores'!$B549-'2. Enter scores'!N549,"")</f>
        <v/>
      </c>
      <c r="P545" s="125" t="str">
        <f>IF('2. Enter scores'!O549&lt;&gt;"",'2. Enter scores'!$B549-'2. Enter scores'!O549,"")</f>
        <v/>
      </c>
      <c r="Q545" s="125" t="str">
        <f>IF('2. Enter scores'!P549&lt;&gt;"",'2. Enter scores'!$B549-'2. Enter scores'!P549,"")</f>
        <v/>
      </c>
      <c r="R545" s="125" t="str">
        <f>IF('2. Enter scores'!Q549&lt;&gt;"",'2. Enter scores'!$B549-'2. Enter scores'!Q549,"")</f>
        <v/>
      </c>
      <c r="S545" s="125" t="str">
        <f>IF('2. Enter scores'!R549&lt;&gt;"",'2. Enter scores'!$B549-'2. Enter scores'!R549,"")</f>
        <v/>
      </c>
      <c r="T545" s="125" t="str">
        <f>IF('2. Enter scores'!S549&lt;&gt;"",'2. Enter scores'!$B549-'2. Enter scores'!S549,"")</f>
        <v/>
      </c>
      <c r="U545" s="125" t="str">
        <f>IF('2. Enter scores'!T549&lt;&gt;"",'2. Enter scores'!$B549-'2. Enter scores'!T549,"")</f>
        <v/>
      </c>
      <c r="V545" s="125" t="str">
        <f>IF('2. Enter scores'!U549&lt;&gt;"",'2. Enter scores'!$B549-'2. Enter scores'!U549,"")</f>
        <v/>
      </c>
      <c r="W545" s="125" t="str">
        <f>IF('2. Enter scores'!V549&lt;&gt;"",'2. Enter scores'!$B549-'2. Enter scores'!V549,"")</f>
        <v/>
      </c>
      <c r="X545" s="125" t="str">
        <f>IF('2. Enter scores'!W549&lt;&gt;"",'2. Enter scores'!$B549-'2. Enter scores'!W549,"")</f>
        <v/>
      </c>
      <c r="Y545" s="125" t="str">
        <f>IF('2. Enter scores'!X549&lt;&gt;"",'2. Enter scores'!$B549-'2. Enter scores'!X549,"")</f>
        <v/>
      </c>
      <c r="Z545" s="125" t="str">
        <f>IF('2. Enter scores'!Y549&lt;&gt;"",'2. Enter scores'!$B549-'2. Enter scores'!Y549,"")</f>
        <v/>
      </c>
      <c r="AA545" s="125" t="str">
        <f>IF('2. Enter scores'!Z549&lt;&gt;"",'2. Enter scores'!$B549-'2. Enter scores'!Z549,"")</f>
        <v/>
      </c>
      <c r="AB545" s="125" t="str">
        <f>IF('2. Enter scores'!AA549&lt;&gt;"",'2. Enter scores'!$B549-'2. Enter scores'!AA549,"")</f>
        <v/>
      </c>
      <c r="AC545" s="125" t="str">
        <f>IF('2. Enter scores'!AB549&lt;&gt;"",'2. Enter scores'!$B549-'2. Enter scores'!AB549,"")</f>
        <v/>
      </c>
      <c r="AD545" s="125" t="str">
        <f>IF('2. Enter scores'!AC549&lt;&gt;"",'2. Enter scores'!$B549-'2. Enter scores'!AC549,"")</f>
        <v/>
      </c>
      <c r="AE545" s="125" t="str">
        <f>IF('2. Enter scores'!AD549&lt;&gt;"",'2. Enter scores'!$B549-'2. Enter scores'!AD549,"")</f>
        <v/>
      </c>
      <c r="AF545" s="125" t="str">
        <f>IF('2. Enter scores'!AE549&lt;&gt;"",'2. Enter scores'!$B549-'2. Enter scores'!AE549,"")</f>
        <v/>
      </c>
      <c r="AG545" s="125" t="str">
        <f>IF('2. Enter scores'!AF549&lt;&gt;"",'2. Enter scores'!$B549-'2. Enter scores'!AF549,"")</f>
        <v/>
      </c>
      <c r="AH545" s="125" t="str">
        <f>IF('2. Enter scores'!AG549&lt;&gt;"",'2. Enter scores'!$B549-'2. Enter scores'!AG549,"")</f>
        <v/>
      </c>
      <c r="AI545" s="125" t="str">
        <f>IF('2. Enter scores'!AH549&lt;&gt;"",'2. Enter scores'!$B549-'2. Enter scores'!AH549,"")</f>
        <v/>
      </c>
      <c r="AJ545" s="125" t="str">
        <f>IF('2. Enter scores'!AI549&lt;&gt;"",'2. Enter scores'!$B549-'2. Enter scores'!AI549,"")</f>
        <v/>
      </c>
      <c r="AK545" s="125" t="str">
        <f>IF('2. Enter scores'!AJ549&lt;&gt;"",'2. Enter scores'!$B549-'2. Enter scores'!AJ549,"")</f>
        <v/>
      </c>
      <c r="AL545" s="125" t="str">
        <f>IF('2. Enter scores'!AK549&lt;&gt;"",'2. Enter scores'!$B549-'2. Enter scores'!AK549,"")</f>
        <v/>
      </c>
      <c r="AM545" s="125" t="str">
        <f>IF('2. Enter scores'!AL549&lt;&gt;"",'2. Enter scores'!$B549-'2. Enter scores'!AL549,"")</f>
        <v/>
      </c>
      <c r="AN545" s="125" t="str">
        <f>IF('2. Enter scores'!AM549&lt;&gt;"",'2. Enter scores'!$B549-'2. Enter scores'!AM549,"")</f>
        <v/>
      </c>
      <c r="AO545" s="125" t="str">
        <f>IF('2. Enter scores'!AN549&lt;&gt;"",'2. Enter scores'!$B549-'2. Enter scores'!AN549,"")</f>
        <v/>
      </c>
      <c r="AP545" s="125" t="str">
        <f>IF('2. Enter scores'!AO549&lt;&gt;"",'2. Enter scores'!$B549-'2. Enter scores'!AO549,"")</f>
        <v/>
      </c>
      <c r="AQ545" s="125" t="str">
        <f>IF('2. Enter scores'!AP549&lt;&gt;"",'2. Enter scores'!$B549-'2. Enter scores'!AP549,"")</f>
        <v/>
      </c>
      <c r="AR545" s="125" t="str">
        <f>IF('2. Enter scores'!AQ549&lt;&gt;"",'2. Enter scores'!$B549-'2. Enter scores'!AQ549,"")</f>
        <v/>
      </c>
      <c r="AS545" s="125" t="str">
        <f>IF('2. Enter scores'!AR549&lt;&gt;"",'2. Enter scores'!$B549-'2. Enter scores'!AR549,"")</f>
        <v/>
      </c>
      <c r="AT545" s="125" t="str">
        <f>IF('2. Enter scores'!AS549&lt;&gt;"",'2. Enter scores'!$B549-'2. Enter scores'!AS549,"")</f>
        <v/>
      </c>
      <c r="AU545" s="125" t="str">
        <f>IF('2. Enter scores'!AT549&lt;&gt;"",'2. Enter scores'!$B549-'2. Enter scores'!AT549,"")</f>
        <v/>
      </c>
      <c r="AV545" s="125" t="str">
        <f>IF('2. Enter scores'!AU549&lt;&gt;"",'2. Enter scores'!$B549-'2. Enter scores'!AU549,"")</f>
        <v/>
      </c>
      <c r="AW545" s="125" t="str">
        <f>IF('2. Enter scores'!AV549&lt;&gt;"",'2. Enter scores'!$B549-'2. Enter scores'!AV549,"")</f>
        <v/>
      </c>
      <c r="AX545" s="125" t="str">
        <f>IF('2. Enter scores'!AW549&lt;&gt;"",'2. Enter scores'!$B549-'2. Enter scores'!AW549,"")</f>
        <v/>
      </c>
      <c r="AY545" s="125" t="str">
        <f>IF('2. Enter scores'!AX549&lt;&gt;"",'2. Enter scores'!$B549-'2. Enter scores'!AX549,"")</f>
        <v/>
      </c>
      <c r="AZ545" s="125" t="str">
        <f>IF('2. Enter scores'!AY549&lt;&gt;"",'2. Enter scores'!$B549-'2. Enter scores'!AY549,"")</f>
        <v/>
      </c>
      <c r="BA545" s="125" t="str">
        <f>IF('2. Enter scores'!AZ549&lt;&gt;"",'2. Enter scores'!$B549-'2. Enter scores'!AZ549,"")</f>
        <v/>
      </c>
      <c r="BB545" s="125" t="str">
        <f>IF('2. Enter scores'!BA549&lt;&gt;"",'2. Enter scores'!$B549-'2. Enter scores'!BA549,"")</f>
        <v/>
      </c>
      <c r="BC545" s="125" t="str">
        <f>IF('2. Enter scores'!BB549&lt;&gt;"",'2. Enter scores'!$B549-'2. Enter scores'!BB549,"")</f>
        <v/>
      </c>
      <c r="BD545" s="125" t="str">
        <f>IF('2. Enter scores'!BC549&lt;&gt;"",'2. Enter scores'!$B549-'2. Enter scores'!BC549,"")</f>
        <v/>
      </c>
      <c r="BE545" s="125" t="str">
        <f>IF('2. Enter scores'!BD549&lt;&gt;"",'2. Enter scores'!$B549-'2. Enter scores'!BD549,"")</f>
        <v/>
      </c>
      <c r="BF545" s="125" t="str">
        <f>IF('2. Enter scores'!BE549&lt;&gt;"",'2. Enter scores'!$B549-'2. Enter scores'!BE549,"")</f>
        <v/>
      </c>
      <c r="BG545" s="125" t="str">
        <f>IF('2. Enter scores'!BF549&lt;&gt;"",'2. Enter scores'!$B549-'2. Enter scores'!BF549,"")</f>
        <v/>
      </c>
      <c r="BH545" s="125" t="str">
        <f>IF('2. Enter scores'!BG549&lt;&gt;"",'2. Enter scores'!$B549-'2. Enter scores'!BG549,"")</f>
        <v/>
      </c>
      <c r="BI545" s="125" t="str">
        <f>IF('2. Enter scores'!BH549&lt;&gt;"",'2. Enter scores'!$B549-'2. Enter scores'!BH549,"")</f>
        <v/>
      </c>
      <c r="BJ545" s="125" t="str">
        <f>IF('2. Enter scores'!BI549&lt;&gt;"",'2. Enter scores'!$B549-'2. Enter scores'!BI549,"")</f>
        <v/>
      </c>
      <c r="BK545" s="125" t="str">
        <f>IF('2. Enter scores'!BJ549&lt;&gt;"",'2. Enter scores'!$B549-'2. Enter scores'!BJ549,"")</f>
        <v/>
      </c>
      <c r="BL545" s="125" t="str">
        <f>IF('2. Enter scores'!BK549&lt;&gt;"",'2. Enter scores'!$B549-'2. Enter scores'!BK549,"")</f>
        <v/>
      </c>
      <c r="BM545" s="125" t="str">
        <f>IF('2. Enter scores'!BL549&lt;&gt;"",'2. Enter scores'!$B549-'2. Enter scores'!BL549,"")</f>
        <v/>
      </c>
      <c r="BN545" s="125" t="str">
        <f>IF('2. Enter scores'!BM549&lt;&gt;"",'2. Enter scores'!$B549-'2. Enter scores'!BM549,"")</f>
        <v/>
      </c>
      <c r="BO545" s="125" t="str">
        <f>IF('2. Enter scores'!BN549&lt;&gt;"",'2. Enter scores'!$B549-'2. Enter scores'!BN549,"")</f>
        <v/>
      </c>
      <c r="BP545" s="108">
        <v>1000</v>
      </c>
    </row>
    <row r="546" spans="2:68" x14ac:dyDescent="0.35">
      <c r="B546" s="125" t="str">
        <f>IF('2. Enter scores'!A550&lt;&gt;"",'2. Enter scores'!A550,"")</f>
        <v/>
      </c>
      <c r="H546" s="125" t="str">
        <f>IF('2. Enter scores'!G550&lt;&gt;"",'2. Enter scores'!$B550-'2. Enter scores'!G550,"")</f>
        <v/>
      </c>
      <c r="I546" s="125" t="str">
        <f>IF('2. Enter scores'!H550&lt;&gt;"",'2. Enter scores'!$B550-'2. Enter scores'!H550,"")</f>
        <v/>
      </c>
      <c r="J546" s="125" t="str">
        <f>IF('2. Enter scores'!I550&lt;&gt;"",'2. Enter scores'!$B550-'2. Enter scores'!I550,"")</f>
        <v/>
      </c>
      <c r="K546" s="125" t="str">
        <f>IF('2. Enter scores'!J550&lt;&gt;"",'2. Enter scores'!$B550-'2. Enter scores'!J550,"")</f>
        <v/>
      </c>
      <c r="L546" s="125" t="str">
        <f>IF('2. Enter scores'!K550&lt;&gt;"",'2. Enter scores'!$B550-'2. Enter scores'!K550,"")</f>
        <v/>
      </c>
      <c r="M546" s="125" t="str">
        <f>IF('2. Enter scores'!L550&lt;&gt;"",'2. Enter scores'!$B550-'2. Enter scores'!L550,"")</f>
        <v/>
      </c>
      <c r="N546" s="125" t="str">
        <f>IF('2. Enter scores'!M550&lt;&gt;"",'2. Enter scores'!$B550-'2. Enter scores'!M550,"")</f>
        <v/>
      </c>
      <c r="O546" s="125" t="str">
        <f>IF('2. Enter scores'!N550&lt;&gt;"",'2. Enter scores'!$B550-'2. Enter scores'!N550,"")</f>
        <v/>
      </c>
      <c r="P546" s="125" t="str">
        <f>IF('2. Enter scores'!O550&lt;&gt;"",'2. Enter scores'!$B550-'2. Enter scores'!O550,"")</f>
        <v/>
      </c>
      <c r="Q546" s="125" t="str">
        <f>IF('2. Enter scores'!P550&lt;&gt;"",'2. Enter scores'!$B550-'2. Enter scores'!P550,"")</f>
        <v/>
      </c>
      <c r="R546" s="125" t="str">
        <f>IF('2. Enter scores'!Q550&lt;&gt;"",'2. Enter scores'!$B550-'2. Enter scores'!Q550,"")</f>
        <v/>
      </c>
      <c r="S546" s="125" t="str">
        <f>IF('2. Enter scores'!R550&lt;&gt;"",'2. Enter scores'!$B550-'2. Enter scores'!R550,"")</f>
        <v/>
      </c>
      <c r="T546" s="125" t="str">
        <f>IF('2. Enter scores'!S550&lt;&gt;"",'2. Enter scores'!$B550-'2. Enter scores'!S550,"")</f>
        <v/>
      </c>
      <c r="U546" s="125" t="str">
        <f>IF('2. Enter scores'!T550&lt;&gt;"",'2. Enter scores'!$B550-'2. Enter scores'!T550,"")</f>
        <v/>
      </c>
      <c r="V546" s="125" t="str">
        <f>IF('2. Enter scores'!U550&lt;&gt;"",'2. Enter scores'!$B550-'2. Enter scores'!U550,"")</f>
        <v/>
      </c>
      <c r="W546" s="125" t="str">
        <f>IF('2. Enter scores'!V550&lt;&gt;"",'2. Enter scores'!$B550-'2. Enter scores'!V550,"")</f>
        <v/>
      </c>
      <c r="X546" s="125" t="str">
        <f>IF('2. Enter scores'!W550&lt;&gt;"",'2. Enter scores'!$B550-'2. Enter scores'!W550,"")</f>
        <v/>
      </c>
      <c r="Y546" s="125" t="str">
        <f>IF('2. Enter scores'!X550&lt;&gt;"",'2. Enter scores'!$B550-'2. Enter scores'!X550,"")</f>
        <v/>
      </c>
      <c r="Z546" s="125" t="str">
        <f>IF('2. Enter scores'!Y550&lt;&gt;"",'2. Enter scores'!$B550-'2. Enter scores'!Y550,"")</f>
        <v/>
      </c>
      <c r="AA546" s="125" t="str">
        <f>IF('2. Enter scores'!Z550&lt;&gt;"",'2. Enter scores'!$B550-'2. Enter scores'!Z550,"")</f>
        <v/>
      </c>
      <c r="AB546" s="125" t="str">
        <f>IF('2. Enter scores'!AA550&lt;&gt;"",'2. Enter scores'!$B550-'2. Enter scores'!AA550,"")</f>
        <v/>
      </c>
      <c r="AC546" s="125" t="str">
        <f>IF('2. Enter scores'!AB550&lt;&gt;"",'2. Enter scores'!$B550-'2. Enter scores'!AB550,"")</f>
        <v/>
      </c>
      <c r="AD546" s="125" t="str">
        <f>IF('2. Enter scores'!AC550&lt;&gt;"",'2. Enter scores'!$B550-'2. Enter scores'!AC550,"")</f>
        <v/>
      </c>
      <c r="AE546" s="125" t="str">
        <f>IF('2. Enter scores'!AD550&lt;&gt;"",'2. Enter scores'!$B550-'2. Enter scores'!AD550,"")</f>
        <v/>
      </c>
      <c r="AF546" s="125" t="str">
        <f>IF('2. Enter scores'!AE550&lt;&gt;"",'2. Enter scores'!$B550-'2. Enter scores'!AE550,"")</f>
        <v/>
      </c>
      <c r="AG546" s="125" t="str">
        <f>IF('2. Enter scores'!AF550&lt;&gt;"",'2. Enter scores'!$B550-'2. Enter scores'!AF550,"")</f>
        <v/>
      </c>
      <c r="AH546" s="125" t="str">
        <f>IF('2. Enter scores'!AG550&lt;&gt;"",'2. Enter scores'!$B550-'2. Enter scores'!AG550,"")</f>
        <v/>
      </c>
      <c r="AI546" s="125" t="str">
        <f>IF('2. Enter scores'!AH550&lt;&gt;"",'2. Enter scores'!$B550-'2. Enter scores'!AH550,"")</f>
        <v/>
      </c>
      <c r="AJ546" s="125" t="str">
        <f>IF('2. Enter scores'!AI550&lt;&gt;"",'2. Enter scores'!$B550-'2. Enter scores'!AI550,"")</f>
        <v/>
      </c>
      <c r="AK546" s="125" t="str">
        <f>IF('2. Enter scores'!AJ550&lt;&gt;"",'2. Enter scores'!$B550-'2. Enter scores'!AJ550,"")</f>
        <v/>
      </c>
      <c r="AL546" s="125" t="str">
        <f>IF('2. Enter scores'!AK550&lt;&gt;"",'2. Enter scores'!$B550-'2. Enter scores'!AK550,"")</f>
        <v/>
      </c>
      <c r="AM546" s="125" t="str">
        <f>IF('2. Enter scores'!AL550&lt;&gt;"",'2. Enter scores'!$B550-'2. Enter scores'!AL550,"")</f>
        <v/>
      </c>
      <c r="AN546" s="125" t="str">
        <f>IF('2. Enter scores'!AM550&lt;&gt;"",'2. Enter scores'!$B550-'2. Enter scores'!AM550,"")</f>
        <v/>
      </c>
      <c r="AO546" s="125" t="str">
        <f>IF('2. Enter scores'!AN550&lt;&gt;"",'2. Enter scores'!$B550-'2. Enter scores'!AN550,"")</f>
        <v/>
      </c>
      <c r="AP546" s="125" t="str">
        <f>IF('2. Enter scores'!AO550&lt;&gt;"",'2. Enter scores'!$B550-'2. Enter scores'!AO550,"")</f>
        <v/>
      </c>
      <c r="AQ546" s="125" t="str">
        <f>IF('2. Enter scores'!AP550&lt;&gt;"",'2. Enter scores'!$B550-'2. Enter scores'!AP550,"")</f>
        <v/>
      </c>
      <c r="AR546" s="125" t="str">
        <f>IF('2. Enter scores'!AQ550&lt;&gt;"",'2. Enter scores'!$B550-'2. Enter scores'!AQ550,"")</f>
        <v/>
      </c>
      <c r="AS546" s="125" t="str">
        <f>IF('2. Enter scores'!AR550&lt;&gt;"",'2. Enter scores'!$B550-'2. Enter scores'!AR550,"")</f>
        <v/>
      </c>
      <c r="AT546" s="125" t="str">
        <f>IF('2. Enter scores'!AS550&lt;&gt;"",'2. Enter scores'!$B550-'2. Enter scores'!AS550,"")</f>
        <v/>
      </c>
      <c r="AU546" s="125" t="str">
        <f>IF('2. Enter scores'!AT550&lt;&gt;"",'2. Enter scores'!$B550-'2. Enter scores'!AT550,"")</f>
        <v/>
      </c>
      <c r="AV546" s="125" t="str">
        <f>IF('2. Enter scores'!AU550&lt;&gt;"",'2. Enter scores'!$B550-'2. Enter scores'!AU550,"")</f>
        <v/>
      </c>
      <c r="AW546" s="125" t="str">
        <f>IF('2. Enter scores'!AV550&lt;&gt;"",'2. Enter scores'!$B550-'2. Enter scores'!AV550,"")</f>
        <v/>
      </c>
      <c r="AX546" s="125" t="str">
        <f>IF('2. Enter scores'!AW550&lt;&gt;"",'2. Enter scores'!$B550-'2. Enter scores'!AW550,"")</f>
        <v/>
      </c>
      <c r="AY546" s="125" t="str">
        <f>IF('2. Enter scores'!AX550&lt;&gt;"",'2. Enter scores'!$B550-'2. Enter scores'!AX550,"")</f>
        <v/>
      </c>
      <c r="AZ546" s="125" t="str">
        <f>IF('2. Enter scores'!AY550&lt;&gt;"",'2. Enter scores'!$B550-'2. Enter scores'!AY550,"")</f>
        <v/>
      </c>
      <c r="BA546" s="125" t="str">
        <f>IF('2. Enter scores'!AZ550&lt;&gt;"",'2. Enter scores'!$B550-'2. Enter scores'!AZ550,"")</f>
        <v/>
      </c>
      <c r="BB546" s="125" t="str">
        <f>IF('2. Enter scores'!BA550&lt;&gt;"",'2. Enter scores'!$B550-'2. Enter scores'!BA550,"")</f>
        <v/>
      </c>
      <c r="BC546" s="125" t="str">
        <f>IF('2. Enter scores'!BB550&lt;&gt;"",'2. Enter scores'!$B550-'2. Enter scores'!BB550,"")</f>
        <v/>
      </c>
      <c r="BD546" s="125" t="str">
        <f>IF('2. Enter scores'!BC550&lt;&gt;"",'2. Enter scores'!$B550-'2. Enter scores'!BC550,"")</f>
        <v/>
      </c>
      <c r="BE546" s="125" t="str">
        <f>IF('2. Enter scores'!BD550&lt;&gt;"",'2. Enter scores'!$B550-'2. Enter scores'!BD550,"")</f>
        <v/>
      </c>
      <c r="BF546" s="125" t="str">
        <f>IF('2. Enter scores'!BE550&lt;&gt;"",'2. Enter scores'!$B550-'2. Enter scores'!BE550,"")</f>
        <v/>
      </c>
      <c r="BG546" s="125" t="str">
        <f>IF('2. Enter scores'!BF550&lt;&gt;"",'2. Enter scores'!$B550-'2. Enter scores'!BF550,"")</f>
        <v/>
      </c>
      <c r="BH546" s="125" t="str">
        <f>IF('2. Enter scores'!BG550&lt;&gt;"",'2. Enter scores'!$B550-'2. Enter scores'!BG550,"")</f>
        <v/>
      </c>
      <c r="BI546" s="125" t="str">
        <f>IF('2. Enter scores'!BH550&lt;&gt;"",'2. Enter scores'!$B550-'2. Enter scores'!BH550,"")</f>
        <v/>
      </c>
      <c r="BJ546" s="125" t="str">
        <f>IF('2. Enter scores'!BI550&lt;&gt;"",'2. Enter scores'!$B550-'2. Enter scores'!BI550,"")</f>
        <v/>
      </c>
      <c r="BK546" s="125" t="str">
        <f>IF('2. Enter scores'!BJ550&lt;&gt;"",'2. Enter scores'!$B550-'2. Enter scores'!BJ550,"")</f>
        <v/>
      </c>
      <c r="BL546" s="125" t="str">
        <f>IF('2. Enter scores'!BK550&lt;&gt;"",'2. Enter scores'!$B550-'2. Enter scores'!BK550,"")</f>
        <v/>
      </c>
      <c r="BM546" s="125" t="str">
        <f>IF('2. Enter scores'!BL550&lt;&gt;"",'2. Enter scores'!$B550-'2. Enter scores'!BL550,"")</f>
        <v/>
      </c>
      <c r="BN546" s="125" t="str">
        <f>IF('2. Enter scores'!BM550&lt;&gt;"",'2. Enter scores'!$B550-'2. Enter scores'!BM550,"")</f>
        <v/>
      </c>
      <c r="BO546" s="125" t="str">
        <f>IF('2. Enter scores'!BN550&lt;&gt;"",'2. Enter scores'!$B550-'2. Enter scores'!BN550,"")</f>
        <v/>
      </c>
      <c r="BP546" s="108">
        <v>1000</v>
      </c>
    </row>
    <row r="547" spans="2:68" x14ac:dyDescent="0.35">
      <c r="B547" s="125" t="str">
        <f>IF('2. Enter scores'!A551&lt;&gt;"",'2. Enter scores'!A551,"")</f>
        <v/>
      </c>
      <c r="H547" s="125" t="str">
        <f>IF('2. Enter scores'!G551&lt;&gt;"",'2. Enter scores'!$B551-'2. Enter scores'!G551,"")</f>
        <v/>
      </c>
      <c r="I547" s="125" t="str">
        <f>IF('2. Enter scores'!H551&lt;&gt;"",'2. Enter scores'!$B551-'2. Enter scores'!H551,"")</f>
        <v/>
      </c>
      <c r="J547" s="125" t="str">
        <f>IF('2. Enter scores'!I551&lt;&gt;"",'2. Enter scores'!$B551-'2. Enter scores'!I551,"")</f>
        <v/>
      </c>
      <c r="K547" s="125" t="str">
        <f>IF('2. Enter scores'!J551&lt;&gt;"",'2. Enter scores'!$B551-'2. Enter scores'!J551,"")</f>
        <v/>
      </c>
      <c r="L547" s="125" t="str">
        <f>IF('2. Enter scores'!K551&lt;&gt;"",'2. Enter scores'!$B551-'2. Enter scores'!K551,"")</f>
        <v/>
      </c>
      <c r="M547" s="125" t="str">
        <f>IF('2. Enter scores'!L551&lt;&gt;"",'2. Enter scores'!$B551-'2. Enter scores'!L551,"")</f>
        <v/>
      </c>
      <c r="N547" s="125" t="str">
        <f>IF('2. Enter scores'!M551&lt;&gt;"",'2. Enter scores'!$B551-'2. Enter scores'!M551,"")</f>
        <v/>
      </c>
      <c r="O547" s="125" t="str">
        <f>IF('2. Enter scores'!N551&lt;&gt;"",'2. Enter scores'!$B551-'2. Enter scores'!N551,"")</f>
        <v/>
      </c>
      <c r="P547" s="125" t="str">
        <f>IF('2. Enter scores'!O551&lt;&gt;"",'2. Enter scores'!$B551-'2. Enter scores'!O551,"")</f>
        <v/>
      </c>
      <c r="Q547" s="125" t="str">
        <f>IF('2. Enter scores'!P551&lt;&gt;"",'2. Enter scores'!$B551-'2. Enter scores'!P551,"")</f>
        <v/>
      </c>
      <c r="R547" s="125" t="str">
        <f>IF('2. Enter scores'!Q551&lt;&gt;"",'2. Enter scores'!$B551-'2. Enter scores'!Q551,"")</f>
        <v/>
      </c>
      <c r="S547" s="125" t="str">
        <f>IF('2. Enter scores'!R551&lt;&gt;"",'2. Enter scores'!$B551-'2. Enter scores'!R551,"")</f>
        <v/>
      </c>
      <c r="T547" s="125" t="str">
        <f>IF('2. Enter scores'!S551&lt;&gt;"",'2. Enter scores'!$B551-'2. Enter scores'!S551,"")</f>
        <v/>
      </c>
      <c r="U547" s="125" t="str">
        <f>IF('2. Enter scores'!T551&lt;&gt;"",'2. Enter scores'!$B551-'2. Enter scores'!T551,"")</f>
        <v/>
      </c>
      <c r="V547" s="125" t="str">
        <f>IF('2. Enter scores'!U551&lt;&gt;"",'2. Enter scores'!$B551-'2. Enter scores'!U551,"")</f>
        <v/>
      </c>
      <c r="W547" s="125" t="str">
        <f>IF('2. Enter scores'!V551&lt;&gt;"",'2. Enter scores'!$B551-'2. Enter scores'!V551,"")</f>
        <v/>
      </c>
      <c r="X547" s="125" t="str">
        <f>IF('2. Enter scores'!W551&lt;&gt;"",'2. Enter scores'!$B551-'2. Enter scores'!W551,"")</f>
        <v/>
      </c>
      <c r="Y547" s="125" t="str">
        <f>IF('2. Enter scores'!X551&lt;&gt;"",'2. Enter scores'!$B551-'2. Enter scores'!X551,"")</f>
        <v/>
      </c>
      <c r="Z547" s="125" t="str">
        <f>IF('2. Enter scores'!Y551&lt;&gt;"",'2. Enter scores'!$B551-'2. Enter scores'!Y551,"")</f>
        <v/>
      </c>
      <c r="AA547" s="125" t="str">
        <f>IF('2. Enter scores'!Z551&lt;&gt;"",'2. Enter scores'!$B551-'2. Enter scores'!Z551,"")</f>
        <v/>
      </c>
      <c r="AB547" s="125" t="str">
        <f>IF('2. Enter scores'!AA551&lt;&gt;"",'2. Enter scores'!$B551-'2. Enter scores'!AA551,"")</f>
        <v/>
      </c>
      <c r="AC547" s="125" t="str">
        <f>IF('2. Enter scores'!AB551&lt;&gt;"",'2. Enter scores'!$B551-'2. Enter scores'!AB551,"")</f>
        <v/>
      </c>
      <c r="AD547" s="125" t="str">
        <f>IF('2. Enter scores'!AC551&lt;&gt;"",'2. Enter scores'!$B551-'2. Enter scores'!AC551,"")</f>
        <v/>
      </c>
      <c r="AE547" s="125" t="str">
        <f>IF('2. Enter scores'!AD551&lt;&gt;"",'2. Enter scores'!$B551-'2. Enter scores'!AD551,"")</f>
        <v/>
      </c>
      <c r="AF547" s="125" t="str">
        <f>IF('2. Enter scores'!AE551&lt;&gt;"",'2. Enter scores'!$B551-'2. Enter scores'!AE551,"")</f>
        <v/>
      </c>
      <c r="AG547" s="125" t="str">
        <f>IF('2. Enter scores'!AF551&lt;&gt;"",'2. Enter scores'!$B551-'2. Enter scores'!AF551,"")</f>
        <v/>
      </c>
      <c r="AH547" s="125" t="str">
        <f>IF('2. Enter scores'!AG551&lt;&gt;"",'2. Enter scores'!$B551-'2. Enter scores'!AG551,"")</f>
        <v/>
      </c>
      <c r="AI547" s="125" t="str">
        <f>IF('2. Enter scores'!AH551&lt;&gt;"",'2. Enter scores'!$B551-'2. Enter scores'!AH551,"")</f>
        <v/>
      </c>
      <c r="AJ547" s="125" t="str">
        <f>IF('2. Enter scores'!AI551&lt;&gt;"",'2. Enter scores'!$B551-'2. Enter scores'!AI551,"")</f>
        <v/>
      </c>
      <c r="AK547" s="125" t="str">
        <f>IF('2. Enter scores'!AJ551&lt;&gt;"",'2. Enter scores'!$B551-'2. Enter scores'!AJ551,"")</f>
        <v/>
      </c>
      <c r="AL547" s="125" t="str">
        <f>IF('2. Enter scores'!AK551&lt;&gt;"",'2. Enter scores'!$B551-'2. Enter scores'!AK551,"")</f>
        <v/>
      </c>
      <c r="AM547" s="125" t="str">
        <f>IF('2. Enter scores'!AL551&lt;&gt;"",'2. Enter scores'!$B551-'2. Enter scores'!AL551,"")</f>
        <v/>
      </c>
      <c r="AN547" s="125" t="str">
        <f>IF('2. Enter scores'!AM551&lt;&gt;"",'2. Enter scores'!$B551-'2. Enter scores'!AM551,"")</f>
        <v/>
      </c>
      <c r="AO547" s="125" t="str">
        <f>IF('2. Enter scores'!AN551&lt;&gt;"",'2. Enter scores'!$B551-'2. Enter scores'!AN551,"")</f>
        <v/>
      </c>
      <c r="AP547" s="125" t="str">
        <f>IF('2. Enter scores'!AO551&lt;&gt;"",'2. Enter scores'!$B551-'2. Enter scores'!AO551,"")</f>
        <v/>
      </c>
      <c r="AQ547" s="125" t="str">
        <f>IF('2. Enter scores'!AP551&lt;&gt;"",'2. Enter scores'!$B551-'2. Enter scores'!AP551,"")</f>
        <v/>
      </c>
      <c r="AR547" s="125" t="str">
        <f>IF('2. Enter scores'!AQ551&lt;&gt;"",'2. Enter scores'!$B551-'2. Enter scores'!AQ551,"")</f>
        <v/>
      </c>
      <c r="AS547" s="125" t="str">
        <f>IF('2. Enter scores'!AR551&lt;&gt;"",'2. Enter scores'!$B551-'2. Enter scores'!AR551,"")</f>
        <v/>
      </c>
      <c r="AT547" s="125" t="str">
        <f>IF('2. Enter scores'!AS551&lt;&gt;"",'2. Enter scores'!$B551-'2. Enter scores'!AS551,"")</f>
        <v/>
      </c>
      <c r="AU547" s="125" t="str">
        <f>IF('2. Enter scores'!AT551&lt;&gt;"",'2. Enter scores'!$B551-'2. Enter scores'!AT551,"")</f>
        <v/>
      </c>
      <c r="AV547" s="125" t="str">
        <f>IF('2. Enter scores'!AU551&lt;&gt;"",'2. Enter scores'!$B551-'2. Enter scores'!AU551,"")</f>
        <v/>
      </c>
      <c r="AW547" s="125" t="str">
        <f>IF('2. Enter scores'!AV551&lt;&gt;"",'2. Enter scores'!$B551-'2. Enter scores'!AV551,"")</f>
        <v/>
      </c>
      <c r="AX547" s="125" t="str">
        <f>IF('2. Enter scores'!AW551&lt;&gt;"",'2. Enter scores'!$B551-'2. Enter scores'!AW551,"")</f>
        <v/>
      </c>
      <c r="AY547" s="125" t="str">
        <f>IF('2. Enter scores'!AX551&lt;&gt;"",'2. Enter scores'!$B551-'2. Enter scores'!AX551,"")</f>
        <v/>
      </c>
      <c r="AZ547" s="125" t="str">
        <f>IF('2. Enter scores'!AY551&lt;&gt;"",'2. Enter scores'!$B551-'2. Enter scores'!AY551,"")</f>
        <v/>
      </c>
      <c r="BA547" s="125" t="str">
        <f>IF('2. Enter scores'!AZ551&lt;&gt;"",'2. Enter scores'!$B551-'2. Enter scores'!AZ551,"")</f>
        <v/>
      </c>
      <c r="BB547" s="125" t="str">
        <f>IF('2. Enter scores'!BA551&lt;&gt;"",'2. Enter scores'!$B551-'2. Enter scores'!BA551,"")</f>
        <v/>
      </c>
      <c r="BC547" s="125" t="str">
        <f>IF('2. Enter scores'!BB551&lt;&gt;"",'2. Enter scores'!$B551-'2. Enter scores'!BB551,"")</f>
        <v/>
      </c>
      <c r="BD547" s="125" t="str">
        <f>IF('2. Enter scores'!BC551&lt;&gt;"",'2. Enter scores'!$B551-'2. Enter scores'!BC551,"")</f>
        <v/>
      </c>
      <c r="BE547" s="125" t="str">
        <f>IF('2. Enter scores'!BD551&lt;&gt;"",'2. Enter scores'!$B551-'2. Enter scores'!BD551,"")</f>
        <v/>
      </c>
      <c r="BF547" s="125" t="str">
        <f>IF('2. Enter scores'!BE551&lt;&gt;"",'2. Enter scores'!$B551-'2. Enter scores'!BE551,"")</f>
        <v/>
      </c>
      <c r="BG547" s="125" t="str">
        <f>IF('2. Enter scores'!BF551&lt;&gt;"",'2. Enter scores'!$B551-'2. Enter scores'!BF551,"")</f>
        <v/>
      </c>
      <c r="BH547" s="125" t="str">
        <f>IF('2. Enter scores'!BG551&lt;&gt;"",'2. Enter scores'!$B551-'2. Enter scores'!BG551,"")</f>
        <v/>
      </c>
      <c r="BI547" s="125" t="str">
        <f>IF('2. Enter scores'!BH551&lt;&gt;"",'2. Enter scores'!$B551-'2. Enter scores'!BH551,"")</f>
        <v/>
      </c>
      <c r="BJ547" s="125" t="str">
        <f>IF('2. Enter scores'!BI551&lt;&gt;"",'2. Enter scores'!$B551-'2. Enter scores'!BI551,"")</f>
        <v/>
      </c>
      <c r="BK547" s="125" t="str">
        <f>IF('2. Enter scores'!BJ551&lt;&gt;"",'2. Enter scores'!$B551-'2. Enter scores'!BJ551,"")</f>
        <v/>
      </c>
      <c r="BL547" s="125" t="str">
        <f>IF('2. Enter scores'!BK551&lt;&gt;"",'2. Enter scores'!$B551-'2. Enter scores'!BK551,"")</f>
        <v/>
      </c>
      <c r="BM547" s="125" t="str">
        <f>IF('2. Enter scores'!BL551&lt;&gt;"",'2. Enter scores'!$B551-'2. Enter scores'!BL551,"")</f>
        <v/>
      </c>
      <c r="BN547" s="125" t="str">
        <f>IF('2. Enter scores'!BM551&lt;&gt;"",'2. Enter scores'!$B551-'2. Enter scores'!BM551,"")</f>
        <v/>
      </c>
      <c r="BO547" s="125" t="str">
        <f>IF('2. Enter scores'!BN551&lt;&gt;"",'2. Enter scores'!$B551-'2. Enter scores'!BN551,"")</f>
        <v/>
      </c>
      <c r="BP547" s="108">
        <v>1000</v>
      </c>
    </row>
    <row r="548" spans="2:68" x14ac:dyDescent="0.35">
      <c r="B548" s="125" t="str">
        <f>IF('2. Enter scores'!A552&lt;&gt;"",'2. Enter scores'!A552,"")</f>
        <v/>
      </c>
      <c r="H548" s="125" t="str">
        <f>IF('2. Enter scores'!G552&lt;&gt;"",'2. Enter scores'!$B552-'2. Enter scores'!G552,"")</f>
        <v/>
      </c>
      <c r="I548" s="125" t="str">
        <f>IF('2. Enter scores'!H552&lt;&gt;"",'2. Enter scores'!$B552-'2. Enter scores'!H552,"")</f>
        <v/>
      </c>
      <c r="J548" s="125" t="str">
        <f>IF('2. Enter scores'!I552&lt;&gt;"",'2. Enter scores'!$B552-'2. Enter scores'!I552,"")</f>
        <v/>
      </c>
      <c r="K548" s="125" t="str">
        <f>IF('2. Enter scores'!J552&lt;&gt;"",'2. Enter scores'!$B552-'2. Enter scores'!J552,"")</f>
        <v/>
      </c>
      <c r="L548" s="125" t="str">
        <f>IF('2. Enter scores'!K552&lt;&gt;"",'2. Enter scores'!$B552-'2. Enter scores'!K552,"")</f>
        <v/>
      </c>
      <c r="M548" s="125" t="str">
        <f>IF('2. Enter scores'!L552&lt;&gt;"",'2. Enter scores'!$B552-'2. Enter scores'!L552,"")</f>
        <v/>
      </c>
      <c r="N548" s="125" t="str">
        <f>IF('2. Enter scores'!M552&lt;&gt;"",'2. Enter scores'!$B552-'2. Enter scores'!M552,"")</f>
        <v/>
      </c>
      <c r="O548" s="125" t="str">
        <f>IF('2. Enter scores'!N552&lt;&gt;"",'2. Enter scores'!$B552-'2. Enter scores'!N552,"")</f>
        <v/>
      </c>
      <c r="P548" s="125" t="str">
        <f>IF('2. Enter scores'!O552&lt;&gt;"",'2. Enter scores'!$B552-'2. Enter scores'!O552,"")</f>
        <v/>
      </c>
      <c r="Q548" s="125" t="str">
        <f>IF('2. Enter scores'!P552&lt;&gt;"",'2. Enter scores'!$B552-'2. Enter scores'!P552,"")</f>
        <v/>
      </c>
      <c r="R548" s="125" t="str">
        <f>IF('2. Enter scores'!Q552&lt;&gt;"",'2. Enter scores'!$B552-'2. Enter scores'!Q552,"")</f>
        <v/>
      </c>
      <c r="S548" s="125" t="str">
        <f>IF('2. Enter scores'!R552&lt;&gt;"",'2. Enter scores'!$B552-'2. Enter scores'!R552,"")</f>
        <v/>
      </c>
      <c r="T548" s="125" t="str">
        <f>IF('2. Enter scores'!S552&lt;&gt;"",'2. Enter scores'!$B552-'2. Enter scores'!S552,"")</f>
        <v/>
      </c>
      <c r="U548" s="125" t="str">
        <f>IF('2. Enter scores'!T552&lt;&gt;"",'2. Enter scores'!$B552-'2. Enter scores'!T552,"")</f>
        <v/>
      </c>
      <c r="V548" s="125" t="str">
        <f>IF('2. Enter scores'!U552&lt;&gt;"",'2. Enter scores'!$B552-'2. Enter scores'!U552,"")</f>
        <v/>
      </c>
      <c r="W548" s="125" t="str">
        <f>IF('2. Enter scores'!V552&lt;&gt;"",'2. Enter scores'!$B552-'2. Enter scores'!V552,"")</f>
        <v/>
      </c>
      <c r="X548" s="125" t="str">
        <f>IF('2. Enter scores'!W552&lt;&gt;"",'2. Enter scores'!$B552-'2. Enter scores'!W552,"")</f>
        <v/>
      </c>
      <c r="Y548" s="125" t="str">
        <f>IF('2. Enter scores'!X552&lt;&gt;"",'2. Enter scores'!$B552-'2. Enter scores'!X552,"")</f>
        <v/>
      </c>
      <c r="Z548" s="125" t="str">
        <f>IF('2. Enter scores'!Y552&lt;&gt;"",'2. Enter scores'!$B552-'2. Enter scores'!Y552,"")</f>
        <v/>
      </c>
      <c r="AA548" s="125" t="str">
        <f>IF('2. Enter scores'!Z552&lt;&gt;"",'2. Enter scores'!$B552-'2. Enter scores'!Z552,"")</f>
        <v/>
      </c>
      <c r="AB548" s="125" t="str">
        <f>IF('2. Enter scores'!AA552&lt;&gt;"",'2. Enter scores'!$B552-'2. Enter scores'!AA552,"")</f>
        <v/>
      </c>
      <c r="AC548" s="125" t="str">
        <f>IF('2. Enter scores'!AB552&lt;&gt;"",'2. Enter scores'!$B552-'2. Enter scores'!AB552,"")</f>
        <v/>
      </c>
      <c r="AD548" s="125" t="str">
        <f>IF('2. Enter scores'!AC552&lt;&gt;"",'2. Enter scores'!$B552-'2. Enter scores'!AC552,"")</f>
        <v/>
      </c>
      <c r="AE548" s="125" t="str">
        <f>IF('2. Enter scores'!AD552&lt;&gt;"",'2. Enter scores'!$B552-'2. Enter scores'!AD552,"")</f>
        <v/>
      </c>
      <c r="AF548" s="125" t="str">
        <f>IF('2. Enter scores'!AE552&lt;&gt;"",'2. Enter scores'!$B552-'2. Enter scores'!AE552,"")</f>
        <v/>
      </c>
      <c r="AG548" s="125" t="str">
        <f>IF('2. Enter scores'!AF552&lt;&gt;"",'2. Enter scores'!$B552-'2. Enter scores'!AF552,"")</f>
        <v/>
      </c>
      <c r="AH548" s="125" t="str">
        <f>IF('2. Enter scores'!AG552&lt;&gt;"",'2. Enter scores'!$B552-'2. Enter scores'!AG552,"")</f>
        <v/>
      </c>
      <c r="AI548" s="125" t="str">
        <f>IF('2. Enter scores'!AH552&lt;&gt;"",'2. Enter scores'!$B552-'2. Enter scores'!AH552,"")</f>
        <v/>
      </c>
      <c r="AJ548" s="125" t="str">
        <f>IF('2. Enter scores'!AI552&lt;&gt;"",'2. Enter scores'!$B552-'2. Enter scores'!AI552,"")</f>
        <v/>
      </c>
      <c r="AK548" s="125" t="str">
        <f>IF('2. Enter scores'!AJ552&lt;&gt;"",'2. Enter scores'!$B552-'2. Enter scores'!AJ552,"")</f>
        <v/>
      </c>
      <c r="AL548" s="125" t="str">
        <f>IF('2. Enter scores'!AK552&lt;&gt;"",'2. Enter scores'!$B552-'2. Enter scores'!AK552,"")</f>
        <v/>
      </c>
      <c r="AM548" s="125" t="str">
        <f>IF('2. Enter scores'!AL552&lt;&gt;"",'2. Enter scores'!$B552-'2. Enter scores'!AL552,"")</f>
        <v/>
      </c>
      <c r="AN548" s="125" t="str">
        <f>IF('2. Enter scores'!AM552&lt;&gt;"",'2. Enter scores'!$B552-'2. Enter scores'!AM552,"")</f>
        <v/>
      </c>
      <c r="AO548" s="125" t="str">
        <f>IF('2. Enter scores'!AN552&lt;&gt;"",'2. Enter scores'!$B552-'2. Enter scores'!AN552,"")</f>
        <v/>
      </c>
      <c r="AP548" s="125" t="str">
        <f>IF('2. Enter scores'!AO552&lt;&gt;"",'2. Enter scores'!$B552-'2. Enter scores'!AO552,"")</f>
        <v/>
      </c>
      <c r="AQ548" s="125" t="str">
        <f>IF('2. Enter scores'!AP552&lt;&gt;"",'2. Enter scores'!$B552-'2. Enter scores'!AP552,"")</f>
        <v/>
      </c>
      <c r="AR548" s="125" t="str">
        <f>IF('2. Enter scores'!AQ552&lt;&gt;"",'2. Enter scores'!$B552-'2. Enter scores'!AQ552,"")</f>
        <v/>
      </c>
      <c r="AS548" s="125" t="str">
        <f>IF('2. Enter scores'!AR552&lt;&gt;"",'2. Enter scores'!$B552-'2. Enter scores'!AR552,"")</f>
        <v/>
      </c>
      <c r="AT548" s="125" t="str">
        <f>IF('2. Enter scores'!AS552&lt;&gt;"",'2. Enter scores'!$B552-'2. Enter scores'!AS552,"")</f>
        <v/>
      </c>
      <c r="AU548" s="125" t="str">
        <f>IF('2. Enter scores'!AT552&lt;&gt;"",'2. Enter scores'!$B552-'2. Enter scores'!AT552,"")</f>
        <v/>
      </c>
      <c r="AV548" s="125" t="str">
        <f>IF('2. Enter scores'!AU552&lt;&gt;"",'2. Enter scores'!$B552-'2. Enter scores'!AU552,"")</f>
        <v/>
      </c>
      <c r="AW548" s="125" t="str">
        <f>IF('2. Enter scores'!AV552&lt;&gt;"",'2. Enter scores'!$B552-'2. Enter scores'!AV552,"")</f>
        <v/>
      </c>
      <c r="AX548" s="125" t="str">
        <f>IF('2. Enter scores'!AW552&lt;&gt;"",'2. Enter scores'!$B552-'2. Enter scores'!AW552,"")</f>
        <v/>
      </c>
      <c r="AY548" s="125" t="str">
        <f>IF('2. Enter scores'!AX552&lt;&gt;"",'2. Enter scores'!$B552-'2. Enter scores'!AX552,"")</f>
        <v/>
      </c>
      <c r="AZ548" s="125" t="str">
        <f>IF('2. Enter scores'!AY552&lt;&gt;"",'2. Enter scores'!$B552-'2. Enter scores'!AY552,"")</f>
        <v/>
      </c>
      <c r="BA548" s="125" t="str">
        <f>IF('2. Enter scores'!AZ552&lt;&gt;"",'2. Enter scores'!$B552-'2. Enter scores'!AZ552,"")</f>
        <v/>
      </c>
      <c r="BB548" s="125" t="str">
        <f>IF('2. Enter scores'!BA552&lt;&gt;"",'2. Enter scores'!$B552-'2. Enter scores'!BA552,"")</f>
        <v/>
      </c>
      <c r="BC548" s="125" t="str">
        <f>IF('2. Enter scores'!BB552&lt;&gt;"",'2. Enter scores'!$B552-'2. Enter scores'!BB552,"")</f>
        <v/>
      </c>
      <c r="BD548" s="125" t="str">
        <f>IF('2. Enter scores'!BC552&lt;&gt;"",'2. Enter scores'!$B552-'2. Enter scores'!BC552,"")</f>
        <v/>
      </c>
      <c r="BE548" s="125" t="str">
        <f>IF('2. Enter scores'!BD552&lt;&gt;"",'2. Enter scores'!$B552-'2. Enter scores'!BD552,"")</f>
        <v/>
      </c>
      <c r="BF548" s="125" t="str">
        <f>IF('2. Enter scores'!BE552&lt;&gt;"",'2. Enter scores'!$B552-'2. Enter scores'!BE552,"")</f>
        <v/>
      </c>
      <c r="BG548" s="125" t="str">
        <f>IF('2. Enter scores'!BF552&lt;&gt;"",'2. Enter scores'!$B552-'2. Enter scores'!BF552,"")</f>
        <v/>
      </c>
      <c r="BH548" s="125" t="str">
        <f>IF('2. Enter scores'!BG552&lt;&gt;"",'2. Enter scores'!$B552-'2. Enter scores'!BG552,"")</f>
        <v/>
      </c>
      <c r="BI548" s="125" t="str">
        <f>IF('2. Enter scores'!BH552&lt;&gt;"",'2. Enter scores'!$B552-'2. Enter scores'!BH552,"")</f>
        <v/>
      </c>
      <c r="BJ548" s="125" t="str">
        <f>IF('2. Enter scores'!BI552&lt;&gt;"",'2. Enter scores'!$B552-'2. Enter scores'!BI552,"")</f>
        <v/>
      </c>
      <c r="BK548" s="125" t="str">
        <f>IF('2. Enter scores'!BJ552&lt;&gt;"",'2. Enter scores'!$B552-'2. Enter scores'!BJ552,"")</f>
        <v/>
      </c>
      <c r="BL548" s="125" t="str">
        <f>IF('2. Enter scores'!BK552&lt;&gt;"",'2. Enter scores'!$B552-'2. Enter scores'!BK552,"")</f>
        <v/>
      </c>
      <c r="BM548" s="125" t="str">
        <f>IF('2. Enter scores'!BL552&lt;&gt;"",'2. Enter scores'!$B552-'2. Enter scores'!BL552,"")</f>
        <v/>
      </c>
      <c r="BN548" s="125" t="str">
        <f>IF('2. Enter scores'!BM552&lt;&gt;"",'2. Enter scores'!$B552-'2. Enter scores'!BM552,"")</f>
        <v/>
      </c>
      <c r="BO548" s="125" t="str">
        <f>IF('2. Enter scores'!BN552&lt;&gt;"",'2. Enter scores'!$B552-'2. Enter scores'!BN552,"")</f>
        <v/>
      </c>
      <c r="BP548" s="108">
        <v>1000</v>
      </c>
    </row>
    <row r="549" spans="2:68" x14ac:dyDescent="0.35">
      <c r="B549" s="125" t="str">
        <f>IF('2. Enter scores'!A553&lt;&gt;"",'2. Enter scores'!A553,"")</f>
        <v/>
      </c>
      <c r="H549" s="125" t="str">
        <f>IF('2. Enter scores'!G553&lt;&gt;"",'2. Enter scores'!$B553-'2. Enter scores'!G553,"")</f>
        <v/>
      </c>
      <c r="I549" s="125" t="str">
        <f>IF('2. Enter scores'!H553&lt;&gt;"",'2. Enter scores'!$B553-'2. Enter scores'!H553,"")</f>
        <v/>
      </c>
      <c r="J549" s="125" t="str">
        <f>IF('2. Enter scores'!I553&lt;&gt;"",'2. Enter scores'!$B553-'2. Enter scores'!I553,"")</f>
        <v/>
      </c>
      <c r="K549" s="125" t="str">
        <f>IF('2. Enter scores'!J553&lt;&gt;"",'2. Enter scores'!$B553-'2. Enter scores'!J553,"")</f>
        <v/>
      </c>
      <c r="L549" s="125" t="str">
        <f>IF('2. Enter scores'!K553&lt;&gt;"",'2. Enter scores'!$B553-'2. Enter scores'!K553,"")</f>
        <v/>
      </c>
      <c r="M549" s="125" t="str">
        <f>IF('2. Enter scores'!L553&lt;&gt;"",'2. Enter scores'!$B553-'2. Enter scores'!L553,"")</f>
        <v/>
      </c>
      <c r="N549" s="125" t="str">
        <f>IF('2. Enter scores'!M553&lt;&gt;"",'2. Enter scores'!$B553-'2. Enter scores'!M553,"")</f>
        <v/>
      </c>
      <c r="O549" s="125" t="str">
        <f>IF('2. Enter scores'!N553&lt;&gt;"",'2. Enter scores'!$B553-'2. Enter scores'!N553,"")</f>
        <v/>
      </c>
      <c r="P549" s="125" t="str">
        <f>IF('2. Enter scores'!O553&lt;&gt;"",'2. Enter scores'!$B553-'2. Enter scores'!O553,"")</f>
        <v/>
      </c>
      <c r="Q549" s="125" t="str">
        <f>IF('2. Enter scores'!P553&lt;&gt;"",'2. Enter scores'!$B553-'2. Enter scores'!P553,"")</f>
        <v/>
      </c>
      <c r="R549" s="125" t="str">
        <f>IF('2. Enter scores'!Q553&lt;&gt;"",'2. Enter scores'!$B553-'2. Enter scores'!Q553,"")</f>
        <v/>
      </c>
      <c r="S549" s="125" t="str">
        <f>IF('2. Enter scores'!R553&lt;&gt;"",'2. Enter scores'!$B553-'2. Enter scores'!R553,"")</f>
        <v/>
      </c>
      <c r="T549" s="125" t="str">
        <f>IF('2. Enter scores'!S553&lt;&gt;"",'2. Enter scores'!$B553-'2. Enter scores'!S553,"")</f>
        <v/>
      </c>
      <c r="U549" s="125" t="str">
        <f>IF('2. Enter scores'!T553&lt;&gt;"",'2. Enter scores'!$B553-'2. Enter scores'!T553,"")</f>
        <v/>
      </c>
      <c r="V549" s="125" t="str">
        <f>IF('2. Enter scores'!U553&lt;&gt;"",'2. Enter scores'!$B553-'2. Enter scores'!U553,"")</f>
        <v/>
      </c>
      <c r="W549" s="125" t="str">
        <f>IF('2. Enter scores'!V553&lt;&gt;"",'2. Enter scores'!$B553-'2. Enter scores'!V553,"")</f>
        <v/>
      </c>
      <c r="X549" s="125" t="str">
        <f>IF('2. Enter scores'!W553&lt;&gt;"",'2. Enter scores'!$B553-'2. Enter scores'!W553,"")</f>
        <v/>
      </c>
      <c r="Y549" s="125" t="str">
        <f>IF('2. Enter scores'!X553&lt;&gt;"",'2. Enter scores'!$B553-'2. Enter scores'!X553,"")</f>
        <v/>
      </c>
      <c r="Z549" s="125" t="str">
        <f>IF('2. Enter scores'!Y553&lt;&gt;"",'2. Enter scores'!$B553-'2. Enter scores'!Y553,"")</f>
        <v/>
      </c>
      <c r="AA549" s="125" t="str">
        <f>IF('2. Enter scores'!Z553&lt;&gt;"",'2. Enter scores'!$B553-'2. Enter scores'!Z553,"")</f>
        <v/>
      </c>
      <c r="AB549" s="125" t="str">
        <f>IF('2. Enter scores'!AA553&lt;&gt;"",'2. Enter scores'!$B553-'2. Enter scores'!AA553,"")</f>
        <v/>
      </c>
      <c r="AC549" s="125" t="str">
        <f>IF('2. Enter scores'!AB553&lt;&gt;"",'2. Enter scores'!$B553-'2. Enter scores'!AB553,"")</f>
        <v/>
      </c>
      <c r="AD549" s="125" t="str">
        <f>IF('2. Enter scores'!AC553&lt;&gt;"",'2. Enter scores'!$B553-'2. Enter scores'!AC553,"")</f>
        <v/>
      </c>
      <c r="AE549" s="125" t="str">
        <f>IF('2. Enter scores'!AD553&lt;&gt;"",'2. Enter scores'!$B553-'2. Enter scores'!AD553,"")</f>
        <v/>
      </c>
      <c r="AF549" s="125" t="str">
        <f>IF('2. Enter scores'!AE553&lt;&gt;"",'2. Enter scores'!$B553-'2. Enter scores'!AE553,"")</f>
        <v/>
      </c>
      <c r="AG549" s="125" t="str">
        <f>IF('2. Enter scores'!AF553&lt;&gt;"",'2. Enter scores'!$B553-'2. Enter scores'!AF553,"")</f>
        <v/>
      </c>
      <c r="AH549" s="125" t="str">
        <f>IF('2. Enter scores'!AG553&lt;&gt;"",'2. Enter scores'!$B553-'2. Enter scores'!AG553,"")</f>
        <v/>
      </c>
      <c r="AI549" s="125" t="str">
        <f>IF('2. Enter scores'!AH553&lt;&gt;"",'2. Enter scores'!$B553-'2. Enter scores'!AH553,"")</f>
        <v/>
      </c>
      <c r="AJ549" s="125" t="str">
        <f>IF('2. Enter scores'!AI553&lt;&gt;"",'2. Enter scores'!$B553-'2. Enter scores'!AI553,"")</f>
        <v/>
      </c>
      <c r="AK549" s="125" t="str">
        <f>IF('2. Enter scores'!AJ553&lt;&gt;"",'2. Enter scores'!$B553-'2. Enter scores'!AJ553,"")</f>
        <v/>
      </c>
      <c r="AL549" s="125" t="str">
        <f>IF('2. Enter scores'!AK553&lt;&gt;"",'2. Enter scores'!$B553-'2. Enter scores'!AK553,"")</f>
        <v/>
      </c>
      <c r="AM549" s="125" t="str">
        <f>IF('2. Enter scores'!AL553&lt;&gt;"",'2. Enter scores'!$B553-'2. Enter scores'!AL553,"")</f>
        <v/>
      </c>
      <c r="AN549" s="125" t="str">
        <f>IF('2. Enter scores'!AM553&lt;&gt;"",'2. Enter scores'!$B553-'2. Enter scores'!AM553,"")</f>
        <v/>
      </c>
      <c r="AO549" s="125" t="str">
        <f>IF('2. Enter scores'!AN553&lt;&gt;"",'2. Enter scores'!$B553-'2. Enter scores'!AN553,"")</f>
        <v/>
      </c>
      <c r="AP549" s="125" t="str">
        <f>IF('2. Enter scores'!AO553&lt;&gt;"",'2. Enter scores'!$B553-'2. Enter scores'!AO553,"")</f>
        <v/>
      </c>
      <c r="AQ549" s="125" t="str">
        <f>IF('2. Enter scores'!AP553&lt;&gt;"",'2. Enter scores'!$B553-'2. Enter scores'!AP553,"")</f>
        <v/>
      </c>
      <c r="AR549" s="125" t="str">
        <f>IF('2. Enter scores'!AQ553&lt;&gt;"",'2. Enter scores'!$B553-'2. Enter scores'!AQ553,"")</f>
        <v/>
      </c>
      <c r="AS549" s="125" t="str">
        <f>IF('2. Enter scores'!AR553&lt;&gt;"",'2. Enter scores'!$B553-'2. Enter scores'!AR553,"")</f>
        <v/>
      </c>
      <c r="AT549" s="125" t="str">
        <f>IF('2. Enter scores'!AS553&lt;&gt;"",'2. Enter scores'!$B553-'2. Enter scores'!AS553,"")</f>
        <v/>
      </c>
      <c r="AU549" s="125" t="str">
        <f>IF('2. Enter scores'!AT553&lt;&gt;"",'2. Enter scores'!$B553-'2. Enter scores'!AT553,"")</f>
        <v/>
      </c>
      <c r="AV549" s="125" t="str">
        <f>IF('2. Enter scores'!AU553&lt;&gt;"",'2. Enter scores'!$B553-'2. Enter scores'!AU553,"")</f>
        <v/>
      </c>
      <c r="AW549" s="125" t="str">
        <f>IF('2. Enter scores'!AV553&lt;&gt;"",'2. Enter scores'!$B553-'2. Enter scores'!AV553,"")</f>
        <v/>
      </c>
      <c r="AX549" s="125" t="str">
        <f>IF('2. Enter scores'!AW553&lt;&gt;"",'2. Enter scores'!$B553-'2. Enter scores'!AW553,"")</f>
        <v/>
      </c>
      <c r="AY549" s="125" t="str">
        <f>IF('2. Enter scores'!AX553&lt;&gt;"",'2. Enter scores'!$B553-'2. Enter scores'!AX553,"")</f>
        <v/>
      </c>
      <c r="AZ549" s="125" t="str">
        <f>IF('2. Enter scores'!AY553&lt;&gt;"",'2. Enter scores'!$B553-'2. Enter scores'!AY553,"")</f>
        <v/>
      </c>
      <c r="BA549" s="125" t="str">
        <f>IF('2. Enter scores'!AZ553&lt;&gt;"",'2. Enter scores'!$B553-'2. Enter scores'!AZ553,"")</f>
        <v/>
      </c>
      <c r="BB549" s="125" t="str">
        <f>IF('2. Enter scores'!BA553&lt;&gt;"",'2. Enter scores'!$B553-'2. Enter scores'!BA553,"")</f>
        <v/>
      </c>
      <c r="BC549" s="125" t="str">
        <f>IF('2. Enter scores'!BB553&lt;&gt;"",'2. Enter scores'!$B553-'2. Enter scores'!BB553,"")</f>
        <v/>
      </c>
      <c r="BD549" s="125" t="str">
        <f>IF('2. Enter scores'!BC553&lt;&gt;"",'2. Enter scores'!$B553-'2. Enter scores'!BC553,"")</f>
        <v/>
      </c>
      <c r="BE549" s="125" t="str">
        <f>IF('2. Enter scores'!BD553&lt;&gt;"",'2. Enter scores'!$B553-'2. Enter scores'!BD553,"")</f>
        <v/>
      </c>
      <c r="BF549" s="125" t="str">
        <f>IF('2. Enter scores'!BE553&lt;&gt;"",'2. Enter scores'!$B553-'2. Enter scores'!BE553,"")</f>
        <v/>
      </c>
      <c r="BG549" s="125" t="str">
        <f>IF('2. Enter scores'!BF553&lt;&gt;"",'2. Enter scores'!$B553-'2. Enter scores'!BF553,"")</f>
        <v/>
      </c>
      <c r="BH549" s="125" t="str">
        <f>IF('2. Enter scores'!BG553&lt;&gt;"",'2. Enter scores'!$B553-'2. Enter scores'!BG553,"")</f>
        <v/>
      </c>
      <c r="BI549" s="125" t="str">
        <f>IF('2. Enter scores'!BH553&lt;&gt;"",'2. Enter scores'!$B553-'2. Enter scores'!BH553,"")</f>
        <v/>
      </c>
      <c r="BJ549" s="125" t="str">
        <f>IF('2. Enter scores'!BI553&lt;&gt;"",'2. Enter scores'!$B553-'2. Enter scores'!BI553,"")</f>
        <v/>
      </c>
      <c r="BK549" s="125" t="str">
        <f>IF('2. Enter scores'!BJ553&lt;&gt;"",'2. Enter scores'!$B553-'2. Enter scores'!BJ553,"")</f>
        <v/>
      </c>
      <c r="BL549" s="125" t="str">
        <f>IF('2. Enter scores'!BK553&lt;&gt;"",'2. Enter scores'!$B553-'2. Enter scores'!BK553,"")</f>
        <v/>
      </c>
      <c r="BM549" s="125" t="str">
        <f>IF('2. Enter scores'!BL553&lt;&gt;"",'2. Enter scores'!$B553-'2. Enter scores'!BL553,"")</f>
        <v/>
      </c>
      <c r="BN549" s="125" t="str">
        <f>IF('2. Enter scores'!BM553&lt;&gt;"",'2. Enter scores'!$B553-'2. Enter scores'!BM553,"")</f>
        <v/>
      </c>
      <c r="BO549" s="125" t="str">
        <f>IF('2. Enter scores'!BN553&lt;&gt;"",'2. Enter scores'!$B553-'2. Enter scores'!BN553,"")</f>
        <v/>
      </c>
      <c r="BP549" s="108">
        <v>1000</v>
      </c>
    </row>
    <row r="550" spans="2:68" x14ac:dyDescent="0.35">
      <c r="B550" s="125" t="str">
        <f>IF('2. Enter scores'!A554&lt;&gt;"",'2. Enter scores'!A554,"")</f>
        <v/>
      </c>
      <c r="H550" s="125" t="str">
        <f>IF('2. Enter scores'!G554&lt;&gt;"",'2. Enter scores'!$B554-'2. Enter scores'!G554,"")</f>
        <v/>
      </c>
      <c r="I550" s="125" t="str">
        <f>IF('2. Enter scores'!H554&lt;&gt;"",'2. Enter scores'!$B554-'2. Enter scores'!H554,"")</f>
        <v/>
      </c>
      <c r="J550" s="125" t="str">
        <f>IF('2. Enter scores'!I554&lt;&gt;"",'2. Enter scores'!$B554-'2. Enter scores'!I554,"")</f>
        <v/>
      </c>
      <c r="K550" s="125" t="str">
        <f>IF('2. Enter scores'!J554&lt;&gt;"",'2. Enter scores'!$B554-'2. Enter scores'!J554,"")</f>
        <v/>
      </c>
      <c r="L550" s="125" t="str">
        <f>IF('2. Enter scores'!K554&lt;&gt;"",'2. Enter scores'!$B554-'2. Enter scores'!K554,"")</f>
        <v/>
      </c>
      <c r="M550" s="125" t="str">
        <f>IF('2. Enter scores'!L554&lt;&gt;"",'2. Enter scores'!$B554-'2. Enter scores'!L554,"")</f>
        <v/>
      </c>
      <c r="N550" s="125" t="str">
        <f>IF('2. Enter scores'!M554&lt;&gt;"",'2. Enter scores'!$B554-'2. Enter scores'!M554,"")</f>
        <v/>
      </c>
      <c r="O550" s="125" t="str">
        <f>IF('2. Enter scores'!N554&lt;&gt;"",'2. Enter scores'!$B554-'2. Enter scores'!N554,"")</f>
        <v/>
      </c>
      <c r="P550" s="125" t="str">
        <f>IF('2. Enter scores'!O554&lt;&gt;"",'2. Enter scores'!$B554-'2. Enter scores'!O554,"")</f>
        <v/>
      </c>
      <c r="Q550" s="125" t="str">
        <f>IF('2. Enter scores'!P554&lt;&gt;"",'2. Enter scores'!$B554-'2. Enter scores'!P554,"")</f>
        <v/>
      </c>
      <c r="R550" s="125" t="str">
        <f>IF('2. Enter scores'!Q554&lt;&gt;"",'2. Enter scores'!$B554-'2. Enter scores'!Q554,"")</f>
        <v/>
      </c>
      <c r="S550" s="125" t="str">
        <f>IF('2. Enter scores'!R554&lt;&gt;"",'2. Enter scores'!$B554-'2. Enter scores'!R554,"")</f>
        <v/>
      </c>
      <c r="T550" s="125" t="str">
        <f>IF('2. Enter scores'!S554&lt;&gt;"",'2. Enter scores'!$B554-'2. Enter scores'!S554,"")</f>
        <v/>
      </c>
      <c r="U550" s="125" t="str">
        <f>IF('2. Enter scores'!T554&lt;&gt;"",'2. Enter scores'!$B554-'2. Enter scores'!T554,"")</f>
        <v/>
      </c>
      <c r="V550" s="125" t="str">
        <f>IF('2. Enter scores'!U554&lt;&gt;"",'2. Enter scores'!$B554-'2. Enter scores'!U554,"")</f>
        <v/>
      </c>
      <c r="W550" s="125" t="str">
        <f>IF('2. Enter scores'!V554&lt;&gt;"",'2. Enter scores'!$B554-'2. Enter scores'!V554,"")</f>
        <v/>
      </c>
      <c r="X550" s="125" t="str">
        <f>IF('2. Enter scores'!W554&lt;&gt;"",'2. Enter scores'!$B554-'2. Enter scores'!W554,"")</f>
        <v/>
      </c>
      <c r="Y550" s="125" t="str">
        <f>IF('2. Enter scores'!X554&lt;&gt;"",'2. Enter scores'!$B554-'2. Enter scores'!X554,"")</f>
        <v/>
      </c>
      <c r="Z550" s="125" t="str">
        <f>IF('2. Enter scores'!Y554&lt;&gt;"",'2. Enter scores'!$B554-'2. Enter scores'!Y554,"")</f>
        <v/>
      </c>
      <c r="AA550" s="125" t="str">
        <f>IF('2. Enter scores'!Z554&lt;&gt;"",'2. Enter scores'!$B554-'2. Enter scores'!Z554,"")</f>
        <v/>
      </c>
      <c r="AB550" s="125" t="str">
        <f>IF('2. Enter scores'!AA554&lt;&gt;"",'2. Enter scores'!$B554-'2. Enter scores'!AA554,"")</f>
        <v/>
      </c>
      <c r="AC550" s="125" t="str">
        <f>IF('2. Enter scores'!AB554&lt;&gt;"",'2. Enter scores'!$B554-'2. Enter scores'!AB554,"")</f>
        <v/>
      </c>
      <c r="AD550" s="125" t="str">
        <f>IF('2. Enter scores'!AC554&lt;&gt;"",'2. Enter scores'!$B554-'2. Enter scores'!AC554,"")</f>
        <v/>
      </c>
      <c r="AE550" s="125" t="str">
        <f>IF('2. Enter scores'!AD554&lt;&gt;"",'2. Enter scores'!$B554-'2. Enter scores'!AD554,"")</f>
        <v/>
      </c>
      <c r="AF550" s="125" t="str">
        <f>IF('2. Enter scores'!AE554&lt;&gt;"",'2. Enter scores'!$B554-'2. Enter scores'!AE554,"")</f>
        <v/>
      </c>
      <c r="AG550" s="125" t="str">
        <f>IF('2. Enter scores'!AF554&lt;&gt;"",'2. Enter scores'!$B554-'2. Enter scores'!AF554,"")</f>
        <v/>
      </c>
      <c r="AH550" s="125" t="str">
        <f>IF('2. Enter scores'!AG554&lt;&gt;"",'2. Enter scores'!$B554-'2. Enter scores'!AG554,"")</f>
        <v/>
      </c>
      <c r="AI550" s="125" t="str">
        <f>IF('2. Enter scores'!AH554&lt;&gt;"",'2. Enter scores'!$B554-'2. Enter scores'!AH554,"")</f>
        <v/>
      </c>
      <c r="AJ550" s="125" t="str">
        <f>IF('2. Enter scores'!AI554&lt;&gt;"",'2. Enter scores'!$B554-'2. Enter scores'!AI554,"")</f>
        <v/>
      </c>
      <c r="AK550" s="125" t="str">
        <f>IF('2. Enter scores'!AJ554&lt;&gt;"",'2. Enter scores'!$B554-'2. Enter scores'!AJ554,"")</f>
        <v/>
      </c>
      <c r="AL550" s="125" t="str">
        <f>IF('2. Enter scores'!AK554&lt;&gt;"",'2. Enter scores'!$B554-'2. Enter scores'!AK554,"")</f>
        <v/>
      </c>
      <c r="AM550" s="125" t="str">
        <f>IF('2. Enter scores'!AL554&lt;&gt;"",'2. Enter scores'!$B554-'2. Enter scores'!AL554,"")</f>
        <v/>
      </c>
      <c r="AN550" s="125" t="str">
        <f>IF('2. Enter scores'!AM554&lt;&gt;"",'2. Enter scores'!$B554-'2. Enter scores'!AM554,"")</f>
        <v/>
      </c>
      <c r="AO550" s="125" t="str">
        <f>IF('2. Enter scores'!AN554&lt;&gt;"",'2. Enter scores'!$B554-'2. Enter scores'!AN554,"")</f>
        <v/>
      </c>
      <c r="AP550" s="125" t="str">
        <f>IF('2. Enter scores'!AO554&lt;&gt;"",'2. Enter scores'!$B554-'2. Enter scores'!AO554,"")</f>
        <v/>
      </c>
      <c r="AQ550" s="125" t="str">
        <f>IF('2. Enter scores'!AP554&lt;&gt;"",'2. Enter scores'!$B554-'2. Enter scores'!AP554,"")</f>
        <v/>
      </c>
      <c r="AR550" s="125" t="str">
        <f>IF('2. Enter scores'!AQ554&lt;&gt;"",'2. Enter scores'!$B554-'2. Enter scores'!AQ554,"")</f>
        <v/>
      </c>
      <c r="AS550" s="125" t="str">
        <f>IF('2. Enter scores'!AR554&lt;&gt;"",'2. Enter scores'!$B554-'2. Enter scores'!AR554,"")</f>
        <v/>
      </c>
      <c r="AT550" s="125" t="str">
        <f>IF('2. Enter scores'!AS554&lt;&gt;"",'2. Enter scores'!$B554-'2. Enter scores'!AS554,"")</f>
        <v/>
      </c>
      <c r="AU550" s="125" t="str">
        <f>IF('2. Enter scores'!AT554&lt;&gt;"",'2. Enter scores'!$B554-'2. Enter scores'!AT554,"")</f>
        <v/>
      </c>
      <c r="AV550" s="125" t="str">
        <f>IF('2. Enter scores'!AU554&lt;&gt;"",'2. Enter scores'!$B554-'2. Enter scores'!AU554,"")</f>
        <v/>
      </c>
      <c r="AW550" s="125" t="str">
        <f>IF('2. Enter scores'!AV554&lt;&gt;"",'2. Enter scores'!$B554-'2. Enter scores'!AV554,"")</f>
        <v/>
      </c>
      <c r="AX550" s="125" t="str">
        <f>IF('2. Enter scores'!AW554&lt;&gt;"",'2. Enter scores'!$B554-'2. Enter scores'!AW554,"")</f>
        <v/>
      </c>
      <c r="AY550" s="125" t="str">
        <f>IF('2. Enter scores'!AX554&lt;&gt;"",'2. Enter scores'!$B554-'2. Enter scores'!AX554,"")</f>
        <v/>
      </c>
      <c r="AZ550" s="125" t="str">
        <f>IF('2. Enter scores'!AY554&lt;&gt;"",'2. Enter scores'!$B554-'2. Enter scores'!AY554,"")</f>
        <v/>
      </c>
      <c r="BA550" s="125" t="str">
        <f>IF('2. Enter scores'!AZ554&lt;&gt;"",'2. Enter scores'!$B554-'2. Enter scores'!AZ554,"")</f>
        <v/>
      </c>
      <c r="BB550" s="125" t="str">
        <f>IF('2. Enter scores'!BA554&lt;&gt;"",'2. Enter scores'!$B554-'2. Enter scores'!BA554,"")</f>
        <v/>
      </c>
      <c r="BC550" s="125" t="str">
        <f>IF('2. Enter scores'!BB554&lt;&gt;"",'2. Enter scores'!$B554-'2. Enter scores'!BB554,"")</f>
        <v/>
      </c>
      <c r="BD550" s="125" t="str">
        <f>IF('2. Enter scores'!BC554&lt;&gt;"",'2. Enter scores'!$B554-'2. Enter scores'!BC554,"")</f>
        <v/>
      </c>
      <c r="BE550" s="125" t="str">
        <f>IF('2. Enter scores'!BD554&lt;&gt;"",'2. Enter scores'!$B554-'2. Enter scores'!BD554,"")</f>
        <v/>
      </c>
      <c r="BF550" s="125" t="str">
        <f>IF('2. Enter scores'!BE554&lt;&gt;"",'2. Enter scores'!$B554-'2. Enter scores'!BE554,"")</f>
        <v/>
      </c>
      <c r="BG550" s="125" t="str">
        <f>IF('2. Enter scores'!BF554&lt;&gt;"",'2. Enter scores'!$B554-'2. Enter scores'!BF554,"")</f>
        <v/>
      </c>
      <c r="BH550" s="125" t="str">
        <f>IF('2. Enter scores'!BG554&lt;&gt;"",'2. Enter scores'!$B554-'2. Enter scores'!BG554,"")</f>
        <v/>
      </c>
      <c r="BI550" s="125" t="str">
        <f>IF('2. Enter scores'!BH554&lt;&gt;"",'2. Enter scores'!$B554-'2. Enter scores'!BH554,"")</f>
        <v/>
      </c>
      <c r="BJ550" s="125" t="str">
        <f>IF('2. Enter scores'!BI554&lt;&gt;"",'2. Enter scores'!$B554-'2. Enter scores'!BI554,"")</f>
        <v/>
      </c>
      <c r="BK550" s="125" t="str">
        <f>IF('2. Enter scores'!BJ554&lt;&gt;"",'2. Enter scores'!$B554-'2. Enter scores'!BJ554,"")</f>
        <v/>
      </c>
      <c r="BL550" s="125" t="str">
        <f>IF('2. Enter scores'!BK554&lt;&gt;"",'2. Enter scores'!$B554-'2. Enter scores'!BK554,"")</f>
        <v/>
      </c>
      <c r="BM550" s="125" t="str">
        <f>IF('2. Enter scores'!BL554&lt;&gt;"",'2. Enter scores'!$B554-'2. Enter scores'!BL554,"")</f>
        <v/>
      </c>
      <c r="BN550" s="125" t="str">
        <f>IF('2. Enter scores'!BM554&lt;&gt;"",'2. Enter scores'!$B554-'2. Enter scores'!BM554,"")</f>
        <v/>
      </c>
      <c r="BO550" s="125" t="str">
        <f>IF('2. Enter scores'!BN554&lt;&gt;"",'2. Enter scores'!$B554-'2. Enter scores'!BN554,"")</f>
        <v/>
      </c>
      <c r="BP550" s="108">
        <v>1000</v>
      </c>
    </row>
    <row r="551" spans="2:68" x14ac:dyDescent="0.35">
      <c r="B551" s="125" t="str">
        <f>IF('2. Enter scores'!A555&lt;&gt;"",'2. Enter scores'!A555,"")</f>
        <v/>
      </c>
      <c r="H551" s="125" t="str">
        <f>IF('2. Enter scores'!G555&lt;&gt;"",'2. Enter scores'!$B555-'2. Enter scores'!G555,"")</f>
        <v/>
      </c>
      <c r="I551" s="125" t="str">
        <f>IF('2. Enter scores'!H555&lt;&gt;"",'2. Enter scores'!$B555-'2. Enter scores'!H555,"")</f>
        <v/>
      </c>
      <c r="J551" s="125" t="str">
        <f>IF('2. Enter scores'!I555&lt;&gt;"",'2. Enter scores'!$B555-'2. Enter scores'!I555,"")</f>
        <v/>
      </c>
      <c r="K551" s="125" t="str">
        <f>IF('2. Enter scores'!J555&lt;&gt;"",'2. Enter scores'!$B555-'2. Enter scores'!J555,"")</f>
        <v/>
      </c>
      <c r="L551" s="125" t="str">
        <f>IF('2. Enter scores'!K555&lt;&gt;"",'2. Enter scores'!$B555-'2. Enter scores'!K555,"")</f>
        <v/>
      </c>
      <c r="M551" s="125" t="str">
        <f>IF('2. Enter scores'!L555&lt;&gt;"",'2. Enter scores'!$B555-'2. Enter scores'!L555,"")</f>
        <v/>
      </c>
      <c r="N551" s="125" t="str">
        <f>IF('2. Enter scores'!M555&lt;&gt;"",'2. Enter scores'!$B555-'2. Enter scores'!M555,"")</f>
        <v/>
      </c>
      <c r="O551" s="125" t="str">
        <f>IF('2. Enter scores'!N555&lt;&gt;"",'2. Enter scores'!$B555-'2. Enter scores'!N555,"")</f>
        <v/>
      </c>
      <c r="P551" s="125" t="str">
        <f>IF('2. Enter scores'!O555&lt;&gt;"",'2. Enter scores'!$B555-'2. Enter scores'!O555,"")</f>
        <v/>
      </c>
      <c r="Q551" s="125" t="str">
        <f>IF('2. Enter scores'!P555&lt;&gt;"",'2. Enter scores'!$B555-'2. Enter scores'!P555,"")</f>
        <v/>
      </c>
      <c r="R551" s="125" t="str">
        <f>IF('2. Enter scores'!Q555&lt;&gt;"",'2. Enter scores'!$B555-'2. Enter scores'!Q555,"")</f>
        <v/>
      </c>
      <c r="S551" s="125" t="str">
        <f>IF('2. Enter scores'!R555&lt;&gt;"",'2. Enter scores'!$B555-'2. Enter scores'!R555,"")</f>
        <v/>
      </c>
      <c r="T551" s="125" t="str">
        <f>IF('2. Enter scores'!S555&lt;&gt;"",'2. Enter scores'!$B555-'2. Enter scores'!S555,"")</f>
        <v/>
      </c>
      <c r="U551" s="125" t="str">
        <f>IF('2. Enter scores'!T555&lt;&gt;"",'2. Enter scores'!$B555-'2. Enter scores'!T555,"")</f>
        <v/>
      </c>
      <c r="V551" s="125" t="str">
        <f>IF('2. Enter scores'!U555&lt;&gt;"",'2. Enter scores'!$B555-'2. Enter scores'!U555,"")</f>
        <v/>
      </c>
      <c r="W551" s="125" t="str">
        <f>IF('2. Enter scores'!V555&lt;&gt;"",'2. Enter scores'!$B555-'2. Enter scores'!V555,"")</f>
        <v/>
      </c>
      <c r="X551" s="125" t="str">
        <f>IF('2. Enter scores'!W555&lt;&gt;"",'2. Enter scores'!$B555-'2. Enter scores'!W555,"")</f>
        <v/>
      </c>
      <c r="Y551" s="125" t="str">
        <f>IF('2. Enter scores'!X555&lt;&gt;"",'2. Enter scores'!$B555-'2. Enter scores'!X555,"")</f>
        <v/>
      </c>
      <c r="Z551" s="125" t="str">
        <f>IF('2. Enter scores'!Y555&lt;&gt;"",'2. Enter scores'!$B555-'2. Enter scores'!Y555,"")</f>
        <v/>
      </c>
      <c r="AA551" s="125" t="str">
        <f>IF('2. Enter scores'!Z555&lt;&gt;"",'2. Enter scores'!$B555-'2. Enter scores'!Z555,"")</f>
        <v/>
      </c>
      <c r="AB551" s="125" t="str">
        <f>IF('2. Enter scores'!AA555&lt;&gt;"",'2. Enter scores'!$B555-'2. Enter scores'!AA555,"")</f>
        <v/>
      </c>
      <c r="AC551" s="125" t="str">
        <f>IF('2. Enter scores'!AB555&lt;&gt;"",'2. Enter scores'!$B555-'2. Enter scores'!AB555,"")</f>
        <v/>
      </c>
      <c r="AD551" s="125" t="str">
        <f>IF('2. Enter scores'!AC555&lt;&gt;"",'2. Enter scores'!$B555-'2. Enter scores'!AC555,"")</f>
        <v/>
      </c>
      <c r="AE551" s="125" t="str">
        <f>IF('2. Enter scores'!AD555&lt;&gt;"",'2. Enter scores'!$B555-'2. Enter scores'!AD555,"")</f>
        <v/>
      </c>
      <c r="AF551" s="125" t="str">
        <f>IF('2. Enter scores'!AE555&lt;&gt;"",'2. Enter scores'!$B555-'2. Enter scores'!AE555,"")</f>
        <v/>
      </c>
      <c r="AG551" s="125" t="str">
        <f>IF('2. Enter scores'!AF555&lt;&gt;"",'2. Enter scores'!$B555-'2. Enter scores'!AF555,"")</f>
        <v/>
      </c>
      <c r="AH551" s="125" t="str">
        <f>IF('2. Enter scores'!AG555&lt;&gt;"",'2. Enter scores'!$B555-'2. Enter scores'!AG555,"")</f>
        <v/>
      </c>
      <c r="AI551" s="125" t="str">
        <f>IF('2. Enter scores'!AH555&lt;&gt;"",'2. Enter scores'!$B555-'2. Enter scores'!AH555,"")</f>
        <v/>
      </c>
      <c r="AJ551" s="125" t="str">
        <f>IF('2. Enter scores'!AI555&lt;&gt;"",'2. Enter scores'!$B555-'2. Enter scores'!AI555,"")</f>
        <v/>
      </c>
      <c r="AK551" s="125" t="str">
        <f>IF('2. Enter scores'!AJ555&lt;&gt;"",'2. Enter scores'!$B555-'2. Enter scores'!AJ555,"")</f>
        <v/>
      </c>
      <c r="AL551" s="125" t="str">
        <f>IF('2. Enter scores'!AK555&lt;&gt;"",'2. Enter scores'!$B555-'2. Enter scores'!AK555,"")</f>
        <v/>
      </c>
      <c r="AM551" s="125" t="str">
        <f>IF('2. Enter scores'!AL555&lt;&gt;"",'2. Enter scores'!$B555-'2. Enter scores'!AL555,"")</f>
        <v/>
      </c>
      <c r="AN551" s="125" t="str">
        <f>IF('2. Enter scores'!AM555&lt;&gt;"",'2. Enter scores'!$B555-'2. Enter scores'!AM555,"")</f>
        <v/>
      </c>
      <c r="AO551" s="125" t="str">
        <f>IF('2. Enter scores'!AN555&lt;&gt;"",'2. Enter scores'!$B555-'2. Enter scores'!AN555,"")</f>
        <v/>
      </c>
      <c r="AP551" s="125" t="str">
        <f>IF('2. Enter scores'!AO555&lt;&gt;"",'2. Enter scores'!$B555-'2. Enter scores'!AO555,"")</f>
        <v/>
      </c>
      <c r="AQ551" s="125" t="str">
        <f>IF('2. Enter scores'!AP555&lt;&gt;"",'2. Enter scores'!$B555-'2. Enter scores'!AP555,"")</f>
        <v/>
      </c>
      <c r="AR551" s="125" t="str">
        <f>IF('2. Enter scores'!AQ555&lt;&gt;"",'2. Enter scores'!$B555-'2. Enter scores'!AQ555,"")</f>
        <v/>
      </c>
      <c r="AS551" s="125" t="str">
        <f>IF('2. Enter scores'!AR555&lt;&gt;"",'2. Enter scores'!$B555-'2. Enter scores'!AR555,"")</f>
        <v/>
      </c>
      <c r="AT551" s="125" t="str">
        <f>IF('2. Enter scores'!AS555&lt;&gt;"",'2. Enter scores'!$B555-'2. Enter scores'!AS555,"")</f>
        <v/>
      </c>
      <c r="AU551" s="125" t="str">
        <f>IF('2. Enter scores'!AT555&lt;&gt;"",'2. Enter scores'!$B555-'2. Enter scores'!AT555,"")</f>
        <v/>
      </c>
      <c r="AV551" s="125" t="str">
        <f>IF('2. Enter scores'!AU555&lt;&gt;"",'2. Enter scores'!$B555-'2. Enter scores'!AU555,"")</f>
        <v/>
      </c>
      <c r="AW551" s="125" t="str">
        <f>IF('2. Enter scores'!AV555&lt;&gt;"",'2. Enter scores'!$B555-'2. Enter scores'!AV555,"")</f>
        <v/>
      </c>
      <c r="AX551" s="125" t="str">
        <f>IF('2. Enter scores'!AW555&lt;&gt;"",'2. Enter scores'!$B555-'2. Enter scores'!AW555,"")</f>
        <v/>
      </c>
      <c r="AY551" s="125" t="str">
        <f>IF('2. Enter scores'!AX555&lt;&gt;"",'2. Enter scores'!$B555-'2. Enter scores'!AX555,"")</f>
        <v/>
      </c>
      <c r="AZ551" s="125" t="str">
        <f>IF('2. Enter scores'!AY555&lt;&gt;"",'2. Enter scores'!$B555-'2. Enter scores'!AY555,"")</f>
        <v/>
      </c>
      <c r="BA551" s="125" t="str">
        <f>IF('2. Enter scores'!AZ555&lt;&gt;"",'2. Enter scores'!$B555-'2. Enter scores'!AZ555,"")</f>
        <v/>
      </c>
      <c r="BB551" s="125" t="str">
        <f>IF('2. Enter scores'!BA555&lt;&gt;"",'2. Enter scores'!$B555-'2. Enter scores'!BA555,"")</f>
        <v/>
      </c>
      <c r="BC551" s="125" t="str">
        <f>IF('2. Enter scores'!BB555&lt;&gt;"",'2. Enter scores'!$B555-'2. Enter scores'!BB555,"")</f>
        <v/>
      </c>
      <c r="BD551" s="125" t="str">
        <f>IF('2. Enter scores'!BC555&lt;&gt;"",'2. Enter scores'!$B555-'2. Enter scores'!BC555,"")</f>
        <v/>
      </c>
      <c r="BE551" s="125" t="str">
        <f>IF('2. Enter scores'!BD555&lt;&gt;"",'2. Enter scores'!$B555-'2. Enter scores'!BD555,"")</f>
        <v/>
      </c>
      <c r="BF551" s="125" t="str">
        <f>IF('2. Enter scores'!BE555&lt;&gt;"",'2. Enter scores'!$B555-'2. Enter scores'!BE555,"")</f>
        <v/>
      </c>
      <c r="BG551" s="125" t="str">
        <f>IF('2. Enter scores'!BF555&lt;&gt;"",'2. Enter scores'!$B555-'2. Enter scores'!BF555,"")</f>
        <v/>
      </c>
      <c r="BH551" s="125" t="str">
        <f>IF('2. Enter scores'!BG555&lt;&gt;"",'2. Enter scores'!$B555-'2. Enter scores'!BG555,"")</f>
        <v/>
      </c>
      <c r="BI551" s="125" t="str">
        <f>IF('2. Enter scores'!BH555&lt;&gt;"",'2. Enter scores'!$B555-'2. Enter scores'!BH555,"")</f>
        <v/>
      </c>
      <c r="BJ551" s="125" t="str">
        <f>IF('2. Enter scores'!BI555&lt;&gt;"",'2. Enter scores'!$B555-'2. Enter scores'!BI555,"")</f>
        <v/>
      </c>
      <c r="BK551" s="125" t="str">
        <f>IF('2. Enter scores'!BJ555&lt;&gt;"",'2. Enter scores'!$B555-'2. Enter scores'!BJ555,"")</f>
        <v/>
      </c>
      <c r="BL551" s="125" t="str">
        <f>IF('2. Enter scores'!BK555&lt;&gt;"",'2. Enter scores'!$B555-'2. Enter scores'!BK555,"")</f>
        <v/>
      </c>
      <c r="BM551" s="125" t="str">
        <f>IF('2. Enter scores'!BL555&lt;&gt;"",'2. Enter scores'!$B555-'2. Enter scores'!BL555,"")</f>
        <v/>
      </c>
      <c r="BN551" s="125" t="str">
        <f>IF('2. Enter scores'!BM555&lt;&gt;"",'2. Enter scores'!$B555-'2. Enter scores'!BM555,"")</f>
        <v/>
      </c>
      <c r="BO551" s="125" t="str">
        <f>IF('2. Enter scores'!BN555&lt;&gt;"",'2. Enter scores'!$B555-'2. Enter scores'!BN555,"")</f>
        <v/>
      </c>
      <c r="BP551" s="108">
        <v>1000</v>
      </c>
    </row>
    <row r="552" spans="2:68" x14ac:dyDescent="0.35">
      <c r="B552" s="125" t="str">
        <f>IF('2. Enter scores'!A556&lt;&gt;"",'2. Enter scores'!A556,"")</f>
        <v/>
      </c>
      <c r="H552" s="125" t="str">
        <f>IF('2. Enter scores'!G556&lt;&gt;"",'2. Enter scores'!$B556-'2. Enter scores'!G556,"")</f>
        <v/>
      </c>
      <c r="I552" s="125" t="str">
        <f>IF('2. Enter scores'!H556&lt;&gt;"",'2. Enter scores'!$B556-'2. Enter scores'!H556,"")</f>
        <v/>
      </c>
      <c r="J552" s="125" t="str">
        <f>IF('2. Enter scores'!I556&lt;&gt;"",'2. Enter scores'!$B556-'2. Enter scores'!I556,"")</f>
        <v/>
      </c>
      <c r="K552" s="125" t="str">
        <f>IF('2. Enter scores'!J556&lt;&gt;"",'2. Enter scores'!$B556-'2. Enter scores'!J556,"")</f>
        <v/>
      </c>
      <c r="L552" s="125" t="str">
        <f>IF('2. Enter scores'!K556&lt;&gt;"",'2. Enter scores'!$B556-'2. Enter scores'!K556,"")</f>
        <v/>
      </c>
      <c r="M552" s="125" t="str">
        <f>IF('2. Enter scores'!L556&lt;&gt;"",'2. Enter scores'!$B556-'2. Enter scores'!L556,"")</f>
        <v/>
      </c>
      <c r="N552" s="125" t="str">
        <f>IF('2. Enter scores'!M556&lt;&gt;"",'2. Enter scores'!$B556-'2. Enter scores'!M556,"")</f>
        <v/>
      </c>
      <c r="O552" s="125" t="str">
        <f>IF('2. Enter scores'!N556&lt;&gt;"",'2. Enter scores'!$B556-'2. Enter scores'!N556,"")</f>
        <v/>
      </c>
      <c r="P552" s="125" t="str">
        <f>IF('2. Enter scores'!O556&lt;&gt;"",'2. Enter scores'!$B556-'2. Enter scores'!O556,"")</f>
        <v/>
      </c>
      <c r="Q552" s="125" t="str">
        <f>IF('2. Enter scores'!P556&lt;&gt;"",'2. Enter scores'!$B556-'2. Enter scores'!P556,"")</f>
        <v/>
      </c>
      <c r="R552" s="125" t="str">
        <f>IF('2. Enter scores'!Q556&lt;&gt;"",'2. Enter scores'!$B556-'2. Enter scores'!Q556,"")</f>
        <v/>
      </c>
      <c r="S552" s="125" t="str">
        <f>IF('2. Enter scores'!R556&lt;&gt;"",'2. Enter scores'!$B556-'2. Enter scores'!R556,"")</f>
        <v/>
      </c>
      <c r="T552" s="125" t="str">
        <f>IF('2. Enter scores'!S556&lt;&gt;"",'2. Enter scores'!$B556-'2. Enter scores'!S556,"")</f>
        <v/>
      </c>
      <c r="U552" s="125" t="str">
        <f>IF('2. Enter scores'!T556&lt;&gt;"",'2. Enter scores'!$B556-'2. Enter scores'!T556,"")</f>
        <v/>
      </c>
      <c r="V552" s="125" t="str">
        <f>IF('2. Enter scores'!U556&lt;&gt;"",'2. Enter scores'!$B556-'2. Enter scores'!U556,"")</f>
        <v/>
      </c>
      <c r="W552" s="125" t="str">
        <f>IF('2. Enter scores'!V556&lt;&gt;"",'2. Enter scores'!$B556-'2. Enter scores'!V556,"")</f>
        <v/>
      </c>
      <c r="X552" s="125" t="str">
        <f>IF('2. Enter scores'!W556&lt;&gt;"",'2. Enter scores'!$B556-'2. Enter scores'!W556,"")</f>
        <v/>
      </c>
      <c r="Y552" s="125" t="str">
        <f>IF('2. Enter scores'!X556&lt;&gt;"",'2. Enter scores'!$B556-'2. Enter scores'!X556,"")</f>
        <v/>
      </c>
      <c r="Z552" s="125" t="str">
        <f>IF('2. Enter scores'!Y556&lt;&gt;"",'2. Enter scores'!$B556-'2. Enter scores'!Y556,"")</f>
        <v/>
      </c>
      <c r="AA552" s="125" t="str">
        <f>IF('2. Enter scores'!Z556&lt;&gt;"",'2. Enter scores'!$B556-'2. Enter scores'!Z556,"")</f>
        <v/>
      </c>
      <c r="AB552" s="125" t="str">
        <f>IF('2. Enter scores'!AA556&lt;&gt;"",'2. Enter scores'!$B556-'2. Enter scores'!AA556,"")</f>
        <v/>
      </c>
      <c r="AC552" s="125" t="str">
        <f>IF('2. Enter scores'!AB556&lt;&gt;"",'2. Enter scores'!$B556-'2. Enter scores'!AB556,"")</f>
        <v/>
      </c>
      <c r="AD552" s="125" t="str">
        <f>IF('2. Enter scores'!AC556&lt;&gt;"",'2. Enter scores'!$B556-'2. Enter scores'!AC556,"")</f>
        <v/>
      </c>
      <c r="AE552" s="125" t="str">
        <f>IF('2. Enter scores'!AD556&lt;&gt;"",'2. Enter scores'!$B556-'2. Enter scores'!AD556,"")</f>
        <v/>
      </c>
      <c r="AF552" s="125" t="str">
        <f>IF('2. Enter scores'!AE556&lt;&gt;"",'2. Enter scores'!$B556-'2. Enter scores'!AE556,"")</f>
        <v/>
      </c>
      <c r="AG552" s="125" t="str">
        <f>IF('2. Enter scores'!AF556&lt;&gt;"",'2. Enter scores'!$B556-'2. Enter scores'!AF556,"")</f>
        <v/>
      </c>
      <c r="AH552" s="125" t="str">
        <f>IF('2. Enter scores'!AG556&lt;&gt;"",'2. Enter scores'!$B556-'2. Enter scores'!AG556,"")</f>
        <v/>
      </c>
      <c r="AI552" s="125" t="str">
        <f>IF('2. Enter scores'!AH556&lt;&gt;"",'2. Enter scores'!$B556-'2. Enter scores'!AH556,"")</f>
        <v/>
      </c>
      <c r="AJ552" s="125" t="str">
        <f>IF('2. Enter scores'!AI556&lt;&gt;"",'2. Enter scores'!$B556-'2. Enter scores'!AI556,"")</f>
        <v/>
      </c>
      <c r="AK552" s="125" t="str">
        <f>IF('2. Enter scores'!AJ556&lt;&gt;"",'2. Enter scores'!$B556-'2. Enter scores'!AJ556,"")</f>
        <v/>
      </c>
      <c r="AL552" s="125" t="str">
        <f>IF('2. Enter scores'!AK556&lt;&gt;"",'2. Enter scores'!$B556-'2. Enter scores'!AK556,"")</f>
        <v/>
      </c>
      <c r="AM552" s="125" t="str">
        <f>IF('2. Enter scores'!AL556&lt;&gt;"",'2. Enter scores'!$B556-'2. Enter scores'!AL556,"")</f>
        <v/>
      </c>
      <c r="AN552" s="125" t="str">
        <f>IF('2. Enter scores'!AM556&lt;&gt;"",'2. Enter scores'!$B556-'2. Enter scores'!AM556,"")</f>
        <v/>
      </c>
      <c r="AO552" s="125" t="str">
        <f>IF('2. Enter scores'!AN556&lt;&gt;"",'2. Enter scores'!$B556-'2. Enter scores'!AN556,"")</f>
        <v/>
      </c>
      <c r="AP552" s="125" t="str">
        <f>IF('2. Enter scores'!AO556&lt;&gt;"",'2. Enter scores'!$B556-'2. Enter scores'!AO556,"")</f>
        <v/>
      </c>
      <c r="AQ552" s="125" t="str">
        <f>IF('2. Enter scores'!AP556&lt;&gt;"",'2. Enter scores'!$B556-'2. Enter scores'!AP556,"")</f>
        <v/>
      </c>
      <c r="AR552" s="125" t="str">
        <f>IF('2. Enter scores'!AQ556&lt;&gt;"",'2. Enter scores'!$B556-'2. Enter scores'!AQ556,"")</f>
        <v/>
      </c>
      <c r="AS552" s="125" t="str">
        <f>IF('2. Enter scores'!AR556&lt;&gt;"",'2. Enter scores'!$B556-'2. Enter scores'!AR556,"")</f>
        <v/>
      </c>
      <c r="AT552" s="125" t="str">
        <f>IF('2. Enter scores'!AS556&lt;&gt;"",'2. Enter scores'!$B556-'2. Enter scores'!AS556,"")</f>
        <v/>
      </c>
      <c r="AU552" s="125" t="str">
        <f>IF('2. Enter scores'!AT556&lt;&gt;"",'2. Enter scores'!$B556-'2. Enter scores'!AT556,"")</f>
        <v/>
      </c>
      <c r="AV552" s="125" t="str">
        <f>IF('2. Enter scores'!AU556&lt;&gt;"",'2. Enter scores'!$B556-'2. Enter scores'!AU556,"")</f>
        <v/>
      </c>
      <c r="AW552" s="125" t="str">
        <f>IF('2. Enter scores'!AV556&lt;&gt;"",'2. Enter scores'!$B556-'2. Enter scores'!AV556,"")</f>
        <v/>
      </c>
      <c r="AX552" s="125" t="str">
        <f>IF('2. Enter scores'!AW556&lt;&gt;"",'2. Enter scores'!$B556-'2. Enter scores'!AW556,"")</f>
        <v/>
      </c>
      <c r="AY552" s="125" t="str">
        <f>IF('2. Enter scores'!AX556&lt;&gt;"",'2. Enter scores'!$B556-'2. Enter scores'!AX556,"")</f>
        <v/>
      </c>
      <c r="AZ552" s="125" t="str">
        <f>IF('2. Enter scores'!AY556&lt;&gt;"",'2. Enter scores'!$B556-'2. Enter scores'!AY556,"")</f>
        <v/>
      </c>
      <c r="BA552" s="125" t="str">
        <f>IF('2. Enter scores'!AZ556&lt;&gt;"",'2. Enter scores'!$B556-'2. Enter scores'!AZ556,"")</f>
        <v/>
      </c>
      <c r="BB552" s="125" t="str">
        <f>IF('2. Enter scores'!BA556&lt;&gt;"",'2. Enter scores'!$B556-'2. Enter scores'!BA556,"")</f>
        <v/>
      </c>
      <c r="BC552" s="125" t="str">
        <f>IF('2. Enter scores'!BB556&lt;&gt;"",'2. Enter scores'!$B556-'2. Enter scores'!BB556,"")</f>
        <v/>
      </c>
      <c r="BD552" s="125" t="str">
        <f>IF('2. Enter scores'!BC556&lt;&gt;"",'2. Enter scores'!$B556-'2. Enter scores'!BC556,"")</f>
        <v/>
      </c>
      <c r="BE552" s="125" t="str">
        <f>IF('2. Enter scores'!BD556&lt;&gt;"",'2. Enter scores'!$B556-'2. Enter scores'!BD556,"")</f>
        <v/>
      </c>
      <c r="BF552" s="125" t="str">
        <f>IF('2. Enter scores'!BE556&lt;&gt;"",'2. Enter scores'!$B556-'2. Enter scores'!BE556,"")</f>
        <v/>
      </c>
      <c r="BG552" s="125" t="str">
        <f>IF('2. Enter scores'!BF556&lt;&gt;"",'2. Enter scores'!$B556-'2. Enter scores'!BF556,"")</f>
        <v/>
      </c>
      <c r="BH552" s="125" t="str">
        <f>IF('2. Enter scores'!BG556&lt;&gt;"",'2. Enter scores'!$B556-'2. Enter scores'!BG556,"")</f>
        <v/>
      </c>
      <c r="BI552" s="125" t="str">
        <f>IF('2. Enter scores'!BH556&lt;&gt;"",'2. Enter scores'!$B556-'2. Enter scores'!BH556,"")</f>
        <v/>
      </c>
      <c r="BJ552" s="125" t="str">
        <f>IF('2. Enter scores'!BI556&lt;&gt;"",'2. Enter scores'!$B556-'2. Enter scores'!BI556,"")</f>
        <v/>
      </c>
      <c r="BK552" s="125" t="str">
        <f>IF('2. Enter scores'!BJ556&lt;&gt;"",'2. Enter scores'!$B556-'2. Enter scores'!BJ556,"")</f>
        <v/>
      </c>
      <c r="BL552" s="125" t="str">
        <f>IF('2. Enter scores'!BK556&lt;&gt;"",'2. Enter scores'!$B556-'2. Enter scores'!BK556,"")</f>
        <v/>
      </c>
      <c r="BM552" s="125" t="str">
        <f>IF('2. Enter scores'!BL556&lt;&gt;"",'2. Enter scores'!$B556-'2. Enter scores'!BL556,"")</f>
        <v/>
      </c>
      <c r="BN552" s="125" t="str">
        <f>IF('2. Enter scores'!BM556&lt;&gt;"",'2. Enter scores'!$B556-'2. Enter scores'!BM556,"")</f>
        <v/>
      </c>
      <c r="BO552" s="125" t="str">
        <f>IF('2. Enter scores'!BN556&lt;&gt;"",'2. Enter scores'!$B556-'2. Enter scores'!BN556,"")</f>
        <v/>
      </c>
      <c r="BP552" s="108">
        <v>1000</v>
      </c>
    </row>
    <row r="553" spans="2:68" x14ac:dyDescent="0.35">
      <c r="B553" s="125" t="str">
        <f>IF('2. Enter scores'!A557&lt;&gt;"",'2. Enter scores'!A557,"")</f>
        <v/>
      </c>
      <c r="H553" s="125" t="str">
        <f>IF('2. Enter scores'!G557&lt;&gt;"",'2. Enter scores'!$B557-'2. Enter scores'!G557,"")</f>
        <v/>
      </c>
      <c r="I553" s="125" t="str">
        <f>IF('2. Enter scores'!H557&lt;&gt;"",'2. Enter scores'!$B557-'2. Enter scores'!H557,"")</f>
        <v/>
      </c>
      <c r="J553" s="125" t="str">
        <f>IF('2. Enter scores'!I557&lt;&gt;"",'2. Enter scores'!$B557-'2. Enter scores'!I557,"")</f>
        <v/>
      </c>
      <c r="K553" s="125" t="str">
        <f>IF('2. Enter scores'!J557&lt;&gt;"",'2. Enter scores'!$B557-'2. Enter scores'!J557,"")</f>
        <v/>
      </c>
      <c r="L553" s="125" t="str">
        <f>IF('2. Enter scores'!K557&lt;&gt;"",'2. Enter scores'!$B557-'2. Enter scores'!K557,"")</f>
        <v/>
      </c>
      <c r="M553" s="125" t="str">
        <f>IF('2. Enter scores'!L557&lt;&gt;"",'2. Enter scores'!$B557-'2. Enter scores'!L557,"")</f>
        <v/>
      </c>
      <c r="N553" s="125" t="str">
        <f>IF('2. Enter scores'!M557&lt;&gt;"",'2. Enter scores'!$B557-'2. Enter scores'!M557,"")</f>
        <v/>
      </c>
      <c r="O553" s="125" t="str">
        <f>IF('2. Enter scores'!N557&lt;&gt;"",'2. Enter scores'!$B557-'2. Enter scores'!N557,"")</f>
        <v/>
      </c>
      <c r="P553" s="125" t="str">
        <f>IF('2. Enter scores'!O557&lt;&gt;"",'2. Enter scores'!$B557-'2. Enter scores'!O557,"")</f>
        <v/>
      </c>
      <c r="Q553" s="125" t="str">
        <f>IF('2. Enter scores'!P557&lt;&gt;"",'2. Enter scores'!$B557-'2. Enter scores'!P557,"")</f>
        <v/>
      </c>
      <c r="R553" s="125" t="str">
        <f>IF('2. Enter scores'!Q557&lt;&gt;"",'2. Enter scores'!$B557-'2. Enter scores'!Q557,"")</f>
        <v/>
      </c>
      <c r="S553" s="125" t="str">
        <f>IF('2. Enter scores'!R557&lt;&gt;"",'2. Enter scores'!$B557-'2. Enter scores'!R557,"")</f>
        <v/>
      </c>
      <c r="T553" s="125" t="str">
        <f>IF('2. Enter scores'!S557&lt;&gt;"",'2. Enter scores'!$B557-'2. Enter scores'!S557,"")</f>
        <v/>
      </c>
      <c r="U553" s="125" t="str">
        <f>IF('2. Enter scores'!T557&lt;&gt;"",'2. Enter scores'!$B557-'2. Enter scores'!T557,"")</f>
        <v/>
      </c>
      <c r="V553" s="125" t="str">
        <f>IF('2. Enter scores'!U557&lt;&gt;"",'2. Enter scores'!$B557-'2. Enter scores'!U557,"")</f>
        <v/>
      </c>
      <c r="W553" s="125" t="str">
        <f>IF('2. Enter scores'!V557&lt;&gt;"",'2. Enter scores'!$B557-'2. Enter scores'!V557,"")</f>
        <v/>
      </c>
      <c r="X553" s="125" t="str">
        <f>IF('2. Enter scores'!W557&lt;&gt;"",'2. Enter scores'!$B557-'2. Enter scores'!W557,"")</f>
        <v/>
      </c>
      <c r="Y553" s="125" t="str">
        <f>IF('2. Enter scores'!X557&lt;&gt;"",'2. Enter scores'!$B557-'2. Enter scores'!X557,"")</f>
        <v/>
      </c>
      <c r="Z553" s="125" t="str">
        <f>IF('2. Enter scores'!Y557&lt;&gt;"",'2. Enter scores'!$B557-'2. Enter scores'!Y557,"")</f>
        <v/>
      </c>
      <c r="AA553" s="125" t="str">
        <f>IF('2. Enter scores'!Z557&lt;&gt;"",'2. Enter scores'!$B557-'2. Enter scores'!Z557,"")</f>
        <v/>
      </c>
      <c r="AB553" s="125" t="str">
        <f>IF('2. Enter scores'!AA557&lt;&gt;"",'2. Enter scores'!$B557-'2. Enter scores'!AA557,"")</f>
        <v/>
      </c>
      <c r="AC553" s="125" t="str">
        <f>IF('2. Enter scores'!AB557&lt;&gt;"",'2. Enter scores'!$B557-'2. Enter scores'!AB557,"")</f>
        <v/>
      </c>
      <c r="AD553" s="125" t="str">
        <f>IF('2. Enter scores'!AC557&lt;&gt;"",'2. Enter scores'!$B557-'2. Enter scores'!AC557,"")</f>
        <v/>
      </c>
      <c r="AE553" s="125" t="str">
        <f>IF('2. Enter scores'!AD557&lt;&gt;"",'2. Enter scores'!$B557-'2. Enter scores'!AD557,"")</f>
        <v/>
      </c>
      <c r="AF553" s="125" t="str">
        <f>IF('2. Enter scores'!AE557&lt;&gt;"",'2. Enter scores'!$B557-'2. Enter scores'!AE557,"")</f>
        <v/>
      </c>
      <c r="AG553" s="125" t="str">
        <f>IF('2. Enter scores'!AF557&lt;&gt;"",'2. Enter scores'!$B557-'2. Enter scores'!AF557,"")</f>
        <v/>
      </c>
      <c r="AH553" s="125" t="str">
        <f>IF('2. Enter scores'!AG557&lt;&gt;"",'2. Enter scores'!$B557-'2. Enter scores'!AG557,"")</f>
        <v/>
      </c>
      <c r="AI553" s="125" t="str">
        <f>IF('2. Enter scores'!AH557&lt;&gt;"",'2. Enter scores'!$B557-'2. Enter scores'!AH557,"")</f>
        <v/>
      </c>
      <c r="AJ553" s="125" t="str">
        <f>IF('2. Enter scores'!AI557&lt;&gt;"",'2. Enter scores'!$B557-'2. Enter scores'!AI557,"")</f>
        <v/>
      </c>
      <c r="AK553" s="125" t="str">
        <f>IF('2. Enter scores'!AJ557&lt;&gt;"",'2. Enter scores'!$B557-'2. Enter scores'!AJ557,"")</f>
        <v/>
      </c>
      <c r="AL553" s="125" t="str">
        <f>IF('2. Enter scores'!AK557&lt;&gt;"",'2. Enter scores'!$B557-'2. Enter scores'!AK557,"")</f>
        <v/>
      </c>
      <c r="AM553" s="125" t="str">
        <f>IF('2. Enter scores'!AL557&lt;&gt;"",'2. Enter scores'!$B557-'2. Enter scores'!AL557,"")</f>
        <v/>
      </c>
      <c r="AN553" s="125" t="str">
        <f>IF('2. Enter scores'!AM557&lt;&gt;"",'2. Enter scores'!$B557-'2. Enter scores'!AM557,"")</f>
        <v/>
      </c>
      <c r="AO553" s="125" t="str">
        <f>IF('2. Enter scores'!AN557&lt;&gt;"",'2. Enter scores'!$B557-'2. Enter scores'!AN557,"")</f>
        <v/>
      </c>
      <c r="AP553" s="125" t="str">
        <f>IF('2. Enter scores'!AO557&lt;&gt;"",'2. Enter scores'!$B557-'2. Enter scores'!AO557,"")</f>
        <v/>
      </c>
      <c r="AQ553" s="125" t="str">
        <f>IF('2. Enter scores'!AP557&lt;&gt;"",'2. Enter scores'!$B557-'2. Enter scores'!AP557,"")</f>
        <v/>
      </c>
      <c r="AR553" s="125" t="str">
        <f>IF('2. Enter scores'!AQ557&lt;&gt;"",'2. Enter scores'!$B557-'2. Enter scores'!AQ557,"")</f>
        <v/>
      </c>
      <c r="AS553" s="125" t="str">
        <f>IF('2. Enter scores'!AR557&lt;&gt;"",'2. Enter scores'!$B557-'2. Enter scores'!AR557,"")</f>
        <v/>
      </c>
      <c r="AT553" s="125" t="str">
        <f>IF('2. Enter scores'!AS557&lt;&gt;"",'2. Enter scores'!$B557-'2. Enter scores'!AS557,"")</f>
        <v/>
      </c>
      <c r="AU553" s="125" t="str">
        <f>IF('2. Enter scores'!AT557&lt;&gt;"",'2. Enter scores'!$B557-'2. Enter scores'!AT557,"")</f>
        <v/>
      </c>
      <c r="AV553" s="125" t="str">
        <f>IF('2. Enter scores'!AU557&lt;&gt;"",'2. Enter scores'!$B557-'2. Enter scores'!AU557,"")</f>
        <v/>
      </c>
      <c r="AW553" s="125" t="str">
        <f>IF('2. Enter scores'!AV557&lt;&gt;"",'2. Enter scores'!$B557-'2. Enter scores'!AV557,"")</f>
        <v/>
      </c>
      <c r="AX553" s="125" t="str">
        <f>IF('2. Enter scores'!AW557&lt;&gt;"",'2. Enter scores'!$B557-'2. Enter scores'!AW557,"")</f>
        <v/>
      </c>
      <c r="AY553" s="125" t="str">
        <f>IF('2. Enter scores'!AX557&lt;&gt;"",'2. Enter scores'!$B557-'2. Enter scores'!AX557,"")</f>
        <v/>
      </c>
      <c r="AZ553" s="125" t="str">
        <f>IF('2. Enter scores'!AY557&lt;&gt;"",'2. Enter scores'!$B557-'2. Enter scores'!AY557,"")</f>
        <v/>
      </c>
      <c r="BA553" s="125" t="str">
        <f>IF('2. Enter scores'!AZ557&lt;&gt;"",'2. Enter scores'!$B557-'2. Enter scores'!AZ557,"")</f>
        <v/>
      </c>
      <c r="BB553" s="125" t="str">
        <f>IF('2. Enter scores'!BA557&lt;&gt;"",'2. Enter scores'!$B557-'2. Enter scores'!BA557,"")</f>
        <v/>
      </c>
      <c r="BC553" s="125" t="str">
        <f>IF('2. Enter scores'!BB557&lt;&gt;"",'2. Enter scores'!$B557-'2. Enter scores'!BB557,"")</f>
        <v/>
      </c>
      <c r="BD553" s="125" t="str">
        <f>IF('2. Enter scores'!BC557&lt;&gt;"",'2. Enter scores'!$B557-'2. Enter scores'!BC557,"")</f>
        <v/>
      </c>
      <c r="BE553" s="125" t="str">
        <f>IF('2. Enter scores'!BD557&lt;&gt;"",'2. Enter scores'!$B557-'2. Enter scores'!BD557,"")</f>
        <v/>
      </c>
      <c r="BF553" s="125" t="str">
        <f>IF('2. Enter scores'!BE557&lt;&gt;"",'2. Enter scores'!$B557-'2. Enter scores'!BE557,"")</f>
        <v/>
      </c>
      <c r="BG553" s="125" t="str">
        <f>IF('2. Enter scores'!BF557&lt;&gt;"",'2. Enter scores'!$B557-'2. Enter scores'!BF557,"")</f>
        <v/>
      </c>
      <c r="BH553" s="125" t="str">
        <f>IF('2. Enter scores'!BG557&lt;&gt;"",'2. Enter scores'!$B557-'2. Enter scores'!BG557,"")</f>
        <v/>
      </c>
      <c r="BI553" s="125" t="str">
        <f>IF('2. Enter scores'!BH557&lt;&gt;"",'2. Enter scores'!$B557-'2. Enter scores'!BH557,"")</f>
        <v/>
      </c>
      <c r="BJ553" s="125" t="str">
        <f>IF('2. Enter scores'!BI557&lt;&gt;"",'2. Enter scores'!$B557-'2. Enter scores'!BI557,"")</f>
        <v/>
      </c>
      <c r="BK553" s="125" t="str">
        <f>IF('2. Enter scores'!BJ557&lt;&gt;"",'2. Enter scores'!$B557-'2. Enter scores'!BJ557,"")</f>
        <v/>
      </c>
      <c r="BL553" s="125" t="str">
        <f>IF('2. Enter scores'!BK557&lt;&gt;"",'2. Enter scores'!$B557-'2. Enter scores'!BK557,"")</f>
        <v/>
      </c>
      <c r="BM553" s="125" t="str">
        <f>IF('2. Enter scores'!BL557&lt;&gt;"",'2. Enter scores'!$B557-'2. Enter scores'!BL557,"")</f>
        <v/>
      </c>
      <c r="BN553" s="125" t="str">
        <f>IF('2. Enter scores'!BM557&lt;&gt;"",'2. Enter scores'!$B557-'2. Enter scores'!BM557,"")</f>
        <v/>
      </c>
      <c r="BO553" s="125" t="str">
        <f>IF('2. Enter scores'!BN557&lt;&gt;"",'2. Enter scores'!$B557-'2. Enter scores'!BN557,"")</f>
        <v/>
      </c>
      <c r="BP553" s="108">
        <v>1000</v>
      </c>
    </row>
    <row r="554" spans="2:68" x14ac:dyDescent="0.35">
      <c r="B554" s="125" t="str">
        <f>IF('2. Enter scores'!A558&lt;&gt;"",'2. Enter scores'!A558,"")</f>
        <v/>
      </c>
      <c r="H554" s="125" t="str">
        <f>IF('2. Enter scores'!G558&lt;&gt;"",'2. Enter scores'!$B558-'2. Enter scores'!G558,"")</f>
        <v/>
      </c>
      <c r="I554" s="125" t="str">
        <f>IF('2. Enter scores'!H558&lt;&gt;"",'2. Enter scores'!$B558-'2. Enter scores'!H558,"")</f>
        <v/>
      </c>
      <c r="J554" s="125" t="str">
        <f>IF('2. Enter scores'!I558&lt;&gt;"",'2. Enter scores'!$B558-'2. Enter scores'!I558,"")</f>
        <v/>
      </c>
      <c r="K554" s="125" t="str">
        <f>IF('2. Enter scores'!J558&lt;&gt;"",'2. Enter scores'!$B558-'2. Enter scores'!J558,"")</f>
        <v/>
      </c>
      <c r="L554" s="125" t="str">
        <f>IF('2. Enter scores'!K558&lt;&gt;"",'2. Enter scores'!$B558-'2. Enter scores'!K558,"")</f>
        <v/>
      </c>
      <c r="M554" s="125" t="str">
        <f>IF('2. Enter scores'!L558&lt;&gt;"",'2. Enter scores'!$B558-'2. Enter scores'!L558,"")</f>
        <v/>
      </c>
      <c r="N554" s="125" t="str">
        <f>IF('2. Enter scores'!M558&lt;&gt;"",'2. Enter scores'!$B558-'2. Enter scores'!M558,"")</f>
        <v/>
      </c>
      <c r="O554" s="125" t="str">
        <f>IF('2. Enter scores'!N558&lt;&gt;"",'2. Enter scores'!$B558-'2. Enter scores'!N558,"")</f>
        <v/>
      </c>
      <c r="P554" s="125" t="str">
        <f>IF('2. Enter scores'!O558&lt;&gt;"",'2. Enter scores'!$B558-'2. Enter scores'!O558,"")</f>
        <v/>
      </c>
      <c r="Q554" s="125" t="str">
        <f>IF('2. Enter scores'!P558&lt;&gt;"",'2. Enter scores'!$B558-'2. Enter scores'!P558,"")</f>
        <v/>
      </c>
      <c r="R554" s="125" t="str">
        <f>IF('2. Enter scores'!Q558&lt;&gt;"",'2. Enter scores'!$B558-'2. Enter scores'!Q558,"")</f>
        <v/>
      </c>
      <c r="S554" s="125" t="str">
        <f>IF('2. Enter scores'!R558&lt;&gt;"",'2. Enter scores'!$B558-'2. Enter scores'!R558,"")</f>
        <v/>
      </c>
      <c r="T554" s="125" t="str">
        <f>IF('2. Enter scores'!S558&lt;&gt;"",'2. Enter scores'!$B558-'2. Enter scores'!S558,"")</f>
        <v/>
      </c>
      <c r="U554" s="125" t="str">
        <f>IF('2. Enter scores'!T558&lt;&gt;"",'2. Enter scores'!$B558-'2. Enter scores'!T558,"")</f>
        <v/>
      </c>
      <c r="V554" s="125" t="str">
        <f>IF('2. Enter scores'!U558&lt;&gt;"",'2. Enter scores'!$B558-'2. Enter scores'!U558,"")</f>
        <v/>
      </c>
      <c r="W554" s="125" t="str">
        <f>IF('2. Enter scores'!V558&lt;&gt;"",'2. Enter scores'!$B558-'2. Enter scores'!V558,"")</f>
        <v/>
      </c>
      <c r="X554" s="125" t="str">
        <f>IF('2. Enter scores'!W558&lt;&gt;"",'2. Enter scores'!$B558-'2. Enter scores'!W558,"")</f>
        <v/>
      </c>
      <c r="Y554" s="125" t="str">
        <f>IF('2. Enter scores'!X558&lt;&gt;"",'2. Enter scores'!$B558-'2. Enter scores'!X558,"")</f>
        <v/>
      </c>
      <c r="Z554" s="125" t="str">
        <f>IF('2. Enter scores'!Y558&lt;&gt;"",'2. Enter scores'!$B558-'2. Enter scores'!Y558,"")</f>
        <v/>
      </c>
      <c r="AA554" s="125" t="str">
        <f>IF('2. Enter scores'!Z558&lt;&gt;"",'2. Enter scores'!$B558-'2. Enter scores'!Z558,"")</f>
        <v/>
      </c>
      <c r="AB554" s="125" t="str">
        <f>IF('2. Enter scores'!AA558&lt;&gt;"",'2. Enter scores'!$B558-'2. Enter scores'!AA558,"")</f>
        <v/>
      </c>
      <c r="AC554" s="125" t="str">
        <f>IF('2. Enter scores'!AB558&lt;&gt;"",'2. Enter scores'!$B558-'2. Enter scores'!AB558,"")</f>
        <v/>
      </c>
      <c r="AD554" s="125" t="str">
        <f>IF('2. Enter scores'!AC558&lt;&gt;"",'2. Enter scores'!$B558-'2. Enter scores'!AC558,"")</f>
        <v/>
      </c>
      <c r="AE554" s="125" t="str">
        <f>IF('2. Enter scores'!AD558&lt;&gt;"",'2. Enter scores'!$B558-'2. Enter scores'!AD558,"")</f>
        <v/>
      </c>
      <c r="AF554" s="125" t="str">
        <f>IF('2. Enter scores'!AE558&lt;&gt;"",'2. Enter scores'!$B558-'2. Enter scores'!AE558,"")</f>
        <v/>
      </c>
      <c r="AG554" s="125" t="str">
        <f>IF('2. Enter scores'!AF558&lt;&gt;"",'2. Enter scores'!$B558-'2. Enter scores'!AF558,"")</f>
        <v/>
      </c>
      <c r="AH554" s="125" t="str">
        <f>IF('2. Enter scores'!AG558&lt;&gt;"",'2. Enter scores'!$B558-'2. Enter scores'!AG558,"")</f>
        <v/>
      </c>
      <c r="AI554" s="125" t="str">
        <f>IF('2. Enter scores'!AH558&lt;&gt;"",'2. Enter scores'!$B558-'2. Enter scores'!AH558,"")</f>
        <v/>
      </c>
      <c r="AJ554" s="125" t="str">
        <f>IF('2. Enter scores'!AI558&lt;&gt;"",'2. Enter scores'!$B558-'2. Enter scores'!AI558,"")</f>
        <v/>
      </c>
      <c r="AK554" s="125" t="str">
        <f>IF('2. Enter scores'!AJ558&lt;&gt;"",'2. Enter scores'!$B558-'2. Enter scores'!AJ558,"")</f>
        <v/>
      </c>
      <c r="AL554" s="125" t="str">
        <f>IF('2. Enter scores'!AK558&lt;&gt;"",'2. Enter scores'!$B558-'2. Enter scores'!AK558,"")</f>
        <v/>
      </c>
      <c r="AM554" s="125" t="str">
        <f>IF('2. Enter scores'!AL558&lt;&gt;"",'2. Enter scores'!$B558-'2. Enter scores'!AL558,"")</f>
        <v/>
      </c>
      <c r="AN554" s="125" t="str">
        <f>IF('2. Enter scores'!AM558&lt;&gt;"",'2. Enter scores'!$B558-'2. Enter scores'!AM558,"")</f>
        <v/>
      </c>
      <c r="AO554" s="125" t="str">
        <f>IF('2. Enter scores'!AN558&lt;&gt;"",'2. Enter scores'!$B558-'2. Enter scores'!AN558,"")</f>
        <v/>
      </c>
      <c r="AP554" s="125" t="str">
        <f>IF('2. Enter scores'!AO558&lt;&gt;"",'2. Enter scores'!$B558-'2. Enter scores'!AO558,"")</f>
        <v/>
      </c>
      <c r="AQ554" s="125" t="str">
        <f>IF('2. Enter scores'!AP558&lt;&gt;"",'2. Enter scores'!$B558-'2. Enter scores'!AP558,"")</f>
        <v/>
      </c>
      <c r="AR554" s="125" t="str">
        <f>IF('2. Enter scores'!AQ558&lt;&gt;"",'2. Enter scores'!$B558-'2. Enter scores'!AQ558,"")</f>
        <v/>
      </c>
      <c r="AS554" s="125" t="str">
        <f>IF('2. Enter scores'!AR558&lt;&gt;"",'2. Enter scores'!$B558-'2. Enter scores'!AR558,"")</f>
        <v/>
      </c>
      <c r="AT554" s="125" t="str">
        <f>IF('2. Enter scores'!AS558&lt;&gt;"",'2. Enter scores'!$B558-'2. Enter scores'!AS558,"")</f>
        <v/>
      </c>
      <c r="AU554" s="125" t="str">
        <f>IF('2. Enter scores'!AT558&lt;&gt;"",'2. Enter scores'!$B558-'2. Enter scores'!AT558,"")</f>
        <v/>
      </c>
      <c r="AV554" s="125" t="str">
        <f>IF('2. Enter scores'!AU558&lt;&gt;"",'2. Enter scores'!$B558-'2. Enter scores'!AU558,"")</f>
        <v/>
      </c>
      <c r="AW554" s="125" t="str">
        <f>IF('2. Enter scores'!AV558&lt;&gt;"",'2. Enter scores'!$B558-'2. Enter scores'!AV558,"")</f>
        <v/>
      </c>
      <c r="AX554" s="125" t="str">
        <f>IF('2. Enter scores'!AW558&lt;&gt;"",'2. Enter scores'!$B558-'2. Enter scores'!AW558,"")</f>
        <v/>
      </c>
      <c r="AY554" s="125" t="str">
        <f>IF('2. Enter scores'!AX558&lt;&gt;"",'2. Enter scores'!$B558-'2. Enter scores'!AX558,"")</f>
        <v/>
      </c>
      <c r="AZ554" s="125" t="str">
        <f>IF('2. Enter scores'!AY558&lt;&gt;"",'2. Enter scores'!$B558-'2. Enter scores'!AY558,"")</f>
        <v/>
      </c>
      <c r="BA554" s="125" t="str">
        <f>IF('2. Enter scores'!AZ558&lt;&gt;"",'2. Enter scores'!$B558-'2. Enter scores'!AZ558,"")</f>
        <v/>
      </c>
      <c r="BB554" s="125" t="str">
        <f>IF('2. Enter scores'!BA558&lt;&gt;"",'2. Enter scores'!$B558-'2. Enter scores'!BA558,"")</f>
        <v/>
      </c>
      <c r="BC554" s="125" t="str">
        <f>IF('2. Enter scores'!BB558&lt;&gt;"",'2. Enter scores'!$B558-'2. Enter scores'!BB558,"")</f>
        <v/>
      </c>
      <c r="BD554" s="125" t="str">
        <f>IF('2. Enter scores'!BC558&lt;&gt;"",'2. Enter scores'!$B558-'2. Enter scores'!BC558,"")</f>
        <v/>
      </c>
      <c r="BE554" s="125" t="str">
        <f>IF('2. Enter scores'!BD558&lt;&gt;"",'2. Enter scores'!$B558-'2. Enter scores'!BD558,"")</f>
        <v/>
      </c>
      <c r="BF554" s="125" t="str">
        <f>IF('2. Enter scores'!BE558&lt;&gt;"",'2. Enter scores'!$B558-'2. Enter scores'!BE558,"")</f>
        <v/>
      </c>
      <c r="BG554" s="125" t="str">
        <f>IF('2. Enter scores'!BF558&lt;&gt;"",'2. Enter scores'!$B558-'2. Enter scores'!BF558,"")</f>
        <v/>
      </c>
      <c r="BH554" s="125" t="str">
        <f>IF('2. Enter scores'!BG558&lt;&gt;"",'2. Enter scores'!$B558-'2. Enter scores'!BG558,"")</f>
        <v/>
      </c>
      <c r="BI554" s="125" t="str">
        <f>IF('2. Enter scores'!BH558&lt;&gt;"",'2. Enter scores'!$B558-'2. Enter scores'!BH558,"")</f>
        <v/>
      </c>
      <c r="BJ554" s="125" t="str">
        <f>IF('2. Enter scores'!BI558&lt;&gt;"",'2. Enter scores'!$B558-'2. Enter scores'!BI558,"")</f>
        <v/>
      </c>
      <c r="BK554" s="125" t="str">
        <f>IF('2. Enter scores'!BJ558&lt;&gt;"",'2. Enter scores'!$B558-'2. Enter scores'!BJ558,"")</f>
        <v/>
      </c>
      <c r="BL554" s="125" t="str">
        <f>IF('2. Enter scores'!BK558&lt;&gt;"",'2. Enter scores'!$B558-'2. Enter scores'!BK558,"")</f>
        <v/>
      </c>
      <c r="BM554" s="125" t="str">
        <f>IF('2. Enter scores'!BL558&lt;&gt;"",'2. Enter scores'!$B558-'2. Enter scores'!BL558,"")</f>
        <v/>
      </c>
      <c r="BN554" s="125" t="str">
        <f>IF('2. Enter scores'!BM558&lt;&gt;"",'2. Enter scores'!$B558-'2. Enter scores'!BM558,"")</f>
        <v/>
      </c>
      <c r="BO554" s="125" t="str">
        <f>IF('2. Enter scores'!BN558&lt;&gt;"",'2. Enter scores'!$B558-'2. Enter scores'!BN558,"")</f>
        <v/>
      </c>
      <c r="BP554" s="108">
        <v>1000</v>
      </c>
    </row>
    <row r="555" spans="2:68" x14ac:dyDescent="0.35">
      <c r="B555" s="125" t="str">
        <f>IF('2. Enter scores'!A559&lt;&gt;"",'2. Enter scores'!A559,"")</f>
        <v/>
      </c>
      <c r="H555" s="125" t="str">
        <f>IF('2. Enter scores'!G559&lt;&gt;"",'2. Enter scores'!$B559-'2. Enter scores'!G559,"")</f>
        <v/>
      </c>
      <c r="I555" s="125" t="str">
        <f>IF('2. Enter scores'!H559&lt;&gt;"",'2. Enter scores'!$B559-'2. Enter scores'!H559,"")</f>
        <v/>
      </c>
      <c r="J555" s="125" t="str">
        <f>IF('2. Enter scores'!I559&lt;&gt;"",'2. Enter scores'!$B559-'2. Enter scores'!I559,"")</f>
        <v/>
      </c>
      <c r="K555" s="125" t="str">
        <f>IF('2. Enter scores'!J559&lt;&gt;"",'2. Enter scores'!$B559-'2. Enter scores'!J559,"")</f>
        <v/>
      </c>
      <c r="L555" s="125" t="str">
        <f>IF('2. Enter scores'!K559&lt;&gt;"",'2. Enter scores'!$B559-'2. Enter scores'!K559,"")</f>
        <v/>
      </c>
      <c r="M555" s="125" t="str">
        <f>IF('2. Enter scores'!L559&lt;&gt;"",'2. Enter scores'!$B559-'2. Enter scores'!L559,"")</f>
        <v/>
      </c>
      <c r="N555" s="125" t="str">
        <f>IF('2. Enter scores'!M559&lt;&gt;"",'2. Enter scores'!$B559-'2. Enter scores'!M559,"")</f>
        <v/>
      </c>
      <c r="O555" s="125" t="str">
        <f>IF('2. Enter scores'!N559&lt;&gt;"",'2. Enter scores'!$B559-'2. Enter scores'!N559,"")</f>
        <v/>
      </c>
      <c r="P555" s="125" t="str">
        <f>IF('2. Enter scores'!O559&lt;&gt;"",'2. Enter scores'!$B559-'2. Enter scores'!O559,"")</f>
        <v/>
      </c>
      <c r="Q555" s="125" t="str">
        <f>IF('2. Enter scores'!P559&lt;&gt;"",'2. Enter scores'!$B559-'2. Enter scores'!P559,"")</f>
        <v/>
      </c>
      <c r="R555" s="125" t="str">
        <f>IF('2. Enter scores'!Q559&lt;&gt;"",'2. Enter scores'!$B559-'2. Enter scores'!Q559,"")</f>
        <v/>
      </c>
      <c r="S555" s="125" t="str">
        <f>IF('2. Enter scores'!R559&lt;&gt;"",'2. Enter scores'!$B559-'2. Enter scores'!R559,"")</f>
        <v/>
      </c>
      <c r="T555" s="125" t="str">
        <f>IF('2. Enter scores'!S559&lt;&gt;"",'2. Enter scores'!$B559-'2. Enter scores'!S559,"")</f>
        <v/>
      </c>
      <c r="U555" s="125" t="str">
        <f>IF('2. Enter scores'!T559&lt;&gt;"",'2. Enter scores'!$B559-'2. Enter scores'!T559,"")</f>
        <v/>
      </c>
      <c r="V555" s="125" t="str">
        <f>IF('2. Enter scores'!U559&lt;&gt;"",'2. Enter scores'!$B559-'2. Enter scores'!U559,"")</f>
        <v/>
      </c>
      <c r="W555" s="125" t="str">
        <f>IF('2. Enter scores'!V559&lt;&gt;"",'2. Enter scores'!$B559-'2. Enter scores'!V559,"")</f>
        <v/>
      </c>
      <c r="X555" s="125" t="str">
        <f>IF('2. Enter scores'!W559&lt;&gt;"",'2. Enter scores'!$B559-'2. Enter scores'!W559,"")</f>
        <v/>
      </c>
      <c r="Y555" s="125" t="str">
        <f>IF('2. Enter scores'!X559&lt;&gt;"",'2. Enter scores'!$B559-'2. Enter scores'!X559,"")</f>
        <v/>
      </c>
      <c r="Z555" s="125" t="str">
        <f>IF('2. Enter scores'!Y559&lt;&gt;"",'2. Enter scores'!$B559-'2. Enter scores'!Y559,"")</f>
        <v/>
      </c>
      <c r="AA555" s="125" t="str">
        <f>IF('2. Enter scores'!Z559&lt;&gt;"",'2. Enter scores'!$B559-'2. Enter scores'!Z559,"")</f>
        <v/>
      </c>
      <c r="AB555" s="125" t="str">
        <f>IF('2. Enter scores'!AA559&lt;&gt;"",'2. Enter scores'!$B559-'2. Enter scores'!AA559,"")</f>
        <v/>
      </c>
      <c r="AC555" s="125" t="str">
        <f>IF('2. Enter scores'!AB559&lt;&gt;"",'2. Enter scores'!$B559-'2. Enter scores'!AB559,"")</f>
        <v/>
      </c>
      <c r="AD555" s="125" t="str">
        <f>IF('2. Enter scores'!AC559&lt;&gt;"",'2. Enter scores'!$B559-'2. Enter scores'!AC559,"")</f>
        <v/>
      </c>
      <c r="AE555" s="125" t="str">
        <f>IF('2. Enter scores'!AD559&lt;&gt;"",'2. Enter scores'!$B559-'2. Enter scores'!AD559,"")</f>
        <v/>
      </c>
      <c r="AF555" s="125" t="str">
        <f>IF('2. Enter scores'!AE559&lt;&gt;"",'2. Enter scores'!$B559-'2. Enter scores'!AE559,"")</f>
        <v/>
      </c>
      <c r="AG555" s="125" t="str">
        <f>IF('2. Enter scores'!AF559&lt;&gt;"",'2. Enter scores'!$B559-'2. Enter scores'!AF559,"")</f>
        <v/>
      </c>
      <c r="AH555" s="125" t="str">
        <f>IF('2. Enter scores'!AG559&lt;&gt;"",'2. Enter scores'!$B559-'2. Enter scores'!AG559,"")</f>
        <v/>
      </c>
      <c r="AI555" s="125" t="str">
        <f>IF('2. Enter scores'!AH559&lt;&gt;"",'2. Enter scores'!$B559-'2. Enter scores'!AH559,"")</f>
        <v/>
      </c>
      <c r="AJ555" s="125" t="str">
        <f>IF('2. Enter scores'!AI559&lt;&gt;"",'2. Enter scores'!$B559-'2. Enter scores'!AI559,"")</f>
        <v/>
      </c>
      <c r="AK555" s="125" t="str">
        <f>IF('2. Enter scores'!AJ559&lt;&gt;"",'2. Enter scores'!$B559-'2. Enter scores'!AJ559,"")</f>
        <v/>
      </c>
      <c r="AL555" s="125" t="str">
        <f>IF('2. Enter scores'!AK559&lt;&gt;"",'2. Enter scores'!$B559-'2. Enter scores'!AK559,"")</f>
        <v/>
      </c>
      <c r="AM555" s="125" t="str">
        <f>IF('2. Enter scores'!AL559&lt;&gt;"",'2. Enter scores'!$B559-'2. Enter scores'!AL559,"")</f>
        <v/>
      </c>
      <c r="AN555" s="125" t="str">
        <f>IF('2. Enter scores'!AM559&lt;&gt;"",'2. Enter scores'!$B559-'2. Enter scores'!AM559,"")</f>
        <v/>
      </c>
      <c r="AO555" s="125" t="str">
        <f>IF('2. Enter scores'!AN559&lt;&gt;"",'2. Enter scores'!$B559-'2. Enter scores'!AN559,"")</f>
        <v/>
      </c>
      <c r="AP555" s="125" t="str">
        <f>IF('2. Enter scores'!AO559&lt;&gt;"",'2. Enter scores'!$B559-'2. Enter scores'!AO559,"")</f>
        <v/>
      </c>
      <c r="AQ555" s="125" t="str">
        <f>IF('2. Enter scores'!AP559&lt;&gt;"",'2. Enter scores'!$B559-'2. Enter scores'!AP559,"")</f>
        <v/>
      </c>
      <c r="AR555" s="125" t="str">
        <f>IF('2. Enter scores'!AQ559&lt;&gt;"",'2. Enter scores'!$B559-'2. Enter scores'!AQ559,"")</f>
        <v/>
      </c>
      <c r="AS555" s="125" t="str">
        <f>IF('2. Enter scores'!AR559&lt;&gt;"",'2. Enter scores'!$B559-'2. Enter scores'!AR559,"")</f>
        <v/>
      </c>
      <c r="AT555" s="125" t="str">
        <f>IF('2. Enter scores'!AS559&lt;&gt;"",'2. Enter scores'!$B559-'2. Enter scores'!AS559,"")</f>
        <v/>
      </c>
      <c r="AU555" s="125" t="str">
        <f>IF('2. Enter scores'!AT559&lt;&gt;"",'2. Enter scores'!$B559-'2. Enter scores'!AT559,"")</f>
        <v/>
      </c>
      <c r="AV555" s="125" t="str">
        <f>IF('2. Enter scores'!AU559&lt;&gt;"",'2. Enter scores'!$B559-'2. Enter scores'!AU559,"")</f>
        <v/>
      </c>
      <c r="AW555" s="125" t="str">
        <f>IF('2. Enter scores'!AV559&lt;&gt;"",'2. Enter scores'!$B559-'2. Enter scores'!AV559,"")</f>
        <v/>
      </c>
      <c r="AX555" s="125" t="str">
        <f>IF('2. Enter scores'!AW559&lt;&gt;"",'2. Enter scores'!$B559-'2. Enter scores'!AW559,"")</f>
        <v/>
      </c>
      <c r="AY555" s="125" t="str">
        <f>IF('2. Enter scores'!AX559&lt;&gt;"",'2. Enter scores'!$B559-'2. Enter scores'!AX559,"")</f>
        <v/>
      </c>
      <c r="AZ555" s="125" t="str">
        <f>IF('2. Enter scores'!AY559&lt;&gt;"",'2. Enter scores'!$B559-'2. Enter scores'!AY559,"")</f>
        <v/>
      </c>
      <c r="BA555" s="125" t="str">
        <f>IF('2. Enter scores'!AZ559&lt;&gt;"",'2. Enter scores'!$B559-'2. Enter scores'!AZ559,"")</f>
        <v/>
      </c>
      <c r="BB555" s="125" t="str">
        <f>IF('2. Enter scores'!BA559&lt;&gt;"",'2. Enter scores'!$B559-'2. Enter scores'!BA559,"")</f>
        <v/>
      </c>
      <c r="BC555" s="125" t="str">
        <f>IF('2. Enter scores'!BB559&lt;&gt;"",'2. Enter scores'!$B559-'2. Enter scores'!BB559,"")</f>
        <v/>
      </c>
      <c r="BD555" s="125" t="str">
        <f>IF('2. Enter scores'!BC559&lt;&gt;"",'2. Enter scores'!$B559-'2. Enter scores'!BC559,"")</f>
        <v/>
      </c>
      <c r="BE555" s="125" t="str">
        <f>IF('2. Enter scores'!BD559&lt;&gt;"",'2. Enter scores'!$B559-'2. Enter scores'!BD559,"")</f>
        <v/>
      </c>
      <c r="BF555" s="125" t="str">
        <f>IF('2. Enter scores'!BE559&lt;&gt;"",'2. Enter scores'!$B559-'2. Enter scores'!BE559,"")</f>
        <v/>
      </c>
      <c r="BG555" s="125" t="str">
        <f>IF('2. Enter scores'!BF559&lt;&gt;"",'2. Enter scores'!$B559-'2. Enter scores'!BF559,"")</f>
        <v/>
      </c>
      <c r="BH555" s="125" t="str">
        <f>IF('2. Enter scores'!BG559&lt;&gt;"",'2. Enter scores'!$B559-'2. Enter scores'!BG559,"")</f>
        <v/>
      </c>
      <c r="BI555" s="125" t="str">
        <f>IF('2. Enter scores'!BH559&lt;&gt;"",'2. Enter scores'!$B559-'2. Enter scores'!BH559,"")</f>
        <v/>
      </c>
      <c r="BJ555" s="125" t="str">
        <f>IF('2. Enter scores'!BI559&lt;&gt;"",'2. Enter scores'!$B559-'2. Enter scores'!BI559,"")</f>
        <v/>
      </c>
      <c r="BK555" s="125" t="str">
        <f>IF('2. Enter scores'!BJ559&lt;&gt;"",'2. Enter scores'!$B559-'2. Enter scores'!BJ559,"")</f>
        <v/>
      </c>
      <c r="BL555" s="125" t="str">
        <f>IF('2. Enter scores'!BK559&lt;&gt;"",'2. Enter scores'!$B559-'2. Enter scores'!BK559,"")</f>
        <v/>
      </c>
      <c r="BM555" s="125" t="str">
        <f>IF('2. Enter scores'!BL559&lt;&gt;"",'2. Enter scores'!$B559-'2. Enter scores'!BL559,"")</f>
        <v/>
      </c>
      <c r="BN555" s="125" t="str">
        <f>IF('2. Enter scores'!BM559&lt;&gt;"",'2. Enter scores'!$B559-'2. Enter scores'!BM559,"")</f>
        <v/>
      </c>
      <c r="BO555" s="125" t="str">
        <f>IF('2. Enter scores'!BN559&lt;&gt;"",'2. Enter scores'!$B559-'2. Enter scores'!BN559,"")</f>
        <v/>
      </c>
      <c r="BP555" s="108">
        <v>1000</v>
      </c>
    </row>
    <row r="556" spans="2:68" x14ac:dyDescent="0.35">
      <c r="B556" s="125" t="str">
        <f>IF('2. Enter scores'!A560&lt;&gt;"",'2. Enter scores'!A560,"")</f>
        <v/>
      </c>
      <c r="H556" s="125" t="str">
        <f>IF('2. Enter scores'!G560&lt;&gt;"",'2. Enter scores'!$B560-'2. Enter scores'!G560,"")</f>
        <v/>
      </c>
      <c r="I556" s="125" t="str">
        <f>IF('2. Enter scores'!H560&lt;&gt;"",'2. Enter scores'!$B560-'2. Enter scores'!H560,"")</f>
        <v/>
      </c>
      <c r="J556" s="125" t="str">
        <f>IF('2. Enter scores'!I560&lt;&gt;"",'2. Enter scores'!$B560-'2. Enter scores'!I560,"")</f>
        <v/>
      </c>
      <c r="K556" s="125" t="str">
        <f>IF('2. Enter scores'!J560&lt;&gt;"",'2. Enter scores'!$B560-'2. Enter scores'!J560,"")</f>
        <v/>
      </c>
      <c r="L556" s="125" t="str">
        <f>IF('2. Enter scores'!K560&lt;&gt;"",'2. Enter scores'!$B560-'2. Enter scores'!K560,"")</f>
        <v/>
      </c>
      <c r="M556" s="125" t="str">
        <f>IF('2. Enter scores'!L560&lt;&gt;"",'2. Enter scores'!$B560-'2. Enter scores'!L560,"")</f>
        <v/>
      </c>
      <c r="N556" s="125" t="str">
        <f>IF('2. Enter scores'!M560&lt;&gt;"",'2. Enter scores'!$B560-'2. Enter scores'!M560,"")</f>
        <v/>
      </c>
      <c r="O556" s="125" t="str">
        <f>IF('2. Enter scores'!N560&lt;&gt;"",'2. Enter scores'!$B560-'2. Enter scores'!N560,"")</f>
        <v/>
      </c>
      <c r="P556" s="125" t="str">
        <f>IF('2. Enter scores'!O560&lt;&gt;"",'2. Enter scores'!$B560-'2. Enter scores'!O560,"")</f>
        <v/>
      </c>
      <c r="Q556" s="125" t="str">
        <f>IF('2. Enter scores'!P560&lt;&gt;"",'2. Enter scores'!$B560-'2. Enter scores'!P560,"")</f>
        <v/>
      </c>
      <c r="R556" s="125" t="str">
        <f>IF('2. Enter scores'!Q560&lt;&gt;"",'2. Enter scores'!$B560-'2. Enter scores'!Q560,"")</f>
        <v/>
      </c>
      <c r="S556" s="125" t="str">
        <f>IF('2. Enter scores'!R560&lt;&gt;"",'2. Enter scores'!$B560-'2. Enter scores'!R560,"")</f>
        <v/>
      </c>
      <c r="T556" s="125" t="str">
        <f>IF('2. Enter scores'!S560&lt;&gt;"",'2. Enter scores'!$B560-'2. Enter scores'!S560,"")</f>
        <v/>
      </c>
      <c r="U556" s="125" t="str">
        <f>IF('2. Enter scores'!T560&lt;&gt;"",'2. Enter scores'!$B560-'2. Enter scores'!T560,"")</f>
        <v/>
      </c>
      <c r="V556" s="125" t="str">
        <f>IF('2. Enter scores'!U560&lt;&gt;"",'2. Enter scores'!$B560-'2. Enter scores'!U560,"")</f>
        <v/>
      </c>
      <c r="W556" s="125" t="str">
        <f>IF('2. Enter scores'!V560&lt;&gt;"",'2. Enter scores'!$B560-'2. Enter scores'!V560,"")</f>
        <v/>
      </c>
      <c r="X556" s="125" t="str">
        <f>IF('2. Enter scores'!W560&lt;&gt;"",'2. Enter scores'!$B560-'2. Enter scores'!W560,"")</f>
        <v/>
      </c>
      <c r="Y556" s="125" t="str">
        <f>IF('2. Enter scores'!X560&lt;&gt;"",'2. Enter scores'!$B560-'2. Enter scores'!X560,"")</f>
        <v/>
      </c>
      <c r="Z556" s="125" t="str">
        <f>IF('2. Enter scores'!Y560&lt;&gt;"",'2. Enter scores'!$B560-'2. Enter scores'!Y560,"")</f>
        <v/>
      </c>
      <c r="AA556" s="125" t="str">
        <f>IF('2. Enter scores'!Z560&lt;&gt;"",'2. Enter scores'!$B560-'2. Enter scores'!Z560,"")</f>
        <v/>
      </c>
      <c r="AB556" s="125" t="str">
        <f>IF('2. Enter scores'!AA560&lt;&gt;"",'2. Enter scores'!$B560-'2. Enter scores'!AA560,"")</f>
        <v/>
      </c>
      <c r="AC556" s="125" t="str">
        <f>IF('2. Enter scores'!AB560&lt;&gt;"",'2. Enter scores'!$B560-'2. Enter scores'!AB560,"")</f>
        <v/>
      </c>
      <c r="AD556" s="125" t="str">
        <f>IF('2. Enter scores'!AC560&lt;&gt;"",'2. Enter scores'!$B560-'2. Enter scores'!AC560,"")</f>
        <v/>
      </c>
      <c r="AE556" s="125" t="str">
        <f>IF('2. Enter scores'!AD560&lt;&gt;"",'2. Enter scores'!$B560-'2. Enter scores'!AD560,"")</f>
        <v/>
      </c>
      <c r="AF556" s="125" t="str">
        <f>IF('2. Enter scores'!AE560&lt;&gt;"",'2. Enter scores'!$B560-'2. Enter scores'!AE560,"")</f>
        <v/>
      </c>
      <c r="AG556" s="125" t="str">
        <f>IF('2. Enter scores'!AF560&lt;&gt;"",'2. Enter scores'!$B560-'2. Enter scores'!AF560,"")</f>
        <v/>
      </c>
      <c r="AH556" s="125" t="str">
        <f>IF('2. Enter scores'!AG560&lt;&gt;"",'2. Enter scores'!$B560-'2. Enter scores'!AG560,"")</f>
        <v/>
      </c>
      <c r="AI556" s="125" t="str">
        <f>IF('2. Enter scores'!AH560&lt;&gt;"",'2. Enter scores'!$B560-'2. Enter scores'!AH560,"")</f>
        <v/>
      </c>
      <c r="AJ556" s="125" t="str">
        <f>IF('2. Enter scores'!AI560&lt;&gt;"",'2. Enter scores'!$B560-'2. Enter scores'!AI560,"")</f>
        <v/>
      </c>
      <c r="AK556" s="125" t="str">
        <f>IF('2. Enter scores'!AJ560&lt;&gt;"",'2. Enter scores'!$B560-'2. Enter scores'!AJ560,"")</f>
        <v/>
      </c>
      <c r="AL556" s="125" t="str">
        <f>IF('2. Enter scores'!AK560&lt;&gt;"",'2. Enter scores'!$B560-'2. Enter scores'!AK560,"")</f>
        <v/>
      </c>
      <c r="AM556" s="125" t="str">
        <f>IF('2. Enter scores'!AL560&lt;&gt;"",'2. Enter scores'!$B560-'2. Enter scores'!AL560,"")</f>
        <v/>
      </c>
      <c r="AN556" s="125" t="str">
        <f>IF('2. Enter scores'!AM560&lt;&gt;"",'2. Enter scores'!$B560-'2. Enter scores'!AM560,"")</f>
        <v/>
      </c>
      <c r="AO556" s="125" t="str">
        <f>IF('2. Enter scores'!AN560&lt;&gt;"",'2. Enter scores'!$B560-'2. Enter scores'!AN560,"")</f>
        <v/>
      </c>
      <c r="AP556" s="125" t="str">
        <f>IF('2. Enter scores'!AO560&lt;&gt;"",'2. Enter scores'!$B560-'2. Enter scores'!AO560,"")</f>
        <v/>
      </c>
      <c r="AQ556" s="125" t="str">
        <f>IF('2. Enter scores'!AP560&lt;&gt;"",'2. Enter scores'!$B560-'2. Enter scores'!AP560,"")</f>
        <v/>
      </c>
      <c r="AR556" s="125" t="str">
        <f>IF('2. Enter scores'!AQ560&lt;&gt;"",'2. Enter scores'!$B560-'2. Enter scores'!AQ560,"")</f>
        <v/>
      </c>
      <c r="AS556" s="125" t="str">
        <f>IF('2. Enter scores'!AR560&lt;&gt;"",'2. Enter scores'!$B560-'2. Enter scores'!AR560,"")</f>
        <v/>
      </c>
      <c r="AT556" s="125" t="str">
        <f>IF('2. Enter scores'!AS560&lt;&gt;"",'2. Enter scores'!$B560-'2. Enter scores'!AS560,"")</f>
        <v/>
      </c>
      <c r="AU556" s="125" t="str">
        <f>IF('2. Enter scores'!AT560&lt;&gt;"",'2. Enter scores'!$B560-'2. Enter scores'!AT560,"")</f>
        <v/>
      </c>
      <c r="AV556" s="125" t="str">
        <f>IF('2. Enter scores'!AU560&lt;&gt;"",'2. Enter scores'!$B560-'2. Enter scores'!AU560,"")</f>
        <v/>
      </c>
      <c r="AW556" s="125" t="str">
        <f>IF('2. Enter scores'!AV560&lt;&gt;"",'2. Enter scores'!$B560-'2. Enter scores'!AV560,"")</f>
        <v/>
      </c>
      <c r="AX556" s="125" t="str">
        <f>IF('2. Enter scores'!AW560&lt;&gt;"",'2. Enter scores'!$B560-'2. Enter scores'!AW560,"")</f>
        <v/>
      </c>
      <c r="AY556" s="125" t="str">
        <f>IF('2. Enter scores'!AX560&lt;&gt;"",'2. Enter scores'!$B560-'2. Enter scores'!AX560,"")</f>
        <v/>
      </c>
      <c r="AZ556" s="125" t="str">
        <f>IF('2. Enter scores'!AY560&lt;&gt;"",'2. Enter scores'!$B560-'2. Enter scores'!AY560,"")</f>
        <v/>
      </c>
      <c r="BA556" s="125" t="str">
        <f>IF('2. Enter scores'!AZ560&lt;&gt;"",'2. Enter scores'!$B560-'2. Enter scores'!AZ560,"")</f>
        <v/>
      </c>
      <c r="BB556" s="125" t="str">
        <f>IF('2. Enter scores'!BA560&lt;&gt;"",'2. Enter scores'!$B560-'2. Enter scores'!BA560,"")</f>
        <v/>
      </c>
      <c r="BC556" s="125" t="str">
        <f>IF('2. Enter scores'!BB560&lt;&gt;"",'2. Enter scores'!$B560-'2. Enter scores'!BB560,"")</f>
        <v/>
      </c>
      <c r="BD556" s="125" t="str">
        <f>IF('2. Enter scores'!BC560&lt;&gt;"",'2. Enter scores'!$B560-'2. Enter scores'!BC560,"")</f>
        <v/>
      </c>
      <c r="BE556" s="125" t="str">
        <f>IF('2. Enter scores'!BD560&lt;&gt;"",'2. Enter scores'!$B560-'2. Enter scores'!BD560,"")</f>
        <v/>
      </c>
      <c r="BF556" s="125" t="str">
        <f>IF('2. Enter scores'!BE560&lt;&gt;"",'2. Enter scores'!$B560-'2. Enter scores'!BE560,"")</f>
        <v/>
      </c>
      <c r="BG556" s="125" t="str">
        <f>IF('2. Enter scores'!BF560&lt;&gt;"",'2. Enter scores'!$B560-'2. Enter scores'!BF560,"")</f>
        <v/>
      </c>
      <c r="BH556" s="125" t="str">
        <f>IF('2. Enter scores'!BG560&lt;&gt;"",'2. Enter scores'!$B560-'2. Enter scores'!BG560,"")</f>
        <v/>
      </c>
      <c r="BI556" s="125" t="str">
        <f>IF('2. Enter scores'!BH560&lt;&gt;"",'2. Enter scores'!$B560-'2. Enter scores'!BH560,"")</f>
        <v/>
      </c>
      <c r="BJ556" s="125" t="str">
        <f>IF('2. Enter scores'!BI560&lt;&gt;"",'2. Enter scores'!$B560-'2. Enter scores'!BI560,"")</f>
        <v/>
      </c>
      <c r="BK556" s="125" t="str">
        <f>IF('2. Enter scores'!BJ560&lt;&gt;"",'2. Enter scores'!$B560-'2. Enter scores'!BJ560,"")</f>
        <v/>
      </c>
      <c r="BL556" s="125" t="str">
        <f>IF('2. Enter scores'!BK560&lt;&gt;"",'2. Enter scores'!$B560-'2. Enter scores'!BK560,"")</f>
        <v/>
      </c>
      <c r="BM556" s="125" t="str">
        <f>IF('2. Enter scores'!BL560&lt;&gt;"",'2. Enter scores'!$B560-'2. Enter scores'!BL560,"")</f>
        <v/>
      </c>
      <c r="BN556" s="125" t="str">
        <f>IF('2. Enter scores'!BM560&lt;&gt;"",'2. Enter scores'!$B560-'2. Enter scores'!BM560,"")</f>
        <v/>
      </c>
      <c r="BO556" s="125" t="str">
        <f>IF('2. Enter scores'!BN560&lt;&gt;"",'2. Enter scores'!$B560-'2. Enter scores'!BN560,"")</f>
        <v/>
      </c>
      <c r="BP556" s="108">
        <v>1000</v>
      </c>
    </row>
    <row r="557" spans="2:68" x14ac:dyDescent="0.35">
      <c r="B557" s="125" t="str">
        <f>IF('2. Enter scores'!A561&lt;&gt;"",'2. Enter scores'!A561,"")</f>
        <v/>
      </c>
      <c r="H557" s="125" t="str">
        <f>IF('2. Enter scores'!G561&lt;&gt;"",'2. Enter scores'!$B561-'2. Enter scores'!G561,"")</f>
        <v/>
      </c>
      <c r="I557" s="125" t="str">
        <f>IF('2. Enter scores'!H561&lt;&gt;"",'2. Enter scores'!$B561-'2. Enter scores'!H561,"")</f>
        <v/>
      </c>
      <c r="J557" s="125" t="str">
        <f>IF('2. Enter scores'!I561&lt;&gt;"",'2. Enter scores'!$B561-'2. Enter scores'!I561,"")</f>
        <v/>
      </c>
      <c r="K557" s="125" t="str">
        <f>IF('2. Enter scores'!J561&lt;&gt;"",'2. Enter scores'!$B561-'2. Enter scores'!J561,"")</f>
        <v/>
      </c>
      <c r="L557" s="125" t="str">
        <f>IF('2. Enter scores'!K561&lt;&gt;"",'2. Enter scores'!$B561-'2. Enter scores'!K561,"")</f>
        <v/>
      </c>
      <c r="M557" s="125" t="str">
        <f>IF('2. Enter scores'!L561&lt;&gt;"",'2. Enter scores'!$B561-'2. Enter scores'!L561,"")</f>
        <v/>
      </c>
      <c r="N557" s="125" t="str">
        <f>IF('2. Enter scores'!M561&lt;&gt;"",'2. Enter scores'!$B561-'2. Enter scores'!M561,"")</f>
        <v/>
      </c>
      <c r="O557" s="125" t="str">
        <f>IF('2. Enter scores'!N561&lt;&gt;"",'2. Enter scores'!$B561-'2. Enter scores'!N561,"")</f>
        <v/>
      </c>
      <c r="P557" s="125" t="str">
        <f>IF('2. Enter scores'!O561&lt;&gt;"",'2. Enter scores'!$B561-'2. Enter scores'!O561,"")</f>
        <v/>
      </c>
      <c r="Q557" s="125" t="str">
        <f>IF('2. Enter scores'!P561&lt;&gt;"",'2. Enter scores'!$B561-'2. Enter scores'!P561,"")</f>
        <v/>
      </c>
      <c r="R557" s="125" t="str">
        <f>IF('2. Enter scores'!Q561&lt;&gt;"",'2. Enter scores'!$B561-'2. Enter scores'!Q561,"")</f>
        <v/>
      </c>
      <c r="S557" s="125" t="str">
        <f>IF('2. Enter scores'!R561&lt;&gt;"",'2. Enter scores'!$B561-'2. Enter scores'!R561,"")</f>
        <v/>
      </c>
      <c r="T557" s="125" t="str">
        <f>IF('2. Enter scores'!S561&lt;&gt;"",'2. Enter scores'!$B561-'2. Enter scores'!S561,"")</f>
        <v/>
      </c>
      <c r="U557" s="125" t="str">
        <f>IF('2. Enter scores'!T561&lt;&gt;"",'2. Enter scores'!$B561-'2. Enter scores'!T561,"")</f>
        <v/>
      </c>
      <c r="V557" s="125" t="str">
        <f>IF('2. Enter scores'!U561&lt;&gt;"",'2. Enter scores'!$B561-'2. Enter scores'!U561,"")</f>
        <v/>
      </c>
      <c r="W557" s="125" t="str">
        <f>IF('2. Enter scores'!V561&lt;&gt;"",'2. Enter scores'!$B561-'2. Enter scores'!V561,"")</f>
        <v/>
      </c>
      <c r="X557" s="125" t="str">
        <f>IF('2. Enter scores'!W561&lt;&gt;"",'2. Enter scores'!$B561-'2. Enter scores'!W561,"")</f>
        <v/>
      </c>
      <c r="Y557" s="125" t="str">
        <f>IF('2. Enter scores'!X561&lt;&gt;"",'2. Enter scores'!$B561-'2. Enter scores'!X561,"")</f>
        <v/>
      </c>
      <c r="Z557" s="125" t="str">
        <f>IF('2. Enter scores'!Y561&lt;&gt;"",'2. Enter scores'!$B561-'2. Enter scores'!Y561,"")</f>
        <v/>
      </c>
      <c r="AA557" s="125" t="str">
        <f>IF('2. Enter scores'!Z561&lt;&gt;"",'2. Enter scores'!$B561-'2. Enter scores'!Z561,"")</f>
        <v/>
      </c>
      <c r="AB557" s="125" t="str">
        <f>IF('2. Enter scores'!AA561&lt;&gt;"",'2. Enter scores'!$B561-'2. Enter scores'!AA561,"")</f>
        <v/>
      </c>
      <c r="AC557" s="125" t="str">
        <f>IF('2. Enter scores'!AB561&lt;&gt;"",'2. Enter scores'!$B561-'2. Enter scores'!AB561,"")</f>
        <v/>
      </c>
      <c r="AD557" s="125" t="str">
        <f>IF('2. Enter scores'!AC561&lt;&gt;"",'2. Enter scores'!$B561-'2. Enter scores'!AC561,"")</f>
        <v/>
      </c>
      <c r="AE557" s="125" t="str">
        <f>IF('2. Enter scores'!AD561&lt;&gt;"",'2. Enter scores'!$B561-'2. Enter scores'!AD561,"")</f>
        <v/>
      </c>
      <c r="AF557" s="125" t="str">
        <f>IF('2. Enter scores'!AE561&lt;&gt;"",'2. Enter scores'!$B561-'2. Enter scores'!AE561,"")</f>
        <v/>
      </c>
      <c r="AG557" s="125" t="str">
        <f>IF('2. Enter scores'!AF561&lt;&gt;"",'2. Enter scores'!$B561-'2. Enter scores'!AF561,"")</f>
        <v/>
      </c>
      <c r="AH557" s="125" t="str">
        <f>IF('2. Enter scores'!AG561&lt;&gt;"",'2. Enter scores'!$B561-'2. Enter scores'!AG561,"")</f>
        <v/>
      </c>
      <c r="AI557" s="125" t="str">
        <f>IF('2. Enter scores'!AH561&lt;&gt;"",'2. Enter scores'!$B561-'2. Enter scores'!AH561,"")</f>
        <v/>
      </c>
      <c r="AJ557" s="125" t="str">
        <f>IF('2. Enter scores'!AI561&lt;&gt;"",'2. Enter scores'!$B561-'2. Enter scores'!AI561,"")</f>
        <v/>
      </c>
      <c r="AK557" s="125" t="str">
        <f>IF('2. Enter scores'!AJ561&lt;&gt;"",'2. Enter scores'!$B561-'2. Enter scores'!AJ561,"")</f>
        <v/>
      </c>
      <c r="AL557" s="125" t="str">
        <f>IF('2. Enter scores'!AK561&lt;&gt;"",'2. Enter scores'!$B561-'2. Enter scores'!AK561,"")</f>
        <v/>
      </c>
      <c r="AM557" s="125" t="str">
        <f>IF('2. Enter scores'!AL561&lt;&gt;"",'2. Enter scores'!$B561-'2. Enter scores'!AL561,"")</f>
        <v/>
      </c>
      <c r="AN557" s="125" t="str">
        <f>IF('2. Enter scores'!AM561&lt;&gt;"",'2. Enter scores'!$B561-'2. Enter scores'!AM561,"")</f>
        <v/>
      </c>
      <c r="AO557" s="125" t="str">
        <f>IF('2. Enter scores'!AN561&lt;&gt;"",'2. Enter scores'!$B561-'2. Enter scores'!AN561,"")</f>
        <v/>
      </c>
      <c r="AP557" s="125" t="str">
        <f>IF('2. Enter scores'!AO561&lt;&gt;"",'2. Enter scores'!$B561-'2. Enter scores'!AO561,"")</f>
        <v/>
      </c>
      <c r="AQ557" s="125" t="str">
        <f>IF('2. Enter scores'!AP561&lt;&gt;"",'2. Enter scores'!$B561-'2. Enter scores'!AP561,"")</f>
        <v/>
      </c>
      <c r="AR557" s="125" t="str">
        <f>IF('2. Enter scores'!AQ561&lt;&gt;"",'2. Enter scores'!$B561-'2. Enter scores'!AQ561,"")</f>
        <v/>
      </c>
      <c r="AS557" s="125" t="str">
        <f>IF('2. Enter scores'!AR561&lt;&gt;"",'2. Enter scores'!$B561-'2. Enter scores'!AR561,"")</f>
        <v/>
      </c>
      <c r="AT557" s="125" t="str">
        <f>IF('2. Enter scores'!AS561&lt;&gt;"",'2. Enter scores'!$B561-'2. Enter scores'!AS561,"")</f>
        <v/>
      </c>
      <c r="AU557" s="125" t="str">
        <f>IF('2. Enter scores'!AT561&lt;&gt;"",'2. Enter scores'!$B561-'2. Enter scores'!AT561,"")</f>
        <v/>
      </c>
      <c r="AV557" s="125" t="str">
        <f>IF('2. Enter scores'!AU561&lt;&gt;"",'2. Enter scores'!$B561-'2. Enter scores'!AU561,"")</f>
        <v/>
      </c>
      <c r="AW557" s="125" t="str">
        <f>IF('2. Enter scores'!AV561&lt;&gt;"",'2. Enter scores'!$B561-'2. Enter scores'!AV561,"")</f>
        <v/>
      </c>
      <c r="AX557" s="125" t="str">
        <f>IF('2. Enter scores'!AW561&lt;&gt;"",'2. Enter scores'!$B561-'2. Enter scores'!AW561,"")</f>
        <v/>
      </c>
      <c r="AY557" s="125" t="str">
        <f>IF('2. Enter scores'!AX561&lt;&gt;"",'2. Enter scores'!$B561-'2. Enter scores'!AX561,"")</f>
        <v/>
      </c>
      <c r="AZ557" s="125" t="str">
        <f>IF('2. Enter scores'!AY561&lt;&gt;"",'2. Enter scores'!$B561-'2. Enter scores'!AY561,"")</f>
        <v/>
      </c>
      <c r="BA557" s="125" t="str">
        <f>IF('2. Enter scores'!AZ561&lt;&gt;"",'2. Enter scores'!$B561-'2. Enter scores'!AZ561,"")</f>
        <v/>
      </c>
      <c r="BB557" s="125" t="str">
        <f>IF('2. Enter scores'!BA561&lt;&gt;"",'2. Enter scores'!$B561-'2. Enter scores'!BA561,"")</f>
        <v/>
      </c>
      <c r="BC557" s="125" t="str">
        <f>IF('2. Enter scores'!BB561&lt;&gt;"",'2. Enter scores'!$B561-'2. Enter scores'!BB561,"")</f>
        <v/>
      </c>
      <c r="BD557" s="125" t="str">
        <f>IF('2. Enter scores'!BC561&lt;&gt;"",'2. Enter scores'!$B561-'2. Enter scores'!BC561,"")</f>
        <v/>
      </c>
      <c r="BE557" s="125" t="str">
        <f>IF('2. Enter scores'!BD561&lt;&gt;"",'2. Enter scores'!$B561-'2. Enter scores'!BD561,"")</f>
        <v/>
      </c>
      <c r="BF557" s="125" t="str">
        <f>IF('2. Enter scores'!BE561&lt;&gt;"",'2. Enter scores'!$B561-'2. Enter scores'!BE561,"")</f>
        <v/>
      </c>
      <c r="BG557" s="125" t="str">
        <f>IF('2. Enter scores'!BF561&lt;&gt;"",'2. Enter scores'!$B561-'2. Enter scores'!BF561,"")</f>
        <v/>
      </c>
      <c r="BH557" s="125" t="str">
        <f>IF('2. Enter scores'!BG561&lt;&gt;"",'2. Enter scores'!$B561-'2. Enter scores'!BG561,"")</f>
        <v/>
      </c>
      <c r="BI557" s="125" t="str">
        <f>IF('2. Enter scores'!BH561&lt;&gt;"",'2. Enter scores'!$B561-'2. Enter scores'!BH561,"")</f>
        <v/>
      </c>
      <c r="BJ557" s="125" t="str">
        <f>IF('2. Enter scores'!BI561&lt;&gt;"",'2. Enter scores'!$B561-'2. Enter scores'!BI561,"")</f>
        <v/>
      </c>
      <c r="BK557" s="125" t="str">
        <f>IF('2. Enter scores'!BJ561&lt;&gt;"",'2. Enter scores'!$B561-'2. Enter scores'!BJ561,"")</f>
        <v/>
      </c>
      <c r="BL557" s="125" t="str">
        <f>IF('2. Enter scores'!BK561&lt;&gt;"",'2. Enter scores'!$B561-'2. Enter scores'!BK561,"")</f>
        <v/>
      </c>
      <c r="BM557" s="125" t="str">
        <f>IF('2. Enter scores'!BL561&lt;&gt;"",'2. Enter scores'!$B561-'2. Enter scores'!BL561,"")</f>
        <v/>
      </c>
      <c r="BN557" s="125" t="str">
        <f>IF('2. Enter scores'!BM561&lt;&gt;"",'2. Enter scores'!$B561-'2. Enter scores'!BM561,"")</f>
        <v/>
      </c>
      <c r="BO557" s="125" t="str">
        <f>IF('2. Enter scores'!BN561&lt;&gt;"",'2. Enter scores'!$B561-'2. Enter scores'!BN561,"")</f>
        <v/>
      </c>
      <c r="BP557" s="108">
        <v>1000</v>
      </c>
    </row>
    <row r="558" spans="2:68" x14ac:dyDescent="0.35">
      <c r="B558" s="125" t="str">
        <f>IF('2. Enter scores'!A562&lt;&gt;"",'2. Enter scores'!A562,"")</f>
        <v/>
      </c>
      <c r="H558" s="125" t="str">
        <f>IF('2. Enter scores'!G562&lt;&gt;"",'2. Enter scores'!$B562-'2. Enter scores'!G562,"")</f>
        <v/>
      </c>
      <c r="I558" s="125" t="str">
        <f>IF('2. Enter scores'!H562&lt;&gt;"",'2. Enter scores'!$B562-'2. Enter scores'!H562,"")</f>
        <v/>
      </c>
      <c r="J558" s="125" t="str">
        <f>IF('2. Enter scores'!I562&lt;&gt;"",'2. Enter scores'!$B562-'2. Enter scores'!I562,"")</f>
        <v/>
      </c>
      <c r="K558" s="125" t="str">
        <f>IF('2. Enter scores'!J562&lt;&gt;"",'2. Enter scores'!$B562-'2. Enter scores'!J562,"")</f>
        <v/>
      </c>
      <c r="L558" s="125" t="str">
        <f>IF('2. Enter scores'!K562&lt;&gt;"",'2. Enter scores'!$B562-'2. Enter scores'!K562,"")</f>
        <v/>
      </c>
      <c r="M558" s="125" t="str">
        <f>IF('2. Enter scores'!L562&lt;&gt;"",'2. Enter scores'!$B562-'2. Enter scores'!L562,"")</f>
        <v/>
      </c>
      <c r="N558" s="125" t="str">
        <f>IF('2. Enter scores'!M562&lt;&gt;"",'2. Enter scores'!$B562-'2. Enter scores'!M562,"")</f>
        <v/>
      </c>
      <c r="O558" s="125" t="str">
        <f>IF('2. Enter scores'!N562&lt;&gt;"",'2. Enter scores'!$B562-'2. Enter scores'!N562,"")</f>
        <v/>
      </c>
      <c r="P558" s="125" t="str">
        <f>IF('2. Enter scores'!O562&lt;&gt;"",'2. Enter scores'!$B562-'2. Enter scores'!O562,"")</f>
        <v/>
      </c>
      <c r="Q558" s="125" t="str">
        <f>IF('2. Enter scores'!P562&lt;&gt;"",'2. Enter scores'!$B562-'2. Enter scores'!P562,"")</f>
        <v/>
      </c>
      <c r="R558" s="125" t="str">
        <f>IF('2. Enter scores'!Q562&lt;&gt;"",'2. Enter scores'!$B562-'2. Enter scores'!Q562,"")</f>
        <v/>
      </c>
      <c r="S558" s="125" t="str">
        <f>IF('2. Enter scores'!R562&lt;&gt;"",'2. Enter scores'!$B562-'2. Enter scores'!R562,"")</f>
        <v/>
      </c>
      <c r="T558" s="125" t="str">
        <f>IF('2. Enter scores'!S562&lt;&gt;"",'2. Enter scores'!$B562-'2. Enter scores'!S562,"")</f>
        <v/>
      </c>
      <c r="U558" s="125" t="str">
        <f>IF('2. Enter scores'!T562&lt;&gt;"",'2. Enter scores'!$B562-'2. Enter scores'!T562,"")</f>
        <v/>
      </c>
      <c r="V558" s="125" t="str">
        <f>IF('2. Enter scores'!U562&lt;&gt;"",'2. Enter scores'!$B562-'2. Enter scores'!U562,"")</f>
        <v/>
      </c>
      <c r="W558" s="125" t="str">
        <f>IF('2. Enter scores'!V562&lt;&gt;"",'2. Enter scores'!$B562-'2. Enter scores'!V562,"")</f>
        <v/>
      </c>
      <c r="X558" s="125" t="str">
        <f>IF('2. Enter scores'!W562&lt;&gt;"",'2. Enter scores'!$B562-'2. Enter scores'!W562,"")</f>
        <v/>
      </c>
      <c r="Y558" s="125" t="str">
        <f>IF('2. Enter scores'!X562&lt;&gt;"",'2. Enter scores'!$B562-'2. Enter scores'!X562,"")</f>
        <v/>
      </c>
      <c r="Z558" s="125" t="str">
        <f>IF('2. Enter scores'!Y562&lt;&gt;"",'2. Enter scores'!$B562-'2. Enter scores'!Y562,"")</f>
        <v/>
      </c>
      <c r="AA558" s="125" t="str">
        <f>IF('2. Enter scores'!Z562&lt;&gt;"",'2. Enter scores'!$B562-'2. Enter scores'!Z562,"")</f>
        <v/>
      </c>
      <c r="AB558" s="125" t="str">
        <f>IF('2. Enter scores'!AA562&lt;&gt;"",'2. Enter scores'!$B562-'2. Enter scores'!AA562,"")</f>
        <v/>
      </c>
      <c r="AC558" s="125" t="str">
        <f>IF('2. Enter scores'!AB562&lt;&gt;"",'2. Enter scores'!$B562-'2. Enter scores'!AB562,"")</f>
        <v/>
      </c>
      <c r="AD558" s="125" t="str">
        <f>IF('2. Enter scores'!AC562&lt;&gt;"",'2. Enter scores'!$B562-'2. Enter scores'!AC562,"")</f>
        <v/>
      </c>
      <c r="AE558" s="125" t="str">
        <f>IF('2. Enter scores'!AD562&lt;&gt;"",'2. Enter scores'!$B562-'2. Enter scores'!AD562,"")</f>
        <v/>
      </c>
      <c r="AF558" s="125" t="str">
        <f>IF('2. Enter scores'!AE562&lt;&gt;"",'2. Enter scores'!$B562-'2. Enter scores'!AE562,"")</f>
        <v/>
      </c>
      <c r="AG558" s="125" t="str">
        <f>IF('2. Enter scores'!AF562&lt;&gt;"",'2. Enter scores'!$B562-'2. Enter scores'!AF562,"")</f>
        <v/>
      </c>
      <c r="AH558" s="125" t="str">
        <f>IF('2. Enter scores'!AG562&lt;&gt;"",'2. Enter scores'!$B562-'2. Enter scores'!AG562,"")</f>
        <v/>
      </c>
      <c r="AI558" s="125" t="str">
        <f>IF('2. Enter scores'!AH562&lt;&gt;"",'2. Enter scores'!$B562-'2. Enter scores'!AH562,"")</f>
        <v/>
      </c>
      <c r="AJ558" s="125" t="str">
        <f>IF('2. Enter scores'!AI562&lt;&gt;"",'2. Enter scores'!$B562-'2. Enter scores'!AI562,"")</f>
        <v/>
      </c>
      <c r="AK558" s="125" t="str">
        <f>IF('2. Enter scores'!AJ562&lt;&gt;"",'2. Enter scores'!$B562-'2. Enter scores'!AJ562,"")</f>
        <v/>
      </c>
      <c r="AL558" s="125" t="str">
        <f>IF('2. Enter scores'!AK562&lt;&gt;"",'2. Enter scores'!$B562-'2. Enter scores'!AK562,"")</f>
        <v/>
      </c>
      <c r="AM558" s="125" t="str">
        <f>IF('2. Enter scores'!AL562&lt;&gt;"",'2. Enter scores'!$B562-'2. Enter scores'!AL562,"")</f>
        <v/>
      </c>
      <c r="AN558" s="125" t="str">
        <f>IF('2. Enter scores'!AM562&lt;&gt;"",'2. Enter scores'!$B562-'2. Enter scores'!AM562,"")</f>
        <v/>
      </c>
      <c r="AO558" s="125" t="str">
        <f>IF('2. Enter scores'!AN562&lt;&gt;"",'2. Enter scores'!$B562-'2. Enter scores'!AN562,"")</f>
        <v/>
      </c>
      <c r="AP558" s="125" t="str">
        <f>IF('2. Enter scores'!AO562&lt;&gt;"",'2. Enter scores'!$B562-'2. Enter scores'!AO562,"")</f>
        <v/>
      </c>
      <c r="AQ558" s="125" t="str">
        <f>IF('2. Enter scores'!AP562&lt;&gt;"",'2. Enter scores'!$B562-'2. Enter scores'!AP562,"")</f>
        <v/>
      </c>
      <c r="AR558" s="125" t="str">
        <f>IF('2. Enter scores'!AQ562&lt;&gt;"",'2. Enter scores'!$B562-'2. Enter scores'!AQ562,"")</f>
        <v/>
      </c>
      <c r="AS558" s="125" t="str">
        <f>IF('2. Enter scores'!AR562&lt;&gt;"",'2. Enter scores'!$B562-'2. Enter scores'!AR562,"")</f>
        <v/>
      </c>
      <c r="AT558" s="125" t="str">
        <f>IF('2. Enter scores'!AS562&lt;&gt;"",'2. Enter scores'!$B562-'2. Enter scores'!AS562,"")</f>
        <v/>
      </c>
      <c r="AU558" s="125" t="str">
        <f>IF('2. Enter scores'!AT562&lt;&gt;"",'2. Enter scores'!$B562-'2. Enter scores'!AT562,"")</f>
        <v/>
      </c>
      <c r="AV558" s="125" t="str">
        <f>IF('2. Enter scores'!AU562&lt;&gt;"",'2. Enter scores'!$B562-'2. Enter scores'!AU562,"")</f>
        <v/>
      </c>
      <c r="AW558" s="125" t="str">
        <f>IF('2. Enter scores'!AV562&lt;&gt;"",'2. Enter scores'!$B562-'2. Enter scores'!AV562,"")</f>
        <v/>
      </c>
      <c r="AX558" s="125" t="str">
        <f>IF('2. Enter scores'!AW562&lt;&gt;"",'2. Enter scores'!$B562-'2. Enter scores'!AW562,"")</f>
        <v/>
      </c>
      <c r="AY558" s="125" t="str">
        <f>IF('2. Enter scores'!AX562&lt;&gt;"",'2. Enter scores'!$B562-'2. Enter scores'!AX562,"")</f>
        <v/>
      </c>
      <c r="AZ558" s="125" t="str">
        <f>IF('2. Enter scores'!AY562&lt;&gt;"",'2. Enter scores'!$B562-'2. Enter scores'!AY562,"")</f>
        <v/>
      </c>
      <c r="BA558" s="125" t="str">
        <f>IF('2. Enter scores'!AZ562&lt;&gt;"",'2. Enter scores'!$B562-'2. Enter scores'!AZ562,"")</f>
        <v/>
      </c>
      <c r="BB558" s="125" t="str">
        <f>IF('2. Enter scores'!BA562&lt;&gt;"",'2. Enter scores'!$B562-'2. Enter scores'!BA562,"")</f>
        <v/>
      </c>
      <c r="BC558" s="125" t="str">
        <f>IF('2. Enter scores'!BB562&lt;&gt;"",'2. Enter scores'!$B562-'2. Enter scores'!BB562,"")</f>
        <v/>
      </c>
      <c r="BD558" s="125" t="str">
        <f>IF('2. Enter scores'!BC562&lt;&gt;"",'2. Enter scores'!$B562-'2. Enter scores'!BC562,"")</f>
        <v/>
      </c>
      <c r="BE558" s="125" t="str">
        <f>IF('2. Enter scores'!BD562&lt;&gt;"",'2. Enter scores'!$B562-'2. Enter scores'!BD562,"")</f>
        <v/>
      </c>
      <c r="BF558" s="125" t="str">
        <f>IF('2. Enter scores'!BE562&lt;&gt;"",'2. Enter scores'!$B562-'2. Enter scores'!BE562,"")</f>
        <v/>
      </c>
      <c r="BG558" s="125" t="str">
        <f>IF('2. Enter scores'!BF562&lt;&gt;"",'2. Enter scores'!$B562-'2. Enter scores'!BF562,"")</f>
        <v/>
      </c>
      <c r="BH558" s="125" t="str">
        <f>IF('2. Enter scores'!BG562&lt;&gt;"",'2. Enter scores'!$B562-'2. Enter scores'!BG562,"")</f>
        <v/>
      </c>
      <c r="BI558" s="125" t="str">
        <f>IF('2. Enter scores'!BH562&lt;&gt;"",'2. Enter scores'!$B562-'2. Enter scores'!BH562,"")</f>
        <v/>
      </c>
      <c r="BJ558" s="125" t="str">
        <f>IF('2. Enter scores'!BI562&lt;&gt;"",'2. Enter scores'!$B562-'2. Enter scores'!BI562,"")</f>
        <v/>
      </c>
      <c r="BK558" s="125" t="str">
        <f>IF('2. Enter scores'!BJ562&lt;&gt;"",'2. Enter scores'!$B562-'2. Enter scores'!BJ562,"")</f>
        <v/>
      </c>
      <c r="BL558" s="125" t="str">
        <f>IF('2. Enter scores'!BK562&lt;&gt;"",'2. Enter scores'!$B562-'2. Enter scores'!BK562,"")</f>
        <v/>
      </c>
      <c r="BM558" s="125" t="str">
        <f>IF('2. Enter scores'!BL562&lt;&gt;"",'2. Enter scores'!$B562-'2. Enter scores'!BL562,"")</f>
        <v/>
      </c>
      <c r="BN558" s="125" t="str">
        <f>IF('2. Enter scores'!BM562&lt;&gt;"",'2. Enter scores'!$B562-'2. Enter scores'!BM562,"")</f>
        <v/>
      </c>
      <c r="BO558" s="125" t="str">
        <f>IF('2. Enter scores'!BN562&lt;&gt;"",'2. Enter scores'!$B562-'2. Enter scores'!BN562,"")</f>
        <v/>
      </c>
      <c r="BP558" s="108">
        <v>1000</v>
      </c>
    </row>
    <row r="559" spans="2:68" x14ac:dyDescent="0.35">
      <c r="B559" s="125" t="str">
        <f>IF('2. Enter scores'!A563&lt;&gt;"",'2. Enter scores'!A563,"")</f>
        <v/>
      </c>
      <c r="H559" s="125" t="str">
        <f>IF('2. Enter scores'!G563&lt;&gt;"",'2. Enter scores'!$B563-'2. Enter scores'!G563,"")</f>
        <v/>
      </c>
      <c r="I559" s="125" t="str">
        <f>IF('2. Enter scores'!H563&lt;&gt;"",'2. Enter scores'!$B563-'2. Enter scores'!H563,"")</f>
        <v/>
      </c>
      <c r="J559" s="125" t="str">
        <f>IF('2. Enter scores'!I563&lt;&gt;"",'2. Enter scores'!$B563-'2. Enter scores'!I563,"")</f>
        <v/>
      </c>
      <c r="K559" s="125" t="str">
        <f>IF('2. Enter scores'!J563&lt;&gt;"",'2. Enter scores'!$B563-'2. Enter scores'!J563,"")</f>
        <v/>
      </c>
      <c r="L559" s="125" t="str">
        <f>IF('2. Enter scores'!K563&lt;&gt;"",'2. Enter scores'!$B563-'2. Enter scores'!K563,"")</f>
        <v/>
      </c>
      <c r="M559" s="125" t="str">
        <f>IF('2. Enter scores'!L563&lt;&gt;"",'2. Enter scores'!$B563-'2. Enter scores'!L563,"")</f>
        <v/>
      </c>
      <c r="N559" s="125" t="str">
        <f>IF('2. Enter scores'!M563&lt;&gt;"",'2. Enter scores'!$B563-'2. Enter scores'!M563,"")</f>
        <v/>
      </c>
      <c r="O559" s="125" t="str">
        <f>IF('2. Enter scores'!N563&lt;&gt;"",'2. Enter scores'!$B563-'2. Enter scores'!N563,"")</f>
        <v/>
      </c>
      <c r="P559" s="125" t="str">
        <f>IF('2. Enter scores'!O563&lt;&gt;"",'2. Enter scores'!$B563-'2. Enter scores'!O563,"")</f>
        <v/>
      </c>
      <c r="Q559" s="125" t="str">
        <f>IF('2. Enter scores'!P563&lt;&gt;"",'2. Enter scores'!$B563-'2. Enter scores'!P563,"")</f>
        <v/>
      </c>
      <c r="R559" s="125" t="str">
        <f>IF('2. Enter scores'!Q563&lt;&gt;"",'2. Enter scores'!$B563-'2. Enter scores'!Q563,"")</f>
        <v/>
      </c>
      <c r="S559" s="125" t="str">
        <f>IF('2. Enter scores'!R563&lt;&gt;"",'2. Enter scores'!$B563-'2. Enter scores'!R563,"")</f>
        <v/>
      </c>
      <c r="T559" s="125" t="str">
        <f>IF('2. Enter scores'!S563&lt;&gt;"",'2. Enter scores'!$B563-'2. Enter scores'!S563,"")</f>
        <v/>
      </c>
      <c r="U559" s="125" t="str">
        <f>IF('2. Enter scores'!T563&lt;&gt;"",'2. Enter scores'!$B563-'2. Enter scores'!T563,"")</f>
        <v/>
      </c>
      <c r="V559" s="125" t="str">
        <f>IF('2. Enter scores'!U563&lt;&gt;"",'2. Enter scores'!$B563-'2. Enter scores'!U563,"")</f>
        <v/>
      </c>
      <c r="W559" s="125" t="str">
        <f>IF('2. Enter scores'!V563&lt;&gt;"",'2. Enter scores'!$B563-'2. Enter scores'!V563,"")</f>
        <v/>
      </c>
      <c r="X559" s="125" t="str">
        <f>IF('2. Enter scores'!W563&lt;&gt;"",'2. Enter scores'!$B563-'2. Enter scores'!W563,"")</f>
        <v/>
      </c>
      <c r="Y559" s="125" t="str">
        <f>IF('2. Enter scores'!X563&lt;&gt;"",'2. Enter scores'!$B563-'2. Enter scores'!X563,"")</f>
        <v/>
      </c>
      <c r="Z559" s="125" t="str">
        <f>IF('2. Enter scores'!Y563&lt;&gt;"",'2. Enter scores'!$B563-'2. Enter scores'!Y563,"")</f>
        <v/>
      </c>
      <c r="AA559" s="125" t="str">
        <f>IF('2. Enter scores'!Z563&lt;&gt;"",'2. Enter scores'!$B563-'2. Enter scores'!Z563,"")</f>
        <v/>
      </c>
      <c r="AB559" s="125" t="str">
        <f>IF('2. Enter scores'!AA563&lt;&gt;"",'2. Enter scores'!$B563-'2. Enter scores'!AA563,"")</f>
        <v/>
      </c>
      <c r="AC559" s="125" t="str">
        <f>IF('2. Enter scores'!AB563&lt;&gt;"",'2. Enter scores'!$B563-'2. Enter scores'!AB563,"")</f>
        <v/>
      </c>
      <c r="AD559" s="125" t="str">
        <f>IF('2. Enter scores'!AC563&lt;&gt;"",'2. Enter scores'!$B563-'2. Enter scores'!AC563,"")</f>
        <v/>
      </c>
      <c r="AE559" s="125" t="str">
        <f>IF('2. Enter scores'!AD563&lt;&gt;"",'2. Enter scores'!$B563-'2. Enter scores'!AD563,"")</f>
        <v/>
      </c>
      <c r="AF559" s="125" t="str">
        <f>IF('2. Enter scores'!AE563&lt;&gt;"",'2. Enter scores'!$B563-'2. Enter scores'!AE563,"")</f>
        <v/>
      </c>
      <c r="AG559" s="125" t="str">
        <f>IF('2. Enter scores'!AF563&lt;&gt;"",'2. Enter scores'!$B563-'2. Enter scores'!AF563,"")</f>
        <v/>
      </c>
      <c r="AH559" s="125" t="str">
        <f>IF('2. Enter scores'!AG563&lt;&gt;"",'2. Enter scores'!$B563-'2. Enter scores'!AG563,"")</f>
        <v/>
      </c>
      <c r="AI559" s="125" t="str">
        <f>IF('2. Enter scores'!AH563&lt;&gt;"",'2. Enter scores'!$B563-'2. Enter scores'!AH563,"")</f>
        <v/>
      </c>
      <c r="AJ559" s="125" t="str">
        <f>IF('2. Enter scores'!AI563&lt;&gt;"",'2. Enter scores'!$B563-'2. Enter scores'!AI563,"")</f>
        <v/>
      </c>
      <c r="AK559" s="125" t="str">
        <f>IF('2. Enter scores'!AJ563&lt;&gt;"",'2. Enter scores'!$B563-'2. Enter scores'!AJ563,"")</f>
        <v/>
      </c>
      <c r="AL559" s="125" t="str">
        <f>IF('2. Enter scores'!AK563&lt;&gt;"",'2. Enter scores'!$B563-'2. Enter scores'!AK563,"")</f>
        <v/>
      </c>
      <c r="AM559" s="125" t="str">
        <f>IF('2. Enter scores'!AL563&lt;&gt;"",'2. Enter scores'!$B563-'2. Enter scores'!AL563,"")</f>
        <v/>
      </c>
      <c r="AN559" s="125" t="str">
        <f>IF('2. Enter scores'!AM563&lt;&gt;"",'2. Enter scores'!$B563-'2. Enter scores'!AM563,"")</f>
        <v/>
      </c>
      <c r="AO559" s="125" t="str">
        <f>IF('2. Enter scores'!AN563&lt;&gt;"",'2. Enter scores'!$B563-'2. Enter scores'!AN563,"")</f>
        <v/>
      </c>
      <c r="AP559" s="125" t="str">
        <f>IF('2. Enter scores'!AO563&lt;&gt;"",'2. Enter scores'!$B563-'2. Enter scores'!AO563,"")</f>
        <v/>
      </c>
      <c r="AQ559" s="125" t="str">
        <f>IF('2. Enter scores'!AP563&lt;&gt;"",'2. Enter scores'!$B563-'2. Enter scores'!AP563,"")</f>
        <v/>
      </c>
      <c r="AR559" s="125" t="str">
        <f>IF('2. Enter scores'!AQ563&lt;&gt;"",'2. Enter scores'!$B563-'2. Enter scores'!AQ563,"")</f>
        <v/>
      </c>
      <c r="AS559" s="125" t="str">
        <f>IF('2. Enter scores'!AR563&lt;&gt;"",'2. Enter scores'!$B563-'2. Enter scores'!AR563,"")</f>
        <v/>
      </c>
      <c r="AT559" s="125" t="str">
        <f>IF('2. Enter scores'!AS563&lt;&gt;"",'2. Enter scores'!$B563-'2. Enter scores'!AS563,"")</f>
        <v/>
      </c>
      <c r="AU559" s="125" t="str">
        <f>IF('2. Enter scores'!AT563&lt;&gt;"",'2. Enter scores'!$B563-'2. Enter scores'!AT563,"")</f>
        <v/>
      </c>
      <c r="AV559" s="125" t="str">
        <f>IF('2. Enter scores'!AU563&lt;&gt;"",'2. Enter scores'!$B563-'2. Enter scores'!AU563,"")</f>
        <v/>
      </c>
      <c r="AW559" s="125" t="str">
        <f>IF('2. Enter scores'!AV563&lt;&gt;"",'2. Enter scores'!$B563-'2. Enter scores'!AV563,"")</f>
        <v/>
      </c>
      <c r="AX559" s="125" t="str">
        <f>IF('2. Enter scores'!AW563&lt;&gt;"",'2. Enter scores'!$B563-'2. Enter scores'!AW563,"")</f>
        <v/>
      </c>
      <c r="AY559" s="125" t="str">
        <f>IF('2. Enter scores'!AX563&lt;&gt;"",'2. Enter scores'!$B563-'2. Enter scores'!AX563,"")</f>
        <v/>
      </c>
      <c r="AZ559" s="125" t="str">
        <f>IF('2. Enter scores'!AY563&lt;&gt;"",'2. Enter scores'!$B563-'2. Enter scores'!AY563,"")</f>
        <v/>
      </c>
      <c r="BA559" s="125" t="str">
        <f>IF('2. Enter scores'!AZ563&lt;&gt;"",'2. Enter scores'!$B563-'2. Enter scores'!AZ563,"")</f>
        <v/>
      </c>
      <c r="BB559" s="125" t="str">
        <f>IF('2. Enter scores'!BA563&lt;&gt;"",'2. Enter scores'!$B563-'2. Enter scores'!BA563,"")</f>
        <v/>
      </c>
      <c r="BC559" s="125" t="str">
        <f>IF('2. Enter scores'!BB563&lt;&gt;"",'2. Enter scores'!$B563-'2. Enter scores'!BB563,"")</f>
        <v/>
      </c>
      <c r="BD559" s="125" t="str">
        <f>IF('2. Enter scores'!BC563&lt;&gt;"",'2. Enter scores'!$B563-'2. Enter scores'!BC563,"")</f>
        <v/>
      </c>
      <c r="BE559" s="125" t="str">
        <f>IF('2. Enter scores'!BD563&lt;&gt;"",'2. Enter scores'!$B563-'2. Enter scores'!BD563,"")</f>
        <v/>
      </c>
      <c r="BF559" s="125" t="str">
        <f>IF('2. Enter scores'!BE563&lt;&gt;"",'2. Enter scores'!$B563-'2. Enter scores'!BE563,"")</f>
        <v/>
      </c>
      <c r="BG559" s="125" t="str">
        <f>IF('2. Enter scores'!BF563&lt;&gt;"",'2. Enter scores'!$B563-'2. Enter scores'!BF563,"")</f>
        <v/>
      </c>
      <c r="BH559" s="125" t="str">
        <f>IF('2. Enter scores'!BG563&lt;&gt;"",'2. Enter scores'!$B563-'2. Enter scores'!BG563,"")</f>
        <v/>
      </c>
      <c r="BI559" s="125" t="str">
        <f>IF('2. Enter scores'!BH563&lt;&gt;"",'2. Enter scores'!$B563-'2. Enter scores'!BH563,"")</f>
        <v/>
      </c>
      <c r="BJ559" s="125" t="str">
        <f>IF('2. Enter scores'!BI563&lt;&gt;"",'2. Enter scores'!$B563-'2. Enter scores'!BI563,"")</f>
        <v/>
      </c>
      <c r="BK559" s="125" t="str">
        <f>IF('2. Enter scores'!BJ563&lt;&gt;"",'2. Enter scores'!$B563-'2. Enter scores'!BJ563,"")</f>
        <v/>
      </c>
      <c r="BL559" s="125" t="str">
        <f>IF('2. Enter scores'!BK563&lt;&gt;"",'2. Enter scores'!$B563-'2. Enter scores'!BK563,"")</f>
        <v/>
      </c>
      <c r="BM559" s="125" t="str">
        <f>IF('2. Enter scores'!BL563&lt;&gt;"",'2. Enter scores'!$B563-'2. Enter scores'!BL563,"")</f>
        <v/>
      </c>
      <c r="BN559" s="125" t="str">
        <f>IF('2. Enter scores'!BM563&lt;&gt;"",'2. Enter scores'!$B563-'2. Enter scores'!BM563,"")</f>
        <v/>
      </c>
      <c r="BO559" s="125" t="str">
        <f>IF('2. Enter scores'!BN563&lt;&gt;"",'2. Enter scores'!$B563-'2. Enter scores'!BN563,"")</f>
        <v/>
      </c>
      <c r="BP559" s="108">
        <v>1000</v>
      </c>
    </row>
    <row r="560" spans="2:68" x14ac:dyDescent="0.35">
      <c r="B560" s="125" t="str">
        <f>IF('2. Enter scores'!A564&lt;&gt;"",'2. Enter scores'!A564,"")</f>
        <v/>
      </c>
      <c r="H560" s="125" t="str">
        <f>IF('2. Enter scores'!G564&lt;&gt;"",'2. Enter scores'!$B564-'2. Enter scores'!G564,"")</f>
        <v/>
      </c>
      <c r="I560" s="125" t="str">
        <f>IF('2. Enter scores'!H564&lt;&gt;"",'2. Enter scores'!$B564-'2. Enter scores'!H564,"")</f>
        <v/>
      </c>
      <c r="J560" s="125" t="str">
        <f>IF('2. Enter scores'!I564&lt;&gt;"",'2. Enter scores'!$B564-'2. Enter scores'!I564,"")</f>
        <v/>
      </c>
      <c r="K560" s="125" t="str">
        <f>IF('2. Enter scores'!J564&lt;&gt;"",'2. Enter scores'!$B564-'2. Enter scores'!J564,"")</f>
        <v/>
      </c>
      <c r="L560" s="125" t="str">
        <f>IF('2. Enter scores'!K564&lt;&gt;"",'2. Enter scores'!$B564-'2. Enter scores'!K564,"")</f>
        <v/>
      </c>
      <c r="M560" s="125" t="str">
        <f>IF('2. Enter scores'!L564&lt;&gt;"",'2. Enter scores'!$B564-'2. Enter scores'!L564,"")</f>
        <v/>
      </c>
      <c r="N560" s="125" t="str">
        <f>IF('2. Enter scores'!M564&lt;&gt;"",'2. Enter scores'!$B564-'2. Enter scores'!M564,"")</f>
        <v/>
      </c>
      <c r="O560" s="125" t="str">
        <f>IF('2. Enter scores'!N564&lt;&gt;"",'2. Enter scores'!$B564-'2. Enter scores'!N564,"")</f>
        <v/>
      </c>
      <c r="P560" s="125" t="str">
        <f>IF('2. Enter scores'!O564&lt;&gt;"",'2. Enter scores'!$B564-'2. Enter scores'!O564,"")</f>
        <v/>
      </c>
      <c r="Q560" s="125" t="str">
        <f>IF('2. Enter scores'!P564&lt;&gt;"",'2. Enter scores'!$B564-'2. Enter scores'!P564,"")</f>
        <v/>
      </c>
      <c r="R560" s="125" t="str">
        <f>IF('2. Enter scores'!Q564&lt;&gt;"",'2. Enter scores'!$B564-'2. Enter scores'!Q564,"")</f>
        <v/>
      </c>
      <c r="S560" s="125" t="str">
        <f>IF('2. Enter scores'!R564&lt;&gt;"",'2. Enter scores'!$B564-'2. Enter scores'!R564,"")</f>
        <v/>
      </c>
      <c r="T560" s="125" t="str">
        <f>IF('2. Enter scores'!S564&lt;&gt;"",'2. Enter scores'!$B564-'2. Enter scores'!S564,"")</f>
        <v/>
      </c>
      <c r="U560" s="125" t="str">
        <f>IF('2. Enter scores'!T564&lt;&gt;"",'2. Enter scores'!$B564-'2. Enter scores'!T564,"")</f>
        <v/>
      </c>
      <c r="V560" s="125" t="str">
        <f>IF('2. Enter scores'!U564&lt;&gt;"",'2. Enter scores'!$B564-'2. Enter scores'!U564,"")</f>
        <v/>
      </c>
      <c r="W560" s="125" t="str">
        <f>IF('2. Enter scores'!V564&lt;&gt;"",'2. Enter scores'!$B564-'2. Enter scores'!V564,"")</f>
        <v/>
      </c>
      <c r="X560" s="125" t="str">
        <f>IF('2. Enter scores'!W564&lt;&gt;"",'2. Enter scores'!$B564-'2. Enter scores'!W564,"")</f>
        <v/>
      </c>
      <c r="Y560" s="125" t="str">
        <f>IF('2. Enter scores'!X564&lt;&gt;"",'2. Enter scores'!$B564-'2. Enter scores'!X564,"")</f>
        <v/>
      </c>
      <c r="Z560" s="125" t="str">
        <f>IF('2. Enter scores'!Y564&lt;&gt;"",'2. Enter scores'!$B564-'2. Enter scores'!Y564,"")</f>
        <v/>
      </c>
      <c r="AA560" s="125" t="str">
        <f>IF('2. Enter scores'!Z564&lt;&gt;"",'2. Enter scores'!$B564-'2. Enter scores'!Z564,"")</f>
        <v/>
      </c>
      <c r="AB560" s="125" t="str">
        <f>IF('2. Enter scores'!AA564&lt;&gt;"",'2. Enter scores'!$B564-'2. Enter scores'!AA564,"")</f>
        <v/>
      </c>
      <c r="AC560" s="125" t="str">
        <f>IF('2. Enter scores'!AB564&lt;&gt;"",'2. Enter scores'!$B564-'2. Enter scores'!AB564,"")</f>
        <v/>
      </c>
      <c r="AD560" s="125" t="str">
        <f>IF('2. Enter scores'!AC564&lt;&gt;"",'2. Enter scores'!$B564-'2. Enter scores'!AC564,"")</f>
        <v/>
      </c>
      <c r="AE560" s="125" t="str">
        <f>IF('2. Enter scores'!AD564&lt;&gt;"",'2. Enter scores'!$B564-'2. Enter scores'!AD564,"")</f>
        <v/>
      </c>
      <c r="AF560" s="125" t="str">
        <f>IF('2. Enter scores'!AE564&lt;&gt;"",'2. Enter scores'!$B564-'2. Enter scores'!AE564,"")</f>
        <v/>
      </c>
      <c r="AG560" s="125" t="str">
        <f>IF('2. Enter scores'!AF564&lt;&gt;"",'2. Enter scores'!$B564-'2. Enter scores'!AF564,"")</f>
        <v/>
      </c>
      <c r="AH560" s="125" t="str">
        <f>IF('2. Enter scores'!AG564&lt;&gt;"",'2. Enter scores'!$B564-'2. Enter scores'!AG564,"")</f>
        <v/>
      </c>
      <c r="AI560" s="125" t="str">
        <f>IF('2. Enter scores'!AH564&lt;&gt;"",'2. Enter scores'!$B564-'2. Enter scores'!AH564,"")</f>
        <v/>
      </c>
      <c r="AJ560" s="125" t="str">
        <f>IF('2. Enter scores'!AI564&lt;&gt;"",'2. Enter scores'!$B564-'2. Enter scores'!AI564,"")</f>
        <v/>
      </c>
      <c r="AK560" s="125" t="str">
        <f>IF('2. Enter scores'!AJ564&lt;&gt;"",'2. Enter scores'!$B564-'2. Enter scores'!AJ564,"")</f>
        <v/>
      </c>
      <c r="AL560" s="125" t="str">
        <f>IF('2. Enter scores'!AK564&lt;&gt;"",'2. Enter scores'!$B564-'2. Enter scores'!AK564,"")</f>
        <v/>
      </c>
      <c r="AM560" s="125" t="str">
        <f>IF('2. Enter scores'!AL564&lt;&gt;"",'2. Enter scores'!$B564-'2. Enter scores'!AL564,"")</f>
        <v/>
      </c>
      <c r="AN560" s="125" t="str">
        <f>IF('2. Enter scores'!AM564&lt;&gt;"",'2. Enter scores'!$B564-'2. Enter scores'!AM564,"")</f>
        <v/>
      </c>
      <c r="AO560" s="125" t="str">
        <f>IF('2. Enter scores'!AN564&lt;&gt;"",'2. Enter scores'!$B564-'2. Enter scores'!AN564,"")</f>
        <v/>
      </c>
      <c r="AP560" s="125" t="str">
        <f>IF('2. Enter scores'!AO564&lt;&gt;"",'2. Enter scores'!$B564-'2. Enter scores'!AO564,"")</f>
        <v/>
      </c>
      <c r="AQ560" s="125" t="str">
        <f>IF('2. Enter scores'!AP564&lt;&gt;"",'2. Enter scores'!$B564-'2. Enter scores'!AP564,"")</f>
        <v/>
      </c>
      <c r="AR560" s="125" t="str">
        <f>IF('2. Enter scores'!AQ564&lt;&gt;"",'2. Enter scores'!$B564-'2. Enter scores'!AQ564,"")</f>
        <v/>
      </c>
      <c r="AS560" s="125" t="str">
        <f>IF('2. Enter scores'!AR564&lt;&gt;"",'2. Enter scores'!$B564-'2. Enter scores'!AR564,"")</f>
        <v/>
      </c>
      <c r="AT560" s="125" t="str">
        <f>IF('2. Enter scores'!AS564&lt;&gt;"",'2. Enter scores'!$B564-'2. Enter scores'!AS564,"")</f>
        <v/>
      </c>
      <c r="AU560" s="125" t="str">
        <f>IF('2. Enter scores'!AT564&lt;&gt;"",'2. Enter scores'!$B564-'2. Enter scores'!AT564,"")</f>
        <v/>
      </c>
      <c r="AV560" s="125" t="str">
        <f>IF('2. Enter scores'!AU564&lt;&gt;"",'2. Enter scores'!$B564-'2. Enter scores'!AU564,"")</f>
        <v/>
      </c>
      <c r="AW560" s="125" t="str">
        <f>IF('2. Enter scores'!AV564&lt;&gt;"",'2. Enter scores'!$B564-'2. Enter scores'!AV564,"")</f>
        <v/>
      </c>
      <c r="AX560" s="125" t="str">
        <f>IF('2. Enter scores'!AW564&lt;&gt;"",'2. Enter scores'!$B564-'2. Enter scores'!AW564,"")</f>
        <v/>
      </c>
      <c r="AY560" s="125" t="str">
        <f>IF('2. Enter scores'!AX564&lt;&gt;"",'2. Enter scores'!$B564-'2. Enter scores'!AX564,"")</f>
        <v/>
      </c>
      <c r="AZ560" s="125" t="str">
        <f>IF('2. Enter scores'!AY564&lt;&gt;"",'2. Enter scores'!$B564-'2. Enter scores'!AY564,"")</f>
        <v/>
      </c>
      <c r="BA560" s="125" t="str">
        <f>IF('2. Enter scores'!AZ564&lt;&gt;"",'2. Enter scores'!$B564-'2. Enter scores'!AZ564,"")</f>
        <v/>
      </c>
      <c r="BB560" s="125" t="str">
        <f>IF('2. Enter scores'!BA564&lt;&gt;"",'2. Enter scores'!$B564-'2. Enter scores'!BA564,"")</f>
        <v/>
      </c>
      <c r="BC560" s="125" t="str">
        <f>IF('2. Enter scores'!BB564&lt;&gt;"",'2. Enter scores'!$B564-'2. Enter scores'!BB564,"")</f>
        <v/>
      </c>
      <c r="BD560" s="125" t="str">
        <f>IF('2. Enter scores'!BC564&lt;&gt;"",'2. Enter scores'!$B564-'2. Enter scores'!BC564,"")</f>
        <v/>
      </c>
      <c r="BE560" s="125" t="str">
        <f>IF('2. Enter scores'!BD564&lt;&gt;"",'2. Enter scores'!$B564-'2. Enter scores'!BD564,"")</f>
        <v/>
      </c>
      <c r="BF560" s="125" t="str">
        <f>IF('2. Enter scores'!BE564&lt;&gt;"",'2. Enter scores'!$B564-'2. Enter scores'!BE564,"")</f>
        <v/>
      </c>
      <c r="BG560" s="125" t="str">
        <f>IF('2. Enter scores'!BF564&lt;&gt;"",'2. Enter scores'!$B564-'2. Enter scores'!BF564,"")</f>
        <v/>
      </c>
      <c r="BH560" s="125" t="str">
        <f>IF('2. Enter scores'!BG564&lt;&gt;"",'2. Enter scores'!$B564-'2. Enter scores'!BG564,"")</f>
        <v/>
      </c>
      <c r="BI560" s="125" t="str">
        <f>IF('2. Enter scores'!BH564&lt;&gt;"",'2. Enter scores'!$B564-'2. Enter scores'!BH564,"")</f>
        <v/>
      </c>
      <c r="BJ560" s="125" t="str">
        <f>IF('2. Enter scores'!BI564&lt;&gt;"",'2. Enter scores'!$B564-'2. Enter scores'!BI564,"")</f>
        <v/>
      </c>
      <c r="BK560" s="125" t="str">
        <f>IF('2. Enter scores'!BJ564&lt;&gt;"",'2. Enter scores'!$B564-'2. Enter scores'!BJ564,"")</f>
        <v/>
      </c>
      <c r="BL560" s="125" t="str">
        <f>IF('2. Enter scores'!BK564&lt;&gt;"",'2. Enter scores'!$B564-'2. Enter scores'!BK564,"")</f>
        <v/>
      </c>
      <c r="BM560" s="125" t="str">
        <f>IF('2. Enter scores'!BL564&lt;&gt;"",'2. Enter scores'!$B564-'2. Enter scores'!BL564,"")</f>
        <v/>
      </c>
      <c r="BN560" s="125" t="str">
        <f>IF('2. Enter scores'!BM564&lt;&gt;"",'2. Enter scores'!$B564-'2. Enter scores'!BM564,"")</f>
        <v/>
      </c>
      <c r="BO560" s="125" t="str">
        <f>IF('2. Enter scores'!BN564&lt;&gt;"",'2. Enter scores'!$B564-'2. Enter scores'!BN564,"")</f>
        <v/>
      </c>
      <c r="BP560" s="108">
        <v>1000</v>
      </c>
    </row>
    <row r="561" spans="2:68" x14ac:dyDescent="0.35">
      <c r="B561" s="125" t="str">
        <f>IF('2. Enter scores'!A565&lt;&gt;"",'2. Enter scores'!A565,"")</f>
        <v/>
      </c>
      <c r="H561" s="125" t="str">
        <f>IF('2. Enter scores'!G565&lt;&gt;"",'2. Enter scores'!$B565-'2. Enter scores'!G565,"")</f>
        <v/>
      </c>
      <c r="I561" s="125" t="str">
        <f>IF('2. Enter scores'!H565&lt;&gt;"",'2. Enter scores'!$B565-'2. Enter scores'!H565,"")</f>
        <v/>
      </c>
      <c r="J561" s="125" t="str">
        <f>IF('2. Enter scores'!I565&lt;&gt;"",'2. Enter scores'!$B565-'2. Enter scores'!I565,"")</f>
        <v/>
      </c>
      <c r="K561" s="125" t="str">
        <f>IF('2. Enter scores'!J565&lt;&gt;"",'2. Enter scores'!$B565-'2. Enter scores'!J565,"")</f>
        <v/>
      </c>
      <c r="L561" s="125" t="str">
        <f>IF('2. Enter scores'!K565&lt;&gt;"",'2. Enter scores'!$B565-'2. Enter scores'!K565,"")</f>
        <v/>
      </c>
      <c r="M561" s="125" t="str">
        <f>IF('2. Enter scores'!L565&lt;&gt;"",'2. Enter scores'!$B565-'2. Enter scores'!L565,"")</f>
        <v/>
      </c>
      <c r="N561" s="125" t="str">
        <f>IF('2. Enter scores'!M565&lt;&gt;"",'2. Enter scores'!$B565-'2. Enter scores'!M565,"")</f>
        <v/>
      </c>
      <c r="O561" s="125" t="str">
        <f>IF('2. Enter scores'!N565&lt;&gt;"",'2. Enter scores'!$B565-'2. Enter scores'!N565,"")</f>
        <v/>
      </c>
      <c r="P561" s="125" t="str">
        <f>IF('2. Enter scores'!O565&lt;&gt;"",'2. Enter scores'!$B565-'2. Enter scores'!O565,"")</f>
        <v/>
      </c>
      <c r="Q561" s="125" t="str">
        <f>IF('2. Enter scores'!P565&lt;&gt;"",'2. Enter scores'!$B565-'2. Enter scores'!P565,"")</f>
        <v/>
      </c>
      <c r="R561" s="125" t="str">
        <f>IF('2. Enter scores'!Q565&lt;&gt;"",'2. Enter scores'!$B565-'2. Enter scores'!Q565,"")</f>
        <v/>
      </c>
      <c r="S561" s="125" t="str">
        <f>IF('2. Enter scores'!R565&lt;&gt;"",'2. Enter scores'!$B565-'2. Enter scores'!R565,"")</f>
        <v/>
      </c>
      <c r="T561" s="125" t="str">
        <f>IF('2. Enter scores'!S565&lt;&gt;"",'2. Enter scores'!$B565-'2. Enter scores'!S565,"")</f>
        <v/>
      </c>
      <c r="U561" s="125" t="str">
        <f>IF('2. Enter scores'!T565&lt;&gt;"",'2. Enter scores'!$B565-'2. Enter scores'!T565,"")</f>
        <v/>
      </c>
      <c r="V561" s="125" t="str">
        <f>IF('2. Enter scores'!U565&lt;&gt;"",'2. Enter scores'!$B565-'2. Enter scores'!U565,"")</f>
        <v/>
      </c>
      <c r="W561" s="125" t="str">
        <f>IF('2. Enter scores'!V565&lt;&gt;"",'2. Enter scores'!$B565-'2. Enter scores'!V565,"")</f>
        <v/>
      </c>
      <c r="X561" s="125" t="str">
        <f>IF('2. Enter scores'!W565&lt;&gt;"",'2. Enter scores'!$B565-'2. Enter scores'!W565,"")</f>
        <v/>
      </c>
      <c r="Y561" s="125" t="str">
        <f>IF('2. Enter scores'!X565&lt;&gt;"",'2. Enter scores'!$B565-'2. Enter scores'!X565,"")</f>
        <v/>
      </c>
      <c r="Z561" s="125" t="str">
        <f>IF('2. Enter scores'!Y565&lt;&gt;"",'2. Enter scores'!$B565-'2. Enter scores'!Y565,"")</f>
        <v/>
      </c>
      <c r="AA561" s="125" t="str">
        <f>IF('2. Enter scores'!Z565&lt;&gt;"",'2. Enter scores'!$B565-'2. Enter scores'!Z565,"")</f>
        <v/>
      </c>
      <c r="AB561" s="125" t="str">
        <f>IF('2. Enter scores'!AA565&lt;&gt;"",'2. Enter scores'!$B565-'2. Enter scores'!AA565,"")</f>
        <v/>
      </c>
      <c r="AC561" s="125" t="str">
        <f>IF('2. Enter scores'!AB565&lt;&gt;"",'2. Enter scores'!$B565-'2. Enter scores'!AB565,"")</f>
        <v/>
      </c>
      <c r="AD561" s="125" t="str">
        <f>IF('2. Enter scores'!AC565&lt;&gt;"",'2. Enter scores'!$B565-'2. Enter scores'!AC565,"")</f>
        <v/>
      </c>
      <c r="AE561" s="125" t="str">
        <f>IF('2. Enter scores'!AD565&lt;&gt;"",'2. Enter scores'!$B565-'2. Enter scores'!AD565,"")</f>
        <v/>
      </c>
      <c r="AF561" s="125" t="str">
        <f>IF('2. Enter scores'!AE565&lt;&gt;"",'2. Enter scores'!$B565-'2. Enter scores'!AE565,"")</f>
        <v/>
      </c>
      <c r="AG561" s="125" t="str">
        <f>IF('2. Enter scores'!AF565&lt;&gt;"",'2. Enter scores'!$B565-'2. Enter scores'!AF565,"")</f>
        <v/>
      </c>
      <c r="AH561" s="125" t="str">
        <f>IF('2. Enter scores'!AG565&lt;&gt;"",'2. Enter scores'!$B565-'2. Enter scores'!AG565,"")</f>
        <v/>
      </c>
      <c r="AI561" s="125" t="str">
        <f>IF('2. Enter scores'!AH565&lt;&gt;"",'2. Enter scores'!$B565-'2. Enter scores'!AH565,"")</f>
        <v/>
      </c>
      <c r="AJ561" s="125" t="str">
        <f>IF('2. Enter scores'!AI565&lt;&gt;"",'2. Enter scores'!$B565-'2. Enter scores'!AI565,"")</f>
        <v/>
      </c>
      <c r="AK561" s="125" t="str">
        <f>IF('2. Enter scores'!AJ565&lt;&gt;"",'2. Enter scores'!$B565-'2. Enter scores'!AJ565,"")</f>
        <v/>
      </c>
      <c r="AL561" s="125" t="str">
        <f>IF('2. Enter scores'!AK565&lt;&gt;"",'2. Enter scores'!$B565-'2. Enter scores'!AK565,"")</f>
        <v/>
      </c>
      <c r="AM561" s="125" t="str">
        <f>IF('2. Enter scores'!AL565&lt;&gt;"",'2. Enter scores'!$B565-'2. Enter scores'!AL565,"")</f>
        <v/>
      </c>
      <c r="AN561" s="125" t="str">
        <f>IF('2. Enter scores'!AM565&lt;&gt;"",'2. Enter scores'!$B565-'2. Enter scores'!AM565,"")</f>
        <v/>
      </c>
      <c r="AO561" s="125" t="str">
        <f>IF('2. Enter scores'!AN565&lt;&gt;"",'2. Enter scores'!$B565-'2. Enter scores'!AN565,"")</f>
        <v/>
      </c>
      <c r="AP561" s="125" t="str">
        <f>IF('2. Enter scores'!AO565&lt;&gt;"",'2. Enter scores'!$B565-'2. Enter scores'!AO565,"")</f>
        <v/>
      </c>
      <c r="AQ561" s="125" t="str">
        <f>IF('2. Enter scores'!AP565&lt;&gt;"",'2. Enter scores'!$B565-'2. Enter scores'!AP565,"")</f>
        <v/>
      </c>
      <c r="AR561" s="125" t="str">
        <f>IF('2. Enter scores'!AQ565&lt;&gt;"",'2. Enter scores'!$B565-'2. Enter scores'!AQ565,"")</f>
        <v/>
      </c>
      <c r="AS561" s="125" t="str">
        <f>IF('2. Enter scores'!AR565&lt;&gt;"",'2. Enter scores'!$B565-'2. Enter scores'!AR565,"")</f>
        <v/>
      </c>
      <c r="AT561" s="125" t="str">
        <f>IF('2. Enter scores'!AS565&lt;&gt;"",'2. Enter scores'!$B565-'2. Enter scores'!AS565,"")</f>
        <v/>
      </c>
      <c r="AU561" s="125" t="str">
        <f>IF('2. Enter scores'!AT565&lt;&gt;"",'2. Enter scores'!$B565-'2. Enter scores'!AT565,"")</f>
        <v/>
      </c>
      <c r="AV561" s="125" t="str">
        <f>IF('2. Enter scores'!AU565&lt;&gt;"",'2. Enter scores'!$B565-'2. Enter scores'!AU565,"")</f>
        <v/>
      </c>
      <c r="AW561" s="125" t="str">
        <f>IF('2. Enter scores'!AV565&lt;&gt;"",'2. Enter scores'!$B565-'2. Enter scores'!AV565,"")</f>
        <v/>
      </c>
      <c r="AX561" s="125" t="str">
        <f>IF('2. Enter scores'!AW565&lt;&gt;"",'2. Enter scores'!$B565-'2. Enter scores'!AW565,"")</f>
        <v/>
      </c>
      <c r="AY561" s="125" t="str">
        <f>IF('2. Enter scores'!AX565&lt;&gt;"",'2. Enter scores'!$B565-'2. Enter scores'!AX565,"")</f>
        <v/>
      </c>
      <c r="AZ561" s="125" t="str">
        <f>IF('2. Enter scores'!AY565&lt;&gt;"",'2. Enter scores'!$B565-'2. Enter scores'!AY565,"")</f>
        <v/>
      </c>
      <c r="BA561" s="125" t="str">
        <f>IF('2. Enter scores'!AZ565&lt;&gt;"",'2. Enter scores'!$B565-'2. Enter scores'!AZ565,"")</f>
        <v/>
      </c>
      <c r="BB561" s="125" t="str">
        <f>IF('2. Enter scores'!BA565&lt;&gt;"",'2. Enter scores'!$B565-'2. Enter scores'!BA565,"")</f>
        <v/>
      </c>
      <c r="BC561" s="125" t="str">
        <f>IF('2. Enter scores'!BB565&lt;&gt;"",'2. Enter scores'!$B565-'2. Enter scores'!BB565,"")</f>
        <v/>
      </c>
      <c r="BD561" s="125" t="str">
        <f>IF('2. Enter scores'!BC565&lt;&gt;"",'2. Enter scores'!$B565-'2. Enter scores'!BC565,"")</f>
        <v/>
      </c>
      <c r="BE561" s="125" t="str">
        <f>IF('2. Enter scores'!BD565&lt;&gt;"",'2. Enter scores'!$B565-'2. Enter scores'!BD565,"")</f>
        <v/>
      </c>
      <c r="BF561" s="125" t="str">
        <f>IF('2. Enter scores'!BE565&lt;&gt;"",'2. Enter scores'!$B565-'2. Enter scores'!BE565,"")</f>
        <v/>
      </c>
      <c r="BG561" s="125" t="str">
        <f>IF('2. Enter scores'!BF565&lt;&gt;"",'2. Enter scores'!$B565-'2. Enter scores'!BF565,"")</f>
        <v/>
      </c>
      <c r="BH561" s="125" t="str">
        <f>IF('2. Enter scores'!BG565&lt;&gt;"",'2. Enter scores'!$B565-'2. Enter scores'!BG565,"")</f>
        <v/>
      </c>
      <c r="BI561" s="125" t="str">
        <f>IF('2. Enter scores'!BH565&lt;&gt;"",'2. Enter scores'!$B565-'2. Enter scores'!BH565,"")</f>
        <v/>
      </c>
      <c r="BJ561" s="125" t="str">
        <f>IF('2. Enter scores'!BI565&lt;&gt;"",'2. Enter scores'!$B565-'2. Enter scores'!BI565,"")</f>
        <v/>
      </c>
      <c r="BK561" s="125" t="str">
        <f>IF('2. Enter scores'!BJ565&lt;&gt;"",'2. Enter scores'!$B565-'2. Enter scores'!BJ565,"")</f>
        <v/>
      </c>
      <c r="BL561" s="125" t="str">
        <f>IF('2. Enter scores'!BK565&lt;&gt;"",'2. Enter scores'!$B565-'2. Enter scores'!BK565,"")</f>
        <v/>
      </c>
      <c r="BM561" s="125" t="str">
        <f>IF('2. Enter scores'!BL565&lt;&gt;"",'2. Enter scores'!$B565-'2. Enter scores'!BL565,"")</f>
        <v/>
      </c>
      <c r="BN561" s="125" t="str">
        <f>IF('2. Enter scores'!BM565&lt;&gt;"",'2. Enter scores'!$B565-'2. Enter scores'!BM565,"")</f>
        <v/>
      </c>
      <c r="BO561" s="125" t="str">
        <f>IF('2. Enter scores'!BN565&lt;&gt;"",'2. Enter scores'!$B565-'2. Enter scores'!BN565,"")</f>
        <v/>
      </c>
      <c r="BP561" s="108">
        <v>1000</v>
      </c>
    </row>
    <row r="562" spans="2:68" x14ac:dyDescent="0.35">
      <c r="B562" s="125" t="str">
        <f>IF('2. Enter scores'!A566&lt;&gt;"",'2. Enter scores'!A566,"")</f>
        <v/>
      </c>
      <c r="H562" s="125" t="str">
        <f>IF('2. Enter scores'!G566&lt;&gt;"",'2. Enter scores'!$B566-'2. Enter scores'!G566,"")</f>
        <v/>
      </c>
      <c r="I562" s="125" t="str">
        <f>IF('2. Enter scores'!H566&lt;&gt;"",'2. Enter scores'!$B566-'2. Enter scores'!H566,"")</f>
        <v/>
      </c>
      <c r="J562" s="125" t="str">
        <f>IF('2. Enter scores'!I566&lt;&gt;"",'2. Enter scores'!$B566-'2. Enter scores'!I566,"")</f>
        <v/>
      </c>
      <c r="K562" s="125" t="str">
        <f>IF('2. Enter scores'!J566&lt;&gt;"",'2. Enter scores'!$B566-'2. Enter scores'!J566,"")</f>
        <v/>
      </c>
      <c r="L562" s="125" t="str">
        <f>IF('2. Enter scores'!K566&lt;&gt;"",'2. Enter scores'!$B566-'2. Enter scores'!K566,"")</f>
        <v/>
      </c>
      <c r="M562" s="125" t="str">
        <f>IF('2. Enter scores'!L566&lt;&gt;"",'2. Enter scores'!$B566-'2. Enter scores'!L566,"")</f>
        <v/>
      </c>
      <c r="N562" s="125" t="str">
        <f>IF('2. Enter scores'!M566&lt;&gt;"",'2. Enter scores'!$B566-'2. Enter scores'!M566,"")</f>
        <v/>
      </c>
      <c r="O562" s="125" t="str">
        <f>IF('2. Enter scores'!N566&lt;&gt;"",'2. Enter scores'!$B566-'2. Enter scores'!N566,"")</f>
        <v/>
      </c>
      <c r="P562" s="125" t="str">
        <f>IF('2. Enter scores'!O566&lt;&gt;"",'2. Enter scores'!$B566-'2. Enter scores'!O566,"")</f>
        <v/>
      </c>
      <c r="Q562" s="125" t="str">
        <f>IF('2. Enter scores'!P566&lt;&gt;"",'2. Enter scores'!$B566-'2. Enter scores'!P566,"")</f>
        <v/>
      </c>
      <c r="R562" s="125" t="str">
        <f>IF('2. Enter scores'!Q566&lt;&gt;"",'2. Enter scores'!$B566-'2. Enter scores'!Q566,"")</f>
        <v/>
      </c>
      <c r="S562" s="125" t="str">
        <f>IF('2. Enter scores'!R566&lt;&gt;"",'2. Enter scores'!$B566-'2. Enter scores'!R566,"")</f>
        <v/>
      </c>
      <c r="T562" s="125" t="str">
        <f>IF('2. Enter scores'!S566&lt;&gt;"",'2. Enter scores'!$B566-'2. Enter scores'!S566,"")</f>
        <v/>
      </c>
      <c r="U562" s="125" t="str">
        <f>IF('2. Enter scores'!T566&lt;&gt;"",'2. Enter scores'!$B566-'2. Enter scores'!T566,"")</f>
        <v/>
      </c>
      <c r="V562" s="125" t="str">
        <f>IF('2. Enter scores'!U566&lt;&gt;"",'2. Enter scores'!$B566-'2. Enter scores'!U566,"")</f>
        <v/>
      </c>
      <c r="W562" s="125" t="str">
        <f>IF('2. Enter scores'!V566&lt;&gt;"",'2. Enter scores'!$B566-'2. Enter scores'!V566,"")</f>
        <v/>
      </c>
      <c r="X562" s="125" t="str">
        <f>IF('2. Enter scores'!W566&lt;&gt;"",'2. Enter scores'!$B566-'2. Enter scores'!W566,"")</f>
        <v/>
      </c>
      <c r="Y562" s="125" t="str">
        <f>IF('2. Enter scores'!X566&lt;&gt;"",'2. Enter scores'!$B566-'2. Enter scores'!X566,"")</f>
        <v/>
      </c>
      <c r="Z562" s="125" t="str">
        <f>IF('2. Enter scores'!Y566&lt;&gt;"",'2. Enter scores'!$B566-'2. Enter scores'!Y566,"")</f>
        <v/>
      </c>
      <c r="AA562" s="125" t="str">
        <f>IF('2. Enter scores'!Z566&lt;&gt;"",'2. Enter scores'!$B566-'2. Enter scores'!Z566,"")</f>
        <v/>
      </c>
      <c r="AB562" s="125" t="str">
        <f>IF('2. Enter scores'!AA566&lt;&gt;"",'2. Enter scores'!$B566-'2. Enter scores'!AA566,"")</f>
        <v/>
      </c>
      <c r="AC562" s="125" t="str">
        <f>IF('2. Enter scores'!AB566&lt;&gt;"",'2. Enter scores'!$B566-'2. Enter scores'!AB566,"")</f>
        <v/>
      </c>
      <c r="AD562" s="125" t="str">
        <f>IF('2. Enter scores'!AC566&lt;&gt;"",'2. Enter scores'!$B566-'2. Enter scores'!AC566,"")</f>
        <v/>
      </c>
      <c r="AE562" s="125" t="str">
        <f>IF('2. Enter scores'!AD566&lt;&gt;"",'2. Enter scores'!$B566-'2. Enter scores'!AD566,"")</f>
        <v/>
      </c>
      <c r="AF562" s="125" t="str">
        <f>IF('2. Enter scores'!AE566&lt;&gt;"",'2. Enter scores'!$B566-'2. Enter scores'!AE566,"")</f>
        <v/>
      </c>
      <c r="AG562" s="125" t="str">
        <f>IF('2. Enter scores'!AF566&lt;&gt;"",'2. Enter scores'!$B566-'2. Enter scores'!AF566,"")</f>
        <v/>
      </c>
      <c r="AH562" s="125" t="str">
        <f>IF('2. Enter scores'!AG566&lt;&gt;"",'2. Enter scores'!$B566-'2. Enter scores'!AG566,"")</f>
        <v/>
      </c>
      <c r="AI562" s="125" t="str">
        <f>IF('2. Enter scores'!AH566&lt;&gt;"",'2. Enter scores'!$B566-'2. Enter scores'!AH566,"")</f>
        <v/>
      </c>
      <c r="AJ562" s="125" t="str">
        <f>IF('2. Enter scores'!AI566&lt;&gt;"",'2. Enter scores'!$B566-'2. Enter scores'!AI566,"")</f>
        <v/>
      </c>
      <c r="AK562" s="125" t="str">
        <f>IF('2. Enter scores'!AJ566&lt;&gt;"",'2. Enter scores'!$B566-'2. Enter scores'!AJ566,"")</f>
        <v/>
      </c>
      <c r="AL562" s="125" t="str">
        <f>IF('2. Enter scores'!AK566&lt;&gt;"",'2. Enter scores'!$B566-'2. Enter scores'!AK566,"")</f>
        <v/>
      </c>
      <c r="AM562" s="125" t="str">
        <f>IF('2. Enter scores'!AL566&lt;&gt;"",'2. Enter scores'!$B566-'2. Enter scores'!AL566,"")</f>
        <v/>
      </c>
      <c r="AN562" s="125" t="str">
        <f>IF('2. Enter scores'!AM566&lt;&gt;"",'2. Enter scores'!$B566-'2. Enter scores'!AM566,"")</f>
        <v/>
      </c>
      <c r="AO562" s="125" t="str">
        <f>IF('2. Enter scores'!AN566&lt;&gt;"",'2. Enter scores'!$B566-'2. Enter scores'!AN566,"")</f>
        <v/>
      </c>
      <c r="AP562" s="125" t="str">
        <f>IF('2. Enter scores'!AO566&lt;&gt;"",'2. Enter scores'!$B566-'2. Enter scores'!AO566,"")</f>
        <v/>
      </c>
      <c r="AQ562" s="125" t="str">
        <f>IF('2. Enter scores'!AP566&lt;&gt;"",'2. Enter scores'!$B566-'2. Enter scores'!AP566,"")</f>
        <v/>
      </c>
      <c r="AR562" s="125" t="str">
        <f>IF('2. Enter scores'!AQ566&lt;&gt;"",'2. Enter scores'!$B566-'2. Enter scores'!AQ566,"")</f>
        <v/>
      </c>
      <c r="AS562" s="125" t="str">
        <f>IF('2. Enter scores'!AR566&lt;&gt;"",'2. Enter scores'!$B566-'2. Enter scores'!AR566,"")</f>
        <v/>
      </c>
      <c r="AT562" s="125" t="str">
        <f>IF('2. Enter scores'!AS566&lt;&gt;"",'2. Enter scores'!$B566-'2. Enter scores'!AS566,"")</f>
        <v/>
      </c>
      <c r="AU562" s="125" t="str">
        <f>IF('2. Enter scores'!AT566&lt;&gt;"",'2. Enter scores'!$B566-'2. Enter scores'!AT566,"")</f>
        <v/>
      </c>
      <c r="AV562" s="125" t="str">
        <f>IF('2. Enter scores'!AU566&lt;&gt;"",'2. Enter scores'!$B566-'2. Enter scores'!AU566,"")</f>
        <v/>
      </c>
      <c r="AW562" s="125" t="str">
        <f>IF('2. Enter scores'!AV566&lt;&gt;"",'2. Enter scores'!$B566-'2. Enter scores'!AV566,"")</f>
        <v/>
      </c>
      <c r="AX562" s="125" t="str">
        <f>IF('2. Enter scores'!AW566&lt;&gt;"",'2. Enter scores'!$B566-'2. Enter scores'!AW566,"")</f>
        <v/>
      </c>
      <c r="AY562" s="125" t="str">
        <f>IF('2. Enter scores'!AX566&lt;&gt;"",'2. Enter scores'!$B566-'2. Enter scores'!AX566,"")</f>
        <v/>
      </c>
      <c r="AZ562" s="125" t="str">
        <f>IF('2. Enter scores'!AY566&lt;&gt;"",'2. Enter scores'!$B566-'2. Enter scores'!AY566,"")</f>
        <v/>
      </c>
      <c r="BA562" s="125" t="str">
        <f>IF('2. Enter scores'!AZ566&lt;&gt;"",'2. Enter scores'!$B566-'2. Enter scores'!AZ566,"")</f>
        <v/>
      </c>
      <c r="BB562" s="125" t="str">
        <f>IF('2. Enter scores'!BA566&lt;&gt;"",'2. Enter scores'!$B566-'2. Enter scores'!BA566,"")</f>
        <v/>
      </c>
      <c r="BC562" s="125" t="str">
        <f>IF('2. Enter scores'!BB566&lt;&gt;"",'2. Enter scores'!$B566-'2. Enter scores'!BB566,"")</f>
        <v/>
      </c>
      <c r="BD562" s="125" t="str">
        <f>IF('2. Enter scores'!BC566&lt;&gt;"",'2. Enter scores'!$B566-'2. Enter scores'!BC566,"")</f>
        <v/>
      </c>
      <c r="BE562" s="125" t="str">
        <f>IF('2. Enter scores'!BD566&lt;&gt;"",'2. Enter scores'!$B566-'2. Enter scores'!BD566,"")</f>
        <v/>
      </c>
      <c r="BF562" s="125" t="str">
        <f>IF('2. Enter scores'!BE566&lt;&gt;"",'2. Enter scores'!$B566-'2. Enter scores'!BE566,"")</f>
        <v/>
      </c>
      <c r="BG562" s="125" t="str">
        <f>IF('2. Enter scores'!BF566&lt;&gt;"",'2. Enter scores'!$B566-'2. Enter scores'!BF566,"")</f>
        <v/>
      </c>
      <c r="BH562" s="125" t="str">
        <f>IF('2. Enter scores'!BG566&lt;&gt;"",'2. Enter scores'!$B566-'2. Enter scores'!BG566,"")</f>
        <v/>
      </c>
      <c r="BI562" s="125" t="str">
        <f>IF('2. Enter scores'!BH566&lt;&gt;"",'2. Enter scores'!$B566-'2. Enter scores'!BH566,"")</f>
        <v/>
      </c>
      <c r="BJ562" s="125" t="str">
        <f>IF('2. Enter scores'!BI566&lt;&gt;"",'2. Enter scores'!$B566-'2. Enter scores'!BI566,"")</f>
        <v/>
      </c>
      <c r="BK562" s="125" t="str">
        <f>IF('2. Enter scores'!BJ566&lt;&gt;"",'2. Enter scores'!$B566-'2. Enter scores'!BJ566,"")</f>
        <v/>
      </c>
      <c r="BL562" s="125" t="str">
        <f>IF('2. Enter scores'!BK566&lt;&gt;"",'2. Enter scores'!$B566-'2. Enter scores'!BK566,"")</f>
        <v/>
      </c>
      <c r="BM562" s="125" t="str">
        <f>IF('2. Enter scores'!BL566&lt;&gt;"",'2. Enter scores'!$B566-'2. Enter scores'!BL566,"")</f>
        <v/>
      </c>
      <c r="BN562" s="125" t="str">
        <f>IF('2. Enter scores'!BM566&lt;&gt;"",'2. Enter scores'!$B566-'2. Enter scores'!BM566,"")</f>
        <v/>
      </c>
      <c r="BO562" s="125" t="str">
        <f>IF('2. Enter scores'!BN566&lt;&gt;"",'2. Enter scores'!$B566-'2. Enter scores'!BN566,"")</f>
        <v/>
      </c>
      <c r="BP562" s="108">
        <v>1000</v>
      </c>
    </row>
    <row r="563" spans="2:68" x14ac:dyDescent="0.35">
      <c r="B563" s="125" t="str">
        <f>IF('2. Enter scores'!A567&lt;&gt;"",'2. Enter scores'!A567,"")</f>
        <v/>
      </c>
      <c r="H563" s="125" t="str">
        <f>IF('2. Enter scores'!G567&lt;&gt;"",'2. Enter scores'!$B567-'2. Enter scores'!G567,"")</f>
        <v/>
      </c>
      <c r="I563" s="125" t="str">
        <f>IF('2. Enter scores'!H567&lt;&gt;"",'2. Enter scores'!$B567-'2. Enter scores'!H567,"")</f>
        <v/>
      </c>
      <c r="J563" s="125" t="str">
        <f>IF('2. Enter scores'!I567&lt;&gt;"",'2. Enter scores'!$B567-'2. Enter scores'!I567,"")</f>
        <v/>
      </c>
      <c r="K563" s="125" t="str">
        <f>IF('2. Enter scores'!J567&lt;&gt;"",'2. Enter scores'!$B567-'2. Enter scores'!J567,"")</f>
        <v/>
      </c>
      <c r="L563" s="125" t="str">
        <f>IF('2. Enter scores'!K567&lt;&gt;"",'2. Enter scores'!$B567-'2. Enter scores'!K567,"")</f>
        <v/>
      </c>
      <c r="M563" s="125" t="str">
        <f>IF('2. Enter scores'!L567&lt;&gt;"",'2. Enter scores'!$B567-'2. Enter scores'!L567,"")</f>
        <v/>
      </c>
      <c r="N563" s="125" t="str">
        <f>IF('2. Enter scores'!M567&lt;&gt;"",'2. Enter scores'!$B567-'2. Enter scores'!M567,"")</f>
        <v/>
      </c>
      <c r="O563" s="125" t="str">
        <f>IF('2. Enter scores'!N567&lt;&gt;"",'2. Enter scores'!$B567-'2. Enter scores'!N567,"")</f>
        <v/>
      </c>
      <c r="P563" s="125" t="str">
        <f>IF('2. Enter scores'!O567&lt;&gt;"",'2. Enter scores'!$B567-'2. Enter scores'!O567,"")</f>
        <v/>
      </c>
      <c r="Q563" s="125" t="str">
        <f>IF('2. Enter scores'!P567&lt;&gt;"",'2. Enter scores'!$B567-'2. Enter scores'!P567,"")</f>
        <v/>
      </c>
      <c r="R563" s="125" t="str">
        <f>IF('2. Enter scores'!Q567&lt;&gt;"",'2. Enter scores'!$B567-'2. Enter scores'!Q567,"")</f>
        <v/>
      </c>
      <c r="S563" s="125" t="str">
        <f>IF('2. Enter scores'!R567&lt;&gt;"",'2. Enter scores'!$B567-'2. Enter scores'!R567,"")</f>
        <v/>
      </c>
      <c r="T563" s="125" t="str">
        <f>IF('2. Enter scores'!S567&lt;&gt;"",'2. Enter scores'!$B567-'2. Enter scores'!S567,"")</f>
        <v/>
      </c>
      <c r="U563" s="125" t="str">
        <f>IF('2. Enter scores'!T567&lt;&gt;"",'2. Enter scores'!$B567-'2. Enter scores'!T567,"")</f>
        <v/>
      </c>
      <c r="V563" s="125" t="str">
        <f>IF('2. Enter scores'!U567&lt;&gt;"",'2. Enter scores'!$B567-'2. Enter scores'!U567,"")</f>
        <v/>
      </c>
      <c r="W563" s="125" t="str">
        <f>IF('2. Enter scores'!V567&lt;&gt;"",'2. Enter scores'!$B567-'2. Enter scores'!V567,"")</f>
        <v/>
      </c>
      <c r="X563" s="125" t="str">
        <f>IF('2. Enter scores'!W567&lt;&gt;"",'2. Enter scores'!$B567-'2. Enter scores'!W567,"")</f>
        <v/>
      </c>
      <c r="Y563" s="125" t="str">
        <f>IF('2. Enter scores'!X567&lt;&gt;"",'2. Enter scores'!$B567-'2. Enter scores'!X567,"")</f>
        <v/>
      </c>
      <c r="Z563" s="125" t="str">
        <f>IF('2. Enter scores'!Y567&lt;&gt;"",'2. Enter scores'!$B567-'2. Enter scores'!Y567,"")</f>
        <v/>
      </c>
      <c r="AA563" s="125" t="str">
        <f>IF('2. Enter scores'!Z567&lt;&gt;"",'2. Enter scores'!$B567-'2. Enter scores'!Z567,"")</f>
        <v/>
      </c>
      <c r="AB563" s="125" t="str">
        <f>IF('2. Enter scores'!AA567&lt;&gt;"",'2. Enter scores'!$B567-'2. Enter scores'!AA567,"")</f>
        <v/>
      </c>
      <c r="AC563" s="125" t="str">
        <f>IF('2. Enter scores'!AB567&lt;&gt;"",'2. Enter scores'!$B567-'2. Enter scores'!AB567,"")</f>
        <v/>
      </c>
      <c r="AD563" s="125" t="str">
        <f>IF('2. Enter scores'!AC567&lt;&gt;"",'2. Enter scores'!$B567-'2. Enter scores'!AC567,"")</f>
        <v/>
      </c>
      <c r="AE563" s="125" t="str">
        <f>IF('2. Enter scores'!AD567&lt;&gt;"",'2. Enter scores'!$B567-'2. Enter scores'!AD567,"")</f>
        <v/>
      </c>
      <c r="AF563" s="125" t="str">
        <f>IF('2. Enter scores'!AE567&lt;&gt;"",'2. Enter scores'!$B567-'2. Enter scores'!AE567,"")</f>
        <v/>
      </c>
      <c r="AG563" s="125" t="str">
        <f>IF('2. Enter scores'!AF567&lt;&gt;"",'2. Enter scores'!$B567-'2. Enter scores'!AF567,"")</f>
        <v/>
      </c>
      <c r="AH563" s="125" t="str">
        <f>IF('2. Enter scores'!AG567&lt;&gt;"",'2. Enter scores'!$B567-'2. Enter scores'!AG567,"")</f>
        <v/>
      </c>
      <c r="AI563" s="125" t="str">
        <f>IF('2. Enter scores'!AH567&lt;&gt;"",'2. Enter scores'!$B567-'2. Enter scores'!AH567,"")</f>
        <v/>
      </c>
      <c r="AJ563" s="125" t="str">
        <f>IF('2. Enter scores'!AI567&lt;&gt;"",'2. Enter scores'!$B567-'2. Enter scores'!AI567,"")</f>
        <v/>
      </c>
      <c r="AK563" s="125" t="str">
        <f>IF('2. Enter scores'!AJ567&lt;&gt;"",'2. Enter scores'!$B567-'2. Enter scores'!AJ567,"")</f>
        <v/>
      </c>
      <c r="AL563" s="125" t="str">
        <f>IF('2. Enter scores'!AK567&lt;&gt;"",'2. Enter scores'!$B567-'2. Enter scores'!AK567,"")</f>
        <v/>
      </c>
      <c r="AM563" s="125" t="str">
        <f>IF('2. Enter scores'!AL567&lt;&gt;"",'2. Enter scores'!$B567-'2. Enter scores'!AL567,"")</f>
        <v/>
      </c>
      <c r="AN563" s="125" t="str">
        <f>IF('2. Enter scores'!AM567&lt;&gt;"",'2. Enter scores'!$B567-'2. Enter scores'!AM567,"")</f>
        <v/>
      </c>
      <c r="AO563" s="125" t="str">
        <f>IF('2. Enter scores'!AN567&lt;&gt;"",'2. Enter scores'!$B567-'2. Enter scores'!AN567,"")</f>
        <v/>
      </c>
      <c r="AP563" s="125" t="str">
        <f>IF('2. Enter scores'!AO567&lt;&gt;"",'2. Enter scores'!$B567-'2. Enter scores'!AO567,"")</f>
        <v/>
      </c>
      <c r="AQ563" s="125" t="str">
        <f>IF('2. Enter scores'!AP567&lt;&gt;"",'2. Enter scores'!$B567-'2. Enter scores'!AP567,"")</f>
        <v/>
      </c>
      <c r="AR563" s="125" t="str">
        <f>IF('2. Enter scores'!AQ567&lt;&gt;"",'2. Enter scores'!$B567-'2. Enter scores'!AQ567,"")</f>
        <v/>
      </c>
      <c r="AS563" s="125" t="str">
        <f>IF('2. Enter scores'!AR567&lt;&gt;"",'2. Enter scores'!$B567-'2. Enter scores'!AR567,"")</f>
        <v/>
      </c>
      <c r="AT563" s="125" t="str">
        <f>IF('2. Enter scores'!AS567&lt;&gt;"",'2. Enter scores'!$B567-'2. Enter scores'!AS567,"")</f>
        <v/>
      </c>
      <c r="AU563" s="125" t="str">
        <f>IF('2. Enter scores'!AT567&lt;&gt;"",'2. Enter scores'!$B567-'2. Enter scores'!AT567,"")</f>
        <v/>
      </c>
      <c r="AV563" s="125" t="str">
        <f>IF('2. Enter scores'!AU567&lt;&gt;"",'2. Enter scores'!$B567-'2. Enter scores'!AU567,"")</f>
        <v/>
      </c>
      <c r="AW563" s="125" t="str">
        <f>IF('2. Enter scores'!AV567&lt;&gt;"",'2. Enter scores'!$B567-'2. Enter scores'!AV567,"")</f>
        <v/>
      </c>
      <c r="AX563" s="125" t="str">
        <f>IF('2. Enter scores'!AW567&lt;&gt;"",'2. Enter scores'!$B567-'2. Enter scores'!AW567,"")</f>
        <v/>
      </c>
      <c r="AY563" s="125" t="str">
        <f>IF('2. Enter scores'!AX567&lt;&gt;"",'2. Enter scores'!$B567-'2. Enter scores'!AX567,"")</f>
        <v/>
      </c>
      <c r="AZ563" s="125" t="str">
        <f>IF('2. Enter scores'!AY567&lt;&gt;"",'2. Enter scores'!$B567-'2. Enter scores'!AY567,"")</f>
        <v/>
      </c>
      <c r="BA563" s="125" t="str">
        <f>IF('2. Enter scores'!AZ567&lt;&gt;"",'2. Enter scores'!$B567-'2. Enter scores'!AZ567,"")</f>
        <v/>
      </c>
      <c r="BB563" s="125" t="str">
        <f>IF('2. Enter scores'!BA567&lt;&gt;"",'2. Enter scores'!$B567-'2. Enter scores'!BA567,"")</f>
        <v/>
      </c>
      <c r="BC563" s="125" t="str">
        <f>IF('2. Enter scores'!BB567&lt;&gt;"",'2. Enter scores'!$B567-'2. Enter scores'!BB567,"")</f>
        <v/>
      </c>
      <c r="BD563" s="125" t="str">
        <f>IF('2. Enter scores'!BC567&lt;&gt;"",'2. Enter scores'!$B567-'2. Enter scores'!BC567,"")</f>
        <v/>
      </c>
      <c r="BE563" s="125" t="str">
        <f>IF('2. Enter scores'!BD567&lt;&gt;"",'2. Enter scores'!$B567-'2. Enter scores'!BD567,"")</f>
        <v/>
      </c>
      <c r="BF563" s="125" t="str">
        <f>IF('2. Enter scores'!BE567&lt;&gt;"",'2. Enter scores'!$B567-'2. Enter scores'!BE567,"")</f>
        <v/>
      </c>
      <c r="BG563" s="125" t="str">
        <f>IF('2. Enter scores'!BF567&lt;&gt;"",'2. Enter scores'!$B567-'2. Enter scores'!BF567,"")</f>
        <v/>
      </c>
      <c r="BH563" s="125" t="str">
        <f>IF('2. Enter scores'!BG567&lt;&gt;"",'2. Enter scores'!$B567-'2. Enter scores'!BG567,"")</f>
        <v/>
      </c>
      <c r="BI563" s="125" t="str">
        <f>IF('2. Enter scores'!BH567&lt;&gt;"",'2. Enter scores'!$B567-'2. Enter scores'!BH567,"")</f>
        <v/>
      </c>
      <c r="BJ563" s="125" t="str">
        <f>IF('2. Enter scores'!BI567&lt;&gt;"",'2. Enter scores'!$B567-'2. Enter scores'!BI567,"")</f>
        <v/>
      </c>
      <c r="BK563" s="125" t="str">
        <f>IF('2. Enter scores'!BJ567&lt;&gt;"",'2. Enter scores'!$B567-'2. Enter scores'!BJ567,"")</f>
        <v/>
      </c>
      <c r="BL563" s="125" t="str">
        <f>IF('2. Enter scores'!BK567&lt;&gt;"",'2. Enter scores'!$B567-'2. Enter scores'!BK567,"")</f>
        <v/>
      </c>
      <c r="BM563" s="125" t="str">
        <f>IF('2. Enter scores'!BL567&lt;&gt;"",'2. Enter scores'!$B567-'2. Enter scores'!BL567,"")</f>
        <v/>
      </c>
      <c r="BN563" s="125" t="str">
        <f>IF('2. Enter scores'!BM567&lt;&gt;"",'2. Enter scores'!$B567-'2. Enter scores'!BM567,"")</f>
        <v/>
      </c>
      <c r="BO563" s="125" t="str">
        <f>IF('2. Enter scores'!BN567&lt;&gt;"",'2. Enter scores'!$B567-'2. Enter scores'!BN567,"")</f>
        <v/>
      </c>
      <c r="BP563" s="108">
        <v>1000</v>
      </c>
    </row>
    <row r="564" spans="2:68" x14ac:dyDescent="0.35">
      <c r="B564" s="125" t="str">
        <f>IF('2. Enter scores'!A568&lt;&gt;"",'2. Enter scores'!A568,"")</f>
        <v/>
      </c>
      <c r="H564" s="125" t="str">
        <f>IF('2. Enter scores'!G568&lt;&gt;"",'2. Enter scores'!$B568-'2. Enter scores'!G568,"")</f>
        <v/>
      </c>
      <c r="I564" s="125" t="str">
        <f>IF('2. Enter scores'!H568&lt;&gt;"",'2. Enter scores'!$B568-'2. Enter scores'!H568,"")</f>
        <v/>
      </c>
      <c r="J564" s="125" t="str">
        <f>IF('2. Enter scores'!I568&lt;&gt;"",'2. Enter scores'!$B568-'2. Enter scores'!I568,"")</f>
        <v/>
      </c>
      <c r="K564" s="125" t="str">
        <f>IF('2. Enter scores'!J568&lt;&gt;"",'2. Enter scores'!$B568-'2. Enter scores'!J568,"")</f>
        <v/>
      </c>
      <c r="L564" s="125" t="str">
        <f>IF('2. Enter scores'!K568&lt;&gt;"",'2. Enter scores'!$B568-'2. Enter scores'!K568,"")</f>
        <v/>
      </c>
      <c r="M564" s="125" t="str">
        <f>IF('2. Enter scores'!L568&lt;&gt;"",'2. Enter scores'!$B568-'2. Enter scores'!L568,"")</f>
        <v/>
      </c>
      <c r="N564" s="125" t="str">
        <f>IF('2. Enter scores'!M568&lt;&gt;"",'2. Enter scores'!$B568-'2. Enter scores'!M568,"")</f>
        <v/>
      </c>
      <c r="O564" s="125" t="str">
        <f>IF('2. Enter scores'!N568&lt;&gt;"",'2. Enter scores'!$B568-'2. Enter scores'!N568,"")</f>
        <v/>
      </c>
      <c r="P564" s="125" t="str">
        <f>IF('2. Enter scores'!O568&lt;&gt;"",'2. Enter scores'!$B568-'2. Enter scores'!O568,"")</f>
        <v/>
      </c>
      <c r="Q564" s="125" t="str">
        <f>IF('2. Enter scores'!P568&lt;&gt;"",'2. Enter scores'!$B568-'2. Enter scores'!P568,"")</f>
        <v/>
      </c>
      <c r="R564" s="125" t="str">
        <f>IF('2. Enter scores'!Q568&lt;&gt;"",'2. Enter scores'!$B568-'2. Enter scores'!Q568,"")</f>
        <v/>
      </c>
      <c r="S564" s="125" t="str">
        <f>IF('2. Enter scores'!R568&lt;&gt;"",'2. Enter scores'!$B568-'2. Enter scores'!R568,"")</f>
        <v/>
      </c>
      <c r="T564" s="125" t="str">
        <f>IF('2. Enter scores'!S568&lt;&gt;"",'2. Enter scores'!$B568-'2. Enter scores'!S568,"")</f>
        <v/>
      </c>
      <c r="U564" s="125" t="str">
        <f>IF('2. Enter scores'!T568&lt;&gt;"",'2. Enter scores'!$B568-'2. Enter scores'!T568,"")</f>
        <v/>
      </c>
      <c r="V564" s="125" t="str">
        <f>IF('2. Enter scores'!U568&lt;&gt;"",'2. Enter scores'!$B568-'2. Enter scores'!U568,"")</f>
        <v/>
      </c>
      <c r="W564" s="125" t="str">
        <f>IF('2. Enter scores'!V568&lt;&gt;"",'2. Enter scores'!$B568-'2. Enter scores'!V568,"")</f>
        <v/>
      </c>
      <c r="X564" s="125" t="str">
        <f>IF('2. Enter scores'!W568&lt;&gt;"",'2. Enter scores'!$B568-'2. Enter scores'!W568,"")</f>
        <v/>
      </c>
      <c r="Y564" s="125" t="str">
        <f>IF('2. Enter scores'!X568&lt;&gt;"",'2. Enter scores'!$B568-'2. Enter scores'!X568,"")</f>
        <v/>
      </c>
      <c r="Z564" s="125" t="str">
        <f>IF('2. Enter scores'!Y568&lt;&gt;"",'2. Enter scores'!$B568-'2. Enter scores'!Y568,"")</f>
        <v/>
      </c>
      <c r="AA564" s="125" t="str">
        <f>IF('2. Enter scores'!Z568&lt;&gt;"",'2. Enter scores'!$B568-'2. Enter scores'!Z568,"")</f>
        <v/>
      </c>
      <c r="AB564" s="125" t="str">
        <f>IF('2. Enter scores'!AA568&lt;&gt;"",'2. Enter scores'!$B568-'2. Enter scores'!AA568,"")</f>
        <v/>
      </c>
      <c r="AC564" s="125" t="str">
        <f>IF('2. Enter scores'!AB568&lt;&gt;"",'2. Enter scores'!$B568-'2. Enter scores'!AB568,"")</f>
        <v/>
      </c>
      <c r="AD564" s="125" t="str">
        <f>IF('2. Enter scores'!AC568&lt;&gt;"",'2. Enter scores'!$B568-'2. Enter scores'!AC568,"")</f>
        <v/>
      </c>
      <c r="AE564" s="125" t="str">
        <f>IF('2. Enter scores'!AD568&lt;&gt;"",'2. Enter scores'!$B568-'2. Enter scores'!AD568,"")</f>
        <v/>
      </c>
      <c r="AF564" s="125" t="str">
        <f>IF('2. Enter scores'!AE568&lt;&gt;"",'2. Enter scores'!$B568-'2. Enter scores'!AE568,"")</f>
        <v/>
      </c>
      <c r="AG564" s="125" t="str">
        <f>IF('2. Enter scores'!AF568&lt;&gt;"",'2. Enter scores'!$B568-'2. Enter scores'!AF568,"")</f>
        <v/>
      </c>
      <c r="AH564" s="125" t="str">
        <f>IF('2. Enter scores'!AG568&lt;&gt;"",'2. Enter scores'!$B568-'2. Enter scores'!AG568,"")</f>
        <v/>
      </c>
      <c r="AI564" s="125" t="str">
        <f>IF('2. Enter scores'!AH568&lt;&gt;"",'2. Enter scores'!$B568-'2. Enter scores'!AH568,"")</f>
        <v/>
      </c>
      <c r="AJ564" s="125" t="str">
        <f>IF('2. Enter scores'!AI568&lt;&gt;"",'2. Enter scores'!$B568-'2. Enter scores'!AI568,"")</f>
        <v/>
      </c>
      <c r="AK564" s="125" t="str">
        <f>IF('2. Enter scores'!AJ568&lt;&gt;"",'2. Enter scores'!$B568-'2. Enter scores'!AJ568,"")</f>
        <v/>
      </c>
      <c r="AL564" s="125" t="str">
        <f>IF('2. Enter scores'!AK568&lt;&gt;"",'2. Enter scores'!$B568-'2. Enter scores'!AK568,"")</f>
        <v/>
      </c>
      <c r="AM564" s="125" t="str">
        <f>IF('2. Enter scores'!AL568&lt;&gt;"",'2. Enter scores'!$B568-'2. Enter scores'!AL568,"")</f>
        <v/>
      </c>
      <c r="AN564" s="125" t="str">
        <f>IF('2. Enter scores'!AM568&lt;&gt;"",'2. Enter scores'!$B568-'2. Enter scores'!AM568,"")</f>
        <v/>
      </c>
      <c r="AO564" s="125" t="str">
        <f>IF('2. Enter scores'!AN568&lt;&gt;"",'2. Enter scores'!$B568-'2. Enter scores'!AN568,"")</f>
        <v/>
      </c>
      <c r="AP564" s="125" t="str">
        <f>IF('2. Enter scores'!AO568&lt;&gt;"",'2. Enter scores'!$B568-'2. Enter scores'!AO568,"")</f>
        <v/>
      </c>
      <c r="AQ564" s="125" t="str">
        <f>IF('2. Enter scores'!AP568&lt;&gt;"",'2. Enter scores'!$B568-'2. Enter scores'!AP568,"")</f>
        <v/>
      </c>
      <c r="AR564" s="125" t="str">
        <f>IF('2. Enter scores'!AQ568&lt;&gt;"",'2. Enter scores'!$B568-'2. Enter scores'!AQ568,"")</f>
        <v/>
      </c>
      <c r="AS564" s="125" t="str">
        <f>IF('2. Enter scores'!AR568&lt;&gt;"",'2. Enter scores'!$B568-'2. Enter scores'!AR568,"")</f>
        <v/>
      </c>
      <c r="AT564" s="125" t="str">
        <f>IF('2. Enter scores'!AS568&lt;&gt;"",'2. Enter scores'!$B568-'2. Enter scores'!AS568,"")</f>
        <v/>
      </c>
      <c r="AU564" s="125" t="str">
        <f>IF('2. Enter scores'!AT568&lt;&gt;"",'2. Enter scores'!$B568-'2. Enter scores'!AT568,"")</f>
        <v/>
      </c>
      <c r="AV564" s="125" t="str">
        <f>IF('2. Enter scores'!AU568&lt;&gt;"",'2. Enter scores'!$B568-'2. Enter scores'!AU568,"")</f>
        <v/>
      </c>
      <c r="AW564" s="125" t="str">
        <f>IF('2. Enter scores'!AV568&lt;&gt;"",'2. Enter scores'!$B568-'2. Enter scores'!AV568,"")</f>
        <v/>
      </c>
      <c r="AX564" s="125" t="str">
        <f>IF('2. Enter scores'!AW568&lt;&gt;"",'2. Enter scores'!$B568-'2. Enter scores'!AW568,"")</f>
        <v/>
      </c>
      <c r="AY564" s="125" t="str">
        <f>IF('2. Enter scores'!AX568&lt;&gt;"",'2. Enter scores'!$B568-'2. Enter scores'!AX568,"")</f>
        <v/>
      </c>
      <c r="AZ564" s="125" t="str">
        <f>IF('2. Enter scores'!AY568&lt;&gt;"",'2. Enter scores'!$B568-'2. Enter scores'!AY568,"")</f>
        <v/>
      </c>
      <c r="BA564" s="125" t="str">
        <f>IF('2. Enter scores'!AZ568&lt;&gt;"",'2. Enter scores'!$B568-'2. Enter scores'!AZ568,"")</f>
        <v/>
      </c>
      <c r="BB564" s="125" t="str">
        <f>IF('2. Enter scores'!BA568&lt;&gt;"",'2. Enter scores'!$B568-'2. Enter scores'!BA568,"")</f>
        <v/>
      </c>
      <c r="BC564" s="125" t="str">
        <f>IF('2. Enter scores'!BB568&lt;&gt;"",'2. Enter scores'!$B568-'2. Enter scores'!BB568,"")</f>
        <v/>
      </c>
      <c r="BD564" s="125" t="str">
        <f>IF('2. Enter scores'!BC568&lt;&gt;"",'2. Enter scores'!$B568-'2. Enter scores'!BC568,"")</f>
        <v/>
      </c>
      <c r="BE564" s="125" t="str">
        <f>IF('2. Enter scores'!BD568&lt;&gt;"",'2. Enter scores'!$B568-'2. Enter scores'!BD568,"")</f>
        <v/>
      </c>
      <c r="BF564" s="125" t="str">
        <f>IF('2. Enter scores'!BE568&lt;&gt;"",'2. Enter scores'!$B568-'2. Enter scores'!BE568,"")</f>
        <v/>
      </c>
      <c r="BG564" s="125" t="str">
        <f>IF('2. Enter scores'!BF568&lt;&gt;"",'2. Enter scores'!$B568-'2. Enter scores'!BF568,"")</f>
        <v/>
      </c>
      <c r="BH564" s="125" t="str">
        <f>IF('2. Enter scores'!BG568&lt;&gt;"",'2. Enter scores'!$B568-'2. Enter scores'!BG568,"")</f>
        <v/>
      </c>
      <c r="BI564" s="125" t="str">
        <f>IF('2. Enter scores'!BH568&lt;&gt;"",'2. Enter scores'!$B568-'2. Enter scores'!BH568,"")</f>
        <v/>
      </c>
      <c r="BJ564" s="125" t="str">
        <f>IF('2. Enter scores'!BI568&lt;&gt;"",'2. Enter scores'!$B568-'2. Enter scores'!BI568,"")</f>
        <v/>
      </c>
      <c r="BK564" s="125" t="str">
        <f>IF('2. Enter scores'!BJ568&lt;&gt;"",'2. Enter scores'!$B568-'2. Enter scores'!BJ568,"")</f>
        <v/>
      </c>
      <c r="BL564" s="125" t="str">
        <f>IF('2. Enter scores'!BK568&lt;&gt;"",'2. Enter scores'!$B568-'2. Enter scores'!BK568,"")</f>
        <v/>
      </c>
      <c r="BM564" s="125" t="str">
        <f>IF('2. Enter scores'!BL568&lt;&gt;"",'2. Enter scores'!$B568-'2. Enter scores'!BL568,"")</f>
        <v/>
      </c>
      <c r="BN564" s="125" t="str">
        <f>IF('2. Enter scores'!BM568&lt;&gt;"",'2. Enter scores'!$B568-'2. Enter scores'!BM568,"")</f>
        <v/>
      </c>
      <c r="BO564" s="125" t="str">
        <f>IF('2. Enter scores'!BN568&lt;&gt;"",'2. Enter scores'!$B568-'2. Enter scores'!BN568,"")</f>
        <v/>
      </c>
      <c r="BP564" s="108">
        <v>1000</v>
      </c>
    </row>
    <row r="565" spans="2:68" x14ac:dyDescent="0.35">
      <c r="B565" s="125" t="str">
        <f>IF('2. Enter scores'!A569&lt;&gt;"",'2. Enter scores'!A569,"")</f>
        <v/>
      </c>
      <c r="H565" s="125" t="str">
        <f>IF('2. Enter scores'!G569&lt;&gt;"",'2. Enter scores'!$B569-'2. Enter scores'!G569,"")</f>
        <v/>
      </c>
      <c r="I565" s="125" t="str">
        <f>IF('2. Enter scores'!H569&lt;&gt;"",'2. Enter scores'!$B569-'2. Enter scores'!H569,"")</f>
        <v/>
      </c>
      <c r="J565" s="125" t="str">
        <f>IF('2. Enter scores'!I569&lt;&gt;"",'2. Enter scores'!$B569-'2. Enter scores'!I569,"")</f>
        <v/>
      </c>
      <c r="K565" s="125" t="str">
        <f>IF('2. Enter scores'!J569&lt;&gt;"",'2. Enter scores'!$B569-'2. Enter scores'!J569,"")</f>
        <v/>
      </c>
      <c r="L565" s="125" t="str">
        <f>IF('2. Enter scores'!K569&lt;&gt;"",'2. Enter scores'!$B569-'2. Enter scores'!K569,"")</f>
        <v/>
      </c>
      <c r="M565" s="125" t="str">
        <f>IF('2. Enter scores'!L569&lt;&gt;"",'2. Enter scores'!$B569-'2. Enter scores'!L569,"")</f>
        <v/>
      </c>
      <c r="N565" s="125" t="str">
        <f>IF('2. Enter scores'!M569&lt;&gt;"",'2. Enter scores'!$B569-'2. Enter scores'!M569,"")</f>
        <v/>
      </c>
      <c r="O565" s="125" t="str">
        <f>IF('2. Enter scores'!N569&lt;&gt;"",'2. Enter scores'!$B569-'2. Enter scores'!N569,"")</f>
        <v/>
      </c>
      <c r="P565" s="125" t="str">
        <f>IF('2. Enter scores'!O569&lt;&gt;"",'2. Enter scores'!$B569-'2. Enter scores'!O569,"")</f>
        <v/>
      </c>
      <c r="Q565" s="125" t="str">
        <f>IF('2. Enter scores'!P569&lt;&gt;"",'2. Enter scores'!$B569-'2. Enter scores'!P569,"")</f>
        <v/>
      </c>
      <c r="R565" s="125" t="str">
        <f>IF('2. Enter scores'!Q569&lt;&gt;"",'2. Enter scores'!$B569-'2. Enter scores'!Q569,"")</f>
        <v/>
      </c>
      <c r="S565" s="125" t="str">
        <f>IF('2. Enter scores'!R569&lt;&gt;"",'2. Enter scores'!$B569-'2. Enter scores'!R569,"")</f>
        <v/>
      </c>
      <c r="T565" s="125" t="str">
        <f>IF('2. Enter scores'!S569&lt;&gt;"",'2. Enter scores'!$B569-'2. Enter scores'!S569,"")</f>
        <v/>
      </c>
      <c r="U565" s="125" t="str">
        <f>IF('2. Enter scores'!T569&lt;&gt;"",'2. Enter scores'!$B569-'2. Enter scores'!T569,"")</f>
        <v/>
      </c>
      <c r="V565" s="125" t="str">
        <f>IF('2. Enter scores'!U569&lt;&gt;"",'2. Enter scores'!$B569-'2. Enter scores'!U569,"")</f>
        <v/>
      </c>
      <c r="W565" s="125" t="str">
        <f>IF('2. Enter scores'!V569&lt;&gt;"",'2. Enter scores'!$B569-'2. Enter scores'!V569,"")</f>
        <v/>
      </c>
      <c r="X565" s="125" t="str">
        <f>IF('2. Enter scores'!W569&lt;&gt;"",'2. Enter scores'!$B569-'2. Enter scores'!W569,"")</f>
        <v/>
      </c>
      <c r="Y565" s="125" t="str">
        <f>IF('2. Enter scores'!X569&lt;&gt;"",'2. Enter scores'!$B569-'2. Enter scores'!X569,"")</f>
        <v/>
      </c>
      <c r="Z565" s="125" t="str">
        <f>IF('2. Enter scores'!Y569&lt;&gt;"",'2. Enter scores'!$B569-'2. Enter scores'!Y569,"")</f>
        <v/>
      </c>
      <c r="AA565" s="125" t="str">
        <f>IF('2. Enter scores'!Z569&lt;&gt;"",'2. Enter scores'!$B569-'2. Enter scores'!Z569,"")</f>
        <v/>
      </c>
      <c r="AB565" s="125" t="str">
        <f>IF('2. Enter scores'!AA569&lt;&gt;"",'2. Enter scores'!$B569-'2. Enter scores'!AA569,"")</f>
        <v/>
      </c>
      <c r="AC565" s="125" t="str">
        <f>IF('2. Enter scores'!AB569&lt;&gt;"",'2. Enter scores'!$B569-'2. Enter scores'!AB569,"")</f>
        <v/>
      </c>
      <c r="AD565" s="125" t="str">
        <f>IF('2. Enter scores'!AC569&lt;&gt;"",'2. Enter scores'!$B569-'2. Enter scores'!AC569,"")</f>
        <v/>
      </c>
      <c r="AE565" s="125" t="str">
        <f>IF('2. Enter scores'!AD569&lt;&gt;"",'2. Enter scores'!$B569-'2. Enter scores'!AD569,"")</f>
        <v/>
      </c>
      <c r="AF565" s="125" t="str">
        <f>IF('2. Enter scores'!AE569&lt;&gt;"",'2. Enter scores'!$B569-'2. Enter scores'!AE569,"")</f>
        <v/>
      </c>
      <c r="AG565" s="125" t="str">
        <f>IF('2. Enter scores'!AF569&lt;&gt;"",'2. Enter scores'!$B569-'2. Enter scores'!AF569,"")</f>
        <v/>
      </c>
      <c r="AH565" s="125" t="str">
        <f>IF('2. Enter scores'!AG569&lt;&gt;"",'2. Enter scores'!$B569-'2. Enter scores'!AG569,"")</f>
        <v/>
      </c>
      <c r="AI565" s="125" t="str">
        <f>IF('2. Enter scores'!AH569&lt;&gt;"",'2. Enter scores'!$B569-'2. Enter scores'!AH569,"")</f>
        <v/>
      </c>
      <c r="AJ565" s="125" t="str">
        <f>IF('2. Enter scores'!AI569&lt;&gt;"",'2. Enter scores'!$B569-'2. Enter scores'!AI569,"")</f>
        <v/>
      </c>
      <c r="AK565" s="125" t="str">
        <f>IF('2. Enter scores'!AJ569&lt;&gt;"",'2. Enter scores'!$B569-'2. Enter scores'!AJ569,"")</f>
        <v/>
      </c>
      <c r="AL565" s="125" t="str">
        <f>IF('2. Enter scores'!AK569&lt;&gt;"",'2. Enter scores'!$B569-'2. Enter scores'!AK569,"")</f>
        <v/>
      </c>
      <c r="AM565" s="125" t="str">
        <f>IF('2. Enter scores'!AL569&lt;&gt;"",'2. Enter scores'!$B569-'2. Enter scores'!AL569,"")</f>
        <v/>
      </c>
      <c r="AN565" s="125" t="str">
        <f>IF('2. Enter scores'!AM569&lt;&gt;"",'2. Enter scores'!$B569-'2. Enter scores'!AM569,"")</f>
        <v/>
      </c>
      <c r="AO565" s="125" t="str">
        <f>IF('2. Enter scores'!AN569&lt;&gt;"",'2. Enter scores'!$B569-'2. Enter scores'!AN569,"")</f>
        <v/>
      </c>
      <c r="AP565" s="125" t="str">
        <f>IF('2. Enter scores'!AO569&lt;&gt;"",'2. Enter scores'!$B569-'2. Enter scores'!AO569,"")</f>
        <v/>
      </c>
      <c r="AQ565" s="125" t="str">
        <f>IF('2. Enter scores'!AP569&lt;&gt;"",'2. Enter scores'!$B569-'2. Enter scores'!AP569,"")</f>
        <v/>
      </c>
      <c r="AR565" s="125" t="str">
        <f>IF('2. Enter scores'!AQ569&lt;&gt;"",'2. Enter scores'!$B569-'2. Enter scores'!AQ569,"")</f>
        <v/>
      </c>
      <c r="AS565" s="125" t="str">
        <f>IF('2. Enter scores'!AR569&lt;&gt;"",'2. Enter scores'!$B569-'2. Enter scores'!AR569,"")</f>
        <v/>
      </c>
      <c r="AT565" s="125" t="str">
        <f>IF('2. Enter scores'!AS569&lt;&gt;"",'2. Enter scores'!$B569-'2. Enter scores'!AS569,"")</f>
        <v/>
      </c>
      <c r="AU565" s="125" t="str">
        <f>IF('2. Enter scores'!AT569&lt;&gt;"",'2. Enter scores'!$B569-'2. Enter scores'!AT569,"")</f>
        <v/>
      </c>
      <c r="AV565" s="125" t="str">
        <f>IF('2. Enter scores'!AU569&lt;&gt;"",'2. Enter scores'!$B569-'2. Enter scores'!AU569,"")</f>
        <v/>
      </c>
      <c r="AW565" s="125" t="str">
        <f>IF('2. Enter scores'!AV569&lt;&gt;"",'2. Enter scores'!$B569-'2. Enter scores'!AV569,"")</f>
        <v/>
      </c>
      <c r="AX565" s="125" t="str">
        <f>IF('2. Enter scores'!AW569&lt;&gt;"",'2. Enter scores'!$B569-'2. Enter scores'!AW569,"")</f>
        <v/>
      </c>
      <c r="AY565" s="125" t="str">
        <f>IF('2. Enter scores'!AX569&lt;&gt;"",'2. Enter scores'!$B569-'2. Enter scores'!AX569,"")</f>
        <v/>
      </c>
      <c r="AZ565" s="125" t="str">
        <f>IF('2. Enter scores'!AY569&lt;&gt;"",'2. Enter scores'!$B569-'2. Enter scores'!AY569,"")</f>
        <v/>
      </c>
      <c r="BA565" s="125" t="str">
        <f>IF('2. Enter scores'!AZ569&lt;&gt;"",'2. Enter scores'!$B569-'2. Enter scores'!AZ569,"")</f>
        <v/>
      </c>
      <c r="BB565" s="125" t="str">
        <f>IF('2. Enter scores'!BA569&lt;&gt;"",'2. Enter scores'!$B569-'2. Enter scores'!BA569,"")</f>
        <v/>
      </c>
      <c r="BC565" s="125" t="str">
        <f>IF('2. Enter scores'!BB569&lt;&gt;"",'2. Enter scores'!$B569-'2. Enter scores'!BB569,"")</f>
        <v/>
      </c>
      <c r="BD565" s="125" t="str">
        <f>IF('2. Enter scores'!BC569&lt;&gt;"",'2. Enter scores'!$B569-'2. Enter scores'!BC569,"")</f>
        <v/>
      </c>
      <c r="BE565" s="125" t="str">
        <f>IF('2. Enter scores'!BD569&lt;&gt;"",'2. Enter scores'!$B569-'2. Enter scores'!BD569,"")</f>
        <v/>
      </c>
      <c r="BF565" s="125" t="str">
        <f>IF('2. Enter scores'!BE569&lt;&gt;"",'2. Enter scores'!$B569-'2. Enter scores'!BE569,"")</f>
        <v/>
      </c>
      <c r="BG565" s="125" t="str">
        <f>IF('2. Enter scores'!BF569&lt;&gt;"",'2. Enter scores'!$B569-'2. Enter scores'!BF569,"")</f>
        <v/>
      </c>
      <c r="BH565" s="125" t="str">
        <f>IF('2. Enter scores'!BG569&lt;&gt;"",'2. Enter scores'!$B569-'2. Enter scores'!BG569,"")</f>
        <v/>
      </c>
      <c r="BI565" s="125" t="str">
        <f>IF('2. Enter scores'!BH569&lt;&gt;"",'2. Enter scores'!$B569-'2. Enter scores'!BH569,"")</f>
        <v/>
      </c>
      <c r="BJ565" s="125" t="str">
        <f>IF('2. Enter scores'!BI569&lt;&gt;"",'2. Enter scores'!$B569-'2. Enter scores'!BI569,"")</f>
        <v/>
      </c>
      <c r="BK565" s="125" t="str">
        <f>IF('2. Enter scores'!BJ569&lt;&gt;"",'2. Enter scores'!$B569-'2. Enter scores'!BJ569,"")</f>
        <v/>
      </c>
      <c r="BL565" s="125" t="str">
        <f>IF('2. Enter scores'!BK569&lt;&gt;"",'2. Enter scores'!$B569-'2. Enter scores'!BK569,"")</f>
        <v/>
      </c>
      <c r="BM565" s="125" t="str">
        <f>IF('2. Enter scores'!BL569&lt;&gt;"",'2. Enter scores'!$B569-'2. Enter scores'!BL569,"")</f>
        <v/>
      </c>
      <c r="BN565" s="125" t="str">
        <f>IF('2. Enter scores'!BM569&lt;&gt;"",'2. Enter scores'!$B569-'2. Enter scores'!BM569,"")</f>
        <v/>
      </c>
      <c r="BO565" s="125" t="str">
        <f>IF('2. Enter scores'!BN569&lt;&gt;"",'2. Enter scores'!$B569-'2. Enter scores'!BN569,"")</f>
        <v/>
      </c>
      <c r="BP565" s="108">
        <v>1000</v>
      </c>
    </row>
    <row r="566" spans="2:68" x14ac:dyDescent="0.35">
      <c r="B566" s="125" t="str">
        <f>IF('2. Enter scores'!A570&lt;&gt;"",'2. Enter scores'!A570,"")</f>
        <v/>
      </c>
      <c r="H566" s="125" t="str">
        <f>IF('2. Enter scores'!G570&lt;&gt;"",'2. Enter scores'!$B570-'2. Enter scores'!G570,"")</f>
        <v/>
      </c>
      <c r="I566" s="125" t="str">
        <f>IF('2. Enter scores'!H570&lt;&gt;"",'2. Enter scores'!$B570-'2. Enter scores'!H570,"")</f>
        <v/>
      </c>
      <c r="J566" s="125" t="str">
        <f>IF('2. Enter scores'!I570&lt;&gt;"",'2. Enter scores'!$B570-'2. Enter scores'!I570,"")</f>
        <v/>
      </c>
      <c r="K566" s="125" t="str">
        <f>IF('2. Enter scores'!J570&lt;&gt;"",'2. Enter scores'!$B570-'2. Enter scores'!J570,"")</f>
        <v/>
      </c>
      <c r="L566" s="125" t="str">
        <f>IF('2. Enter scores'!K570&lt;&gt;"",'2. Enter scores'!$B570-'2. Enter scores'!K570,"")</f>
        <v/>
      </c>
      <c r="M566" s="125" t="str">
        <f>IF('2. Enter scores'!L570&lt;&gt;"",'2. Enter scores'!$B570-'2. Enter scores'!L570,"")</f>
        <v/>
      </c>
      <c r="N566" s="125" t="str">
        <f>IF('2. Enter scores'!M570&lt;&gt;"",'2. Enter scores'!$B570-'2. Enter scores'!M570,"")</f>
        <v/>
      </c>
      <c r="O566" s="125" t="str">
        <f>IF('2. Enter scores'!N570&lt;&gt;"",'2. Enter scores'!$B570-'2. Enter scores'!N570,"")</f>
        <v/>
      </c>
      <c r="P566" s="125" t="str">
        <f>IF('2. Enter scores'!O570&lt;&gt;"",'2. Enter scores'!$B570-'2. Enter scores'!O570,"")</f>
        <v/>
      </c>
      <c r="Q566" s="125" t="str">
        <f>IF('2. Enter scores'!P570&lt;&gt;"",'2. Enter scores'!$B570-'2. Enter scores'!P570,"")</f>
        <v/>
      </c>
      <c r="R566" s="125" t="str">
        <f>IF('2. Enter scores'!Q570&lt;&gt;"",'2. Enter scores'!$B570-'2. Enter scores'!Q570,"")</f>
        <v/>
      </c>
      <c r="S566" s="125" t="str">
        <f>IF('2. Enter scores'!R570&lt;&gt;"",'2. Enter scores'!$B570-'2. Enter scores'!R570,"")</f>
        <v/>
      </c>
      <c r="T566" s="125" t="str">
        <f>IF('2. Enter scores'!S570&lt;&gt;"",'2. Enter scores'!$B570-'2. Enter scores'!S570,"")</f>
        <v/>
      </c>
      <c r="U566" s="125" t="str">
        <f>IF('2. Enter scores'!T570&lt;&gt;"",'2. Enter scores'!$B570-'2. Enter scores'!T570,"")</f>
        <v/>
      </c>
      <c r="V566" s="125" t="str">
        <f>IF('2. Enter scores'!U570&lt;&gt;"",'2. Enter scores'!$B570-'2. Enter scores'!U570,"")</f>
        <v/>
      </c>
      <c r="W566" s="125" t="str">
        <f>IF('2. Enter scores'!V570&lt;&gt;"",'2. Enter scores'!$B570-'2. Enter scores'!V570,"")</f>
        <v/>
      </c>
      <c r="X566" s="125" t="str">
        <f>IF('2. Enter scores'!W570&lt;&gt;"",'2. Enter scores'!$B570-'2. Enter scores'!W570,"")</f>
        <v/>
      </c>
      <c r="Y566" s="125" t="str">
        <f>IF('2. Enter scores'!X570&lt;&gt;"",'2. Enter scores'!$B570-'2. Enter scores'!X570,"")</f>
        <v/>
      </c>
      <c r="Z566" s="125" t="str">
        <f>IF('2. Enter scores'!Y570&lt;&gt;"",'2. Enter scores'!$B570-'2. Enter scores'!Y570,"")</f>
        <v/>
      </c>
      <c r="AA566" s="125" t="str">
        <f>IF('2. Enter scores'!Z570&lt;&gt;"",'2. Enter scores'!$B570-'2. Enter scores'!Z570,"")</f>
        <v/>
      </c>
      <c r="AB566" s="125" t="str">
        <f>IF('2. Enter scores'!AA570&lt;&gt;"",'2. Enter scores'!$B570-'2. Enter scores'!AA570,"")</f>
        <v/>
      </c>
      <c r="AC566" s="125" t="str">
        <f>IF('2. Enter scores'!AB570&lt;&gt;"",'2. Enter scores'!$B570-'2. Enter scores'!AB570,"")</f>
        <v/>
      </c>
      <c r="AD566" s="125" t="str">
        <f>IF('2. Enter scores'!AC570&lt;&gt;"",'2. Enter scores'!$B570-'2. Enter scores'!AC570,"")</f>
        <v/>
      </c>
      <c r="AE566" s="125" t="str">
        <f>IF('2. Enter scores'!AD570&lt;&gt;"",'2. Enter scores'!$B570-'2. Enter scores'!AD570,"")</f>
        <v/>
      </c>
      <c r="AF566" s="125" t="str">
        <f>IF('2. Enter scores'!AE570&lt;&gt;"",'2. Enter scores'!$B570-'2. Enter scores'!AE570,"")</f>
        <v/>
      </c>
      <c r="AG566" s="125" t="str">
        <f>IF('2. Enter scores'!AF570&lt;&gt;"",'2. Enter scores'!$B570-'2. Enter scores'!AF570,"")</f>
        <v/>
      </c>
      <c r="AH566" s="125" t="str">
        <f>IF('2. Enter scores'!AG570&lt;&gt;"",'2. Enter scores'!$B570-'2. Enter scores'!AG570,"")</f>
        <v/>
      </c>
      <c r="AI566" s="125" t="str">
        <f>IF('2. Enter scores'!AH570&lt;&gt;"",'2. Enter scores'!$B570-'2. Enter scores'!AH570,"")</f>
        <v/>
      </c>
      <c r="AJ566" s="125" t="str">
        <f>IF('2. Enter scores'!AI570&lt;&gt;"",'2. Enter scores'!$B570-'2. Enter scores'!AI570,"")</f>
        <v/>
      </c>
      <c r="AK566" s="125" t="str">
        <f>IF('2. Enter scores'!AJ570&lt;&gt;"",'2. Enter scores'!$B570-'2. Enter scores'!AJ570,"")</f>
        <v/>
      </c>
      <c r="AL566" s="125" t="str">
        <f>IF('2. Enter scores'!AK570&lt;&gt;"",'2. Enter scores'!$B570-'2. Enter scores'!AK570,"")</f>
        <v/>
      </c>
      <c r="AM566" s="125" t="str">
        <f>IF('2. Enter scores'!AL570&lt;&gt;"",'2. Enter scores'!$B570-'2. Enter scores'!AL570,"")</f>
        <v/>
      </c>
      <c r="AN566" s="125" t="str">
        <f>IF('2. Enter scores'!AM570&lt;&gt;"",'2. Enter scores'!$B570-'2. Enter scores'!AM570,"")</f>
        <v/>
      </c>
      <c r="AO566" s="125" t="str">
        <f>IF('2. Enter scores'!AN570&lt;&gt;"",'2. Enter scores'!$B570-'2. Enter scores'!AN570,"")</f>
        <v/>
      </c>
      <c r="AP566" s="125" t="str">
        <f>IF('2. Enter scores'!AO570&lt;&gt;"",'2. Enter scores'!$B570-'2. Enter scores'!AO570,"")</f>
        <v/>
      </c>
      <c r="AQ566" s="125" t="str">
        <f>IF('2. Enter scores'!AP570&lt;&gt;"",'2. Enter scores'!$B570-'2. Enter scores'!AP570,"")</f>
        <v/>
      </c>
      <c r="AR566" s="125" t="str">
        <f>IF('2. Enter scores'!AQ570&lt;&gt;"",'2. Enter scores'!$B570-'2. Enter scores'!AQ570,"")</f>
        <v/>
      </c>
      <c r="AS566" s="125" t="str">
        <f>IF('2. Enter scores'!AR570&lt;&gt;"",'2. Enter scores'!$B570-'2. Enter scores'!AR570,"")</f>
        <v/>
      </c>
      <c r="AT566" s="125" t="str">
        <f>IF('2. Enter scores'!AS570&lt;&gt;"",'2. Enter scores'!$B570-'2. Enter scores'!AS570,"")</f>
        <v/>
      </c>
      <c r="AU566" s="125" t="str">
        <f>IF('2. Enter scores'!AT570&lt;&gt;"",'2. Enter scores'!$B570-'2. Enter scores'!AT570,"")</f>
        <v/>
      </c>
      <c r="AV566" s="125" t="str">
        <f>IF('2. Enter scores'!AU570&lt;&gt;"",'2. Enter scores'!$B570-'2. Enter scores'!AU570,"")</f>
        <v/>
      </c>
      <c r="AW566" s="125" t="str">
        <f>IF('2. Enter scores'!AV570&lt;&gt;"",'2. Enter scores'!$B570-'2. Enter scores'!AV570,"")</f>
        <v/>
      </c>
      <c r="AX566" s="125" t="str">
        <f>IF('2. Enter scores'!AW570&lt;&gt;"",'2. Enter scores'!$B570-'2. Enter scores'!AW570,"")</f>
        <v/>
      </c>
      <c r="AY566" s="125" t="str">
        <f>IF('2. Enter scores'!AX570&lt;&gt;"",'2. Enter scores'!$B570-'2. Enter scores'!AX570,"")</f>
        <v/>
      </c>
      <c r="AZ566" s="125" t="str">
        <f>IF('2. Enter scores'!AY570&lt;&gt;"",'2. Enter scores'!$B570-'2. Enter scores'!AY570,"")</f>
        <v/>
      </c>
      <c r="BA566" s="125" t="str">
        <f>IF('2. Enter scores'!AZ570&lt;&gt;"",'2. Enter scores'!$B570-'2. Enter scores'!AZ570,"")</f>
        <v/>
      </c>
      <c r="BB566" s="125" t="str">
        <f>IF('2. Enter scores'!BA570&lt;&gt;"",'2. Enter scores'!$B570-'2. Enter scores'!BA570,"")</f>
        <v/>
      </c>
      <c r="BC566" s="125" t="str">
        <f>IF('2. Enter scores'!BB570&lt;&gt;"",'2. Enter scores'!$B570-'2. Enter scores'!BB570,"")</f>
        <v/>
      </c>
      <c r="BD566" s="125" t="str">
        <f>IF('2. Enter scores'!BC570&lt;&gt;"",'2. Enter scores'!$B570-'2. Enter scores'!BC570,"")</f>
        <v/>
      </c>
      <c r="BE566" s="125" t="str">
        <f>IF('2. Enter scores'!BD570&lt;&gt;"",'2. Enter scores'!$B570-'2. Enter scores'!BD570,"")</f>
        <v/>
      </c>
      <c r="BF566" s="125" t="str">
        <f>IF('2. Enter scores'!BE570&lt;&gt;"",'2. Enter scores'!$B570-'2. Enter scores'!BE570,"")</f>
        <v/>
      </c>
      <c r="BG566" s="125" t="str">
        <f>IF('2. Enter scores'!BF570&lt;&gt;"",'2. Enter scores'!$B570-'2. Enter scores'!BF570,"")</f>
        <v/>
      </c>
      <c r="BH566" s="125" t="str">
        <f>IF('2. Enter scores'!BG570&lt;&gt;"",'2. Enter scores'!$B570-'2. Enter scores'!BG570,"")</f>
        <v/>
      </c>
      <c r="BI566" s="125" t="str">
        <f>IF('2. Enter scores'!BH570&lt;&gt;"",'2. Enter scores'!$B570-'2. Enter scores'!BH570,"")</f>
        <v/>
      </c>
      <c r="BJ566" s="125" t="str">
        <f>IF('2. Enter scores'!BI570&lt;&gt;"",'2. Enter scores'!$B570-'2. Enter scores'!BI570,"")</f>
        <v/>
      </c>
      <c r="BK566" s="125" t="str">
        <f>IF('2. Enter scores'!BJ570&lt;&gt;"",'2. Enter scores'!$B570-'2. Enter scores'!BJ570,"")</f>
        <v/>
      </c>
      <c r="BL566" s="125" t="str">
        <f>IF('2. Enter scores'!BK570&lt;&gt;"",'2. Enter scores'!$B570-'2. Enter scores'!BK570,"")</f>
        <v/>
      </c>
      <c r="BM566" s="125" t="str">
        <f>IF('2. Enter scores'!BL570&lt;&gt;"",'2. Enter scores'!$B570-'2. Enter scores'!BL570,"")</f>
        <v/>
      </c>
      <c r="BN566" s="125" t="str">
        <f>IF('2. Enter scores'!BM570&lt;&gt;"",'2. Enter scores'!$B570-'2. Enter scores'!BM570,"")</f>
        <v/>
      </c>
      <c r="BO566" s="125" t="str">
        <f>IF('2. Enter scores'!BN570&lt;&gt;"",'2. Enter scores'!$B570-'2. Enter scores'!BN570,"")</f>
        <v/>
      </c>
      <c r="BP566" s="108">
        <v>1000</v>
      </c>
    </row>
    <row r="567" spans="2:68" x14ac:dyDescent="0.35">
      <c r="B567" s="125" t="str">
        <f>IF('2. Enter scores'!A571&lt;&gt;"",'2. Enter scores'!A571,"")</f>
        <v/>
      </c>
      <c r="H567" s="125" t="str">
        <f>IF('2. Enter scores'!G571&lt;&gt;"",'2. Enter scores'!$B571-'2. Enter scores'!G571,"")</f>
        <v/>
      </c>
      <c r="I567" s="125" t="str">
        <f>IF('2. Enter scores'!H571&lt;&gt;"",'2. Enter scores'!$B571-'2. Enter scores'!H571,"")</f>
        <v/>
      </c>
      <c r="J567" s="125" t="str">
        <f>IF('2. Enter scores'!I571&lt;&gt;"",'2. Enter scores'!$B571-'2. Enter scores'!I571,"")</f>
        <v/>
      </c>
      <c r="K567" s="125" t="str">
        <f>IF('2. Enter scores'!J571&lt;&gt;"",'2. Enter scores'!$B571-'2. Enter scores'!J571,"")</f>
        <v/>
      </c>
      <c r="L567" s="125" t="str">
        <f>IF('2. Enter scores'!K571&lt;&gt;"",'2. Enter scores'!$B571-'2. Enter scores'!K571,"")</f>
        <v/>
      </c>
      <c r="M567" s="125" t="str">
        <f>IF('2. Enter scores'!L571&lt;&gt;"",'2. Enter scores'!$B571-'2. Enter scores'!L571,"")</f>
        <v/>
      </c>
      <c r="N567" s="125" t="str">
        <f>IF('2. Enter scores'!M571&lt;&gt;"",'2. Enter scores'!$B571-'2. Enter scores'!M571,"")</f>
        <v/>
      </c>
      <c r="O567" s="125" t="str">
        <f>IF('2. Enter scores'!N571&lt;&gt;"",'2. Enter scores'!$B571-'2. Enter scores'!N571,"")</f>
        <v/>
      </c>
      <c r="P567" s="125" t="str">
        <f>IF('2. Enter scores'!O571&lt;&gt;"",'2. Enter scores'!$B571-'2. Enter scores'!O571,"")</f>
        <v/>
      </c>
      <c r="Q567" s="125" t="str">
        <f>IF('2. Enter scores'!P571&lt;&gt;"",'2. Enter scores'!$B571-'2. Enter scores'!P571,"")</f>
        <v/>
      </c>
      <c r="R567" s="125" t="str">
        <f>IF('2. Enter scores'!Q571&lt;&gt;"",'2. Enter scores'!$B571-'2. Enter scores'!Q571,"")</f>
        <v/>
      </c>
      <c r="S567" s="125" t="str">
        <f>IF('2. Enter scores'!R571&lt;&gt;"",'2. Enter scores'!$B571-'2. Enter scores'!R571,"")</f>
        <v/>
      </c>
      <c r="T567" s="125" t="str">
        <f>IF('2. Enter scores'!S571&lt;&gt;"",'2. Enter scores'!$B571-'2. Enter scores'!S571,"")</f>
        <v/>
      </c>
      <c r="U567" s="125" t="str">
        <f>IF('2. Enter scores'!T571&lt;&gt;"",'2. Enter scores'!$B571-'2. Enter scores'!T571,"")</f>
        <v/>
      </c>
      <c r="V567" s="125" t="str">
        <f>IF('2. Enter scores'!U571&lt;&gt;"",'2. Enter scores'!$B571-'2. Enter scores'!U571,"")</f>
        <v/>
      </c>
      <c r="W567" s="125" t="str">
        <f>IF('2. Enter scores'!V571&lt;&gt;"",'2. Enter scores'!$B571-'2. Enter scores'!V571,"")</f>
        <v/>
      </c>
      <c r="X567" s="125" t="str">
        <f>IF('2. Enter scores'!W571&lt;&gt;"",'2. Enter scores'!$B571-'2. Enter scores'!W571,"")</f>
        <v/>
      </c>
      <c r="Y567" s="125" t="str">
        <f>IF('2. Enter scores'!X571&lt;&gt;"",'2. Enter scores'!$B571-'2. Enter scores'!X571,"")</f>
        <v/>
      </c>
      <c r="Z567" s="125" t="str">
        <f>IF('2. Enter scores'!Y571&lt;&gt;"",'2. Enter scores'!$B571-'2. Enter scores'!Y571,"")</f>
        <v/>
      </c>
      <c r="AA567" s="125" t="str">
        <f>IF('2. Enter scores'!Z571&lt;&gt;"",'2. Enter scores'!$B571-'2. Enter scores'!Z571,"")</f>
        <v/>
      </c>
      <c r="AB567" s="125" t="str">
        <f>IF('2. Enter scores'!AA571&lt;&gt;"",'2. Enter scores'!$B571-'2. Enter scores'!AA571,"")</f>
        <v/>
      </c>
      <c r="AC567" s="125" t="str">
        <f>IF('2. Enter scores'!AB571&lt;&gt;"",'2. Enter scores'!$B571-'2. Enter scores'!AB571,"")</f>
        <v/>
      </c>
      <c r="AD567" s="125" t="str">
        <f>IF('2. Enter scores'!AC571&lt;&gt;"",'2. Enter scores'!$B571-'2. Enter scores'!AC571,"")</f>
        <v/>
      </c>
      <c r="AE567" s="125" t="str">
        <f>IF('2. Enter scores'!AD571&lt;&gt;"",'2. Enter scores'!$B571-'2. Enter scores'!AD571,"")</f>
        <v/>
      </c>
      <c r="AF567" s="125" t="str">
        <f>IF('2. Enter scores'!AE571&lt;&gt;"",'2. Enter scores'!$B571-'2. Enter scores'!AE571,"")</f>
        <v/>
      </c>
      <c r="AG567" s="125" t="str">
        <f>IF('2. Enter scores'!AF571&lt;&gt;"",'2. Enter scores'!$B571-'2. Enter scores'!AF571,"")</f>
        <v/>
      </c>
      <c r="AH567" s="125" t="str">
        <f>IF('2. Enter scores'!AG571&lt;&gt;"",'2. Enter scores'!$B571-'2. Enter scores'!AG571,"")</f>
        <v/>
      </c>
      <c r="AI567" s="125" t="str">
        <f>IF('2. Enter scores'!AH571&lt;&gt;"",'2. Enter scores'!$B571-'2. Enter scores'!AH571,"")</f>
        <v/>
      </c>
      <c r="AJ567" s="125" t="str">
        <f>IF('2. Enter scores'!AI571&lt;&gt;"",'2. Enter scores'!$B571-'2. Enter scores'!AI571,"")</f>
        <v/>
      </c>
      <c r="AK567" s="125" t="str">
        <f>IF('2. Enter scores'!AJ571&lt;&gt;"",'2. Enter scores'!$B571-'2. Enter scores'!AJ571,"")</f>
        <v/>
      </c>
      <c r="AL567" s="125" t="str">
        <f>IF('2. Enter scores'!AK571&lt;&gt;"",'2. Enter scores'!$B571-'2. Enter scores'!AK571,"")</f>
        <v/>
      </c>
      <c r="AM567" s="125" t="str">
        <f>IF('2. Enter scores'!AL571&lt;&gt;"",'2. Enter scores'!$B571-'2. Enter scores'!AL571,"")</f>
        <v/>
      </c>
      <c r="AN567" s="125" t="str">
        <f>IF('2. Enter scores'!AM571&lt;&gt;"",'2. Enter scores'!$B571-'2. Enter scores'!AM571,"")</f>
        <v/>
      </c>
      <c r="AO567" s="125" t="str">
        <f>IF('2. Enter scores'!AN571&lt;&gt;"",'2. Enter scores'!$B571-'2. Enter scores'!AN571,"")</f>
        <v/>
      </c>
      <c r="AP567" s="125" t="str">
        <f>IF('2. Enter scores'!AO571&lt;&gt;"",'2. Enter scores'!$B571-'2. Enter scores'!AO571,"")</f>
        <v/>
      </c>
      <c r="AQ567" s="125" t="str">
        <f>IF('2. Enter scores'!AP571&lt;&gt;"",'2. Enter scores'!$B571-'2. Enter scores'!AP571,"")</f>
        <v/>
      </c>
      <c r="AR567" s="125" t="str">
        <f>IF('2. Enter scores'!AQ571&lt;&gt;"",'2. Enter scores'!$B571-'2. Enter scores'!AQ571,"")</f>
        <v/>
      </c>
      <c r="AS567" s="125" t="str">
        <f>IF('2. Enter scores'!AR571&lt;&gt;"",'2. Enter scores'!$B571-'2. Enter scores'!AR571,"")</f>
        <v/>
      </c>
      <c r="AT567" s="125" t="str">
        <f>IF('2. Enter scores'!AS571&lt;&gt;"",'2. Enter scores'!$B571-'2. Enter scores'!AS571,"")</f>
        <v/>
      </c>
      <c r="AU567" s="125" t="str">
        <f>IF('2. Enter scores'!AT571&lt;&gt;"",'2. Enter scores'!$B571-'2. Enter scores'!AT571,"")</f>
        <v/>
      </c>
      <c r="AV567" s="125" t="str">
        <f>IF('2. Enter scores'!AU571&lt;&gt;"",'2. Enter scores'!$B571-'2. Enter scores'!AU571,"")</f>
        <v/>
      </c>
      <c r="AW567" s="125" t="str">
        <f>IF('2. Enter scores'!AV571&lt;&gt;"",'2. Enter scores'!$B571-'2. Enter scores'!AV571,"")</f>
        <v/>
      </c>
      <c r="AX567" s="125" t="str">
        <f>IF('2. Enter scores'!AW571&lt;&gt;"",'2. Enter scores'!$B571-'2. Enter scores'!AW571,"")</f>
        <v/>
      </c>
      <c r="AY567" s="125" t="str">
        <f>IF('2. Enter scores'!AX571&lt;&gt;"",'2. Enter scores'!$B571-'2. Enter scores'!AX571,"")</f>
        <v/>
      </c>
      <c r="AZ567" s="125" t="str">
        <f>IF('2. Enter scores'!AY571&lt;&gt;"",'2. Enter scores'!$B571-'2. Enter scores'!AY571,"")</f>
        <v/>
      </c>
      <c r="BA567" s="125" t="str">
        <f>IF('2. Enter scores'!AZ571&lt;&gt;"",'2. Enter scores'!$B571-'2. Enter scores'!AZ571,"")</f>
        <v/>
      </c>
      <c r="BB567" s="125" t="str">
        <f>IF('2. Enter scores'!BA571&lt;&gt;"",'2. Enter scores'!$B571-'2. Enter scores'!BA571,"")</f>
        <v/>
      </c>
      <c r="BC567" s="125" t="str">
        <f>IF('2. Enter scores'!BB571&lt;&gt;"",'2. Enter scores'!$B571-'2. Enter scores'!BB571,"")</f>
        <v/>
      </c>
      <c r="BD567" s="125" t="str">
        <f>IF('2. Enter scores'!BC571&lt;&gt;"",'2. Enter scores'!$B571-'2. Enter scores'!BC571,"")</f>
        <v/>
      </c>
      <c r="BE567" s="125" t="str">
        <f>IF('2. Enter scores'!BD571&lt;&gt;"",'2. Enter scores'!$B571-'2. Enter scores'!BD571,"")</f>
        <v/>
      </c>
      <c r="BF567" s="125" t="str">
        <f>IF('2. Enter scores'!BE571&lt;&gt;"",'2. Enter scores'!$B571-'2. Enter scores'!BE571,"")</f>
        <v/>
      </c>
      <c r="BG567" s="125" t="str">
        <f>IF('2. Enter scores'!BF571&lt;&gt;"",'2. Enter scores'!$B571-'2. Enter scores'!BF571,"")</f>
        <v/>
      </c>
      <c r="BH567" s="125" t="str">
        <f>IF('2. Enter scores'!BG571&lt;&gt;"",'2. Enter scores'!$B571-'2. Enter scores'!BG571,"")</f>
        <v/>
      </c>
      <c r="BI567" s="125" t="str">
        <f>IF('2. Enter scores'!BH571&lt;&gt;"",'2. Enter scores'!$B571-'2. Enter scores'!BH571,"")</f>
        <v/>
      </c>
      <c r="BJ567" s="125" t="str">
        <f>IF('2. Enter scores'!BI571&lt;&gt;"",'2. Enter scores'!$B571-'2. Enter scores'!BI571,"")</f>
        <v/>
      </c>
      <c r="BK567" s="125" t="str">
        <f>IF('2. Enter scores'!BJ571&lt;&gt;"",'2. Enter scores'!$B571-'2. Enter scores'!BJ571,"")</f>
        <v/>
      </c>
      <c r="BL567" s="125" t="str">
        <f>IF('2. Enter scores'!BK571&lt;&gt;"",'2. Enter scores'!$B571-'2. Enter scores'!BK571,"")</f>
        <v/>
      </c>
      <c r="BM567" s="125" t="str">
        <f>IF('2. Enter scores'!BL571&lt;&gt;"",'2. Enter scores'!$B571-'2. Enter scores'!BL571,"")</f>
        <v/>
      </c>
      <c r="BN567" s="125" t="str">
        <f>IF('2. Enter scores'!BM571&lt;&gt;"",'2. Enter scores'!$B571-'2. Enter scores'!BM571,"")</f>
        <v/>
      </c>
      <c r="BO567" s="125" t="str">
        <f>IF('2. Enter scores'!BN571&lt;&gt;"",'2. Enter scores'!$B571-'2. Enter scores'!BN571,"")</f>
        <v/>
      </c>
      <c r="BP567" s="108">
        <v>1000</v>
      </c>
    </row>
    <row r="568" spans="2:68" x14ac:dyDescent="0.35">
      <c r="B568" s="125" t="str">
        <f>IF('2. Enter scores'!A572&lt;&gt;"",'2. Enter scores'!A572,"")</f>
        <v/>
      </c>
      <c r="H568" s="125" t="str">
        <f>IF('2. Enter scores'!G572&lt;&gt;"",'2. Enter scores'!$B572-'2. Enter scores'!G572,"")</f>
        <v/>
      </c>
      <c r="I568" s="125" t="str">
        <f>IF('2. Enter scores'!H572&lt;&gt;"",'2. Enter scores'!$B572-'2. Enter scores'!H572,"")</f>
        <v/>
      </c>
      <c r="J568" s="125" t="str">
        <f>IF('2. Enter scores'!I572&lt;&gt;"",'2. Enter scores'!$B572-'2. Enter scores'!I572,"")</f>
        <v/>
      </c>
      <c r="K568" s="125" t="str">
        <f>IF('2. Enter scores'!J572&lt;&gt;"",'2. Enter scores'!$B572-'2. Enter scores'!J572,"")</f>
        <v/>
      </c>
      <c r="L568" s="125" t="str">
        <f>IF('2. Enter scores'!K572&lt;&gt;"",'2. Enter scores'!$B572-'2. Enter scores'!K572,"")</f>
        <v/>
      </c>
      <c r="M568" s="125" t="str">
        <f>IF('2. Enter scores'!L572&lt;&gt;"",'2. Enter scores'!$B572-'2. Enter scores'!L572,"")</f>
        <v/>
      </c>
      <c r="N568" s="125" t="str">
        <f>IF('2. Enter scores'!M572&lt;&gt;"",'2. Enter scores'!$B572-'2. Enter scores'!M572,"")</f>
        <v/>
      </c>
      <c r="O568" s="125" t="str">
        <f>IF('2. Enter scores'!N572&lt;&gt;"",'2. Enter scores'!$B572-'2. Enter scores'!N572,"")</f>
        <v/>
      </c>
      <c r="P568" s="125" t="str">
        <f>IF('2. Enter scores'!O572&lt;&gt;"",'2. Enter scores'!$B572-'2. Enter scores'!O572,"")</f>
        <v/>
      </c>
      <c r="Q568" s="125" t="str">
        <f>IF('2. Enter scores'!P572&lt;&gt;"",'2. Enter scores'!$B572-'2. Enter scores'!P572,"")</f>
        <v/>
      </c>
      <c r="R568" s="125" t="str">
        <f>IF('2. Enter scores'!Q572&lt;&gt;"",'2. Enter scores'!$B572-'2. Enter scores'!Q572,"")</f>
        <v/>
      </c>
      <c r="S568" s="125" t="str">
        <f>IF('2. Enter scores'!R572&lt;&gt;"",'2. Enter scores'!$B572-'2. Enter scores'!R572,"")</f>
        <v/>
      </c>
      <c r="T568" s="125" t="str">
        <f>IF('2. Enter scores'!S572&lt;&gt;"",'2. Enter scores'!$B572-'2. Enter scores'!S572,"")</f>
        <v/>
      </c>
      <c r="U568" s="125" t="str">
        <f>IF('2. Enter scores'!T572&lt;&gt;"",'2. Enter scores'!$B572-'2. Enter scores'!T572,"")</f>
        <v/>
      </c>
      <c r="V568" s="125" t="str">
        <f>IF('2. Enter scores'!U572&lt;&gt;"",'2. Enter scores'!$B572-'2. Enter scores'!U572,"")</f>
        <v/>
      </c>
      <c r="W568" s="125" t="str">
        <f>IF('2. Enter scores'!V572&lt;&gt;"",'2. Enter scores'!$B572-'2. Enter scores'!V572,"")</f>
        <v/>
      </c>
      <c r="X568" s="125" t="str">
        <f>IF('2. Enter scores'!W572&lt;&gt;"",'2. Enter scores'!$B572-'2. Enter scores'!W572,"")</f>
        <v/>
      </c>
      <c r="Y568" s="125" t="str">
        <f>IF('2. Enter scores'!X572&lt;&gt;"",'2. Enter scores'!$B572-'2. Enter scores'!X572,"")</f>
        <v/>
      </c>
      <c r="Z568" s="125" t="str">
        <f>IF('2. Enter scores'!Y572&lt;&gt;"",'2. Enter scores'!$B572-'2. Enter scores'!Y572,"")</f>
        <v/>
      </c>
      <c r="AA568" s="125" t="str">
        <f>IF('2. Enter scores'!Z572&lt;&gt;"",'2. Enter scores'!$B572-'2. Enter scores'!Z572,"")</f>
        <v/>
      </c>
      <c r="AB568" s="125" t="str">
        <f>IF('2. Enter scores'!AA572&lt;&gt;"",'2. Enter scores'!$B572-'2. Enter scores'!AA572,"")</f>
        <v/>
      </c>
      <c r="AC568" s="125" t="str">
        <f>IF('2. Enter scores'!AB572&lt;&gt;"",'2. Enter scores'!$B572-'2. Enter scores'!AB572,"")</f>
        <v/>
      </c>
      <c r="AD568" s="125" t="str">
        <f>IF('2. Enter scores'!AC572&lt;&gt;"",'2. Enter scores'!$B572-'2. Enter scores'!AC572,"")</f>
        <v/>
      </c>
      <c r="AE568" s="125" t="str">
        <f>IF('2. Enter scores'!AD572&lt;&gt;"",'2. Enter scores'!$B572-'2. Enter scores'!AD572,"")</f>
        <v/>
      </c>
      <c r="AF568" s="125" t="str">
        <f>IF('2. Enter scores'!AE572&lt;&gt;"",'2. Enter scores'!$B572-'2. Enter scores'!AE572,"")</f>
        <v/>
      </c>
      <c r="AG568" s="125" t="str">
        <f>IF('2. Enter scores'!AF572&lt;&gt;"",'2. Enter scores'!$B572-'2. Enter scores'!AF572,"")</f>
        <v/>
      </c>
      <c r="AH568" s="125" t="str">
        <f>IF('2. Enter scores'!AG572&lt;&gt;"",'2. Enter scores'!$B572-'2. Enter scores'!AG572,"")</f>
        <v/>
      </c>
      <c r="AI568" s="125" t="str">
        <f>IF('2. Enter scores'!AH572&lt;&gt;"",'2. Enter scores'!$B572-'2. Enter scores'!AH572,"")</f>
        <v/>
      </c>
      <c r="AJ568" s="125" t="str">
        <f>IF('2. Enter scores'!AI572&lt;&gt;"",'2. Enter scores'!$B572-'2. Enter scores'!AI572,"")</f>
        <v/>
      </c>
      <c r="AK568" s="125" t="str">
        <f>IF('2. Enter scores'!AJ572&lt;&gt;"",'2. Enter scores'!$B572-'2. Enter scores'!AJ572,"")</f>
        <v/>
      </c>
      <c r="AL568" s="125" t="str">
        <f>IF('2. Enter scores'!AK572&lt;&gt;"",'2. Enter scores'!$B572-'2. Enter scores'!AK572,"")</f>
        <v/>
      </c>
      <c r="AM568" s="125" t="str">
        <f>IF('2. Enter scores'!AL572&lt;&gt;"",'2. Enter scores'!$B572-'2. Enter scores'!AL572,"")</f>
        <v/>
      </c>
      <c r="AN568" s="125" t="str">
        <f>IF('2. Enter scores'!AM572&lt;&gt;"",'2. Enter scores'!$B572-'2. Enter scores'!AM572,"")</f>
        <v/>
      </c>
      <c r="AO568" s="125" t="str">
        <f>IF('2. Enter scores'!AN572&lt;&gt;"",'2. Enter scores'!$B572-'2. Enter scores'!AN572,"")</f>
        <v/>
      </c>
      <c r="AP568" s="125" t="str">
        <f>IF('2. Enter scores'!AO572&lt;&gt;"",'2. Enter scores'!$B572-'2. Enter scores'!AO572,"")</f>
        <v/>
      </c>
      <c r="AQ568" s="125" t="str">
        <f>IF('2. Enter scores'!AP572&lt;&gt;"",'2. Enter scores'!$B572-'2. Enter scores'!AP572,"")</f>
        <v/>
      </c>
      <c r="AR568" s="125" t="str">
        <f>IF('2. Enter scores'!AQ572&lt;&gt;"",'2. Enter scores'!$B572-'2. Enter scores'!AQ572,"")</f>
        <v/>
      </c>
      <c r="AS568" s="125" t="str">
        <f>IF('2. Enter scores'!AR572&lt;&gt;"",'2. Enter scores'!$B572-'2. Enter scores'!AR572,"")</f>
        <v/>
      </c>
      <c r="AT568" s="125" t="str">
        <f>IF('2. Enter scores'!AS572&lt;&gt;"",'2. Enter scores'!$B572-'2. Enter scores'!AS572,"")</f>
        <v/>
      </c>
      <c r="AU568" s="125" t="str">
        <f>IF('2. Enter scores'!AT572&lt;&gt;"",'2. Enter scores'!$B572-'2. Enter scores'!AT572,"")</f>
        <v/>
      </c>
      <c r="AV568" s="125" t="str">
        <f>IF('2. Enter scores'!AU572&lt;&gt;"",'2. Enter scores'!$B572-'2. Enter scores'!AU572,"")</f>
        <v/>
      </c>
      <c r="AW568" s="125" t="str">
        <f>IF('2. Enter scores'!AV572&lt;&gt;"",'2. Enter scores'!$B572-'2. Enter scores'!AV572,"")</f>
        <v/>
      </c>
      <c r="AX568" s="125" t="str">
        <f>IF('2. Enter scores'!AW572&lt;&gt;"",'2. Enter scores'!$B572-'2. Enter scores'!AW572,"")</f>
        <v/>
      </c>
      <c r="AY568" s="125" t="str">
        <f>IF('2. Enter scores'!AX572&lt;&gt;"",'2. Enter scores'!$B572-'2. Enter scores'!AX572,"")</f>
        <v/>
      </c>
      <c r="AZ568" s="125" t="str">
        <f>IF('2. Enter scores'!AY572&lt;&gt;"",'2. Enter scores'!$B572-'2. Enter scores'!AY572,"")</f>
        <v/>
      </c>
      <c r="BA568" s="125" t="str">
        <f>IF('2. Enter scores'!AZ572&lt;&gt;"",'2. Enter scores'!$B572-'2. Enter scores'!AZ572,"")</f>
        <v/>
      </c>
      <c r="BB568" s="125" t="str">
        <f>IF('2. Enter scores'!BA572&lt;&gt;"",'2. Enter scores'!$B572-'2. Enter scores'!BA572,"")</f>
        <v/>
      </c>
      <c r="BC568" s="125" t="str">
        <f>IF('2. Enter scores'!BB572&lt;&gt;"",'2. Enter scores'!$B572-'2. Enter scores'!BB572,"")</f>
        <v/>
      </c>
      <c r="BD568" s="125" t="str">
        <f>IF('2. Enter scores'!BC572&lt;&gt;"",'2. Enter scores'!$B572-'2. Enter scores'!BC572,"")</f>
        <v/>
      </c>
      <c r="BE568" s="125" t="str">
        <f>IF('2. Enter scores'!BD572&lt;&gt;"",'2. Enter scores'!$B572-'2. Enter scores'!BD572,"")</f>
        <v/>
      </c>
      <c r="BF568" s="125" t="str">
        <f>IF('2. Enter scores'!BE572&lt;&gt;"",'2. Enter scores'!$B572-'2. Enter scores'!BE572,"")</f>
        <v/>
      </c>
      <c r="BG568" s="125" t="str">
        <f>IF('2. Enter scores'!BF572&lt;&gt;"",'2. Enter scores'!$B572-'2. Enter scores'!BF572,"")</f>
        <v/>
      </c>
      <c r="BH568" s="125" t="str">
        <f>IF('2. Enter scores'!BG572&lt;&gt;"",'2. Enter scores'!$B572-'2. Enter scores'!BG572,"")</f>
        <v/>
      </c>
      <c r="BI568" s="125" t="str">
        <f>IF('2. Enter scores'!BH572&lt;&gt;"",'2. Enter scores'!$B572-'2. Enter scores'!BH572,"")</f>
        <v/>
      </c>
      <c r="BJ568" s="125" t="str">
        <f>IF('2. Enter scores'!BI572&lt;&gt;"",'2. Enter scores'!$B572-'2. Enter scores'!BI572,"")</f>
        <v/>
      </c>
      <c r="BK568" s="125" t="str">
        <f>IF('2. Enter scores'!BJ572&lt;&gt;"",'2. Enter scores'!$B572-'2. Enter scores'!BJ572,"")</f>
        <v/>
      </c>
      <c r="BL568" s="125" t="str">
        <f>IF('2. Enter scores'!BK572&lt;&gt;"",'2. Enter scores'!$B572-'2. Enter scores'!BK572,"")</f>
        <v/>
      </c>
      <c r="BM568" s="125" t="str">
        <f>IF('2. Enter scores'!BL572&lt;&gt;"",'2. Enter scores'!$B572-'2. Enter scores'!BL572,"")</f>
        <v/>
      </c>
      <c r="BN568" s="125" t="str">
        <f>IF('2. Enter scores'!BM572&lt;&gt;"",'2. Enter scores'!$B572-'2. Enter scores'!BM572,"")</f>
        <v/>
      </c>
      <c r="BO568" s="125" t="str">
        <f>IF('2. Enter scores'!BN572&lt;&gt;"",'2. Enter scores'!$B572-'2. Enter scores'!BN572,"")</f>
        <v/>
      </c>
      <c r="BP568" s="108">
        <v>1000</v>
      </c>
    </row>
    <row r="569" spans="2:68" x14ac:dyDescent="0.35">
      <c r="B569" s="125" t="str">
        <f>IF('2. Enter scores'!A573&lt;&gt;"",'2. Enter scores'!A573,"")</f>
        <v/>
      </c>
      <c r="H569" s="125" t="str">
        <f>IF('2. Enter scores'!G573&lt;&gt;"",'2. Enter scores'!$B573-'2. Enter scores'!G573,"")</f>
        <v/>
      </c>
      <c r="I569" s="125" t="str">
        <f>IF('2. Enter scores'!H573&lt;&gt;"",'2. Enter scores'!$B573-'2. Enter scores'!H573,"")</f>
        <v/>
      </c>
      <c r="J569" s="125" t="str">
        <f>IF('2. Enter scores'!I573&lt;&gt;"",'2. Enter scores'!$B573-'2. Enter scores'!I573,"")</f>
        <v/>
      </c>
      <c r="K569" s="125" t="str">
        <f>IF('2. Enter scores'!J573&lt;&gt;"",'2. Enter scores'!$B573-'2. Enter scores'!J573,"")</f>
        <v/>
      </c>
      <c r="L569" s="125" t="str">
        <f>IF('2. Enter scores'!K573&lt;&gt;"",'2. Enter scores'!$B573-'2. Enter scores'!K573,"")</f>
        <v/>
      </c>
      <c r="M569" s="125" t="str">
        <f>IF('2. Enter scores'!L573&lt;&gt;"",'2. Enter scores'!$B573-'2. Enter scores'!L573,"")</f>
        <v/>
      </c>
      <c r="N569" s="125" t="str">
        <f>IF('2. Enter scores'!M573&lt;&gt;"",'2. Enter scores'!$B573-'2. Enter scores'!M573,"")</f>
        <v/>
      </c>
      <c r="O569" s="125" t="str">
        <f>IF('2. Enter scores'!N573&lt;&gt;"",'2. Enter scores'!$B573-'2. Enter scores'!N573,"")</f>
        <v/>
      </c>
      <c r="P569" s="125" t="str">
        <f>IF('2. Enter scores'!O573&lt;&gt;"",'2. Enter scores'!$B573-'2. Enter scores'!O573,"")</f>
        <v/>
      </c>
      <c r="Q569" s="125" t="str">
        <f>IF('2. Enter scores'!P573&lt;&gt;"",'2. Enter scores'!$B573-'2. Enter scores'!P573,"")</f>
        <v/>
      </c>
      <c r="R569" s="125" t="str">
        <f>IF('2. Enter scores'!Q573&lt;&gt;"",'2. Enter scores'!$B573-'2. Enter scores'!Q573,"")</f>
        <v/>
      </c>
      <c r="S569" s="125" t="str">
        <f>IF('2. Enter scores'!R573&lt;&gt;"",'2. Enter scores'!$B573-'2. Enter scores'!R573,"")</f>
        <v/>
      </c>
      <c r="T569" s="125" t="str">
        <f>IF('2. Enter scores'!S573&lt;&gt;"",'2. Enter scores'!$B573-'2. Enter scores'!S573,"")</f>
        <v/>
      </c>
      <c r="U569" s="125" t="str">
        <f>IF('2. Enter scores'!T573&lt;&gt;"",'2. Enter scores'!$B573-'2. Enter scores'!T573,"")</f>
        <v/>
      </c>
      <c r="V569" s="125" t="str">
        <f>IF('2. Enter scores'!U573&lt;&gt;"",'2. Enter scores'!$B573-'2. Enter scores'!U573,"")</f>
        <v/>
      </c>
      <c r="W569" s="125" t="str">
        <f>IF('2. Enter scores'!V573&lt;&gt;"",'2. Enter scores'!$B573-'2. Enter scores'!V573,"")</f>
        <v/>
      </c>
      <c r="X569" s="125" t="str">
        <f>IF('2. Enter scores'!W573&lt;&gt;"",'2. Enter scores'!$B573-'2. Enter scores'!W573,"")</f>
        <v/>
      </c>
      <c r="Y569" s="125" t="str">
        <f>IF('2. Enter scores'!X573&lt;&gt;"",'2. Enter scores'!$B573-'2. Enter scores'!X573,"")</f>
        <v/>
      </c>
      <c r="Z569" s="125" t="str">
        <f>IF('2. Enter scores'!Y573&lt;&gt;"",'2. Enter scores'!$B573-'2. Enter scores'!Y573,"")</f>
        <v/>
      </c>
      <c r="AA569" s="125" t="str">
        <f>IF('2. Enter scores'!Z573&lt;&gt;"",'2. Enter scores'!$B573-'2. Enter scores'!Z573,"")</f>
        <v/>
      </c>
      <c r="AB569" s="125" t="str">
        <f>IF('2. Enter scores'!AA573&lt;&gt;"",'2. Enter scores'!$B573-'2. Enter scores'!AA573,"")</f>
        <v/>
      </c>
      <c r="AC569" s="125" t="str">
        <f>IF('2. Enter scores'!AB573&lt;&gt;"",'2. Enter scores'!$B573-'2. Enter scores'!AB573,"")</f>
        <v/>
      </c>
      <c r="AD569" s="125" t="str">
        <f>IF('2. Enter scores'!AC573&lt;&gt;"",'2. Enter scores'!$B573-'2. Enter scores'!AC573,"")</f>
        <v/>
      </c>
      <c r="AE569" s="125" t="str">
        <f>IF('2. Enter scores'!AD573&lt;&gt;"",'2. Enter scores'!$B573-'2. Enter scores'!AD573,"")</f>
        <v/>
      </c>
      <c r="AF569" s="125" t="str">
        <f>IF('2. Enter scores'!AE573&lt;&gt;"",'2. Enter scores'!$B573-'2. Enter scores'!AE573,"")</f>
        <v/>
      </c>
      <c r="AG569" s="125" t="str">
        <f>IF('2. Enter scores'!AF573&lt;&gt;"",'2. Enter scores'!$B573-'2. Enter scores'!AF573,"")</f>
        <v/>
      </c>
      <c r="AH569" s="125" t="str">
        <f>IF('2. Enter scores'!AG573&lt;&gt;"",'2. Enter scores'!$B573-'2. Enter scores'!AG573,"")</f>
        <v/>
      </c>
      <c r="AI569" s="125" t="str">
        <f>IF('2. Enter scores'!AH573&lt;&gt;"",'2. Enter scores'!$B573-'2. Enter scores'!AH573,"")</f>
        <v/>
      </c>
      <c r="AJ569" s="125" t="str">
        <f>IF('2. Enter scores'!AI573&lt;&gt;"",'2. Enter scores'!$B573-'2. Enter scores'!AI573,"")</f>
        <v/>
      </c>
      <c r="AK569" s="125" t="str">
        <f>IF('2. Enter scores'!AJ573&lt;&gt;"",'2. Enter scores'!$B573-'2. Enter scores'!AJ573,"")</f>
        <v/>
      </c>
      <c r="AL569" s="125" t="str">
        <f>IF('2. Enter scores'!AK573&lt;&gt;"",'2. Enter scores'!$B573-'2. Enter scores'!AK573,"")</f>
        <v/>
      </c>
      <c r="AM569" s="125" t="str">
        <f>IF('2. Enter scores'!AL573&lt;&gt;"",'2. Enter scores'!$B573-'2. Enter scores'!AL573,"")</f>
        <v/>
      </c>
      <c r="AN569" s="125" t="str">
        <f>IF('2. Enter scores'!AM573&lt;&gt;"",'2. Enter scores'!$B573-'2. Enter scores'!AM573,"")</f>
        <v/>
      </c>
      <c r="AO569" s="125" t="str">
        <f>IF('2. Enter scores'!AN573&lt;&gt;"",'2. Enter scores'!$B573-'2. Enter scores'!AN573,"")</f>
        <v/>
      </c>
      <c r="AP569" s="125" t="str">
        <f>IF('2. Enter scores'!AO573&lt;&gt;"",'2. Enter scores'!$B573-'2. Enter scores'!AO573,"")</f>
        <v/>
      </c>
      <c r="AQ569" s="125" t="str">
        <f>IF('2. Enter scores'!AP573&lt;&gt;"",'2. Enter scores'!$B573-'2. Enter scores'!AP573,"")</f>
        <v/>
      </c>
      <c r="AR569" s="125" t="str">
        <f>IF('2. Enter scores'!AQ573&lt;&gt;"",'2. Enter scores'!$B573-'2. Enter scores'!AQ573,"")</f>
        <v/>
      </c>
      <c r="AS569" s="125" t="str">
        <f>IF('2. Enter scores'!AR573&lt;&gt;"",'2. Enter scores'!$B573-'2. Enter scores'!AR573,"")</f>
        <v/>
      </c>
      <c r="AT569" s="125" t="str">
        <f>IF('2. Enter scores'!AS573&lt;&gt;"",'2. Enter scores'!$B573-'2. Enter scores'!AS573,"")</f>
        <v/>
      </c>
      <c r="AU569" s="125" t="str">
        <f>IF('2. Enter scores'!AT573&lt;&gt;"",'2. Enter scores'!$B573-'2. Enter scores'!AT573,"")</f>
        <v/>
      </c>
      <c r="AV569" s="125" t="str">
        <f>IF('2. Enter scores'!AU573&lt;&gt;"",'2. Enter scores'!$B573-'2. Enter scores'!AU573,"")</f>
        <v/>
      </c>
      <c r="AW569" s="125" t="str">
        <f>IF('2. Enter scores'!AV573&lt;&gt;"",'2. Enter scores'!$B573-'2. Enter scores'!AV573,"")</f>
        <v/>
      </c>
      <c r="AX569" s="125" t="str">
        <f>IF('2. Enter scores'!AW573&lt;&gt;"",'2. Enter scores'!$B573-'2. Enter scores'!AW573,"")</f>
        <v/>
      </c>
      <c r="AY569" s="125" t="str">
        <f>IF('2. Enter scores'!AX573&lt;&gt;"",'2. Enter scores'!$B573-'2. Enter scores'!AX573,"")</f>
        <v/>
      </c>
      <c r="AZ569" s="125" t="str">
        <f>IF('2. Enter scores'!AY573&lt;&gt;"",'2. Enter scores'!$B573-'2. Enter scores'!AY573,"")</f>
        <v/>
      </c>
      <c r="BA569" s="125" t="str">
        <f>IF('2. Enter scores'!AZ573&lt;&gt;"",'2. Enter scores'!$B573-'2. Enter scores'!AZ573,"")</f>
        <v/>
      </c>
      <c r="BB569" s="125" t="str">
        <f>IF('2. Enter scores'!BA573&lt;&gt;"",'2. Enter scores'!$B573-'2. Enter scores'!BA573,"")</f>
        <v/>
      </c>
      <c r="BC569" s="125" t="str">
        <f>IF('2. Enter scores'!BB573&lt;&gt;"",'2. Enter scores'!$B573-'2. Enter scores'!BB573,"")</f>
        <v/>
      </c>
      <c r="BD569" s="125" t="str">
        <f>IF('2. Enter scores'!BC573&lt;&gt;"",'2. Enter scores'!$B573-'2. Enter scores'!BC573,"")</f>
        <v/>
      </c>
      <c r="BE569" s="125" t="str">
        <f>IF('2. Enter scores'!BD573&lt;&gt;"",'2. Enter scores'!$B573-'2. Enter scores'!BD573,"")</f>
        <v/>
      </c>
      <c r="BF569" s="125" t="str">
        <f>IF('2. Enter scores'!BE573&lt;&gt;"",'2. Enter scores'!$B573-'2. Enter scores'!BE573,"")</f>
        <v/>
      </c>
      <c r="BG569" s="125" t="str">
        <f>IF('2. Enter scores'!BF573&lt;&gt;"",'2. Enter scores'!$B573-'2. Enter scores'!BF573,"")</f>
        <v/>
      </c>
      <c r="BH569" s="125" t="str">
        <f>IF('2. Enter scores'!BG573&lt;&gt;"",'2. Enter scores'!$B573-'2. Enter scores'!BG573,"")</f>
        <v/>
      </c>
      <c r="BI569" s="125" t="str">
        <f>IF('2. Enter scores'!BH573&lt;&gt;"",'2. Enter scores'!$B573-'2. Enter scores'!BH573,"")</f>
        <v/>
      </c>
      <c r="BJ569" s="125" t="str">
        <f>IF('2. Enter scores'!BI573&lt;&gt;"",'2. Enter scores'!$B573-'2. Enter scores'!BI573,"")</f>
        <v/>
      </c>
      <c r="BK569" s="125" t="str">
        <f>IF('2. Enter scores'!BJ573&lt;&gt;"",'2. Enter scores'!$B573-'2. Enter scores'!BJ573,"")</f>
        <v/>
      </c>
      <c r="BL569" s="125" t="str">
        <f>IF('2. Enter scores'!BK573&lt;&gt;"",'2. Enter scores'!$B573-'2. Enter scores'!BK573,"")</f>
        <v/>
      </c>
      <c r="BM569" s="125" t="str">
        <f>IF('2. Enter scores'!BL573&lt;&gt;"",'2. Enter scores'!$B573-'2. Enter scores'!BL573,"")</f>
        <v/>
      </c>
      <c r="BN569" s="125" t="str">
        <f>IF('2. Enter scores'!BM573&lt;&gt;"",'2. Enter scores'!$B573-'2. Enter scores'!BM573,"")</f>
        <v/>
      </c>
      <c r="BO569" s="125" t="str">
        <f>IF('2. Enter scores'!BN573&lt;&gt;"",'2. Enter scores'!$B573-'2. Enter scores'!BN573,"")</f>
        <v/>
      </c>
      <c r="BP569" s="108">
        <v>1000</v>
      </c>
    </row>
    <row r="570" spans="2:68" x14ac:dyDescent="0.35">
      <c r="B570" s="125" t="str">
        <f>IF('2. Enter scores'!A574&lt;&gt;"",'2. Enter scores'!A574,"")</f>
        <v/>
      </c>
      <c r="H570" s="125" t="str">
        <f>IF('2. Enter scores'!G574&lt;&gt;"",'2. Enter scores'!$B574-'2. Enter scores'!G574,"")</f>
        <v/>
      </c>
      <c r="I570" s="125" t="str">
        <f>IF('2. Enter scores'!H574&lt;&gt;"",'2. Enter scores'!$B574-'2. Enter scores'!H574,"")</f>
        <v/>
      </c>
      <c r="J570" s="125" t="str">
        <f>IF('2. Enter scores'!I574&lt;&gt;"",'2. Enter scores'!$B574-'2. Enter scores'!I574,"")</f>
        <v/>
      </c>
      <c r="K570" s="125" t="str">
        <f>IF('2. Enter scores'!J574&lt;&gt;"",'2. Enter scores'!$B574-'2. Enter scores'!J574,"")</f>
        <v/>
      </c>
      <c r="L570" s="125" t="str">
        <f>IF('2. Enter scores'!K574&lt;&gt;"",'2. Enter scores'!$B574-'2. Enter scores'!K574,"")</f>
        <v/>
      </c>
      <c r="M570" s="125" t="str">
        <f>IF('2. Enter scores'!L574&lt;&gt;"",'2. Enter scores'!$B574-'2. Enter scores'!L574,"")</f>
        <v/>
      </c>
      <c r="N570" s="125" t="str">
        <f>IF('2. Enter scores'!M574&lt;&gt;"",'2. Enter scores'!$B574-'2. Enter scores'!M574,"")</f>
        <v/>
      </c>
      <c r="O570" s="125" t="str">
        <f>IF('2. Enter scores'!N574&lt;&gt;"",'2. Enter scores'!$B574-'2. Enter scores'!N574,"")</f>
        <v/>
      </c>
      <c r="P570" s="125" t="str">
        <f>IF('2. Enter scores'!O574&lt;&gt;"",'2. Enter scores'!$B574-'2. Enter scores'!O574,"")</f>
        <v/>
      </c>
      <c r="Q570" s="125" t="str">
        <f>IF('2. Enter scores'!P574&lt;&gt;"",'2. Enter scores'!$B574-'2. Enter scores'!P574,"")</f>
        <v/>
      </c>
      <c r="R570" s="125" t="str">
        <f>IF('2. Enter scores'!Q574&lt;&gt;"",'2. Enter scores'!$B574-'2. Enter scores'!Q574,"")</f>
        <v/>
      </c>
      <c r="S570" s="125" t="str">
        <f>IF('2. Enter scores'!R574&lt;&gt;"",'2. Enter scores'!$B574-'2. Enter scores'!R574,"")</f>
        <v/>
      </c>
      <c r="T570" s="125" t="str">
        <f>IF('2. Enter scores'!S574&lt;&gt;"",'2. Enter scores'!$B574-'2. Enter scores'!S574,"")</f>
        <v/>
      </c>
      <c r="U570" s="125" t="str">
        <f>IF('2. Enter scores'!T574&lt;&gt;"",'2. Enter scores'!$B574-'2. Enter scores'!T574,"")</f>
        <v/>
      </c>
      <c r="V570" s="125" t="str">
        <f>IF('2. Enter scores'!U574&lt;&gt;"",'2. Enter scores'!$B574-'2. Enter scores'!U574,"")</f>
        <v/>
      </c>
      <c r="W570" s="125" t="str">
        <f>IF('2. Enter scores'!V574&lt;&gt;"",'2. Enter scores'!$B574-'2. Enter scores'!V574,"")</f>
        <v/>
      </c>
      <c r="X570" s="125" t="str">
        <f>IF('2. Enter scores'!W574&lt;&gt;"",'2. Enter scores'!$B574-'2. Enter scores'!W574,"")</f>
        <v/>
      </c>
      <c r="Y570" s="125" t="str">
        <f>IF('2. Enter scores'!X574&lt;&gt;"",'2. Enter scores'!$B574-'2. Enter scores'!X574,"")</f>
        <v/>
      </c>
      <c r="Z570" s="125" t="str">
        <f>IF('2. Enter scores'!Y574&lt;&gt;"",'2. Enter scores'!$B574-'2. Enter scores'!Y574,"")</f>
        <v/>
      </c>
      <c r="AA570" s="125" t="str">
        <f>IF('2. Enter scores'!Z574&lt;&gt;"",'2. Enter scores'!$B574-'2. Enter scores'!Z574,"")</f>
        <v/>
      </c>
      <c r="AB570" s="125" t="str">
        <f>IF('2. Enter scores'!AA574&lt;&gt;"",'2. Enter scores'!$B574-'2. Enter scores'!AA574,"")</f>
        <v/>
      </c>
      <c r="AC570" s="125" t="str">
        <f>IF('2. Enter scores'!AB574&lt;&gt;"",'2. Enter scores'!$B574-'2. Enter scores'!AB574,"")</f>
        <v/>
      </c>
      <c r="AD570" s="125" t="str">
        <f>IF('2. Enter scores'!AC574&lt;&gt;"",'2. Enter scores'!$B574-'2. Enter scores'!AC574,"")</f>
        <v/>
      </c>
      <c r="AE570" s="125" t="str">
        <f>IF('2. Enter scores'!AD574&lt;&gt;"",'2. Enter scores'!$B574-'2. Enter scores'!AD574,"")</f>
        <v/>
      </c>
      <c r="AF570" s="125" t="str">
        <f>IF('2. Enter scores'!AE574&lt;&gt;"",'2. Enter scores'!$B574-'2. Enter scores'!AE574,"")</f>
        <v/>
      </c>
      <c r="AG570" s="125" t="str">
        <f>IF('2. Enter scores'!AF574&lt;&gt;"",'2. Enter scores'!$B574-'2. Enter scores'!AF574,"")</f>
        <v/>
      </c>
      <c r="AH570" s="125" t="str">
        <f>IF('2. Enter scores'!AG574&lt;&gt;"",'2. Enter scores'!$B574-'2. Enter scores'!AG574,"")</f>
        <v/>
      </c>
      <c r="AI570" s="125" t="str">
        <f>IF('2. Enter scores'!AH574&lt;&gt;"",'2. Enter scores'!$B574-'2. Enter scores'!AH574,"")</f>
        <v/>
      </c>
      <c r="AJ570" s="125" t="str">
        <f>IF('2. Enter scores'!AI574&lt;&gt;"",'2. Enter scores'!$B574-'2. Enter scores'!AI574,"")</f>
        <v/>
      </c>
      <c r="AK570" s="125" t="str">
        <f>IF('2. Enter scores'!AJ574&lt;&gt;"",'2. Enter scores'!$B574-'2. Enter scores'!AJ574,"")</f>
        <v/>
      </c>
      <c r="AL570" s="125" t="str">
        <f>IF('2. Enter scores'!AK574&lt;&gt;"",'2. Enter scores'!$B574-'2. Enter scores'!AK574,"")</f>
        <v/>
      </c>
      <c r="AM570" s="125" t="str">
        <f>IF('2. Enter scores'!AL574&lt;&gt;"",'2. Enter scores'!$B574-'2. Enter scores'!AL574,"")</f>
        <v/>
      </c>
      <c r="AN570" s="125" t="str">
        <f>IF('2. Enter scores'!AM574&lt;&gt;"",'2. Enter scores'!$B574-'2. Enter scores'!AM574,"")</f>
        <v/>
      </c>
      <c r="AO570" s="125" t="str">
        <f>IF('2. Enter scores'!AN574&lt;&gt;"",'2. Enter scores'!$B574-'2. Enter scores'!AN574,"")</f>
        <v/>
      </c>
      <c r="AP570" s="125" t="str">
        <f>IF('2. Enter scores'!AO574&lt;&gt;"",'2. Enter scores'!$B574-'2. Enter scores'!AO574,"")</f>
        <v/>
      </c>
      <c r="AQ570" s="125" t="str">
        <f>IF('2. Enter scores'!AP574&lt;&gt;"",'2. Enter scores'!$B574-'2. Enter scores'!AP574,"")</f>
        <v/>
      </c>
      <c r="AR570" s="125" t="str">
        <f>IF('2. Enter scores'!AQ574&lt;&gt;"",'2. Enter scores'!$B574-'2. Enter scores'!AQ574,"")</f>
        <v/>
      </c>
      <c r="AS570" s="125" t="str">
        <f>IF('2. Enter scores'!AR574&lt;&gt;"",'2. Enter scores'!$B574-'2. Enter scores'!AR574,"")</f>
        <v/>
      </c>
      <c r="AT570" s="125" t="str">
        <f>IF('2. Enter scores'!AS574&lt;&gt;"",'2. Enter scores'!$B574-'2. Enter scores'!AS574,"")</f>
        <v/>
      </c>
      <c r="AU570" s="125" t="str">
        <f>IF('2. Enter scores'!AT574&lt;&gt;"",'2. Enter scores'!$B574-'2. Enter scores'!AT574,"")</f>
        <v/>
      </c>
      <c r="AV570" s="125" t="str">
        <f>IF('2. Enter scores'!AU574&lt;&gt;"",'2. Enter scores'!$B574-'2. Enter scores'!AU574,"")</f>
        <v/>
      </c>
      <c r="AW570" s="125" t="str">
        <f>IF('2. Enter scores'!AV574&lt;&gt;"",'2. Enter scores'!$B574-'2. Enter scores'!AV574,"")</f>
        <v/>
      </c>
      <c r="AX570" s="125" t="str">
        <f>IF('2. Enter scores'!AW574&lt;&gt;"",'2. Enter scores'!$B574-'2. Enter scores'!AW574,"")</f>
        <v/>
      </c>
      <c r="AY570" s="125" t="str">
        <f>IF('2. Enter scores'!AX574&lt;&gt;"",'2. Enter scores'!$B574-'2. Enter scores'!AX574,"")</f>
        <v/>
      </c>
      <c r="AZ570" s="125" t="str">
        <f>IF('2. Enter scores'!AY574&lt;&gt;"",'2. Enter scores'!$B574-'2. Enter scores'!AY574,"")</f>
        <v/>
      </c>
      <c r="BA570" s="125" t="str">
        <f>IF('2. Enter scores'!AZ574&lt;&gt;"",'2. Enter scores'!$B574-'2. Enter scores'!AZ574,"")</f>
        <v/>
      </c>
      <c r="BB570" s="125" t="str">
        <f>IF('2. Enter scores'!BA574&lt;&gt;"",'2. Enter scores'!$B574-'2. Enter scores'!BA574,"")</f>
        <v/>
      </c>
      <c r="BC570" s="125" t="str">
        <f>IF('2. Enter scores'!BB574&lt;&gt;"",'2. Enter scores'!$B574-'2. Enter scores'!BB574,"")</f>
        <v/>
      </c>
      <c r="BD570" s="125" t="str">
        <f>IF('2. Enter scores'!BC574&lt;&gt;"",'2. Enter scores'!$B574-'2. Enter scores'!BC574,"")</f>
        <v/>
      </c>
      <c r="BE570" s="125" t="str">
        <f>IF('2. Enter scores'!BD574&lt;&gt;"",'2. Enter scores'!$B574-'2. Enter scores'!BD574,"")</f>
        <v/>
      </c>
      <c r="BF570" s="125" t="str">
        <f>IF('2. Enter scores'!BE574&lt;&gt;"",'2. Enter scores'!$B574-'2. Enter scores'!BE574,"")</f>
        <v/>
      </c>
      <c r="BG570" s="125" t="str">
        <f>IF('2. Enter scores'!BF574&lt;&gt;"",'2. Enter scores'!$B574-'2. Enter scores'!BF574,"")</f>
        <v/>
      </c>
      <c r="BH570" s="125" t="str">
        <f>IF('2. Enter scores'!BG574&lt;&gt;"",'2. Enter scores'!$B574-'2. Enter scores'!BG574,"")</f>
        <v/>
      </c>
      <c r="BI570" s="125" t="str">
        <f>IF('2. Enter scores'!BH574&lt;&gt;"",'2. Enter scores'!$B574-'2. Enter scores'!BH574,"")</f>
        <v/>
      </c>
      <c r="BJ570" s="125" t="str">
        <f>IF('2. Enter scores'!BI574&lt;&gt;"",'2. Enter scores'!$B574-'2. Enter scores'!BI574,"")</f>
        <v/>
      </c>
      <c r="BK570" s="125" t="str">
        <f>IF('2. Enter scores'!BJ574&lt;&gt;"",'2. Enter scores'!$B574-'2. Enter scores'!BJ574,"")</f>
        <v/>
      </c>
      <c r="BL570" s="125" t="str">
        <f>IF('2. Enter scores'!BK574&lt;&gt;"",'2. Enter scores'!$B574-'2. Enter scores'!BK574,"")</f>
        <v/>
      </c>
      <c r="BM570" s="125" t="str">
        <f>IF('2. Enter scores'!BL574&lt;&gt;"",'2. Enter scores'!$B574-'2. Enter scores'!BL574,"")</f>
        <v/>
      </c>
      <c r="BN570" s="125" t="str">
        <f>IF('2. Enter scores'!BM574&lt;&gt;"",'2. Enter scores'!$B574-'2. Enter scores'!BM574,"")</f>
        <v/>
      </c>
      <c r="BO570" s="125" t="str">
        <f>IF('2. Enter scores'!BN574&lt;&gt;"",'2. Enter scores'!$B574-'2. Enter scores'!BN574,"")</f>
        <v/>
      </c>
      <c r="BP570" s="108">
        <v>1000</v>
      </c>
    </row>
    <row r="571" spans="2:68" x14ac:dyDescent="0.35">
      <c r="B571" s="125" t="str">
        <f>IF('2. Enter scores'!A575&lt;&gt;"",'2. Enter scores'!A575,"")</f>
        <v/>
      </c>
      <c r="H571" s="125" t="str">
        <f>IF('2. Enter scores'!G575&lt;&gt;"",'2. Enter scores'!$B575-'2. Enter scores'!G575,"")</f>
        <v/>
      </c>
      <c r="I571" s="125" t="str">
        <f>IF('2. Enter scores'!H575&lt;&gt;"",'2. Enter scores'!$B575-'2. Enter scores'!H575,"")</f>
        <v/>
      </c>
      <c r="J571" s="125" t="str">
        <f>IF('2. Enter scores'!I575&lt;&gt;"",'2. Enter scores'!$B575-'2. Enter scores'!I575,"")</f>
        <v/>
      </c>
      <c r="K571" s="125" t="str">
        <f>IF('2. Enter scores'!J575&lt;&gt;"",'2. Enter scores'!$B575-'2. Enter scores'!J575,"")</f>
        <v/>
      </c>
      <c r="L571" s="125" t="str">
        <f>IF('2. Enter scores'!K575&lt;&gt;"",'2. Enter scores'!$B575-'2. Enter scores'!K575,"")</f>
        <v/>
      </c>
      <c r="M571" s="125" t="str">
        <f>IF('2. Enter scores'!L575&lt;&gt;"",'2. Enter scores'!$B575-'2. Enter scores'!L575,"")</f>
        <v/>
      </c>
      <c r="N571" s="125" t="str">
        <f>IF('2. Enter scores'!M575&lt;&gt;"",'2. Enter scores'!$B575-'2. Enter scores'!M575,"")</f>
        <v/>
      </c>
      <c r="O571" s="125" t="str">
        <f>IF('2. Enter scores'!N575&lt;&gt;"",'2. Enter scores'!$B575-'2. Enter scores'!N575,"")</f>
        <v/>
      </c>
      <c r="P571" s="125" t="str">
        <f>IF('2. Enter scores'!O575&lt;&gt;"",'2. Enter scores'!$B575-'2. Enter scores'!O575,"")</f>
        <v/>
      </c>
      <c r="Q571" s="125" t="str">
        <f>IF('2. Enter scores'!P575&lt;&gt;"",'2. Enter scores'!$B575-'2. Enter scores'!P575,"")</f>
        <v/>
      </c>
      <c r="R571" s="125" t="str">
        <f>IF('2. Enter scores'!Q575&lt;&gt;"",'2. Enter scores'!$B575-'2. Enter scores'!Q575,"")</f>
        <v/>
      </c>
      <c r="S571" s="125" t="str">
        <f>IF('2. Enter scores'!R575&lt;&gt;"",'2. Enter scores'!$B575-'2. Enter scores'!R575,"")</f>
        <v/>
      </c>
      <c r="T571" s="125" t="str">
        <f>IF('2. Enter scores'!S575&lt;&gt;"",'2. Enter scores'!$B575-'2. Enter scores'!S575,"")</f>
        <v/>
      </c>
      <c r="U571" s="125" t="str">
        <f>IF('2. Enter scores'!T575&lt;&gt;"",'2. Enter scores'!$B575-'2. Enter scores'!T575,"")</f>
        <v/>
      </c>
      <c r="V571" s="125" t="str">
        <f>IF('2. Enter scores'!U575&lt;&gt;"",'2. Enter scores'!$B575-'2. Enter scores'!U575,"")</f>
        <v/>
      </c>
      <c r="W571" s="125" t="str">
        <f>IF('2. Enter scores'!V575&lt;&gt;"",'2. Enter scores'!$B575-'2. Enter scores'!V575,"")</f>
        <v/>
      </c>
      <c r="X571" s="125" t="str">
        <f>IF('2. Enter scores'!W575&lt;&gt;"",'2. Enter scores'!$B575-'2. Enter scores'!W575,"")</f>
        <v/>
      </c>
      <c r="Y571" s="125" t="str">
        <f>IF('2. Enter scores'!X575&lt;&gt;"",'2. Enter scores'!$B575-'2. Enter scores'!X575,"")</f>
        <v/>
      </c>
      <c r="Z571" s="125" t="str">
        <f>IF('2. Enter scores'!Y575&lt;&gt;"",'2. Enter scores'!$B575-'2. Enter scores'!Y575,"")</f>
        <v/>
      </c>
      <c r="AA571" s="125" t="str">
        <f>IF('2. Enter scores'!Z575&lt;&gt;"",'2. Enter scores'!$B575-'2. Enter scores'!Z575,"")</f>
        <v/>
      </c>
      <c r="AB571" s="125" t="str">
        <f>IF('2. Enter scores'!AA575&lt;&gt;"",'2. Enter scores'!$B575-'2. Enter scores'!AA575,"")</f>
        <v/>
      </c>
      <c r="AC571" s="125" t="str">
        <f>IF('2. Enter scores'!AB575&lt;&gt;"",'2. Enter scores'!$B575-'2. Enter scores'!AB575,"")</f>
        <v/>
      </c>
      <c r="AD571" s="125" t="str">
        <f>IF('2. Enter scores'!AC575&lt;&gt;"",'2. Enter scores'!$B575-'2. Enter scores'!AC575,"")</f>
        <v/>
      </c>
      <c r="AE571" s="125" t="str">
        <f>IF('2. Enter scores'!AD575&lt;&gt;"",'2. Enter scores'!$B575-'2. Enter scores'!AD575,"")</f>
        <v/>
      </c>
      <c r="AF571" s="125" t="str">
        <f>IF('2. Enter scores'!AE575&lt;&gt;"",'2. Enter scores'!$B575-'2. Enter scores'!AE575,"")</f>
        <v/>
      </c>
      <c r="AG571" s="125" t="str">
        <f>IF('2. Enter scores'!AF575&lt;&gt;"",'2. Enter scores'!$B575-'2. Enter scores'!AF575,"")</f>
        <v/>
      </c>
      <c r="AH571" s="125" t="str">
        <f>IF('2. Enter scores'!AG575&lt;&gt;"",'2. Enter scores'!$B575-'2. Enter scores'!AG575,"")</f>
        <v/>
      </c>
      <c r="AI571" s="125" t="str">
        <f>IF('2. Enter scores'!AH575&lt;&gt;"",'2. Enter scores'!$B575-'2. Enter scores'!AH575,"")</f>
        <v/>
      </c>
      <c r="AJ571" s="125" t="str">
        <f>IF('2. Enter scores'!AI575&lt;&gt;"",'2. Enter scores'!$B575-'2. Enter scores'!AI575,"")</f>
        <v/>
      </c>
      <c r="AK571" s="125" t="str">
        <f>IF('2. Enter scores'!AJ575&lt;&gt;"",'2. Enter scores'!$B575-'2. Enter scores'!AJ575,"")</f>
        <v/>
      </c>
      <c r="AL571" s="125" t="str">
        <f>IF('2. Enter scores'!AK575&lt;&gt;"",'2. Enter scores'!$B575-'2. Enter scores'!AK575,"")</f>
        <v/>
      </c>
      <c r="AM571" s="125" t="str">
        <f>IF('2. Enter scores'!AL575&lt;&gt;"",'2. Enter scores'!$B575-'2. Enter scores'!AL575,"")</f>
        <v/>
      </c>
      <c r="AN571" s="125" t="str">
        <f>IF('2. Enter scores'!AM575&lt;&gt;"",'2. Enter scores'!$B575-'2. Enter scores'!AM575,"")</f>
        <v/>
      </c>
      <c r="AO571" s="125" t="str">
        <f>IF('2. Enter scores'!AN575&lt;&gt;"",'2. Enter scores'!$B575-'2. Enter scores'!AN575,"")</f>
        <v/>
      </c>
      <c r="AP571" s="125" t="str">
        <f>IF('2. Enter scores'!AO575&lt;&gt;"",'2. Enter scores'!$B575-'2. Enter scores'!AO575,"")</f>
        <v/>
      </c>
      <c r="AQ571" s="125" t="str">
        <f>IF('2. Enter scores'!AP575&lt;&gt;"",'2. Enter scores'!$B575-'2. Enter scores'!AP575,"")</f>
        <v/>
      </c>
      <c r="AR571" s="125" t="str">
        <f>IF('2. Enter scores'!AQ575&lt;&gt;"",'2. Enter scores'!$B575-'2. Enter scores'!AQ575,"")</f>
        <v/>
      </c>
      <c r="AS571" s="125" t="str">
        <f>IF('2. Enter scores'!AR575&lt;&gt;"",'2. Enter scores'!$B575-'2. Enter scores'!AR575,"")</f>
        <v/>
      </c>
      <c r="AT571" s="125" t="str">
        <f>IF('2. Enter scores'!AS575&lt;&gt;"",'2. Enter scores'!$B575-'2. Enter scores'!AS575,"")</f>
        <v/>
      </c>
      <c r="AU571" s="125" t="str">
        <f>IF('2. Enter scores'!AT575&lt;&gt;"",'2. Enter scores'!$B575-'2. Enter scores'!AT575,"")</f>
        <v/>
      </c>
      <c r="AV571" s="125" t="str">
        <f>IF('2. Enter scores'!AU575&lt;&gt;"",'2. Enter scores'!$B575-'2. Enter scores'!AU575,"")</f>
        <v/>
      </c>
      <c r="AW571" s="125" t="str">
        <f>IF('2. Enter scores'!AV575&lt;&gt;"",'2. Enter scores'!$B575-'2. Enter scores'!AV575,"")</f>
        <v/>
      </c>
      <c r="AX571" s="125" t="str">
        <f>IF('2. Enter scores'!AW575&lt;&gt;"",'2. Enter scores'!$B575-'2. Enter scores'!AW575,"")</f>
        <v/>
      </c>
      <c r="AY571" s="125" t="str">
        <f>IF('2. Enter scores'!AX575&lt;&gt;"",'2. Enter scores'!$B575-'2. Enter scores'!AX575,"")</f>
        <v/>
      </c>
      <c r="AZ571" s="125" t="str">
        <f>IF('2. Enter scores'!AY575&lt;&gt;"",'2. Enter scores'!$B575-'2. Enter scores'!AY575,"")</f>
        <v/>
      </c>
      <c r="BA571" s="125" t="str">
        <f>IF('2. Enter scores'!AZ575&lt;&gt;"",'2. Enter scores'!$B575-'2. Enter scores'!AZ575,"")</f>
        <v/>
      </c>
      <c r="BB571" s="125" t="str">
        <f>IF('2. Enter scores'!BA575&lt;&gt;"",'2. Enter scores'!$B575-'2. Enter scores'!BA575,"")</f>
        <v/>
      </c>
      <c r="BC571" s="125" t="str">
        <f>IF('2. Enter scores'!BB575&lt;&gt;"",'2. Enter scores'!$B575-'2. Enter scores'!BB575,"")</f>
        <v/>
      </c>
      <c r="BD571" s="125" t="str">
        <f>IF('2. Enter scores'!BC575&lt;&gt;"",'2. Enter scores'!$B575-'2. Enter scores'!BC575,"")</f>
        <v/>
      </c>
      <c r="BE571" s="125" t="str">
        <f>IF('2. Enter scores'!BD575&lt;&gt;"",'2. Enter scores'!$B575-'2. Enter scores'!BD575,"")</f>
        <v/>
      </c>
      <c r="BF571" s="125" t="str">
        <f>IF('2. Enter scores'!BE575&lt;&gt;"",'2. Enter scores'!$B575-'2. Enter scores'!BE575,"")</f>
        <v/>
      </c>
      <c r="BG571" s="125" t="str">
        <f>IF('2. Enter scores'!BF575&lt;&gt;"",'2. Enter scores'!$B575-'2. Enter scores'!BF575,"")</f>
        <v/>
      </c>
      <c r="BH571" s="125" t="str">
        <f>IF('2. Enter scores'!BG575&lt;&gt;"",'2. Enter scores'!$B575-'2. Enter scores'!BG575,"")</f>
        <v/>
      </c>
      <c r="BI571" s="125" t="str">
        <f>IF('2. Enter scores'!BH575&lt;&gt;"",'2. Enter scores'!$B575-'2. Enter scores'!BH575,"")</f>
        <v/>
      </c>
      <c r="BJ571" s="125" t="str">
        <f>IF('2. Enter scores'!BI575&lt;&gt;"",'2. Enter scores'!$B575-'2. Enter scores'!BI575,"")</f>
        <v/>
      </c>
      <c r="BK571" s="125" t="str">
        <f>IF('2. Enter scores'!BJ575&lt;&gt;"",'2. Enter scores'!$B575-'2. Enter scores'!BJ575,"")</f>
        <v/>
      </c>
      <c r="BL571" s="125" t="str">
        <f>IF('2. Enter scores'!BK575&lt;&gt;"",'2. Enter scores'!$B575-'2. Enter scores'!BK575,"")</f>
        <v/>
      </c>
      <c r="BM571" s="125" t="str">
        <f>IF('2. Enter scores'!BL575&lt;&gt;"",'2. Enter scores'!$B575-'2. Enter scores'!BL575,"")</f>
        <v/>
      </c>
      <c r="BN571" s="125" t="str">
        <f>IF('2. Enter scores'!BM575&lt;&gt;"",'2. Enter scores'!$B575-'2. Enter scores'!BM575,"")</f>
        <v/>
      </c>
      <c r="BO571" s="125" t="str">
        <f>IF('2. Enter scores'!BN575&lt;&gt;"",'2. Enter scores'!$B575-'2. Enter scores'!BN575,"")</f>
        <v/>
      </c>
      <c r="BP571" s="108">
        <v>1000</v>
      </c>
    </row>
    <row r="572" spans="2:68" x14ac:dyDescent="0.35">
      <c r="B572" s="125" t="str">
        <f>IF('2. Enter scores'!A576&lt;&gt;"",'2. Enter scores'!A576,"")</f>
        <v/>
      </c>
      <c r="H572" s="125" t="str">
        <f>IF('2. Enter scores'!G576&lt;&gt;"",'2. Enter scores'!$B576-'2. Enter scores'!G576,"")</f>
        <v/>
      </c>
      <c r="I572" s="125" t="str">
        <f>IF('2. Enter scores'!H576&lt;&gt;"",'2. Enter scores'!$B576-'2. Enter scores'!H576,"")</f>
        <v/>
      </c>
      <c r="J572" s="125" t="str">
        <f>IF('2. Enter scores'!I576&lt;&gt;"",'2. Enter scores'!$B576-'2. Enter scores'!I576,"")</f>
        <v/>
      </c>
      <c r="K572" s="125" t="str">
        <f>IF('2. Enter scores'!J576&lt;&gt;"",'2. Enter scores'!$B576-'2. Enter scores'!J576,"")</f>
        <v/>
      </c>
      <c r="L572" s="125" t="str">
        <f>IF('2. Enter scores'!K576&lt;&gt;"",'2. Enter scores'!$B576-'2. Enter scores'!K576,"")</f>
        <v/>
      </c>
      <c r="M572" s="125" t="str">
        <f>IF('2. Enter scores'!L576&lt;&gt;"",'2. Enter scores'!$B576-'2. Enter scores'!L576,"")</f>
        <v/>
      </c>
      <c r="N572" s="125" t="str">
        <f>IF('2. Enter scores'!M576&lt;&gt;"",'2. Enter scores'!$B576-'2. Enter scores'!M576,"")</f>
        <v/>
      </c>
      <c r="O572" s="125" t="str">
        <f>IF('2. Enter scores'!N576&lt;&gt;"",'2. Enter scores'!$B576-'2. Enter scores'!N576,"")</f>
        <v/>
      </c>
      <c r="P572" s="125" t="str">
        <f>IF('2. Enter scores'!O576&lt;&gt;"",'2. Enter scores'!$B576-'2. Enter scores'!O576,"")</f>
        <v/>
      </c>
      <c r="Q572" s="125" t="str">
        <f>IF('2. Enter scores'!P576&lt;&gt;"",'2. Enter scores'!$B576-'2. Enter scores'!P576,"")</f>
        <v/>
      </c>
      <c r="R572" s="125" t="str">
        <f>IF('2. Enter scores'!Q576&lt;&gt;"",'2. Enter scores'!$B576-'2. Enter scores'!Q576,"")</f>
        <v/>
      </c>
      <c r="S572" s="125" t="str">
        <f>IF('2. Enter scores'!R576&lt;&gt;"",'2. Enter scores'!$B576-'2. Enter scores'!R576,"")</f>
        <v/>
      </c>
      <c r="T572" s="125" t="str">
        <f>IF('2. Enter scores'!S576&lt;&gt;"",'2. Enter scores'!$B576-'2. Enter scores'!S576,"")</f>
        <v/>
      </c>
      <c r="U572" s="125" t="str">
        <f>IF('2. Enter scores'!T576&lt;&gt;"",'2. Enter scores'!$B576-'2. Enter scores'!T576,"")</f>
        <v/>
      </c>
      <c r="V572" s="125" t="str">
        <f>IF('2. Enter scores'!U576&lt;&gt;"",'2. Enter scores'!$B576-'2. Enter scores'!U576,"")</f>
        <v/>
      </c>
      <c r="W572" s="125" t="str">
        <f>IF('2. Enter scores'!V576&lt;&gt;"",'2. Enter scores'!$B576-'2. Enter scores'!V576,"")</f>
        <v/>
      </c>
      <c r="X572" s="125" t="str">
        <f>IF('2. Enter scores'!W576&lt;&gt;"",'2. Enter scores'!$B576-'2. Enter scores'!W576,"")</f>
        <v/>
      </c>
      <c r="Y572" s="125" t="str">
        <f>IF('2. Enter scores'!X576&lt;&gt;"",'2. Enter scores'!$B576-'2. Enter scores'!X576,"")</f>
        <v/>
      </c>
      <c r="Z572" s="125" t="str">
        <f>IF('2. Enter scores'!Y576&lt;&gt;"",'2. Enter scores'!$B576-'2. Enter scores'!Y576,"")</f>
        <v/>
      </c>
      <c r="AA572" s="125" t="str">
        <f>IF('2. Enter scores'!Z576&lt;&gt;"",'2. Enter scores'!$B576-'2. Enter scores'!Z576,"")</f>
        <v/>
      </c>
      <c r="AB572" s="125" t="str">
        <f>IF('2. Enter scores'!AA576&lt;&gt;"",'2. Enter scores'!$B576-'2. Enter scores'!AA576,"")</f>
        <v/>
      </c>
      <c r="AC572" s="125" t="str">
        <f>IF('2. Enter scores'!AB576&lt;&gt;"",'2. Enter scores'!$B576-'2. Enter scores'!AB576,"")</f>
        <v/>
      </c>
      <c r="AD572" s="125" t="str">
        <f>IF('2. Enter scores'!AC576&lt;&gt;"",'2. Enter scores'!$B576-'2. Enter scores'!AC576,"")</f>
        <v/>
      </c>
      <c r="AE572" s="125" t="str">
        <f>IF('2. Enter scores'!AD576&lt;&gt;"",'2. Enter scores'!$B576-'2. Enter scores'!AD576,"")</f>
        <v/>
      </c>
      <c r="AF572" s="125" t="str">
        <f>IF('2. Enter scores'!AE576&lt;&gt;"",'2. Enter scores'!$B576-'2. Enter scores'!AE576,"")</f>
        <v/>
      </c>
      <c r="AG572" s="125" t="str">
        <f>IF('2. Enter scores'!AF576&lt;&gt;"",'2. Enter scores'!$B576-'2. Enter scores'!AF576,"")</f>
        <v/>
      </c>
      <c r="AH572" s="125" t="str">
        <f>IF('2. Enter scores'!AG576&lt;&gt;"",'2. Enter scores'!$B576-'2. Enter scores'!AG576,"")</f>
        <v/>
      </c>
      <c r="AI572" s="125" t="str">
        <f>IF('2. Enter scores'!AH576&lt;&gt;"",'2. Enter scores'!$B576-'2. Enter scores'!AH576,"")</f>
        <v/>
      </c>
      <c r="AJ572" s="125" t="str">
        <f>IF('2. Enter scores'!AI576&lt;&gt;"",'2. Enter scores'!$B576-'2. Enter scores'!AI576,"")</f>
        <v/>
      </c>
      <c r="AK572" s="125" t="str">
        <f>IF('2. Enter scores'!AJ576&lt;&gt;"",'2. Enter scores'!$B576-'2. Enter scores'!AJ576,"")</f>
        <v/>
      </c>
      <c r="AL572" s="125" t="str">
        <f>IF('2. Enter scores'!AK576&lt;&gt;"",'2. Enter scores'!$B576-'2. Enter scores'!AK576,"")</f>
        <v/>
      </c>
      <c r="AM572" s="125" t="str">
        <f>IF('2. Enter scores'!AL576&lt;&gt;"",'2. Enter scores'!$B576-'2. Enter scores'!AL576,"")</f>
        <v/>
      </c>
      <c r="AN572" s="125" t="str">
        <f>IF('2. Enter scores'!AM576&lt;&gt;"",'2. Enter scores'!$B576-'2. Enter scores'!AM576,"")</f>
        <v/>
      </c>
      <c r="AO572" s="125" t="str">
        <f>IF('2. Enter scores'!AN576&lt;&gt;"",'2. Enter scores'!$B576-'2. Enter scores'!AN576,"")</f>
        <v/>
      </c>
      <c r="AP572" s="125" t="str">
        <f>IF('2. Enter scores'!AO576&lt;&gt;"",'2. Enter scores'!$B576-'2. Enter scores'!AO576,"")</f>
        <v/>
      </c>
      <c r="AQ572" s="125" t="str">
        <f>IF('2. Enter scores'!AP576&lt;&gt;"",'2. Enter scores'!$B576-'2. Enter scores'!AP576,"")</f>
        <v/>
      </c>
      <c r="AR572" s="125" t="str">
        <f>IF('2. Enter scores'!AQ576&lt;&gt;"",'2. Enter scores'!$B576-'2. Enter scores'!AQ576,"")</f>
        <v/>
      </c>
      <c r="AS572" s="125" t="str">
        <f>IF('2. Enter scores'!AR576&lt;&gt;"",'2. Enter scores'!$B576-'2. Enter scores'!AR576,"")</f>
        <v/>
      </c>
      <c r="AT572" s="125" t="str">
        <f>IF('2. Enter scores'!AS576&lt;&gt;"",'2. Enter scores'!$B576-'2. Enter scores'!AS576,"")</f>
        <v/>
      </c>
      <c r="AU572" s="125" t="str">
        <f>IF('2. Enter scores'!AT576&lt;&gt;"",'2. Enter scores'!$B576-'2. Enter scores'!AT576,"")</f>
        <v/>
      </c>
      <c r="AV572" s="125" t="str">
        <f>IF('2. Enter scores'!AU576&lt;&gt;"",'2. Enter scores'!$B576-'2. Enter scores'!AU576,"")</f>
        <v/>
      </c>
      <c r="AW572" s="125" t="str">
        <f>IF('2. Enter scores'!AV576&lt;&gt;"",'2. Enter scores'!$B576-'2. Enter scores'!AV576,"")</f>
        <v/>
      </c>
      <c r="AX572" s="125" t="str">
        <f>IF('2. Enter scores'!AW576&lt;&gt;"",'2. Enter scores'!$B576-'2. Enter scores'!AW576,"")</f>
        <v/>
      </c>
      <c r="AY572" s="125" t="str">
        <f>IF('2. Enter scores'!AX576&lt;&gt;"",'2. Enter scores'!$B576-'2. Enter scores'!AX576,"")</f>
        <v/>
      </c>
      <c r="AZ572" s="125" t="str">
        <f>IF('2. Enter scores'!AY576&lt;&gt;"",'2. Enter scores'!$B576-'2. Enter scores'!AY576,"")</f>
        <v/>
      </c>
      <c r="BA572" s="125" t="str">
        <f>IF('2. Enter scores'!AZ576&lt;&gt;"",'2. Enter scores'!$B576-'2. Enter scores'!AZ576,"")</f>
        <v/>
      </c>
      <c r="BB572" s="125" t="str">
        <f>IF('2. Enter scores'!BA576&lt;&gt;"",'2. Enter scores'!$B576-'2. Enter scores'!BA576,"")</f>
        <v/>
      </c>
      <c r="BC572" s="125" t="str">
        <f>IF('2. Enter scores'!BB576&lt;&gt;"",'2. Enter scores'!$B576-'2. Enter scores'!BB576,"")</f>
        <v/>
      </c>
      <c r="BD572" s="125" t="str">
        <f>IF('2. Enter scores'!BC576&lt;&gt;"",'2. Enter scores'!$B576-'2. Enter scores'!BC576,"")</f>
        <v/>
      </c>
      <c r="BE572" s="125" t="str">
        <f>IF('2. Enter scores'!BD576&lt;&gt;"",'2. Enter scores'!$B576-'2. Enter scores'!BD576,"")</f>
        <v/>
      </c>
      <c r="BF572" s="125" t="str">
        <f>IF('2. Enter scores'!BE576&lt;&gt;"",'2. Enter scores'!$B576-'2. Enter scores'!BE576,"")</f>
        <v/>
      </c>
      <c r="BG572" s="125" t="str">
        <f>IF('2. Enter scores'!BF576&lt;&gt;"",'2. Enter scores'!$B576-'2. Enter scores'!BF576,"")</f>
        <v/>
      </c>
      <c r="BH572" s="125" t="str">
        <f>IF('2. Enter scores'!BG576&lt;&gt;"",'2. Enter scores'!$B576-'2. Enter scores'!BG576,"")</f>
        <v/>
      </c>
      <c r="BI572" s="125" t="str">
        <f>IF('2. Enter scores'!BH576&lt;&gt;"",'2. Enter scores'!$B576-'2. Enter scores'!BH576,"")</f>
        <v/>
      </c>
      <c r="BJ572" s="125" t="str">
        <f>IF('2. Enter scores'!BI576&lt;&gt;"",'2. Enter scores'!$B576-'2. Enter scores'!BI576,"")</f>
        <v/>
      </c>
      <c r="BK572" s="125" t="str">
        <f>IF('2. Enter scores'!BJ576&lt;&gt;"",'2. Enter scores'!$B576-'2. Enter scores'!BJ576,"")</f>
        <v/>
      </c>
      <c r="BL572" s="125" t="str">
        <f>IF('2. Enter scores'!BK576&lt;&gt;"",'2. Enter scores'!$B576-'2. Enter scores'!BK576,"")</f>
        <v/>
      </c>
      <c r="BM572" s="125" t="str">
        <f>IF('2. Enter scores'!BL576&lt;&gt;"",'2. Enter scores'!$B576-'2. Enter scores'!BL576,"")</f>
        <v/>
      </c>
      <c r="BN572" s="125" t="str">
        <f>IF('2. Enter scores'!BM576&lt;&gt;"",'2. Enter scores'!$B576-'2. Enter scores'!BM576,"")</f>
        <v/>
      </c>
      <c r="BO572" s="125" t="str">
        <f>IF('2. Enter scores'!BN576&lt;&gt;"",'2. Enter scores'!$B576-'2. Enter scores'!BN576,"")</f>
        <v/>
      </c>
      <c r="BP572" s="108">
        <v>1000</v>
      </c>
    </row>
    <row r="573" spans="2:68" x14ac:dyDescent="0.35">
      <c r="B573" s="125" t="str">
        <f>IF('2. Enter scores'!A577&lt;&gt;"",'2. Enter scores'!A577,"")</f>
        <v/>
      </c>
      <c r="H573" s="125" t="str">
        <f>IF('2. Enter scores'!G577&lt;&gt;"",'2. Enter scores'!$B577-'2. Enter scores'!G577,"")</f>
        <v/>
      </c>
      <c r="I573" s="125" t="str">
        <f>IF('2. Enter scores'!H577&lt;&gt;"",'2. Enter scores'!$B577-'2. Enter scores'!H577,"")</f>
        <v/>
      </c>
      <c r="J573" s="125" t="str">
        <f>IF('2. Enter scores'!I577&lt;&gt;"",'2. Enter scores'!$B577-'2. Enter scores'!I577,"")</f>
        <v/>
      </c>
      <c r="K573" s="125" t="str">
        <f>IF('2. Enter scores'!J577&lt;&gt;"",'2. Enter scores'!$B577-'2. Enter scores'!J577,"")</f>
        <v/>
      </c>
      <c r="L573" s="125" t="str">
        <f>IF('2. Enter scores'!K577&lt;&gt;"",'2. Enter scores'!$B577-'2. Enter scores'!K577,"")</f>
        <v/>
      </c>
      <c r="M573" s="125" t="str">
        <f>IF('2. Enter scores'!L577&lt;&gt;"",'2. Enter scores'!$B577-'2. Enter scores'!L577,"")</f>
        <v/>
      </c>
      <c r="N573" s="125" t="str">
        <f>IF('2. Enter scores'!M577&lt;&gt;"",'2. Enter scores'!$B577-'2. Enter scores'!M577,"")</f>
        <v/>
      </c>
      <c r="O573" s="125" t="str">
        <f>IF('2. Enter scores'!N577&lt;&gt;"",'2. Enter scores'!$B577-'2. Enter scores'!N577,"")</f>
        <v/>
      </c>
      <c r="P573" s="125" t="str">
        <f>IF('2. Enter scores'!O577&lt;&gt;"",'2. Enter scores'!$B577-'2. Enter scores'!O577,"")</f>
        <v/>
      </c>
      <c r="Q573" s="125" t="str">
        <f>IF('2. Enter scores'!P577&lt;&gt;"",'2. Enter scores'!$B577-'2. Enter scores'!P577,"")</f>
        <v/>
      </c>
      <c r="R573" s="125" t="str">
        <f>IF('2. Enter scores'!Q577&lt;&gt;"",'2. Enter scores'!$B577-'2. Enter scores'!Q577,"")</f>
        <v/>
      </c>
      <c r="S573" s="125" t="str">
        <f>IF('2. Enter scores'!R577&lt;&gt;"",'2. Enter scores'!$B577-'2. Enter scores'!R577,"")</f>
        <v/>
      </c>
      <c r="T573" s="125" t="str">
        <f>IF('2. Enter scores'!S577&lt;&gt;"",'2. Enter scores'!$B577-'2. Enter scores'!S577,"")</f>
        <v/>
      </c>
      <c r="U573" s="125" t="str">
        <f>IF('2. Enter scores'!T577&lt;&gt;"",'2. Enter scores'!$B577-'2. Enter scores'!T577,"")</f>
        <v/>
      </c>
      <c r="V573" s="125" t="str">
        <f>IF('2. Enter scores'!U577&lt;&gt;"",'2. Enter scores'!$B577-'2. Enter scores'!U577,"")</f>
        <v/>
      </c>
      <c r="W573" s="125" t="str">
        <f>IF('2. Enter scores'!V577&lt;&gt;"",'2. Enter scores'!$B577-'2. Enter scores'!V577,"")</f>
        <v/>
      </c>
      <c r="X573" s="125" t="str">
        <f>IF('2. Enter scores'!W577&lt;&gt;"",'2. Enter scores'!$B577-'2. Enter scores'!W577,"")</f>
        <v/>
      </c>
      <c r="Y573" s="125" t="str">
        <f>IF('2. Enter scores'!X577&lt;&gt;"",'2. Enter scores'!$B577-'2. Enter scores'!X577,"")</f>
        <v/>
      </c>
      <c r="Z573" s="125" t="str">
        <f>IF('2. Enter scores'!Y577&lt;&gt;"",'2. Enter scores'!$B577-'2. Enter scores'!Y577,"")</f>
        <v/>
      </c>
      <c r="AA573" s="125" t="str">
        <f>IF('2. Enter scores'!Z577&lt;&gt;"",'2. Enter scores'!$B577-'2. Enter scores'!Z577,"")</f>
        <v/>
      </c>
      <c r="AB573" s="125" t="str">
        <f>IF('2. Enter scores'!AA577&lt;&gt;"",'2. Enter scores'!$B577-'2. Enter scores'!AA577,"")</f>
        <v/>
      </c>
      <c r="AC573" s="125" t="str">
        <f>IF('2. Enter scores'!AB577&lt;&gt;"",'2. Enter scores'!$B577-'2. Enter scores'!AB577,"")</f>
        <v/>
      </c>
      <c r="AD573" s="125" t="str">
        <f>IF('2. Enter scores'!AC577&lt;&gt;"",'2. Enter scores'!$B577-'2. Enter scores'!AC577,"")</f>
        <v/>
      </c>
      <c r="AE573" s="125" t="str">
        <f>IF('2. Enter scores'!AD577&lt;&gt;"",'2. Enter scores'!$B577-'2. Enter scores'!AD577,"")</f>
        <v/>
      </c>
      <c r="AF573" s="125" t="str">
        <f>IF('2. Enter scores'!AE577&lt;&gt;"",'2. Enter scores'!$B577-'2. Enter scores'!AE577,"")</f>
        <v/>
      </c>
      <c r="AG573" s="125" t="str">
        <f>IF('2. Enter scores'!AF577&lt;&gt;"",'2. Enter scores'!$B577-'2. Enter scores'!AF577,"")</f>
        <v/>
      </c>
      <c r="AH573" s="125" t="str">
        <f>IF('2. Enter scores'!AG577&lt;&gt;"",'2. Enter scores'!$B577-'2. Enter scores'!AG577,"")</f>
        <v/>
      </c>
      <c r="AI573" s="125" t="str">
        <f>IF('2. Enter scores'!AH577&lt;&gt;"",'2. Enter scores'!$B577-'2. Enter scores'!AH577,"")</f>
        <v/>
      </c>
      <c r="AJ573" s="125" t="str">
        <f>IF('2. Enter scores'!AI577&lt;&gt;"",'2. Enter scores'!$B577-'2. Enter scores'!AI577,"")</f>
        <v/>
      </c>
      <c r="AK573" s="125" t="str">
        <f>IF('2. Enter scores'!AJ577&lt;&gt;"",'2. Enter scores'!$B577-'2. Enter scores'!AJ577,"")</f>
        <v/>
      </c>
      <c r="AL573" s="125" t="str">
        <f>IF('2. Enter scores'!AK577&lt;&gt;"",'2. Enter scores'!$B577-'2. Enter scores'!AK577,"")</f>
        <v/>
      </c>
      <c r="AM573" s="125" t="str">
        <f>IF('2. Enter scores'!AL577&lt;&gt;"",'2. Enter scores'!$B577-'2. Enter scores'!AL577,"")</f>
        <v/>
      </c>
      <c r="AN573" s="125" t="str">
        <f>IF('2. Enter scores'!AM577&lt;&gt;"",'2. Enter scores'!$B577-'2. Enter scores'!AM577,"")</f>
        <v/>
      </c>
      <c r="AO573" s="125" t="str">
        <f>IF('2. Enter scores'!AN577&lt;&gt;"",'2. Enter scores'!$B577-'2. Enter scores'!AN577,"")</f>
        <v/>
      </c>
      <c r="AP573" s="125" t="str">
        <f>IF('2. Enter scores'!AO577&lt;&gt;"",'2. Enter scores'!$B577-'2. Enter scores'!AO577,"")</f>
        <v/>
      </c>
      <c r="AQ573" s="125" t="str">
        <f>IF('2. Enter scores'!AP577&lt;&gt;"",'2. Enter scores'!$B577-'2. Enter scores'!AP577,"")</f>
        <v/>
      </c>
      <c r="AR573" s="125" t="str">
        <f>IF('2. Enter scores'!AQ577&lt;&gt;"",'2. Enter scores'!$B577-'2. Enter scores'!AQ577,"")</f>
        <v/>
      </c>
      <c r="AS573" s="125" t="str">
        <f>IF('2. Enter scores'!AR577&lt;&gt;"",'2. Enter scores'!$B577-'2. Enter scores'!AR577,"")</f>
        <v/>
      </c>
      <c r="AT573" s="125" t="str">
        <f>IF('2. Enter scores'!AS577&lt;&gt;"",'2. Enter scores'!$B577-'2. Enter scores'!AS577,"")</f>
        <v/>
      </c>
      <c r="AU573" s="125" t="str">
        <f>IF('2. Enter scores'!AT577&lt;&gt;"",'2. Enter scores'!$B577-'2. Enter scores'!AT577,"")</f>
        <v/>
      </c>
      <c r="AV573" s="125" t="str">
        <f>IF('2. Enter scores'!AU577&lt;&gt;"",'2. Enter scores'!$B577-'2. Enter scores'!AU577,"")</f>
        <v/>
      </c>
      <c r="AW573" s="125" t="str">
        <f>IF('2. Enter scores'!AV577&lt;&gt;"",'2. Enter scores'!$B577-'2. Enter scores'!AV577,"")</f>
        <v/>
      </c>
      <c r="AX573" s="125" t="str">
        <f>IF('2. Enter scores'!AW577&lt;&gt;"",'2. Enter scores'!$B577-'2. Enter scores'!AW577,"")</f>
        <v/>
      </c>
      <c r="AY573" s="125" t="str">
        <f>IF('2. Enter scores'!AX577&lt;&gt;"",'2. Enter scores'!$B577-'2. Enter scores'!AX577,"")</f>
        <v/>
      </c>
      <c r="AZ573" s="125" t="str">
        <f>IF('2. Enter scores'!AY577&lt;&gt;"",'2. Enter scores'!$B577-'2. Enter scores'!AY577,"")</f>
        <v/>
      </c>
      <c r="BA573" s="125" t="str">
        <f>IF('2. Enter scores'!AZ577&lt;&gt;"",'2. Enter scores'!$B577-'2. Enter scores'!AZ577,"")</f>
        <v/>
      </c>
      <c r="BB573" s="125" t="str">
        <f>IF('2. Enter scores'!BA577&lt;&gt;"",'2. Enter scores'!$B577-'2. Enter scores'!BA577,"")</f>
        <v/>
      </c>
      <c r="BC573" s="125" t="str">
        <f>IF('2. Enter scores'!BB577&lt;&gt;"",'2. Enter scores'!$B577-'2. Enter scores'!BB577,"")</f>
        <v/>
      </c>
      <c r="BD573" s="125" t="str">
        <f>IF('2. Enter scores'!BC577&lt;&gt;"",'2. Enter scores'!$B577-'2. Enter scores'!BC577,"")</f>
        <v/>
      </c>
      <c r="BE573" s="125" t="str">
        <f>IF('2. Enter scores'!BD577&lt;&gt;"",'2. Enter scores'!$B577-'2. Enter scores'!BD577,"")</f>
        <v/>
      </c>
      <c r="BF573" s="125" t="str">
        <f>IF('2. Enter scores'!BE577&lt;&gt;"",'2. Enter scores'!$B577-'2. Enter scores'!BE577,"")</f>
        <v/>
      </c>
      <c r="BG573" s="125" t="str">
        <f>IF('2. Enter scores'!BF577&lt;&gt;"",'2. Enter scores'!$B577-'2. Enter scores'!BF577,"")</f>
        <v/>
      </c>
      <c r="BH573" s="125" t="str">
        <f>IF('2. Enter scores'!BG577&lt;&gt;"",'2. Enter scores'!$B577-'2. Enter scores'!BG577,"")</f>
        <v/>
      </c>
      <c r="BI573" s="125" t="str">
        <f>IF('2. Enter scores'!BH577&lt;&gt;"",'2. Enter scores'!$B577-'2. Enter scores'!BH577,"")</f>
        <v/>
      </c>
      <c r="BJ573" s="125" t="str">
        <f>IF('2. Enter scores'!BI577&lt;&gt;"",'2. Enter scores'!$B577-'2. Enter scores'!BI577,"")</f>
        <v/>
      </c>
      <c r="BK573" s="125" t="str">
        <f>IF('2. Enter scores'!BJ577&lt;&gt;"",'2. Enter scores'!$B577-'2. Enter scores'!BJ577,"")</f>
        <v/>
      </c>
      <c r="BL573" s="125" t="str">
        <f>IF('2. Enter scores'!BK577&lt;&gt;"",'2. Enter scores'!$B577-'2. Enter scores'!BK577,"")</f>
        <v/>
      </c>
      <c r="BM573" s="125" t="str">
        <f>IF('2. Enter scores'!BL577&lt;&gt;"",'2. Enter scores'!$B577-'2. Enter scores'!BL577,"")</f>
        <v/>
      </c>
      <c r="BN573" s="125" t="str">
        <f>IF('2. Enter scores'!BM577&lt;&gt;"",'2. Enter scores'!$B577-'2. Enter scores'!BM577,"")</f>
        <v/>
      </c>
      <c r="BO573" s="125" t="str">
        <f>IF('2. Enter scores'!BN577&lt;&gt;"",'2. Enter scores'!$B577-'2. Enter scores'!BN577,"")</f>
        <v/>
      </c>
      <c r="BP573" s="108">
        <v>1000</v>
      </c>
    </row>
    <row r="574" spans="2:68" x14ac:dyDescent="0.35">
      <c r="B574" s="125" t="str">
        <f>IF('2. Enter scores'!A578&lt;&gt;"",'2. Enter scores'!A578,"")</f>
        <v/>
      </c>
      <c r="H574" s="125" t="str">
        <f>IF('2. Enter scores'!G578&lt;&gt;"",'2. Enter scores'!$B578-'2. Enter scores'!G578,"")</f>
        <v/>
      </c>
      <c r="I574" s="125" t="str">
        <f>IF('2. Enter scores'!H578&lt;&gt;"",'2. Enter scores'!$B578-'2. Enter scores'!H578,"")</f>
        <v/>
      </c>
      <c r="J574" s="125" t="str">
        <f>IF('2. Enter scores'!I578&lt;&gt;"",'2. Enter scores'!$B578-'2. Enter scores'!I578,"")</f>
        <v/>
      </c>
      <c r="K574" s="125" t="str">
        <f>IF('2. Enter scores'!J578&lt;&gt;"",'2. Enter scores'!$B578-'2. Enter scores'!J578,"")</f>
        <v/>
      </c>
      <c r="L574" s="125" t="str">
        <f>IF('2. Enter scores'!K578&lt;&gt;"",'2. Enter scores'!$B578-'2. Enter scores'!K578,"")</f>
        <v/>
      </c>
      <c r="M574" s="125" t="str">
        <f>IF('2. Enter scores'!L578&lt;&gt;"",'2. Enter scores'!$B578-'2. Enter scores'!L578,"")</f>
        <v/>
      </c>
      <c r="N574" s="125" t="str">
        <f>IF('2. Enter scores'!M578&lt;&gt;"",'2. Enter scores'!$B578-'2. Enter scores'!M578,"")</f>
        <v/>
      </c>
      <c r="O574" s="125" t="str">
        <f>IF('2. Enter scores'!N578&lt;&gt;"",'2. Enter scores'!$B578-'2. Enter scores'!N578,"")</f>
        <v/>
      </c>
      <c r="P574" s="125" t="str">
        <f>IF('2. Enter scores'!O578&lt;&gt;"",'2. Enter scores'!$B578-'2. Enter scores'!O578,"")</f>
        <v/>
      </c>
      <c r="Q574" s="125" t="str">
        <f>IF('2. Enter scores'!P578&lt;&gt;"",'2. Enter scores'!$B578-'2. Enter scores'!P578,"")</f>
        <v/>
      </c>
      <c r="R574" s="125" t="str">
        <f>IF('2. Enter scores'!Q578&lt;&gt;"",'2. Enter scores'!$B578-'2. Enter scores'!Q578,"")</f>
        <v/>
      </c>
      <c r="S574" s="125" t="str">
        <f>IF('2. Enter scores'!R578&lt;&gt;"",'2. Enter scores'!$B578-'2. Enter scores'!R578,"")</f>
        <v/>
      </c>
      <c r="T574" s="125" t="str">
        <f>IF('2. Enter scores'!S578&lt;&gt;"",'2. Enter scores'!$B578-'2. Enter scores'!S578,"")</f>
        <v/>
      </c>
      <c r="U574" s="125" t="str">
        <f>IF('2. Enter scores'!T578&lt;&gt;"",'2. Enter scores'!$B578-'2. Enter scores'!T578,"")</f>
        <v/>
      </c>
      <c r="V574" s="125" t="str">
        <f>IF('2. Enter scores'!U578&lt;&gt;"",'2. Enter scores'!$B578-'2. Enter scores'!U578,"")</f>
        <v/>
      </c>
      <c r="W574" s="125" t="str">
        <f>IF('2. Enter scores'!V578&lt;&gt;"",'2. Enter scores'!$B578-'2. Enter scores'!V578,"")</f>
        <v/>
      </c>
      <c r="X574" s="125" t="str">
        <f>IF('2. Enter scores'!W578&lt;&gt;"",'2. Enter scores'!$B578-'2. Enter scores'!W578,"")</f>
        <v/>
      </c>
      <c r="Y574" s="125" t="str">
        <f>IF('2. Enter scores'!X578&lt;&gt;"",'2. Enter scores'!$B578-'2. Enter scores'!X578,"")</f>
        <v/>
      </c>
      <c r="Z574" s="125" t="str">
        <f>IF('2. Enter scores'!Y578&lt;&gt;"",'2. Enter scores'!$B578-'2. Enter scores'!Y578,"")</f>
        <v/>
      </c>
      <c r="AA574" s="125" t="str">
        <f>IF('2. Enter scores'!Z578&lt;&gt;"",'2. Enter scores'!$B578-'2. Enter scores'!Z578,"")</f>
        <v/>
      </c>
      <c r="AB574" s="125" t="str">
        <f>IF('2. Enter scores'!AA578&lt;&gt;"",'2. Enter scores'!$B578-'2. Enter scores'!AA578,"")</f>
        <v/>
      </c>
      <c r="AC574" s="125" t="str">
        <f>IF('2. Enter scores'!AB578&lt;&gt;"",'2. Enter scores'!$B578-'2. Enter scores'!AB578,"")</f>
        <v/>
      </c>
      <c r="AD574" s="125" t="str">
        <f>IF('2. Enter scores'!AC578&lt;&gt;"",'2. Enter scores'!$B578-'2. Enter scores'!AC578,"")</f>
        <v/>
      </c>
      <c r="AE574" s="125" t="str">
        <f>IF('2. Enter scores'!AD578&lt;&gt;"",'2. Enter scores'!$B578-'2. Enter scores'!AD578,"")</f>
        <v/>
      </c>
      <c r="AF574" s="125" t="str">
        <f>IF('2. Enter scores'!AE578&lt;&gt;"",'2. Enter scores'!$B578-'2. Enter scores'!AE578,"")</f>
        <v/>
      </c>
      <c r="AG574" s="125" t="str">
        <f>IF('2. Enter scores'!AF578&lt;&gt;"",'2. Enter scores'!$B578-'2. Enter scores'!AF578,"")</f>
        <v/>
      </c>
      <c r="AH574" s="125" t="str">
        <f>IF('2. Enter scores'!AG578&lt;&gt;"",'2. Enter scores'!$B578-'2. Enter scores'!AG578,"")</f>
        <v/>
      </c>
      <c r="AI574" s="125" t="str">
        <f>IF('2. Enter scores'!AH578&lt;&gt;"",'2. Enter scores'!$B578-'2. Enter scores'!AH578,"")</f>
        <v/>
      </c>
      <c r="AJ574" s="125" t="str">
        <f>IF('2. Enter scores'!AI578&lt;&gt;"",'2. Enter scores'!$B578-'2. Enter scores'!AI578,"")</f>
        <v/>
      </c>
      <c r="AK574" s="125" t="str">
        <f>IF('2. Enter scores'!AJ578&lt;&gt;"",'2. Enter scores'!$B578-'2. Enter scores'!AJ578,"")</f>
        <v/>
      </c>
      <c r="AL574" s="125" t="str">
        <f>IF('2. Enter scores'!AK578&lt;&gt;"",'2. Enter scores'!$B578-'2. Enter scores'!AK578,"")</f>
        <v/>
      </c>
      <c r="AM574" s="125" t="str">
        <f>IF('2. Enter scores'!AL578&lt;&gt;"",'2. Enter scores'!$B578-'2. Enter scores'!AL578,"")</f>
        <v/>
      </c>
      <c r="AN574" s="125" t="str">
        <f>IF('2. Enter scores'!AM578&lt;&gt;"",'2. Enter scores'!$B578-'2. Enter scores'!AM578,"")</f>
        <v/>
      </c>
      <c r="AO574" s="125" t="str">
        <f>IF('2. Enter scores'!AN578&lt;&gt;"",'2. Enter scores'!$B578-'2. Enter scores'!AN578,"")</f>
        <v/>
      </c>
      <c r="AP574" s="125" t="str">
        <f>IF('2. Enter scores'!AO578&lt;&gt;"",'2. Enter scores'!$B578-'2. Enter scores'!AO578,"")</f>
        <v/>
      </c>
      <c r="AQ574" s="125" t="str">
        <f>IF('2. Enter scores'!AP578&lt;&gt;"",'2. Enter scores'!$B578-'2. Enter scores'!AP578,"")</f>
        <v/>
      </c>
      <c r="AR574" s="125" t="str">
        <f>IF('2. Enter scores'!AQ578&lt;&gt;"",'2. Enter scores'!$B578-'2. Enter scores'!AQ578,"")</f>
        <v/>
      </c>
      <c r="AS574" s="125" t="str">
        <f>IF('2. Enter scores'!AR578&lt;&gt;"",'2. Enter scores'!$B578-'2. Enter scores'!AR578,"")</f>
        <v/>
      </c>
      <c r="AT574" s="125" t="str">
        <f>IF('2. Enter scores'!AS578&lt;&gt;"",'2. Enter scores'!$B578-'2. Enter scores'!AS578,"")</f>
        <v/>
      </c>
      <c r="AU574" s="125" t="str">
        <f>IF('2. Enter scores'!AT578&lt;&gt;"",'2. Enter scores'!$B578-'2. Enter scores'!AT578,"")</f>
        <v/>
      </c>
      <c r="AV574" s="125" t="str">
        <f>IF('2. Enter scores'!AU578&lt;&gt;"",'2. Enter scores'!$B578-'2. Enter scores'!AU578,"")</f>
        <v/>
      </c>
      <c r="AW574" s="125" t="str">
        <f>IF('2. Enter scores'!AV578&lt;&gt;"",'2. Enter scores'!$B578-'2. Enter scores'!AV578,"")</f>
        <v/>
      </c>
      <c r="AX574" s="125" t="str">
        <f>IF('2. Enter scores'!AW578&lt;&gt;"",'2. Enter scores'!$B578-'2. Enter scores'!AW578,"")</f>
        <v/>
      </c>
      <c r="AY574" s="125" t="str">
        <f>IF('2. Enter scores'!AX578&lt;&gt;"",'2. Enter scores'!$B578-'2. Enter scores'!AX578,"")</f>
        <v/>
      </c>
      <c r="AZ574" s="125" t="str">
        <f>IF('2. Enter scores'!AY578&lt;&gt;"",'2. Enter scores'!$B578-'2. Enter scores'!AY578,"")</f>
        <v/>
      </c>
      <c r="BA574" s="125" t="str">
        <f>IF('2. Enter scores'!AZ578&lt;&gt;"",'2. Enter scores'!$B578-'2. Enter scores'!AZ578,"")</f>
        <v/>
      </c>
      <c r="BB574" s="125" t="str">
        <f>IF('2. Enter scores'!BA578&lt;&gt;"",'2. Enter scores'!$B578-'2. Enter scores'!BA578,"")</f>
        <v/>
      </c>
      <c r="BC574" s="125" t="str">
        <f>IF('2. Enter scores'!BB578&lt;&gt;"",'2. Enter scores'!$B578-'2. Enter scores'!BB578,"")</f>
        <v/>
      </c>
      <c r="BD574" s="125" t="str">
        <f>IF('2. Enter scores'!BC578&lt;&gt;"",'2. Enter scores'!$B578-'2. Enter scores'!BC578,"")</f>
        <v/>
      </c>
      <c r="BE574" s="125" t="str">
        <f>IF('2. Enter scores'!BD578&lt;&gt;"",'2. Enter scores'!$B578-'2. Enter scores'!BD578,"")</f>
        <v/>
      </c>
      <c r="BF574" s="125" t="str">
        <f>IF('2. Enter scores'!BE578&lt;&gt;"",'2. Enter scores'!$B578-'2. Enter scores'!BE578,"")</f>
        <v/>
      </c>
      <c r="BG574" s="125" t="str">
        <f>IF('2. Enter scores'!BF578&lt;&gt;"",'2. Enter scores'!$B578-'2. Enter scores'!BF578,"")</f>
        <v/>
      </c>
      <c r="BH574" s="125" t="str">
        <f>IF('2. Enter scores'!BG578&lt;&gt;"",'2. Enter scores'!$B578-'2. Enter scores'!BG578,"")</f>
        <v/>
      </c>
      <c r="BI574" s="125" t="str">
        <f>IF('2. Enter scores'!BH578&lt;&gt;"",'2. Enter scores'!$B578-'2. Enter scores'!BH578,"")</f>
        <v/>
      </c>
      <c r="BJ574" s="125" t="str">
        <f>IF('2. Enter scores'!BI578&lt;&gt;"",'2. Enter scores'!$B578-'2. Enter scores'!BI578,"")</f>
        <v/>
      </c>
      <c r="BK574" s="125" t="str">
        <f>IF('2. Enter scores'!BJ578&lt;&gt;"",'2. Enter scores'!$B578-'2. Enter scores'!BJ578,"")</f>
        <v/>
      </c>
      <c r="BL574" s="125" t="str">
        <f>IF('2. Enter scores'!BK578&lt;&gt;"",'2. Enter scores'!$B578-'2. Enter scores'!BK578,"")</f>
        <v/>
      </c>
      <c r="BM574" s="125" t="str">
        <f>IF('2. Enter scores'!BL578&lt;&gt;"",'2. Enter scores'!$B578-'2. Enter scores'!BL578,"")</f>
        <v/>
      </c>
      <c r="BN574" s="125" t="str">
        <f>IF('2. Enter scores'!BM578&lt;&gt;"",'2. Enter scores'!$B578-'2. Enter scores'!BM578,"")</f>
        <v/>
      </c>
      <c r="BO574" s="125" t="str">
        <f>IF('2. Enter scores'!BN578&lt;&gt;"",'2. Enter scores'!$B578-'2. Enter scores'!BN578,"")</f>
        <v/>
      </c>
      <c r="BP574" s="108">
        <v>1000</v>
      </c>
    </row>
    <row r="575" spans="2:68" x14ac:dyDescent="0.35">
      <c r="B575" s="125" t="str">
        <f>IF('2. Enter scores'!A579&lt;&gt;"",'2. Enter scores'!A579,"")</f>
        <v/>
      </c>
      <c r="H575" s="125" t="str">
        <f>IF('2. Enter scores'!G579&lt;&gt;"",'2. Enter scores'!$B579-'2. Enter scores'!G579,"")</f>
        <v/>
      </c>
      <c r="I575" s="125" t="str">
        <f>IF('2. Enter scores'!H579&lt;&gt;"",'2. Enter scores'!$B579-'2. Enter scores'!H579,"")</f>
        <v/>
      </c>
      <c r="J575" s="125" t="str">
        <f>IF('2. Enter scores'!I579&lt;&gt;"",'2. Enter scores'!$B579-'2. Enter scores'!I579,"")</f>
        <v/>
      </c>
      <c r="K575" s="125" t="str">
        <f>IF('2. Enter scores'!J579&lt;&gt;"",'2. Enter scores'!$B579-'2. Enter scores'!J579,"")</f>
        <v/>
      </c>
      <c r="L575" s="125" t="str">
        <f>IF('2. Enter scores'!K579&lt;&gt;"",'2. Enter scores'!$B579-'2. Enter scores'!K579,"")</f>
        <v/>
      </c>
      <c r="M575" s="125" t="str">
        <f>IF('2. Enter scores'!L579&lt;&gt;"",'2. Enter scores'!$B579-'2. Enter scores'!L579,"")</f>
        <v/>
      </c>
      <c r="N575" s="125" t="str">
        <f>IF('2. Enter scores'!M579&lt;&gt;"",'2. Enter scores'!$B579-'2. Enter scores'!M579,"")</f>
        <v/>
      </c>
      <c r="O575" s="125" t="str">
        <f>IF('2. Enter scores'!N579&lt;&gt;"",'2. Enter scores'!$B579-'2. Enter scores'!N579,"")</f>
        <v/>
      </c>
      <c r="P575" s="125" t="str">
        <f>IF('2. Enter scores'!O579&lt;&gt;"",'2. Enter scores'!$B579-'2. Enter scores'!O579,"")</f>
        <v/>
      </c>
      <c r="Q575" s="125" t="str">
        <f>IF('2. Enter scores'!P579&lt;&gt;"",'2. Enter scores'!$B579-'2. Enter scores'!P579,"")</f>
        <v/>
      </c>
      <c r="R575" s="125" t="str">
        <f>IF('2. Enter scores'!Q579&lt;&gt;"",'2. Enter scores'!$B579-'2. Enter scores'!Q579,"")</f>
        <v/>
      </c>
      <c r="S575" s="125" t="str">
        <f>IF('2. Enter scores'!R579&lt;&gt;"",'2. Enter scores'!$B579-'2. Enter scores'!R579,"")</f>
        <v/>
      </c>
      <c r="T575" s="125" t="str">
        <f>IF('2. Enter scores'!S579&lt;&gt;"",'2. Enter scores'!$B579-'2. Enter scores'!S579,"")</f>
        <v/>
      </c>
      <c r="U575" s="125" t="str">
        <f>IF('2. Enter scores'!T579&lt;&gt;"",'2. Enter scores'!$B579-'2. Enter scores'!T579,"")</f>
        <v/>
      </c>
      <c r="V575" s="125" t="str">
        <f>IF('2. Enter scores'!U579&lt;&gt;"",'2. Enter scores'!$B579-'2. Enter scores'!U579,"")</f>
        <v/>
      </c>
      <c r="W575" s="125" t="str">
        <f>IF('2. Enter scores'!V579&lt;&gt;"",'2. Enter scores'!$B579-'2. Enter scores'!V579,"")</f>
        <v/>
      </c>
      <c r="X575" s="125" t="str">
        <f>IF('2. Enter scores'!W579&lt;&gt;"",'2. Enter scores'!$B579-'2. Enter scores'!W579,"")</f>
        <v/>
      </c>
      <c r="Y575" s="125" t="str">
        <f>IF('2. Enter scores'!X579&lt;&gt;"",'2. Enter scores'!$B579-'2. Enter scores'!X579,"")</f>
        <v/>
      </c>
      <c r="Z575" s="125" t="str">
        <f>IF('2. Enter scores'!Y579&lt;&gt;"",'2. Enter scores'!$B579-'2. Enter scores'!Y579,"")</f>
        <v/>
      </c>
      <c r="AA575" s="125" t="str">
        <f>IF('2. Enter scores'!Z579&lt;&gt;"",'2. Enter scores'!$B579-'2. Enter scores'!Z579,"")</f>
        <v/>
      </c>
      <c r="AB575" s="125" t="str">
        <f>IF('2. Enter scores'!AA579&lt;&gt;"",'2. Enter scores'!$B579-'2. Enter scores'!AA579,"")</f>
        <v/>
      </c>
      <c r="AC575" s="125" t="str">
        <f>IF('2. Enter scores'!AB579&lt;&gt;"",'2. Enter scores'!$B579-'2. Enter scores'!AB579,"")</f>
        <v/>
      </c>
      <c r="AD575" s="125" t="str">
        <f>IF('2. Enter scores'!AC579&lt;&gt;"",'2. Enter scores'!$B579-'2. Enter scores'!AC579,"")</f>
        <v/>
      </c>
      <c r="AE575" s="125" t="str">
        <f>IF('2. Enter scores'!AD579&lt;&gt;"",'2. Enter scores'!$B579-'2. Enter scores'!AD579,"")</f>
        <v/>
      </c>
      <c r="AF575" s="125" t="str">
        <f>IF('2. Enter scores'!AE579&lt;&gt;"",'2. Enter scores'!$B579-'2. Enter scores'!AE579,"")</f>
        <v/>
      </c>
      <c r="AG575" s="125" t="str">
        <f>IF('2. Enter scores'!AF579&lt;&gt;"",'2. Enter scores'!$B579-'2. Enter scores'!AF579,"")</f>
        <v/>
      </c>
      <c r="AH575" s="125" t="str">
        <f>IF('2. Enter scores'!AG579&lt;&gt;"",'2. Enter scores'!$B579-'2. Enter scores'!AG579,"")</f>
        <v/>
      </c>
      <c r="AI575" s="125" t="str">
        <f>IF('2. Enter scores'!AH579&lt;&gt;"",'2. Enter scores'!$B579-'2. Enter scores'!AH579,"")</f>
        <v/>
      </c>
      <c r="AJ575" s="125" t="str">
        <f>IF('2. Enter scores'!AI579&lt;&gt;"",'2. Enter scores'!$B579-'2. Enter scores'!AI579,"")</f>
        <v/>
      </c>
      <c r="AK575" s="125" t="str">
        <f>IF('2. Enter scores'!AJ579&lt;&gt;"",'2. Enter scores'!$B579-'2. Enter scores'!AJ579,"")</f>
        <v/>
      </c>
      <c r="AL575" s="125" t="str">
        <f>IF('2. Enter scores'!AK579&lt;&gt;"",'2. Enter scores'!$B579-'2. Enter scores'!AK579,"")</f>
        <v/>
      </c>
      <c r="AM575" s="125" t="str">
        <f>IF('2. Enter scores'!AL579&lt;&gt;"",'2. Enter scores'!$B579-'2. Enter scores'!AL579,"")</f>
        <v/>
      </c>
      <c r="AN575" s="125" t="str">
        <f>IF('2. Enter scores'!AM579&lt;&gt;"",'2. Enter scores'!$B579-'2. Enter scores'!AM579,"")</f>
        <v/>
      </c>
      <c r="AO575" s="125" t="str">
        <f>IF('2. Enter scores'!AN579&lt;&gt;"",'2. Enter scores'!$B579-'2. Enter scores'!AN579,"")</f>
        <v/>
      </c>
      <c r="AP575" s="125" t="str">
        <f>IF('2. Enter scores'!AO579&lt;&gt;"",'2. Enter scores'!$B579-'2. Enter scores'!AO579,"")</f>
        <v/>
      </c>
      <c r="AQ575" s="125" t="str">
        <f>IF('2. Enter scores'!AP579&lt;&gt;"",'2. Enter scores'!$B579-'2. Enter scores'!AP579,"")</f>
        <v/>
      </c>
      <c r="AR575" s="125" t="str">
        <f>IF('2. Enter scores'!AQ579&lt;&gt;"",'2. Enter scores'!$B579-'2. Enter scores'!AQ579,"")</f>
        <v/>
      </c>
      <c r="AS575" s="125" t="str">
        <f>IF('2. Enter scores'!AR579&lt;&gt;"",'2. Enter scores'!$B579-'2. Enter scores'!AR579,"")</f>
        <v/>
      </c>
      <c r="AT575" s="125" t="str">
        <f>IF('2. Enter scores'!AS579&lt;&gt;"",'2. Enter scores'!$B579-'2. Enter scores'!AS579,"")</f>
        <v/>
      </c>
      <c r="AU575" s="125" t="str">
        <f>IF('2. Enter scores'!AT579&lt;&gt;"",'2. Enter scores'!$B579-'2. Enter scores'!AT579,"")</f>
        <v/>
      </c>
      <c r="AV575" s="125" t="str">
        <f>IF('2. Enter scores'!AU579&lt;&gt;"",'2. Enter scores'!$B579-'2. Enter scores'!AU579,"")</f>
        <v/>
      </c>
      <c r="AW575" s="125" t="str">
        <f>IF('2. Enter scores'!AV579&lt;&gt;"",'2. Enter scores'!$B579-'2. Enter scores'!AV579,"")</f>
        <v/>
      </c>
      <c r="AX575" s="125" t="str">
        <f>IF('2. Enter scores'!AW579&lt;&gt;"",'2. Enter scores'!$B579-'2. Enter scores'!AW579,"")</f>
        <v/>
      </c>
      <c r="AY575" s="125" t="str">
        <f>IF('2. Enter scores'!AX579&lt;&gt;"",'2. Enter scores'!$B579-'2. Enter scores'!AX579,"")</f>
        <v/>
      </c>
      <c r="AZ575" s="125" t="str">
        <f>IF('2. Enter scores'!AY579&lt;&gt;"",'2. Enter scores'!$B579-'2. Enter scores'!AY579,"")</f>
        <v/>
      </c>
      <c r="BA575" s="125" t="str">
        <f>IF('2. Enter scores'!AZ579&lt;&gt;"",'2. Enter scores'!$B579-'2. Enter scores'!AZ579,"")</f>
        <v/>
      </c>
      <c r="BB575" s="125" t="str">
        <f>IF('2. Enter scores'!BA579&lt;&gt;"",'2. Enter scores'!$B579-'2. Enter scores'!BA579,"")</f>
        <v/>
      </c>
      <c r="BC575" s="125" t="str">
        <f>IF('2. Enter scores'!BB579&lt;&gt;"",'2. Enter scores'!$B579-'2. Enter scores'!BB579,"")</f>
        <v/>
      </c>
      <c r="BD575" s="125" t="str">
        <f>IF('2. Enter scores'!BC579&lt;&gt;"",'2. Enter scores'!$B579-'2. Enter scores'!BC579,"")</f>
        <v/>
      </c>
      <c r="BE575" s="125" t="str">
        <f>IF('2. Enter scores'!BD579&lt;&gt;"",'2. Enter scores'!$B579-'2. Enter scores'!BD579,"")</f>
        <v/>
      </c>
      <c r="BF575" s="125" t="str">
        <f>IF('2. Enter scores'!BE579&lt;&gt;"",'2. Enter scores'!$B579-'2. Enter scores'!BE579,"")</f>
        <v/>
      </c>
      <c r="BG575" s="125" t="str">
        <f>IF('2. Enter scores'!BF579&lt;&gt;"",'2. Enter scores'!$B579-'2. Enter scores'!BF579,"")</f>
        <v/>
      </c>
      <c r="BH575" s="125" t="str">
        <f>IF('2. Enter scores'!BG579&lt;&gt;"",'2. Enter scores'!$B579-'2. Enter scores'!BG579,"")</f>
        <v/>
      </c>
      <c r="BI575" s="125" t="str">
        <f>IF('2. Enter scores'!BH579&lt;&gt;"",'2. Enter scores'!$B579-'2. Enter scores'!BH579,"")</f>
        <v/>
      </c>
      <c r="BJ575" s="125" t="str">
        <f>IF('2. Enter scores'!BI579&lt;&gt;"",'2. Enter scores'!$B579-'2. Enter scores'!BI579,"")</f>
        <v/>
      </c>
      <c r="BK575" s="125" t="str">
        <f>IF('2. Enter scores'!BJ579&lt;&gt;"",'2. Enter scores'!$B579-'2. Enter scores'!BJ579,"")</f>
        <v/>
      </c>
      <c r="BL575" s="125" t="str">
        <f>IF('2. Enter scores'!BK579&lt;&gt;"",'2. Enter scores'!$B579-'2. Enter scores'!BK579,"")</f>
        <v/>
      </c>
      <c r="BM575" s="125" t="str">
        <f>IF('2. Enter scores'!BL579&lt;&gt;"",'2. Enter scores'!$B579-'2. Enter scores'!BL579,"")</f>
        <v/>
      </c>
      <c r="BN575" s="125" t="str">
        <f>IF('2. Enter scores'!BM579&lt;&gt;"",'2. Enter scores'!$B579-'2. Enter scores'!BM579,"")</f>
        <v/>
      </c>
      <c r="BO575" s="125" t="str">
        <f>IF('2. Enter scores'!BN579&lt;&gt;"",'2. Enter scores'!$B579-'2. Enter scores'!BN579,"")</f>
        <v/>
      </c>
      <c r="BP575" s="108">
        <v>1000</v>
      </c>
    </row>
    <row r="576" spans="2:68" x14ac:dyDescent="0.35">
      <c r="B576" s="125" t="str">
        <f>IF('2. Enter scores'!A580&lt;&gt;"",'2. Enter scores'!A580,"")</f>
        <v/>
      </c>
      <c r="H576" s="125" t="str">
        <f>IF('2. Enter scores'!G580&lt;&gt;"",'2. Enter scores'!$B580-'2. Enter scores'!G580,"")</f>
        <v/>
      </c>
      <c r="I576" s="125" t="str">
        <f>IF('2. Enter scores'!H580&lt;&gt;"",'2. Enter scores'!$B580-'2. Enter scores'!H580,"")</f>
        <v/>
      </c>
      <c r="J576" s="125" t="str">
        <f>IF('2. Enter scores'!I580&lt;&gt;"",'2. Enter scores'!$B580-'2. Enter scores'!I580,"")</f>
        <v/>
      </c>
      <c r="K576" s="125" t="str">
        <f>IF('2. Enter scores'!J580&lt;&gt;"",'2. Enter scores'!$B580-'2. Enter scores'!J580,"")</f>
        <v/>
      </c>
      <c r="L576" s="125" t="str">
        <f>IF('2. Enter scores'!K580&lt;&gt;"",'2. Enter scores'!$B580-'2. Enter scores'!K580,"")</f>
        <v/>
      </c>
      <c r="M576" s="125" t="str">
        <f>IF('2. Enter scores'!L580&lt;&gt;"",'2. Enter scores'!$B580-'2. Enter scores'!L580,"")</f>
        <v/>
      </c>
      <c r="N576" s="125" t="str">
        <f>IF('2. Enter scores'!M580&lt;&gt;"",'2. Enter scores'!$B580-'2. Enter scores'!M580,"")</f>
        <v/>
      </c>
      <c r="O576" s="125" t="str">
        <f>IF('2. Enter scores'!N580&lt;&gt;"",'2. Enter scores'!$B580-'2. Enter scores'!N580,"")</f>
        <v/>
      </c>
      <c r="P576" s="125" t="str">
        <f>IF('2. Enter scores'!O580&lt;&gt;"",'2. Enter scores'!$B580-'2. Enter scores'!O580,"")</f>
        <v/>
      </c>
      <c r="Q576" s="125" t="str">
        <f>IF('2. Enter scores'!P580&lt;&gt;"",'2. Enter scores'!$B580-'2. Enter scores'!P580,"")</f>
        <v/>
      </c>
      <c r="R576" s="125" t="str">
        <f>IF('2. Enter scores'!Q580&lt;&gt;"",'2. Enter scores'!$B580-'2. Enter scores'!Q580,"")</f>
        <v/>
      </c>
      <c r="S576" s="125" t="str">
        <f>IF('2. Enter scores'!R580&lt;&gt;"",'2. Enter scores'!$B580-'2. Enter scores'!R580,"")</f>
        <v/>
      </c>
      <c r="T576" s="125" t="str">
        <f>IF('2. Enter scores'!S580&lt;&gt;"",'2. Enter scores'!$B580-'2. Enter scores'!S580,"")</f>
        <v/>
      </c>
      <c r="U576" s="125" t="str">
        <f>IF('2. Enter scores'!T580&lt;&gt;"",'2. Enter scores'!$B580-'2. Enter scores'!T580,"")</f>
        <v/>
      </c>
      <c r="V576" s="125" t="str">
        <f>IF('2. Enter scores'!U580&lt;&gt;"",'2. Enter scores'!$B580-'2. Enter scores'!U580,"")</f>
        <v/>
      </c>
      <c r="W576" s="125" t="str">
        <f>IF('2. Enter scores'!V580&lt;&gt;"",'2. Enter scores'!$B580-'2. Enter scores'!V580,"")</f>
        <v/>
      </c>
      <c r="X576" s="125" t="str">
        <f>IF('2. Enter scores'!W580&lt;&gt;"",'2. Enter scores'!$B580-'2. Enter scores'!W580,"")</f>
        <v/>
      </c>
      <c r="Y576" s="125" t="str">
        <f>IF('2. Enter scores'!X580&lt;&gt;"",'2. Enter scores'!$B580-'2. Enter scores'!X580,"")</f>
        <v/>
      </c>
      <c r="Z576" s="125" t="str">
        <f>IF('2. Enter scores'!Y580&lt;&gt;"",'2. Enter scores'!$B580-'2. Enter scores'!Y580,"")</f>
        <v/>
      </c>
      <c r="AA576" s="125" t="str">
        <f>IF('2. Enter scores'!Z580&lt;&gt;"",'2. Enter scores'!$B580-'2. Enter scores'!Z580,"")</f>
        <v/>
      </c>
      <c r="AB576" s="125" t="str">
        <f>IF('2. Enter scores'!AA580&lt;&gt;"",'2. Enter scores'!$B580-'2. Enter scores'!AA580,"")</f>
        <v/>
      </c>
      <c r="AC576" s="125" t="str">
        <f>IF('2. Enter scores'!AB580&lt;&gt;"",'2. Enter scores'!$B580-'2. Enter scores'!AB580,"")</f>
        <v/>
      </c>
      <c r="AD576" s="125" t="str">
        <f>IF('2. Enter scores'!AC580&lt;&gt;"",'2. Enter scores'!$B580-'2. Enter scores'!AC580,"")</f>
        <v/>
      </c>
      <c r="AE576" s="125" t="str">
        <f>IF('2. Enter scores'!AD580&lt;&gt;"",'2. Enter scores'!$B580-'2. Enter scores'!AD580,"")</f>
        <v/>
      </c>
      <c r="AF576" s="125" t="str">
        <f>IF('2. Enter scores'!AE580&lt;&gt;"",'2. Enter scores'!$B580-'2. Enter scores'!AE580,"")</f>
        <v/>
      </c>
      <c r="AG576" s="125" t="str">
        <f>IF('2. Enter scores'!AF580&lt;&gt;"",'2. Enter scores'!$B580-'2. Enter scores'!AF580,"")</f>
        <v/>
      </c>
      <c r="AH576" s="125" t="str">
        <f>IF('2. Enter scores'!AG580&lt;&gt;"",'2. Enter scores'!$B580-'2. Enter scores'!AG580,"")</f>
        <v/>
      </c>
      <c r="AI576" s="125" t="str">
        <f>IF('2. Enter scores'!AH580&lt;&gt;"",'2. Enter scores'!$B580-'2. Enter scores'!AH580,"")</f>
        <v/>
      </c>
      <c r="AJ576" s="125" t="str">
        <f>IF('2. Enter scores'!AI580&lt;&gt;"",'2. Enter scores'!$B580-'2. Enter scores'!AI580,"")</f>
        <v/>
      </c>
      <c r="AK576" s="125" t="str">
        <f>IF('2. Enter scores'!AJ580&lt;&gt;"",'2. Enter scores'!$B580-'2. Enter scores'!AJ580,"")</f>
        <v/>
      </c>
      <c r="AL576" s="125" t="str">
        <f>IF('2. Enter scores'!AK580&lt;&gt;"",'2. Enter scores'!$B580-'2. Enter scores'!AK580,"")</f>
        <v/>
      </c>
      <c r="AM576" s="125" t="str">
        <f>IF('2. Enter scores'!AL580&lt;&gt;"",'2. Enter scores'!$B580-'2. Enter scores'!AL580,"")</f>
        <v/>
      </c>
      <c r="AN576" s="125" t="str">
        <f>IF('2. Enter scores'!AM580&lt;&gt;"",'2. Enter scores'!$B580-'2. Enter scores'!AM580,"")</f>
        <v/>
      </c>
      <c r="AO576" s="125" t="str">
        <f>IF('2. Enter scores'!AN580&lt;&gt;"",'2. Enter scores'!$B580-'2. Enter scores'!AN580,"")</f>
        <v/>
      </c>
      <c r="AP576" s="125" t="str">
        <f>IF('2. Enter scores'!AO580&lt;&gt;"",'2. Enter scores'!$B580-'2. Enter scores'!AO580,"")</f>
        <v/>
      </c>
      <c r="AQ576" s="125" t="str">
        <f>IF('2. Enter scores'!AP580&lt;&gt;"",'2. Enter scores'!$B580-'2. Enter scores'!AP580,"")</f>
        <v/>
      </c>
      <c r="AR576" s="125" t="str">
        <f>IF('2. Enter scores'!AQ580&lt;&gt;"",'2. Enter scores'!$B580-'2. Enter scores'!AQ580,"")</f>
        <v/>
      </c>
      <c r="AS576" s="125" t="str">
        <f>IF('2. Enter scores'!AR580&lt;&gt;"",'2. Enter scores'!$B580-'2. Enter scores'!AR580,"")</f>
        <v/>
      </c>
      <c r="AT576" s="125" t="str">
        <f>IF('2. Enter scores'!AS580&lt;&gt;"",'2. Enter scores'!$B580-'2. Enter scores'!AS580,"")</f>
        <v/>
      </c>
      <c r="AU576" s="125" t="str">
        <f>IF('2. Enter scores'!AT580&lt;&gt;"",'2. Enter scores'!$B580-'2. Enter scores'!AT580,"")</f>
        <v/>
      </c>
      <c r="AV576" s="125" t="str">
        <f>IF('2. Enter scores'!AU580&lt;&gt;"",'2. Enter scores'!$B580-'2. Enter scores'!AU580,"")</f>
        <v/>
      </c>
      <c r="AW576" s="125" t="str">
        <f>IF('2. Enter scores'!AV580&lt;&gt;"",'2. Enter scores'!$B580-'2. Enter scores'!AV580,"")</f>
        <v/>
      </c>
      <c r="AX576" s="125" t="str">
        <f>IF('2. Enter scores'!AW580&lt;&gt;"",'2. Enter scores'!$B580-'2. Enter scores'!AW580,"")</f>
        <v/>
      </c>
      <c r="AY576" s="125" t="str">
        <f>IF('2. Enter scores'!AX580&lt;&gt;"",'2. Enter scores'!$B580-'2. Enter scores'!AX580,"")</f>
        <v/>
      </c>
      <c r="AZ576" s="125" t="str">
        <f>IF('2. Enter scores'!AY580&lt;&gt;"",'2. Enter scores'!$B580-'2. Enter scores'!AY580,"")</f>
        <v/>
      </c>
      <c r="BA576" s="125" t="str">
        <f>IF('2. Enter scores'!AZ580&lt;&gt;"",'2. Enter scores'!$B580-'2. Enter scores'!AZ580,"")</f>
        <v/>
      </c>
      <c r="BB576" s="125" t="str">
        <f>IF('2. Enter scores'!BA580&lt;&gt;"",'2. Enter scores'!$B580-'2. Enter scores'!BA580,"")</f>
        <v/>
      </c>
      <c r="BC576" s="125" t="str">
        <f>IF('2. Enter scores'!BB580&lt;&gt;"",'2. Enter scores'!$B580-'2. Enter scores'!BB580,"")</f>
        <v/>
      </c>
      <c r="BD576" s="125" t="str">
        <f>IF('2. Enter scores'!BC580&lt;&gt;"",'2. Enter scores'!$B580-'2. Enter scores'!BC580,"")</f>
        <v/>
      </c>
      <c r="BE576" s="125" t="str">
        <f>IF('2. Enter scores'!BD580&lt;&gt;"",'2. Enter scores'!$B580-'2. Enter scores'!BD580,"")</f>
        <v/>
      </c>
      <c r="BF576" s="125" t="str">
        <f>IF('2. Enter scores'!BE580&lt;&gt;"",'2. Enter scores'!$B580-'2. Enter scores'!BE580,"")</f>
        <v/>
      </c>
      <c r="BG576" s="125" t="str">
        <f>IF('2. Enter scores'!BF580&lt;&gt;"",'2. Enter scores'!$B580-'2. Enter scores'!BF580,"")</f>
        <v/>
      </c>
      <c r="BH576" s="125" t="str">
        <f>IF('2. Enter scores'!BG580&lt;&gt;"",'2. Enter scores'!$B580-'2. Enter scores'!BG580,"")</f>
        <v/>
      </c>
      <c r="BI576" s="125" t="str">
        <f>IF('2. Enter scores'!BH580&lt;&gt;"",'2. Enter scores'!$B580-'2. Enter scores'!BH580,"")</f>
        <v/>
      </c>
      <c r="BJ576" s="125" t="str">
        <f>IF('2. Enter scores'!BI580&lt;&gt;"",'2. Enter scores'!$B580-'2. Enter scores'!BI580,"")</f>
        <v/>
      </c>
      <c r="BK576" s="125" t="str">
        <f>IF('2. Enter scores'!BJ580&lt;&gt;"",'2. Enter scores'!$B580-'2. Enter scores'!BJ580,"")</f>
        <v/>
      </c>
      <c r="BL576" s="125" t="str">
        <f>IF('2. Enter scores'!BK580&lt;&gt;"",'2. Enter scores'!$B580-'2. Enter scores'!BK580,"")</f>
        <v/>
      </c>
      <c r="BM576" s="125" t="str">
        <f>IF('2. Enter scores'!BL580&lt;&gt;"",'2. Enter scores'!$B580-'2. Enter scores'!BL580,"")</f>
        <v/>
      </c>
      <c r="BN576" s="125" t="str">
        <f>IF('2. Enter scores'!BM580&lt;&gt;"",'2. Enter scores'!$B580-'2. Enter scores'!BM580,"")</f>
        <v/>
      </c>
      <c r="BO576" s="125" t="str">
        <f>IF('2. Enter scores'!BN580&lt;&gt;"",'2. Enter scores'!$B580-'2. Enter scores'!BN580,"")</f>
        <v/>
      </c>
      <c r="BP576" s="108">
        <v>1000</v>
      </c>
    </row>
    <row r="577" spans="2:68" x14ac:dyDescent="0.35">
      <c r="B577" s="125" t="str">
        <f>IF('2. Enter scores'!A581&lt;&gt;"",'2. Enter scores'!A581,"")</f>
        <v/>
      </c>
      <c r="H577" s="125" t="str">
        <f>IF('2. Enter scores'!G581&lt;&gt;"",'2. Enter scores'!$B581-'2. Enter scores'!G581,"")</f>
        <v/>
      </c>
      <c r="I577" s="125" t="str">
        <f>IF('2. Enter scores'!H581&lt;&gt;"",'2. Enter scores'!$B581-'2. Enter scores'!H581,"")</f>
        <v/>
      </c>
      <c r="J577" s="125" t="str">
        <f>IF('2. Enter scores'!I581&lt;&gt;"",'2. Enter scores'!$B581-'2. Enter scores'!I581,"")</f>
        <v/>
      </c>
      <c r="K577" s="125" t="str">
        <f>IF('2. Enter scores'!J581&lt;&gt;"",'2. Enter scores'!$B581-'2. Enter scores'!J581,"")</f>
        <v/>
      </c>
      <c r="L577" s="125" t="str">
        <f>IF('2. Enter scores'!K581&lt;&gt;"",'2. Enter scores'!$B581-'2. Enter scores'!K581,"")</f>
        <v/>
      </c>
      <c r="M577" s="125" t="str">
        <f>IF('2. Enter scores'!L581&lt;&gt;"",'2. Enter scores'!$B581-'2. Enter scores'!L581,"")</f>
        <v/>
      </c>
      <c r="N577" s="125" t="str">
        <f>IF('2. Enter scores'!M581&lt;&gt;"",'2. Enter scores'!$B581-'2. Enter scores'!M581,"")</f>
        <v/>
      </c>
      <c r="O577" s="125" t="str">
        <f>IF('2. Enter scores'!N581&lt;&gt;"",'2. Enter scores'!$B581-'2. Enter scores'!N581,"")</f>
        <v/>
      </c>
      <c r="P577" s="125" t="str">
        <f>IF('2. Enter scores'!O581&lt;&gt;"",'2. Enter scores'!$B581-'2. Enter scores'!O581,"")</f>
        <v/>
      </c>
      <c r="Q577" s="125" t="str">
        <f>IF('2. Enter scores'!P581&lt;&gt;"",'2. Enter scores'!$B581-'2. Enter scores'!P581,"")</f>
        <v/>
      </c>
      <c r="R577" s="125" t="str">
        <f>IF('2. Enter scores'!Q581&lt;&gt;"",'2. Enter scores'!$B581-'2. Enter scores'!Q581,"")</f>
        <v/>
      </c>
      <c r="S577" s="125" t="str">
        <f>IF('2. Enter scores'!R581&lt;&gt;"",'2. Enter scores'!$B581-'2. Enter scores'!R581,"")</f>
        <v/>
      </c>
      <c r="T577" s="125" t="str">
        <f>IF('2. Enter scores'!S581&lt;&gt;"",'2. Enter scores'!$B581-'2. Enter scores'!S581,"")</f>
        <v/>
      </c>
      <c r="U577" s="125" t="str">
        <f>IF('2. Enter scores'!T581&lt;&gt;"",'2. Enter scores'!$B581-'2. Enter scores'!T581,"")</f>
        <v/>
      </c>
      <c r="V577" s="125" t="str">
        <f>IF('2. Enter scores'!U581&lt;&gt;"",'2. Enter scores'!$B581-'2. Enter scores'!U581,"")</f>
        <v/>
      </c>
      <c r="W577" s="125" t="str">
        <f>IF('2. Enter scores'!V581&lt;&gt;"",'2. Enter scores'!$B581-'2. Enter scores'!V581,"")</f>
        <v/>
      </c>
      <c r="X577" s="125" t="str">
        <f>IF('2. Enter scores'!W581&lt;&gt;"",'2. Enter scores'!$B581-'2. Enter scores'!W581,"")</f>
        <v/>
      </c>
      <c r="Y577" s="125" t="str">
        <f>IF('2. Enter scores'!X581&lt;&gt;"",'2. Enter scores'!$B581-'2. Enter scores'!X581,"")</f>
        <v/>
      </c>
      <c r="Z577" s="125" t="str">
        <f>IF('2. Enter scores'!Y581&lt;&gt;"",'2. Enter scores'!$B581-'2. Enter scores'!Y581,"")</f>
        <v/>
      </c>
      <c r="AA577" s="125" t="str">
        <f>IF('2. Enter scores'!Z581&lt;&gt;"",'2. Enter scores'!$B581-'2. Enter scores'!Z581,"")</f>
        <v/>
      </c>
      <c r="AB577" s="125" t="str">
        <f>IF('2. Enter scores'!AA581&lt;&gt;"",'2. Enter scores'!$B581-'2. Enter scores'!AA581,"")</f>
        <v/>
      </c>
      <c r="AC577" s="125" t="str">
        <f>IF('2. Enter scores'!AB581&lt;&gt;"",'2. Enter scores'!$B581-'2. Enter scores'!AB581,"")</f>
        <v/>
      </c>
      <c r="AD577" s="125" t="str">
        <f>IF('2. Enter scores'!AC581&lt;&gt;"",'2. Enter scores'!$B581-'2. Enter scores'!AC581,"")</f>
        <v/>
      </c>
      <c r="AE577" s="125" t="str">
        <f>IF('2. Enter scores'!AD581&lt;&gt;"",'2. Enter scores'!$B581-'2. Enter scores'!AD581,"")</f>
        <v/>
      </c>
      <c r="AF577" s="125" t="str">
        <f>IF('2. Enter scores'!AE581&lt;&gt;"",'2. Enter scores'!$B581-'2. Enter scores'!AE581,"")</f>
        <v/>
      </c>
      <c r="AG577" s="125" t="str">
        <f>IF('2. Enter scores'!AF581&lt;&gt;"",'2. Enter scores'!$B581-'2. Enter scores'!AF581,"")</f>
        <v/>
      </c>
      <c r="AH577" s="125" t="str">
        <f>IF('2. Enter scores'!AG581&lt;&gt;"",'2. Enter scores'!$B581-'2. Enter scores'!AG581,"")</f>
        <v/>
      </c>
      <c r="AI577" s="125" t="str">
        <f>IF('2. Enter scores'!AH581&lt;&gt;"",'2. Enter scores'!$B581-'2. Enter scores'!AH581,"")</f>
        <v/>
      </c>
      <c r="AJ577" s="125" t="str">
        <f>IF('2. Enter scores'!AI581&lt;&gt;"",'2. Enter scores'!$B581-'2. Enter scores'!AI581,"")</f>
        <v/>
      </c>
      <c r="AK577" s="125" t="str">
        <f>IF('2. Enter scores'!AJ581&lt;&gt;"",'2. Enter scores'!$B581-'2. Enter scores'!AJ581,"")</f>
        <v/>
      </c>
      <c r="AL577" s="125" t="str">
        <f>IF('2. Enter scores'!AK581&lt;&gt;"",'2. Enter scores'!$B581-'2. Enter scores'!AK581,"")</f>
        <v/>
      </c>
      <c r="AM577" s="125" t="str">
        <f>IF('2. Enter scores'!AL581&lt;&gt;"",'2. Enter scores'!$B581-'2. Enter scores'!AL581,"")</f>
        <v/>
      </c>
      <c r="AN577" s="125" t="str">
        <f>IF('2. Enter scores'!AM581&lt;&gt;"",'2. Enter scores'!$B581-'2. Enter scores'!AM581,"")</f>
        <v/>
      </c>
      <c r="AO577" s="125" t="str">
        <f>IF('2. Enter scores'!AN581&lt;&gt;"",'2. Enter scores'!$B581-'2. Enter scores'!AN581,"")</f>
        <v/>
      </c>
      <c r="AP577" s="125" t="str">
        <f>IF('2. Enter scores'!AO581&lt;&gt;"",'2. Enter scores'!$B581-'2. Enter scores'!AO581,"")</f>
        <v/>
      </c>
      <c r="AQ577" s="125" t="str">
        <f>IF('2. Enter scores'!AP581&lt;&gt;"",'2. Enter scores'!$B581-'2. Enter scores'!AP581,"")</f>
        <v/>
      </c>
      <c r="AR577" s="125" t="str">
        <f>IF('2. Enter scores'!AQ581&lt;&gt;"",'2. Enter scores'!$B581-'2. Enter scores'!AQ581,"")</f>
        <v/>
      </c>
      <c r="AS577" s="125" t="str">
        <f>IF('2. Enter scores'!AR581&lt;&gt;"",'2. Enter scores'!$B581-'2. Enter scores'!AR581,"")</f>
        <v/>
      </c>
      <c r="AT577" s="125" t="str">
        <f>IF('2. Enter scores'!AS581&lt;&gt;"",'2. Enter scores'!$B581-'2. Enter scores'!AS581,"")</f>
        <v/>
      </c>
      <c r="AU577" s="125" t="str">
        <f>IF('2. Enter scores'!AT581&lt;&gt;"",'2. Enter scores'!$B581-'2. Enter scores'!AT581,"")</f>
        <v/>
      </c>
      <c r="AV577" s="125" t="str">
        <f>IF('2. Enter scores'!AU581&lt;&gt;"",'2. Enter scores'!$B581-'2. Enter scores'!AU581,"")</f>
        <v/>
      </c>
      <c r="AW577" s="125" t="str">
        <f>IF('2. Enter scores'!AV581&lt;&gt;"",'2. Enter scores'!$B581-'2. Enter scores'!AV581,"")</f>
        <v/>
      </c>
      <c r="AX577" s="125" t="str">
        <f>IF('2. Enter scores'!AW581&lt;&gt;"",'2. Enter scores'!$B581-'2. Enter scores'!AW581,"")</f>
        <v/>
      </c>
      <c r="AY577" s="125" t="str">
        <f>IF('2. Enter scores'!AX581&lt;&gt;"",'2. Enter scores'!$B581-'2. Enter scores'!AX581,"")</f>
        <v/>
      </c>
      <c r="AZ577" s="125" t="str">
        <f>IF('2. Enter scores'!AY581&lt;&gt;"",'2. Enter scores'!$B581-'2. Enter scores'!AY581,"")</f>
        <v/>
      </c>
      <c r="BA577" s="125" t="str">
        <f>IF('2. Enter scores'!AZ581&lt;&gt;"",'2. Enter scores'!$B581-'2. Enter scores'!AZ581,"")</f>
        <v/>
      </c>
      <c r="BB577" s="125" t="str">
        <f>IF('2. Enter scores'!BA581&lt;&gt;"",'2. Enter scores'!$B581-'2. Enter scores'!BA581,"")</f>
        <v/>
      </c>
      <c r="BC577" s="125" t="str">
        <f>IF('2. Enter scores'!BB581&lt;&gt;"",'2. Enter scores'!$B581-'2. Enter scores'!BB581,"")</f>
        <v/>
      </c>
      <c r="BD577" s="125" t="str">
        <f>IF('2. Enter scores'!BC581&lt;&gt;"",'2. Enter scores'!$B581-'2. Enter scores'!BC581,"")</f>
        <v/>
      </c>
      <c r="BE577" s="125" t="str">
        <f>IF('2. Enter scores'!BD581&lt;&gt;"",'2. Enter scores'!$B581-'2. Enter scores'!BD581,"")</f>
        <v/>
      </c>
      <c r="BF577" s="125" t="str">
        <f>IF('2. Enter scores'!BE581&lt;&gt;"",'2. Enter scores'!$B581-'2. Enter scores'!BE581,"")</f>
        <v/>
      </c>
      <c r="BG577" s="125" t="str">
        <f>IF('2. Enter scores'!BF581&lt;&gt;"",'2. Enter scores'!$B581-'2. Enter scores'!BF581,"")</f>
        <v/>
      </c>
      <c r="BH577" s="125" t="str">
        <f>IF('2. Enter scores'!BG581&lt;&gt;"",'2. Enter scores'!$B581-'2. Enter scores'!BG581,"")</f>
        <v/>
      </c>
      <c r="BI577" s="125" t="str">
        <f>IF('2. Enter scores'!BH581&lt;&gt;"",'2. Enter scores'!$B581-'2. Enter scores'!BH581,"")</f>
        <v/>
      </c>
      <c r="BJ577" s="125" t="str">
        <f>IF('2. Enter scores'!BI581&lt;&gt;"",'2. Enter scores'!$B581-'2. Enter scores'!BI581,"")</f>
        <v/>
      </c>
      <c r="BK577" s="125" t="str">
        <f>IF('2. Enter scores'!BJ581&lt;&gt;"",'2. Enter scores'!$B581-'2. Enter scores'!BJ581,"")</f>
        <v/>
      </c>
      <c r="BL577" s="125" t="str">
        <f>IF('2. Enter scores'!BK581&lt;&gt;"",'2. Enter scores'!$B581-'2. Enter scores'!BK581,"")</f>
        <v/>
      </c>
      <c r="BM577" s="125" t="str">
        <f>IF('2. Enter scores'!BL581&lt;&gt;"",'2. Enter scores'!$B581-'2. Enter scores'!BL581,"")</f>
        <v/>
      </c>
      <c r="BN577" s="125" t="str">
        <f>IF('2. Enter scores'!BM581&lt;&gt;"",'2. Enter scores'!$B581-'2. Enter scores'!BM581,"")</f>
        <v/>
      </c>
      <c r="BO577" s="125" t="str">
        <f>IF('2. Enter scores'!BN581&lt;&gt;"",'2. Enter scores'!$B581-'2. Enter scores'!BN581,"")</f>
        <v/>
      </c>
      <c r="BP577" s="108">
        <v>1000</v>
      </c>
    </row>
    <row r="578" spans="2:68" x14ac:dyDescent="0.35">
      <c r="B578" s="125" t="str">
        <f>IF('2. Enter scores'!A582&lt;&gt;"",'2. Enter scores'!A582,"")</f>
        <v/>
      </c>
      <c r="H578" s="125" t="str">
        <f>IF('2. Enter scores'!G582&lt;&gt;"",'2. Enter scores'!$B582-'2. Enter scores'!G582,"")</f>
        <v/>
      </c>
      <c r="I578" s="125" t="str">
        <f>IF('2. Enter scores'!H582&lt;&gt;"",'2. Enter scores'!$B582-'2. Enter scores'!H582,"")</f>
        <v/>
      </c>
      <c r="J578" s="125" t="str">
        <f>IF('2. Enter scores'!I582&lt;&gt;"",'2. Enter scores'!$B582-'2. Enter scores'!I582,"")</f>
        <v/>
      </c>
      <c r="K578" s="125" t="str">
        <f>IF('2. Enter scores'!J582&lt;&gt;"",'2. Enter scores'!$B582-'2. Enter scores'!J582,"")</f>
        <v/>
      </c>
      <c r="L578" s="125" t="str">
        <f>IF('2. Enter scores'!K582&lt;&gt;"",'2. Enter scores'!$B582-'2. Enter scores'!K582,"")</f>
        <v/>
      </c>
      <c r="M578" s="125" t="str">
        <f>IF('2. Enter scores'!L582&lt;&gt;"",'2. Enter scores'!$B582-'2. Enter scores'!L582,"")</f>
        <v/>
      </c>
      <c r="N578" s="125" t="str">
        <f>IF('2. Enter scores'!M582&lt;&gt;"",'2. Enter scores'!$B582-'2. Enter scores'!M582,"")</f>
        <v/>
      </c>
      <c r="O578" s="125" t="str">
        <f>IF('2. Enter scores'!N582&lt;&gt;"",'2. Enter scores'!$B582-'2. Enter scores'!N582,"")</f>
        <v/>
      </c>
      <c r="P578" s="125" t="str">
        <f>IF('2. Enter scores'!O582&lt;&gt;"",'2. Enter scores'!$B582-'2. Enter scores'!O582,"")</f>
        <v/>
      </c>
      <c r="Q578" s="125" t="str">
        <f>IF('2. Enter scores'!P582&lt;&gt;"",'2. Enter scores'!$B582-'2. Enter scores'!P582,"")</f>
        <v/>
      </c>
      <c r="R578" s="125" t="str">
        <f>IF('2. Enter scores'!Q582&lt;&gt;"",'2. Enter scores'!$B582-'2. Enter scores'!Q582,"")</f>
        <v/>
      </c>
      <c r="S578" s="125" t="str">
        <f>IF('2. Enter scores'!R582&lt;&gt;"",'2. Enter scores'!$B582-'2. Enter scores'!R582,"")</f>
        <v/>
      </c>
      <c r="T578" s="125" t="str">
        <f>IF('2. Enter scores'!S582&lt;&gt;"",'2. Enter scores'!$B582-'2. Enter scores'!S582,"")</f>
        <v/>
      </c>
      <c r="U578" s="125" t="str">
        <f>IF('2. Enter scores'!T582&lt;&gt;"",'2. Enter scores'!$B582-'2. Enter scores'!T582,"")</f>
        <v/>
      </c>
      <c r="V578" s="125" t="str">
        <f>IF('2. Enter scores'!U582&lt;&gt;"",'2. Enter scores'!$B582-'2. Enter scores'!U582,"")</f>
        <v/>
      </c>
      <c r="W578" s="125" t="str">
        <f>IF('2. Enter scores'!V582&lt;&gt;"",'2. Enter scores'!$B582-'2. Enter scores'!V582,"")</f>
        <v/>
      </c>
      <c r="X578" s="125" t="str">
        <f>IF('2. Enter scores'!W582&lt;&gt;"",'2. Enter scores'!$B582-'2. Enter scores'!W582,"")</f>
        <v/>
      </c>
      <c r="Y578" s="125" t="str">
        <f>IF('2. Enter scores'!X582&lt;&gt;"",'2. Enter scores'!$B582-'2. Enter scores'!X582,"")</f>
        <v/>
      </c>
      <c r="Z578" s="125" t="str">
        <f>IF('2. Enter scores'!Y582&lt;&gt;"",'2. Enter scores'!$B582-'2. Enter scores'!Y582,"")</f>
        <v/>
      </c>
      <c r="AA578" s="125" t="str">
        <f>IF('2. Enter scores'!Z582&lt;&gt;"",'2. Enter scores'!$B582-'2. Enter scores'!Z582,"")</f>
        <v/>
      </c>
      <c r="AB578" s="125" t="str">
        <f>IF('2. Enter scores'!AA582&lt;&gt;"",'2. Enter scores'!$B582-'2. Enter scores'!AA582,"")</f>
        <v/>
      </c>
      <c r="AC578" s="125" t="str">
        <f>IF('2. Enter scores'!AB582&lt;&gt;"",'2. Enter scores'!$B582-'2. Enter scores'!AB582,"")</f>
        <v/>
      </c>
      <c r="AD578" s="125" t="str">
        <f>IF('2. Enter scores'!AC582&lt;&gt;"",'2. Enter scores'!$B582-'2. Enter scores'!AC582,"")</f>
        <v/>
      </c>
      <c r="AE578" s="125" t="str">
        <f>IF('2. Enter scores'!AD582&lt;&gt;"",'2. Enter scores'!$B582-'2. Enter scores'!AD582,"")</f>
        <v/>
      </c>
      <c r="AF578" s="125" t="str">
        <f>IF('2. Enter scores'!AE582&lt;&gt;"",'2. Enter scores'!$B582-'2. Enter scores'!AE582,"")</f>
        <v/>
      </c>
      <c r="AG578" s="125" t="str">
        <f>IF('2. Enter scores'!AF582&lt;&gt;"",'2. Enter scores'!$B582-'2. Enter scores'!AF582,"")</f>
        <v/>
      </c>
      <c r="AH578" s="125" t="str">
        <f>IF('2. Enter scores'!AG582&lt;&gt;"",'2. Enter scores'!$B582-'2. Enter scores'!AG582,"")</f>
        <v/>
      </c>
      <c r="AI578" s="125" t="str">
        <f>IF('2. Enter scores'!AH582&lt;&gt;"",'2. Enter scores'!$B582-'2. Enter scores'!AH582,"")</f>
        <v/>
      </c>
      <c r="AJ578" s="125" t="str">
        <f>IF('2. Enter scores'!AI582&lt;&gt;"",'2. Enter scores'!$B582-'2. Enter scores'!AI582,"")</f>
        <v/>
      </c>
      <c r="AK578" s="125" t="str">
        <f>IF('2. Enter scores'!AJ582&lt;&gt;"",'2. Enter scores'!$B582-'2. Enter scores'!AJ582,"")</f>
        <v/>
      </c>
      <c r="AL578" s="125" t="str">
        <f>IF('2. Enter scores'!AK582&lt;&gt;"",'2. Enter scores'!$B582-'2. Enter scores'!AK582,"")</f>
        <v/>
      </c>
      <c r="AM578" s="125" t="str">
        <f>IF('2. Enter scores'!AL582&lt;&gt;"",'2. Enter scores'!$B582-'2. Enter scores'!AL582,"")</f>
        <v/>
      </c>
      <c r="AN578" s="125" t="str">
        <f>IF('2. Enter scores'!AM582&lt;&gt;"",'2. Enter scores'!$B582-'2. Enter scores'!AM582,"")</f>
        <v/>
      </c>
      <c r="AO578" s="125" t="str">
        <f>IF('2. Enter scores'!AN582&lt;&gt;"",'2. Enter scores'!$B582-'2. Enter scores'!AN582,"")</f>
        <v/>
      </c>
      <c r="AP578" s="125" t="str">
        <f>IF('2. Enter scores'!AO582&lt;&gt;"",'2. Enter scores'!$B582-'2. Enter scores'!AO582,"")</f>
        <v/>
      </c>
      <c r="AQ578" s="125" t="str">
        <f>IF('2. Enter scores'!AP582&lt;&gt;"",'2. Enter scores'!$B582-'2. Enter scores'!AP582,"")</f>
        <v/>
      </c>
      <c r="AR578" s="125" t="str">
        <f>IF('2. Enter scores'!AQ582&lt;&gt;"",'2. Enter scores'!$B582-'2. Enter scores'!AQ582,"")</f>
        <v/>
      </c>
      <c r="AS578" s="125" t="str">
        <f>IF('2. Enter scores'!AR582&lt;&gt;"",'2. Enter scores'!$B582-'2. Enter scores'!AR582,"")</f>
        <v/>
      </c>
      <c r="AT578" s="125" t="str">
        <f>IF('2. Enter scores'!AS582&lt;&gt;"",'2. Enter scores'!$B582-'2. Enter scores'!AS582,"")</f>
        <v/>
      </c>
      <c r="AU578" s="125" t="str">
        <f>IF('2. Enter scores'!AT582&lt;&gt;"",'2. Enter scores'!$B582-'2. Enter scores'!AT582,"")</f>
        <v/>
      </c>
      <c r="AV578" s="125" t="str">
        <f>IF('2. Enter scores'!AU582&lt;&gt;"",'2. Enter scores'!$B582-'2. Enter scores'!AU582,"")</f>
        <v/>
      </c>
      <c r="AW578" s="125" t="str">
        <f>IF('2. Enter scores'!AV582&lt;&gt;"",'2. Enter scores'!$B582-'2. Enter scores'!AV582,"")</f>
        <v/>
      </c>
      <c r="AX578" s="125" t="str">
        <f>IF('2. Enter scores'!AW582&lt;&gt;"",'2. Enter scores'!$B582-'2. Enter scores'!AW582,"")</f>
        <v/>
      </c>
      <c r="AY578" s="125" t="str">
        <f>IF('2. Enter scores'!AX582&lt;&gt;"",'2. Enter scores'!$B582-'2. Enter scores'!AX582,"")</f>
        <v/>
      </c>
      <c r="AZ578" s="125" t="str">
        <f>IF('2. Enter scores'!AY582&lt;&gt;"",'2. Enter scores'!$B582-'2. Enter scores'!AY582,"")</f>
        <v/>
      </c>
      <c r="BA578" s="125" t="str">
        <f>IF('2. Enter scores'!AZ582&lt;&gt;"",'2. Enter scores'!$B582-'2. Enter scores'!AZ582,"")</f>
        <v/>
      </c>
      <c r="BB578" s="125" t="str">
        <f>IF('2. Enter scores'!BA582&lt;&gt;"",'2. Enter scores'!$B582-'2. Enter scores'!BA582,"")</f>
        <v/>
      </c>
      <c r="BC578" s="125" t="str">
        <f>IF('2. Enter scores'!BB582&lt;&gt;"",'2. Enter scores'!$B582-'2. Enter scores'!BB582,"")</f>
        <v/>
      </c>
      <c r="BD578" s="125" t="str">
        <f>IF('2. Enter scores'!BC582&lt;&gt;"",'2. Enter scores'!$B582-'2. Enter scores'!BC582,"")</f>
        <v/>
      </c>
      <c r="BE578" s="125" t="str">
        <f>IF('2. Enter scores'!BD582&lt;&gt;"",'2. Enter scores'!$B582-'2. Enter scores'!BD582,"")</f>
        <v/>
      </c>
      <c r="BF578" s="125" t="str">
        <f>IF('2. Enter scores'!BE582&lt;&gt;"",'2. Enter scores'!$B582-'2. Enter scores'!BE582,"")</f>
        <v/>
      </c>
      <c r="BG578" s="125" t="str">
        <f>IF('2. Enter scores'!BF582&lt;&gt;"",'2. Enter scores'!$B582-'2. Enter scores'!BF582,"")</f>
        <v/>
      </c>
      <c r="BH578" s="125" t="str">
        <f>IF('2. Enter scores'!BG582&lt;&gt;"",'2. Enter scores'!$B582-'2. Enter scores'!BG582,"")</f>
        <v/>
      </c>
      <c r="BI578" s="125" t="str">
        <f>IF('2. Enter scores'!BH582&lt;&gt;"",'2. Enter scores'!$B582-'2. Enter scores'!BH582,"")</f>
        <v/>
      </c>
      <c r="BJ578" s="125" t="str">
        <f>IF('2. Enter scores'!BI582&lt;&gt;"",'2. Enter scores'!$B582-'2. Enter scores'!BI582,"")</f>
        <v/>
      </c>
      <c r="BK578" s="125" t="str">
        <f>IF('2. Enter scores'!BJ582&lt;&gt;"",'2. Enter scores'!$B582-'2. Enter scores'!BJ582,"")</f>
        <v/>
      </c>
      <c r="BL578" s="125" t="str">
        <f>IF('2. Enter scores'!BK582&lt;&gt;"",'2. Enter scores'!$B582-'2. Enter scores'!BK582,"")</f>
        <v/>
      </c>
      <c r="BM578" s="125" t="str">
        <f>IF('2. Enter scores'!BL582&lt;&gt;"",'2. Enter scores'!$B582-'2. Enter scores'!BL582,"")</f>
        <v/>
      </c>
      <c r="BN578" s="125" t="str">
        <f>IF('2. Enter scores'!BM582&lt;&gt;"",'2. Enter scores'!$B582-'2. Enter scores'!BM582,"")</f>
        <v/>
      </c>
      <c r="BO578" s="125" t="str">
        <f>IF('2. Enter scores'!BN582&lt;&gt;"",'2. Enter scores'!$B582-'2. Enter scores'!BN582,"")</f>
        <v/>
      </c>
      <c r="BP578" s="108">
        <v>1000</v>
      </c>
    </row>
    <row r="579" spans="2:68" x14ac:dyDescent="0.35">
      <c r="B579" s="125" t="str">
        <f>IF('2. Enter scores'!A583&lt;&gt;"",'2. Enter scores'!A583,"")</f>
        <v/>
      </c>
      <c r="H579" s="125" t="str">
        <f>IF('2. Enter scores'!G583&lt;&gt;"",'2. Enter scores'!$B583-'2. Enter scores'!G583,"")</f>
        <v/>
      </c>
      <c r="I579" s="125" t="str">
        <f>IF('2. Enter scores'!H583&lt;&gt;"",'2. Enter scores'!$B583-'2. Enter scores'!H583,"")</f>
        <v/>
      </c>
      <c r="J579" s="125" t="str">
        <f>IF('2. Enter scores'!I583&lt;&gt;"",'2. Enter scores'!$B583-'2. Enter scores'!I583,"")</f>
        <v/>
      </c>
      <c r="K579" s="125" t="str">
        <f>IF('2. Enter scores'!J583&lt;&gt;"",'2. Enter scores'!$B583-'2. Enter scores'!J583,"")</f>
        <v/>
      </c>
      <c r="L579" s="125" t="str">
        <f>IF('2. Enter scores'!K583&lt;&gt;"",'2. Enter scores'!$B583-'2. Enter scores'!K583,"")</f>
        <v/>
      </c>
      <c r="M579" s="125" t="str">
        <f>IF('2. Enter scores'!L583&lt;&gt;"",'2. Enter scores'!$B583-'2. Enter scores'!L583,"")</f>
        <v/>
      </c>
      <c r="N579" s="125" t="str">
        <f>IF('2. Enter scores'!M583&lt;&gt;"",'2. Enter scores'!$B583-'2. Enter scores'!M583,"")</f>
        <v/>
      </c>
      <c r="O579" s="125" t="str">
        <f>IF('2. Enter scores'!N583&lt;&gt;"",'2. Enter scores'!$B583-'2. Enter scores'!N583,"")</f>
        <v/>
      </c>
      <c r="P579" s="125" t="str">
        <f>IF('2. Enter scores'!O583&lt;&gt;"",'2. Enter scores'!$B583-'2. Enter scores'!O583,"")</f>
        <v/>
      </c>
      <c r="Q579" s="125" t="str">
        <f>IF('2. Enter scores'!P583&lt;&gt;"",'2. Enter scores'!$B583-'2. Enter scores'!P583,"")</f>
        <v/>
      </c>
      <c r="R579" s="125" t="str">
        <f>IF('2. Enter scores'!Q583&lt;&gt;"",'2. Enter scores'!$B583-'2. Enter scores'!Q583,"")</f>
        <v/>
      </c>
      <c r="S579" s="125" t="str">
        <f>IF('2. Enter scores'!R583&lt;&gt;"",'2. Enter scores'!$B583-'2. Enter scores'!R583,"")</f>
        <v/>
      </c>
      <c r="T579" s="125" t="str">
        <f>IF('2. Enter scores'!S583&lt;&gt;"",'2. Enter scores'!$B583-'2. Enter scores'!S583,"")</f>
        <v/>
      </c>
      <c r="U579" s="125" t="str">
        <f>IF('2. Enter scores'!T583&lt;&gt;"",'2. Enter scores'!$B583-'2. Enter scores'!T583,"")</f>
        <v/>
      </c>
      <c r="V579" s="125" t="str">
        <f>IF('2. Enter scores'!U583&lt;&gt;"",'2. Enter scores'!$B583-'2. Enter scores'!U583,"")</f>
        <v/>
      </c>
      <c r="W579" s="125" t="str">
        <f>IF('2. Enter scores'!V583&lt;&gt;"",'2. Enter scores'!$B583-'2. Enter scores'!V583,"")</f>
        <v/>
      </c>
      <c r="X579" s="125" t="str">
        <f>IF('2. Enter scores'!W583&lt;&gt;"",'2. Enter scores'!$B583-'2. Enter scores'!W583,"")</f>
        <v/>
      </c>
      <c r="Y579" s="125" t="str">
        <f>IF('2. Enter scores'!X583&lt;&gt;"",'2. Enter scores'!$B583-'2. Enter scores'!X583,"")</f>
        <v/>
      </c>
      <c r="Z579" s="125" t="str">
        <f>IF('2. Enter scores'!Y583&lt;&gt;"",'2. Enter scores'!$B583-'2. Enter scores'!Y583,"")</f>
        <v/>
      </c>
      <c r="AA579" s="125" t="str">
        <f>IF('2. Enter scores'!Z583&lt;&gt;"",'2. Enter scores'!$B583-'2. Enter scores'!Z583,"")</f>
        <v/>
      </c>
      <c r="AB579" s="125" t="str">
        <f>IF('2. Enter scores'!AA583&lt;&gt;"",'2. Enter scores'!$B583-'2. Enter scores'!AA583,"")</f>
        <v/>
      </c>
      <c r="AC579" s="125" t="str">
        <f>IF('2. Enter scores'!AB583&lt;&gt;"",'2. Enter scores'!$B583-'2. Enter scores'!AB583,"")</f>
        <v/>
      </c>
      <c r="AD579" s="125" t="str">
        <f>IF('2. Enter scores'!AC583&lt;&gt;"",'2. Enter scores'!$B583-'2. Enter scores'!AC583,"")</f>
        <v/>
      </c>
      <c r="AE579" s="125" t="str">
        <f>IF('2. Enter scores'!AD583&lt;&gt;"",'2. Enter scores'!$B583-'2. Enter scores'!AD583,"")</f>
        <v/>
      </c>
      <c r="AF579" s="125" t="str">
        <f>IF('2. Enter scores'!AE583&lt;&gt;"",'2. Enter scores'!$B583-'2. Enter scores'!AE583,"")</f>
        <v/>
      </c>
      <c r="AG579" s="125" t="str">
        <f>IF('2. Enter scores'!AF583&lt;&gt;"",'2. Enter scores'!$B583-'2. Enter scores'!AF583,"")</f>
        <v/>
      </c>
      <c r="AH579" s="125" t="str">
        <f>IF('2. Enter scores'!AG583&lt;&gt;"",'2. Enter scores'!$B583-'2. Enter scores'!AG583,"")</f>
        <v/>
      </c>
      <c r="AI579" s="125" t="str">
        <f>IF('2. Enter scores'!AH583&lt;&gt;"",'2. Enter scores'!$B583-'2. Enter scores'!AH583,"")</f>
        <v/>
      </c>
      <c r="AJ579" s="125" t="str">
        <f>IF('2. Enter scores'!AI583&lt;&gt;"",'2. Enter scores'!$B583-'2. Enter scores'!AI583,"")</f>
        <v/>
      </c>
      <c r="AK579" s="125" t="str">
        <f>IF('2. Enter scores'!AJ583&lt;&gt;"",'2. Enter scores'!$B583-'2. Enter scores'!AJ583,"")</f>
        <v/>
      </c>
      <c r="AL579" s="125" t="str">
        <f>IF('2. Enter scores'!AK583&lt;&gt;"",'2. Enter scores'!$B583-'2. Enter scores'!AK583,"")</f>
        <v/>
      </c>
      <c r="AM579" s="125" t="str">
        <f>IF('2. Enter scores'!AL583&lt;&gt;"",'2. Enter scores'!$B583-'2. Enter scores'!AL583,"")</f>
        <v/>
      </c>
      <c r="AN579" s="125" t="str">
        <f>IF('2. Enter scores'!AM583&lt;&gt;"",'2. Enter scores'!$B583-'2. Enter scores'!AM583,"")</f>
        <v/>
      </c>
      <c r="AO579" s="125" t="str">
        <f>IF('2. Enter scores'!AN583&lt;&gt;"",'2. Enter scores'!$B583-'2. Enter scores'!AN583,"")</f>
        <v/>
      </c>
      <c r="AP579" s="125" t="str">
        <f>IF('2. Enter scores'!AO583&lt;&gt;"",'2. Enter scores'!$B583-'2. Enter scores'!AO583,"")</f>
        <v/>
      </c>
      <c r="AQ579" s="125" t="str">
        <f>IF('2. Enter scores'!AP583&lt;&gt;"",'2. Enter scores'!$B583-'2. Enter scores'!AP583,"")</f>
        <v/>
      </c>
      <c r="AR579" s="125" t="str">
        <f>IF('2. Enter scores'!AQ583&lt;&gt;"",'2. Enter scores'!$B583-'2. Enter scores'!AQ583,"")</f>
        <v/>
      </c>
      <c r="AS579" s="125" t="str">
        <f>IF('2. Enter scores'!AR583&lt;&gt;"",'2. Enter scores'!$B583-'2. Enter scores'!AR583,"")</f>
        <v/>
      </c>
      <c r="AT579" s="125" t="str">
        <f>IF('2. Enter scores'!AS583&lt;&gt;"",'2. Enter scores'!$B583-'2. Enter scores'!AS583,"")</f>
        <v/>
      </c>
      <c r="AU579" s="125" t="str">
        <f>IF('2. Enter scores'!AT583&lt;&gt;"",'2. Enter scores'!$B583-'2. Enter scores'!AT583,"")</f>
        <v/>
      </c>
      <c r="AV579" s="125" t="str">
        <f>IF('2. Enter scores'!AU583&lt;&gt;"",'2. Enter scores'!$B583-'2. Enter scores'!AU583,"")</f>
        <v/>
      </c>
      <c r="AW579" s="125" t="str">
        <f>IF('2. Enter scores'!AV583&lt;&gt;"",'2. Enter scores'!$B583-'2. Enter scores'!AV583,"")</f>
        <v/>
      </c>
      <c r="AX579" s="125" t="str">
        <f>IF('2. Enter scores'!AW583&lt;&gt;"",'2. Enter scores'!$B583-'2. Enter scores'!AW583,"")</f>
        <v/>
      </c>
      <c r="AY579" s="125" t="str">
        <f>IF('2. Enter scores'!AX583&lt;&gt;"",'2. Enter scores'!$B583-'2. Enter scores'!AX583,"")</f>
        <v/>
      </c>
      <c r="AZ579" s="125" t="str">
        <f>IF('2. Enter scores'!AY583&lt;&gt;"",'2. Enter scores'!$B583-'2. Enter scores'!AY583,"")</f>
        <v/>
      </c>
      <c r="BA579" s="125" t="str">
        <f>IF('2. Enter scores'!AZ583&lt;&gt;"",'2. Enter scores'!$B583-'2. Enter scores'!AZ583,"")</f>
        <v/>
      </c>
      <c r="BB579" s="125" t="str">
        <f>IF('2. Enter scores'!BA583&lt;&gt;"",'2. Enter scores'!$B583-'2. Enter scores'!BA583,"")</f>
        <v/>
      </c>
      <c r="BC579" s="125" t="str">
        <f>IF('2. Enter scores'!BB583&lt;&gt;"",'2. Enter scores'!$B583-'2. Enter scores'!BB583,"")</f>
        <v/>
      </c>
      <c r="BD579" s="125" t="str">
        <f>IF('2. Enter scores'!BC583&lt;&gt;"",'2. Enter scores'!$B583-'2. Enter scores'!BC583,"")</f>
        <v/>
      </c>
      <c r="BE579" s="125" t="str">
        <f>IF('2. Enter scores'!BD583&lt;&gt;"",'2. Enter scores'!$B583-'2. Enter scores'!BD583,"")</f>
        <v/>
      </c>
      <c r="BF579" s="125" t="str">
        <f>IF('2. Enter scores'!BE583&lt;&gt;"",'2. Enter scores'!$B583-'2. Enter scores'!BE583,"")</f>
        <v/>
      </c>
      <c r="BG579" s="125" t="str">
        <f>IF('2. Enter scores'!BF583&lt;&gt;"",'2. Enter scores'!$B583-'2. Enter scores'!BF583,"")</f>
        <v/>
      </c>
      <c r="BH579" s="125" t="str">
        <f>IF('2. Enter scores'!BG583&lt;&gt;"",'2. Enter scores'!$B583-'2. Enter scores'!BG583,"")</f>
        <v/>
      </c>
      <c r="BI579" s="125" t="str">
        <f>IF('2. Enter scores'!BH583&lt;&gt;"",'2. Enter scores'!$B583-'2. Enter scores'!BH583,"")</f>
        <v/>
      </c>
      <c r="BJ579" s="125" t="str">
        <f>IF('2. Enter scores'!BI583&lt;&gt;"",'2. Enter scores'!$B583-'2. Enter scores'!BI583,"")</f>
        <v/>
      </c>
      <c r="BK579" s="125" t="str">
        <f>IF('2. Enter scores'!BJ583&lt;&gt;"",'2. Enter scores'!$B583-'2. Enter scores'!BJ583,"")</f>
        <v/>
      </c>
      <c r="BL579" s="125" t="str">
        <f>IF('2. Enter scores'!BK583&lt;&gt;"",'2. Enter scores'!$B583-'2. Enter scores'!BK583,"")</f>
        <v/>
      </c>
      <c r="BM579" s="125" t="str">
        <f>IF('2. Enter scores'!BL583&lt;&gt;"",'2. Enter scores'!$B583-'2. Enter scores'!BL583,"")</f>
        <v/>
      </c>
      <c r="BN579" s="125" t="str">
        <f>IF('2. Enter scores'!BM583&lt;&gt;"",'2. Enter scores'!$B583-'2. Enter scores'!BM583,"")</f>
        <v/>
      </c>
      <c r="BO579" s="125" t="str">
        <f>IF('2. Enter scores'!BN583&lt;&gt;"",'2. Enter scores'!$B583-'2. Enter scores'!BN583,"")</f>
        <v/>
      </c>
      <c r="BP579" s="108">
        <v>1000</v>
      </c>
    </row>
    <row r="580" spans="2:68" x14ac:dyDescent="0.35">
      <c r="B580" s="125" t="str">
        <f>IF('2. Enter scores'!A584&lt;&gt;"",'2. Enter scores'!A584,"")</f>
        <v/>
      </c>
      <c r="H580" s="125" t="str">
        <f>IF('2. Enter scores'!G584&lt;&gt;"",'2. Enter scores'!$B584-'2. Enter scores'!G584,"")</f>
        <v/>
      </c>
      <c r="I580" s="125" t="str">
        <f>IF('2. Enter scores'!H584&lt;&gt;"",'2. Enter scores'!$B584-'2. Enter scores'!H584,"")</f>
        <v/>
      </c>
      <c r="J580" s="125" t="str">
        <f>IF('2. Enter scores'!I584&lt;&gt;"",'2. Enter scores'!$B584-'2. Enter scores'!I584,"")</f>
        <v/>
      </c>
      <c r="K580" s="125" t="str">
        <f>IF('2. Enter scores'!J584&lt;&gt;"",'2. Enter scores'!$B584-'2. Enter scores'!J584,"")</f>
        <v/>
      </c>
      <c r="L580" s="125" t="str">
        <f>IF('2. Enter scores'!K584&lt;&gt;"",'2. Enter scores'!$B584-'2. Enter scores'!K584,"")</f>
        <v/>
      </c>
      <c r="M580" s="125" t="str">
        <f>IF('2. Enter scores'!L584&lt;&gt;"",'2. Enter scores'!$B584-'2. Enter scores'!L584,"")</f>
        <v/>
      </c>
      <c r="N580" s="125" t="str">
        <f>IF('2. Enter scores'!M584&lt;&gt;"",'2. Enter scores'!$B584-'2. Enter scores'!M584,"")</f>
        <v/>
      </c>
      <c r="O580" s="125" t="str">
        <f>IF('2. Enter scores'!N584&lt;&gt;"",'2. Enter scores'!$B584-'2. Enter scores'!N584,"")</f>
        <v/>
      </c>
      <c r="P580" s="125" t="str">
        <f>IF('2. Enter scores'!O584&lt;&gt;"",'2. Enter scores'!$B584-'2. Enter scores'!O584,"")</f>
        <v/>
      </c>
      <c r="Q580" s="125" t="str">
        <f>IF('2. Enter scores'!P584&lt;&gt;"",'2. Enter scores'!$B584-'2. Enter scores'!P584,"")</f>
        <v/>
      </c>
      <c r="R580" s="125" t="str">
        <f>IF('2. Enter scores'!Q584&lt;&gt;"",'2. Enter scores'!$B584-'2. Enter scores'!Q584,"")</f>
        <v/>
      </c>
      <c r="S580" s="125" t="str">
        <f>IF('2. Enter scores'!R584&lt;&gt;"",'2. Enter scores'!$B584-'2. Enter scores'!R584,"")</f>
        <v/>
      </c>
      <c r="T580" s="125" t="str">
        <f>IF('2. Enter scores'!S584&lt;&gt;"",'2. Enter scores'!$B584-'2. Enter scores'!S584,"")</f>
        <v/>
      </c>
      <c r="U580" s="125" t="str">
        <f>IF('2. Enter scores'!T584&lt;&gt;"",'2. Enter scores'!$B584-'2. Enter scores'!T584,"")</f>
        <v/>
      </c>
      <c r="V580" s="125" t="str">
        <f>IF('2. Enter scores'!U584&lt;&gt;"",'2. Enter scores'!$B584-'2. Enter scores'!U584,"")</f>
        <v/>
      </c>
      <c r="W580" s="125" t="str">
        <f>IF('2. Enter scores'!V584&lt;&gt;"",'2. Enter scores'!$B584-'2. Enter scores'!V584,"")</f>
        <v/>
      </c>
      <c r="X580" s="125" t="str">
        <f>IF('2. Enter scores'!W584&lt;&gt;"",'2. Enter scores'!$B584-'2. Enter scores'!W584,"")</f>
        <v/>
      </c>
      <c r="Y580" s="125" t="str">
        <f>IF('2. Enter scores'!X584&lt;&gt;"",'2. Enter scores'!$B584-'2. Enter scores'!X584,"")</f>
        <v/>
      </c>
      <c r="Z580" s="125" t="str">
        <f>IF('2. Enter scores'!Y584&lt;&gt;"",'2. Enter scores'!$B584-'2. Enter scores'!Y584,"")</f>
        <v/>
      </c>
      <c r="AA580" s="125" t="str">
        <f>IF('2. Enter scores'!Z584&lt;&gt;"",'2. Enter scores'!$B584-'2. Enter scores'!Z584,"")</f>
        <v/>
      </c>
      <c r="AB580" s="125" t="str">
        <f>IF('2. Enter scores'!AA584&lt;&gt;"",'2. Enter scores'!$B584-'2. Enter scores'!AA584,"")</f>
        <v/>
      </c>
      <c r="AC580" s="125" t="str">
        <f>IF('2. Enter scores'!AB584&lt;&gt;"",'2. Enter scores'!$B584-'2. Enter scores'!AB584,"")</f>
        <v/>
      </c>
      <c r="AD580" s="125" t="str">
        <f>IF('2. Enter scores'!AC584&lt;&gt;"",'2. Enter scores'!$B584-'2. Enter scores'!AC584,"")</f>
        <v/>
      </c>
      <c r="AE580" s="125" t="str">
        <f>IF('2. Enter scores'!AD584&lt;&gt;"",'2. Enter scores'!$B584-'2. Enter scores'!AD584,"")</f>
        <v/>
      </c>
      <c r="AF580" s="125" t="str">
        <f>IF('2. Enter scores'!AE584&lt;&gt;"",'2. Enter scores'!$B584-'2. Enter scores'!AE584,"")</f>
        <v/>
      </c>
      <c r="AG580" s="125" t="str">
        <f>IF('2. Enter scores'!AF584&lt;&gt;"",'2. Enter scores'!$B584-'2. Enter scores'!AF584,"")</f>
        <v/>
      </c>
      <c r="AH580" s="125" t="str">
        <f>IF('2. Enter scores'!AG584&lt;&gt;"",'2. Enter scores'!$B584-'2. Enter scores'!AG584,"")</f>
        <v/>
      </c>
      <c r="AI580" s="125" t="str">
        <f>IF('2. Enter scores'!AH584&lt;&gt;"",'2. Enter scores'!$B584-'2. Enter scores'!AH584,"")</f>
        <v/>
      </c>
      <c r="AJ580" s="125" t="str">
        <f>IF('2. Enter scores'!AI584&lt;&gt;"",'2. Enter scores'!$B584-'2. Enter scores'!AI584,"")</f>
        <v/>
      </c>
      <c r="AK580" s="125" t="str">
        <f>IF('2. Enter scores'!AJ584&lt;&gt;"",'2. Enter scores'!$B584-'2. Enter scores'!AJ584,"")</f>
        <v/>
      </c>
      <c r="AL580" s="125" t="str">
        <f>IF('2. Enter scores'!AK584&lt;&gt;"",'2. Enter scores'!$B584-'2. Enter scores'!AK584,"")</f>
        <v/>
      </c>
      <c r="AM580" s="125" t="str">
        <f>IF('2. Enter scores'!AL584&lt;&gt;"",'2. Enter scores'!$B584-'2. Enter scores'!AL584,"")</f>
        <v/>
      </c>
      <c r="AN580" s="125" t="str">
        <f>IF('2. Enter scores'!AM584&lt;&gt;"",'2. Enter scores'!$B584-'2. Enter scores'!AM584,"")</f>
        <v/>
      </c>
      <c r="AO580" s="125" t="str">
        <f>IF('2. Enter scores'!AN584&lt;&gt;"",'2. Enter scores'!$B584-'2. Enter scores'!AN584,"")</f>
        <v/>
      </c>
      <c r="AP580" s="125" t="str">
        <f>IF('2. Enter scores'!AO584&lt;&gt;"",'2. Enter scores'!$B584-'2. Enter scores'!AO584,"")</f>
        <v/>
      </c>
      <c r="AQ580" s="125" t="str">
        <f>IF('2. Enter scores'!AP584&lt;&gt;"",'2. Enter scores'!$B584-'2. Enter scores'!AP584,"")</f>
        <v/>
      </c>
      <c r="AR580" s="125" t="str">
        <f>IF('2. Enter scores'!AQ584&lt;&gt;"",'2. Enter scores'!$B584-'2. Enter scores'!AQ584,"")</f>
        <v/>
      </c>
      <c r="AS580" s="125" t="str">
        <f>IF('2. Enter scores'!AR584&lt;&gt;"",'2. Enter scores'!$B584-'2. Enter scores'!AR584,"")</f>
        <v/>
      </c>
      <c r="AT580" s="125" t="str">
        <f>IF('2. Enter scores'!AS584&lt;&gt;"",'2. Enter scores'!$B584-'2. Enter scores'!AS584,"")</f>
        <v/>
      </c>
      <c r="AU580" s="125" t="str">
        <f>IF('2. Enter scores'!AT584&lt;&gt;"",'2. Enter scores'!$B584-'2. Enter scores'!AT584,"")</f>
        <v/>
      </c>
      <c r="AV580" s="125" t="str">
        <f>IF('2. Enter scores'!AU584&lt;&gt;"",'2. Enter scores'!$B584-'2. Enter scores'!AU584,"")</f>
        <v/>
      </c>
      <c r="AW580" s="125" t="str">
        <f>IF('2. Enter scores'!AV584&lt;&gt;"",'2. Enter scores'!$B584-'2. Enter scores'!AV584,"")</f>
        <v/>
      </c>
      <c r="AX580" s="125" t="str">
        <f>IF('2. Enter scores'!AW584&lt;&gt;"",'2. Enter scores'!$B584-'2. Enter scores'!AW584,"")</f>
        <v/>
      </c>
      <c r="AY580" s="125" t="str">
        <f>IF('2. Enter scores'!AX584&lt;&gt;"",'2. Enter scores'!$B584-'2. Enter scores'!AX584,"")</f>
        <v/>
      </c>
      <c r="AZ580" s="125" t="str">
        <f>IF('2. Enter scores'!AY584&lt;&gt;"",'2. Enter scores'!$B584-'2. Enter scores'!AY584,"")</f>
        <v/>
      </c>
      <c r="BA580" s="125" t="str">
        <f>IF('2. Enter scores'!AZ584&lt;&gt;"",'2. Enter scores'!$B584-'2. Enter scores'!AZ584,"")</f>
        <v/>
      </c>
      <c r="BB580" s="125" t="str">
        <f>IF('2. Enter scores'!BA584&lt;&gt;"",'2. Enter scores'!$B584-'2. Enter scores'!BA584,"")</f>
        <v/>
      </c>
      <c r="BC580" s="125" t="str">
        <f>IF('2. Enter scores'!BB584&lt;&gt;"",'2. Enter scores'!$B584-'2. Enter scores'!BB584,"")</f>
        <v/>
      </c>
      <c r="BD580" s="125" t="str">
        <f>IF('2. Enter scores'!BC584&lt;&gt;"",'2. Enter scores'!$B584-'2. Enter scores'!BC584,"")</f>
        <v/>
      </c>
      <c r="BE580" s="125" t="str">
        <f>IF('2. Enter scores'!BD584&lt;&gt;"",'2. Enter scores'!$B584-'2. Enter scores'!BD584,"")</f>
        <v/>
      </c>
      <c r="BF580" s="125" t="str">
        <f>IF('2. Enter scores'!BE584&lt;&gt;"",'2. Enter scores'!$B584-'2. Enter scores'!BE584,"")</f>
        <v/>
      </c>
      <c r="BG580" s="125" t="str">
        <f>IF('2. Enter scores'!BF584&lt;&gt;"",'2. Enter scores'!$B584-'2. Enter scores'!BF584,"")</f>
        <v/>
      </c>
      <c r="BH580" s="125" t="str">
        <f>IF('2. Enter scores'!BG584&lt;&gt;"",'2. Enter scores'!$B584-'2. Enter scores'!BG584,"")</f>
        <v/>
      </c>
      <c r="BI580" s="125" t="str">
        <f>IF('2. Enter scores'!BH584&lt;&gt;"",'2. Enter scores'!$B584-'2. Enter scores'!BH584,"")</f>
        <v/>
      </c>
      <c r="BJ580" s="125" t="str">
        <f>IF('2. Enter scores'!BI584&lt;&gt;"",'2. Enter scores'!$B584-'2. Enter scores'!BI584,"")</f>
        <v/>
      </c>
      <c r="BK580" s="125" t="str">
        <f>IF('2. Enter scores'!BJ584&lt;&gt;"",'2. Enter scores'!$B584-'2. Enter scores'!BJ584,"")</f>
        <v/>
      </c>
      <c r="BL580" s="125" t="str">
        <f>IF('2. Enter scores'!BK584&lt;&gt;"",'2. Enter scores'!$B584-'2. Enter scores'!BK584,"")</f>
        <v/>
      </c>
      <c r="BM580" s="125" t="str">
        <f>IF('2. Enter scores'!BL584&lt;&gt;"",'2. Enter scores'!$B584-'2. Enter scores'!BL584,"")</f>
        <v/>
      </c>
      <c r="BN580" s="125" t="str">
        <f>IF('2. Enter scores'!BM584&lt;&gt;"",'2. Enter scores'!$B584-'2. Enter scores'!BM584,"")</f>
        <v/>
      </c>
      <c r="BO580" s="125" t="str">
        <f>IF('2. Enter scores'!BN584&lt;&gt;"",'2. Enter scores'!$B584-'2. Enter scores'!BN584,"")</f>
        <v/>
      </c>
      <c r="BP580" s="108">
        <v>1000</v>
      </c>
    </row>
    <row r="581" spans="2:68" x14ac:dyDescent="0.35">
      <c r="B581" s="125" t="str">
        <f>IF('2. Enter scores'!A585&lt;&gt;"",'2. Enter scores'!A585,"")</f>
        <v/>
      </c>
      <c r="H581" s="125" t="str">
        <f>IF('2. Enter scores'!G585&lt;&gt;"",'2. Enter scores'!$B585-'2. Enter scores'!G585,"")</f>
        <v/>
      </c>
      <c r="I581" s="125" t="str">
        <f>IF('2. Enter scores'!H585&lt;&gt;"",'2. Enter scores'!$B585-'2. Enter scores'!H585,"")</f>
        <v/>
      </c>
      <c r="J581" s="125" t="str">
        <f>IF('2. Enter scores'!I585&lt;&gt;"",'2. Enter scores'!$B585-'2. Enter scores'!I585,"")</f>
        <v/>
      </c>
      <c r="K581" s="125" t="str">
        <f>IF('2. Enter scores'!J585&lt;&gt;"",'2. Enter scores'!$B585-'2. Enter scores'!J585,"")</f>
        <v/>
      </c>
      <c r="L581" s="125" t="str">
        <f>IF('2. Enter scores'!K585&lt;&gt;"",'2. Enter scores'!$B585-'2. Enter scores'!K585,"")</f>
        <v/>
      </c>
      <c r="M581" s="125" t="str">
        <f>IF('2. Enter scores'!L585&lt;&gt;"",'2. Enter scores'!$B585-'2. Enter scores'!L585,"")</f>
        <v/>
      </c>
      <c r="N581" s="125" t="str">
        <f>IF('2. Enter scores'!M585&lt;&gt;"",'2. Enter scores'!$B585-'2. Enter scores'!M585,"")</f>
        <v/>
      </c>
      <c r="O581" s="125" t="str">
        <f>IF('2. Enter scores'!N585&lt;&gt;"",'2. Enter scores'!$B585-'2. Enter scores'!N585,"")</f>
        <v/>
      </c>
      <c r="P581" s="125" t="str">
        <f>IF('2. Enter scores'!O585&lt;&gt;"",'2. Enter scores'!$B585-'2. Enter scores'!O585,"")</f>
        <v/>
      </c>
      <c r="Q581" s="125" t="str">
        <f>IF('2. Enter scores'!P585&lt;&gt;"",'2. Enter scores'!$B585-'2. Enter scores'!P585,"")</f>
        <v/>
      </c>
      <c r="R581" s="125" t="str">
        <f>IF('2. Enter scores'!Q585&lt;&gt;"",'2. Enter scores'!$B585-'2. Enter scores'!Q585,"")</f>
        <v/>
      </c>
      <c r="S581" s="125" t="str">
        <f>IF('2. Enter scores'!R585&lt;&gt;"",'2. Enter scores'!$B585-'2. Enter scores'!R585,"")</f>
        <v/>
      </c>
      <c r="T581" s="125" t="str">
        <f>IF('2. Enter scores'!S585&lt;&gt;"",'2. Enter scores'!$B585-'2. Enter scores'!S585,"")</f>
        <v/>
      </c>
      <c r="U581" s="125" t="str">
        <f>IF('2. Enter scores'!T585&lt;&gt;"",'2. Enter scores'!$B585-'2. Enter scores'!T585,"")</f>
        <v/>
      </c>
      <c r="V581" s="125" t="str">
        <f>IF('2. Enter scores'!U585&lt;&gt;"",'2. Enter scores'!$B585-'2. Enter scores'!U585,"")</f>
        <v/>
      </c>
      <c r="W581" s="125" t="str">
        <f>IF('2. Enter scores'!V585&lt;&gt;"",'2. Enter scores'!$B585-'2. Enter scores'!V585,"")</f>
        <v/>
      </c>
      <c r="X581" s="125" t="str">
        <f>IF('2. Enter scores'!W585&lt;&gt;"",'2. Enter scores'!$B585-'2. Enter scores'!W585,"")</f>
        <v/>
      </c>
      <c r="Y581" s="125" t="str">
        <f>IF('2. Enter scores'!X585&lt;&gt;"",'2. Enter scores'!$B585-'2. Enter scores'!X585,"")</f>
        <v/>
      </c>
      <c r="Z581" s="125" t="str">
        <f>IF('2. Enter scores'!Y585&lt;&gt;"",'2. Enter scores'!$B585-'2. Enter scores'!Y585,"")</f>
        <v/>
      </c>
      <c r="AA581" s="125" t="str">
        <f>IF('2. Enter scores'!Z585&lt;&gt;"",'2. Enter scores'!$B585-'2. Enter scores'!Z585,"")</f>
        <v/>
      </c>
      <c r="AB581" s="125" t="str">
        <f>IF('2. Enter scores'!AA585&lt;&gt;"",'2. Enter scores'!$B585-'2. Enter scores'!AA585,"")</f>
        <v/>
      </c>
      <c r="AC581" s="125" t="str">
        <f>IF('2. Enter scores'!AB585&lt;&gt;"",'2. Enter scores'!$B585-'2. Enter scores'!AB585,"")</f>
        <v/>
      </c>
      <c r="AD581" s="125" t="str">
        <f>IF('2. Enter scores'!AC585&lt;&gt;"",'2. Enter scores'!$B585-'2. Enter scores'!AC585,"")</f>
        <v/>
      </c>
      <c r="AE581" s="125" t="str">
        <f>IF('2. Enter scores'!AD585&lt;&gt;"",'2. Enter scores'!$B585-'2. Enter scores'!AD585,"")</f>
        <v/>
      </c>
      <c r="AF581" s="125" t="str">
        <f>IF('2. Enter scores'!AE585&lt;&gt;"",'2. Enter scores'!$B585-'2. Enter scores'!AE585,"")</f>
        <v/>
      </c>
      <c r="AG581" s="125" t="str">
        <f>IF('2. Enter scores'!AF585&lt;&gt;"",'2. Enter scores'!$B585-'2. Enter scores'!AF585,"")</f>
        <v/>
      </c>
      <c r="AH581" s="125" t="str">
        <f>IF('2. Enter scores'!AG585&lt;&gt;"",'2. Enter scores'!$B585-'2. Enter scores'!AG585,"")</f>
        <v/>
      </c>
      <c r="AI581" s="125" t="str">
        <f>IF('2. Enter scores'!AH585&lt;&gt;"",'2. Enter scores'!$B585-'2. Enter scores'!AH585,"")</f>
        <v/>
      </c>
      <c r="AJ581" s="125" t="str">
        <f>IF('2. Enter scores'!AI585&lt;&gt;"",'2. Enter scores'!$B585-'2. Enter scores'!AI585,"")</f>
        <v/>
      </c>
      <c r="AK581" s="125" t="str">
        <f>IF('2. Enter scores'!AJ585&lt;&gt;"",'2. Enter scores'!$B585-'2. Enter scores'!AJ585,"")</f>
        <v/>
      </c>
      <c r="AL581" s="125" t="str">
        <f>IF('2. Enter scores'!AK585&lt;&gt;"",'2. Enter scores'!$B585-'2. Enter scores'!AK585,"")</f>
        <v/>
      </c>
      <c r="AM581" s="125" t="str">
        <f>IF('2. Enter scores'!AL585&lt;&gt;"",'2. Enter scores'!$B585-'2. Enter scores'!AL585,"")</f>
        <v/>
      </c>
      <c r="AN581" s="125" t="str">
        <f>IF('2. Enter scores'!AM585&lt;&gt;"",'2. Enter scores'!$B585-'2. Enter scores'!AM585,"")</f>
        <v/>
      </c>
      <c r="AO581" s="125" t="str">
        <f>IF('2. Enter scores'!AN585&lt;&gt;"",'2. Enter scores'!$B585-'2. Enter scores'!AN585,"")</f>
        <v/>
      </c>
      <c r="AP581" s="125" t="str">
        <f>IF('2. Enter scores'!AO585&lt;&gt;"",'2. Enter scores'!$B585-'2. Enter scores'!AO585,"")</f>
        <v/>
      </c>
      <c r="AQ581" s="125" t="str">
        <f>IF('2. Enter scores'!AP585&lt;&gt;"",'2. Enter scores'!$B585-'2. Enter scores'!AP585,"")</f>
        <v/>
      </c>
      <c r="AR581" s="125" t="str">
        <f>IF('2. Enter scores'!AQ585&lt;&gt;"",'2. Enter scores'!$B585-'2. Enter scores'!AQ585,"")</f>
        <v/>
      </c>
      <c r="AS581" s="125" t="str">
        <f>IF('2. Enter scores'!AR585&lt;&gt;"",'2. Enter scores'!$B585-'2. Enter scores'!AR585,"")</f>
        <v/>
      </c>
      <c r="AT581" s="125" t="str">
        <f>IF('2. Enter scores'!AS585&lt;&gt;"",'2. Enter scores'!$B585-'2. Enter scores'!AS585,"")</f>
        <v/>
      </c>
      <c r="AU581" s="125" t="str">
        <f>IF('2. Enter scores'!AT585&lt;&gt;"",'2. Enter scores'!$B585-'2. Enter scores'!AT585,"")</f>
        <v/>
      </c>
      <c r="AV581" s="125" t="str">
        <f>IF('2. Enter scores'!AU585&lt;&gt;"",'2. Enter scores'!$B585-'2. Enter scores'!AU585,"")</f>
        <v/>
      </c>
      <c r="AW581" s="125" t="str">
        <f>IF('2. Enter scores'!AV585&lt;&gt;"",'2. Enter scores'!$B585-'2. Enter scores'!AV585,"")</f>
        <v/>
      </c>
      <c r="AX581" s="125" t="str">
        <f>IF('2. Enter scores'!AW585&lt;&gt;"",'2. Enter scores'!$B585-'2. Enter scores'!AW585,"")</f>
        <v/>
      </c>
      <c r="AY581" s="125" t="str">
        <f>IF('2. Enter scores'!AX585&lt;&gt;"",'2. Enter scores'!$B585-'2. Enter scores'!AX585,"")</f>
        <v/>
      </c>
      <c r="AZ581" s="125" t="str">
        <f>IF('2. Enter scores'!AY585&lt;&gt;"",'2. Enter scores'!$B585-'2. Enter scores'!AY585,"")</f>
        <v/>
      </c>
      <c r="BA581" s="125" t="str">
        <f>IF('2. Enter scores'!AZ585&lt;&gt;"",'2. Enter scores'!$B585-'2. Enter scores'!AZ585,"")</f>
        <v/>
      </c>
      <c r="BB581" s="125" t="str">
        <f>IF('2. Enter scores'!BA585&lt;&gt;"",'2. Enter scores'!$B585-'2. Enter scores'!BA585,"")</f>
        <v/>
      </c>
      <c r="BC581" s="125" t="str">
        <f>IF('2. Enter scores'!BB585&lt;&gt;"",'2. Enter scores'!$B585-'2. Enter scores'!BB585,"")</f>
        <v/>
      </c>
      <c r="BD581" s="125" t="str">
        <f>IF('2. Enter scores'!BC585&lt;&gt;"",'2. Enter scores'!$B585-'2. Enter scores'!BC585,"")</f>
        <v/>
      </c>
      <c r="BE581" s="125" t="str">
        <f>IF('2. Enter scores'!BD585&lt;&gt;"",'2. Enter scores'!$B585-'2. Enter scores'!BD585,"")</f>
        <v/>
      </c>
      <c r="BF581" s="125" t="str">
        <f>IF('2. Enter scores'!BE585&lt;&gt;"",'2. Enter scores'!$B585-'2. Enter scores'!BE585,"")</f>
        <v/>
      </c>
      <c r="BG581" s="125" t="str">
        <f>IF('2. Enter scores'!BF585&lt;&gt;"",'2. Enter scores'!$B585-'2. Enter scores'!BF585,"")</f>
        <v/>
      </c>
      <c r="BH581" s="125" t="str">
        <f>IF('2. Enter scores'!BG585&lt;&gt;"",'2. Enter scores'!$B585-'2. Enter scores'!BG585,"")</f>
        <v/>
      </c>
      <c r="BI581" s="125" t="str">
        <f>IF('2. Enter scores'!BH585&lt;&gt;"",'2. Enter scores'!$B585-'2. Enter scores'!BH585,"")</f>
        <v/>
      </c>
      <c r="BJ581" s="125" t="str">
        <f>IF('2. Enter scores'!BI585&lt;&gt;"",'2. Enter scores'!$B585-'2. Enter scores'!BI585,"")</f>
        <v/>
      </c>
      <c r="BK581" s="125" t="str">
        <f>IF('2. Enter scores'!BJ585&lt;&gt;"",'2. Enter scores'!$B585-'2. Enter scores'!BJ585,"")</f>
        <v/>
      </c>
      <c r="BL581" s="125" t="str">
        <f>IF('2. Enter scores'!BK585&lt;&gt;"",'2. Enter scores'!$B585-'2. Enter scores'!BK585,"")</f>
        <v/>
      </c>
      <c r="BM581" s="125" t="str">
        <f>IF('2. Enter scores'!BL585&lt;&gt;"",'2. Enter scores'!$B585-'2. Enter scores'!BL585,"")</f>
        <v/>
      </c>
      <c r="BN581" s="125" t="str">
        <f>IF('2. Enter scores'!BM585&lt;&gt;"",'2. Enter scores'!$B585-'2. Enter scores'!BM585,"")</f>
        <v/>
      </c>
      <c r="BO581" s="125" t="str">
        <f>IF('2. Enter scores'!BN585&lt;&gt;"",'2. Enter scores'!$B585-'2. Enter scores'!BN585,"")</f>
        <v/>
      </c>
      <c r="BP581" s="108">
        <v>1000</v>
      </c>
    </row>
    <row r="582" spans="2:68" x14ac:dyDescent="0.35">
      <c r="B582" s="125" t="str">
        <f>IF('2. Enter scores'!A586&lt;&gt;"",'2. Enter scores'!A586,"")</f>
        <v/>
      </c>
      <c r="H582" s="125" t="str">
        <f>IF('2. Enter scores'!G586&lt;&gt;"",'2. Enter scores'!$B586-'2. Enter scores'!G586,"")</f>
        <v/>
      </c>
      <c r="I582" s="125" t="str">
        <f>IF('2. Enter scores'!H586&lt;&gt;"",'2. Enter scores'!$B586-'2. Enter scores'!H586,"")</f>
        <v/>
      </c>
      <c r="J582" s="125" t="str">
        <f>IF('2. Enter scores'!I586&lt;&gt;"",'2. Enter scores'!$B586-'2. Enter scores'!I586,"")</f>
        <v/>
      </c>
      <c r="K582" s="125" t="str">
        <f>IF('2. Enter scores'!J586&lt;&gt;"",'2. Enter scores'!$B586-'2. Enter scores'!J586,"")</f>
        <v/>
      </c>
      <c r="L582" s="125" t="str">
        <f>IF('2. Enter scores'!K586&lt;&gt;"",'2. Enter scores'!$B586-'2. Enter scores'!K586,"")</f>
        <v/>
      </c>
      <c r="M582" s="125" t="str">
        <f>IF('2. Enter scores'!L586&lt;&gt;"",'2. Enter scores'!$B586-'2. Enter scores'!L586,"")</f>
        <v/>
      </c>
      <c r="N582" s="125" t="str">
        <f>IF('2. Enter scores'!M586&lt;&gt;"",'2. Enter scores'!$B586-'2. Enter scores'!M586,"")</f>
        <v/>
      </c>
      <c r="O582" s="125" t="str">
        <f>IF('2. Enter scores'!N586&lt;&gt;"",'2. Enter scores'!$B586-'2. Enter scores'!N586,"")</f>
        <v/>
      </c>
      <c r="P582" s="125" t="str">
        <f>IF('2. Enter scores'!O586&lt;&gt;"",'2. Enter scores'!$B586-'2. Enter scores'!O586,"")</f>
        <v/>
      </c>
      <c r="Q582" s="125" t="str">
        <f>IF('2. Enter scores'!P586&lt;&gt;"",'2. Enter scores'!$B586-'2. Enter scores'!P586,"")</f>
        <v/>
      </c>
      <c r="R582" s="125" t="str">
        <f>IF('2. Enter scores'!Q586&lt;&gt;"",'2. Enter scores'!$B586-'2. Enter scores'!Q586,"")</f>
        <v/>
      </c>
      <c r="S582" s="125" t="str">
        <f>IF('2. Enter scores'!R586&lt;&gt;"",'2. Enter scores'!$B586-'2. Enter scores'!R586,"")</f>
        <v/>
      </c>
      <c r="T582" s="125" t="str">
        <f>IF('2. Enter scores'!S586&lt;&gt;"",'2. Enter scores'!$B586-'2. Enter scores'!S586,"")</f>
        <v/>
      </c>
      <c r="U582" s="125" t="str">
        <f>IF('2. Enter scores'!T586&lt;&gt;"",'2. Enter scores'!$B586-'2. Enter scores'!T586,"")</f>
        <v/>
      </c>
      <c r="V582" s="125" t="str">
        <f>IF('2. Enter scores'!U586&lt;&gt;"",'2. Enter scores'!$B586-'2. Enter scores'!U586,"")</f>
        <v/>
      </c>
      <c r="W582" s="125" t="str">
        <f>IF('2. Enter scores'!V586&lt;&gt;"",'2. Enter scores'!$B586-'2. Enter scores'!V586,"")</f>
        <v/>
      </c>
      <c r="X582" s="125" t="str">
        <f>IF('2. Enter scores'!W586&lt;&gt;"",'2. Enter scores'!$B586-'2. Enter scores'!W586,"")</f>
        <v/>
      </c>
      <c r="Y582" s="125" t="str">
        <f>IF('2. Enter scores'!X586&lt;&gt;"",'2. Enter scores'!$B586-'2. Enter scores'!X586,"")</f>
        <v/>
      </c>
      <c r="Z582" s="125" t="str">
        <f>IF('2. Enter scores'!Y586&lt;&gt;"",'2. Enter scores'!$B586-'2. Enter scores'!Y586,"")</f>
        <v/>
      </c>
      <c r="AA582" s="125" t="str">
        <f>IF('2. Enter scores'!Z586&lt;&gt;"",'2. Enter scores'!$B586-'2. Enter scores'!Z586,"")</f>
        <v/>
      </c>
      <c r="AB582" s="125" t="str">
        <f>IF('2. Enter scores'!AA586&lt;&gt;"",'2. Enter scores'!$B586-'2. Enter scores'!AA586,"")</f>
        <v/>
      </c>
      <c r="AC582" s="125" t="str">
        <f>IF('2. Enter scores'!AB586&lt;&gt;"",'2. Enter scores'!$B586-'2. Enter scores'!AB586,"")</f>
        <v/>
      </c>
      <c r="AD582" s="125" t="str">
        <f>IF('2. Enter scores'!AC586&lt;&gt;"",'2. Enter scores'!$B586-'2. Enter scores'!AC586,"")</f>
        <v/>
      </c>
      <c r="AE582" s="125" t="str">
        <f>IF('2. Enter scores'!AD586&lt;&gt;"",'2. Enter scores'!$B586-'2. Enter scores'!AD586,"")</f>
        <v/>
      </c>
      <c r="AF582" s="125" t="str">
        <f>IF('2. Enter scores'!AE586&lt;&gt;"",'2. Enter scores'!$B586-'2. Enter scores'!AE586,"")</f>
        <v/>
      </c>
      <c r="AG582" s="125" t="str">
        <f>IF('2. Enter scores'!AF586&lt;&gt;"",'2. Enter scores'!$B586-'2. Enter scores'!AF586,"")</f>
        <v/>
      </c>
      <c r="AH582" s="125" t="str">
        <f>IF('2. Enter scores'!AG586&lt;&gt;"",'2. Enter scores'!$B586-'2. Enter scores'!AG586,"")</f>
        <v/>
      </c>
      <c r="AI582" s="125" t="str">
        <f>IF('2. Enter scores'!AH586&lt;&gt;"",'2. Enter scores'!$B586-'2. Enter scores'!AH586,"")</f>
        <v/>
      </c>
      <c r="AJ582" s="125" t="str">
        <f>IF('2. Enter scores'!AI586&lt;&gt;"",'2. Enter scores'!$B586-'2. Enter scores'!AI586,"")</f>
        <v/>
      </c>
      <c r="AK582" s="125" t="str">
        <f>IF('2. Enter scores'!AJ586&lt;&gt;"",'2. Enter scores'!$B586-'2. Enter scores'!AJ586,"")</f>
        <v/>
      </c>
      <c r="AL582" s="125" t="str">
        <f>IF('2. Enter scores'!AK586&lt;&gt;"",'2. Enter scores'!$B586-'2. Enter scores'!AK586,"")</f>
        <v/>
      </c>
      <c r="AM582" s="125" t="str">
        <f>IF('2. Enter scores'!AL586&lt;&gt;"",'2. Enter scores'!$B586-'2. Enter scores'!AL586,"")</f>
        <v/>
      </c>
      <c r="AN582" s="125" t="str">
        <f>IF('2. Enter scores'!AM586&lt;&gt;"",'2. Enter scores'!$B586-'2. Enter scores'!AM586,"")</f>
        <v/>
      </c>
      <c r="AO582" s="125" t="str">
        <f>IF('2. Enter scores'!AN586&lt;&gt;"",'2. Enter scores'!$B586-'2. Enter scores'!AN586,"")</f>
        <v/>
      </c>
      <c r="AP582" s="125" t="str">
        <f>IF('2. Enter scores'!AO586&lt;&gt;"",'2. Enter scores'!$B586-'2. Enter scores'!AO586,"")</f>
        <v/>
      </c>
      <c r="AQ582" s="125" t="str">
        <f>IF('2. Enter scores'!AP586&lt;&gt;"",'2. Enter scores'!$B586-'2. Enter scores'!AP586,"")</f>
        <v/>
      </c>
      <c r="AR582" s="125" t="str">
        <f>IF('2. Enter scores'!AQ586&lt;&gt;"",'2. Enter scores'!$B586-'2. Enter scores'!AQ586,"")</f>
        <v/>
      </c>
      <c r="AS582" s="125" t="str">
        <f>IF('2. Enter scores'!AR586&lt;&gt;"",'2. Enter scores'!$B586-'2. Enter scores'!AR586,"")</f>
        <v/>
      </c>
      <c r="AT582" s="125" t="str">
        <f>IF('2. Enter scores'!AS586&lt;&gt;"",'2. Enter scores'!$B586-'2. Enter scores'!AS586,"")</f>
        <v/>
      </c>
      <c r="AU582" s="125" t="str">
        <f>IF('2. Enter scores'!AT586&lt;&gt;"",'2. Enter scores'!$B586-'2. Enter scores'!AT586,"")</f>
        <v/>
      </c>
      <c r="AV582" s="125" t="str">
        <f>IF('2. Enter scores'!AU586&lt;&gt;"",'2. Enter scores'!$B586-'2. Enter scores'!AU586,"")</f>
        <v/>
      </c>
      <c r="AW582" s="125" t="str">
        <f>IF('2. Enter scores'!AV586&lt;&gt;"",'2. Enter scores'!$B586-'2. Enter scores'!AV586,"")</f>
        <v/>
      </c>
      <c r="AX582" s="125" t="str">
        <f>IF('2. Enter scores'!AW586&lt;&gt;"",'2. Enter scores'!$B586-'2. Enter scores'!AW586,"")</f>
        <v/>
      </c>
      <c r="AY582" s="125" t="str">
        <f>IF('2. Enter scores'!AX586&lt;&gt;"",'2. Enter scores'!$B586-'2. Enter scores'!AX586,"")</f>
        <v/>
      </c>
      <c r="AZ582" s="125" t="str">
        <f>IF('2. Enter scores'!AY586&lt;&gt;"",'2. Enter scores'!$B586-'2. Enter scores'!AY586,"")</f>
        <v/>
      </c>
      <c r="BA582" s="125" t="str">
        <f>IF('2. Enter scores'!AZ586&lt;&gt;"",'2. Enter scores'!$B586-'2. Enter scores'!AZ586,"")</f>
        <v/>
      </c>
      <c r="BB582" s="125" t="str">
        <f>IF('2. Enter scores'!BA586&lt;&gt;"",'2. Enter scores'!$B586-'2. Enter scores'!BA586,"")</f>
        <v/>
      </c>
      <c r="BC582" s="125" t="str">
        <f>IF('2. Enter scores'!BB586&lt;&gt;"",'2. Enter scores'!$B586-'2. Enter scores'!BB586,"")</f>
        <v/>
      </c>
      <c r="BD582" s="125" t="str">
        <f>IF('2. Enter scores'!BC586&lt;&gt;"",'2. Enter scores'!$B586-'2. Enter scores'!BC586,"")</f>
        <v/>
      </c>
      <c r="BE582" s="125" t="str">
        <f>IF('2. Enter scores'!BD586&lt;&gt;"",'2. Enter scores'!$B586-'2. Enter scores'!BD586,"")</f>
        <v/>
      </c>
      <c r="BF582" s="125" t="str">
        <f>IF('2. Enter scores'!BE586&lt;&gt;"",'2. Enter scores'!$B586-'2. Enter scores'!BE586,"")</f>
        <v/>
      </c>
      <c r="BG582" s="125" t="str">
        <f>IF('2. Enter scores'!BF586&lt;&gt;"",'2. Enter scores'!$B586-'2. Enter scores'!BF586,"")</f>
        <v/>
      </c>
      <c r="BH582" s="125" t="str">
        <f>IF('2. Enter scores'!BG586&lt;&gt;"",'2. Enter scores'!$B586-'2. Enter scores'!BG586,"")</f>
        <v/>
      </c>
      <c r="BI582" s="125" t="str">
        <f>IF('2. Enter scores'!BH586&lt;&gt;"",'2. Enter scores'!$B586-'2. Enter scores'!BH586,"")</f>
        <v/>
      </c>
      <c r="BJ582" s="125" t="str">
        <f>IF('2. Enter scores'!BI586&lt;&gt;"",'2. Enter scores'!$B586-'2. Enter scores'!BI586,"")</f>
        <v/>
      </c>
      <c r="BK582" s="125" t="str">
        <f>IF('2. Enter scores'!BJ586&lt;&gt;"",'2. Enter scores'!$B586-'2. Enter scores'!BJ586,"")</f>
        <v/>
      </c>
      <c r="BL582" s="125" t="str">
        <f>IF('2. Enter scores'!BK586&lt;&gt;"",'2. Enter scores'!$B586-'2. Enter scores'!BK586,"")</f>
        <v/>
      </c>
      <c r="BM582" s="125" t="str">
        <f>IF('2. Enter scores'!BL586&lt;&gt;"",'2. Enter scores'!$B586-'2. Enter scores'!BL586,"")</f>
        <v/>
      </c>
      <c r="BN582" s="125" t="str">
        <f>IF('2. Enter scores'!BM586&lt;&gt;"",'2. Enter scores'!$B586-'2. Enter scores'!BM586,"")</f>
        <v/>
      </c>
      <c r="BO582" s="125" t="str">
        <f>IF('2. Enter scores'!BN586&lt;&gt;"",'2. Enter scores'!$B586-'2. Enter scores'!BN586,"")</f>
        <v/>
      </c>
      <c r="BP582" s="108">
        <v>1000</v>
      </c>
    </row>
    <row r="583" spans="2:68" x14ac:dyDescent="0.35">
      <c r="B583" s="125" t="str">
        <f>IF('2. Enter scores'!A587&lt;&gt;"",'2. Enter scores'!A587,"")</f>
        <v/>
      </c>
      <c r="H583" s="125" t="str">
        <f>IF('2. Enter scores'!G587&lt;&gt;"",'2. Enter scores'!$B587-'2. Enter scores'!G587,"")</f>
        <v/>
      </c>
      <c r="I583" s="125" t="str">
        <f>IF('2. Enter scores'!H587&lt;&gt;"",'2. Enter scores'!$B587-'2. Enter scores'!H587,"")</f>
        <v/>
      </c>
      <c r="J583" s="125" t="str">
        <f>IF('2. Enter scores'!I587&lt;&gt;"",'2. Enter scores'!$B587-'2. Enter scores'!I587,"")</f>
        <v/>
      </c>
      <c r="K583" s="125" t="str">
        <f>IF('2. Enter scores'!J587&lt;&gt;"",'2. Enter scores'!$B587-'2. Enter scores'!J587,"")</f>
        <v/>
      </c>
      <c r="L583" s="125" t="str">
        <f>IF('2. Enter scores'!K587&lt;&gt;"",'2. Enter scores'!$B587-'2. Enter scores'!K587,"")</f>
        <v/>
      </c>
      <c r="M583" s="125" t="str">
        <f>IF('2. Enter scores'!L587&lt;&gt;"",'2. Enter scores'!$B587-'2. Enter scores'!L587,"")</f>
        <v/>
      </c>
      <c r="N583" s="125" t="str">
        <f>IF('2. Enter scores'!M587&lt;&gt;"",'2. Enter scores'!$B587-'2. Enter scores'!M587,"")</f>
        <v/>
      </c>
      <c r="O583" s="125" t="str">
        <f>IF('2. Enter scores'!N587&lt;&gt;"",'2. Enter scores'!$B587-'2. Enter scores'!N587,"")</f>
        <v/>
      </c>
      <c r="P583" s="125" t="str">
        <f>IF('2. Enter scores'!O587&lt;&gt;"",'2. Enter scores'!$B587-'2. Enter scores'!O587,"")</f>
        <v/>
      </c>
      <c r="Q583" s="125" t="str">
        <f>IF('2. Enter scores'!P587&lt;&gt;"",'2. Enter scores'!$B587-'2. Enter scores'!P587,"")</f>
        <v/>
      </c>
      <c r="R583" s="125" t="str">
        <f>IF('2. Enter scores'!Q587&lt;&gt;"",'2. Enter scores'!$B587-'2. Enter scores'!Q587,"")</f>
        <v/>
      </c>
      <c r="S583" s="125" t="str">
        <f>IF('2. Enter scores'!R587&lt;&gt;"",'2. Enter scores'!$B587-'2. Enter scores'!R587,"")</f>
        <v/>
      </c>
      <c r="T583" s="125" t="str">
        <f>IF('2. Enter scores'!S587&lt;&gt;"",'2. Enter scores'!$B587-'2. Enter scores'!S587,"")</f>
        <v/>
      </c>
      <c r="U583" s="125" t="str">
        <f>IF('2. Enter scores'!T587&lt;&gt;"",'2. Enter scores'!$B587-'2. Enter scores'!T587,"")</f>
        <v/>
      </c>
      <c r="V583" s="125" t="str">
        <f>IF('2. Enter scores'!U587&lt;&gt;"",'2. Enter scores'!$B587-'2. Enter scores'!U587,"")</f>
        <v/>
      </c>
      <c r="W583" s="125" t="str">
        <f>IF('2. Enter scores'!V587&lt;&gt;"",'2. Enter scores'!$B587-'2. Enter scores'!V587,"")</f>
        <v/>
      </c>
      <c r="X583" s="125" t="str">
        <f>IF('2. Enter scores'!W587&lt;&gt;"",'2. Enter scores'!$B587-'2. Enter scores'!W587,"")</f>
        <v/>
      </c>
      <c r="Y583" s="125" t="str">
        <f>IF('2. Enter scores'!X587&lt;&gt;"",'2. Enter scores'!$B587-'2. Enter scores'!X587,"")</f>
        <v/>
      </c>
      <c r="Z583" s="125" t="str">
        <f>IF('2. Enter scores'!Y587&lt;&gt;"",'2. Enter scores'!$B587-'2. Enter scores'!Y587,"")</f>
        <v/>
      </c>
      <c r="AA583" s="125" t="str">
        <f>IF('2. Enter scores'!Z587&lt;&gt;"",'2. Enter scores'!$B587-'2. Enter scores'!Z587,"")</f>
        <v/>
      </c>
      <c r="AB583" s="125" t="str">
        <f>IF('2. Enter scores'!AA587&lt;&gt;"",'2. Enter scores'!$B587-'2. Enter scores'!AA587,"")</f>
        <v/>
      </c>
      <c r="AC583" s="125" t="str">
        <f>IF('2. Enter scores'!AB587&lt;&gt;"",'2. Enter scores'!$B587-'2. Enter scores'!AB587,"")</f>
        <v/>
      </c>
      <c r="AD583" s="125" t="str">
        <f>IF('2. Enter scores'!AC587&lt;&gt;"",'2. Enter scores'!$B587-'2. Enter scores'!AC587,"")</f>
        <v/>
      </c>
      <c r="AE583" s="125" t="str">
        <f>IF('2. Enter scores'!AD587&lt;&gt;"",'2. Enter scores'!$B587-'2. Enter scores'!AD587,"")</f>
        <v/>
      </c>
      <c r="AF583" s="125" t="str">
        <f>IF('2. Enter scores'!AE587&lt;&gt;"",'2. Enter scores'!$B587-'2. Enter scores'!AE587,"")</f>
        <v/>
      </c>
      <c r="AG583" s="125" t="str">
        <f>IF('2. Enter scores'!AF587&lt;&gt;"",'2. Enter scores'!$B587-'2. Enter scores'!AF587,"")</f>
        <v/>
      </c>
      <c r="AH583" s="125" t="str">
        <f>IF('2. Enter scores'!AG587&lt;&gt;"",'2. Enter scores'!$B587-'2. Enter scores'!AG587,"")</f>
        <v/>
      </c>
      <c r="AI583" s="125" t="str">
        <f>IF('2. Enter scores'!AH587&lt;&gt;"",'2. Enter scores'!$B587-'2. Enter scores'!AH587,"")</f>
        <v/>
      </c>
      <c r="AJ583" s="125" t="str">
        <f>IF('2. Enter scores'!AI587&lt;&gt;"",'2. Enter scores'!$B587-'2. Enter scores'!AI587,"")</f>
        <v/>
      </c>
      <c r="AK583" s="125" t="str">
        <f>IF('2. Enter scores'!AJ587&lt;&gt;"",'2. Enter scores'!$B587-'2. Enter scores'!AJ587,"")</f>
        <v/>
      </c>
      <c r="AL583" s="125" t="str">
        <f>IF('2. Enter scores'!AK587&lt;&gt;"",'2. Enter scores'!$B587-'2. Enter scores'!AK587,"")</f>
        <v/>
      </c>
      <c r="AM583" s="125" t="str">
        <f>IF('2. Enter scores'!AL587&lt;&gt;"",'2. Enter scores'!$B587-'2. Enter scores'!AL587,"")</f>
        <v/>
      </c>
      <c r="AN583" s="125" t="str">
        <f>IF('2. Enter scores'!AM587&lt;&gt;"",'2. Enter scores'!$B587-'2. Enter scores'!AM587,"")</f>
        <v/>
      </c>
      <c r="AO583" s="125" t="str">
        <f>IF('2. Enter scores'!AN587&lt;&gt;"",'2. Enter scores'!$B587-'2. Enter scores'!AN587,"")</f>
        <v/>
      </c>
      <c r="AP583" s="125" t="str">
        <f>IF('2. Enter scores'!AO587&lt;&gt;"",'2. Enter scores'!$B587-'2. Enter scores'!AO587,"")</f>
        <v/>
      </c>
      <c r="AQ583" s="125" t="str">
        <f>IF('2. Enter scores'!AP587&lt;&gt;"",'2. Enter scores'!$B587-'2. Enter scores'!AP587,"")</f>
        <v/>
      </c>
      <c r="AR583" s="125" t="str">
        <f>IF('2. Enter scores'!AQ587&lt;&gt;"",'2. Enter scores'!$B587-'2. Enter scores'!AQ587,"")</f>
        <v/>
      </c>
      <c r="AS583" s="125" t="str">
        <f>IF('2. Enter scores'!AR587&lt;&gt;"",'2. Enter scores'!$B587-'2. Enter scores'!AR587,"")</f>
        <v/>
      </c>
      <c r="AT583" s="125" t="str">
        <f>IF('2. Enter scores'!AS587&lt;&gt;"",'2. Enter scores'!$B587-'2. Enter scores'!AS587,"")</f>
        <v/>
      </c>
      <c r="AU583" s="125" t="str">
        <f>IF('2. Enter scores'!AT587&lt;&gt;"",'2. Enter scores'!$B587-'2. Enter scores'!AT587,"")</f>
        <v/>
      </c>
      <c r="AV583" s="125" t="str">
        <f>IF('2. Enter scores'!AU587&lt;&gt;"",'2. Enter scores'!$B587-'2. Enter scores'!AU587,"")</f>
        <v/>
      </c>
      <c r="AW583" s="125" t="str">
        <f>IF('2. Enter scores'!AV587&lt;&gt;"",'2. Enter scores'!$B587-'2. Enter scores'!AV587,"")</f>
        <v/>
      </c>
      <c r="AX583" s="125" t="str">
        <f>IF('2. Enter scores'!AW587&lt;&gt;"",'2. Enter scores'!$B587-'2. Enter scores'!AW587,"")</f>
        <v/>
      </c>
      <c r="AY583" s="125" t="str">
        <f>IF('2. Enter scores'!AX587&lt;&gt;"",'2. Enter scores'!$B587-'2. Enter scores'!AX587,"")</f>
        <v/>
      </c>
      <c r="AZ583" s="125" t="str">
        <f>IF('2. Enter scores'!AY587&lt;&gt;"",'2. Enter scores'!$B587-'2. Enter scores'!AY587,"")</f>
        <v/>
      </c>
      <c r="BA583" s="125" t="str">
        <f>IF('2. Enter scores'!AZ587&lt;&gt;"",'2. Enter scores'!$B587-'2. Enter scores'!AZ587,"")</f>
        <v/>
      </c>
      <c r="BB583" s="125" t="str">
        <f>IF('2. Enter scores'!BA587&lt;&gt;"",'2. Enter scores'!$B587-'2. Enter scores'!BA587,"")</f>
        <v/>
      </c>
      <c r="BC583" s="125" t="str">
        <f>IF('2. Enter scores'!BB587&lt;&gt;"",'2. Enter scores'!$B587-'2. Enter scores'!BB587,"")</f>
        <v/>
      </c>
      <c r="BD583" s="125" t="str">
        <f>IF('2. Enter scores'!BC587&lt;&gt;"",'2. Enter scores'!$B587-'2. Enter scores'!BC587,"")</f>
        <v/>
      </c>
      <c r="BE583" s="125" t="str">
        <f>IF('2. Enter scores'!BD587&lt;&gt;"",'2. Enter scores'!$B587-'2. Enter scores'!BD587,"")</f>
        <v/>
      </c>
      <c r="BF583" s="125" t="str">
        <f>IF('2. Enter scores'!BE587&lt;&gt;"",'2. Enter scores'!$B587-'2. Enter scores'!BE587,"")</f>
        <v/>
      </c>
      <c r="BG583" s="125" t="str">
        <f>IF('2. Enter scores'!BF587&lt;&gt;"",'2. Enter scores'!$B587-'2. Enter scores'!BF587,"")</f>
        <v/>
      </c>
      <c r="BH583" s="125" t="str">
        <f>IF('2. Enter scores'!BG587&lt;&gt;"",'2. Enter scores'!$B587-'2. Enter scores'!BG587,"")</f>
        <v/>
      </c>
      <c r="BI583" s="125" t="str">
        <f>IF('2. Enter scores'!BH587&lt;&gt;"",'2. Enter scores'!$B587-'2. Enter scores'!BH587,"")</f>
        <v/>
      </c>
      <c r="BJ583" s="125" t="str">
        <f>IF('2. Enter scores'!BI587&lt;&gt;"",'2. Enter scores'!$B587-'2. Enter scores'!BI587,"")</f>
        <v/>
      </c>
      <c r="BK583" s="125" t="str">
        <f>IF('2. Enter scores'!BJ587&lt;&gt;"",'2. Enter scores'!$B587-'2. Enter scores'!BJ587,"")</f>
        <v/>
      </c>
      <c r="BL583" s="125" t="str">
        <f>IF('2. Enter scores'!BK587&lt;&gt;"",'2. Enter scores'!$B587-'2. Enter scores'!BK587,"")</f>
        <v/>
      </c>
      <c r="BM583" s="125" t="str">
        <f>IF('2. Enter scores'!BL587&lt;&gt;"",'2. Enter scores'!$B587-'2. Enter scores'!BL587,"")</f>
        <v/>
      </c>
      <c r="BN583" s="125" t="str">
        <f>IF('2. Enter scores'!BM587&lt;&gt;"",'2. Enter scores'!$B587-'2. Enter scores'!BM587,"")</f>
        <v/>
      </c>
      <c r="BO583" s="125" t="str">
        <f>IF('2. Enter scores'!BN587&lt;&gt;"",'2. Enter scores'!$B587-'2. Enter scores'!BN587,"")</f>
        <v/>
      </c>
      <c r="BP583" s="108">
        <v>1000</v>
      </c>
    </row>
    <row r="584" spans="2:68" x14ac:dyDescent="0.35">
      <c r="B584" s="125" t="str">
        <f>IF('2. Enter scores'!A588&lt;&gt;"",'2. Enter scores'!A588,"")</f>
        <v/>
      </c>
      <c r="H584" s="125" t="str">
        <f>IF('2. Enter scores'!G588&lt;&gt;"",'2. Enter scores'!$B588-'2. Enter scores'!G588,"")</f>
        <v/>
      </c>
      <c r="I584" s="125" t="str">
        <f>IF('2. Enter scores'!H588&lt;&gt;"",'2. Enter scores'!$B588-'2. Enter scores'!H588,"")</f>
        <v/>
      </c>
      <c r="J584" s="125" t="str">
        <f>IF('2. Enter scores'!I588&lt;&gt;"",'2. Enter scores'!$B588-'2. Enter scores'!I588,"")</f>
        <v/>
      </c>
      <c r="K584" s="125" t="str">
        <f>IF('2. Enter scores'!J588&lt;&gt;"",'2. Enter scores'!$B588-'2. Enter scores'!J588,"")</f>
        <v/>
      </c>
      <c r="L584" s="125" t="str">
        <f>IF('2. Enter scores'!K588&lt;&gt;"",'2. Enter scores'!$B588-'2. Enter scores'!K588,"")</f>
        <v/>
      </c>
      <c r="M584" s="125" t="str">
        <f>IF('2. Enter scores'!L588&lt;&gt;"",'2. Enter scores'!$B588-'2. Enter scores'!L588,"")</f>
        <v/>
      </c>
      <c r="N584" s="125" t="str">
        <f>IF('2. Enter scores'!M588&lt;&gt;"",'2. Enter scores'!$B588-'2. Enter scores'!M588,"")</f>
        <v/>
      </c>
      <c r="O584" s="125" t="str">
        <f>IF('2. Enter scores'!N588&lt;&gt;"",'2. Enter scores'!$B588-'2. Enter scores'!N588,"")</f>
        <v/>
      </c>
      <c r="P584" s="125" t="str">
        <f>IF('2. Enter scores'!O588&lt;&gt;"",'2. Enter scores'!$B588-'2. Enter scores'!O588,"")</f>
        <v/>
      </c>
      <c r="Q584" s="125" t="str">
        <f>IF('2. Enter scores'!P588&lt;&gt;"",'2. Enter scores'!$B588-'2. Enter scores'!P588,"")</f>
        <v/>
      </c>
      <c r="R584" s="125" t="str">
        <f>IF('2. Enter scores'!Q588&lt;&gt;"",'2. Enter scores'!$B588-'2. Enter scores'!Q588,"")</f>
        <v/>
      </c>
      <c r="S584" s="125" t="str">
        <f>IF('2. Enter scores'!R588&lt;&gt;"",'2. Enter scores'!$B588-'2. Enter scores'!R588,"")</f>
        <v/>
      </c>
      <c r="T584" s="125" t="str">
        <f>IF('2. Enter scores'!S588&lt;&gt;"",'2. Enter scores'!$B588-'2. Enter scores'!S588,"")</f>
        <v/>
      </c>
      <c r="U584" s="125" t="str">
        <f>IF('2. Enter scores'!T588&lt;&gt;"",'2. Enter scores'!$B588-'2. Enter scores'!T588,"")</f>
        <v/>
      </c>
      <c r="V584" s="125" t="str">
        <f>IF('2. Enter scores'!U588&lt;&gt;"",'2. Enter scores'!$B588-'2. Enter scores'!U588,"")</f>
        <v/>
      </c>
      <c r="W584" s="125" t="str">
        <f>IF('2. Enter scores'!V588&lt;&gt;"",'2. Enter scores'!$B588-'2. Enter scores'!V588,"")</f>
        <v/>
      </c>
      <c r="X584" s="125" t="str">
        <f>IF('2. Enter scores'!W588&lt;&gt;"",'2. Enter scores'!$B588-'2. Enter scores'!W588,"")</f>
        <v/>
      </c>
      <c r="Y584" s="125" t="str">
        <f>IF('2. Enter scores'!X588&lt;&gt;"",'2. Enter scores'!$B588-'2. Enter scores'!X588,"")</f>
        <v/>
      </c>
      <c r="Z584" s="125" t="str">
        <f>IF('2. Enter scores'!Y588&lt;&gt;"",'2. Enter scores'!$B588-'2. Enter scores'!Y588,"")</f>
        <v/>
      </c>
      <c r="AA584" s="125" t="str">
        <f>IF('2. Enter scores'!Z588&lt;&gt;"",'2. Enter scores'!$B588-'2. Enter scores'!Z588,"")</f>
        <v/>
      </c>
      <c r="AB584" s="125" t="str">
        <f>IF('2. Enter scores'!AA588&lt;&gt;"",'2. Enter scores'!$B588-'2. Enter scores'!AA588,"")</f>
        <v/>
      </c>
      <c r="AC584" s="125" t="str">
        <f>IF('2. Enter scores'!AB588&lt;&gt;"",'2. Enter scores'!$B588-'2. Enter scores'!AB588,"")</f>
        <v/>
      </c>
      <c r="AD584" s="125" t="str">
        <f>IF('2. Enter scores'!AC588&lt;&gt;"",'2. Enter scores'!$B588-'2. Enter scores'!AC588,"")</f>
        <v/>
      </c>
      <c r="AE584" s="125" t="str">
        <f>IF('2. Enter scores'!AD588&lt;&gt;"",'2. Enter scores'!$B588-'2. Enter scores'!AD588,"")</f>
        <v/>
      </c>
      <c r="AF584" s="125" t="str">
        <f>IF('2. Enter scores'!AE588&lt;&gt;"",'2. Enter scores'!$B588-'2. Enter scores'!AE588,"")</f>
        <v/>
      </c>
      <c r="AG584" s="125" t="str">
        <f>IF('2. Enter scores'!AF588&lt;&gt;"",'2. Enter scores'!$B588-'2. Enter scores'!AF588,"")</f>
        <v/>
      </c>
      <c r="AH584" s="125" t="str">
        <f>IF('2. Enter scores'!AG588&lt;&gt;"",'2. Enter scores'!$B588-'2. Enter scores'!AG588,"")</f>
        <v/>
      </c>
      <c r="AI584" s="125" t="str">
        <f>IF('2. Enter scores'!AH588&lt;&gt;"",'2. Enter scores'!$B588-'2. Enter scores'!AH588,"")</f>
        <v/>
      </c>
      <c r="AJ584" s="125" t="str">
        <f>IF('2. Enter scores'!AI588&lt;&gt;"",'2. Enter scores'!$B588-'2. Enter scores'!AI588,"")</f>
        <v/>
      </c>
      <c r="AK584" s="125" t="str">
        <f>IF('2. Enter scores'!AJ588&lt;&gt;"",'2. Enter scores'!$B588-'2. Enter scores'!AJ588,"")</f>
        <v/>
      </c>
      <c r="AL584" s="125" t="str">
        <f>IF('2. Enter scores'!AK588&lt;&gt;"",'2. Enter scores'!$B588-'2. Enter scores'!AK588,"")</f>
        <v/>
      </c>
      <c r="AM584" s="125" t="str">
        <f>IF('2. Enter scores'!AL588&lt;&gt;"",'2. Enter scores'!$B588-'2. Enter scores'!AL588,"")</f>
        <v/>
      </c>
      <c r="AN584" s="125" t="str">
        <f>IF('2. Enter scores'!AM588&lt;&gt;"",'2. Enter scores'!$B588-'2. Enter scores'!AM588,"")</f>
        <v/>
      </c>
      <c r="AO584" s="125" t="str">
        <f>IF('2. Enter scores'!AN588&lt;&gt;"",'2. Enter scores'!$B588-'2. Enter scores'!AN588,"")</f>
        <v/>
      </c>
      <c r="AP584" s="125" t="str">
        <f>IF('2. Enter scores'!AO588&lt;&gt;"",'2. Enter scores'!$B588-'2. Enter scores'!AO588,"")</f>
        <v/>
      </c>
      <c r="AQ584" s="125" t="str">
        <f>IF('2. Enter scores'!AP588&lt;&gt;"",'2. Enter scores'!$B588-'2. Enter scores'!AP588,"")</f>
        <v/>
      </c>
      <c r="AR584" s="125" t="str">
        <f>IF('2. Enter scores'!AQ588&lt;&gt;"",'2. Enter scores'!$B588-'2. Enter scores'!AQ588,"")</f>
        <v/>
      </c>
      <c r="AS584" s="125" t="str">
        <f>IF('2. Enter scores'!AR588&lt;&gt;"",'2. Enter scores'!$B588-'2. Enter scores'!AR588,"")</f>
        <v/>
      </c>
      <c r="AT584" s="125" t="str">
        <f>IF('2. Enter scores'!AS588&lt;&gt;"",'2. Enter scores'!$B588-'2. Enter scores'!AS588,"")</f>
        <v/>
      </c>
      <c r="AU584" s="125" t="str">
        <f>IF('2. Enter scores'!AT588&lt;&gt;"",'2. Enter scores'!$B588-'2. Enter scores'!AT588,"")</f>
        <v/>
      </c>
      <c r="AV584" s="125" t="str">
        <f>IF('2. Enter scores'!AU588&lt;&gt;"",'2. Enter scores'!$B588-'2. Enter scores'!AU588,"")</f>
        <v/>
      </c>
      <c r="AW584" s="125" t="str">
        <f>IF('2. Enter scores'!AV588&lt;&gt;"",'2. Enter scores'!$B588-'2. Enter scores'!AV588,"")</f>
        <v/>
      </c>
      <c r="AX584" s="125" t="str">
        <f>IF('2. Enter scores'!AW588&lt;&gt;"",'2. Enter scores'!$B588-'2. Enter scores'!AW588,"")</f>
        <v/>
      </c>
      <c r="AY584" s="125" t="str">
        <f>IF('2. Enter scores'!AX588&lt;&gt;"",'2. Enter scores'!$B588-'2. Enter scores'!AX588,"")</f>
        <v/>
      </c>
      <c r="AZ584" s="125" t="str">
        <f>IF('2. Enter scores'!AY588&lt;&gt;"",'2. Enter scores'!$B588-'2. Enter scores'!AY588,"")</f>
        <v/>
      </c>
      <c r="BA584" s="125" t="str">
        <f>IF('2. Enter scores'!AZ588&lt;&gt;"",'2. Enter scores'!$B588-'2. Enter scores'!AZ588,"")</f>
        <v/>
      </c>
      <c r="BB584" s="125" t="str">
        <f>IF('2. Enter scores'!BA588&lt;&gt;"",'2. Enter scores'!$B588-'2. Enter scores'!BA588,"")</f>
        <v/>
      </c>
      <c r="BC584" s="125" t="str">
        <f>IF('2. Enter scores'!BB588&lt;&gt;"",'2. Enter scores'!$B588-'2. Enter scores'!BB588,"")</f>
        <v/>
      </c>
      <c r="BD584" s="125" t="str">
        <f>IF('2. Enter scores'!BC588&lt;&gt;"",'2. Enter scores'!$B588-'2. Enter scores'!BC588,"")</f>
        <v/>
      </c>
      <c r="BE584" s="125" t="str">
        <f>IF('2. Enter scores'!BD588&lt;&gt;"",'2. Enter scores'!$B588-'2. Enter scores'!BD588,"")</f>
        <v/>
      </c>
      <c r="BF584" s="125" t="str">
        <f>IF('2. Enter scores'!BE588&lt;&gt;"",'2. Enter scores'!$B588-'2. Enter scores'!BE588,"")</f>
        <v/>
      </c>
      <c r="BG584" s="125" t="str">
        <f>IF('2. Enter scores'!BF588&lt;&gt;"",'2. Enter scores'!$B588-'2. Enter scores'!BF588,"")</f>
        <v/>
      </c>
      <c r="BH584" s="125" t="str">
        <f>IF('2. Enter scores'!BG588&lt;&gt;"",'2. Enter scores'!$B588-'2. Enter scores'!BG588,"")</f>
        <v/>
      </c>
      <c r="BI584" s="125" t="str">
        <f>IF('2. Enter scores'!BH588&lt;&gt;"",'2. Enter scores'!$B588-'2. Enter scores'!BH588,"")</f>
        <v/>
      </c>
      <c r="BJ584" s="125" t="str">
        <f>IF('2. Enter scores'!BI588&lt;&gt;"",'2. Enter scores'!$B588-'2. Enter scores'!BI588,"")</f>
        <v/>
      </c>
      <c r="BK584" s="125" t="str">
        <f>IF('2. Enter scores'!BJ588&lt;&gt;"",'2. Enter scores'!$B588-'2. Enter scores'!BJ588,"")</f>
        <v/>
      </c>
      <c r="BL584" s="125" t="str">
        <f>IF('2. Enter scores'!BK588&lt;&gt;"",'2. Enter scores'!$B588-'2. Enter scores'!BK588,"")</f>
        <v/>
      </c>
      <c r="BM584" s="125" t="str">
        <f>IF('2. Enter scores'!BL588&lt;&gt;"",'2. Enter scores'!$B588-'2. Enter scores'!BL588,"")</f>
        <v/>
      </c>
      <c r="BN584" s="125" t="str">
        <f>IF('2. Enter scores'!BM588&lt;&gt;"",'2. Enter scores'!$B588-'2. Enter scores'!BM588,"")</f>
        <v/>
      </c>
      <c r="BO584" s="125" t="str">
        <f>IF('2. Enter scores'!BN588&lt;&gt;"",'2. Enter scores'!$B588-'2. Enter scores'!BN588,"")</f>
        <v/>
      </c>
      <c r="BP584" s="108">
        <v>1000</v>
      </c>
    </row>
    <row r="585" spans="2:68" x14ac:dyDescent="0.35">
      <c r="B585" s="125" t="str">
        <f>IF('2. Enter scores'!A589&lt;&gt;"",'2. Enter scores'!A589,"")</f>
        <v/>
      </c>
      <c r="H585" s="125" t="str">
        <f>IF('2. Enter scores'!G589&lt;&gt;"",'2. Enter scores'!$B589-'2. Enter scores'!G589,"")</f>
        <v/>
      </c>
      <c r="I585" s="125" t="str">
        <f>IF('2. Enter scores'!H589&lt;&gt;"",'2. Enter scores'!$B589-'2. Enter scores'!H589,"")</f>
        <v/>
      </c>
      <c r="J585" s="125" t="str">
        <f>IF('2. Enter scores'!I589&lt;&gt;"",'2. Enter scores'!$B589-'2. Enter scores'!I589,"")</f>
        <v/>
      </c>
      <c r="K585" s="125" t="str">
        <f>IF('2. Enter scores'!J589&lt;&gt;"",'2. Enter scores'!$B589-'2. Enter scores'!J589,"")</f>
        <v/>
      </c>
      <c r="L585" s="125" t="str">
        <f>IF('2. Enter scores'!K589&lt;&gt;"",'2. Enter scores'!$B589-'2. Enter scores'!K589,"")</f>
        <v/>
      </c>
      <c r="M585" s="125" t="str">
        <f>IF('2. Enter scores'!L589&lt;&gt;"",'2. Enter scores'!$B589-'2. Enter scores'!L589,"")</f>
        <v/>
      </c>
      <c r="N585" s="125" t="str">
        <f>IF('2. Enter scores'!M589&lt;&gt;"",'2. Enter scores'!$B589-'2. Enter scores'!M589,"")</f>
        <v/>
      </c>
      <c r="O585" s="125" t="str">
        <f>IF('2. Enter scores'!N589&lt;&gt;"",'2. Enter scores'!$B589-'2. Enter scores'!N589,"")</f>
        <v/>
      </c>
      <c r="P585" s="125" t="str">
        <f>IF('2. Enter scores'!O589&lt;&gt;"",'2. Enter scores'!$B589-'2. Enter scores'!O589,"")</f>
        <v/>
      </c>
      <c r="Q585" s="125" t="str">
        <f>IF('2. Enter scores'!P589&lt;&gt;"",'2. Enter scores'!$B589-'2. Enter scores'!P589,"")</f>
        <v/>
      </c>
      <c r="R585" s="125" t="str">
        <f>IF('2. Enter scores'!Q589&lt;&gt;"",'2. Enter scores'!$B589-'2. Enter scores'!Q589,"")</f>
        <v/>
      </c>
      <c r="S585" s="125" t="str">
        <f>IF('2. Enter scores'!R589&lt;&gt;"",'2. Enter scores'!$B589-'2. Enter scores'!R589,"")</f>
        <v/>
      </c>
      <c r="T585" s="125" t="str">
        <f>IF('2. Enter scores'!S589&lt;&gt;"",'2. Enter scores'!$B589-'2. Enter scores'!S589,"")</f>
        <v/>
      </c>
      <c r="U585" s="125" t="str">
        <f>IF('2. Enter scores'!T589&lt;&gt;"",'2. Enter scores'!$B589-'2. Enter scores'!T589,"")</f>
        <v/>
      </c>
      <c r="V585" s="125" t="str">
        <f>IF('2. Enter scores'!U589&lt;&gt;"",'2. Enter scores'!$B589-'2. Enter scores'!U589,"")</f>
        <v/>
      </c>
      <c r="W585" s="125" t="str">
        <f>IF('2. Enter scores'!V589&lt;&gt;"",'2. Enter scores'!$B589-'2. Enter scores'!V589,"")</f>
        <v/>
      </c>
      <c r="X585" s="125" t="str">
        <f>IF('2. Enter scores'!W589&lt;&gt;"",'2. Enter scores'!$B589-'2. Enter scores'!W589,"")</f>
        <v/>
      </c>
      <c r="Y585" s="125" t="str">
        <f>IF('2. Enter scores'!X589&lt;&gt;"",'2. Enter scores'!$B589-'2. Enter scores'!X589,"")</f>
        <v/>
      </c>
      <c r="Z585" s="125" t="str">
        <f>IF('2. Enter scores'!Y589&lt;&gt;"",'2. Enter scores'!$B589-'2. Enter scores'!Y589,"")</f>
        <v/>
      </c>
      <c r="AA585" s="125" t="str">
        <f>IF('2. Enter scores'!Z589&lt;&gt;"",'2. Enter scores'!$B589-'2. Enter scores'!Z589,"")</f>
        <v/>
      </c>
      <c r="AB585" s="125" t="str">
        <f>IF('2. Enter scores'!AA589&lt;&gt;"",'2. Enter scores'!$B589-'2. Enter scores'!AA589,"")</f>
        <v/>
      </c>
      <c r="AC585" s="125" t="str">
        <f>IF('2. Enter scores'!AB589&lt;&gt;"",'2. Enter scores'!$B589-'2. Enter scores'!AB589,"")</f>
        <v/>
      </c>
      <c r="AD585" s="125" t="str">
        <f>IF('2. Enter scores'!AC589&lt;&gt;"",'2. Enter scores'!$B589-'2. Enter scores'!AC589,"")</f>
        <v/>
      </c>
      <c r="AE585" s="125" t="str">
        <f>IF('2. Enter scores'!AD589&lt;&gt;"",'2. Enter scores'!$B589-'2. Enter scores'!AD589,"")</f>
        <v/>
      </c>
      <c r="AF585" s="125" t="str">
        <f>IF('2. Enter scores'!AE589&lt;&gt;"",'2. Enter scores'!$B589-'2. Enter scores'!AE589,"")</f>
        <v/>
      </c>
      <c r="AG585" s="125" t="str">
        <f>IF('2. Enter scores'!AF589&lt;&gt;"",'2. Enter scores'!$B589-'2. Enter scores'!AF589,"")</f>
        <v/>
      </c>
      <c r="AH585" s="125" t="str">
        <f>IF('2. Enter scores'!AG589&lt;&gt;"",'2. Enter scores'!$B589-'2. Enter scores'!AG589,"")</f>
        <v/>
      </c>
      <c r="AI585" s="125" t="str">
        <f>IF('2. Enter scores'!AH589&lt;&gt;"",'2. Enter scores'!$B589-'2. Enter scores'!AH589,"")</f>
        <v/>
      </c>
      <c r="AJ585" s="125" t="str">
        <f>IF('2. Enter scores'!AI589&lt;&gt;"",'2. Enter scores'!$B589-'2. Enter scores'!AI589,"")</f>
        <v/>
      </c>
      <c r="AK585" s="125" t="str">
        <f>IF('2. Enter scores'!AJ589&lt;&gt;"",'2. Enter scores'!$B589-'2. Enter scores'!AJ589,"")</f>
        <v/>
      </c>
      <c r="AL585" s="125" t="str">
        <f>IF('2. Enter scores'!AK589&lt;&gt;"",'2. Enter scores'!$B589-'2. Enter scores'!AK589,"")</f>
        <v/>
      </c>
      <c r="AM585" s="125" t="str">
        <f>IF('2. Enter scores'!AL589&lt;&gt;"",'2. Enter scores'!$B589-'2. Enter scores'!AL589,"")</f>
        <v/>
      </c>
      <c r="AN585" s="125" t="str">
        <f>IF('2. Enter scores'!AM589&lt;&gt;"",'2. Enter scores'!$B589-'2. Enter scores'!AM589,"")</f>
        <v/>
      </c>
      <c r="AO585" s="125" t="str">
        <f>IF('2. Enter scores'!AN589&lt;&gt;"",'2. Enter scores'!$B589-'2. Enter scores'!AN589,"")</f>
        <v/>
      </c>
      <c r="AP585" s="125" t="str">
        <f>IF('2. Enter scores'!AO589&lt;&gt;"",'2. Enter scores'!$B589-'2. Enter scores'!AO589,"")</f>
        <v/>
      </c>
      <c r="AQ585" s="125" t="str">
        <f>IF('2. Enter scores'!AP589&lt;&gt;"",'2. Enter scores'!$B589-'2. Enter scores'!AP589,"")</f>
        <v/>
      </c>
      <c r="AR585" s="125" t="str">
        <f>IF('2. Enter scores'!AQ589&lt;&gt;"",'2. Enter scores'!$B589-'2. Enter scores'!AQ589,"")</f>
        <v/>
      </c>
      <c r="AS585" s="125" t="str">
        <f>IF('2. Enter scores'!AR589&lt;&gt;"",'2. Enter scores'!$B589-'2. Enter scores'!AR589,"")</f>
        <v/>
      </c>
      <c r="AT585" s="125" t="str">
        <f>IF('2. Enter scores'!AS589&lt;&gt;"",'2. Enter scores'!$B589-'2. Enter scores'!AS589,"")</f>
        <v/>
      </c>
      <c r="AU585" s="125" t="str">
        <f>IF('2. Enter scores'!AT589&lt;&gt;"",'2. Enter scores'!$B589-'2. Enter scores'!AT589,"")</f>
        <v/>
      </c>
      <c r="AV585" s="125" t="str">
        <f>IF('2. Enter scores'!AU589&lt;&gt;"",'2. Enter scores'!$B589-'2. Enter scores'!AU589,"")</f>
        <v/>
      </c>
      <c r="AW585" s="125" t="str">
        <f>IF('2. Enter scores'!AV589&lt;&gt;"",'2. Enter scores'!$B589-'2. Enter scores'!AV589,"")</f>
        <v/>
      </c>
      <c r="AX585" s="125" t="str">
        <f>IF('2. Enter scores'!AW589&lt;&gt;"",'2. Enter scores'!$B589-'2. Enter scores'!AW589,"")</f>
        <v/>
      </c>
      <c r="AY585" s="125" t="str">
        <f>IF('2. Enter scores'!AX589&lt;&gt;"",'2. Enter scores'!$B589-'2. Enter scores'!AX589,"")</f>
        <v/>
      </c>
      <c r="AZ585" s="125" t="str">
        <f>IF('2. Enter scores'!AY589&lt;&gt;"",'2. Enter scores'!$B589-'2. Enter scores'!AY589,"")</f>
        <v/>
      </c>
      <c r="BA585" s="125" t="str">
        <f>IF('2. Enter scores'!AZ589&lt;&gt;"",'2. Enter scores'!$B589-'2. Enter scores'!AZ589,"")</f>
        <v/>
      </c>
      <c r="BB585" s="125" t="str">
        <f>IF('2. Enter scores'!BA589&lt;&gt;"",'2. Enter scores'!$B589-'2. Enter scores'!BA589,"")</f>
        <v/>
      </c>
      <c r="BC585" s="125" t="str">
        <f>IF('2. Enter scores'!BB589&lt;&gt;"",'2. Enter scores'!$B589-'2. Enter scores'!BB589,"")</f>
        <v/>
      </c>
      <c r="BD585" s="125" t="str">
        <f>IF('2. Enter scores'!BC589&lt;&gt;"",'2. Enter scores'!$B589-'2. Enter scores'!BC589,"")</f>
        <v/>
      </c>
      <c r="BE585" s="125" t="str">
        <f>IF('2. Enter scores'!BD589&lt;&gt;"",'2. Enter scores'!$B589-'2. Enter scores'!BD589,"")</f>
        <v/>
      </c>
      <c r="BF585" s="125" t="str">
        <f>IF('2. Enter scores'!BE589&lt;&gt;"",'2. Enter scores'!$B589-'2. Enter scores'!BE589,"")</f>
        <v/>
      </c>
      <c r="BG585" s="125" t="str">
        <f>IF('2. Enter scores'!BF589&lt;&gt;"",'2. Enter scores'!$B589-'2. Enter scores'!BF589,"")</f>
        <v/>
      </c>
      <c r="BH585" s="125" t="str">
        <f>IF('2. Enter scores'!BG589&lt;&gt;"",'2. Enter scores'!$B589-'2. Enter scores'!BG589,"")</f>
        <v/>
      </c>
      <c r="BI585" s="125" t="str">
        <f>IF('2. Enter scores'!BH589&lt;&gt;"",'2. Enter scores'!$B589-'2. Enter scores'!BH589,"")</f>
        <v/>
      </c>
      <c r="BJ585" s="125" t="str">
        <f>IF('2. Enter scores'!BI589&lt;&gt;"",'2. Enter scores'!$B589-'2. Enter scores'!BI589,"")</f>
        <v/>
      </c>
      <c r="BK585" s="125" t="str">
        <f>IF('2. Enter scores'!BJ589&lt;&gt;"",'2. Enter scores'!$B589-'2. Enter scores'!BJ589,"")</f>
        <v/>
      </c>
      <c r="BL585" s="125" t="str">
        <f>IF('2. Enter scores'!BK589&lt;&gt;"",'2. Enter scores'!$B589-'2. Enter scores'!BK589,"")</f>
        <v/>
      </c>
      <c r="BM585" s="125" t="str">
        <f>IF('2. Enter scores'!BL589&lt;&gt;"",'2. Enter scores'!$B589-'2. Enter scores'!BL589,"")</f>
        <v/>
      </c>
      <c r="BN585" s="125" t="str">
        <f>IF('2. Enter scores'!BM589&lt;&gt;"",'2. Enter scores'!$B589-'2. Enter scores'!BM589,"")</f>
        <v/>
      </c>
      <c r="BO585" s="125" t="str">
        <f>IF('2. Enter scores'!BN589&lt;&gt;"",'2. Enter scores'!$B589-'2. Enter scores'!BN589,"")</f>
        <v/>
      </c>
      <c r="BP585" s="108">
        <v>1000</v>
      </c>
    </row>
    <row r="586" spans="2:68" x14ac:dyDescent="0.35">
      <c r="B586" s="125" t="str">
        <f>IF('2. Enter scores'!A590&lt;&gt;"",'2. Enter scores'!A590,"")</f>
        <v/>
      </c>
      <c r="H586" s="125" t="str">
        <f>IF('2. Enter scores'!G590&lt;&gt;"",'2. Enter scores'!$B590-'2. Enter scores'!G590,"")</f>
        <v/>
      </c>
      <c r="I586" s="125" t="str">
        <f>IF('2. Enter scores'!H590&lt;&gt;"",'2. Enter scores'!$B590-'2. Enter scores'!H590,"")</f>
        <v/>
      </c>
      <c r="J586" s="125" t="str">
        <f>IF('2. Enter scores'!I590&lt;&gt;"",'2. Enter scores'!$B590-'2. Enter scores'!I590,"")</f>
        <v/>
      </c>
      <c r="K586" s="125" t="str">
        <f>IF('2. Enter scores'!J590&lt;&gt;"",'2. Enter scores'!$B590-'2. Enter scores'!J590,"")</f>
        <v/>
      </c>
      <c r="L586" s="125" t="str">
        <f>IF('2. Enter scores'!K590&lt;&gt;"",'2. Enter scores'!$B590-'2. Enter scores'!K590,"")</f>
        <v/>
      </c>
      <c r="M586" s="125" t="str">
        <f>IF('2. Enter scores'!L590&lt;&gt;"",'2. Enter scores'!$B590-'2. Enter scores'!L590,"")</f>
        <v/>
      </c>
      <c r="N586" s="125" t="str">
        <f>IF('2. Enter scores'!M590&lt;&gt;"",'2. Enter scores'!$B590-'2. Enter scores'!M590,"")</f>
        <v/>
      </c>
      <c r="O586" s="125" t="str">
        <f>IF('2. Enter scores'!N590&lt;&gt;"",'2. Enter scores'!$B590-'2. Enter scores'!N590,"")</f>
        <v/>
      </c>
      <c r="P586" s="125" t="str">
        <f>IF('2. Enter scores'!O590&lt;&gt;"",'2. Enter scores'!$B590-'2. Enter scores'!O590,"")</f>
        <v/>
      </c>
      <c r="Q586" s="125" t="str">
        <f>IF('2. Enter scores'!P590&lt;&gt;"",'2. Enter scores'!$B590-'2. Enter scores'!P590,"")</f>
        <v/>
      </c>
      <c r="R586" s="125" t="str">
        <f>IF('2. Enter scores'!Q590&lt;&gt;"",'2. Enter scores'!$B590-'2. Enter scores'!Q590,"")</f>
        <v/>
      </c>
      <c r="S586" s="125" t="str">
        <f>IF('2. Enter scores'!R590&lt;&gt;"",'2. Enter scores'!$B590-'2. Enter scores'!R590,"")</f>
        <v/>
      </c>
      <c r="T586" s="125" t="str">
        <f>IF('2. Enter scores'!S590&lt;&gt;"",'2. Enter scores'!$B590-'2. Enter scores'!S590,"")</f>
        <v/>
      </c>
      <c r="U586" s="125" t="str">
        <f>IF('2. Enter scores'!T590&lt;&gt;"",'2. Enter scores'!$B590-'2. Enter scores'!T590,"")</f>
        <v/>
      </c>
      <c r="V586" s="125" t="str">
        <f>IF('2. Enter scores'!U590&lt;&gt;"",'2. Enter scores'!$B590-'2. Enter scores'!U590,"")</f>
        <v/>
      </c>
      <c r="W586" s="125" t="str">
        <f>IF('2. Enter scores'!V590&lt;&gt;"",'2. Enter scores'!$B590-'2. Enter scores'!V590,"")</f>
        <v/>
      </c>
      <c r="X586" s="125" t="str">
        <f>IF('2. Enter scores'!W590&lt;&gt;"",'2. Enter scores'!$B590-'2. Enter scores'!W590,"")</f>
        <v/>
      </c>
      <c r="Y586" s="125" t="str">
        <f>IF('2. Enter scores'!X590&lt;&gt;"",'2. Enter scores'!$B590-'2. Enter scores'!X590,"")</f>
        <v/>
      </c>
      <c r="Z586" s="125" t="str">
        <f>IF('2. Enter scores'!Y590&lt;&gt;"",'2. Enter scores'!$B590-'2. Enter scores'!Y590,"")</f>
        <v/>
      </c>
      <c r="AA586" s="125" t="str">
        <f>IF('2. Enter scores'!Z590&lt;&gt;"",'2. Enter scores'!$B590-'2. Enter scores'!Z590,"")</f>
        <v/>
      </c>
      <c r="AB586" s="125" t="str">
        <f>IF('2. Enter scores'!AA590&lt;&gt;"",'2. Enter scores'!$B590-'2. Enter scores'!AA590,"")</f>
        <v/>
      </c>
      <c r="AC586" s="125" t="str">
        <f>IF('2. Enter scores'!AB590&lt;&gt;"",'2. Enter scores'!$B590-'2. Enter scores'!AB590,"")</f>
        <v/>
      </c>
      <c r="AD586" s="125" t="str">
        <f>IF('2. Enter scores'!AC590&lt;&gt;"",'2. Enter scores'!$B590-'2. Enter scores'!AC590,"")</f>
        <v/>
      </c>
      <c r="AE586" s="125" t="str">
        <f>IF('2. Enter scores'!AD590&lt;&gt;"",'2. Enter scores'!$B590-'2. Enter scores'!AD590,"")</f>
        <v/>
      </c>
      <c r="AF586" s="125" t="str">
        <f>IF('2. Enter scores'!AE590&lt;&gt;"",'2. Enter scores'!$B590-'2. Enter scores'!AE590,"")</f>
        <v/>
      </c>
      <c r="AG586" s="125" t="str">
        <f>IF('2. Enter scores'!AF590&lt;&gt;"",'2. Enter scores'!$B590-'2. Enter scores'!AF590,"")</f>
        <v/>
      </c>
      <c r="AH586" s="125" t="str">
        <f>IF('2. Enter scores'!AG590&lt;&gt;"",'2. Enter scores'!$B590-'2. Enter scores'!AG590,"")</f>
        <v/>
      </c>
      <c r="AI586" s="125" t="str">
        <f>IF('2. Enter scores'!AH590&lt;&gt;"",'2. Enter scores'!$B590-'2. Enter scores'!AH590,"")</f>
        <v/>
      </c>
      <c r="AJ586" s="125" t="str">
        <f>IF('2. Enter scores'!AI590&lt;&gt;"",'2. Enter scores'!$B590-'2. Enter scores'!AI590,"")</f>
        <v/>
      </c>
      <c r="AK586" s="125" t="str">
        <f>IF('2. Enter scores'!AJ590&lt;&gt;"",'2. Enter scores'!$B590-'2. Enter scores'!AJ590,"")</f>
        <v/>
      </c>
      <c r="AL586" s="125" t="str">
        <f>IF('2. Enter scores'!AK590&lt;&gt;"",'2. Enter scores'!$B590-'2. Enter scores'!AK590,"")</f>
        <v/>
      </c>
      <c r="AM586" s="125" t="str">
        <f>IF('2. Enter scores'!AL590&lt;&gt;"",'2. Enter scores'!$B590-'2. Enter scores'!AL590,"")</f>
        <v/>
      </c>
      <c r="AN586" s="125" t="str">
        <f>IF('2. Enter scores'!AM590&lt;&gt;"",'2. Enter scores'!$B590-'2. Enter scores'!AM590,"")</f>
        <v/>
      </c>
      <c r="AO586" s="125" t="str">
        <f>IF('2. Enter scores'!AN590&lt;&gt;"",'2. Enter scores'!$B590-'2. Enter scores'!AN590,"")</f>
        <v/>
      </c>
      <c r="AP586" s="125" t="str">
        <f>IF('2. Enter scores'!AO590&lt;&gt;"",'2. Enter scores'!$B590-'2. Enter scores'!AO590,"")</f>
        <v/>
      </c>
      <c r="AQ586" s="125" t="str">
        <f>IF('2. Enter scores'!AP590&lt;&gt;"",'2. Enter scores'!$B590-'2. Enter scores'!AP590,"")</f>
        <v/>
      </c>
      <c r="AR586" s="125" t="str">
        <f>IF('2. Enter scores'!AQ590&lt;&gt;"",'2. Enter scores'!$B590-'2. Enter scores'!AQ590,"")</f>
        <v/>
      </c>
      <c r="AS586" s="125" t="str">
        <f>IF('2. Enter scores'!AR590&lt;&gt;"",'2. Enter scores'!$B590-'2. Enter scores'!AR590,"")</f>
        <v/>
      </c>
      <c r="AT586" s="125" t="str">
        <f>IF('2. Enter scores'!AS590&lt;&gt;"",'2. Enter scores'!$B590-'2. Enter scores'!AS590,"")</f>
        <v/>
      </c>
      <c r="AU586" s="125" t="str">
        <f>IF('2. Enter scores'!AT590&lt;&gt;"",'2. Enter scores'!$B590-'2. Enter scores'!AT590,"")</f>
        <v/>
      </c>
      <c r="AV586" s="125" t="str">
        <f>IF('2. Enter scores'!AU590&lt;&gt;"",'2. Enter scores'!$B590-'2. Enter scores'!AU590,"")</f>
        <v/>
      </c>
      <c r="AW586" s="125" t="str">
        <f>IF('2. Enter scores'!AV590&lt;&gt;"",'2. Enter scores'!$B590-'2. Enter scores'!AV590,"")</f>
        <v/>
      </c>
      <c r="AX586" s="125" t="str">
        <f>IF('2. Enter scores'!AW590&lt;&gt;"",'2. Enter scores'!$B590-'2. Enter scores'!AW590,"")</f>
        <v/>
      </c>
      <c r="AY586" s="125" t="str">
        <f>IF('2. Enter scores'!AX590&lt;&gt;"",'2. Enter scores'!$B590-'2. Enter scores'!AX590,"")</f>
        <v/>
      </c>
      <c r="AZ586" s="125" t="str">
        <f>IF('2. Enter scores'!AY590&lt;&gt;"",'2. Enter scores'!$B590-'2. Enter scores'!AY590,"")</f>
        <v/>
      </c>
      <c r="BA586" s="125" t="str">
        <f>IF('2. Enter scores'!AZ590&lt;&gt;"",'2. Enter scores'!$B590-'2. Enter scores'!AZ590,"")</f>
        <v/>
      </c>
      <c r="BB586" s="125" t="str">
        <f>IF('2. Enter scores'!BA590&lt;&gt;"",'2. Enter scores'!$B590-'2. Enter scores'!BA590,"")</f>
        <v/>
      </c>
      <c r="BC586" s="125" t="str">
        <f>IF('2. Enter scores'!BB590&lt;&gt;"",'2. Enter scores'!$B590-'2. Enter scores'!BB590,"")</f>
        <v/>
      </c>
      <c r="BD586" s="125" t="str">
        <f>IF('2. Enter scores'!BC590&lt;&gt;"",'2. Enter scores'!$B590-'2. Enter scores'!BC590,"")</f>
        <v/>
      </c>
      <c r="BE586" s="125" t="str">
        <f>IF('2. Enter scores'!BD590&lt;&gt;"",'2. Enter scores'!$B590-'2. Enter scores'!BD590,"")</f>
        <v/>
      </c>
      <c r="BF586" s="125" t="str">
        <f>IF('2. Enter scores'!BE590&lt;&gt;"",'2. Enter scores'!$B590-'2. Enter scores'!BE590,"")</f>
        <v/>
      </c>
      <c r="BG586" s="125" t="str">
        <f>IF('2. Enter scores'!BF590&lt;&gt;"",'2. Enter scores'!$B590-'2. Enter scores'!BF590,"")</f>
        <v/>
      </c>
      <c r="BH586" s="125" t="str">
        <f>IF('2. Enter scores'!BG590&lt;&gt;"",'2. Enter scores'!$B590-'2. Enter scores'!BG590,"")</f>
        <v/>
      </c>
      <c r="BI586" s="125" t="str">
        <f>IF('2. Enter scores'!BH590&lt;&gt;"",'2. Enter scores'!$B590-'2. Enter scores'!BH590,"")</f>
        <v/>
      </c>
      <c r="BJ586" s="125" t="str">
        <f>IF('2. Enter scores'!BI590&lt;&gt;"",'2. Enter scores'!$B590-'2. Enter scores'!BI590,"")</f>
        <v/>
      </c>
      <c r="BK586" s="125" t="str">
        <f>IF('2. Enter scores'!BJ590&lt;&gt;"",'2. Enter scores'!$B590-'2. Enter scores'!BJ590,"")</f>
        <v/>
      </c>
      <c r="BL586" s="125" t="str">
        <f>IF('2. Enter scores'!BK590&lt;&gt;"",'2. Enter scores'!$B590-'2. Enter scores'!BK590,"")</f>
        <v/>
      </c>
      <c r="BM586" s="125" t="str">
        <f>IF('2. Enter scores'!BL590&lt;&gt;"",'2. Enter scores'!$B590-'2. Enter scores'!BL590,"")</f>
        <v/>
      </c>
      <c r="BN586" s="125" t="str">
        <f>IF('2. Enter scores'!BM590&lt;&gt;"",'2. Enter scores'!$B590-'2. Enter scores'!BM590,"")</f>
        <v/>
      </c>
      <c r="BO586" s="125" t="str">
        <f>IF('2. Enter scores'!BN590&lt;&gt;"",'2. Enter scores'!$B590-'2. Enter scores'!BN590,"")</f>
        <v/>
      </c>
      <c r="BP586" s="108">
        <v>1000</v>
      </c>
    </row>
    <row r="587" spans="2:68" x14ac:dyDescent="0.35">
      <c r="B587" s="125" t="str">
        <f>IF('2. Enter scores'!A591&lt;&gt;"",'2. Enter scores'!A591,"")</f>
        <v/>
      </c>
      <c r="H587" s="125" t="str">
        <f>IF('2. Enter scores'!G591&lt;&gt;"",'2. Enter scores'!$B591-'2. Enter scores'!G591,"")</f>
        <v/>
      </c>
      <c r="I587" s="125" t="str">
        <f>IF('2. Enter scores'!H591&lt;&gt;"",'2. Enter scores'!$B591-'2. Enter scores'!H591,"")</f>
        <v/>
      </c>
      <c r="J587" s="125" t="str">
        <f>IF('2. Enter scores'!I591&lt;&gt;"",'2. Enter scores'!$B591-'2. Enter scores'!I591,"")</f>
        <v/>
      </c>
      <c r="K587" s="125" t="str">
        <f>IF('2. Enter scores'!J591&lt;&gt;"",'2. Enter scores'!$B591-'2. Enter scores'!J591,"")</f>
        <v/>
      </c>
      <c r="L587" s="125" t="str">
        <f>IF('2. Enter scores'!K591&lt;&gt;"",'2. Enter scores'!$B591-'2. Enter scores'!K591,"")</f>
        <v/>
      </c>
      <c r="M587" s="125" t="str">
        <f>IF('2. Enter scores'!L591&lt;&gt;"",'2. Enter scores'!$B591-'2. Enter scores'!L591,"")</f>
        <v/>
      </c>
      <c r="N587" s="125" t="str">
        <f>IF('2. Enter scores'!M591&lt;&gt;"",'2. Enter scores'!$B591-'2. Enter scores'!M591,"")</f>
        <v/>
      </c>
      <c r="O587" s="125" t="str">
        <f>IF('2. Enter scores'!N591&lt;&gt;"",'2. Enter scores'!$B591-'2. Enter scores'!N591,"")</f>
        <v/>
      </c>
      <c r="P587" s="125" t="str">
        <f>IF('2. Enter scores'!O591&lt;&gt;"",'2. Enter scores'!$B591-'2. Enter scores'!O591,"")</f>
        <v/>
      </c>
      <c r="Q587" s="125" t="str">
        <f>IF('2. Enter scores'!P591&lt;&gt;"",'2. Enter scores'!$B591-'2. Enter scores'!P591,"")</f>
        <v/>
      </c>
      <c r="R587" s="125" t="str">
        <f>IF('2. Enter scores'!Q591&lt;&gt;"",'2. Enter scores'!$B591-'2. Enter scores'!Q591,"")</f>
        <v/>
      </c>
      <c r="S587" s="125" t="str">
        <f>IF('2. Enter scores'!R591&lt;&gt;"",'2. Enter scores'!$B591-'2. Enter scores'!R591,"")</f>
        <v/>
      </c>
      <c r="T587" s="125" t="str">
        <f>IF('2. Enter scores'!S591&lt;&gt;"",'2. Enter scores'!$B591-'2. Enter scores'!S591,"")</f>
        <v/>
      </c>
      <c r="U587" s="125" t="str">
        <f>IF('2. Enter scores'!T591&lt;&gt;"",'2. Enter scores'!$B591-'2. Enter scores'!T591,"")</f>
        <v/>
      </c>
      <c r="V587" s="125" t="str">
        <f>IF('2. Enter scores'!U591&lt;&gt;"",'2. Enter scores'!$B591-'2. Enter scores'!U591,"")</f>
        <v/>
      </c>
      <c r="W587" s="125" t="str">
        <f>IF('2. Enter scores'!V591&lt;&gt;"",'2. Enter scores'!$B591-'2. Enter scores'!V591,"")</f>
        <v/>
      </c>
      <c r="X587" s="125" t="str">
        <f>IF('2. Enter scores'!W591&lt;&gt;"",'2. Enter scores'!$B591-'2. Enter scores'!W591,"")</f>
        <v/>
      </c>
      <c r="Y587" s="125" t="str">
        <f>IF('2. Enter scores'!X591&lt;&gt;"",'2. Enter scores'!$B591-'2. Enter scores'!X591,"")</f>
        <v/>
      </c>
      <c r="Z587" s="125" t="str">
        <f>IF('2. Enter scores'!Y591&lt;&gt;"",'2. Enter scores'!$B591-'2. Enter scores'!Y591,"")</f>
        <v/>
      </c>
      <c r="AA587" s="125" t="str">
        <f>IF('2. Enter scores'!Z591&lt;&gt;"",'2. Enter scores'!$B591-'2. Enter scores'!Z591,"")</f>
        <v/>
      </c>
      <c r="AB587" s="125" t="str">
        <f>IF('2. Enter scores'!AA591&lt;&gt;"",'2. Enter scores'!$B591-'2. Enter scores'!AA591,"")</f>
        <v/>
      </c>
      <c r="AC587" s="125" t="str">
        <f>IF('2. Enter scores'!AB591&lt;&gt;"",'2. Enter scores'!$B591-'2. Enter scores'!AB591,"")</f>
        <v/>
      </c>
      <c r="AD587" s="125" t="str">
        <f>IF('2. Enter scores'!AC591&lt;&gt;"",'2. Enter scores'!$B591-'2. Enter scores'!AC591,"")</f>
        <v/>
      </c>
      <c r="AE587" s="125" t="str">
        <f>IF('2. Enter scores'!AD591&lt;&gt;"",'2. Enter scores'!$B591-'2. Enter scores'!AD591,"")</f>
        <v/>
      </c>
      <c r="AF587" s="125" t="str">
        <f>IF('2. Enter scores'!AE591&lt;&gt;"",'2. Enter scores'!$B591-'2. Enter scores'!AE591,"")</f>
        <v/>
      </c>
      <c r="AG587" s="125" t="str">
        <f>IF('2. Enter scores'!AF591&lt;&gt;"",'2. Enter scores'!$B591-'2. Enter scores'!AF591,"")</f>
        <v/>
      </c>
      <c r="AH587" s="125" t="str">
        <f>IF('2. Enter scores'!AG591&lt;&gt;"",'2. Enter scores'!$B591-'2. Enter scores'!AG591,"")</f>
        <v/>
      </c>
      <c r="AI587" s="125" t="str">
        <f>IF('2. Enter scores'!AH591&lt;&gt;"",'2. Enter scores'!$B591-'2. Enter scores'!AH591,"")</f>
        <v/>
      </c>
      <c r="AJ587" s="125" t="str">
        <f>IF('2. Enter scores'!AI591&lt;&gt;"",'2. Enter scores'!$B591-'2. Enter scores'!AI591,"")</f>
        <v/>
      </c>
      <c r="AK587" s="125" t="str">
        <f>IF('2. Enter scores'!AJ591&lt;&gt;"",'2. Enter scores'!$B591-'2. Enter scores'!AJ591,"")</f>
        <v/>
      </c>
      <c r="AL587" s="125" t="str">
        <f>IF('2. Enter scores'!AK591&lt;&gt;"",'2. Enter scores'!$B591-'2. Enter scores'!AK591,"")</f>
        <v/>
      </c>
      <c r="AM587" s="125" t="str">
        <f>IF('2. Enter scores'!AL591&lt;&gt;"",'2. Enter scores'!$B591-'2. Enter scores'!AL591,"")</f>
        <v/>
      </c>
      <c r="AN587" s="125" t="str">
        <f>IF('2. Enter scores'!AM591&lt;&gt;"",'2. Enter scores'!$B591-'2. Enter scores'!AM591,"")</f>
        <v/>
      </c>
      <c r="AO587" s="125" t="str">
        <f>IF('2. Enter scores'!AN591&lt;&gt;"",'2. Enter scores'!$B591-'2. Enter scores'!AN591,"")</f>
        <v/>
      </c>
      <c r="AP587" s="125" t="str">
        <f>IF('2. Enter scores'!AO591&lt;&gt;"",'2. Enter scores'!$B591-'2. Enter scores'!AO591,"")</f>
        <v/>
      </c>
      <c r="AQ587" s="125" t="str">
        <f>IF('2. Enter scores'!AP591&lt;&gt;"",'2. Enter scores'!$B591-'2. Enter scores'!AP591,"")</f>
        <v/>
      </c>
      <c r="AR587" s="125" t="str">
        <f>IF('2. Enter scores'!AQ591&lt;&gt;"",'2. Enter scores'!$B591-'2. Enter scores'!AQ591,"")</f>
        <v/>
      </c>
      <c r="AS587" s="125" t="str">
        <f>IF('2. Enter scores'!AR591&lt;&gt;"",'2. Enter scores'!$B591-'2. Enter scores'!AR591,"")</f>
        <v/>
      </c>
      <c r="AT587" s="125" t="str">
        <f>IF('2. Enter scores'!AS591&lt;&gt;"",'2. Enter scores'!$B591-'2. Enter scores'!AS591,"")</f>
        <v/>
      </c>
      <c r="AU587" s="125" t="str">
        <f>IF('2. Enter scores'!AT591&lt;&gt;"",'2. Enter scores'!$B591-'2. Enter scores'!AT591,"")</f>
        <v/>
      </c>
      <c r="AV587" s="125" t="str">
        <f>IF('2. Enter scores'!AU591&lt;&gt;"",'2. Enter scores'!$B591-'2. Enter scores'!AU591,"")</f>
        <v/>
      </c>
      <c r="AW587" s="125" t="str">
        <f>IF('2. Enter scores'!AV591&lt;&gt;"",'2. Enter scores'!$B591-'2. Enter scores'!AV591,"")</f>
        <v/>
      </c>
      <c r="AX587" s="125" t="str">
        <f>IF('2. Enter scores'!AW591&lt;&gt;"",'2. Enter scores'!$B591-'2. Enter scores'!AW591,"")</f>
        <v/>
      </c>
      <c r="AY587" s="125" t="str">
        <f>IF('2. Enter scores'!AX591&lt;&gt;"",'2. Enter scores'!$B591-'2. Enter scores'!AX591,"")</f>
        <v/>
      </c>
      <c r="AZ587" s="125" t="str">
        <f>IF('2. Enter scores'!AY591&lt;&gt;"",'2. Enter scores'!$B591-'2. Enter scores'!AY591,"")</f>
        <v/>
      </c>
      <c r="BA587" s="125" t="str">
        <f>IF('2. Enter scores'!AZ591&lt;&gt;"",'2. Enter scores'!$B591-'2. Enter scores'!AZ591,"")</f>
        <v/>
      </c>
      <c r="BB587" s="125" t="str">
        <f>IF('2. Enter scores'!BA591&lt;&gt;"",'2. Enter scores'!$B591-'2. Enter scores'!BA591,"")</f>
        <v/>
      </c>
      <c r="BC587" s="125" t="str">
        <f>IF('2. Enter scores'!BB591&lt;&gt;"",'2. Enter scores'!$B591-'2. Enter scores'!BB591,"")</f>
        <v/>
      </c>
      <c r="BD587" s="125" t="str">
        <f>IF('2. Enter scores'!BC591&lt;&gt;"",'2. Enter scores'!$B591-'2. Enter scores'!BC591,"")</f>
        <v/>
      </c>
      <c r="BE587" s="125" t="str">
        <f>IF('2. Enter scores'!BD591&lt;&gt;"",'2. Enter scores'!$B591-'2. Enter scores'!BD591,"")</f>
        <v/>
      </c>
      <c r="BF587" s="125" t="str">
        <f>IF('2. Enter scores'!BE591&lt;&gt;"",'2. Enter scores'!$B591-'2. Enter scores'!BE591,"")</f>
        <v/>
      </c>
      <c r="BG587" s="125" t="str">
        <f>IF('2. Enter scores'!BF591&lt;&gt;"",'2. Enter scores'!$B591-'2. Enter scores'!BF591,"")</f>
        <v/>
      </c>
      <c r="BH587" s="125" t="str">
        <f>IF('2. Enter scores'!BG591&lt;&gt;"",'2. Enter scores'!$B591-'2. Enter scores'!BG591,"")</f>
        <v/>
      </c>
      <c r="BI587" s="125" t="str">
        <f>IF('2. Enter scores'!BH591&lt;&gt;"",'2. Enter scores'!$B591-'2. Enter scores'!BH591,"")</f>
        <v/>
      </c>
      <c r="BJ587" s="125" t="str">
        <f>IF('2. Enter scores'!BI591&lt;&gt;"",'2. Enter scores'!$B591-'2. Enter scores'!BI591,"")</f>
        <v/>
      </c>
      <c r="BK587" s="125" t="str">
        <f>IF('2. Enter scores'!BJ591&lt;&gt;"",'2. Enter scores'!$B591-'2. Enter scores'!BJ591,"")</f>
        <v/>
      </c>
      <c r="BL587" s="125" t="str">
        <f>IF('2. Enter scores'!BK591&lt;&gt;"",'2. Enter scores'!$B591-'2. Enter scores'!BK591,"")</f>
        <v/>
      </c>
      <c r="BM587" s="125" t="str">
        <f>IF('2. Enter scores'!BL591&lt;&gt;"",'2. Enter scores'!$B591-'2. Enter scores'!BL591,"")</f>
        <v/>
      </c>
      <c r="BN587" s="125" t="str">
        <f>IF('2. Enter scores'!BM591&lt;&gt;"",'2. Enter scores'!$B591-'2. Enter scores'!BM591,"")</f>
        <v/>
      </c>
      <c r="BO587" s="125" t="str">
        <f>IF('2. Enter scores'!BN591&lt;&gt;"",'2. Enter scores'!$B591-'2. Enter scores'!BN591,"")</f>
        <v/>
      </c>
      <c r="BP587" s="108">
        <v>1000</v>
      </c>
    </row>
    <row r="588" spans="2:68" x14ac:dyDescent="0.35">
      <c r="B588" s="125" t="str">
        <f>IF('2. Enter scores'!A592&lt;&gt;"",'2. Enter scores'!A592,"")</f>
        <v/>
      </c>
      <c r="H588" s="125" t="str">
        <f>IF('2. Enter scores'!G592&lt;&gt;"",'2. Enter scores'!$B592-'2. Enter scores'!G592,"")</f>
        <v/>
      </c>
      <c r="I588" s="125" t="str">
        <f>IF('2. Enter scores'!H592&lt;&gt;"",'2. Enter scores'!$B592-'2. Enter scores'!H592,"")</f>
        <v/>
      </c>
      <c r="J588" s="125" t="str">
        <f>IF('2. Enter scores'!I592&lt;&gt;"",'2. Enter scores'!$B592-'2. Enter scores'!I592,"")</f>
        <v/>
      </c>
      <c r="K588" s="125" t="str">
        <f>IF('2. Enter scores'!J592&lt;&gt;"",'2. Enter scores'!$B592-'2. Enter scores'!J592,"")</f>
        <v/>
      </c>
      <c r="L588" s="125" t="str">
        <f>IF('2. Enter scores'!K592&lt;&gt;"",'2. Enter scores'!$B592-'2. Enter scores'!K592,"")</f>
        <v/>
      </c>
      <c r="M588" s="125" t="str">
        <f>IF('2. Enter scores'!L592&lt;&gt;"",'2. Enter scores'!$B592-'2. Enter scores'!L592,"")</f>
        <v/>
      </c>
      <c r="N588" s="125" t="str">
        <f>IF('2. Enter scores'!M592&lt;&gt;"",'2. Enter scores'!$B592-'2. Enter scores'!M592,"")</f>
        <v/>
      </c>
      <c r="O588" s="125" t="str">
        <f>IF('2. Enter scores'!N592&lt;&gt;"",'2. Enter scores'!$B592-'2. Enter scores'!N592,"")</f>
        <v/>
      </c>
      <c r="P588" s="125" t="str">
        <f>IF('2. Enter scores'!O592&lt;&gt;"",'2. Enter scores'!$B592-'2. Enter scores'!O592,"")</f>
        <v/>
      </c>
      <c r="Q588" s="125" t="str">
        <f>IF('2. Enter scores'!P592&lt;&gt;"",'2. Enter scores'!$B592-'2. Enter scores'!P592,"")</f>
        <v/>
      </c>
      <c r="R588" s="125" t="str">
        <f>IF('2. Enter scores'!Q592&lt;&gt;"",'2. Enter scores'!$B592-'2. Enter scores'!Q592,"")</f>
        <v/>
      </c>
      <c r="S588" s="125" t="str">
        <f>IF('2. Enter scores'!R592&lt;&gt;"",'2. Enter scores'!$B592-'2. Enter scores'!R592,"")</f>
        <v/>
      </c>
      <c r="T588" s="125" t="str">
        <f>IF('2. Enter scores'!S592&lt;&gt;"",'2. Enter scores'!$B592-'2. Enter scores'!S592,"")</f>
        <v/>
      </c>
      <c r="U588" s="125" t="str">
        <f>IF('2. Enter scores'!T592&lt;&gt;"",'2. Enter scores'!$B592-'2. Enter scores'!T592,"")</f>
        <v/>
      </c>
      <c r="V588" s="125" t="str">
        <f>IF('2. Enter scores'!U592&lt;&gt;"",'2. Enter scores'!$B592-'2. Enter scores'!U592,"")</f>
        <v/>
      </c>
      <c r="W588" s="125" t="str">
        <f>IF('2. Enter scores'!V592&lt;&gt;"",'2. Enter scores'!$B592-'2. Enter scores'!V592,"")</f>
        <v/>
      </c>
      <c r="X588" s="125" t="str">
        <f>IF('2. Enter scores'!W592&lt;&gt;"",'2. Enter scores'!$B592-'2. Enter scores'!W592,"")</f>
        <v/>
      </c>
      <c r="Y588" s="125" t="str">
        <f>IF('2. Enter scores'!X592&lt;&gt;"",'2. Enter scores'!$B592-'2. Enter scores'!X592,"")</f>
        <v/>
      </c>
      <c r="Z588" s="125" t="str">
        <f>IF('2. Enter scores'!Y592&lt;&gt;"",'2. Enter scores'!$B592-'2. Enter scores'!Y592,"")</f>
        <v/>
      </c>
      <c r="AA588" s="125" t="str">
        <f>IF('2. Enter scores'!Z592&lt;&gt;"",'2. Enter scores'!$B592-'2. Enter scores'!Z592,"")</f>
        <v/>
      </c>
      <c r="AB588" s="125" t="str">
        <f>IF('2. Enter scores'!AA592&lt;&gt;"",'2. Enter scores'!$B592-'2. Enter scores'!AA592,"")</f>
        <v/>
      </c>
      <c r="AC588" s="125" t="str">
        <f>IF('2. Enter scores'!AB592&lt;&gt;"",'2. Enter scores'!$B592-'2. Enter scores'!AB592,"")</f>
        <v/>
      </c>
      <c r="AD588" s="125" t="str">
        <f>IF('2. Enter scores'!AC592&lt;&gt;"",'2. Enter scores'!$B592-'2. Enter scores'!AC592,"")</f>
        <v/>
      </c>
      <c r="AE588" s="125" t="str">
        <f>IF('2. Enter scores'!AD592&lt;&gt;"",'2. Enter scores'!$B592-'2. Enter scores'!AD592,"")</f>
        <v/>
      </c>
      <c r="AF588" s="125" t="str">
        <f>IF('2. Enter scores'!AE592&lt;&gt;"",'2. Enter scores'!$B592-'2. Enter scores'!AE592,"")</f>
        <v/>
      </c>
      <c r="AG588" s="125" t="str">
        <f>IF('2. Enter scores'!AF592&lt;&gt;"",'2. Enter scores'!$B592-'2. Enter scores'!AF592,"")</f>
        <v/>
      </c>
      <c r="AH588" s="125" t="str">
        <f>IF('2. Enter scores'!AG592&lt;&gt;"",'2. Enter scores'!$B592-'2. Enter scores'!AG592,"")</f>
        <v/>
      </c>
      <c r="AI588" s="125" t="str">
        <f>IF('2. Enter scores'!AH592&lt;&gt;"",'2. Enter scores'!$B592-'2. Enter scores'!AH592,"")</f>
        <v/>
      </c>
      <c r="AJ588" s="125" t="str">
        <f>IF('2. Enter scores'!AI592&lt;&gt;"",'2. Enter scores'!$B592-'2. Enter scores'!AI592,"")</f>
        <v/>
      </c>
      <c r="AK588" s="125" t="str">
        <f>IF('2. Enter scores'!AJ592&lt;&gt;"",'2. Enter scores'!$B592-'2. Enter scores'!AJ592,"")</f>
        <v/>
      </c>
      <c r="AL588" s="125" t="str">
        <f>IF('2. Enter scores'!AK592&lt;&gt;"",'2. Enter scores'!$B592-'2. Enter scores'!AK592,"")</f>
        <v/>
      </c>
      <c r="AM588" s="125" t="str">
        <f>IF('2. Enter scores'!AL592&lt;&gt;"",'2. Enter scores'!$B592-'2. Enter scores'!AL592,"")</f>
        <v/>
      </c>
      <c r="AN588" s="125" t="str">
        <f>IF('2. Enter scores'!AM592&lt;&gt;"",'2. Enter scores'!$B592-'2. Enter scores'!AM592,"")</f>
        <v/>
      </c>
      <c r="AO588" s="125" t="str">
        <f>IF('2. Enter scores'!AN592&lt;&gt;"",'2. Enter scores'!$B592-'2. Enter scores'!AN592,"")</f>
        <v/>
      </c>
      <c r="AP588" s="125" t="str">
        <f>IF('2. Enter scores'!AO592&lt;&gt;"",'2. Enter scores'!$B592-'2. Enter scores'!AO592,"")</f>
        <v/>
      </c>
      <c r="AQ588" s="125" t="str">
        <f>IF('2. Enter scores'!AP592&lt;&gt;"",'2. Enter scores'!$B592-'2. Enter scores'!AP592,"")</f>
        <v/>
      </c>
      <c r="AR588" s="125" t="str">
        <f>IF('2. Enter scores'!AQ592&lt;&gt;"",'2. Enter scores'!$B592-'2. Enter scores'!AQ592,"")</f>
        <v/>
      </c>
      <c r="AS588" s="125" t="str">
        <f>IF('2. Enter scores'!AR592&lt;&gt;"",'2. Enter scores'!$B592-'2. Enter scores'!AR592,"")</f>
        <v/>
      </c>
      <c r="AT588" s="125" t="str">
        <f>IF('2. Enter scores'!AS592&lt;&gt;"",'2. Enter scores'!$B592-'2. Enter scores'!AS592,"")</f>
        <v/>
      </c>
      <c r="AU588" s="125" t="str">
        <f>IF('2. Enter scores'!AT592&lt;&gt;"",'2. Enter scores'!$B592-'2. Enter scores'!AT592,"")</f>
        <v/>
      </c>
      <c r="AV588" s="125" t="str">
        <f>IF('2. Enter scores'!AU592&lt;&gt;"",'2. Enter scores'!$B592-'2. Enter scores'!AU592,"")</f>
        <v/>
      </c>
      <c r="AW588" s="125" t="str">
        <f>IF('2. Enter scores'!AV592&lt;&gt;"",'2. Enter scores'!$B592-'2. Enter scores'!AV592,"")</f>
        <v/>
      </c>
      <c r="AX588" s="125" t="str">
        <f>IF('2. Enter scores'!AW592&lt;&gt;"",'2. Enter scores'!$B592-'2. Enter scores'!AW592,"")</f>
        <v/>
      </c>
      <c r="AY588" s="125" t="str">
        <f>IF('2. Enter scores'!AX592&lt;&gt;"",'2. Enter scores'!$B592-'2. Enter scores'!AX592,"")</f>
        <v/>
      </c>
      <c r="AZ588" s="125" t="str">
        <f>IF('2. Enter scores'!AY592&lt;&gt;"",'2. Enter scores'!$B592-'2. Enter scores'!AY592,"")</f>
        <v/>
      </c>
      <c r="BA588" s="125" t="str">
        <f>IF('2. Enter scores'!AZ592&lt;&gt;"",'2. Enter scores'!$B592-'2. Enter scores'!AZ592,"")</f>
        <v/>
      </c>
      <c r="BB588" s="125" t="str">
        <f>IF('2. Enter scores'!BA592&lt;&gt;"",'2. Enter scores'!$B592-'2. Enter scores'!BA592,"")</f>
        <v/>
      </c>
      <c r="BC588" s="125" t="str">
        <f>IF('2. Enter scores'!BB592&lt;&gt;"",'2. Enter scores'!$B592-'2. Enter scores'!BB592,"")</f>
        <v/>
      </c>
      <c r="BD588" s="125" t="str">
        <f>IF('2. Enter scores'!BC592&lt;&gt;"",'2. Enter scores'!$B592-'2. Enter scores'!BC592,"")</f>
        <v/>
      </c>
      <c r="BE588" s="125" t="str">
        <f>IF('2. Enter scores'!BD592&lt;&gt;"",'2. Enter scores'!$B592-'2. Enter scores'!BD592,"")</f>
        <v/>
      </c>
      <c r="BF588" s="125" t="str">
        <f>IF('2. Enter scores'!BE592&lt;&gt;"",'2. Enter scores'!$B592-'2. Enter scores'!BE592,"")</f>
        <v/>
      </c>
      <c r="BG588" s="125" t="str">
        <f>IF('2. Enter scores'!BF592&lt;&gt;"",'2. Enter scores'!$B592-'2. Enter scores'!BF592,"")</f>
        <v/>
      </c>
      <c r="BH588" s="125" t="str">
        <f>IF('2. Enter scores'!BG592&lt;&gt;"",'2. Enter scores'!$B592-'2. Enter scores'!BG592,"")</f>
        <v/>
      </c>
      <c r="BI588" s="125" t="str">
        <f>IF('2. Enter scores'!BH592&lt;&gt;"",'2. Enter scores'!$B592-'2. Enter scores'!BH592,"")</f>
        <v/>
      </c>
      <c r="BJ588" s="125" t="str">
        <f>IF('2. Enter scores'!BI592&lt;&gt;"",'2. Enter scores'!$B592-'2. Enter scores'!BI592,"")</f>
        <v/>
      </c>
      <c r="BK588" s="125" t="str">
        <f>IF('2. Enter scores'!BJ592&lt;&gt;"",'2. Enter scores'!$B592-'2. Enter scores'!BJ592,"")</f>
        <v/>
      </c>
      <c r="BL588" s="125" t="str">
        <f>IF('2. Enter scores'!BK592&lt;&gt;"",'2. Enter scores'!$B592-'2. Enter scores'!BK592,"")</f>
        <v/>
      </c>
      <c r="BM588" s="125" t="str">
        <f>IF('2. Enter scores'!BL592&lt;&gt;"",'2. Enter scores'!$B592-'2. Enter scores'!BL592,"")</f>
        <v/>
      </c>
      <c r="BN588" s="125" t="str">
        <f>IF('2. Enter scores'!BM592&lt;&gt;"",'2. Enter scores'!$B592-'2. Enter scores'!BM592,"")</f>
        <v/>
      </c>
      <c r="BO588" s="125" t="str">
        <f>IF('2. Enter scores'!BN592&lt;&gt;"",'2. Enter scores'!$B592-'2. Enter scores'!BN592,"")</f>
        <v/>
      </c>
      <c r="BP588" s="108">
        <v>1000</v>
      </c>
    </row>
    <row r="589" spans="2:68" x14ac:dyDescent="0.35">
      <c r="B589" s="125" t="str">
        <f>IF('2. Enter scores'!A593&lt;&gt;"",'2. Enter scores'!A593,"")</f>
        <v/>
      </c>
      <c r="H589" s="125" t="str">
        <f>IF('2. Enter scores'!G593&lt;&gt;"",'2. Enter scores'!$B593-'2. Enter scores'!G593,"")</f>
        <v/>
      </c>
      <c r="I589" s="125" t="str">
        <f>IF('2. Enter scores'!H593&lt;&gt;"",'2. Enter scores'!$B593-'2. Enter scores'!H593,"")</f>
        <v/>
      </c>
      <c r="J589" s="125" t="str">
        <f>IF('2. Enter scores'!I593&lt;&gt;"",'2. Enter scores'!$B593-'2. Enter scores'!I593,"")</f>
        <v/>
      </c>
      <c r="K589" s="125" t="str">
        <f>IF('2. Enter scores'!J593&lt;&gt;"",'2. Enter scores'!$B593-'2. Enter scores'!J593,"")</f>
        <v/>
      </c>
      <c r="L589" s="125" t="str">
        <f>IF('2. Enter scores'!K593&lt;&gt;"",'2. Enter scores'!$B593-'2. Enter scores'!K593,"")</f>
        <v/>
      </c>
      <c r="M589" s="125" t="str">
        <f>IF('2. Enter scores'!L593&lt;&gt;"",'2. Enter scores'!$B593-'2. Enter scores'!L593,"")</f>
        <v/>
      </c>
      <c r="N589" s="125" t="str">
        <f>IF('2. Enter scores'!M593&lt;&gt;"",'2. Enter scores'!$B593-'2. Enter scores'!M593,"")</f>
        <v/>
      </c>
      <c r="O589" s="125" t="str">
        <f>IF('2. Enter scores'!N593&lt;&gt;"",'2. Enter scores'!$B593-'2. Enter scores'!N593,"")</f>
        <v/>
      </c>
      <c r="P589" s="125" t="str">
        <f>IF('2. Enter scores'!O593&lt;&gt;"",'2. Enter scores'!$B593-'2. Enter scores'!O593,"")</f>
        <v/>
      </c>
      <c r="Q589" s="125" t="str">
        <f>IF('2. Enter scores'!P593&lt;&gt;"",'2. Enter scores'!$B593-'2. Enter scores'!P593,"")</f>
        <v/>
      </c>
      <c r="R589" s="125" t="str">
        <f>IF('2. Enter scores'!Q593&lt;&gt;"",'2. Enter scores'!$B593-'2. Enter scores'!Q593,"")</f>
        <v/>
      </c>
      <c r="S589" s="125" t="str">
        <f>IF('2. Enter scores'!R593&lt;&gt;"",'2. Enter scores'!$B593-'2. Enter scores'!R593,"")</f>
        <v/>
      </c>
      <c r="T589" s="125" t="str">
        <f>IF('2. Enter scores'!S593&lt;&gt;"",'2. Enter scores'!$B593-'2. Enter scores'!S593,"")</f>
        <v/>
      </c>
      <c r="U589" s="125" t="str">
        <f>IF('2. Enter scores'!T593&lt;&gt;"",'2. Enter scores'!$B593-'2. Enter scores'!T593,"")</f>
        <v/>
      </c>
      <c r="V589" s="125" t="str">
        <f>IF('2. Enter scores'!U593&lt;&gt;"",'2. Enter scores'!$B593-'2. Enter scores'!U593,"")</f>
        <v/>
      </c>
      <c r="W589" s="125" t="str">
        <f>IF('2. Enter scores'!V593&lt;&gt;"",'2. Enter scores'!$B593-'2. Enter scores'!V593,"")</f>
        <v/>
      </c>
      <c r="X589" s="125" t="str">
        <f>IF('2. Enter scores'!W593&lt;&gt;"",'2. Enter scores'!$B593-'2. Enter scores'!W593,"")</f>
        <v/>
      </c>
      <c r="Y589" s="125" t="str">
        <f>IF('2. Enter scores'!X593&lt;&gt;"",'2. Enter scores'!$B593-'2. Enter scores'!X593,"")</f>
        <v/>
      </c>
      <c r="Z589" s="125" t="str">
        <f>IF('2. Enter scores'!Y593&lt;&gt;"",'2. Enter scores'!$B593-'2. Enter scores'!Y593,"")</f>
        <v/>
      </c>
      <c r="AA589" s="125" t="str">
        <f>IF('2. Enter scores'!Z593&lt;&gt;"",'2. Enter scores'!$B593-'2. Enter scores'!Z593,"")</f>
        <v/>
      </c>
      <c r="AB589" s="125" t="str">
        <f>IF('2. Enter scores'!AA593&lt;&gt;"",'2. Enter scores'!$B593-'2. Enter scores'!AA593,"")</f>
        <v/>
      </c>
      <c r="AC589" s="125" t="str">
        <f>IF('2. Enter scores'!AB593&lt;&gt;"",'2. Enter scores'!$B593-'2. Enter scores'!AB593,"")</f>
        <v/>
      </c>
      <c r="AD589" s="125" t="str">
        <f>IF('2. Enter scores'!AC593&lt;&gt;"",'2. Enter scores'!$B593-'2. Enter scores'!AC593,"")</f>
        <v/>
      </c>
      <c r="AE589" s="125" t="str">
        <f>IF('2. Enter scores'!AD593&lt;&gt;"",'2. Enter scores'!$B593-'2. Enter scores'!AD593,"")</f>
        <v/>
      </c>
      <c r="AF589" s="125" t="str">
        <f>IF('2. Enter scores'!AE593&lt;&gt;"",'2. Enter scores'!$B593-'2. Enter scores'!AE593,"")</f>
        <v/>
      </c>
      <c r="AG589" s="125" t="str">
        <f>IF('2. Enter scores'!AF593&lt;&gt;"",'2. Enter scores'!$B593-'2. Enter scores'!AF593,"")</f>
        <v/>
      </c>
      <c r="AH589" s="125" t="str">
        <f>IF('2. Enter scores'!AG593&lt;&gt;"",'2. Enter scores'!$B593-'2. Enter scores'!AG593,"")</f>
        <v/>
      </c>
      <c r="AI589" s="125" t="str">
        <f>IF('2. Enter scores'!AH593&lt;&gt;"",'2. Enter scores'!$B593-'2. Enter scores'!AH593,"")</f>
        <v/>
      </c>
      <c r="AJ589" s="125" t="str">
        <f>IF('2. Enter scores'!AI593&lt;&gt;"",'2. Enter scores'!$B593-'2. Enter scores'!AI593,"")</f>
        <v/>
      </c>
      <c r="AK589" s="125" t="str">
        <f>IF('2. Enter scores'!AJ593&lt;&gt;"",'2. Enter scores'!$B593-'2. Enter scores'!AJ593,"")</f>
        <v/>
      </c>
      <c r="AL589" s="125" t="str">
        <f>IF('2. Enter scores'!AK593&lt;&gt;"",'2. Enter scores'!$B593-'2. Enter scores'!AK593,"")</f>
        <v/>
      </c>
      <c r="AM589" s="125" t="str">
        <f>IF('2. Enter scores'!AL593&lt;&gt;"",'2. Enter scores'!$B593-'2. Enter scores'!AL593,"")</f>
        <v/>
      </c>
      <c r="AN589" s="125" t="str">
        <f>IF('2. Enter scores'!AM593&lt;&gt;"",'2. Enter scores'!$B593-'2. Enter scores'!AM593,"")</f>
        <v/>
      </c>
      <c r="AO589" s="125" t="str">
        <f>IF('2. Enter scores'!AN593&lt;&gt;"",'2. Enter scores'!$B593-'2. Enter scores'!AN593,"")</f>
        <v/>
      </c>
      <c r="AP589" s="125" t="str">
        <f>IF('2. Enter scores'!AO593&lt;&gt;"",'2. Enter scores'!$B593-'2. Enter scores'!AO593,"")</f>
        <v/>
      </c>
      <c r="AQ589" s="125" t="str">
        <f>IF('2. Enter scores'!AP593&lt;&gt;"",'2. Enter scores'!$B593-'2. Enter scores'!AP593,"")</f>
        <v/>
      </c>
      <c r="AR589" s="125" t="str">
        <f>IF('2. Enter scores'!AQ593&lt;&gt;"",'2. Enter scores'!$B593-'2. Enter scores'!AQ593,"")</f>
        <v/>
      </c>
      <c r="AS589" s="125" t="str">
        <f>IF('2. Enter scores'!AR593&lt;&gt;"",'2. Enter scores'!$B593-'2. Enter scores'!AR593,"")</f>
        <v/>
      </c>
      <c r="AT589" s="125" t="str">
        <f>IF('2. Enter scores'!AS593&lt;&gt;"",'2. Enter scores'!$B593-'2. Enter scores'!AS593,"")</f>
        <v/>
      </c>
      <c r="AU589" s="125" t="str">
        <f>IF('2. Enter scores'!AT593&lt;&gt;"",'2. Enter scores'!$B593-'2. Enter scores'!AT593,"")</f>
        <v/>
      </c>
      <c r="AV589" s="125" t="str">
        <f>IF('2. Enter scores'!AU593&lt;&gt;"",'2. Enter scores'!$B593-'2. Enter scores'!AU593,"")</f>
        <v/>
      </c>
      <c r="AW589" s="125" t="str">
        <f>IF('2. Enter scores'!AV593&lt;&gt;"",'2. Enter scores'!$B593-'2. Enter scores'!AV593,"")</f>
        <v/>
      </c>
      <c r="AX589" s="125" t="str">
        <f>IF('2. Enter scores'!AW593&lt;&gt;"",'2. Enter scores'!$B593-'2. Enter scores'!AW593,"")</f>
        <v/>
      </c>
      <c r="AY589" s="125" t="str">
        <f>IF('2. Enter scores'!AX593&lt;&gt;"",'2. Enter scores'!$B593-'2. Enter scores'!AX593,"")</f>
        <v/>
      </c>
      <c r="AZ589" s="125" t="str">
        <f>IF('2. Enter scores'!AY593&lt;&gt;"",'2. Enter scores'!$B593-'2. Enter scores'!AY593,"")</f>
        <v/>
      </c>
      <c r="BA589" s="125" t="str">
        <f>IF('2. Enter scores'!AZ593&lt;&gt;"",'2. Enter scores'!$B593-'2. Enter scores'!AZ593,"")</f>
        <v/>
      </c>
      <c r="BB589" s="125" t="str">
        <f>IF('2. Enter scores'!BA593&lt;&gt;"",'2. Enter scores'!$B593-'2. Enter scores'!BA593,"")</f>
        <v/>
      </c>
      <c r="BC589" s="125" t="str">
        <f>IF('2. Enter scores'!BB593&lt;&gt;"",'2. Enter scores'!$B593-'2. Enter scores'!BB593,"")</f>
        <v/>
      </c>
      <c r="BD589" s="125" t="str">
        <f>IF('2. Enter scores'!BC593&lt;&gt;"",'2. Enter scores'!$B593-'2. Enter scores'!BC593,"")</f>
        <v/>
      </c>
      <c r="BE589" s="125" t="str">
        <f>IF('2. Enter scores'!BD593&lt;&gt;"",'2. Enter scores'!$B593-'2. Enter scores'!BD593,"")</f>
        <v/>
      </c>
      <c r="BF589" s="125" t="str">
        <f>IF('2. Enter scores'!BE593&lt;&gt;"",'2. Enter scores'!$B593-'2. Enter scores'!BE593,"")</f>
        <v/>
      </c>
      <c r="BG589" s="125" t="str">
        <f>IF('2. Enter scores'!BF593&lt;&gt;"",'2. Enter scores'!$B593-'2. Enter scores'!BF593,"")</f>
        <v/>
      </c>
      <c r="BH589" s="125" t="str">
        <f>IF('2. Enter scores'!BG593&lt;&gt;"",'2. Enter scores'!$B593-'2. Enter scores'!BG593,"")</f>
        <v/>
      </c>
      <c r="BI589" s="125" t="str">
        <f>IF('2. Enter scores'!BH593&lt;&gt;"",'2. Enter scores'!$B593-'2. Enter scores'!BH593,"")</f>
        <v/>
      </c>
      <c r="BJ589" s="125" t="str">
        <f>IF('2. Enter scores'!BI593&lt;&gt;"",'2. Enter scores'!$B593-'2. Enter scores'!BI593,"")</f>
        <v/>
      </c>
      <c r="BK589" s="125" t="str">
        <f>IF('2. Enter scores'!BJ593&lt;&gt;"",'2. Enter scores'!$B593-'2. Enter scores'!BJ593,"")</f>
        <v/>
      </c>
      <c r="BL589" s="125" t="str">
        <f>IF('2. Enter scores'!BK593&lt;&gt;"",'2. Enter scores'!$B593-'2. Enter scores'!BK593,"")</f>
        <v/>
      </c>
      <c r="BM589" s="125" t="str">
        <f>IF('2. Enter scores'!BL593&lt;&gt;"",'2. Enter scores'!$B593-'2. Enter scores'!BL593,"")</f>
        <v/>
      </c>
      <c r="BN589" s="125" t="str">
        <f>IF('2. Enter scores'!BM593&lt;&gt;"",'2. Enter scores'!$B593-'2. Enter scores'!BM593,"")</f>
        <v/>
      </c>
      <c r="BO589" s="125" t="str">
        <f>IF('2. Enter scores'!BN593&lt;&gt;"",'2. Enter scores'!$B593-'2. Enter scores'!BN593,"")</f>
        <v/>
      </c>
      <c r="BP589" s="108">
        <v>1000</v>
      </c>
    </row>
    <row r="590" spans="2:68" x14ac:dyDescent="0.35">
      <c r="B590" s="125" t="str">
        <f>IF('2. Enter scores'!A594&lt;&gt;"",'2. Enter scores'!A594,"")</f>
        <v/>
      </c>
      <c r="H590" s="125" t="str">
        <f>IF('2. Enter scores'!G594&lt;&gt;"",'2. Enter scores'!$B594-'2. Enter scores'!G594,"")</f>
        <v/>
      </c>
      <c r="I590" s="125" t="str">
        <f>IF('2. Enter scores'!H594&lt;&gt;"",'2. Enter scores'!$B594-'2. Enter scores'!H594,"")</f>
        <v/>
      </c>
      <c r="J590" s="125" t="str">
        <f>IF('2. Enter scores'!I594&lt;&gt;"",'2. Enter scores'!$B594-'2. Enter scores'!I594,"")</f>
        <v/>
      </c>
      <c r="K590" s="125" t="str">
        <f>IF('2. Enter scores'!J594&lt;&gt;"",'2. Enter scores'!$B594-'2. Enter scores'!J594,"")</f>
        <v/>
      </c>
      <c r="L590" s="125" t="str">
        <f>IF('2. Enter scores'!K594&lt;&gt;"",'2. Enter scores'!$B594-'2. Enter scores'!K594,"")</f>
        <v/>
      </c>
      <c r="M590" s="125" t="str">
        <f>IF('2. Enter scores'!L594&lt;&gt;"",'2. Enter scores'!$B594-'2. Enter scores'!L594,"")</f>
        <v/>
      </c>
      <c r="N590" s="125" t="str">
        <f>IF('2. Enter scores'!M594&lt;&gt;"",'2. Enter scores'!$B594-'2. Enter scores'!M594,"")</f>
        <v/>
      </c>
      <c r="O590" s="125" t="str">
        <f>IF('2. Enter scores'!N594&lt;&gt;"",'2. Enter scores'!$B594-'2. Enter scores'!N594,"")</f>
        <v/>
      </c>
      <c r="P590" s="125" t="str">
        <f>IF('2. Enter scores'!O594&lt;&gt;"",'2. Enter scores'!$B594-'2. Enter scores'!O594,"")</f>
        <v/>
      </c>
      <c r="Q590" s="125" t="str">
        <f>IF('2. Enter scores'!P594&lt;&gt;"",'2. Enter scores'!$B594-'2. Enter scores'!P594,"")</f>
        <v/>
      </c>
      <c r="R590" s="125" t="str">
        <f>IF('2. Enter scores'!Q594&lt;&gt;"",'2. Enter scores'!$B594-'2. Enter scores'!Q594,"")</f>
        <v/>
      </c>
      <c r="S590" s="125" t="str">
        <f>IF('2. Enter scores'!R594&lt;&gt;"",'2. Enter scores'!$B594-'2. Enter scores'!R594,"")</f>
        <v/>
      </c>
      <c r="T590" s="125" t="str">
        <f>IF('2. Enter scores'!S594&lt;&gt;"",'2. Enter scores'!$B594-'2. Enter scores'!S594,"")</f>
        <v/>
      </c>
      <c r="U590" s="125" t="str">
        <f>IF('2. Enter scores'!T594&lt;&gt;"",'2. Enter scores'!$B594-'2. Enter scores'!T594,"")</f>
        <v/>
      </c>
      <c r="V590" s="125" t="str">
        <f>IF('2. Enter scores'!U594&lt;&gt;"",'2. Enter scores'!$B594-'2. Enter scores'!U594,"")</f>
        <v/>
      </c>
      <c r="W590" s="125" t="str">
        <f>IF('2. Enter scores'!V594&lt;&gt;"",'2. Enter scores'!$B594-'2. Enter scores'!V594,"")</f>
        <v/>
      </c>
      <c r="X590" s="125" t="str">
        <f>IF('2. Enter scores'!W594&lt;&gt;"",'2. Enter scores'!$B594-'2. Enter scores'!W594,"")</f>
        <v/>
      </c>
      <c r="Y590" s="125" t="str">
        <f>IF('2. Enter scores'!X594&lt;&gt;"",'2. Enter scores'!$B594-'2. Enter scores'!X594,"")</f>
        <v/>
      </c>
      <c r="Z590" s="125" t="str">
        <f>IF('2. Enter scores'!Y594&lt;&gt;"",'2. Enter scores'!$B594-'2. Enter scores'!Y594,"")</f>
        <v/>
      </c>
      <c r="AA590" s="125" t="str">
        <f>IF('2. Enter scores'!Z594&lt;&gt;"",'2. Enter scores'!$B594-'2. Enter scores'!Z594,"")</f>
        <v/>
      </c>
      <c r="AB590" s="125" t="str">
        <f>IF('2. Enter scores'!AA594&lt;&gt;"",'2. Enter scores'!$B594-'2. Enter scores'!AA594,"")</f>
        <v/>
      </c>
      <c r="AC590" s="125" t="str">
        <f>IF('2. Enter scores'!AB594&lt;&gt;"",'2. Enter scores'!$B594-'2. Enter scores'!AB594,"")</f>
        <v/>
      </c>
      <c r="AD590" s="125" t="str">
        <f>IF('2. Enter scores'!AC594&lt;&gt;"",'2. Enter scores'!$B594-'2. Enter scores'!AC594,"")</f>
        <v/>
      </c>
      <c r="AE590" s="125" t="str">
        <f>IF('2. Enter scores'!AD594&lt;&gt;"",'2. Enter scores'!$B594-'2. Enter scores'!AD594,"")</f>
        <v/>
      </c>
      <c r="AF590" s="125" t="str">
        <f>IF('2. Enter scores'!AE594&lt;&gt;"",'2. Enter scores'!$B594-'2. Enter scores'!AE594,"")</f>
        <v/>
      </c>
      <c r="AG590" s="125" t="str">
        <f>IF('2. Enter scores'!AF594&lt;&gt;"",'2. Enter scores'!$B594-'2. Enter scores'!AF594,"")</f>
        <v/>
      </c>
      <c r="AH590" s="125" t="str">
        <f>IF('2. Enter scores'!AG594&lt;&gt;"",'2. Enter scores'!$B594-'2. Enter scores'!AG594,"")</f>
        <v/>
      </c>
      <c r="AI590" s="125" t="str">
        <f>IF('2. Enter scores'!AH594&lt;&gt;"",'2. Enter scores'!$B594-'2. Enter scores'!AH594,"")</f>
        <v/>
      </c>
      <c r="AJ590" s="125" t="str">
        <f>IF('2. Enter scores'!AI594&lt;&gt;"",'2. Enter scores'!$B594-'2. Enter scores'!AI594,"")</f>
        <v/>
      </c>
      <c r="AK590" s="125" t="str">
        <f>IF('2. Enter scores'!AJ594&lt;&gt;"",'2. Enter scores'!$B594-'2. Enter scores'!AJ594,"")</f>
        <v/>
      </c>
      <c r="AL590" s="125" t="str">
        <f>IF('2. Enter scores'!AK594&lt;&gt;"",'2. Enter scores'!$B594-'2. Enter scores'!AK594,"")</f>
        <v/>
      </c>
      <c r="AM590" s="125" t="str">
        <f>IF('2. Enter scores'!AL594&lt;&gt;"",'2. Enter scores'!$B594-'2. Enter scores'!AL594,"")</f>
        <v/>
      </c>
      <c r="AN590" s="125" t="str">
        <f>IF('2. Enter scores'!AM594&lt;&gt;"",'2. Enter scores'!$B594-'2. Enter scores'!AM594,"")</f>
        <v/>
      </c>
      <c r="AO590" s="125" t="str">
        <f>IF('2. Enter scores'!AN594&lt;&gt;"",'2. Enter scores'!$B594-'2. Enter scores'!AN594,"")</f>
        <v/>
      </c>
      <c r="AP590" s="125" t="str">
        <f>IF('2. Enter scores'!AO594&lt;&gt;"",'2. Enter scores'!$B594-'2. Enter scores'!AO594,"")</f>
        <v/>
      </c>
      <c r="AQ590" s="125" t="str">
        <f>IF('2. Enter scores'!AP594&lt;&gt;"",'2. Enter scores'!$B594-'2. Enter scores'!AP594,"")</f>
        <v/>
      </c>
      <c r="AR590" s="125" t="str">
        <f>IF('2. Enter scores'!AQ594&lt;&gt;"",'2. Enter scores'!$B594-'2. Enter scores'!AQ594,"")</f>
        <v/>
      </c>
      <c r="AS590" s="125" t="str">
        <f>IF('2. Enter scores'!AR594&lt;&gt;"",'2. Enter scores'!$B594-'2. Enter scores'!AR594,"")</f>
        <v/>
      </c>
      <c r="AT590" s="125" t="str">
        <f>IF('2. Enter scores'!AS594&lt;&gt;"",'2. Enter scores'!$B594-'2. Enter scores'!AS594,"")</f>
        <v/>
      </c>
      <c r="AU590" s="125" t="str">
        <f>IF('2. Enter scores'!AT594&lt;&gt;"",'2. Enter scores'!$B594-'2. Enter scores'!AT594,"")</f>
        <v/>
      </c>
      <c r="AV590" s="125" t="str">
        <f>IF('2. Enter scores'!AU594&lt;&gt;"",'2. Enter scores'!$B594-'2. Enter scores'!AU594,"")</f>
        <v/>
      </c>
      <c r="AW590" s="125" t="str">
        <f>IF('2. Enter scores'!AV594&lt;&gt;"",'2. Enter scores'!$B594-'2. Enter scores'!AV594,"")</f>
        <v/>
      </c>
      <c r="AX590" s="125" t="str">
        <f>IF('2. Enter scores'!AW594&lt;&gt;"",'2. Enter scores'!$B594-'2. Enter scores'!AW594,"")</f>
        <v/>
      </c>
      <c r="AY590" s="125" t="str">
        <f>IF('2. Enter scores'!AX594&lt;&gt;"",'2. Enter scores'!$B594-'2. Enter scores'!AX594,"")</f>
        <v/>
      </c>
      <c r="AZ590" s="125" t="str">
        <f>IF('2. Enter scores'!AY594&lt;&gt;"",'2. Enter scores'!$B594-'2. Enter scores'!AY594,"")</f>
        <v/>
      </c>
      <c r="BA590" s="125" t="str">
        <f>IF('2. Enter scores'!AZ594&lt;&gt;"",'2. Enter scores'!$B594-'2. Enter scores'!AZ594,"")</f>
        <v/>
      </c>
      <c r="BB590" s="125" t="str">
        <f>IF('2. Enter scores'!BA594&lt;&gt;"",'2. Enter scores'!$B594-'2. Enter scores'!BA594,"")</f>
        <v/>
      </c>
      <c r="BC590" s="125" t="str">
        <f>IF('2. Enter scores'!BB594&lt;&gt;"",'2. Enter scores'!$B594-'2. Enter scores'!BB594,"")</f>
        <v/>
      </c>
      <c r="BD590" s="125" t="str">
        <f>IF('2. Enter scores'!BC594&lt;&gt;"",'2. Enter scores'!$B594-'2. Enter scores'!BC594,"")</f>
        <v/>
      </c>
      <c r="BE590" s="125" t="str">
        <f>IF('2. Enter scores'!BD594&lt;&gt;"",'2. Enter scores'!$B594-'2. Enter scores'!BD594,"")</f>
        <v/>
      </c>
      <c r="BF590" s="125" t="str">
        <f>IF('2. Enter scores'!BE594&lt;&gt;"",'2. Enter scores'!$B594-'2. Enter scores'!BE594,"")</f>
        <v/>
      </c>
      <c r="BG590" s="125" t="str">
        <f>IF('2. Enter scores'!BF594&lt;&gt;"",'2. Enter scores'!$B594-'2. Enter scores'!BF594,"")</f>
        <v/>
      </c>
      <c r="BH590" s="125" t="str">
        <f>IF('2. Enter scores'!BG594&lt;&gt;"",'2. Enter scores'!$B594-'2. Enter scores'!BG594,"")</f>
        <v/>
      </c>
      <c r="BI590" s="125" t="str">
        <f>IF('2. Enter scores'!BH594&lt;&gt;"",'2. Enter scores'!$B594-'2. Enter scores'!BH594,"")</f>
        <v/>
      </c>
      <c r="BJ590" s="125" t="str">
        <f>IF('2. Enter scores'!BI594&lt;&gt;"",'2. Enter scores'!$B594-'2. Enter scores'!BI594,"")</f>
        <v/>
      </c>
      <c r="BK590" s="125" t="str">
        <f>IF('2. Enter scores'!BJ594&lt;&gt;"",'2. Enter scores'!$B594-'2. Enter scores'!BJ594,"")</f>
        <v/>
      </c>
      <c r="BL590" s="125" t="str">
        <f>IF('2. Enter scores'!BK594&lt;&gt;"",'2. Enter scores'!$B594-'2. Enter scores'!BK594,"")</f>
        <v/>
      </c>
      <c r="BM590" s="125" t="str">
        <f>IF('2. Enter scores'!BL594&lt;&gt;"",'2. Enter scores'!$B594-'2. Enter scores'!BL594,"")</f>
        <v/>
      </c>
      <c r="BN590" s="125" t="str">
        <f>IF('2. Enter scores'!BM594&lt;&gt;"",'2. Enter scores'!$B594-'2. Enter scores'!BM594,"")</f>
        <v/>
      </c>
      <c r="BO590" s="125" t="str">
        <f>IF('2. Enter scores'!BN594&lt;&gt;"",'2. Enter scores'!$B594-'2. Enter scores'!BN594,"")</f>
        <v/>
      </c>
      <c r="BP590" s="108">
        <v>1000</v>
      </c>
    </row>
    <row r="591" spans="2:68" x14ac:dyDescent="0.35">
      <c r="B591" s="125" t="str">
        <f>IF('2. Enter scores'!A595&lt;&gt;"",'2. Enter scores'!A595,"")</f>
        <v/>
      </c>
      <c r="H591" s="125" t="str">
        <f>IF('2. Enter scores'!G595&lt;&gt;"",'2. Enter scores'!$B595-'2. Enter scores'!G595,"")</f>
        <v/>
      </c>
      <c r="I591" s="125" t="str">
        <f>IF('2. Enter scores'!H595&lt;&gt;"",'2. Enter scores'!$B595-'2. Enter scores'!H595,"")</f>
        <v/>
      </c>
      <c r="J591" s="125" t="str">
        <f>IF('2. Enter scores'!I595&lt;&gt;"",'2. Enter scores'!$B595-'2. Enter scores'!I595,"")</f>
        <v/>
      </c>
      <c r="K591" s="125" t="str">
        <f>IF('2. Enter scores'!J595&lt;&gt;"",'2. Enter scores'!$B595-'2. Enter scores'!J595,"")</f>
        <v/>
      </c>
      <c r="L591" s="125" t="str">
        <f>IF('2. Enter scores'!K595&lt;&gt;"",'2. Enter scores'!$B595-'2. Enter scores'!K595,"")</f>
        <v/>
      </c>
      <c r="M591" s="125" t="str">
        <f>IF('2. Enter scores'!L595&lt;&gt;"",'2. Enter scores'!$B595-'2. Enter scores'!L595,"")</f>
        <v/>
      </c>
      <c r="N591" s="125" t="str">
        <f>IF('2. Enter scores'!M595&lt;&gt;"",'2. Enter scores'!$B595-'2. Enter scores'!M595,"")</f>
        <v/>
      </c>
      <c r="O591" s="125" t="str">
        <f>IF('2. Enter scores'!N595&lt;&gt;"",'2. Enter scores'!$B595-'2. Enter scores'!N595,"")</f>
        <v/>
      </c>
      <c r="P591" s="125" t="str">
        <f>IF('2. Enter scores'!O595&lt;&gt;"",'2. Enter scores'!$B595-'2. Enter scores'!O595,"")</f>
        <v/>
      </c>
      <c r="Q591" s="125" t="str">
        <f>IF('2. Enter scores'!P595&lt;&gt;"",'2. Enter scores'!$B595-'2. Enter scores'!P595,"")</f>
        <v/>
      </c>
      <c r="R591" s="125" t="str">
        <f>IF('2. Enter scores'!Q595&lt;&gt;"",'2. Enter scores'!$B595-'2. Enter scores'!Q595,"")</f>
        <v/>
      </c>
      <c r="S591" s="125" t="str">
        <f>IF('2. Enter scores'!R595&lt;&gt;"",'2. Enter scores'!$B595-'2. Enter scores'!R595,"")</f>
        <v/>
      </c>
      <c r="T591" s="125" t="str">
        <f>IF('2. Enter scores'!S595&lt;&gt;"",'2. Enter scores'!$B595-'2. Enter scores'!S595,"")</f>
        <v/>
      </c>
      <c r="U591" s="125" t="str">
        <f>IF('2. Enter scores'!T595&lt;&gt;"",'2. Enter scores'!$B595-'2. Enter scores'!T595,"")</f>
        <v/>
      </c>
      <c r="V591" s="125" t="str">
        <f>IF('2. Enter scores'!U595&lt;&gt;"",'2. Enter scores'!$B595-'2. Enter scores'!U595,"")</f>
        <v/>
      </c>
      <c r="W591" s="125" t="str">
        <f>IF('2. Enter scores'!V595&lt;&gt;"",'2. Enter scores'!$B595-'2. Enter scores'!V595,"")</f>
        <v/>
      </c>
      <c r="X591" s="125" t="str">
        <f>IF('2. Enter scores'!W595&lt;&gt;"",'2. Enter scores'!$B595-'2. Enter scores'!W595,"")</f>
        <v/>
      </c>
      <c r="Y591" s="125" t="str">
        <f>IF('2. Enter scores'!X595&lt;&gt;"",'2. Enter scores'!$B595-'2. Enter scores'!X595,"")</f>
        <v/>
      </c>
      <c r="Z591" s="125" t="str">
        <f>IF('2. Enter scores'!Y595&lt;&gt;"",'2. Enter scores'!$B595-'2. Enter scores'!Y595,"")</f>
        <v/>
      </c>
      <c r="AA591" s="125" t="str">
        <f>IF('2. Enter scores'!Z595&lt;&gt;"",'2. Enter scores'!$B595-'2. Enter scores'!Z595,"")</f>
        <v/>
      </c>
      <c r="AB591" s="125" t="str">
        <f>IF('2. Enter scores'!AA595&lt;&gt;"",'2. Enter scores'!$B595-'2. Enter scores'!AA595,"")</f>
        <v/>
      </c>
      <c r="AC591" s="125" t="str">
        <f>IF('2. Enter scores'!AB595&lt;&gt;"",'2. Enter scores'!$B595-'2. Enter scores'!AB595,"")</f>
        <v/>
      </c>
      <c r="AD591" s="125" t="str">
        <f>IF('2. Enter scores'!AC595&lt;&gt;"",'2. Enter scores'!$B595-'2. Enter scores'!AC595,"")</f>
        <v/>
      </c>
      <c r="AE591" s="125" t="str">
        <f>IF('2. Enter scores'!AD595&lt;&gt;"",'2. Enter scores'!$B595-'2. Enter scores'!AD595,"")</f>
        <v/>
      </c>
      <c r="AF591" s="125" t="str">
        <f>IF('2. Enter scores'!AE595&lt;&gt;"",'2. Enter scores'!$B595-'2. Enter scores'!AE595,"")</f>
        <v/>
      </c>
      <c r="AG591" s="125" t="str">
        <f>IF('2. Enter scores'!AF595&lt;&gt;"",'2. Enter scores'!$B595-'2. Enter scores'!AF595,"")</f>
        <v/>
      </c>
      <c r="AH591" s="125" t="str">
        <f>IF('2. Enter scores'!AG595&lt;&gt;"",'2. Enter scores'!$B595-'2. Enter scores'!AG595,"")</f>
        <v/>
      </c>
      <c r="AI591" s="125" t="str">
        <f>IF('2. Enter scores'!AH595&lt;&gt;"",'2. Enter scores'!$B595-'2. Enter scores'!AH595,"")</f>
        <v/>
      </c>
      <c r="AJ591" s="125" t="str">
        <f>IF('2. Enter scores'!AI595&lt;&gt;"",'2. Enter scores'!$B595-'2. Enter scores'!AI595,"")</f>
        <v/>
      </c>
      <c r="AK591" s="125" t="str">
        <f>IF('2. Enter scores'!AJ595&lt;&gt;"",'2. Enter scores'!$B595-'2. Enter scores'!AJ595,"")</f>
        <v/>
      </c>
      <c r="AL591" s="125" t="str">
        <f>IF('2. Enter scores'!AK595&lt;&gt;"",'2. Enter scores'!$B595-'2. Enter scores'!AK595,"")</f>
        <v/>
      </c>
      <c r="AM591" s="125" t="str">
        <f>IF('2. Enter scores'!AL595&lt;&gt;"",'2. Enter scores'!$B595-'2. Enter scores'!AL595,"")</f>
        <v/>
      </c>
      <c r="AN591" s="125" t="str">
        <f>IF('2. Enter scores'!AM595&lt;&gt;"",'2. Enter scores'!$B595-'2. Enter scores'!AM595,"")</f>
        <v/>
      </c>
      <c r="AO591" s="125" t="str">
        <f>IF('2. Enter scores'!AN595&lt;&gt;"",'2. Enter scores'!$B595-'2. Enter scores'!AN595,"")</f>
        <v/>
      </c>
      <c r="AP591" s="125" t="str">
        <f>IF('2. Enter scores'!AO595&lt;&gt;"",'2. Enter scores'!$B595-'2. Enter scores'!AO595,"")</f>
        <v/>
      </c>
      <c r="AQ591" s="125" t="str">
        <f>IF('2. Enter scores'!AP595&lt;&gt;"",'2. Enter scores'!$B595-'2. Enter scores'!AP595,"")</f>
        <v/>
      </c>
      <c r="AR591" s="125" t="str">
        <f>IF('2. Enter scores'!AQ595&lt;&gt;"",'2. Enter scores'!$B595-'2. Enter scores'!AQ595,"")</f>
        <v/>
      </c>
      <c r="AS591" s="125" t="str">
        <f>IF('2. Enter scores'!AR595&lt;&gt;"",'2. Enter scores'!$B595-'2. Enter scores'!AR595,"")</f>
        <v/>
      </c>
      <c r="AT591" s="125" t="str">
        <f>IF('2. Enter scores'!AS595&lt;&gt;"",'2. Enter scores'!$B595-'2. Enter scores'!AS595,"")</f>
        <v/>
      </c>
      <c r="AU591" s="125" t="str">
        <f>IF('2. Enter scores'!AT595&lt;&gt;"",'2. Enter scores'!$B595-'2. Enter scores'!AT595,"")</f>
        <v/>
      </c>
      <c r="AV591" s="125" t="str">
        <f>IF('2. Enter scores'!AU595&lt;&gt;"",'2. Enter scores'!$B595-'2. Enter scores'!AU595,"")</f>
        <v/>
      </c>
      <c r="AW591" s="125" t="str">
        <f>IF('2. Enter scores'!AV595&lt;&gt;"",'2. Enter scores'!$B595-'2. Enter scores'!AV595,"")</f>
        <v/>
      </c>
      <c r="AX591" s="125" t="str">
        <f>IF('2. Enter scores'!AW595&lt;&gt;"",'2. Enter scores'!$B595-'2. Enter scores'!AW595,"")</f>
        <v/>
      </c>
      <c r="AY591" s="125" t="str">
        <f>IF('2. Enter scores'!AX595&lt;&gt;"",'2. Enter scores'!$B595-'2. Enter scores'!AX595,"")</f>
        <v/>
      </c>
      <c r="AZ591" s="125" t="str">
        <f>IF('2. Enter scores'!AY595&lt;&gt;"",'2. Enter scores'!$B595-'2. Enter scores'!AY595,"")</f>
        <v/>
      </c>
      <c r="BA591" s="125" t="str">
        <f>IF('2. Enter scores'!AZ595&lt;&gt;"",'2. Enter scores'!$B595-'2. Enter scores'!AZ595,"")</f>
        <v/>
      </c>
      <c r="BB591" s="125" t="str">
        <f>IF('2. Enter scores'!BA595&lt;&gt;"",'2. Enter scores'!$B595-'2. Enter scores'!BA595,"")</f>
        <v/>
      </c>
      <c r="BC591" s="125" t="str">
        <f>IF('2. Enter scores'!BB595&lt;&gt;"",'2. Enter scores'!$B595-'2. Enter scores'!BB595,"")</f>
        <v/>
      </c>
      <c r="BD591" s="125" t="str">
        <f>IF('2. Enter scores'!BC595&lt;&gt;"",'2. Enter scores'!$B595-'2. Enter scores'!BC595,"")</f>
        <v/>
      </c>
      <c r="BE591" s="125" t="str">
        <f>IF('2. Enter scores'!BD595&lt;&gt;"",'2. Enter scores'!$B595-'2. Enter scores'!BD595,"")</f>
        <v/>
      </c>
      <c r="BF591" s="125" t="str">
        <f>IF('2. Enter scores'!BE595&lt;&gt;"",'2. Enter scores'!$B595-'2. Enter scores'!BE595,"")</f>
        <v/>
      </c>
      <c r="BG591" s="125" t="str">
        <f>IF('2. Enter scores'!BF595&lt;&gt;"",'2. Enter scores'!$B595-'2. Enter scores'!BF595,"")</f>
        <v/>
      </c>
      <c r="BH591" s="125" t="str">
        <f>IF('2. Enter scores'!BG595&lt;&gt;"",'2. Enter scores'!$B595-'2. Enter scores'!BG595,"")</f>
        <v/>
      </c>
      <c r="BI591" s="125" t="str">
        <f>IF('2. Enter scores'!BH595&lt;&gt;"",'2. Enter scores'!$B595-'2. Enter scores'!BH595,"")</f>
        <v/>
      </c>
      <c r="BJ591" s="125" t="str">
        <f>IF('2. Enter scores'!BI595&lt;&gt;"",'2. Enter scores'!$B595-'2. Enter scores'!BI595,"")</f>
        <v/>
      </c>
      <c r="BK591" s="125" t="str">
        <f>IF('2. Enter scores'!BJ595&lt;&gt;"",'2. Enter scores'!$B595-'2. Enter scores'!BJ595,"")</f>
        <v/>
      </c>
      <c r="BL591" s="125" t="str">
        <f>IF('2. Enter scores'!BK595&lt;&gt;"",'2. Enter scores'!$B595-'2. Enter scores'!BK595,"")</f>
        <v/>
      </c>
      <c r="BM591" s="125" t="str">
        <f>IF('2. Enter scores'!BL595&lt;&gt;"",'2. Enter scores'!$B595-'2. Enter scores'!BL595,"")</f>
        <v/>
      </c>
      <c r="BN591" s="125" t="str">
        <f>IF('2. Enter scores'!BM595&lt;&gt;"",'2. Enter scores'!$B595-'2. Enter scores'!BM595,"")</f>
        <v/>
      </c>
      <c r="BO591" s="125" t="str">
        <f>IF('2. Enter scores'!BN595&lt;&gt;"",'2. Enter scores'!$B595-'2. Enter scores'!BN595,"")</f>
        <v/>
      </c>
      <c r="BP591" s="108">
        <v>1000</v>
      </c>
    </row>
    <row r="592" spans="2:68" x14ac:dyDescent="0.35">
      <c r="B592" s="125" t="str">
        <f>IF('2. Enter scores'!A596&lt;&gt;"",'2. Enter scores'!A596,"")</f>
        <v/>
      </c>
      <c r="H592" s="125" t="str">
        <f>IF('2. Enter scores'!G596&lt;&gt;"",'2. Enter scores'!$B596-'2. Enter scores'!G596,"")</f>
        <v/>
      </c>
      <c r="I592" s="125" t="str">
        <f>IF('2. Enter scores'!H596&lt;&gt;"",'2. Enter scores'!$B596-'2. Enter scores'!H596,"")</f>
        <v/>
      </c>
      <c r="J592" s="125" t="str">
        <f>IF('2. Enter scores'!I596&lt;&gt;"",'2. Enter scores'!$B596-'2. Enter scores'!I596,"")</f>
        <v/>
      </c>
      <c r="K592" s="125" t="str">
        <f>IF('2. Enter scores'!J596&lt;&gt;"",'2. Enter scores'!$B596-'2. Enter scores'!J596,"")</f>
        <v/>
      </c>
      <c r="L592" s="125" t="str">
        <f>IF('2. Enter scores'!K596&lt;&gt;"",'2. Enter scores'!$B596-'2. Enter scores'!K596,"")</f>
        <v/>
      </c>
      <c r="M592" s="125" t="str">
        <f>IF('2. Enter scores'!L596&lt;&gt;"",'2. Enter scores'!$B596-'2. Enter scores'!L596,"")</f>
        <v/>
      </c>
      <c r="N592" s="125" t="str">
        <f>IF('2. Enter scores'!M596&lt;&gt;"",'2. Enter scores'!$B596-'2. Enter scores'!M596,"")</f>
        <v/>
      </c>
      <c r="O592" s="125" t="str">
        <f>IF('2. Enter scores'!N596&lt;&gt;"",'2. Enter scores'!$B596-'2. Enter scores'!N596,"")</f>
        <v/>
      </c>
      <c r="P592" s="125" t="str">
        <f>IF('2. Enter scores'!O596&lt;&gt;"",'2. Enter scores'!$B596-'2. Enter scores'!O596,"")</f>
        <v/>
      </c>
      <c r="Q592" s="125" t="str">
        <f>IF('2. Enter scores'!P596&lt;&gt;"",'2. Enter scores'!$B596-'2. Enter scores'!P596,"")</f>
        <v/>
      </c>
      <c r="R592" s="125" t="str">
        <f>IF('2. Enter scores'!Q596&lt;&gt;"",'2. Enter scores'!$B596-'2. Enter scores'!Q596,"")</f>
        <v/>
      </c>
      <c r="S592" s="125" t="str">
        <f>IF('2. Enter scores'!R596&lt;&gt;"",'2. Enter scores'!$B596-'2. Enter scores'!R596,"")</f>
        <v/>
      </c>
      <c r="T592" s="125" t="str">
        <f>IF('2. Enter scores'!S596&lt;&gt;"",'2. Enter scores'!$B596-'2. Enter scores'!S596,"")</f>
        <v/>
      </c>
      <c r="U592" s="125" t="str">
        <f>IF('2. Enter scores'!T596&lt;&gt;"",'2. Enter scores'!$B596-'2. Enter scores'!T596,"")</f>
        <v/>
      </c>
      <c r="V592" s="125" t="str">
        <f>IF('2. Enter scores'!U596&lt;&gt;"",'2. Enter scores'!$B596-'2. Enter scores'!U596,"")</f>
        <v/>
      </c>
      <c r="W592" s="125" t="str">
        <f>IF('2. Enter scores'!V596&lt;&gt;"",'2. Enter scores'!$B596-'2. Enter scores'!V596,"")</f>
        <v/>
      </c>
      <c r="X592" s="125" t="str">
        <f>IF('2. Enter scores'!W596&lt;&gt;"",'2. Enter scores'!$B596-'2. Enter scores'!W596,"")</f>
        <v/>
      </c>
      <c r="Y592" s="125" t="str">
        <f>IF('2. Enter scores'!X596&lt;&gt;"",'2. Enter scores'!$B596-'2. Enter scores'!X596,"")</f>
        <v/>
      </c>
      <c r="Z592" s="125" t="str">
        <f>IF('2. Enter scores'!Y596&lt;&gt;"",'2. Enter scores'!$B596-'2. Enter scores'!Y596,"")</f>
        <v/>
      </c>
      <c r="AA592" s="125" t="str">
        <f>IF('2. Enter scores'!Z596&lt;&gt;"",'2. Enter scores'!$B596-'2. Enter scores'!Z596,"")</f>
        <v/>
      </c>
      <c r="AB592" s="125" t="str">
        <f>IF('2. Enter scores'!AA596&lt;&gt;"",'2. Enter scores'!$B596-'2. Enter scores'!AA596,"")</f>
        <v/>
      </c>
      <c r="AC592" s="125" t="str">
        <f>IF('2. Enter scores'!AB596&lt;&gt;"",'2. Enter scores'!$B596-'2. Enter scores'!AB596,"")</f>
        <v/>
      </c>
      <c r="AD592" s="125" t="str">
        <f>IF('2. Enter scores'!AC596&lt;&gt;"",'2. Enter scores'!$B596-'2. Enter scores'!AC596,"")</f>
        <v/>
      </c>
      <c r="AE592" s="125" t="str">
        <f>IF('2. Enter scores'!AD596&lt;&gt;"",'2. Enter scores'!$B596-'2. Enter scores'!AD596,"")</f>
        <v/>
      </c>
      <c r="AF592" s="125" t="str">
        <f>IF('2. Enter scores'!AE596&lt;&gt;"",'2. Enter scores'!$B596-'2. Enter scores'!AE596,"")</f>
        <v/>
      </c>
      <c r="AG592" s="125" t="str">
        <f>IF('2. Enter scores'!AF596&lt;&gt;"",'2. Enter scores'!$B596-'2. Enter scores'!AF596,"")</f>
        <v/>
      </c>
      <c r="AH592" s="125" t="str">
        <f>IF('2. Enter scores'!AG596&lt;&gt;"",'2. Enter scores'!$B596-'2. Enter scores'!AG596,"")</f>
        <v/>
      </c>
      <c r="AI592" s="125" t="str">
        <f>IF('2. Enter scores'!AH596&lt;&gt;"",'2. Enter scores'!$B596-'2. Enter scores'!AH596,"")</f>
        <v/>
      </c>
      <c r="AJ592" s="125" t="str">
        <f>IF('2. Enter scores'!AI596&lt;&gt;"",'2. Enter scores'!$B596-'2. Enter scores'!AI596,"")</f>
        <v/>
      </c>
      <c r="AK592" s="125" t="str">
        <f>IF('2. Enter scores'!AJ596&lt;&gt;"",'2. Enter scores'!$B596-'2. Enter scores'!AJ596,"")</f>
        <v/>
      </c>
      <c r="AL592" s="125" t="str">
        <f>IF('2. Enter scores'!AK596&lt;&gt;"",'2. Enter scores'!$B596-'2. Enter scores'!AK596,"")</f>
        <v/>
      </c>
      <c r="AM592" s="125" t="str">
        <f>IF('2. Enter scores'!AL596&lt;&gt;"",'2. Enter scores'!$B596-'2. Enter scores'!AL596,"")</f>
        <v/>
      </c>
      <c r="AN592" s="125" t="str">
        <f>IF('2. Enter scores'!AM596&lt;&gt;"",'2. Enter scores'!$B596-'2. Enter scores'!AM596,"")</f>
        <v/>
      </c>
      <c r="AO592" s="125" t="str">
        <f>IF('2. Enter scores'!AN596&lt;&gt;"",'2. Enter scores'!$B596-'2. Enter scores'!AN596,"")</f>
        <v/>
      </c>
      <c r="AP592" s="125" t="str">
        <f>IF('2. Enter scores'!AO596&lt;&gt;"",'2. Enter scores'!$B596-'2. Enter scores'!AO596,"")</f>
        <v/>
      </c>
      <c r="AQ592" s="125" t="str">
        <f>IF('2. Enter scores'!AP596&lt;&gt;"",'2. Enter scores'!$B596-'2. Enter scores'!AP596,"")</f>
        <v/>
      </c>
      <c r="AR592" s="125" t="str">
        <f>IF('2. Enter scores'!AQ596&lt;&gt;"",'2. Enter scores'!$B596-'2. Enter scores'!AQ596,"")</f>
        <v/>
      </c>
      <c r="AS592" s="125" t="str">
        <f>IF('2. Enter scores'!AR596&lt;&gt;"",'2. Enter scores'!$B596-'2. Enter scores'!AR596,"")</f>
        <v/>
      </c>
      <c r="AT592" s="125" t="str">
        <f>IF('2. Enter scores'!AS596&lt;&gt;"",'2. Enter scores'!$B596-'2. Enter scores'!AS596,"")</f>
        <v/>
      </c>
      <c r="AU592" s="125" t="str">
        <f>IF('2. Enter scores'!AT596&lt;&gt;"",'2. Enter scores'!$B596-'2. Enter scores'!AT596,"")</f>
        <v/>
      </c>
      <c r="AV592" s="125" t="str">
        <f>IF('2. Enter scores'!AU596&lt;&gt;"",'2. Enter scores'!$B596-'2. Enter scores'!AU596,"")</f>
        <v/>
      </c>
      <c r="AW592" s="125" t="str">
        <f>IF('2. Enter scores'!AV596&lt;&gt;"",'2. Enter scores'!$B596-'2. Enter scores'!AV596,"")</f>
        <v/>
      </c>
      <c r="AX592" s="125" t="str">
        <f>IF('2. Enter scores'!AW596&lt;&gt;"",'2. Enter scores'!$B596-'2. Enter scores'!AW596,"")</f>
        <v/>
      </c>
      <c r="AY592" s="125" t="str">
        <f>IF('2. Enter scores'!AX596&lt;&gt;"",'2. Enter scores'!$B596-'2. Enter scores'!AX596,"")</f>
        <v/>
      </c>
      <c r="AZ592" s="125" t="str">
        <f>IF('2. Enter scores'!AY596&lt;&gt;"",'2. Enter scores'!$B596-'2. Enter scores'!AY596,"")</f>
        <v/>
      </c>
      <c r="BA592" s="125" t="str">
        <f>IF('2. Enter scores'!AZ596&lt;&gt;"",'2. Enter scores'!$B596-'2. Enter scores'!AZ596,"")</f>
        <v/>
      </c>
      <c r="BB592" s="125" t="str">
        <f>IF('2. Enter scores'!BA596&lt;&gt;"",'2. Enter scores'!$B596-'2. Enter scores'!BA596,"")</f>
        <v/>
      </c>
      <c r="BC592" s="125" t="str">
        <f>IF('2. Enter scores'!BB596&lt;&gt;"",'2. Enter scores'!$B596-'2. Enter scores'!BB596,"")</f>
        <v/>
      </c>
      <c r="BD592" s="125" t="str">
        <f>IF('2. Enter scores'!BC596&lt;&gt;"",'2. Enter scores'!$B596-'2. Enter scores'!BC596,"")</f>
        <v/>
      </c>
      <c r="BE592" s="125" t="str">
        <f>IF('2. Enter scores'!BD596&lt;&gt;"",'2. Enter scores'!$B596-'2. Enter scores'!BD596,"")</f>
        <v/>
      </c>
      <c r="BF592" s="125" t="str">
        <f>IF('2. Enter scores'!BE596&lt;&gt;"",'2. Enter scores'!$B596-'2. Enter scores'!BE596,"")</f>
        <v/>
      </c>
      <c r="BG592" s="125" t="str">
        <f>IF('2. Enter scores'!BF596&lt;&gt;"",'2. Enter scores'!$B596-'2. Enter scores'!BF596,"")</f>
        <v/>
      </c>
      <c r="BH592" s="125" t="str">
        <f>IF('2. Enter scores'!BG596&lt;&gt;"",'2. Enter scores'!$B596-'2. Enter scores'!BG596,"")</f>
        <v/>
      </c>
      <c r="BI592" s="125" t="str">
        <f>IF('2. Enter scores'!BH596&lt;&gt;"",'2. Enter scores'!$B596-'2. Enter scores'!BH596,"")</f>
        <v/>
      </c>
      <c r="BJ592" s="125" t="str">
        <f>IF('2. Enter scores'!BI596&lt;&gt;"",'2. Enter scores'!$B596-'2. Enter scores'!BI596,"")</f>
        <v/>
      </c>
      <c r="BK592" s="125" t="str">
        <f>IF('2. Enter scores'!BJ596&lt;&gt;"",'2. Enter scores'!$B596-'2. Enter scores'!BJ596,"")</f>
        <v/>
      </c>
      <c r="BL592" s="125" t="str">
        <f>IF('2. Enter scores'!BK596&lt;&gt;"",'2. Enter scores'!$B596-'2. Enter scores'!BK596,"")</f>
        <v/>
      </c>
      <c r="BM592" s="125" t="str">
        <f>IF('2. Enter scores'!BL596&lt;&gt;"",'2. Enter scores'!$B596-'2. Enter scores'!BL596,"")</f>
        <v/>
      </c>
      <c r="BN592" s="125" t="str">
        <f>IF('2. Enter scores'!BM596&lt;&gt;"",'2. Enter scores'!$B596-'2. Enter scores'!BM596,"")</f>
        <v/>
      </c>
      <c r="BO592" s="125" t="str">
        <f>IF('2. Enter scores'!BN596&lt;&gt;"",'2. Enter scores'!$B596-'2. Enter scores'!BN596,"")</f>
        <v/>
      </c>
      <c r="BP592" s="108">
        <v>1000</v>
      </c>
    </row>
    <row r="593" spans="2:68" x14ac:dyDescent="0.35">
      <c r="B593" s="125" t="str">
        <f>IF('2. Enter scores'!A597&lt;&gt;"",'2. Enter scores'!A597,"")</f>
        <v/>
      </c>
      <c r="H593" s="125" t="str">
        <f>IF('2. Enter scores'!G597&lt;&gt;"",'2. Enter scores'!$B597-'2. Enter scores'!G597,"")</f>
        <v/>
      </c>
      <c r="I593" s="125" t="str">
        <f>IF('2. Enter scores'!H597&lt;&gt;"",'2. Enter scores'!$B597-'2. Enter scores'!H597,"")</f>
        <v/>
      </c>
      <c r="J593" s="125" t="str">
        <f>IF('2. Enter scores'!I597&lt;&gt;"",'2. Enter scores'!$B597-'2. Enter scores'!I597,"")</f>
        <v/>
      </c>
      <c r="K593" s="125" t="str">
        <f>IF('2. Enter scores'!J597&lt;&gt;"",'2. Enter scores'!$B597-'2. Enter scores'!J597,"")</f>
        <v/>
      </c>
      <c r="L593" s="125" t="str">
        <f>IF('2. Enter scores'!K597&lt;&gt;"",'2. Enter scores'!$B597-'2. Enter scores'!K597,"")</f>
        <v/>
      </c>
      <c r="M593" s="125" t="str">
        <f>IF('2. Enter scores'!L597&lt;&gt;"",'2. Enter scores'!$B597-'2. Enter scores'!L597,"")</f>
        <v/>
      </c>
      <c r="N593" s="125" t="str">
        <f>IF('2. Enter scores'!M597&lt;&gt;"",'2. Enter scores'!$B597-'2. Enter scores'!M597,"")</f>
        <v/>
      </c>
      <c r="O593" s="125" t="str">
        <f>IF('2. Enter scores'!N597&lt;&gt;"",'2. Enter scores'!$B597-'2. Enter scores'!N597,"")</f>
        <v/>
      </c>
      <c r="P593" s="125" t="str">
        <f>IF('2. Enter scores'!O597&lt;&gt;"",'2. Enter scores'!$B597-'2. Enter scores'!O597,"")</f>
        <v/>
      </c>
      <c r="Q593" s="125" t="str">
        <f>IF('2. Enter scores'!P597&lt;&gt;"",'2. Enter scores'!$B597-'2. Enter scores'!P597,"")</f>
        <v/>
      </c>
      <c r="R593" s="125" t="str">
        <f>IF('2. Enter scores'!Q597&lt;&gt;"",'2. Enter scores'!$B597-'2. Enter scores'!Q597,"")</f>
        <v/>
      </c>
      <c r="S593" s="125" t="str">
        <f>IF('2. Enter scores'!R597&lt;&gt;"",'2. Enter scores'!$B597-'2. Enter scores'!R597,"")</f>
        <v/>
      </c>
      <c r="T593" s="125" t="str">
        <f>IF('2. Enter scores'!S597&lt;&gt;"",'2. Enter scores'!$B597-'2. Enter scores'!S597,"")</f>
        <v/>
      </c>
      <c r="U593" s="125" t="str">
        <f>IF('2. Enter scores'!T597&lt;&gt;"",'2. Enter scores'!$B597-'2. Enter scores'!T597,"")</f>
        <v/>
      </c>
      <c r="V593" s="125" t="str">
        <f>IF('2. Enter scores'!U597&lt;&gt;"",'2. Enter scores'!$B597-'2. Enter scores'!U597,"")</f>
        <v/>
      </c>
      <c r="W593" s="125" t="str">
        <f>IF('2. Enter scores'!V597&lt;&gt;"",'2. Enter scores'!$B597-'2. Enter scores'!V597,"")</f>
        <v/>
      </c>
      <c r="X593" s="125" t="str">
        <f>IF('2. Enter scores'!W597&lt;&gt;"",'2. Enter scores'!$B597-'2. Enter scores'!W597,"")</f>
        <v/>
      </c>
      <c r="Y593" s="125" t="str">
        <f>IF('2. Enter scores'!X597&lt;&gt;"",'2. Enter scores'!$B597-'2. Enter scores'!X597,"")</f>
        <v/>
      </c>
      <c r="Z593" s="125" t="str">
        <f>IF('2. Enter scores'!Y597&lt;&gt;"",'2. Enter scores'!$B597-'2. Enter scores'!Y597,"")</f>
        <v/>
      </c>
      <c r="AA593" s="125" t="str">
        <f>IF('2. Enter scores'!Z597&lt;&gt;"",'2. Enter scores'!$B597-'2. Enter scores'!Z597,"")</f>
        <v/>
      </c>
      <c r="AB593" s="125" t="str">
        <f>IF('2. Enter scores'!AA597&lt;&gt;"",'2. Enter scores'!$B597-'2. Enter scores'!AA597,"")</f>
        <v/>
      </c>
      <c r="AC593" s="125" t="str">
        <f>IF('2. Enter scores'!AB597&lt;&gt;"",'2. Enter scores'!$B597-'2. Enter scores'!AB597,"")</f>
        <v/>
      </c>
      <c r="AD593" s="125" t="str">
        <f>IF('2. Enter scores'!AC597&lt;&gt;"",'2. Enter scores'!$B597-'2. Enter scores'!AC597,"")</f>
        <v/>
      </c>
      <c r="AE593" s="125" t="str">
        <f>IF('2. Enter scores'!AD597&lt;&gt;"",'2. Enter scores'!$B597-'2. Enter scores'!AD597,"")</f>
        <v/>
      </c>
      <c r="AF593" s="125" t="str">
        <f>IF('2. Enter scores'!AE597&lt;&gt;"",'2. Enter scores'!$B597-'2. Enter scores'!AE597,"")</f>
        <v/>
      </c>
      <c r="AG593" s="125" t="str">
        <f>IF('2. Enter scores'!AF597&lt;&gt;"",'2. Enter scores'!$B597-'2. Enter scores'!AF597,"")</f>
        <v/>
      </c>
      <c r="AH593" s="125" t="str">
        <f>IF('2. Enter scores'!AG597&lt;&gt;"",'2. Enter scores'!$B597-'2. Enter scores'!AG597,"")</f>
        <v/>
      </c>
      <c r="AI593" s="125" t="str">
        <f>IF('2. Enter scores'!AH597&lt;&gt;"",'2. Enter scores'!$B597-'2. Enter scores'!AH597,"")</f>
        <v/>
      </c>
      <c r="AJ593" s="125" t="str">
        <f>IF('2. Enter scores'!AI597&lt;&gt;"",'2. Enter scores'!$B597-'2. Enter scores'!AI597,"")</f>
        <v/>
      </c>
      <c r="AK593" s="125" t="str">
        <f>IF('2. Enter scores'!AJ597&lt;&gt;"",'2. Enter scores'!$B597-'2. Enter scores'!AJ597,"")</f>
        <v/>
      </c>
      <c r="AL593" s="125" t="str">
        <f>IF('2. Enter scores'!AK597&lt;&gt;"",'2. Enter scores'!$B597-'2. Enter scores'!AK597,"")</f>
        <v/>
      </c>
      <c r="AM593" s="125" t="str">
        <f>IF('2. Enter scores'!AL597&lt;&gt;"",'2. Enter scores'!$B597-'2. Enter scores'!AL597,"")</f>
        <v/>
      </c>
      <c r="AN593" s="125" t="str">
        <f>IF('2. Enter scores'!AM597&lt;&gt;"",'2. Enter scores'!$B597-'2. Enter scores'!AM597,"")</f>
        <v/>
      </c>
      <c r="AO593" s="125" t="str">
        <f>IF('2. Enter scores'!AN597&lt;&gt;"",'2. Enter scores'!$B597-'2. Enter scores'!AN597,"")</f>
        <v/>
      </c>
      <c r="AP593" s="125" t="str">
        <f>IF('2. Enter scores'!AO597&lt;&gt;"",'2. Enter scores'!$B597-'2. Enter scores'!AO597,"")</f>
        <v/>
      </c>
      <c r="AQ593" s="125" t="str">
        <f>IF('2. Enter scores'!AP597&lt;&gt;"",'2. Enter scores'!$B597-'2. Enter scores'!AP597,"")</f>
        <v/>
      </c>
      <c r="AR593" s="125" t="str">
        <f>IF('2. Enter scores'!AQ597&lt;&gt;"",'2. Enter scores'!$B597-'2. Enter scores'!AQ597,"")</f>
        <v/>
      </c>
      <c r="AS593" s="125" t="str">
        <f>IF('2. Enter scores'!AR597&lt;&gt;"",'2. Enter scores'!$B597-'2. Enter scores'!AR597,"")</f>
        <v/>
      </c>
      <c r="AT593" s="125" t="str">
        <f>IF('2. Enter scores'!AS597&lt;&gt;"",'2. Enter scores'!$B597-'2. Enter scores'!AS597,"")</f>
        <v/>
      </c>
      <c r="AU593" s="125" t="str">
        <f>IF('2. Enter scores'!AT597&lt;&gt;"",'2. Enter scores'!$B597-'2. Enter scores'!AT597,"")</f>
        <v/>
      </c>
      <c r="AV593" s="125" t="str">
        <f>IF('2. Enter scores'!AU597&lt;&gt;"",'2. Enter scores'!$B597-'2. Enter scores'!AU597,"")</f>
        <v/>
      </c>
      <c r="AW593" s="125" t="str">
        <f>IF('2. Enter scores'!AV597&lt;&gt;"",'2. Enter scores'!$B597-'2. Enter scores'!AV597,"")</f>
        <v/>
      </c>
      <c r="AX593" s="125" t="str">
        <f>IF('2. Enter scores'!AW597&lt;&gt;"",'2. Enter scores'!$B597-'2. Enter scores'!AW597,"")</f>
        <v/>
      </c>
      <c r="AY593" s="125" t="str">
        <f>IF('2. Enter scores'!AX597&lt;&gt;"",'2. Enter scores'!$B597-'2. Enter scores'!AX597,"")</f>
        <v/>
      </c>
      <c r="AZ593" s="125" t="str">
        <f>IF('2. Enter scores'!AY597&lt;&gt;"",'2. Enter scores'!$B597-'2. Enter scores'!AY597,"")</f>
        <v/>
      </c>
      <c r="BA593" s="125" t="str">
        <f>IF('2. Enter scores'!AZ597&lt;&gt;"",'2. Enter scores'!$B597-'2. Enter scores'!AZ597,"")</f>
        <v/>
      </c>
      <c r="BB593" s="125" t="str">
        <f>IF('2. Enter scores'!BA597&lt;&gt;"",'2. Enter scores'!$B597-'2. Enter scores'!BA597,"")</f>
        <v/>
      </c>
      <c r="BC593" s="125" t="str">
        <f>IF('2. Enter scores'!BB597&lt;&gt;"",'2. Enter scores'!$B597-'2. Enter scores'!BB597,"")</f>
        <v/>
      </c>
      <c r="BD593" s="125" t="str">
        <f>IF('2. Enter scores'!BC597&lt;&gt;"",'2. Enter scores'!$B597-'2. Enter scores'!BC597,"")</f>
        <v/>
      </c>
      <c r="BE593" s="125" t="str">
        <f>IF('2. Enter scores'!BD597&lt;&gt;"",'2. Enter scores'!$B597-'2. Enter scores'!BD597,"")</f>
        <v/>
      </c>
      <c r="BF593" s="125" t="str">
        <f>IF('2. Enter scores'!BE597&lt;&gt;"",'2. Enter scores'!$B597-'2. Enter scores'!BE597,"")</f>
        <v/>
      </c>
      <c r="BG593" s="125" t="str">
        <f>IF('2. Enter scores'!BF597&lt;&gt;"",'2. Enter scores'!$B597-'2. Enter scores'!BF597,"")</f>
        <v/>
      </c>
      <c r="BH593" s="125" t="str">
        <f>IF('2. Enter scores'!BG597&lt;&gt;"",'2. Enter scores'!$B597-'2. Enter scores'!BG597,"")</f>
        <v/>
      </c>
      <c r="BI593" s="125" t="str">
        <f>IF('2. Enter scores'!BH597&lt;&gt;"",'2. Enter scores'!$B597-'2. Enter scores'!BH597,"")</f>
        <v/>
      </c>
      <c r="BJ593" s="125" t="str">
        <f>IF('2. Enter scores'!BI597&lt;&gt;"",'2. Enter scores'!$B597-'2. Enter scores'!BI597,"")</f>
        <v/>
      </c>
      <c r="BK593" s="125" t="str">
        <f>IF('2. Enter scores'!BJ597&lt;&gt;"",'2. Enter scores'!$B597-'2. Enter scores'!BJ597,"")</f>
        <v/>
      </c>
      <c r="BL593" s="125" t="str">
        <f>IF('2. Enter scores'!BK597&lt;&gt;"",'2. Enter scores'!$B597-'2. Enter scores'!BK597,"")</f>
        <v/>
      </c>
      <c r="BM593" s="125" t="str">
        <f>IF('2. Enter scores'!BL597&lt;&gt;"",'2. Enter scores'!$B597-'2. Enter scores'!BL597,"")</f>
        <v/>
      </c>
      <c r="BN593" s="125" t="str">
        <f>IF('2. Enter scores'!BM597&lt;&gt;"",'2. Enter scores'!$B597-'2. Enter scores'!BM597,"")</f>
        <v/>
      </c>
      <c r="BO593" s="125" t="str">
        <f>IF('2. Enter scores'!BN597&lt;&gt;"",'2. Enter scores'!$B597-'2. Enter scores'!BN597,"")</f>
        <v/>
      </c>
      <c r="BP593" s="108">
        <v>1000</v>
      </c>
    </row>
    <row r="594" spans="2:68" x14ac:dyDescent="0.35">
      <c r="B594" s="125" t="str">
        <f>IF('2. Enter scores'!A598&lt;&gt;"",'2. Enter scores'!A598,"")</f>
        <v/>
      </c>
      <c r="H594" s="125" t="str">
        <f>IF('2. Enter scores'!G598&lt;&gt;"",'2. Enter scores'!$B598-'2. Enter scores'!G598,"")</f>
        <v/>
      </c>
      <c r="I594" s="125" t="str">
        <f>IF('2. Enter scores'!H598&lt;&gt;"",'2. Enter scores'!$B598-'2. Enter scores'!H598,"")</f>
        <v/>
      </c>
      <c r="J594" s="125" t="str">
        <f>IF('2. Enter scores'!I598&lt;&gt;"",'2. Enter scores'!$B598-'2. Enter scores'!I598,"")</f>
        <v/>
      </c>
      <c r="K594" s="125" t="str">
        <f>IF('2. Enter scores'!J598&lt;&gt;"",'2. Enter scores'!$B598-'2. Enter scores'!J598,"")</f>
        <v/>
      </c>
      <c r="L594" s="125" t="str">
        <f>IF('2. Enter scores'!K598&lt;&gt;"",'2. Enter scores'!$B598-'2. Enter scores'!K598,"")</f>
        <v/>
      </c>
      <c r="M594" s="125" t="str">
        <f>IF('2. Enter scores'!L598&lt;&gt;"",'2. Enter scores'!$B598-'2. Enter scores'!L598,"")</f>
        <v/>
      </c>
      <c r="N594" s="125" t="str">
        <f>IF('2. Enter scores'!M598&lt;&gt;"",'2. Enter scores'!$B598-'2. Enter scores'!M598,"")</f>
        <v/>
      </c>
      <c r="O594" s="125" t="str">
        <f>IF('2. Enter scores'!N598&lt;&gt;"",'2. Enter scores'!$B598-'2. Enter scores'!N598,"")</f>
        <v/>
      </c>
      <c r="P594" s="125" t="str">
        <f>IF('2. Enter scores'!O598&lt;&gt;"",'2. Enter scores'!$B598-'2. Enter scores'!O598,"")</f>
        <v/>
      </c>
      <c r="Q594" s="125" t="str">
        <f>IF('2. Enter scores'!P598&lt;&gt;"",'2. Enter scores'!$B598-'2. Enter scores'!P598,"")</f>
        <v/>
      </c>
      <c r="R594" s="125" t="str">
        <f>IF('2. Enter scores'!Q598&lt;&gt;"",'2. Enter scores'!$B598-'2. Enter scores'!Q598,"")</f>
        <v/>
      </c>
      <c r="S594" s="125" t="str">
        <f>IF('2. Enter scores'!R598&lt;&gt;"",'2. Enter scores'!$B598-'2. Enter scores'!R598,"")</f>
        <v/>
      </c>
      <c r="T594" s="125" t="str">
        <f>IF('2. Enter scores'!S598&lt;&gt;"",'2. Enter scores'!$B598-'2. Enter scores'!S598,"")</f>
        <v/>
      </c>
      <c r="U594" s="125" t="str">
        <f>IF('2. Enter scores'!T598&lt;&gt;"",'2. Enter scores'!$B598-'2. Enter scores'!T598,"")</f>
        <v/>
      </c>
      <c r="V594" s="125" t="str">
        <f>IF('2. Enter scores'!U598&lt;&gt;"",'2. Enter scores'!$B598-'2. Enter scores'!U598,"")</f>
        <v/>
      </c>
      <c r="W594" s="125" t="str">
        <f>IF('2. Enter scores'!V598&lt;&gt;"",'2. Enter scores'!$B598-'2. Enter scores'!V598,"")</f>
        <v/>
      </c>
      <c r="X594" s="125" t="str">
        <f>IF('2. Enter scores'!W598&lt;&gt;"",'2. Enter scores'!$B598-'2. Enter scores'!W598,"")</f>
        <v/>
      </c>
      <c r="Y594" s="125" t="str">
        <f>IF('2. Enter scores'!X598&lt;&gt;"",'2. Enter scores'!$B598-'2. Enter scores'!X598,"")</f>
        <v/>
      </c>
      <c r="Z594" s="125" t="str">
        <f>IF('2. Enter scores'!Y598&lt;&gt;"",'2. Enter scores'!$B598-'2. Enter scores'!Y598,"")</f>
        <v/>
      </c>
      <c r="AA594" s="125" t="str">
        <f>IF('2. Enter scores'!Z598&lt;&gt;"",'2. Enter scores'!$B598-'2. Enter scores'!Z598,"")</f>
        <v/>
      </c>
      <c r="AB594" s="125" t="str">
        <f>IF('2. Enter scores'!AA598&lt;&gt;"",'2. Enter scores'!$B598-'2. Enter scores'!AA598,"")</f>
        <v/>
      </c>
      <c r="AC594" s="125" t="str">
        <f>IF('2. Enter scores'!AB598&lt;&gt;"",'2. Enter scores'!$B598-'2. Enter scores'!AB598,"")</f>
        <v/>
      </c>
      <c r="AD594" s="125" t="str">
        <f>IF('2. Enter scores'!AC598&lt;&gt;"",'2. Enter scores'!$B598-'2. Enter scores'!AC598,"")</f>
        <v/>
      </c>
      <c r="AE594" s="125" t="str">
        <f>IF('2. Enter scores'!AD598&lt;&gt;"",'2. Enter scores'!$B598-'2. Enter scores'!AD598,"")</f>
        <v/>
      </c>
      <c r="AF594" s="125" t="str">
        <f>IF('2. Enter scores'!AE598&lt;&gt;"",'2. Enter scores'!$B598-'2. Enter scores'!AE598,"")</f>
        <v/>
      </c>
      <c r="AG594" s="125" t="str">
        <f>IF('2. Enter scores'!AF598&lt;&gt;"",'2. Enter scores'!$B598-'2. Enter scores'!AF598,"")</f>
        <v/>
      </c>
      <c r="AH594" s="125" t="str">
        <f>IF('2. Enter scores'!AG598&lt;&gt;"",'2. Enter scores'!$B598-'2. Enter scores'!AG598,"")</f>
        <v/>
      </c>
      <c r="AI594" s="125" t="str">
        <f>IF('2. Enter scores'!AH598&lt;&gt;"",'2. Enter scores'!$B598-'2. Enter scores'!AH598,"")</f>
        <v/>
      </c>
      <c r="AJ594" s="125" t="str">
        <f>IF('2. Enter scores'!AI598&lt;&gt;"",'2. Enter scores'!$B598-'2. Enter scores'!AI598,"")</f>
        <v/>
      </c>
      <c r="AK594" s="125" t="str">
        <f>IF('2. Enter scores'!AJ598&lt;&gt;"",'2. Enter scores'!$B598-'2. Enter scores'!AJ598,"")</f>
        <v/>
      </c>
      <c r="AL594" s="125" t="str">
        <f>IF('2. Enter scores'!AK598&lt;&gt;"",'2. Enter scores'!$B598-'2. Enter scores'!AK598,"")</f>
        <v/>
      </c>
      <c r="AM594" s="125" t="str">
        <f>IF('2. Enter scores'!AL598&lt;&gt;"",'2. Enter scores'!$B598-'2. Enter scores'!AL598,"")</f>
        <v/>
      </c>
      <c r="AN594" s="125" t="str">
        <f>IF('2. Enter scores'!AM598&lt;&gt;"",'2. Enter scores'!$B598-'2. Enter scores'!AM598,"")</f>
        <v/>
      </c>
      <c r="AO594" s="125" t="str">
        <f>IF('2. Enter scores'!AN598&lt;&gt;"",'2. Enter scores'!$B598-'2. Enter scores'!AN598,"")</f>
        <v/>
      </c>
      <c r="AP594" s="125" t="str">
        <f>IF('2. Enter scores'!AO598&lt;&gt;"",'2. Enter scores'!$B598-'2. Enter scores'!AO598,"")</f>
        <v/>
      </c>
      <c r="AQ594" s="125" t="str">
        <f>IF('2. Enter scores'!AP598&lt;&gt;"",'2. Enter scores'!$B598-'2. Enter scores'!AP598,"")</f>
        <v/>
      </c>
      <c r="AR594" s="125" t="str">
        <f>IF('2. Enter scores'!AQ598&lt;&gt;"",'2. Enter scores'!$B598-'2. Enter scores'!AQ598,"")</f>
        <v/>
      </c>
      <c r="AS594" s="125" t="str">
        <f>IF('2. Enter scores'!AR598&lt;&gt;"",'2. Enter scores'!$B598-'2. Enter scores'!AR598,"")</f>
        <v/>
      </c>
      <c r="AT594" s="125" t="str">
        <f>IF('2. Enter scores'!AS598&lt;&gt;"",'2. Enter scores'!$B598-'2. Enter scores'!AS598,"")</f>
        <v/>
      </c>
      <c r="AU594" s="125" t="str">
        <f>IF('2. Enter scores'!AT598&lt;&gt;"",'2. Enter scores'!$B598-'2. Enter scores'!AT598,"")</f>
        <v/>
      </c>
      <c r="AV594" s="125" t="str">
        <f>IF('2. Enter scores'!AU598&lt;&gt;"",'2. Enter scores'!$B598-'2. Enter scores'!AU598,"")</f>
        <v/>
      </c>
      <c r="AW594" s="125" t="str">
        <f>IF('2. Enter scores'!AV598&lt;&gt;"",'2. Enter scores'!$B598-'2. Enter scores'!AV598,"")</f>
        <v/>
      </c>
      <c r="AX594" s="125" t="str">
        <f>IF('2. Enter scores'!AW598&lt;&gt;"",'2. Enter scores'!$B598-'2. Enter scores'!AW598,"")</f>
        <v/>
      </c>
      <c r="AY594" s="125" t="str">
        <f>IF('2. Enter scores'!AX598&lt;&gt;"",'2. Enter scores'!$B598-'2. Enter scores'!AX598,"")</f>
        <v/>
      </c>
      <c r="AZ594" s="125" t="str">
        <f>IF('2. Enter scores'!AY598&lt;&gt;"",'2. Enter scores'!$B598-'2. Enter scores'!AY598,"")</f>
        <v/>
      </c>
      <c r="BA594" s="125" t="str">
        <f>IF('2. Enter scores'!AZ598&lt;&gt;"",'2. Enter scores'!$B598-'2. Enter scores'!AZ598,"")</f>
        <v/>
      </c>
      <c r="BB594" s="125" t="str">
        <f>IF('2. Enter scores'!BA598&lt;&gt;"",'2. Enter scores'!$B598-'2. Enter scores'!BA598,"")</f>
        <v/>
      </c>
      <c r="BC594" s="125" t="str">
        <f>IF('2. Enter scores'!BB598&lt;&gt;"",'2. Enter scores'!$B598-'2. Enter scores'!BB598,"")</f>
        <v/>
      </c>
      <c r="BD594" s="125" t="str">
        <f>IF('2. Enter scores'!BC598&lt;&gt;"",'2. Enter scores'!$B598-'2. Enter scores'!BC598,"")</f>
        <v/>
      </c>
      <c r="BE594" s="125" t="str">
        <f>IF('2. Enter scores'!BD598&lt;&gt;"",'2. Enter scores'!$B598-'2. Enter scores'!BD598,"")</f>
        <v/>
      </c>
      <c r="BF594" s="125" t="str">
        <f>IF('2. Enter scores'!BE598&lt;&gt;"",'2. Enter scores'!$B598-'2. Enter scores'!BE598,"")</f>
        <v/>
      </c>
      <c r="BG594" s="125" t="str">
        <f>IF('2. Enter scores'!BF598&lt;&gt;"",'2. Enter scores'!$B598-'2. Enter scores'!BF598,"")</f>
        <v/>
      </c>
      <c r="BH594" s="125" t="str">
        <f>IF('2. Enter scores'!BG598&lt;&gt;"",'2. Enter scores'!$B598-'2. Enter scores'!BG598,"")</f>
        <v/>
      </c>
      <c r="BI594" s="125" t="str">
        <f>IF('2. Enter scores'!BH598&lt;&gt;"",'2. Enter scores'!$B598-'2. Enter scores'!BH598,"")</f>
        <v/>
      </c>
      <c r="BJ594" s="125" t="str">
        <f>IF('2. Enter scores'!BI598&lt;&gt;"",'2. Enter scores'!$B598-'2. Enter scores'!BI598,"")</f>
        <v/>
      </c>
      <c r="BK594" s="125" t="str">
        <f>IF('2. Enter scores'!BJ598&lt;&gt;"",'2. Enter scores'!$B598-'2. Enter scores'!BJ598,"")</f>
        <v/>
      </c>
      <c r="BL594" s="125" t="str">
        <f>IF('2. Enter scores'!BK598&lt;&gt;"",'2. Enter scores'!$B598-'2. Enter scores'!BK598,"")</f>
        <v/>
      </c>
      <c r="BM594" s="125" t="str">
        <f>IF('2. Enter scores'!BL598&lt;&gt;"",'2. Enter scores'!$B598-'2. Enter scores'!BL598,"")</f>
        <v/>
      </c>
      <c r="BN594" s="125" t="str">
        <f>IF('2. Enter scores'!BM598&lt;&gt;"",'2. Enter scores'!$B598-'2. Enter scores'!BM598,"")</f>
        <v/>
      </c>
      <c r="BO594" s="125" t="str">
        <f>IF('2. Enter scores'!BN598&lt;&gt;"",'2. Enter scores'!$B598-'2. Enter scores'!BN598,"")</f>
        <v/>
      </c>
      <c r="BP594" s="108">
        <v>1000</v>
      </c>
    </row>
    <row r="595" spans="2:68" x14ac:dyDescent="0.35">
      <c r="B595" s="125" t="str">
        <f>IF('2. Enter scores'!A599&lt;&gt;"",'2. Enter scores'!A599,"")</f>
        <v/>
      </c>
      <c r="H595" s="125" t="str">
        <f>IF('2. Enter scores'!G599&lt;&gt;"",'2. Enter scores'!$B599-'2. Enter scores'!G599,"")</f>
        <v/>
      </c>
      <c r="I595" s="125" t="str">
        <f>IF('2. Enter scores'!H599&lt;&gt;"",'2. Enter scores'!$B599-'2. Enter scores'!H599,"")</f>
        <v/>
      </c>
      <c r="J595" s="125" t="str">
        <f>IF('2. Enter scores'!I599&lt;&gt;"",'2. Enter scores'!$B599-'2. Enter scores'!I599,"")</f>
        <v/>
      </c>
      <c r="K595" s="125" t="str">
        <f>IF('2. Enter scores'!J599&lt;&gt;"",'2. Enter scores'!$B599-'2. Enter scores'!J599,"")</f>
        <v/>
      </c>
      <c r="L595" s="125" t="str">
        <f>IF('2. Enter scores'!K599&lt;&gt;"",'2. Enter scores'!$B599-'2. Enter scores'!K599,"")</f>
        <v/>
      </c>
      <c r="M595" s="125" t="str">
        <f>IF('2. Enter scores'!L599&lt;&gt;"",'2. Enter scores'!$B599-'2. Enter scores'!L599,"")</f>
        <v/>
      </c>
      <c r="N595" s="125" t="str">
        <f>IF('2. Enter scores'!M599&lt;&gt;"",'2. Enter scores'!$B599-'2. Enter scores'!M599,"")</f>
        <v/>
      </c>
      <c r="O595" s="125" t="str">
        <f>IF('2. Enter scores'!N599&lt;&gt;"",'2. Enter scores'!$B599-'2. Enter scores'!N599,"")</f>
        <v/>
      </c>
      <c r="P595" s="125" t="str">
        <f>IF('2. Enter scores'!O599&lt;&gt;"",'2. Enter scores'!$B599-'2. Enter scores'!O599,"")</f>
        <v/>
      </c>
      <c r="Q595" s="125" t="str">
        <f>IF('2. Enter scores'!P599&lt;&gt;"",'2. Enter scores'!$B599-'2. Enter scores'!P599,"")</f>
        <v/>
      </c>
      <c r="R595" s="125" t="str">
        <f>IF('2. Enter scores'!Q599&lt;&gt;"",'2. Enter scores'!$B599-'2. Enter scores'!Q599,"")</f>
        <v/>
      </c>
      <c r="S595" s="125" t="str">
        <f>IF('2. Enter scores'!R599&lt;&gt;"",'2. Enter scores'!$B599-'2. Enter scores'!R599,"")</f>
        <v/>
      </c>
      <c r="T595" s="125" t="str">
        <f>IF('2. Enter scores'!S599&lt;&gt;"",'2. Enter scores'!$B599-'2. Enter scores'!S599,"")</f>
        <v/>
      </c>
      <c r="U595" s="125" t="str">
        <f>IF('2. Enter scores'!T599&lt;&gt;"",'2. Enter scores'!$B599-'2. Enter scores'!T599,"")</f>
        <v/>
      </c>
      <c r="V595" s="125" t="str">
        <f>IF('2. Enter scores'!U599&lt;&gt;"",'2. Enter scores'!$B599-'2. Enter scores'!U599,"")</f>
        <v/>
      </c>
      <c r="W595" s="125" t="str">
        <f>IF('2. Enter scores'!V599&lt;&gt;"",'2. Enter scores'!$B599-'2. Enter scores'!V599,"")</f>
        <v/>
      </c>
      <c r="X595" s="125" t="str">
        <f>IF('2. Enter scores'!W599&lt;&gt;"",'2. Enter scores'!$B599-'2. Enter scores'!W599,"")</f>
        <v/>
      </c>
      <c r="Y595" s="125" t="str">
        <f>IF('2. Enter scores'!X599&lt;&gt;"",'2. Enter scores'!$B599-'2. Enter scores'!X599,"")</f>
        <v/>
      </c>
      <c r="Z595" s="125" t="str">
        <f>IF('2. Enter scores'!Y599&lt;&gt;"",'2. Enter scores'!$B599-'2. Enter scores'!Y599,"")</f>
        <v/>
      </c>
      <c r="AA595" s="125" t="str">
        <f>IF('2. Enter scores'!Z599&lt;&gt;"",'2. Enter scores'!$B599-'2. Enter scores'!Z599,"")</f>
        <v/>
      </c>
      <c r="AB595" s="125" t="str">
        <f>IF('2. Enter scores'!AA599&lt;&gt;"",'2. Enter scores'!$B599-'2. Enter scores'!AA599,"")</f>
        <v/>
      </c>
      <c r="AC595" s="125" t="str">
        <f>IF('2. Enter scores'!AB599&lt;&gt;"",'2. Enter scores'!$B599-'2. Enter scores'!AB599,"")</f>
        <v/>
      </c>
      <c r="AD595" s="125" t="str">
        <f>IF('2. Enter scores'!AC599&lt;&gt;"",'2. Enter scores'!$B599-'2. Enter scores'!AC599,"")</f>
        <v/>
      </c>
      <c r="AE595" s="125" t="str">
        <f>IF('2. Enter scores'!AD599&lt;&gt;"",'2. Enter scores'!$B599-'2. Enter scores'!AD599,"")</f>
        <v/>
      </c>
      <c r="AF595" s="125" t="str">
        <f>IF('2. Enter scores'!AE599&lt;&gt;"",'2. Enter scores'!$B599-'2. Enter scores'!AE599,"")</f>
        <v/>
      </c>
      <c r="AG595" s="125" t="str">
        <f>IF('2. Enter scores'!AF599&lt;&gt;"",'2. Enter scores'!$B599-'2. Enter scores'!AF599,"")</f>
        <v/>
      </c>
      <c r="AH595" s="125" t="str">
        <f>IF('2. Enter scores'!AG599&lt;&gt;"",'2. Enter scores'!$B599-'2. Enter scores'!AG599,"")</f>
        <v/>
      </c>
      <c r="AI595" s="125" t="str">
        <f>IF('2. Enter scores'!AH599&lt;&gt;"",'2. Enter scores'!$B599-'2. Enter scores'!AH599,"")</f>
        <v/>
      </c>
      <c r="AJ595" s="125" t="str">
        <f>IF('2. Enter scores'!AI599&lt;&gt;"",'2. Enter scores'!$B599-'2. Enter scores'!AI599,"")</f>
        <v/>
      </c>
      <c r="AK595" s="125" t="str">
        <f>IF('2. Enter scores'!AJ599&lt;&gt;"",'2. Enter scores'!$B599-'2. Enter scores'!AJ599,"")</f>
        <v/>
      </c>
      <c r="AL595" s="125" t="str">
        <f>IF('2. Enter scores'!AK599&lt;&gt;"",'2. Enter scores'!$B599-'2. Enter scores'!AK599,"")</f>
        <v/>
      </c>
      <c r="AM595" s="125" t="str">
        <f>IF('2. Enter scores'!AL599&lt;&gt;"",'2. Enter scores'!$B599-'2. Enter scores'!AL599,"")</f>
        <v/>
      </c>
      <c r="AN595" s="125" t="str">
        <f>IF('2. Enter scores'!AM599&lt;&gt;"",'2. Enter scores'!$B599-'2. Enter scores'!AM599,"")</f>
        <v/>
      </c>
      <c r="AO595" s="125" t="str">
        <f>IF('2. Enter scores'!AN599&lt;&gt;"",'2. Enter scores'!$B599-'2. Enter scores'!AN599,"")</f>
        <v/>
      </c>
      <c r="AP595" s="125" t="str">
        <f>IF('2. Enter scores'!AO599&lt;&gt;"",'2. Enter scores'!$B599-'2. Enter scores'!AO599,"")</f>
        <v/>
      </c>
      <c r="AQ595" s="125" t="str">
        <f>IF('2. Enter scores'!AP599&lt;&gt;"",'2. Enter scores'!$B599-'2. Enter scores'!AP599,"")</f>
        <v/>
      </c>
      <c r="AR595" s="125" t="str">
        <f>IF('2. Enter scores'!AQ599&lt;&gt;"",'2. Enter scores'!$B599-'2. Enter scores'!AQ599,"")</f>
        <v/>
      </c>
      <c r="AS595" s="125" t="str">
        <f>IF('2. Enter scores'!AR599&lt;&gt;"",'2. Enter scores'!$B599-'2. Enter scores'!AR599,"")</f>
        <v/>
      </c>
      <c r="AT595" s="125" t="str">
        <f>IF('2. Enter scores'!AS599&lt;&gt;"",'2. Enter scores'!$B599-'2. Enter scores'!AS599,"")</f>
        <v/>
      </c>
      <c r="AU595" s="125" t="str">
        <f>IF('2. Enter scores'!AT599&lt;&gt;"",'2. Enter scores'!$B599-'2. Enter scores'!AT599,"")</f>
        <v/>
      </c>
      <c r="AV595" s="125" t="str">
        <f>IF('2. Enter scores'!AU599&lt;&gt;"",'2. Enter scores'!$B599-'2. Enter scores'!AU599,"")</f>
        <v/>
      </c>
      <c r="AW595" s="125" t="str">
        <f>IF('2. Enter scores'!AV599&lt;&gt;"",'2. Enter scores'!$B599-'2. Enter scores'!AV599,"")</f>
        <v/>
      </c>
      <c r="AX595" s="125" t="str">
        <f>IF('2. Enter scores'!AW599&lt;&gt;"",'2. Enter scores'!$B599-'2. Enter scores'!AW599,"")</f>
        <v/>
      </c>
      <c r="AY595" s="125" t="str">
        <f>IF('2. Enter scores'!AX599&lt;&gt;"",'2. Enter scores'!$B599-'2. Enter scores'!AX599,"")</f>
        <v/>
      </c>
      <c r="AZ595" s="125" t="str">
        <f>IF('2. Enter scores'!AY599&lt;&gt;"",'2. Enter scores'!$B599-'2. Enter scores'!AY599,"")</f>
        <v/>
      </c>
      <c r="BA595" s="125" t="str">
        <f>IF('2. Enter scores'!AZ599&lt;&gt;"",'2. Enter scores'!$B599-'2. Enter scores'!AZ599,"")</f>
        <v/>
      </c>
      <c r="BB595" s="125" t="str">
        <f>IF('2. Enter scores'!BA599&lt;&gt;"",'2. Enter scores'!$B599-'2. Enter scores'!BA599,"")</f>
        <v/>
      </c>
      <c r="BC595" s="125" t="str">
        <f>IF('2. Enter scores'!BB599&lt;&gt;"",'2. Enter scores'!$B599-'2. Enter scores'!BB599,"")</f>
        <v/>
      </c>
      <c r="BD595" s="125" t="str">
        <f>IF('2. Enter scores'!BC599&lt;&gt;"",'2. Enter scores'!$B599-'2. Enter scores'!BC599,"")</f>
        <v/>
      </c>
      <c r="BE595" s="125" t="str">
        <f>IF('2. Enter scores'!BD599&lt;&gt;"",'2. Enter scores'!$B599-'2. Enter scores'!BD599,"")</f>
        <v/>
      </c>
      <c r="BF595" s="125" t="str">
        <f>IF('2. Enter scores'!BE599&lt;&gt;"",'2. Enter scores'!$B599-'2. Enter scores'!BE599,"")</f>
        <v/>
      </c>
      <c r="BG595" s="125" t="str">
        <f>IF('2. Enter scores'!BF599&lt;&gt;"",'2. Enter scores'!$B599-'2. Enter scores'!BF599,"")</f>
        <v/>
      </c>
      <c r="BH595" s="125" t="str">
        <f>IF('2. Enter scores'!BG599&lt;&gt;"",'2. Enter scores'!$B599-'2. Enter scores'!BG599,"")</f>
        <v/>
      </c>
      <c r="BI595" s="125" t="str">
        <f>IF('2. Enter scores'!BH599&lt;&gt;"",'2. Enter scores'!$B599-'2. Enter scores'!BH599,"")</f>
        <v/>
      </c>
      <c r="BJ595" s="125" t="str">
        <f>IF('2. Enter scores'!BI599&lt;&gt;"",'2. Enter scores'!$B599-'2. Enter scores'!BI599,"")</f>
        <v/>
      </c>
      <c r="BK595" s="125" t="str">
        <f>IF('2. Enter scores'!BJ599&lt;&gt;"",'2. Enter scores'!$B599-'2. Enter scores'!BJ599,"")</f>
        <v/>
      </c>
      <c r="BL595" s="125" t="str">
        <f>IF('2. Enter scores'!BK599&lt;&gt;"",'2. Enter scores'!$B599-'2. Enter scores'!BK599,"")</f>
        <v/>
      </c>
      <c r="BM595" s="125" t="str">
        <f>IF('2. Enter scores'!BL599&lt;&gt;"",'2. Enter scores'!$B599-'2. Enter scores'!BL599,"")</f>
        <v/>
      </c>
      <c r="BN595" s="125" t="str">
        <f>IF('2. Enter scores'!BM599&lt;&gt;"",'2. Enter scores'!$B599-'2. Enter scores'!BM599,"")</f>
        <v/>
      </c>
      <c r="BO595" s="125" t="str">
        <f>IF('2. Enter scores'!BN599&lt;&gt;"",'2. Enter scores'!$B599-'2. Enter scores'!BN599,"")</f>
        <v/>
      </c>
      <c r="BP595" s="108">
        <v>1000</v>
      </c>
    </row>
    <row r="596" spans="2:68" x14ac:dyDescent="0.35">
      <c r="B596" s="125" t="str">
        <f>IF('2. Enter scores'!A600&lt;&gt;"",'2. Enter scores'!A600,"")</f>
        <v/>
      </c>
      <c r="H596" s="125" t="str">
        <f>IF('2. Enter scores'!G600&lt;&gt;"",'2. Enter scores'!$B600-'2. Enter scores'!G600,"")</f>
        <v/>
      </c>
      <c r="I596" s="125" t="str">
        <f>IF('2. Enter scores'!H600&lt;&gt;"",'2. Enter scores'!$B600-'2. Enter scores'!H600,"")</f>
        <v/>
      </c>
      <c r="J596" s="125" t="str">
        <f>IF('2. Enter scores'!I600&lt;&gt;"",'2. Enter scores'!$B600-'2. Enter scores'!I600,"")</f>
        <v/>
      </c>
      <c r="K596" s="125" t="str">
        <f>IF('2. Enter scores'!J600&lt;&gt;"",'2. Enter scores'!$B600-'2. Enter scores'!J600,"")</f>
        <v/>
      </c>
      <c r="L596" s="125" t="str">
        <f>IF('2. Enter scores'!K600&lt;&gt;"",'2. Enter scores'!$B600-'2. Enter scores'!K600,"")</f>
        <v/>
      </c>
      <c r="M596" s="125" t="str">
        <f>IF('2. Enter scores'!L600&lt;&gt;"",'2. Enter scores'!$B600-'2. Enter scores'!L600,"")</f>
        <v/>
      </c>
      <c r="N596" s="125" t="str">
        <f>IF('2. Enter scores'!M600&lt;&gt;"",'2. Enter scores'!$B600-'2. Enter scores'!M600,"")</f>
        <v/>
      </c>
      <c r="O596" s="125" t="str">
        <f>IF('2. Enter scores'!N600&lt;&gt;"",'2. Enter scores'!$B600-'2. Enter scores'!N600,"")</f>
        <v/>
      </c>
      <c r="P596" s="125" t="str">
        <f>IF('2. Enter scores'!O600&lt;&gt;"",'2. Enter scores'!$B600-'2. Enter scores'!O600,"")</f>
        <v/>
      </c>
      <c r="Q596" s="125" t="str">
        <f>IF('2. Enter scores'!P600&lt;&gt;"",'2. Enter scores'!$B600-'2. Enter scores'!P600,"")</f>
        <v/>
      </c>
      <c r="R596" s="125" t="str">
        <f>IF('2. Enter scores'!Q600&lt;&gt;"",'2. Enter scores'!$B600-'2. Enter scores'!Q600,"")</f>
        <v/>
      </c>
      <c r="S596" s="125" t="str">
        <f>IF('2. Enter scores'!R600&lt;&gt;"",'2. Enter scores'!$B600-'2. Enter scores'!R600,"")</f>
        <v/>
      </c>
      <c r="T596" s="125" t="str">
        <f>IF('2. Enter scores'!S600&lt;&gt;"",'2. Enter scores'!$B600-'2. Enter scores'!S600,"")</f>
        <v/>
      </c>
      <c r="U596" s="125" t="str">
        <f>IF('2. Enter scores'!T600&lt;&gt;"",'2. Enter scores'!$B600-'2. Enter scores'!T600,"")</f>
        <v/>
      </c>
      <c r="V596" s="125" t="str">
        <f>IF('2. Enter scores'!U600&lt;&gt;"",'2. Enter scores'!$B600-'2. Enter scores'!U600,"")</f>
        <v/>
      </c>
      <c r="W596" s="125" t="str">
        <f>IF('2. Enter scores'!V600&lt;&gt;"",'2. Enter scores'!$B600-'2. Enter scores'!V600,"")</f>
        <v/>
      </c>
      <c r="X596" s="125" t="str">
        <f>IF('2. Enter scores'!W600&lt;&gt;"",'2. Enter scores'!$B600-'2. Enter scores'!W600,"")</f>
        <v/>
      </c>
      <c r="Y596" s="125" t="str">
        <f>IF('2. Enter scores'!X600&lt;&gt;"",'2. Enter scores'!$B600-'2. Enter scores'!X600,"")</f>
        <v/>
      </c>
      <c r="Z596" s="125" t="str">
        <f>IF('2. Enter scores'!Y600&lt;&gt;"",'2. Enter scores'!$B600-'2. Enter scores'!Y600,"")</f>
        <v/>
      </c>
      <c r="AA596" s="125" t="str">
        <f>IF('2. Enter scores'!Z600&lt;&gt;"",'2. Enter scores'!$B600-'2. Enter scores'!Z600,"")</f>
        <v/>
      </c>
      <c r="AB596" s="125" t="str">
        <f>IF('2. Enter scores'!AA600&lt;&gt;"",'2. Enter scores'!$B600-'2. Enter scores'!AA600,"")</f>
        <v/>
      </c>
      <c r="AC596" s="125" t="str">
        <f>IF('2. Enter scores'!AB600&lt;&gt;"",'2. Enter scores'!$B600-'2. Enter scores'!AB600,"")</f>
        <v/>
      </c>
      <c r="AD596" s="125" t="str">
        <f>IF('2. Enter scores'!AC600&lt;&gt;"",'2. Enter scores'!$B600-'2. Enter scores'!AC600,"")</f>
        <v/>
      </c>
      <c r="AE596" s="125" t="str">
        <f>IF('2. Enter scores'!AD600&lt;&gt;"",'2. Enter scores'!$B600-'2. Enter scores'!AD600,"")</f>
        <v/>
      </c>
      <c r="AF596" s="125" t="str">
        <f>IF('2. Enter scores'!AE600&lt;&gt;"",'2. Enter scores'!$B600-'2. Enter scores'!AE600,"")</f>
        <v/>
      </c>
      <c r="AG596" s="125" t="str">
        <f>IF('2. Enter scores'!AF600&lt;&gt;"",'2. Enter scores'!$B600-'2. Enter scores'!AF600,"")</f>
        <v/>
      </c>
      <c r="AH596" s="125" t="str">
        <f>IF('2. Enter scores'!AG600&lt;&gt;"",'2. Enter scores'!$B600-'2. Enter scores'!AG600,"")</f>
        <v/>
      </c>
      <c r="AI596" s="125" t="str">
        <f>IF('2. Enter scores'!AH600&lt;&gt;"",'2. Enter scores'!$B600-'2. Enter scores'!AH600,"")</f>
        <v/>
      </c>
      <c r="AJ596" s="125" t="str">
        <f>IF('2. Enter scores'!AI600&lt;&gt;"",'2. Enter scores'!$B600-'2. Enter scores'!AI600,"")</f>
        <v/>
      </c>
      <c r="AK596" s="125" t="str">
        <f>IF('2. Enter scores'!AJ600&lt;&gt;"",'2. Enter scores'!$B600-'2. Enter scores'!AJ600,"")</f>
        <v/>
      </c>
      <c r="AL596" s="125" t="str">
        <f>IF('2. Enter scores'!AK600&lt;&gt;"",'2. Enter scores'!$B600-'2. Enter scores'!AK600,"")</f>
        <v/>
      </c>
      <c r="AM596" s="125" t="str">
        <f>IF('2. Enter scores'!AL600&lt;&gt;"",'2. Enter scores'!$B600-'2. Enter scores'!AL600,"")</f>
        <v/>
      </c>
      <c r="AN596" s="125" t="str">
        <f>IF('2. Enter scores'!AM600&lt;&gt;"",'2. Enter scores'!$B600-'2. Enter scores'!AM600,"")</f>
        <v/>
      </c>
      <c r="AO596" s="125" t="str">
        <f>IF('2. Enter scores'!AN600&lt;&gt;"",'2. Enter scores'!$B600-'2. Enter scores'!AN600,"")</f>
        <v/>
      </c>
      <c r="AP596" s="125" t="str">
        <f>IF('2. Enter scores'!AO600&lt;&gt;"",'2. Enter scores'!$B600-'2. Enter scores'!AO600,"")</f>
        <v/>
      </c>
      <c r="AQ596" s="125" t="str">
        <f>IF('2. Enter scores'!AP600&lt;&gt;"",'2. Enter scores'!$B600-'2. Enter scores'!AP600,"")</f>
        <v/>
      </c>
      <c r="AR596" s="125" t="str">
        <f>IF('2. Enter scores'!AQ600&lt;&gt;"",'2. Enter scores'!$B600-'2. Enter scores'!AQ600,"")</f>
        <v/>
      </c>
      <c r="AS596" s="125" t="str">
        <f>IF('2. Enter scores'!AR600&lt;&gt;"",'2. Enter scores'!$B600-'2. Enter scores'!AR600,"")</f>
        <v/>
      </c>
      <c r="AT596" s="125" t="str">
        <f>IF('2. Enter scores'!AS600&lt;&gt;"",'2. Enter scores'!$B600-'2. Enter scores'!AS600,"")</f>
        <v/>
      </c>
      <c r="AU596" s="125" t="str">
        <f>IF('2. Enter scores'!AT600&lt;&gt;"",'2. Enter scores'!$B600-'2. Enter scores'!AT600,"")</f>
        <v/>
      </c>
      <c r="AV596" s="125" t="str">
        <f>IF('2. Enter scores'!AU600&lt;&gt;"",'2. Enter scores'!$B600-'2. Enter scores'!AU600,"")</f>
        <v/>
      </c>
      <c r="AW596" s="125" t="str">
        <f>IF('2. Enter scores'!AV600&lt;&gt;"",'2. Enter scores'!$B600-'2. Enter scores'!AV600,"")</f>
        <v/>
      </c>
      <c r="AX596" s="125" t="str">
        <f>IF('2. Enter scores'!AW600&lt;&gt;"",'2. Enter scores'!$B600-'2. Enter scores'!AW600,"")</f>
        <v/>
      </c>
      <c r="AY596" s="125" t="str">
        <f>IF('2. Enter scores'!AX600&lt;&gt;"",'2. Enter scores'!$B600-'2. Enter scores'!AX600,"")</f>
        <v/>
      </c>
      <c r="AZ596" s="125" t="str">
        <f>IF('2. Enter scores'!AY600&lt;&gt;"",'2. Enter scores'!$B600-'2. Enter scores'!AY600,"")</f>
        <v/>
      </c>
      <c r="BA596" s="125" t="str">
        <f>IF('2. Enter scores'!AZ600&lt;&gt;"",'2. Enter scores'!$B600-'2. Enter scores'!AZ600,"")</f>
        <v/>
      </c>
      <c r="BB596" s="125" t="str">
        <f>IF('2. Enter scores'!BA600&lt;&gt;"",'2. Enter scores'!$B600-'2. Enter scores'!BA600,"")</f>
        <v/>
      </c>
      <c r="BC596" s="125" t="str">
        <f>IF('2. Enter scores'!BB600&lt;&gt;"",'2. Enter scores'!$B600-'2. Enter scores'!BB600,"")</f>
        <v/>
      </c>
      <c r="BD596" s="125" t="str">
        <f>IF('2. Enter scores'!BC600&lt;&gt;"",'2. Enter scores'!$B600-'2. Enter scores'!BC600,"")</f>
        <v/>
      </c>
      <c r="BE596" s="125" t="str">
        <f>IF('2. Enter scores'!BD600&lt;&gt;"",'2. Enter scores'!$B600-'2. Enter scores'!BD600,"")</f>
        <v/>
      </c>
      <c r="BF596" s="125" t="str">
        <f>IF('2. Enter scores'!BE600&lt;&gt;"",'2. Enter scores'!$B600-'2. Enter scores'!BE600,"")</f>
        <v/>
      </c>
      <c r="BG596" s="125" t="str">
        <f>IF('2. Enter scores'!BF600&lt;&gt;"",'2. Enter scores'!$B600-'2. Enter scores'!BF600,"")</f>
        <v/>
      </c>
      <c r="BH596" s="125" t="str">
        <f>IF('2. Enter scores'!BG600&lt;&gt;"",'2. Enter scores'!$B600-'2. Enter scores'!BG600,"")</f>
        <v/>
      </c>
      <c r="BI596" s="125" t="str">
        <f>IF('2. Enter scores'!BH600&lt;&gt;"",'2. Enter scores'!$B600-'2. Enter scores'!BH600,"")</f>
        <v/>
      </c>
      <c r="BJ596" s="125" t="str">
        <f>IF('2. Enter scores'!BI600&lt;&gt;"",'2. Enter scores'!$B600-'2. Enter scores'!BI600,"")</f>
        <v/>
      </c>
      <c r="BK596" s="125" t="str">
        <f>IF('2. Enter scores'!BJ600&lt;&gt;"",'2. Enter scores'!$B600-'2. Enter scores'!BJ600,"")</f>
        <v/>
      </c>
      <c r="BL596" s="125" t="str">
        <f>IF('2. Enter scores'!BK600&lt;&gt;"",'2. Enter scores'!$B600-'2. Enter scores'!BK600,"")</f>
        <v/>
      </c>
      <c r="BM596" s="125" t="str">
        <f>IF('2. Enter scores'!BL600&lt;&gt;"",'2. Enter scores'!$B600-'2. Enter scores'!BL600,"")</f>
        <v/>
      </c>
      <c r="BN596" s="125" t="str">
        <f>IF('2. Enter scores'!BM600&lt;&gt;"",'2. Enter scores'!$B600-'2. Enter scores'!BM600,"")</f>
        <v/>
      </c>
      <c r="BO596" s="125" t="str">
        <f>IF('2. Enter scores'!BN600&lt;&gt;"",'2. Enter scores'!$B600-'2. Enter scores'!BN600,"")</f>
        <v/>
      </c>
      <c r="BP596" s="108">
        <v>1000</v>
      </c>
    </row>
    <row r="597" spans="2:68" x14ac:dyDescent="0.35">
      <c r="B597" s="125" t="str">
        <f>IF('2. Enter scores'!A601&lt;&gt;"",'2. Enter scores'!A601,"")</f>
        <v/>
      </c>
      <c r="H597" s="125" t="str">
        <f>IF('2. Enter scores'!G601&lt;&gt;"",'2. Enter scores'!$B601-'2. Enter scores'!G601,"")</f>
        <v/>
      </c>
      <c r="I597" s="125" t="str">
        <f>IF('2. Enter scores'!H601&lt;&gt;"",'2. Enter scores'!$B601-'2. Enter scores'!H601,"")</f>
        <v/>
      </c>
      <c r="J597" s="125" t="str">
        <f>IF('2. Enter scores'!I601&lt;&gt;"",'2. Enter scores'!$B601-'2. Enter scores'!I601,"")</f>
        <v/>
      </c>
      <c r="K597" s="125" t="str">
        <f>IF('2. Enter scores'!J601&lt;&gt;"",'2. Enter scores'!$B601-'2. Enter scores'!J601,"")</f>
        <v/>
      </c>
      <c r="L597" s="125" t="str">
        <f>IF('2. Enter scores'!K601&lt;&gt;"",'2. Enter scores'!$B601-'2. Enter scores'!K601,"")</f>
        <v/>
      </c>
      <c r="M597" s="125" t="str">
        <f>IF('2. Enter scores'!L601&lt;&gt;"",'2. Enter scores'!$B601-'2. Enter scores'!L601,"")</f>
        <v/>
      </c>
      <c r="N597" s="125" t="str">
        <f>IF('2. Enter scores'!M601&lt;&gt;"",'2. Enter scores'!$B601-'2. Enter scores'!M601,"")</f>
        <v/>
      </c>
      <c r="O597" s="125" t="str">
        <f>IF('2. Enter scores'!N601&lt;&gt;"",'2. Enter scores'!$B601-'2. Enter scores'!N601,"")</f>
        <v/>
      </c>
      <c r="P597" s="125" t="str">
        <f>IF('2. Enter scores'!O601&lt;&gt;"",'2. Enter scores'!$B601-'2. Enter scores'!O601,"")</f>
        <v/>
      </c>
      <c r="Q597" s="125" t="str">
        <f>IF('2. Enter scores'!P601&lt;&gt;"",'2. Enter scores'!$B601-'2. Enter scores'!P601,"")</f>
        <v/>
      </c>
      <c r="R597" s="125" t="str">
        <f>IF('2. Enter scores'!Q601&lt;&gt;"",'2. Enter scores'!$B601-'2. Enter scores'!Q601,"")</f>
        <v/>
      </c>
      <c r="S597" s="125" t="str">
        <f>IF('2. Enter scores'!R601&lt;&gt;"",'2. Enter scores'!$B601-'2. Enter scores'!R601,"")</f>
        <v/>
      </c>
      <c r="T597" s="125" t="str">
        <f>IF('2. Enter scores'!S601&lt;&gt;"",'2. Enter scores'!$B601-'2. Enter scores'!S601,"")</f>
        <v/>
      </c>
      <c r="U597" s="125" t="str">
        <f>IF('2. Enter scores'!T601&lt;&gt;"",'2. Enter scores'!$B601-'2. Enter scores'!T601,"")</f>
        <v/>
      </c>
      <c r="V597" s="125" t="str">
        <f>IF('2. Enter scores'!U601&lt;&gt;"",'2. Enter scores'!$B601-'2. Enter scores'!U601,"")</f>
        <v/>
      </c>
      <c r="W597" s="125" t="str">
        <f>IF('2. Enter scores'!V601&lt;&gt;"",'2. Enter scores'!$B601-'2. Enter scores'!V601,"")</f>
        <v/>
      </c>
      <c r="X597" s="125" t="str">
        <f>IF('2. Enter scores'!W601&lt;&gt;"",'2. Enter scores'!$B601-'2. Enter scores'!W601,"")</f>
        <v/>
      </c>
      <c r="Y597" s="125" t="str">
        <f>IF('2. Enter scores'!X601&lt;&gt;"",'2. Enter scores'!$B601-'2. Enter scores'!X601,"")</f>
        <v/>
      </c>
      <c r="Z597" s="125" t="str">
        <f>IF('2. Enter scores'!Y601&lt;&gt;"",'2. Enter scores'!$B601-'2. Enter scores'!Y601,"")</f>
        <v/>
      </c>
      <c r="AA597" s="125" t="str">
        <f>IF('2. Enter scores'!Z601&lt;&gt;"",'2. Enter scores'!$B601-'2. Enter scores'!Z601,"")</f>
        <v/>
      </c>
      <c r="AB597" s="125" t="str">
        <f>IF('2. Enter scores'!AA601&lt;&gt;"",'2. Enter scores'!$B601-'2. Enter scores'!AA601,"")</f>
        <v/>
      </c>
      <c r="AC597" s="125" t="str">
        <f>IF('2. Enter scores'!AB601&lt;&gt;"",'2. Enter scores'!$B601-'2. Enter scores'!AB601,"")</f>
        <v/>
      </c>
      <c r="AD597" s="125" t="str">
        <f>IF('2. Enter scores'!AC601&lt;&gt;"",'2. Enter scores'!$B601-'2. Enter scores'!AC601,"")</f>
        <v/>
      </c>
      <c r="AE597" s="125" t="str">
        <f>IF('2. Enter scores'!AD601&lt;&gt;"",'2. Enter scores'!$B601-'2. Enter scores'!AD601,"")</f>
        <v/>
      </c>
      <c r="AF597" s="125" t="str">
        <f>IF('2. Enter scores'!AE601&lt;&gt;"",'2. Enter scores'!$B601-'2. Enter scores'!AE601,"")</f>
        <v/>
      </c>
      <c r="AG597" s="125" t="str">
        <f>IF('2. Enter scores'!AF601&lt;&gt;"",'2. Enter scores'!$B601-'2. Enter scores'!AF601,"")</f>
        <v/>
      </c>
      <c r="AH597" s="125" t="str">
        <f>IF('2. Enter scores'!AG601&lt;&gt;"",'2. Enter scores'!$B601-'2. Enter scores'!AG601,"")</f>
        <v/>
      </c>
      <c r="AI597" s="125" t="str">
        <f>IF('2. Enter scores'!AH601&lt;&gt;"",'2. Enter scores'!$B601-'2. Enter scores'!AH601,"")</f>
        <v/>
      </c>
      <c r="AJ597" s="125" t="str">
        <f>IF('2. Enter scores'!AI601&lt;&gt;"",'2. Enter scores'!$B601-'2. Enter scores'!AI601,"")</f>
        <v/>
      </c>
      <c r="AK597" s="125" t="str">
        <f>IF('2. Enter scores'!AJ601&lt;&gt;"",'2. Enter scores'!$B601-'2. Enter scores'!AJ601,"")</f>
        <v/>
      </c>
      <c r="AL597" s="125" t="str">
        <f>IF('2. Enter scores'!AK601&lt;&gt;"",'2. Enter scores'!$B601-'2. Enter scores'!AK601,"")</f>
        <v/>
      </c>
      <c r="AM597" s="125" t="str">
        <f>IF('2. Enter scores'!AL601&lt;&gt;"",'2. Enter scores'!$B601-'2. Enter scores'!AL601,"")</f>
        <v/>
      </c>
      <c r="AN597" s="125" t="str">
        <f>IF('2. Enter scores'!AM601&lt;&gt;"",'2. Enter scores'!$B601-'2. Enter scores'!AM601,"")</f>
        <v/>
      </c>
      <c r="AO597" s="125" t="str">
        <f>IF('2. Enter scores'!AN601&lt;&gt;"",'2. Enter scores'!$B601-'2. Enter scores'!AN601,"")</f>
        <v/>
      </c>
      <c r="AP597" s="125" t="str">
        <f>IF('2. Enter scores'!AO601&lt;&gt;"",'2. Enter scores'!$B601-'2. Enter scores'!AO601,"")</f>
        <v/>
      </c>
      <c r="AQ597" s="125" t="str">
        <f>IF('2. Enter scores'!AP601&lt;&gt;"",'2. Enter scores'!$B601-'2. Enter scores'!AP601,"")</f>
        <v/>
      </c>
      <c r="AR597" s="125" t="str">
        <f>IF('2. Enter scores'!AQ601&lt;&gt;"",'2. Enter scores'!$B601-'2. Enter scores'!AQ601,"")</f>
        <v/>
      </c>
      <c r="AS597" s="125" t="str">
        <f>IF('2. Enter scores'!AR601&lt;&gt;"",'2. Enter scores'!$B601-'2. Enter scores'!AR601,"")</f>
        <v/>
      </c>
      <c r="AT597" s="125" t="str">
        <f>IF('2. Enter scores'!AS601&lt;&gt;"",'2. Enter scores'!$B601-'2. Enter scores'!AS601,"")</f>
        <v/>
      </c>
      <c r="AU597" s="125" t="str">
        <f>IF('2. Enter scores'!AT601&lt;&gt;"",'2. Enter scores'!$B601-'2. Enter scores'!AT601,"")</f>
        <v/>
      </c>
      <c r="AV597" s="125" t="str">
        <f>IF('2. Enter scores'!AU601&lt;&gt;"",'2. Enter scores'!$B601-'2. Enter scores'!AU601,"")</f>
        <v/>
      </c>
      <c r="AW597" s="125" t="str">
        <f>IF('2. Enter scores'!AV601&lt;&gt;"",'2. Enter scores'!$B601-'2. Enter scores'!AV601,"")</f>
        <v/>
      </c>
      <c r="AX597" s="125" t="str">
        <f>IF('2. Enter scores'!AW601&lt;&gt;"",'2. Enter scores'!$B601-'2. Enter scores'!AW601,"")</f>
        <v/>
      </c>
      <c r="AY597" s="125" t="str">
        <f>IF('2. Enter scores'!AX601&lt;&gt;"",'2. Enter scores'!$B601-'2. Enter scores'!AX601,"")</f>
        <v/>
      </c>
      <c r="AZ597" s="125" t="str">
        <f>IF('2. Enter scores'!AY601&lt;&gt;"",'2. Enter scores'!$B601-'2. Enter scores'!AY601,"")</f>
        <v/>
      </c>
      <c r="BA597" s="125" t="str">
        <f>IF('2. Enter scores'!AZ601&lt;&gt;"",'2. Enter scores'!$B601-'2. Enter scores'!AZ601,"")</f>
        <v/>
      </c>
      <c r="BB597" s="125" t="str">
        <f>IF('2. Enter scores'!BA601&lt;&gt;"",'2. Enter scores'!$B601-'2. Enter scores'!BA601,"")</f>
        <v/>
      </c>
      <c r="BC597" s="125" t="str">
        <f>IF('2. Enter scores'!BB601&lt;&gt;"",'2. Enter scores'!$B601-'2. Enter scores'!BB601,"")</f>
        <v/>
      </c>
      <c r="BD597" s="125" t="str">
        <f>IF('2. Enter scores'!BC601&lt;&gt;"",'2. Enter scores'!$B601-'2. Enter scores'!BC601,"")</f>
        <v/>
      </c>
      <c r="BE597" s="125" t="str">
        <f>IF('2. Enter scores'!BD601&lt;&gt;"",'2. Enter scores'!$B601-'2. Enter scores'!BD601,"")</f>
        <v/>
      </c>
      <c r="BF597" s="125" t="str">
        <f>IF('2. Enter scores'!BE601&lt;&gt;"",'2. Enter scores'!$B601-'2. Enter scores'!BE601,"")</f>
        <v/>
      </c>
      <c r="BG597" s="125" t="str">
        <f>IF('2. Enter scores'!BF601&lt;&gt;"",'2. Enter scores'!$B601-'2. Enter scores'!BF601,"")</f>
        <v/>
      </c>
      <c r="BH597" s="125" t="str">
        <f>IF('2. Enter scores'!BG601&lt;&gt;"",'2. Enter scores'!$B601-'2. Enter scores'!BG601,"")</f>
        <v/>
      </c>
      <c r="BI597" s="125" t="str">
        <f>IF('2. Enter scores'!BH601&lt;&gt;"",'2. Enter scores'!$B601-'2. Enter scores'!BH601,"")</f>
        <v/>
      </c>
      <c r="BJ597" s="125" t="str">
        <f>IF('2. Enter scores'!BI601&lt;&gt;"",'2. Enter scores'!$B601-'2. Enter scores'!BI601,"")</f>
        <v/>
      </c>
      <c r="BK597" s="125" t="str">
        <f>IF('2. Enter scores'!BJ601&lt;&gt;"",'2. Enter scores'!$B601-'2. Enter scores'!BJ601,"")</f>
        <v/>
      </c>
      <c r="BL597" s="125" t="str">
        <f>IF('2. Enter scores'!BK601&lt;&gt;"",'2. Enter scores'!$B601-'2. Enter scores'!BK601,"")</f>
        <v/>
      </c>
      <c r="BM597" s="125" t="str">
        <f>IF('2. Enter scores'!BL601&lt;&gt;"",'2. Enter scores'!$B601-'2. Enter scores'!BL601,"")</f>
        <v/>
      </c>
      <c r="BN597" s="125" t="str">
        <f>IF('2. Enter scores'!BM601&lt;&gt;"",'2. Enter scores'!$B601-'2. Enter scores'!BM601,"")</f>
        <v/>
      </c>
      <c r="BO597" s="125" t="str">
        <f>IF('2. Enter scores'!BN601&lt;&gt;"",'2. Enter scores'!$B601-'2. Enter scores'!BN601,"")</f>
        <v/>
      </c>
      <c r="BP597" s="108">
        <v>1000</v>
      </c>
    </row>
    <row r="598" spans="2:68" x14ac:dyDescent="0.35">
      <c r="B598" s="125" t="str">
        <f>IF('2. Enter scores'!A602&lt;&gt;"",'2. Enter scores'!A602,"")</f>
        <v/>
      </c>
      <c r="H598" s="125" t="str">
        <f>IF('2. Enter scores'!G602&lt;&gt;"",'2. Enter scores'!$B602-'2. Enter scores'!G602,"")</f>
        <v/>
      </c>
      <c r="I598" s="125" t="str">
        <f>IF('2. Enter scores'!H602&lt;&gt;"",'2. Enter scores'!$B602-'2. Enter scores'!H602,"")</f>
        <v/>
      </c>
      <c r="J598" s="125" t="str">
        <f>IF('2. Enter scores'!I602&lt;&gt;"",'2. Enter scores'!$B602-'2. Enter scores'!I602,"")</f>
        <v/>
      </c>
      <c r="K598" s="125" t="str">
        <f>IF('2. Enter scores'!J602&lt;&gt;"",'2. Enter scores'!$B602-'2. Enter scores'!J602,"")</f>
        <v/>
      </c>
      <c r="L598" s="125" t="str">
        <f>IF('2. Enter scores'!K602&lt;&gt;"",'2. Enter scores'!$B602-'2. Enter scores'!K602,"")</f>
        <v/>
      </c>
      <c r="M598" s="125" t="str">
        <f>IF('2. Enter scores'!L602&lt;&gt;"",'2. Enter scores'!$B602-'2. Enter scores'!L602,"")</f>
        <v/>
      </c>
      <c r="N598" s="125" t="str">
        <f>IF('2. Enter scores'!M602&lt;&gt;"",'2. Enter scores'!$B602-'2. Enter scores'!M602,"")</f>
        <v/>
      </c>
      <c r="O598" s="125" t="str">
        <f>IF('2. Enter scores'!N602&lt;&gt;"",'2. Enter scores'!$B602-'2. Enter scores'!N602,"")</f>
        <v/>
      </c>
      <c r="P598" s="125" t="str">
        <f>IF('2. Enter scores'!O602&lt;&gt;"",'2. Enter scores'!$B602-'2. Enter scores'!O602,"")</f>
        <v/>
      </c>
      <c r="Q598" s="125" t="str">
        <f>IF('2. Enter scores'!P602&lt;&gt;"",'2. Enter scores'!$B602-'2. Enter scores'!P602,"")</f>
        <v/>
      </c>
      <c r="R598" s="125" t="str">
        <f>IF('2. Enter scores'!Q602&lt;&gt;"",'2. Enter scores'!$B602-'2. Enter scores'!Q602,"")</f>
        <v/>
      </c>
      <c r="S598" s="125" t="str">
        <f>IF('2. Enter scores'!R602&lt;&gt;"",'2. Enter scores'!$B602-'2. Enter scores'!R602,"")</f>
        <v/>
      </c>
      <c r="T598" s="125" t="str">
        <f>IF('2. Enter scores'!S602&lt;&gt;"",'2. Enter scores'!$B602-'2. Enter scores'!S602,"")</f>
        <v/>
      </c>
      <c r="U598" s="125" t="str">
        <f>IF('2. Enter scores'!T602&lt;&gt;"",'2. Enter scores'!$B602-'2. Enter scores'!T602,"")</f>
        <v/>
      </c>
      <c r="V598" s="125" t="str">
        <f>IF('2. Enter scores'!U602&lt;&gt;"",'2. Enter scores'!$B602-'2. Enter scores'!U602,"")</f>
        <v/>
      </c>
      <c r="W598" s="125" t="str">
        <f>IF('2. Enter scores'!V602&lt;&gt;"",'2. Enter scores'!$B602-'2. Enter scores'!V602,"")</f>
        <v/>
      </c>
      <c r="X598" s="125" t="str">
        <f>IF('2. Enter scores'!W602&lt;&gt;"",'2. Enter scores'!$B602-'2. Enter scores'!W602,"")</f>
        <v/>
      </c>
      <c r="Y598" s="125" t="str">
        <f>IF('2. Enter scores'!X602&lt;&gt;"",'2. Enter scores'!$B602-'2. Enter scores'!X602,"")</f>
        <v/>
      </c>
      <c r="Z598" s="125" t="str">
        <f>IF('2. Enter scores'!Y602&lt;&gt;"",'2. Enter scores'!$B602-'2. Enter scores'!Y602,"")</f>
        <v/>
      </c>
      <c r="AA598" s="125" t="str">
        <f>IF('2. Enter scores'!Z602&lt;&gt;"",'2. Enter scores'!$B602-'2. Enter scores'!Z602,"")</f>
        <v/>
      </c>
      <c r="AB598" s="125" t="str">
        <f>IF('2. Enter scores'!AA602&lt;&gt;"",'2. Enter scores'!$B602-'2. Enter scores'!AA602,"")</f>
        <v/>
      </c>
      <c r="AC598" s="125" t="str">
        <f>IF('2. Enter scores'!AB602&lt;&gt;"",'2. Enter scores'!$B602-'2. Enter scores'!AB602,"")</f>
        <v/>
      </c>
      <c r="AD598" s="125" t="str">
        <f>IF('2. Enter scores'!AC602&lt;&gt;"",'2. Enter scores'!$B602-'2. Enter scores'!AC602,"")</f>
        <v/>
      </c>
      <c r="AE598" s="125" t="str">
        <f>IF('2. Enter scores'!AD602&lt;&gt;"",'2. Enter scores'!$B602-'2. Enter scores'!AD602,"")</f>
        <v/>
      </c>
      <c r="AF598" s="125" t="str">
        <f>IF('2. Enter scores'!AE602&lt;&gt;"",'2. Enter scores'!$B602-'2. Enter scores'!AE602,"")</f>
        <v/>
      </c>
      <c r="AG598" s="125" t="str">
        <f>IF('2. Enter scores'!AF602&lt;&gt;"",'2. Enter scores'!$B602-'2. Enter scores'!AF602,"")</f>
        <v/>
      </c>
      <c r="AH598" s="125" t="str">
        <f>IF('2. Enter scores'!AG602&lt;&gt;"",'2. Enter scores'!$B602-'2. Enter scores'!AG602,"")</f>
        <v/>
      </c>
      <c r="AI598" s="125" t="str">
        <f>IF('2. Enter scores'!AH602&lt;&gt;"",'2. Enter scores'!$B602-'2. Enter scores'!AH602,"")</f>
        <v/>
      </c>
      <c r="AJ598" s="125" t="str">
        <f>IF('2. Enter scores'!AI602&lt;&gt;"",'2. Enter scores'!$B602-'2. Enter scores'!AI602,"")</f>
        <v/>
      </c>
      <c r="AK598" s="125" t="str">
        <f>IF('2. Enter scores'!AJ602&lt;&gt;"",'2. Enter scores'!$B602-'2. Enter scores'!AJ602,"")</f>
        <v/>
      </c>
      <c r="AL598" s="125" t="str">
        <f>IF('2. Enter scores'!AK602&lt;&gt;"",'2. Enter scores'!$B602-'2. Enter scores'!AK602,"")</f>
        <v/>
      </c>
      <c r="AM598" s="125" t="str">
        <f>IF('2. Enter scores'!AL602&lt;&gt;"",'2. Enter scores'!$B602-'2. Enter scores'!AL602,"")</f>
        <v/>
      </c>
      <c r="AN598" s="125" t="str">
        <f>IF('2. Enter scores'!AM602&lt;&gt;"",'2. Enter scores'!$B602-'2. Enter scores'!AM602,"")</f>
        <v/>
      </c>
      <c r="AO598" s="125" t="str">
        <f>IF('2. Enter scores'!AN602&lt;&gt;"",'2. Enter scores'!$B602-'2. Enter scores'!AN602,"")</f>
        <v/>
      </c>
      <c r="AP598" s="125" t="str">
        <f>IF('2. Enter scores'!AO602&lt;&gt;"",'2. Enter scores'!$B602-'2. Enter scores'!AO602,"")</f>
        <v/>
      </c>
      <c r="AQ598" s="125" t="str">
        <f>IF('2. Enter scores'!AP602&lt;&gt;"",'2. Enter scores'!$B602-'2. Enter scores'!AP602,"")</f>
        <v/>
      </c>
      <c r="AR598" s="125" t="str">
        <f>IF('2. Enter scores'!AQ602&lt;&gt;"",'2. Enter scores'!$B602-'2. Enter scores'!AQ602,"")</f>
        <v/>
      </c>
      <c r="AS598" s="125" t="str">
        <f>IF('2. Enter scores'!AR602&lt;&gt;"",'2. Enter scores'!$B602-'2. Enter scores'!AR602,"")</f>
        <v/>
      </c>
      <c r="AT598" s="125" t="str">
        <f>IF('2. Enter scores'!AS602&lt;&gt;"",'2. Enter scores'!$B602-'2. Enter scores'!AS602,"")</f>
        <v/>
      </c>
      <c r="AU598" s="125" t="str">
        <f>IF('2. Enter scores'!AT602&lt;&gt;"",'2. Enter scores'!$B602-'2. Enter scores'!AT602,"")</f>
        <v/>
      </c>
      <c r="AV598" s="125" t="str">
        <f>IF('2. Enter scores'!AU602&lt;&gt;"",'2. Enter scores'!$B602-'2. Enter scores'!AU602,"")</f>
        <v/>
      </c>
      <c r="AW598" s="125" t="str">
        <f>IF('2. Enter scores'!AV602&lt;&gt;"",'2. Enter scores'!$B602-'2. Enter scores'!AV602,"")</f>
        <v/>
      </c>
      <c r="AX598" s="125" t="str">
        <f>IF('2. Enter scores'!AW602&lt;&gt;"",'2. Enter scores'!$B602-'2. Enter scores'!AW602,"")</f>
        <v/>
      </c>
      <c r="AY598" s="125" t="str">
        <f>IF('2. Enter scores'!AX602&lt;&gt;"",'2. Enter scores'!$B602-'2. Enter scores'!AX602,"")</f>
        <v/>
      </c>
      <c r="AZ598" s="125" t="str">
        <f>IF('2. Enter scores'!AY602&lt;&gt;"",'2. Enter scores'!$B602-'2. Enter scores'!AY602,"")</f>
        <v/>
      </c>
      <c r="BA598" s="125" t="str">
        <f>IF('2. Enter scores'!AZ602&lt;&gt;"",'2. Enter scores'!$B602-'2. Enter scores'!AZ602,"")</f>
        <v/>
      </c>
      <c r="BB598" s="125" t="str">
        <f>IF('2. Enter scores'!BA602&lt;&gt;"",'2. Enter scores'!$B602-'2. Enter scores'!BA602,"")</f>
        <v/>
      </c>
      <c r="BC598" s="125" t="str">
        <f>IF('2. Enter scores'!BB602&lt;&gt;"",'2. Enter scores'!$B602-'2. Enter scores'!BB602,"")</f>
        <v/>
      </c>
      <c r="BD598" s="125" t="str">
        <f>IF('2. Enter scores'!BC602&lt;&gt;"",'2. Enter scores'!$B602-'2. Enter scores'!BC602,"")</f>
        <v/>
      </c>
      <c r="BE598" s="125" t="str">
        <f>IF('2. Enter scores'!BD602&lt;&gt;"",'2. Enter scores'!$B602-'2. Enter scores'!BD602,"")</f>
        <v/>
      </c>
      <c r="BF598" s="125" t="str">
        <f>IF('2. Enter scores'!BE602&lt;&gt;"",'2. Enter scores'!$B602-'2. Enter scores'!BE602,"")</f>
        <v/>
      </c>
      <c r="BG598" s="125" t="str">
        <f>IF('2. Enter scores'!BF602&lt;&gt;"",'2. Enter scores'!$B602-'2. Enter scores'!BF602,"")</f>
        <v/>
      </c>
      <c r="BH598" s="125" t="str">
        <f>IF('2. Enter scores'!BG602&lt;&gt;"",'2. Enter scores'!$B602-'2. Enter scores'!BG602,"")</f>
        <v/>
      </c>
      <c r="BI598" s="125" t="str">
        <f>IF('2. Enter scores'!BH602&lt;&gt;"",'2. Enter scores'!$B602-'2. Enter scores'!BH602,"")</f>
        <v/>
      </c>
      <c r="BJ598" s="125" t="str">
        <f>IF('2. Enter scores'!BI602&lt;&gt;"",'2. Enter scores'!$B602-'2. Enter scores'!BI602,"")</f>
        <v/>
      </c>
      <c r="BK598" s="125" t="str">
        <f>IF('2. Enter scores'!BJ602&lt;&gt;"",'2. Enter scores'!$B602-'2. Enter scores'!BJ602,"")</f>
        <v/>
      </c>
      <c r="BL598" s="125" t="str">
        <f>IF('2. Enter scores'!BK602&lt;&gt;"",'2. Enter scores'!$B602-'2. Enter scores'!BK602,"")</f>
        <v/>
      </c>
      <c r="BM598" s="125" t="str">
        <f>IF('2. Enter scores'!BL602&lt;&gt;"",'2. Enter scores'!$B602-'2. Enter scores'!BL602,"")</f>
        <v/>
      </c>
      <c r="BN598" s="125" t="str">
        <f>IF('2. Enter scores'!BM602&lt;&gt;"",'2. Enter scores'!$B602-'2. Enter scores'!BM602,"")</f>
        <v/>
      </c>
      <c r="BO598" s="125" t="str">
        <f>IF('2. Enter scores'!BN602&lt;&gt;"",'2. Enter scores'!$B602-'2. Enter scores'!BN602,"")</f>
        <v/>
      </c>
      <c r="BP598" s="108">
        <v>1000</v>
      </c>
    </row>
    <row r="599" spans="2:68" x14ac:dyDescent="0.35">
      <c r="B599" s="125" t="str">
        <f>IF('2. Enter scores'!A603&lt;&gt;"",'2. Enter scores'!A603,"")</f>
        <v/>
      </c>
      <c r="H599" s="125" t="str">
        <f>IF('2. Enter scores'!G603&lt;&gt;"",'2. Enter scores'!$B603-'2. Enter scores'!G603,"")</f>
        <v/>
      </c>
      <c r="I599" s="125" t="str">
        <f>IF('2. Enter scores'!H603&lt;&gt;"",'2. Enter scores'!$B603-'2. Enter scores'!H603,"")</f>
        <v/>
      </c>
      <c r="J599" s="125" t="str">
        <f>IF('2. Enter scores'!I603&lt;&gt;"",'2. Enter scores'!$B603-'2. Enter scores'!I603,"")</f>
        <v/>
      </c>
      <c r="K599" s="125" t="str">
        <f>IF('2. Enter scores'!J603&lt;&gt;"",'2. Enter scores'!$B603-'2. Enter scores'!J603,"")</f>
        <v/>
      </c>
      <c r="L599" s="125" t="str">
        <f>IF('2. Enter scores'!K603&lt;&gt;"",'2. Enter scores'!$B603-'2. Enter scores'!K603,"")</f>
        <v/>
      </c>
      <c r="M599" s="125" t="str">
        <f>IF('2. Enter scores'!L603&lt;&gt;"",'2. Enter scores'!$B603-'2. Enter scores'!L603,"")</f>
        <v/>
      </c>
      <c r="N599" s="125" t="str">
        <f>IF('2. Enter scores'!M603&lt;&gt;"",'2. Enter scores'!$B603-'2. Enter scores'!M603,"")</f>
        <v/>
      </c>
      <c r="O599" s="125" t="str">
        <f>IF('2. Enter scores'!N603&lt;&gt;"",'2. Enter scores'!$B603-'2. Enter scores'!N603,"")</f>
        <v/>
      </c>
      <c r="P599" s="125" t="str">
        <f>IF('2. Enter scores'!O603&lt;&gt;"",'2. Enter scores'!$B603-'2. Enter scores'!O603,"")</f>
        <v/>
      </c>
      <c r="Q599" s="125" t="str">
        <f>IF('2. Enter scores'!P603&lt;&gt;"",'2. Enter scores'!$B603-'2. Enter scores'!P603,"")</f>
        <v/>
      </c>
      <c r="R599" s="125" t="str">
        <f>IF('2. Enter scores'!Q603&lt;&gt;"",'2. Enter scores'!$B603-'2. Enter scores'!Q603,"")</f>
        <v/>
      </c>
      <c r="S599" s="125" t="str">
        <f>IF('2. Enter scores'!R603&lt;&gt;"",'2. Enter scores'!$B603-'2. Enter scores'!R603,"")</f>
        <v/>
      </c>
      <c r="T599" s="125" t="str">
        <f>IF('2. Enter scores'!S603&lt;&gt;"",'2. Enter scores'!$B603-'2. Enter scores'!S603,"")</f>
        <v/>
      </c>
      <c r="U599" s="125" t="str">
        <f>IF('2. Enter scores'!T603&lt;&gt;"",'2. Enter scores'!$B603-'2. Enter scores'!T603,"")</f>
        <v/>
      </c>
      <c r="V599" s="125" t="str">
        <f>IF('2. Enter scores'!U603&lt;&gt;"",'2. Enter scores'!$B603-'2. Enter scores'!U603,"")</f>
        <v/>
      </c>
      <c r="W599" s="125" t="str">
        <f>IF('2. Enter scores'!V603&lt;&gt;"",'2. Enter scores'!$B603-'2. Enter scores'!V603,"")</f>
        <v/>
      </c>
      <c r="X599" s="125" t="str">
        <f>IF('2. Enter scores'!W603&lt;&gt;"",'2. Enter scores'!$B603-'2. Enter scores'!W603,"")</f>
        <v/>
      </c>
      <c r="Y599" s="125" t="str">
        <f>IF('2. Enter scores'!X603&lt;&gt;"",'2. Enter scores'!$B603-'2. Enter scores'!X603,"")</f>
        <v/>
      </c>
      <c r="Z599" s="125" t="str">
        <f>IF('2. Enter scores'!Y603&lt;&gt;"",'2. Enter scores'!$B603-'2. Enter scores'!Y603,"")</f>
        <v/>
      </c>
      <c r="AA599" s="125" t="str">
        <f>IF('2. Enter scores'!Z603&lt;&gt;"",'2. Enter scores'!$B603-'2. Enter scores'!Z603,"")</f>
        <v/>
      </c>
      <c r="AB599" s="125" t="str">
        <f>IF('2. Enter scores'!AA603&lt;&gt;"",'2. Enter scores'!$B603-'2. Enter scores'!AA603,"")</f>
        <v/>
      </c>
      <c r="AC599" s="125" t="str">
        <f>IF('2. Enter scores'!AB603&lt;&gt;"",'2. Enter scores'!$B603-'2. Enter scores'!AB603,"")</f>
        <v/>
      </c>
      <c r="AD599" s="125" t="str">
        <f>IF('2. Enter scores'!AC603&lt;&gt;"",'2. Enter scores'!$B603-'2. Enter scores'!AC603,"")</f>
        <v/>
      </c>
      <c r="AE599" s="125" t="str">
        <f>IF('2. Enter scores'!AD603&lt;&gt;"",'2. Enter scores'!$B603-'2. Enter scores'!AD603,"")</f>
        <v/>
      </c>
      <c r="AF599" s="125" t="str">
        <f>IF('2. Enter scores'!AE603&lt;&gt;"",'2. Enter scores'!$B603-'2. Enter scores'!AE603,"")</f>
        <v/>
      </c>
      <c r="AG599" s="125" t="str">
        <f>IF('2. Enter scores'!AF603&lt;&gt;"",'2. Enter scores'!$B603-'2. Enter scores'!AF603,"")</f>
        <v/>
      </c>
      <c r="AH599" s="125" t="str">
        <f>IF('2. Enter scores'!AG603&lt;&gt;"",'2. Enter scores'!$B603-'2. Enter scores'!AG603,"")</f>
        <v/>
      </c>
      <c r="AI599" s="125" t="str">
        <f>IF('2. Enter scores'!AH603&lt;&gt;"",'2. Enter scores'!$B603-'2. Enter scores'!AH603,"")</f>
        <v/>
      </c>
      <c r="AJ599" s="125" t="str">
        <f>IF('2. Enter scores'!AI603&lt;&gt;"",'2. Enter scores'!$B603-'2. Enter scores'!AI603,"")</f>
        <v/>
      </c>
      <c r="AK599" s="125" t="str">
        <f>IF('2. Enter scores'!AJ603&lt;&gt;"",'2. Enter scores'!$B603-'2. Enter scores'!AJ603,"")</f>
        <v/>
      </c>
      <c r="AL599" s="125" t="str">
        <f>IF('2. Enter scores'!AK603&lt;&gt;"",'2. Enter scores'!$B603-'2. Enter scores'!AK603,"")</f>
        <v/>
      </c>
      <c r="AM599" s="125" t="str">
        <f>IF('2. Enter scores'!AL603&lt;&gt;"",'2. Enter scores'!$B603-'2. Enter scores'!AL603,"")</f>
        <v/>
      </c>
      <c r="AN599" s="125" t="str">
        <f>IF('2. Enter scores'!AM603&lt;&gt;"",'2. Enter scores'!$B603-'2. Enter scores'!AM603,"")</f>
        <v/>
      </c>
      <c r="AO599" s="125" t="str">
        <f>IF('2. Enter scores'!AN603&lt;&gt;"",'2. Enter scores'!$B603-'2. Enter scores'!AN603,"")</f>
        <v/>
      </c>
      <c r="AP599" s="125" t="str">
        <f>IF('2. Enter scores'!AO603&lt;&gt;"",'2. Enter scores'!$B603-'2. Enter scores'!AO603,"")</f>
        <v/>
      </c>
      <c r="AQ599" s="125" t="str">
        <f>IF('2. Enter scores'!AP603&lt;&gt;"",'2. Enter scores'!$B603-'2. Enter scores'!AP603,"")</f>
        <v/>
      </c>
      <c r="AR599" s="125" t="str">
        <f>IF('2. Enter scores'!AQ603&lt;&gt;"",'2. Enter scores'!$B603-'2. Enter scores'!AQ603,"")</f>
        <v/>
      </c>
      <c r="AS599" s="125" t="str">
        <f>IF('2. Enter scores'!AR603&lt;&gt;"",'2. Enter scores'!$B603-'2. Enter scores'!AR603,"")</f>
        <v/>
      </c>
      <c r="AT599" s="125" t="str">
        <f>IF('2. Enter scores'!AS603&lt;&gt;"",'2. Enter scores'!$B603-'2. Enter scores'!AS603,"")</f>
        <v/>
      </c>
      <c r="AU599" s="125" t="str">
        <f>IF('2. Enter scores'!AT603&lt;&gt;"",'2. Enter scores'!$B603-'2. Enter scores'!AT603,"")</f>
        <v/>
      </c>
      <c r="AV599" s="125" t="str">
        <f>IF('2. Enter scores'!AU603&lt;&gt;"",'2. Enter scores'!$B603-'2. Enter scores'!AU603,"")</f>
        <v/>
      </c>
      <c r="AW599" s="125" t="str">
        <f>IF('2. Enter scores'!AV603&lt;&gt;"",'2. Enter scores'!$B603-'2. Enter scores'!AV603,"")</f>
        <v/>
      </c>
      <c r="AX599" s="125" t="str">
        <f>IF('2. Enter scores'!AW603&lt;&gt;"",'2. Enter scores'!$B603-'2. Enter scores'!AW603,"")</f>
        <v/>
      </c>
      <c r="AY599" s="125" t="str">
        <f>IF('2. Enter scores'!AX603&lt;&gt;"",'2. Enter scores'!$B603-'2. Enter scores'!AX603,"")</f>
        <v/>
      </c>
      <c r="AZ599" s="125" t="str">
        <f>IF('2. Enter scores'!AY603&lt;&gt;"",'2. Enter scores'!$B603-'2. Enter scores'!AY603,"")</f>
        <v/>
      </c>
      <c r="BA599" s="125" t="str">
        <f>IF('2. Enter scores'!AZ603&lt;&gt;"",'2. Enter scores'!$B603-'2. Enter scores'!AZ603,"")</f>
        <v/>
      </c>
      <c r="BB599" s="125" t="str">
        <f>IF('2. Enter scores'!BA603&lt;&gt;"",'2. Enter scores'!$B603-'2. Enter scores'!BA603,"")</f>
        <v/>
      </c>
      <c r="BC599" s="125" t="str">
        <f>IF('2. Enter scores'!BB603&lt;&gt;"",'2. Enter scores'!$B603-'2. Enter scores'!BB603,"")</f>
        <v/>
      </c>
      <c r="BD599" s="125" t="str">
        <f>IF('2. Enter scores'!BC603&lt;&gt;"",'2. Enter scores'!$B603-'2. Enter scores'!BC603,"")</f>
        <v/>
      </c>
      <c r="BE599" s="125" t="str">
        <f>IF('2. Enter scores'!BD603&lt;&gt;"",'2. Enter scores'!$B603-'2. Enter scores'!BD603,"")</f>
        <v/>
      </c>
      <c r="BF599" s="125" t="str">
        <f>IF('2. Enter scores'!BE603&lt;&gt;"",'2. Enter scores'!$B603-'2. Enter scores'!BE603,"")</f>
        <v/>
      </c>
      <c r="BG599" s="125" t="str">
        <f>IF('2. Enter scores'!BF603&lt;&gt;"",'2. Enter scores'!$B603-'2. Enter scores'!BF603,"")</f>
        <v/>
      </c>
      <c r="BH599" s="125" t="str">
        <f>IF('2. Enter scores'!BG603&lt;&gt;"",'2. Enter scores'!$B603-'2. Enter scores'!BG603,"")</f>
        <v/>
      </c>
      <c r="BI599" s="125" t="str">
        <f>IF('2. Enter scores'!BH603&lt;&gt;"",'2. Enter scores'!$B603-'2. Enter scores'!BH603,"")</f>
        <v/>
      </c>
      <c r="BJ599" s="125" t="str">
        <f>IF('2. Enter scores'!BI603&lt;&gt;"",'2. Enter scores'!$B603-'2. Enter scores'!BI603,"")</f>
        <v/>
      </c>
      <c r="BK599" s="125" t="str">
        <f>IF('2. Enter scores'!BJ603&lt;&gt;"",'2. Enter scores'!$B603-'2. Enter scores'!BJ603,"")</f>
        <v/>
      </c>
      <c r="BL599" s="125" t="str">
        <f>IF('2. Enter scores'!BK603&lt;&gt;"",'2. Enter scores'!$B603-'2. Enter scores'!BK603,"")</f>
        <v/>
      </c>
      <c r="BM599" s="125" t="str">
        <f>IF('2. Enter scores'!BL603&lt;&gt;"",'2. Enter scores'!$B603-'2. Enter scores'!BL603,"")</f>
        <v/>
      </c>
      <c r="BN599" s="125" t="str">
        <f>IF('2. Enter scores'!BM603&lt;&gt;"",'2. Enter scores'!$B603-'2. Enter scores'!BM603,"")</f>
        <v/>
      </c>
      <c r="BO599" s="125" t="str">
        <f>IF('2. Enter scores'!BN603&lt;&gt;"",'2. Enter scores'!$B603-'2. Enter scores'!BN603,"")</f>
        <v/>
      </c>
      <c r="BP599" s="108">
        <v>1000</v>
      </c>
    </row>
    <row r="600" spans="2:68" x14ac:dyDescent="0.35">
      <c r="B600" s="125" t="str">
        <f>IF('2. Enter scores'!A604&lt;&gt;"",'2. Enter scores'!A604,"")</f>
        <v/>
      </c>
      <c r="H600" s="125" t="str">
        <f>IF('2. Enter scores'!G604&lt;&gt;"",'2. Enter scores'!$B604-'2. Enter scores'!G604,"")</f>
        <v/>
      </c>
      <c r="I600" s="125" t="str">
        <f>IF('2. Enter scores'!H604&lt;&gt;"",'2. Enter scores'!$B604-'2. Enter scores'!H604,"")</f>
        <v/>
      </c>
      <c r="J600" s="125" t="str">
        <f>IF('2. Enter scores'!I604&lt;&gt;"",'2. Enter scores'!$B604-'2. Enter scores'!I604,"")</f>
        <v/>
      </c>
      <c r="K600" s="125" t="str">
        <f>IF('2. Enter scores'!J604&lt;&gt;"",'2. Enter scores'!$B604-'2. Enter scores'!J604,"")</f>
        <v/>
      </c>
      <c r="L600" s="125" t="str">
        <f>IF('2. Enter scores'!K604&lt;&gt;"",'2. Enter scores'!$B604-'2. Enter scores'!K604,"")</f>
        <v/>
      </c>
      <c r="M600" s="125" t="str">
        <f>IF('2. Enter scores'!L604&lt;&gt;"",'2. Enter scores'!$B604-'2. Enter scores'!L604,"")</f>
        <v/>
      </c>
      <c r="N600" s="125" t="str">
        <f>IF('2. Enter scores'!M604&lt;&gt;"",'2. Enter scores'!$B604-'2. Enter scores'!M604,"")</f>
        <v/>
      </c>
      <c r="O600" s="125" t="str">
        <f>IF('2. Enter scores'!N604&lt;&gt;"",'2. Enter scores'!$B604-'2. Enter scores'!N604,"")</f>
        <v/>
      </c>
      <c r="P600" s="125" t="str">
        <f>IF('2. Enter scores'!O604&lt;&gt;"",'2. Enter scores'!$B604-'2. Enter scores'!O604,"")</f>
        <v/>
      </c>
      <c r="Q600" s="125" t="str">
        <f>IF('2. Enter scores'!P604&lt;&gt;"",'2. Enter scores'!$B604-'2. Enter scores'!P604,"")</f>
        <v/>
      </c>
      <c r="R600" s="125" t="str">
        <f>IF('2. Enter scores'!Q604&lt;&gt;"",'2. Enter scores'!$B604-'2. Enter scores'!Q604,"")</f>
        <v/>
      </c>
      <c r="S600" s="125" t="str">
        <f>IF('2. Enter scores'!R604&lt;&gt;"",'2. Enter scores'!$B604-'2. Enter scores'!R604,"")</f>
        <v/>
      </c>
      <c r="T600" s="125" t="str">
        <f>IF('2. Enter scores'!S604&lt;&gt;"",'2. Enter scores'!$B604-'2. Enter scores'!S604,"")</f>
        <v/>
      </c>
      <c r="U600" s="125" t="str">
        <f>IF('2. Enter scores'!T604&lt;&gt;"",'2. Enter scores'!$B604-'2. Enter scores'!T604,"")</f>
        <v/>
      </c>
      <c r="V600" s="125" t="str">
        <f>IF('2. Enter scores'!U604&lt;&gt;"",'2. Enter scores'!$B604-'2. Enter scores'!U604,"")</f>
        <v/>
      </c>
      <c r="W600" s="125" t="str">
        <f>IF('2. Enter scores'!V604&lt;&gt;"",'2. Enter scores'!$B604-'2. Enter scores'!V604,"")</f>
        <v/>
      </c>
      <c r="X600" s="125" t="str">
        <f>IF('2. Enter scores'!W604&lt;&gt;"",'2. Enter scores'!$B604-'2. Enter scores'!W604,"")</f>
        <v/>
      </c>
      <c r="Y600" s="125" t="str">
        <f>IF('2. Enter scores'!X604&lt;&gt;"",'2. Enter scores'!$B604-'2. Enter scores'!X604,"")</f>
        <v/>
      </c>
      <c r="Z600" s="125" t="str">
        <f>IF('2. Enter scores'!Y604&lt;&gt;"",'2. Enter scores'!$B604-'2. Enter scores'!Y604,"")</f>
        <v/>
      </c>
      <c r="AA600" s="125" t="str">
        <f>IF('2. Enter scores'!Z604&lt;&gt;"",'2. Enter scores'!$B604-'2. Enter scores'!Z604,"")</f>
        <v/>
      </c>
      <c r="AB600" s="125" t="str">
        <f>IF('2. Enter scores'!AA604&lt;&gt;"",'2. Enter scores'!$B604-'2. Enter scores'!AA604,"")</f>
        <v/>
      </c>
      <c r="AC600" s="125" t="str">
        <f>IF('2. Enter scores'!AB604&lt;&gt;"",'2. Enter scores'!$B604-'2. Enter scores'!AB604,"")</f>
        <v/>
      </c>
      <c r="AD600" s="125" t="str">
        <f>IF('2. Enter scores'!AC604&lt;&gt;"",'2. Enter scores'!$B604-'2. Enter scores'!AC604,"")</f>
        <v/>
      </c>
      <c r="AE600" s="125" t="str">
        <f>IF('2. Enter scores'!AD604&lt;&gt;"",'2. Enter scores'!$B604-'2. Enter scores'!AD604,"")</f>
        <v/>
      </c>
      <c r="AF600" s="125" t="str">
        <f>IF('2. Enter scores'!AE604&lt;&gt;"",'2. Enter scores'!$B604-'2. Enter scores'!AE604,"")</f>
        <v/>
      </c>
      <c r="AG600" s="125" t="str">
        <f>IF('2. Enter scores'!AF604&lt;&gt;"",'2. Enter scores'!$B604-'2. Enter scores'!AF604,"")</f>
        <v/>
      </c>
      <c r="AH600" s="125" t="str">
        <f>IF('2. Enter scores'!AG604&lt;&gt;"",'2. Enter scores'!$B604-'2. Enter scores'!AG604,"")</f>
        <v/>
      </c>
      <c r="AI600" s="125" t="str">
        <f>IF('2. Enter scores'!AH604&lt;&gt;"",'2. Enter scores'!$B604-'2. Enter scores'!AH604,"")</f>
        <v/>
      </c>
      <c r="AJ600" s="125" t="str">
        <f>IF('2. Enter scores'!AI604&lt;&gt;"",'2. Enter scores'!$B604-'2. Enter scores'!AI604,"")</f>
        <v/>
      </c>
      <c r="AK600" s="125" t="str">
        <f>IF('2. Enter scores'!AJ604&lt;&gt;"",'2. Enter scores'!$B604-'2. Enter scores'!AJ604,"")</f>
        <v/>
      </c>
      <c r="AL600" s="125" t="str">
        <f>IF('2. Enter scores'!AK604&lt;&gt;"",'2. Enter scores'!$B604-'2. Enter scores'!AK604,"")</f>
        <v/>
      </c>
      <c r="AM600" s="125" t="str">
        <f>IF('2. Enter scores'!AL604&lt;&gt;"",'2. Enter scores'!$B604-'2. Enter scores'!AL604,"")</f>
        <v/>
      </c>
      <c r="AN600" s="125" t="str">
        <f>IF('2. Enter scores'!AM604&lt;&gt;"",'2. Enter scores'!$B604-'2. Enter scores'!AM604,"")</f>
        <v/>
      </c>
      <c r="AO600" s="125" t="str">
        <f>IF('2. Enter scores'!AN604&lt;&gt;"",'2. Enter scores'!$B604-'2. Enter scores'!AN604,"")</f>
        <v/>
      </c>
      <c r="AP600" s="125" t="str">
        <f>IF('2. Enter scores'!AO604&lt;&gt;"",'2. Enter scores'!$B604-'2. Enter scores'!AO604,"")</f>
        <v/>
      </c>
      <c r="AQ600" s="125" t="str">
        <f>IF('2. Enter scores'!AP604&lt;&gt;"",'2. Enter scores'!$B604-'2. Enter scores'!AP604,"")</f>
        <v/>
      </c>
      <c r="AR600" s="125" t="str">
        <f>IF('2. Enter scores'!AQ604&lt;&gt;"",'2. Enter scores'!$B604-'2. Enter scores'!AQ604,"")</f>
        <v/>
      </c>
      <c r="AS600" s="125" t="str">
        <f>IF('2. Enter scores'!AR604&lt;&gt;"",'2. Enter scores'!$B604-'2. Enter scores'!AR604,"")</f>
        <v/>
      </c>
      <c r="AT600" s="125" t="str">
        <f>IF('2. Enter scores'!AS604&lt;&gt;"",'2. Enter scores'!$B604-'2. Enter scores'!AS604,"")</f>
        <v/>
      </c>
      <c r="AU600" s="125" t="str">
        <f>IF('2. Enter scores'!AT604&lt;&gt;"",'2. Enter scores'!$B604-'2. Enter scores'!AT604,"")</f>
        <v/>
      </c>
      <c r="AV600" s="125" t="str">
        <f>IF('2. Enter scores'!AU604&lt;&gt;"",'2. Enter scores'!$B604-'2. Enter scores'!AU604,"")</f>
        <v/>
      </c>
      <c r="AW600" s="125" t="str">
        <f>IF('2. Enter scores'!AV604&lt;&gt;"",'2. Enter scores'!$B604-'2. Enter scores'!AV604,"")</f>
        <v/>
      </c>
      <c r="AX600" s="125" t="str">
        <f>IF('2. Enter scores'!AW604&lt;&gt;"",'2. Enter scores'!$B604-'2. Enter scores'!AW604,"")</f>
        <v/>
      </c>
      <c r="AY600" s="125" t="str">
        <f>IF('2. Enter scores'!AX604&lt;&gt;"",'2. Enter scores'!$B604-'2. Enter scores'!AX604,"")</f>
        <v/>
      </c>
      <c r="AZ600" s="125" t="str">
        <f>IF('2. Enter scores'!AY604&lt;&gt;"",'2. Enter scores'!$B604-'2. Enter scores'!AY604,"")</f>
        <v/>
      </c>
      <c r="BA600" s="125" t="str">
        <f>IF('2. Enter scores'!AZ604&lt;&gt;"",'2. Enter scores'!$B604-'2. Enter scores'!AZ604,"")</f>
        <v/>
      </c>
      <c r="BB600" s="125" t="str">
        <f>IF('2. Enter scores'!BA604&lt;&gt;"",'2. Enter scores'!$B604-'2. Enter scores'!BA604,"")</f>
        <v/>
      </c>
      <c r="BC600" s="125" t="str">
        <f>IF('2. Enter scores'!BB604&lt;&gt;"",'2. Enter scores'!$B604-'2. Enter scores'!BB604,"")</f>
        <v/>
      </c>
      <c r="BD600" s="125" t="str">
        <f>IF('2. Enter scores'!BC604&lt;&gt;"",'2. Enter scores'!$B604-'2. Enter scores'!BC604,"")</f>
        <v/>
      </c>
      <c r="BE600" s="125" t="str">
        <f>IF('2. Enter scores'!BD604&lt;&gt;"",'2. Enter scores'!$B604-'2. Enter scores'!BD604,"")</f>
        <v/>
      </c>
      <c r="BF600" s="125" t="str">
        <f>IF('2. Enter scores'!BE604&lt;&gt;"",'2. Enter scores'!$B604-'2. Enter scores'!BE604,"")</f>
        <v/>
      </c>
      <c r="BG600" s="125" t="str">
        <f>IF('2. Enter scores'!BF604&lt;&gt;"",'2. Enter scores'!$B604-'2. Enter scores'!BF604,"")</f>
        <v/>
      </c>
      <c r="BH600" s="125" t="str">
        <f>IF('2. Enter scores'!BG604&lt;&gt;"",'2. Enter scores'!$B604-'2. Enter scores'!BG604,"")</f>
        <v/>
      </c>
      <c r="BI600" s="125" t="str">
        <f>IF('2. Enter scores'!BH604&lt;&gt;"",'2. Enter scores'!$B604-'2. Enter scores'!BH604,"")</f>
        <v/>
      </c>
      <c r="BJ600" s="125" t="str">
        <f>IF('2. Enter scores'!BI604&lt;&gt;"",'2. Enter scores'!$B604-'2. Enter scores'!BI604,"")</f>
        <v/>
      </c>
      <c r="BK600" s="125" t="str">
        <f>IF('2. Enter scores'!BJ604&lt;&gt;"",'2. Enter scores'!$B604-'2. Enter scores'!BJ604,"")</f>
        <v/>
      </c>
      <c r="BL600" s="125" t="str">
        <f>IF('2. Enter scores'!BK604&lt;&gt;"",'2. Enter scores'!$B604-'2. Enter scores'!BK604,"")</f>
        <v/>
      </c>
      <c r="BM600" s="125" t="str">
        <f>IF('2. Enter scores'!BL604&lt;&gt;"",'2. Enter scores'!$B604-'2. Enter scores'!BL604,"")</f>
        <v/>
      </c>
      <c r="BN600" s="125" t="str">
        <f>IF('2. Enter scores'!BM604&lt;&gt;"",'2. Enter scores'!$B604-'2. Enter scores'!BM604,"")</f>
        <v/>
      </c>
      <c r="BO600" s="125" t="str">
        <f>IF('2. Enter scores'!BN604&lt;&gt;"",'2. Enter scores'!$B604-'2. Enter scores'!BN604,"")</f>
        <v/>
      </c>
      <c r="BP600" s="108">
        <v>1000</v>
      </c>
    </row>
    <row r="601" spans="2:68" x14ac:dyDescent="0.35">
      <c r="B601" s="125" t="str">
        <f>IF('2. Enter scores'!A605&lt;&gt;"",'2. Enter scores'!A605,"")</f>
        <v/>
      </c>
      <c r="H601" s="125" t="str">
        <f>IF('2. Enter scores'!G605&lt;&gt;"",'2. Enter scores'!$B605-'2. Enter scores'!G605,"")</f>
        <v/>
      </c>
      <c r="I601" s="125" t="str">
        <f>IF('2. Enter scores'!H605&lt;&gt;"",'2. Enter scores'!$B605-'2. Enter scores'!H605,"")</f>
        <v/>
      </c>
      <c r="J601" s="125" t="str">
        <f>IF('2. Enter scores'!I605&lt;&gt;"",'2. Enter scores'!$B605-'2. Enter scores'!I605,"")</f>
        <v/>
      </c>
      <c r="K601" s="125" t="str">
        <f>IF('2. Enter scores'!J605&lt;&gt;"",'2. Enter scores'!$B605-'2. Enter scores'!J605,"")</f>
        <v/>
      </c>
      <c r="L601" s="125" t="str">
        <f>IF('2. Enter scores'!K605&lt;&gt;"",'2. Enter scores'!$B605-'2. Enter scores'!K605,"")</f>
        <v/>
      </c>
      <c r="M601" s="125" t="str">
        <f>IF('2. Enter scores'!L605&lt;&gt;"",'2. Enter scores'!$B605-'2. Enter scores'!L605,"")</f>
        <v/>
      </c>
      <c r="N601" s="125" t="str">
        <f>IF('2. Enter scores'!M605&lt;&gt;"",'2. Enter scores'!$B605-'2. Enter scores'!M605,"")</f>
        <v/>
      </c>
      <c r="O601" s="125" t="str">
        <f>IF('2. Enter scores'!N605&lt;&gt;"",'2. Enter scores'!$B605-'2. Enter scores'!N605,"")</f>
        <v/>
      </c>
      <c r="P601" s="125" t="str">
        <f>IF('2. Enter scores'!O605&lt;&gt;"",'2. Enter scores'!$B605-'2. Enter scores'!O605,"")</f>
        <v/>
      </c>
      <c r="Q601" s="125" t="str">
        <f>IF('2. Enter scores'!P605&lt;&gt;"",'2. Enter scores'!$B605-'2. Enter scores'!P605,"")</f>
        <v/>
      </c>
      <c r="R601" s="125" t="str">
        <f>IF('2. Enter scores'!Q605&lt;&gt;"",'2. Enter scores'!$B605-'2. Enter scores'!Q605,"")</f>
        <v/>
      </c>
      <c r="S601" s="125" t="str">
        <f>IF('2. Enter scores'!R605&lt;&gt;"",'2. Enter scores'!$B605-'2. Enter scores'!R605,"")</f>
        <v/>
      </c>
      <c r="T601" s="125" t="str">
        <f>IF('2. Enter scores'!S605&lt;&gt;"",'2. Enter scores'!$B605-'2. Enter scores'!S605,"")</f>
        <v/>
      </c>
      <c r="U601" s="125" t="str">
        <f>IF('2. Enter scores'!T605&lt;&gt;"",'2. Enter scores'!$B605-'2. Enter scores'!T605,"")</f>
        <v/>
      </c>
      <c r="V601" s="125" t="str">
        <f>IF('2. Enter scores'!U605&lt;&gt;"",'2. Enter scores'!$B605-'2. Enter scores'!U605,"")</f>
        <v/>
      </c>
      <c r="W601" s="125" t="str">
        <f>IF('2. Enter scores'!V605&lt;&gt;"",'2. Enter scores'!$B605-'2. Enter scores'!V605,"")</f>
        <v/>
      </c>
      <c r="X601" s="125" t="str">
        <f>IF('2. Enter scores'!W605&lt;&gt;"",'2. Enter scores'!$B605-'2. Enter scores'!W605,"")</f>
        <v/>
      </c>
      <c r="Y601" s="125" t="str">
        <f>IF('2. Enter scores'!X605&lt;&gt;"",'2. Enter scores'!$B605-'2. Enter scores'!X605,"")</f>
        <v/>
      </c>
      <c r="Z601" s="125" t="str">
        <f>IF('2. Enter scores'!Y605&lt;&gt;"",'2. Enter scores'!$B605-'2. Enter scores'!Y605,"")</f>
        <v/>
      </c>
      <c r="AA601" s="125" t="str">
        <f>IF('2. Enter scores'!Z605&lt;&gt;"",'2. Enter scores'!$B605-'2. Enter scores'!Z605,"")</f>
        <v/>
      </c>
      <c r="AB601" s="125" t="str">
        <f>IF('2. Enter scores'!AA605&lt;&gt;"",'2. Enter scores'!$B605-'2. Enter scores'!AA605,"")</f>
        <v/>
      </c>
      <c r="AC601" s="125" t="str">
        <f>IF('2. Enter scores'!AB605&lt;&gt;"",'2. Enter scores'!$B605-'2. Enter scores'!AB605,"")</f>
        <v/>
      </c>
      <c r="AD601" s="125" t="str">
        <f>IF('2. Enter scores'!AC605&lt;&gt;"",'2. Enter scores'!$B605-'2. Enter scores'!AC605,"")</f>
        <v/>
      </c>
      <c r="AE601" s="125" t="str">
        <f>IF('2. Enter scores'!AD605&lt;&gt;"",'2. Enter scores'!$B605-'2. Enter scores'!AD605,"")</f>
        <v/>
      </c>
      <c r="AF601" s="125" t="str">
        <f>IF('2. Enter scores'!AE605&lt;&gt;"",'2. Enter scores'!$B605-'2. Enter scores'!AE605,"")</f>
        <v/>
      </c>
      <c r="AG601" s="125" t="str">
        <f>IF('2. Enter scores'!AF605&lt;&gt;"",'2. Enter scores'!$B605-'2. Enter scores'!AF605,"")</f>
        <v/>
      </c>
      <c r="AH601" s="125" t="str">
        <f>IF('2. Enter scores'!AG605&lt;&gt;"",'2. Enter scores'!$B605-'2. Enter scores'!AG605,"")</f>
        <v/>
      </c>
      <c r="AI601" s="125" t="str">
        <f>IF('2. Enter scores'!AH605&lt;&gt;"",'2. Enter scores'!$B605-'2. Enter scores'!AH605,"")</f>
        <v/>
      </c>
      <c r="AJ601" s="125" t="str">
        <f>IF('2. Enter scores'!AI605&lt;&gt;"",'2. Enter scores'!$B605-'2. Enter scores'!AI605,"")</f>
        <v/>
      </c>
      <c r="AK601" s="125" t="str">
        <f>IF('2. Enter scores'!AJ605&lt;&gt;"",'2. Enter scores'!$B605-'2. Enter scores'!AJ605,"")</f>
        <v/>
      </c>
      <c r="AL601" s="125" t="str">
        <f>IF('2. Enter scores'!AK605&lt;&gt;"",'2. Enter scores'!$B605-'2. Enter scores'!AK605,"")</f>
        <v/>
      </c>
      <c r="AM601" s="125" t="str">
        <f>IF('2. Enter scores'!AL605&lt;&gt;"",'2. Enter scores'!$B605-'2. Enter scores'!AL605,"")</f>
        <v/>
      </c>
      <c r="AN601" s="125" t="str">
        <f>IF('2. Enter scores'!AM605&lt;&gt;"",'2. Enter scores'!$B605-'2. Enter scores'!AM605,"")</f>
        <v/>
      </c>
      <c r="AO601" s="125" t="str">
        <f>IF('2. Enter scores'!AN605&lt;&gt;"",'2. Enter scores'!$B605-'2. Enter scores'!AN605,"")</f>
        <v/>
      </c>
      <c r="AP601" s="125" t="str">
        <f>IF('2. Enter scores'!AO605&lt;&gt;"",'2. Enter scores'!$B605-'2. Enter scores'!AO605,"")</f>
        <v/>
      </c>
      <c r="AQ601" s="125" t="str">
        <f>IF('2. Enter scores'!AP605&lt;&gt;"",'2. Enter scores'!$B605-'2. Enter scores'!AP605,"")</f>
        <v/>
      </c>
      <c r="AR601" s="125" t="str">
        <f>IF('2. Enter scores'!AQ605&lt;&gt;"",'2. Enter scores'!$B605-'2. Enter scores'!AQ605,"")</f>
        <v/>
      </c>
      <c r="AS601" s="125" t="str">
        <f>IF('2. Enter scores'!AR605&lt;&gt;"",'2. Enter scores'!$B605-'2. Enter scores'!AR605,"")</f>
        <v/>
      </c>
      <c r="AT601" s="125" t="str">
        <f>IF('2. Enter scores'!AS605&lt;&gt;"",'2. Enter scores'!$B605-'2. Enter scores'!AS605,"")</f>
        <v/>
      </c>
      <c r="AU601" s="125" t="str">
        <f>IF('2. Enter scores'!AT605&lt;&gt;"",'2. Enter scores'!$B605-'2. Enter scores'!AT605,"")</f>
        <v/>
      </c>
      <c r="AV601" s="125" t="str">
        <f>IF('2. Enter scores'!AU605&lt;&gt;"",'2. Enter scores'!$B605-'2. Enter scores'!AU605,"")</f>
        <v/>
      </c>
      <c r="AW601" s="125" t="str">
        <f>IF('2. Enter scores'!AV605&lt;&gt;"",'2. Enter scores'!$B605-'2. Enter scores'!AV605,"")</f>
        <v/>
      </c>
      <c r="AX601" s="125" t="str">
        <f>IF('2. Enter scores'!AW605&lt;&gt;"",'2. Enter scores'!$B605-'2. Enter scores'!AW605,"")</f>
        <v/>
      </c>
      <c r="AY601" s="125" t="str">
        <f>IF('2. Enter scores'!AX605&lt;&gt;"",'2. Enter scores'!$B605-'2. Enter scores'!AX605,"")</f>
        <v/>
      </c>
      <c r="AZ601" s="125" t="str">
        <f>IF('2. Enter scores'!AY605&lt;&gt;"",'2. Enter scores'!$B605-'2. Enter scores'!AY605,"")</f>
        <v/>
      </c>
      <c r="BA601" s="125" t="str">
        <f>IF('2. Enter scores'!AZ605&lt;&gt;"",'2. Enter scores'!$B605-'2. Enter scores'!AZ605,"")</f>
        <v/>
      </c>
      <c r="BB601" s="125" t="str">
        <f>IF('2. Enter scores'!BA605&lt;&gt;"",'2. Enter scores'!$B605-'2. Enter scores'!BA605,"")</f>
        <v/>
      </c>
      <c r="BC601" s="125" t="str">
        <f>IF('2. Enter scores'!BB605&lt;&gt;"",'2. Enter scores'!$B605-'2. Enter scores'!BB605,"")</f>
        <v/>
      </c>
      <c r="BD601" s="125" t="str">
        <f>IF('2. Enter scores'!BC605&lt;&gt;"",'2. Enter scores'!$B605-'2. Enter scores'!BC605,"")</f>
        <v/>
      </c>
      <c r="BE601" s="125" t="str">
        <f>IF('2. Enter scores'!BD605&lt;&gt;"",'2. Enter scores'!$B605-'2. Enter scores'!BD605,"")</f>
        <v/>
      </c>
      <c r="BF601" s="125" t="str">
        <f>IF('2. Enter scores'!BE605&lt;&gt;"",'2. Enter scores'!$B605-'2. Enter scores'!BE605,"")</f>
        <v/>
      </c>
      <c r="BG601" s="125" t="str">
        <f>IF('2. Enter scores'!BF605&lt;&gt;"",'2. Enter scores'!$B605-'2. Enter scores'!BF605,"")</f>
        <v/>
      </c>
      <c r="BH601" s="125" t="str">
        <f>IF('2. Enter scores'!BG605&lt;&gt;"",'2. Enter scores'!$B605-'2. Enter scores'!BG605,"")</f>
        <v/>
      </c>
      <c r="BI601" s="125" t="str">
        <f>IF('2. Enter scores'!BH605&lt;&gt;"",'2. Enter scores'!$B605-'2. Enter scores'!BH605,"")</f>
        <v/>
      </c>
      <c r="BJ601" s="125" t="str">
        <f>IF('2. Enter scores'!BI605&lt;&gt;"",'2. Enter scores'!$B605-'2. Enter scores'!BI605,"")</f>
        <v/>
      </c>
      <c r="BK601" s="125" t="str">
        <f>IF('2. Enter scores'!BJ605&lt;&gt;"",'2. Enter scores'!$B605-'2. Enter scores'!BJ605,"")</f>
        <v/>
      </c>
      <c r="BL601" s="125" t="str">
        <f>IF('2. Enter scores'!BK605&lt;&gt;"",'2. Enter scores'!$B605-'2. Enter scores'!BK605,"")</f>
        <v/>
      </c>
      <c r="BM601" s="125" t="str">
        <f>IF('2. Enter scores'!BL605&lt;&gt;"",'2. Enter scores'!$B605-'2. Enter scores'!BL605,"")</f>
        <v/>
      </c>
      <c r="BN601" s="125" t="str">
        <f>IF('2. Enter scores'!BM605&lt;&gt;"",'2. Enter scores'!$B605-'2. Enter scores'!BM605,"")</f>
        <v/>
      </c>
      <c r="BO601" s="125" t="str">
        <f>IF('2. Enter scores'!BN605&lt;&gt;"",'2. Enter scores'!$B605-'2. Enter scores'!BN605,"")</f>
        <v/>
      </c>
      <c r="BP601" s="108">
        <v>1000</v>
      </c>
    </row>
    <row r="602" spans="2:68" x14ac:dyDescent="0.35">
      <c r="B602" s="125" t="str">
        <f>IF('2. Enter scores'!A606&lt;&gt;"",'2. Enter scores'!A606,"")</f>
        <v/>
      </c>
      <c r="H602" s="125" t="str">
        <f>IF('2. Enter scores'!G606&lt;&gt;"",'2. Enter scores'!$B606-'2. Enter scores'!G606,"")</f>
        <v/>
      </c>
      <c r="I602" s="125" t="str">
        <f>IF('2. Enter scores'!H606&lt;&gt;"",'2. Enter scores'!$B606-'2. Enter scores'!H606,"")</f>
        <v/>
      </c>
      <c r="J602" s="125" t="str">
        <f>IF('2. Enter scores'!I606&lt;&gt;"",'2. Enter scores'!$B606-'2. Enter scores'!I606,"")</f>
        <v/>
      </c>
      <c r="K602" s="125" t="str">
        <f>IF('2. Enter scores'!J606&lt;&gt;"",'2. Enter scores'!$B606-'2. Enter scores'!J606,"")</f>
        <v/>
      </c>
      <c r="L602" s="125" t="str">
        <f>IF('2. Enter scores'!K606&lt;&gt;"",'2. Enter scores'!$B606-'2. Enter scores'!K606,"")</f>
        <v/>
      </c>
      <c r="M602" s="125" t="str">
        <f>IF('2. Enter scores'!L606&lt;&gt;"",'2. Enter scores'!$B606-'2. Enter scores'!L606,"")</f>
        <v/>
      </c>
      <c r="N602" s="125" t="str">
        <f>IF('2. Enter scores'!M606&lt;&gt;"",'2. Enter scores'!$B606-'2. Enter scores'!M606,"")</f>
        <v/>
      </c>
      <c r="O602" s="125" t="str">
        <f>IF('2. Enter scores'!N606&lt;&gt;"",'2. Enter scores'!$B606-'2. Enter scores'!N606,"")</f>
        <v/>
      </c>
      <c r="P602" s="125" t="str">
        <f>IF('2. Enter scores'!O606&lt;&gt;"",'2. Enter scores'!$B606-'2. Enter scores'!O606,"")</f>
        <v/>
      </c>
      <c r="Q602" s="125" t="str">
        <f>IF('2. Enter scores'!P606&lt;&gt;"",'2. Enter scores'!$B606-'2. Enter scores'!P606,"")</f>
        <v/>
      </c>
      <c r="R602" s="125" t="str">
        <f>IF('2. Enter scores'!Q606&lt;&gt;"",'2. Enter scores'!$B606-'2. Enter scores'!Q606,"")</f>
        <v/>
      </c>
      <c r="S602" s="125" t="str">
        <f>IF('2. Enter scores'!R606&lt;&gt;"",'2. Enter scores'!$B606-'2. Enter scores'!R606,"")</f>
        <v/>
      </c>
      <c r="T602" s="125" t="str">
        <f>IF('2. Enter scores'!S606&lt;&gt;"",'2. Enter scores'!$B606-'2. Enter scores'!S606,"")</f>
        <v/>
      </c>
      <c r="U602" s="125" t="str">
        <f>IF('2. Enter scores'!T606&lt;&gt;"",'2. Enter scores'!$B606-'2. Enter scores'!T606,"")</f>
        <v/>
      </c>
      <c r="V602" s="125" t="str">
        <f>IF('2. Enter scores'!U606&lt;&gt;"",'2. Enter scores'!$B606-'2. Enter scores'!U606,"")</f>
        <v/>
      </c>
      <c r="W602" s="125" t="str">
        <f>IF('2. Enter scores'!V606&lt;&gt;"",'2. Enter scores'!$B606-'2. Enter scores'!V606,"")</f>
        <v/>
      </c>
      <c r="X602" s="125" t="str">
        <f>IF('2. Enter scores'!W606&lt;&gt;"",'2. Enter scores'!$B606-'2. Enter scores'!W606,"")</f>
        <v/>
      </c>
      <c r="Y602" s="125" t="str">
        <f>IF('2. Enter scores'!X606&lt;&gt;"",'2. Enter scores'!$B606-'2. Enter scores'!X606,"")</f>
        <v/>
      </c>
      <c r="Z602" s="125" t="str">
        <f>IF('2. Enter scores'!Y606&lt;&gt;"",'2. Enter scores'!$B606-'2. Enter scores'!Y606,"")</f>
        <v/>
      </c>
      <c r="AA602" s="125" t="str">
        <f>IF('2. Enter scores'!Z606&lt;&gt;"",'2. Enter scores'!$B606-'2. Enter scores'!Z606,"")</f>
        <v/>
      </c>
      <c r="AB602" s="125" t="str">
        <f>IF('2. Enter scores'!AA606&lt;&gt;"",'2. Enter scores'!$B606-'2. Enter scores'!AA606,"")</f>
        <v/>
      </c>
      <c r="AC602" s="125" t="str">
        <f>IF('2. Enter scores'!AB606&lt;&gt;"",'2. Enter scores'!$B606-'2. Enter scores'!AB606,"")</f>
        <v/>
      </c>
      <c r="AD602" s="125" t="str">
        <f>IF('2. Enter scores'!AC606&lt;&gt;"",'2. Enter scores'!$B606-'2. Enter scores'!AC606,"")</f>
        <v/>
      </c>
      <c r="AE602" s="125" t="str">
        <f>IF('2. Enter scores'!AD606&lt;&gt;"",'2. Enter scores'!$B606-'2. Enter scores'!AD606,"")</f>
        <v/>
      </c>
      <c r="AF602" s="125" t="str">
        <f>IF('2. Enter scores'!AE606&lt;&gt;"",'2. Enter scores'!$B606-'2. Enter scores'!AE606,"")</f>
        <v/>
      </c>
      <c r="AG602" s="125" t="str">
        <f>IF('2. Enter scores'!AF606&lt;&gt;"",'2. Enter scores'!$B606-'2. Enter scores'!AF606,"")</f>
        <v/>
      </c>
      <c r="AH602" s="125" t="str">
        <f>IF('2. Enter scores'!AG606&lt;&gt;"",'2. Enter scores'!$B606-'2. Enter scores'!AG606,"")</f>
        <v/>
      </c>
      <c r="AI602" s="125" t="str">
        <f>IF('2. Enter scores'!AH606&lt;&gt;"",'2. Enter scores'!$B606-'2. Enter scores'!AH606,"")</f>
        <v/>
      </c>
      <c r="AJ602" s="125" t="str">
        <f>IF('2. Enter scores'!AI606&lt;&gt;"",'2. Enter scores'!$B606-'2. Enter scores'!AI606,"")</f>
        <v/>
      </c>
      <c r="AK602" s="125" t="str">
        <f>IF('2. Enter scores'!AJ606&lt;&gt;"",'2. Enter scores'!$B606-'2. Enter scores'!AJ606,"")</f>
        <v/>
      </c>
      <c r="AL602" s="125" t="str">
        <f>IF('2. Enter scores'!AK606&lt;&gt;"",'2. Enter scores'!$B606-'2. Enter scores'!AK606,"")</f>
        <v/>
      </c>
      <c r="AM602" s="125" t="str">
        <f>IF('2. Enter scores'!AL606&lt;&gt;"",'2. Enter scores'!$B606-'2. Enter scores'!AL606,"")</f>
        <v/>
      </c>
      <c r="AN602" s="125" t="str">
        <f>IF('2. Enter scores'!AM606&lt;&gt;"",'2. Enter scores'!$B606-'2. Enter scores'!AM606,"")</f>
        <v/>
      </c>
      <c r="AO602" s="125" t="str">
        <f>IF('2. Enter scores'!AN606&lt;&gt;"",'2. Enter scores'!$B606-'2. Enter scores'!AN606,"")</f>
        <v/>
      </c>
      <c r="AP602" s="125" t="str">
        <f>IF('2. Enter scores'!AO606&lt;&gt;"",'2. Enter scores'!$B606-'2. Enter scores'!AO606,"")</f>
        <v/>
      </c>
      <c r="AQ602" s="125" t="str">
        <f>IF('2. Enter scores'!AP606&lt;&gt;"",'2. Enter scores'!$B606-'2. Enter scores'!AP606,"")</f>
        <v/>
      </c>
      <c r="AR602" s="125" t="str">
        <f>IF('2. Enter scores'!AQ606&lt;&gt;"",'2. Enter scores'!$B606-'2. Enter scores'!AQ606,"")</f>
        <v/>
      </c>
      <c r="AS602" s="125" t="str">
        <f>IF('2. Enter scores'!AR606&lt;&gt;"",'2. Enter scores'!$B606-'2. Enter scores'!AR606,"")</f>
        <v/>
      </c>
      <c r="AT602" s="125" t="str">
        <f>IF('2. Enter scores'!AS606&lt;&gt;"",'2. Enter scores'!$B606-'2. Enter scores'!AS606,"")</f>
        <v/>
      </c>
      <c r="AU602" s="125" t="str">
        <f>IF('2. Enter scores'!AT606&lt;&gt;"",'2. Enter scores'!$B606-'2. Enter scores'!AT606,"")</f>
        <v/>
      </c>
      <c r="AV602" s="125" t="str">
        <f>IF('2. Enter scores'!AU606&lt;&gt;"",'2. Enter scores'!$B606-'2. Enter scores'!AU606,"")</f>
        <v/>
      </c>
      <c r="AW602" s="125" t="str">
        <f>IF('2. Enter scores'!AV606&lt;&gt;"",'2. Enter scores'!$B606-'2. Enter scores'!AV606,"")</f>
        <v/>
      </c>
      <c r="AX602" s="125" t="str">
        <f>IF('2. Enter scores'!AW606&lt;&gt;"",'2. Enter scores'!$B606-'2. Enter scores'!AW606,"")</f>
        <v/>
      </c>
      <c r="AY602" s="125" t="str">
        <f>IF('2. Enter scores'!AX606&lt;&gt;"",'2. Enter scores'!$B606-'2. Enter scores'!AX606,"")</f>
        <v/>
      </c>
      <c r="AZ602" s="125" t="str">
        <f>IF('2. Enter scores'!AY606&lt;&gt;"",'2. Enter scores'!$B606-'2. Enter scores'!AY606,"")</f>
        <v/>
      </c>
      <c r="BA602" s="125" t="str">
        <f>IF('2. Enter scores'!AZ606&lt;&gt;"",'2. Enter scores'!$B606-'2. Enter scores'!AZ606,"")</f>
        <v/>
      </c>
      <c r="BB602" s="125" t="str">
        <f>IF('2. Enter scores'!BA606&lt;&gt;"",'2. Enter scores'!$B606-'2. Enter scores'!BA606,"")</f>
        <v/>
      </c>
      <c r="BC602" s="125" t="str">
        <f>IF('2. Enter scores'!BB606&lt;&gt;"",'2. Enter scores'!$B606-'2. Enter scores'!BB606,"")</f>
        <v/>
      </c>
      <c r="BD602" s="125" t="str">
        <f>IF('2. Enter scores'!BC606&lt;&gt;"",'2. Enter scores'!$B606-'2. Enter scores'!BC606,"")</f>
        <v/>
      </c>
      <c r="BE602" s="125" t="str">
        <f>IF('2. Enter scores'!BD606&lt;&gt;"",'2. Enter scores'!$B606-'2. Enter scores'!BD606,"")</f>
        <v/>
      </c>
      <c r="BF602" s="125" t="str">
        <f>IF('2. Enter scores'!BE606&lt;&gt;"",'2. Enter scores'!$B606-'2. Enter scores'!BE606,"")</f>
        <v/>
      </c>
      <c r="BG602" s="125" t="str">
        <f>IF('2. Enter scores'!BF606&lt;&gt;"",'2. Enter scores'!$B606-'2. Enter scores'!BF606,"")</f>
        <v/>
      </c>
      <c r="BH602" s="125" t="str">
        <f>IF('2. Enter scores'!BG606&lt;&gt;"",'2. Enter scores'!$B606-'2. Enter scores'!BG606,"")</f>
        <v/>
      </c>
      <c r="BI602" s="125" t="str">
        <f>IF('2. Enter scores'!BH606&lt;&gt;"",'2. Enter scores'!$B606-'2. Enter scores'!BH606,"")</f>
        <v/>
      </c>
      <c r="BJ602" s="125" t="str">
        <f>IF('2. Enter scores'!BI606&lt;&gt;"",'2. Enter scores'!$B606-'2. Enter scores'!BI606,"")</f>
        <v/>
      </c>
      <c r="BK602" s="125" t="str">
        <f>IF('2. Enter scores'!BJ606&lt;&gt;"",'2. Enter scores'!$B606-'2. Enter scores'!BJ606,"")</f>
        <v/>
      </c>
      <c r="BL602" s="125" t="str">
        <f>IF('2. Enter scores'!BK606&lt;&gt;"",'2. Enter scores'!$B606-'2. Enter scores'!BK606,"")</f>
        <v/>
      </c>
      <c r="BM602" s="125" t="str">
        <f>IF('2. Enter scores'!BL606&lt;&gt;"",'2. Enter scores'!$B606-'2. Enter scores'!BL606,"")</f>
        <v/>
      </c>
      <c r="BN602" s="125" t="str">
        <f>IF('2. Enter scores'!BM606&lt;&gt;"",'2. Enter scores'!$B606-'2. Enter scores'!BM606,"")</f>
        <v/>
      </c>
      <c r="BO602" s="125" t="str">
        <f>IF('2. Enter scores'!BN606&lt;&gt;"",'2. Enter scores'!$B606-'2. Enter scores'!BN606,"")</f>
        <v/>
      </c>
      <c r="BP602" s="108">
        <v>1000</v>
      </c>
    </row>
    <row r="603" spans="2:68" x14ac:dyDescent="0.35">
      <c r="B603" s="125" t="str">
        <f>IF('2. Enter scores'!A607&lt;&gt;"",'2. Enter scores'!A607,"")</f>
        <v/>
      </c>
      <c r="H603" s="125" t="str">
        <f>IF('2. Enter scores'!G607&lt;&gt;"",'2. Enter scores'!$B607-'2. Enter scores'!G607,"")</f>
        <v/>
      </c>
      <c r="I603" s="125" t="str">
        <f>IF('2. Enter scores'!H607&lt;&gt;"",'2. Enter scores'!$B607-'2. Enter scores'!H607,"")</f>
        <v/>
      </c>
      <c r="J603" s="125" t="str">
        <f>IF('2. Enter scores'!I607&lt;&gt;"",'2. Enter scores'!$B607-'2. Enter scores'!I607,"")</f>
        <v/>
      </c>
      <c r="K603" s="125" t="str">
        <f>IF('2. Enter scores'!J607&lt;&gt;"",'2. Enter scores'!$B607-'2. Enter scores'!J607,"")</f>
        <v/>
      </c>
      <c r="L603" s="125" t="str">
        <f>IF('2. Enter scores'!K607&lt;&gt;"",'2. Enter scores'!$B607-'2. Enter scores'!K607,"")</f>
        <v/>
      </c>
      <c r="M603" s="125" t="str">
        <f>IF('2. Enter scores'!L607&lt;&gt;"",'2. Enter scores'!$B607-'2. Enter scores'!L607,"")</f>
        <v/>
      </c>
      <c r="N603" s="125" t="str">
        <f>IF('2. Enter scores'!M607&lt;&gt;"",'2. Enter scores'!$B607-'2. Enter scores'!M607,"")</f>
        <v/>
      </c>
      <c r="O603" s="125" t="str">
        <f>IF('2. Enter scores'!N607&lt;&gt;"",'2. Enter scores'!$B607-'2. Enter scores'!N607,"")</f>
        <v/>
      </c>
      <c r="P603" s="125" t="str">
        <f>IF('2. Enter scores'!O607&lt;&gt;"",'2. Enter scores'!$B607-'2. Enter scores'!O607,"")</f>
        <v/>
      </c>
      <c r="Q603" s="125" t="str">
        <f>IF('2. Enter scores'!P607&lt;&gt;"",'2. Enter scores'!$B607-'2. Enter scores'!P607,"")</f>
        <v/>
      </c>
      <c r="R603" s="125" t="str">
        <f>IF('2. Enter scores'!Q607&lt;&gt;"",'2. Enter scores'!$B607-'2. Enter scores'!Q607,"")</f>
        <v/>
      </c>
      <c r="S603" s="125" t="str">
        <f>IF('2. Enter scores'!R607&lt;&gt;"",'2. Enter scores'!$B607-'2. Enter scores'!R607,"")</f>
        <v/>
      </c>
      <c r="T603" s="125" t="str">
        <f>IF('2. Enter scores'!S607&lt;&gt;"",'2. Enter scores'!$B607-'2. Enter scores'!S607,"")</f>
        <v/>
      </c>
      <c r="U603" s="125" t="str">
        <f>IF('2. Enter scores'!T607&lt;&gt;"",'2. Enter scores'!$B607-'2. Enter scores'!T607,"")</f>
        <v/>
      </c>
      <c r="V603" s="125" t="str">
        <f>IF('2. Enter scores'!U607&lt;&gt;"",'2. Enter scores'!$B607-'2. Enter scores'!U607,"")</f>
        <v/>
      </c>
      <c r="W603" s="125" t="str">
        <f>IF('2. Enter scores'!V607&lt;&gt;"",'2. Enter scores'!$B607-'2. Enter scores'!V607,"")</f>
        <v/>
      </c>
      <c r="X603" s="125" t="str">
        <f>IF('2. Enter scores'!W607&lt;&gt;"",'2. Enter scores'!$B607-'2. Enter scores'!W607,"")</f>
        <v/>
      </c>
      <c r="Y603" s="125" t="str">
        <f>IF('2. Enter scores'!X607&lt;&gt;"",'2. Enter scores'!$B607-'2. Enter scores'!X607,"")</f>
        <v/>
      </c>
      <c r="Z603" s="125" t="str">
        <f>IF('2. Enter scores'!Y607&lt;&gt;"",'2. Enter scores'!$B607-'2. Enter scores'!Y607,"")</f>
        <v/>
      </c>
      <c r="AA603" s="125" t="str">
        <f>IF('2. Enter scores'!Z607&lt;&gt;"",'2. Enter scores'!$B607-'2. Enter scores'!Z607,"")</f>
        <v/>
      </c>
      <c r="AB603" s="125" t="str">
        <f>IF('2. Enter scores'!AA607&lt;&gt;"",'2. Enter scores'!$B607-'2. Enter scores'!AA607,"")</f>
        <v/>
      </c>
      <c r="AC603" s="125" t="str">
        <f>IF('2. Enter scores'!AB607&lt;&gt;"",'2. Enter scores'!$B607-'2. Enter scores'!AB607,"")</f>
        <v/>
      </c>
      <c r="AD603" s="125" t="str">
        <f>IF('2. Enter scores'!AC607&lt;&gt;"",'2. Enter scores'!$B607-'2. Enter scores'!AC607,"")</f>
        <v/>
      </c>
      <c r="AE603" s="125" t="str">
        <f>IF('2. Enter scores'!AD607&lt;&gt;"",'2. Enter scores'!$B607-'2. Enter scores'!AD607,"")</f>
        <v/>
      </c>
      <c r="AF603" s="125" t="str">
        <f>IF('2. Enter scores'!AE607&lt;&gt;"",'2. Enter scores'!$B607-'2. Enter scores'!AE607,"")</f>
        <v/>
      </c>
      <c r="AG603" s="125" t="str">
        <f>IF('2. Enter scores'!AF607&lt;&gt;"",'2. Enter scores'!$B607-'2. Enter scores'!AF607,"")</f>
        <v/>
      </c>
      <c r="AH603" s="125" t="str">
        <f>IF('2. Enter scores'!AG607&lt;&gt;"",'2. Enter scores'!$B607-'2. Enter scores'!AG607,"")</f>
        <v/>
      </c>
      <c r="AI603" s="125" t="str">
        <f>IF('2. Enter scores'!AH607&lt;&gt;"",'2. Enter scores'!$B607-'2. Enter scores'!AH607,"")</f>
        <v/>
      </c>
      <c r="AJ603" s="125" t="str">
        <f>IF('2. Enter scores'!AI607&lt;&gt;"",'2. Enter scores'!$B607-'2. Enter scores'!AI607,"")</f>
        <v/>
      </c>
      <c r="AK603" s="125" t="str">
        <f>IF('2. Enter scores'!AJ607&lt;&gt;"",'2. Enter scores'!$B607-'2. Enter scores'!AJ607,"")</f>
        <v/>
      </c>
      <c r="AL603" s="125" t="str">
        <f>IF('2. Enter scores'!AK607&lt;&gt;"",'2. Enter scores'!$B607-'2. Enter scores'!AK607,"")</f>
        <v/>
      </c>
      <c r="AM603" s="125" t="str">
        <f>IF('2. Enter scores'!AL607&lt;&gt;"",'2. Enter scores'!$B607-'2. Enter scores'!AL607,"")</f>
        <v/>
      </c>
      <c r="AN603" s="125" t="str">
        <f>IF('2. Enter scores'!AM607&lt;&gt;"",'2. Enter scores'!$B607-'2. Enter scores'!AM607,"")</f>
        <v/>
      </c>
      <c r="AO603" s="125" t="str">
        <f>IF('2. Enter scores'!AN607&lt;&gt;"",'2. Enter scores'!$B607-'2. Enter scores'!AN607,"")</f>
        <v/>
      </c>
      <c r="AP603" s="125" t="str">
        <f>IF('2. Enter scores'!AO607&lt;&gt;"",'2. Enter scores'!$B607-'2. Enter scores'!AO607,"")</f>
        <v/>
      </c>
      <c r="AQ603" s="125" t="str">
        <f>IF('2. Enter scores'!AP607&lt;&gt;"",'2. Enter scores'!$B607-'2. Enter scores'!AP607,"")</f>
        <v/>
      </c>
      <c r="AR603" s="125" t="str">
        <f>IF('2. Enter scores'!AQ607&lt;&gt;"",'2. Enter scores'!$B607-'2. Enter scores'!AQ607,"")</f>
        <v/>
      </c>
      <c r="AS603" s="125" t="str">
        <f>IF('2. Enter scores'!AR607&lt;&gt;"",'2. Enter scores'!$B607-'2. Enter scores'!AR607,"")</f>
        <v/>
      </c>
      <c r="AT603" s="125" t="str">
        <f>IF('2. Enter scores'!AS607&lt;&gt;"",'2. Enter scores'!$B607-'2. Enter scores'!AS607,"")</f>
        <v/>
      </c>
      <c r="AU603" s="125" t="str">
        <f>IF('2. Enter scores'!AT607&lt;&gt;"",'2. Enter scores'!$B607-'2. Enter scores'!AT607,"")</f>
        <v/>
      </c>
      <c r="AV603" s="125" t="str">
        <f>IF('2. Enter scores'!AU607&lt;&gt;"",'2. Enter scores'!$B607-'2. Enter scores'!AU607,"")</f>
        <v/>
      </c>
      <c r="AW603" s="125" t="str">
        <f>IF('2. Enter scores'!AV607&lt;&gt;"",'2. Enter scores'!$B607-'2. Enter scores'!AV607,"")</f>
        <v/>
      </c>
      <c r="AX603" s="125" t="str">
        <f>IF('2. Enter scores'!AW607&lt;&gt;"",'2. Enter scores'!$B607-'2. Enter scores'!AW607,"")</f>
        <v/>
      </c>
      <c r="AY603" s="125" t="str">
        <f>IF('2. Enter scores'!AX607&lt;&gt;"",'2. Enter scores'!$B607-'2. Enter scores'!AX607,"")</f>
        <v/>
      </c>
      <c r="AZ603" s="125" t="str">
        <f>IF('2. Enter scores'!AY607&lt;&gt;"",'2. Enter scores'!$B607-'2. Enter scores'!AY607,"")</f>
        <v/>
      </c>
      <c r="BA603" s="125" t="str">
        <f>IF('2. Enter scores'!AZ607&lt;&gt;"",'2. Enter scores'!$B607-'2. Enter scores'!AZ607,"")</f>
        <v/>
      </c>
      <c r="BB603" s="125" t="str">
        <f>IF('2. Enter scores'!BA607&lt;&gt;"",'2. Enter scores'!$B607-'2. Enter scores'!BA607,"")</f>
        <v/>
      </c>
      <c r="BC603" s="125" t="str">
        <f>IF('2. Enter scores'!BB607&lt;&gt;"",'2. Enter scores'!$B607-'2. Enter scores'!BB607,"")</f>
        <v/>
      </c>
      <c r="BD603" s="125" t="str">
        <f>IF('2. Enter scores'!BC607&lt;&gt;"",'2. Enter scores'!$B607-'2. Enter scores'!BC607,"")</f>
        <v/>
      </c>
      <c r="BE603" s="125" t="str">
        <f>IF('2. Enter scores'!BD607&lt;&gt;"",'2. Enter scores'!$B607-'2. Enter scores'!BD607,"")</f>
        <v/>
      </c>
      <c r="BF603" s="125" t="str">
        <f>IF('2. Enter scores'!BE607&lt;&gt;"",'2. Enter scores'!$B607-'2. Enter scores'!BE607,"")</f>
        <v/>
      </c>
      <c r="BG603" s="125" t="str">
        <f>IF('2. Enter scores'!BF607&lt;&gt;"",'2. Enter scores'!$B607-'2. Enter scores'!BF607,"")</f>
        <v/>
      </c>
      <c r="BH603" s="125" t="str">
        <f>IF('2. Enter scores'!BG607&lt;&gt;"",'2. Enter scores'!$B607-'2. Enter scores'!BG607,"")</f>
        <v/>
      </c>
      <c r="BI603" s="125" t="str">
        <f>IF('2. Enter scores'!BH607&lt;&gt;"",'2. Enter scores'!$B607-'2. Enter scores'!BH607,"")</f>
        <v/>
      </c>
      <c r="BJ603" s="125" t="str">
        <f>IF('2. Enter scores'!BI607&lt;&gt;"",'2. Enter scores'!$B607-'2. Enter scores'!BI607,"")</f>
        <v/>
      </c>
      <c r="BK603" s="125" t="str">
        <f>IF('2. Enter scores'!BJ607&lt;&gt;"",'2. Enter scores'!$B607-'2. Enter scores'!BJ607,"")</f>
        <v/>
      </c>
      <c r="BL603" s="125" t="str">
        <f>IF('2. Enter scores'!BK607&lt;&gt;"",'2. Enter scores'!$B607-'2. Enter scores'!BK607,"")</f>
        <v/>
      </c>
      <c r="BM603" s="125" t="str">
        <f>IF('2. Enter scores'!BL607&lt;&gt;"",'2. Enter scores'!$B607-'2. Enter scores'!BL607,"")</f>
        <v/>
      </c>
      <c r="BN603" s="125" t="str">
        <f>IF('2. Enter scores'!BM607&lt;&gt;"",'2. Enter scores'!$B607-'2. Enter scores'!BM607,"")</f>
        <v/>
      </c>
      <c r="BO603" s="125" t="str">
        <f>IF('2. Enter scores'!BN607&lt;&gt;"",'2. Enter scores'!$B607-'2. Enter scores'!BN607,"")</f>
        <v/>
      </c>
      <c r="BP603" s="108">
        <v>1000</v>
      </c>
    </row>
    <row r="604" spans="2:68" x14ac:dyDescent="0.35">
      <c r="B604" s="125" t="str">
        <f>IF('2. Enter scores'!A608&lt;&gt;"",'2. Enter scores'!A608,"")</f>
        <v/>
      </c>
      <c r="H604" s="125" t="str">
        <f>IF('2. Enter scores'!G608&lt;&gt;"",'2. Enter scores'!$B608-'2. Enter scores'!G608,"")</f>
        <v/>
      </c>
      <c r="I604" s="125" t="str">
        <f>IF('2. Enter scores'!H608&lt;&gt;"",'2. Enter scores'!$B608-'2. Enter scores'!H608,"")</f>
        <v/>
      </c>
      <c r="J604" s="125" t="str">
        <f>IF('2. Enter scores'!I608&lt;&gt;"",'2. Enter scores'!$B608-'2. Enter scores'!I608,"")</f>
        <v/>
      </c>
      <c r="K604" s="125" t="str">
        <f>IF('2. Enter scores'!J608&lt;&gt;"",'2. Enter scores'!$B608-'2. Enter scores'!J608,"")</f>
        <v/>
      </c>
      <c r="L604" s="125" t="str">
        <f>IF('2. Enter scores'!K608&lt;&gt;"",'2. Enter scores'!$B608-'2. Enter scores'!K608,"")</f>
        <v/>
      </c>
      <c r="M604" s="125" t="str">
        <f>IF('2. Enter scores'!L608&lt;&gt;"",'2. Enter scores'!$B608-'2. Enter scores'!L608,"")</f>
        <v/>
      </c>
      <c r="N604" s="125" t="str">
        <f>IF('2. Enter scores'!M608&lt;&gt;"",'2. Enter scores'!$B608-'2. Enter scores'!M608,"")</f>
        <v/>
      </c>
      <c r="O604" s="125" t="str">
        <f>IF('2. Enter scores'!N608&lt;&gt;"",'2. Enter scores'!$B608-'2. Enter scores'!N608,"")</f>
        <v/>
      </c>
      <c r="P604" s="125" t="str">
        <f>IF('2. Enter scores'!O608&lt;&gt;"",'2. Enter scores'!$B608-'2. Enter scores'!O608,"")</f>
        <v/>
      </c>
      <c r="Q604" s="125" t="str">
        <f>IF('2. Enter scores'!P608&lt;&gt;"",'2. Enter scores'!$B608-'2. Enter scores'!P608,"")</f>
        <v/>
      </c>
      <c r="R604" s="125" t="str">
        <f>IF('2. Enter scores'!Q608&lt;&gt;"",'2. Enter scores'!$B608-'2. Enter scores'!Q608,"")</f>
        <v/>
      </c>
      <c r="S604" s="125" t="str">
        <f>IF('2. Enter scores'!R608&lt;&gt;"",'2. Enter scores'!$B608-'2. Enter scores'!R608,"")</f>
        <v/>
      </c>
      <c r="T604" s="125" t="str">
        <f>IF('2. Enter scores'!S608&lt;&gt;"",'2. Enter scores'!$B608-'2. Enter scores'!S608,"")</f>
        <v/>
      </c>
      <c r="U604" s="125" t="str">
        <f>IF('2. Enter scores'!T608&lt;&gt;"",'2. Enter scores'!$B608-'2. Enter scores'!T608,"")</f>
        <v/>
      </c>
      <c r="V604" s="125" t="str">
        <f>IF('2. Enter scores'!U608&lt;&gt;"",'2. Enter scores'!$B608-'2. Enter scores'!U608,"")</f>
        <v/>
      </c>
      <c r="W604" s="125" t="str">
        <f>IF('2. Enter scores'!V608&lt;&gt;"",'2. Enter scores'!$B608-'2. Enter scores'!V608,"")</f>
        <v/>
      </c>
      <c r="X604" s="125" t="str">
        <f>IF('2. Enter scores'!W608&lt;&gt;"",'2. Enter scores'!$B608-'2. Enter scores'!W608,"")</f>
        <v/>
      </c>
      <c r="Y604" s="125" t="str">
        <f>IF('2. Enter scores'!X608&lt;&gt;"",'2. Enter scores'!$B608-'2. Enter scores'!X608,"")</f>
        <v/>
      </c>
      <c r="Z604" s="125" t="str">
        <f>IF('2. Enter scores'!Y608&lt;&gt;"",'2. Enter scores'!$B608-'2. Enter scores'!Y608,"")</f>
        <v/>
      </c>
      <c r="AA604" s="125" t="str">
        <f>IF('2. Enter scores'!Z608&lt;&gt;"",'2. Enter scores'!$B608-'2. Enter scores'!Z608,"")</f>
        <v/>
      </c>
      <c r="AB604" s="125" t="str">
        <f>IF('2. Enter scores'!AA608&lt;&gt;"",'2. Enter scores'!$B608-'2. Enter scores'!AA608,"")</f>
        <v/>
      </c>
      <c r="AC604" s="125" t="str">
        <f>IF('2. Enter scores'!AB608&lt;&gt;"",'2. Enter scores'!$B608-'2. Enter scores'!AB608,"")</f>
        <v/>
      </c>
      <c r="AD604" s="125" t="str">
        <f>IF('2. Enter scores'!AC608&lt;&gt;"",'2. Enter scores'!$B608-'2. Enter scores'!AC608,"")</f>
        <v/>
      </c>
      <c r="AE604" s="125" t="str">
        <f>IF('2. Enter scores'!AD608&lt;&gt;"",'2. Enter scores'!$B608-'2. Enter scores'!AD608,"")</f>
        <v/>
      </c>
      <c r="AF604" s="125" t="str">
        <f>IF('2. Enter scores'!AE608&lt;&gt;"",'2. Enter scores'!$B608-'2. Enter scores'!AE608,"")</f>
        <v/>
      </c>
      <c r="AG604" s="125" t="str">
        <f>IF('2. Enter scores'!AF608&lt;&gt;"",'2. Enter scores'!$B608-'2. Enter scores'!AF608,"")</f>
        <v/>
      </c>
      <c r="AH604" s="125" t="str">
        <f>IF('2. Enter scores'!AG608&lt;&gt;"",'2. Enter scores'!$B608-'2. Enter scores'!AG608,"")</f>
        <v/>
      </c>
      <c r="AI604" s="125" t="str">
        <f>IF('2. Enter scores'!AH608&lt;&gt;"",'2. Enter scores'!$B608-'2. Enter scores'!AH608,"")</f>
        <v/>
      </c>
      <c r="AJ604" s="125" t="str">
        <f>IF('2. Enter scores'!AI608&lt;&gt;"",'2. Enter scores'!$B608-'2. Enter scores'!AI608,"")</f>
        <v/>
      </c>
      <c r="AK604" s="125" t="str">
        <f>IF('2. Enter scores'!AJ608&lt;&gt;"",'2. Enter scores'!$B608-'2. Enter scores'!AJ608,"")</f>
        <v/>
      </c>
      <c r="AL604" s="125" t="str">
        <f>IF('2. Enter scores'!AK608&lt;&gt;"",'2. Enter scores'!$B608-'2. Enter scores'!AK608,"")</f>
        <v/>
      </c>
      <c r="AM604" s="125" t="str">
        <f>IF('2. Enter scores'!AL608&lt;&gt;"",'2. Enter scores'!$B608-'2. Enter scores'!AL608,"")</f>
        <v/>
      </c>
      <c r="AN604" s="125" t="str">
        <f>IF('2. Enter scores'!AM608&lt;&gt;"",'2. Enter scores'!$B608-'2. Enter scores'!AM608,"")</f>
        <v/>
      </c>
      <c r="AO604" s="125" t="str">
        <f>IF('2. Enter scores'!AN608&lt;&gt;"",'2. Enter scores'!$B608-'2. Enter scores'!AN608,"")</f>
        <v/>
      </c>
      <c r="AP604" s="125" t="str">
        <f>IF('2. Enter scores'!AO608&lt;&gt;"",'2. Enter scores'!$B608-'2. Enter scores'!AO608,"")</f>
        <v/>
      </c>
      <c r="AQ604" s="125" t="str">
        <f>IF('2. Enter scores'!AP608&lt;&gt;"",'2. Enter scores'!$B608-'2. Enter scores'!AP608,"")</f>
        <v/>
      </c>
      <c r="AR604" s="125" t="str">
        <f>IF('2. Enter scores'!AQ608&lt;&gt;"",'2. Enter scores'!$B608-'2. Enter scores'!AQ608,"")</f>
        <v/>
      </c>
      <c r="AS604" s="125" t="str">
        <f>IF('2. Enter scores'!AR608&lt;&gt;"",'2. Enter scores'!$B608-'2. Enter scores'!AR608,"")</f>
        <v/>
      </c>
      <c r="AT604" s="125" t="str">
        <f>IF('2. Enter scores'!AS608&lt;&gt;"",'2. Enter scores'!$B608-'2. Enter scores'!AS608,"")</f>
        <v/>
      </c>
      <c r="AU604" s="125" t="str">
        <f>IF('2. Enter scores'!AT608&lt;&gt;"",'2. Enter scores'!$B608-'2. Enter scores'!AT608,"")</f>
        <v/>
      </c>
      <c r="AV604" s="125" t="str">
        <f>IF('2. Enter scores'!AU608&lt;&gt;"",'2. Enter scores'!$B608-'2. Enter scores'!AU608,"")</f>
        <v/>
      </c>
      <c r="AW604" s="125" t="str">
        <f>IF('2. Enter scores'!AV608&lt;&gt;"",'2. Enter scores'!$B608-'2. Enter scores'!AV608,"")</f>
        <v/>
      </c>
      <c r="AX604" s="125" t="str">
        <f>IF('2. Enter scores'!AW608&lt;&gt;"",'2. Enter scores'!$B608-'2. Enter scores'!AW608,"")</f>
        <v/>
      </c>
      <c r="AY604" s="125" t="str">
        <f>IF('2. Enter scores'!AX608&lt;&gt;"",'2. Enter scores'!$B608-'2. Enter scores'!AX608,"")</f>
        <v/>
      </c>
      <c r="AZ604" s="125" t="str">
        <f>IF('2. Enter scores'!AY608&lt;&gt;"",'2. Enter scores'!$B608-'2. Enter scores'!AY608,"")</f>
        <v/>
      </c>
      <c r="BA604" s="125" t="str">
        <f>IF('2. Enter scores'!AZ608&lt;&gt;"",'2. Enter scores'!$B608-'2. Enter scores'!AZ608,"")</f>
        <v/>
      </c>
      <c r="BB604" s="125" t="str">
        <f>IF('2. Enter scores'!BA608&lt;&gt;"",'2. Enter scores'!$B608-'2. Enter scores'!BA608,"")</f>
        <v/>
      </c>
      <c r="BC604" s="125" t="str">
        <f>IF('2. Enter scores'!BB608&lt;&gt;"",'2. Enter scores'!$B608-'2. Enter scores'!BB608,"")</f>
        <v/>
      </c>
      <c r="BD604" s="125" t="str">
        <f>IF('2. Enter scores'!BC608&lt;&gt;"",'2. Enter scores'!$B608-'2. Enter scores'!BC608,"")</f>
        <v/>
      </c>
      <c r="BE604" s="125" t="str">
        <f>IF('2. Enter scores'!BD608&lt;&gt;"",'2. Enter scores'!$B608-'2. Enter scores'!BD608,"")</f>
        <v/>
      </c>
      <c r="BF604" s="125" t="str">
        <f>IF('2. Enter scores'!BE608&lt;&gt;"",'2. Enter scores'!$B608-'2. Enter scores'!BE608,"")</f>
        <v/>
      </c>
      <c r="BG604" s="125" t="str">
        <f>IF('2. Enter scores'!BF608&lt;&gt;"",'2. Enter scores'!$B608-'2. Enter scores'!BF608,"")</f>
        <v/>
      </c>
      <c r="BH604" s="125" t="str">
        <f>IF('2. Enter scores'!BG608&lt;&gt;"",'2. Enter scores'!$B608-'2. Enter scores'!BG608,"")</f>
        <v/>
      </c>
      <c r="BI604" s="125" t="str">
        <f>IF('2. Enter scores'!BH608&lt;&gt;"",'2. Enter scores'!$B608-'2. Enter scores'!BH608,"")</f>
        <v/>
      </c>
      <c r="BJ604" s="125" t="str">
        <f>IF('2. Enter scores'!BI608&lt;&gt;"",'2. Enter scores'!$B608-'2. Enter scores'!BI608,"")</f>
        <v/>
      </c>
      <c r="BK604" s="125" t="str">
        <f>IF('2. Enter scores'!BJ608&lt;&gt;"",'2. Enter scores'!$B608-'2. Enter scores'!BJ608,"")</f>
        <v/>
      </c>
      <c r="BL604" s="125" t="str">
        <f>IF('2. Enter scores'!BK608&lt;&gt;"",'2. Enter scores'!$B608-'2. Enter scores'!BK608,"")</f>
        <v/>
      </c>
      <c r="BM604" s="125" t="str">
        <f>IF('2. Enter scores'!BL608&lt;&gt;"",'2. Enter scores'!$B608-'2. Enter scores'!BL608,"")</f>
        <v/>
      </c>
      <c r="BN604" s="125" t="str">
        <f>IF('2. Enter scores'!BM608&lt;&gt;"",'2. Enter scores'!$B608-'2. Enter scores'!BM608,"")</f>
        <v/>
      </c>
      <c r="BO604" s="125" t="str">
        <f>IF('2. Enter scores'!BN608&lt;&gt;"",'2. Enter scores'!$B608-'2. Enter scores'!BN608,"")</f>
        <v/>
      </c>
      <c r="BP604" s="108">
        <v>1000</v>
      </c>
    </row>
    <row r="605" spans="2:68" x14ac:dyDescent="0.35">
      <c r="B605" s="125" t="str">
        <f>IF('2. Enter scores'!A609&lt;&gt;"",'2. Enter scores'!A609,"")</f>
        <v/>
      </c>
      <c r="H605" s="125" t="str">
        <f>IF('2. Enter scores'!G609&lt;&gt;"",'2. Enter scores'!$B609-'2. Enter scores'!G609,"")</f>
        <v/>
      </c>
      <c r="I605" s="125" t="str">
        <f>IF('2. Enter scores'!H609&lt;&gt;"",'2. Enter scores'!$B609-'2. Enter scores'!H609,"")</f>
        <v/>
      </c>
      <c r="J605" s="125" t="str">
        <f>IF('2. Enter scores'!I609&lt;&gt;"",'2. Enter scores'!$B609-'2. Enter scores'!I609,"")</f>
        <v/>
      </c>
      <c r="K605" s="125" t="str">
        <f>IF('2. Enter scores'!J609&lt;&gt;"",'2. Enter scores'!$B609-'2. Enter scores'!J609,"")</f>
        <v/>
      </c>
      <c r="L605" s="125" t="str">
        <f>IF('2. Enter scores'!K609&lt;&gt;"",'2. Enter scores'!$B609-'2. Enter scores'!K609,"")</f>
        <v/>
      </c>
      <c r="M605" s="125" t="str">
        <f>IF('2. Enter scores'!L609&lt;&gt;"",'2. Enter scores'!$B609-'2. Enter scores'!L609,"")</f>
        <v/>
      </c>
      <c r="N605" s="125" t="str">
        <f>IF('2. Enter scores'!M609&lt;&gt;"",'2. Enter scores'!$B609-'2. Enter scores'!M609,"")</f>
        <v/>
      </c>
      <c r="O605" s="125" t="str">
        <f>IF('2. Enter scores'!N609&lt;&gt;"",'2. Enter scores'!$B609-'2. Enter scores'!N609,"")</f>
        <v/>
      </c>
      <c r="P605" s="125" t="str">
        <f>IF('2. Enter scores'!O609&lt;&gt;"",'2. Enter scores'!$B609-'2. Enter scores'!O609,"")</f>
        <v/>
      </c>
      <c r="Q605" s="125" t="str">
        <f>IF('2. Enter scores'!P609&lt;&gt;"",'2. Enter scores'!$B609-'2. Enter scores'!P609,"")</f>
        <v/>
      </c>
      <c r="R605" s="125" t="str">
        <f>IF('2. Enter scores'!Q609&lt;&gt;"",'2. Enter scores'!$B609-'2. Enter scores'!Q609,"")</f>
        <v/>
      </c>
      <c r="S605" s="125" t="str">
        <f>IF('2. Enter scores'!R609&lt;&gt;"",'2. Enter scores'!$B609-'2. Enter scores'!R609,"")</f>
        <v/>
      </c>
      <c r="T605" s="125" t="str">
        <f>IF('2. Enter scores'!S609&lt;&gt;"",'2. Enter scores'!$B609-'2. Enter scores'!S609,"")</f>
        <v/>
      </c>
      <c r="U605" s="125" t="str">
        <f>IF('2. Enter scores'!T609&lt;&gt;"",'2. Enter scores'!$B609-'2. Enter scores'!T609,"")</f>
        <v/>
      </c>
      <c r="V605" s="125" t="str">
        <f>IF('2. Enter scores'!U609&lt;&gt;"",'2. Enter scores'!$B609-'2. Enter scores'!U609,"")</f>
        <v/>
      </c>
      <c r="W605" s="125" t="str">
        <f>IF('2. Enter scores'!V609&lt;&gt;"",'2. Enter scores'!$B609-'2. Enter scores'!V609,"")</f>
        <v/>
      </c>
      <c r="X605" s="125" t="str">
        <f>IF('2. Enter scores'!W609&lt;&gt;"",'2. Enter scores'!$B609-'2. Enter scores'!W609,"")</f>
        <v/>
      </c>
      <c r="Y605" s="125" t="str">
        <f>IF('2. Enter scores'!X609&lt;&gt;"",'2. Enter scores'!$B609-'2. Enter scores'!X609,"")</f>
        <v/>
      </c>
      <c r="Z605" s="125" t="str">
        <f>IF('2. Enter scores'!Y609&lt;&gt;"",'2. Enter scores'!$B609-'2. Enter scores'!Y609,"")</f>
        <v/>
      </c>
      <c r="AA605" s="125" t="str">
        <f>IF('2. Enter scores'!Z609&lt;&gt;"",'2. Enter scores'!$B609-'2. Enter scores'!Z609,"")</f>
        <v/>
      </c>
      <c r="AB605" s="125" t="str">
        <f>IF('2. Enter scores'!AA609&lt;&gt;"",'2. Enter scores'!$B609-'2. Enter scores'!AA609,"")</f>
        <v/>
      </c>
      <c r="AC605" s="125" t="str">
        <f>IF('2. Enter scores'!AB609&lt;&gt;"",'2. Enter scores'!$B609-'2. Enter scores'!AB609,"")</f>
        <v/>
      </c>
      <c r="AD605" s="125" t="str">
        <f>IF('2. Enter scores'!AC609&lt;&gt;"",'2. Enter scores'!$B609-'2. Enter scores'!AC609,"")</f>
        <v/>
      </c>
      <c r="AE605" s="125" t="str">
        <f>IF('2. Enter scores'!AD609&lt;&gt;"",'2. Enter scores'!$B609-'2. Enter scores'!AD609,"")</f>
        <v/>
      </c>
      <c r="AF605" s="125" t="str">
        <f>IF('2. Enter scores'!AE609&lt;&gt;"",'2. Enter scores'!$B609-'2. Enter scores'!AE609,"")</f>
        <v/>
      </c>
      <c r="AG605" s="125" t="str">
        <f>IF('2. Enter scores'!AF609&lt;&gt;"",'2. Enter scores'!$B609-'2. Enter scores'!AF609,"")</f>
        <v/>
      </c>
      <c r="AH605" s="125" t="str">
        <f>IF('2. Enter scores'!AG609&lt;&gt;"",'2. Enter scores'!$B609-'2. Enter scores'!AG609,"")</f>
        <v/>
      </c>
      <c r="AI605" s="125" t="str">
        <f>IF('2. Enter scores'!AH609&lt;&gt;"",'2. Enter scores'!$B609-'2. Enter scores'!AH609,"")</f>
        <v/>
      </c>
      <c r="AJ605" s="125" t="str">
        <f>IF('2. Enter scores'!AI609&lt;&gt;"",'2. Enter scores'!$B609-'2. Enter scores'!AI609,"")</f>
        <v/>
      </c>
      <c r="AK605" s="125" t="str">
        <f>IF('2. Enter scores'!AJ609&lt;&gt;"",'2. Enter scores'!$B609-'2. Enter scores'!AJ609,"")</f>
        <v/>
      </c>
      <c r="AL605" s="125" t="str">
        <f>IF('2. Enter scores'!AK609&lt;&gt;"",'2. Enter scores'!$B609-'2. Enter scores'!AK609,"")</f>
        <v/>
      </c>
      <c r="AM605" s="125" t="str">
        <f>IF('2. Enter scores'!AL609&lt;&gt;"",'2. Enter scores'!$B609-'2. Enter scores'!AL609,"")</f>
        <v/>
      </c>
      <c r="AN605" s="125" t="str">
        <f>IF('2. Enter scores'!AM609&lt;&gt;"",'2. Enter scores'!$B609-'2. Enter scores'!AM609,"")</f>
        <v/>
      </c>
      <c r="AO605" s="125" t="str">
        <f>IF('2. Enter scores'!AN609&lt;&gt;"",'2. Enter scores'!$B609-'2. Enter scores'!AN609,"")</f>
        <v/>
      </c>
      <c r="AP605" s="125" t="str">
        <f>IF('2. Enter scores'!AO609&lt;&gt;"",'2. Enter scores'!$B609-'2. Enter scores'!AO609,"")</f>
        <v/>
      </c>
      <c r="AQ605" s="125" t="str">
        <f>IF('2. Enter scores'!AP609&lt;&gt;"",'2. Enter scores'!$B609-'2. Enter scores'!AP609,"")</f>
        <v/>
      </c>
      <c r="AR605" s="125" t="str">
        <f>IF('2. Enter scores'!AQ609&lt;&gt;"",'2. Enter scores'!$B609-'2. Enter scores'!AQ609,"")</f>
        <v/>
      </c>
      <c r="AS605" s="125" t="str">
        <f>IF('2. Enter scores'!AR609&lt;&gt;"",'2. Enter scores'!$B609-'2. Enter scores'!AR609,"")</f>
        <v/>
      </c>
      <c r="AT605" s="125" t="str">
        <f>IF('2. Enter scores'!AS609&lt;&gt;"",'2. Enter scores'!$B609-'2. Enter scores'!AS609,"")</f>
        <v/>
      </c>
      <c r="AU605" s="125" t="str">
        <f>IF('2. Enter scores'!AT609&lt;&gt;"",'2. Enter scores'!$B609-'2. Enter scores'!AT609,"")</f>
        <v/>
      </c>
      <c r="AV605" s="125" t="str">
        <f>IF('2. Enter scores'!AU609&lt;&gt;"",'2. Enter scores'!$B609-'2. Enter scores'!AU609,"")</f>
        <v/>
      </c>
      <c r="AW605" s="125" t="str">
        <f>IF('2. Enter scores'!AV609&lt;&gt;"",'2. Enter scores'!$B609-'2. Enter scores'!AV609,"")</f>
        <v/>
      </c>
      <c r="AX605" s="125" t="str">
        <f>IF('2. Enter scores'!AW609&lt;&gt;"",'2. Enter scores'!$B609-'2. Enter scores'!AW609,"")</f>
        <v/>
      </c>
      <c r="AY605" s="125" t="str">
        <f>IF('2. Enter scores'!AX609&lt;&gt;"",'2. Enter scores'!$B609-'2. Enter scores'!AX609,"")</f>
        <v/>
      </c>
      <c r="AZ605" s="125" t="str">
        <f>IF('2. Enter scores'!AY609&lt;&gt;"",'2. Enter scores'!$B609-'2. Enter scores'!AY609,"")</f>
        <v/>
      </c>
      <c r="BA605" s="125" t="str">
        <f>IF('2. Enter scores'!AZ609&lt;&gt;"",'2. Enter scores'!$B609-'2. Enter scores'!AZ609,"")</f>
        <v/>
      </c>
      <c r="BB605" s="125" t="str">
        <f>IF('2. Enter scores'!BA609&lt;&gt;"",'2. Enter scores'!$B609-'2. Enter scores'!BA609,"")</f>
        <v/>
      </c>
      <c r="BC605" s="125" t="str">
        <f>IF('2. Enter scores'!BB609&lt;&gt;"",'2. Enter scores'!$B609-'2. Enter scores'!BB609,"")</f>
        <v/>
      </c>
      <c r="BD605" s="125" t="str">
        <f>IF('2. Enter scores'!BC609&lt;&gt;"",'2. Enter scores'!$B609-'2. Enter scores'!BC609,"")</f>
        <v/>
      </c>
      <c r="BE605" s="125" t="str">
        <f>IF('2. Enter scores'!BD609&lt;&gt;"",'2. Enter scores'!$B609-'2. Enter scores'!BD609,"")</f>
        <v/>
      </c>
      <c r="BF605" s="125" t="str">
        <f>IF('2. Enter scores'!BE609&lt;&gt;"",'2. Enter scores'!$B609-'2. Enter scores'!BE609,"")</f>
        <v/>
      </c>
      <c r="BG605" s="125" t="str">
        <f>IF('2. Enter scores'!BF609&lt;&gt;"",'2. Enter scores'!$B609-'2. Enter scores'!BF609,"")</f>
        <v/>
      </c>
      <c r="BH605" s="125" t="str">
        <f>IF('2. Enter scores'!BG609&lt;&gt;"",'2. Enter scores'!$B609-'2. Enter scores'!BG609,"")</f>
        <v/>
      </c>
      <c r="BI605" s="125" t="str">
        <f>IF('2. Enter scores'!BH609&lt;&gt;"",'2. Enter scores'!$B609-'2. Enter scores'!BH609,"")</f>
        <v/>
      </c>
      <c r="BJ605" s="125" t="str">
        <f>IF('2. Enter scores'!BI609&lt;&gt;"",'2. Enter scores'!$B609-'2. Enter scores'!BI609,"")</f>
        <v/>
      </c>
      <c r="BK605" s="125" t="str">
        <f>IF('2. Enter scores'!BJ609&lt;&gt;"",'2. Enter scores'!$B609-'2. Enter scores'!BJ609,"")</f>
        <v/>
      </c>
      <c r="BL605" s="125" t="str">
        <f>IF('2. Enter scores'!BK609&lt;&gt;"",'2. Enter scores'!$B609-'2. Enter scores'!BK609,"")</f>
        <v/>
      </c>
      <c r="BM605" s="125" t="str">
        <f>IF('2. Enter scores'!BL609&lt;&gt;"",'2. Enter scores'!$B609-'2. Enter scores'!BL609,"")</f>
        <v/>
      </c>
      <c r="BN605" s="125" t="str">
        <f>IF('2. Enter scores'!BM609&lt;&gt;"",'2. Enter scores'!$B609-'2. Enter scores'!BM609,"")</f>
        <v/>
      </c>
      <c r="BO605" s="125" t="str">
        <f>IF('2. Enter scores'!BN609&lt;&gt;"",'2. Enter scores'!$B609-'2. Enter scores'!BN609,"")</f>
        <v/>
      </c>
      <c r="BP605" s="108">
        <v>1000</v>
      </c>
    </row>
    <row r="606" spans="2:68" x14ac:dyDescent="0.35">
      <c r="B606" s="125" t="str">
        <f>IF('2. Enter scores'!A610&lt;&gt;"",'2. Enter scores'!A610,"")</f>
        <v/>
      </c>
      <c r="H606" s="125" t="str">
        <f>IF('2. Enter scores'!G610&lt;&gt;"",'2. Enter scores'!$B610-'2. Enter scores'!G610,"")</f>
        <v/>
      </c>
      <c r="I606" s="125" t="str">
        <f>IF('2. Enter scores'!H610&lt;&gt;"",'2. Enter scores'!$B610-'2. Enter scores'!H610,"")</f>
        <v/>
      </c>
      <c r="J606" s="125" t="str">
        <f>IF('2. Enter scores'!I610&lt;&gt;"",'2. Enter scores'!$B610-'2. Enter scores'!I610,"")</f>
        <v/>
      </c>
      <c r="K606" s="125" t="str">
        <f>IF('2. Enter scores'!J610&lt;&gt;"",'2. Enter scores'!$B610-'2. Enter scores'!J610,"")</f>
        <v/>
      </c>
      <c r="L606" s="125" t="str">
        <f>IF('2. Enter scores'!K610&lt;&gt;"",'2. Enter scores'!$B610-'2. Enter scores'!K610,"")</f>
        <v/>
      </c>
      <c r="M606" s="125" t="str">
        <f>IF('2. Enter scores'!L610&lt;&gt;"",'2. Enter scores'!$B610-'2. Enter scores'!L610,"")</f>
        <v/>
      </c>
      <c r="N606" s="125" t="str">
        <f>IF('2. Enter scores'!M610&lt;&gt;"",'2. Enter scores'!$B610-'2. Enter scores'!M610,"")</f>
        <v/>
      </c>
      <c r="O606" s="125" t="str">
        <f>IF('2. Enter scores'!N610&lt;&gt;"",'2. Enter scores'!$B610-'2. Enter scores'!N610,"")</f>
        <v/>
      </c>
      <c r="P606" s="125" t="str">
        <f>IF('2. Enter scores'!O610&lt;&gt;"",'2. Enter scores'!$B610-'2. Enter scores'!O610,"")</f>
        <v/>
      </c>
      <c r="Q606" s="125" t="str">
        <f>IF('2. Enter scores'!P610&lt;&gt;"",'2. Enter scores'!$B610-'2. Enter scores'!P610,"")</f>
        <v/>
      </c>
      <c r="R606" s="125" t="str">
        <f>IF('2. Enter scores'!Q610&lt;&gt;"",'2. Enter scores'!$B610-'2. Enter scores'!Q610,"")</f>
        <v/>
      </c>
      <c r="S606" s="125" t="str">
        <f>IF('2. Enter scores'!R610&lt;&gt;"",'2. Enter scores'!$B610-'2. Enter scores'!R610,"")</f>
        <v/>
      </c>
      <c r="T606" s="125" t="str">
        <f>IF('2. Enter scores'!S610&lt;&gt;"",'2. Enter scores'!$B610-'2. Enter scores'!S610,"")</f>
        <v/>
      </c>
      <c r="U606" s="125" t="str">
        <f>IF('2. Enter scores'!T610&lt;&gt;"",'2. Enter scores'!$B610-'2. Enter scores'!T610,"")</f>
        <v/>
      </c>
      <c r="V606" s="125" t="str">
        <f>IF('2. Enter scores'!U610&lt;&gt;"",'2. Enter scores'!$B610-'2. Enter scores'!U610,"")</f>
        <v/>
      </c>
      <c r="W606" s="125" t="str">
        <f>IF('2. Enter scores'!V610&lt;&gt;"",'2. Enter scores'!$B610-'2. Enter scores'!V610,"")</f>
        <v/>
      </c>
      <c r="X606" s="125" t="str">
        <f>IF('2. Enter scores'!W610&lt;&gt;"",'2. Enter scores'!$B610-'2. Enter scores'!W610,"")</f>
        <v/>
      </c>
      <c r="Y606" s="125" t="str">
        <f>IF('2. Enter scores'!X610&lt;&gt;"",'2. Enter scores'!$B610-'2. Enter scores'!X610,"")</f>
        <v/>
      </c>
      <c r="Z606" s="125" t="str">
        <f>IF('2. Enter scores'!Y610&lt;&gt;"",'2. Enter scores'!$B610-'2. Enter scores'!Y610,"")</f>
        <v/>
      </c>
      <c r="AA606" s="125" t="str">
        <f>IF('2. Enter scores'!Z610&lt;&gt;"",'2. Enter scores'!$B610-'2. Enter scores'!Z610,"")</f>
        <v/>
      </c>
      <c r="AB606" s="125" t="str">
        <f>IF('2. Enter scores'!AA610&lt;&gt;"",'2. Enter scores'!$B610-'2. Enter scores'!AA610,"")</f>
        <v/>
      </c>
      <c r="AC606" s="125" t="str">
        <f>IF('2. Enter scores'!AB610&lt;&gt;"",'2. Enter scores'!$B610-'2. Enter scores'!AB610,"")</f>
        <v/>
      </c>
      <c r="AD606" s="125" t="str">
        <f>IF('2. Enter scores'!AC610&lt;&gt;"",'2. Enter scores'!$B610-'2. Enter scores'!AC610,"")</f>
        <v/>
      </c>
      <c r="AE606" s="125" t="str">
        <f>IF('2. Enter scores'!AD610&lt;&gt;"",'2. Enter scores'!$B610-'2. Enter scores'!AD610,"")</f>
        <v/>
      </c>
      <c r="AF606" s="125" t="str">
        <f>IF('2. Enter scores'!AE610&lt;&gt;"",'2. Enter scores'!$B610-'2. Enter scores'!AE610,"")</f>
        <v/>
      </c>
      <c r="AG606" s="125" t="str">
        <f>IF('2. Enter scores'!AF610&lt;&gt;"",'2. Enter scores'!$B610-'2. Enter scores'!AF610,"")</f>
        <v/>
      </c>
      <c r="AH606" s="125" t="str">
        <f>IF('2. Enter scores'!AG610&lt;&gt;"",'2. Enter scores'!$B610-'2. Enter scores'!AG610,"")</f>
        <v/>
      </c>
      <c r="AI606" s="125" t="str">
        <f>IF('2. Enter scores'!AH610&lt;&gt;"",'2. Enter scores'!$B610-'2. Enter scores'!AH610,"")</f>
        <v/>
      </c>
      <c r="AJ606" s="125" t="str">
        <f>IF('2. Enter scores'!AI610&lt;&gt;"",'2. Enter scores'!$B610-'2. Enter scores'!AI610,"")</f>
        <v/>
      </c>
      <c r="AK606" s="125" t="str">
        <f>IF('2. Enter scores'!AJ610&lt;&gt;"",'2. Enter scores'!$B610-'2. Enter scores'!AJ610,"")</f>
        <v/>
      </c>
      <c r="AL606" s="125" t="str">
        <f>IF('2. Enter scores'!AK610&lt;&gt;"",'2. Enter scores'!$B610-'2. Enter scores'!AK610,"")</f>
        <v/>
      </c>
      <c r="AM606" s="125" t="str">
        <f>IF('2. Enter scores'!AL610&lt;&gt;"",'2. Enter scores'!$B610-'2. Enter scores'!AL610,"")</f>
        <v/>
      </c>
      <c r="AN606" s="125" t="str">
        <f>IF('2. Enter scores'!AM610&lt;&gt;"",'2. Enter scores'!$B610-'2. Enter scores'!AM610,"")</f>
        <v/>
      </c>
      <c r="AO606" s="125" t="str">
        <f>IF('2. Enter scores'!AN610&lt;&gt;"",'2. Enter scores'!$B610-'2. Enter scores'!AN610,"")</f>
        <v/>
      </c>
      <c r="AP606" s="125" t="str">
        <f>IF('2. Enter scores'!AO610&lt;&gt;"",'2. Enter scores'!$B610-'2. Enter scores'!AO610,"")</f>
        <v/>
      </c>
      <c r="AQ606" s="125" t="str">
        <f>IF('2. Enter scores'!AP610&lt;&gt;"",'2. Enter scores'!$B610-'2. Enter scores'!AP610,"")</f>
        <v/>
      </c>
      <c r="AR606" s="125" t="str">
        <f>IF('2. Enter scores'!AQ610&lt;&gt;"",'2. Enter scores'!$B610-'2. Enter scores'!AQ610,"")</f>
        <v/>
      </c>
      <c r="AS606" s="125" t="str">
        <f>IF('2. Enter scores'!AR610&lt;&gt;"",'2. Enter scores'!$B610-'2. Enter scores'!AR610,"")</f>
        <v/>
      </c>
      <c r="AT606" s="125" t="str">
        <f>IF('2. Enter scores'!AS610&lt;&gt;"",'2. Enter scores'!$B610-'2. Enter scores'!AS610,"")</f>
        <v/>
      </c>
      <c r="AU606" s="125" t="str">
        <f>IF('2. Enter scores'!AT610&lt;&gt;"",'2. Enter scores'!$B610-'2. Enter scores'!AT610,"")</f>
        <v/>
      </c>
      <c r="AV606" s="125" t="str">
        <f>IF('2. Enter scores'!AU610&lt;&gt;"",'2. Enter scores'!$B610-'2. Enter scores'!AU610,"")</f>
        <v/>
      </c>
      <c r="AW606" s="125" t="str">
        <f>IF('2. Enter scores'!AV610&lt;&gt;"",'2. Enter scores'!$B610-'2. Enter scores'!AV610,"")</f>
        <v/>
      </c>
      <c r="AX606" s="125" t="str">
        <f>IF('2. Enter scores'!AW610&lt;&gt;"",'2. Enter scores'!$B610-'2. Enter scores'!AW610,"")</f>
        <v/>
      </c>
      <c r="AY606" s="125" t="str">
        <f>IF('2. Enter scores'!AX610&lt;&gt;"",'2. Enter scores'!$B610-'2. Enter scores'!AX610,"")</f>
        <v/>
      </c>
      <c r="AZ606" s="125" t="str">
        <f>IF('2. Enter scores'!AY610&lt;&gt;"",'2. Enter scores'!$B610-'2. Enter scores'!AY610,"")</f>
        <v/>
      </c>
      <c r="BA606" s="125" t="str">
        <f>IF('2. Enter scores'!AZ610&lt;&gt;"",'2. Enter scores'!$B610-'2. Enter scores'!AZ610,"")</f>
        <v/>
      </c>
      <c r="BB606" s="125" t="str">
        <f>IF('2. Enter scores'!BA610&lt;&gt;"",'2. Enter scores'!$B610-'2. Enter scores'!BA610,"")</f>
        <v/>
      </c>
      <c r="BC606" s="125" t="str">
        <f>IF('2. Enter scores'!BB610&lt;&gt;"",'2. Enter scores'!$B610-'2. Enter scores'!BB610,"")</f>
        <v/>
      </c>
      <c r="BD606" s="125" t="str">
        <f>IF('2. Enter scores'!BC610&lt;&gt;"",'2. Enter scores'!$B610-'2. Enter scores'!BC610,"")</f>
        <v/>
      </c>
      <c r="BE606" s="125" t="str">
        <f>IF('2. Enter scores'!BD610&lt;&gt;"",'2. Enter scores'!$B610-'2. Enter scores'!BD610,"")</f>
        <v/>
      </c>
      <c r="BF606" s="125" t="str">
        <f>IF('2. Enter scores'!BE610&lt;&gt;"",'2. Enter scores'!$B610-'2. Enter scores'!BE610,"")</f>
        <v/>
      </c>
      <c r="BG606" s="125" t="str">
        <f>IF('2. Enter scores'!BF610&lt;&gt;"",'2. Enter scores'!$B610-'2. Enter scores'!BF610,"")</f>
        <v/>
      </c>
      <c r="BH606" s="125" t="str">
        <f>IF('2. Enter scores'!BG610&lt;&gt;"",'2. Enter scores'!$B610-'2. Enter scores'!BG610,"")</f>
        <v/>
      </c>
      <c r="BI606" s="125" t="str">
        <f>IF('2. Enter scores'!BH610&lt;&gt;"",'2. Enter scores'!$B610-'2. Enter scores'!BH610,"")</f>
        <v/>
      </c>
      <c r="BJ606" s="125" t="str">
        <f>IF('2. Enter scores'!BI610&lt;&gt;"",'2. Enter scores'!$B610-'2. Enter scores'!BI610,"")</f>
        <v/>
      </c>
      <c r="BK606" s="125" t="str">
        <f>IF('2. Enter scores'!BJ610&lt;&gt;"",'2. Enter scores'!$B610-'2. Enter scores'!BJ610,"")</f>
        <v/>
      </c>
      <c r="BL606" s="125" t="str">
        <f>IF('2. Enter scores'!BK610&lt;&gt;"",'2. Enter scores'!$B610-'2. Enter scores'!BK610,"")</f>
        <v/>
      </c>
      <c r="BM606" s="125" t="str">
        <f>IF('2. Enter scores'!BL610&lt;&gt;"",'2. Enter scores'!$B610-'2. Enter scores'!BL610,"")</f>
        <v/>
      </c>
      <c r="BN606" s="125" t="str">
        <f>IF('2. Enter scores'!BM610&lt;&gt;"",'2. Enter scores'!$B610-'2. Enter scores'!BM610,"")</f>
        <v/>
      </c>
      <c r="BO606" s="125" t="str">
        <f>IF('2. Enter scores'!BN610&lt;&gt;"",'2. Enter scores'!$B610-'2. Enter scores'!BN610,"")</f>
        <v/>
      </c>
      <c r="BP606" s="108">
        <v>1000</v>
      </c>
    </row>
    <row r="607" spans="2:68" x14ac:dyDescent="0.35">
      <c r="B607" s="125" t="str">
        <f>IF('2. Enter scores'!A611&lt;&gt;"",'2. Enter scores'!A611,"")</f>
        <v/>
      </c>
      <c r="H607" s="125" t="str">
        <f>IF('2. Enter scores'!G611&lt;&gt;"",'2. Enter scores'!$B611-'2. Enter scores'!G611,"")</f>
        <v/>
      </c>
      <c r="I607" s="125" t="str">
        <f>IF('2. Enter scores'!H611&lt;&gt;"",'2. Enter scores'!$B611-'2. Enter scores'!H611,"")</f>
        <v/>
      </c>
      <c r="J607" s="125" t="str">
        <f>IF('2. Enter scores'!I611&lt;&gt;"",'2. Enter scores'!$B611-'2. Enter scores'!I611,"")</f>
        <v/>
      </c>
      <c r="K607" s="125" t="str">
        <f>IF('2. Enter scores'!J611&lt;&gt;"",'2. Enter scores'!$B611-'2. Enter scores'!J611,"")</f>
        <v/>
      </c>
      <c r="L607" s="125" t="str">
        <f>IF('2. Enter scores'!K611&lt;&gt;"",'2. Enter scores'!$B611-'2. Enter scores'!K611,"")</f>
        <v/>
      </c>
      <c r="M607" s="125" t="str">
        <f>IF('2. Enter scores'!L611&lt;&gt;"",'2. Enter scores'!$B611-'2. Enter scores'!L611,"")</f>
        <v/>
      </c>
      <c r="N607" s="125" t="str">
        <f>IF('2. Enter scores'!M611&lt;&gt;"",'2. Enter scores'!$B611-'2. Enter scores'!M611,"")</f>
        <v/>
      </c>
      <c r="O607" s="125" t="str">
        <f>IF('2. Enter scores'!N611&lt;&gt;"",'2. Enter scores'!$B611-'2. Enter scores'!N611,"")</f>
        <v/>
      </c>
      <c r="P607" s="125" t="str">
        <f>IF('2. Enter scores'!O611&lt;&gt;"",'2. Enter scores'!$B611-'2. Enter scores'!O611,"")</f>
        <v/>
      </c>
      <c r="Q607" s="125" t="str">
        <f>IF('2. Enter scores'!P611&lt;&gt;"",'2. Enter scores'!$B611-'2. Enter scores'!P611,"")</f>
        <v/>
      </c>
      <c r="R607" s="125" t="str">
        <f>IF('2. Enter scores'!Q611&lt;&gt;"",'2. Enter scores'!$B611-'2. Enter scores'!Q611,"")</f>
        <v/>
      </c>
      <c r="S607" s="125" t="str">
        <f>IF('2. Enter scores'!R611&lt;&gt;"",'2. Enter scores'!$B611-'2. Enter scores'!R611,"")</f>
        <v/>
      </c>
      <c r="T607" s="125" t="str">
        <f>IF('2. Enter scores'!S611&lt;&gt;"",'2. Enter scores'!$B611-'2. Enter scores'!S611,"")</f>
        <v/>
      </c>
      <c r="U607" s="125" t="str">
        <f>IF('2. Enter scores'!T611&lt;&gt;"",'2. Enter scores'!$B611-'2. Enter scores'!T611,"")</f>
        <v/>
      </c>
      <c r="V607" s="125" t="str">
        <f>IF('2. Enter scores'!U611&lt;&gt;"",'2. Enter scores'!$B611-'2. Enter scores'!U611,"")</f>
        <v/>
      </c>
      <c r="W607" s="125" t="str">
        <f>IF('2. Enter scores'!V611&lt;&gt;"",'2. Enter scores'!$B611-'2. Enter scores'!V611,"")</f>
        <v/>
      </c>
      <c r="X607" s="125" t="str">
        <f>IF('2. Enter scores'!W611&lt;&gt;"",'2. Enter scores'!$B611-'2. Enter scores'!W611,"")</f>
        <v/>
      </c>
      <c r="Y607" s="125" t="str">
        <f>IF('2. Enter scores'!X611&lt;&gt;"",'2. Enter scores'!$B611-'2. Enter scores'!X611,"")</f>
        <v/>
      </c>
      <c r="Z607" s="125" t="str">
        <f>IF('2. Enter scores'!Y611&lt;&gt;"",'2. Enter scores'!$B611-'2. Enter scores'!Y611,"")</f>
        <v/>
      </c>
      <c r="AA607" s="125" t="str">
        <f>IF('2. Enter scores'!Z611&lt;&gt;"",'2. Enter scores'!$B611-'2. Enter scores'!Z611,"")</f>
        <v/>
      </c>
      <c r="AB607" s="125" t="str">
        <f>IF('2. Enter scores'!AA611&lt;&gt;"",'2. Enter scores'!$B611-'2. Enter scores'!AA611,"")</f>
        <v/>
      </c>
      <c r="AC607" s="125" t="str">
        <f>IF('2. Enter scores'!AB611&lt;&gt;"",'2. Enter scores'!$B611-'2. Enter scores'!AB611,"")</f>
        <v/>
      </c>
      <c r="AD607" s="125" t="str">
        <f>IF('2. Enter scores'!AC611&lt;&gt;"",'2. Enter scores'!$B611-'2. Enter scores'!AC611,"")</f>
        <v/>
      </c>
      <c r="AE607" s="125" t="str">
        <f>IF('2. Enter scores'!AD611&lt;&gt;"",'2. Enter scores'!$B611-'2. Enter scores'!AD611,"")</f>
        <v/>
      </c>
      <c r="AF607" s="125" t="str">
        <f>IF('2. Enter scores'!AE611&lt;&gt;"",'2. Enter scores'!$B611-'2. Enter scores'!AE611,"")</f>
        <v/>
      </c>
      <c r="AG607" s="125" t="str">
        <f>IF('2. Enter scores'!AF611&lt;&gt;"",'2. Enter scores'!$B611-'2. Enter scores'!AF611,"")</f>
        <v/>
      </c>
      <c r="AH607" s="125" t="str">
        <f>IF('2. Enter scores'!AG611&lt;&gt;"",'2. Enter scores'!$B611-'2. Enter scores'!AG611,"")</f>
        <v/>
      </c>
      <c r="AI607" s="125" t="str">
        <f>IF('2. Enter scores'!AH611&lt;&gt;"",'2. Enter scores'!$B611-'2. Enter scores'!AH611,"")</f>
        <v/>
      </c>
      <c r="AJ607" s="125" t="str">
        <f>IF('2. Enter scores'!AI611&lt;&gt;"",'2. Enter scores'!$B611-'2. Enter scores'!AI611,"")</f>
        <v/>
      </c>
      <c r="AK607" s="125" t="str">
        <f>IF('2. Enter scores'!AJ611&lt;&gt;"",'2. Enter scores'!$B611-'2. Enter scores'!AJ611,"")</f>
        <v/>
      </c>
      <c r="AL607" s="125" t="str">
        <f>IF('2. Enter scores'!AK611&lt;&gt;"",'2. Enter scores'!$B611-'2. Enter scores'!AK611,"")</f>
        <v/>
      </c>
      <c r="AM607" s="125" t="str">
        <f>IF('2. Enter scores'!AL611&lt;&gt;"",'2. Enter scores'!$B611-'2. Enter scores'!AL611,"")</f>
        <v/>
      </c>
      <c r="AN607" s="125" t="str">
        <f>IF('2. Enter scores'!AM611&lt;&gt;"",'2. Enter scores'!$B611-'2. Enter scores'!AM611,"")</f>
        <v/>
      </c>
      <c r="AO607" s="125" t="str">
        <f>IF('2. Enter scores'!AN611&lt;&gt;"",'2. Enter scores'!$B611-'2. Enter scores'!AN611,"")</f>
        <v/>
      </c>
      <c r="AP607" s="125" t="str">
        <f>IF('2. Enter scores'!AO611&lt;&gt;"",'2. Enter scores'!$B611-'2. Enter scores'!AO611,"")</f>
        <v/>
      </c>
      <c r="AQ607" s="125" t="str">
        <f>IF('2. Enter scores'!AP611&lt;&gt;"",'2. Enter scores'!$B611-'2. Enter scores'!AP611,"")</f>
        <v/>
      </c>
      <c r="AR607" s="125" t="str">
        <f>IF('2. Enter scores'!AQ611&lt;&gt;"",'2. Enter scores'!$B611-'2. Enter scores'!AQ611,"")</f>
        <v/>
      </c>
      <c r="AS607" s="125" t="str">
        <f>IF('2. Enter scores'!AR611&lt;&gt;"",'2. Enter scores'!$B611-'2. Enter scores'!AR611,"")</f>
        <v/>
      </c>
      <c r="AT607" s="125" t="str">
        <f>IF('2. Enter scores'!AS611&lt;&gt;"",'2. Enter scores'!$B611-'2. Enter scores'!AS611,"")</f>
        <v/>
      </c>
      <c r="AU607" s="125" t="str">
        <f>IF('2. Enter scores'!AT611&lt;&gt;"",'2. Enter scores'!$B611-'2. Enter scores'!AT611,"")</f>
        <v/>
      </c>
      <c r="AV607" s="125" t="str">
        <f>IF('2. Enter scores'!AU611&lt;&gt;"",'2. Enter scores'!$B611-'2. Enter scores'!AU611,"")</f>
        <v/>
      </c>
      <c r="AW607" s="125" t="str">
        <f>IF('2. Enter scores'!AV611&lt;&gt;"",'2. Enter scores'!$B611-'2. Enter scores'!AV611,"")</f>
        <v/>
      </c>
      <c r="AX607" s="125" t="str">
        <f>IF('2. Enter scores'!AW611&lt;&gt;"",'2. Enter scores'!$B611-'2. Enter scores'!AW611,"")</f>
        <v/>
      </c>
      <c r="AY607" s="125" t="str">
        <f>IF('2. Enter scores'!AX611&lt;&gt;"",'2. Enter scores'!$B611-'2. Enter scores'!AX611,"")</f>
        <v/>
      </c>
      <c r="AZ607" s="125" t="str">
        <f>IF('2. Enter scores'!AY611&lt;&gt;"",'2. Enter scores'!$B611-'2. Enter scores'!AY611,"")</f>
        <v/>
      </c>
      <c r="BA607" s="125" t="str">
        <f>IF('2. Enter scores'!AZ611&lt;&gt;"",'2. Enter scores'!$B611-'2. Enter scores'!AZ611,"")</f>
        <v/>
      </c>
      <c r="BB607" s="125" t="str">
        <f>IF('2. Enter scores'!BA611&lt;&gt;"",'2. Enter scores'!$B611-'2. Enter scores'!BA611,"")</f>
        <v/>
      </c>
      <c r="BC607" s="125" t="str">
        <f>IF('2. Enter scores'!BB611&lt;&gt;"",'2. Enter scores'!$B611-'2. Enter scores'!BB611,"")</f>
        <v/>
      </c>
      <c r="BD607" s="125" t="str">
        <f>IF('2. Enter scores'!BC611&lt;&gt;"",'2. Enter scores'!$B611-'2. Enter scores'!BC611,"")</f>
        <v/>
      </c>
      <c r="BE607" s="125" t="str">
        <f>IF('2. Enter scores'!BD611&lt;&gt;"",'2. Enter scores'!$B611-'2. Enter scores'!BD611,"")</f>
        <v/>
      </c>
      <c r="BF607" s="125" t="str">
        <f>IF('2. Enter scores'!BE611&lt;&gt;"",'2. Enter scores'!$B611-'2. Enter scores'!BE611,"")</f>
        <v/>
      </c>
      <c r="BG607" s="125" t="str">
        <f>IF('2. Enter scores'!BF611&lt;&gt;"",'2. Enter scores'!$B611-'2. Enter scores'!BF611,"")</f>
        <v/>
      </c>
      <c r="BH607" s="125" t="str">
        <f>IF('2. Enter scores'!BG611&lt;&gt;"",'2. Enter scores'!$B611-'2. Enter scores'!BG611,"")</f>
        <v/>
      </c>
      <c r="BI607" s="125" t="str">
        <f>IF('2. Enter scores'!BH611&lt;&gt;"",'2. Enter scores'!$B611-'2. Enter scores'!BH611,"")</f>
        <v/>
      </c>
      <c r="BJ607" s="125" t="str">
        <f>IF('2. Enter scores'!BI611&lt;&gt;"",'2. Enter scores'!$B611-'2. Enter scores'!BI611,"")</f>
        <v/>
      </c>
      <c r="BK607" s="125" t="str">
        <f>IF('2. Enter scores'!BJ611&lt;&gt;"",'2. Enter scores'!$B611-'2. Enter scores'!BJ611,"")</f>
        <v/>
      </c>
      <c r="BL607" s="125" t="str">
        <f>IF('2. Enter scores'!BK611&lt;&gt;"",'2. Enter scores'!$B611-'2. Enter scores'!BK611,"")</f>
        <v/>
      </c>
      <c r="BM607" s="125" t="str">
        <f>IF('2. Enter scores'!BL611&lt;&gt;"",'2. Enter scores'!$B611-'2. Enter scores'!BL611,"")</f>
        <v/>
      </c>
      <c r="BN607" s="125" t="str">
        <f>IF('2. Enter scores'!BM611&lt;&gt;"",'2. Enter scores'!$B611-'2. Enter scores'!BM611,"")</f>
        <v/>
      </c>
      <c r="BO607" s="125" t="str">
        <f>IF('2. Enter scores'!BN611&lt;&gt;"",'2. Enter scores'!$B611-'2. Enter scores'!BN611,"")</f>
        <v/>
      </c>
      <c r="BP607" s="108">
        <v>1000</v>
      </c>
    </row>
    <row r="608" spans="2:68" x14ac:dyDescent="0.35">
      <c r="B608" s="125" t="str">
        <f>IF('2. Enter scores'!A612&lt;&gt;"",'2. Enter scores'!A612,"")</f>
        <v/>
      </c>
      <c r="H608" s="125" t="str">
        <f>IF('2. Enter scores'!G612&lt;&gt;"",'2. Enter scores'!$B612-'2. Enter scores'!G612,"")</f>
        <v/>
      </c>
      <c r="I608" s="125" t="str">
        <f>IF('2. Enter scores'!H612&lt;&gt;"",'2. Enter scores'!$B612-'2. Enter scores'!H612,"")</f>
        <v/>
      </c>
      <c r="J608" s="125" t="str">
        <f>IF('2. Enter scores'!I612&lt;&gt;"",'2. Enter scores'!$B612-'2. Enter scores'!I612,"")</f>
        <v/>
      </c>
      <c r="K608" s="125" t="str">
        <f>IF('2. Enter scores'!J612&lt;&gt;"",'2. Enter scores'!$B612-'2. Enter scores'!J612,"")</f>
        <v/>
      </c>
      <c r="L608" s="125" t="str">
        <f>IF('2. Enter scores'!K612&lt;&gt;"",'2. Enter scores'!$B612-'2. Enter scores'!K612,"")</f>
        <v/>
      </c>
      <c r="M608" s="125" t="str">
        <f>IF('2. Enter scores'!L612&lt;&gt;"",'2. Enter scores'!$B612-'2. Enter scores'!L612,"")</f>
        <v/>
      </c>
      <c r="N608" s="125" t="str">
        <f>IF('2. Enter scores'!M612&lt;&gt;"",'2. Enter scores'!$B612-'2. Enter scores'!M612,"")</f>
        <v/>
      </c>
      <c r="O608" s="125" t="str">
        <f>IF('2. Enter scores'!N612&lt;&gt;"",'2. Enter scores'!$B612-'2. Enter scores'!N612,"")</f>
        <v/>
      </c>
      <c r="P608" s="125" t="str">
        <f>IF('2. Enter scores'!O612&lt;&gt;"",'2. Enter scores'!$B612-'2. Enter scores'!O612,"")</f>
        <v/>
      </c>
      <c r="Q608" s="125" t="str">
        <f>IF('2. Enter scores'!P612&lt;&gt;"",'2. Enter scores'!$B612-'2. Enter scores'!P612,"")</f>
        <v/>
      </c>
      <c r="R608" s="125" t="str">
        <f>IF('2. Enter scores'!Q612&lt;&gt;"",'2. Enter scores'!$B612-'2. Enter scores'!Q612,"")</f>
        <v/>
      </c>
      <c r="S608" s="125" t="str">
        <f>IF('2. Enter scores'!R612&lt;&gt;"",'2. Enter scores'!$B612-'2. Enter scores'!R612,"")</f>
        <v/>
      </c>
      <c r="T608" s="125" t="str">
        <f>IF('2. Enter scores'!S612&lt;&gt;"",'2. Enter scores'!$B612-'2. Enter scores'!S612,"")</f>
        <v/>
      </c>
      <c r="U608" s="125" t="str">
        <f>IF('2. Enter scores'!T612&lt;&gt;"",'2. Enter scores'!$B612-'2. Enter scores'!T612,"")</f>
        <v/>
      </c>
      <c r="V608" s="125" t="str">
        <f>IF('2. Enter scores'!U612&lt;&gt;"",'2. Enter scores'!$B612-'2. Enter scores'!U612,"")</f>
        <v/>
      </c>
      <c r="W608" s="125" t="str">
        <f>IF('2. Enter scores'!V612&lt;&gt;"",'2. Enter scores'!$B612-'2. Enter scores'!V612,"")</f>
        <v/>
      </c>
      <c r="X608" s="125" t="str">
        <f>IF('2. Enter scores'!W612&lt;&gt;"",'2. Enter scores'!$B612-'2. Enter scores'!W612,"")</f>
        <v/>
      </c>
      <c r="Y608" s="125" t="str">
        <f>IF('2. Enter scores'!X612&lt;&gt;"",'2. Enter scores'!$B612-'2. Enter scores'!X612,"")</f>
        <v/>
      </c>
      <c r="Z608" s="125" t="str">
        <f>IF('2. Enter scores'!Y612&lt;&gt;"",'2. Enter scores'!$B612-'2. Enter scores'!Y612,"")</f>
        <v/>
      </c>
      <c r="AA608" s="125" t="str">
        <f>IF('2. Enter scores'!Z612&lt;&gt;"",'2. Enter scores'!$B612-'2. Enter scores'!Z612,"")</f>
        <v/>
      </c>
      <c r="AB608" s="125" t="str">
        <f>IF('2. Enter scores'!AA612&lt;&gt;"",'2. Enter scores'!$B612-'2. Enter scores'!AA612,"")</f>
        <v/>
      </c>
      <c r="AC608" s="125" t="str">
        <f>IF('2. Enter scores'!AB612&lt;&gt;"",'2. Enter scores'!$B612-'2. Enter scores'!AB612,"")</f>
        <v/>
      </c>
      <c r="AD608" s="125" t="str">
        <f>IF('2. Enter scores'!AC612&lt;&gt;"",'2. Enter scores'!$B612-'2. Enter scores'!AC612,"")</f>
        <v/>
      </c>
      <c r="AE608" s="125" t="str">
        <f>IF('2. Enter scores'!AD612&lt;&gt;"",'2. Enter scores'!$B612-'2. Enter scores'!AD612,"")</f>
        <v/>
      </c>
      <c r="AF608" s="125" t="str">
        <f>IF('2. Enter scores'!AE612&lt;&gt;"",'2. Enter scores'!$B612-'2. Enter scores'!AE612,"")</f>
        <v/>
      </c>
      <c r="AG608" s="125" t="str">
        <f>IF('2. Enter scores'!AF612&lt;&gt;"",'2. Enter scores'!$B612-'2. Enter scores'!AF612,"")</f>
        <v/>
      </c>
      <c r="AH608" s="125" t="str">
        <f>IF('2. Enter scores'!AG612&lt;&gt;"",'2. Enter scores'!$B612-'2. Enter scores'!AG612,"")</f>
        <v/>
      </c>
      <c r="AI608" s="125" t="str">
        <f>IF('2. Enter scores'!AH612&lt;&gt;"",'2. Enter scores'!$B612-'2. Enter scores'!AH612,"")</f>
        <v/>
      </c>
      <c r="AJ608" s="125" t="str">
        <f>IF('2. Enter scores'!AI612&lt;&gt;"",'2. Enter scores'!$B612-'2. Enter scores'!AI612,"")</f>
        <v/>
      </c>
      <c r="AK608" s="125" t="str">
        <f>IF('2. Enter scores'!AJ612&lt;&gt;"",'2. Enter scores'!$B612-'2. Enter scores'!AJ612,"")</f>
        <v/>
      </c>
      <c r="AL608" s="125" t="str">
        <f>IF('2. Enter scores'!AK612&lt;&gt;"",'2. Enter scores'!$B612-'2. Enter scores'!AK612,"")</f>
        <v/>
      </c>
      <c r="AM608" s="125" t="str">
        <f>IF('2. Enter scores'!AL612&lt;&gt;"",'2. Enter scores'!$B612-'2. Enter scores'!AL612,"")</f>
        <v/>
      </c>
      <c r="AN608" s="125" t="str">
        <f>IF('2. Enter scores'!AM612&lt;&gt;"",'2. Enter scores'!$B612-'2. Enter scores'!AM612,"")</f>
        <v/>
      </c>
      <c r="AO608" s="125" t="str">
        <f>IF('2. Enter scores'!AN612&lt;&gt;"",'2. Enter scores'!$B612-'2. Enter scores'!AN612,"")</f>
        <v/>
      </c>
      <c r="AP608" s="125" t="str">
        <f>IF('2. Enter scores'!AO612&lt;&gt;"",'2. Enter scores'!$B612-'2. Enter scores'!AO612,"")</f>
        <v/>
      </c>
      <c r="AQ608" s="125" t="str">
        <f>IF('2. Enter scores'!AP612&lt;&gt;"",'2. Enter scores'!$B612-'2. Enter scores'!AP612,"")</f>
        <v/>
      </c>
      <c r="AR608" s="125" t="str">
        <f>IF('2. Enter scores'!AQ612&lt;&gt;"",'2. Enter scores'!$B612-'2. Enter scores'!AQ612,"")</f>
        <v/>
      </c>
      <c r="AS608" s="125" t="str">
        <f>IF('2. Enter scores'!AR612&lt;&gt;"",'2. Enter scores'!$B612-'2. Enter scores'!AR612,"")</f>
        <v/>
      </c>
      <c r="AT608" s="125" t="str">
        <f>IF('2. Enter scores'!AS612&lt;&gt;"",'2. Enter scores'!$B612-'2. Enter scores'!AS612,"")</f>
        <v/>
      </c>
      <c r="AU608" s="125" t="str">
        <f>IF('2. Enter scores'!AT612&lt;&gt;"",'2. Enter scores'!$B612-'2. Enter scores'!AT612,"")</f>
        <v/>
      </c>
      <c r="AV608" s="125" t="str">
        <f>IF('2. Enter scores'!AU612&lt;&gt;"",'2. Enter scores'!$B612-'2. Enter scores'!AU612,"")</f>
        <v/>
      </c>
      <c r="AW608" s="125" t="str">
        <f>IF('2. Enter scores'!AV612&lt;&gt;"",'2. Enter scores'!$B612-'2. Enter scores'!AV612,"")</f>
        <v/>
      </c>
      <c r="AX608" s="125" t="str">
        <f>IF('2. Enter scores'!AW612&lt;&gt;"",'2. Enter scores'!$B612-'2. Enter scores'!AW612,"")</f>
        <v/>
      </c>
      <c r="AY608" s="125" t="str">
        <f>IF('2. Enter scores'!AX612&lt;&gt;"",'2. Enter scores'!$B612-'2. Enter scores'!AX612,"")</f>
        <v/>
      </c>
      <c r="AZ608" s="125" t="str">
        <f>IF('2. Enter scores'!AY612&lt;&gt;"",'2. Enter scores'!$B612-'2. Enter scores'!AY612,"")</f>
        <v/>
      </c>
      <c r="BA608" s="125" t="str">
        <f>IF('2. Enter scores'!AZ612&lt;&gt;"",'2. Enter scores'!$B612-'2. Enter scores'!AZ612,"")</f>
        <v/>
      </c>
      <c r="BB608" s="125" t="str">
        <f>IF('2. Enter scores'!BA612&lt;&gt;"",'2. Enter scores'!$B612-'2. Enter scores'!BA612,"")</f>
        <v/>
      </c>
      <c r="BC608" s="125" t="str">
        <f>IF('2. Enter scores'!BB612&lt;&gt;"",'2. Enter scores'!$B612-'2. Enter scores'!BB612,"")</f>
        <v/>
      </c>
      <c r="BD608" s="125" t="str">
        <f>IF('2. Enter scores'!BC612&lt;&gt;"",'2. Enter scores'!$B612-'2. Enter scores'!BC612,"")</f>
        <v/>
      </c>
      <c r="BE608" s="125" t="str">
        <f>IF('2. Enter scores'!BD612&lt;&gt;"",'2. Enter scores'!$B612-'2. Enter scores'!BD612,"")</f>
        <v/>
      </c>
      <c r="BF608" s="125" t="str">
        <f>IF('2. Enter scores'!BE612&lt;&gt;"",'2. Enter scores'!$B612-'2. Enter scores'!BE612,"")</f>
        <v/>
      </c>
      <c r="BG608" s="125" t="str">
        <f>IF('2. Enter scores'!BF612&lt;&gt;"",'2. Enter scores'!$B612-'2. Enter scores'!BF612,"")</f>
        <v/>
      </c>
      <c r="BH608" s="125" t="str">
        <f>IF('2. Enter scores'!BG612&lt;&gt;"",'2. Enter scores'!$B612-'2. Enter scores'!BG612,"")</f>
        <v/>
      </c>
      <c r="BI608" s="125" t="str">
        <f>IF('2. Enter scores'!BH612&lt;&gt;"",'2. Enter scores'!$B612-'2. Enter scores'!BH612,"")</f>
        <v/>
      </c>
      <c r="BJ608" s="125" t="str">
        <f>IF('2. Enter scores'!BI612&lt;&gt;"",'2. Enter scores'!$B612-'2. Enter scores'!BI612,"")</f>
        <v/>
      </c>
      <c r="BK608" s="125" t="str">
        <f>IF('2. Enter scores'!BJ612&lt;&gt;"",'2. Enter scores'!$B612-'2. Enter scores'!BJ612,"")</f>
        <v/>
      </c>
      <c r="BL608" s="125" t="str">
        <f>IF('2. Enter scores'!BK612&lt;&gt;"",'2. Enter scores'!$B612-'2. Enter scores'!BK612,"")</f>
        <v/>
      </c>
      <c r="BM608" s="125" t="str">
        <f>IF('2. Enter scores'!BL612&lt;&gt;"",'2. Enter scores'!$B612-'2. Enter scores'!BL612,"")</f>
        <v/>
      </c>
      <c r="BN608" s="125" t="str">
        <f>IF('2. Enter scores'!BM612&lt;&gt;"",'2. Enter scores'!$B612-'2. Enter scores'!BM612,"")</f>
        <v/>
      </c>
      <c r="BO608" s="125" t="str">
        <f>IF('2. Enter scores'!BN612&lt;&gt;"",'2. Enter scores'!$B612-'2. Enter scores'!BN612,"")</f>
        <v/>
      </c>
      <c r="BP608" s="108">
        <v>1000</v>
      </c>
    </row>
    <row r="609" spans="2:68" x14ac:dyDescent="0.35">
      <c r="B609" s="125" t="str">
        <f>IF('2. Enter scores'!A613&lt;&gt;"",'2. Enter scores'!A613,"")</f>
        <v/>
      </c>
      <c r="H609" s="125" t="str">
        <f>IF('2. Enter scores'!G613&lt;&gt;"",'2. Enter scores'!$B613-'2. Enter scores'!G613,"")</f>
        <v/>
      </c>
      <c r="I609" s="125" t="str">
        <f>IF('2. Enter scores'!H613&lt;&gt;"",'2. Enter scores'!$B613-'2. Enter scores'!H613,"")</f>
        <v/>
      </c>
      <c r="J609" s="125" t="str">
        <f>IF('2. Enter scores'!I613&lt;&gt;"",'2. Enter scores'!$B613-'2. Enter scores'!I613,"")</f>
        <v/>
      </c>
      <c r="K609" s="125" t="str">
        <f>IF('2. Enter scores'!J613&lt;&gt;"",'2. Enter scores'!$B613-'2. Enter scores'!J613,"")</f>
        <v/>
      </c>
      <c r="L609" s="125" t="str">
        <f>IF('2. Enter scores'!K613&lt;&gt;"",'2. Enter scores'!$B613-'2. Enter scores'!K613,"")</f>
        <v/>
      </c>
      <c r="M609" s="125" t="str">
        <f>IF('2. Enter scores'!L613&lt;&gt;"",'2. Enter scores'!$B613-'2. Enter scores'!L613,"")</f>
        <v/>
      </c>
      <c r="N609" s="125" t="str">
        <f>IF('2. Enter scores'!M613&lt;&gt;"",'2. Enter scores'!$B613-'2. Enter scores'!M613,"")</f>
        <v/>
      </c>
      <c r="O609" s="125" t="str">
        <f>IF('2. Enter scores'!N613&lt;&gt;"",'2. Enter scores'!$B613-'2. Enter scores'!N613,"")</f>
        <v/>
      </c>
      <c r="P609" s="125" t="str">
        <f>IF('2. Enter scores'!O613&lt;&gt;"",'2. Enter scores'!$B613-'2. Enter scores'!O613,"")</f>
        <v/>
      </c>
      <c r="Q609" s="125" t="str">
        <f>IF('2. Enter scores'!P613&lt;&gt;"",'2. Enter scores'!$B613-'2. Enter scores'!P613,"")</f>
        <v/>
      </c>
      <c r="R609" s="125" t="str">
        <f>IF('2. Enter scores'!Q613&lt;&gt;"",'2. Enter scores'!$B613-'2. Enter scores'!Q613,"")</f>
        <v/>
      </c>
      <c r="S609" s="125" t="str">
        <f>IF('2. Enter scores'!R613&lt;&gt;"",'2. Enter scores'!$B613-'2. Enter scores'!R613,"")</f>
        <v/>
      </c>
      <c r="T609" s="125" t="str">
        <f>IF('2. Enter scores'!S613&lt;&gt;"",'2. Enter scores'!$B613-'2. Enter scores'!S613,"")</f>
        <v/>
      </c>
      <c r="U609" s="125" t="str">
        <f>IF('2. Enter scores'!T613&lt;&gt;"",'2. Enter scores'!$B613-'2. Enter scores'!T613,"")</f>
        <v/>
      </c>
      <c r="V609" s="125" t="str">
        <f>IF('2. Enter scores'!U613&lt;&gt;"",'2. Enter scores'!$B613-'2. Enter scores'!U613,"")</f>
        <v/>
      </c>
      <c r="W609" s="125" t="str">
        <f>IF('2. Enter scores'!V613&lt;&gt;"",'2. Enter scores'!$B613-'2. Enter scores'!V613,"")</f>
        <v/>
      </c>
      <c r="X609" s="125" t="str">
        <f>IF('2. Enter scores'!W613&lt;&gt;"",'2. Enter scores'!$B613-'2. Enter scores'!W613,"")</f>
        <v/>
      </c>
      <c r="Y609" s="125" t="str">
        <f>IF('2. Enter scores'!X613&lt;&gt;"",'2. Enter scores'!$B613-'2. Enter scores'!X613,"")</f>
        <v/>
      </c>
      <c r="Z609" s="125" t="str">
        <f>IF('2. Enter scores'!Y613&lt;&gt;"",'2. Enter scores'!$B613-'2. Enter scores'!Y613,"")</f>
        <v/>
      </c>
      <c r="AA609" s="125" t="str">
        <f>IF('2. Enter scores'!Z613&lt;&gt;"",'2. Enter scores'!$B613-'2. Enter scores'!Z613,"")</f>
        <v/>
      </c>
      <c r="AB609" s="125" t="str">
        <f>IF('2. Enter scores'!AA613&lt;&gt;"",'2. Enter scores'!$B613-'2. Enter scores'!AA613,"")</f>
        <v/>
      </c>
      <c r="AC609" s="125" t="str">
        <f>IF('2. Enter scores'!AB613&lt;&gt;"",'2. Enter scores'!$B613-'2. Enter scores'!AB613,"")</f>
        <v/>
      </c>
      <c r="AD609" s="125" t="str">
        <f>IF('2. Enter scores'!AC613&lt;&gt;"",'2. Enter scores'!$B613-'2. Enter scores'!AC613,"")</f>
        <v/>
      </c>
      <c r="AE609" s="125" t="str">
        <f>IF('2. Enter scores'!AD613&lt;&gt;"",'2. Enter scores'!$B613-'2. Enter scores'!AD613,"")</f>
        <v/>
      </c>
      <c r="AF609" s="125" t="str">
        <f>IF('2. Enter scores'!AE613&lt;&gt;"",'2. Enter scores'!$B613-'2. Enter scores'!AE613,"")</f>
        <v/>
      </c>
      <c r="AG609" s="125" t="str">
        <f>IF('2. Enter scores'!AF613&lt;&gt;"",'2. Enter scores'!$B613-'2. Enter scores'!AF613,"")</f>
        <v/>
      </c>
      <c r="AH609" s="125" t="str">
        <f>IF('2. Enter scores'!AG613&lt;&gt;"",'2. Enter scores'!$B613-'2. Enter scores'!AG613,"")</f>
        <v/>
      </c>
      <c r="AI609" s="125" t="str">
        <f>IF('2. Enter scores'!AH613&lt;&gt;"",'2. Enter scores'!$B613-'2. Enter scores'!AH613,"")</f>
        <v/>
      </c>
      <c r="AJ609" s="125" t="str">
        <f>IF('2. Enter scores'!AI613&lt;&gt;"",'2. Enter scores'!$B613-'2. Enter scores'!AI613,"")</f>
        <v/>
      </c>
      <c r="AK609" s="125" t="str">
        <f>IF('2. Enter scores'!AJ613&lt;&gt;"",'2. Enter scores'!$B613-'2. Enter scores'!AJ613,"")</f>
        <v/>
      </c>
      <c r="AL609" s="125" t="str">
        <f>IF('2. Enter scores'!AK613&lt;&gt;"",'2. Enter scores'!$B613-'2. Enter scores'!AK613,"")</f>
        <v/>
      </c>
      <c r="AM609" s="125" t="str">
        <f>IF('2. Enter scores'!AL613&lt;&gt;"",'2. Enter scores'!$B613-'2. Enter scores'!AL613,"")</f>
        <v/>
      </c>
      <c r="AN609" s="125" t="str">
        <f>IF('2. Enter scores'!AM613&lt;&gt;"",'2. Enter scores'!$B613-'2. Enter scores'!AM613,"")</f>
        <v/>
      </c>
      <c r="AO609" s="125" t="str">
        <f>IF('2. Enter scores'!AN613&lt;&gt;"",'2. Enter scores'!$B613-'2. Enter scores'!AN613,"")</f>
        <v/>
      </c>
      <c r="AP609" s="125" t="str">
        <f>IF('2. Enter scores'!AO613&lt;&gt;"",'2. Enter scores'!$B613-'2. Enter scores'!AO613,"")</f>
        <v/>
      </c>
      <c r="AQ609" s="125" t="str">
        <f>IF('2. Enter scores'!AP613&lt;&gt;"",'2. Enter scores'!$B613-'2. Enter scores'!AP613,"")</f>
        <v/>
      </c>
      <c r="AR609" s="125" t="str">
        <f>IF('2. Enter scores'!AQ613&lt;&gt;"",'2. Enter scores'!$B613-'2. Enter scores'!AQ613,"")</f>
        <v/>
      </c>
      <c r="AS609" s="125" t="str">
        <f>IF('2. Enter scores'!AR613&lt;&gt;"",'2. Enter scores'!$B613-'2. Enter scores'!AR613,"")</f>
        <v/>
      </c>
      <c r="AT609" s="125" t="str">
        <f>IF('2. Enter scores'!AS613&lt;&gt;"",'2. Enter scores'!$B613-'2. Enter scores'!AS613,"")</f>
        <v/>
      </c>
      <c r="AU609" s="125" t="str">
        <f>IF('2. Enter scores'!AT613&lt;&gt;"",'2. Enter scores'!$B613-'2. Enter scores'!AT613,"")</f>
        <v/>
      </c>
      <c r="AV609" s="125" t="str">
        <f>IF('2. Enter scores'!AU613&lt;&gt;"",'2. Enter scores'!$B613-'2. Enter scores'!AU613,"")</f>
        <v/>
      </c>
      <c r="AW609" s="125" t="str">
        <f>IF('2. Enter scores'!AV613&lt;&gt;"",'2. Enter scores'!$B613-'2. Enter scores'!AV613,"")</f>
        <v/>
      </c>
      <c r="AX609" s="125" t="str">
        <f>IF('2. Enter scores'!AW613&lt;&gt;"",'2. Enter scores'!$B613-'2. Enter scores'!AW613,"")</f>
        <v/>
      </c>
      <c r="AY609" s="125" t="str">
        <f>IF('2. Enter scores'!AX613&lt;&gt;"",'2. Enter scores'!$B613-'2. Enter scores'!AX613,"")</f>
        <v/>
      </c>
      <c r="AZ609" s="125" t="str">
        <f>IF('2. Enter scores'!AY613&lt;&gt;"",'2. Enter scores'!$B613-'2. Enter scores'!AY613,"")</f>
        <v/>
      </c>
      <c r="BA609" s="125" t="str">
        <f>IF('2. Enter scores'!AZ613&lt;&gt;"",'2. Enter scores'!$B613-'2. Enter scores'!AZ613,"")</f>
        <v/>
      </c>
      <c r="BB609" s="125" t="str">
        <f>IF('2. Enter scores'!BA613&lt;&gt;"",'2. Enter scores'!$B613-'2. Enter scores'!BA613,"")</f>
        <v/>
      </c>
      <c r="BC609" s="125" t="str">
        <f>IF('2. Enter scores'!BB613&lt;&gt;"",'2. Enter scores'!$B613-'2. Enter scores'!BB613,"")</f>
        <v/>
      </c>
      <c r="BD609" s="125" t="str">
        <f>IF('2. Enter scores'!BC613&lt;&gt;"",'2. Enter scores'!$B613-'2. Enter scores'!BC613,"")</f>
        <v/>
      </c>
      <c r="BE609" s="125" t="str">
        <f>IF('2. Enter scores'!BD613&lt;&gt;"",'2. Enter scores'!$B613-'2. Enter scores'!BD613,"")</f>
        <v/>
      </c>
      <c r="BF609" s="125" t="str">
        <f>IF('2. Enter scores'!BE613&lt;&gt;"",'2. Enter scores'!$B613-'2. Enter scores'!BE613,"")</f>
        <v/>
      </c>
      <c r="BG609" s="125" t="str">
        <f>IF('2. Enter scores'!BF613&lt;&gt;"",'2. Enter scores'!$B613-'2. Enter scores'!BF613,"")</f>
        <v/>
      </c>
      <c r="BH609" s="125" t="str">
        <f>IF('2. Enter scores'!BG613&lt;&gt;"",'2. Enter scores'!$B613-'2. Enter scores'!BG613,"")</f>
        <v/>
      </c>
      <c r="BI609" s="125" t="str">
        <f>IF('2. Enter scores'!BH613&lt;&gt;"",'2. Enter scores'!$B613-'2. Enter scores'!BH613,"")</f>
        <v/>
      </c>
      <c r="BJ609" s="125" t="str">
        <f>IF('2. Enter scores'!BI613&lt;&gt;"",'2. Enter scores'!$B613-'2. Enter scores'!BI613,"")</f>
        <v/>
      </c>
      <c r="BK609" s="125" t="str">
        <f>IF('2. Enter scores'!BJ613&lt;&gt;"",'2. Enter scores'!$B613-'2. Enter scores'!BJ613,"")</f>
        <v/>
      </c>
      <c r="BL609" s="125" t="str">
        <f>IF('2. Enter scores'!BK613&lt;&gt;"",'2. Enter scores'!$B613-'2. Enter scores'!BK613,"")</f>
        <v/>
      </c>
      <c r="BM609" s="125" t="str">
        <f>IF('2. Enter scores'!BL613&lt;&gt;"",'2. Enter scores'!$B613-'2. Enter scores'!BL613,"")</f>
        <v/>
      </c>
      <c r="BN609" s="125" t="str">
        <f>IF('2. Enter scores'!BM613&lt;&gt;"",'2. Enter scores'!$B613-'2. Enter scores'!BM613,"")</f>
        <v/>
      </c>
      <c r="BO609" s="125" t="str">
        <f>IF('2. Enter scores'!BN613&lt;&gt;"",'2. Enter scores'!$B613-'2. Enter scores'!BN613,"")</f>
        <v/>
      </c>
      <c r="BP609" s="108">
        <v>1000</v>
      </c>
    </row>
    <row r="610" spans="2:68" x14ac:dyDescent="0.35">
      <c r="B610" s="125" t="str">
        <f>IF('2. Enter scores'!A614&lt;&gt;"",'2. Enter scores'!A614,"")</f>
        <v/>
      </c>
      <c r="H610" s="125" t="str">
        <f>IF('2. Enter scores'!G614&lt;&gt;"",'2. Enter scores'!$B614-'2. Enter scores'!G614,"")</f>
        <v/>
      </c>
      <c r="I610" s="125" t="str">
        <f>IF('2. Enter scores'!H614&lt;&gt;"",'2. Enter scores'!$B614-'2. Enter scores'!H614,"")</f>
        <v/>
      </c>
      <c r="J610" s="125" t="str">
        <f>IF('2. Enter scores'!I614&lt;&gt;"",'2. Enter scores'!$B614-'2. Enter scores'!I614,"")</f>
        <v/>
      </c>
      <c r="K610" s="125" t="str">
        <f>IF('2. Enter scores'!J614&lt;&gt;"",'2. Enter scores'!$B614-'2. Enter scores'!J614,"")</f>
        <v/>
      </c>
      <c r="L610" s="125" t="str">
        <f>IF('2. Enter scores'!K614&lt;&gt;"",'2. Enter scores'!$B614-'2. Enter scores'!K614,"")</f>
        <v/>
      </c>
      <c r="M610" s="125" t="str">
        <f>IF('2. Enter scores'!L614&lt;&gt;"",'2. Enter scores'!$B614-'2. Enter scores'!L614,"")</f>
        <v/>
      </c>
      <c r="N610" s="125" t="str">
        <f>IF('2. Enter scores'!M614&lt;&gt;"",'2. Enter scores'!$B614-'2. Enter scores'!M614,"")</f>
        <v/>
      </c>
      <c r="O610" s="125" t="str">
        <f>IF('2. Enter scores'!N614&lt;&gt;"",'2. Enter scores'!$B614-'2. Enter scores'!N614,"")</f>
        <v/>
      </c>
      <c r="P610" s="125" t="str">
        <f>IF('2. Enter scores'!O614&lt;&gt;"",'2. Enter scores'!$B614-'2. Enter scores'!O614,"")</f>
        <v/>
      </c>
      <c r="Q610" s="125" t="str">
        <f>IF('2. Enter scores'!P614&lt;&gt;"",'2. Enter scores'!$B614-'2. Enter scores'!P614,"")</f>
        <v/>
      </c>
      <c r="R610" s="125" t="str">
        <f>IF('2. Enter scores'!Q614&lt;&gt;"",'2. Enter scores'!$B614-'2. Enter scores'!Q614,"")</f>
        <v/>
      </c>
      <c r="S610" s="125" t="str">
        <f>IF('2. Enter scores'!R614&lt;&gt;"",'2. Enter scores'!$B614-'2. Enter scores'!R614,"")</f>
        <v/>
      </c>
      <c r="T610" s="125" t="str">
        <f>IF('2. Enter scores'!S614&lt;&gt;"",'2. Enter scores'!$B614-'2. Enter scores'!S614,"")</f>
        <v/>
      </c>
      <c r="U610" s="125" t="str">
        <f>IF('2. Enter scores'!T614&lt;&gt;"",'2. Enter scores'!$B614-'2. Enter scores'!T614,"")</f>
        <v/>
      </c>
      <c r="V610" s="125" t="str">
        <f>IF('2. Enter scores'!U614&lt;&gt;"",'2. Enter scores'!$B614-'2. Enter scores'!U614,"")</f>
        <v/>
      </c>
      <c r="W610" s="125" t="str">
        <f>IF('2. Enter scores'!V614&lt;&gt;"",'2. Enter scores'!$B614-'2. Enter scores'!V614,"")</f>
        <v/>
      </c>
      <c r="X610" s="125" t="str">
        <f>IF('2. Enter scores'!W614&lt;&gt;"",'2. Enter scores'!$B614-'2. Enter scores'!W614,"")</f>
        <v/>
      </c>
      <c r="Y610" s="125" t="str">
        <f>IF('2. Enter scores'!X614&lt;&gt;"",'2. Enter scores'!$B614-'2. Enter scores'!X614,"")</f>
        <v/>
      </c>
      <c r="Z610" s="125" t="str">
        <f>IF('2. Enter scores'!Y614&lt;&gt;"",'2. Enter scores'!$B614-'2. Enter scores'!Y614,"")</f>
        <v/>
      </c>
      <c r="AA610" s="125" t="str">
        <f>IF('2. Enter scores'!Z614&lt;&gt;"",'2. Enter scores'!$B614-'2. Enter scores'!Z614,"")</f>
        <v/>
      </c>
      <c r="AB610" s="125" t="str">
        <f>IF('2. Enter scores'!AA614&lt;&gt;"",'2. Enter scores'!$B614-'2. Enter scores'!AA614,"")</f>
        <v/>
      </c>
      <c r="AC610" s="125" t="str">
        <f>IF('2. Enter scores'!AB614&lt;&gt;"",'2. Enter scores'!$B614-'2. Enter scores'!AB614,"")</f>
        <v/>
      </c>
      <c r="AD610" s="125" t="str">
        <f>IF('2. Enter scores'!AC614&lt;&gt;"",'2. Enter scores'!$B614-'2. Enter scores'!AC614,"")</f>
        <v/>
      </c>
      <c r="AE610" s="125" t="str">
        <f>IF('2. Enter scores'!AD614&lt;&gt;"",'2. Enter scores'!$B614-'2. Enter scores'!AD614,"")</f>
        <v/>
      </c>
      <c r="AF610" s="125" t="str">
        <f>IF('2. Enter scores'!AE614&lt;&gt;"",'2. Enter scores'!$B614-'2. Enter scores'!AE614,"")</f>
        <v/>
      </c>
      <c r="AG610" s="125" t="str">
        <f>IF('2. Enter scores'!AF614&lt;&gt;"",'2. Enter scores'!$B614-'2. Enter scores'!AF614,"")</f>
        <v/>
      </c>
      <c r="AH610" s="125" t="str">
        <f>IF('2. Enter scores'!AG614&lt;&gt;"",'2. Enter scores'!$B614-'2. Enter scores'!AG614,"")</f>
        <v/>
      </c>
      <c r="AI610" s="125" t="str">
        <f>IF('2. Enter scores'!AH614&lt;&gt;"",'2. Enter scores'!$B614-'2. Enter scores'!AH614,"")</f>
        <v/>
      </c>
      <c r="AJ610" s="125" t="str">
        <f>IF('2. Enter scores'!AI614&lt;&gt;"",'2. Enter scores'!$B614-'2. Enter scores'!AI614,"")</f>
        <v/>
      </c>
      <c r="AK610" s="125" t="str">
        <f>IF('2. Enter scores'!AJ614&lt;&gt;"",'2. Enter scores'!$B614-'2. Enter scores'!AJ614,"")</f>
        <v/>
      </c>
      <c r="AL610" s="125" t="str">
        <f>IF('2. Enter scores'!AK614&lt;&gt;"",'2. Enter scores'!$B614-'2. Enter scores'!AK614,"")</f>
        <v/>
      </c>
      <c r="AM610" s="125" t="str">
        <f>IF('2. Enter scores'!AL614&lt;&gt;"",'2. Enter scores'!$B614-'2. Enter scores'!AL614,"")</f>
        <v/>
      </c>
      <c r="AN610" s="125" t="str">
        <f>IF('2. Enter scores'!AM614&lt;&gt;"",'2. Enter scores'!$B614-'2. Enter scores'!AM614,"")</f>
        <v/>
      </c>
      <c r="AO610" s="125" t="str">
        <f>IF('2. Enter scores'!AN614&lt;&gt;"",'2. Enter scores'!$B614-'2. Enter scores'!AN614,"")</f>
        <v/>
      </c>
      <c r="AP610" s="125" t="str">
        <f>IF('2. Enter scores'!AO614&lt;&gt;"",'2. Enter scores'!$B614-'2. Enter scores'!AO614,"")</f>
        <v/>
      </c>
      <c r="AQ610" s="125" t="str">
        <f>IF('2. Enter scores'!AP614&lt;&gt;"",'2. Enter scores'!$B614-'2. Enter scores'!AP614,"")</f>
        <v/>
      </c>
      <c r="AR610" s="125" t="str">
        <f>IF('2. Enter scores'!AQ614&lt;&gt;"",'2. Enter scores'!$B614-'2. Enter scores'!AQ614,"")</f>
        <v/>
      </c>
      <c r="AS610" s="125" t="str">
        <f>IF('2. Enter scores'!AR614&lt;&gt;"",'2. Enter scores'!$B614-'2. Enter scores'!AR614,"")</f>
        <v/>
      </c>
      <c r="AT610" s="125" t="str">
        <f>IF('2. Enter scores'!AS614&lt;&gt;"",'2. Enter scores'!$B614-'2. Enter scores'!AS614,"")</f>
        <v/>
      </c>
      <c r="AU610" s="125" t="str">
        <f>IF('2. Enter scores'!AT614&lt;&gt;"",'2. Enter scores'!$B614-'2. Enter scores'!AT614,"")</f>
        <v/>
      </c>
      <c r="AV610" s="125" t="str">
        <f>IF('2. Enter scores'!AU614&lt;&gt;"",'2. Enter scores'!$B614-'2. Enter scores'!AU614,"")</f>
        <v/>
      </c>
      <c r="AW610" s="125" t="str">
        <f>IF('2. Enter scores'!AV614&lt;&gt;"",'2. Enter scores'!$B614-'2. Enter scores'!AV614,"")</f>
        <v/>
      </c>
      <c r="AX610" s="125" t="str">
        <f>IF('2. Enter scores'!AW614&lt;&gt;"",'2. Enter scores'!$B614-'2. Enter scores'!AW614,"")</f>
        <v/>
      </c>
      <c r="AY610" s="125" t="str">
        <f>IF('2. Enter scores'!AX614&lt;&gt;"",'2. Enter scores'!$B614-'2. Enter scores'!AX614,"")</f>
        <v/>
      </c>
      <c r="AZ610" s="125" t="str">
        <f>IF('2. Enter scores'!AY614&lt;&gt;"",'2. Enter scores'!$B614-'2. Enter scores'!AY614,"")</f>
        <v/>
      </c>
      <c r="BA610" s="125" t="str">
        <f>IF('2. Enter scores'!AZ614&lt;&gt;"",'2. Enter scores'!$B614-'2. Enter scores'!AZ614,"")</f>
        <v/>
      </c>
      <c r="BB610" s="125" t="str">
        <f>IF('2. Enter scores'!BA614&lt;&gt;"",'2. Enter scores'!$B614-'2. Enter scores'!BA614,"")</f>
        <v/>
      </c>
      <c r="BC610" s="125" t="str">
        <f>IF('2. Enter scores'!BB614&lt;&gt;"",'2. Enter scores'!$B614-'2. Enter scores'!BB614,"")</f>
        <v/>
      </c>
      <c r="BD610" s="125" t="str">
        <f>IF('2. Enter scores'!BC614&lt;&gt;"",'2. Enter scores'!$B614-'2. Enter scores'!BC614,"")</f>
        <v/>
      </c>
      <c r="BE610" s="125" t="str">
        <f>IF('2. Enter scores'!BD614&lt;&gt;"",'2. Enter scores'!$B614-'2. Enter scores'!BD614,"")</f>
        <v/>
      </c>
      <c r="BF610" s="125" t="str">
        <f>IF('2. Enter scores'!BE614&lt;&gt;"",'2. Enter scores'!$B614-'2. Enter scores'!BE614,"")</f>
        <v/>
      </c>
      <c r="BG610" s="125" t="str">
        <f>IF('2. Enter scores'!BF614&lt;&gt;"",'2. Enter scores'!$B614-'2. Enter scores'!BF614,"")</f>
        <v/>
      </c>
      <c r="BH610" s="125" t="str">
        <f>IF('2. Enter scores'!BG614&lt;&gt;"",'2. Enter scores'!$B614-'2. Enter scores'!BG614,"")</f>
        <v/>
      </c>
      <c r="BI610" s="125" t="str">
        <f>IF('2. Enter scores'!BH614&lt;&gt;"",'2. Enter scores'!$B614-'2. Enter scores'!BH614,"")</f>
        <v/>
      </c>
      <c r="BJ610" s="125" t="str">
        <f>IF('2. Enter scores'!BI614&lt;&gt;"",'2. Enter scores'!$B614-'2. Enter scores'!BI614,"")</f>
        <v/>
      </c>
      <c r="BK610" s="125" t="str">
        <f>IF('2. Enter scores'!BJ614&lt;&gt;"",'2. Enter scores'!$B614-'2. Enter scores'!BJ614,"")</f>
        <v/>
      </c>
      <c r="BL610" s="125" t="str">
        <f>IF('2. Enter scores'!BK614&lt;&gt;"",'2. Enter scores'!$B614-'2. Enter scores'!BK614,"")</f>
        <v/>
      </c>
      <c r="BM610" s="125" t="str">
        <f>IF('2. Enter scores'!BL614&lt;&gt;"",'2. Enter scores'!$B614-'2. Enter scores'!BL614,"")</f>
        <v/>
      </c>
      <c r="BN610" s="125" t="str">
        <f>IF('2. Enter scores'!BM614&lt;&gt;"",'2. Enter scores'!$B614-'2. Enter scores'!BM614,"")</f>
        <v/>
      </c>
      <c r="BO610" s="125" t="str">
        <f>IF('2. Enter scores'!BN614&lt;&gt;"",'2. Enter scores'!$B614-'2. Enter scores'!BN614,"")</f>
        <v/>
      </c>
      <c r="BP610" s="108">
        <v>1000</v>
      </c>
    </row>
    <row r="611" spans="2:68" x14ac:dyDescent="0.35">
      <c r="B611" s="125" t="str">
        <f>IF('2. Enter scores'!A615&lt;&gt;"",'2. Enter scores'!A615,"")</f>
        <v/>
      </c>
      <c r="H611" s="125" t="str">
        <f>IF('2. Enter scores'!G615&lt;&gt;"",'2. Enter scores'!$B615-'2. Enter scores'!G615,"")</f>
        <v/>
      </c>
      <c r="I611" s="125" t="str">
        <f>IF('2. Enter scores'!H615&lt;&gt;"",'2. Enter scores'!$B615-'2. Enter scores'!H615,"")</f>
        <v/>
      </c>
      <c r="J611" s="125" t="str">
        <f>IF('2. Enter scores'!I615&lt;&gt;"",'2. Enter scores'!$B615-'2. Enter scores'!I615,"")</f>
        <v/>
      </c>
      <c r="K611" s="125" t="str">
        <f>IF('2. Enter scores'!J615&lt;&gt;"",'2. Enter scores'!$B615-'2. Enter scores'!J615,"")</f>
        <v/>
      </c>
      <c r="L611" s="125" t="str">
        <f>IF('2. Enter scores'!K615&lt;&gt;"",'2. Enter scores'!$B615-'2. Enter scores'!K615,"")</f>
        <v/>
      </c>
      <c r="M611" s="125" t="str">
        <f>IF('2. Enter scores'!L615&lt;&gt;"",'2. Enter scores'!$B615-'2. Enter scores'!L615,"")</f>
        <v/>
      </c>
      <c r="N611" s="125" t="str">
        <f>IF('2. Enter scores'!M615&lt;&gt;"",'2. Enter scores'!$B615-'2. Enter scores'!M615,"")</f>
        <v/>
      </c>
      <c r="O611" s="125" t="str">
        <f>IF('2. Enter scores'!N615&lt;&gt;"",'2. Enter scores'!$B615-'2. Enter scores'!N615,"")</f>
        <v/>
      </c>
      <c r="P611" s="125" t="str">
        <f>IF('2. Enter scores'!O615&lt;&gt;"",'2. Enter scores'!$B615-'2. Enter scores'!O615,"")</f>
        <v/>
      </c>
      <c r="Q611" s="125" t="str">
        <f>IF('2. Enter scores'!P615&lt;&gt;"",'2. Enter scores'!$B615-'2. Enter scores'!P615,"")</f>
        <v/>
      </c>
      <c r="R611" s="125" t="str">
        <f>IF('2. Enter scores'!Q615&lt;&gt;"",'2. Enter scores'!$B615-'2. Enter scores'!Q615,"")</f>
        <v/>
      </c>
      <c r="S611" s="125" t="str">
        <f>IF('2. Enter scores'!R615&lt;&gt;"",'2. Enter scores'!$B615-'2. Enter scores'!R615,"")</f>
        <v/>
      </c>
      <c r="T611" s="125" t="str">
        <f>IF('2. Enter scores'!S615&lt;&gt;"",'2. Enter scores'!$B615-'2. Enter scores'!S615,"")</f>
        <v/>
      </c>
      <c r="U611" s="125" t="str">
        <f>IF('2. Enter scores'!T615&lt;&gt;"",'2. Enter scores'!$B615-'2. Enter scores'!T615,"")</f>
        <v/>
      </c>
      <c r="V611" s="125" t="str">
        <f>IF('2. Enter scores'!U615&lt;&gt;"",'2. Enter scores'!$B615-'2. Enter scores'!U615,"")</f>
        <v/>
      </c>
      <c r="W611" s="125" t="str">
        <f>IF('2. Enter scores'!V615&lt;&gt;"",'2. Enter scores'!$B615-'2. Enter scores'!V615,"")</f>
        <v/>
      </c>
      <c r="X611" s="125" t="str">
        <f>IF('2. Enter scores'!W615&lt;&gt;"",'2. Enter scores'!$B615-'2. Enter scores'!W615,"")</f>
        <v/>
      </c>
      <c r="Y611" s="125" t="str">
        <f>IF('2. Enter scores'!X615&lt;&gt;"",'2. Enter scores'!$B615-'2. Enter scores'!X615,"")</f>
        <v/>
      </c>
      <c r="Z611" s="125" t="str">
        <f>IF('2. Enter scores'!Y615&lt;&gt;"",'2. Enter scores'!$B615-'2. Enter scores'!Y615,"")</f>
        <v/>
      </c>
      <c r="AA611" s="125" t="str">
        <f>IF('2. Enter scores'!Z615&lt;&gt;"",'2. Enter scores'!$B615-'2. Enter scores'!Z615,"")</f>
        <v/>
      </c>
      <c r="AB611" s="125" t="str">
        <f>IF('2. Enter scores'!AA615&lt;&gt;"",'2. Enter scores'!$B615-'2. Enter scores'!AA615,"")</f>
        <v/>
      </c>
      <c r="AC611" s="125" t="str">
        <f>IF('2. Enter scores'!AB615&lt;&gt;"",'2. Enter scores'!$B615-'2. Enter scores'!AB615,"")</f>
        <v/>
      </c>
      <c r="AD611" s="125" t="str">
        <f>IF('2. Enter scores'!AC615&lt;&gt;"",'2. Enter scores'!$B615-'2. Enter scores'!AC615,"")</f>
        <v/>
      </c>
      <c r="AE611" s="125" t="str">
        <f>IF('2. Enter scores'!AD615&lt;&gt;"",'2. Enter scores'!$B615-'2. Enter scores'!AD615,"")</f>
        <v/>
      </c>
      <c r="AF611" s="125" t="str">
        <f>IF('2. Enter scores'!AE615&lt;&gt;"",'2. Enter scores'!$B615-'2. Enter scores'!AE615,"")</f>
        <v/>
      </c>
      <c r="AG611" s="125" t="str">
        <f>IF('2. Enter scores'!AF615&lt;&gt;"",'2. Enter scores'!$B615-'2. Enter scores'!AF615,"")</f>
        <v/>
      </c>
      <c r="AH611" s="125" t="str">
        <f>IF('2. Enter scores'!AG615&lt;&gt;"",'2. Enter scores'!$B615-'2. Enter scores'!AG615,"")</f>
        <v/>
      </c>
      <c r="AI611" s="125" t="str">
        <f>IF('2. Enter scores'!AH615&lt;&gt;"",'2. Enter scores'!$B615-'2. Enter scores'!AH615,"")</f>
        <v/>
      </c>
      <c r="AJ611" s="125" t="str">
        <f>IF('2. Enter scores'!AI615&lt;&gt;"",'2. Enter scores'!$B615-'2. Enter scores'!AI615,"")</f>
        <v/>
      </c>
      <c r="AK611" s="125" t="str">
        <f>IF('2. Enter scores'!AJ615&lt;&gt;"",'2. Enter scores'!$B615-'2. Enter scores'!AJ615,"")</f>
        <v/>
      </c>
      <c r="AL611" s="125" t="str">
        <f>IF('2. Enter scores'!AK615&lt;&gt;"",'2. Enter scores'!$B615-'2. Enter scores'!AK615,"")</f>
        <v/>
      </c>
      <c r="AM611" s="125" t="str">
        <f>IF('2. Enter scores'!AL615&lt;&gt;"",'2. Enter scores'!$B615-'2. Enter scores'!AL615,"")</f>
        <v/>
      </c>
      <c r="AN611" s="125" t="str">
        <f>IF('2. Enter scores'!AM615&lt;&gt;"",'2. Enter scores'!$B615-'2. Enter scores'!AM615,"")</f>
        <v/>
      </c>
      <c r="AO611" s="125" t="str">
        <f>IF('2. Enter scores'!AN615&lt;&gt;"",'2. Enter scores'!$B615-'2. Enter scores'!AN615,"")</f>
        <v/>
      </c>
      <c r="AP611" s="125" t="str">
        <f>IF('2. Enter scores'!AO615&lt;&gt;"",'2. Enter scores'!$B615-'2. Enter scores'!AO615,"")</f>
        <v/>
      </c>
      <c r="AQ611" s="125" t="str">
        <f>IF('2. Enter scores'!AP615&lt;&gt;"",'2. Enter scores'!$B615-'2. Enter scores'!AP615,"")</f>
        <v/>
      </c>
      <c r="AR611" s="125" t="str">
        <f>IF('2. Enter scores'!AQ615&lt;&gt;"",'2. Enter scores'!$B615-'2. Enter scores'!AQ615,"")</f>
        <v/>
      </c>
      <c r="AS611" s="125" t="str">
        <f>IF('2. Enter scores'!AR615&lt;&gt;"",'2. Enter scores'!$B615-'2. Enter scores'!AR615,"")</f>
        <v/>
      </c>
      <c r="AT611" s="125" t="str">
        <f>IF('2. Enter scores'!AS615&lt;&gt;"",'2. Enter scores'!$B615-'2. Enter scores'!AS615,"")</f>
        <v/>
      </c>
      <c r="AU611" s="125" t="str">
        <f>IF('2. Enter scores'!AT615&lt;&gt;"",'2. Enter scores'!$B615-'2. Enter scores'!AT615,"")</f>
        <v/>
      </c>
      <c r="AV611" s="125" t="str">
        <f>IF('2. Enter scores'!AU615&lt;&gt;"",'2. Enter scores'!$B615-'2. Enter scores'!AU615,"")</f>
        <v/>
      </c>
      <c r="AW611" s="125" t="str">
        <f>IF('2. Enter scores'!AV615&lt;&gt;"",'2. Enter scores'!$B615-'2. Enter scores'!AV615,"")</f>
        <v/>
      </c>
      <c r="AX611" s="125" t="str">
        <f>IF('2. Enter scores'!AW615&lt;&gt;"",'2. Enter scores'!$B615-'2. Enter scores'!AW615,"")</f>
        <v/>
      </c>
      <c r="AY611" s="125" t="str">
        <f>IF('2. Enter scores'!AX615&lt;&gt;"",'2. Enter scores'!$B615-'2. Enter scores'!AX615,"")</f>
        <v/>
      </c>
      <c r="AZ611" s="125" t="str">
        <f>IF('2. Enter scores'!AY615&lt;&gt;"",'2. Enter scores'!$B615-'2. Enter scores'!AY615,"")</f>
        <v/>
      </c>
      <c r="BA611" s="125" t="str">
        <f>IF('2. Enter scores'!AZ615&lt;&gt;"",'2. Enter scores'!$B615-'2. Enter scores'!AZ615,"")</f>
        <v/>
      </c>
      <c r="BB611" s="125" t="str">
        <f>IF('2. Enter scores'!BA615&lt;&gt;"",'2. Enter scores'!$B615-'2. Enter scores'!BA615,"")</f>
        <v/>
      </c>
      <c r="BC611" s="125" t="str">
        <f>IF('2. Enter scores'!BB615&lt;&gt;"",'2. Enter scores'!$B615-'2. Enter scores'!BB615,"")</f>
        <v/>
      </c>
      <c r="BD611" s="125" t="str">
        <f>IF('2. Enter scores'!BC615&lt;&gt;"",'2. Enter scores'!$B615-'2. Enter scores'!BC615,"")</f>
        <v/>
      </c>
      <c r="BE611" s="125" t="str">
        <f>IF('2. Enter scores'!BD615&lt;&gt;"",'2. Enter scores'!$B615-'2. Enter scores'!BD615,"")</f>
        <v/>
      </c>
      <c r="BF611" s="125" t="str">
        <f>IF('2. Enter scores'!BE615&lt;&gt;"",'2. Enter scores'!$B615-'2. Enter scores'!BE615,"")</f>
        <v/>
      </c>
      <c r="BG611" s="125" t="str">
        <f>IF('2. Enter scores'!BF615&lt;&gt;"",'2. Enter scores'!$B615-'2. Enter scores'!BF615,"")</f>
        <v/>
      </c>
      <c r="BH611" s="125" t="str">
        <f>IF('2. Enter scores'!BG615&lt;&gt;"",'2. Enter scores'!$B615-'2. Enter scores'!BG615,"")</f>
        <v/>
      </c>
      <c r="BI611" s="125" t="str">
        <f>IF('2. Enter scores'!BH615&lt;&gt;"",'2. Enter scores'!$B615-'2. Enter scores'!BH615,"")</f>
        <v/>
      </c>
      <c r="BJ611" s="125" t="str">
        <f>IF('2. Enter scores'!BI615&lt;&gt;"",'2. Enter scores'!$B615-'2. Enter scores'!BI615,"")</f>
        <v/>
      </c>
      <c r="BK611" s="125" t="str">
        <f>IF('2. Enter scores'!BJ615&lt;&gt;"",'2. Enter scores'!$B615-'2. Enter scores'!BJ615,"")</f>
        <v/>
      </c>
      <c r="BL611" s="125" t="str">
        <f>IF('2. Enter scores'!BK615&lt;&gt;"",'2. Enter scores'!$B615-'2. Enter scores'!BK615,"")</f>
        <v/>
      </c>
      <c r="BM611" s="125" t="str">
        <f>IF('2. Enter scores'!BL615&lt;&gt;"",'2. Enter scores'!$B615-'2. Enter scores'!BL615,"")</f>
        <v/>
      </c>
      <c r="BN611" s="125" t="str">
        <f>IF('2. Enter scores'!BM615&lt;&gt;"",'2. Enter scores'!$B615-'2. Enter scores'!BM615,"")</f>
        <v/>
      </c>
      <c r="BO611" s="125" t="str">
        <f>IF('2. Enter scores'!BN615&lt;&gt;"",'2. Enter scores'!$B615-'2. Enter scores'!BN615,"")</f>
        <v/>
      </c>
      <c r="BP611" s="108">
        <v>1000</v>
      </c>
    </row>
    <row r="612" spans="2:68" x14ac:dyDescent="0.35">
      <c r="B612" s="125" t="str">
        <f>IF('2. Enter scores'!A616&lt;&gt;"",'2. Enter scores'!A616,"")</f>
        <v/>
      </c>
      <c r="H612" s="125" t="str">
        <f>IF('2. Enter scores'!G616&lt;&gt;"",'2. Enter scores'!$B616-'2. Enter scores'!G616,"")</f>
        <v/>
      </c>
      <c r="I612" s="125" t="str">
        <f>IF('2. Enter scores'!H616&lt;&gt;"",'2. Enter scores'!$B616-'2. Enter scores'!H616,"")</f>
        <v/>
      </c>
      <c r="J612" s="125" t="str">
        <f>IF('2. Enter scores'!I616&lt;&gt;"",'2. Enter scores'!$B616-'2. Enter scores'!I616,"")</f>
        <v/>
      </c>
      <c r="K612" s="125" t="str">
        <f>IF('2. Enter scores'!J616&lt;&gt;"",'2. Enter scores'!$B616-'2. Enter scores'!J616,"")</f>
        <v/>
      </c>
      <c r="L612" s="125" t="str">
        <f>IF('2. Enter scores'!K616&lt;&gt;"",'2. Enter scores'!$B616-'2. Enter scores'!K616,"")</f>
        <v/>
      </c>
      <c r="M612" s="125" t="str">
        <f>IF('2. Enter scores'!L616&lt;&gt;"",'2. Enter scores'!$B616-'2. Enter scores'!L616,"")</f>
        <v/>
      </c>
      <c r="N612" s="125" t="str">
        <f>IF('2. Enter scores'!M616&lt;&gt;"",'2. Enter scores'!$B616-'2. Enter scores'!M616,"")</f>
        <v/>
      </c>
      <c r="O612" s="125" t="str">
        <f>IF('2. Enter scores'!N616&lt;&gt;"",'2. Enter scores'!$B616-'2. Enter scores'!N616,"")</f>
        <v/>
      </c>
      <c r="P612" s="125" t="str">
        <f>IF('2. Enter scores'!O616&lt;&gt;"",'2. Enter scores'!$B616-'2. Enter scores'!O616,"")</f>
        <v/>
      </c>
      <c r="Q612" s="125" t="str">
        <f>IF('2. Enter scores'!P616&lt;&gt;"",'2. Enter scores'!$B616-'2. Enter scores'!P616,"")</f>
        <v/>
      </c>
      <c r="R612" s="125" t="str">
        <f>IF('2. Enter scores'!Q616&lt;&gt;"",'2. Enter scores'!$B616-'2. Enter scores'!Q616,"")</f>
        <v/>
      </c>
      <c r="S612" s="125" t="str">
        <f>IF('2. Enter scores'!R616&lt;&gt;"",'2. Enter scores'!$B616-'2. Enter scores'!R616,"")</f>
        <v/>
      </c>
      <c r="T612" s="125" t="str">
        <f>IF('2. Enter scores'!S616&lt;&gt;"",'2. Enter scores'!$B616-'2. Enter scores'!S616,"")</f>
        <v/>
      </c>
      <c r="U612" s="125" t="str">
        <f>IF('2. Enter scores'!T616&lt;&gt;"",'2. Enter scores'!$B616-'2. Enter scores'!T616,"")</f>
        <v/>
      </c>
      <c r="V612" s="125" t="str">
        <f>IF('2. Enter scores'!U616&lt;&gt;"",'2. Enter scores'!$B616-'2. Enter scores'!U616,"")</f>
        <v/>
      </c>
      <c r="W612" s="125" t="str">
        <f>IF('2. Enter scores'!V616&lt;&gt;"",'2. Enter scores'!$B616-'2. Enter scores'!V616,"")</f>
        <v/>
      </c>
      <c r="X612" s="125" t="str">
        <f>IF('2. Enter scores'!W616&lt;&gt;"",'2. Enter scores'!$B616-'2. Enter scores'!W616,"")</f>
        <v/>
      </c>
      <c r="Y612" s="125" t="str">
        <f>IF('2. Enter scores'!X616&lt;&gt;"",'2. Enter scores'!$B616-'2. Enter scores'!X616,"")</f>
        <v/>
      </c>
      <c r="Z612" s="125" t="str">
        <f>IF('2. Enter scores'!Y616&lt;&gt;"",'2. Enter scores'!$B616-'2. Enter scores'!Y616,"")</f>
        <v/>
      </c>
      <c r="AA612" s="125" t="str">
        <f>IF('2. Enter scores'!Z616&lt;&gt;"",'2. Enter scores'!$B616-'2. Enter scores'!Z616,"")</f>
        <v/>
      </c>
      <c r="AB612" s="125" t="str">
        <f>IF('2. Enter scores'!AA616&lt;&gt;"",'2. Enter scores'!$B616-'2. Enter scores'!AA616,"")</f>
        <v/>
      </c>
      <c r="AC612" s="125" t="str">
        <f>IF('2. Enter scores'!AB616&lt;&gt;"",'2. Enter scores'!$B616-'2. Enter scores'!AB616,"")</f>
        <v/>
      </c>
      <c r="AD612" s="125" t="str">
        <f>IF('2. Enter scores'!AC616&lt;&gt;"",'2. Enter scores'!$B616-'2. Enter scores'!AC616,"")</f>
        <v/>
      </c>
      <c r="AE612" s="125" t="str">
        <f>IF('2. Enter scores'!AD616&lt;&gt;"",'2. Enter scores'!$B616-'2. Enter scores'!AD616,"")</f>
        <v/>
      </c>
      <c r="AF612" s="125" t="str">
        <f>IF('2. Enter scores'!AE616&lt;&gt;"",'2. Enter scores'!$B616-'2. Enter scores'!AE616,"")</f>
        <v/>
      </c>
      <c r="AG612" s="125" t="str">
        <f>IF('2. Enter scores'!AF616&lt;&gt;"",'2. Enter scores'!$B616-'2. Enter scores'!AF616,"")</f>
        <v/>
      </c>
      <c r="AH612" s="125" t="str">
        <f>IF('2. Enter scores'!AG616&lt;&gt;"",'2. Enter scores'!$B616-'2. Enter scores'!AG616,"")</f>
        <v/>
      </c>
      <c r="AI612" s="125" t="str">
        <f>IF('2. Enter scores'!AH616&lt;&gt;"",'2. Enter scores'!$B616-'2. Enter scores'!AH616,"")</f>
        <v/>
      </c>
      <c r="AJ612" s="125" t="str">
        <f>IF('2. Enter scores'!AI616&lt;&gt;"",'2. Enter scores'!$B616-'2. Enter scores'!AI616,"")</f>
        <v/>
      </c>
      <c r="AK612" s="125" t="str">
        <f>IF('2. Enter scores'!AJ616&lt;&gt;"",'2. Enter scores'!$B616-'2. Enter scores'!AJ616,"")</f>
        <v/>
      </c>
      <c r="AL612" s="125" t="str">
        <f>IF('2. Enter scores'!AK616&lt;&gt;"",'2. Enter scores'!$B616-'2. Enter scores'!AK616,"")</f>
        <v/>
      </c>
      <c r="AM612" s="125" t="str">
        <f>IF('2. Enter scores'!AL616&lt;&gt;"",'2. Enter scores'!$B616-'2. Enter scores'!AL616,"")</f>
        <v/>
      </c>
      <c r="AN612" s="125" t="str">
        <f>IF('2. Enter scores'!AM616&lt;&gt;"",'2. Enter scores'!$B616-'2. Enter scores'!AM616,"")</f>
        <v/>
      </c>
      <c r="AO612" s="125" t="str">
        <f>IF('2. Enter scores'!AN616&lt;&gt;"",'2. Enter scores'!$B616-'2. Enter scores'!AN616,"")</f>
        <v/>
      </c>
      <c r="AP612" s="125" t="str">
        <f>IF('2. Enter scores'!AO616&lt;&gt;"",'2. Enter scores'!$B616-'2. Enter scores'!AO616,"")</f>
        <v/>
      </c>
      <c r="AQ612" s="125" t="str">
        <f>IF('2. Enter scores'!AP616&lt;&gt;"",'2. Enter scores'!$B616-'2. Enter scores'!AP616,"")</f>
        <v/>
      </c>
      <c r="AR612" s="125" t="str">
        <f>IF('2. Enter scores'!AQ616&lt;&gt;"",'2. Enter scores'!$B616-'2. Enter scores'!AQ616,"")</f>
        <v/>
      </c>
      <c r="AS612" s="125" t="str">
        <f>IF('2. Enter scores'!AR616&lt;&gt;"",'2. Enter scores'!$B616-'2. Enter scores'!AR616,"")</f>
        <v/>
      </c>
      <c r="AT612" s="125" t="str">
        <f>IF('2. Enter scores'!AS616&lt;&gt;"",'2. Enter scores'!$B616-'2. Enter scores'!AS616,"")</f>
        <v/>
      </c>
      <c r="AU612" s="125" t="str">
        <f>IF('2. Enter scores'!AT616&lt;&gt;"",'2. Enter scores'!$B616-'2. Enter scores'!AT616,"")</f>
        <v/>
      </c>
      <c r="AV612" s="125" t="str">
        <f>IF('2. Enter scores'!AU616&lt;&gt;"",'2. Enter scores'!$B616-'2. Enter scores'!AU616,"")</f>
        <v/>
      </c>
      <c r="AW612" s="125" t="str">
        <f>IF('2. Enter scores'!AV616&lt;&gt;"",'2. Enter scores'!$B616-'2. Enter scores'!AV616,"")</f>
        <v/>
      </c>
      <c r="AX612" s="125" t="str">
        <f>IF('2. Enter scores'!AW616&lt;&gt;"",'2. Enter scores'!$B616-'2. Enter scores'!AW616,"")</f>
        <v/>
      </c>
      <c r="AY612" s="125" t="str">
        <f>IF('2. Enter scores'!AX616&lt;&gt;"",'2. Enter scores'!$B616-'2. Enter scores'!AX616,"")</f>
        <v/>
      </c>
      <c r="AZ612" s="125" t="str">
        <f>IF('2. Enter scores'!AY616&lt;&gt;"",'2. Enter scores'!$B616-'2. Enter scores'!AY616,"")</f>
        <v/>
      </c>
      <c r="BA612" s="125" t="str">
        <f>IF('2. Enter scores'!AZ616&lt;&gt;"",'2. Enter scores'!$B616-'2. Enter scores'!AZ616,"")</f>
        <v/>
      </c>
      <c r="BB612" s="125" t="str">
        <f>IF('2. Enter scores'!BA616&lt;&gt;"",'2. Enter scores'!$B616-'2. Enter scores'!BA616,"")</f>
        <v/>
      </c>
      <c r="BC612" s="125" t="str">
        <f>IF('2. Enter scores'!BB616&lt;&gt;"",'2. Enter scores'!$B616-'2. Enter scores'!BB616,"")</f>
        <v/>
      </c>
      <c r="BD612" s="125" t="str">
        <f>IF('2. Enter scores'!BC616&lt;&gt;"",'2. Enter scores'!$B616-'2. Enter scores'!BC616,"")</f>
        <v/>
      </c>
      <c r="BE612" s="125" t="str">
        <f>IF('2. Enter scores'!BD616&lt;&gt;"",'2. Enter scores'!$B616-'2. Enter scores'!BD616,"")</f>
        <v/>
      </c>
      <c r="BF612" s="125" t="str">
        <f>IF('2. Enter scores'!BE616&lt;&gt;"",'2. Enter scores'!$B616-'2. Enter scores'!BE616,"")</f>
        <v/>
      </c>
      <c r="BG612" s="125" t="str">
        <f>IF('2. Enter scores'!BF616&lt;&gt;"",'2. Enter scores'!$B616-'2. Enter scores'!BF616,"")</f>
        <v/>
      </c>
      <c r="BH612" s="125" t="str">
        <f>IF('2. Enter scores'!BG616&lt;&gt;"",'2. Enter scores'!$B616-'2. Enter scores'!BG616,"")</f>
        <v/>
      </c>
      <c r="BI612" s="125" t="str">
        <f>IF('2. Enter scores'!BH616&lt;&gt;"",'2. Enter scores'!$B616-'2. Enter scores'!BH616,"")</f>
        <v/>
      </c>
      <c r="BJ612" s="125" t="str">
        <f>IF('2. Enter scores'!BI616&lt;&gt;"",'2. Enter scores'!$B616-'2. Enter scores'!BI616,"")</f>
        <v/>
      </c>
      <c r="BK612" s="125" t="str">
        <f>IF('2. Enter scores'!BJ616&lt;&gt;"",'2. Enter scores'!$B616-'2. Enter scores'!BJ616,"")</f>
        <v/>
      </c>
      <c r="BL612" s="125" t="str">
        <f>IF('2. Enter scores'!BK616&lt;&gt;"",'2. Enter scores'!$B616-'2. Enter scores'!BK616,"")</f>
        <v/>
      </c>
      <c r="BM612" s="125" t="str">
        <f>IF('2. Enter scores'!BL616&lt;&gt;"",'2. Enter scores'!$B616-'2. Enter scores'!BL616,"")</f>
        <v/>
      </c>
      <c r="BN612" s="125" t="str">
        <f>IF('2. Enter scores'!BM616&lt;&gt;"",'2. Enter scores'!$B616-'2. Enter scores'!BM616,"")</f>
        <v/>
      </c>
      <c r="BO612" s="125" t="str">
        <f>IF('2. Enter scores'!BN616&lt;&gt;"",'2. Enter scores'!$B616-'2. Enter scores'!BN616,"")</f>
        <v/>
      </c>
      <c r="BP612" s="108">
        <v>1000</v>
      </c>
    </row>
    <row r="613" spans="2:68" x14ac:dyDescent="0.35">
      <c r="B613" s="125" t="str">
        <f>IF('2. Enter scores'!A617&lt;&gt;"",'2. Enter scores'!A617,"")</f>
        <v/>
      </c>
      <c r="H613" s="125" t="str">
        <f>IF('2. Enter scores'!G617&lt;&gt;"",'2. Enter scores'!$B617-'2. Enter scores'!G617,"")</f>
        <v/>
      </c>
      <c r="I613" s="125" t="str">
        <f>IF('2. Enter scores'!H617&lt;&gt;"",'2. Enter scores'!$B617-'2. Enter scores'!H617,"")</f>
        <v/>
      </c>
      <c r="J613" s="125" t="str">
        <f>IF('2. Enter scores'!I617&lt;&gt;"",'2. Enter scores'!$B617-'2. Enter scores'!I617,"")</f>
        <v/>
      </c>
      <c r="K613" s="125" t="str">
        <f>IF('2. Enter scores'!J617&lt;&gt;"",'2. Enter scores'!$B617-'2. Enter scores'!J617,"")</f>
        <v/>
      </c>
      <c r="L613" s="125" t="str">
        <f>IF('2. Enter scores'!K617&lt;&gt;"",'2. Enter scores'!$B617-'2. Enter scores'!K617,"")</f>
        <v/>
      </c>
      <c r="M613" s="125" t="str">
        <f>IF('2. Enter scores'!L617&lt;&gt;"",'2. Enter scores'!$B617-'2. Enter scores'!L617,"")</f>
        <v/>
      </c>
      <c r="N613" s="125" t="str">
        <f>IF('2. Enter scores'!M617&lt;&gt;"",'2. Enter scores'!$B617-'2. Enter scores'!M617,"")</f>
        <v/>
      </c>
      <c r="O613" s="125" t="str">
        <f>IF('2. Enter scores'!N617&lt;&gt;"",'2. Enter scores'!$B617-'2. Enter scores'!N617,"")</f>
        <v/>
      </c>
      <c r="P613" s="125" t="str">
        <f>IF('2. Enter scores'!O617&lt;&gt;"",'2. Enter scores'!$B617-'2. Enter scores'!O617,"")</f>
        <v/>
      </c>
      <c r="Q613" s="125" t="str">
        <f>IF('2. Enter scores'!P617&lt;&gt;"",'2. Enter scores'!$B617-'2. Enter scores'!P617,"")</f>
        <v/>
      </c>
      <c r="R613" s="125" t="str">
        <f>IF('2. Enter scores'!Q617&lt;&gt;"",'2. Enter scores'!$B617-'2. Enter scores'!Q617,"")</f>
        <v/>
      </c>
      <c r="S613" s="125" t="str">
        <f>IF('2. Enter scores'!R617&lt;&gt;"",'2. Enter scores'!$B617-'2. Enter scores'!R617,"")</f>
        <v/>
      </c>
      <c r="T613" s="125" t="str">
        <f>IF('2. Enter scores'!S617&lt;&gt;"",'2. Enter scores'!$B617-'2. Enter scores'!S617,"")</f>
        <v/>
      </c>
      <c r="U613" s="125" t="str">
        <f>IF('2. Enter scores'!T617&lt;&gt;"",'2. Enter scores'!$B617-'2. Enter scores'!T617,"")</f>
        <v/>
      </c>
      <c r="V613" s="125" t="str">
        <f>IF('2. Enter scores'!U617&lt;&gt;"",'2. Enter scores'!$B617-'2. Enter scores'!U617,"")</f>
        <v/>
      </c>
      <c r="W613" s="125" t="str">
        <f>IF('2. Enter scores'!V617&lt;&gt;"",'2. Enter scores'!$B617-'2. Enter scores'!V617,"")</f>
        <v/>
      </c>
      <c r="X613" s="125" t="str">
        <f>IF('2. Enter scores'!W617&lt;&gt;"",'2. Enter scores'!$B617-'2. Enter scores'!W617,"")</f>
        <v/>
      </c>
      <c r="Y613" s="125" t="str">
        <f>IF('2. Enter scores'!X617&lt;&gt;"",'2. Enter scores'!$B617-'2. Enter scores'!X617,"")</f>
        <v/>
      </c>
      <c r="Z613" s="125" t="str">
        <f>IF('2. Enter scores'!Y617&lt;&gt;"",'2. Enter scores'!$B617-'2. Enter scores'!Y617,"")</f>
        <v/>
      </c>
      <c r="AA613" s="125" t="str">
        <f>IF('2. Enter scores'!Z617&lt;&gt;"",'2. Enter scores'!$B617-'2. Enter scores'!Z617,"")</f>
        <v/>
      </c>
      <c r="AB613" s="125" t="str">
        <f>IF('2. Enter scores'!AA617&lt;&gt;"",'2. Enter scores'!$B617-'2. Enter scores'!AA617,"")</f>
        <v/>
      </c>
      <c r="AC613" s="125" t="str">
        <f>IF('2. Enter scores'!AB617&lt;&gt;"",'2. Enter scores'!$B617-'2. Enter scores'!AB617,"")</f>
        <v/>
      </c>
      <c r="AD613" s="125" t="str">
        <f>IF('2. Enter scores'!AC617&lt;&gt;"",'2. Enter scores'!$B617-'2. Enter scores'!AC617,"")</f>
        <v/>
      </c>
      <c r="AE613" s="125" t="str">
        <f>IF('2. Enter scores'!AD617&lt;&gt;"",'2. Enter scores'!$B617-'2. Enter scores'!AD617,"")</f>
        <v/>
      </c>
      <c r="AF613" s="125" t="str">
        <f>IF('2. Enter scores'!AE617&lt;&gt;"",'2. Enter scores'!$B617-'2. Enter scores'!AE617,"")</f>
        <v/>
      </c>
      <c r="AG613" s="125" t="str">
        <f>IF('2. Enter scores'!AF617&lt;&gt;"",'2. Enter scores'!$B617-'2. Enter scores'!AF617,"")</f>
        <v/>
      </c>
      <c r="AH613" s="125" t="str">
        <f>IF('2. Enter scores'!AG617&lt;&gt;"",'2. Enter scores'!$B617-'2. Enter scores'!AG617,"")</f>
        <v/>
      </c>
      <c r="AI613" s="125" t="str">
        <f>IF('2. Enter scores'!AH617&lt;&gt;"",'2. Enter scores'!$B617-'2. Enter scores'!AH617,"")</f>
        <v/>
      </c>
      <c r="AJ613" s="125" t="str">
        <f>IF('2. Enter scores'!AI617&lt;&gt;"",'2. Enter scores'!$B617-'2. Enter scores'!AI617,"")</f>
        <v/>
      </c>
      <c r="AK613" s="125" t="str">
        <f>IF('2. Enter scores'!AJ617&lt;&gt;"",'2. Enter scores'!$B617-'2. Enter scores'!AJ617,"")</f>
        <v/>
      </c>
      <c r="AL613" s="125" t="str">
        <f>IF('2. Enter scores'!AK617&lt;&gt;"",'2. Enter scores'!$B617-'2. Enter scores'!AK617,"")</f>
        <v/>
      </c>
      <c r="AM613" s="125" t="str">
        <f>IF('2. Enter scores'!AL617&lt;&gt;"",'2. Enter scores'!$B617-'2. Enter scores'!AL617,"")</f>
        <v/>
      </c>
      <c r="AN613" s="125" t="str">
        <f>IF('2. Enter scores'!AM617&lt;&gt;"",'2. Enter scores'!$B617-'2. Enter scores'!AM617,"")</f>
        <v/>
      </c>
      <c r="AO613" s="125" t="str">
        <f>IF('2. Enter scores'!AN617&lt;&gt;"",'2. Enter scores'!$B617-'2. Enter scores'!AN617,"")</f>
        <v/>
      </c>
      <c r="AP613" s="125" t="str">
        <f>IF('2. Enter scores'!AO617&lt;&gt;"",'2. Enter scores'!$B617-'2. Enter scores'!AO617,"")</f>
        <v/>
      </c>
      <c r="AQ613" s="125" t="str">
        <f>IF('2. Enter scores'!AP617&lt;&gt;"",'2. Enter scores'!$B617-'2. Enter scores'!AP617,"")</f>
        <v/>
      </c>
      <c r="AR613" s="125" t="str">
        <f>IF('2. Enter scores'!AQ617&lt;&gt;"",'2. Enter scores'!$B617-'2. Enter scores'!AQ617,"")</f>
        <v/>
      </c>
      <c r="AS613" s="125" t="str">
        <f>IF('2. Enter scores'!AR617&lt;&gt;"",'2. Enter scores'!$B617-'2. Enter scores'!AR617,"")</f>
        <v/>
      </c>
      <c r="AT613" s="125" t="str">
        <f>IF('2. Enter scores'!AS617&lt;&gt;"",'2. Enter scores'!$B617-'2. Enter scores'!AS617,"")</f>
        <v/>
      </c>
      <c r="AU613" s="125" t="str">
        <f>IF('2. Enter scores'!AT617&lt;&gt;"",'2. Enter scores'!$B617-'2. Enter scores'!AT617,"")</f>
        <v/>
      </c>
      <c r="AV613" s="125" t="str">
        <f>IF('2. Enter scores'!AU617&lt;&gt;"",'2. Enter scores'!$B617-'2. Enter scores'!AU617,"")</f>
        <v/>
      </c>
      <c r="AW613" s="125" t="str">
        <f>IF('2. Enter scores'!AV617&lt;&gt;"",'2. Enter scores'!$B617-'2. Enter scores'!AV617,"")</f>
        <v/>
      </c>
      <c r="AX613" s="125" t="str">
        <f>IF('2. Enter scores'!AW617&lt;&gt;"",'2. Enter scores'!$B617-'2. Enter scores'!AW617,"")</f>
        <v/>
      </c>
      <c r="AY613" s="125" t="str">
        <f>IF('2. Enter scores'!AX617&lt;&gt;"",'2. Enter scores'!$B617-'2. Enter scores'!AX617,"")</f>
        <v/>
      </c>
      <c r="AZ613" s="125" t="str">
        <f>IF('2. Enter scores'!AY617&lt;&gt;"",'2. Enter scores'!$B617-'2. Enter scores'!AY617,"")</f>
        <v/>
      </c>
      <c r="BA613" s="125" t="str">
        <f>IF('2. Enter scores'!AZ617&lt;&gt;"",'2. Enter scores'!$B617-'2. Enter scores'!AZ617,"")</f>
        <v/>
      </c>
      <c r="BB613" s="125" t="str">
        <f>IF('2. Enter scores'!BA617&lt;&gt;"",'2. Enter scores'!$B617-'2. Enter scores'!BA617,"")</f>
        <v/>
      </c>
      <c r="BC613" s="125" t="str">
        <f>IF('2. Enter scores'!BB617&lt;&gt;"",'2. Enter scores'!$B617-'2. Enter scores'!BB617,"")</f>
        <v/>
      </c>
      <c r="BD613" s="125" t="str">
        <f>IF('2. Enter scores'!BC617&lt;&gt;"",'2. Enter scores'!$B617-'2. Enter scores'!BC617,"")</f>
        <v/>
      </c>
      <c r="BE613" s="125" t="str">
        <f>IF('2. Enter scores'!BD617&lt;&gt;"",'2. Enter scores'!$B617-'2. Enter scores'!BD617,"")</f>
        <v/>
      </c>
      <c r="BF613" s="125" t="str">
        <f>IF('2. Enter scores'!BE617&lt;&gt;"",'2. Enter scores'!$B617-'2. Enter scores'!BE617,"")</f>
        <v/>
      </c>
      <c r="BG613" s="125" t="str">
        <f>IF('2. Enter scores'!BF617&lt;&gt;"",'2. Enter scores'!$B617-'2. Enter scores'!BF617,"")</f>
        <v/>
      </c>
      <c r="BH613" s="125" t="str">
        <f>IF('2. Enter scores'!BG617&lt;&gt;"",'2. Enter scores'!$B617-'2. Enter scores'!BG617,"")</f>
        <v/>
      </c>
      <c r="BI613" s="125" t="str">
        <f>IF('2. Enter scores'!BH617&lt;&gt;"",'2. Enter scores'!$B617-'2. Enter scores'!BH617,"")</f>
        <v/>
      </c>
      <c r="BJ613" s="125" t="str">
        <f>IF('2. Enter scores'!BI617&lt;&gt;"",'2. Enter scores'!$B617-'2. Enter scores'!BI617,"")</f>
        <v/>
      </c>
      <c r="BK613" s="125" t="str">
        <f>IF('2. Enter scores'!BJ617&lt;&gt;"",'2. Enter scores'!$B617-'2. Enter scores'!BJ617,"")</f>
        <v/>
      </c>
      <c r="BL613" s="125" t="str">
        <f>IF('2. Enter scores'!BK617&lt;&gt;"",'2. Enter scores'!$B617-'2. Enter scores'!BK617,"")</f>
        <v/>
      </c>
      <c r="BM613" s="125" t="str">
        <f>IF('2. Enter scores'!BL617&lt;&gt;"",'2. Enter scores'!$B617-'2. Enter scores'!BL617,"")</f>
        <v/>
      </c>
      <c r="BN613" s="125" t="str">
        <f>IF('2. Enter scores'!BM617&lt;&gt;"",'2. Enter scores'!$B617-'2. Enter scores'!BM617,"")</f>
        <v/>
      </c>
      <c r="BO613" s="125" t="str">
        <f>IF('2. Enter scores'!BN617&lt;&gt;"",'2. Enter scores'!$B617-'2. Enter scores'!BN617,"")</f>
        <v/>
      </c>
      <c r="BP613" s="108">
        <v>1000</v>
      </c>
    </row>
    <row r="614" spans="2:68" x14ac:dyDescent="0.35">
      <c r="B614" s="125" t="str">
        <f>IF('2. Enter scores'!A618&lt;&gt;"",'2. Enter scores'!A618,"")</f>
        <v/>
      </c>
      <c r="H614" s="125" t="str">
        <f>IF('2. Enter scores'!G618&lt;&gt;"",'2. Enter scores'!$B618-'2. Enter scores'!G618,"")</f>
        <v/>
      </c>
      <c r="I614" s="125" t="str">
        <f>IF('2. Enter scores'!H618&lt;&gt;"",'2. Enter scores'!$B618-'2. Enter scores'!H618,"")</f>
        <v/>
      </c>
      <c r="J614" s="125" t="str">
        <f>IF('2. Enter scores'!I618&lt;&gt;"",'2. Enter scores'!$B618-'2. Enter scores'!I618,"")</f>
        <v/>
      </c>
      <c r="K614" s="125" t="str">
        <f>IF('2. Enter scores'!J618&lt;&gt;"",'2. Enter scores'!$B618-'2. Enter scores'!J618,"")</f>
        <v/>
      </c>
      <c r="L614" s="125" t="str">
        <f>IF('2. Enter scores'!K618&lt;&gt;"",'2. Enter scores'!$B618-'2. Enter scores'!K618,"")</f>
        <v/>
      </c>
      <c r="M614" s="125" t="str">
        <f>IF('2. Enter scores'!L618&lt;&gt;"",'2. Enter scores'!$B618-'2. Enter scores'!L618,"")</f>
        <v/>
      </c>
      <c r="N614" s="125" t="str">
        <f>IF('2. Enter scores'!M618&lt;&gt;"",'2. Enter scores'!$B618-'2. Enter scores'!M618,"")</f>
        <v/>
      </c>
      <c r="O614" s="125" t="str">
        <f>IF('2. Enter scores'!N618&lt;&gt;"",'2. Enter scores'!$B618-'2. Enter scores'!N618,"")</f>
        <v/>
      </c>
      <c r="P614" s="125" t="str">
        <f>IF('2. Enter scores'!O618&lt;&gt;"",'2. Enter scores'!$B618-'2. Enter scores'!O618,"")</f>
        <v/>
      </c>
      <c r="Q614" s="125" t="str">
        <f>IF('2. Enter scores'!P618&lt;&gt;"",'2. Enter scores'!$B618-'2. Enter scores'!P618,"")</f>
        <v/>
      </c>
      <c r="R614" s="125" t="str">
        <f>IF('2. Enter scores'!Q618&lt;&gt;"",'2. Enter scores'!$B618-'2. Enter scores'!Q618,"")</f>
        <v/>
      </c>
      <c r="S614" s="125" t="str">
        <f>IF('2. Enter scores'!R618&lt;&gt;"",'2. Enter scores'!$B618-'2. Enter scores'!R618,"")</f>
        <v/>
      </c>
      <c r="T614" s="125" t="str">
        <f>IF('2. Enter scores'!S618&lt;&gt;"",'2. Enter scores'!$B618-'2. Enter scores'!S618,"")</f>
        <v/>
      </c>
      <c r="U614" s="125" t="str">
        <f>IF('2. Enter scores'!T618&lt;&gt;"",'2. Enter scores'!$B618-'2. Enter scores'!T618,"")</f>
        <v/>
      </c>
      <c r="V614" s="125" t="str">
        <f>IF('2. Enter scores'!U618&lt;&gt;"",'2. Enter scores'!$B618-'2. Enter scores'!U618,"")</f>
        <v/>
      </c>
      <c r="W614" s="125" t="str">
        <f>IF('2. Enter scores'!V618&lt;&gt;"",'2. Enter scores'!$B618-'2. Enter scores'!V618,"")</f>
        <v/>
      </c>
      <c r="X614" s="125" t="str">
        <f>IF('2. Enter scores'!W618&lt;&gt;"",'2. Enter scores'!$B618-'2. Enter scores'!W618,"")</f>
        <v/>
      </c>
      <c r="Y614" s="125" t="str">
        <f>IF('2. Enter scores'!X618&lt;&gt;"",'2. Enter scores'!$B618-'2. Enter scores'!X618,"")</f>
        <v/>
      </c>
      <c r="Z614" s="125" t="str">
        <f>IF('2. Enter scores'!Y618&lt;&gt;"",'2. Enter scores'!$B618-'2. Enter scores'!Y618,"")</f>
        <v/>
      </c>
      <c r="AA614" s="125" t="str">
        <f>IF('2. Enter scores'!Z618&lt;&gt;"",'2. Enter scores'!$B618-'2. Enter scores'!Z618,"")</f>
        <v/>
      </c>
      <c r="AB614" s="125" t="str">
        <f>IF('2. Enter scores'!AA618&lt;&gt;"",'2. Enter scores'!$B618-'2. Enter scores'!AA618,"")</f>
        <v/>
      </c>
      <c r="AC614" s="125" t="str">
        <f>IF('2. Enter scores'!AB618&lt;&gt;"",'2. Enter scores'!$B618-'2. Enter scores'!AB618,"")</f>
        <v/>
      </c>
      <c r="AD614" s="125" t="str">
        <f>IF('2. Enter scores'!AC618&lt;&gt;"",'2. Enter scores'!$B618-'2. Enter scores'!AC618,"")</f>
        <v/>
      </c>
      <c r="AE614" s="125" t="str">
        <f>IF('2. Enter scores'!AD618&lt;&gt;"",'2. Enter scores'!$B618-'2. Enter scores'!AD618,"")</f>
        <v/>
      </c>
      <c r="AF614" s="125" t="str">
        <f>IF('2. Enter scores'!AE618&lt;&gt;"",'2. Enter scores'!$B618-'2. Enter scores'!AE618,"")</f>
        <v/>
      </c>
      <c r="AG614" s="125" t="str">
        <f>IF('2. Enter scores'!AF618&lt;&gt;"",'2. Enter scores'!$B618-'2. Enter scores'!AF618,"")</f>
        <v/>
      </c>
      <c r="AH614" s="125" t="str">
        <f>IF('2. Enter scores'!AG618&lt;&gt;"",'2. Enter scores'!$B618-'2. Enter scores'!AG618,"")</f>
        <v/>
      </c>
      <c r="AI614" s="125" t="str">
        <f>IF('2. Enter scores'!AH618&lt;&gt;"",'2. Enter scores'!$B618-'2. Enter scores'!AH618,"")</f>
        <v/>
      </c>
      <c r="AJ614" s="125" t="str">
        <f>IF('2. Enter scores'!AI618&lt;&gt;"",'2. Enter scores'!$B618-'2. Enter scores'!AI618,"")</f>
        <v/>
      </c>
      <c r="AK614" s="125" t="str">
        <f>IF('2. Enter scores'!AJ618&lt;&gt;"",'2. Enter scores'!$B618-'2. Enter scores'!AJ618,"")</f>
        <v/>
      </c>
      <c r="AL614" s="125" t="str">
        <f>IF('2. Enter scores'!AK618&lt;&gt;"",'2. Enter scores'!$B618-'2. Enter scores'!AK618,"")</f>
        <v/>
      </c>
      <c r="AM614" s="125" t="str">
        <f>IF('2. Enter scores'!AL618&lt;&gt;"",'2. Enter scores'!$B618-'2. Enter scores'!AL618,"")</f>
        <v/>
      </c>
      <c r="AN614" s="125" t="str">
        <f>IF('2. Enter scores'!AM618&lt;&gt;"",'2. Enter scores'!$B618-'2. Enter scores'!AM618,"")</f>
        <v/>
      </c>
      <c r="AO614" s="125" t="str">
        <f>IF('2. Enter scores'!AN618&lt;&gt;"",'2. Enter scores'!$B618-'2. Enter scores'!AN618,"")</f>
        <v/>
      </c>
      <c r="AP614" s="125" t="str">
        <f>IF('2. Enter scores'!AO618&lt;&gt;"",'2. Enter scores'!$B618-'2. Enter scores'!AO618,"")</f>
        <v/>
      </c>
      <c r="AQ614" s="125" t="str">
        <f>IF('2. Enter scores'!AP618&lt;&gt;"",'2. Enter scores'!$B618-'2. Enter scores'!AP618,"")</f>
        <v/>
      </c>
      <c r="AR614" s="125" t="str">
        <f>IF('2. Enter scores'!AQ618&lt;&gt;"",'2. Enter scores'!$B618-'2. Enter scores'!AQ618,"")</f>
        <v/>
      </c>
      <c r="AS614" s="125" t="str">
        <f>IF('2. Enter scores'!AR618&lt;&gt;"",'2. Enter scores'!$B618-'2. Enter scores'!AR618,"")</f>
        <v/>
      </c>
      <c r="AT614" s="125" t="str">
        <f>IF('2. Enter scores'!AS618&lt;&gt;"",'2. Enter scores'!$B618-'2. Enter scores'!AS618,"")</f>
        <v/>
      </c>
      <c r="AU614" s="125" t="str">
        <f>IF('2. Enter scores'!AT618&lt;&gt;"",'2. Enter scores'!$B618-'2. Enter scores'!AT618,"")</f>
        <v/>
      </c>
      <c r="AV614" s="125" t="str">
        <f>IF('2. Enter scores'!AU618&lt;&gt;"",'2. Enter scores'!$B618-'2. Enter scores'!AU618,"")</f>
        <v/>
      </c>
      <c r="AW614" s="125" t="str">
        <f>IF('2. Enter scores'!AV618&lt;&gt;"",'2. Enter scores'!$B618-'2. Enter scores'!AV618,"")</f>
        <v/>
      </c>
      <c r="AX614" s="125" t="str">
        <f>IF('2. Enter scores'!AW618&lt;&gt;"",'2. Enter scores'!$B618-'2. Enter scores'!AW618,"")</f>
        <v/>
      </c>
      <c r="AY614" s="125" t="str">
        <f>IF('2. Enter scores'!AX618&lt;&gt;"",'2. Enter scores'!$B618-'2. Enter scores'!AX618,"")</f>
        <v/>
      </c>
      <c r="AZ614" s="125" t="str">
        <f>IF('2. Enter scores'!AY618&lt;&gt;"",'2. Enter scores'!$B618-'2. Enter scores'!AY618,"")</f>
        <v/>
      </c>
      <c r="BA614" s="125" t="str">
        <f>IF('2. Enter scores'!AZ618&lt;&gt;"",'2. Enter scores'!$B618-'2. Enter scores'!AZ618,"")</f>
        <v/>
      </c>
      <c r="BB614" s="125" t="str">
        <f>IF('2. Enter scores'!BA618&lt;&gt;"",'2. Enter scores'!$B618-'2. Enter scores'!BA618,"")</f>
        <v/>
      </c>
      <c r="BC614" s="125" t="str">
        <f>IF('2. Enter scores'!BB618&lt;&gt;"",'2. Enter scores'!$B618-'2. Enter scores'!BB618,"")</f>
        <v/>
      </c>
      <c r="BD614" s="125" t="str">
        <f>IF('2. Enter scores'!BC618&lt;&gt;"",'2. Enter scores'!$B618-'2. Enter scores'!BC618,"")</f>
        <v/>
      </c>
      <c r="BE614" s="125" t="str">
        <f>IF('2. Enter scores'!BD618&lt;&gt;"",'2. Enter scores'!$B618-'2. Enter scores'!BD618,"")</f>
        <v/>
      </c>
      <c r="BF614" s="125" t="str">
        <f>IF('2. Enter scores'!BE618&lt;&gt;"",'2. Enter scores'!$B618-'2. Enter scores'!BE618,"")</f>
        <v/>
      </c>
      <c r="BG614" s="125" t="str">
        <f>IF('2. Enter scores'!BF618&lt;&gt;"",'2. Enter scores'!$B618-'2. Enter scores'!BF618,"")</f>
        <v/>
      </c>
      <c r="BH614" s="125" t="str">
        <f>IF('2. Enter scores'!BG618&lt;&gt;"",'2. Enter scores'!$B618-'2. Enter scores'!BG618,"")</f>
        <v/>
      </c>
      <c r="BI614" s="125" t="str">
        <f>IF('2. Enter scores'!BH618&lt;&gt;"",'2. Enter scores'!$B618-'2. Enter scores'!BH618,"")</f>
        <v/>
      </c>
      <c r="BJ614" s="125" t="str">
        <f>IF('2. Enter scores'!BI618&lt;&gt;"",'2. Enter scores'!$B618-'2. Enter scores'!BI618,"")</f>
        <v/>
      </c>
      <c r="BK614" s="125" t="str">
        <f>IF('2. Enter scores'!BJ618&lt;&gt;"",'2. Enter scores'!$B618-'2. Enter scores'!BJ618,"")</f>
        <v/>
      </c>
      <c r="BL614" s="125" t="str">
        <f>IF('2. Enter scores'!BK618&lt;&gt;"",'2. Enter scores'!$B618-'2. Enter scores'!BK618,"")</f>
        <v/>
      </c>
      <c r="BM614" s="125" t="str">
        <f>IF('2. Enter scores'!BL618&lt;&gt;"",'2. Enter scores'!$B618-'2. Enter scores'!BL618,"")</f>
        <v/>
      </c>
      <c r="BN614" s="125" t="str">
        <f>IF('2. Enter scores'!BM618&lt;&gt;"",'2. Enter scores'!$B618-'2. Enter scores'!BM618,"")</f>
        <v/>
      </c>
      <c r="BO614" s="125" t="str">
        <f>IF('2. Enter scores'!BN618&lt;&gt;"",'2. Enter scores'!$B618-'2. Enter scores'!BN618,"")</f>
        <v/>
      </c>
      <c r="BP614" s="108">
        <v>1000</v>
      </c>
    </row>
    <row r="615" spans="2:68" x14ac:dyDescent="0.35">
      <c r="B615" s="125" t="str">
        <f>IF('2. Enter scores'!A619&lt;&gt;"",'2. Enter scores'!A619,"")</f>
        <v/>
      </c>
      <c r="H615" s="125" t="str">
        <f>IF('2. Enter scores'!G619&lt;&gt;"",'2. Enter scores'!$B619-'2. Enter scores'!G619,"")</f>
        <v/>
      </c>
      <c r="I615" s="125" t="str">
        <f>IF('2. Enter scores'!H619&lt;&gt;"",'2. Enter scores'!$B619-'2. Enter scores'!H619,"")</f>
        <v/>
      </c>
      <c r="J615" s="125" t="str">
        <f>IF('2. Enter scores'!I619&lt;&gt;"",'2. Enter scores'!$B619-'2. Enter scores'!I619,"")</f>
        <v/>
      </c>
      <c r="K615" s="125" t="str">
        <f>IF('2. Enter scores'!J619&lt;&gt;"",'2. Enter scores'!$B619-'2. Enter scores'!J619,"")</f>
        <v/>
      </c>
      <c r="L615" s="125" t="str">
        <f>IF('2. Enter scores'!K619&lt;&gt;"",'2. Enter scores'!$B619-'2. Enter scores'!K619,"")</f>
        <v/>
      </c>
      <c r="M615" s="125" t="str">
        <f>IF('2. Enter scores'!L619&lt;&gt;"",'2. Enter scores'!$B619-'2. Enter scores'!L619,"")</f>
        <v/>
      </c>
      <c r="N615" s="125" t="str">
        <f>IF('2. Enter scores'!M619&lt;&gt;"",'2. Enter scores'!$B619-'2. Enter scores'!M619,"")</f>
        <v/>
      </c>
      <c r="O615" s="125" t="str">
        <f>IF('2. Enter scores'!N619&lt;&gt;"",'2. Enter scores'!$B619-'2. Enter scores'!N619,"")</f>
        <v/>
      </c>
      <c r="P615" s="125" t="str">
        <f>IF('2. Enter scores'!O619&lt;&gt;"",'2. Enter scores'!$B619-'2. Enter scores'!O619,"")</f>
        <v/>
      </c>
      <c r="Q615" s="125" t="str">
        <f>IF('2. Enter scores'!P619&lt;&gt;"",'2. Enter scores'!$B619-'2. Enter scores'!P619,"")</f>
        <v/>
      </c>
      <c r="R615" s="125" t="str">
        <f>IF('2. Enter scores'!Q619&lt;&gt;"",'2. Enter scores'!$B619-'2. Enter scores'!Q619,"")</f>
        <v/>
      </c>
      <c r="S615" s="125" t="str">
        <f>IF('2. Enter scores'!R619&lt;&gt;"",'2. Enter scores'!$B619-'2. Enter scores'!R619,"")</f>
        <v/>
      </c>
      <c r="T615" s="125" t="str">
        <f>IF('2. Enter scores'!S619&lt;&gt;"",'2. Enter scores'!$B619-'2. Enter scores'!S619,"")</f>
        <v/>
      </c>
      <c r="U615" s="125" t="str">
        <f>IF('2. Enter scores'!T619&lt;&gt;"",'2. Enter scores'!$B619-'2. Enter scores'!T619,"")</f>
        <v/>
      </c>
      <c r="V615" s="125" t="str">
        <f>IF('2. Enter scores'!U619&lt;&gt;"",'2. Enter scores'!$B619-'2. Enter scores'!U619,"")</f>
        <v/>
      </c>
      <c r="W615" s="125" t="str">
        <f>IF('2. Enter scores'!V619&lt;&gt;"",'2. Enter scores'!$B619-'2. Enter scores'!V619,"")</f>
        <v/>
      </c>
      <c r="X615" s="125" t="str">
        <f>IF('2. Enter scores'!W619&lt;&gt;"",'2. Enter scores'!$B619-'2. Enter scores'!W619,"")</f>
        <v/>
      </c>
      <c r="Y615" s="125" t="str">
        <f>IF('2. Enter scores'!X619&lt;&gt;"",'2. Enter scores'!$B619-'2. Enter scores'!X619,"")</f>
        <v/>
      </c>
      <c r="Z615" s="125" t="str">
        <f>IF('2. Enter scores'!Y619&lt;&gt;"",'2. Enter scores'!$B619-'2. Enter scores'!Y619,"")</f>
        <v/>
      </c>
      <c r="AA615" s="125" t="str">
        <f>IF('2. Enter scores'!Z619&lt;&gt;"",'2. Enter scores'!$B619-'2. Enter scores'!Z619,"")</f>
        <v/>
      </c>
      <c r="AB615" s="125" t="str">
        <f>IF('2. Enter scores'!AA619&lt;&gt;"",'2. Enter scores'!$B619-'2. Enter scores'!AA619,"")</f>
        <v/>
      </c>
      <c r="AC615" s="125" t="str">
        <f>IF('2. Enter scores'!AB619&lt;&gt;"",'2. Enter scores'!$B619-'2. Enter scores'!AB619,"")</f>
        <v/>
      </c>
      <c r="AD615" s="125" t="str">
        <f>IF('2. Enter scores'!AC619&lt;&gt;"",'2. Enter scores'!$B619-'2. Enter scores'!AC619,"")</f>
        <v/>
      </c>
      <c r="AE615" s="125" t="str">
        <f>IF('2. Enter scores'!AD619&lt;&gt;"",'2. Enter scores'!$B619-'2. Enter scores'!AD619,"")</f>
        <v/>
      </c>
      <c r="AF615" s="125" t="str">
        <f>IF('2. Enter scores'!AE619&lt;&gt;"",'2. Enter scores'!$B619-'2. Enter scores'!AE619,"")</f>
        <v/>
      </c>
      <c r="AG615" s="125" t="str">
        <f>IF('2. Enter scores'!AF619&lt;&gt;"",'2. Enter scores'!$B619-'2. Enter scores'!AF619,"")</f>
        <v/>
      </c>
      <c r="AH615" s="125" t="str">
        <f>IF('2. Enter scores'!AG619&lt;&gt;"",'2. Enter scores'!$B619-'2. Enter scores'!AG619,"")</f>
        <v/>
      </c>
      <c r="AI615" s="125" t="str">
        <f>IF('2. Enter scores'!AH619&lt;&gt;"",'2. Enter scores'!$B619-'2. Enter scores'!AH619,"")</f>
        <v/>
      </c>
      <c r="AJ615" s="125" t="str">
        <f>IF('2. Enter scores'!AI619&lt;&gt;"",'2. Enter scores'!$B619-'2. Enter scores'!AI619,"")</f>
        <v/>
      </c>
      <c r="AK615" s="125" t="str">
        <f>IF('2. Enter scores'!AJ619&lt;&gt;"",'2. Enter scores'!$B619-'2. Enter scores'!AJ619,"")</f>
        <v/>
      </c>
      <c r="AL615" s="125" t="str">
        <f>IF('2. Enter scores'!AK619&lt;&gt;"",'2. Enter scores'!$B619-'2. Enter scores'!AK619,"")</f>
        <v/>
      </c>
      <c r="AM615" s="125" t="str">
        <f>IF('2. Enter scores'!AL619&lt;&gt;"",'2. Enter scores'!$B619-'2. Enter scores'!AL619,"")</f>
        <v/>
      </c>
      <c r="AN615" s="125" t="str">
        <f>IF('2. Enter scores'!AM619&lt;&gt;"",'2. Enter scores'!$B619-'2. Enter scores'!AM619,"")</f>
        <v/>
      </c>
      <c r="AO615" s="125" t="str">
        <f>IF('2. Enter scores'!AN619&lt;&gt;"",'2. Enter scores'!$B619-'2. Enter scores'!AN619,"")</f>
        <v/>
      </c>
      <c r="AP615" s="125" t="str">
        <f>IF('2. Enter scores'!AO619&lt;&gt;"",'2. Enter scores'!$B619-'2. Enter scores'!AO619,"")</f>
        <v/>
      </c>
      <c r="AQ615" s="125" t="str">
        <f>IF('2. Enter scores'!AP619&lt;&gt;"",'2. Enter scores'!$B619-'2. Enter scores'!AP619,"")</f>
        <v/>
      </c>
      <c r="AR615" s="125" t="str">
        <f>IF('2. Enter scores'!AQ619&lt;&gt;"",'2. Enter scores'!$B619-'2. Enter scores'!AQ619,"")</f>
        <v/>
      </c>
      <c r="AS615" s="125" t="str">
        <f>IF('2. Enter scores'!AR619&lt;&gt;"",'2. Enter scores'!$B619-'2. Enter scores'!AR619,"")</f>
        <v/>
      </c>
      <c r="AT615" s="125" t="str">
        <f>IF('2. Enter scores'!AS619&lt;&gt;"",'2. Enter scores'!$B619-'2. Enter scores'!AS619,"")</f>
        <v/>
      </c>
      <c r="AU615" s="125" t="str">
        <f>IF('2. Enter scores'!AT619&lt;&gt;"",'2. Enter scores'!$B619-'2. Enter scores'!AT619,"")</f>
        <v/>
      </c>
      <c r="AV615" s="125" t="str">
        <f>IF('2. Enter scores'!AU619&lt;&gt;"",'2. Enter scores'!$B619-'2. Enter scores'!AU619,"")</f>
        <v/>
      </c>
      <c r="AW615" s="125" t="str">
        <f>IF('2. Enter scores'!AV619&lt;&gt;"",'2. Enter scores'!$B619-'2. Enter scores'!AV619,"")</f>
        <v/>
      </c>
      <c r="AX615" s="125" t="str">
        <f>IF('2. Enter scores'!AW619&lt;&gt;"",'2. Enter scores'!$B619-'2. Enter scores'!AW619,"")</f>
        <v/>
      </c>
      <c r="AY615" s="125" t="str">
        <f>IF('2. Enter scores'!AX619&lt;&gt;"",'2. Enter scores'!$B619-'2. Enter scores'!AX619,"")</f>
        <v/>
      </c>
      <c r="AZ615" s="125" t="str">
        <f>IF('2. Enter scores'!AY619&lt;&gt;"",'2. Enter scores'!$B619-'2. Enter scores'!AY619,"")</f>
        <v/>
      </c>
      <c r="BA615" s="125" t="str">
        <f>IF('2. Enter scores'!AZ619&lt;&gt;"",'2. Enter scores'!$B619-'2. Enter scores'!AZ619,"")</f>
        <v/>
      </c>
      <c r="BB615" s="125" t="str">
        <f>IF('2. Enter scores'!BA619&lt;&gt;"",'2. Enter scores'!$B619-'2. Enter scores'!BA619,"")</f>
        <v/>
      </c>
      <c r="BC615" s="125" t="str">
        <f>IF('2. Enter scores'!BB619&lt;&gt;"",'2. Enter scores'!$B619-'2. Enter scores'!BB619,"")</f>
        <v/>
      </c>
      <c r="BD615" s="125" t="str">
        <f>IF('2. Enter scores'!BC619&lt;&gt;"",'2. Enter scores'!$B619-'2. Enter scores'!BC619,"")</f>
        <v/>
      </c>
      <c r="BE615" s="125" t="str">
        <f>IF('2. Enter scores'!BD619&lt;&gt;"",'2. Enter scores'!$B619-'2. Enter scores'!BD619,"")</f>
        <v/>
      </c>
      <c r="BF615" s="125" t="str">
        <f>IF('2. Enter scores'!BE619&lt;&gt;"",'2. Enter scores'!$B619-'2. Enter scores'!BE619,"")</f>
        <v/>
      </c>
      <c r="BG615" s="125" t="str">
        <f>IF('2. Enter scores'!BF619&lt;&gt;"",'2. Enter scores'!$B619-'2. Enter scores'!BF619,"")</f>
        <v/>
      </c>
      <c r="BH615" s="125" t="str">
        <f>IF('2. Enter scores'!BG619&lt;&gt;"",'2. Enter scores'!$B619-'2. Enter scores'!BG619,"")</f>
        <v/>
      </c>
      <c r="BI615" s="125" t="str">
        <f>IF('2. Enter scores'!BH619&lt;&gt;"",'2. Enter scores'!$B619-'2. Enter scores'!BH619,"")</f>
        <v/>
      </c>
      <c r="BJ615" s="125" t="str">
        <f>IF('2. Enter scores'!BI619&lt;&gt;"",'2. Enter scores'!$B619-'2. Enter scores'!BI619,"")</f>
        <v/>
      </c>
      <c r="BK615" s="125" t="str">
        <f>IF('2. Enter scores'!BJ619&lt;&gt;"",'2. Enter scores'!$B619-'2. Enter scores'!BJ619,"")</f>
        <v/>
      </c>
      <c r="BL615" s="125" t="str">
        <f>IF('2. Enter scores'!BK619&lt;&gt;"",'2. Enter scores'!$B619-'2. Enter scores'!BK619,"")</f>
        <v/>
      </c>
      <c r="BM615" s="125" t="str">
        <f>IF('2. Enter scores'!BL619&lt;&gt;"",'2. Enter scores'!$B619-'2. Enter scores'!BL619,"")</f>
        <v/>
      </c>
      <c r="BN615" s="125" t="str">
        <f>IF('2. Enter scores'!BM619&lt;&gt;"",'2. Enter scores'!$B619-'2. Enter scores'!BM619,"")</f>
        <v/>
      </c>
      <c r="BO615" s="125" t="str">
        <f>IF('2. Enter scores'!BN619&lt;&gt;"",'2. Enter scores'!$B619-'2. Enter scores'!BN619,"")</f>
        <v/>
      </c>
      <c r="BP615" s="108">
        <v>1000</v>
      </c>
    </row>
    <row r="616" spans="2:68" x14ac:dyDescent="0.35">
      <c r="B616" s="125" t="str">
        <f>IF('2. Enter scores'!A620&lt;&gt;"",'2. Enter scores'!A620,"")</f>
        <v/>
      </c>
      <c r="H616" s="125" t="str">
        <f>IF('2. Enter scores'!G620&lt;&gt;"",'2. Enter scores'!$B620-'2. Enter scores'!G620,"")</f>
        <v/>
      </c>
      <c r="I616" s="125" t="str">
        <f>IF('2. Enter scores'!H620&lt;&gt;"",'2. Enter scores'!$B620-'2. Enter scores'!H620,"")</f>
        <v/>
      </c>
      <c r="J616" s="125" t="str">
        <f>IF('2. Enter scores'!I620&lt;&gt;"",'2. Enter scores'!$B620-'2. Enter scores'!I620,"")</f>
        <v/>
      </c>
      <c r="K616" s="125" t="str">
        <f>IF('2. Enter scores'!J620&lt;&gt;"",'2. Enter scores'!$B620-'2. Enter scores'!J620,"")</f>
        <v/>
      </c>
      <c r="L616" s="125" t="str">
        <f>IF('2. Enter scores'!K620&lt;&gt;"",'2. Enter scores'!$B620-'2. Enter scores'!K620,"")</f>
        <v/>
      </c>
      <c r="M616" s="125" t="str">
        <f>IF('2. Enter scores'!L620&lt;&gt;"",'2. Enter scores'!$B620-'2. Enter scores'!L620,"")</f>
        <v/>
      </c>
      <c r="N616" s="125" t="str">
        <f>IF('2. Enter scores'!M620&lt;&gt;"",'2. Enter scores'!$B620-'2. Enter scores'!M620,"")</f>
        <v/>
      </c>
      <c r="O616" s="125" t="str">
        <f>IF('2. Enter scores'!N620&lt;&gt;"",'2. Enter scores'!$B620-'2. Enter scores'!N620,"")</f>
        <v/>
      </c>
      <c r="P616" s="125" t="str">
        <f>IF('2. Enter scores'!O620&lt;&gt;"",'2. Enter scores'!$B620-'2. Enter scores'!O620,"")</f>
        <v/>
      </c>
      <c r="Q616" s="125" t="str">
        <f>IF('2. Enter scores'!P620&lt;&gt;"",'2. Enter scores'!$B620-'2. Enter scores'!P620,"")</f>
        <v/>
      </c>
      <c r="R616" s="125" t="str">
        <f>IF('2. Enter scores'!Q620&lt;&gt;"",'2. Enter scores'!$B620-'2. Enter scores'!Q620,"")</f>
        <v/>
      </c>
      <c r="S616" s="125" t="str">
        <f>IF('2. Enter scores'!R620&lt;&gt;"",'2. Enter scores'!$B620-'2. Enter scores'!R620,"")</f>
        <v/>
      </c>
      <c r="T616" s="125" t="str">
        <f>IF('2. Enter scores'!S620&lt;&gt;"",'2. Enter scores'!$B620-'2. Enter scores'!S620,"")</f>
        <v/>
      </c>
      <c r="U616" s="125" t="str">
        <f>IF('2. Enter scores'!T620&lt;&gt;"",'2. Enter scores'!$B620-'2. Enter scores'!T620,"")</f>
        <v/>
      </c>
      <c r="V616" s="125" t="str">
        <f>IF('2. Enter scores'!U620&lt;&gt;"",'2. Enter scores'!$B620-'2. Enter scores'!U620,"")</f>
        <v/>
      </c>
      <c r="W616" s="125" t="str">
        <f>IF('2. Enter scores'!V620&lt;&gt;"",'2. Enter scores'!$B620-'2. Enter scores'!V620,"")</f>
        <v/>
      </c>
      <c r="X616" s="125" t="str">
        <f>IF('2. Enter scores'!W620&lt;&gt;"",'2. Enter scores'!$B620-'2. Enter scores'!W620,"")</f>
        <v/>
      </c>
      <c r="Y616" s="125" t="str">
        <f>IF('2. Enter scores'!X620&lt;&gt;"",'2. Enter scores'!$B620-'2. Enter scores'!X620,"")</f>
        <v/>
      </c>
      <c r="Z616" s="125" t="str">
        <f>IF('2. Enter scores'!Y620&lt;&gt;"",'2. Enter scores'!$B620-'2. Enter scores'!Y620,"")</f>
        <v/>
      </c>
      <c r="AA616" s="125" t="str">
        <f>IF('2. Enter scores'!Z620&lt;&gt;"",'2. Enter scores'!$B620-'2. Enter scores'!Z620,"")</f>
        <v/>
      </c>
      <c r="AB616" s="125" t="str">
        <f>IF('2. Enter scores'!AA620&lt;&gt;"",'2. Enter scores'!$B620-'2. Enter scores'!AA620,"")</f>
        <v/>
      </c>
      <c r="AC616" s="125" t="str">
        <f>IF('2. Enter scores'!AB620&lt;&gt;"",'2. Enter scores'!$B620-'2. Enter scores'!AB620,"")</f>
        <v/>
      </c>
      <c r="AD616" s="125" t="str">
        <f>IF('2. Enter scores'!AC620&lt;&gt;"",'2. Enter scores'!$B620-'2. Enter scores'!AC620,"")</f>
        <v/>
      </c>
      <c r="AE616" s="125" t="str">
        <f>IF('2. Enter scores'!AD620&lt;&gt;"",'2. Enter scores'!$B620-'2. Enter scores'!AD620,"")</f>
        <v/>
      </c>
      <c r="AF616" s="125" t="str">
        <f>IF('2. Enter scores'!AE620&lt;&gt;"",'2. Enter scores'!$B620-'2. Enter scores'!AE620,"")</f>
        <v/>
      </c>
      <c r="AG616" s="125" t="str">
        <f>IF('2. Enter scores'!AF620&lt;&gt;"",'2. Enter scores'!$B620-'2. Enter scores'!AF620,"")</f>
        <v/>
      </c>
      <c r="AH616" s="125" t="str">
        <f>IF('2. Enter scores'!AG620&lt;&gt;"",'2. Enter scores'!$B620-'2. Enter scores'!AG620,"")</f>
        <v/>
      </c>
      <c r="AI616" s="125" t="str">
        <f>IF('2. Enter scores'!AH620&lt;&gt;"",'2. Enter scores'!$B620-'2. Enter scores'!AH620,"")</f>
        <v/>
      </c>
      <c r="AJ616" s="125" t="str">
        <f>IF('2. Enter scores'!AI620&lt;&gt;"",'2. Enter scores'!$B620-'2. Enter scores'!AI620,"")</f>
        <v/>
      </c>
      <c r="AK616" s="125" t="str">
        <f>IF('2. Enter scores'!AJ620&lt;&gt;"",'2. Enter scores'!$B620-'2. Enter scores'!AJ620,"")</f>
        <v/>
      </c>
      <c r="AL616" s="125" t="str">
        <f>IF('2. Enter scores'!AK620&lt;&gt;"",'2. Enter scores'!$B620-'2. Enter scores'!AK620,"")</f>
        <v/>
      </c>
      <c r="AM616" s="125" t="str">
        <f>IF('2. Enter scores'!AL620&lt;&gt;"",'2. Enter scores'!$B620-'2. Enter scores'!AL620,"")</f>
        <v/>
      </c>
      <c r="AN616" s="125" t="str">
        <f>IF('2. Enter scores'!AM620&lt;&gt;"",'2. Enter scores'!$B620-'2. Enter scores'!AM620,"")</f>
        <v/>
      </c>
      <c r="AO616" s="125" t="str">
        <f>IF('2. Enter scores'!AN620&lt;&gt;"",'2. Enter scores'!$B620-'2. Enter scores'!AN620,"")</f>
        <v/>
      </c>
      <c r="AP616" s="125" t="str">
        <f>IF('2. Enter scores'!AO620&lt;&gt;"",'2. Enter scores'!$B620-'2. Enter scores'!AO620,"")</f>
        <v/>
      </c>
      <c r="AQ616" s="125" t="str">
        <f>IF('2. Enter scores'!AP620&lt;&gt;"",'2. Enter scores'!$B620-'2. Enter scores'!AP620,"")</f>
        <v/>
      </c>
      <c r="AR616" s="125" t="str">
        <f>IF('2. Enter scores'!AQ620&lt;&gt;"",'2. Enter scores'!$B620-'2. Enter scores'!AQ620,"")</f>
        <v/>
      </c>
      <c r="AS616" s="125" t="str">
        <f>IF('2. Enter scores'!AR620&lt;&gt;"",'2. Enter scores'!$B620-'2. Enter scores'!AR620,"")</f>
        <v/>
      </c>
      <c r="AT616" s="125" t="str">
        <f>IF('2. Enter scores'!AS620&lt;&gt;"",'2. Enter scores'!$B620-'2. Enter scores'!AS620,"")</f>
        <v/>
      </c>
      <c r="AU616" s="125" t="str">
        <f>IF('2. Enter scores'!AT620&lt;&gt;"",'2. Enter scores'!$B620-'2. Enter scores'!AT620,"")</f>
        <v/>
      </c>
      <c r="AV616" s="125" t="str">
        <f>IF('2. Enter scores'!AU620&lt;&gt;"",'2. Enter scores'!$B620-'2. Enter scores'!AU620,"")</f>
        <v/>
      </c>
      <c r="AW616" s="125" t="str">
        <f>IF('2. Enter scores'!AV620&lt;&gt;"",'2. Enter scores'!$B620-'2. Enter scores'!AV620,"")</f>
        <v/>
      </c>
      <c r="AX616" s="125" t="str">
        <f>IF('2. Enter scores'!AW620&lt;&gt;"",'2. Enter scores'!$B620-'2. Enter scores'!AW620,"")</f>
        <v/>
      </c>
      <c r="AY616" s="125" t="str">
        <f>IF('2. Enter scores'!AX620&lt;&gt;"",'2. Enter scores'!$B620-'2. Enter scores'!AX620,"")</f>
        <v/>
      </c>
      <c r="AZ616" s="125" t="str">
        <f>IF('2. Enter scores'!AY620&lt;&gt;"",'2. Enter scores'!$B620-'2. Enter scores'!AY620,"")</f>
        <v/>
      </c>
      <c r="BA616" s="125" t="str">
        <f>IF('2. Enter scores'!AZ620&lt;&gt;"",'2. Enter scores'!$B620-'2. Enter scores'!AZ620,"")</f>
        <v/>
      </c>
      <c r="BB616" s="125" t="str">
        <f>IF('2. Enter scores'!BA620&lt;&gt;"",'2. Enter scores'!$B620-'2. Enter scores'!BA620,"")</f>
        <v/>
      </c>
      <c r="BC616" s="125" t="str">
        <f>IF('2. Enter scores'!BB620&lt;&gt;"",'2. Enter scores'!$B620-'2. Enter scores'!BB620,"")</f>
        <v/>
      </c>
      <c r="BD616" s="125" t="str">
        <f>IF('2. Enter scores'!BC620&lt;&gt;"",'2. Enter scores'!$B620-'2. Enter scores'!BC620,"")</f>
        <v/>
      </c>
      <c r="BE616" s="125" t="str">
        <f>IF('2. Enter scores'!BD620&lt;&gt;"",'2. Enter scores'!$B620-'2. Enter scores'!BD620,"")</f>
        <v/>
      </c>
      <c r="BF616" s="125" t="str">
        <f>IF('2. Enter scores'!BE620&lt;&gt;"",'2. Enter scores'!$B620-'2. Enter scores'!BE620,"")</f>
        <v/>
      </c>
      <c r="BG616" s="125" t="str">
        <f>IF('2. Enter scores'!BF620&lt;&gt;"",'2. Enter scores'!$B620-'2. Enter scores'!BF620,"")</f>
        <v/>
      </c>
      <c r="BH616" s="125" t="str">
        <f>IF('2. Enter scores'!BG620&lt;&gt;"",'2. Enter scores'!$B620-'2. Enter scores'!BG620,"")</f>
        <v/>
      </c>
      <c r="BI616" s="125" t="str">
        <f>IF('2. Enter scores'!BH620&lt;&gt;"",'2. Enter scores'!$B620-'2. Enter scores'!BH620,"")</f>
        <v/>
      </c>
      <c r="BJ616" s="125" t="str">
        <f>IF('2. Enter scores'!BI620&lt;&gt;"",'2. Enter scores'!$B620-'2. Enter scores'!BI620,"")</f>
        <v/>
      </c>
      <c r="BK616" s="125" t="str">
        <f>IF('2. Enter scores'!BJ620&lt;&gt;"",'2. Enter scores'!$B620-'2. Enter scores'!BJ620,"")</f>
        <v/>
      </c>
      <c r="BL616" s="125" t="str">
        <f>IF('2. Enter scores'!BK620&lt;&gt;"",'2. Enter scores'!$B620-'2. Enter scores'!BK620,"")</f>
        <v/>
      </c>
      <c r="BM616" s="125" t="str">
        <f>IF('2. Enter scores'!BL620&lt;&gt;"",'2. Enter scores'!$B620-'2. Enter scores'!BL620,"")</f>
        <v/>
      </c>
      <c r="BN616" s="125" t="str">
        <f>IF('2. Enter scores'!BM620&lt;&gt;"",'2. Enter scores'!$B620-'2. Enter scores'!BM620,"")</f>
        <v/>
      </c>
      <c r="BO616" s="125" t="str">
        <f>IF('2. Enter scores'!BN620&lt;&gt;"",'2. Enter scores'!$B620-'2. Enter scores'!BN620,"")</f>
        <v/>
      </c>
      <c r="BP616" s="108">
        <v>1000</v>
      </c>
    </row>
    <row r="617" spans="2:68" x14ac:dyDescent="0.35">
      <c r="B617" s="125" t="str">
        <f>IF('2. Enter scores'!A621&lt;&gt;"",'2. Enter scores'!A621,"")</f>
        <v/>
      </c>
      <c r="H617" s="125" t="str">
        <f>IF('2. Enter scores'!G621&lt;&gt;"",'2. Enter scores'!$B621-'2. Enter scores'!G621,"")</f>
        <v/>
      </c>
      <c r="I617" s="125" t="str">
        <f>IF('2. Enter scores'!H621&lt;&gt;"",'2. Enter scores'!$B621-'2. Enter scores'!H621,"")</f>
        <v/>
      </c>
      <c r="J617" s="125" t="str">
        <f>IF('2. Enter scores'!I621&lt;&gt;"",'2. Enter scores'!$B621-'2. Enter scores'!I621,"")</f>
        <v/>
      </c>
      <c r="K617" s="125" t="str">
        <f>IF('2. Enter scores'!J621&lt;&gt;"",'2. Enter scores'!$B621-'2. Enter scores'!J621,"")</f>
        <v/>
      </c>
      <c r="L617" s="125" t="str">
        <f>IF('2. Enter scores'!K621&lt;&gt;"",'2. Enter scores'!$B621-'2. Enter scores'!K621,"")</f>
        <v/>
      </c>
      <c r="M617" s="125" t="str">
        <f>IF('2. Enter scores'!L621&lt;&gt;"",'2. Enter scores'!$B621-'2. Enter scores'!L621,"")</f>
        <v/>
      </c>
      <c r="N617" s="125" t="str">
        <f>IF('2. Enter scores'!M621&lt;&gt;"",'2. Enter scores'!$B621-'2. Enter scores'!M621,"")</f>
        <v/>
      </c>
      <c r="O617" s="125" t="str">
        <f>IF('2. Enter scores'!N621&lt;&gt;"",'2. Enter scores'!$B621-'2. Enter scores'!N621,"")</f>
        <v/>
      </c>
      <c r="P617" s="125" t="str">
        <f>IF('2. Enter scores'!O621&lt;&gt;"",'2. Enter scores'!$B621-'2. Enter scores'!O621,"")</f>
        <v/>
      </c>
      <c r="Q617" s="125" t="str">
        <f>IF('2. Enter scores'!P621&lt;&gt;"",'2. Enter scores'!$B621-'2. Enter scores'!P621,"")</f>
        <v/>
      </c>
      <c r="R617" s="125" t="str">
        <f>IF('2. Enter scores'!Q621&lt;&gt;"",'2. Enter scores'!$B621-'2. Enter scores'!Q621,"")</f>
        <v/>
      </c>
      <c r="S617" s="125" t="str">
        <f>IF('2. Enter scores'!R621&lt;&gt;"",'2. Enter scores'!$B621-'2. Enter scores'!R621,"")</f>
        <v/>
      </c>
      <c r="T617" s="125" t="str">
        <f>IF('2. Enter scores'!S621&lt;&gt;"",'2. Enter scores'!$B621-'2. Enter scores'!S621,"")</f>
        <v/>
      </c>
      <c r="U617" s="125" t="str">
        <f>IF('2. Enter scores'!T621&lt;&gt;"",'2. Enter scores'!$B621-'2. Enter scores'!T621,"")</f>
        <v/>
      </c>
      <c r="V617" s="125" t="str">
        <f>IF('2. Enter scores'!U621&lt;&gt;"",'2. Enter scores'!$B621-'2. Enter scores'!U621,"")</f>
        <v/>
      </c>
      <c r="W617" s="125" t="str">
        <f>IF('2. Enter scores'!V621&lt;&gt;"",'2. Enter scores'!$B621-'2. Enter scores'!V621,"")</f>
        <v/>
      </c>
      <c r="X617" s="125" t="str">
        <f>IF('2. Enter scores'!W621&lt;&gt;"",'2. Enter scores'!$B621-'2. Enter scores'!W621,"")</f>
        <v/>
      </c>
      <c r="Y617" s="125" t="str">
        <f>IF('2. Enter scores'!X621&lt;&gt;"",'2. Enter scores'!$B621-'2. Enter scores'!X621,"")</f>
        <v/>
      </c>
      <c r="Z617" s="125" t="str">
        <f>IF('2. Enter scores'!Y621&lt;&gt;"",'2. Enter scores'!$B621-'2. Enter scores'!Y621,"")</f>
        <v/>
      </c>
      <c r="AA617" s="125" t="str">
        <f>IF('2. Enter scores'!Z621&lt;&gt;"",'2. Enter scores'!$B621-'2. Enter scores'!Z621,"")</f>
        <v/>
      </c>
      <c r="AB617" s="125" t="str">
        <f>IF('2. Enter scores'!AA621&lt;&gt;"",'2. Enter scores'!$B621-'2. Enter scores'!AA621,"")</f>
        <v/>
      </c>
      <c r="AC617" s="125" t="str">
        <f>IF('2. Enter scores'!AB621&lt;&gt;"",'2. Enter scores'!$B621-'2. Enter scores'!AB621,"")</f>
        <v/>
      </c>
      <c r="AD617" s="125" t="str">
        <f>IF('2. Enter scores'!AC621&lt;&gt;"",'2. Enter scores'!$B621-'2. Enter scores'!AC621,"")</f>
        <v/>
      </c>
      <c r="AE617" s="125" t="str">
        <f>IF('2. Enter scores'!AD621&lt;&gt;"",'2. Enter scores'!$B621-'2. Enter scores'!AD621,"")</f>
        <v/>
      </c>
      <c r="AF617" s="125" t="str">
        <f>IF('2. Enter scores'!AE621&lt;&gt;"",'2. Enter scores'!$B621-'2. Enter scores'!AE621,"")</f>
        <v/>
      </c>
      <c r="AG617" s="125" t="str">
        <f>IF('2. Enter scores'!AF621&lt;&gt;"",'2. Enter scores'!$B621-'2. Enter scores'!AF621,"")</f>
        <v/>
      </c>
      <c r="AH617" s="125" t="str">
        <f>IF('2. Enter scores'!AG621&lt;&gt;"",'2. Enter scores'!$B621-'2. Enter scores'!AG621,"")</f>
        <v/>
      </c>
      <c r="AI617" s="125" t="str">
        <f>IF('2. Enter scores'!AH621&lt;&gt;"",'2. Enter scores'!$B621-'2. Enter scores'!AH621,"")</f>
        <v/>
      </c>
      <c r="AJ617" s="125" t="str">
        <f>IF('2. Enter scores'!AI621&lt;&gt;"",'2. Enter scores'!$B621-'2. Enter scores'!AI621,"")</f>
        <v/>
      </c>
      <c r="AK617" s="125" t="str">
        <f>IF('2. Enter scores'!AJ621&lt;&gt;"",'2. Enter scores'!$B621-'2. Enter scores'!AJ621,"")</f>
        <v/>
      </c>
      <c r="AL617" s="125" t="str">
        <f>IF('2. Enter scores'!AK621&lt;&gt;"",'2. Enter scores'!$B621-'2. Enter scores'!AK621,"")</f>
        <v/>
      </c>
      <c r="AM617" s="125" t="str">
        <f>IF('2. Enter scores'!AL621&lt;&gt;"",'2. Enter scores'!$B621-'2. Enter scores'!AL621,"")</f>
        <v/>
      </c>
      <c r="AN617" s="125" t="str">
        <f>IF('2. Enter scores'!AM621&lt;&gt;"",'2. Enter scores'!$B621-'2. Enter scores'!AM621,"")</f>
        <v/>
      </c>
      <c r="AO617" s="125" t="str">
        <f>IF('2. Enter scores'!AN621&lt;&gt;"",'2. Enter scores'!$B621-'2. Enter scores'!AN621,"")</f>
        <v/>
      </c>
      <c r="AP617" s="125" t="str">
        <f>IF('2. Enter scores'!AO621&lt;&gt;"",'2. Enter scores'!$B621-'2. Enter scores'!AO621,"")</f>
        <v/>
      </c>
      <c r="AQ617" s="125" t="str">
        <f>IF('2. Enter scores'!AP621&lt;&gt;"",'2. Enter scores'!$B621-'2. Enter scores'!AP621,"")</f>
        <v/>
      </c>
      <c r="AR617" s="125" t="str">
        <f>IF('2. Enter scores'!AQ621&lt;&gt;"",'2. Enter scores'!$B621-'2. Enter scores'!AQ621,"")</f>
        <v/>
      </c>
      <c r="AS617" s="125" t="str">
        <f>IF('2. Enter scores'!AR621&lt;&gt;"",'2. Enter scores'!$B621-'2. Enter scores'!AR621,"")</f>
        <v/>
      </c>
      <c r="AT617" s="125" t="str">
        <f>IF('2. Enter scores'!AS621&lt;&gt;"",'2. Enter scores'!$B621-'2. Enter scores'!AS621,"")</f>
        <v/>
      </c>
      <c r="AU617" s="125" t="str">
        <f>IF('2. Enter scores'!AT621&lt;&gt;"",'2. Enter scores'!$B621-'2. Enter scores'!AT621,"")</f>
        <v/>
      </c>
      <c r="AV617" s="125" t="str">
        <f>IF('2. Enter scores'!AU621&lt;&gt;"",'2. Enter scores'!$B621-'2. Enter scores'!AU621,"")</f>
        <v/>
      </c>
      <c r="AW617" s="125" t="str">
        <f>IF('2. Enter scores'!AV621&lt;&gt;"",'2. Enter scores'!$B621-'2. Enter scores'!AV621,"")</f>
        <v/>
      </c>
      <c r="AX617" s="125" t="str">
        <f>IF('2. Enter scores'!AW621&lt;&gt;"",'2. Enter scores'!$B621-'2. Enter scores'!AW621,"")</f>
        <v/>
      </c>
      <c r="AY617" s="125" t="str">
        <f>IF('2. Enter scores'!AX621&lt;&gt;"",'2. Enter scores'!$B621-'2. Enter scores'!AX621,"")</f>
        <v/>
      </c>
      <c r="AZ617" s="125" t="str">
        <f>IF('2. Enter scores'!AY621&lt;&gt;"",'2. Enter scores'!$B621-'2. Enter scores'!AY621,"")</f>
        <v/>
      </c>
      <c r="BA617" s="125" t="str">
        <f>IF('2. Enter scores'!AZ621&lt;&gt;"",'2. Enter scores'!$B621-'2. Enter scores'!AZ621,"")</f>
        <v/>
      </c>
      <c r="BB617" s="125" t="str">
        <f>IF('2. Enter scores'!BA621&lt;&gt;"",'2. Enter scores'!$B621-'2. Enter scores'!BA621,"")</f>
        <v/>
      </c>
      <c r="BC617" s="125" t="str">
        <f>IF('2. Enter scores'!BB621&lt;&gt;"",'2. Enter scores'!$B621-'2. Enter scores'!BB621,"")</f>
        <v/>
      </c>
      <c r="BD617" s="125" t="str">
        <f>IF('2. Enter scores'!BC621&lt;&gt;"",'2. Enter scores'!$B621-'2. Enter scores'!BC621,"")</f>
        <v/>
      </c>
      <c r="BE617" s="125" t="str">
        <f>IF('2. Enter scores'!BD621&lt;&gt;"",'2. Enter scores'!$B621-'2. Enter scores'!BD621,"")</f>
        <v/>
      </c>
      <c r="BF617" s="125" t="str">
        <f>IF('2. Enter scores'!BE621&lt;&gt;"",'2. Enter scores'!$B621-'2. Enter scores'!BE621,"")</f>
        <v/>
      </c>
      <c r="BG617" s="125" t="str">
        <f>IF('2. Enter scores'!BF621&lt;&gt;"",'2. Enter scores'!$B621-'2. Enter scores'!BF621,"")</f>
        <v/>
      </c>
      <c r="BH617" s="125" t="str">
        <f>IF('2. Enter scores'!BG621&lt;&gt;"",'2. Enter scores'!$B621-'2. Enter scores'!BG621,"")</f>
        <v/>
      </c>
      <c r="BI617" s="125" t="str">
        <f>IF('2. Enter scores'!BH621&lt;&gt;"",'2. Enter scores'!$B621-'2. Enter scores'!BH621,"")</f>
        <v/>
      </c>
      <c r="BJ617" s="125" t="str">
        <f>IF('2. Enter scores'!BI621&lt;&gt;"",'2. Enter scores'!$B621-'2. Enter scores'!BI621,"")</f>
        <v/>
      </c>
      <c r="BK617" s="125" t="str">
        <f>IF('2. Enter scores'!BJ621&lt;&gt;"",'2. Enter scores'!$B621-'2. Enter scores'!BJ621,"")</f>
        <v/>
      </c>
      <c r="BL617" s="125" t="str">
        <f>IF('2. Enter scores'!BK621&lt;&gt;"",'2. Enter scores'!$B621-'2. Enter scores'!BK621,"")</f>
        <v/>
      </c>
      <c r="BM617" s="125" t="str">
        <f>IF('2. Enter scores'!BL621&lt;&gt;"",'2. Enter scores'!$B621-'2. Enter scores'!BL621,"")</f>
        <v/>
      </c>
      <c r="BN617" s="125" t="str">
        <f>IF('2. Enter scores'!BM621&lt;&gt;"",'2. Enter scores'!$B621-'2. Enter scores'!BM621,"")</f>
        <v/>
      </c>
      <c r="BO617" s="125" t="str">
        <f>IF('2. Enter scores'!BN621&lt;&gt;"",'2. Enter scores'!$B621-'2. Enter scores'!BN621,"")</f>
        <v/>
      </c>
      <c r="BP617" s="108">
        <v>1000</v>
      </c>
    </row>
    <row r="618" spans="2:68" x14ac:dyDescent="0.35">
      <c r="B618" s="125" t="str">
        <f>IF('2. Enter scores'!A622&lt;&gt;"",'2. Enter scores'!A622,"")</f>
        <v/>
      </c>
      <c r="H618" s="125" t="str">
        <f>IF('2. Enter scores'!G622&lt;&gt;"",'2. Enter scores'!$B622-'2. Enter scores'!G622,"")</f>
        <v/>
      </c>
      <c r="I618" s="125" t="str">
        <f>IF('2. Enter scores'!H622&lt;&gt;"",'2. Enter scores'!$B622-'2. Enter scores'!H622,"")</f>
        <v/>
      </c>
      <c r="J618" s="125" t="str">
        <f>IF('2. Enter scores'!I622&lt;&gt;"",'2. Enter scores'!$B622-'2. Enter scores'!I622,"")</f>
        <v/>
      </c>
      <c r="K618" s="125" t="str">
        <f>IF('2. Enter scores'!J622&lt;&gt;"",'2. Enter scores'!$B622-'2. Enter scores'!J622,"")</f>
        <v/>
      </c>
      <c r="L618" s="125" t="str">
        <f>IF('2. Enter scores'!K622&lt;&gt;"",'2. Enter scores'!$B622-'2. Enter scores'!K622,"")</f>
        <v/>
      </c>
      <c r="M618" s="125" t="str">
        <f>IF('2. Enter scores'!L622&lt;&gt;"",'2. Enter scores'!$B622-'2. Enter scores'!L622,"")</f>
        <v/>
      </c>
      <c r="N618" s="125" t="str">
        <f>IF('2. Enter scores'!M622&lt;&gt;"",'2. Enter scores'!$B622-'2. Enter scores'!M622,"")</f>
        <v/>
      </c>
      <c r="O618" s="125" t="str">
        <f>IF('2. Enter scores'!N622&lt;&gt;"",'2. Enter scores'!$B622-'2. Enter scores'!N622,"")</f>
        <v/>
      </c>
      <c r="P618" s="125" t="str">
        <f>IF('2. Enter scores'!O622&lt;&gt;"",'2. Enter scores'!$B622-'2. Enter scores'!O622,"")</f>
        <v/>
      </c>
      <c r="Q618" s="125" t="str">
        <f>IF('2. Enter scores'!P622&lt;&gt;"",'2. Enter scores'!$B622-'2. Enter scores'!P622,"")</f>
        <v/>
      </c>
      <c r="R618" s="125" t="str">
        <f>IF('2. Enter scores'!Q622&lt;&gt;"",'2. Enter scores'!$B622-'2. Enter scores'!Q622,"")</f>
        <v/>
      </c>
      <c r="S618" s="125" t="str">
        <f>IF('2. Enter scores'!R622&lt;&gt;"",'2. Enter scores'!$B622-'2. Enter scores'!R622,"")</f>
        <v/>
      </c>
      <c r="T618" s="125" t="str">
        <f>IF('2. Enter scores'!S622&lt;&gt;"",'2. Enter scores'!$B622-'2. Enter scores'!S622,"")</f>
        <v/>
      </c>
      <c r="U618" s="125" t="str">
        <f>IF('2. Enter scores'!T622&lt;&gt;"",'2. Enter scores'!$B622-'2. Enter scores'!T622,"")</f>
        <v/>
      </c>
      <c r="V618" s="125" t="str">
        <f>IF('2. Enter scores'!U622&lt;&gt;"",'2. Enter scores'!$B622-'2. Enter scores'!U622,"")</f>
        <v/>
      </c>
      <c r="W618" s="125" t="str">
        <f>IF('2. Enter scores'!V622&lt;&gt;"",'2. Enter scores'!$B622-'2. Enter scores'!V622,"")</f>
        <v/>
      </c>
      <c r="X618" s="125" t="str">
        <f>IF('2. Enter scores'!W622&lt;&gt;"",'2. Enter scores'!$B622-'2. Enter scores'!W622,"")</f>
        <v/>
      </c>
      <c r="Y618" s="125" t="str">
        <f>IF('2. Enter scores'!X622&lt;&gt;"",'2. Enter scores'!$B622-'2. Enter scores'!X622,"")</f>
        <v/>
      </c>
      <c r="Z618" s="125" t="str">
        <f>IF('2. Enter scores'!Y622&lt;&gt;"",'2. Enter scores'!$B622-'2. Enter scores'!Y622,"")</f>
        <v/>
      </c>
      <c r="AA618" s="125" t="str">
        <f>IF('2. Enter scores'!Z622&lt;&gt;"",'2. Enter scores'!$B622-'2. Enter scores'!Z622,"")</f>
        <v/>
      </c>
      <c r="AB618" s="125" t="str">
        <f>IF('2. Enter scores'!AA622&lt;&gt;"",'2. Enter scores'!$B622-'2. Enter scores'!AA622,"")</f>
        <v/>
      </c>
      <c r="AC618" s="125" t="str">
        <f>IF('2. Enter scores'!AB622&lt;&gt;"",'2. Enter scores'!$B622-'2. Enter scores'!AB622,"")</f>
        <v/>
      </c>
      <c r="AD618" s="125" t="str">
        <f>IF('2. Enter scores'!AC622&lt;&gt;"",'2. Enter scores'!$B622-'2. Enter scores'!AC622,"")</f>
        <v/>
      </c>
      <c r="AE618" s="125" t="str">
        <f>IF('2. Enter scores'!AD622&lt;&gt;"",'2. Enter scores'!$B622-'2. Enter scores'!AD622,"")</f>
        <v/>
      </c>
      <c r="AF618" s="125" t="str">
        <f>IF('2. Enter scores'!AE622&lt;&gt;"",'2. Enter scores'!$B622-'2. Enter scores'!AE622,"")</f>
        <v/>
      </c>
      <c r="AG618" s="125" t="str">
        <f>IF('2. Enter scores'!AF622&lt;&gt;"",'2. Enter scores'!$B622-'2. Enter scores'!AF622,"")</f>
        <v/>
      </c>
      <c r="AH618" s="125" t="str">
        <f>IF('2. Enter scores'!AG622&lt;&gt;"",'2. Enter scores'!$B622-'2. Enter scores'!AG622,"")</f>
        <v/>
      </c>
      <c r="AI618" s="125" t="str">
        <f>IF('2. Enter scores'!AH622&lt;&gt;"",'2. Enter scores'!$B622-'2. Enter scores'!AH622,"")</f>
        <v/>
      </c>
      <c r="AJ618" s="125" t="str">
        <f>IF('2. Enter scores'!AI622&lt;&gt;"",'2. Enter scores'!$B622-'2. Enter scores'!AI622,"")</f>
        <v/>
      </c>
      <c r="AK618" s="125" t="str">
        <f>IF('2. Enter scores'!AJ622&lt;&gt;"",'2. Enter scores'!$B622-'2. Enter scores'!AJ622,"")</f>
        <v/>
      </c>
      <c r="AL618" s="125" t="str">
        <f>IF('2. Enter scores'!AK622&lt;&gt;"",'2. Enter scores'!$B622-'2. Enter scores'!AK622,"")</f>
        <v/>
      </c>
      <c r="AM618" s="125" t="str">
        <f>IF('2. Enter scores'!AL622&lt;&gt;"",'2. Enter scores'!$B622-'2. Enter scores'!AL622,"")</f>
        <v/>
      </c>
      <c r="AN618" s="125" t="str">
        <f>IF('2. Enter scores'!AM622&lt;&gt;"",'2. Enter scores'!$B622-'2. Enter scores'!AM622,"")</f>
        <v/>
      </c>
      <c r="AO618" s="125" t="str">
        <f>IF('2. Enter scores'!AN622&lt;&gt;"",'2. Enter scores'!$B622-'2. Enter scores'!AN622,"")</f>
        <v/>
      </c>
      <c r="AP618" s="125" t="str">
        <f>IF('2. Enter scores'!AO622&lt;&gt;"",'2. Enter scores'!$B622-'2. Enter scores'!AO622,"")</f>
        <v/>
      </c>
      <c r="AQ618" s="125" t="str">
        <f>IF('2. Enter scores'!AP622&lt;&gt;"",'2. Enter scores'!$B622-'2. Enter scores'!AP622,"")</f>
        <v/>
      </c>
      <c r="AR618" s="125" t="str">
        <f>IF('2. Enter scores'!AQ622&lt;&gt;"",'2. Enter scores'!$B622-'2. Enter scores'!AQ622,"")</f>
        <v/>
      </c>
      <c r="AS618" s="125" t="str">
        <f>IF('2. Enter scores'!AR622&lt;&gt;"",'2. Enter scores'!$B622-'2. Enter scores'!AR622,"")</f>
        <v/>
      </c>
      <c r="AT618" s="125" t="str">
        <f>IF('2. Enter scores'!AS622&lt;&gt;"",'2. Enter scores'!$B622-'2. Enter scores'!AS622,"")</f>
        <v/>
      </c>
      <c r="AU618" s="125" t="str">
        <f>IF('2. Enter scores'!AT622&lt;&gt;"",'2. Enter scores'!$B622-'2. Enter scores'!AT622,"")</f>
        <v/>
      </c>
      <c r="AV618" s="125" t="str">
        <f>IF('2. Enter scores'!AU622&lt;&gt;"",'2. Enter scores'!$B622-'2. Enter scores'!AU622,"")</f>
        <v/>
      </c>
      <c r="AW618" s="125" t="str">
        <f>IF('2. Enter scores'!AV622&lt;&gt;"",'2. Enter scores'!$B622-'2. Enter scores'!AV622,"")</f>
        <v/>
      </c>
      <c r="AX618" s="125" t="str">
        <f>IF('2. Enter scores'!AW622&lt;&gt;"",'2. Enter scores'!$B622-'2. Enter scores'!AW622,"")</f>
        <v/>
      </c>
      <c r="AY618" s="125" t="str">
        <f>IF('2. Enter scores'!AX622&lt;&gt;"",'2. Enter scores'!$B622-'2. Enter scores'!AX622,"")</f>
        <v/>
      </c>
      <c r="AZ618" s="125" t="str">
        <f>IF('2. Enter scores'!AY622&lt;&gt;"",'2. Enter scores'!$B622-'2. Enter scores'!AY622,"")</f>
        <v/>
      </c>
      <c r="BA618" s="125" t="str">
        <f>IF('2. Enter scores'!AZ622&lt;&gt;"",'2. Enter scores'!$B622-'2. Enter scores'!AZ622,"")</f>
        <v/>
      </c>
      <c r="BB618" s="125" t="str">
        <f>IF('2. Enter scores'!BA622&lt;&gt;"",'2. Enter scores'!$B622-'2. Enter scores'!BA622,"")</f>
        <v/>
      </c>
      <c r="BC618" s="125" t="str">
        <f>IF('2. Enter scores'!BB622&lt;&gt;"",'2. Enter scores'!$B622-'2. Enter scores'!BB622,"")</f>
        <v/>
      </c>
      <c r="BD618" s="125" t="str">
        <f>IF('2. Enter scores'!BC622&lt;&gt;"",'2. Enter scores'!$B622-'2. Enter scores'!BC622,"")</f>
        <v/>
      </c>
      <c r="BE618" s="125" t="str">
        <f>IF('2. Enter scores'!BD622&lt;&gt;"",'2. Enter scores'!$B622-'2. Enter scores'!BD622,"")</f>
        <v/>
      </c>
      <c r="BF618" s="125" t="str">
        <f>IF('2. Enter scores'!BE622&lt;&gt;"",'2. Enter scores'!$B622-'2. Enter scores'!BE622,"")</f>
        <v/>
      </c>
      <c r="BG618" s="125" t="str">
        <f>IF('2. Enter scores'!BF622&lt;&gt;"",'2. Enter scores'!$B622-'2. Enter scores'!BF622,"")</f>
        <v/>
      </c>
      <c r="BH618" s="125" t="str">
        <f>IF('2. Enter scores'!BG622&lt;&gt;"",'2. Enter scores'!$B622-'2. Enter scores'!BG622,"")</f>
        <v/>
      </c>
      <c r="BI618" s="125" t="str">
        <f>IF('2. Enter scores'!BH622&lt;&gt;"",'2. Enter scores'!$B622-'2. Enter scores'!BH622,"")</f>
        <v/>
      </c>
      <c r="BJ618" s="125" t="str">
        <f>IF('2. Enter scores'!BI622&lt;&gt;"",'2. Enter scores'!$B622-'2. Enter scores'!BI622,"")</f>
        <v/>
      </c>
      <c r="BK618" s="125" t="str">
        <f>IF('2. Enter scores'!BJ622&lt;&gt;"",'2. Enter scores'!$B622-'2. Enter scores'!BJ622,"")</f>
        <v/>
      </c>
      <c r="BL618" s="125" t="str">
        <f>IF('2. Enter scores'!BK622&lt;&gt;"",'2. Enter scores'!$B622-'2. Enter scores'!BK622,"")</f>
        <v/>
      </c>
      <c r="BM618" s="125" t="str">
        <f>IF('2. Enter scores'!BL622&lt;&gt;"",'2. Enter scores'!$B622-'2. Enter scores'!BL622,"")</f>
        <v/>
      </c>
      <c r="BN618" s="125" t="str">
        <f>IF('2. Enter scores'!BM622&lt;&gt;"",'2. Enter scores'!$B622-'2. Enter scores'!BM622,"")</f>
        <v/>
      </c>
      <c r="BO618" s="125" t="str">
        <f>IF('2. Enter scores'!BN622&lt;&gt;"",'2. Enter scores'!$B622-'2. Enter scores'!BN622,"")</f>
        <v/>
      </c>
      <c r="BP618" s="108">
        <v>1000</v>
      </c>
    </row>
    <row r="619" spans="2:68" x14ac:dyDescent="0.35">
      <c r="B619" s="125" t="str">
        <f>IF('2. Enter scores'!A623&lt;&gt;"",'2. Enter scores'!A623,"")</f>
        <v/>
      </c>
      <c r="H619" s="125" t="str">
        <f>IF('2. Enter scores'!G623&lt;&gt;"",'2. Enter scores'!$B623-'2. Enter scores'!G623,"")</f>
        <v/>
      </c>
      <c r="I619" s="125" t="str">
        <f>IF('2. Enter scores'!H623&lt;&gt;"",'2. Enter scores'!$B623-'2. Enter scores'!H623,"")</f>
        <v/>
      </c>
      <c r="J619" s="125" t="str">
        <f>IF('2. Enter scores'!I623&lt;&gt;"",'2. Enter scores'!$B623-'2. Enter scores'!I623,"")</f>
        <v/>
      </c>
      <c r="K619" s="125" t="str">
        <f>IF('2. Enter scores'!J623&lt;&gt;"",'2. Enter scores'!$B623-'2. Enter scores'!J623,"")</f>
        <v/>
      </c>
      <c r="L619" s="125" t="str">
        <f>IF('2. Enter scores'!K623&lt;&gt;"",'2. Enter scores'!$B623-'2. Enter scores'!K623,"")</f>
        <v/>
      </c>
      <c r="M619" s="125" t="str">
        <f>IF('2. Enter scores'!L623&lt;&gt;"",'2. Enter scores'!$B623-'2. Enter scores'!L623,"")</f>
        <v/>
      </c>
      <c r="N619" s="125" t="str">
        <f>IF('2. Enter scores'!M623&lt;&gt;"",'2. Enter scores'!$B623-'2. Enter scores'!M623,"")</f>
        <v/>
      </c>
      <c r="O619" s="125" t="str">
        <f>IF('2. Enter scores'!N623&lt;&gt;"",'2. Enter scores'!$B623-'2. Enter scores'!N623,"")</f>
        <v/>
      </c>
      <c r="P619" s="125" t="str">
        <f>IF('2. Enter scores'!O623&lt;&gt;"",'2. Enter scores'!$B623-'2. Enter scores'!O623,"")</f>
        <v/>
      </c>
      <c r="Q619" s="125" t="str">
        <f>IF('2. Enter scores'!P623&lt;&gt;"",'2. Enter scores'!$B623-'2. Enter scores'!P623,"")</f>
        <v/>
      </c>
      <c r="R619" s="125" t="str">
        <f>IF('2. Enter scores'!Q623&lt;&gt;"",'2. Enter scores'!$B623-'2. Enter scores'!Q623,"")</f>
        <v/>
      </c>
      <c r="S619" s="125" t="str">
        <f>IF('2. Enter scores'!R623&lt;&gt;"",'2. Enter scores'!$B623-'2. Enter scores'!R623,"")</f>
        <v/>
      </c>
      <c r="T619" s="125" t="str">
        <f>IF('2. Enter scores'!S623&lt;&gt;"",'2. Enter scores'!$B623-'2. Enter scores'!S623,"")</f>
        <v/>
      </c>
      <c r="U619" s="125" t="str">
        <f>IF('2. Enter scores'!T623&lt;&gt;"",'2. Enter scores'!$B623-'2. Enter scores'!T623,"")</f>
        <v/>
      </c>
      <c r="V619" s="125" t="str">
        <f>IF('2. Enter scores'!U623&lt;&gt;"",'2. Enter scores'!$B623-'2. Enter scores'!U623,"")</f>
        <v/>
      </c>
      <c r="W619" s="125" t="str">
        <f>IF('2. Enter scores'!V623&lt;&gt;"",'2. Enter scores'!$B623-'2. Enter scores'!V623,"")</f>
        <v/>
      </c>
      <c r="X619" s="125" t="str">
        <f>IF('2. Enter scores'!W623&lt;&gt;"",'2. Enter scores'!$B623-'2. Enter scores'!W623,"")</f>
        <v/>
      </c>
      <c r="Y619" s="125" t="str">
        <f>IF('2. Enter scores'!X623&lt;&gt;"",'2. Enter scores'!$B623-'2. Enter scores'!X623,"")</f>
        <v/>
      </c>
      <c r="Z619" s="125" t="str">
        <f>IF('2. Enter scores'!Y623&lt;&gt;"",'2. Enter scores'!$B623-'2. Enter scores'!Y623,"")</f>
        <v/>
      </c>
      <c r="AA619" s="125" t="str">
        <f>IF('2. Enter scores'!Z623&lt;&gt;"",'2. Enter scores'!$B623-'2. Enter scores'!Z623,"")</f>
        <v/>
      </c>
      <c r="AB619" s="125" t="str">
        <f>IF('2. Enter scores'!AA623&lt;&gt;"",'2. Enter scores'!$B623-'2. Enter scores'!AA623,"")</f>
        <v/>
      </c>
      <c r="AC619" s="125" t="str">
        <f>IF('2. Enter scores'!AB623&lt;&gt;"",'2. Enter scores'!$B623-'2. Enter scores'!AB623,"")</f>
        <v/>
      </c>
      <c r="AD619" s="125" t="str">
        <f>IF('2. Enter scores'!AC623&lt;&gt;"",'2. Enter scores'!$B623-'2. Enter scores'!AC623,"")</f>
        <v/>
      </c>
      <c r="AE619" s="125" t="str">
        <f>IF('2. Enter scores'!AD623&lt;&gt;"",'2. Enter scores'!$B623-'2. Enter scores'!AD623,"")</f>
        <v/>
      </c>
      <c r="AF619" s="125" t="str">
        <f>IF('2. Enter scores'!AE623&lt;&gt;"",'2. Enter scores'!$B623-'2. Enter scores'!AE623,"")</f>
        <v/>
      </c>
      <c r="AG619" s="125" t="str">
        <f>IF('2. Enter scores'!AF623&lt;&gt;"",'2. Enter scores'!$B623-'2. Enter scores'!AF623,"")</f>
        <v/>
      </c>
      <c r="AH619" s="125" t="str">
        <f>IF('2. Enter scores'!AG623&lt;&gt;"",'2. Enter scores'!$B623-'2. Enter scores'!AG623,"")</f>
        <v/>
      </c>
      <c r="AI619" s="125" t="str">
        <f>IF('2. Enter scores'!AH623&lt;&gt;"",'2. Enter scores'!$B623-'2. Enter scores'!AH623,"")</f>
        <v/>
      </c>
      <c r="AJ619" s="125" t="str">
        <f>IF('2. Enter scores'!AI623&lt;&gt;"",'2. Enter scores'!$B623-'2. Enter scores'!AI623,"")</f>
        <v/>
      </c>
      <c r="AK619" s="125" t="str">
        <f>IF('2. Enter scores'!AJ623&lt;&gt;"",'2. Enter scores'!$B623-'2. Enter scores'!AJ623,"")</f>
        <v/>
      </c>
      <c r="AL619" s="125" t="str">
        <f>IF('2. Enter scores'!AK623&lt;&gt;"",'2. Enter scores'!$B623-'2. Enter scores'!AK623,"")</f>
        <v/>
      </c>
      <c r="AM619" s="125" t="str">
        <f>IF('2. Enter scores'!AL623&lt;&gt;"",'2. Enter scores'!$B623-'2. Enter scores'!AL623,"")</f>
        <v/>
      </c>
      <c r="AN619" s="125" t="str">
        <f>IF('2. Enter scores'!AM623&lt;&gt;"",'2. Enter scores'!$B623-'2. Enter scores'!AM623,"")</f>
        <v/>
      </c>
      <c r="AO619" s="125" t="str">
        <f>IF('2. Enter scores'!AN623&lt;&gt;"",'2. Enter scores'!$B623-'2. Enter scores'!AN623,"")</f>
        <v/>
      </c>
      <c r="AP619" s="125" t="str">
        <f>IF('2. Enter scores'!AO623&lt;&gt;"",'2. Enter scores'!$B623-'2. Enter scores'!AO623,"")</f>
        <v/>
      </c>
      <c r="AQ619" s="125" t="str">
        <f>IF('2. Enter scores'!AP623&lt;&gt;"",'2. Enter scores'!$B623-'2. Enter scores'!AP623,"")</f>
        <v/>
      </c>
      <c r="AR619" s="125" t="str">
        <f>IF('2. Enter scores'!AQ623&lt;&gt;"",'2. Enter scores'!$B623-'2. Enter scores'!AQ623,"")</f>
        <v/>
      </c>
      <c r="AS619" s="125" t="str">
        <f>IF('2. Enter scores'!AR623&lt;&gt;"",'2. Enter scores'!$B623-'2. Enter scores'!AR623,"")</f>
        <v/>
      </c>
      <c r="AT619" s="125" t="str">
        <f>IF('2. Enter scores'!AS623&lt;&gt;"",'2. Enter scores'!$B623-'2. Enter scores'!AS623,"")</f>
        <v/>
      </c>
      <c r="AU619" s="125" t="str">
        <f>IF('2. Enter scores'!AT623&lt;&gt;"",'2. Enter scores'!$B623-'2. Enter scores'!AT623,"")</f>
        <v/>
      </c>
      <c r="AV619" s="125" t="str">
        <f>IF('2. Enter scores'!AU623&lt;&gt;"",'2. Enter scores'!$B623-'2. Enter scores'!AU623,"")</f>
        <v/>
      </c>
      <c r="AW619" s="125" t="str">
        <f>IF('2. Enter scores'!AV623&lt;&gt;"",'2. Enter scores'!$B623-'2. Enter scores'!AV623,"")</f>
        <v/>
      </c>
      <c r="AX619" s="125" t="str">
        <f>IF('2. Enter scores'!AW623&lt;&gt;"",'2. Enter scores'!$B623-'2. Enter scores'!AW623,"")</f>
        <v/>
      </c>
      <c r="AY619" s="125" t="str">
        <f>IF('2. Enter scores'!AX623&lt;&gt;"",'2. Enter scores'!$B623-'2. Enter scores'!AX623,"")</f>
        <v/>
      </c>
      <c r="AZ619" s="125" t="str">
        <f>IF('2. Enter scores'!AY623&lt;&gt;"",'2. Enter scores'!$B623-'2. Enter scores'!AY623,"")</f>
        <v/>
      </c>
      <c r="BA619" s="125" t="str">
        <f>IF('2. Enter scores'!AZ623&lt;&gt;"",'2. Enter scores'!$B623-'2. Enter scores'!AZ623,"")</f>
        <v/>
      </c>
      <c r="BB619" s="125" t="str">
        <f>IF('2. Enter scores'!BA623&lt;&gt;"",'2. Enter scores'!$B623-'2. Enter scores'!BA623,"")</f>
        <v/>
      </c>
      <c r="BC619" s="125" t="str">
        <f>IF('2. Enter scores'!BB623&lt;&gt;"",'2. Enter scores'!$B623-'2. Enter scores'!BB623,"")</f>
        <v/>
      </c>
      <c r="BD619" s="125" t="str">
        <f>IF('2. Enter scores'!BC623&lt;&gt;"",'2. Enter scores'!$B623-'2. Enter scores'!BC623,"")</f>
        <v/>
      </c>
      <c r="BE619" s="125" t="str">
        <f>IF('2. Enter scores'!BD623&lt;&gt;"",'2. Enter scores'!$B623-'2. Enter scores'!BD623,"")</f>
        <v/>
      </c>
      <c r="BF619" s="125" t="str">
        <f>IF('2. Enter scores'!BE623&lt;&gt;"",'2. Enter scores'!$B623-'2. Enter scores'!BE623,"")</f>
        <v/>
      </c>
      <c r="BG619" s="125" t="str">
        <f>IF('2. Enter scores'!BF623&lt;&gt;"",'2. Enter scores'!$B623-'2. Enter scores'!BF623,"")</f>
        <v/>
      </c>
      <c r="BH619" s="125" t="str">
        <f>IF('2. Enter scores'!BG623&lt;&gt;"",'2. Enter scores'!$B623-'2. Enter scores'!BG623,"")</f>
        <v/>
      </c>
      <c r="BI619" s="125" t="str">
        <f>IF('2. Enter scores'!BH623&lt;&gt;"",'2. Enter scores'!$B623-'2. Enter scores'!BH623,"")</f>
        <v/>
      </c>
      <c r="BJ619" s="125" t="str">
        <f>IF('2. Enter scores'!BI623&lt;&gt;"",'2. Enter scores'!$B623-'2. Enter scores'!BI623,"")</f>
        <v/>
      </c>
      <c r="BK619" s="125" t="str">
        <f>IF('2. Enter scores'!BJ623&lt;&gt;"",'2. Enter scores'!$B623-'2. Enter scores'!BJ623,"")</f>
        <v/>
      </c>
      <c r="BL619" s="125" t="str">
        <f>IF('2. Enter scores'!BK623&lt;&gt;"",'2. Enter scores'!$B623-'2. Enter scores'!BK623,"")</f>
        <v/>
      </c>
      <c r="BM619" s="125" t="str">
        <f>IF('2. Enter scores'!BL623&lt;&gt;"",'2. Enter scores'!$B623-'2. Enter scores'!BL623,"")</f>
        <v/>
      </c>
      <c r="BN619" s="125" t="str">
        <f>IF('2. Enter scores'!BM623&lt;&gt;"",'2. Enter scores'!$B623-'2. Enter scores'!BM623,"")</f>
        <v/>
      </c>
      <c r="BO619" s="125" t="str">
        <f>IF('2. Enter scores'!BN623&lt;&gt;"",'2. Enter scores'!$B623-'2. Enter scores'!BN623,"")</f>
        <v/>
      </c>
      <c r="BP619" s="108">
        <v>1000</v>
      </c>
    </row>
    <row r="620" spans="2:68" x14ac:dyDescent="0.35">
      <c r="B620" s="125" t="str">
        <f>IF('2. Enter scores'!A624&lt;&gt;"",'2. Enter scores'!A624,"")</f>
        <v/>
      </c>
      <c r="H620" s="125" t="str">
        <f>IF('2. Enter scores'!G624&lt;&gt;"",'2. Enter scores'!$B624-'2. Enter scores'!G624,"")</f>
        <v/>
      </c>
      <c r="I620" s="125" t="str">
        <f>IF('2. Enter scores'!H624&lt;&gt;"",'2. Enter scores'!$B624-'2. Enter scores'!H624,"")</f>
        <v/>
      </c>
      <c r="J620" s="125" t="str">
        <f>IF('2. Enter scores'!I624&lt;&gt;"",'2. Enter scores'!$B624-'2. Enter scores'!I624,"")</f>
        <v/>
      </c>
      <c r="K620" s="125" t="str">
        <f>IF('2. Enter scores'!J624&lt;&gt;"",'2. Enter scores'!$B624-'2. Enter scores'!J624,"")</f>
        <v/>
      </c>
      <c r="L620" s="125" t="str">
        <f>IF('2. Enter scores'!K624&lt;&gt;"",'2. Enter scores'!$B624-'2. Enter scores'!K624,"")</f>
        <v/>
      </c>
      <c r="M620" s="125" t="str">
        <f>IF('2. Enter scores'!L624&lt;&gt;"",'2. Enter scores'!$B624-'2. Enter scores'!L624,"")</f>
        <v/>
      </c>
      <c r="N620" s="125" t="str">
        <f>IF('2. Enter scores'!M624&lt;&gt;"",'2. Enter scores'!$B624-'2. Enter scores'!M624,"")</f>
        <v/>
      </c>
      <c r="O620" s="125" t="str">
        <f>IF('2. Enter scores'!N624&lt;&gt;"",'2. Enter scores'!$B624-'2. Enter scores'!N624,"")</f>
        <v/>
      </c>
      <c r="P620" s="125" t="str">
        <f>IF('2. Enter scores'!O624&lt;&gt;"",'2. Enter scores'!$B624-'2. Enter scores'!O624,"")</f>
        <v/>
      </c>
      <c r="Q620" s="125" t="str">
        <f>IF('2. Enter scores'!P624&lt;&gt;"",'2. Enter scores'!$B624-'2. Enter scores'!P624,"")</f>
        <v/>
      </c>
      <c r="R620" s="125" t="str">
        <f>IF('2. Enter scores'!Q624&lt;&gt;"",'2. Enter scores'!$B624-'2. Enter scores'!Q624,"")</f>
        <v/>
      </c>
      <c r="S620" s="125" t="str">
        <f>IF('2. Enter scores'!R624&lt;&gt;"",'2. Enter scores'!$B624-'2. Enter scores'!R624,"")</f>
        <v/>
      </c>
      <c r="T620" s="125" t="str">
        <f>IF('2. Enter scores'!S624&lt;&gt;"",'2. Enter scores'!$B624-'2. Enter scores'!S624,"")</f>
        <v/>
      </c>
      <c r="U620" s="125" t="str">
        <f>IF('2. Enter scores'!T624&lt;&gt;"",'2. Enter scores'!$B624-'2. Enter scores'!T624,"")</f>
        <v/>
      </c>
      <c r="V620" s="125" t="str">
        <f>IF('2. Enter scores'!U624&lt;&gt;"",'2. Enter scores'!$B624-'2. Enter scores'!U624,"")</f>
        <v/>
      </c>
      <c r="W620" s="125" t="str">
        <f>IF('2. Enter scores'!V624&lt;&gt;"",'2. Enter scores'!$B624-'2. Enter scores'!V624,"")</f>
        <v/>
      </c>
      <c r="X620" s="125" t="str">
        <f>IF('2. Enter scores'!W624&lt;&gt;"",'2. Enter scores'!$B624-'2. Enter scores'!W624,"")</f>
        <v/>
      </c>
      <c r="Y620" s="125" t="str">
        <f>IF('2. Enter scores'!X624&lt;&gt;"",'2. Enter scores'!$B624-'2. Enter scores'!X624,"")</f>
        <v/>
      </c>
      <c r="Z620" s="125" t="str">
        <f>IF('2. Enter scores'!Y624&lt;&gt;"",'2. Enter scores'!$B624-'2. Enter scores'!Y624,"")</f>
        <v/>
      </c>
      <c r="AA620" s="125" t="str">
        <f>IF('2. Enter scores'!Z624&lt;&gt;"",'2. Enter scores'!$B624-'2. Enter scores'!Z624,"")</f>
        <v/>
      </c>
      <c r="AB620" s="125" t="str">
        <f>IF('2. Enter scores'!AA624&lt;&gt;"",'2. Enter scores'!$B624-'2. Enter scores'!AA624,"")</f>
        <v/>
      </c>
      <c r="AC620" s="125" t="str">
        <f>IF('2. Enter scores'!AB624&lt;&gt;"",'2. Enter scores'!$B624-'2. Enter scores'!AB624,"")</f>
        <v/>
      </c>
      <c r="AD620" s="125" t="str">
        <f>IF('2. Enter scores'!AC624&lt;&gt;"",'2. Enter scores'!$B624-'2. Enter scores'!AC624,"")</f>
        <v/>
      </c>
      <c r="AE620" s="125" t="str">
        <f>IF('2. Enter scores'!AD624&lt;&gt;"",'2. Enter scores'!$B624-'2. Enter scores'!AD624,"")</f>
        <v/>
      </c>
      <c r="AF620" s="125" t="str">
        <f>IF('2. Enter scores'!AE624&lt;&gt;"",'2. Enter scores'!$B624-'2. Enter scores'!AE624,"")</f>
        <v/>
      </c>
      <c r="AG620" s="125" t="str">
        <f>IF('2. Enter scores'!AF624&lt;&gt;"",'2. Enter scores'!$B624-'2. Enter scores'!AF624,"")</f>
        <v/>
      </c>
      <c r="AH620" s="125" t="str">
        <f>IF('2. Enter scores'!AG624&lt;&gt;"",'2. Enter scores'!$B624-'2. Enter scores'!AG624,"")</f>
        <v/>
      </c>
      <c r="AI620" s="125" t="str">
        <f>IF('2. Enter scores'!AH624&lt;&gt;"",'2. Enter scores'!$B624-'2. Enter scores'!AH624,"")</f>
        <v/>
      </c>
      <c r="AJ620" s="125" t="str">
        <f>IF('2. Enter scores'!AI624&lt;&gt;"",'2. Enter scores'!$B624-'2. Enter scores'!AI624,"")</f>
        <v/>
      </c>
      <c r="AK620" s="125" t="str">
        <f>IF('2. Enter scores'!AJ624&lt;&gt;"",'2. Enter scores'!$B624-'2. Enter scores'!AJ624,"")</f>
        <v/>
      </c>
      <c r="AL620" s="125" t="str">
        <f>IF('2. Enter scores'!AK624&lt;&gt;"",'2. Enter scores'!$B624-'2. Enter scores'!AK624,"")</f>
        <v/>
      </c>
      <c r="AM620" s="125" t="str">
        <f>IF('2. Enter scores'!AL624&lt;&gt;"",'2. Enter scores'!$B624-'2. Enter scores'!AL624,"")</f>
        <v/>
      </c>
      <c r="AN620" s="125" t="str">
        <f>IF('2. Enter scores'!AM624&lt;&gt;"",'2. Enter scores'!$B624-'2. Enter scores'!AM624,"")</f>
        <v/>
      </c>
      <c r="AO620" s="125" t="str">
        <f>IF('2. Enter scores'!AN624&lt;&gt;"",'2. Enter scores'!$B624-'2. Enter scores'!AN624,"")</f>
        <v/>
      </c>
      <c r="AP620" s="125" t="str">
        <f>IF('2. Enter scores'!AO624&lt;&gt;"",'2. Enter scores'!$B624-'2. Enter scores'!AO624,"")</f>
        <v/>
      </c>
      <c r="AQ620" s="125" t="str">
        <f>IF('2. Enter scores'!AP624&lt;&gt;"",'2. Enter scores'!$B624-'2. Enter scores'!AP624,"")</f>
        <v/>
      </c>
      <c r="AR620" s="125" t="str">
        <f>IF('2. Enter scores'!AQ624&lt;&gt;"",'2. Enter scores'!$B624-'2. Enter scores'!AQ624,"")</f>
        <v/>
      </c>
      <c r="AS620" s="125" t="str">
        <f>IF('2. Enter scores'!AR624&lt;&gt;"",'2. Enter scores'!$B624-'2. Enter scores'!AR624,"")</f>
        <v/>
      </c>
      <c r="AT620" s="125" t="str">
        <f>IF('2. Enter scores'!AS624&lt;&gt;"",'2. Enter scores'!$B624-'2. Enter scores'!AS624,"")</f>
        <v/>
      </c>
      <c r="AU620" s="125" t="str">
        <f>IF('2. Enter scores'!AT624&lt;&gt;"",'2. Enter scores'!$B624-'2. Enter scores'!AT624,"")</f>
        <v/>
      </c>
      <c r="AV620" s="125" t="str">
        <f>IF('2. Enter scores'!AU624&lt;&gt;"",'2. Enter scores'!$B624-'2. Enter scores'!AU624,"")</f>
        <v/>
      </c>
      <c r="AW620" s="125" t="str">
        <f>IF('2. Enter scores'!AV624&lt;&gt;"",'2. Enter scores'!$B624-'2. Enter scores'!AV624,"")</f>
        <v/>
      </c>
      <c r="AX620" s="125" t="str">
        <f>IF('2. Enter scores'!AW624&lt;&gt;"",'2. Enter scores'!$B624-'2. Enter scores'!AW624,"")</f>
        <v/>
      </c>
      <c r="AY620" s="125" t="str">
        <f>IF('2. Enter scores'!AX624&lt;&gt;"",'2. Enter scores'!$B624-'2. Enter scores'!AX624,"")</f>
        <v/>
      </c>
      <c r="AZ620" s="125" t="str">
        <f>IF('2. Enter scores'!AY624&lt;&gt;"",'2. Enter scores'!$B624-'2. Enter scores'!AY624,"")</f>
        <v/>
      </c>
      <c r="BA620" s="125" t="str">
        <f>IF('2. Enter scores'!AZ624&lt;&gt;"",'2. Enter scores'!$B624-'2. Enter scores'!AZ624,"")</f>
        <v/>
      </c>
      <c r="BB620" s="125" t="str">
        <f>IF('2. Enter scores'!BA624&lt;&gt;"",'2. Enter scores'!$B624-'2. Enter scores'!BA624,"")</f>
        <v/>
      </c>
      <c r="BC620" s="125" t="str">
        <f>IF('2. Enter scores'!BB624&lt;&gt;"",'2. Enter scores'!$B624-'2. Enter scores'!BB624,"")</f>
        <v/>
      </c>
      <c r="BD620" s="125" t="str">
        <f>IF('2. Enter scores'!BC624&lt;&gt;"",'2. Enter scores'!$B624-'2. Enter scores'!BC624,"")</f>
        <v/>
      </c>
      <c r="BE620" s="125" t="str">
        <f>IF('2. Enter scores'!BD624&lt;&gt;"",'2. Enter scores'!$B624-'2. Enter scores'!BD624,"")</f>
        <v/>
      </c>
      <c r="BF620" s="125" t="str">
        <f>IF('2. Enter scores'!BE624&lt;&gt;"",'2. Enter scores'!$B624-'2. Enter scores'!BE624,"")</f>
        <v/>
      </c>
      <c r="BG620" s="125" t="str">
        <f>IF('2. Enter scores'!BF624&lt;&gt;"",'2. Enter scores'!$B624-'2. Enter scores'!BF624,"")</f>
        <v/>
      </c>
      <c r="BH620" s="125" t="str">
        <f>IF('2. Enter scores'!BG624&lt;&gt;"",'2. Enter scores'!$B624-'2. Enter scores'!BG624,"")</f>
        <v/>
      </c>
      <c r="BI620" s="125" t="str">
        <f>IF('2. Enter scores'!BH624&lt;&gt;"",'2. Enter scores'!$B624-'2. Enter scores'!BH624,"")</f>
        <v/>
      </c>
      <c r="BJ620" s="125" t="str">
        <f>IF('2. Enter scores'!BI624&lt;&gt;"",'2. Enter scores'!$B624-'2. Enter scores'!BI624,"")</f>
        <v/>
      </c>
      <c r="BK620" s="125" t="str">
        <f>IF('2. Enter scores'!BJ624&lt;&gt;"",'2. Enter scores'!$B624-'2. Enter scores'!BJ624,"")</f>
        <v/>
      </c>
      <c r="BL620" s="125" t="str">
        <f>IF('2. Enter scores'!BK624&lt;&gt;"",'2. Enter scores'!$B624-'2. Enter scores'!BK624,"")</f>
        <v/>
      </c>
      <c r="BM620" s="125" t="str">
        <f>IF('2. Enter scores'!BL624&lt;&gt;"",'2. Enter scores'!$B624-'2. Enter scores'!BL624,"")</f>
        <v/>
      </c>
      <c r="BN620" s="125" t="str">
        <f>IF('2. Enter scores'!BM624&lt;&gt;"",'2. Enter scores'!$B624-'2. Enter scores'!BM624,"")</f>
        <v/>
      </c>
      <c r="BO620" s="125" t="str">
        <f>IF('2. Enter scores'!BN624&lt;&gt;"",'2. Enter scores'!$B624-'2. Enter scores'!BN624,"")</f>
        <v/>
      </c>
      <c r="BP620" s="108">
        <v>1000</v>
      </c>
    </row>
    <row r="621" spans="2:68" x14ac:dyDescent="0.35">
      <c r="B621" s="125" t="str">
        <f>IF('2. Enter scores'!A625&lt;&gt;"",'2. Enter scores'!A625,"")</f>
        <v/>
      </c>
      <c r="H621" s="125" t="str">
        <f>IF('2. Enter scores'!G625&lt;&gt;"",'2. Enter scores'!$B625-'2. Enter scores'!G625,"")</f>
        <v/>
      </c>
      <c r="I621" s="125" t="str">
        <f>IF('2. Enter scores'!H625&lt;&gt;"",'2. Enter scores'!$B625-'2. Enter scores'!H625,"")</f>
        <v/>
      </c>
      <c r="J621" s="125" t="str">
        <f>IF('2. Enter scores'!I625&lt;&gt;"",'2. Enter scores'!$B625-'2. Enter scores'!I625,"")</f>
        <v/>
      </c>
      <c r="K621" s="125" t="str">
        <f>IF('2. Enter scores'!J625&lt;&gt;"",'2. Enter scores'!$B625-'2. Enter scores'!J625,"")</f>
        <v/>
      </c>
      <c r="L621" s="125" t="str">
        <f>IF('2. Enter scores'!K625&lt;&gt;"",'2. Enter scores'!$B625-'2. Enter scores'!K625,"")</f>
        <v/>
      </c>
      <c r="M621" s="125" t="str">
        <f>IF('2. Enter scores'!L625&lt;&gt;"",'2. Enter scores'!$B625-'2. Enter scores'!L625,"")</f>
        <v/>
      </c>
      <c r="N621" s="125" t="str">
        <f>IF('2. Enter scores'!M625&lt;&gt;"",'2. Enter scores'!$B625-'2. Enter scores'!M625,"")</f>
        <v/>
      </c>
      <c r="O621" s="125" t="str">
        <f>IF('2. Enter scores'!N625&lt;&gt;"",'2. Enter scores'!$B625-'2. Enter scores'!N625,"")</f>
        <v/>
      </c>
      <c r="P621" s="125" t="str">
        <f>IF('2. Enter scores'!O625&lt;&gt;"",'2. Enter scores'!$B625-'2. Enter scores'!O625,"")</f>
        <v/>
      </c>
      <c r="Q621" s="125" t="str">
        <f>IF('2. Enter scores'!P625&lt;&gt;"",'2. Enter scores'!$B625-'2. Enter scores'!P625,"")</f>
        <v/>
      </c>
      <c r="R621" s="125" t="str">
        <f>IF('2. Enter scores'!Q625&lt;&gt;"",'2. Enter scores'!$B625-'2. Enter scores'!Q625,"")</f>
        <v/>
      </c>
      <c r="S621" s="125" t="str">
        <f>IF('2. Enter scores'!R625&lt;&gt;"",'2. Enter scores'!$B625-'2. Enter scores'!R625,"")</f>
        <v/>
      </c>
      <c r="T621" s="125" t="str">
        <f>IF('2. Enter scores'!S625&lt;&gt;"",'2. Enter scores'!$B625-'2. Enter scores'!S625,"")</f>
        <v/>
      </c>
      <c r="U621" s="125" t="str">
        <f>IF('2. Enter scores'!T625&lt;&gt;"",'2. Enter scores'!$B625-'2. Enter scores'!T625,"")</f>
        <v/>
      </c>
      <c r="V621" s="125" t="str">
        <f>IF('2. Enter scores'!U625&lt;&gt;"",'2. Enter scores'!$B625-'2. Enter scores'!U625,"")</f>
        <v/>
      </c>
      <c r="W621" s="125" t="str">
        <f>IF('2. Enter scores'!V625&lt;&gt;"",'2. Enter scores'!$B625-'2. Enter scores'!V625,"")</f>
        <v/>
      </c>
      <c r="X621" s="125" t="str">
        <f>IF('2. Enter scores'!W625&lt;&gt;"",'2. Enter scores'!$B625-'2. Enter scores'!W625,"")</f>
        <v/>
      </c>
      <c r="Y621" s="125" t="str">
        <f>IF('2. Enter scores'!X625&lt;&gt;"",'2. Enter scores'!$B625-'2. Enter scores'!X625,"")</f>
        <v/>
      </c>
      <c r="Z621" s="125" t="str">
        <f>IF('2. Enter scores'!Y625&lt;&gt;"",'2. Enter scores'!$B625-'2. Enter scores'!Y625,"")</f>
        <v/>
      </c>
      <c r="AA621" s="125" t="str">
        <f>IF('2. Enter scores'!Z625&lt;&gt;"",'2. Enter scores'!$B625-'2. Enter scores'!Z625,"")</f>
        <v/>
      </c>
      <c r="AB621" s="125" t="str">
        <f>IF('2. Enter scores'!AA625&lt;&gt;"",'2. Enter scores'!$B625-'2. Enter scores'!AA625,"")</f>
        <v/>
      </c>
      <c r="AC621" s="125" t="str">
        <f>IF('2. Enter scores'!AB625&lt;&gt;"",'2. Enter scores'!$B625-'2. Enter scores'!AB625,"")</f>
        <v/>
      </c>
      <c r="AD621" s="125" t="str">
        <f>IF('2. Enter scores'!AC625&lt;&gt;"",'2. Enter scores'!$B625-'2. Enter scores'!AC625,"")</f>
        <v/>
      </c>
      <c r="AE621" s="125" t="str">
        <f>IF('2. Enter scores'!AD625&lt;&gt;"",'2. Enter scores'!$B625-'2. Enter scores'!AD625,"")</f>
        <v/>
      </c>
      <c r="AF621" s="125" t="str">
        <f>IF('2. Enter scores'!AE625&lt;&gt;"",'2. Enter scores'!$B625-'2. Enter scores'!AE625,"")</f>
        <v/>
      </c>
      <c r="AG621" s="125" t="str">
        <f>IF('2. Enter scores'!AF625&lt;&gt;"",'2. Enter scores'!$B625-'2. Enter scores'!AF625,"")</f>
        <v/>
      </c>
      <c r="AH621" s="125" t="str">
        <f>IF('2. Enter scores'!AG625&lt;&gt;"",'2. Enter scores'!$B625-'2. Enter scores'!AG625,"")</f>
        <v/>
      </c>
      <c r="AI621" s="125" t="str">
        <f>IF('2. Enter scores'!AH625&lt;&gt;"",'2. Enter scores'!$B625-'2. Enter scores'!AH625,"")</f>
        <v/>
      </c>
      <c r="AJ621" s="125" t="str">
        <f>IF('2. Enter scores'!AI625&lt;&gt;"",'2. Enter scores'!$B625-'2. Enter scores'!AI625,"")</f>
        <v/>
      </c>
      <c r="AK621" s="125" t="str">
        <f>IF('2. Enter scores'!AJ625&lt;&gt;"",'2. Enter scores'!$B625-'2. Enter scores'!AJ625,"")</f>
        <v/>
      </c>
      <c r="AL621" s="125" t="str">
        <f>IF('2. Enter scores'!AK625&lt;&gt;"",'2. Enter scores'!$B625-'2. Enter scores'!AK625,"")</f>
        <v/>
      </c>
      <c r="AM621" s="125" t="str">
        <f>IF('2. Enter scores'!AL625&lt;&gt;"",'2. Enter scores'!$B625-'2. Enter scores'!AL625,"")</f>
        <v/>
      </c>
      <c r="AN621" s="125" t="str">
        <f>IF('2. Enter scores'!AM625&lt;&gt;"",'2. Enter scores'!$B625-'2. Enter scores'!AM625,"")</f>
        <v/>
      </c>
      <c r="AO621" s="125" t="str">
        <f>IF('2. Enter scores'!AN625&lt;&gt;"",'2. Enter scores'!$B625-'2. Enter scores'!AN625,"")</f>
        <v/>
      </c>
      <c r="AP621" s="125" t="str">
        <f>IF('2. Enter scores'!AO625&lt;&gt;"",'2. Enter scores'!$B625-'2. Enter scores'!AO625,"")</f>
        <v/>
      </c>
      <c r="AQ621" s="125" t="str">
        <f>IF('2. Enter scores'!AP625&lt;&gt;"",'2. Enter scores'!$B625-'2. Enter scores'!AP625,"")</f>
        <v/>
      </c>
      <c r="AR621" s="125" t="str">
        <f>IF('2. Enter scores'!AQ625&lt;&gt;"",'2. Enter scores'!$B625-'2. Enter scores'!AQ625,"")</f>
        <v/>
      </c>
      <c r="AS621" s="125" t="str">
        <f>IF('2. Enter scores'!AR625&lt;&gt;"",'2. Enter scores'!$B625-'2. Enter scores'!AR625,"")</f>
        <v/>
      </c>
      <c r="AT621" s="125" t="str">
        <f>IF('2. Enter scores'!AS625&lt;&gt;"",'2. Enter scores'!$B625-'2. Enter scores'!AS625,"")</f>
        <v/>
      </c>
      <c r="AU621" s="125" t="str">
        <f>IF('2. Enter scores'!AT625&lt;&gt;"",'2. Enter scores'!$B625-'2. Enter scores'!AT625,"")</f>
        <v/>
      </c>
      <c r="AV621" s="125" t="str">
        <f>IF('2. Enter scores'!AU625&lt;&gt;"",'2. Enter scores'!$B625-'2. Enter scores'!AU625,"")</f>
        <v/>
      </c>
      <c r="AW621" s="125" t="str">
        <f>IF('2. Enter scores'!AV625&lt;&gt;"",'2. Enter scores'!$B625-'2. Enter scores'!AV625,"")</f>
        <v/>
      </c>
      <c r="AX621" s="125" t="str">
        <f>IF('2. Enter scores'!AW625&lt;&gt;"",'2. Enter scores'!$B625-'2. Enter scores'!AW625,"")</f>
        <v/>
      </c>
      <c r="AY621" s="125" t="str">
        <f>IF('2. Enter scores'!AX625&lt;&gt;"",'2. Enter scores'!$B625-'2. Enter scores'!AX625,"")</f>
        <v/>
      </c>
      <c r="AZ621" s="125" t="str">
        <f>IF('2. Enter scores'!AY625&lt;&gt;"",'2. Enter scores'!$B625-'2. Enter scores'!AY625,"")</f>
        <v/>
      </c>
      <c r="BA621" s="125" t="str">
        <f>IF('2. Enter scores'!AZ625&lt;&gt;"",'2. Enter scores'!$B625-'2. Enter scores'!AZ625,"")</f>
        <v/>
      </c>
      <c r="BB621" s="125" t="str">
        <f>IF('2. Enter scores'!BA625&lt;&gt;"",'2. Enter scores'!$B625-'2. Enter scores'!BA625,"")</f>
        <v/>
      </c>
      <c r="BC621" s="125" t="str">
        <f>IF('2. Enter scores'!BB625&lt;&gt;"",'2. Enter scores'!$B625-'2. Enter scores'!BB625,"")</f>
        <v/>
      </c>
      <c r="BD621" s="125" t="str">
        <f>IF('2. Enter scores'!BC625&lt;&gt;"",'2. Enter scores'!$B625-'2. Enter scores'!BC625,"")</f>
        <v/>
      </c>
      <c r="BE621" s="125" t="str">
        <f>IF('2. Enter scores'!BD625&lt;&gt;"",'2. Enter scores'!$B625-'2. Enter scores'!BD625,"")</f>
        <v/>
      </c>
      <c r="BF621" s="125" t="str">
        <f>IF('2. Enter scores'!BE625&lt;&gt;"",'2. Enter scores'!$B625-'2. Enter scores'!BE625,"")</f>
        <v/>
      </c>
      <c r="BG621" s="125" t="str">
        <f>IF('2. Enter scores'!BF625&lt;&gt;"",'2. Enter scores'!$B625-'2. Enter scores'!BF625,"")</f>
        <v/>
      </c>
      <c r="BH621" s="125" t="str">
        <f>IF('2. Enter scores'!BG625&lt;&gt;"",'2. Enter scores'!$B625-'2. Enter scores'!BG625,"")</f>
        <v/>
      </c>
      <c r="BI621" s="125" t="str">
        <f>IF('2. Enter scores'!BH625&lt;&gt;"",'2. Enter scores'!$B625-'2. Enter scores'!BH625,"")</f>
        <v/>
      </c>
      <c r="BJ621" s="125" t="str">
        <f>IF('2. Enter scores'!BI625&lt;&gt;"",'2. Enter scores'!$B625-'2. Enter scores'!BI625,"")</f>
        <v/>
      </c>
      <c r="BK621" s="125" t="str">
        <f>IF('2. Enter scores'!BJ625&lt;&gt;"",'2. Enter scores'!$B625-'2. Enter scores'!BJ625,"")</f>
        <v/>
      </c>
      <c r="BL621" s="125" t="str">
        <f>IF('2. Enter scores'!BK625&lt;&gt;"",'2. Enter scores'!$B625-'2. Enter scores'!BK625,"")</f>
        <v/>
      </c>
      <c r="BM621" s="125" t="str">
        <f>IF('2. Enter scores'!BL625&lt;&gt;"",'2. Enter scores'!$B625-'2. Enter scores'!BL625,"")</f>
        <v/>
      </c>
      <c r="BN621" s="125" t="str">
        <f>IF('2. Enter scores'!BM625&lt;&gt;"",'2. Enter scores'!$B625-'2. Enter scores'!BM625,"")</f>
        <v/>
      </c>
      <c r="BO621" s="125" t="str">
        <f>IF('2. Enter scores'!BN625&lt;&gt;"",'2. Enter scores'!$B625-'2. Enter scores'!BN625,"")</f>
        <v/>
      </c>
      <c r="BP621" s="108">
        <v>1000</v>
      </c>
    </row>
    <row r="622" spans="2:68" x14ac:dyDescent="0.35">
      <c r="B622" s="125" t="str">
        <f>IF('2. Enter scores'!A626&lt;&gt;"",'2. Enter scores'!A626,"")</f>
        <v/>
      </c>
      <c r="H622" s="125" t="str">
        <f>IF('2. Enter scores'!G626&lt;&gt;"",'2. Enter scores'!$B626-'2. Enter scores'!G626,"")</f>
        <v/>
      </c>
      <c r="I622" s="125" t="str">
        <f>IF('2. Enter scores'!H626&lt;&gt;"",'2. Enter scores'!$B626-'2. Enter scores'!H626,"")</f>
        <v/>
      </c>
      <c r="J622" s="125" t="str">
        <f>IF('2. Enter scores'!I626&lt;&gt;"",'2. Enter scores'!$B626-'2. Enter scores'!I626,"")</f>
        <v/>
      </c>
      <c r="K622" s="125" t="str">
        <f>IF('2. Enter scores'!J626&lt;&gt;"",'2. Enter scores'!$B626-'2. Enter scores'!J626,"")</f>
        <v/>
      </c>
      <c r="L622" s="125" t="str">
        <f>IF('2. Enter scores'!K626&lt;&gt;"",'2. Enter scores'!$B626-'2. Enter scores'!K626,"")</f>
        <v/>
      </c>
      <c r="M622" s="125" t="str">
        <f>IF('2. Enter scores'!L626&lt;&gt;"",'2. Enter scores'!$B626-'2. Enter scores'!L626,"")</f>
        <v/>
      </c>
      <c r="N622" s="125" t="str">
        <f>IF('2. Enter scores'!M626&lt;&gt;"",'2. Enter scores'!$B626-'2. Enter scores'!M626,"")</f>
        <v/>
      </c>
      <c r="O622" s="125" t="str">
        <f>IF('2. Enter scores'!N626&lt;&gt;"",'2. Enter scores'!$B626-'2. Enter scores'!N626,"")</f>
        <v/>
      </c>
      <c r="P622" s="125" t="str">
        <f>IF('2. Enter scores'!O626&lt;&gt;"",'2. Enter scores'!$B626-'2. Enter scores'!O626,"")</f>
        <v/>
      </c>
      <c r="Q622" s="125" t="str">
        <f>IF('2. Enter scores'!P626&lt;&gt;"",'2. Enter scores'!$B626-'2. Enter scores'!P626,"")</f>
        <v/>
      </c>
      <c r="R622" s="125" t="str">
        <f>IF('2. Enter scores'!Q626&lt;&gt;"",'2. Enter scores'!$B626-'2. Enter scores'!Q626,"")</f>
        <v/>
      </c>
      <c r="S622" s="125" t="str">
        <f>IF('2. Enter scores'!R626&lt;&gt;"",'2. Enter scores'!$B626-'2. Enter scores'!R626,"")</f>
        <v/>
      </c>
      <c r="T622" s="125" t="str">
        <f>IF('2. Enter scores'!S626&lt;&gt;"",'2. Enter scores'!$B626-'2. Enter scores'!S626,"")</f>
        <v/>
      </c>
      <c r="U622" s="125" t="str">
        <f>IF('2. Enter scores'!T626&lt;&gt;"",'2. Enter scores'!$B626-'2. Enter scores'!T626,"")</f>
        <v/>
      </c>
      <c r="V622" s="125" t="str">
        <f>IF('2. Enter scores'!U626&lt;&gt;"",'2. Enter scores'!$B626-'2. Enter scores'!U626,"")</f>
        <v/>
      </c>
      <c r="W622" s="125" t="str">
        <f>IF('2. Enter scores'!V626&lt;&gt;"",'2. Enter scores'!$B626-'2. Enter scores'!V626,"")</f>
        <v/>
      </c>
      <c r="X622" s="125" t="str">
        <f>IF('2. Enter scores'!W626&lt;&gt;"",'2. Enter scores'!$B626-'2. Enter scores'!W626,"")</f>
        <v/>
      </c>
      <c r="Y622" s="125" t="str">
        <f>IF('2. Enter scores'!X626&lt;&gt;"",'2. Enter scores'!$B626-'2. Enter scores'!X626,"")</f>
        <v/>
      </c>
      <c r="Z622" s="125" t="str">
        <f>IF('2. Enter scores'!Y626&lt;&gt;"",'2. Enter scores'!$B626-'2. Enter scores'!Y626,"")</f>
        <v/>
      </c>
      <c r="AA622" s="125" t="str">
        <f>IF('2. Enter scores'!Z626&lt;&gt;"",'2. Enter scores'!$B626-'2. Enter scores'!Z626,"")</f>
        <v/>
      </c>
      <c r="AB622" s="125" t="str">
        <f>IF('2. Enter scores'!AA626&lt;&gt;"",'2. Enter scores'!$B626-'2. Enter scores'!AA626,"")</f>
        <v/>
      </c>
      <c r="AC622" s="125" t="str">
        <f>IF('2. Enter scores'!AB626&lt;&gt;"",'2. Enter scores'!$B626-'2. Enter scores'!AB626,"")</f>
        <v/>
      </c>
      <c r="AD622" s="125" t="str">
        <f>IF('2. Enter scores'!AC626&lt;&gt;"",'2. Enter scores'!$B626-'2. Enter scores'!AC626,"")</f>
        <v/>
      </c>
      <c r="AE622" s="125" t="str">
        <f>IF('2. Enter scores'!AD626&lt;&gt;"",'2. Enter scores'!$B626-'2. Enter scores'!AD626,"")</f>
        <v/>
      </c>
      <c r="AF622" s="125" t="str">
        <f>IF('2. Enter scores'!AE626&lt;&gt;"",'2. Enter scores'!$B626-'2. Enter scores'!AE626,"")</f>
        <v/>
      </c>
      <c r="AG622" s="125" t="str">
        <f>IF('2. Enter scores'!AF626&lt;&gt;"",'2. Enter scores'!$B626-'2. Enter scores'!AF626,"")</f>
        <v/>
      </c>
      <c r="AH622" s="125" t="str">
        <f>IF('2. Enter scores'!AG626&lt;&gt;"",'2. Enter scores'!$B626-'2. Enter scores'!AG626,"")</f>
        <v/>
      </c>
      <c r="AI622" s="125" t="str">
        <f>IF('2. Enter scores'!AH626&lt;&gt;"",'2. Enter scores'!$B626-'2. Enter scores'!AH626,"")</f>
        <v/>
      </c>
      <c r="AJ622" s="125" t="str">
        <f>IF('2. Enter scores'!AI626&lt;&gt;"",'2. Enter scores'!$B626-'2. Enter scores'!AI626,"")</f>
        <v/>
      </c>
      <c r="AK622" s="125" t="str">
        <f>IF('2. Enter scores'!AJ626&lt;&gt;"",'2. Enter scores'!$B626-'2. Enter scores'!AJ626,"")</f>
        <v/>
      </c>
      <c r="AL622" s="125" t="str">
        <f>IF('2. Enter scores'!AK626&lt;&gt;"",'2. Enter scores'!$B626-'2. Enter scores'!AK626,"")</f>
        <v/>
      </c>
      <c r="AM622" s="125" t="str">
        <f>IF('2. Enter scores'!AL626&lt;&gt;"",'2. Enter scores'!$B626-'2. Enter scores'!AL626,"")</f>
        <v/>
      </c>
      <c r="AN622" s="125" t="str">
        <f>IF('2. Enter scores'!AM626&lt;&gt;"",'2. Enter scores'!$B626-'2. Enter scores'!AM626,"")</f>
        <v/>
      </c>
      <c r="AO622" s="125" t="str">
        <f>IF('2. Enter scores'!AN626&lt;&gt;"",'2. Enter scores'!$B626-'2. Enter scores'!AN626,"")</f>
        <v/>
      </c>
      <c r="AP622" s="125" t="str">
        <f>IF('2. Enter scores'!AO626&lt;&gt;"",'2. Enter scores'!$B626-'2. Enter scores'!AO626,"")</f>
        <v/>
      </c>
      <c r="AQ622" s="125" t="str">
        <f>IF('2. Enter scores'!AP626&lt;&gt;"",'2. Enter scores'!$B626-'2. Enter scores'!AP626,"")</f>
        <v/>
      </c>
      <c r="AR622" s="125" t="str">
        <f>IF('2. Enter scores'!AQ626&lt;&gt;"",'2. Enter scores'!$B626-'2. Enter scores'!AQ626,"")</f>
        <v/>
      </c>
      <c r="AS622" s="125" t="str">
        <f>IF('2. Enter scores'!AR626&lt;&gt;"",'2. Enter scores'!$B626-'2. Enter scores'!AR626,"")</f>
        <v/>
      </c>
      <c r="AT622" s="125" t="str">
        <f>IF('2. Enter scores'!AS626&lt;&gt;"",'2. Enter scores'!$B626-'2. Enter scores'!AS626,"")</f>
        <v/>
      </c>
      <c r="AU622" s="125" t="str">
        <f>IF('2. Enter scores'!AT626&lt;&gt;"",'2. Enter scores'!$B626-'2. Enter scores'!AT626,"")</f>
        <v/>
      </c>
      <c r="AV622" s="125" t="str">
        <f>IF('2. Enter scores'!AU626&lt;&gt;"",'2. Enter scores'!$B626-'2. Enter scores'!AU626,"")</f>
        <v/>
      </c>
      <c r="AW622" s="125" t="str">
        <f>IF('2. Enter scores'!AV626&lt;&gt;"",'2. Enter scores'!$B626-'2. Enter scores'!AV626,"")</f>
        <v/>
      </c>
      <c r="AX622" s="125" t="str">
        <f>IF('2. Enter scores'!AW626&lt;&gt;"",'2. Enter scores'!$B626-'2. Enter scores'!AW626,"")</f>
        <v/>
      </c>
      <c r="AY622" s="125" t="str">
        <f>IF('2. Enter scores'!AX626&lt;&gt;"",'2. Enter scores'!$B626-'2. Enter scores'!AX626,"")</f>
        <v/>
      </c>
      <c r="AZ622" s="125" t="str">
        <f>IF('2. Enter scores'!AY626&lt;&gt;"",'2. Enter scores'!$B626-'2. Enter scores'!AY626,"")</f>
        <v/>
      </c>
      <c r="BA622" s="125" t="str">
        <f>IF('2. Enter scores'!AZ626&lt;&gt;"",'2. Enter scores'!$B626-'2. Enter scores'!AZ626,"")</f>
        <v/>
      </c>
      <c r="BB622" s="125" t="str">
        <f>IF('2. Enter scores'!BA626&lt;&gt;"",'2. Enter scores'!$B626-'2. Enter scores'!BA626,"")</f>
        <v/>
      </c>
      <c r="BC622" s="125" t="str">
        <f>IF('2. Enter scores'!BB626&lt;&gt;"",'2. Enter scores'!$B626-'2. Enter scores'!BB626,"")</f>
        <v/>
      </c>
      <c r="BD622" s="125" t="str">
        <f>IF('2. Enter scores'!BC626&lt;&gt;"",'2. Enter scores'!$B626-'2. Enter scores'!BC626,"")</f>
        <v/>
      </c>
      <c r="BE622" s="125" t="str">
        <f>IF('2. Enter scores'!BD626&lt;&gt;"",'2. Enter scores'!$B626-'2. Enter scores'!BD626,"")</f>
        <v/>
      </c>
      <c r="BF622" s="125" t="str">
        <f>IF('2. Enter scores'!BE626&lt;&gt;"",'2. Enter scores'!$B626-'2. Enter scores'!BE626,"")</f>
        <v/>
      </c>
      <c r="BG622" s="125" t="str">
        <f>IF('2. Enter scores'!BF626&lt;&gt;"",'2. Enter scores'!$B626-'2. Enter scores'!BF626,"")</f>
        <v/>
      </c>
      <c r="BH622" s="125" t="str">
        <f>IF('2. Enter scores'!BG626&lt;&gt;"",'2. Enter scores'!$B626-'2. Enter scores'!BG626,"")</f>
        <v/>
      </c>
      <c r="BI622" s="125" t="str">
        <f>IF('2. Enter scores'!BH626&lt;&gt;"",'2. Enter scores'!$B626-'2. Enter scores'!BH626,"")</f>
        <v/>
      </c>
      <c r="BJ622" s="125" t="str">
        <f>IF('2. Enter scores'!BI626&lt;&gt;"",'2. Enter scores'!$B626-'2. Enter scores'!BI626,"")</f>
        <v/>
      </c>
      <c r="BK622" s="125" t="str">
        <f>IF('2. Enter scores'!BJ626&lt;&gt;"",'2. Enter scores'!$B626-'2. Enter scores'!BJ626,"")</f>
        <v/>
      </c>
      <c r="BL622" s="125" t="str">
        <f>IF('2. Enter scores'!BK626&lt;&gt;"",'2. Enter scores'!$B626-'2. Enter scores'!BK626,"")</f>
        <v/>
      </c>
      <c r="BM622" s="125" t="str">
        <f>IF('2. Enter scores'!BL626&lt;&gt;"",'2. Enter scores'!$B626-'2. Enter scores'!BL626,"")</f>
        <v/>
      </c>
      <c r="BN622" s="125" t="str">
        <f>IF('2. Enter scores'!BM626&lt;&gt;"",'2. Enter scores'!$B626-'2. Enter scores'!BM626,"")</f>
        <v/>
      </c>
      <c r="BO622" s="125" t="str">
        <f>IF('2. Enter scores'!BN626&lt;&gt;"",'2. Enter scores'!$B626-'2. Enter scores'!BN626,"")</f>
        <v/>
      </c>
      <c r="BP622" s="108">
        <v>1000</v>
      </c>
    </row>
    <row r="623" spans="2:68" x14ac:dyDescent="0.35">
      <c r="B623" s="125" t="str">
        <f>IF('2. Enter scores'!A627&lt;&gt;"",'2. Enter scores'!A627,"")</f>
        <v/>
      </c>
      <c r="H623" s="125" t="str">
        <f>IF('2. Enter scores'!G627&lt;&gt;"",'2. Enter scores'!$B627-'2. Enter scores'!G627,"")</f>
        <v/>
      </c>
      <c r="I623" s="125" t="str">
        <f>IF('2. Enter scores'!H627&lt;&gt;"",'2. Enter scores'!$B627-'2. Enter scores'!H627,"")</f>
        <v/>
      </c>
      <c r="J623" s="125" t="str">
        <f>IF('2. Enter scores'!I627&lt;&gt;"",'2. Enter scores'!$B627-'2. Enter scores'!I627,"")</f>
        <v/>
      </c>
      <c r="K623" s="125" t="str">
        <f>IF('2. Enter scores'!J627&lt;&gt;"",'2. Enter scores'!$B627-'2. Enter scores'!J627,"")</f>
        <v/>
      </c>
      <c r="L623" s="125" t="str">
        <f>IF('2. Enter scores'!K627&lt;&gt;"",'2. Enter scores'!$B627-'2. Enter scores'!K627,"")</f>
        <v/>
      </c>
      <c r="M623" s="125" t="str">
        <f>IF('2. Enter scores'!L627&lt;&gt;"",'2. Enter scores'!$B627-'2. Enter scores'!L627,"")</f>
        <v/>
      </c>
      <c r="N623" s="125" t="str">
        <f>IF('2. Enter scores'!M627&lt;&gt;"",'2. Enter scores'!$B627-'2. Enter scores'!M627,"")</f>
        <v/>
      </c>
      <c r="O623" s="125" t="str">
        <f>IF('2. Enter scores'!N627&lt;&gt;"",'2. Enter scores'!$B627-'2. Enter scores'!N627,"")</f>
        <v/>
      </c>
      <c r="P623" s="125" t="str">
        <f>IF('2. Enter scores'!O627&lt;&gt;"",'2. Enter scores'!$B627-'2. Enter scores'!O627,"")</f>
        <v/>
      </c>
      <c r="Q623" s="125" t="str">
        <f>IF('2. Enter scores'!P627&lt;&gt;"",'2. Enter scores'!$B627-'2. Enter scores'!P627,"")</f>
        <v/>
      </c>
      <c r="R623" s="125" t="str">
        <f>IF('2. Enter scores'!Q627&lt;&gt;"",'2. Enter scores'!$B627-'2. Enter scores'!Q627,"")</f>
        <v/>
      </c>
      <c r="S623" s="125" t="str">
        <f>IF('2. Enter scores'!R627&lt;&gt;"",'2. Enter scores'!$B627-'2. Enter scores'!R627,"")</f>
        <v/>
      </c>
      <c r="T623" s="125" t="str">
        <f>IF('2. Enter scores'!S627&lt;&gt;"",'2. Enter scores'!$B627-'2. Enter scores'!S627,"")</f>
        <v/>
      </c>
      <c r="U623" s="125" t="str">
        <f>IF('2. Enter scores'!T627&lt;&gt;"",'2. Enter scores'!$B627-'2. Enter scores'!T627,"")</f>
        <v/>
      </c>
      <c r="V623" s="125" t="str">
        <f>IF('2. Enter scores'!U627&lt;&gt;"",'2. Enter scores'!$B627-'2. Enter scores'!U627,"")</f>
        <v/>
      </c>
      <c r="W623" s="125" t="str">
        <f>IF('2. Enter scores'!V627&lt;&gt;"",'2. Enter scores'!$B627-'2. Enter scores'!V627,"")</f>
        <v/>
      </c>
      <c r="X623" s="125" t="str">
        <f>IF('2. Enter scores'!W627&lt;&gt;"",'2. Enter scores'!$B627-'2. Enter scores'!W627,"")</f>
        <v/>
      </c>
      <c r="Y623" s="125" t="str">
        <f>IF('2. Enter scores'!X627&lt;&gt;"",'2. Enter scores'!$B627-'2. Enter scores'!X627,"")</f>
        <v/>
      </c>
      <c r="Z623" s="125" t="str">
        <f>IF('2. Enter scores'!Y627&lt;&gt;"",'2. Enter scores'!$B627-'2. Enter scores'!Y627,"")</f>
        <v/>
      </c>
      <c r="AA623" s="125" t="str">
        <f>IF('2. Enter scores'!Z627&lt;&gt;"",'2. Enter scores'!$B627-'2. Enter scores'!Z627,"")</f>
        <v/>
      </c>
      <c r="AB623" s="125" t="str">
        <f>IF('2. Enter scores'!AA627&lt;&gt;"",'2. Enter scores'!$B627-'2. Enter scores'!AA627,"")</f>
        <v/>
      </c>
      <c r="AC623" s="125" t="str">
        <f>IF('2. Enter scores'!AB627&lt;&gt;"",'2. Enter scores'!$B627-'2. Enter scores'!AB627,"")</f>
        <v/>
      </c>
      <c r="AD623" s="125" t="str">
        <f>IF('2. Enter scores'!AC627&lt;&gt;"",'2. Enter scores'!$B627-'2. Enter scores'!AC627,"")</f>
        <v/>
      </c>
      <c r="AE623" s="125" t="str">
        <f>IF('2. Enter scores'!AD627&lt;&gt;"",'2. Enter scores'!$B627-'2. Enter scores'!AD627,"")</f>
        <v/>
      </c>
      <c r="AF623" s="125" t="str">
        <f>IF('2. Enter scores'!AE627&lt;&gt;"",'2. Enter scores'!$B627-'2. Enter scores'!AE627,"")</f>
        <v/>
      </c>
      <c r="AG623" s="125" t="str">
        <f>IF('2. Enter scores'!AF627&lt;&gt;"",'2. Enter scores'!$B627-'2. Enter scores'!AF627,"")</f>
        <v/>
      </c>
      <c r="AH623" s="125" t="str">
        <f>IF('2. Enter scores'!AG627&lt;&gt;"",'2. Enter scores'!$B627-'2. Enter scores'!AG627,"")</f>
        <v/>
      </c>
      <c r="AI623" s="125" t="str">
        <f>IF('2. Enter scores'!AH627&lt;&gt;"",'2. Enter scores'!$B627-'2. Enter scores'!AH627,"")</f>
        <v/>
      </c>
      <c r="AJ623" s="125" t="str">
        <f>IF('2. Enter scores'!AI627&lt;&gt;"",'2. Enter scores'!$B627-'2. Enter scores'!AI627,"")</f>
        <v/>
      </c>
      <c r="AK623" s="125" t="str">
        <f>IF('2. Enter scores'!AJ627&lt;&gt;"",'2. Enter scores'!$B627-'2. Enter scores'!AJ627,"")</f>
        <v/>
      </c>
      <c r="AL623" s="125" t="str">
        <f>IF('2. Enter scores'!AK627&lt;&gt;"",'2. Enter scores'!$B627-'2. Enter scores'!AK627,"")</f>
        <v/>
      </c>
      <c r="AM623" s="125" t="str">
        <f>IF('2. Enter scores'!AL627&lt;&gt;"",'2. Enter scores'!$B627-'2. Enter scores'!AL627,"")</f>
        <v/>
      </c>
      <c r="AN623" s="125" t="str">
        <f>IF('2. Enter scores'!AM627&lt;&gt;"",'2. Enter scores'!$B627-'2. Enter scores'!AM627,"")</f>
        <v/>
      </c>
      <c r="AO623" s="125" t="str">
        <f>IF('2. Enter scores'!AN627&lt;&gt;"",'2. Enter scores'!$B627-'2. Enter scores'!AN627,"")</f>
        <v/>
      </c>
      <c r="AP623" s="125" t="str">
        <f>IF('2. Enter scores'!AO627&lt;&gt;"",'2. Enter scores'!$B627-'2. Enter scores'!AO627,"")</f>
        <v/>
      </c>
      <c r="AQ623" s="125" t="str">
        <f>IF('2. Enter scores'!AP627&lt;&gt;"",'2. Enter scores'!$B627-'2. Enter scores'!AP627,"")</f>
        <v/>
      </c>
      <c r="AR623" s="125" t="str">
        <f>IF('2. Enter scores'!AQ627&lt;&gt;"",'2. Enter scores'!$B627-'2. Enter scores'!AQ627,"")</f>
        <v/>
      </c>
      <c r="AS623" s="125" t="str">
        <f>IF('2. Enter scores'!AR627&lt;&gt;"",'2. Enter scores'!$B627-'2. Enter scores'!AR627,"")</f>
        <v/>
      </c>
      <c r="AT623" s="125" t="str">
        <f>IF('2. Enter scores'!AS627&lt;&gt;"",'2. Enter scores'!$B627-'2. Enter scores'!AS627,"")</f>
        <v/>
      </c>
      <c r="AU623" s="125" t="str">
        <f>IF('2. Enter scores'!AT627&lt;&gt;"",'2. Enter scores'!$B627-'2. Enter scores'!AT627,"")</f>
        <v/>
      </c>
      <c r="AV623" s="125" t="str">
        <f>IF('2. Enter scores'!AU627&lt;&gt;"",'2. Enter scores'!$B627-'2. Enter scores'!AU627,"")</f>
        <v/>
      </c>
      <c r="AW623" s="125" t="str">
        <f>IF('2. Enter scores'!AV627&lt;&gt;"",'2. Enter scores'!$B627-'2. Enter scores'!AV627,"")</f>
        <v/>
      </c>
      <c r="AX623" s="125" t="str">
        <f>IF('2. Enter scores'!AW627&lt;&gt;"",'2. Enter scores'!$B627-'2. Enter scores'!AW627,"")</f>
        <v/>
      </c>
      <c r="AY623" s="125" t="str">
        <f>IF('2. Enter scores'!AX627&lt;&gt;"",'2. Enter scores'!$B627-'2. Enter scores'!AX627,"")</f>
        <v/>
      </c>
      <c r="AZ623" s="125" t="str">
        <f>IF('2. Enter scores'!AY627&lt;&gt;"",'2. Enter scores'!$B627-'2. Enter scores'!AY627,"")</f>
        <v/>
      </c>
      <c r="BA623" s="125" t="str">
        <f>IF('2. Enter scores'!AZ627&lt;&gt;"",'2. Enter scores'!$B627-'2. Enter scores'!AZ627,"")</f>
        <v/>
      </c>
      <c r="BB623" s="125" t="str">
        <f>IF('2. Enter scores'!BA627&lt;&gt;"",'2. Enter scores'!$B627-'2. Enter scores'!BA627,"")</f>
        <v/>
      </c>
      <c r="BC623" s="125" t="str">
        <f>IF('2. Enter scores'!BB627&lt;&gt;"",'2. Enter scores'!$B627-'2. Enter scores'!BB627,"")</f>
        <v/>
      </c>
      <c r="BD623" s="125" t="str">
        <f>IF('2. Enter scores'!BC627&lt;&gt;"",'2. Enter scores'!$B627-'2. Enter scores'!BC627,"")</f>
        <v/>
      </c>
      <c r="BE623" s="125" t="str">
        <f>IF('2. Enter scores'!BD627&lt;&gt;"",'2. Enter scores'!$B627-'2. Enter scores'!BD627,"")</f>
        <v/>
      </c>
      <c r="BF623" s="125" t="str">
        <f>IF('2. Enter scores'!BE627&lt;&gt;"",'2. Enter scores'!$B627-'2. Enter scores'!BE627,"")</f>
        <v/>
      </c>
      <c r="BG623" s="125" t="str">
        <f>IF('2. Enter scores'!BF627&lt;&gt;"",'2. Enter scores'!$B627-'2. Enter scores'!BF627,"")</f>
        <v/>
      </c>
      <c r="BH623" s="125" t="str">
        <f>IF('2. Enter scores'!BG627&lt;&gt;"",'2. Enter scores'!$B627-'2. Enter scores'!BG627,"")</f>
        <v/>
      </c>
      <c r="BI623" s="125" t="str">
        <f>IF('2. Enter scores'!BH627&lt;&gt;"",'2. Enter scores'!$B627-'2. Enter scores'!BH627,"")</f>
        <v/>
      </c>
      <c r="BJ623" s="125" t="str">
        <f>IF('2. Enter scores'!BI627&lt;&gt;"",'2. Enter scores'!$B627-'2. Enter scores'!BI627,"")</f>
        <v/>
      </c>
      <c r="BK623" s="125" t="str">
        <f>IF('2. Enter scores'!BJ627&lt;&gt;"",'2. Enter scores'!$B627-'2. Enter scores'!BJ627,"")</f>
        <v/>
      </c>
      <c r="BL623" s="125" t="str">
        <f>IF('2. Enter scores'!BK627&lt;&gt;"",'2. Enter scores'!$B627-'2. Enter scores'!BK627,"")</f>
        <v/>
      </c>
      <c r="BM623" s="125" t="str">
        <f>IF('2. Enter scores'!BL627&lt;&gt;"",'2. Enter scores'!$B627-'2. Enter scores'!BL627,"")</f>
        <v/>
      </c>
      <c r="BN623" s="125" t="str">
        <f>IF('2. Enter scores'!BM627&lt;&gt;"",'2. Enter scores'!$B627-'2. Enter scores'!BM627,"")</f>
        <v/>
      </c>
      <c r="BO623" s="125" t="str">
        <f>IF('2. Enter scores'!BN627&lt;&gt;"",'2. Enter scores'!$B627-'2. Enter scores'!BN627,"")</f>
        <v/>
      </c>
      <c r="BP623" s="108">
        <v>1000</v>
      </c>
    </row>
    <row r="624" spans="2:68" x14ac:dyDescent="0.35">
      <c r="B624" s="125" t="str">
        <f>IF('2. Enter scores'!A628&lt;&gt;"",'2. Enter scores'!A628,"")</f>
        <v/>
      </c>
      <c r="H624" s="125" t="str">
        <f>IF('2. Enter scores'!G628&lt;&gt;"",'2. Enter scores'!$B628-'2. Enter scores'!G628,"")</f>
        <v/>
      </c>
      <c r="I624" s="125" t="str">
        <f>IF('2. Enter scores'!H628&lt;&gt;"",'2. Enter scores'!$B628-'2. Enter scores'!H628,"")</f>
        <v/>
      </c>
      <c r="J624" s="125" t="str">
        <f>IF('2. Enter scores'!I628&lt;&gt;"",'2. Enter scores'!$B628-'2. Enter scores'!I628,"")</f>
        <v/>
      </c>
      <c r="K624" s="125" t="str">
        <f>IF('2. Enter scores'!J628&lt;&gt;"",'2. Enter scores'!$B628-'2. Enter scores'!J628,"")</f>
        <v/>
      </c>
      <c r="L624" s="125" t="str">
        <f>IF('2. Enter scores'!K628&lt;&gt;"",'2. Enter scores'!$B628-'2. Enter scores'!K628,"")</f>
        <v/>
      </c>
      <c r="M624" s="125" t="str">
        <f>IF('2. Enter scores'!L628&lt;&gt;"",'2. Enter scores'!$B628-'2. Enter scores'!L628,"")</f>
        <v/>
      </c>
      <c r="N624" s="125" t="str">
        <f>IF('2. Enter scores'!M628&lt;&gt;"",'2. Enter scores'!$B628-'2. Enter scores'!M628,"")</f>
        <v/>
      </c>
      <c r="O624" s="125" t="str">
        <f>IF('2. Enter scores'!N628&lt;&gt;"",'2. Enter scores'!$B628-'2. Enter scores'!N628,"")</f>
        <v/>
      </c>
      <c r="P624" s="125" t="str">
        <f>IF('2. Enter scores'!O628&lt;&gt;"",'2. Enter scores'!$B628-'2. Enter scores'!O628,"")</f>
        <v/>
      </c>
      <c r="Q624" s="125" t="str">
        <f>IF('2. Enter scores'!P628&lt;&gt;"",'2. Enter scores'!$B628-'2. Enter scores'!P628,"")</f>
        <v/>
      </c>
      <c r="R624" s="125" t="str">
        <f>IF('2. Enter scores'!Q628&lt;&gt;"",'2. Enter scores'!$B628-'2. Enter scores'!Q628,"")</f>
        <v/>
      </c>
      <c r="S624" s="125" t="str">
        <f>IF('2. Enter scores'!R628&lt;&gt;"",'2. Enter scores'!$B628-'2. Enter scores'!R628,"")</f>
        <v/>
      </c>
      <c r="T624" s="125" t="str">
        <f>IF('2. Enter scores'!S628&lt;&gt;"",'2. Enter scores'!$B628-'2. Enter scores'!S628,"")</f>
        <v/>
      </c>
      <c r="U624" s="125" t="str">
        <f>IF('2. Enter scores'!T628&lt;&gt;"",'2. Enter scores'!$B628-'2. Enter scores'!T628,"")</f>
        <v/>
      </c>
      <c r="V624" s="125" t="str">
        <f>IF('2. Enter scores'!U628&lt;&gt;"",'2. Enter scores'!$B628-'2. Enter scores'!U628,"")</f>
        <v/>
      </c>
      <c r="W624" s="125" t="str">
        <f>IF('2. Enter scores'!V628&lt;&gt;"",'2. Enter scores'!$B628-'2. Enter scores'!V628,"")</f>
        <v/>
      </c>
      <c r="X624" s="125" t="str">
        <f>IF('2. Enter scores'!W628&lt;&gt;"",'2. Enter scores'!$B628-'2. Enter scores'!W628,"")</f>
        <v/>
      </c>
      <c r="Y624" s="125" t="str">
        <f>IF('2. Enter scores'!X628&lt;&gt;"",'2. Enter scores'!$B628-'2. Enter scores'!X628,"")</f>
        <v/>
      </c>
      <c r="Z624" s="125" t="str">
        <f>IF('2. Enter scores'!Y628&lt;&gt;"",'2. Enter scores'!$B628-'2. Enter scores'!Y628,"")</f>
        <v/>
      </c>
      <c r="AA624" s="125" t="str">
        <f>IF('2. Enter scores'!Z628&lt;&gt;"",'2. Enter scores'!$B628-'2. Enter scores'!Z628,"")</f>
        <v/>
      </c>
      <c r="AB624" s="125" t="str">
        <f>IF('2. Enter scores'!AA628&lt;&gt;"",'2. Enter scores'!$B628-'2. Enter scores'!AA628,"")</f>
        <v/>
      </c>
      <c r="AC624" s="125" t="str">
        <f>IF('2. Enter scores'!AB628&lt;&gt;"",'2. Enter scores'!$B628-'2. Enter scores'!AB628,"")</f>
        <v/>
      </c>
      <c r="AD624" s="125" t="str">
        <f>IF('2. Enter scores'!AC628&lt;&gt;"",'2. Enter scores'!$B628-'2. Enter scores'!AC628,"")</f>
        <v/>
      </c>
      <c r="AE624" s="125" t="str">
        <f>IF('2. Enter scores'!AD628&lt;&gt;"",'2. Enter scores'!$B628-'2. Enter scores'!AD628,"")</f>
        <v/>
      </c>
      <c r="AF624" s="125" t="str">
        <f>IF('2. Enter scores'!AE628&lt;&gt;"",'2. Enter scores'!$B628-'2. Enter scores'!AE628,"")</f>
        <v/>
      </c>
      <c r="AG624" s="125" t="str">
        <f>IF('2. Enter scores'!AF628&lt;&gt;"",'2. Enter scores'!$B628-'2. Enter scores'!AF628,"")</f>
        <v/>
      </c>
      <c r="AH624" s="125" t="str">
        <f>IF('2. Enter scores'!AG628&lt;&gt;"",'2. Enter scores'!$B628-'2. Enter scores'!AG628,"")</f>
        <v/>
      </c>
      <c r="AI624" s="125" t="str">
        <f>IF('2. Enter scores'!AH628&lt;&gt;"",'2. Enter scores'!$B628-'2. Enter scores'!AH628,"")</f>
        <v/>
      </c>
      <c r="AJ624" s="125" t="str">
        <f>IF('2. Enter scores'!AI628&lt;&gt;"",'2. Enter scores'!$B628-'2. Enter scores'!AI628,"")</f>
        <v/>
      </c>
      <c r="AK624" s="125" t="str">
        <f>IF('2. Enter scores'!AJ628&lt;&gt;"",'2. Enter scores'!$B628-'2. Enter scores'!AJ628,"")</f>
        <v/>
      </c>
      <c r="AL624" s="125" t="str">
        <f>IF('2. Enter scores'!AK628&lt;&gt;"",'2. Enter scores'!$B628-'2. Enter scores'!AK628,"")</f>
        <v/>
      </c>
      <c r="AM624" s="125" t="str">
        <f>IF('2. Enter scores'!AL628&lt;&gt;"",'2. Enter scores'!$B628-'2. Enter scores'!AL628,"")</f>
        <v/>
      </c>
      <c r="AN624" s="125" t="str">
        <f>IF('2. Enter scores'!AM628&lt;&gt;"",'2. Enter scores'!$B628-'2. Enter scores'!AM628,"")</f>
        <v/>
      </c>
      <c r="AO624" s="125" t="str">
        <f>IF('2. Enter scores'!AN628&lt;&gt;"",'2. Enter scores'!$B628-'2. Enter scores'!AN628,"")</f>
        <v/>
      </c>
      <c r="AP624" s="125" t="str">
        <f>IF('2. Enter scores'!AO628&lt;&gt;"",'2. Enter scores'!$B628-'2. Enter scores'!AO628,"")</f>
        <v/>
      </c>
      <c r="AQ624" s="125" t="str">
        <f>IF('2. Enter scores'!AP628&lt;&gt;"",'2. Enter scores'!$B628-'2. Enter scores'!AP628,"")</f>
        <v/>
      </c>
      <c r="AR624" s="125" t="str">
        <f>IF('2. Enter scores'!AQ628&lt;&gt;"",'2. Enter scores'!$B628-'2. Enter scores'!AQ628,"")</f>
        <v/>
      </c>
      <c r="AS624" s="125" t="str">
        <f>IF('2. Enter scores'!AR628&lt;&gt;"",'2. Enter scores'!$B628-'2. Enter scores'!AR628,"")</f>
        <v/>
      </c>
      <c r="AT624" s="125" t="str">
        <f>IF('2. Enter scores'!AS628&lt;&gt;"",'2. Enter scores'!$B628-'2. Enter scores'!AS628,"")</f>
        <v/>
      </c>
      <c r="AU624" s="125" t="str">
        <f>IF('2. Enter scores'!AT628&lt;&gt;"",'2. Enter scores'!$B628-'2. Enter scores'!AT628,"")</f>
        <v/>
      </c>
      <c r="AV624" s="125" t="str">
        <f>IF('2. Enter scores'!AU628&lt;&gt;"",'2. Enter scores'!$B628-'2. Enter scores'!AU628,"")</f>
        <v/>
      </c>
      <c r="AW624" s="125" t="str">
        <f>IF('2. Enter scores'!AV628&lt;&gt;"",'2. Enter scores'!$B628-'2. Enter scores'!AV628,"")</f>
        <v/>
      </c>
      <c r="AX624" s="125" t="str">
        <f>IF('2. Enter scores'!AW628&lt;&gt;"",'2. Enter scores'!$B628-'2. Enter scores'!AW628,"")</f>
        <v/>
      </c>
      <c r="AY624" s="125" t="str">
        <f>IF('2. Enter scores'!AX628&lt;&gt;"",'2. Enter scores'!$B628-'2. Enter scores'!AX628,"")</f>
        <v/>
      </c>
      <c r="AZ624" s="125" t="str">
        <f>IF('2. Enter scores'!AY628&lt;&gt;"",'2. Enter scores'!$B628-'2. Enter scores'!AY628,"")</f>
        <v/>
      </c>
      <c r="BA624" s="125" t="str">
        <f>IF('2. Enter scores'!AZ628&lt;&gt;"",'2. Enter scores'!$B628-'2. Enter scores'!AZ628,"")</f>
        <v/>
      </c>
      <c r="BB624" s="125" t="str">
        <f>IF('2. Enter scores'!BA628&lt;&gt;"",'2. Enter scores'!$B628-'2. Enter scores'!BA628,"")</f>
        <v/>
      </c>
      <c r="BC624" s="125" t="str">
        <f>IF('2. Enter scores'!BB628&lt;&gt;"",'2. Enter scores'!$B628-'2. Enter scores'!BB628,"")</f>
        <v/>
      </c>
      <c r="BD624" s="125" t="str">
        <f>IF('2. Enter scores'!BC628&lt;&gt;"",'2. Enter scores'!$B628-'2. Enter scores'!BC628,"")</f>
        <v/>
      </c>
      <c r="BE624" s="125" t="str">
        <f>IF('2. Enter scores'!BD628&lt;&gt;"",'2. Enter scores'!$B628-'2. Enter scores'!BD628,"")</f>
        <v/>
      </c>
      <c r="BF624" s="125" t="str">
        <f>IF('2. Enter scores'!BE628&lt;&gt;"",'2. Enter scores'!$B628-'2. Enter scores'!BE628,"")</f>
        <v/>
      </c>
      <c r="BG624" s="125" t="str">
        <f>IF('2. Enter scores'!BF628&lt;&gt;"",'2. Enter scores'!$B628-'2. Enter scores'!BF628,"")</f>
        <v/>
      </c>
      <c r="BH624" s="125" t="str">
        <f>IF('2. Enter scores'!BG628&lt;&gt;"",'2. Enter scores'!$B628-'2. Enter scores'!BG628,"")</f>
        <v/>
      </c>
      <c r="BI624" s="125" t="str">
        <f>IF('2. Enter scores'!BH628&lt;&gt;"",'2. Enter scores'!$B628-'2. Enter scores'!BH628,"")</f>
        <v/>
      </c>
      <c r="BJ624" s="125" t="str">
        <f>IF('2. Enter scores'!BI628&lt;&gt;"",'2. Enter scores'!$B628-'2. Enter scores'!BI628,"")</f>
        <v/>
      </c>
      <c r="BK624" s="125" t="str">
        <f>IF('2. Enter scores'!BJ628&lt;&gt;"",'2. Enter scores'!$B628-'2. Enter scores'!BJ628,"")</f>
        <v/>
      </c>
      <c r="BL624" s="125" t="str">
        <f>IF('2. Enter scores'!BK628&lt;&gt;"",'2. Enter scores'!$B628-'2. Enter scores'!BK628,"")</f>
        <v/>
      </c>
      <c r="BM624" s="125" t="str">
        <f>IF('2. Enter scores'!BL628&lt;&gt;"",'2. Enter scores'!$B628-'2. Enter scores'!BL628,"")</f>
        <v/>
      </c>
      <c r="BN624" s="125" t="str">
        <f>IF('2. Enter scores'!BM628&lt;&gt;"",'2. Enter scores'!$B628-'2. Enter scores'!BM628,"")</f>
        <v/>
      </c>
      <c r="BO624" s="125" t="str">
        <f>IF('2. Enter scores'!BN628&lt;&gt;"",'2. Enter scores'!$B628-'2. Enter scores'!BN628,"")</f>
        <v/>
      </c>
      <c r="BP624" s="108">
        <v>1000</v>
      </c>
    </row>
    <row r="625" spans="2:68" x14ac:dyDescent="0.35">
      <c r="B625" s="125" t="str">
        <f>IF('2. Enter scores'!A629&lt;&gt;"",'2. Enter scores'!A629,"")</f>
        <v/>
      </c>
      <c r="H625" s="125" t="str">
        <f>IF('2. Enter scores'!G629&lt;&gt;"",'2. Enter scores'!$B629-'2. Enter scores'!G629,"")</f>
        <v/>
      </c>
      <c r="I625" s="125" t="str">
        <f>IF('2. Enter scores'!H629&lt;&gt;"",'2. Enter scores'!$B629-'2. Enter scores'!H629,"")</f>
        <v/>
      </c>
      <c r="J625" s="125" t="str">
        <f>IF('2. Enter scores'!I629&lt;&gt;"",'2. Enter scores'!$B629-'2. Enter scores'!I629,"")</f>
        <v/>
      </c>
      <c r="K625" s="125" t="str">
        <f>IF('2. Enter scores'!J629&lt;&gt;"",'2. Enter scores'!$B629-'2. Enter scores'!J629,"")</f>
        <v/>
      </c>
      <c r="L625" s="125" t="str">
        <f>IF('2. Enter scores'!K629&lt;&gt;"",'2. Enter scores'!$B629-'2. Enter scores'!K629,"")</f>
        <v/>
      </c>
      <c r="M625" s="125" t="str">
        <f>IF('2. Enter scores'!L629&lt;&gt;"",'2. Enter scores'!$B629-'2. Enter scores'!L629,"")</f>
        <v/>
      </c>
      <c r="N625" s="125" t="str">
        <f>IF('2. Enter scores'!M629&lt;&gt;"",'2. Enter scores'!$B629-'2. Enter scores'!M629,"")</f>
        <v/>
      </c>
      <c r="O625" s="125" t="str">
        <f>IF('2. Enter scores'!N629&lt;&gt;"",'2. Enter scores'!$B629-'2. Enter scores'!N629,"")</f>
        <v/>
      </c>
      <c r="P625" s="125" t="str">
        <f>IF('2. Enter scores'!O629&lt;&gt;"",'2. Enter scores'!$B629-'2. Enter scores'!O629,"")</f>
        <v/>
      </c>
      <c r="Q625" s="125" t="str">
        <f>IF('2. Enter scores'!P629&lt;&gt;"",'2. Enter scores'!$B629-'2. Enter scores'!P629,"")</f>
        <v/>
      </c>
      <c r="R625" s="125" t="str">
        <f>IF('2. Enter scores'!Q629&lt;&gt;"",'2. Enter scores'!$B629-'2. Enter scores'!Q629,"")</f>
        <v/>
      </c>
      <c r="S625" s="125" t="str">
        <f>IF('2. Enter scores'!R629&lt;&gt;"",'2. Enter scores'!$B629-'2. Enter scores'!R629,"")</f>
        <v/>
      </c>
      <c r="T625" s="125" t="str">
        <f>IF('2. Enter scores'!S629&lt;&gt;"",'2. Enter scores'!$B629-'2. Enter scores'!S629,"")</f>
        <v/>
      </c>
      <c r="U625" s="125" t="str">
        <f>IF('2. Enter scores'!T629&lt;&gt;"",'2. Enter scores'!$B629-'2. Enter scores'!T629,"")</f>
        <v/>
      </c>
      <c r="V625" s="125" t="str">
        <f>IF('2. Enter scores'!U629&lt;&gt;"",'2. Enter scores'!$B629-'2. Enter scores'!U629,"")</f>
        <v/>
      </c>
      <c r="W625" s="125" t="str">
        <f>IF('2. Enter scores'!V629&lt;&gt;"",'2. Enter scores'!$B629-'2. Enter scores'!V629,"")</f>
        <v/>
      </c>
      <c r="X625" s="125" t="str">
        <f>IF('2. Enter scores'!W629&lt;&gt;"",'2. Enter scores'!$B629-'2. Enter scores'!W629,"")</f>
        <v/>
      </c>
      <c r="Y625" s="125" t="str">
        <f>IF('2. Enter scores'!X629&lt;&gt;"",'2. Enter scores'!$B629-'2. Enter scores'!X629,"")</f>
        <v/>
      </c>
      <c r="Z625" s="125" t="str">
        <f>IF('2. Enter scores'!Y629&lt;&gt;"",'2. Enter scores'!$B629-'2. Enter scores'!Y629,"")</f>
        <v/>
      </c>
      <c r="AA625" s="125" t="str">
        <f>IF('2. Enter scores'!Z629&lt;&gt;"",'2. Enter scores'!$B629-'2. Enter scores'!Z629,"")</f>
        <v/>
      </c>
      <c r="AB625" s="125" t="str">
        <f>IF('2. Enter scores'!AA629&lt;&gt;"",'2. Enter scores'!$B629-'2. Enter scores'!AA629,"")</f>
        <v/>
      </c>
      <c r="AC625" s="125" t="str">
        <f>IF('2. Enter scores'!AB629&lt;&gt;"",'2. Enter scores'!$B629-'2. Enter scores'!AB629,"")</f>
        <v/>
      </c>
      <c r="AD625" s="125" t="str">
        <f>IF('2. Enter scores'!AC629&lt;&gt;"",'2. Enter scores'!$B629-'2. Enter scores'!AC629,"")</f>
        <v/>
      </c>
      <c r="AE625" s="125" t="str">
        <f>IF('2. Enter scores'!AD629&lt;&gt;"",'2. Enter scores'!$B629-'2. Enter scores'!AD629,"")</f>
        <v/>
      </c>
      <c r="AF625" s="125" t="str">
        <f>IF('2. Enter scores'!AE629&lt;&gt;"",'2. Enter scores'!$B629-'2. Enter scores'!AE629,"")</f>
        <v/>
      </c>
      <c r="AG625" s="125" t="str">
        <f>IF('2. Enter scores'!AF629&lt;&gt;"",'2. Enter scores'!$B629-'2. Enter scores'!AF629,"")</f>
        <v/>
      </c>
      <c r="AH625" s="125" t="str">
        <f>IF('2. Enter scores'!AG629&lt;&gt;"",'2. Enter scores'!$B629-'2. Enter scores'!AG629,"")</f>
        <v/>
      </c>
      <c r="AI625" s="125" t="str">
        <f>IF('2. Enter scores'!AH629&lt;&gt;"",'2. Enter scores'!$B629-'2. Enter scores'!AH629,"")</f>
        <v/>
      </c>
      <c r="AJ625" s="125" t="str">
        <f>IF('2. Enter scores'!AI629&lt;&gt;"",'2. Enter scores'!$B629-'2. Enter scores'!AI629,"")</f>
        <v/>
      </c>
      <c r="AK625" s="125" t="str">
        <f>IF('2. Enter scores'!AJ629&lt;&gt;"",'2. Enter scores'!$B629-'2. Enter scores'!AJ629,"")</f>
        <v/>
      </c>
      <c r="AL625" s="125" t="str">
        <f>IF('2. Enter scores'!AK629&lt;&gt;"",'2. Enter scores'!$B629-'2. Enter scores'!AK629,"")</f>
        <v/>
      </c>
      <c r="AM625" s="125" t="str">
        <f>IF('2. Enter scores'!AL629&lt;&gt;"",'2. Enter scores'!$B629-'2. Enter scores'!AL629,"")</f>
        <v/>
      </c>
      <c r="AN625" s="125" t="str">
        <f>IF('2. Enter scores'!AM629&lt;&gt;"",'2. Enter scores'!$B629-'2. Enter scores'!AM629,"")</f>
        <v/>
      </c>
      <c r="AO625" s="125" t="str">
        <f>IF('2. Enter scores'!AN629&lt;&gt;"",'2. Enter scores'!$B629-'2. Enter scores'!AN629,"")</f>
        <v/>
      </c>
      <c r="AP625" s="125" t="str">
        <f>IF('2. Enter scores'!AO629&lt;&gt;"",'2. Enter scores'!$B629-'2. Enter scores'!AO629,"")</f>
        <v/>
      </c>
      <c r="AQ625" s="125" t="str">
        <f>IF('2. Enter scores'!AP629&lt;&gt;"",'2. Enter scores'!$B629-'2. Enter scores'!AP629,"")</f>
        <v/>
      </c>
      <c r="AR625" s="125" t="str">
        <f>IF('2. Enter scores'!AQ629&lt;&gt;"",'2. Enter scores'!$B629-'2. Enter scores'!AQ629,"")</f>
        <v/>
      </c>
      <c r="AS625" s="125" t="str">
        <f>IF('2. Enter scores'!AR629&lt;&gt;"",'2. Enter scores'!$B629-'2. Enter scores'!AR629,"")</f>
        <v/>
      </c>
      <c r="AT625" s="125" t="str">
        <f>IF('2. Enter scores'!AS629&lt;&gt;"",'2. Enter scores'!$B629-'2. Enter scores'!AS629,"")</f>
        <v/>
      </c>
      <c r="AU625" s="125" t="str">
        <f>IF('2. Enter scores'!AT629&lt;&gt;"",'2. Enter scores'!$B629-'2. Enter scores'!AT629,"")</f>
        <v/>
      </c>
      <c r="AV625" s="125" t="str">
        <f>IF('2. Enter scores'!AU629&lt;&gt;"",'2. Enter scores'!$B629-'2. Enter scores'!AU629,"")</f>
        <v/>
      </c>
      <c r="AW625" s="125" t="str">
        <f>IF('2. Enter scores'!AV629&lt;&gt;"",'2. Enter scores'!$B629-'2. Enter scores'!AV629,"")</f>
        <v/>
      </c>
      <c r="AX625" s="125" t="str">
        <f>IF('2. Enter scores'!AW629&lt;&gt;"",'2. Enter scores'!$B629-'2. Enter scores'!AW629,"")</f>
        <v/>
      </c>
      <c r="AY625" s="125" t="str">
        <f>IF('2. Enter scores'!AX629&lt;&gt;"",'2. Enter scores'!$B629-'2. Enter scores'!AX629,"")</f>
        <v/>
      </c>
      <c r="AZ625" s="125" t="str">
        <f>IF('2. Enter scores'!AY629&lt;&gt;"",'2. Enter scores'!$B629-'2. Enter scores'!AY629,"")</f>
        <v/>
      </c>
      <c r="BA625" s="125" t="str">
        <f>IF('2. Enter scores'!AZ629&lt;&gt;"",'2. Enter scores'!$B629-'2. Enter scores'!AZ629,"")</f>
        <v/>
      </c>
      <c r="BB625" s="125" t="str">
        <f>IF('2. Enter scores'!BA629&lt;&gt;"",'2. Enter scores'!$B629-'2. Enter scores'!BA629,"")</f>
        <v/>
      </c>
      <c r="BC625" s="125" t="str">
        <f>IF('2. Enter scores'!BB629&lt;&gt;"",'2. Enter scores'!$B629-'2. Enter scores'!BB629,"")</f>
        <v/>
      </c>
      <c r="BD625" s="125" t="str">
        <f>IF('2. Enter scores'!BC629&lt;&gt;"",'2. Enter scores'!$B629-'2. Enter scores'!BC629,"")</f>
        <v/>
      </c>
      <c r="BE625" s="125" t="str">
        <f>IF('2. Enter scores'!BD629&lt;&gt;"",'2. Enter scores'!$B629-'2. Enter scores'!BD629,"")</f>
        <v/>
      </c>
      <c r="BF625" s="125" t="str">
        <f>IF('2. Enter scores'!BE629&lt;&gt;"",'2. Enter scores'!$B629-'2. Enter scores'!BE629,"")</f>
        <v/>
      </c>
      <c r="BG625" s="125" t="str">
        <f>IF('2. Enter scores'!BF629&lt;&gt;"",'2. Enter scores'!$B629-'2. Enter scores'!BF629,"")</f>
        <v/>
      </c>
      <c r="BH625" s="125" t="str">
        <f>IF('2. Enter scores'!BG629&lt;&gt;"",'2. Enter scores'!$B629-'2. Enter scores'!BG629,"")</f>
        <v/>
      </c>
      <c r="BI625" s="125" t="str">
        <f>IF('2. Enter scores'!BH629&lt;&gt;"",'2. Enter scores'!$B629-'2. Enter scores'!BH629,"")</f>
        <v/>
      </c>
      <c r="BJ625" s="125" t="str">
        <f>IF('2. Enter scores'!BI629&lt;&gt;"",'2. Enter scores'!$B629-'2. Enter scores'!BI629,"")</f>
        <v/>
      </c>
      <c r="BK625" s="125" t="str">
        <f>IF('2. Enter scores'!BJ629&lt;&gt;"",'2. Enter scores'!$B629-'2. Enter scores'!BJ629,"")</f>
        <v/>
      </c>
      <c r="BL625" s="125" t="str">
        <f>IF('2. Enter scores'!BK629&lt;&gt;"",'2. Enter scores'!$B629-'2. Enter scores'!BK629,"")</f>
        <v/>
      </c>
      <c r="BM625" s="125" t="str">
        <f>IF('2. Enter scores'!BL629&lt;&gt;"",'2. Enter scores'!$B629-'2. Enter scores'!BL629,"")</f>
        <v/>
      </c>
      <c r="BN625" s="125" t="str">
        <f>IF('2. Enter scores'!BM629&lt;&gt;"",'2. Enter scores'!$B629-'2. Enter scores'!BM629,"")</f>
        <v/>
      </c>
      <c r="BO625" s="125" t="str">
        <f>IF('2. Enter scores'!BN629&lt;&gt;"",'2. Enter scores'!$B629-'2. Enter scores'!BN629,"")</f>
        <v/>
      </c>
      <c r="BP625" s="108">
        <v>1000</v>
      </c>
    </row>
    <row r="626" spans="2:68" x14ac:dyDescent="0.35">
      <c r="B626" s="125" t="str">
        <f>IF('2. Enter scores'!A630&lt;&gt;"",'2. Enter scores'!A630,"")</f>
        <v/>
      </c>
      <c r="H626" s="125" t="str">
        <f>IF('2. Enter scores'!G630&lt;&gt;"",'2. Enter scores'!$B630-'2. Enter scores'!G630,"")</f>
        <v/>
      </c>
      <c r="I626" s="125" t="str">
        <f>IF('2. Enter scores'!H630&lt;&gt;"",'2. Enter scores'!$B630-'2. Enter scores'!H630,"")</f>
        <v/>
      </c>
      <c r="J626" s="125" t="str">
        <f>IF('2. Enter scores'!I630&lt;&gt;"",'2. Enter scores'!$B630-'2. Enter scores'!I630,"")</f>
        <v/>
      </c>
      <c r="K626" s="125" t="str">
        <f>IF('2. Enter scores'!J630&lt;&gt;"",'2. Enter scores'!$B630-'2. Enter scores'!J630,"")</f>
        <v/>
      </c>
      <c r="L626" s="125" t="str">
        <f>IF('2. Enter scores'!K630&lt;&gt;"",'2. Enter scores'!$B630-'2. Enter scores'!K630,"")</f>
        <v/>
      </c>
      <c r="M626" s="125" t="str">
        <f>IF('2. Enter scores'!L630&lt;&gt;"",'2. Enter scores'!$B630-'2. Enter scores'!L630,"")</f>
        <v/>
      </c>
      <c r="N626" s="125" t="str">
        <f>IF('2. Enter scores'!M630&lt;&gt;"",'2. Enter scores'!$B630-'2. Enter scores'!M630,"")</f>
        <v/>
      </c>
      <c r="O626" s="125" t="str">
        <f>IF('2. Enter scores'!N630&lt;&gt;"",'2. Enter scores'!$B630-'2. Enter scores'!N630,"")</f>
        <v/>
      </c>
      <c r="P626" s="125" t="str">
        <f>IF('2. Enter scores'!O630&lt;&gt;"",'2. Enter scores'!$B630-'2. Enter scores'!O630,"")</f>
        <v/>
      </c>
      <c r="Q626" s="125" t="str">
        <f>IF('2. Enter scores'!P630&lt;&gt;"",'2. Enter scores'!$B630-'2. Enter scores'!P630,"")</f>
        <v/>
      </c>
      <c r="R626" s="125" t="str">
        <f>IF('2. Enter scores'!Q630&lt;&gt;"",'2. Enter scores'!$B630-'2. Enter scores'!Q630,"")</f>
        <v/>
      </c>
      <c r="S626" s="125" t="str">
        <f>IF('2. Enter scores'!R630&lt;&gt;"",'2. Enter scores'!$B630-'2. Enter scores'!R630,"")</f>
        <v/>
      </c>
      <c r="T626" s="125" t="str">
        <f>IF('2. Enter scores'!S630&lt;&gt;"",'2. Enter scores'!$B630-'2. Enter scores'!S630,"")</f>
        <v/>
      </c>
      <c r="U626" s="125" t="str">
        <f>IF('2. Enter scores'!T630&lt;&gt;"",'2. Enter scores'!$B630-'2. Enter scores'!T630,"")</f>
        <v/>
      </c>
      <c r="V626" s="125" t="str">
        <f>IF('2. Enter scores'!U630&lt;&gt;"",'2. Enter scores'!$B630-'2. Enter scores'!U630,"")</f>
        <v/>
      </c>
      <c r="W626" s="125" t="str">
        <f>IF('2. Enter scores'!V630&lt;&gt;"",'2. Enter scores'!$B630-'2. Enter scores'!V630,"")</f>
        <v/>
      </c>
      <c r="X626" s="125" t="str">
        <f>IF('2. Enter scores'!W630&lt;&gt;"",'2. Enter scores'!$B630-'2. Enter scores'!W630,"")</f>
        <v/>
      </c>
      <c r="Y626" s="125" t="str">
        <f>IF('2. Enter scores'!X630&lt;&gt;"",'2. Enter scores'!$B630-'2. Enter scores'!X630,"")</f>
        <v/>
      </c>
      <c r="Z626" s="125" t="str">
        <f>IF('2. Enter scores'!Y630&lt;&gt;"",'2. Enter scores'!$B630-'2. Enter scores'!Y630,"")</f>
        <v/>
      </c>
      <c r="AA626" s="125" t="str">
        <f>IF('2. Enter scores'!Z630&lt;&gt;"",'2. Enter scores'!$B630-'2. Enter scores'!Z630,"")</f>
        <v/>
      </c>
      <c r="AB626" s="125" t="str">
        <f>IF('2. Enter scores'!AA630&lt;&gt;"",'2. Enter scores'!$B630-'2. Enter scores'!AA630,"")</f>
        <v/>
      </c>
      <c r="AC626" s="125" t="str">
        <f>IF('2. Enter scores'!AB630&lt;&gt;"",'2. Enter scores'!$B630-'2. Enter scores'!AB630,"")</f>
        <v/>
      </c>
      <c r="AD626" s="125" t="str">
        <f>IF('2. Enter scores'!AC630&lt;&gt;"",'2. Enter scores'!$B630-'2. Enter scores'!AC630,"")</f>
        <v/>
      </c>
      <c r="AE626" s="125" t="str">
        <f>IF('2. Enter scores'!AD630&lt;&gt;"",'2. Enter scores'!$B630-'2. Enter scores'!AD630,"")</f>
        <v/>
      </c>
      <c r="AF626" s="125" t="str">
        <f>IF('2. Enter scores'!AE630&lt;&gt;"",'2. Enter scores'!$B630-'2. Enter scores'!AE630,"")</f>
        <v/>
      </c>
      <c r="AG626" s="125" t="str">
        <f>IF('2. Enter scores'!AF630&lt;&gt;"",'2. Enter scores'!$B630-'2. Enter scores'!AF630,"")</f>
        <v/>
      </c>
      <c r="AH626" s="125" t="str">
        <f>IF('2. Enter scores'!AG630&lt;&gt;"",'2. Enter scores'!$B630-'2. Enter scores'!AG630,"")</f>
        <v/>
      </c>
      <c r="AI626" s="125" t="str">
        <f>IF('2. Enter scores'!AH630&lt;&gt;"",'2. Enter scores'!$B630-'2. Enter scores'!AH630,"")</f>
        <v/>
      </c>
      <c r="AJ626" s="125" t="str">
        <f>IF('2. Enter scores'!AI630&lt;&gt;"",'2. Enter scores'!$B630-'2. Enter scores'!AI630,"")</f>
        <v/>
      </c>
      <c r="AK626" s="125" t="str">
        <f>IF('2. Enter scores'!AJ630&lt;&gt;"",'2. Enter scores'!$B630-'2. Enter scores'!AJ630,"")</f>
        <v/>
      </c>
      <c r="AL626" s="125" t="str">
        <f>IF('2. Enter scores'!AK630&lt;&gt;"",'2. Enter scores'!$B630-'2. Enter scores'!AK630,"")</f>
        <v/>
      </c>
      <c r="AM626" s="125" t="str">
        <f>IF('2. Enter scores'!AL630&lt;&gt;"",'2. Enter scores'!$B630-'2. Enter scores'!AL630,"")</f>
        <v/>
      </c>
      <c r="AN626" s="125" t="str">
        <f>IF('2. Enter scores'!AM630&lt;&gt;"",'2. Enter scores'!$B630-'2. Enter scores'!AM630,"")</f>
        <v/>
      </c>
      <c r="AO626" s="125" t="str">
        <f>IF('2. Enter scores'!AN630&lt;&gt;"",'2. Enter scores'!$B630-'2. Enter scores'!AN630,"")</f>
        <v/>
      </c>
      <c r="AP626" s="125" t="str">
        <f>IF('2. Enter scores'!AO630&lt;&gt;"",'2. Enter scores'!$B630-'2. Enter scores'!AO630,"")</f>
        <v/>
      </c>
      <c r="AQ626" s="125" t="str">
        <f>IF('2. Enter scores'!AP630&lt;&gt;"",'2. Enter scores'!$B630-'2. Enter scores'!AP630,"")</f>
        <v/>
      </c>
      <c r="AR626" s="125" t="str">
        <f>IF('2. Enter scores'!AQ630&lt;&gt;"",'2. Enter scores'!$B630-'2. Enter scores'!AQ630,"")</f>
        <v/>
      </c>
      <c r="AS626" s="125" t="str">
        <f>IF('2. Enter scores'!AR630&lt;&gt;"",'2. Enter scores'!$B630-'2. Enter scores'!AR630,"")</f>
        <v/>
      </c>
      <c r="AT626" s="125" t="str">
        <f>IF('2. Enter scores'!AS630&lt;&gt;"",'2. Enter scores'!$B630-'2. Enter scores'!AS630,"")</f>
        <v/>
      </c>
      <c r="AU626" s="125" t="str">
        <f>IF('2. Enter scores'!AT630&lt;&gt;"",'2. Enter scores'!$B630-'2. Enter scores'!AT630,"")</f>
        <v/>
      </c>
      <c r="AV626" s="125" t="str">
        <f>IF('2. Enter scores'!AU630&lt;&gt;"",'2. Enter scores'!$B630-'2. Enter scores'!AU630,"")</f>
        <v/>
      </c>
      <c r="AW626" s="125" t="str">
        <f>IF('2. Enter scores'!AV630&lt;&gt;"",'2. Enter scores'!$B630-'2. Enter scores'!AV630,"")</f>
        <v/>
      </c>
      <c r="AX626" s="125" t="str">
        <f>IF('2. Enter scores'!AW630&lt;&gt;"",'2. Enter scores'!$B630-'2. Enter scores'!AW630,"")</f>
        <v/>
      </c>
      <c r="AY626" s="125" t="str">
        <f>IF('2. Enter scores'!AX630&lt;&gt;"",'2. Enter scores'!$B630-'2. Enter scores'!AX630,"")</f>
        <v/>
      </c>
      <c r="AZ626" s="125" t="str">
        <f>IF('2. Enter scores'!AY630&lt;&gt;"",'2. Enter scores'!$B630-'2. Enter scores'!AY630,"")</f>
        <v/>
      </c>
      <c r="BA626" s="125" t="str">
        <f>IF('2. Enter scores'!AZ630&lt;&gt;"",'2. Enter scores'!$B630-'2. Enter scores'!AZ630,"")</f>
        <v/>
      </c>
      <c r="BB626" s="125" t="str">
        <f>IF('2. Enter scores'!BA630&lt;&gt;"",'2. Enter scores'!$B630-'2. Enter scores'!BA630,"")</f>
        <v/>
      </c>
      <c r="BC626" s="125" t="str">
        <f>IF('2. Enter scores'!BB630&lt;&gt;"",'2. Enter scores'!$B630-'2. Enter scores'!BB630,"")</f>
        <v/>
      </c>
      <c r="BD626" s="125" t="str">
        <f>IF('2. Enter scores'!BC630&lt;&gt;"",'2. Enter scores'!$B630-'2. Enter scores'!BC630,"")</f>
        <v/>
      </c>
      <c r="BE626" s="125" t="str">
        <f>IF('2. Enter scores'!BD630&lt;&gt;"",'2. Enter scores'!$B630-'2. Enter scores'!BD630,"")</f>
        <v/>
      </c>
      <c r="BF626" s="125" t="str">
        <f>IF('2. Enter scores'!BE630&lt;&gt;"",'2. Enter scores'!$B630-'2. Enter scores'!BE630,"")</f>
        <v/>
      </c>
      <c r="BG626" s="125" t="str">
        <f>IF('2. Enter scores'!BF630&lt;&gt;"",'2. Enter scores'!$B630-'2. Enter scores'!BF630,"")</f>
        <v/>
      </c>
      <c r="BH626" s="125" t="str">
        <f>IF('2. Enter scores'!BG630&lt;&gt;"",'2. Enter scores'!$B630-'2. Enter scores'!BG630,"")</f>
        <v/>
      </c>
      <c r="BI626" s="125" t="str">
        <f>IF('2. Enter scores'!BH630&lt;&gt;"",'2. Enter scores'!$B630-'2. Enter scores'!BH630,"")</f>
        <v/>
      </c>
      <c r="BJ626" s="125" t="str">
        <f>IF('2. Enter scores'!BI630&lt;&gt;"",'2. Enter scores'!$B630-'2. Enter scores'!BI630,"")</f>
        <v/>
      </c>
      <c r="BK626" s="125" t="str">
        <f>IF('2. Enter scores'!BJ630&lt;&gt;"",'2. Enter scores'!$B630-'2. Enter scores'!BJ630,"")</f>
        <v/>
      </c>
      <c r="BL626" s="125" t="str">
        <f>IF('2. Enter scores'!BK630&lt;&gt;"",'2. Enter scores'!$B630-'2. Enter scores'!BK630,"")</f>
        <v/>
      </c>
      <c r="BM626" s="125" t="str">
        <f>IF('2. Enter scores'!BL630&lt;&gt;"",'2. Enter scores'!$B630-'2. Enter scores'!BL630,"")</f>
        <v/>
      </c>
      <c r="BN626" s="125" t="str">
        <f>IF('2. Enter scores'!BM630&lt;&gt;"",'2. Enter scores'!$B630-'2. Enter scores'!BM630,"")</f>
        <v/>
      </c>
      <c r="BO626" s="125" t="str">
        <f>IF('2. Enter scores'!BN630&lt;&gt;"",'2. Enter scores'!$B630-'2. Enter scores'!BN630,"")</f>
        <v/>
      </c>
      <c r="BP626" s="108">
        <v>1000</v>
      </c>
    </row>
    <row r="627" spans="2:68" x14ac:dyDescent="0.35">
      <c r="B627" s="125" t="str">
        <f>IF('2. Enter scores'!A631&lt;&gt;"",'2. Enter scores'!A631,"")</f>
        <v/>
      </c>
      <c r="H627" s="125" t="str">
        <f>IF('2. Enter scores'!G631&lt;&gt;"",'2. Enter scores'!$B631-'2. Enter scores'!G631,"")</f>
        <v/>
      </c>
      <c r="I627" s="125" t="str">
        <f>IF('2. Enter scores'!H631&lt;&gt;"",'2. Enter scores'!$B631-'2. Enter scores'!H631,"")</f>
        <v/>
      </c>
      <c r="J627" s="125" t="str">
        <f>IF('2. Enter scores'!I631&lt;&gt;"",'2. Enter scores'!$B631-'2. Enter scores'!I631,"")</f>
        <v/>
      </c>
      <c r="K627" s="125" t="str">
        <f>IF('2. Enter scores'!J631&lt;&gt;"",'2. Enter scores'!$B631-'2. Enter scores'!J631,"")</f>
        <v/>
      </c>
      <c r="L627" s="125" t="str">
        <f>IF('2. Enter scores'!K631&lt;&gt;"",'2. Enter scores'!$B631-'2. Enter scores'!K631,"")</f>
        <v/>
      </c>
      <c r="M627" s="125" t="str">
        <f>IF('2. Enter scores'!L631&lt;&gt;"",'2. Enter scores'!$B631-'2. Enter scores'!L631,"")</f>
        <v/>
      </c>
      <c r="N627" s="125" t="str">
        <f>IF('2. Enter scores'!M631&lt;&gt;"",'2. Enter scores'!$B631-'2. Enter scores'!M631,"")</f>
        <v/>
      </c>
      <c r="O627" s="125" t="str">
        <f>IF('2. Enter scores'!N631&lt;&gt;"",'2. Enter scores'!$B631-'2. Enter scores'!N631,"")</f>
        <v/>
      </c>
      <c r="P627" s="125" t="str">
        <f>IF('2. Enter scores'!O631&lt;&gt;"",'2. Enter scores'!$B631-'2. Enter scores'!O631,"")</f>
        <v/>
      </c>
      <c r="Q627" s="125" t="str">
        <f>IF('2. Enter scores'!P631&lt;&gt;"",'2. Enter scores'!$B631-'2. Enter scores'!P631,"")</f>
        <v/>
      </c>
      <c r="R627" s="125" t="str">
        <f>IF('2. Enter scores'!Q631&lt;&gt;"",'2. Enter scores'!$B631-'2. Enter scores'!Q631,"")</f>
        <v/>
      </c>
      <c r="S627" s="125" t="str">
        <f>IF('2. Enter scores'!R631&lt;&gt;"",'2. Enter scores'!$B631-'2. Enter scores'!R631,"")</f>
        <v/>
      </c>
      <c r="T627" s="125" t="str">
        <f>IF('2. Enter scores'!S631&lt;&gt;"",'2. Enter scores'!$B631-'2. Enter scores'!S631,"")</f>
        <v/>
      </c>
      <c r="U627" s="125" t="str">
        <f>IF('2. Enter scores'!T631&lt;&gt;"",'2. Enter scores'!$B631-'2. Enter scores'!T631,"")</f>
        <v/>
      </c>
      <c r="V627" s="125" t="str">
        <f>IF('2. Enter scores'!U631&lt;&gt;"",'2. Enter scores'!$B631-'2. Enter scores'!U631,"")</f>
        <v/>
      </c>
      <c r="W627" s="125" t="str">
        <f>IF('2. Enter scores'!V631&lt;&gt;"",'2. Enter scores'!$B631-'2. Enter scores'!V631,"")</f>
        <v/>
      </c>
      <c r="X627" s="125" t="str">
        <f>IF('2. Enter scores'!W631&lt;&gt;"",'2. Enter scores'!$B631-'2. Enter scores'!W631,"")</f>
        <v/>
      </c>
      <c r="Y627" s="125" t="str">
        <f>IF('2. Enter scores'!X631&lt;&gt;"",'2. Enter scores'!$B631-'2. Enter scores'!X631,"")</f>
        <v/>
      </c>
      <c r="Z627" s="125" t="str">
        <f>IF('2. Enter scores'!Y631&lt;&gt;"",'2. Enter scores'!$B631-'2. Enter scores'!Y631,"")</f>
        <v/>
      </c>
      <c r="AA627" s="125" t="str">
        <f>IF('2. Enter scores'!Z631&lt;&gt;"",'2. Enter scores'!$B631-'2. Enter scores'!Z631,"")</f>
        <v/>
      </c>
      <c r="AB627" s="125" t="str">
        <f>IF('2. Enter scores'!AA631&lt;&gt;"",'2. Enter scores'!$B631-'2. Enter scores'!AA631,"")</f>
        <v/>
      </c>
      <c r="AC627" s="125" t="str">
        <f>IF('2. Enter scores'!AB631&lt;&gt;"",'2. Enter scores'!$B631-'2. Enter scores'!AB631,"")</f>
        <v/>
      </c>
      <c r="AD627" s="125" t="str">
        <f>IF('2. Enter scores'!AC631&lt;&gt;"",'2. Enter scores'!$B631-'2. Enter scores'!AC631,"")</f>
        <v/>
      </c>
      <c r="AE627" s="125" t="str">
        <f>IF('2. Enter scores'!AD631&lt;&gt;"",'2. Enter scores'!$B631-'2. Enter scores'!AD631,"")</f>
        <v/>
      </c>
      <c r="AF627" s="125" t="str">
        <f>IF('2. Enter scores'!AE631&lt;&gt;"",'2. Enter scores'!$B631-'2. Enter scores'!AE631,"")</f>
        <v/>
      </c>
      <c r="AG627" s="125" t="str">
        <f>IF('2. Enter scores'!AF631&lt;&gt;"",'2. Enter scores'!$B631-'2. Enter scores'!AF631,"")</f>
        <v/>
      </c>
      <c r="AH627" s="125" t="str">
        <f>IF('2. Enter scores'!AG631&lt;&gt;"",'2. Enter scores'!$B631-'2. Enter scores'!AG631,"")</f>
        <v/>
      </c>
      <c r="AI627" s="125" t="str">
        <f>IF('2. Enter scores'!AH631&lt;&gt;"",'2. Enter scores'!$B631-'2. Enter scores'!AH631,"")</f>
        <v/>
      </c>
      <c r="AJ627" s="125" t="str">
        <f>IF('2. Enter scores'!AI631&lt;&gt;"",'2. Enter scores'!$B631-'2. Enter scores'!AI631,"")</f>
        <v/>
      </c>
      <c r="AK627" s="125" t="str">
        <f>IF('2. Enter scores'!AJ631&lt;&gt;"",'2. Enter scores'!$B631-'2. Enter scores'!AJ631,"")</f>
        <v/>
      </c>
      <c r="AL627" s="125" t="str">
        <f>IF('2. Enter scores'!AK631&lt;&gt;"",'2. Enter scores'!$B631-'2. Enter scores'!AK631,"")</f>
        <v/>
      </c>
      <c r="AM627" s="125" t="str">
        <f>IF('2. Enter scores'!AL631&lt;&gt;"",'2. Enter scores'!$B631-'2. Enter scores'!AL631,"")</f>
        <v/>
      </c>
      <c r="AN627" s="125" t="str">
        <f>IF('2. Enter scores'!AM631&lt;&gt;"",'2. Enter scores'!$B631-'2. Enter scores'!AM631,"")</f>
        <v/>
      </c>
      <c r="AO627" s="125" t="str">
        <f>IF('2. Enter scores'!AN631&lt;&gt;"",'2. Enter scores'!$B631-'2. Enter scores'!AN631,"")</f>
        <v/>
      </c>
      <c r="AP627" s="125" t="str">
        <f>IF('2. Enter scores'!AO631&lt;&gt;"",'2. Enter scores'!$B631-'2. Enter scores'!AO631,"")</f>
        <v/>
      </c>
      <c r="AQ627" s="125" t="str">
        <f>IF('2. Enter scores'!AP631&lt;&gt;"",'2. Enter scores'!$B631-'2. Enter scores'!AP631,"")</f>
        <v/>
      </c>
      <c r="AR627" s="125" t="str">
        <f>IF('2. Enter scores'!AQ631&lt;&gt;"",'2. Enter scores'!$B631-'2. Enter scores'!AQ631,"")</f>
        <v/>
      </c>
      <c r="AS627" s="125" t="str">
        <f>IF('2. Enter scores'!AR631&lt;&gt;"",'2. Enter scores'!$B631-'2. Enter scores'!AR631,"")</f>
        <v/>
      </c>
      <c r="AT627" s="125" t="str">
        <f>IF('2. Enter scores'!AS631&lt;&gt;"",'2. Enter scores'!$B631-'2. Enter scores'!AS631,"")</f>
        <v/>
      </c>
      <c r="AU627" s="125" t="str">
        <f>IF('2. Enter scores'!AT631&lt;&gt;"",'2. Enter scores'!$B631-'2. Enter scores'!AT631,"")</f>
        <v/>
      </c>
      <c r="AV627" s="125" t="str">
        <f>IF('2. Enter scores'!AU631&lt;&gt;"",'2. Enter scores'!$B631-'2. Enter scores'!AU631,"")</f>
        <v/>
      </c>
      <c r="AW627" s="125" t="str">
        <f>IF('2. Enter scores'!AV631&lt;&gt;"",'2. Enter scores'!$B631-'2. Enter scores'!AV631,"")</f>
        <v/>
      </c>
      <c r="AX627" s="125" t="str">
        <f>IF('2. Enter scores'!AW631&lt;&gt;"",'2. Enter scores'!$B631-'2. Enter scores'!AW631,"")</f>
        <v/>
      </c>
      <c r="AY627" s="125" t="str">
        <f>IF('2. Enter scores'!AX631&lt;&gt;"",'2. Enter scores'!$B631-'2. Enter scores'!AX631,"")</f>
        <v/>
      </c>
      <c r="AZ627" s="125" t="str">
        <f>IF('2. Enter scores'!AY631&lt;&gt;"",'2. Enter scores'!$B631-'2. Enter scores'!AY631,"")</f>
        <v/>
      </c>
      <c r="BA627" s="125" t="str">
        <f>IF('2. Enter scores'!AZ631&lt;&gt;"",'2. Enter scores'!$B631-'2. Enter scores'!AZ631,"")</f>
        <v/>
      </c>
      <c r="BB627" s="125" t="str">
        <f>IF('2. Enter scores'!BA631&lt;&gt;"",'2. Enter scores'!$B631-'2. Enter scores'!BA631,"")</f>
        <v/>
      </c>
      <c r="BC627" s="125" t="str">
        <f>IF('2. Enter scores'!BB631&lt;&gt;"",'2. Enter scores'!$B631-'2. Enter scores'!BB631,"")</f>
        <v/>
      </c>
      <c r="BD627" s="125" t="str">
        <f>IF('2. Enter scores'!BC631&lt;&gt;"",'2. Enter scores'!$B631-'2. Enter scores'!BC631,"")</f>
        <v/>
      </c>
      <c r="BE627" s="125" t="str">
        <f>IF('2. Enter scores'!BD631&lt;&gt;"",'2. Enter scores'!$B631-'2. Enter scores'!BD631,"")</f>
        <v/>
      </c>
      <c r="BF627" s="125" t="str">
        <f>IF('2. Enter scores'!BE631&lt;&gt;"",'2. Enter scores'!$B631-'2. Enter scores'!BE631,"")</f>
        <v/>
      </c>
      <c r="BG627" s="125" t="str">
        <f>IF('2. Enter scores'!BF631&lt;&gt;"",'2. Enter scores'!$B631-'2. Enter scores'!BF631,"")</f>
        <v/>
      </c>
      <c r="BH627" s="125" t="str">
        <f>IF('2. Enter scores'!BG631&lt;&gt;"",'2. Enter scores'!$B631-'2. Enter scores'!BG631,"")</f>
        <v/>
      </c>
      <c r="BI627" s="125" t="str">
        <f>IF('2. Enter scores'!BH631&lt;&gt;"",'2. Enter scores'!$B631-'2. Enter scores'!BH631,"")</f>
        <v/>
      </c>
      <c r="BJ627" s="125" t="str">
        <f>IF('2. Enter scores'!BI631&lt;&gt;"",'2. Enter scores'!$B631-'2. Enter scores'!BI631,"")</f>
        <v/>
      </c>
      <c r="BK627" s="125" t="str">
        <f>IF('2. Enter scores'!BJ631&lt;&gt;"",'2. Enter scores'!$B631-'2. Enter scores'!BJ631,"")</f>
        <v/>
      </c>
      <c r="BL627" s="125" t="str">
        <f>IF('2. Enter scores'!BK631&lt;&gt;"",'2. Enter scores'!$B631-'2. Enter scores'!BK631,"")</f>
        <v/>
      </c>
      <c r="BM627" s="125" t="str">
        <f>IF('2. Enter scores'!BL631&lt;&gt;"",'2. Enter scores'!$B631-'2. Enter scores'!BL631,"")</f>
        <v/>
      </c>
      <c r="BN627" s="125" t="str">
        <f>IF('2. Enter scores'!BM631&lt;&gt;"",'2. Enter scores'!$B631-'2. Enter scores'!BM631,"")</f>
        <v/>
      </c>
      <c r="BO627" s="125" t="str">
        <f>IF('2. Enter scores'!BN631&lt;&gt;"",'2. Enter scores'!$B631-'2. Enter scores'!BN631,"")</f>
        <v/>
      </c>
      <c r="BP627" s="108">
        <v>1000</v>
      </c>
    </row>
    <row r="628" spans="2:68" x14ac:dyDescent="0.35">
      <c r="B628" s="125" t="str">
        <f>IF('2. Enter scores'!A632&lt;&gt;"",'2. Enter scores'!A632,"")</f>
        <v/>
      </c>
      <c r="H628" s="125" t="str">
        <f>IF('2. Enter scores'!G632&lt;&gt;"",'2. Enter scores'!$B632-'2. Enter scores'!G632,"")</f>
        <v/>
      </c>
      <c r="I628" s="125" t="str">
        <f>IF('2. Enter scores'!H632&lt;&gt;"",'2. Enter scores'!$B632-'2. Enter scores'!H632,"")</f>
        <v/>
      </c>
      <c r="J628" s="125" t="str">
        <f>IF('2. Enter scores'!I632&lt;&gt;"",'2. Enter scores'!$B632-'2. Enter scores'!I632,"")</f>
        <v/>
      </c>
      <c r="K628" s="125" t="str">
        <f>IF('2. Enter scores'!J632&lt;&gt;"",'2. Enter scores'!$B632-'2. Enter scores'!J632,"")</f>
        <v/>
      </c>
      <c r="L628" s="125" t="str">
        <f>IF('2. Enter scores'!K632&lt;&gt;"",'2. Enter scores'!$B632-'2. Enter scores'!K632,"")</f>
        <v/>
      </c>
      <c r="M628" s="125" t="str">
        <f>IF('2. Enter scores'!L632&lt;&gt;"",'2. Enter scores'!$B632-'2. Enter scores'!L632,"")</f>
        <v/>
      </c>
      <c r="N628" s="125" t="str">
        <f>IF('2. Enter scores'!M632&lt;&gt;"",'2. Enter scores'!$B632-'2. Enter scores'!M632,"")</f>
        <v/>
      </c>
      <c r="O628" s="125" t="str">
        <f>IF('2. Enter scores'!N632&lt;&gt;"",'2. Enter scores'!$B632-'2. Enter scores'!N632,"")</f>
        <v/>
      </c>
      <c r="P628" s="125" t="str">
        <f>IF('2. Enter scores'!O632&lt;&gt;"",'2. Enter scores'!$B632-'2. Enter scores'!O632,"")</f>
        <v/>
      </c>
      <c r="Q628" s="125" t="str">
        <f>IF('2. Enter scores'!P632&lt;&gt;"",'2. Enter scores'!$B632-'2. Enter scores'!P632,"")</f>
        <v/>
      </c>
      <c r="R628" s="125" t="str">
        <f>IF('2. Enter scores'!Q632&lt;&gt;"",'2. Enter scores'!$B632-'2. Enter scores'!Q632,"")</f>
        <v/>
      </c>
      <c r="S628" s="125" t="str">
        <f>IF('2. Enter scores'!R632&lt;&gt;"",'2. Enter scores'!$B632-'2. Enter scores'!R632,"")</f>
        <v/>
      </c>
      <c r="T628" s="125" t="str">
        <f>IF('2. Enter scores'!S632&lt;&gt;"",'2. Enter scores'!$B632-'2. Enter scores'!S632,"")</f>
        <v/>
      </c>
      <c r="U628" s="125" t="str">
        <f>IF('2. Enter scores'!T632&lt;&gt;"",'2. Enter scores'!$B632-'2. Enter scores'!T632,"")</f>
        <v/>
      </c>
      <c r="V628" s="125" t="str">
        <f>IF('2. Enter scores'!U632&lt;&gt;"",'2. Enter scores'!$B632-'2. Enter scores'!U632,"")</f>
        <v/>
      </c>
      <c r="W628" s="125" t="str">
        <f>IF('2. Enter scores'!V632&lt;&gt;"",'2. Enter scores'!$B632-'2. Enter scores'!V632,"")</f>
        <v/>
      </c>
      <c r="X628" s="125" t="str">
        <f>IF('2. Enter scores'!W632&lt;&gt;"",'2. Enter scores'!$B632-'2. Enter scores'!W632,"")</f>
        <v/>
      </c>
      <c r="Y628" s="125" t="str">
        <f>IF('2. Enter scores'!X632&lt;&gt;"",'2. Enter scores'!$B632-'2. Enter scores'!X632,"")</f>
        <v/>
      </c>
      <c r="Z628" s="125" t="str">
        <f>IF('2. Enter scores'!Y632&lt;&gt;"",'2. Enter scores'!$B632-'2. Enter scores'!Y632,"")</f>
        <v/>
      </c>
      <c r="AA628" s="125" t="str">
        <f>IF('2. Enter scores'!Z632&lt;&gt;"",'2. Enter scores'!$B632-'2. Enter scores'!Z632,"")</f>
        <v/>
      </c>
      <c r="AB628" s="125" t="str">
        <f>IF('2. Enter scores'!AA632&lt;&gt;"",'2. Enter scores'!$B632-'2. Enter scores'!AA632,"")</f>
        <v/>
      </c>
      <c r="AC628" s="125" t="str">
        <f>IF('2. Enter scores'!AB632&lt;&gt;"",'2. Enter scores'!$B632-'2. Enter scores'!AB632,"")</f>
        <v/>
      </c>
      <c r="AD628" s="125" t="str">
        <f>IF('2. Enter scores'!AC632&lt;&gt;"",'2. Enter scores'!$B632-'2. Enter scores'!AC632,"")</f>
        <v/>
      </c>
      <c r="AE628" s="125" t="str">
        <f>IF('2. Enter scores'!AD632&lt;&gt;"",'2. Enter scores'!$B632-'2. Enter scores'!AD632,"")</f>
        <v/>
      </c>
      <c r="AF628" s="125" t="str">
        <f>IF('2. Enter scores'!AE632&lt;&gt;"",'2. Enter scores'!$B632-'2. Enter scores'!AE632,"")</f>
        <v/>
      </c>
      <c r="AG628" s="125" t="str">
        <f>IF('2. Enter scores'!AF632&lt;&gt;"",'2. Enter scores'!$B632-'2. Enter scores'!AF632,"")</f>
        <v/>
      </c>
      <c r="AH628" s="125" t="str">
        <f>IF('2. Enter scores'!AG632&lt;&gt;"",'2. Enter scores'!$B632-'2. Enter scores'!AG632,"")</f>
        <v/>
      </c>
      <c r="AI628" s="125" t="str">
        <f>IF('2. Enter scores'!AH632&lt;&gt;"",'2. Enter scores'!$B632-'2. Enter scores'!AH632,"")</f>
        <v/>
      </c>
      <c r="AJ628" s="125" t="str">
        <f>IF('2. Enter scores'!AI632&lt;&gt;"",'2. Enter scores'!$B632-'2. Enter scores'!AI632,"")</f>
        <v/>
      </c>
      <c r="AK628" s="125" t="str">
        <f>IF('2. Enter scores'!AJ632&lt;&gt;"",'2. Enter scores'!$B632-'2. Enter scores'!AJ632,"")</f>
        <v/>
      </c>
      <c r="AL628" s="125" t="str">
        <f>IF('2. Enter scores'!AK632&lt;&gt;"",'2. Enter scores'!$B632-'2. Enter scores'!AK632,"")</f>
        <v/>
      </c>
      <c r="AM628" s="125" t="str">
        <f>IF('2. Enter scores'!AL632&lt;&gt;"",'2. Enter scores'!$B632-'2. Enter scores'!AL632,"")</f>
        <v/>
      </c>
      <c r="AN628" s="125" t="str">
        <f>IF('2. Enter scores'!AM632&lt;&gt;"",'2. Enter scores'!$B632-'2. Enter scores'!AM632,"")</f>
        <v/>
      </c>
      <c r="AO628" s="125" t="str">
        <f>IF('2. Enter scores'!AN632&lt;&gt;"",'2. Enter scores'!$B632-'2. Enter scores'!AN632,"")</f>
        <v/>
      </c>
      <c r="AP628" s="125" t="str">
        <f>IF('2. Enter scores'!AO632&lt;&gt;"",'2. Enter scores'!$B632-'2. Enter scores'!AO632,"")</f>
        <v/>
      </c>
      <c r="AQ628" s="125" t="str">
        <f>IF('2. Enter scores'!AP632&lt;&gt;"",'2. Enter scores'!$B632-'2. Enter scores'!AP632,"")</f>
        <v/>
      </c>
      <c r="AR628" s="125" t="str">
        <f>IF('2. Enter scores'!AQ632&lt;&gt;"",'2. Enter scores'!$B632-'2. Enter scores'!AQ632,"")</f>
        <v/>
      </c>
      <c r="AS628" s="125" t="str">
        <f>IF('2. Enter scores'!AR632&lt;&gt;"",'2. Enter scores'!$B632-'2. Enter scores'!AR632,"")</f>
        <v/>
      </c>
      <c r="AT628" s="125" t="str">
        <f>IF('2. Enter scores'!AS632&lt;&gt;"",'2. Enter scores'!$B632-'2. Enter scores'!AS632,"")</f>
        <v/>
      </c>
      <c r="AU628" s="125" t="str">
        <f>IF('2. Enter scores'!AT632&lt;&gt;"",'2. Enter scores'!$B632-'2. Enter scores'!AT632,"")</f>
        <v/>
      </c>
      <c r="AV628" s="125" t="str">
        <f>IF('2. Enter scores'!AU632&lt;&gt;"",'2. Enter scores'!$B632-'2. Enter scores'!AU632,"")</f>
        <v/>
      </c>
      <c r="AW628" s="125" t="str">
        <f>IF('2. Enter scores'!AV632&lt;&gt;"",'2. Enter scores'!$B632-'2. Enter scores'!AV632,"")</f>
        <v/>
      </c>
      <c r="AX628" s="125" t="str">
        <f>IF('2. Enter scores'!AW632&lt;&gt;"",'2. Enter scores'!$B632-'2. Enter scores'!AW632,"")</f>
        <v/>
      </c>
      <c r="AY628" s="125" t="str">
        <f>IF('2. Enter scores'!AX632&lt;&gt;"",'2. Enter scores'!$B632-'2. Enter scores'!AX632,"")</f>
        <v/>
      </c>
      <c r="AZ628" s="125" t="str">
        <f>IF('2. Enter scores'!AY632&lt;&gt;"",'2. Enter scores'!$B632-'2. Enter scores'!AY632,"")</f>
        <v/>
      </c>
      <c r="BA628" s="125" t="str">
        <f>IF('2. Enter scores'!AZ632&lt;&gt;"",'2. Enter scores'!$B632-'2. Enter scores'!AZ632,"")</f>
        <v/>
      </c>
      <c r="BB628" s="125" t="str">
        <f>IF('2. Enter scores'!BA632&lt;&gt;"",'2. Enter scores'!$B632-'2. Enter scores'!BA632,"")</f>
        <v/>
      </c>
      <c r="BC628" s="125" t="str">
        <f>IF('2. Enter scores'!BB632&lt;&gt;"",'2. Enter scores'!$B632-'2. Enter scores'!BB632,"")</f>
        <v/>
      </c>
      <c r="BD628" s="125" t="str">
        <f>IF('2. Enter scores'!BC632&lt;&gt;"",'2. Enter scores'!$B632-'2. Enter scores'!BC632,"")</f>
        <v/>
      </c>
      <c r="BE628" s="125" t="str">
        <f>IF('2. Enter scores'!BD632&lt;&gt;"",'2. Enter scores'!$B632-'2. Enter scores'!BD632,"")</f>
        <v/>
      </c>
      <c r="BF628" s="125" t="str">
        <f>IF('2. Enter scores'!BE632&lt;&gt;"",'2. Enter scores'!$B632-'2. Enter scores'!BE632,"")</f>
        <v/>
      </c>
      <c r="BG628" s="125" t="str">
        <f>IF('2. Enter scores'!BF632&lt;&gt;"",'2. Enter scores'!$B632-'2. Enter scores'!BF632,"")</f>
        <v/>
      </c>
      <c r="BH628" s="125" t="str">
        <f>IF('2. Enter scores'!BG632&lt;&gt;"",'2. Enter scores'!$B632-'2. Enter scores'!BG632,"")</f>
        <v/>
      </c>
      <c r="BI628" s="125" t="str">
        <f>IF('2. Enter scores'!BH632&lt;&gt;"",'2. Enter scores'!$B632-'2. Enter scores'!BH632,"")</f>
        <v/>
      </c>
      <c r="BJ628" s="125" t="str">
        <f>IF('2. Enter scores'!BI632&lt;&gt;"",'2. Enter scores'!$B632-'2. Enter scores'!BI632,"")</f>
        <v/>
      </c>
      <c r="BK628" s="125" t="str">
        <f>IF('2. Enter scores'!BJ632&lt;&gt;"",'2. Enter scores'!$B632-'2. Enter scores'!BJ632,"")</f>
        <v/>
      </c>
      <c r="BL628" s="125" t="str">
        <f>IF('2. Enter scores'!BK632&lt;&gt;"",'2. Enter scores'!$B632-'2. Enter scores'!BK632,"")</f>
        <v/>
      </c>
      <c r="BM628" s="125" t="str">
        <f>IF('2. Enter scores'!BL632&lt;&gt;"",'2. Enter scores'!$B632-'2. Enter scores'!BL632,"")</f>
        <v/>
      </c>
      <c r="BN628" s="125" t="str">
        <f>IF('2. Enter scores'!BM632&lt;&gt;"",'2. Enter scores'!$B632-'2. Enter scores'!BM632,"")</f>
        <v/>
      </c>
      <c r="BO628" s="125" t="str">
        <f>IF('2. Enter scores'!BN632&lt;&gt;"",'2. Enter scores'!$B632-'2. Enter scores'!BN632,"")</f>
        <v/>
      </c>
      <c r="BP628" s="108">
        <v>1000</v>
      </c>
    </row>
    <row r="629" spans="2:68" x14ac:dyDescent="0.35">
      <c r="B629" s="125" t="str">
        <f>IF('2. Enter scores'!A633&lt;&gt;"",'2. Enter scores'!A633,"")</f>
        <v/>
      </c>
      <c r="H629" s="125" t="str">
        <f>IF('2. Enter scores'!G633&lt;&gt;"",'2. Enter scores'!$B633-'2. Enter scores'!G633,"")</f>
        <v/>
      </c>
      <c r="I629" s="125" t="str">
        <f>IF('2. Enter scores'!H633&lt;&gt;"",'2. Enter scores'!$B633-'2. Enter scores'!H633,"")</f>
        <v/>
      </c>
      <c r="J629" s="125" t="str">
        <f>IF('2. Enter scores'!I633&lt;&gt;"",'2. Enter scores'!$B633-'2. Enter scores'!I633,"")</f>
        <v/>
      </c>
      <c r="K629" s="125" t="str">
        <f>IF('2. Enter scores'!J633&lt;&gt;"",'2. Enter scores'!$B633-'2. Enter scores'!J633,"")</f>
        <v/>
      </c>
      <c r="L629" s="125" t="str">
        <f>IF('2. Enter scores'!K633&lt;&gt;"",'2. Enter scores'!$B633-'2. Enter scores'!K633,"")</f>
        <v/>
      </c>
      <c r="M629" s="125" t="str">
        <f>IF('2. Enter scores'!L633&lt;&gt;"",'2. Enter scores'!$B633-'2. Enter scores'!L633,"")</f>
        <v/>
      </c>
      <c r="N629" s="125" t="str">
        <f>IF('2. Enter scores'!M633&lt;&gt;"",'2. Enter scores'!$B633-'2. Enter scores'!M633,"")</f>
        <v/>
      </c>
      <c r="O629" s="125" t="str">
        <f>IF('2. Enter scores'!N633&lt;&gt;"",'2. Enter scores'!$B633-'2. Enter scores'!N633,"")</f>
        <v/>
      </c>
      <c r="P629" s="125" t="str">
        <f>IF('2. Enter scores'!O633&lt;&gt;"",'2. Enter scores'!$B633-'2. Enter scores'!O633,"")</f>
        <v/>
      </c>
      <c r="Q629" s="125" t="str">
        <f>IF('2. Enter scores'!P633&lt;&gt;"",'2. Enter scores'!$B633-'2. Enter scores'!P633,"")</f>
        <v/>
      </c>
      <c r="R629" s="125" t="str">
        <f>IF('2. Enter scores'!Q633&lt;&gt;"",'2. Enter scores'!$B633-'2. Enter scores'!Q633,"")</f>
        <v/>
      </c>
      <c r="S629" s="125" t="str">
        <f>IF('2. Enter scores'!R633&lt;&gt;"",'2. Enter scores'!$B633-'2. Enter scores'!R633,"")</f>
        <v/>
      </c>
      <c r="T629" s="125" t="str">
        <f>IF('2. Enter scores'!S633&lt;&gt;"",'2. Enter scores'!$B633-'2. Enter scores'!S633,"")</f>
        <v/>
      </c>
      <c r="U629" s="125" t="str">
        <f>IF('2. Enter scores'!T633&lt;&gt;"",'2. Enter scores'!$B633-'2. Enter scores'!T633,"")</f>
        <v/>
      </c>
      <c r="V629" s="125" t="str">
        <f>IF('2. Enter scores'!U633&lt;&gt;"",'2. Enter scores'!$B633-'2. Enter scores'!U633,"")</f>
        <v/>
      </c>
      <c r="W629" s="125" t="str">
        <f>IF('2. Enter scores'!V633&lt;&gt;"",'2. Enter scores'!$B633-'2. Enter scores'!V633,"")</f>
        <v/>
      </c>
      <c r="X629" s="125" t="str">
        <f>IF('2. Enter scores'!W633&lt;&gt;"",'2. Enter scores'!$B633-'2. Enter scores'!W633,"")</f>
        <v/>
      </c>
      <c r="Y629" s="125" t="str">
        <f>IF('2. Enter scores'!X633&lt;&gt;"",'2. Enter scores'!$B633-'2. Enter scores'!X633,"")</f>
        <v/>
      </c>
      <c r="Z629" s="125" t="str">
        <f>IF('2. Enter scores'!Y633&lt;&gt;"",'2. Enter scores'!$B633-'2. Enter scores'!Y633,"")</f>
        <v/>
      </c>
      <c r="AA629" s="125" t="str">
        <f>IF('2. Enter scores'!Z633&lt;&gt;"",'2. Enter scores'!$B633-'2. Enter scores'!Z633,"")</f>
        <v/>
      </c>
      <c r="AB629" s="125" t="str">
        <f>IF('2. Enter scores'!AA633&lt;&gt;"",'2. Enter scores'!$B633-'2. Enter scores'!AA633,"")</f>
        <v/>
      </c>
      <c r="AC629" s="125" t="str">
        <f>IF('2. Enter scores'!AB633&lt;&gt;"",'2. Enter scores'!$B633-'2. Enter scores'!AB633,"")</f>
        <v/>
      </c>
      <c r="AD629" s="125" t="str">
        <f>IF('2. Enter scores'!AC633&lt;&gt;"",'2. Enter scores'!$B633-'2. Enter scores'!AC633,"")</f>
        <v/>
      </c>
      <c r="AE629" s="125" t="str">
        <f>IF('2. Enter scores'!AD633&lt;&gt;"",'2. Enter scores'!$B633-'2. Enter scores'!AD633,"")</f>
        <v/>
      </c>
      <c r="AF629" s="125" t="str">
        <f>IF('2. Enter scores'!AE633&lt;&gt;"",'2. Enter scores'!$B633-'2. Enter scores'!AE633,"")</f>
        <v/>
      </c>
      <c r="AG629" s="125" t="str">
        <f>IF('2. Enter scores'!AF633&lt;&gt;"",'2. Enter scores'!$B633-'2. Enter scores'!AF633,"")</f>
        <v/>
      </c>
      <c r="AH629" s="125" t="str">
        <f>IF('2. Enter scores'!AG633&lt;&gt;"",'2. Enter scores'!$B633-'2. Enter scores'!AG633,"")</f>
        <v/>
      </c>
      <c r="AI629" s="125" t="str">
        <f>IF('2. Enter scores'!AH633&lt;&gt;"",'2. Enter scores'!$B633-'2. Enter scores'!AH633,"")</f>
        <v/>
      </c>
      <c r="AJ629" s="125" t="str">
        <f>IF('2. Enter scores'!AI633&lt;&gt;"",'2. Enter scores'!$B633-'2. Enter scores'!AI633,"")</f>
        <v/>
      </c>
      <c r="AK629" s="125" t="str">
        <f>IF('2. Enter scores'!AJ633&lt;&gt;"",'2. Enter scores'!$B633-'2. Enter scores'!AJ633,"")</f>
        <v/>
      </c>
      <c r="AL629" s="125" t="str">
        <f>IF('2. Enter scores'!AK633&lt;&gt;"",'2. Enter scores'!$B633-'2. Enter scores'!AK633,"")</f>
        <v/>
      </c>
      <c r="AM629" s="125" t="str">
        <f>IF('2. Enter scores'!AL633&lt;&gt;"",'2. Enter scores'!$B633-'2. Enter scores'!AL633,"")</f>
        <v/>
      </c>
      <c r="AN629" s="125" t="str">
        <f>IF('2. Enter scores'!AM633&lt;&gt;"",'2. Enter scores'!$B633-'2. Enter scores'!AM633,"")</f>
        <v/>
      </c>
      <c r="AO629" s="125" t="str">
        <f>IF('2. Enter scores'!AN633&lt;&gt;"",'2. Enter scores'!$B633-'2. Enter scores'!AN633,"")</f>
        <v/>
      </c>
      <c r="AP629" s="125" t="str">
        <f>IF('2. Enter scores'!AO633&lt;&gt;"",'2. Enter scores'!$B633-'2. Enter scores'!AO633,"")</f>
        <v/>
      </c>
      <c r="AQ629" s="125" t="str">
        <f>IF('2. Enter scores'!AP633&lt;&gt;"",'2. Enter scores'!$B633-'2. Enter scores'!AP633,"")</f>
        <v/>
      </c>
      <c r="AR629" s="125" t="str">
        <f>IF('2. Enter scores'!AQ633&lt;&gt;"",'2. Enter scores'!$B633-'2. Enter scores'!AQ633,"")</f>
        <v/>
      </c>
      <c r="AS629" s="125" t="str">
        <f>IF('2. Enter scores'!AR633&lt;&gt;"",'2. Enter scores'!$B633-'2. Enter scores'!AR633,"")</f>
        <v/>
      </c>
      <c r="AT629" s="125" t="str">
        <f>IF('2. Enter scores'!AS633&lt;&gt;"",'2. Enter scores'!$B633-'2. Enter scores'!AS633,"")</f>
        <v/>
      </c>
      <c r="AU629" s="125" t="str">
        <f>IF('2. Enter scores'!AT633&lt;&gt;"",'2. Enter scores'!$B633-'2. Enter scores'!AT633,"")</f>
        <v/>
      </c>
      <c r="AV629" s="125" t="str">
        <f>IF('2. Enter scores'!AU633&lt;&gt;"",'2. Enter scores'!$B633-'2. Enter scores'!AU633,"")</f>
        <v/>
      </c>
      <c r="AW629" s="125" t="str">
        <f>IF('2. Enter scores'!AV633&lt;&gt;"",'2. Enter scores'!$B633-'2. Enter scores'!AV633,"")</f>
        <v/>
      </c>
      <c r="AX629" s="125" t="str">
        <f>IF('2. Enter scores'!AW633&lt;&gt;"",'2. Enter scores'!$B633-'2. Enter scores'!AW633,"")</f>
        <v/>
      </c>
      <c r="AY629" s="125" t="str">
        <f>IF('2. Enter scores'!AX633&lt;&gt;"",'2. Enter scores'!$B633-'2. Enter scores'!AX633,"")</f>
        <v/>
      </c>
      <c r="AZ629" s="125" t="str">
        <f>IF('2. Enter scores'!AY633&lt;&gt;"",'2. Enter scores'!$B633-'2. Enter scores'!AY633,"")</f>
        <v/>
      </c>
      <c r="BA629" s="125" t="str">
        <f>IF('2. Enter scores'!AZ633&lt;&gt;"",'2. Enter scores'!$B633-'2. Enter scores'!AZ633,"")</f>
        <v/>
      </c>
      <c r="BB629" s="125" t="str">
        <f>IF('2. Enter scores'!BA633&lt;&gt;"",'2. Enter scores'!$B633-'2. Enter scores'!BA633,"")</f>
        <v/>
      </c>
      <c r="BC629" s="125" t="str">
        <f>IF('2. Enter scores'!BB633&lt;&gt;"",'2. Enter scores'!$B633-'2. Enter scores'!BB633,"")</f>
        <v/>
      </c>
      <c r="BD629" s="125" t="str">
        <f>IF('2. Enter scores'!BC633&lt;&gt;"",'2. Enter scores'!$B633-'2. Enter scores'!BC633,"")</f>
        <v/>
      </c>
      <c r="BE629" s="125" t="str">
        <f>IF('2. Enter scores'!BD633&lt;&gt;"",'2. Enter scores'!$B633-'2. Enter scores'!BD633,"")</f>
        <v/>
      </c>
      <c r="BF629" s="125" t="str">
        <f>IF('2. Enter scores'!BE633&lt;&gt;"",'2. Enter scores'!$B633-'2. Enter scores'!BE633,"")</f>
        <v/>
      </c>
      <c r="BG629" s="125" t="str">
        <f>IF('2. Enter scores'!BF633&lt;&gt;"",'2. Enter scores'!$B633-'2. Enter scores'!BF633,"")</f>
        <v/>
      </c>
      <c r="BH629" s="125" t="str">
        <f>IF('2. Enter scores'!BG633&lt;&gt;"",'2. Enter scores'!$B633-'2. Enter scores'!BG633,"")</f>
        <v/>
      </c>
      <c r="BI629" s="125" t="str">
        <f>IF('2. Enter scores'!BH633&lt;&gt;"",'2. Enter scores'!$B633-'2. Enter scores'!BH633,"")</f>
        <v/>
      </c>
      <c r="BJ629" s="125" t="str">
        <f>IF('2. Enter scores'!BI633&lt;&gt;"",'2. Enter scores'!$B633-'2. Enter scores'!BI633,"")</f>
        <v/>
      </c>
      <c r="BK629" s="125" t="str">
        <f>IF('2. Enter scores'!BJ633&lt;&gt;"",'2. Enter scores'!$B633-'2. Enter scores'!BJ633,"")</f>
        <v/>
      </c>
      <c r="BL629" s="125" t="str">
        <f>IF('2. Enter scores'!BK633&lt;&gt;"",'2. Enter scores'!$B633-'2. Enter scores'!BK633,"")</f>
        <v/>
      </c>
      <c r="BM629" s="125" t="str">
        <f>IF('2. Enter scores'!BL633&lt;&gt;"",'2. Enter scores'!$B633-'2. Enter scores'!BL633,"")</f>
        <v/>
      </c>
      <c r="BN629" s="125" t="str">
        <f>IF('2. Enter scores'!BM633&lt;&gt;"",'2. Enter scores'!$B633-'2. Enter scores'!BM633,"")</f>
        <v/>
      </c>
      <c r="BO629" s="125" t="str">
        <f>IF('2. Enter scores'!BN633&lt;&gt;"",'2. Enter scores'!$B633-'2. Enter scores'!BN633,"")</f>
        <v/>
      </c>
      <c r="BP629" s="108">
        <v>1000</v>
      </c>
    </row>
    <row r="630" spans="2:68" x14ac:dyDescent="0.35">
      <c r="B630" s="125" t="str">
        <f>IF('2. Enter scores'!A634&lt;&gt;"",'2. Enter scores'!A634,"")</f>
        <v/>
      </c>
      <c r="H630" s="125" t="str">
        <f>IF('2. Enter scores'!G634&lt;&gt;"",'2. Enter scores'!$B634-'2. Enter scores'!G634,"")</f>
        <v/>
      </c>
      <c r="I630" s="125" t="str">
        <f>IF('2. Enter scores'!H634&lt;&gt;"",'2. Enter scores'!$B634-'2. Enter scores'!H634,"")</f>
        <v/>
      </c>
      <c r="J630" s="125" t="str">
        <f>IF('2. Enter scores'!I634&lt;&gt;"",'2. Enter scores'!$B634-'2. Enter scores'!I634,"")</f>
        <v/>
      </c>
      <c r="K630" s="125" t="str">
        <f>IF('2. Enter scores'!J634&lt;&gt;"",'2. Enter scores'!$B634-'2. Enter scores'!J634,"")</f>
        <v/>
      </c>
      <c r="L630" s="125" t="str">
        <f>IF('2. Enter scores'!K634&lt;&gt;"",'2. Enter scores'!$B634-'2. Enter scores'!K634,"")</f>
        <v/>
      </c>
      <c r="M630" s="125" t="str">
        <f>IF('2. Enter scores'!L634&lt;&gt;"",'2. Enter scores'!$B634-'2. Enter scores'!L634,"")</f>
        <v/>
      </c>
      <c r="N630" s="125" t="str">
        <f>IF('2. Enter scores'!M634&lt;&gt;"",'2. Enter scores'!$B634-'2. Enter scores'!M634,"")</f>
        <v/>
      </c>
      <c r="O630" s="125" t="str">
        <f>IF('2. Enter scores'!N634&lt;&gt;"",'2. Enter scores'!$B634-'2. Enter scores'!N634,"")</f>
        <v/>
      </c>
      <c r="P630" s="125" t="str">
        <f>IF('2. Enter scores'!O634&lt;&gt;"",'2. Enter scores'!$B634-'2. Enter scores'!O634,"")</f>
        <v/>
      </c>
      <c r="Q630" s="125" t="str">
        <f>IF('2. Enter scores'!P634&lt;&gt;"",'2. Enter scores'!$B634-'2. Enter scores'!P634,"")</f>
        <v/>
      </c>
      <c r="R630" s="125" t="str">
        <f>IF('2. Enter scores'!Q634&lt;&gt;"",'2. Enter scores'!$B634-'2. Enter scores'!Q634,"")</f>
        <v/>
      </c>
      <c r="S630" s="125" t="str">
        <f>IF('2. Enter scores'!R634&lt;&gt;"",'2. Enter scores'!$B634-'2. Enter scores'!R634,"")</f>
        <v/>
      </c>
      <c r="T630" s="125" t="str">
        <f>IF('2. Enter scores'!S634&lt;&gt;"",'2. Enter scores'!$B634-'2. Enter scores'!S634,"")</f>
        <v/>
      </c>
      <c r="U630" s="125" t="str">
        <f>IF('2. Enter scores'!T634&lt;&gt;"",'2. Enter scores'!$B634-'2. Enter scores'!T634,"")</f>
        <v/>
      </c>
      <c r="V630" s="125" t="str">
        <f>IF('2. Enter scores'!U634&lt;&gt;"",'2. Enter scores'!$B634-'2. Enter scores'!U634,"")</f>
        <v/>
      </c>
      <c r="W630" s="125" t="str">
        <f>IF('2. Enter scores'!V634&lt;&gt;"",'2. Enter scores'!$B634-'2. Enter scores'!V634,"")</f>
        <v/>
      </c>
      <c r="X630" s="125" t="str">
        <f>IF('2. Enter scores'!W634&lt;&gt;"",'2. Enter scores'!$B634-'2. Enter scores'!W634,"")</f>
        <v/>
      </c>
      <c r="Y630" s="125" t="str">
        <f>IF('2. Enter scores'!X634&lt;&gt;"",'2. Enter scores'!$B634-'2. Enter scores'!X634,"")</f>
        <v/>
      </c>
      <c r="Z630" s="125" t="str">
        <f>IF('2. Enter scores'!Y634&lt;&gt;"",'2. Enter scores'!$B634-'2. Enter scores'!Y634,"")</f>
        <v/>
      </c>
      <c r="AA630" s="125" t="str">
        <f>IF('2. Enter scores'!Z634&lt;&gt;"",'2. Enter scores'!$B634-'2. Enter scores'!Z634,"")</f>
        <v/>
      </c>
      <c r="AB630" s="125" t="str">
        <f>IF('2. Enter scores'!AA634&lt;&gt;"",'2. Enter scores'!$B634-'2. Enter scores'!AA634,"")</f>
        <v/>
      </c>
      <c r="AC630" s="125" t="str">
        <f>IF('2. Enter scores'!AB634&lt;&gt;"",'2. Enter scores'!$B634-'2. Enter scores'!AB634,"")</f>
        <v/>
      </c>
      <c r="AD630" s="125" t="str">
        <f>IF('2. Enter scores'!AC634&lt;&gt;"",'2. Enter scores'!$B634-'2. Enter scores'!AC634,"")</f>
        <v/>
      </c>
      <c r="AE630" s="125" t="str">
        <f>IF('2. Enter scores'!AD634&lt;&gt;"",'2. Enter scores'!$B634-'2. Enter scores'!AD634,"")</f>
        <v/>
      </c>
      <c r="AF630" s="125" t="str">
        <f>IF('2. Enter scores'!AE634&lt;&gt;"",'2. Enter scores'!$B634-'2. Enter scores'!AE634,"")</f>
        <v/>
      </c>
      <c r="AG630" s="125" t="str">
        <f>IF('2. Enter scores'!AF634&lt;&gt;"",'2. Enter scores'!$B634-'2. Enter scores'!AF634,"")</f>
        <v/>
      </c>
      <c r="AH630" s="125" t="str">
        <f>IF('2. Enter scores'!AG634&lt;&gt;"",'2. Enter scores'!$B634-'2. Enter scores'!AG634,"")</f>
        <v/>
      </c>
      <c r="AI630" s="125" t="str">
        <f>IF('2. Enter scores'!AH634&lt;&gt;"",'2. Enter scores'!$B634-'2. Enter scores'!AH634,"")</f>
        <v/>
      </c>
      <c r="AJ630" s="125" t="str">
        <f>IF('2. Enter scores'!AI634&lt;&gt;"",'2. Enter scores'!$B634-'2. Enter scores'!AI634,"")</f>
        <v/>
      </c>
      <c r="AK630" s="125" t="str">
        <f>IF('2. Enter scores'!AJ634&lt;&gt;"",'2. Enter scores'!$B634-'2. Enter scores'!AJ634,"")</f>
        <v/>
      </c>
      <c r="AL630" s="125" t="str">
        <f>IF('2. Enter scores'!AK634&lt;&gt;"",'2. Enter scores'!$B634-'2. Enter scores'!AK634,"")</f>
        <v/>
      </c>
      <c r="AM630" s="125" t="str">
        <f>IF('2. Enter scores'!AL634&lt;&gt;"",'2. Enter scores'!$B634-'2. Enter scores'!AL634,"")</f>
        <v/>
      </c>
      <c r="AN630" s="125" t="str">
        <f>IF('2. Enter scores'!AM634&lt;&gt;"",'2. Enter scores'!$B634-'2. Enter scores'!AM634,"")</f>
        <v/>
      </c>
      <c r="AO630" s="125" t="str">
        <f>IF('2. Enter scores'!AN634&lt;&gt;"",'2. Enter scores'!$B634-'2. Enter scores'!AN634,"")</f>
        <v/>
      </c>
      <c r="AP630" s="125" t="str">
        <f>IF('2. Enter scores'!AO634&lt;&gt;"",'2. Enter scores'!$B634-'2. Enter scores'!AO634,"")</f>
        <v/>
      </c>
      <c r="AQ630" s="125" t="str">
        <f>IF('2. Enter scores'!AP634&lt;&gt;"",'2. Enter scores'!$B634-'2. Enter scores'!AP634,"")</f>
        <v/>
      </c>
      <c r="AR630" s="125" t="str">
        <f>IF('2. Enter scores'!AQ634&lt;&gt;"",'2. Enter scores'!$B634-'2. Enter scores'!AQ634,"")</f>
        <v/>
      </c>
      <c r="AS630" s="125" t="str">
        <f>IF('2. Enter scores'!AR634&lt;&gt;"",'2. Enter scores'!$B634-'2. Enter scores'!AR634,"")</f>
        <v/>
      </c>
      <c r="AT630" s="125" t="str">
        <f>IF('2. Enter scores'!AS634&lt;&gt;"",'2. Enter scores'!$B634-'2. Enter scores'!AS634,"")</f>
        <v/>
      </c>
      <c r="AU630" s="125" t="str">
        <f>IF('2. Enter scores'!AT634&lt;&gt;"",'2. Enter scores'!$B634-'2. Enter scores'!AT634,"")</f>
        <v/>
      </c>
      <c r="AV630" s="125" t="str">
        <f>IF('2. Enter scores'!AU634&lt;&gt;"",'2. Enter scores'!$B634-'2. Enter scores'!AU634,"")</f>
        <v/>
      </c>
      <c r="AW630" s="125" t="str">
        <f>IF('2. Enter scores'!AV634&lt;&gt;"",'2. Enter scores'!$B634-'2. Enter scores'!AV634,"")</f>
        <v/>
      </c>
      <c r="AX630" s="125" t="str">
        <f>IF('2. Enter scores'!AW634&lt;&gt;"",'2. Enter scores'!$B634-'2. Enter scores'!AW634,"")</f>
        <v/>
      </c>
      <c r="AY630" s="125" t="str">
        <f>IF('2. Enter scores'!AX634&lt;&gt;"",'2. Enter scores'!$B634-'2. Enter scores'!AX634,"")</f>
        <v/>
      </c>
      <c r="AZ630" s="125" t="str">
        <f>IF('2. Enter scores'!AY634&lt;&gt;"",'2. Enter scores'!$B634-'2. Enter scores'!AY634,"")</f>
        <v/>
      </c>
      <c r="BA630" s="125" t="str">
        <f>IF('2. Enter scores'!AZ634&lt;&gt;"",'2. Enter scores'!$B634-'2. Enter scores'!AZ634,"")</f>
        <v/>
      </c>
      <c r="BB630" s="125" t="str">
        <f>IF('2. Enter scores'!BA634&lt;&gt;"",'2. Enter scores'!$B634-'2. Enter scores'!BA634,"")</f>
        <v/>
      </c>
      <c r="BC630" s="125" t="str">
        <f>IF('2. Enter scores'!BB634&lt;&gt;"",'2. Enter scores'!$B634-'2. Enter scores'!BB634,"")</f>
        <v/>
      </c>
      <c r="BD630" s="125" t="str">
        <f>IF('2. Enter scores'!BC634&lt;&gt;"",'2. Enter scores'!$B634-'2. Enter scores'!BC634,"")</f>
        <v/>
      </c>
      <c r="BE630" s="125" t="str">
        <f>IF('2. Enter scores'!BD634&lt;&gt;"",'2. Enter scores'!$B634-'2. Enter scores'!BD634,"")</f>
        <v/>
      </c>
      <c r="BF630" s="125" t="str">
        <f>IF('2. Enter scores'!BE634&lt;&gt;"",'2. Enter scores'!$B634-'2. Enter scores'!BE634,"")</f>
        <v/>
      </c>
      <c r="BG630" s="125" t="str">
        <f>IF('2. Enter scores'!BF634&lt;&gt;"",'2. Enter scores'!$B634-'2. Enter scores'!BF634,"")</f>
        <v/>
      </c>
      <c r="BH630" s="125" t="str">
        <f>IF('2. Enter scores'!BG634&lt;&gt;"",'2. Enter scores'!$B634-'2. Enter scores'!BG634,"")</f>
        <v/>
      </c>
      <c r="BI630" s="125" t="str">
        <f>IF('2. Enter scores'!BH634&lt;&gt;"",'2. Enter scores'!$B634-'2. Enter scores'!BH634,"")</f>
        <v/>
      </c>
      <c r="BJ630" s="125" t="str">
        <f>IF('2. Enter scores'!BI634&lt;&gt;"",'2. Enter scores'!$B634-'2. Enter scores'!BI634,"")</f>
        <v/>
      </c>
      <c r="BK630" s="125" t="str">
        <f>IF('2. Enter scores'!BJ634&lt;&gt;"",'2. Enter scores'!$B634-'2. Enter scores'!BJ634,"")</f>
        <v/>
      </c>
      <c r="BL630" s="125" t="str">
        <f>IF('2. Enter scores'!BK634&lt;&gt;"",'2. Enter scores'!$B634-'2. Enter scores'!BK634,"")</f>
        <v/>
      </c>
      <c r="BM630" s="125" t="str">
        <f>IF('2. Enter scores'!BL634&lt;&gt;"",'2. Enter scores'!$B634-'2. Enter scores'!BL634,"")</f>
        <v/>
      </c>
      <c r="BN630" s="125" t="str">
        <f>IF('2. Enter scores'!BM634&lt;&gt;"",'2. Enter scores'!$B634-'2. Enter scores'!BM634,"")</f>
        <v/>
      </c>
      <c r="BO630" s="125" t="str">
        <f>IF('2. Enter scores'!BN634&lt;&gt;"",'2. Enter scores'!$B634-'2. Enter scores'!BN634,"")</f>
        <v/>
      </c>
      <c r="BP630" s="108">
        <v>1000</v>
      </c>
    </row>
    <row r="631" spans="2:68" x14ac:dyDescent="0.35">
      <c r="B631" s="125" t="str">
        <f>IF('2. Enter scores'!A635&lt;&gt;"",'2. Enter scores'!A635,"")</f>
        <v/>
      </c>
      <c r="H631" s="125" t="str">
        <f>IF('2. Enter scores'!G635&lt;&gt;"",'2. Enter scores'!$B635-'2. Enter scores'!G635,"")</f>
        <v/>
      </c>
      <c r="I631" s="125" t="str">
        <f>IF('2. Enter scores'!H635&lt;&gt;"",'2. Enter scores'!$B635-'2. Enter scores'!H635,"")</f>
        <v/>
      </c>
      <c r="J631" s="125" t="str">
        <f>IF('2. Enter scores'!I635&lt;&gt;"",'2. Enter scores'!$B635-'2. Enter scores'!I635,"")</f>
        <v/>
      </c>
      <c r="K631" s="125" t="str">
        <f>IF('2. Enter scores'!J635&lt;&gt;"",'2. Enter scores'!$B635-'2. Enter scores'!J635,"")</f>
        <v/>
      </c>
      <c r="L631" s="125" t="str">
        <f>IF('2. Enter scores'!K635&lt;&gt;"",'2. Enter scores'!$B635-'2. Enter scores'!K635,"")</f>
        <v/>
      </c>
      <c r="M631" s="125" t="str">
        <f>IF('2. Enter scores'!L635&lt;&gt;"",'2. Enter scores'!$B635-'2. Enter scores'!L635,"")</f>
        <v/>
      </c>
      <c r="N631" s="125" t="str">
        <f>IF('2. Enter scores'!M635&lt;&gt;"",'2. Enter scores'!$B635-'2. Enter scores'!M635,"")</f>
        <v/>
      </c>
      <c r="O631" s="125" t="str">
        <f>IF('2. Enter scores'!N635&lt;&gt;"",'2. Enter scores'!$B635-'2. Enter scores'!N635,"")</f>
        <v/>
      </c>
      <c r="P631" s="125" t="str">
        <f>IF('2. Enter scores'!O635&lt;&gt;"",'2. Enter scores'!$B635-'2. Enter scores'!O635,"")</f>
        <v/>
      </c>
      <c r="Q631" s="125" t="str">
        <f>IF('2. Enter scores'!P635&lt;&gt;"",'2. Enter scores'!$B635-'2. Enter scores'!P635,"")</f>
        <v/>
      </c>
      <c r="R631" s="125" t="str">
        <f>IF('2. Enter scores'!Q635&lt;&gt;"",'2. Enter scores'!$B635-'2. Enter scores'!Q635,"")</f>
        <v/>
      </c>
      <c r="S631" s="125" t="str">
        <f>IF('2. Enter scores'!R635&lt;&gt;"",'2. Enter scores'!$B635-'2. Enter scores'!R635,"")</f>
        <v/>
      </c>
      <c r="T631" s="125" t="str">
        <f>IF('2. Enter scores'!S635&lt;&gt;"",'2. Enter scores'!$B635-'2. Enter scores'!S635,"")</f>
        <v/>
      </c>
      <c r="U631" s="125" t="str">
        <f>IF('2. Enter scores'!T635&lt;&gt;"",'2. Enter scores'!$B635-'2. Enter scores'!T635,"")</f>
        <v/>
      </c>
      <c r="V631" s="125" t="str">
        <f>IF('2. Enter scores'!U635&lt;&gt;"",'2. Enter scores'!$B635-'2. Enter scores'!U635,"")</f>
        <v/>
      </c>
      <c r="W631" s="125" t="str">
        <f>IF('2. Enter scores'!V635&lt;&gt;"",'2. Enter scores'!$B635-'2. Enter scores'!V635,"")</f>
        <v/>
      </c>
      <c r="X631" s="125" t="str">
        <f>IF('2. Enter scores'!W635&lt;&gt;"",'2. Enter scores'!$B635-'2. Enter scores'!W635,"")</f>
        <v/>
      </c>
      <c r="Y631" s="125" t="str">
        <f>IF('2. Enter scores'!X635&lt;&gt;"",'2. Enter scores'!$B635-'2. Enter scores'!X635,"")</f>
        <v/>
      </c>
      <c r="Z631" s="125" t="str">
        <f>IF('2. Enter scores'!Y635&lt;&gt;"",'2. Enter scores'!$B635-'2. Enter scores'!Y635,"")</f>
        <v/>
      </c>
      <c r="AA631" s="125" t="str">
        <f>IF('2. Enter scores'!Z635&lt;&gt;"",'2. Enter scores'!$B635-'2. Enter scores'!Z635,"")</f>
        <v/>
      </c>
      <c r="AB631" s="125" t="str">
        <f>IF('2. Enter scores'!AA635&lt;&gt;"",'2. Enter scores'!$B635-'2. Enter scores'!AA635,"")</f>
        <v/>
      </c>
      <c r="AC631" s="125" t="str">
        <f>IF('2. Enter scores'!AB635&lt;&gt;"",'2. Enter scores'!$B635-'2. Enter scores'!AB635,"")</f>
        <v/>
      </c>
      <c r="AD631" s="125" t="str">
        <f>IF('2. Enter scores'!AC635&lt;&gt;"",'2. Enter scores'!$B635-'2. Enter scores'!AC635,"")</f>
        <v/>
      </c>
      <c r="AE631" s="125" t="str">
        <f>IF('2. Enter scores'!AD635&lt;&gt;"",'2. Enter scores'!$B635-'2. Enter scores'!AD635,"")</f>
        <v/>
      </c>
      <c r="AF631" s="125" t="str">
        <f>IF('2. Enter scores'!AE635&lt;&gt;"",'2. Enter scores'!$B635-'2. Enter scores'!AE635,"")</f>
        <v/>
      </c>
      <c r="AG631" s="125" t="str">
        <f>IF('2. Enter scores'!AF635&lt;&gt;"",'2. Enter scores'!$B635-'2. Enter scores'!AF635,"")</f>
        <v/>
      </c>
      <c r="AH631" s="125" t="str">
        <f>IF('2. Enter scores'!AG635&lt;&gt;"",'2. Enter scores'!$B635-'2. Enter scores'!AG635,"")</f>
        <v/>
      </c>
      <c r="AI631" s="125" t="str">
        <f>IF('2. Enter scores'!AH635&lt;&gt;"",'2. Enter scores'!$B635-'2. Enter scores'!AH635,"")</f>
        <v/>
      </c>
      <c r="AJ631" s="125" t="str">
        <f>IF('2. Enter scores'!AI635&lt;&gt;"",'2. Enter scores'!$B635-'2. Enter scores'!AI635,"")</f>
        <v/>
      </c>
      <c r="AK631" s="125" t="str">
        <f>IF('2. Enter scores'!AJ635&lt;&gt;"",'2. Enter scores'!$B635-'2. Enter scores'!AJ635,"")</f>
        <v/>
      </c>
      <c r="AL631" s="125" t="str">
        <f>IF('2. Enter scores'!AK635&lt;&gt;"",'2. Enter scores'!$B635-'2. Enter scores'!AK635,"")</f>
        <v/>
      </c>
      <c r="AM631" s="125" t="str">
        <f>IF('2. Enter scores'!AL635&lt;&gt;"",'2. Enter scores'!$B635-'2. Enter scores'!AL635,"")</f>
        <v/>
      </c>
      <c r="AN631" s="125" t="str">
        <f>IF('2. Enter scores'!AM635&lt;&gt;"",'2. Enter scores'!$B635-'2. Enter scores'!AM635,"")</f>
        <v/>
      </c>
      <c r="AO631" s="125" t="str">
        <f>IF('2. Enter scores'!AN635&lt;&gt;"",'2. Enter scores'!$B635-'2. Enter scores'!AN635,"")</f>
        <v/>
      </c>
      <c r="AP631" s="125" t="str">
        <f>IF('2. Enter scores'!AO635&lt;&gt;"",'2. Enter scores'!$B635-'2. Enter scores'!AO635,"")</f>
        <v/>
      </c>
      <c r="AQ631" s="125" t="str">
        <f>IF('2. Enter scores'!AP635&lt;&gt;"",'2. Enter scores'!$B635-'2. Enter scores'!AP635,"")</f>
        <v/>
      </c>
      <c r="AR631" s="125" t="str">
        <f>IF('2. Enter scores'!AQ635&lt;&gt;"",'2. Enter scores'!$B635-'2. Enter scores'!AQ635,"")</f>
        <v/>
      </c>
      <c r="AS631" s="125" t="str">
        <f>IF('2. Enter scores'!AR635&lt;&gt;"",'2. Enter scores'!$B635-'2. Enter scores'!AR635,"")</f>
        <v/>
      </c>
      <c r="AT631" s="125" t="str">
        <f>IF('2. Enter scores'!AS635&lt;&gt;"",'2. Enter scores'!$B635-'2. Enter scores'!AS635,"")</f>
        <v/>
      </c>
      <c r="AU631" s="125" t="str">
        <f>IF('2. Enter scores'!AT635&lt;&gt;"",'2. Enter scores'!$B635-'2. Enter scores'!AT635,"")</f>
        <v/>
      </c>
      <c r="AV631" s="125" t="str">
        <f>IF('2. Enter scores'!AU635&lt;&gt;"",'2. Enter scores'!$B635-'2. Enter scores'!AU635,"")</f>
        <v/>
      </c>
      <c r="AW631" s="125" t="str">
        <f>IF('2. Enter scores'!AV635&lt;&gt;"",'2. Enter scores'!$B635-'2. Enter scores'!AV635,"")</f>
        <v/>
      </c>
      <c r="AX631" s="125" t="str">
        <f>IF('2. Enter scores'!AW635&lt;&gt;"",'2. Enter scores'!$B635-'2. Enter scores'!AW635,"")</f>
        <v/>
      </c>
      <c r="AY631" s="125" t="str">
        <f>IF('2. Enter scores'!AX635&lt;&gt;"",'2. Enter scores'!$B635-'2. Enter scores'!AX635,"")</f>
        <v/>
      </c>
      <c r="AZ631" s="125" t="str">
        <f>IF('2. Enter scores'!AY635&lt;&gt;"",'2. Enter scores'!$B635-'2. Enter scores'!AY635,"")</f>
        <v/>
      </c>
      <c r="BA631" s="125" t="str">
        <f>IF('2. Enter scores'!AZ635&lt;&gt;"",'2. Enter scores'!$B635-'2. Enter scores'!AZ635,"")</f>
        <v/>
      </c>
      <c r="BB631" s="125" t="str">
        <f>IF('2. Enter scores'!BA635&lt;&gt;"",'2. Enter scores'!$B635-'2. Enter scores'!BA635,"")</f>
        <v/>
      </c>
      <c r="BC631" s="125" t="str">
        <f>IF('2. Enter scores'!BB635&lt;&gt;"",'2. Enter scores'!$B635-'2. Enter scores'!BB635,"")</f>
        <v/>
      </c>
      <c r="BD631" s="125" t="str">
        <f>IF('2. Enter scores'!BC635&lt;&gt;"",'2. Enter scores'!$B635-'2. Enter scores'!BC635,"")</f>
        <v/>
      </c>
      <c r="BE631" s="125" t="str">
        <f>IF('2. Enter scores'!BD635&lt;&gt;"",'2. Enter scores'!$B635-'2. Enter scores'!BD635,"")</f>
        <v/>
      </c>
      <c r="BF631" s="125" t="str">
        <f>IF('2. Enter scores'!BE635&lt;&gt;"",'2. Enter scores'!$B635-'2. Enter scores'!BE635,"")</f>
        <v/>
      </c>
      <c r="BG631" s="125" t="str">
        <f>IF('2. Enter scores'!BF635&lt;&gt;"",'2. Enter scores'!$B635-'2. Enter scores'!BF635,"")</f>
        <v/>
      </c>
      <c r="BH631" s="125" t="str">
        <f>IF('2. Enter scores'!BG635&lt;&gt;"",'2. Enter scores'!$B635-'2. Enter scores'!BG635,"")</f>
        <v/>
      </c>
      <c r="BI631" s="125" t="str">
        <f>IF('2. Enter scores'!BH635&lt;&gt;"",'2. Enter scores'!$B635-'2. Enter scores'!BH635,"")</f>
        <v/>
      </c>
      <c r="BJ631" s="125" t="str">
        <f>IF('2. Enter scores'!BI635&lt;&gt;"",'2. Enter scores'!$B635-'2. Enter scores'!BI635,"")</f>
        <v/>
      </c>
      <c r="BK631" s="125" t="str">
        <f>IF('2. Enter scores'!BJ635&lt;&gt;"",'2. Enter scores'!$B635-'2. Enter scores'!BJ635,"")</f>
        <v/>
      </c>
      <c r="BL631" s="125" t="str">
        <f>IF('2. Enter scores'!BK635&lt;&gt;"",'2. Enter scores'!$B635-'2. Enter scores'!BK635,"")</f>
        <v/>
      </c>
      <c r="BM631" s="125" t="str">
        <f>IF('2. Enter scores'!BL635&lt;&gt;"",'2. Enter scores'!$B635-'2. Enter scores'!BL635,"")</f>
        <v/>
      </c>
      <c r="BN631" s="125" t="str">
        <f>IF('2. Enter scores'!BM635&lt;&gt;"",'2. Enter scores'!$B635-'2. Enter scores'!BM635,"")</f>
        <v/>
      </c>
      <c r="BO631" s="125" t="str">
        <f>IF('2. Enter scores'!BN635&lt;&gt;"",'2. Enter scores'!$B635-'2. Enter scores'!BN635,"")</f>
        <v/>
      </c>
      <c r="BP631" s="108">
        <v>1000</v>
      </c>
    </row>
    <row r="632" spans="2:68" x14ac:dyDescent="0.35">
      <c r="B632" s="125" t="str">
        <f>IF('2. Enter scores'!A636&lt;&gt;"",'2. Enter scores'!A636,"")</f>
        <v/>
      </c>
      <c r="H632" s="125" t="str">
        <f>IF('2. Enter scores'!G636&lt;&gt;"",'2. Enter scores'!$B636-'2. Enter scores'!G636,"")</f>
        <v/>
      </c>
      <c r="I632" s="125" t="str">
        <f>IF('2. Enter scores'!H636&lt;&gt;"",'2. Enter scores'!$B636-'2. Enter scores'!H636,"")</f>
        <v/>
      </c>
      <c r="J632" s="125" t="str">
        <f>IF('2. Enter scores'!I636&lt;&gt;"",'2. Enter scores'!$B636-'2. Enter scores'!I636,"")</f>
        <v/>
      </c>
      <c r="K632" s="125" t="str">
        <f>IF('2. Enter scores'!J636&lt;&gt;"",'2. Enter scores'!$B636-'2. Enter scores'!J636,"")</f>
        <v/>
      </c>
      <c r="L632" s="125" t="str">
        <f>IF('2. Enter scores'!K636&lt;&gt;"",'2. Enter scores'!$B636-'2. Enter scores'!K636,"")</f>
        <v/>
      </c>
      <c r="M632" s="125" t="str">
        <f>IF('2. Enter scores'!L636&lt;&gt;"",'2. Enter scores'!$B636-'2. Enter scores'!L636,"")</f>
        <v/>
      </c>
      <c r="N632" s="125" t="str">
        <f>IF('2. Enter scores'!M636&lt;&gt;"",'2. Enter scores'!$B636-'2. Enter scores'!M636,"")</f>
        <v/>
      </c>
      <c r="O632" s="125" t="str">
        <f>IF('2. Enter scores'!N636&lt;&gt;"",'2. Enter scores'!$B636-'2. Enter scores'!N636,"")</f>
        <v/>
      </c>
      <c r="P632" s="125" t="str">
        <f>IF('2. Enter scores'!O636&lt;&gt;"",'2. Enter scores'!$B636-'2. Enter scores'!O636,"")</f>
        <v/>
      </c>
      <c r="Q632" s="125" t="str">
        <f>IF('2. Enter scores'!P636&lt;&gt;"",'2. Enter scores'!$B636-'2. Enter scores'!P636,"")</f>
        <v/>
      </c>
      <c r="R632" s="125" t="str">
        <f>IF('2. Enter scores'!Q636&lt;&gt;"",'2. Enter scores'!$B636-'2. Enter scores'!Q636,"")</f>
        <v/>
      </c>
      <c r="S632" s="125" t="str">
        <f>IF('2. Enter scores'!R636&lt;&gt;"",'2. Enter scores'!$B636-'2. Enter scores'!R636,"")</f>
        <v/>
      </c>
      <c r="T632" s="125" t="str">
        <f>IF('2. Enter scores'!S636&lt;&gt;"",'2. Enter scores'!$B636-'2. Enter scores'!S636,"")</f>
        <v/>
      </c>
      <c r="U632" s="125" t="str">
        <f>IF('2. Enter scores'!T636&lt;&gt;"",'2. Enter scores'!$B636-'2. Enter scores'!T636,"")</f>
        <v/>
      </c>
      <c r="V632" s="125" t="str">
        <f>IF('2. Enter scores'!U636&lt;&gt;"",'2. Enter scores'!$B636-'2. Enter scores'!U636,"")</f>
        <v/>
      </c>
      <c r="W632" s="125" t="str">
        <f>IF('2. Enter scores'!V636&lt;&gt;"",'2. Enter scores'!$B636-'2. Enter scores'!V636,"")</f>
        <v/>
      </c>
      <c r="X632" s="125" t="str">
        <f>IF('2. Enter scores'!W636&lt;&gt;"",'2. Enter scores'!$B636-'2. Enter scores'!W636,"")</f>
        <v/>
      </c>
      <c r="Y632" s="125" t="str">
        <f>IF('2. Enter scores'!X636&lt;&gt;"",'2. Enter scores'!$B636-'2. Enter scores'!X636,"")</f>
        <v/>
      </c>
      <c r="Z632" s="125" t="str">
        <f>IF('2. Enter scores'!Y636&lt;&gt;"",'2. Enter scores'!$B636-'2. Enter scores'!Y636,"")</f>
        <v/>
      </c>
      <c r="AA632" s="125" t="str">
        <f>IF('2. Enter scores'!Z636&lt;&gt;"",'2. Enter scores'!$B636-'2. Enter scores'!Z636,"")</f>
        <v/>
      </c>
      <c r="AB632" s="125" t="str">
        <f>IF('2. Enter scores'!AA636&lt;&gt;"",'2. Enter scores'!$B636-'2. Enter scores'!AA636,"")</f>
        <v/>
      </c>
      <c r="AC632" s="125" t="str">
        <f>IF('2. Enter scores'!AB636&lt;&gt;"",'2. Enter scores'!$B636-'2. Enter scores'!AB636,"")</f>
        <v/>
      </c>
      <c r="AD632" s="125" t="str">
        <f>IF('2. Enter scores'!AC636&lt;&gt;"",'2. Enter scores'!$B636-'2. Enter scores'!AC636,"")</f>
        <v/>
      </c>
      <c r="AE632" s="125" t="str">
        <f>IF('2. Enter scores'!AD636&lt;&gt;"",'2. Enter scores'!$B636-'2. Enter scores'!AD636,"")</f>
        <v/>
      </c>
      <c r="AF632" s="125" t="str">
        <f>IF('2. Enter scores'!AE636&lt;&gt;"",'2. Enter scores'!$B636-'2. Enter scores'!AE636,"")</f>
        <v/>
      </c>
      <c r="AG632" s="125" t="str">
        <f>IF('2. Enter scores'!AF636&lt;&gt;"",'2. Enter scores'!$B636-'2. Enter scores'!AF636,"")</f>
        <v/>
      </c>
      <c r="AH632" s="125" t="str">
        <f>IF('2. Enter scores'!AG636&lt;&gt;"",'2. Enter scores'!$B636-'2. Enter scores'!AG636,"")</f>
        <v/>
      </c>
      <c r="AI632" s="125" t="str">
        <f>IF('2. Enter scores'!AH636&lt;&gt;"",'2. Enter scores'!$B636-'2. Enter scores'!AH636,"")</f>
        <v/>
      </c>
      <c r="AJ632" s="125" t="str">
        <f>IF('2. Enter scores'!AI636&lt;&gt;"",'2. Enter scores'!$B636-'2. Enter scores'!AI636,"")</f>
        <v/>
      </c>
      <c r="AK632" s="125" t="str">
        <f>IF('2. Enter scores'!AJ636&lt;&gt;"",'2. Enter scores'!$B636-'2. Enter scores'!AJ636,"")</f>
        <v/>
      </c>
      <c r="AL632" s="125" t="str">
        <f>IF('2. Enter scores'!AK636&lt;&gt;"",'2. Enter scores'!$B636-'2. Enter scores'!AK636,"")</f>
        <v/>
      </c>
      <c r="AM632" s="125" t="str">
        <f>IF('2. Enter scores'!AL636&lt;&gt;"",'2. Enter scores'!$B636-'2. Enter scores'!AL636,"")</f>
        <v/>
      </c>
      <c r="AN632" s="125" t="str">
        <f>IF('2. Enter scores'!AM636&lt;&gt;"",'2. Enter scores'!$B636-'2. Enter scores'!AM636,"")</f>
        <v/>
      </c>
      <c r="AO632" s="125" t="str">
        <f>IF('2. Enter scores'!AN636&lt;&gt;"",'2. Enter scores'!$B636-'2. Enter scores'!AN636,"")</f>
        <v/>
      </c>
      <c r="AP632" s="125" t="str">
        <f>IF('2. Enter scores'!AO636&lt;&gt;"",'2. Enter scores'!$B636-'2. Enter scores'!AO636,"")</f>
        <v/>
      </c>
      <c r="AQ632" s="125" t="str">
        <f>IF('2. Enter scores'!AP636&lt;&gt;"",'2. Enter scores'!$B636-'2. Enter scores'!AP636,"")</f>
        <v/>
      </c>
      <c r="AR632" s="125" t="str">
        <f>IF('2. Enter scores'!AQ636&lt;&gt;"",'2. Enter scores'!$B636-'2. Enter scores'!AQ636,"")</f>
        <v/>
      </c>
      <c r="AS632" s="125" t="str">
        <f>IF('2. Enter scores'!AR636&lt;&gt;"",'2. Enter scores'!$B636-'2. Enter scores'!AR636,"")</f>
        <v/>
      </c>
      <c r="AT632" s="125" t="str">
        <f>IF('2. Enter scores'!AS636&lt;&gt;"",'2. Enter scores'!$B636-'2. Enter scores'!AS636,"")</f>
        <v/>
      </c>
      <c r="AU632" s="125" t="str">
        <f>IF('2. Enter scores'!AT636&lt;&gt;"",'2. Enter scores'!$B636-'2. Enter scores'!AT636,"")</f>
        <v/>
      </c>
      <c r="AV632" s="125" t="str">
        <f>IF('2. Enter scores'!AU636&lt;&gt;"",'2. Enter scores'!$B636-'2. Enter scores'!AU636,"")</f>
        <v/>
      </c>
      <c r="AW632" s="125" t="str">
        <f>IF('2. Enter scores'!AV636&lt;&gt;"",'2. Enter scores'!$B636-'2. Enter scores'!AV636,"")</f>
        <v/>
      </c>
      <c r="AX632" s="125" t="str">
        <f>IF('2. Enter scores'!AW636&lt;&gt;"",'2. Enter scores'!$B636-'2. Enter scores'!AW636,"")</f>
        <v/>
      </c>
      <c r="AY632" s="125" t="str">
        <f>IF('2. Enter scores'!AX636&lt;&gt;"",'2. Enter scores'!$B636-'2. Enter scores'!AX636,"")</f>
        <v/>
      </c>
      <c r="AZ632" s="125" t="str">
        <f>IF('2. Enter scores'!AY636&lt;&gt;"",'2. Enter scores'!$B636-'2. Enter scores'!AY636,"")</f>
        <v/>
      </c>
      <c r="BA632" s="125" t="str">
        <f>IF('2. Enter scores'!AZ636&lt;&gt;"",'2. Enter scores'!$B636-'2. Enter scores'!AZ636,"")</f>
        <v/>
      </c>
      <c r="BB632" s="125" t="str">
        <f>IF('2. Enter scores'!BA636&lt;&gt;"",'2. Enter scores'!$B636-'2. Enter scores'!BA636,"")</f>
        <v/>
      </c>
      <c r="BC632" s="125" t="str">
        <f>IF('2. Enter scores'!BB636&lt;&gt;"",'2. Enter scores'!$B636-'2. Enter scores'!BB636,"")</f>
        <v/>
      </c>
      <c r="BD632" s="125" t="str">
        <f>IF('2. Enter scores'!BC636&lt;&gt;"",'2. Enter scores'!$B636-'2. Enter scores'!BC636,"")</f>
        <v/>
      </c>
      <c r="BE632" s="125" t="str">
        <f>IF('2. Enter scores'!BD636&lt;&gt;"",'2. Enter scores'!$B636-'2. Enter scores'!BD636,"")</f>
        <v/>
      </c>
      <c r="BF632" s="125" t="str">
        <f>IF('2. Enter scores'!BE636&lt;&gt;"",'2. Enter scores'!$B636-'2. Enter scores'!BE636,"")</f>
        <v/>
      </c>
      <c r="BG632" s="125" t="str">
        <f>IF('2. Enter scores'!BF636&lt;&gt;"",'2. Enter scores'!$B636-'2. Enter scores'!BF636,"")</f>
        <v/>
      </c>
      <c r="BH632" s="125" t="str">
        <f>IF('2. Enter scores'!BG636&lt;&gt;"",'2. Enter scores'!$B636-'2. Enter scores'!BG636,"")</f>
        <v/>
      </c>
      <c r="BI632" s="125" t="str">
        <f>IF('2. Enter scores'!BH636&lt;&gt;"",'2. Enter scores'!$B636-'2. Enter scores'!BH636,"")</f>
        <v/>
      </c>
      <c r="BJ632" s="125" t="str">
        <f>IF('2. Enter scores'!BI636&lt;&gt;"",'2. Enter scores'!$B636-'2. Enter scores'!BI636,"")</f>
        <v/>
      </c>
      <c r="BK632" s="125" t="str">
        <f>IF('2. Enter scores'!BJ636&lt;&gt;"",'2. Enter scores'!$B636-'2. Enter scores'!BJ636,"")</f>
        <v/>
      </c>
      <c r="BL632" s="125" t="str">
        <f>IF('2. Enter scores'!BK636&lt;&gt;"",'2. Enter scores'!$B636-'2. Enter scores'!BK636,"")</f>
        <v/>
      </c>
      <c r="BM632" s="125" t="str">
        <f>IF('2. Enter scores'!BL636&lt;&gt;"",'2. Enter scores'!$B636-'2. Enter scores'!BL636,"")</f>
        <v/>
      </c>
      <c r="BN632" s="125" t="str">
        <f>IF('2. Enter scores'!BM636&lt;&gt;"",'2. Enter scores'!$B636-'2. Enter scores'!BM636,"")</f>
        <v/>
      </c>
      <c r="BO632" s="125" t="str">
        <f>IF('2. Enter scores'!BN636&lt;&gt;"",'2. Enter scores'!$B636-'2. Enter scores'!BN636,"")</f>
        <v/>
      </c>
      <c r="BP632" s="108">
        <v>1000</v>
      </c>
    </row>
    <row r="633" spans="2:68" x14ac:dyDescent="0.35">
      <c r="B633" s="125" t="str">
        <f>IF('2. Enter scores'!A637&lt;&gt;"",'2. Enter scores'!A637,"")</f>
        <v/>
      </c>
      <c r="H633" s="125" t="str">
        <f>IF('2. Enter scores'!G637&lt;&gt;"",'2. Enter scores'!$B637-'2. Enter scores'!G637,"")</f>
        <v/>
      </c>
      <c r="I633" s="125" t="str">
        <f>IF('2. Enter scores'!H637&lt;&gt;"",'2. Enter scores'!$B637-'2. Enter scores'!H637,"")</f>
        <v/>
      </c>
      <c r="J633" s="125" t="str">
        <f>IF('2. Enter scores'!I637&lt;&gt;"",'2. Enter scores'!$B637-'2. Enter scores'!I637,"")</f>
        <v/>
      </c>
      <c r="K633" s="125" t="str">
        <f>IF('2. Enter scores'!J637&lt;&gt;"",'2. Enter scores'!$B637-'2. Enter scores'!J637,"")</f>
        <v/>
      </c>
      <c r="L633" s="125" t="str">
        <f>IF('2. Enter scores'!K637&lt;&gt;"",'2. Enter scores'!$B637-'2. Enter scores'!K637,"")</f>
        <v/>
      </c>
      <c r="M633" s="125" t="str">
        <f>IF('2. Enter scores'!L637&lt;&gt;"",'2. Enter scores'!$B637-'2. Enter scores'!L637,"")</f>
        <v/>
      </c>
      <c r="N633" s="125" t="str">
        <f>IF('2. Enter scores'!M637&lt;&gt;"",'2. Enter scores'!$B637-'2. Enter scores'!M637,"")</f>
        <v/>
      </c>
      <c r="O633" s="125" t="str">
        <f>IF('2. Enter scores'!N637&lt;&gt;"",'2. Enter scores'!$B637-'2. Enter scores'!N637,"")</f>
        <v/>
      </c>
      <c r="P633" s="125" t="str">
        <f>IF('2. Enter scores'!O637&lt;&gt;"",'2. Enter scores'!$B637-'2. Enter scores'!O637,"")</f>
        <v/>
      </c>
      <c r="Q633" s="125" t="str">
        <f>IF('2. Enter scores'!P637&lt;&gt;"",'2. Enter scores'!$B637-'2. Enter scores'!P637,"")</f>
        <v/>
      </c>
      <c r="R633" s="125" t="str">
        <f>IF('2. Enter scores'!Q637&lt;&gt;"",'2. Enter scores'!$B637-'2. Enter scores'!Q637,"")</f>
        <v/>
      </c>
      <c r="S633" s="125" t="str">
        <f>IF('2. Enter scores'!R637&lt;&gt;"",'2. Enter scores'!$B637-'2. Enter scores'!R637,"")</f>
        <v/>
      </c>
      <c r="T633" s="125" t="str">
        <f>IF('2. Enter scores'!S637&lt;&gt;"",'2. Enter scores'!$B637-'2. Enter scores'!S637,"")</f>
        <v/>
      </c>
      <c r="U633" s="125" t="str">
        <f>IF('2. Enter scores'!T637&lt;&gt;"",'2. Enter scores'!$B637-'2. Enter scores'!T637,"")</f>
        <v/>
      </c>
      <c r="V633" s="125" t="str">
        <f>IF('2. Enter scores'!U637&lt;&gt;"",'2. Enter scores'!$B637-'2. Enter scores'!U637,"")</f>
        <v/>
      </c>
      <c r="W633" s="125" t="str">
        <f>IF('2. Enter scores'!V637&lt;&gt;"",'2. Enter scores'!$B637-'2. Enter scores'!V637,"")</f>
        <v/>
      </c>
      <c r="X633" s="125" t="str">
        <f>IF('2. Enter scores'!W637&lt;&gt;"",'2. Enter scores'!$B637-'2. Enter scores'!W637,"")</f>
        <v/>
      </c>
      <c r="Y633" s="125" t="str">
        <f>IF('2. Enter scores'!X637&lt;&gt;"",'2. Enter scores'!$B637-'2. Enter scores'!X637,"")</f>
        <v/>
      </c>
      <c r="Z633" s="125" t="str">
        <f>IF('2. Enter scores'!Y637&lt;&gt;"",'2. Enter scores'!$B637-'2. Enter scores'!Y637,"")</f>
        <v/>
      </c>
      <c r="AA633" s="125" t="str">
        <f>IF('2. Enter scores'!Z637&lt;&gt;"",'2. Enter scores'!$B637-'2. Enter scores'!Z637,"")</f>
        <v/>
      </c>
      <c r="AB633" s="125" t="str">
        <f>IF('2. Enter scores'!AA637&lt;&gt;"",'2. Enter scores'!$B637-'2. Enter scores'!AA637,"")</f>
        <v/>
      </c>
      <c r="AC633" s="125" t="str">
        <f>IF('2. Enter scores'!AB637&lt;&gt;"",'2. Enter scores'!$B637-'2. Enter scores'!AB637,"")</f>
        <v/>
      </c>
      <c r="AD633" s="125" t="str">
        <f>IF('2. Enter scores'!AC637&lt;&gt;"",'2. Enter scores'!$B637-'2. Enter scores'!AC637,"")</f>
        <v/>
      </c>
      <c r="AE633" s="125" t="str">
        <f>IF('2. Enter scores'!AD637&lt;&gt;"",'2. Enter scores'!$B637-'2. Enter scores'!AD637,"")</f>
        <v/>
      </c>
      <c r="AF633" s="125" t="str">
        <f>IF('2. Enter scores'!AE637&lt;&gt;"",'2. Enter scores'!$B637-'2. Enter scores'!AE637,"")</f>
        <v/>
      </c>
      <c r="AG633" s="125" t="str">
        <f>IF('2. Enter scores'!AF637&lt;&gt;"",'2. Enter scores'!$B637-'2. Enter scores'!AF637,"")</f>
        <v/>
      </c>
      <c r="AH633" s="125" t="str">
        <f>IF('2. Enter scores'!AG637&lt;&gt;"",'2. Enter scores'!$B637-'2. Enter scores'!AG637,"")</f>
        <v/>
      </c>
      <c r="AI633" s="125" t="str">
        <f>IF('2. Enter scores'!AH637&lt;&gt;"",'2. Enter scores'!$B637-'2. Enter scores'!AH637,"")</f>
        <v/>
      </c>
      <c r="AJ633" s="125" t="str">
        <f>IF('2. Enter scores'!AI637&lt;&gt;"",'2. Enter scores'!$B637-'2. Enter scores'!AI637,"")</f>
        <v/>
      </c>
      <c r="AK633" s="125" t="str">
        <f>IF('2. Enter scores'!AJ637&lt;&gt;"",'2. Enter scores'!$B637-'2. Enter scores'!AJ637,"")</f>
        <v/>
      </c>
      <c r="AL633" s="125" t="str">
        <f>IF('2. Enter scores'!AK637&lt;&gt;"",'2. Enter scores'!$B637-'2. Enter scores'!AK637,"")</f>
        <v/>
      </c>
      <c r="AM633" s="125" t="str">
        <f>IF('2. Enter scores'!AL637&lt;&gt;"",'2. Enter scores'!$B637-'2. Enter scores'!AL637,"")</f>
        <v/>
      </c>
      <c r="AN633" s="125" t="str">
        <f>IF('2. Enter scores'!AM637&lt;&gt;"",'2. Enter scores'!$B637-'2. Enter scores'!AM637,"")</f>
        <v/>
      </c>
      <c r="AO633" s="125" t="str">
        <f>IF('2. Enter scores'!AN637&lt;&gt;"",'2. Enter scores'!$B637-'2. Enter scores'!AN637,"")</f>
        <v/>
      </c>
      <c r="AP633" s="125" t="str">
        <f>IF('2. Enter scores'!AO637&lt;&gt;"",'2. Enter scores'!$B637-'2. Enter scores'!AO637,"")</f>
        <v/>
      </c>
      <c r="AQ633" s="125" t="str">
        <f>IF('2. Enter scores'!AP637&lt;&gt;"",'2. Enter scores'!$B637-'2. Enter scores'!AP637,"")</f>
        <v/>
      </c>
      <c r="AR633" s="125" t="str">
        <f>IF('2. Enter scores'!AQ637&lt;&gt;"",'2. Enter scores'!$B637-'2. Enter scores'!AQ637,"")</f>
        <v/>
      </c>
      <c r="AS633" s="125" t="str">
        <f>IF('2. Enter scores'!AR637&lt;&gt;"",'2. Enter scores'!$B637-'2. Enter scores'!AR637,"")</f>
        <v/>
      </c>
      <c r="AT633" s="125" t="str">
        <f>IF('2. Enter scores'!AS637&lt;&gt;"",'2. Enter scores'!$B637-'2. Enter scores'!AS637,"")</f>
        <v/>
      </c>
      <c r="AU633" s="125" t="str">
        <f>IF('2. Enter scores'!AT637&lt;&gt;"",'2. Enter scores'!$B637-'2. Enter scores'!AT637,"")</f>
        <v/>
      </c>
      <c r="AV633" s="125" t="str">
        <f>IF('2. Enter scores'!AU637&lt;&gt;"",'2. Enter scores'!$B637-'2. Enter scores'!AU637,"")</f>
        <v/>
      </c>
      <c r="AW633" s="125" t="str">
        <f>IF('2. Enter scores'!AV637&lt;&gt;"",'2. Enter scores'!$B637-'2. Enter scores'!AV637,"")</f>
        <v/>
      </c>
      <c r="AX633" s="125" t="str">
        <f>IF('2. Enter scores'!AW637&lt;&gt;"",'2. Enter scores'!$B637-'2. Enter scores'!AW637,"")</f>
        <v/>
      </c>
      <c r="AY633" s="125" t="str">
        <f>IF('2. Enter scores'!AX637&lt;&gt;"",'2. Enter scores'!$B637-'2. Enter scores'!AX637,"")</f>
        <v/>
      </c>
      <c r="AZ633" s="125" t="str">
        <f>IF('2. Enter scores'!AY637&lt;&gt;"",'2. Enter scores'!$B637-'2. Enter scores'!AY637,"")</f>
        <v/>
      </c>
      <c r="BA633" s="125" t="str">
        <f>IF('2. Enter scores'!AZ637&lt;&gt;"",'2. Enter scores'!$B637-'2. Enter scores'!AZ637,"")</f>
        <v/>
      </c>
      <c r="BB633" s="125" t="str">
        <f>IF('2. Enter scores'!BA637&lt;&gt;"",'2. Enter scores'!$B637-'2. Enter scores'!BA637,"")</f>
        <v/>
      </c>
      <c r="BC633" s="125" t="str">
        <f>IF('2. Enter scores'!BB637&lt;&gt;"",'2. Enter scores'!$B637-'2. Enter scores'!BB637,"")</f>
        <v/>
      </c>
      <c r="BD633" s="125" t="str">
        <f>IF('2. Enter scores'!BC637&lt;&gt;"",'2. Enter scores'!$B637-'2. Enter scores'!BC637,"")</f>
        <v/>
      </c>
      <c r="BE633" s="125" t="str">
        <f>IF('2. Enter scores'!BD637&lt;&gt;"",'2. Enter scores'!$B637-'2. Enter scores'!BD637,"")</f>
        <v/>
      </c>
      <c r="BF633" s="125" t="str">
        <f>IF('2. Enter scores'!BE637&lt;&gt;"",'2. Enter scores'!$B637-'2. Enter scores'!BE637,"")</f>
        <v/>
      </c>
      <c r="BG633" s="125" t="str">
        <f>IF('2. Enter scores'!BF637&lt;&gt;"",'2. Enter scores'!$B637-'2. Enter scores'!BF637,"")</f>
        <v/>
      </c>
      <c r="BH633" s="125" t="str">
        <f>IF('2. Enter scores'!BG637&lt;&gt;"",'2. Enter scores'!$B637-'2. Enter scores'!BG637,"")</f>
        <v/>
      </c>
      <c r="BI633" s="125" t="str">
        <f>IF('2. Enter scores'!BH637&lt;&gt;"",'2. Enter scores'!$B637-'2. Enter scores'!BH637,"")</f>
        <v/>
      </c>
      <c r="BJ633" s="125" t="str">
        <f>IF('2. Enter scores'!BI637&lt;&gt;"",'2. Enter scores'!$B637-'2. Enter scores'!BI637,"")</f>
        <v/>
      </c>
      <c r="BK633" s="125" t="str">
        <f>IF('2. Enter scores'!BJ637&lt;&gt;"",'2. Enter scores'!$B637-'2. Enter scores'!BJ637,"")</f>
        <v/>
      </c>
      <c r="BL633" s="125" t="str">
        <f>IF('2. Enter scores'!BK637&lt;&gt;"",'2. Enter scores'!$B637-'2. Enter scores'!BK637,"")</f>
        <v/>
      </c>
      <c r="BM633" s="125" t="str">
        <f>IF('2. Enter scores'!BL637&lt;&gt;"",'2. Enter scores'!$B637-'2. Enter scores'!BL637,"")</f>
        <v/>
      </c>
      <c r="BN633" s="125" t="str">
        <f>IF('2. Enter scores'!BM637&lt;&gt;"",'2. Enter scores'!$B637-'2. Enter scores'!BM637,"")</f>
        <v/>
      </c>
      <c r="BO633" s="125" t="str">
        <f>IF('2. Enter scores'!BN637&lt;&gt;"",'2. Enter scores'!$B637-'2. Enter scores'!BN637,"")</f>
        <v/>
      </c>
      <c r="BP633" s="108">
        <v>1000</v>
      </c>
    </row>
    <row r="634" spans="2:68" x14ac:dyDescent="0.35">
      <c r="B634" s="125" t="str">
        <f>IF('2. Enter scores'!A638&lt;&gt;"",'2. Enter scores'!A638,"")</f>
        <v/>
      </c>
      <c r="H634" s="125" t="str">
        <f>IF('2. Enter scores'!G638&lt;&gt;"",'2. Enter scores'!$B638-'2. Enter scores'!G638,"")</f>
        <v/>
      </c>
      <c r="I634" s="125" t="str">
        <f>IF('2. Enter scores'!H638&lt;&gt;"",'2. Enter scores'!$B638-'2. Enter scores'!H638,"")</f>
        <v/>
      </c>
      <c r="J634" s="125" t="str">
        <f>IF('2. Enter scores'!I638&lt;&gt;"",'2. Enter scores'!$B638-'2. Enter scores'!I638,"")</f>
        <v/>
      </c>
      <c r="K634" s="125" t="str">
        <f>IF('2. Enter scores'!J638&lt;&gt;"",'2. Enter scores'!$B638-'2. Enter scores'!J638,"")</f>
        <v/>
      </c>
      <c r="L634" s="125" t="str">
        <f>IF('2. Enter scores'!K638&lt;&gt;"",'2. Enter scores'!$B638-'2. Enter scores'!K638,"")</f>
        <v/>
      </c>
      <c r="M634" s="125" t="str">
        <f>IF('2. Enter scores'!L638&lt;&gt;"",'2. Enter scores'!$B638-'2. Enter scores'!L638,"")</f>
        <v/>
      </c>
      <c r="N634" s="125" t="str">
        <f>IF('2. Enter scores'!M638&lt;&gt;"",'2. Enter scores'!$B638-'2. Enter scores'!M638,"")</f>
        <v/>
      </c>
      <c r="O634" s="125" t="str">
        <f>IF('2. Enter scores'!N638&lt;&gt;"",'2. Enter scores'!$B638-'2. Enter scores'!N638,"")</f>
        <v/>
      </c>
      <c r="P634" s="125" t="str">
        <f>IF('2. Enter scores'!O638&lt;&gt;"",'2. Enter scores'!$B638-'2. Enter scores'!O638,"")</f>
        <v/>
      </c>
      <c r="Q634" s="125" t="str">
        <f>IF('2. Enter scores'!P638&lt;&gt;"",'2. Enter scores'!$B638-'2. Enter scores'!P638,"")</f>
        <v/>
      </c>
      <c r="R634" s="125" t="str">
        <f>IF('2. Enter scores'!Q638&lt;&gt;"",'2. Enter scores'!$B638-'2. Enter scores'!Q638,"")</f>
        <v/>
      </c>
      <c r="S634" s="125" t="str">
        <f>IF('2. Enter scores'!R638&lt;&gt;"",'2. Enter scores'!$B638-'2. Enter scores'!R638,"")</f>
        <v/>
      </c>
      <c r="T634" s="125" t="str">
        <f>IF('2. Enter scores'!S638&lt;&gt;"",'2. Enter scores'!$B638-'2. Enter scores'!S638,"")</f>
        <v/>
      </c>
      <c r="U634" s="125" t="str">
        <f>IF('2. Enter scores'!T638&lt;&gt;"",'2. Enter scores'!$B638-'2. Enter scores'!T638,"")</f>
        <v/>
      </c>
      <c r="V634" s="125" t="str">
        <f>IF('2. Enter scores'!U638&lt;&gt;"",'2. Enter scores'!$B638-'2. Enter scores'!U638,"")</f>
        <v/>
      </c>
      <c r="W634" s="125" t="str">
        <f>IF('2. Enter scores'!V638&lt;&gt;"",'2. Enter scores'!$B638-'2. Enter scores'!V638,"")</f>
        <v/>
      </c>
      <c r="X634" s="125" t="str">
        <f>IF('2. Enter scores'!W638&lt;&gt;"",'2. Enter scores'!$B638-'2. Enter scores'!W638,"")</f>
        <v/>
      </c>
      <c r="Y634" s="125" t="str">
        <f>IF('2. Enter scores'!X638&lt;&gt;"",'2. Enter scores'!$B638-'2. Enter scores'!X638,"")</f>
        <v/>
      </c>
      <c r="Z634" s="125" t="str">
        <f>IF('2. Enter scores'!Y638&lt;&gt;"",'2. Enter scores'!$B638-'2. Enter scores'!Y638,"")</f>
        <v/>
      </c>
      <c r="AA634" s="125" t="str">
        <f>IF('2. Enter scores'!Z638&lt;&gt;"",'2. Enter scores'!$B638-'2. Enter scores'!Z638,"")</f>
        <v/>
      </c>
      <c r="AB634" s="125" t="str">
        <f>IF('2. Enter scores'!AA638&lt;&gt;"",'2. Enter scores'!$B638-'2. Enter scores'!AA638,"")</f>
        <v/>
      </c>
      <c r="AC634" s="125" t="str">
        <f>IF('2. Enter scores'!AB638&lt;&gt;"",'2. Enter scores'!$B638-'2. Enter scores'!AB638,"")</f>
        <v/>
      </c>
      <c r="AD634" s="125" t="str">
        <f>IF('2. Enter scores'!AC638&lt;&gt;"",'2. Enter scores'!$B638-'2. Enter scores'!AC638,"")</f>
        <v/>
      </c>
      <c r="AE634" s="125" t="str">
        <f>IF('2. Enter scores'!AD638&lt;&gt;"",'2. Enter scores'!$B638-'2. Enter scores'!AD638,"")</f>
        <v/>
      </c>
      <c r="AF634" s="125" t="str">
        <f>IF('2. Enter scores'!AE638&lt;&gt;"",'2. Enter scores'!$B638-'2. Enter scores'!AE638,"")</f>
        <v/>
      </c>
      <c r="AG634" s="125" t="str">
        <f>IF('2. Enter scores'!AF638&lt;&gt;"",'2. Enter scores'!$B638-'2. Enter scores'!AF638,"")</f>
        <v/>
      </c>
      <c r="AH634" s="125" t="str">
        <f>IF('2. Enter scores'!AG638&lt;&gt;"",'2. Enter scores'!$B638-'2. Enter scores'!AG638,"")</f>
        <v/>
      </c>
      <c r="AI634" s="125" t="str">
        <f>IF('2. Enter scores'!AH638&lt;&gt;"",'2. Enter scores'!$B638-'2. Enter scores'!AH638,"")</f>
        <v/>
      </c>
      <c r="AJ634" s="125" t="str">
        <f>IF('2. Enter scores'!AI638&lt;&gt;"",'2. Enter scores'!$B638-'2. Enter scores'!AI638,"")</f>
        <v/>
      </c>
      <c r="AK634" s="125" t="str">
        <f>IF('2. Enter scores'!AJ638&lt;&gt;"",'2. Enter scores'!$B638-'2. Enter scores'!AJ638,"")</f>
        <v/>
      </c>
      <c r="AL634" s="125" t="str">
        <f>IF('2. Enter scores'!AK638&lt;&gt;"",'2. Enter scores'!$B638-'2. Enter scores'!AK638,"")</f>
        <v/>
      </c>
      <c r="AM634" s="125" t="str">
        <f>IF('2. Enter scores'!AL638&lt;&gt;"",'2. Enter scores'!$B638-'2. Enter scores'!AL638,"")</f>
        <v/>
      </c>
      <c r="AN634" s="125" t="str">
        <f>IF('2. Enter scores'!AM638&lt;&gt;"",'2. Enter scores'!$B638-'2. Enter scores'!AM638,"")</f>
        <v/>
      </c>
      <c r="AO634" s="125" t="str">
        <f>IF('2. Enter scores'!AN638&lt;&gt;"",'2. Enter scores'!$B638-'2. Enter scores'!AN638,"")</f>
        <v/>
      </c>
      <c r="AP634" s="125" t="str">
        <f>IF('2. Enter scores'!AO638&lt;&gt;"",'2. Enter scores'!$B638-'2. Enter scores'!AO638,"")</f>
        <v/>
      </c>
      <c r="AQ634" s="125" t="str">
        <f>IF('2. Enter scores'!AP638&lt;&gt;"",'2. Enter scores'!$B638-'2. Enter scores'!AP638,"")</f>
        <v/>
      </c>
      <c r="AR634" s="125" t="str">
        <f>IF('2. Enter scores'!AQ638&lt;&gt;"",'2. Enter scores'!$B638-'2. Enter scores'!AQ638,"")</f>
        <v/>
      </c>
      <c r="AS634" s="125" t="str">
        <f>IF('2. Enter scores'!AR638&lt;&gt;"",'2. Enter scores'!$B638-'2. Enter scores'!AR638,"")</f>
        <v/>
      </c>
      <c r="AT634" s="125" t="str">
        <f>IF('2. Enter scores'!AS638&lt;&gt;"",'2. Enter scores'!$B638-'2. Enter scores'!AS638,"")</f>
        <v/>
      </c>
      <c r="AU634" s="125" t="str">
        <f>IF('2. Enter scores'!AT638&lt;&gt;"",'2. Enter scores'!$B638-'2. Enter scores'!AT638,"")</f>
        <v/>
      </c>
      <c r="AV634" s="125" t="str">
        <f>IF('2. Enter scores'!AU638&lt;&gt;"",'2. Enter scores'!$B638-'2. Enter scores'!AU638,"")</f>
        <v/>
      </c>
      <c r="AW634" s="125" t="str">
        <f>IF('2. Enter scores'!AV638&lt;&gt;"",'2. Enter scores'!$B638-'2. Enter scores'!AV638,"")</f>
        <v/>
      </c>
      <c r="AX634" s="125" t="str">
        <f>IF('2. Enter scores'!AW638&lt;&gt;"",'2. Enter scores'!$B638-'2. Enter scores'!AW638,"")</f>
        <v/>
      </c>
      <c r="AY634" s="125" t="str">
        <f>IF('2. Enter scores'!AX638&lt;&gt;"",'2. Enter scores'!$B638-'2. Enter scores'!AX638,"")</f>
        <v/>
      </c>
      <c r="AZ634" s="125" t="str">
        <f>IF('2. Enter scores'!AY638&lt;&gt;"",'2. Enter scores'!$B638-'2. Enter scores'!AY638,"")</f>
        <v/>
      </c>
      <c r="BA634" s="125" t="str">
        <f>IF('2. Enter scores'!AZ638&lt;&gt;"",'2. Enter scores'!$B638-'2. Enter scores'!AZ638,"")</f>
        <v/>
      </c>
      <c r="BB634" s="125" t="str">
        <f>IF('2. Enter scores'!BA638&lt;&gt;"",'2. Enter scores'!$B638-'2. Enter scores'!BA638,"")</f>
        <v/>
      </c>
      <c r="BC634" s="125" t="str">
        <f>IF('2. Enter scores'!BB638&lt;&gt;"",'2. Enter scores'!$B638-'2. Enter scores'!BB638,"")</f>
        <v/>
      </c>
      <c r="BD634" s="125" t="str">
        <f>IF('2. Enter scores'!BC638&lt;&gt;"",'2. Enter scores'!$B638-'2. Enter scores'!BC638,"")</f>
        <v/>
      </c>
      <c r="BE634" s="125" t="str">
        <f>IF('2. Enter scores'!BD638&lt;&gt;"",'2. Enter scores'!$B638-'2. Enter scores'!BD638,"")</f>
        <v/>
      </c>
      <c r="BF634" s="125" t="str">
        <f>IF('2. Enter scores'!BE638&lt;&gt;"",'2. Enter scores'!$B638-'2. Enter scores'!BE638,"")</f>
        <v/>
      </c>
      <c r="BG634" s="125" t="str">
        <f>IF('2. Enter scores'!BF638&lt;&gt;"",'2. Enter scores'!$B638-'2. Enter scores'!BF638,"")</f>
        <v/>
      </c>
      <c r="BH634" s="125" t="str">
        <f>IF('2. Enter scores'!BG638&lt;&gt;"",'2. Enter scores'!$B638-'2. Enter scores'!BG638,"")</f>
        <v/>
      </c>
      <c r="BI634" s="125" t="str">
        <f>IF('2. Enter scores'!BH638&lt;&gt;"",'2. Enter scores'!$B638-'2. Enter scores'!BH638,"")</f>
        <v/>
      </c>
      <c r="BJ634" s="125" t="str">
        <f>IF('2. Enter scores'!BI638&lt;&gt;"",'2. Enter scores'!$B638-'2. Enter scores'!BI638,"")</f>
        <v/>
      </c>
      <c r="BK634" s="125" t="str">
        <f>IF('2. Enter scores'!BJ638&lt;&gt;"",'2. Enter scores'!$B638-'2. Enter scores'!BJ638,"")</f>
        <v/>
      </c>
      <c r="BL634" s="125" t="str">
        <f>IF('2. Enter scores'!BK638&lt;&gt;"",'2. Enter scores'!$B638-'2. Enter scores'!BK638,"")</f>
        <v/>
      </c>
      <c r="BM634" s="125" t="str">
        <f>IF('2. Enter scores'!BL638&lt;&gt;"",'2. Enter scores'!$B638-'2. Enter scores'!BL638,"")</f>
        <v/>
      </c>
      <c r="BN634" s="125" t="str">
        <f>IF('2. Enter scores'!BM638&lt;&gt;"",'2. Enter scores'!$B638-'2. Enter scores'!BM638,"")</f>
        <v/>
      </c>
      <c r="BO634" s="125" t="str">
        <f>IF('2. Enter scores'!BN638&lt;&gt;"",'2. Enter scores'!$B638-'2. Enter scores'!BN638,"")</f>
        <v/>
      </c>
      <c r="BP634" s="108">
        <v>1000</v>
      </c>
    </row>
    <row r="635" spans="2:68" x14ac:dyDescent="0.35">
      <c r="B635" s="125" t="str">
        <f>IF('2. Enter scores'!A639&lt;&gt;"",'2. Enter scores'!A639,"")</f>
        <v/>
      </c>
      <c r="H635" s="125" t="str">
        <f>IF('2. Enter scores'!G639&lt;&gt;"",'2. Enter scores'!$B639-'2. Enter scores'!G639,"")</f>
        <v/>
      </c>
      <c r="I635" s="125" t="str">
        <f>IF('2. Enter scores'!H639&lt;&gt;"",'2. Enter scores'!$B639-'2. Enter scores'!H639,"")</f>
        <v/>
      </c>
      <c r="J635" s="125" t="str">
        <f>IF('2. Enter scores'!I639&lt;&gt;"",'2. Enter scores'!$B639-'2. Enter scores'!I639,"")</f>
        <v/>
      </c>
      <c r="K635" s="125" t="str">
        <f>IF('2. Enter scores'!J639&lt;&gt;"",'2. Enter scores'!$B639-'2. Enter scores'!J639,"")</f>
        <v/>
      </c>
      <c r="L635" s="125" t="str">
        <f>IF('2. Enter scores'!K639&lt;&gt;"",'2. Enter scores'!$B639-'2. Enter scores'!K639,"")</f>
        <v/>
      </c>
      <c r="M635" s="125" t="str">
        <f>IF('2. Enter scores'!L639&lt;&gt;"",'2. Enter scores'!$B639-'2. Enter scores'!L639,"")</f>
        <v/>
      </c>
      <c r="N635" s="125" t="str">
        <f>IF('2. Enter scores'!M639&lt;&gt;"",'2. Enter scores'!$B639-'2. Enter scores'!M639,"")</f>
        <v/>
      </c>
      <c r="O635" s="125" t="str">
        <f>IF('2. Enter scores'!N639&lt;&gt;"",'2. Enter scores'!$B639-'2. Enter scores'!N639,"")</f>
        <v/>
      </c>
      <c r="P635" s="125" t="str">
        <f>IF('2. Enter scores'!O639&lt;&gt;"",'2. Enter scores'!$B639-'2. Enter scores'!O639,"")</f>
        <v/>
      </c>
      <c r="Q635" s="125" t="str">
        <f>IF('2. Enter scores'!P639&lt;&gt;"",'2. Enter scores'!$B639-'2. Enter scores'!P639,"")</f>
        <v/>
      </c>
      <c r="R635" s="125" t="str">
        <f>IF('2. Enter scores'!Q639&lt;&gt;"",'2. Enter scores'!$B639-'2. Enter scores'!Q639,"")</f>
        <v/>
      </c>
      <c r="S635" s="125" t="str">
        <f>IF('2. Enter scores'!R639&lt;&gt;"",'2. Enter scores'!$B639-'2. Enter scores'!R639,"")</f>
        <v/>
      </c>
      <c r="T635" s="125" t="str">
        <f>IF('2. Enter scores'!S639&lt;&gt;"",'2. Enter scores'!$B639-'2. Enter scores'!S639,"")</f>
        <v/>
      </c>
      <c r="U635" s="125" t="str">
        <f>IF('2. Enter scores'!T639&lt;&gt;"",'2. Enter scores'!$B639-'2. Enter scores'!T639,"")</f>
        <v/>
      </c>
      <c r="V635" s="125" t="str">
        <f>IF('2. Enter scores'!U639&lt;&gt;"",'2. Enter scores'!$B639-'2. Enter scores'!U639,"")</f>
        <v/>
      </c>
      <c r="W635" s="125" t="str">
        <f>IF('2. Enter scores'!V639&lt;&gt;"",'2. Enter scores'!$B639-'2. Enter scores'!V639,"")</f>
        <v/>
      </c>
      <c r="X635" s="125" t="str">
        <f>IF('2. Enter scores'!W639&lt;&gt;"",'2. Enter scores'!$B639-'2. Enter scores'!W639,"")</f>
        <v/>
      </c>
      <c r="Y635" s="125" t="str">
        <f>IF('2. Enter scores'!X639&lt;&gt;"",'2. Enter scores'!$B639-'2. Enter scores'!X639,"")</f>
        <v/>
      </c>
      <c r="Z635" s="125" t="str">
        <f>IF('2. Enter scores'!Y639&lt;&gt;"",'2. Enter scores'!$B639-'2. Enter scores'!Y639,"")</f>
        <v/>
      </c>
      <c r="AA635" s="125" t="str">
        <f>IF('2. Enter scores'!Z639&lt;&gt;"",'2. Enter scores'!$B639-'2. Enter scores'!Z639,"")</f>
        <v/>
      </c>
      <c r="AB635" s="125" t="str">
        <f>IF('2. Enter scores'!AA639&lt;&gt;"",'2. Enter scores'!$B639-'2. Enter scores'!AA639,"")</f>
        <v/>
      </c>
      <c r="AC635" s="125" t="str">
        <f>IF('2. Enter scores'!AB639&lt;&gt;"",'2. Enter scores'!$B639-'2. Enter scores'!AB639,"")</f>
        <v/>
      </c>
      <c r="AD635" s="125" t="str">
        <f>IF('2. Enter scores'!AC639&lt;&gt;"",'2. Enter scores'!$B639-'2. Enter scores'!AC639,"")</f>
        <v/>
      </c>
      <c r="AE635" s="125" t="str">
        <f>IF('2. Enter scores'!AD639&lt;&gt;"",'2. Enter scores'!$B639-'2. Enter scores'!AD639,"")</f>
        <v/>
      </c>
      <c r="AF635" s="125" t="str">
        <f>IF('2. Enter scores'!AE639&lt;&gt;"",'2. Enter scores'!$B639-'2. Enter scores'!AE639,"")</f>
        <v/>
      </c>
      <c r="AG635" s="125" t="str">
        <f>IF('2. Enter scores'!AF639&lt;&gt;"",'2. Enter scores'!$B639-'2. Enter scores'!AF639,"")</f>
        <v/>
      </c>
      <c r="AH635" s="125" t="str">
        <f>IF('2. Enter scores'!AG639&lt;&gt;"",'2. Enter scores'!$B639-'2. Enter scores'!AG639,"")</f>
        <v/>
      </c>
      <c r="AI635" s="125" t="str">
        <f>IF('2. Enter scores'!AH639&lt;&gt;"",'2. Enter scores'!$B639-'2. Enter scores'!AH639,"")</f>
        <v/>
      </c>
      <c r="AJ635" s="125" t="str">
        <f>IF('2. Enter scores'!AI639&lt;&gt;"",'2. Enter scores'!$B639-'2. Enter scores'!AI639,"")</f>
        <v/>
      </c>
      <c r="AK635" s="125" t="str">
        <f>IF('2. Enter scores'!AJ639&lt;&gt;"",'2. Enter scores'!$B639-'2. Enter scores'!AJ639,"")</f>
        <v/>
      </c>
      <c r="AL635" s="125" t="str">
        <f>IF('2. Enter scores'!AK639&lt;&gt;"",'2. Enter scores'!$B639-'2. Enter scores'!AK639,"")</f>
        <v/>
      </c>
      <c r="AM635" s="125" t="str">
        <f>IF('2. Enter scores'!AL639&lt;&gt;"",'2. Enter scores'!$B639-'2. Enter scores'!AL639,"")</f>
        <v/>
      </c>
      <c r="AN635" s="125" t="str">
        <f>IF('2. Enter scores'!AM639&lt;&gt;"",'2. Enter scores'!$B639-'2. Enter scores'!AM639,"")</f>
        <v/>
      </c>
      <c r="AO635" s="125" t="str">
        <f>IF('2. Enter scores'!AN639&lt;&gt;"",'2. Enter scores'!$B639-'2. Enter scores'!AN639,"")</f>
        <v/>
      </c>
      <c r="AP635" s="125" t="str">
        <f>IF('2. Enter scores'!AO639&lt;&gt;"",'2. Enter scores'!$B639-'2. Enter scores'!AO639,"")</f>
        <v/>
      </c>
      <c r="AQ635" s="125" t="str">
        <f>IF('2. Enter scores'!AP639&lt;&gt;"",'2. Enter scores'!$B639-'2. Enter scores'!AP639,"")</f>
        <v/>
      </c>
      <c r="AR635" s="125" t="str">
        <f>IF('2. Enter scores'!AQ639&lt;&gt;"",'2. Enter scores'!$B639-'2. Enter scores'!AQ639,"")</f>
        <v/>
      </c>
      <c r="AS635" s="125" t="str">
        <f>IF('2. Enter scores'!AR639&lt;&gt;"",'2. Enter scores'!$B639-'2. Enter scores'!AR639,"")</f>
        <v/>
      </c>
      <c r="AT635" s="125" t="str">
        <f>IF('2. Enter scores'!AS639&lt;&gt;"",'2. Enter scores'!$B639-'2. Enter scores'!AS639,"")</f>
        <v/>
      </c>
      <c r="AU635" s="125" t="str">
        <f>IF('2. Enter scores'!AT639&lt;&gt;"",'2. Enter scores'!$B639-'2. Enter scores'!AT639,"")</f>
        <v/>
      </c>
      <c r="AV635" s="125" t="str">
        <f>IF('2. Enter scores'!AU639&lt;&gt;"",'2. Enter scores'!$B639-'2. Enter scores'!AU639,"")</f>
        <v/>
      </c>
      <c r="AW635" s="125" t="str">
        <f>IF('2. Enter scores'!AV639&lt;&gt;"",'2. Enter scores'!$B639-'2. Enter scores'!AV639,"")</f>
        <v/>
      </c>
      <c r="AX635" s="125" t="str">
        <f>IF('2. Enter scores'!AW639&lt;&gt;"",'2. Enter scores'!$B639-'2. Enter scores'!AW639,"")</f>
        <v/>
      </c>
      <c r="AY635" s="125" t="str">
        <f>IF('2. Enter scores'!AX639&lt;&gt;"",'2. Enter scores'!$B639-'2. Enter scores'!AX639,"")</f>
        <v/>
      </c>
      <c r="AZ635" s="125" t="str">
        <f>IF('2. Enter scores'!AY639&lt;&gt;"",'2. Enter scores'!$B639-'2. Enter scores'!AY639,"")</f>
        <v/>
      </c>
      <c r="BA635" s="125" t="str">
        <f>IF('2. Enter scores'!AZ639&lt;&gt;"",'2. Enter scores'!$B639-'2. Enter scores'!AZ639,"")</f>
        <v/>
      </c>
      <c r="BB635" s="125" t="str">
        <f>IF('2. Enter scores'!BA639&lt;&gt;"",'2. Enter scores'!$B639-'2. Enter scores'!BA639,"")</f>
        <v/>
      </c>
      <c r="BC635" s="125" t="str">
        <f>IF('2. Enter scores'!BB639&lt;&gt;"",'2. Enter scores'!$B639-'2. Enter scores'!BB639,"")</f>
        <v/>
      </c>
      <c r="BD635" s="125" t="str">
        <f>IF('2. Enter scores'!BC639&lt;&gt;"",'2. Enter scores'!$B639-'2. Enter scores'!BC639,"")</f>
        <v/>
      </c>
      <c r="BE635" s="125" t="str">
        <f>IF('2. Enter scores'!BD639&lt;&gt;"",'2. Enter scores'!$B639-'2. Enter scores'!BD639,"")</f>
        <v/>
      </c>
      <c r="BF635" s="125" t="str">
        <f>IF('2. Enter scores'!BE639&lt;&gt;"",'2. Enter scores'!$B639-'2. Enter scores'!BE639,"")</f>
        <v/>
      </c>
      <c r="BG635" s="125" t="str">
        <f>IF('2. Enter scores'!BF639&lt;&gt;"",'2. Enter scores'!$B639-'2. Enter scores'!BF639,"")</f>
        <v/>
      </c>
      <c r="BH635" s="125" t="str">
        <f>IF('2. Enter scores'!BG639&lt;&gt;"",'2. Enter scores'!$B639-'2. Enter scores'!BG639,"")</f>
        <v/>
      </c>
      <c r="BI635" s="125" t="str">
        <f>IF('2. Enter scores'!BH639&lt;&gt;"",'2. Enter scores'!$B639-'2. Enter scores'!BH639,"")</f>
        <v/>
      </c>
      <c r="BJ635" s="125" t="str">
        <f>IF('2. Enter scores'!BI639&lt;&gt;"",'2. Enter scores'!$B639-'2. Enter scores'!BI639,"")</f>
        <v/>
      </c>
      <c r="BK635" s="125" t="str">
        <f>IF('2. Enter scores'!BJ639&lt;&gt;"",'2. Enter scores'!$B639-'2. Enter scores'!BJ639,"")</f>
        <v/>
      </c>
      <c r="BL635" s="125" t="str">
        <f>IF('2. Enter scores'!BK639&lt;&gt;"",'2. Enter scores'!$B639-'2. Enter scores'!BK639,"")</f>
        <v/>
      </c>
      <c r="BM635" s="125" t="str">
        <f>IF('2. Enter scores'!BL639&lt;&gt;"",'2. Enter scores'!$B639-'2. Enter scores'!BL639,"")</f>
        <v/>
      </c>
      <c r="BN635" s="125" t="str">
        <f>IF('2. Enter scores'!BM639&lt;&gt;"",'2. Enter scores'!$B639-'2. Enter scores'!BM639,"")</f>
        <v/>
      </c>
      <c r="BO635" s="125" t="str">
        <f>IF('2. Enter scores'!BN639&lt;&gt;"",'2. Enter scores'!$B639-'2. Enter scores'!BN639,"")</f>
        <v/>
      </c>
      <c r="BP635" s="108">
        <v>1000</v>
      </c>
    </row>
    <row r="636" spans="2:68" x14ac:dyDescent="0.35">
      <c r="B636" s="125" t="str">
        <f>IF('2. Enter scores'!A640&lt;&gt;"",'2. Enter scores'!A640,"")</f>
        <v/>
      </c>
      <c r="H636" s="125" t="str">
        <f>IF('2. Enter scores'!G640&lt;&gt;"",'2. Enter scores'!$B640-'2. Enter scores'!G640,"")</f>
        <v/>
      </c>
      <c r="I636" s="125" t="str">
        <f>IF('2. Enter scores'!H640&lt;&gt;"",'2. Enter scores'!$B640-'2. Enter scores'!H640,"")</f>
        <v/>
      </c>
      <c r="J636" s="125" t="str">
        <f>IF('2. Enter scores'!I640&lt;&gt;"",'2. Enter scores'!$B640-'2. Enter scores'!I640,"")</f>
        <v/>
      </c>
      <c r="K636" s="125" t="str">
        <f>IF('2. Enter scores'!J640&lt;&gt;"",'2. Enter scores'!$B640-'2. Enter scores'!J640,"")</f>
        <v/>
      </c>
      <c r="L636" s="125" t="str">
        <f>IF('2. Enter scores'!K640&lt;&gt;"",'2. Enter scores'!$B640-'2. Enter scores'!K640,"")</f>
        <v/>
      </c>
      <c r="M636" s="125" t="str">
        <f>IF('2. Enter scores'!L640&lt;&gt;"",'2. Enter scores'!$B640-'2. Enter scores'!L640,"")</f>
        <v/>
      </c>
      <c r="N636" s="125" t="str">
        <f>IF('2. Enter scores'!M640&lt;&gt;"",'2. Enter scores'!$B640-'2. Enter scores'!M640,"")</f>
        <v/>
      </c>
      <c r="O636" s="125" t="str">
        <f>IF('2. Enter scores'!N640&lt;&gt;"",'2. Enter scores'!$B640-'2. Enter scores'!N640,"")</f>
        <v/>
      </c>
      <c r="P636" s="125" t="str">
        <f>IF('2. Enter scores'!O640&lt;&gt;"",'2. Enter scores'!$B640-'2. Enter scores'!O640,"")</f>
        <v/>
      </c>
      <c r="Q636" s="125" t="str">
        <f>IF('2. Enter scores'!P640&lt;&gt;"",'2. Enter scores'!$B640-'2. Enter scores'!P640,"")</f>
        <v/>
      </c>
      <c r="R636" s="125" t="str">
        <f>IF('2. Enter scores'!Q640&lt;&gt;"",'2. Enter scores'!$B640-'2. Enter scores'!Q640,"")</f>
        <v/>
      </c>
      <c r="S636" s="125" t="str">
        <f>IF('2. Enter scores'!R640&lt;&gt;"",'2. Enter scores'!$B640-'2. Enter scores'!R640,"")</f>
        <v/>
      </c>
      <c r="T636" s="125" t="str">
        <f>IF('2. Enter scores'!S640&lt;&gt;"",'2. Enter scores'!$B640-'2. Enter scores'!S640,"")</f>
        <v/>
      </c>
      <c r="U636" s="125" t="str">
        <f>IF('2. Enter scores'!T640&lt;&gt;"",'2. Enter scores'!$B640-'2. Enter scores'!T640,"")</f>
        <v/>
      </c>
      <c r="V636" s="125" t="str">
        <f>IF('2. Enter scores'!U640&lt;&gt;"",'2. Enter scores'!$B640-'2. Enter scores'!U640,"")</f>
        <v/>
      </c>
      <c r="W636" s="125" t="str">
        <f>IF('2. Enter scores'!V640&lt;&gt;"",'2. Enter scores'!$B640-'2. Enter scores'!V640,"")</f>
        <v/>
      </c>
      <c r="X636" s="125" t="str">
        <f>IF('2. Enter scores'!W640&lt;&gt;"",'2. Enter scores'!$B640-'2. Enter scores'!W640,"")</f>
        <v/>
      </c>
      <c r="Y636" s="125" t="str">
        <f>IF('2. Enter scores'!X640&lt;&gt;"",'2. Enter scores'!$B640-'2. Enter scores'!X640,"")</f>
        <v/>
      </c>
      <c r="Z636" s="125" t="str">
        <f>IF('2. Enter scores'!Y640&lt;&gt;"",'2. Enter scores'!$B640-'2. Enter scores'!Y640,"")</f>
        <v/>
      </c>
      <c r="AA636" s="125" t="str">
        <f>IF('2. Enter scores'!Z640&lt;&gt;"",'2. Enter scores'!$B640-'2. Enter scores'!Z640,"")</f>
        <v/>
      </c>
      <c r="AB636" s="125" t="str">
        <f>IF('2. Enter scores'!AA640&lt;&gt;"",'2. Enter scores'!$B640-'2. Enter scores'!AA640,"")</f>
        <v/>
      </c>
      <c r="AC636" s="125" t="str">
        <f>IF('2. Enter scores'!AB640&lt;&gt;"",'2. Enter scores'!$B640-'2. Enter scores'!AB640,"")</f>
        <v/>
      </c>
      <c r="AD636" s="125" t="str">
        <f>IF('2. Enter scores'!AC640&lt;&gt;"",'2. Enter scores'!$B640-'2. Enter scores'!AC640,"")</f>
        <v/>
      </c>
      <c r="AE636" s="125" t="str">
        <f>IF('2. Enter scores'!AD640&lt;&gt;"",'2. Enter scores'!$B640-'2. Enter scores'!AD640,"")</f>
        <v/>
      </c>
      <c r="AF636" s="125" t="str">
        <f>IF('2. Enter scores'!AE640&lt;&gt;"",'2. Enter scores'!$B640-'2. Enter scores'!AE640,"")</f>
        <v/>
      </c>
      <c r="AG636" s="125" t="str">
        <f>IF('2. Enter scores'!AF640&lt;&gt;"",'2. Enter scores'!$B640-'2. Enter scores'!AF640,"")</f>
        <v/>
      </c>
      <c r="AH636" s="125" t="str">
        <f>IF('2. Enter scores'!AG640&lt;&gt;"",'2. Enter scores'!$B640-'2. Enter scores'!AG640,"")</f>
        <v/>
      </c>
      <c r="AI636" s="125" t="str">
        <f>IF('2. Enter scores'!AH640&lt;&gt;"",'2. Enter scores'!$B640-'2. Enter scores'!AH640,"")</f>
        <v/>
      </c>
      <c r="AJ636" s="125" t="str">
        <f>IF('2. Enter scores'!AI640&lt;&gt;"",'2. Enter scores'!$B640-'2. Enter scores'!AI640,"")</f>
        <v/>
      </c>
      <c r="AK636" s="125" t="str">
        <f>IF('2. Enter scores'!AJ640&lt;&gt;"",'2. Enter scores'!$B640-'2. Enter scores'!AJ640,"")</f>
        <v/>
      </c>
      <c r="AL636" s="125" t="str">
        <f>IF('2. Enter scores'!AK640&lt;&gt;"",'2. Enter scores'!$B640-'2. Enter scores'!AK640,"")</f>
        <v/>
      </c>
      <c r="AM636" s="125" t="str">
        <f>IF('2. Enter scores'!AL640&lt;&gt;"",'2. Enter scores'!$B640-'2. Enter scores'!AL640,"")</f>
        <v/>
      </c>
      <c r="AN636" s="125" t="str">
        <f>IF('2. Enter scores'!AM640&lt;&gt;"",'2. Enter scores'!$B640-'2. Enter scores'!AM640,"")</f>
        <v/>
      </c>
      <c r="AO636" s="125" t="str">
        <f>IF('2. Enter scores'!AN640&lt;&gt;"",'2. Enter scores'!$B640-'2. Enter scores'!AN640,"")</f>
        <v/>
      </c>
      <c r="AP636" s="125" t="str">
        <f>IF('2. Enter scores'!AO640&lt;&gt;"",'2. Enter scores'!$B640-'2. Enter scores'!AO640,"")</f>
        <v/>
      </c>
      <c r="AQ636" s="125" t="str">
        <f>IF('2. Enter scores'!AP640&lt;&gt;"",'2. Enter scores'!$B640-'2. Enter scores'!AP640,"")</f>
        <v/>
      </c>
      <c r="AR636" s="125" t="str">
        <f>IF('2. Enter scores'!AQ640&lt;&gt;"",'2. Enter scores'!$B640-'2. Enter scores'!AQ640,"")</f>
        <v/>
      </c>
      <c r="AS636" s="125" t="str">
        <f>IF('2. Enter scores'!AR640&lt;&gt;"",'2. Enter scores'!$B640-'2. Enter scores'!AR640,"")</f>
        <v/>
      </c>
      <c r="AT636" s="125" t="str">
        <f>IF('2. Enter scores'!AS640&lt;&gt;"",'2. Enter scores'!$B640-'2. Enter scores'!AS640,"")</f>
        <v/>
      </c>
      <c r="AU636" s="125" t="str">
        <f>IF('2. Enter scores'!AT640&lt;&gt;"",'2. Enter scores'!$B640-'2. Enter scores'!AT640,"")</f>
        <v/>
      </c>
      <c r="AV636" s="125" t="str">
        <f>IF('2. Enter scores'!AU640&lt;&gt;"",'2. Enter scores'!$B640-'2. Enter scores'!AU640,"")</f>
        <v/>
      </c>
      <c r="AW636" s="125" t="str">
        <f>IF('2. Enter scores'!AV640&lt;&gt;"",'2. Enter scores'!$B640-'2. Enter scores'!AV640,"")</f>
        <v/>
      </c>
      <c r="AX636" s="125" t="str">
        <f>IF('2. Enter scores'!AW640&lt;&gt;"",'2. Enter scores'!$B640-'2. Enter scores'!AW640,"")</f>
        <v/>
      </c>
      <c r="AY636" s="125" t="str">
        <f>IF('2. Enter scores'!AX640&lt;&gt;"",'2. Enter scores'!$B640-'2. Enter scores'!AX640,"")</f>
        <v/>
      </c>
      <c r="AZ636" s="125" t="str">
        <f>IF('2. Enter scores'!AY640&lt;&gt;"",'2. Enter scores'!$B640-'2. Enter scores'!AY640,"")</f>
        <v/>
      </c>
      <c r="BA636" s="125" t="str">
        <f>IF('2. Enter scores'!AZ640&lt;&gt;"",'2. Enter scores'!$B640-'2. Enter scores'!AZ640,"")</f>
        <v/>
      </c>
      <c r="BB636" s="125" t="str">
        <f>IF('2. Enter scores'!BA640&lt;&gt;"",'2. Enter scores'!$B640-'2. Enter scores'!BA640,"")</f>
        <v/>
      </c>
      <c r="BC636" s="125" t="str">
        <f>IF('2. Enter scores'!BB640&lt;&gt;"",'2. Enter scores'!$B640-'2. Enter scores'!BB640,"")</f>
        <v/>
      </c>
      <c r="BD636" s="125" t="str">
        <f>IF('2. Enter scores'!BC640&lt;&gt;"",'2. Enter scores'!$B640-'2. Enter scores'!BC640,"")</f>
        <v/>
      </c>
      <c r="BE636" s="125" t="str">
        <f>IF('2. Enter scores'!BD640&lt;&gt;"",'2. Enter scores'!$B640-'2. Enter scores'!BD640,"")</f>
        <v/>
      </c>
      <c r="BF636" s="125" t="str">
        <f>IF('2. Enter scores'!BE640&lt;&gt;"",'2. Enter scores'!$B640-'2. Enter scores'!BE640,"")</f>
        <v/>
      </c>
      <c r="BG636" s="125" t="str">
        <f>IF('2. Enter scores'!BF640&lt;&gt;"",'2. Enter scores'!$B640-'2. Enter scores'!BF640,"")</f>
        <v/>
      </c>
      <c r="BH636" s="125" t="str">
        <f>IF('2. Enter scores'!BG640&lt;&gt;"",'2. Enter scores'!$B640-'2. Enter scores'!BG640,"")</f>
        <v/>
      </c>
      <c r="BI636" s="125" t="str">
        <f>IF('2. Enter scores'!BH640&lt;&gt;"",'2. Enter scores'!$B640-'2. Enter scores'!BH640,"")</f>
        <v/>
      </c>
      <c r="BJ636" s="125" t="str">
        <f>IF('2. Enter scores'!BI640&lt;&gt;"",'2. Enter scores'!$B640-'2. Enter scores'!BI640,"")</f>
        <v/>
      </c>
      <c r="BK636" s="125" t="str">
        <f>IF('2. Enter scores'!BJ640&lt;&gt;"",'2. Enter scores'!$B640-'2. Enter scores'!BJ640,"")</f>
        <v/>
      </c>
      <c r="BL636" s="125" t="str">
        <f>IF('2. Enter scores'!BK640&lt;&gt;"",'2. Enter scores'!$B640-'2. Enter scores'!BK640,"")</f>
        <v/>
      </c>
      <c r="BM636" s="125" t="str">
        <f>IF('2. Enter scores'!BL640&lt;&gt;"",'2. Enter scores'!$B640-'2. Enter scores'!BL640,"")</f>
        <v/>
      </c>
      <c r="BN636" s="125" t="str">
        <f>IF('2. Enter scores'!BM640&lt;&gt;"",'2. Enter scores'!$B640-'2. Enter scores'!BM640,"")</f>
        <v/>
      </c>
      <c r="BO636" s="125" t="str">
        <f>IF('2. Enter scores'!BN640&lt;&gt;"",'2. Enter scores'!$B640-'2. Enter scores'!BN640,"")</f>
        <v/>
      </c>
      <c r="BP636" s="108">
        <v>1000</v>
      </c>
    </row>
    <row r="637" spans="2:68" x14ac:dyDescent="0.35">
      <c r="B637" s="125" t="str">
        <f>IF('2. Enter scores'!A641&lt;&gt;"",'2. Enter scores'!A641,"")</f>
        <v/>
      </c>
      <c r="H637" s="125" t="str">
        <f>IF('2. Enter scores'!G641&lt;&gt;"",'2. Enter scores'!$B641-'2. Enter scores'!G641,"")</f>
        <v/>
      </c>
      <c r="I637" s="125" t="str">
        <f>IF('2. Enter scores'!H641&lt;&gt;"",'2. Enter scores'!$B641-'2. Enter scores'!H641,"")</f>
        <v/>
      </c>
      <c r="J637" s="125" t="str">
        <f>IF('2. Enter scores'!I641&lt;&gt;"",'2. Enter scores'!$B641-'2. Enter scores'!I641,"")</f>
        <v/>
      </c>
      <c r="K637" s="125" t="str">
        <f>IF('2. Enter scores'!J641&lt;&gt;"",'2. Enter scores'!$B641-'2. Enter scores'!J641,"")</f>
        <v/>
      </c>
      <c r="L637" s="125" t="str">
        <f>IF('2. Enter scores'!K641&lt;&gt;"",'2. Enter scores'!$B641-'2. Enter scores'!K641,"")</f>
        <v/>
      </c>
      <c r="M637" s="125" t="str">
        <f>IF('2. Enter scores'!L641&lt;&gt;"",'2. Enter scores'!$B641-'2. Enter scores'!L641,"")</f>
        <v/>
      </c>
      <c r="N637" s="125" t="str">
        <f>IF('2. Enter scores'!M641&lt;&gt;"",'2. Enter scores'!$B641-'2. Enter scores'!M641,"")</f>
        <v/>
      </c>
      <c r="O637" s="125" t="str">
        <f>IF('2. Enter scores'!N641&lt;&gt;"",'2. Enter scores'!$B641-'2. Enter scores'!N641,"")</f>
        <v/>
      </c>
      <c r="P637" s="125" t="str">
        <f>IF('2. Enter scores'!O641&lt;&gt;"",'2. Enter scores'!$B641-'2. Enter scores'!O641,"")</f>
        <v/>
      </c>
      <c r="Q637" s="125" t="str">
        <f>IF('2. Enter scores'!P641&lt;&gt;"",'2. Enter scores'!$B641-'2. Enter scores'!P641,"")</f>
        <v/>
      </c>
      <c r="R637" s="125" t="str">
        <f>IF('2. Enter scores'!Q641&lt;&gt;"",'2. Enter scores'!$B641-'2. Enter scores'!Q641,"")</f>
        <v/>
      </c>
      <c r="S637" s="125" t="str">
        <f>IF('2. Enter scores'!R641&lt;&gt;"",'2. Enter scores'!$B641-'2. Enter scores'!R641,"")</f>
        <v/>
      </c>
      <c r="T637" s="125" t="str">
        <f>IF('2. Enter scores'!S641&lt;&gt;"",'2. Enter scores'!$B641-'2. Enter scores'!S641,"")</f>
        <v/>
      </c>
      <c r="U637" s="125" t="str">
        <f>IF('2. Enter scores'!T641&lt;&gt;"",'2. Enter scores'!$B641-'2. Enter scores'!T641,"")</f>
        <v/>
      </c>
      <c r="V637" s="125" t="str">
        <f>IF('2. Enter scores'!U641&lt;&gt;"",'2. Enter scores'!$B641-'2. Enter scores'!U641,"")</f>
        <v/>
      </c>
      <c r="W637" s="125" t="str">
        <f>IF('2. Enter scores'!V641&lt;&gt;"",'2. Enter scores'!$B641-'2. Enter scores'!V641,"")</f>
        <v/>
      </c>
      <c r="X637" s="125" t="str">
        <f>IF('2. Enter scores'!W641&lt;&gt;"",'2. Enter scores'!$B641-'2. Enter scores'!W641,"")</f>
        <v/>
      </c>
      <c r="Y637" s="125" t="str">
        <f>IF('2. Enter scores'!X641&lt;&gt;"",'2. Enter scores'!$B641-'2. Enter scores'!X641,"")</f>
        <v/>
      </c>
      <c r="Z637" s="125" t="str">
        <f>IF('2. Enter scores'!Y641&lt;&gt;"",'2. Enter scores'!$B641-'2. Enter scores'!Y641,"")</f>
        <v/>
      </c>
      <c r="AA637" s="125" t="str">
        <f>IF('2. Enter scores'!Z641&lt;&gt;"",'2. Enter scores'!$B641-'2. Enter scores'!Z641,"")</f>
        <v/>
      </c>
      <c r="AB637" s="125" t="str">
        <f>IF('2. Enter scores'!AA641&lt;&gt;"",'2. Enter scores'!$B641-'2. Enter scores'!AA641,"")</f>
        <v/>
      </c>
      <c r="AC637" s="125" t="str">
        <f>IF('2. Enter scores'!AB641&lt;&gt;"",'2. Enter scores'!$B641-'2. Enter scores'!AB641,"")</f>
        <v/>
      </c>
      <c r="AD637" s="125" t="str">
        <f>IF('2. Enter scores'!AC641&lt;&gt;"",'2. Enter scores'!$B641-'2. Enter scores'!AC641,"")</f>
        <v/>
      </c>
      <c r="AE637" s="125" t="str">
        <f>IF('2. Enter scores'!AD641&lt;&gt;"",'2. Enter scores'!$B641-'2. Enter scores'!AD641,"")</f>
        <v/>
      </c>
      <c r="AF637" s="125" t="str">
        <f>IF('2. Enter scores'!AE641&lt;&gt;"",'2. Enter scores'!$B641-'2. Enter scores'!AE641,"")</f>
        <v/>
      </c>
      <c r="AG637" s="125" t="str">
        <f>IF('2. Enter scores'!AF641&lt;&gt;"",'2. Enter scores'!$B641-'2. Enter scores'!AF641,"")</f>
        <v/>
      </c>
      <c r="AH637" s="125" t="str">
        <f>IF('2. Enter scores'!AG641&lt;&gt;"",'2. Enter scores'!$B641-'2. Enter scores'!AG641,"")</f>
        <v/>
      </c>
      <c r="AI637" s="125" t="str">
        <f>IF('2. Enter scores'!AH641&lt;&gt;"",'2. Enter scores'!$B641-'2. Enter scores'!AH641,"")</f>
        <v/>
      </c>
      <c r="AJ637" s="125" t="str">
        <f>IF('2. Enter scores'!AI641&lt;&gt;"",'2. Enter scores'!$B641-'2. Enter scores'!AI641,"")</f>
        <v/>
      </c>
      <c r="AK637" s="125" t="str">
        <f>IF('2. Enter scores'!AJ641&lt;&gt;"",'2. Enter scores'!$B641-'2. Enter scores'!AJ641,"")</f>
        <v/>
      </c>
      <c r="AL637" s="125" t="str">
        <f>IF('2. Enter scores'!AK641&lt;&gt;"",'2. Enter scores'!$B641-'2. Enter scores'!AK641,"")</f>
        <v/>
      </c>
      <c r="AM637" s="125" t="str">
        <f>IF('2. Enter scores'!AL641&lt;&gt;"",'2. Enter scores'!$B641-'2. Enter scores'!AL641,"")</f>
        <v/>
      </c>
      <c r="AN637" s="125" t="str">
        <f>IF('2. Enter scores'!AM641&lt;&gt;"",'2. Enter scores'!$B641-'2. Enter scores'!AM641,"")</f>
        <v/>
      </c>
      <c r="AO637" s="125" t="str">
        <f>IF('2. Enter scores'!AN641&lt;&gt;"",'2. Enter scores'!$B641-'2. Enter scores'!AN641,"")</f>
        <v/>
      </c>
      <c r="AP637" s="125" t="str">
        <f>IF('2. Enter scores'!AO641&lt;&gt;"",'2. Enter scores'!$B641-'2. Enter scores'!AO641,"")</f>
        <v/>
      </c>
      <c r="AQ637" s="125" t="str">
        <f>IF('2. Enter scores'!AP641&lt;&gt;"",'2. Enter scores'!$B641-'2. Enter scores'!AP641,"")</f>
        <v/>
      </c>
      <c r="AR637" s="125" t="str">
        <f>IF('2. Enter scores'!AQ641&lt;&gt;"",'2. Enter scores'!$B641-'2. Enter scores'!AQ641,"")</f>
        <v/>
      </c>
      <c r="AS637" s="125" t="str">
        <f>IF('2. Enter scores'!AR641&lt;&gt;"",'2. Enter scores'!$B641-'2. Enter scores'!AR641,"")</f>
        <v/>
      </c>
      <c r="AT637" s="125" t="str">
        <f>IF('2. Enter scores'!AS641&lt;&gt;"",'2. Enter scores'!$B641-'2. Enter scores'!AS641,"")</f>
        <v/>
      </c>
      <c r="AU637" s="125" t="str">
        <f>IF('2. Enter scores'!AT641&lt;&gt;"",'2. Enter scores'!$B641-'2. Enter scores'!AT641,"")</f>
        <v/>
      </c>
      <c r="AV637" s="125" t="str">
        <f>IF('2. Enter scores'!AU641&lt;&gt;"",'2. Enter scores'!$B641-'2. Enter scores'!AU641,"")</f>
        <v/>
      </c>
      <c r="AW637" s="125" t="str">
        <f>IF('2. Enter scores'!AV641&lt;&gt;"",'2. Enter scores'!$B641-'2. Enter scores'!AV641,"")</f>
        <v/>
      </c>
      <c r="AX637" s="125" t="str">
        <f>IF('2. Enter scores'!AW641&lt;&gt;"",'2. Enter scores'!$B641-'2. Enter scores'!AW641,"")</f>
        <v/>
      </c>
      <c r="AY637" s="125" t="str">
        <f>IF('2. Enter scores'!AX641&lt;&gt;"",'2. Enter scores'!$B641-'2. Enter scores'!AX641,"")</f>
        <v/>
      </c>
      <c r="AZ637" s="125" t="str">
        <f>IF('2. Enter scores'!AY641&lt;&gt;"",'2. Enter scores'!$B641-'2. Enter scores'!AY641,"")</f>
        <v/>
      </c>
      <c r="BA637" s="125" t="str">
        <f>IF('2. Enter scores'!AZ641&lt;&gt;"",'2. Enter scores'!$B641-'2. Enter scores'!AZ641,"")</f>
        <v/>
      </c>
      <c r="BB637" s="125" t="str">
        <f>IF('2. Enter scores'!BA641&lt;&gt;"",'2. Enter scores'!$B641-'2. Enter scores'!BA641,"")</f>
        <v/>
      </c>
      <c r="BC637" s="125" t="str">
        <f>IF('2. Enter scores'!BB641&lt;&gt;"",'2. Enter scores'!$B641-'2. Enter scores'!BB641,"")</f>
        <v/>
      </c>
      <c r="BD637" s="125" t="str">
        <f>IF('2. Enter scores'!BC641&lt;&gt;"",'2. Enter scores'!$B641-'2. Enter scores'!BC641,"")</f>
        <v/>
      </c>
      <c r="BE637" s="125" t="str">
        <f>IF('2. Enter scores'!BD641&lt;&gt;"",'2. Enter scores'!$B641-'2. Enter scores'!BD641,"")</f>
        <v/>
      </c>
      <c r="BF637" s="125" t="str">
        <f>IF('2. Enter scores'!BE641&lt;&gt;"",'2. Enter scores'!$B641-'2. Enter scores'!BE641,"")</f>
        <v/>
      </c>
      <c r="BG637" s="125" t="str">
        <f>IF('2. Enter scores'!BF641&lt;&gt;"",'2. Enter scores'!$B641-'2. Enter scores'!BF641,"")</f>
        <v/>
      </c>
      <c r="BH637" s="125" t="str">
        <f>IF('2. Enter scores'!BG641&lt;&gt;"",'2. Enter scores'!$B641-'2. Enter scores'!BG641,"")</f>
        <v/>
      </c>
      <c r="BI637" s="125" t="str">
        <f>IF('2. Enter scores'!BH641&lt;&gt;"",'2. Enter scores'!$B641-'2. Enter scores'!BH641,"")</f>
        <v/>
      </c>
      <c r="BJ637" s="125" t="str">
        <f>IF('2. Enter scores'!BI641&lt;&gt;"",'2. Enter scores'!$B641-'2. Enter scores'!BI641,"")</f>
        <v/>
      </c>
      <c r="BK637" s="125" t="str">
        <f>IF('2. Enter scores'!BJ641&lt;&gt;"",'2. Enter scores'!$B641-'2. Enter scores'!BJ641,"")</f>
        <v/>
      </c>
      <c r="BL637" s="125" t="str">
        <f>IF('2. Enter scores'!BK641&lt;&gt;"",'2. Enter scores'!$B641-'2. Enter scores'!BK641,"")</f>
        <v/>
      </c>
      <c r="BM637" s="125" t="str">
        <f>IF('2. Enter scores'!BL641&lt;&gt;"",'2. Enter scores'!$B641-'2. Enter scores'!BL641,"")</f>
        <v/>
      </c>
      <c r="BN637" s="125" t="str">
        <f>IF('2. Enter scores'!BM641&lt;&gt;"",'2. Enter scores'!$B641-'2. Enter scores'!BM641,"")</f>
        <v/>
      </c>
      <c r="BO637" s="125" t="str">
        <f>IF('2. Enter scores'!BN641&lt;&gt;"",'2. Enter scores'!$B641-'2. Enter scores'!BN641,"")</f>
        <v/>
      </c>
      <c r="BP637" s="108">
        <v>1000</v>
      </c>
    </row>
    <row r="638" spans="2:68" x14ac:dyDescent="0.35">
      <c r="B638" s="125" t="str">
        <f>IF('2. Enter scores'!A642&lt;&gt;"",'2. Enter scores'!A642,"")</f>
        <v/>
      </c>
      <c r="H638" s="125" t="str">
        <f>IF('2. Enter scores'!G642&lt;&gt;"",'2. Enter scores'!$B642-'2. Enter scores'!G642,"")</f>
        <v/>
      </c>
      <c r="I638" s="125" t="str">
        <f>IF('2. Enter scores'!H642&lt;&gt;"",'2. Enter scores'!$B642-'2. Enter scores'!H642,"")</f>
        <v/>
      </c>
      <c r="J638" s="125" t="str">
        <f>IF('2. Enter scores'!I642&lt;&gt;"",'2. Enter scores'!$B642-'2. Enter scores'!I642,"")</f>
        <v/>
      </c>
      <c r="K638" s="125" t="str">
        <f>IF('2. Enter scores'!J642&lt;&gt;"",'2. Enter scores'!$B642-'2. Enter scores'!J642,"")</f>
        <v/>
      </c>
      <c r="L638" s="125" t="str">
        <f>IF('2. Enter scores'!K642&lt;&gt;"",'2. Enter scores'!$B642-'2. Enter scores'!K642,"")</f>
        <v/>
      </c>
      <c r="M638" s="125" t="str">
        <f>IF('2. Enter scores'!L642&lt;&gt;"",'2. Enter scores'!$B642-'2. Enter scores'!L642,"")</f>
        <v/>
      </c>
      <c r="N638" s="125" t="str">
        <f>IF('2. Enter scores'!M642&lt;&gt;"",'2. Enter scores'!$B642-'2. Enter scores'!M642,"")</f>
        <v/>
      </c>
      <c r="O638" s="125" t="str">
        <f>IF('2. Enter scores'!N642&lt;&gt;"",'2. Enter scores'!$B642-'2. Enter scores'!N642,"")</f>
        <v/>
      </c>
      <c r="P638" s="125" t="str">
        <f>IF('2. Enter scores'!O642&lt;&gt;"",'2. Enter scores'!$B642-'2. Enter scores'!O642,"")</f>
        <v/>
      </c>
      <c r="Q638" s="125" t="str">
        <f>IF('2. Enter scores'!P642&lt;&gt;"",'2. Enter scores'!$B642-'2. Enter scores'!P642,"")</f>
        <v/>
      </c>
      <c r="R638" s="125" t="str">
        <f>IF('2. Enter scores'!Q642&lt;&gt;"",'2. Enter scores'!$B642-'2. Enter scores'!Q642,"")</f>
        <v/>
      </c>
      <c r="S638" s="125" t="str">
        <f>IF('2. Enter scores'!R642&lt;&gt;"",'2. Enter scores'!$B642-'2. Enter scores'!R642,"")</f>
        <v/>
      </c>
      <c r="T638" s="125" t="str">
        <f>IF('2. Enter scores'!S642&lt;&gt;"",'2. Enter scores'!$B642-'2. Enter scores'!S642,"")</f>
        <v/>
      </c>
      <c r="U638" s="125" t="str">
        <f>IF('2. Enter scores'!T642&lt;&gt;"",'2. Enter scores'!$B642-'2. Enter scores'!T642,"")</f>
        <v/>
      </c>
      <c r="V638" s="125" t="str">
        <f>IF('2. Enter scores'!U642&lt;&gt;"",'2. Enter scores'!$B642-'2. Enter scores'!U642,"")</f>
        <v/>
      </c>
      <c r="W638" s="125" t="str">
        <f>IF('2. Enter scores'!V642&lt;&gt;"",'2. Enter scores'!$B642-'2. Enter scores'!V642,"")</f>
        <v/>
      </c>
      <c r="X638" s="125" t="str">
        <f>IF('2. Enter scores'!W642&lt;&gt;"",'2. Enter scores'!$B642-'2. Enter scores'!W642,"")</f>
        <v/>
      </c>
      <c r="Y638" s="125" t="str">
        <f>IF('2. Enter scores'!X642&lt;&gt;"",'2. Enter scores'!$B642-'2. Enter scores'!X642,"")</f>
        <v/>
      </c>
      <c r="Z638" s="125" t="str">
        <f>IF('2. Enter scores'!Y642&lt;&gt;"",'2. Enter scores'!$B642-'2. Enter scores'!Y642,"")</f>
        <v/>
      </c>
      <c r="AA638" s="125" t="str">
        <f>IF('2. Enter scores'!Z642&lt;&gt;"",'2. Enter scores'!$B642-'2. Enter scores'!Z642,"")</f>
        <v/>
      </c>
      <c r="AB638" s="125" t="str">
        <f>IF('2. Enter scores'!AA642&lt;&gt;"",'2. Enter scores'!$B642-'2. Enter scores'!AA642,"")</f>
        <v/>
      </c>
      <c r="AC638" s="125" t="str">
        <f>IF('2. Enter scores'!AB642&lt;&gt;"",'2. Enter scores'!$B642-'2. Enter scores'!AB642,"")</f>
        <v/>
      </c>
      <c r="AD638" s="125" t="str">
        <f>IF('2. Enter scores'!AC642&lt;&gt;"",'2. Enter scores'!$B642-'2. Enter scores'!AC642,"")</f>
        <v/>
      </c>
      <c r="AE638" s="125" t="str">
        <f>IF('2. Enter scores'!AD642&lt;&gt;"",'2. Enter scores'!$B642-'2. Enter scores'!AD642,"")</f>
        <v/>
      </c>
      <c r="AF638" s="125" t="str">
        <f>IF('2. Enter scores'!AE642&lt;&gt;"",'2. Enter scores'!$B642-'2. Enter scores'!AE642,"")</f>
        <v/>
      </c>
      <c r="AG638" s="125" t="str">
        <f>IF('2. Enter scores'!AF642&lt;&gt;"",'2. Enter scores'!$B642-'2. Enter scores'!AF642,"")</f>
        <v/>
      </c>
      <c r="AH638" s="125" t="str">
        <f>IF('2. Enter scores'!AG642&lt;&gt;"",'2. Enter scores'!$B642-'2. Enter scores'!AG642,"")</f>
        <v/>
      </c>
      <c r="AI638" s="125" t="str">
        <f>IF('2. Enter scores'!AH642&lt;&gt;"",'2. Enter scores'!$B642-'2. Enter scores'!AH642,"")</f>
        <v/>
      </c>
      <c r="AJ638" s="125" t="str">
        <f>IF('2. Enter scores'!AI642&lt;&gt;"",'2. Enter scores'!$B642-'2. Enter scores'!AI642,"")</f>
        <v/>
      </c>
      <c r="AK638" s="125" t="str">
        <f>IF('2. Enter scores'!AJ642&lt;&gt;"",'2. Enter scores'!$B642-'2. Enter scores'!AJ642,"")</f>
        <v/>
      </c>
      <c r="AL638" s="125" t="str">
        <f>IF('2. Enter scores'!AK642&lt;&gt;"",'2. Enter scores'!$B642-'2. Enter scores'!AK642,"")</f>
        <v/>
      </c>
      <c r="AM638" s="125" t="str">
        <f>IF('2. Enter scores'!AL642&lt;&gt;"",'2. Enter scores'!$B642-'2. Enter scores'!AL642,"")</f>
        <v/>
      </c>
      <c r="AN638" s="125" t="str">
        <f>IF('2. Enter scores'!AM642&lt;&gt;"",'2. Enter scores'!$B642-'2. Enter scores'!AM642,"")</f>
        <v/>
      </c>
      <c r="AO638" s="125" t="str">
        <f>IF('2. Enter scores'!AN642&lt;&gt;"",'2. Enter scores'!$B642-'2. Enter scores'!AN642,"")</f>
        <v/>
      </c>
      <c r="AP638" s="125" t="str">
        <f>IF('2. Enter scores'!AO642&lt;&gt;"",'2. Enter scores'!$B642-'2. Enter scores'!AO642,"")</f>
        <v/>
      </c>
      <c r="AQ638" s="125" t="str">
        <f>IF('2. Enter scores'!AP642&lt;&gt;"",'2. Enter scores'!$B642-'2. Enter scores'!AP642,"")</f>
        <v/>
      </c>
      <c r="AR638" s="125" t="str">
        <f>IF('2. Enter scores'!AQ642&lt;&gt;"",'2. Enter scores'!$B642-'2. Enter scores'!AQ642,"")</f>
        <v/>
      </c>
      <c r="AS638" s="125" t="str">
        <f>IF('2. Enter scores'!AR642&lt;&gt;"",'2. Enter scores'!$B642-'2. Enter scores'!AR642,"")</f>
        <v/>
      </c>
      <c r="AT638" s="125" t="str">
        <f>IF('2. Enter scores'!AS642&lt;&gt;"",'2. Enter scores'!$B642-'2. Enter scores'!AS642,"")</f>
        <v/>
      </c>
      <c r="AU638" s="125" t="str">
        <f>IF('2. Enter scores'!AT642&lt;&gt;"",'2. Enter scores'!$B642-'2. Enter scores'!AT642,"")</f>
        <v/>
      </c>
      <c r="AV638" s="125" t="str">
        <f>IF('2. Enter scores'!AU642&lt;&gt;"",'2. Enter scores'!$B642-'2. Enter scores'!AU642,"")</f>
        <v/>
      </c>
      <c r="AW638" s="125" t="str">
        <f>IF('2. Enter scores'!AV642&lt;&gt;"",'2. Enter scores'!$B642-'2. Enter scores'!AV642,"")</f>
        <v/>
      </c>
      <c r="AX638" s="125" t="str">
        <f>IF('2. Enter scores'!AW642&lt;&gt;"",'2. Enter scores'!$B642-'2. Enter scores'!AW642,"")</f>
        <v/>
      </c>
      <c r="AY638" s="125" t="str">
        <f>IF('2. Enter scores'!AX642&lt;&gt;"",'2. Enter scores'!$B642-'2. Enter scores'!AX642,"")</f>
        <v/>
      </c>
      <c r="AZ638" s="125" t="str">
        <f>IF('2. Enter scores'!AY642&lt;&gt;"",'2. Enter scores'!$B642-'2. Enter scores'!AY642,"")</f>
        <v/>
      </c>
      <c r="BA638" s="125" t="str">
        <f>IF('2. Enter scores'!AZ642&lt;&gt;"",'2. Enter scores'!$B642-'2. Enter scores'!AZ642,"")</f>
        <v/>
      </c>
      <c r="BB638" s="125" t="str">
        <f>IF('2. Enter scores'!BA642&lt;&gt;"",'2. Enter scores'!$B642-'2. Enter scores'!BA642,"")</f>
        <v/>
      </c>
      <c r="BC638" s="125" t="str">
        <f>IF('2. Enter scores'!BB642&lt;&gt;"",'2. Enter scores'!$B642-'2. Enter scores'!BB642,"")</f>
        <v/>
      </c>
      <c r="BD638" s="125" t="str">
        <f>IF('2. Enter scores'!BC642&lt;&gt;"",'2. Enter scores'!$B642-'2. Enter scores'!BC642,"")</f>
        <v/>
      </c>
      <c r="BE638" s="125" t="str">
        <f>IF('2. Enter scores'!BD642&lt;&gt;"",'2. Enter scores'!$B642-'2. Enter scores'!BD642,"")</f>
        <v/>
      </c>
      <c r="BF638" s="125" t="str">
        <f>IF('2. Enter scores'!BE642&lt;&gt;"",'2. Enter scores'!$B642-'2. Enter scores'!BE642,"")</f>
        <v/>
      </c>
      <c r="BG638" s="125" t="str">
        <f>IF('2. Enter scores'!BF642&lt;&gt;"",'2. Enter scores'!$B642-'2. Enter scores'!BF642,"")</f>
        <v/>
      </c>
      <c r="BH638" s="125" t="str">
        <f>IF('2. Enter scores'!BG642&lt;&gt;"",'2. Enter scores'!$B642-'2. Enter scores'!BG642,"")</f>
        <v/>
      </c>
      <c r="BI638" s="125" t="str">
        <f>IF('2. Enter scores'!BH642&lt;&gt;"",'2. Enter scores'!$B642-'2. Enter scores'!BH642,"")</f>
        <v/>
      </c>
      <c r="BJ638" s="125" t="str">
        <f>IF('2. Enter scores'!BI642&lt;&gt;"",'2. Enter scores'!$B642-'2. Enter scores'!BI642,"")</f>
        <v/>
      </c>
      <c r="BK638" s="125" t="str">
        <f>IF('2. Enter scores'!BJ642&lt;&gt;"",'2. Enter scores'!$B642-'2. Enter scores'!BJ642,"")</f>
        <v/>
      </c>
      <c r="BL638" s="125" t="str">
        <f>IF('2. Enter scores'!BK642&lt;&gt;"",'2. Enter scores'!$B642-'2. Enter scores'!BK642,"")</f>
        <v/>
      </c>
      <c r="BM638" s="125" t="str">
        <f>IF('2. Enter scores'!BL642&lt;&gt;"",'2. Enter scores'!$B642-'2. Enter scores'!BL642,"")</f>
        <v/>
      </c>
      <c r="BN638" s="125" t="str">
        <f>IF('2. Enter scores'!BM642&lt;&gt;"",'2. Enter scores'!$B642-'2. Enter scores'!BM642,"")</f>
        <v/>
      </c>
      <c r="BO638" s="125" t="str">
        <f>IF('2. Enter scores'!BN642&lt;&gt;"",'2. Enter scores'!$B642-'2. Enter scores'!BN642,"")</f>
        <v/>
      </c>
      <c r="BP638" s="108">
        <v>1000</v>
      </c>
    </row>
    <row r="639" spans="2:68" x14ac:dyDescent="0.35">
      <c r="B639" s="125" t="str">
        <f>IF('2. Enter scores'!A643&lt;&gt;"",'2. Enter scores'!A643,"")</f>
        <v/>
      </c>
      <c r="H639" s="125" t="str">
        <f>IF('2. Enter scores'!G643&lt;&gt;"",'2. Enter scores'!$B643-'2. Enter scores'!G643,"")</f>
        <v/>
      </c>
      <c r="I639" s="125" t="str">
        <f>IF('2. Enter scores'!H643&lt;&gt;"",'2. Enter scores'!$B643-'2. Enter scores'!H643,"")</f>
        <v/>
      </c>
      <c r="J639" s="125" t="str">
        <f>IF('2. Enter scores'!I643&lt;&gt;"",'2. Enter scores'!$B643-'2. Enter scores'!I643,"")</f>
        <v/>
      </c>
      <c r="K639" s="125" t="str">
        <f>IF('2. Enter scores'!J643&lt;&gt;"",'2. Enter scores'!$B643-'2. Enter scores'!J643,"")</f>
        <v/>
      </c>
      <c r="L639" s="125" t="str">
        <f>IF('2. Enter scores'!K643&lt;&gt;"",'2. Enter scores'!$B643-'2. Enter scores'!K643,"")</f>
        <v/>
      </c>
      <c r="M639" s="125" t="str">
        <f>IF('2. Enter scores'!L643&lt;&gt;"",'2. Enter scores'!$B643-'2. Enter scores'!L643,"")</f>
        <v/>
      </c>
      <c r="N639" s="125" t="str">
        <f>IF('2. Enter scores'!M643&lt;&gt;"",'2. Enter scores'!$B643-'2. Enter scores'!M643,"")</f>
        <v/>
      </c>
      <c r="O639" s="125" t="str">
        <f>IF('2. Enter scores'!N643&lt;&gt;"",'2. Enter scores'!$B643-'2. Enter scores'!N643,"")</f>
        <v/>
      </c>
      <c r="P639" s="125" t="str">
        <f>IF('2. Enter scores'!O643&lt;&gt;"",'2. Enter scores'!$B643-'2. Enter scores'!O643,"")</f>
        <v/>
      </c>
      <c r="Q639" s="125" t="str">
        <f>IF('2. Enter scores'!P643&lt;&gt;"",'2. Enter scores'!$B643-'2. Enter scores'!P643,"")</f>
        <v/>
      </c>
      <c r="R639" s="125" t="str">
        <f>IF('2. Enter scores'!Q643&lt;&gt;"",'2. Enter scores'!$B643-'2. Enter scores'!Q643,"")</f>
        <v/>
      </c>
      <c r="S639" s="125" t="str">
        <f>IF('2. Enter scores'!R643&lt;&gt;"",'2. Enter scores'!$B643-'2. Enter scores'!R643,"")</f>
        <v/>
      </c>
      <c r="T639" s="125" t="str">
        <f>IF('2. Enter scores'!S643&lt;&gt;"",'2. Enter scores'!$B643-'2. Enter scores'!S643,"")</f>
        <v/>
      </c>
      <c r="U639" s="125" t="str">
        <f>IF('2. Enter scores'!T643&lt;&gt;"",'2. Enter scores'!$B643-'2. Enter scores'!T643,"")</f>
        <v/>
      </c>
      <c r="V639" s="125" t="str">
        <f>IF('2. Enter scores'!U643&lt;&gt;"",'2. Enter scores'!$B643-'2. Enter scores'!U643,"")</f>
        <v/>
      </c>
      <c r="W639" s="125" t="str">
        <f>IF('2. Enter scores'!V643&lt;&gt;"",'2. Enter scores'!$B643-'2. Enter scores'!V643,"")</f>
        <v/>
      </c>
      <c r="X639" s="125" t="str">
        <f>IF('2. Enter scores'!W643&lt;&gt;"",'2. Enter scores'!$B643-'2. Enter scores'!W643,"")</f>
        <v/>
      </c>
      <c r="Y639" s="125" t="str">
        <f>IF('2. Enter scores'!X643&lt;&gt;"",'2. Enter scores'!$B643-'2. Enter scores'!X643,"")</f>
        <v/>
      </c>
      <c r="Z639" s="125" t="str">
        <f>IF('2. Enter scores'!Y643&lt;&gt;"",'2. Enter scores'!$B643-'2. Enter scores'!Y643,"")</f>
        <v/>
      </c>
      <c r="AA639" s="125" t="str">
        <f>IF('2. Enter scores'!Z643&lt;&gt;"",'2. Enter scores'!$B643-'2. Enter scores'!Z643,"")</f>
        <v/>
      </c>
      <c r="AB639" s="125" t="str">
        <f>IF('2. Enter scores'!AA643&lt;&gt;"",'2. Enter scores'!$B643-'2. Enter scores'!AA643,"")</f>
        <v/>
      </c>
      <c r="AC639" s="125" t="str">
        <f>IF('2. Enter scores'!AB643&lt;&gt;"",'2. Enter scores'!$B643-'2. Enter scores'!AB643,"")</f>
        <v/>
      </c>
      <c r="AD639" s="125" t="str">
        <f>IF('2. Enter scores'!AC643&lt;&gt;"",'2. Enter scores'!$B643-'2. Enter scores'!AC643,"")</f>
        <v/>
      </c>
      <c r="AE639" s="125" t="str">
        <f>IF('2. Enter scores'!AD643&lt;&gt;"",'2. Enter scores'!$B643-'2. Enter scores'!AD643,"")</f>
        <v/>
      </c>
      <c r="AF639" s="125" t="str">
        <f>IF('2. Enter scores'!AE643&lt;&gt;"",'2. Enter scores'!$B643-'2. Enter scores'!AE643,"")</f>
        <v/>
      </c>
      <c r="AG639" s="125" t="str">
        <f>IF('2. Enter scores'!AF643&lt;&gt;"",'2. Enter scores'!$B643-'2. Enter scores'!AF643,"")</f>
        <v/>
      </c>
      <c r="AH639" s="125" t="str">
        <f>IF('2. Enter scores'!AG643&lt;&gt;"",'2. Enter scores'!$B643-'2. Enter scores'!AG643,"")</f>
        <v/>
      </c>
      <c r="AI639" s="125" t="str">
        <f>IF('2. Enter scores'!AH643&lt;&gt;"",'2. Enter scores'!$B643-'2. Enter scores'!AH643,"")</f>
        <v/>
      </c>
      <c r="AJ639" s="125" t="str">
        <f>IF('2. Enter scores'!AI643&lt;&gt;"",'2. Enter scores'!$B643-'2. Enter scores'!AI643,"")</f>
        <v/>
      </c>
      <c r="AK639" s="125" t="str">
        <f>IF('2. Enter scores'!AJ643&lt;&gt;"",'2. Enter scores'!$B643-'2. Enter scores'!AJ643,"")</f>
        <v/>
      </c>
      <c r="AL639" s="125" t="str">
        <f>IF('2. Enter scores'!AK643&lt;&gt;"",'2. Enter scores'!$B643-'2. Enter scores'!AK643,"")</f>
        <v/>
      </c>
      <c r="AM639" s="125" t="str">
        <f>IF('2. Enter scores'!AL643&lt;&gt;"",'2. Enter scores'!$B643-'2. Enter scores'!AL643,"")</f>
        <v/>
      </c>
      <c r="AN639" s="125" t="str">
        <f>IF('2. Enter scores'!AM643&lt;&gt;"",'2. Enter scores'!$B643-'2. Enter scores'!AM643,"")</f>
        <v/>
      </c>
      <c r="AO639" s="125" t="str">
        <f>IF('2. Enter scores'!AN643&lt;&gt;"",'2. Enter scores'!$B643-'2. Enter scores'!AN643,"")</f>
        <v/>
      </c>
      <c r="AP639" s="125" t="str">
        <f>IF('2. Enter scores'!AO643&lt;&gt;"",'2. Enter scores'!$B643-'2. Enter scores'!AO643,"")</f>
        <v/>
      </c>
      <c r="AQ639" s="125" t="str">
        <f>IF('2. Enter scores'!AP643&lt;&gt;"",'2. Enter scores'!$B643-'2. Enter scores'!AP643,"")</f>
        <v/>
      </c>
      <c r="AR639" s="125" t="str">
        <f>IF('2. Enter scores'!AQ643&lt;&gt;"",'2. Enter scores'!$B643-'2. Enter scores'!AQ643,"")</f>
        <v/>
      </c>
      <c r="AS639" s="125" t="str">
        <f>IF('2. Enter scores'!AR643&lt;&gt;"",'2. Enter scores'!$B643-'2. Enter scores'!AR643,"")</f>
        <v/>
      </c>
      <c r="AT639" s="125" t="str">
        <f>IF('2. Enter scores'!AS643&lt;&gt;"",'2. Enter scores'!$B643-'2. Enter scores'!AS643,"")</f>
        <v/>
      </c>
      <c r="AU639" s="125" t="str">
        <f>IF('2. Enter scores'!AT643&lt;&gt;"",'2. Enter scores'!$B643-'2. Enter scores'!AT643,"")</f>
        <v/>
      </c>
      <c r="AV639" s="125" t="str">
        <f>IF('2. Enter scores'!AU643&lt;&gt;"",'2. Enter scores'!$B643-'2. Enter scores'!AU643,"")</f>
        <v/>
      </c>
      <c r="AW639" s="125" t="str">
        <f>IF('2. Enter scores'!AV643&lt;&gt;"",'2. Enter scores'!$B643-'2. Enter scores'!AV643,"")</f>
        <v/>
      </c>
      <c r="AX639" s="125" t="str">
        <f>IF('2. Enter scores'!AW643&lt;&gt;"",'2. Enter scores'!$B643-'2. Enter scores'!AW643,"")</f>
        <v/>
      </c>
      <c r="AY639" s="125" t="str">
        <f>IF('2. Enter scores'!AX643&lt;&gt;"",'2. Enter scores'!$B643-'2. Enter scores'!AX643,"")</f>
        <v/>
      </c>
      <c r="AZ639" s="125" t="str">
        <f>IF('2. Enter scores'!AY643&lt;&gt;"",'2. Enter scores'!$B643-'2. Enter scores'!AY643,"")</f>
        <v/>
      </c>
      <c r="BA639" s="125" t="str">
        <f>IF('2. Enter scores'!AZ643&lt;&gt;"",'2. Enter scores'!$B643-'2. Enter scores'!AZ643,"")</f>
        <v/>
      </c>
      <c r="BB639" s="125" t="str">
        <f>IF('2. Enter scores'!BA643&lt;&gt;"",'2. Enter scores'!$B643-'2. Enter scores'!BA643,"")</f>
        <v/>
      </c>
      <c r="BC639" s="125" t="str">
        <f>IF('2. Enter scores'!BB643&lt;&gt;"",'2. Enter scores'!$B643-'2. Enter scores'!BB643,"")</f>
        <v/>
      </c>
      <c r="BD639" s="125" t="str">
        <f>IF('2. Enter scores'!BC643&lt;&gt;"",'2. Enter scores'!$B643-'2. Enter scores'!BC643,"")</f>
        <v/>
      </c>
      <c r="BE639" s="125" t="str">
        <f>IF('2. Enter scores'!BD643&lt;&gt;"",'2. Enter scores'!$B643-'2. Enter scores'!BD643,"")</f>
        <v/>
      </c>
      <c r="BF639" s="125" t="str">
        <f>IF('2. Enter scores'!BE643&lt;&gt;"",'2. Enter scores'!$B643-'2. Enter scores'!BE643,"")</f>
        <v/>
      </c>
      <c r="BG639" s="125" t="str">
        <f>IF('2. Enter scores'!BF643&lt;&gt;"",'2. Enter scores'!$B643-'2. Enter scores'!BF643,"")</f>
        <v/>
      </c>
      <c r="BH639" s="125" t="str">
        <f>IF('2. Enter scores'!BG643&lt;&gt;"",'2. Enter scores'!$B643-'2. Enter scores'!BG643,"")</f>
        <v/>
      </c>
      <c r="BI639" s="125" t="str">
        <f>IF('2. Enter scores'!BH643&lt;&gt;"",'2. Enter scores'!$B643-'2. Enter scores'!BH643,"")</f>
        <v/>
      </c>
      <c r="BJ639" s="125" t="str">
        <f>IF('2. Enter scores'!BI643&lt;&gt;"",'2. Enter scores'!$B643-'2. Enter scores'!BI643,"")</f>
        <v/>
      </c>
      <c r="BK639" s="125" t="str">
        <f>IF('2. Enter scores'!BJ643&lt;&gt;"",'2. Enter scores'!$B643-'2. Enter scores'!BJ643,"")</f>
        <v/>
      </c>
      <c r="BL639" s="125" t="str">
        <f>IF('2. Enter scores'!BK643&lt;&gt;"",'2. Enter scores'!$B643-'2. Enter scores'!BK643,"")</f>
        <v/>
      </c>
      <c r="BM639" s="125" t="str">
        <f>IF('2. Enter scores'!BL643&lt;&gt;"",'2. Enter scores'!$B643-'2. Enter scores'!BL643,"")</f>
        <v/>
      </c>
      <c r="BN639" s="125" t="str">
        <f>IF('2. Enter scores'!BM643&lt;&gt;"",'2. Enter scores'!$B643-'2. Enter scores'!BM643,"")</f>
        <v/>
      </c>
      <c r="BO639" s="125" t="str">
        <f>IF('2. Enter scores'!BN643&lt;&gt;"",'2. Enter scores'!$B643-'2. Enter scores'!BN643,"")</f>
        <v/>
      </c>
      <c r="BP639" s="108">
        <v>1000</v>
      </c>
    </row>
    <row r="640" spans="2:68" x14ac:dyDescent="0.35">
      <c r="B640" s="125" t="str">
        <f>IF('2. Enter scores'!A644&lt;&gt;"",'2. Enter scores'!A644,"")</f>
        <v/>
      </c>
      <c r="H640" s="125" t="str">
        <f>IF('2. Enter scores'!G644&lt;&gt;"",'2. Enter scores'!$B644-'2. Enter scores'!G644,"")</f>
        <v/>
      </c>
      <c r="I640" s="125" t="str">
        <f>IF('2. Enter scores'!H644&lt;&gt;"",'2. Enter scores'!$B644-'2. Enter scores'!H644,"")</f>
        <v/>
      </c>
      <c r="J640" s="125" t="str">
        <f>IF('2. Enter scores'!I644&lt;&gt;"",'2. Enter scores'!$B644-'2. Enter scores'!I644,"")</f>
        <v/>
      </c>
      <c r="K640" s="125" t="str">
        <f>IF('2. Enter scores'!J644&lt;&gt;"",'2. Enter scores'!$B644-'2. Enter scores'!J644,"")</f>
        <v/>
      </c>
      <c r="L640" s="125" t="str">
        <f>IF('2. Enter scores'!K644&lt;&gt;"",'2. Enter scores'!$B644-'2. Enter scores'!K644,"")</f>
        <v/>
      </c>
      <c r="M640" s="125" t="str">
        <f>IF('2. Enter scores'!L644&lt;&gt;"",'2. Enter scores'!$B644-'2. Enter scores'!L644,"")</f>
        <v/>
      </c>
      <c r="N640" s="125" t="str">
        <f>IF('2. Enter scores'!M644&lt;&gt;"",'2. Enter scores'!$B644-'2. Enter scores'!M644,"")</f>
        <v/>
      </c>
      <c r="O640" s="125" t="str">
        <f>IF('2. Enter scores'!N644&lt;&gt;"",'2. Enter scores'!$B644-'2. Enter scores'!N644,"")</f>
        <v/>
      </c>
      <c r="P640" s="125" t="str">
        <f>IF('2. Enter scores'!O644&lt;&gt;"",'2. Enter scores'!$B644-'2. Enter scores'!O644,"")</f>
        <v/>
      </c>
      <c r="Q640" s="125" t="str">
        <f>IF('2. Enter scores'!P644&lt;&gt;"",'2. Enter scores'!$B644-'2. Enter scores'!P644,"")</f>
        <v/>
      </c>
      <c r="R640" s="125" t="str">
        <f>IF('2. Enter scores'!Q644&lt;&gt;"",'2. Enter scores'!$B644-'2. Enter scores'!Q644,"")</f>
        <v/>
      </c>
      <c r="S640" s="125" t="str">
        <f>IF('2. Enter scores'!R644&lt;&gt;"",'2. Enter scores'!$B644-'2. Enter scores'!R644,"")</f>
        <v/>
      </c>
      <c r="T640" s="125" t="str">
        <f>IF('2. Enter scores'!S644&lt;&gt;"",'2. Enter scores'!$B644-'2. Enter scores'!S644,"")</f>
        <v/>
      </c>
      <c r="U640" s="125" t="str">
        <f>IF('2. Enter scores'!T644&lt;&gt;"",'2. Enter scores'!$B644-'2. Enter scores'!T644,"")</f>
        <v/>
      </c>
      <c r="V640" s="125" t="str">
        <f>IF('2. Enter scores'!U644&lt;&gt;"",'2. Enter scores'!$B644-'2. Enter scores'!U644,"")</f>
        <v/>
      </c>
      <c r="W640" s="125" t="str">
        <f>IF('2. Enter scores'!V644&lt;&gt;"",'2. Enter scores'!$B644-'2. Enter scores'!V644,"")</f>
        <v/>
      </c>
      <c r="X640" s="125" t="str">
        <f>IF('2. Enter scores'!W644&lt;&gt;"",'2. Enter scores'!$B644-'2. Enter scores'!W644,"")</f>
        <v/>
      </c>
      <c r="Y640" s="125" t="str">
        <f>IF('2. Enter scores'!X644&lt;&gt;"",'2. Enter scores'!$B644-'2. Enter scores'!X644,"")</f>
        <v/>
      </c>
      <c r="Z640" s="125" t="str">
        <f>IF('2. Enter scores'!Y644&lt;&gt;"",'2. Enter scores'!$B644-'2. Enter scores'!Y644,"")</f>
        <v/>
      </c>
      <c r="AA640" s="125" t="str">
        <f>IF('2. Enter scores'!Z644&lt;&gt;"",'2. Enter scores'!$B644-'2. Enter scores'!Z644,"")</f>
        <v/>
      </c>
      <c r="AB640" s="125" t="str">
        <f>IF('2. Enter scores'!AA644&lt;&gt;"",'2. Enter scores'!$B644-'2. Enter scores'!AA644,"")</f>
        <v/>
      </c>
      <c r="AC640" s="125" t="str">
        <f>IF('2. Enter scores'!AB644&lt;&gt;"",'2. Enter scores'!$B644-'2. Enter scores'!AB644,"")</f>
        <v/>
      </c>
      <c r="AD640" s="125" t="str">
        <f>IF('2. Enter scores'!AC644&lt;&gt;"",'2. Enter scores'!$B644-'2. Enter scores'!AC644,"")</f>
        <v/>
      </c>
      <c r="AE640" s="125" t="str">
        <f>IF('2. Enter scores'!AD644&lt;&gt;"",'2. Enter scores'!$B644-'2. Enter scores'!AD644,"")</f>
        <v/>
      </c>
      <c r="AF640" s="125" t="str">
        <f>IF('2. Enter scores'!AE644&lt;&gt;"",'2. Enter scores'!$B644-'2. Enter scores'!AE644,"")</f>
        <v/>
      </c>
      <c r="AG640" s="125" t="str">
        <f>IF('2. Enter scores'!AF644&lt;&gt;"",'2. Enter scores'!$B644-'2. Enter scores'!AF644,"")</f>
        <v/>
      </c>
      <c r="AH640" s="125" t="str">
        <f>IF('2. Enter scores'!AG644&lt;&gt;"",'2. Enter scores'!$B644-'2. Enter scores'!AG644,"")</f>
        <v/>
      </c>
      <c r="AI640" s="125" t="str">
        <f>IF('2. Enter scores'!AH644&lt;&gt;"",'2. Enter scores'!$B644-'2. Enter scores'!AH644,"")</f>
        <v/>
      </c>
      <c r="AJ640" s="125" t="str">
        <f>IF('2. Enter scores'!AI644&lt;&gt;"",'2. Enter scores'!$B644-'2. Enter scores'!AI644,"")</f>
        <v/>
      </c>
      <c r="AK640" s="125" t="str">
        <f>IF('2. Enter scores'!AJ644&lt;&gt;"",'2. Enter scores'!$B644-'2. Enter scores'!AJ644,"")</f>
        <v/>
      </c>
      <c r="AL640" s="125" t="str">
        <f>IF('2. Enter scores'!AK644&lt;&gt;"",'2. Enter scores'!$B644-'2. Enter scores'!AK644,"")</f>
        <v/>
      </c>
      <c r="AM640" s="125" t="str">
        <f>IF('2. Enter scores'!AL644&lt;&gt;"",'2. Enter scores'!$B644-'2. Enter scores'!AL644,"")</f>
        <v/>
      </c>
      <c r="AN640" s="125" t="str">
        <f>IF('2. Enter scores'!AM644&lt;&gt;"",'2. Enter scores'!$B644-'2. Enter scores'!AM644,"")</f>
        <v/>
      </c>
      <c r="AO640" s="125" t="str">
        <f>IF('2. Enter scores'!AN644&lt;&gt;"",'2. Enter scores'!$B644-'2. Enter scores'!AN644,"")</f>
        <v/>
      </c>
      <c r="AP640" s="125" t="str">
        <f>IF('2. Enter scores'!AO644&lt;&gt;"",'2. Enter scores'!$B644-'2. Enter scores'!AO644,"")</f>
        <v/>
      </c>
      <c r="AQ640" s="125" t="str">
        <f>IF('2. Enter scores'!AP644&lt;&gt;"",'2. Enter scores'!$B644-'2. Enter scores'!AP644,"")</f>
        <v/>
      </c>
      <c r="AR640" s="125" t="str">
        <f>IF('2. Enter scores'!AQ644&lt;&gt;"",'2. Enter scores'!$B644-'2. Enter scores'!AQ644,"")</f>
        <v/>
      </c>
      <c r="AS640" s="125" t="str">
        <f>IF('2. Enter scores'!AR644&lt;&gt;"",'2. Enter scores'!$B644-'2. Enter scores'!AR644,"")</f>
        <v/>
      </c>
      <c r="AT640" s="125" t="str">
        <f>IF('2. Enter scores'!AS644&lt;&gt;"",'2. Enter scores'!$B644-'2. Enter scores'!AS644,"")</f>
        <v/>
      </c>
      <c r="AU640" s="125" t="str">
        <f>IF('2. Enter scores'!AT644&lt;&gt;"",'2. Enter scores'!$B644-'2. Enter scores'!AT644,"")</f>
        <v/>
      </c>
      <c r="AV640" s="125" t="str">
        <f>IF('2. Enter scores'!AU644&lt;&gt;"",'2. Enter scores'!$B644-'2. Enter scores'!AU644,"")</f>
        <v/>
      </c>
      <c r="AW640" s="125" t="str">
        <f>IF('2. Enter scores'!AV644&lt;&gt;"",'2. Enter scores'!$B644-'2. Enter scores'!AV644,"")</f>
        <v/>
      </c>
      <c r="AX640" s="125" t="str">
        <f>IF('2. Enter scores'!AW644&lt;&gt;"",'2. Enter scores'!$B644-'2. Enter scores'!AW644,"")</f>
        <v/>
      </c>
      <c r="AY640" s="125" t="str">
        <f>IF('2. Enter scores'!AX644&lt;&gt;"",'2. Enter scores'!$B644-'2. Enter scores'!AX644,"")</f>
        <v/>
      </c>
      <c r="AZ640" s="125" t="str">
        <f>IF('2. Enter scores'!AY644&lt;&gt;"",'2. Enter scores'!$B644-'2. Enter scores'!AY644,"")</f>
        <v/>
      </c>
      <c r="BA640" s="125" t="str">
        <f>IF('2. Enter scores'!AZ644&lt;&gt;"",'2. Enter scores'!$B644-'2. Enter scores'!AZ644,"")</f>
        <v/>
      </c>
      <c r="BB640" s="125" t="str">
        <f>IF('2. Enter scores'!BA644&lt;&gt;"",'2. Enter scores'!$B644-'2. Enter scores'!BA644,"")</f>
        <v/>
      </c>
      <c r="BC640" s="125" t="str">
        <f>IF('2. Enter scores'!BB644&lt;&gt;"",'2. Enter scores'!$B644-'2. Enter scores'!BB644,"")</f>
        <v/>
      </c>
      <c r="BD640" s="125" t="str">
        <f>IF('2. Enter scores'!BC644&lt;&gt;"",'2. Enter scores'!$B644-'2. Enter scores'!BC644,"")</f>
        <v/>
      </c>
      <c r="BE640" s="125" t="str">
        <f>IF('2. Enter scores'!BD644&lt;&gt;"",'2. Enter scores'!$B644-'2. Enter scores'!BD644,"")</f>
        <v/>
      </c>
      <c r="BF640" s="125" t="str">
        <f>IF('2. Enter scores'!BE644&lt;&gt;"",'2. Enter scores'!$B644-'2. Enter scores'!BE644,"")</f>
        <v/>
      </c>
      <c r="BG640" s="125" t="str">
        <f>IF('2. Enter scores'!BF644&lt;&gt;"",'2. Enter scores'!$B644-'2. Enter scores'!BF644,"")</f>
        <v/>
      </c>
      <c r="BH640" s="125" t="str">
        <f>IF('2. Enter scores'!BG644&lt;&gt;"",'2. Enter scores'!$B644-'2. Enter scores'!BG644,"")</f>
        <v/>
      </c>
      <c r="BI640" s="125" t="str">
        <f>IF('2. Enter scores'!BH644&lt;&gt;"",'2. Enter scores'!$B644-'2. Enter scores'!BH644,"")</f>
        <v/>
      </c>
      <c r="BJ640" s="125" t="str">
        <f>IF('2. Enter scores'!BI644&lt;&gt;"",'2. Enter scores'!$B644-'2. Enter scores'!BI644,"")</f>
        <v/>
      </c>
      <c r="BK640" s="125" t="str">
        <f>IF('2. Enter scores'!BJ644&lt;&gt;"",'2. Enter scores'!$B644-'2. Enter scores'!BJ644,"")</f>
        <v/>
      </c>
      <c r="BL640" s="125" t="str">
        <f>IF('2. Enter scores'!BK644&lt;&gt;"",'2. Enter scores'!$B644-'2. Enter scores'!BK644,"")</f>
        <v/>
      </c>
      <c r="BM640" s="125" t="str">
        <f>IF('2. Enter scores'!BL644&lt;&gt;"",'2. Enter scores'!$B644-'2. Enter scores'!BL644,"")</f>
        <v/>
      </c>
      <c r="BN640" s="125" t="str">
        <f>IF('2. Enter scores'!BM644&lt;&gt;"",'2. Enter scores'!$B644-'2. Enter scores'!BM644,"")</f>
        <v/>
      </c>
      <c r="BO640" s="125" t="str">
        <f>IF('2. Enter scores'!BN644&lt;&gt;"",'2. Enter scores'!$B644-'2. Enter scores'!BN644,"")</f>
        <v/>
      </c>
      <c r="BP640" s="108">
        <v>1000</v>
      </c>
    </row>
    <row r="641" spans="2:68" x14ac:dyDescent="0.35">
      <c r="B641" s="125" t="str">
        <f>IF('2. Enter scores'!A645&lt;&gt;"",'2. Enter scores'!A645,"")</f>
        <v/>
      </c>
      <c r="H641" s="125" t="str">
        <f>IF('2. Enter scores'!G645&lt;&gt;"",'2. Enter scores'!$B645-'2. Enter scores'!G645,"")</f>
        <v/>
      </c>
      <c r="I641" s="125" t="str">
        <f>IF('2. Enter scores'!H645&lt;&gt;"",'2. Enter scores'!$B645-'2. Enter scores'!H645,"")</f>
        <v/>
      </c>
      <c r="J641" s="125" t="str">
        <f>IF('2. Enter scores'!I645&lt;&gt;"",'2. Enter scores'!$B645-'2. Enter scores'!I645,"")</f>
        <v/>
      </c>
      <c r="K641" s="125" t="str">
        <f>IF('2. Enter scores'!J645&lt;&gt;"",'2. Enter scores'!$B645-'2. Enter scores'!J645,"")</f>
        <v/>
      </c>
      <c r="L641" s="125" t="str">
        <f>IF('2. Enter scores'!K645&lt;&gt;"",'2. Enter scores'!$B645-'2. Enter scores'!K645,"")</f>
        <v/>
      </c>
      <c r="M641" s="125" t="str">
        <f>IF('2. Enter scores'!L645&lt;&gt;"",'2. Enter scores'!$B645-'2. Enter scores'!L645,"")</f>
        <v/>
      </c>
      <c r="N641" s="125" t="str">
        <f>IF('2. Enter scores'!M645&lt;&gt;"",'2. Enter scores'!$B645-'2. Enter scores'!M645,"")</f>
        <v/>
      </c>
      <c r="O641" s="125" t="str">
        <f>IF('2. Enter scores'!N645&lt;&gt;"",'2. Enter scores'!$B645-'2. Enter scores'!N645,"")</f>
        <v/>
      </c>
      <c r="P641" s="125" t="str">
        <f>IF('2. Enter scores'!O645&lt;&gt;"",'2. Enter scores'!$B645-'2. Enter scores'!O645,"")</f>
        <v/>
      </c>
      <c r="Q641" s="125" t="str">
        <f>IF('2. Enter scores'!P645&lt;&gt;"",'2. Enter scores'!$B645-'2. Enter scores'!P645,"")</f>
        <v/>
      </c>
      <c r="R641" s="125" t="str">
        <f>IF('2. Enter scores'!Q645&lt;&gt;"",'2. Enter scores'!$B645-'2. Enter scores'!Q645,"")</f>
        <v/>
      </c>
      <c r="S641" s="125" t="str">
        <f>IF('2. Enter scores'!R645&lt;&gt;"",'2. Enter scores'!$B645-'2. Enter scores'!R645,"")</f>
        <v/>
      </c>
      <c r="T641" s="125" t="str">
        <f>IF('2. Enter scores'!S645&lt;&gt;"",'2. Enter scores'!$B645-'2. Enter scores'!S645,"")</f>
        <v/>
      </c>
      <c r="U641" s="125" t="str">
        <f>IF('2. Enter scores'!T645&lt;&gt;"",'2. Enter scores'!$B645-'2. Enter scores'!T645,"")</f>
        <v/>
      </c>
      <c r="V641" s="125" t="str">
        <f>IF('2. Enter scores'!U645&lt;&gt;"",'2. Enter scores'!$B645-'2. Enter scores'!U645,"")</f>
        <v/>
      </c>
      <c r="W641" s="125" t="str">
        <f>IF('2. Enter scores'!V645&lt;&gt;"",'2. Enter scores'!$B645-'2. Enter scores'!V645,"")</f>
        <v/>
      </c>
      <c r="X641" s="125" t="str">
        <f>IF('2. Enter scores'!W645&lt;&gt;"",'2. Enter scores'!$B645-'2. Enter scores'!W645,"")</f>
        <v/>
      </c>
      <c r="Y641" s="125" t="str">
        <f>IF('2. Enter scores'!X645&lt;&gt;"",'2. Enter scores'!$B645-'2. Enter scores'!X645,"")</f>
        <v/>
      </c>
      <c r="Z641" s="125" t="str">
        <f>IF('2. Enter scores'!Y645&lt;&gt;"",'2. Enter scores'!$B645-'2. Enter scores'!Y645,"")</f>
        <v/>
      </c>
      <c r="AA641" s="125" t="str">
        <f>IF('2. Enter scores'!Z645&lt;&gt;"",'2. Enter scores'!$B645-'2. Enter scores'!Z645,"")</f>
        <v/>
      </c>
      <c r="AB641" s="125" t="str">
        <f>IF('2. Enter scores'!AA645&lt;&gt;"",'2. Enter scores'!$B645-'2. Enter scores'!AA645,"")</f>
        <v/>
      </c>
      <c r="AC641" s="125" t="str">
        <f>IF('2. Enter scores'!AB645&lt;&gt;"",'2. Enter scores'!$B645-'2. Enter scores'!AB645,"")</f>
        <v/>
      </c>
      <c r="AD641" s="125" t="str">
        <f>IF('2. Enter scores'!AC645&lt;&gt;"",'2. Enter scores'!$B645-'2. Enter scores'!AC645,"")</f>
        <v/>
      </c>
      <c r="AE641" s="125" t="str">
        <f>IF('2. Enter scores'!AD645&lt;&gt;"",'2. Enter scores'!$B645-'2. Enter scores'!AD645,"")</f>
        <v/>
      </c>
      <c r="AF641" s="125" t="str">
        <f>IF('2. Enter scores'!AE645&lt;&gt;"",'2. Enter scores'!$B645-'2. Enter scores'!AE645,"")</f>
        <v/>
      </c>
      <c r="AG641" s="125" t="str">
        <f>IF('2. Enter scores'!AF645&lt;&gt;"",'2. Enter scores'!$B645-'2. Enter scores'!AF645,"")</f>
        <v/>
      </c>
      <c r="AH641" s="125" t="str">
        <f>IF('2. Enter scores'!AG645&lt;&gt;"",'2. Enter scores'!$B645-'2. Enter scores'!AG645,"")</f>
        <v/>
      </c>
      <c r="AI641" s="125" t="str">
        <f>IF('2. Enter scores'!AH645&lt;&gt;"",'2. Enter scores'!$B645-'2. Enter scores'!AH645,"")</f>
        <v/>
      </c>
      <c r="AJ641" s="125" t="str">
        <f>IF('2. Enter scores'!AI645&lt;&gt;"",'2. Enter scores'!$B645-'2. Enter scores'!AI645,"")</f>
        <v/>
      </c>
      <c r="AK641" s="125" t="str">
        <f>IF('2. Enter scores'!AJ645&lt;&gt;"",'2. Enter scores'!$B645-'2. Enter scores'!AJ645,"")</f>
        <v/>
      </c>
      <c r="AL641" s="125" t="str">
        <f>IF('2. Enter scores'!AK645&lt;&gt;"",'2. Enter scores'!$B645-'2. Enter scores'!AK645,"")</f>
        <v/>
      </c>
      <c r="AM641" s="125" t="str">
        <f>IF('2. Enter scores'!AL645&lt;&gt;"",'2. Enter scores'!$B645-'2. Enter scores'!AL645,"")</f>
        <v/>
      </c>
      <c r="AN641" s="125" t="str">
        <f>IF('2. Enter scores'!AM645&lt;&gt;"",'2. Enter scores'!$B645-'2. Enter scores'!AM645,"")</f>
        <v/>
      </c>
      <c r="AO641" s="125" t="str">
        <f>IF('2. Enter scores'!AN645&lt;&gt;"",'2. Enter scores'!$B645-'2. Enter scores'!AN645,"")</f>
        <v/>
      </c>
      <c r="AP641" s="125" t="str">
        <f>IF('2. Enter scores'!AO645&lt;&gt;"",'2. Enter scores'!$B645-'2. Enter scores'!AO645,"")</f>
        <v/>
      </c>
      <c r="AQ641" s="125" t="str">
        <f>IF('2. Enter scores'!AP645&lt;&gt;"",'2. Enter scores'!$B645-'2. Enter scores'!AP645,"")</f>
        <v/>
      </c>
      <c r="AR641" s="125" t="str">
        <f>IF('2. Enter scores'!AQ645&lt;&gt;"",'2. Enter scores'!$B645-'2. Enter scores'!AQ645,"")</f>
        <v/>
      </c>
      <c r="AS641" s="125" t="str">
        <f>IF('2. Enter scores'!AR645&lt;&gt;"",'2. Enter scores'!$B645-'2. Enter scores'!AR645,"")</f>
        <v/>
      </c>
      <c r="AT641" s="125" t="str">
        <f>IF('2. Enter scores'!AS645&lt;&gt;"",'2. Enter scores'!$B645-'2. Enter scores'!AS645,"")</f>
        <v/>
      </c>
      <c r="AU641" s="125" t="str">
        <f>IF('2. Enter scores'!AT645&lt;&gt;"",'2. Enter scores'!$B645-'2. Enter scores'!AT645,"")</f>
        <v/>
      </c>
      <c r="AV641" s="125" t="str">
        <f>IF('2. Enter scores'!AU645&lt;&gt;"",'2. Enter scores'!$B645-'2. Enter scores'!AU645,"")</f>
        <v/>
      </c>
      <c r="AW641" s="125" t="str">
        <f>IF('2. Enter scores'!AV645&lt;&gt;"",'2. Enter scores'!$B645-'2. Enter scores'!AV645,"")</f>
        <v/>
      </c>
      <c r="AX641" s="125" t="str">
        <f>IF('2. Enter scores'!AW645&lt;&gt;"",'2. Enter scores'!$B645-'2. Enter scores'!AW645,"")</f>
        <v/>
      </c>
      <c r="AY641" s="125" t="str">
        <f>IF('2. Enter scores'!AX645&lt;&gt;"",'2. Enter scores'!$B645-'2. Enter scores'!AX645,"")</f>
        <v/>
      </c>
      <c r="AZ641" s="125" t="str">
        <f>IF('2. Enter scores'!AY645&lt;&gt;"",'2. Enter scores'!$B645-'2. Enter scores'!AY645,"")</f>
        <v/>
      </c>
      <c r="BA641" s="125" t="str">
        <f>IF('2. Enter scores'!AZ645&lt;&gt;"",'2. Enter scores'!$B645-'2. Enter scores'!AZ645,"")</f>
        <v/>
      </c>
      <c r="BB641" s="125" t="str">
        <f>IF('2. Enter scores'!BA645&lt;&gt;"",'2. Enter scores'!$B645-'2. Enter scores'!BA645,"")</f>
        <v/>
      </c>
      <c r="BC641" s="125" t="str">
        <f>IF('2. Enter scores'!BB645&lt;&gt;"",'2. Enter scores'!$B645-'2. Enter scores'!BB645,"")</f>
        <v/>
      </c>
      <c r="BD641" s="125" t="str">
        <f>IF('2. Enter scores'!BC645&lt;&gt;"",'2. Enter scores'!$B645-'2. Enter scores'!BC645,"")</f>
        <v/>
      </c>
      <c r="BE641" s="125" t="str">
        <f>IF('2. Enter scores'!BD645&lt;&gt;"",'2. Enter scores'!$B645-'2. Enter scores'!BD645,"")</f>
        <v/>
      </c>
      <c r="BF641" s="125" t="str">
        <f>IF('2. Enter scores'!BE645&lt;&gt;"",'2. Enter scores'!$B645-'2. Enter scores'!BE645,"")</f>
        <v/>
      </c>
      <c r="BG641" s="125" t="str">
        <f>IF('2. Enter scores'!BF645&lt;&gt;"",'2. Enter scores'!$B645-'2. Enter scores'!BF645,"")</f>
        <v/>
      </c>
      <c r="BH641" s="125" t="str">
        <f>IF('2. Enter scores'!BG645&lt;&gt;"",'2. Enter scores'!$B645-'2. Enter scores'!BG645,"")</f>
        <v/>
      </c>
      <c r="BI641" s="125" t="str">
        <f>IF('2. Enter scores'!BH645&lt;&gt;"",'2. Enter scores'!$B645-'2. Enter scores'!BH645,"")</f>
        <v/>
      </c>
      <c r="BJ641" s="125" t="str">
        <f>IF('2. Enter scores'!BI645&lt;&gt;"",'2. Enter scores'!$B645-'2. Enter scores'!BI645,"")</f>
        <v/>
      </c>
      <c r="BK641" s="125" t="str">
        <f>IF('2. Enter scores'!BJ645&lt;&gt;"",'2. Enter scores'!$B645-'2. Enter scores'!BJ645,"")</f>
        <v/>
      </c>
      <c r="BL641" s="125" t="str">
        <f>IF('2. Enter scores'!BK645&lt;&gt;"",'2. Enter scores'!$B645-'2. Enter scores'!BK645,"")</f>
        <v/>
      </c>
      <c r="BM641" s="125" t="str">
        <f>IF('2. Enter scores'!BL645&lt;&gt;"",'2. Enter scores'!$B645-'2. Enter scores'!BL645,"")</f>
        <v/>
      </c>
      <c r="BN641" s="125" t="str">
        <f>IF('2. Enter scores'!BM645&lt;&gt;"",'2. Enter scores'!$B645-'2. Enter scores'!BM645,"")</f>
        <v/>
      </c>
      <c r="BO641" s="125" t="str">
        <f>IF('2. Enter scores'!BN645&lt;&gt;"",'2. Enter scores'!$B645-'2. Enter scores'!BN645,"")</f>
        <v/>
      </c>
      <c r="BP641" s="108">
        <v>1000</v>
      </c>
    </row>
    <row r="642" spans="2:68" x14ac:dyDescent="0.35">
      <c r="B642" s="125" t="str">
        <f>IF('2. Enter scores'!A646&lt;&gt;"",'2. Enter scores'!A646,"")</f>
        <v/>
      </c>
      <c r="H642" s="125" t="str">
        <f>IF('2. Enter scores'!G646&lt;&gt;"",'2. Enter scores'!$B646-'2. Enter scores'!G646,"")</f>
        <v/>
      </c>
      <c r="I642" s="125" t="str">
        <f>IF('2. Enter scores'!H646&lt;&gt;"",'2. Enter scores'!$B646-'2. Enter scores'!H646,"")</f>
        <v/>
      </c>
      <c r="J642" s="125" t="str">
        <f>IF('2. Enter scores'!I646&lt;&gt;"",'2. Enter scores'!$B646-'2. Enter scores'!I646,"")</f>
        <v/>
      </c>
      <c r="K642" s="125" t="str">
        <f>IF('2. Enter scores'!J646&lt;&gt;"",'2. Enter scores'!$B646-'2. Enter scores'!J646,"")</f>
        <v/>
      </c>
      <c r="L642" s="125" t="str">
        <f>IF('2. Enter scores'!K646&lt;&gt;"",'2. Enter scores'!$B646-'2. Enter scores'!K646,"")</f>
        <v/>
      </c>
      <c r="M642" s="125" t="str">
        <f>IF('2. Enter scores'!L646&lt;&gt;"",'2. Enter scores'!$B646-'2. Enter scores'!L646,"")</f>
        <v/>
      </c>
      <c r="N642" s="125" t="str">
        <f>IF('2. Enter scores'!M646&lt;&gt;"",'2. Enter scores'!$B646-'2. Enter scores'!M646,"")</f>
        <v/>
      </c>
      <c r="O642" s="125" t="str">
        <f>IF('2. Enter scores'!N646&lt;&gt;"",'2. Enter scores'!$B646-'2. Enter scores'!N646,"")</f>
        <v/>
      </c>
      <c r="P642" s="125" t="str">
        <f>IF('2. Enter scores'!O646&lt;&gt;"",'2. Enter scores'!$B646-'2. Enter scores'!O646,"")</f>
        <v/>
      </c>
      <c r="Q642" s="125" t="str">
        <f>IF('2. Enter scores'!P646&lt;&gt;"",'2. Enter scores'!$B646-'2. Enter scores'!P646,"")</f>
        <v/>
      </c>
      <c r="R642" s="125" t="str">
        <f>IF('2. Enter scores'!Q646&lt;&gt;"",'2. Enter scores'!$B646-'2. Enter scores'!Q646,"")</f>
        <v/>
      </c>
      <c r="S642" s="125" t="str">
        <f>IF('2. Enter scores'!R646&lt;&gt;"",'2. Enter scores'!$B646-'2. Enter scores'!R646,"")</f>
        <v/>
      </c>
      <c r="T642" s="125" t="str">
        <f>IF('2. Enter scores'!S646&lt;&gt;"",'2. Enter scores'!$B646-'2. Enter scores'!S646,"")</f>
        <v/>
      </c>
      <c r="U642" s="125" t="str">
        <f>IF('2. Enter scores'!T646&lt;&gt;"",'2. Enter scores'!$B646-'2. Enter scores'!T646,"")</f>
        <v/>
      </c>
      <c r="V642" s="125" t="str">
        <f>IF('2. Enter scores'!U646&lt;&gt;"",'2. Enter scores'!$B646-'2. Enter scores'!U646,"")</f>
        <v/>
      </c>
      <c r="W642" s="125" t="str">
        <f>IF('2. Enter scores'!V646&lt;&gt;"",'2. Enter scores'!$B646-'2. Enter scores'!V646,"")</f>
        <v/>
      </c>
      <c r="X642" s="125" t="str">
        <f>IF('2. Enter scores'!W646&lt;&gt;"",'2. Enter scores'!$B646-'2. Enter scores'!W646,"")</f>
        <v/>
      </c>
      <c r="Y642" s="125" t="str">
        <f>IF('2. Enter scores'!X646&lt;&gt;"",'2. Enter scores'!$B646-'2. Enter scores'!X646,"")</f>
        <v/>
      </c>
      <c r="Z642" s="125" t="str">
        <f>IF('2. Enter scores'!Y646&lt;&gt;"",'2. Enter scores'!$B646-'2. Enter scores'!Y646,"")</f>
        <v/>
      </c>
      <c r="AA642" s="125" t="str">
        <f>IF('2. Enter scores'!Z646&lt;&gt;"",'2. Enter scores'!$B646-'2. Enter scores'!Z646,"")</f>
        <v/>
      </c>
      <c r="AB642" s="125" t="str">
        <f>IF('2. Enter scores'!AA646&lt;&gt;"",'2. Enter scores'!$B646-'2. Enter scores'!AA646,"")</f>
        <v/>
      </c>
      <c r="AC642" s="125" t="str">
        <f>IF('2. Enter scores'!AB646&lt;&gt;"",'2. Enter scores'!$B646-'2. Enter scores'!AB646,"")</f>
        <v/>
      </c>
      <c r="AD642" s="125" t="str">
        <f>IF('2. Enter scores'!AC646&lt;&gt;"",'2. Enter scores'!$B646-'2. Enter scores'!AC646,"")</f>
        <v/>
      </c>
      <c r="AE642" s="125" t="str">
        <f>IF('2. Enter scores'!AD646&lt;&gt;"",'2. Enter scores'!$B646-'2. Enter scores'!AD646,"")</f>
        <v/>
      </c>
      <c r="AF642" s="125" t="str">
        <f>IF('2. Enter scores'!AE646&lt;&gt;"",'2. Enter scores'!$B646-'2. Enter scores'!AE646,"")</f>
        <v/>
      </c>
      <c r="AG642" s="125" t="str">
        <f>IF('2. Enter scores'!AF646&lt;&gt;"",'2. Enter scores'!$B646-'2. Enter scores'!AF646,"")</f>
        <v/>
      </c>
      <c r="AH642" s="125" t="str">
        <f>IF('2. Enter scores'!AG646&lt;&gt;"",'2. Enter scores'!$B646-'2. Enter scores'!AG646,"")</f>
        <v/>
      </c>
      <c r="AI642" s="125" t="str">
        <f>IF('2. Enter scores'!AH646&lt;&gt;"",'2. Enter scores'!$B646-'2. Enter scores'!AH646,"")</f>
        <v/>
      </c>
      <c r="AJ642" s="125" t="str">
        <f>IF('2. Enter scores'!AI646&lt;&gt;"",'2. Enter scores'!$B646-'2. Enter scores'!AI646,"")</f>
        <v/>
      </c>
      <c r="AK642" s="125" t="str">
        <f>IF('2. Enter scores'!AJ646&lt;&gt;"",'2. Enter scores'!$B646-'2. Enter scores'!AJ646,"")</f>
        <v/>
      </c>
      <c r="AL642" s="125" t="str">
        <f>IF('2. Enter scores'!AK646&lt;&gt;"",'2. Enter scores'!$B646-'2. Enter scores'!AK646,"")</f>
        <v/>
      </c>
      <c r="AM642" s="125" t="str">
        <f>IF('2. Enter scores'!AL646&lt;&gt;"",'2. Enter scores'!$B646-'2. Enter scores'!AL646,"")</f>
        <v/>
      </c>
      <c r="AN642" s="125" t="str">
        <f>IF('2. Enter scores'!AM646&lt;&gt;"",'2. Enter scores'!$B646-'2. Enter scores'!AM646,"")</f>
        <v/>
      </c>
      <c r="AO642" s="125" t="str">
        <f>IF('2. Enter scores'!AN646&lt;&gt;"",'2. Enter scores'!$B646-'2. Enter scores'!AN646,"")</f>
        <v/>
      </c>
      <c r="AP642" s="125" t="str">
        <f>IF('2. Enter scores'!AO646&lt;&gt;"",'2. Enter scores'!$B646-'2. Enter scores'!AO646,"")</f>
        <v/>
      </c>
      <c r="AQ642" s="125" t="str">
        <f>IF('2. Enter scores'!AP646&lt;&gt;"",'2. Enter scores'!$B646-'2. Enter scores'!AP646,"")</f>
        <v/>
      </c>
      <c r="AR642" s="125" t="str">
        <f>IF('2. Enter scores'!AQ646&lt;&gt;"",'2. Enter scores'!$B646-'2. Enter scores'!AQ646,"")</f>
        <v/>
      </c>
      <c r="AS642" s="125" t="str">
        <f>IF('2. Enter scores'!AR646&lt;&gt;"",'2. Enter scores'!$B646-'2. Enter scores'!AR646,"")</f>
        <v/>
      </c>
      <c r="AT642" s="125" t="str">
        <f>IF('2. Enter scores'!AS646&lt;&gt;"",'2. Enter scores'!$B646-'2. Enter scores'!AS646,"")</f>
        <v/>
      </c>
      <c r="AU642" s="125" t="str">
        <f>IF('2. Enter scores'!AT646&lt;&gt;"",'2. Enter scores'!$B646-'2. Enter scores'!AT646,"")</f>
        <v/>
      </c>
      <c r="AV642" s="125" t="str">
        <f>IF('2. Enter scores'!AU646&lt;&gt;"",'2. Enter scores'!$B646-'2. Enter scores'!AU646,"")</f>
        <v/>
      </c>
      <c r="AW642" s="125" t="str">
        <f>IF('2. Enter scores'!AV646&lt;&gt;"",'2. Enter scores'!$B646-'2. Enter scores'!AV646,"")</f>
        <v/>
      </c>
      <c r="AX642" s="125" t="str">
        <f>IF('2. Enter scores'!AW646&lt;&gt;"",'2. Enter scores'!$B646-'2. Enter scores'!AW646,"")</f>
        <v/>
      </c>
      <c r="AY642" s="125" t="str">
        <f>IF('2. Enter scores'!AX646&lt;&gt;"",'2. Enter scores'!$B646-'2. Enter scores'!AX646,"")</f>
        <v/>
      </c>
      <c r="AZ642" s="125" t="str">
        <f>IF('2. Enter scores'!AY646&lt;&gt;"",'2. Enter scores'!$B646-'2. Enter scores'!AY646,"")</f>
        <v/>
      </c>
      <c r="BA642" s="125" t="str">
        <f>IF('2. Enter scores'!AZ646&lt;&gt;"",'2. Enter scores'!$B646-'2. Enter scores'!AZ646,"")</f>
        <v/>
      </c>
      <c r="BB642" s="125" t="str">
        <f>IF('2. Enter scores'!BA646&lt;&gt;"",'2. Enter scores'!$B646-'2. Enter scores'!BA646,"")</f>
        <v/>
      </c>
      <c r="BC642" s="125" t="str">
        <f>IF('2. Enter scores'!BB646&lt;&gt;"",'2. Enter scores'!$B646-'2. Enter scores'!BB646,"")</f>
        <v/>
      </c>
      <c r="BD642" s="125" t="str">
        <f>IF('2. Enter scores'!BC646&lt;&gt;"",'2. Enter scores'!$B646-'2. Enter scores'!BC646,"")</f>
        <v/>
      </c>
      <c r="BE642" s="125" t="str">
        <f>IF('2. Enter scores'!BD646&lt;&gt;"",'2. Enter scores'!$B646-'2. Enter scores'!BD646,"")</f>
        <v/>
      </c>
      <c r="BF642" s="125" t="str">
        <f>IF('2. Enter scores'!BE646&lt;&gt;"",'2. Enter scores'!$B646-'2. Enter scores'!BE646,"")</f>
        <v/>
      </c>
      <c r="BG642" s="125" t="str">
        <f>IF('2. Enter scores'!BF646&lt;&gt;"",'2. Enter scores'!$B646-'2. Enter scores'!BF646,"")</f>
        <v/>
      </c>
      <c r="BH642" s="125" t="str">
        <f>IF('2. Enter scores'!BG646&lt;&gt;"",'2. Enter scores'!$B646-'2. Enter scores'!BG646,"")</f>
        <v/>
      </c>
      <c r="BI642" s="125" t="str">
        <f>IF('2. Enter scores'!BH646&lt;&gt;"",'2. Enter scores'!$B646-'2. Enter scores'!BH646,"")</f>
        <v/>
      </c>
      <c r="BJ642" s="125" t="str">
        <f>IF('2. Enter scores'!BI646&lt;&gt;"",'2. Enter scores'!$B646-'2. Enter scores'!BI646,"")</f>
        <v/>
      </c>
      <c r="BK642" s="125" t="str">
        <f>IF('2. Enter scores'!BJ646&lt;&gt;"",'2. Enter scores'!$B646-'2. Enter scores'!BJ646,"")</f>
        <v/>
      </c>
      <c r="BL642" s="125" t="str">
        <f>IF('2. Enter scores'!BK646&lt;&gt;"",'2. Enter scores'!$B646-'2. Enter scores'!BK646,"")</f>
        <v/>
      </c>
      <c r="BM642" s="125" t="str">
        <f>IF('2. Enter scores'!BL646&lt;&gt;"",'2. Enter scores'!$B646-'2. Enter scores'!BL646,"")</f>
        <v/>
      </c>
      <c r="BN642" s="125" t="str">
        <f>IF('2. Enter scores'!BM646&lt;&gt;"",'2. Enter scores'!$B646-'2. Enter scores'!BM646,"")</f>
        <v/>
      </c>
      <c r="BO642" s="125" t="str">
        <f>IF('2. Enter scores'!BN646&lt;&gt;"",'2. Enter scores'!$B646-'2. Enter scores'!BN646,"")</f>
        <v/>
      </c>
      <c r="BP642" s="108">
        <v>1000</v>
      </c>
    </row>
    <row r="643" spans="2:68" x14ac:dyDescent="0.35">
      <c r="B643" s="125" t="str">
        <f>IF('2. Enter scores'!A647&lt;&gt;"",'2. Enter scores'!A647,"")</f>
        <v/>
      </c>
      <c r="H643" s="125" t="str">
        <f>IF('2. Enter scores'!G647&lt;&gt;"",'2. Enter scores'!$B647-'2. Enter scores'!G647,"")</f>
        <v/>
      </c>
      <c r="I643" s="125" t="str">
        <f>IF('2. Enter scores'!H647&lt;&gt;"",'2. Enter scores'!$B647-'2. Enter scores'!H647,"")</f>
        <v/>
      </c>
      <c r="J643" s="125" t="str">
        <f>IF('2. Enter scores'!I647&lt;&gt;"",'2. Enter scores'!$B647-'2. Enter scores'!I647,"")</f>
        <v/>
      </c>
      <c r="K643" s="125" t="str">
        <f>IF('2. Enter scores'!J647&lt;&gt;"",'2. Enter scores'!$B647-'2. Enter scores'!J647,"")</f>
        <v/>
      </c>
      <c r="L643" s="125" t="str">
        <f>IF('2. Enter scores'!K647&lt;&gt;"",'2. Enter scores'!$B647-'2. Enter scores'!K647,"")</f>
        <v/>
      </c>
      <c r="M643" s="125" t="str">
        <f>IF('2. Enter scores'!L647&lt;&gt;"",'2. Enter scores'!$B647-'2. Enter scores'!L647,"")</f>
        <v/>
      </c>
      <c r="N643" s="125" t="str">
        <f>IF('2. Enter scores'!M647&lt;&gt;"",'2. Enter scores'!$B647-'2. Enter scores'!M647,"")</f>
        <v/>
      </c>
      <c r="O643" s="125" t="str">
        <f>IF('2. Enter scores'!N647&lt;&gt;"",'2. Enter scores'!$B647-'2. Enter scores'!N647,"")</f>
        <v/>
      </c>
      <c r="P643" s="125" t="str">
        <f>IF('2. Enter scores'!O647&lt;&gt;"",'2. Enter scores'!$B647-'2. Enter scores'!O647,"")</f>
        <v/>
      </c>
      <c r="Q643" s="125" t="str">
        <f>IF('2. Enter scores'!P647&lt;&gt;"",'2. Enter scores'!$B647-'2. Enter scores'!P647,"")</f>
        <v/>
      </c>
      <c r="R643" s="125" t="str">
        <f>IF('2. Enter scores'!Q647&lt;&gt;"",'2. Enter scores'!$B647-'2. Enter scores'!Q647,"")</f>
        <v/>
      </c>
      <c r="S643" s="125" t="str">
        <f>IF('2. Enter scores'!R647&lt;&gt;"",'2. Enter scores'!$B647-'2. Enter scores'!R647,"")</f>
        <v/>
      </c>
      <c r="T643" s="125" t="str">
        <f>IF('2. Enter scores'!S647&lt;&gt;"",'2. Enter scores'!$B647-'2. Enter scores'!S647,"")</f>
        <v/>
      </c>
      <c r="U643" s="125" t="str">
        <f>IF('2. Enter scores'!T647&lt;&gt;"",'2. Enter scores'!$B647-'2. Enter scores'!T647,"")</f>
        <v/>
      </c>
      <c r="V643" s="125" t="str">
        <f>IF('2. Enter scores'!U647&lt;&gt;"",'2. Enter scores'!$B647-'2. Enter scores'!U647,"")</f>
        <v/>
      </c>
      <c r="W643" s="125" t="str">
        <f>IF('2. Enter scores'!V647&lt;&gt;"",'2. Enter scores'!$B647-'2. Enter scores'!V647,"")</f>
        <v/>
      </c>
      <c r="X643" s="125" t="str">
        <f>IF('2. Enter scores'!W647&lt;&gt;"",'2. Enter scores'!$B647-'2. Enter scores'!W647,"")</f>
        <v/>
      </c>
      <c r="Y643" s="125" t="str">
        <f>IF('2. Enter scores'!X647&lt;&gt;"",'2. Enter scores'!$B647-'2. Enter scores'!X647,"")</f>
        <v/>
      </c>
      <c r="Z643" s="125" t="str">
        <f>IF('2. Enter scores'!Y647&lt;&gt;"",'2. Enter scores'!$B647-'2. Enter scores'!Y647,"")</f>
        <v/>
      </c>
      <c r="AA643" s="125" t="str">
        <f>IF('2. Enter scores'!Z647&lt;&gt;"",'2. Enter scores'!$B647-'2. Enter scores'!Z647,"")</f>
        <v/>
      </c>
      <c r="AB643" s="125" t="str">
        <f>IF('2. Enter scores'!AA647&lt;&gt;"",'2. Enter scores'!$B647-'2. Enter scores'!AA647,"")</f>
        <v/>
      </c>
      <c r="AC643" s="125" t="str">
        <f>IF('2. Enter scores'!AB647&lt;&gt;"",'2. Enter scores'!$B647-'2. Enter scores'!AB647,"")</f>
        <v/>
      </c>
      <c r="AD643" s="125" t="str">
        <f>IF('2. Enter scores'!AC647&lt;&gt;"",'2. Enter scores'!$B647-'2. Enter scores'!AC647,"")</f>
        <v/>
      </c>
      <c r="AE643" s="125" t="str">
        <f>IF('2. Enter scores'!AD647&lt;&gt;"",'2. Enter scores'!$B647-'2. Enter scores'!AD647,"")</f>
        <v/>
      </c>
      <c r="AF643" s="125" t="str">
        <f>IF('2. Enter scores'!AE647&lt;&gt;"",'2. Enter scores'!$B647-'2. Enter scores'!AE647,"")</f>
        <v/>
      </c>
      <c r="AG643" s="125" t="str">
        <f>IF('2. Enter scores'!AF647&lt;&gt;"",'2. Enter scores'!$B647-'2. Enter scores'!AF647,"")</f>
        <v/>
      </c>
      <c r="AH643" s="125" t="str">
        <f>IF('2. Enter scores'!AG647&lt;&gt;"",'2. Enter scores'!$B647-'2. Enter scores'!AG647,"")</f>
        <v/>
      </c>
      <c r="AI643" s="125" t="str">
        <f>IF('2. Enter scores'!AH647&lt;&gt;"",'2. Enter scores'!$B647-'2. Enter scores'!AH647,"")</f>
        <v/>
      </c>
      <c r="AJ643" s="125" t="str">
        <f>IF('2. Enter scores'!AI647&lt;&gt;"",'2. Enter scores'!$B647-'2. Enter scores'!AI647,"")</f>
        <v/>
      </c>
      <c r="AK643" s="125" t="str">
        <f>IF('2. Enter scores'!AJ647&lt;&gt;"",'2. Enter scores'!$B647-'2. Enter scores'!AJ647,"")</f>
        <v/>
      </c>
      <c r="AL643" s="125" t="str">
        <f>IF('2. Enter scores'!AK647&lt;&gt;"",'2. Enter scores'!$B647-'2. Enter scores'!AK647,"")</f>
        <v/>
      </c>
      <c r="AM643" s="125" t="str">
        <f>IF('2. Enter scores'!AL647&lt;&gt;"",'2. Enter scores'!$B647-'2. Enter scores'!AL647,"")</f>
        <v/>
      </c>
      <c r="AN643" s="125" t="str">
        <f>IF('2. Enter scores'!AM647&lt;&gt;"",'2. Enter scores'!$B647-'2. Enter scores'!AM647,"")</f>
        <v/>
      </c>
      <c r="AO643" s="125" t="str">
        <f>IF('2. Enter scores'!AN647&lt;&gt;"",'2. Enter scores'!$B647-'2. Enter scores'!AN647,"")</f>
        <v/>
      </c>
      <c r="AP643" s="125" t="str">
        <f>IF('2. Enter scores'!AO647&lt;&gt;"",'2. Enter scores'!$B647-'2. Enter scores'!AO647,"")</f>
        <v/>
      </c>
      <c r="AQ643" s="125" t="str">
        <f>IF('2. Enter scores'!AP647&lt;&gt;"",'2. Enter scores'!$B647-'2. Enter scores'!AP647,"")</f>
        <v/>
      </c>
      <c r="AR643" s="125" t="str">
        <f>IF('2. Enter scores'!AQ647&lt;&gt;"",'2. Enter scores'!$B647-'2. Enter scores'!AQ647,"")</f>
        <v/>
      </c>
      <c r="AS643" s="125" t="str">
        <f>IF('2. Enter scores'!AR647&lt;&gt;"",'2. Enter scores'!$B647-'2. Enter scores'!AR647,"")</f>
        <v/>
      </c>
      <c r="AT643" s="125" t="str">
        <f>IF('2. Enter scores'!AS647&lt;&gt;"",'2. Enter scores'!$B647-'2. Enter scores'!AS647,"")</f>
        <v/>
      </c>
      <c r="AU643" s="125" t="str">
        <f>IF('2. Enter scores'!AT647&lt;&gt;"",'2. Enter scores'!$B647-'2. Enter scores'!AT647,"")</f>
        <v/>
      </c>
      <c r="AV643" s="125" t="str">
        <f>IF('2. Enter scores'!AU647&lt;&gt;"",'2. Enter scores'!$B647-'2. Enter scores'!AU647,"")</f>
        <v/>
      </c>
      <c r="AW643" s="125" t="str">
        <f>IF('2. Enter scores'!AV647&lt;&gt;"",'2. Enter scores'!$B647-'2. Enter scores'!AV647,"")</f>
        <v/>
      </c>
      <c r="AX643" s="125" t="str">
        <f>IF('2. Enter scores'!AW647&lt;&gt;"",'2. Enter scores'!$B647-'2. Enter scores'!AW647,"")</f>
        <v/>
      </c>
      <c r="AY643" s="125" t="str">
        <f>IF('2. Enter scores'!AX647&lt;&gt;"",'2. Enter scores'!$B647-'2. Enter scores'!AX647,"")</f>
        <v/>
      </c>
      <c r="AZ643" s="125" t="str">
        <f>IF('2. Enter scores'!AY647&lt;&gt;"",'2. Enter scores'!$B647-'2. Enter scores'!AY647,"")</f>
        <v/>
      </c>
      <c r="BA643" s="125" t="str">
        <f>IF('2. Enter scores'!AZ647&lt;&gt;"",'2. Enter scores'!$B647-'2. Enter scores'!AZ647,"")</f>
        <v/>
      </c>
      <c r="BB643" s="125" t="str">
        <f>IF('2. Enter scores'!BA647&lt;&gt;"",'2. Enter scores'!$B647-'2. Enter scores'!BA647,"")</f>
        <v/>
      </c>
      <c r="BC643" s="125" t="str">
        <f>IF('2. Enter scores'!BB647&lt;&gt;"",'2. Enter scores'!$B647-'2. Enter scores'!BB647,"")</f>
        <v/>
      </c>
      <c r="BD643" s="125" t="str">
        <f>IF('2. Enter scores'!BC647&lt;&gt;"",'2. Enter scores'!$B647-'2. Enter scores'!BC647,"")</f>
        <v/>
      </c>
      <c r="BE643" s="125" t="str">
        <f>IF('2. Enter scores'!BD647&lt;&gt;"",'2. Enter scores'!$B647-'2. Enter scores'!BD647,"")</f>
        <v/>
      </c>
      <c r="BF643" s="125" t="str">
        <f>IF('2. Enter scores'!BE647&lt;&gt;"",'2. Enter scores'!$B647-'2. Enter scores'!BE647,"")</f>
        <v/>
      </c>
      <c r="BG643" s="125" t="str">
        <f>IF('2. Enter scores'!BF647&lt;&gt;"",'2. Enter scores'!$B647-'2. Enter scores'!BF647,"")</f>
        <v/>
      </c>
      <c r="BH643" s="125" t="str">
        <f>IF('2. Enter scores'!BG647&lt;&gt;"",'2. Enter scores'!$B647-'2. Enter scores'!BG647,"")</f>
        <v/>
      </c>
      <c r="BI643" s="125" t="str">
        <f>IF('2. Enter scores'!BH647&lt;&gt;"",'2. Enter scores'!$B647-'2. Enter scores'!BH647,"")</f>
        <v/>
      </c>
      <c r="BJ643" s="125" t="str">
        <f>IF('2. Enter scores'!BI647&lt;&gt;"",'2. Enter scores'!$B647-'2. Enter scores'!BI647,"")</f>
        <v/>
      </c>
      <c r="BK643" s="125" t="str">
        <f>IF('2. Enter scores'!BJ647&lt;&gt;"",'2. Enter scores'!$B647-'2. Enter scores'!BJ647,"")</f>
        <v/>
      </c>
      <c r="BL643" s="125" t="str">
        <f>IF('2. Enter scores'!BK647&lt;&gt;"",'2. Enter scores'!$B647-'2. Enter scores'!BK647,"")</f>
        <v/>
      </c>
      <c r="BM643" s="125" t="str">
        <f>IF('2. Enter scores'!BL647&lt;&gt;"",'2. Enter scores'!$B647-'2. Enter scores'!BL647,"")</f>
        <v/>
      </c>
      <c r="BN643" s="125" t="str">
        <f>IF('2. Enter scores'!BM647&lt;&gt;"",'2. Enter scores'!$B647-'2. Enter scores'!BM647,"")</f>
        <v/>
      </c>
      <c r="BO643" s="125" t="str">
        <f>IF('2. Enter scores'!BN647&lt;&gt;"",'2. Enter scores'!$B647-'2. Enter scores'!BN647,"")</f>
        <v/>
      </c>
      <c r="BP643" s="108">
        <v>1000</v>
      </c>
    </row>
    <row r="644" spans="2:68" x14ac:dyDescent="0.35">
      <c r="B644" s="125" t="str">
        <f>IF('2. Enter scores'!A648&lt;&gt;"",'2. Enter scores'!A648,"")</f>
        <v/>
      </c>
      <c r="H644" s="125" t="str">
        <f>IF('2. Enter scores'!G648&lt;&gt;"",'2. Enter scores'!$B648-'2. Enter scores'!G648,"")</f>
        <v/>
      </c>
      <c r="I644" s="125" t="str">
        <f>IF('2. Enter scores'!H648&lt;&gt;"",'2. Enter scores'!$B648-'2. Enter scores'!H648,"")</f>
        <v/>
      </c>
      <c r="J644" s="125" t="str">
        <f>IF('2. Enter scores'!I648&lt;&gt;"",'2. Enter scores'!$B648-'2. Enter scores'!I648,"")</f>
        <v/>
      </c>
      <c r="K644" s="125" t="str">
        <f>IF('2. Enter scores'!J648&lt;&gt;"",'2. Enter scores'!$B648-'2. Enter scores'!J648,"")</f>
        <v/>
      </c>
      <c r="L644" s="125" t="str">
        <f>IF('2. Enter scores'!K648&lt;&gt;"",'2. Enter scores'!$B648-'2. Enter scores'!K648,"")</f>
        <v/>
      </c>
      <c r="M644" s="125" t="str">
        <f>IF('2. Enter scores'!L648&lt;&gt;"",'2. Enter scores'!$B648-'2. Enter scores'!L648,"")</f>
        <v/>
      </c>
      <c r="N644" s="125" t="str">
        <f>IF('2. Enter scores'!M648&lt;&gt;"",'2. Enter scores'!$B648-'2. Enter scores'!M648,"")</f>
        <v/>
      </c>
      <c r="O644" s="125" t="str">
        <f>IF('2. Enter scores'!N648&lt;&gt;"",'2. Enter scores'!$B648-'2. Enter scores'!N648,"")</f>
        <v/>
      </c>
      <c r="P644" s="125" t="str">
        <f>IF('2. Enter scores'!O648&lt;&gt;"",'2. Enter scores'!$B648-'2. Enter scores'!O648,"")</f>
        <v/>
      </c>
      <c r="Q644" s="125" t="str">
        <f>IF('2. Enter scores'!P648&lt;&gt;"",'2. Enter scores'!$B648-'2. Enter scores'!P648,"")</f>
        <v/>
      </c>
      <c r="R644" s="125" t="str">
        <f>IF('2. Enter scores'!Q648&lt;&gt;"",'2. Enter scores'!$B648-'2. Enter scores'!Q648,"")</f>
        <v/>
      </c>
      <c r="S644" s="125" t="str">
        <f>IF('2. Enter scores'!R648&lt;&gt;"",'2. Enter scores'!$B648-'2. Enter scores'!R648,"")</f>
        <v/>
      </c>
      <c r="T644" s="125" t="str">
        <f>IF('2. Enter scores'!S648&lt;&gt;"",'2. Enter scores'!$B648-'2. Enter scores'!S648,"")</f>
        <v/>
      </c>
      <c r="U644" s="125" t="str">
        <f>IF('2. Enter scores'!T648&lt;&gt;"",'2. Enter scores'!$B648-'2. Enter scores'!T648,"")</f>
        <v/>
      </c>
      <c r="V644" s="125" t="str">
        <f>IF('2. Enter scores'!U648&lt;&gt;"",'2. Enter scores'!$B648-'2. Enter scores'!U648,"")</f>
        <v/>
      </c>
      <c r="W644" s="125" t="str">
        <f>IF('2. Enter scores'!V648&lt;&gt;"",'2. Enter scores'!$B648-'2. Enter scores'!V648,"")</f>
        <v/>
      </c>
      <c r="X644" s="125" t="str">
        <f>IF('2. Enter scores'!W648&lt;&gt;"",'2. Enter scores'!$B648-'2. Enter scores'!W648,"")</f>
        <v/>
      </c>
      <c r="Y644" s="125" t="str">
        <f>IF('2. Enter scores'!X648&lt;&gt;"",'2. Enter scores'!$B648-'2. Enter scores'!X648,"")</f>
        <v/>
      </c>
      <c r="Z644" s="125" t="str">
        <f>IF('2. Enter scores'!Y648&lt;&gt;"",'2. Enter scores'!$B648-'2. Enter scores'!Y648,"")</f>
        <v/>
      </c>
      <c r="AA644" s="125" t="str">
        <f>IF('2. Enter scores'!Z648&lt;&gt;"",'2. Enter scores'!$B648-'2. Enter scores'!Z648,"")</f>
        <v/>
      </c>
      <c r="AB644" s="125" t="str">
        <f>IF('2. Enter scores'!AA648&lt;&gt;"",'2. Enter scores'!$B648-'2. Enter scores'!AA648,"")</f>
        <v/>
      </c>
      <c r="AC644" s="125" t="str">
        <f>IF('2. Enter scores'!AB648&lt;&gt;"",'2. Enter scores'!$B648-'2. Enter scores'!AB648,"")</f>
        <v/>
      </c>
      <c r="AD644" s="125" t="str">
        <f>IF('2. Enter scores'!AC648&lt;&gt;"",'2. Enter scores'!$B648-'2. Enter scores'!AC648,"")</f>
        <v/>
      </c>
      <c r="AE644" s="125" t="str">
        <f>IF('2. Enter scores'!AD648&lt;&gt;"",'2. Enter scores'!$B648-'2. Enter scores'!AD648,"")</f>
        <v/>
      </c>
      <c r="AF644" s="125" t="str">
        <f>IF('2. Enter scores'!AE648&lt;&gt;"",'2. Enter scores'!$B648-'2. Enter scores'!AE648,"")</f>
        <v/>
      </c>
      <c r="AG644" s="125" t="str">
        <f>IF('2. Enter scores'!AF648&lt;&gt;"",'2. Enter scores'!$B648-'2. Enter scores'!AF648,"")</f>
        <v/>
      </c>
      <c r="AH644" s="125" t="str">
        <f>IF('2. Enter scores'!AG648&lt;&gt;"",'2. Enter scores'!$B648-'2. Enter scores'!AG648,"")</f>
        <v/>
      </c>
      <c r="AI644" s="125" t="str">
        <f>IF('2. Enter scores'!AH648&lt;&gt;"",'2. Enter scores'!$B648-'2. Enter scores'!AH648,"")</f>
        <v/>
      </c>
      <c r="AJ644" s="125" t="str">
        <f>IF('2. Enter scores'!AI648&lt;&gt;"",'2. Enter scores'!$B648-'2. Enter scores'!AI648,"")</f>
        <v/>
      </c>
      <c r="AK644" s="125" t="str">
        <f>IF('2. Enter scores'!AJ648&lt;&gt;"",'2. Enter scores'!$B648-'2. Enter scores'!AJ648,"")</f>
        <v/>
      </c>
      <c r="AL644" s="125" t="str">
        <f>IF('2. Enter scores'!AK648&lt;&gt;"",'2. Enter scores'!$B648-'2. Enter scores'!AK648,"")</f>
        <v/>
      </c>
      <c r="AM644" s="125" t="str">
        <f>IF('2. Enter scores'!AL648&lt;&gt;"",'2. Enter scores'!$B648-'2. Enter scores'!AL648,"")</f>
        <v/>
      </c>
      <c r="AN644" s="125" t="str">
        <f>IF('2. Enter scores'!AM648&lt;&gt;"",'2. Enter scores'!$B648-'2. Enter scores'!AM648,"")</f>
        <v/>
      </c>
      <c r="AO644" s="125" t="str">
        <f>IF('2. Enter scores'!AN648&lt;&gt;"",'2. Enter scores'!$B648-'2. Enter scores'!AN648,"")</f>
        <v/>
      </c>
      <c r="AP644" s="125" t="str">
        <f>IF('2. Enter scores'!AO648&lt;&gt;"",'2. Enter scores'!$B648-'2. Enter scores'!AO648,"")</f>
        <v/>
      </c>
      <c r="AQ644" s="125" t="str">
        <f>IF('2. Enter scores'!AP648&lt;&gt;"",'2. Enter scores'!$B648-'2. Enter scores'!AP648,"")</f>
        <v/>
      </c>
      <c r="AR644" s="125" t="str">
        <f>IF('2. Enter scores'!AQ648&lt;&gt;"",'2. Enter scores'!$B648-'2. Enter scores'!AQ648,"")</f>
        <v/>
      </c>
      <c r="AS644" s="125" t="str">
        <f>IF('2. Enter scores'!AR648&lt;&gt;"",'2. Enter scores'!$B648-'2. Enter scores'!AR648,"")</f>
        <v/>
      </c>
      <c r="AT644" s="125" t="str">
        <f>IF('2. Enter scores'!AS648&lt;&gt;"",'2. Enter scores'!$B648-'2. Enter scores'!AS648,"")</f>
        <v/>
      </c>
      <c r="AU644" s="125" t="str">
        <f>IF('2. Enter scores'!AT648&lt;&gt;"",'2. Enter scores'!$B648-'2. Enter scores'!AT648,"")</f>
        <v/>
      </c>
      <c r="AV644" s="125" t="str">
        <f>IF('2. Enter scores'!AU648&lt;&gt;"",'2. Enter scores'!$B648-'2. Enter scores'!AU648,"")</f>
        <v/>
      </c>
      <c r="AW644" s="125" t="str">
        <f>IF('2. Enter scores'!AV648&lt;&gt;"",'2. Enter scores'!$B648-'2. Enter scores'!AV648,"")</f>
        <v/>
      </c>
      <c r="AX644" s="125" t="str">
        <f>IF('2. Enter scores'!AW648&lt;&gt;"",'2. Enter scores'!$B648-'2. Enter scores'!AW648,"")</f>
        <v/>
      </c>
      <c r="AY644" s="125" t="str">
        <f>IF('2. Enter scores'!AX648&lt;&gt;"",'2. Enter scores'!$B648-'2. Enter scores'!AX648,"")</f>
        <v/>
      </c>
      <c r="AZ644" s="125" t="str">
        <f>IF('2. Enter scores'!AY648&lt;&gt;"",'2. Enter scores'!$B648-'2. Enter scores'!AY648,"")</f>
        <v/>
      </c>
      <c r="BA644" s="125" t="str">
        <f>IF('2. Enter scores'!AZ648&lt;&gt;"",'2. Enter scores'!$B648-'2. Enter scores'!AZ648,"")</f>
        <v/>
      </c>
      <c r="BB644" s="125" t="str">
        <f>IF('2. Enter scores'!BA648&lt;&gt;"",'2. Enter scores'!$B648-'2. Enter scores'!BA648,"")</f>
        <v/>
      </c>
      <c r="BC644" s="125" t="str">
        <f>IF('2. Enter scores'!BB648&lt;&gt;"",'2. Enter scores'!$B648-'2. Enter scores'!BB648,"")</f>
        <v/>
      </c>
      <c r="BD644" s="125" t="str">
        <f>IF('2. Enter scores'!BC648&lt;&gt;"",'2. Enter scores'!$B648-'2. Enter scores'!BC648,"")</f>
        <v/>
      </c>
      <c r="BE644" s="125" t="str">
        <f>IF('2. Enter scores'!BD648&lt;&gt;"",'2. Enter scores'!$B648-'2. Enter scores'!BD648,"")</f>
        <v/>
      </c>
      <c r="BF644" s="125" t="str">
        <f>IF('2. Enter scores'!BE648&lt;&gt;"",'2. Enter scores'!$B648-'2. Enter scores'!BE648,"")</f>
        <v/>
      </c>
      <c r="BG644" s="125" t="str">
        <f>IF('2. Enter scores'!BF648&lt;&gt;"",'2. Enter scores'!$B648-'2. Enter scores'!BF648,"")</f>
        <v/>
      </c>
      <c r="BH644" s="125" t="str">
        <f>IF('2. Enter scores'!BG648&lt;&gt;"",'2. Enter scores'!$B648-'2. Enter scores'!BG648,"")</f>
        <v/>
      </c>
      <c r="BI644" s="125" t="str">
        <f>IF('2. Enter scores'!BH648&lt;&gt;"",'2. Enter scores'!$B648-'2. Enter scores'!BH648,"")</f>
        <v/>
      </c>
      <c r="BJ644" s="125" t="str">
        <f>IF('2. Enter scores'!BI648&lt;&gt;"",'2. Enter scores'!$B648-'2. Enter scores'!BI648,"")</f>
        <v/>
      </c>
      <c r="BK644" s="125" t="str">
        <f>IF('2. Enter scores'!BJ648&lt;&gt;"",'2. Enter scores'!$B648-'2. Enter scores'!BJ648,"")</f>
        <v/>
      </c>
      <c r="BL644" s="125" t="str">
        <f>IF('2. Enter scores'!BK648&lt;&gt;"",'2. Enter scores'!$B648-'2. Enter scores'!BK648,"")</f>
        <v/>
      </c>
      <c r="BM644" s="125" t="str">
        <f>IF('2. Enter scores'!BL648&lt;&gt;"",'2. Enter scores'!$B648-'2. Enter scores'!BL648,"")</f>
        <v/>
      </c>
      <c r="BN644" s="125" t="str">
        <f>IF('2. Enter scores'!BM648&lt;&gt;"",'2. Enter scores'!$B648-'2. Enter scores'!BM648,"")</f>
        <v/>
      </c>
      <c r="BO644" s="125" t="str">
        <f>IF('2. Enter scores'!BN648&lt;&gt;"",'2. Enter scores'!$B648-'2. Enter scores'!BN648,"")</f>
        <v/>
      </c>
      <c r="BP644" s="108">
        <v>1000</v>
      </c>
    </row>
    <row r="645" spans="2:68" x14ac:dyDescent="0.35">
      <c r="B645" s="125" t="str">
        <f>IF('2. Enter scores'!A649&lt;&gt;"",'2. Enter scores'!A649,"")</f>
        <v/>
      </c>
      <c r="H645" s="125" t="str">
        <f>IF('2. Enter scores'!G649&lt;&gt;"",'2. Enter scores'!$B649-'2. Enter scores'!G649,"")</f>
        <v/>
      </c>
      <c r="I645" s="125" t="str">
        <f>IF('2. Enter scores'!H649&lt;&gt;"",'2. Enter scores'!$B649-'2. Enter scores'!H649,"")</f>
        <v/>
      </c>
      <c r="J645" s="125" t="str">
        <f>IF('2. Enter scores'!I649&lt;&gt;"",'2. Enter scores'!$B649-'2. Enter scores'!I649,"")</f>
        <v/>
      </c>
      <c r="K645" s="125" t="str">
        <f>IF('2. Enter scores'!J649&lt;&gt;"",'2. Enter scores'!$B649-'2. Enter scores'!J649,"")</f>
        <v/>
      </c>
      <c r="L645" s="125" t="str">
        <f>IF('2. Enter scores'!K649&lt;&gt;"",'2. Enter scores'!$B649-'2. Enter scores'!K649,"")</f>
        <v/>
      </c>
      <c r="M645" s="125" t="str">
        <f>IF('2. Enter scores'!L649&lt;&gt;"",'2. Enter scores'!$B649-'2. Enter scores'!L649,"")</f>
        <v/>
      </c>
      <c r="N645" s="125" t="str">
        <f>IF('2. Enter scores'!M649&lt;&gt;"",'2. Enter scores'!$B649-'2. Enter scores'!M649,"")</f>
        <v/>
      </c>
      <c r="O645" s="125" t="str">
        <f>IF('2. Enter scores'!N649&lt;&gt;"",'2. Enter scores'!$B649-'2. Enter scores'!N649,"")</f>
        <v/>
      </c>
      <c r="P645" s="125" t="str">
        <f>IF('2. Enter scores'!O649&lt;&gt;"",'2. Enter scores'!$B649-'2. Enter scores'!O649,"")</f>
        <v/>
      </c>
      <c r="Q645" s="125" t="str">
        <f>IF('2. Enter scores'!P649&lt;&gt;"",'2. Enter scores'!$B649-'2. Enter scores'!P649,"")</f>
        <v/>
      </c>
      <c r="R645" s="125" t="str">
        <f>IF('2. Enter scores'!Q649&lt;&gt;"",'2. Enter scores'!$B649-'2. Enter scores'!Q649,"")</f>
        <v/>
      </c>
      <c r="S645" s="125" t="str">
        <f>IF('2. Enter scores'!R649&lt;&gt;"",'2. Enter scores'!$B649-'2. Enter scores'!R649,"")</f>
        <v/>
      </c>
      <c r="T645" s="125" t="str">
        <f>IF('2. Enter scores'!S649&lt;&gt;"",'2. Enter scores'!$B649-'2. Enter scores'!S649,"")</f>
        <v/>
      </c>
      <c r="U645" s="125" t="str">
        <f>IF('2. Enter scores'!T649&lt;&gt;"",'2. Enter scores'!$B649-'2. Enter scores'!T649,"")</f>
        <v/>
      </c>
      <c r="V645" s="125" t="str">
        <f>IF('2. Enter scores'!U649&lt;&gt;"",'2. Enter scores'!$B649-'2. Enter scores'!U649,"")</f>
        <v/>
      </c>
      <c r="W645" s="125" t="str">
        <f>IF('2. Enter scores'!V649&lt;&gt;"",'2. Enter scores'!$B649-'2. Enter scores'!V649,"")</f>
        <v/>
      </c>
      <c r="X645" s="125" t="str">
        <f>IF('2. Enter scores'!W649&lt;&gt;"",'2. Enter scores'!$B649-'2. Enter scores'!W649,"")</f>
        <v/>
      </c>
      <c r="Y645" s="125" t="str">
        <f>IF('2. Enter scores'!X649&lt;&gt;"",'2. Enter scores'!$B649-'2. Enter scores'!X649,"")</f>
        <v/>
      </c>
      <c r="Z645" s="125" t="str">
        <f>IF('2. Enter scores'!Y649&lt;&gt;"",'2. Enter scores'!$B649-'2. Enter scores'!Y649,"")</f>
        <v/>
      </c>
      <c r="AA645" s="125" t="str">
        <f>IF('2. Enter scores'!Z649&lt;&gt;"",'2. Enter scores'!$B649-'2. Enter scores'!Z649,"")</f>
        <v/>
      </c>
      <c r="AB645" s="125" t="str">
        <f>IF('2. Enter scores'!AA649&lt;&gt;"",'2. Enter scores'!$B649-'2. Enter scores'!AA649,"")</f>
        <v/>
      </c>
      <c r="AC645" s="125" t="str">
        <f>IF('2. Enter scores'!AB649&lt;&gt;"",'2. Enter scores'!$B649-'2. Enter scores'!AB649,"")</f>
        <v/>
      </c>
      <c r="AD645" s="125" t="str">
        <f>IF('2. Enter scores'!AC649&lt;&gt;"",'2. Enter scores'!$B649-'2. Enter scores'!AC649,"")</f>
        <v/>
      </c>
      <c r="AE645" s="125" t="str">
        <f>IF('2. Enter scores'!AD649&lt;&gt;"",'2. Enter scores'!$B649-'2. Enter scores'!AD649,"")</f>
        <v/>
      </c>
      <c r="AF645" s="125" t="str">
        <f>IF('2. Enter scores'!AE649&lt;&gt;"",'2. Enter scores'!$B649-'2. Enter scores'!AE649,"")</f>
        <v/>
      </c>
      <c r="AG645" s="125" t="str">
        <f>IF('2. Enter scores'!AF649&lt;&gt;"",'2. Enter scores'!$B649-'2. Enter scores'!AF649,"")</f>
        <v/>
      </c>
      <c r="AH645" s="125" t="str">
        <f>IF('2. Enter scores'!AG649&lt;&gt;"",'2. Enter scores'!$B649-'2. Enter scores'!AG649,"")</f>
        <v/>
      </c>
      <c r="AI645" s="125" t="str">
        <f>IF('2. Enter scores'!AH649&lt;&gt;"",'2. Enter scores'!$B649-'2. Enter scores'!AH649,"")</f>
        <v/>
      </c>
      <c r="AJ645" s="125" t="str">
        <f>IF('2. Enter scores'!AI649&lt;&gt;"",'2. Enter scores'!$B649-'2. Enter scores'!AI649,"")</f>
        <v/>
      </c>
      <c r="AK645" s="125" t="str">
        <f>IF('2. Enter scores'!AJ649&lt;&gt;"",'2. Enter scores'!$B649-'2. Enter scores'!AJ649,"")</f>
        <v/>
      </c>
      <c r="AL645" s="125" t="str">
        <f>IF('2. Enter scores'!AK649&lt;&gt;"",'2. Enter scores'!$B649-'2. Enter scores'!AK649,"")</f>
        <v/>
      </c>
      <c r="AM645" s="125" t="str">
        <f>IF('2. Enter scores'!AL649&lt;&gt;"",'2. Enter scores'!$B649-'2. Enter scores'!AL649,"")</f>
        <v/>
      </c>
      <c r="AN645" s="125" t="str">
        <f>IF('2. Enter scores'!AM649&lt;&gt;"",'2. Enter scores'!$B649-'2. Enter scores'!AM649,"")</f>
        <v/>
      </c>
      <c r="AO645" s="125" t="str">
        <f>IF('2. Enter scores'!AN649&lt;&gt;"",'2. Enter scores'!$B649-'2. Enter scores'!AN649,"")</f>
        <v/>
      </c>
      <c r="AP645" s="125" t="str">
        <f>IF('2. Enter scores'!AO649&lt;&gt;"",'2. Enter scores'!$B649-'2. Enter scores'!AO649,"")</f>
        <v/>
      </c>
      <c r="AQ645" s="125" t="str">
        <f>IF('2. Enter scores'!AP649&lt;&gt;"",'2. Enter scores'!$B649-'2. Enter scores'!AP649,"")</f>
        <v/>
      </c>
      <c r="AR645" s="125" t="str">
        <f>IF('2. Enter scores'!AQ649&lt;&gt;"",'2. Enter scores'!$B649-'2. Enter scores'!AQ649,"")</f>
        <v/>
      </c>
      <c r="AS645" s="125" t="str">
        <f>IF('2. Enter scores'!AR649&lt;&gt;"",'2. Enter scores'!$B649-'2. Enter scores'!AR649,"")</f>
        <v/>
      </c>
      <c r="AT645" s="125" t="str">
        <f>IF('2. Enter scores'!AS649&lt;&gt;"",'2. Enter scores'!$B649-'2. Enter scores'!AS649,"")</f>
        <v/>
      </c>
      <c r="AU645" s="125" t="str">
        <f>IF('2. Enter scores'!AT649&lt;&gt;"",'2. Enter scores'!$B649-'2. Enter scores'!AT649,"")</f>
        <v/>
      </c>
      <c r="AV645" s="125" t="str">
        <f>IF('2. Enter scores'!AU649&lt;&gt;"",'2. Enter scores'!$B649-'2. Enter scores'!AU649,"")</f>
        <v/>
      </c>
      <c r="AW645" s="125" t="str">
        <f>IF('2. Enter scores'!AV649&lt;&gt;"",'2. Enter scores'!$B649-'2. Enter scores'!AV649,"")</f>
        <v/>
      </c>
      <c r="AX645" s="125" t="str">
        <f>IF('2. Enter scores'!AW649&lt;&gt;"",'2. Enter scores'!$B649-'2. Enter scores'!AW649,"")</f>
        <v/>
      </c>
      <c r="AY645" s="125" t="str">
        <f>IF('2. Enter scores'!AX649&lt;&gt;"",'2. Enter scores'!$B649-'2. Enter scores'!AX649,"")</f>
        <v/>
      </c>
      <c r="AZ645" s="125" t="str">
        <f>IF('2. Enter scores'!AY649&lt;&gt;"",'2. Enter scores'!$B649-'2. Enter scores'!AY649,"")</f>
        <v/>
      </c>
      <c r="BA645" s="125" t="str">
        <f>IF('2. Enter scores'!AZ649&lt;&gt;"",'2. Enter scores'!$B649-'2. Enter scores'!AZ649,"")</f>
        <v/>
      </c>
      <c r="BB645" s="125" t="str">
        <f>IF('2. Enter scores'!BA649&lt;&gt;"",'2. Enter scores'!$B649-'2. Enter scores'!BA649,"")</f>
        <v/>
      </c>
      <c r="BC645" s="125" t="str">
        <f>IF('2. Enter scores'!BB649&lt;&gt;"",'2. Enter scores'!$B649-'2. Enter scores'!BB649,"")</f>
        <v/>
      </c>
      <c r="BD645" s="125" t="str">
        <f>IF('2. Enter scores'!BC649&lt;&gt;"",'2. Enter scores'!$B649-'2. Enter scores'!BC649,"")</f>
        <v/>
      </c>
      <c r="BE645" s="125" t="str">
        <f>IF('2. Enter scores'!BD649&lt;&gt;"",'2. Enter scores'!$B649-'2. Enter scores'!BD649,"")</f>
        <v/>
      </c>
      <c r="BF645" s="125" t="str">
        <f>IF('2. Enter scores'!BE649&lt;&gt;"",'2. Enter scores'!$B649-'2. Enter scores'!BE649,"")</f>
        <v/>
      </c>
      <c r="BG645" s="125" t="str">
        <f>IF('2. Enter scores'!BF649&lt;&gt;"",'2. Enter scores'!$B649-'2. Enter scores'!BF649,"")</f>
        <v/>
      </c>
      <c r="BH645" s="125" t="str">
        <f>IF('2. Enter scores'!BG649&lt;&gt;"",'2. Enter scores'!$B649-'2. Enter scores'!BG649,"")</f>
        <v/>
      </c>
      <c r="BI645" s="125" t="str">
        <f>IF('2. Enter scores'!BH649&lt;&gt;"",'2. Enter scores'!$B649-'2. Enter scores'!BH649,"")</f>
        <v/>
      </c>
      <c r="BJ645" s="125" t="str">
        <f>IF('2. Enter scores'!BI649&lt;&gt;"",'2. Enter scores'!$B649-'2. Enter scores'!BI649,"")</f>
        <v/>
      </c>
      <c r="BK645" s="125" t="str">
        <f>IF('2. Enter scores'!BJ649&lt;&gt;"",'2. Enter scores'!$B649-'2. Enter scores'!BJ649,"")</f>
        <v/>
      </c>
      <c r="BL645" s="125" t="str">
        <f>IF('2. Enter scores'!BK649&lt;&gt;"",'2. Enter scores'!$B649-'2. Enter scores'!BK649,"")</f>
        <v/>
      </c>
      <c r="BM645" s="125" t="str">
        <f>IF('2. Enter scores'!BL649&lt;&gt;"",'2. Enter scores'!$B649-'2. Enter scores'!BL649,"")</f>
        <v/>
      </c>
      <c r="BN645" s="125" t="str">
        <f>IF('2. Enter scores'!BM649&lt;&gt;"",'2. Enter scores'!$B649-'2. Enter scores'!BM649,"")</f>
        <v/>
      </c>
      <c r="BO645" s="125" t="str">
        <f>IF('2. Enter scores'!BN649&lt;&gt;"",'2. Enter scores'!$B649-'2. Enter scores'!BN649,"")</f>
        <v/>
      </c>
      <c r="BP645" s="108">
        <v>1000</v>
      </c>
    </row>
    <row r="646" spans="2:68" x14ac:dyDescent="0.35">
      <c r="B646" s="125" t="str">
        <f>IF('2. Enter scores'!A650&lt;&gt;"",'2. Enter scores'!A650,"")</f>
        <v/>
      </c>
      <c r="H646" s="125" t="str">
        <f>IF('2. Enter scores'!G650&lt;&gt;"",'2. Enter scores'!$B650-'2. Enter scores'!G650,"")</f>
        <v/>
      </c>
      <c r="I646" s="125" t="str">
        <f>IF('2. Enter scores'!H650&lt;&gt;"",'2. Enter scores'!$B650-'2. Enter scores'!H650,"")</f>
        <v/>
      </c>
      <c r="J646" s="125" t="str">
        <f>IF('2. Enter scores'!I650&lt;&gt;"",'2. Enter scores'!$B650-'2. Enter scores'!I650,"")</f>
        <v/>
      </c>
      <c r="K646" s="125" t="str">
        <f>IF('2. Enter scores'!J650&lt;&gt;"",'2. Enter scores'!$B650-'2. Enter scores'!J650,"")</f>
        <v/>
      </c>
      <c r="L646" s="125" t="str">
        <f>IF('2. Enter scores'!K650&lt;&gt;"",'2. Enter scores'!$B650-'2. Enter scores'!K650,"")</f>
        <v/>
      </c>
      <c r="M646" s="125" t="str">
        <f>IF('2. Enter scores'!L650&lt;&gt;"",'2. Enter scores'!$B650-'2. Enter scores'!L650,"")</f>
        <v/>
      </c>
      <c r="N646" s="125" t="str">
        <f>IF('2. Enter scores'!M650&lt;&gt;"",'2. Enter scores'!$B650-'2. Enter scores'!M650,"")</f>
        <v/>
      </c>
      <c r="O646" s="125" t="str">
        <f>IF('2. Enter scores'!N650&lt;&gt;"",'2. Enter scores'!$B650-'2. Enter scores'!N650,"")</f>
        <v/>
      </c>
      <c r="P646" s="125" t="str">
        <f>IF('2. Enter scores'!O650&lt;&gt;"",'2. Enter scores'!$B650-'2. Enter scores'!O650,"")</f>
        <v/>
      </c>
      <c r="Q646" s="125" t="str">
        <f>IF('2. Enter scores'!P650&lt;&gt;"",'2. Enter scores'!$B650-'2. Enter scores'!P650,"")</f>
        <v/>
      </c>
      <c r="R646" s="125" t="str">
        <f>IF('2. Enter scores'!Q650&lt;&gt;"",'2. Enter scores'!$B650-'2. Enter scores'!Q650,"")</f>
        <v/>
      </c>
      <c r="S646" s="125" t="str">
        <f>IF('2. Enter scores'!R650&lt;&gt;"",'2. Enter scores'!$B650-'2. Enter scores'!R650,"")</f>
        <v/>
      </c>
      <c r="T646" s="125" t="str">
        <f>IF('2. Enter scores'!S650&lt;&gt;"",'2. Enter scores'!$B650-'2. Enter scores'!S650,"")</f>
        <v/>
      </c>
      <c r="U646" s="125" t="str">
        <f>IF('2. Enter scores'!T650&lt;&gt;"",'2. Enter scores'!$B650-'2. Enter scores'!T650,"")</f>
        <v/>
      </c>
      <c r="V646" s="125" t="str">
        <f>IF('2. Enter scores'!U650&lt;&gt;"",'2. Enter scores'!$B650-'2. Enter scores'!U650,"")</f>
        <v/>
      </c>
      <c r="W646" s="125" t="str">
        <f>IF('2. Enter scores'!V650&lt;&gt;"",'2. Enter scores'!$B650-'2. Enter scores'!V650,"")</f>
        <v/>
      </c>
      <c r="X646" s="125" t="str">
        <f>IF('2. Enter scores'!W650&lt;&gt;"",'2. Enter scores'!$B650-'2. Enter scores'!W650,"")</f>
        <v/>
      </c>
      <c r="Y646" s="125" t="str">
        <f>IF('2. Enter scores'!X650&lt;&gt;"",'2. Enter scores'!$B650-'2. Enter scores'!X650,"")</f>
        <v/>
      </c>
      <c r="Z646" s="125" t="str">
        <f>IF('2. Enter scores'!Y650&lt;&gt;"",'2. Enter scores'!$B650-'2. Enter scores'!Y650,"")</f>
        <v/>
      </c>
      <c r="AA646" s="125" t="str">
        <f>IF('2. Enter scores'!Z650&lt;&gt;"",'2. Enter scores'!$B650-'2. Enter scores'!Z650,"")</f>
        <v/>
      </c>
      <c r="AB646" s="125" t="str">
        <f>IF('2. Enter scores'!AA650&lt;&gt;"",'2. Enter scores'!$B650-'2. Enter scores'!AA650,"")</f>
        <v/>
      </c>
      <c r="AC646" s="125" t="str">
        <f>IF('2. Enter scores'!AB650&lt;&gt;"",'2. Enter scores'!$B650-'2. Enter scores'!AB650,"")</f>
        <v/>
      </c>
      <c r="AD646" s="125" t="str">
        <f>IF('2. Enter scores'!AC650&lt;&gt;"",'2. Enter scores'!$B650-'2. Enter scores'!AC650,"")</f>
        <v/>
      </c>
      <c r="AE646" s="125" t="str">
        <f>IF('2. Enter scores'!AD650&lt;&gt;"",'2. Enter scores'!$B650-'2. Enter scores'!AD650,"")</f>
        <v/>
      </c>
      <c r="AF646" s="125" t="str">
        <f>IF('2. Enter scores'!AE650&lt;&gt;"",'2. Enter scores'!$B650-'2. Enter scores'!AE650,"")</f>
        <v/>
      </c>
      <c r="AG646" s="125" t="str">
        <f>IF('2. Enter scores'!AF650&lt;&gt;"",'2. Enter scores'!$B650-'2. Enter scores'!AF650,"")</f>
        <v/>
      </c>
      <c r="AH646" s="125" t="str">
        <f>IF('2. Enter scores'!AG650&lt;&gt;"",'2. Enter scores'!$B650-'2. Enter scores'!AG650,"")</f>
        <v/>
      </c>
      <c r="AI646" s="125" t="str">
        <f>IF('2. Enter scores'!AH650&lt;&gt;"",'2. Enter scores'!$B650-'2. Enter scores'!AH650,"")</f>
        <v/>
      </c>
      <c r="AJ646" s="125" t="str">
        <f>IF('2. Enter scores'!AI650&lt;&gt;"",'2. Enter scores'!$B650-'2. Enter scores'!AI650,"")</f>
        <v/>
      </c>
      <c r="AK646" s="125" t="str">
        <f>IF('2. Enter scores'!AJ650&lt;&gt;"",'2. Enter scores'!$B650-'2. Enter scores'!AJ650,"")</f>
        <v/>
      </c>
      <c r="AL646" s="125" t="str">
        <f>IF('2. Enter scores'!AK650&lt;&gt;"",'2. Enter scores'!$B650-'2. Enter scores'!AK650,"")</f>
        <v/>
      </c>
      <c r="AM646" s="125" t="str">
        <f>IF('2. Enter scores'!AL650&lt;&gt;"",'2. Enter scores'!$B650-'2. Enter scores'!AL650,"")</f>
        <v/>
      </c>
      <c r="AN646" s="125" t="str">
        <f>IF('2. Enter scores'!AM650&lt;&gt;"",'2. Enter scores'!$B650-'2. Enter scores'!AM650,"")</f>
        <v/>
      </c>
      <c r="AO646" s="125" t="str">
        <f>IF('2. Enter scores'!AN650&lt;&gt;"",'2. Enter scores'!$B650-'2. Enter scores'!AN650,"")</f>
        <v/>
      </c>
      <c r="AP646" s="125" t="str">
        <f>IF('2. Enter scores'!AO650&lt;&gt;"",'2. Enter scores'!$B650-'2. Enter scores'!AO650,"")</f>
        <v/>
      </c>
      <c r="AQ646" s="125" t="str">
        <f>IF('2. Enter scores'!AP650&lt;&gt;"",'2. Enter scores'!$B650-'2. Enter scores'!AP650,"")</f>
        <v/>
      </c>
      <c r="AR646" s="125" t="str">
        <f>IF('2. Enter scores'!AQ650&lt;&gt;"",'2. Enter scores'!$B650-'2. Enter scores'!AQ650,"")</f>
        <v/>
      </c>
      <c r="AS646" s="125" t="str">
        <f>IF('2. Enter scores'!AR650&lt;&gt;"",'2. Enter scores'!$B650-'2. Enter scores'!AR650,"")</f>
        <v/>
      </c>
      <c r="AT646" s="125" t="str">
        <f>IF('2. Enter scores'!AS650&lt;&gt;"",'2. Enter scores'!$B650-'2. Enter scores'!AS650,"")</f>
        <v/>
      </c>
      <c r="AU646" s="125" t="str">
        <f>IF('2. Enter scores'!AT650&lt;&gt;"",'2. Enter scores'!$B650-'2. Enter scores'!AT650,"")</f>
        <v/>
      </c>
      <c r="AV646" s="125" t="str">
        <f>IF('2. Enter scores'!AU650&lt;&gt;"",'2. Enter scores'!$B650-'2. Enter scores'!AU650,"")</f>
        <v/>
      </c>
      <c r="AW646" s="125" t="str">
        <f>IF('2. Enter scores'!AV650&lt;&gt;"",'2. Enter scores'!$B650-'2. Enter scores'!AV650,"")</f>
        <v/>
      </c>
      <c r="AX646" s="125" t="str">
        <f>IF('2. Enter scores'!AW650&lt;&gt;"",'2. Enter scores'!$B650-'2. Enter scores'!AW650,"")</f>
        <v/>
      </c>
      <c r="AY646" s="125" t="str">
        <f>IF('2. Enter scores'!AX650&lt;&gt;"",'2. Enter scores'!$B650-'2. Enter scores'!AX650,"")</f>
        <v/>
      </c>
      <c r="AZ646" s="125" t="str">
        <f>IF('2. Enter scores'!AY650&lt;&gt;"",'2. Enter scores'!$B650-'2. Enter scores'!AY650,"")</f>
        <v/>
      </c>
      <c r="BA646" s="125" t="str">
        <f>IF('2. Enter scores'!AZ650&lt;&gt;"",'2. Enter scores'!$B650-'2. Enter scores'!AZ650,"")</f>
        <v/>
      </c>
      <c r="BB646" s="125" t="str">
        <f>IF('2. Enter scores'!BA650&lt;&gt;"",'2. Enter scores'!$B650-'2. Enter scores'!BA650,"")</f>
        <v/>
      </c>
      <c r="BC646" s="125" t="str">
        <f>IF('2. Enter scores'!BB650&lt;&gt;"",'2. Enter scores'!$B650-'2. Enter scores'!BB650,"")</f>
        <v/>
      </c>
      <c r="BD646" s="125" t="str">
        <f>IF('2. Enter scores'!BC650&lt;&gt;"",'2. Enter scores'!$B650-'2. Enter scores'!BC650,"")</f>
        <v/>
      </c>
      <c r="BE646" s="125" t="str">
        <f>IF('2. Enter scores'!BD650&lt;&gt;"",'2. Enter scores'!$B650-'2. Enter scores'!BD650,"")</f>
        <v/>
      </c>
      <c r="BF646" s="125" t="str">
        <f>IF('2. Enter scores'!BE650&lt;&gt;"",'2. Enter scores'!$B650-'2. Enter scores'!BE650,"")</f>
        <v/>
      </c>
      <c r="BG646" s="125" t="str">
        <f>IF('2. Enter scores'!BF650&lt;&gt;"",'2. Enter scores'!$B650-'2. Enter scores'!BF650,"")</f>
        <v/>
      </c>
      <c r="BH646" s="125" t="str">
        <f>IF('2. Enter scores'!BG650&lt;&gt;"",'2. Enter scores'!$B650-'2. Enter scores'!BG650,"")</f>
        <v/>
      </c>
      <c r="BI646" s="125" t="str">
        <f>IF('2. Enter scores'!BH650&lt;&gt;"",'2. Enter scores'!$B650-'2. Enter scores'!BH650,"")</f>
        <v/>
      </c>
      <c r="BJ646" s="125" t="str">
        <f>IF('2. Enter scores'!BI650&lt;&gt;"",'2. Enter scores'!$B650-'2. Enter scores'!BI650,"")</f>
        <v/>
      </c>
      <c r="BK646" s="125" t="str">
        <f>IF('2. Enter scores'!BJ650&lt;&gt;"",'2. Enter scores'!$B650-'2. Enter scores'!BJ650,"")</f>
        <v/>
      </c>
      <c r="BL646" s="125" t="str">
        <f>IF('2. Enter scores'!BK650&lt;&gt;"",'2. Enter scores'!$B650-'2. Enter scores'!BK650,"")</f>
        <v/>
      </c>
      <c r="BM646" s="125" t="str">
        <f>IF('2. Enter scores'!BL650&lt;&gt;"",'2. Enter scores'!$B650-'2. Enter scores'!BL650,"")</f>
        <v/>
      </c>
      <c r="BN646" s="125" t="str">
        <f>IF('2. Enter scores'!BM650&lt;&gt;"",'2. Enter scores'!$B650-'2. Enter scores'!BM650,"")</f>
        <v/>
      </c>
      <c r="BO646" s="125" t="str">
        <f>IF('2. Enter scores'!BN650&lt;&gt;"",'2. Enter scores'!$B650-'2. Enter scores'!BN650,"")</f>
        <v/>
      </c>
      <c r="BP646" s="108">
        <v>1000</v>
      </c>
    </row>
    <row r="647" spans="2:68" x14ac:dyDescent="0.35">
      <c r="B647" s="125" t="str">
        <f>IF('2. Enter scores'!A651&lt;&gt;"",'2. Enter scores'!A651,"")</f>
        <v/>
      </c>
      <c r="H647" s="125" t="str">
        <f>IF('2. Enter scores'!G651&lt;&gt;"",'2. Enter scores'!$B651-'2. Enter scores'!G651,"")</f>
        <v/>
      </c>
      <c r="I647" s="125" t="str">
        <f>IF('2. Enter scores'!H651&lt;&gt;"",'2. Enter scores'!$B651-'2. Enter scores'!H651,"")</f>
        <v/>
      </c>
      <c r="J647" s="125" t="str">
        <f>IF('2. Enter scores'!I651&lt;&gt;"",'2. Enter scores'!$B651-'2. Enter scores'!I651,"")</f>
        <v/>
      </c>
      <c r="K647" s="125" t="str">
        <f>IF('2. Enter scores'!J651&lt;&gt;"",'2. Enter scores'!$B651-'2. Enter scores'!J651,"")</f>
        <v/>
      </c>
      <c r="L647" s="125" t="str">
        <f>IF('2. Enter scores'!K651&lt;&gt;"",'2. Enter scores'!$B651-'2. Enter scores'!K651,"")</f>
        <v/>
      </c>
      <c r="M647" s="125" t="str">
        <f>IF('2. Enter scores'!L651&lt;&gt;"",'2. Enter scores'!$B651-'2. Enter scores'!L651,"")</f>
        <v/>
      </c>
      <c r="N647" s="125" t="str">
        <f>IF('2. Enter scores'!M651&lt;&gt;"",'2. Enter scores'!$B651-'2. Enter scores'!M651,"")</f>
        <v/>
      </c>
      <c r="O647" s="125" t="str">
        <f>IF('2. Enter scores'!N651&lt;&gt;"",'2. Enter scores'!$B651-'2. Enter scores'!N651,"")</f>
        <v/>
      </c>
      <c r="P647" s="125" t="str">
        <f>IF('2. Enter scores'!O651&lt;&gt;"",'2. Enter scores'!$B651-'2. Enter scores'!O651,"")</f>
        <v/>
      </c>
      <c r="Q647" s="125" t="str">
        <f>IF('2. Enter scores'!P651&lt;&gt;"",'2. Enter scores'!$B651-'2. Enter scores'!P651,"")</f>
        <v/>
      </c>
      <c r="R647" s="125" t="str">
        <f>IF('2. Enter scores'!Q651&lt;&gt;"",'2. Enter scores'!$B651-'2. Enter scores'!Q651,"")</f>
        <v/>
      </c>
      <c r="S647" s="125" t="str">
        <f>IF('2. Enter scores'!R651&lt;&gt;"",'2. Enter scores'!$B651-'2. Enter scores'!R651,"")</f>
        <v/>
      </c>
      <c r="T647" s="125" t="str">
        <f>IF('2. Enter scores'!S651&lt;&gt;"",'2. Enter scores'!$B651-'2. Enter scores'!S651,"")</f>
        <v/>
      </c>
      <c r="U647" s="125" t="str">
        <f>IF('2. Enter scores'!T651&lt;&gt;"",'2. Enter scores'!$B651-'2. Enter scores'!T651,"")</f>
        <v/>
      </c>
      <c r="V647" s="125" t="str">
        <f>IF('2. Enter scores'!U651&lt;&gt;"",'2. Enter scores'!$B651-'2. Enter scores'!U651,"")</f>
        <v/>
      </c>
      <c r="W647" s="125" t="str">
        <f>IF('2. Enter scores'!V651&lt;&gt;"",'2. Enter scores'!$B651-'2. Enter scores'!V651,"")</f>
        <v/>
      </c>
      <c r="X647" s="125" t="str">
        <f>IF('2. Enter scores'!W651&lt;&gt;"",'2. Enter scores'!$B651-'2. Enter scores'!W651,"")</f>
        <v/>
      </c>
      <c r="Y647" s="125" t="str">
        <f>IF('2. Enter scores'!X651&lt;&gt;"",'2. Enter scores'!$B651-'2. Enter scores'!X651,"")</f>
        <v/>
      </c>
      <c r="Z647" s="125" t="str">
        <f>IF('2. Enter scores'!Y651&lt;&gt;"",'2. Enter scores'!$B651-'2. Enter scores'!Y651,"")</f>
        <v/>
      </c>
      <c r="AA647" s="125" t="str">
        <f>IF('2. Enter scores'!Z651&lt;&gt;"",'2. Enter scores'!$B651-'2. Enter scores'!Z651,"")</f>
        <v/>
      </c>
      <c r="AB647" s="125" t="str">
        <f>IF('2. Enter scores'!AA651&lt;&gt;"",'2. Enter scores'!$B651-'2. Enter scores'!AA651,"")</f>
        <v/>
      </c>
      <c r="AC647" s="125" t="str">
        <f>IF('2. Enter scores'!AB651&lt;&gt;"",'2. Enter scores'!$B651-'2. Enter scores'!AB651,"")</f>
        <v/>
      </c>
      <c r="AD647" s="125" t="str">
        <f>IF('2. Enter scores'!AC651&lt;&gt;"",'2. Enter scores'!$B651-'2. Enter scores'!AC651,"")</f>
        <v/>
      </c>
      <c r="AE647" s="125" t="str">
        <f>IF('2. Enter scores'!AD651&lt;&gt;"",'2. Enter scores'!$B651-'2. Enter scores'!AD651,"")</f>
        <v/>
      </c>
      <c r="AF647" s="125" t="str">
        <f>IF('2. Enter scores'!AE651&lt;&gt;"",'2. Enter scores'!$B651-'2. Enter scores'!AE651,"")</f>
        <v/>
      </c>
      <c r="AG647" s="125" t="str">
        <f>IF('2. Enter scores'!AF651&lt;&gt;"",'2. Enter scores'!$B651-'2. Enter scores'!AF651,"")</f>
        <v/>
      </c>
      <c r="AH647" s="125" t="str">
        <f>IF('2. Enter scores'!AG651&lt;&gt;"",'2. Enter scores'!$B651-'2. Enter scores'!AG651,"")</f>
        <v/>
      </c>
      <c r="AI647" s="125" t="str">
        <f>IF('2. Enter scores'!AH651&lt;&gt;"",'2. Enter scores'!$B651-'2. Enter scores'!AH651,"")</f>
        <v/>
      </c>
      <c r="AJ647" s="125" t="str">
        <f>IF('2. Enter scores'!AI651&lt;&gt;"",'2. Enter scores'!$B651-'2. Enter scores'!AI651,"")</f>
        <v/>
      </c>
      <c r="AK647" s="125" t="str">
        <f>IF('2. Enter scores'!AJ651&lt;&gt;"",'2. Enter scores'!$B651-'2. Enter scores'!AJ651,"")</f>
        <v/>
      </c>
      <c r="AL647" s="125" t="str">
        <f>IF('2. Enter scores'!AK651&lt;&gt;"",'2. Enter scores'!$B651-'2. Enter scores'!AK651,"")</f>
        <v/>
      </c>
      <c r="AM647" s="125" t="str">
        <f>IF('2. Enter scores'!AL651&lt;&gt;"",'2. Enter scores'!$B651-'2. Enter scores'!AL651,"")</f>
        <v/>
      </c>
      <c r="AN647" s="125" t="str">
        <f>IF('2. Enter scores'!AM651&lt;&gt;"",'2. Enter scores'!$B651-'2. Enter scores'!AM651,"")</f>
        <v/>
      </c>
      <c r="AO647" s="125" t="str">
        <f>IF('2. Enter scores'!AN651&lt;&gt;"",'2. Enter scores'!$B651-'2. Enter scores'!AN651,"")</f>
        <v/>
      </c>
      <c r="AP647" s="125" t="str">
        <f>IF('2. Enter scores'!AO651&lt;&gt;"",'2. Enter scores'!$B651-'2. Enter scores'!AO651,"")</f>
        <v/>
      </c>
      <c r="AQ647" s="125" t="str">
        <f>IF('2. Enter scores'!AP651&lt;&gt;"",'2. Enter scores'!$B651-'2. Enter scores'!AP651,"")</f>
        <v/>
      </c>
      <c r="AR647" s="125" t="str">
        <f>IF('2. Enter scores'!AQ651&lt;&gt;"",'2. Enter scores'!$B651-'2. Enter scores'!AQ651,"")</f>
        <v/>
      </c>
      <c r="AS647" s="125" t="str">
        <f>IF('2. Enter scores'!AR651&lt;&gt;"",'2. Enter scores'!$B651-'2. Enter scores'!AR651,"")</f>
        <v/>
      </c>
      <c r="AT647" s="125" t="str">
        <f>IF('2. Enter scores'!AS651&lt;&gt;"",'2. Enter scores'!$B651-'2. Enter scores'!AS651,"")</f>
        <v/>
      </c>
      <c r="AU647" s="125" t="str">
        <f>IF('2. Enter scores'!AT651&lt;&gt;"",'2. Enter scores'!$B651-'2. Enter scores'!AT651,"")</f>
        <v/>
      </c>
      <c r="AV647" s="125" t="str">
        <f>IF('2. Enter scores'!AU651&lt;&gt;"",'2. Enter scores'!$B651-'2. Enter scores'!AU651,"")</f>
        <v/>
      </c>
      <c r="AW647" s="125" t="str">
        <f>IF('2. Enter scores'!AV651&lt;&gt;"",'2. Enter scores'!$B651-'2. Enter scores'!AV651,"")</f>
        <v/>
      </c>
      <c r="AX647" s="125" t="str">
        <f>IF('2. Enter scores'!AW651&lt;&gt;"",'2. Enter scores'!$B651-'2. Enter scores'!AW651,"")</f>
        <v/>
      </c>
      <c r="AY647" s="125" t="str">
        <f>IF('2. Enter scores'!AX651&lt;&gt;"",'2. Enter scores'!$B651-'2. Enter scores'!AX651,"")</f>
        <v/>
      </c>
      <c r="AZ647" s="125" t="str">
        <f>IF('2. Enter scores'!AY651&lt;&gt;"",'2. Enter scores'!$B651-'2. Enter scores'!AY651,"")</f>
        <v/>
      </c>
      <c r="BA647" s="125" t="str">
        <f>IF('2. Enter scores'!AZ651&lt;&gt;"",'2. Enter scores'!$B651-'2. Enter scores'!AZ651,"")</f>
        <v/>
      </c>
      <c r="BB647" s="125" t="str">
        <f>IF('2. Enter scores'!BA651&lt;&gt;"",'2. Enter scores'!$B651-'2. Enter scores'!BA651,"")</f>
        <v/>
      </c>
      <c r="BC647" s="125" t="str">
        <f>IF('2. Enter scores'!BB651&lt;&gt;"",'2. Enter scores'!$B651-'2. Enter scores'!BB651,"")</f>
        <v/>
      </c>
      <c r="BD647" s="125" t="str">
        <f>IF('2. Enter scores'!BC651&lt;&gt;"",'2. Enter scores'!$B651-'2. Enter scores'!BC651,"")</f>
        <v/>
      </c>
      <c r="BE647" s="125" t="str">
        <f>IF('2. Enter scores'!BD651&lt;&gt;"",'2. Enter scores'!$B651-'2. Enter scores'!BD651,"")</f>
        <v/>
      </c>
      <c r="BF647" s="125" t="str">
        <f>IF('2. Enter scores'!BE651&lt;&gt;"",'2. Enter scores'!$B651-'2. Enter scores'!BE651,"")</f>
        <v/>
      </c>
      <c r="BG647" s="125" t="str">
        <f>IF('2. Enter scores'!BF651&lt;&gt;"",'2. Enter scores'!$B651-'2. Enter scores'!BF651,"")</f>
        <v/>
      </c>
      <c r="BH647" s="125" t="str">
        <f>IF('2. Enter scores'!BG651&lt;&gt;"",'2. Enter scores'!$B651-'2. Enter scores'!BG651,"")</f>
        <v/>
      </c>
      <c r="BI647" s="125" t="str">
        <f>IF('2. Enter scores'!BH651&lt;&gt;"",'2. Enter scores'!$B651-'2. Enter scores'!BH651,"")</f>
        <v/>
      </c>
      <c r="BJ647" s="125" t="str">
        <f>IF('2. Enter scores'!BI651&lt;&gt;"",'2. Enter scores'!$B651-'2. Enter scores'!BI651,"")</f>
        <v/>
      </c>
      <c r="BK647" s="125" t="str">
        <f>IF('2. Enter scores'!BJ651&lt;&gt;"",'2. Enter scores'!$B651-'2. Enter scores'!BJ651,"")</f>
        <v/>
      </c>
      <c r="BL647" s="125" t="str">
        <f>IF('2. Enter scores'!BK651&lt;&gt;"",'2. Enter scores'!$B651-'2. Enter scores'!BK651,"")</f>
        <v/>
      </c>
      <c r="BM647" s="125" t="str">
        <f>IF('2. Enter scores'!BL651&lt;&gt;"",'2. Enter scores'!$B651-'2. Enter scores'!BL651,"")</f>
        <v/>
      </c>
      <c r="BN647" s="125" t="str">
        <f>IF('2. Enter scores'!BM651&lt;&gt;"",'2. Enter scores'!$B651-'2. Enter scores'!BM651,"")</f>
        <v/>
      </c>
      <c r="BO647" s="125" t="str">
        <f>IF('2. Enter scores'!BN651&lt;&gt;"",'2. Enter scores'!$B651-'2. Enter scores'!BN651,"")</f>
        <v/>
      </c>
      <c r="BP647" s="108">
        <v>1000</v>
      </c>
    </row>
    <row r="648" spans="2:68" x14ac:dyDescent="0.35">
      <c r="B648" s="125" t="str">
        <f>IF('2. Enter scores'!A652&lt;&gt;"",'2. Enter scores'!A652,"")</f>
        <v/>
      </c>
      <c r="H648" s="125" t="str">
        <f>IF('2. Enter scores'!G652&lt;&gt;"",'2. Enter scores'!$B652-'2. Enter scores'!G652,"")</f>
        <v/>
      </c>
      <c r="I648" s="125" t="str">
        <f>IF('2. Enter scores'!H652&lt;&gt;"",'2. Enter scores'!$B652-'2. Enter scores'!H652,"")</f>
        <v/>
      </c>
      <c r="J648" s="125" t="str">
        <f>IF('2. Enter scores'!I652&lt;&gt;"",'2. Enter scores'!$B652-'2. Enter scores'!I652,"")</f>
        <v/>
      </c>
      <c r="K648" s="125" t="str">
        <f>IF('2. Enter scores'!J652&lt;&gt;"",'2. Enter scores'!$B652-'2. Enter scores'!J652,"")</f>
        <v/>
      </c>
      <c r="L648" s="125" t="str">
        <f>IF('2. Enter scores'!K652&lt;&gt;"",'2. Enter scores'!$B652-'2. Enter scores'!K652,"")</f>
        <v/>
      </c>
      <c r="M648" s="125" t="str">
        <f>IF('2. Enter scores'!L652&lt;&gt;"",'2. Enter scores'!$B652-'2. Enter scores'!L652,"")</f>
        <v/>
      </c>
      <c r="N648" s="125" t="str">
        <f>IF('2. Enter scores'!M652&lt;&gt;"",'2. Enter scores'!$B652-'2. Enter scores'!M652,"")</f>
        <v/>
      </c>
      <c r="O648" s="125" t="str">
        <f>IF('2. Enter scores'!N652&lt;&gt;"",'2. Enter scores'!$B652-'2. Enter scores'!N652,"")</f>
        <v/>
      </c>
      <c r="P648" s="125" t="str">
        <f>IF('2. Enter scores'!O652&lt;&gt;"",'2. Enter scores'!$B652-'2. Enter scores'!O652,"")</f>
        <v/>
      </c>
      <c r="Q648" s="125" t="str">
        <f>IF('2. Enter scores'!P652&lt;&gt;"",'2. Enter scores'!$B652-'2. Enter scores'!P652,"")</f>
        <v/>
      </c>
      <c r="R648" s="125" t="str">
        <f>IF('2. Enter scores'!Q652&lt;&gt;"",'2. Enter scores'!$B652-'2. Enter scores'!Q652,"")</f>
        <v/>
      </c>
      <c r="S648" s="125" t="str">
        <f>IF('2. Enter scores'!R652&lt;&gt;"",'2. Enter scores'!$B652-'2. Enter scores'!R652,"")</f>
        <v/>
      </c>
      <c r="T648" s="125" t="str">
        <f>IF('2. Enter scores'!S652&lt;&gt;"",'2. Enter scores'!$B652-'2. Enter scores'!S652,"")</f>
        <v/>
      </c>
      <c r="U648" s="125" t="str">
        <f>IF('2. Enter scores'!T652&lt;&gt;"",'2. Enter scores'!$B652-'2. Enter scores'!T652,"")</f>
        <v/>
      </c>
      <c r="V648" s="125" t="str">
        <f>IF('2. Enter scores'!U652&lt;&gt;"",'2. Enter scores'!$B652-'2. Enter scores'!U652,"")</f>
        <v/>
      </c>
      <c r="W648" s="125" t="str">
        <f>IF('2. Enter scores'!V652&lt;&gt;"",'2. Enter scores'!$B652-'2. Enter scores'!V652,"")</f>
        <v/>
      </c>
      <c r="X648" s="125" t="str">
        <f>IF('2. Enter scores'!W652&lt;&gt;"",'2. Enter scores'!$B652-'2. Enter scores'!W652,"")</f>
        <v/>
      </c>
      <c r="Y648" s="125" t="str">
        <f>IF('2. Enter scores'!X652&lt;&gt;"",'2. Enter scores'!$B652-'2. Enter scores'!X652,"")</f>
        <v/>
      </c>
      <c r="Z648" s="125" t="str">
        <f>IF('2. Enter scores'!Y652&lt;&gt;"",'2. Enter scores'!$B652-'2. Enter scores'!Y652,"")</f>
        <v/>
      </c>
      <c r="AA648" s="125" t="str">
        <f>IF('2. Enter scores'!Z652&lt;&gt;"",'2. Enter scores'!$B652-'2. Enter scores'!Z652,"")</f>
        <v/>
      </c>
      <c r="AB648" s="125" t="str">
        <f>IF('2. Enter scores'!AA652&lt;&gt;"",'2. Enter scores'!$B652-'2. Enter scores'!AA652,"")</f>
        <v/>
      </c>
      <c r="AC648" s="125" t="str">
        <f>IF('2. Enter scores'!AB652&lt;&gt;"",'2. Enter scores'!$B652-'2. Enter scores'!AB652,"")</f>
        <v/>
      </c>
      <c r="AD648" s="125" t="str">
        <f>IF('2. Enter scores'!AC652&lt;&gt;"",'2. Enter scores'!$B652-'2. Enter scores'!AC652,"")</f>
        <v/>
      </c>
      <c r="AE648" s="125" t="str">
        <f>IF('2. Enter scores'!AD652&lt;&gt;"",'2. Enter scores'!$B652-'2. Enter scores'!AD652,"")</f>
        <v/>
      </c>
      <c r="AF648" s="125" t="str">
        <f>IF('2. Enter scores'!AE652&lt;&gt;"",'2. Enter scores'!$B652-'2. Enter scores'!AE652,"")</f>
        <v/>
      </c>
      <c r="AG648" s="125" t="str">
        <f>IF('2. Enter scores'!AF652&lt;&gt;"",'2. Enter scores'!$B652-'2. Enter scores'!AF652,"")</f>
        <v/>
      </c>
      <c r="AH648" s="125" t="str">
        <f>IF('2. Enter scores'!AG652&lt;&gt;"",'2. Enter scores'!$B652-'2. Enter scores'!AG652,"")</f>
        <v/>
      </c>
      <c r="AI648" s="125" t="str">
        <f>IF('2. Enter scores'!AH652&lt;&gt;"",'2. Enter scores'!$B652-'2. Enter scores'!AH652,"")</f>
        <v/>
      </c>
      <c r="AJ648" s="125" t="str">
        <f>IF('2. Enter scores'!AI652&lt;&gt;"",'2. Enter scores'!$B652-'2. Enter scores'!AI652,"")</f>
        <v/>
      </c>
      <c r="AK648" s="125" t="str">
        <f>IF('2. Enter scores'!AJ652&lt;&gt;"",'2. Enter scores'!$B652-'2. Enter scores'!AJ652,"")</f>
        <v/>
      </c>
      <c r="AL648" s="125" t="str">
        <f>IF('2. Enter scores'!AK652&lt;&gt;"",'2. Enter scores'!$B652-'2. Enter scores'!AK652,"")</f>
        <v/>
      </c>
      <c r="AM648" s="125" t="str">
        <f>IF('2. Enter scores'!AL652&lt;&gt;"",'2. Enter scores'!$B652-'2. Enter scores'!AL652,"")</f>
        <v/>
      </c>
      <c r="AN648" s="125" t="str">
        <f>IF('2. Enter scores'!AM652&lt;&gt;"",'2. Enter scores'!$B652-'2. Enter scores'!AM652,"")</f>
        <v/>
      </c>
      <c r="AO648" s="125" t="str">
        <f>IF('2. Enter scores'!AN652&lt;&gt;"",'2. Enter scores'!$B652-'2. Enter scores'!AN652,"")</f>
        <v/>
      </c>
      <c r="AP648" s="125" t="str">
        <f>IF('2. Enter scores'!AO652&lt;&gt;"",'2. Enter scores'!$B652-'2. Enter scores'!AO652,"")</f>
        <v/>
      </c>
      <c r="AQ648" s="125" t="str">
        <f>IF('2. Enter scores'!AP652&lt;&gt;"",'2. Enter scores'!$B652-'2. Enter scores'!AP652,"")</f>
        <v/>
      </c>
      <c r="AR648" s="125" t="str">
        <f>IF('2. Enter scores'!AQ652&lt;&gt;"",'2. Enter scores'!$B652-'2. Enter scores'!AQ652,"")</f>
        <v/>
      </c>
      <c r="AS648" s="125" t="str">
        <f>IF('2. Enter scores'!AR652&lt;&gt;"",'2. Enter scores'!$B652-'2. Enter scores'!AR652,"")</f>
        <v/>
      </c>
      <c r="AT648" s="125" t="str">
        <f>IF('2. Enter scores'!AS652&lt;&gt;"",'2. Enter scores'!$B652-'2. Enter scores'!AS652,"")</f>
        <v/>
      </c>
      <c r="AU648" s="125" t="str">
        <f>IF('2. Enter scores'!AT652&lt;&gt;"",'2. Enter scores'!$B652-'2. Enter scores'!AT652,"")</f>
        <v/>
      </c>
      <c r="AV648" s="125" t="str">
        <f>IF('2. Enter scores'!AU652&lt;&gt;"",'2. Enter scores'!$B652-'2. Enter scores'!AU652,"")</f>
        <v/>
      </c>
      <c r="AW648" s="125" t="str">
        <f>IF('2. Enter scores'!AV652&lt;&gt;"",'2. Enter scores'!$B652-'2. Enter scores'!AV652,"")</f>
        <v/>
      </c>
      <c r="AX648" s="125" t="str">
        <f>IF('2. Enter scores'!AW652&lt;&gt;"",'2. Enter scores'!$B652-'2. Enter scores'!AW652,"")</f>
        <v/>
      </c>
      <c r="AY648" s="125" t="str">
        <f>IF('2. Enter scores'!AX652&lt;&gt;"",'2. Enter scores'!$B652-'2. Enter scores'!AX652,"")</f>
        <v/>
      </c>
      <c r="AZ648" s="125" t="str">
        <f>IF('2. Enter scores'!AY652&lt;&gt;"",'2. Enter scores'!$B652-'2. Enter scores'!AY652,"")</f>
        <v/>
      </c>
      <c r="BA648" s="125" t="str">
        <f>IF('2. Enter scores'!AZ652&lt;&gt;"",'2. Enter scores'!$B652-'2. Enter scores'!AZ652,"")</f>
        <v/>
      </c>
      <c r="BB648" s="125" t="str">
        <f>IF('2. Enter scores'!BA652&lt;&gt;"",'2. Enter scores'!$B652-'2. Enter scores'!BA652,"")</f>
        <v/>
      </c>
      <c r="BC648" s="125" t="str">
        <f>IF('2. Enter scores'!BB652&lt;&gt;"",'2. Enter scores'!$B652-'2. Enter scores'!BB652,"")</f>
        <v/>
      </c>
      <c r="BD648" s="125" t="str">
        <f>IF('2. Enter scores'!BC652&lt;&gt;"",'2. Enter scores'!$B652-'2. Enter scores'!BC652,"")</f>
        <v/>
      </c>
      <c r="BE648" s="125" t="str">
        <f>IF('2. Enter scores'!BD652&lt;&gt;"",'2. Enter scores'!$B652-'2. Enter scores'!BD652,"")</f>
        <v/>
      </c>
      <c r="BF648" s="125" t="str">
        <f>IF('2. Enter scores'!BE652&lt;&gt;"",'2. Enter scores'!$B652-'2. Enter scores'!BE652,"")</f>
        <v/>
      </c>
      <c r="BG648" s="125" t="str">
        <f>IF('2. Enter scores'!BF652&lt;&gt;"",'2. Enter scores'!$B652-'2. Enter scores'!BF652,"")</f>
        <v/>
      </c>
      <c r="BH648" s="125" t="str">
        <f>IF('2. Enter scores'!BG652&lt;&gt;"",'2. Enter scores'!$B652-'2. Enter scores'!BG652,"")</f>
        <v/>
      </c>
      <c r="BI648" s="125" t="str">
        <f>IF('2. Enter scores'!BH652&lt;&gt;"",'2. Enter scores'!$B652-'2. Enter scores'!BH652,"")</f>
        <v/>
      </c>
      <c r="BJ648" s="125" t="str">
        <f>IF('2. Enter scores'!BI652&lt;&gt;"",'2. Enter scores'!$B652-'2. Enter scores'!BI652,"")</f>
        <v/>
      </c>
      <c r="BK648" s="125" t="str">
        <f>IF('2. Enter scores'!BJ652&lt;&gt;"",'2. Enter scores'!$B652-'2. Enter scores'!BJ652,"")</f>
        <v/>
      </c>
      <c r="BL648" s="125" t="str">
        <f>IF('2. Enter scores'!BK652&lt;&gt;"",'2. Enter scores'!$B652-'2. Enter scores'!BK652,"")</f>
        <v/>
      </c>
      <c r="BM648" s="125" t="str">
        <f>IF('2. Enter scores'!BL652&lt;&gt;"",'2. Enter scores'!$B652-'2. Enter scores'!BL652,"")</f>
        <v/>
      </c>
      <c r="BN648" s="125" t="str">
        <f>IF('2. Enter scores'!BM652&lt;&gt;"",'2. Enter scores'!$B652-'2. Enter scores'!BM652,"")</f>
        <v/>
      </c>
      <c r="BO648" s="125" t="str">
        <f>IF('2. Enter scores'!BN652&lt;&gt;"",'2. Enter scores'!$B652-'2. Enter scores'!BN652,"")</f>
        <v/>
      </c>
      <c r="BP648" s="108">
        <v>1000</v>
      </c>
    </row>
    <row r="649" spans="2:68" x14ac:dyDescent="0.35">
      <c r="B649" s="125" t="str">
        <f>IF('2. Enter scores'!A653&lt;&gt;"",'2. Enter scores'!A653,"")</f>
        <v/>
      </c>
      <c r="H649" s="125" t="str">
        <f>IF('2. Enter scores'!G653&lt;&gt;"",'2. Enter scores'!$B653-'2. Enter scores'!G653,"")</f>
        <v/>
      </c>
      <c r="I649" s="125" t="str">
        <f>IF('2. Enter scores'!H653&lt;&gt;"",'2. Enter scores'!$B653-'2. Enter scores'!H653,"")</f>
        <v/>
      </c>
      <c r="J649" s="125" t="str">
        <f>IF('2. Enter scores'!I653&lt;&gt;"",'2. Enter scores'!$B653-'2. Enter scores'!I653,"")</f>
        <v/>
      </c>
      <c r="K649" s="125" t="str">
        <f>IF('2. Enter scores'!J653&lt;&gt;"",'2. Enter scores'!$B653-'2. Enter scores'!J653,"")</f>
        <v/>
      </c>
      <c r="L649" s="125" t="str">
        <f>IF('2. Enter scores'!K653&lt;&gt;"",'2. Enter scores'!$B653-'2. Enter scores'!K653,"")</f>
        <v/>
      </c>
      <c r="M649" s="125" t="str">
        <f>IF('2. Enter scores'!L653&lt;&gt;"",'2. Enter scores'!$B653-'2. Enter scores'!L653,"")</f>
        <v/>
      </c>
      <c r="N649" s="125" t="str">
        <f>IF('2. Enter scores'!M653&lt;&gt;"",'2. Enter scores'!$B653-'2. Enter scores'!M653,"")</f>
        <v/>
      </c>
      <c r="O649" s="125" t="str">
        <f>IF('2. Enter scores'!N653&lt;&gt;"",'2. Enter scores'!$B653-'2. Enter scores'!N653,"")</f>
        <v/>
      </c>
      <c r="P649" s="125" t="str">
        <f>IF('2. Enter scores'!O653&lt;&gt;"",'2. Enter scores'!$B653-'2. Enter scores'!O653,"")</f>
        <v/>
      </c>
      <c r="Q649" s="125" t="str">
        <f>IF('2. Enter scores'!P653&lt;&gt;"",'2. Enter scores'!$B653-'2. Enter scores'!P653,"")</f>
        <v/>
      </c>
      <c r="R649" s="125" t="str">
        <f>IF('2. Enter scores'!Q653&lt;&gt;"",'2. Enter scores'!$B653-'2. Enter scores'!Q653,"")</f>
        <v/>
      </c>
      <c r="S649" s="125" t="str">
        <f>IF('2. Enter scores'!R653&lt;&gt;"",'2. Enter scores'!$B653-'2. Enter scores'!R653,"")</f>
        <v/>
      </c>
      <c r="T649" s="125" t="str">
        <f>IF('2. Enter scores'!S653&lt;&gt;"",'2. Enter scores'!$B653-'2. Enter scores'!S653,"")</f>
        <v/>
      </c>
      <c r="U649" s="125" t="str">
        <f>IF('2. Enter scores'!T653&lt;&gt;"",'2. Enter scores'!$B653-'2. Enter scores'!T653,"")</f>
        <v/>
      </c>
      <c r="V649" s="125" t="str">
        <f>IF('2. Enter scores'!U653&lt;&gt;"",'2. Enter scores'!$B653-'2. Enter scores'!U653,"")</f>
        <v/>
      </c>
      <c r="W649" s="125" t="str">
        <f>IF('2. Enter scores'!V653&lt;&gt;"",'2. Enter scores'!$B653-'2. Enter scores'!V653,"")</f>
        <v/>
      </c>
      <c r="X649" s="125" t="str">
        <f>IF('2. Enter scores'!W653&lt;&gt;"",'2. Enter scores'!$B653-'2. Enter scores'!W653,"")</f>
        <v/>
      </c>
      <c r="Y649" s="125" t="str">
        <f>IF('2. Enter scores'!X653&lt;&gt;"",'2. Enter scores'!$B653-'2. Enter scores'!X653,"")</f>
        <v/>
      </c>
      <c r="Z649" s="125" t="str">
        <f>IF('2. Enter scores'!Y653&lt;&gt;"",'2. Enter scores'!$B653-'2. Enter scores'!Y653,"")</f>
        <v/>
      </c>
      <c r="AA649" s="125" t="str">
        <f>IF('2. Enter scores'!Z653&lt;&gt;"",'2. Enter scores'!$B653-'2. Enter scores'!Z653,"")</f>
        <v/>
      </c>
      <c r="AB649" s="125" t="str">
        <f>IF('2. Enter scores'!AA653&lt;&gt;"",'2. Enter scores'!$B653-'2. Enter scores'!AA653,"")</f>
        <v/>
      </c>
      <c r="AC649" s="125" t="str">
        <f>IF('2. Enter scores'!AB653&lt;&gt;"",'2. Enter scores'!$B653-'2. Enter scores'!AB653,"")</f>
        <v/>
      </c>
      <c r="AD649" s="125" t="str">
        <f>IF('2. Enter scores'!AC653&lt;&gt;"",'2. Enter scores'!$B653-'2. Enter scores'!AC653,"")</f>
        <v/>
      </c>
      <c r="AE649" s="125" t="str">
        <f>IF('2. Enter scores'!AD653&lt;&gt;"",'2. Enter scores'!$B653-'2. Enter scores'!AD653,"")</f>
        <v/>
      </c>
      <c r="AF649" s="125" t="str">
        <f>IF('2. Enter scores'!AE653&lt;&gt;"",'2. Enter scores'!$B653-'2. Enter scores'!AE653,"")</f>
        <v/>
      </c>
      <c r="AG649" s="125" t="str">
        <f>IF('2. Enter scores'!AF653&lt;&gt;"",'2. Enter scores'!$B653-'2. Enter scores'!AF653,"")</f>
        <v/>
      </c>
      <c r="AH649" s="125" t="str">
        <f>IF('2. Enter scores'!AG653&lt;&gt;"",'2. Enter scores'!$B653-'2. Enter scores'!AG653,"")</f>
        <v/>
      </c>
      <c r="AI649" s="125" t="str">
        <f>IF('2. Enter scores'!AH653&lt;&gt;"",'2. Enter scores'!$B653-'2. Enter scores'!AH653,"")</f>
        <v/>
      </c>
      <c r="AJ649" s="125" t="str">
        <f>IF('2. Enter scores'!AI653&lt;&gt;"",'2. Enter scores'!$B653-'2. Enter scores'!AI653,"")</f>
        <v/>
      </c>
      <c r="AK649" s="125" t="str">
        <f>IF('2. Enter scores'!AJ653&lt;&gt;"",'2. Enter scores'!$B653-'2. Enter scores'!AJ653,"")</f>
        <v/>
      </c>
      <c r="AL649" s="125" t="str">
        <f>IF('2. Enter scores'!AK653&lt;&gt;"",'2. Enter scores'!$B653-'2. Enter scores'!AK653,"")</f>
        <v/>
      </c>
      <c r="AM649" s="125" t="str">
        <f>IF('2. Enter scores'!AL653&lt;&gt;"",'2. Enter scores'!$B653-'2. Enter scores'!AL653,"")</f>
        <v/>
      </c>
      <c r="AN649" s="125" t="str">
        <f>IF('2. Enter scores'!AM653&lt;&gt;"",'2. Enter scores'!$B653-'2. Enter scores'!AM653,"")</f>
        <v/>
      </c>
      <c r="AO649" s="125" t="str">
        <f>IF('2. Enter scores'!AN653&lt;&gt;"",'2. Enter scores'!$B653-'2. Enter scores'!AN653,"")</f>
        <v/>
      </c>
      <c r="AP649" s="125" t="str">
        <f>IF('2. Enter scores'!AO653&lt;&gt;"",'2. Enter scores'!$B653-'2. Enter scores'!AO653,"")</f>
        <v/>
      </c>
      <c r="AQ649" s="125" t="str">
        <f>IF('2. Enter scores'!AP653&lt;&gt;"",'2. Enter scores'!$B653-'2. Enter scores'!AP653,"")</f>
        <v/>
      </c>
      <c r="AR649" s="125" t="str">
        <f>IF('2. Enter scores'!AQ653&lt;&gt;"",'2. Enter scores'!$B653-'2. Enter scores'!AQ653,"")</f>
        <v/>
      </c>
      <c r="AS649" s="125" t="str">
        <f>IF('2. Enter scores'!AR653&lt;&gt;"",'2. Enter scores'!$B653-'2. Enter scores'!AR653,"")</f>
        <v/>
      </c>
      <c r="AT649" s="125" t="str">
        <f>IF('2. Enter scores'!AS653&lt;&gt;"",'2. Enter scores'!$B653-'2. Enter scores'!AS653,"")</f>
        <v/>
      </c>
      <c r="AU649" s="125" t="str">
        <f>IF('2. Enter scores'!AT653&lt;&gt;"",'2. Enter scores'!$B653-'2. Enter scores'!AT653,"")</f>
        <v/>
      </c>
      <c r="AV649" s="125" t="str">
        <f>IF('2. Enter scores'!AU653&lt;&gt;"",'2. Enter scores'!$B653-'2. Enter scores'!AU653,"")</f>
        <v/>
      </c>
      <c r="AW649" s="125" t="str">
        <f>IF('2. Enter scores'!AV653&lt;&gt;"",'2. Enter scores'!$B653-'2. Enter scores'!AV653,"")</f>
        <v/>
      </c>
      <c r="AX649" s="125" t="str">
        <f>IF('2. Enter scores'!AW653&lt;&gt;"",'2. Enter scores'!$B653-'2. Enter scores'!AW653,"")</f>
        <v/>
      </c>
      <c r="AY649" s="125" t="str">
        <f>IF('2. Enter scores'!AX653&lt;&gt;"",'2. Enter scores'!$B653-'2. Enter scores'!AX653,"")</f>
        <v/>
      </c>
      <c r="AZ649" s="125" t="str">
        <f>IF('2. Enter scores'!AY653&lt;&gt;"",'2. Enter scores'!$B653-'2. Enter scores'!AY653,"")</f>
        <v/>
      </c>
      <c r="BA649" s="125" t="str">
        <f>IF('2. Enter scores'!AZ653&lt;&gt;"",'2. Enter scores'!$B653-'2. Enter scores'!AZ653,"")</f>
        <v/>
      </c>
      <c r="BB649" s="125" t="str">
        <f>IF('2. Enter scores'!BA653&lt;&gt;"",'2. Enter scores'!$B653-'2. Enter scores'!BA653,"")</f>
        <v/>
      </c>
      <c r="BC649" s="125" t="str">
        <f>IF('2. Enter scores'!BB653&lt;&gt;"",'2. Enter scores'!$B653-'2. Enter scores'!BB653,"")</f>
        <v/>
      </c>
      <c r="BD649" s="125" t="str">
        <f>IF('2. Enter scores'!BC653&lt;&gt;"",'2. Enter scores'!$B653-'2. Enter scores'!BC653,"")</f>
        <v/>
      </c>
      <c r="BE649" s="125" t="str">
        <f>IF('2. Enter scores'!BD653&lt;&gt;"",'2. Enter scores'!$B653-'2. Enter scores'!BD653,"")</f>
        <v/>
      </c>
      <c r="BF649" s="125" t="str">
        <f>IF('2. Enter scores'!BE653&lt;&gt;"",'2. Enter scores'!$B653-'2. Enter scores'!BE653,"")</f>
        <v/>
      </c>
      <c r="BG649" s="125" t="str">
        <f>IF('2. Enter scores'!BF653&lt;&gt;"",'2. Enter scores'!$B653-'2. Enter scores'!BF653,"")</f>
        <v/>
      </c>
      <c r="BH649" s="125" t="str">
        <f>IF('2. Enter scores'!BG653&lt;&gt;"",'2. Enter scores'!$B653-'2. Enter scores'!BG653,"")</f>
        <v/>
      </c>
      <c r="BI649" s="125" t="str">
        <f>IF('2. Enter scores'!BH653&lt;&gt;"",'2. Enter scores'!$B653-'2. Enter scores'!BH653,"")</f>
        <v/>
      </c>
      <c r="BJ649" s="125" t="str">
        <f>IF('2. Enter scores'!BI653&lt;&gt;"",'2. Enter scores'!$B653-'2. Enter scores'!BI653,"")</f>
        <v/>
      </c>
      <c r="BK649" s="125" t="str">
        <f>IF('2. Enter scores'!BJ653&lt;&gt;"",'2. Enter scores'!$B653-'2. Enter scores'!BJ653,"")</f>
        <v/>
      </c>
      <c r="BL649" s="125" t="str">
        <f>IF('2. Enter scores'!BK653&lt;&gt;"",'2. Enter scores'!$B653-'2. Enter scores'!BK653,"")</f>
        <v/>
      </c>
      <c r="BM649" s="125" t="str">
        <f>IF('2. Enter scores'!BL653&lt;&gt;"",'2. Enter scores'!$B653-'2. Enter scores'!BL653,"")</f>
        <v/>
      </c>
      <c r="BN649" s="125" t="str">
        <f>IF('2. Enter scores'!BM653&lt;&gt;"",'2. Enter scores'!$B653-'2. Enter scores'!BM653,"")</f>
        <v/>
      </c>
      <c r="BO649" s="125" t="str">
        <f>IF('2. Enter scores'!BN653&lt;&gt;"",'2. Enter scores'!$B653-'2. Enter scores'!BN653,"")</f>
        <v/>
      </c>
      <c r="BP649" s="108">
        <v>1000</v>
      </c>
    </row>
    <row r="650" spans="2:68" x14ac:dyDescent="0.35">
      <c r="B650" s="125" t="str">
        <f>IF('2. Enter scores'!A654&lt;&gt;"",'2. Enter scores'!A654,"")</f>
        <v/>
      </c>
      <c r="H650" s="125" t="str">
        <f>IF('2. Enter scores'!G654&lt;&gt;"",'2. Enter scores'!$B654-'2. Enter scores'!G654,"")</f>
        <v/>
      </c>
      <c r="I650" s="125" t="str">
        <f>IF('2. Enter scores'!H654&lt;&gt;"",'2. Enter scores'!$B654-'2. Enter scores'!H654,"")</f>
        <v/>
      </c>
      <c r="J650" s="125" t="str">
        <f>IF('2. Enter scores'!I654&lt;&gt;"",'2. Enter scores'!$B654-'2. Enter scores'!I654,"")</f>
        <v/>
      </c>
      <c r="K650" s="125" t="str">
        <f>IF('2. Enter scores'!J654&lt;&gt;"",'2. Enter scores'!$B654-'2. Enter scores'!J654,"")</f>
        <v/>
      </c>
      <c r="L650" s="125" t="str">
        <f>IF('2. Enter scores'!K654&lt;&gt;"",'2. Enter scores'!$B654-'2. Enter scores'!K654,"")</f>
        <v/>
      </c>
      <c r="M650" s="125" t="str">
        <f>IF('2. Enter scores'!L654&lt;&gt;"",'2. Enter scores'!$B654-'2. Enter scores'!L654,"")</f>
        <v/>
      </c>
      <c r="N650" s="125" t="str">
        <f>IF('2. Enter scores'!M654&lt;&gt;"",'2. Enter scores'!$B654-'2. Enter scores'!M654,"")</f>
        <v/>
      </c>
      <c r="O650" s="125" t="str">
        <f>IF('2. Enter scores'!N654&lt;&gt;"",'2. Enter scores'!$B654-'2. Enter scores'!N654,"")</f>
        <v/>
      </c>
      <c r="P650" s="125" t="str">
        <f>IF('2. Enter scores'!O654&lt;&gt;"",'2. Enter scores'!$B654-'2. Enter scores'!O654,"")</f>
        <v/>
      </c>
      <c r="Q650" s="125" t="str">
        <f>IF('2. Enter scores'!P654&lt;&gt;"",'2. Enter scores'!$B654-'2. Enter scores'!P654,"")</f>
        <v/>
      </c>
      <c r="R650" s="125" t="str">
        <f>IF('2. Enter scores'!Q654&lt;&gt;"",'2. Enter scores'!$B654-'2. Enter scores'!Q654,"")</f>
        <v/>
      </c>
      <c r="S650" s="125" t="str">
        <f>IF('2. Enter scores'!R654&lt;&gt;"",'2. Enter scores'!$B654-'2. Enter scores'!R654,"")</f>
        <v/>
      </c>
      <c r="T650" s="125" t="str">
        <f>IF('2. Enter scores'!S654&lt;&gt;"",'2. Enter scores'!$B654-'2. Enter scores'!S654,"")</f>
        <v/>
      </c>
      <c r="U650" s="125" t="str">
        <f>IF('2. Enter scores'!T654&lt;&gt;"",'2. Enter scores'!$B654-'2. Enter scores'!T654,"")</f>
        <v/>
      </c>
      <c r="V650" s="125" t="str">
        <f>IF('2. Enter scores'!U654&lt;&gt;"",'2. Enter scores'!$B654-'2. Enter scores'!U654,"")</f>
        <v/>
      </c>
      <c r="W650" s="125" t="str">
        <f>IF('2. Enter scores'!V654&lt;&gt;"",'2. Enter scores'!$B654-'2. Enter scores'!V654,"")</f>
        <v/>
      </c>
      <c r="X650" s="125" t="str">
        <f>IF('2. Enter scores'!W654&lt;&gt;"",'2. Enter scores'!$B654-'2. Enter scores'!W654,"")</f>
        <v/>
      </c>
      <c r="Y650" s="125" t="str">
        <f>IF('2. Enter scores'!X654&lt;&gt;"",'2. Enter scores'!$B654-'2. Enter scores'!X654,"")</f>
        <v/>
      </c>
      <c r="Z650" s="125" t="str">
        <f>IF('2. Enter scores'!Y654&lt;&gt;"",'2. Enter scores'!$B654-'2. Enter scores'!Y654,"")</f>
        <v/>
      </c>
      <c r="AA650" s="125" t="str">
        <f>IF('2. Enter scores'!Z654&lt;&gt;"",'2. Enter scores'!$B654-'2. Enter scores'!Z654,"")</f>
        <v/>
      </c>
      <c r="AB650" s="125" t="str">
        <f>IF('2. Enter scores'!AA654&lt;&gt;"",'2. Enter scores'!$B654-'2. Enter scores'!AA654,"")</f>
        <v/>
      </c>
      <c r="AC650" s="125" t="str">
        <f>IF('2. Enter scores'!AB654&lt;&gt;"",'2. Enter scores'!$B654-'2. Enter scores'!AB654,"")</f>
        <v/>
      </c>
      <c r="AD650" s="125" t="str">
        <f>IF('2. Enter scores'!AC654&lt;&gt;"",'2. Enter scores'!$B654-'2. Enter scores'!AC654,"")</f>
        <v/>
      </c>
      <c r="AE650" s="125" t="str">
        <f>IF('2. Enter scores'!AD654&lt;&gt;"",'2. Enter scores'!$B654-'2. Enter scores'!AD654,"")</f>
        <v/>
      </c>
      <c r="AF650" s="125" t="str">
        <f>IF('2. Enter scores'!AE654&lt;&gt;"",'2. Enter scores'!$B654-'2. Enter scores'!AE654,"")</f>
        <v/>
      </c>
      <c r="AG650" s="125" t="str">
        <f>IF('2. Enter scores'!AF654&lt;&gt;"",'2. Enter scores'!$B654-'2. Enter scores'!AF654,"")</f>
        <v/>
      </c>
      <c r="AH650" s="125" t="str">
        <f>IF('2. Enter scores'!AG654&lt;&gt;"",'2. Enter scores'!$B654-'2. Enter scores'!AG654,"")</f>
        <v/>
      </c>
      <c r="AI650" s="125" t="str">
        <f>IF('2. Enter scores'!AH654&lt;&gt;"",'2. Enter scores'!$B654-'2. Enter scores'!AH654,"")</f>
        <v/>
      </c>
      <c r="AJ650" s="125" t="str">
        <f>IF('2. Enter scores'!AI654&lt;&gt;"",'2. Enter scores'!$B654-'2. Enter scores'!AI654,"")</f>
        <v/>
      </c>
      <c r="AK650" s="125" t="str">
        <f>IF('2. Enter scores'!AJ654&lt;&gt;"",'2. Enter scores'!$B654-'2. Enter scores'!AJ654,"")</f>
        <v/>
      </c>
      <c r="AL650" s="125" t="str">
        <f>IF('2. Enter scores'!AK654&lt;&gt;"",'2. Enter scores'!$B654-'2. Enter scores'!AK654,"")</f>
        <v/>
      </c>
      <c r="AM650" s="125" t="str">
        <f>IF('2. Enter scores'!AL654&lt;&gt;"",'2. Enter scores'!$B654-'2. Enter scores'!AL654,"")</f>
        <v/>
      </c>
      <c r="AN650" s="125" t="str">
        <f>IF('2. Enter scores'!AM654&lt;&gt;"",'2. Enter scores'!$B654-'2. Enter scores'!AM654,"")</f>
        <v/>
      </c>
      <c r="AO650" s="125" t="str">
        <f>IF('2. Enter scores'!AN654&lt;&gt;"",'2. Enter scores'!$B654-'2. Enter scores'!AN654,"")</f>
        <v/>
      </c>
      <c r="AP650" s="125" t="str">
        <f>IF('2. Enter scores'!AO654&lt;&gt;"",'2. Enter scores'!$B654-'2. Enter scores'!AO654,"")</f>
        <v/>
      </c>
      <c r="AQ650" s="125" t="str">
        <f>IF('2. Enter scores'!AP654&lt;&gt;"",'2. Enter scores'!$B654-'2. Enter scores'!AP654,"")</f>
        <v/>
      </c>
      <c r="AR650" s="125" t="str">
        <f>IF('2. Enter scores'!AQ654&lt;&gt;"",'2. Enter scores'!$B654-'2. Enter scores'!AQ654,"")</f>
        <v/>
      </c>
      <c r="AS650" s="125" t="str">
        <f>IF('2. Enter scores'!AR654&lt;&gt;"",'2. Enter scores'!$B654-'2. Enter scores'!AR654,"")</f>
        <v/>
      </c>
      <c r="AT650" s="125" t="str">
        <f>IF('2. Enter scores'!AS654&lt;&gt;"",'2. Enter scores'!$B654-'2. Enter scores'!AS654,"")</f>
        <v/>
      </c>
      <c r="AU650" s="125" t="str">
        <f>IF('2. Enter scores'!AT654&lt;&gt;"",'2. Enter scores'!$B654-'2. Enter scores'!AT654,"")</f>
        <v/>
      </c>
      <c r="AV650" s="125" t="str">
        <f>IF('2. Enter scores'!AU654&lt;&gt;"",'2. Enter scores'!$B654-'2. Enter scores'!AU654,"")</f>
        <v/>
      </c>
      <c r="AW650" s="125" t="str">
        <f>IF('2. Enter scores'!AV654&lt;&gt;"",'2. Enter scores'!$B654-'2. Enter scores'!AV654,"")</f>
        <v/>
      </c>
      <c r="AX650" s="125" t="str">
        <f>IF('2. Enter scores'!AW654&lt;&gt;"",'2. Enter scores'!$B654-'2. Enter scores'!AW654,"")</f>
        <v/>
      </c>
      <c r="AY650" s="125" t="str">
        <f>IF('2. Enter scores'!AX654&lt;&gt;"",'2. Enter scores'!$B654-'2. Enter scores'!AX654,"")</f>
        <v/>
      </c>
      <c r="AZ650" s="125" t="str">
        <f>IF('2. Enter scores'!AY654&lt;&gt;"",'2. Enter scores'!$B654-'2. Enter scores'!AY654,"")</f>
        <v/>
      </c>
      <c r="BA650" s="125" t="str">
        <f>IF('2. Enter scores'!AZ654&lt;&gt;"",'2. Enter scores'!$B654-'2. Enter scores'!AZ654,"")</f>
        <v/>
      </c>
      <c r="BB650" s="125" t="str">
        <f>IF('2. Enter scores'!BA654&lt;&gt;"",'2. Enter scores'!$B654-'2. Enter scores'!BA654,"")</f>
        <v/>
      </c>
      <c r="BC650" s="125" t="str">
        <f>IF('2. Enter scores'!BB654&lt;&gt;"",'2. Enter scores'!$B654-'2. Enter scores'!BB654,"")</f>
        <v/>
      </c>
      <c r="BD650" s="125" t="str">
        <f>IF('2. Enter scores'!BC654&lt;&gt;"",'2. Enter scores'!$B654-'2. Enter scores'!BC654,"")</f>
        <v/>
      </c>
      <c r="BE650" s="125" t="str">
        <f>IF('2. Enter scores'!BD654&lt;&gt;"",'2. Enter scores'!$B654-'2. Enter scores'!BD654,"")</f>
        <v/>
      </c>
      <c r="BF650" s="125" t="str">
        <f>IF('2. Enter scores'!BE654&lt;&gt;"",'2. Enter scores'!$B654-'2. Enter scores'!BE654,"")</f>
        <v/>
      </c>
      <c r="BG650" s="125" t="str">
        <f>IF('2. Enter scores'!BF654&lt;&gt;"",'2. Enter scores'!$B654-'2. Enter scores'!BF654,"")</f>
        <v/>
      </c>
      <c r="BH650" s="125" t="str">
        <f>IF('2. Enter scores'!BG654&lt;&gt;"",'2. Enter scores'!$B654-'2. Enter scores'!BG654,"")</f>
        <v/>
      </c>
      <c r="BI650" s="125" t="str">
        <f>IF('2. Enter scores'!BH654&lt;&gt;"",'2. Enter scores'!$B654-'2. Enter scores'!BH654,"")</f>
        <v/>
      </c>
      <c r="BJ650" s="125" t="str">
        <f>IF('2. Enter scores'!BI654&lt;&gt;"",'2. Enter scores'!$B654-'2. Enter scores'!BI654,"")</f>
        <v/>
      </c>
      <c r="BK650" s="125" t="str">
        <f>IF('2. Enter scores'!BJ654&lt;&gt;"",'2. Enter scores'!$B654-'2. Enter scores'!BJ654,"")</f>
        <v/>
      </c>
      <c r="BL650" s="125" t="str">
        <f>IF('2. Enter scores'!BK654&lt;&gt;"",'2. Enter scores'!$B654-'2. Enter scores'!BK654,"")</f>
        <v/>
      </c>
      <c r="BM650" s="125" t="str">
        <f>IF('2. Enter scores'!BL654&lt;&gt;"",'2. Enter scores'!$B654-'2. Enter scores'!BL654,"")</f>
        <v/>
      </c>
      <c r="BN650" s="125" t="str">
        <f>IF('2. Enter scores'!BM654&lt;&gt;"",'2. Enter scores'!$B654-'2. Enter scores'!BM654,"")</f>
        <v/>
      </c>
      <c r="BO650" s="125" t="str">
        <f>IF('2. Enter scores'!BN654&lt;&gt;"",'2. Enter scores'!$B654-'2. Enter scores'!BN654,"")</f>
        <v/>
      </c>
      <c r="BP650" s="108">
        <v>1000</v>
      </c>
    </row>
    <row r="651" spans="2:68" x14ac:dyDescent="0.35">
      <c r="B651" s="125" t="str">
        <f>IF('2. Enter scores'!A655&lt;&gt;"",'2. Enter scores'!A655,"")</f>
        <v/>
      </c>
      <c r="H651" s="125" t="str">
        <f>IF('2. Enter scores'!G655&lt;&gt;"",'2. Enter scores'!$B655-'2. Enter scores'!G655,"")</f>
        <v/>
      </c>
      <c r="I651" s="125" t="str">
        <f>IF('2. Enter scores'!H655&lt;&gt;"",'2. Enter scores'!$B655-'2. Enter scores'!H655,"")</f>
        <v/>
      </c>
      <c r="J651" s="125" t="str">
        <f>IF('2. Enter scores'!I655&lt;&gt;"",'2. Enter scores'!$B655-'2. Enter scores'!I655,"")</f>
        <v/>
      </c>
      <c r="K651" s="125" t="str">
        <f>IF('2. Enter scores'!J655&lt;&gt;"",'2. Enter scores'!$B655-'2. Enter scores'!J655,"")</f>
        <v/>
      </c>
      <c r="L651" s="125" t="str">
        <f>IF('2. Enter scores'!K655&lt;&gt;"",'2. Enter scores'!$B655-'2. Enter scores'!K655,"")</f>
        <v/>
      </c>
      <c r="M651" s="125" t="str">
        <f>IF('2. Enter scores'!L655&lt;&gt;"",'2. Enter scores'!$B655-'2. Enter scores'!L655,"")</f>
        <v/>
      </c>
      <c r="N651" s="125" t="str">
        <f>IF('2. Enter scores'!M655&lt;&gt;"",'2. Enter scores'!$B655-'2. Enter scores'!M655,"")</f>
        <v/>
      </c>
      <c r="O651" s="125" t="str">
        <f>IF('2. Enter scores'!N655&lt;&gt;"",'2. Enter scores'!$B655-'2. Enter scores'!N655,"")</f>
        <v/>
      </c>
      <c r="P651" s="125" t="str">
        <f>IF('2. Enter scores'!O655&lt;&gt;"",'2. Enter scores'!$B655-'2. Enter scores'!O655,"")</f>
        <v/>
      </c>
      <c r="Q651" s="125" t="str">
        <f>IF('2. Enter scores'!P655&lt;&gt;"",'2. Enter scores'!$B655-'2. Enter scores'!P655,"")</f>
        <v/>
      </c>
      <c r="R651" s="125" t="str">
        <f>IF('2. Enter scores'!Q655&lt;&gt;"",'2. Enter scores'!$B655-'2. Enter scores'!Q655,"")</f>
        <v/>
      </c>
      <c r="S651" s="125" t="str">
        <f>IF('2. Enter scores'!R655&lt;&gt;"",'2. Enter scores'!$B655-'2. Enter scores'!R655,"")</f>
        <v/>
      </c>
      <c r="T651" s="125" t="str">
        <f>IF('2. Enter scores'!S655&lt;&gt;"",'2. Enter scores'!$B655-'2. Enter scores'!S655,"")</f>
        <v/>
      </c>
      <c r="U651" s="125" t="str">
        <f>IF('2. Enter scores'!T655&lt;&gt;"",'2. Enter scores'!$B655-'2. Enter scores'!T655,"")</f>
        <v/>
      </c>
      <c r="V651" s="125" t="str">
        <f>IF('2. Enter scores'!U655&lt;&gt;"",'2. Enter scores'!$B655-'2. Enter scores'!U655,"")</f>
        <v/>
      </c>
      <c r="W651" s="125" t="str">
        <f>IF('2. Enter scores'!V655&lt;&gt;"",'2. Enter scores'!$B655-'2. Enter scores'!V655,"")</f>
        <v/>
      </c>
      <c r="X651" s="125" t="str">
        <f>IF('2. Enter scores'!W655&lt;&gt;"",'2. Enter scores'!$B655-'2. Enter scores'!W655,"")</f>
        <v/>
      </c>
      <c r="Y651" s="125" t="str">
        <f>IF('2. Enter scores'!X655&lt;&gt;"",'2. Enter scores'!$B655-'2. Enter scores'!X655,"")</f>
        <v/>
      </c>
      <c r="Z651" s="125" t="str">
        <f>IF('2. Enter scores'!Y655&lt;&gt;"",'2. Enter scores'!$B655-'2. Enter scores'!Y655,"")</f>
        <v/>
      </c>
      <c r="AA651" s="125" t="str">
        <f>IF('2. Enter scores'!Z655&lt;&gt;"",'2. Enter scores'!$B655-'2. Enter scores'!Z655,"")</f>
        <v/>
      </c>
      <c r="AB651" s="125" t="str">
        <f>IF('2. Enter scores'!AA655&lt;&gt;"",'2. Enter scores'!$B655-'2. Enter scores'!AA655,"")</f>
        <v/>
      </c>
      <c r="AC651" s="125" t="str">
        <f>IF('2. Enter scores'!AB655&lt;&gt;"",'2. Enter scores'!$B655-'2. Enter scores'!AB655,"")</f>
        <v/>
      </c>
      <c r="AD651" s="125" t="str">
        <f>IF('2. Enter scores'!AC655&lt;&gt;"",'2. Enter scores'!$B655-'2. Enter scores'!AC655,"")</f>
        <v/>
      </c>
      <c r="AE651" s="125" t="str">
        <f>IF('2. Enter scores'!AD655&lt;&gt;"",'2. Enter scores'!$B655-'2. Enter scores'!AD655,"")</f>
        <v/>
      </c>
      <c r="AF651" s="125" t="str">
        <f>IF('2. Enter scores'!AE655&lt;&gt;"",'2. Enter scores'!$B655-'2. Enter scores'!AE655,"")</f>
        <v/>
      </c>
      <c r="AG651" s="125" t="str">
        <f>IF('2. Enter scores'!AF655&lt;&gt;"",'2. Enter scores'!$B655-'2. Enter scores'!AF655,"")</f>
        <v/>
      </c>
      <c r="AH651" s="125" t="str">
        <f>IF('2. Enter scores'!AG655&lt;&gt;"",'2. Enter scores'!$B655-'2. Enter scores'!AG655,"")</f>
        <v/>
      </c>
      <c r="AI651" s="125" t="str">
        <f>IF('2. Enter scores'!AH655&lt;&gt;"",'2. Enter scores'!$B655-'2. Enter scores'!AH655,"")</f>
        <v/>
      </c>
      <c r="AJ651" s="125" t="str">
        <f>IF('2. Enter scores'!AI655&lt;&gt;"",'2. Enter scores'!$B655-'2. Enter scores'!AI655,"")</f>
        <v/>
      </c>
      <c r="AK651" s="125" t="str">
        <f>IF('2. Enter scores'!AJ655&lt;&gt;"",'2. Enter scores'!$B655-'2. Enter scores'!AJ655,"")</f>
        <v/>
      </c>
      <c r="AL651" s="125" t="str">
        <f>IF('2. Enter scores'!AK655&lt;&gt;"",'2. Enter scores'!$B655-'2. Enter scores'!AK655,"")</f>
        <v/>
      </c>
      <c r="AM651" s="125" t="str">
        <f>IF('2. Enter scores'!AL655&lt;&gt;"",'2. Enter scores'!$B655-'2. Enter scores'!AL655,"")</f>
        <v/>
      </c>
      <c r="AN651" s="125" t="str">
        <f>IF('2. Enter scores'!AM655&lt;&gt;"",'2. Enter scores'!$B655-'2. Enter scores'!AM655,"")</f>
        <v/>
      </c>
      <c r="AO651" s="125" t="str">
        <f>IF('2. Enter scores'!AN655&lt;&gt;"",'2. Enter scores'!$B655-'2. Enter scores'!AN655,"")</f>
        <v/>
      </c>
      <c r="AP651" s="125" t="str">
        <f>IF('2. Enter scores'!AO655&lt;&gt;"",'2. Enter scores'!$B655-'2. Enter scores'!AO655,"")</f>
        <v/>
      </c>
      <c r="AQ651" s="125" t="str">
        <f>IF('2. Enter scores'!AP655&lt;&gt;"",'2. Enter scores'!$B655-'2. Enter scores'!AP655,"")</f>
        <v/>
      </c>
      <c r="AR651" s="125" t="str">
        <f>IF('2. Enter scores'!AQ655&lt;&gt;"",'2. Enter scores'!$B655-'2. Enter scores'!AQ655,"")</f>
        <v/>
      </c>
      <c r="AS651" s="125" t="str">
        <f>IF('2. Enter scores'!AR655&lt;&gt;"",'2. Enter scores'!$B655-'2. Enter scores'!AR655,"")</f>
        <v/>
      </c>
      <c r="AT651" s="125" t="str">
        <f>IF('2. Enter scores'!AS655&lt;&gt;"",'2. Enter scores'!$B655-'2. Enter scores'!AS655,"")</f>
        <v/>
      </c>
      <c r="AU651" s="125" t="str">
        <f>IF('2. Enter scores'!AT655&lt;&gt;"",'2. Enter scores'!$B655-'2. Enter scores'!AT655,"")</f>
        <v/>
      </c>
      <c r="AV651" s="125" t="str">
        <f>IF('2. Enter scores'!AU655&lt;&gt;"",'2. Enter scores'!$B655-'2. Enter scores'!AU655,"")</f>
        <v/>
      </c>
      <c r="AW651" s="125" t="str">
        <f>IF('2. Enter scores'!AV655&lt;&gt;"",'2. Enter scores'!$B655-'2. Enter scores'!AV655,"")</f>
        <v/>
      </c>
      <c r="AX651" s="125" t="str">
        <f>IF('2. Enter scores'!AW655&lt;&gt;"",'2. Enter scores'!$B655-'2. Enter scores'!AW655,"")</f>
        <v/>
      </c>
      <c r="AY651" s="125" t="str">
        <f>IF('2. Enter scores'!AX655&lt;&gt;"",'2. Enter scores'!$B655-'2. Enter scores'!AX655,"")</f>
        <v/>
      </c>
      <c r="AZ651" s="125" t="str">
        <f>IF('2. Enter scores'!AY655&lt;&gt;"",'2. Enter scores'!$B655-'2. Enter scores'!AY655,"")</f>
        <v/>
      </c>
      <c r="BA651" s="125" t="str">
        <f>IF('2. Enter scores'!AZ655&lt;&gt;"",'2. Enter scores'!$B655-'2. Enter scores'!AZ655,"")</f>
        <v/>
      </c>
      <c r="BB651" s="125" t="str">
        <f>IF('2. Enter scores'!BA655&lt;&gt;"",'2. Enter scores'!$B655-'2. Enter scores'!BA655,"")</f>
        <v/>
      </c>
      <c r="BC651" s="125" t="str">
        <f>IF('2. Enter scores'!BB655&lt;&gt;"",'2. Enter scores'!$B655-'2. Enter scores'!BB655,"")</f>
        <v/>
      </c>
      <c r="BD651" s="125" t="str">
        <f>IF('2. Enter scores'!BC655&lt;&gt;"",'2. Enter scores'!$B655-'2. Enter scores'!BC655,"")</f>
        <v/>
      </c>
      <c r="BE651" s="125" t="str">
        <f>IF('2. Enter scores'!BD655&lt;&gt;"",'2. Enter scores'!$B655-'2. Enter scores'!BD655,"")</f>
        <v/>
      </c>
      <c r="BF651" s="125" t="str">
        <f>IF('2. Enter scores'!BE655&lt;&gt;"",'2. Enter scores'!$B655-'2. Enter scores'!BE655,"")</f>
        <v/>
      </c>
      <c r="BG651" s="125" t="str">
        <f>IF('2. Enter scores'!BF655&lt;&gt;"",'2. Enter scores'!$B655-'2. Enter scores'!BF655,"")</f>
        <v/>
      </c>
      <c r="BH651" s="125" t="str">
        <f>IF('2. Enter scores'!BG655&lt;&gt;"",'2. Enter scores'!$B655-'2. Enter scores'!BG655,"")</f>
        <v/>
      </c>
      <c r="BI651" s="125" t="str">
        <f>IF('2. Enter scores'!BH655&lt;&gt;"",'2. Enter scores'!$B655-'2. Enter scores'!BH655,"")</f>
        <v/>
      </c>
      <c r="BJ651" s="125" t="str">
        <f>IF('2. Enter scores'!BI655&lt;&gt;"",'2. Enter scores'!$B655-'2. Enter scores'!BI655,"")</f>
        <v/>
      </c>
      <c r="BK651" s="125" t="str">
        <f>IF('2. Enter scores'!BJ655&lt;&gt;"",'2. Enter scores'!$B655-'2. Enter scores'!BJ655,"")</f>
        <v/>
      </c>
      <c r="BL651" s="125" t="str">
        <f>IF('2. Enter scores'!BK655&lt;&gt;"",'2. Enter scores'!$B655-'2. Enter scores'!BK655,"")</f>
        <v/>
      </c>
      <c r="BM651" s="125" t="str">
        <f>IF('2. Enter scores'!BL655&lt;&gt;"",'2. Enter scores'!$B655-'2. Enter scores'!BL655,"")</f>
        <v/>
      </c>
      <c r="BN651" s="125" t="str">
        <f>IF('2. Enter scores'!BM655&lt;&gt;"",'2. Enter scores'!$B655-'2. Enter scores'!BM655,"")</f>
        <v/>
      </c>
      <c r="BO651" s="125" t="str">
        <f>IF('2. Enter scores'!BN655&lt;&gt;"",'2. Enter scores'!$B655-'2. Enter scores'!BN655,"")</f>
        <v/>
      </c>
      <c r="BP651" s="108">
        <v>1000</v>
      </c>
    </row>
    <row r="652" spans="2:68" x14ac:dyDescent="0.35">
      <c r="B652" s="125" t="str">
        <f>IF('2. Enter scores'!A656&lt;&gt;"",'2. Enter scores'!A656,"")</f>
        <v/>
      </c>
      <c r="H652" s="125" t="str">
        <f>IF('2. Enter scores'!G656&lt;&gt;"",'2. Enter scores'!$B656-'2. Enter scores'!G656,"")</f>
        <v/>
      </c>
      <c r="I652" s="125" t="str">
        <f>IF('2. Enter scores'!H656&lt;&gt;"",'2. Enter scores'!$B656-'2. Enter scores'!H656,"")</f>
        <v/>
      </c>
      <c r="J652" s="125" t="str">
        <f>IF('2. Enter scores'!I656&lt;&gt;"",'2. Enter scores'!$B656-'2. Enter scores'!I656,"")</f>
        <v/>
      </c>
      <c r="K652" s="125" t="str">
        <f>IF('2. Enter scores'!J656&lt;&gt;"",'2. Enter scores'!$B656-'2. Enter scores'!J656,"")</f>
        <v/>
      </c>
      <c r="L652" s="125" t="str">
        <f>IF('2. Enter scores'!K656&lt;&gt;"",'2. Enter scores'!$B656-'2. Enter scores'!K656,"")</f>
        <v/>
      </c>
      <c r="M652" s="125" t="str">
        <f>IF('2. Enter scores'!L656&lt;&gt;"",'2. Enter scores'!$B656-'2. Enter scores'!L656,"")</f>
        <v/>
      </c>
      <c r="N652" s="125" t="str">
        <f>IF('2. Enter scores'!M656&lt;&gt;"",'2. Enter scores'!$B656-'2. Enter scores'!M656,"")</f>
        <v/>
      </c>
      <c r="O652" s="125" t="str">
        <f>IF('2. Enter scores'!N656&lt;&gt;"",'2. Enter scores'!$B656-'2. Enter scores'!N656,"")</f>
        <v/>
      </c>
      <c r="P652" s="125" t="str">
        <f>IF('2. Enter scores'!O656&lt;&gt;"",'2. Enter scores'!$B656-'2. Enter scores'!O656,"")</f>
        <v/>
      </c>
      <c r="Q652" s="125" t="str">
        <f>IF('2. Enter scores'!P656&lt;&gt;"",'2. Enter scores'!$B656-'2. Enter scores'!P656,"")</f>
        <v/>
      </c>
      <c r="R652" s="125" t="str">
        <f>IF('2. Enter scores'!Q656&lt;&gt;"",'2. Enter scores'!$B656-'2. Enter scores'!Q656,"")</f>
        <v/>
      </c>
      <c r="S652" s="125" t="str">
        <f>IF('2. Enter scores'!R656&lt;&gt;"",'2. Enter scores'!$B656-'2. Enter scores'!R656,"")</f>
        <v/>
      </c>
      <c r="T652" s="125" t="str">
        <f>IF('2. Enter scores'!S656&lt;&gt;"",'2. Enter scores'!$B656-'2. Enter scores'!S656,"")</f>
        <v/>
      </c>
      <c r="U652" s="125" t="str">
        <f>IF('2. Enter scores'!T656&lt;&gt;"",'2. Enter scores'!$B656-'2. Enter scores'!T656,"")</f>
        <v/>
      </c>
      <c r="V652" s="125" t="str">
        <f>IF('2. Enter scores'!U656&lt;&gt;"",'2. Enter scores'!$B656-'2. Enter scores'!U656,"")</f>
        <v/>
      </c>
      <c r="W652" s="125" t="str">
        <f>IF('2. Enter scores'!V656&lt;&gt;"",'2. Enter scores'!$B656-'2. Enter scores'!V656,"")</f>
        <v/>
      </c>
      <c r="X652" s="125" t="str">
        <f>IF('2. Enter scores'!W656&lt;&gt;"",'2. Enter scores'!$B656-'2. Enter scores'!W656,"")</f>
        <v/>
      </c>
      <c r="Y652" s="125" t="str">
        <f>IF('2. Enter scores'!X656&lt;&gt;"",'2. Enter scores'!$B656-'2. Enter scores'!X656,"")</f>
        <v/>
      </c>
      <c r="Z652" s="125" t="str">
        <f>IF('2. Enter scores'!Y656&lt;&gt;"",'2. Enter scores'!$B656-'2. Enter scores'!Y656,"")</f>
        <v/>
      </c>
      <c r="AA652" s="125" t="str">
        <f>IF('2. Enter scores'!Z656&lt;&gt;"",'2. Enter scores'!$B656-'2. Enter scores'!Z656,"")</f>
        <v/>
      </c>
      <c r="AB652" s="125" t="str">
        <f>IF('2. Enter scores'!AA656&lt;&gt;"",'2. Enter scores'!$B656-'2. Enter scores'!AA656,"")</f>
        <v/>
      </c>
      <c r="AC652" s="125" t="str">
        <f>IF('2. Enter scores'!AB656&lt;&gt;"",'2. Enter scores'!$B656-'2. Enter scores'!AB656,"")</f>
        <v/>
      </c>
      <c r="AD652" s="125" t="str">
        <f>IF('2. Enter scores'!AC656&lt;&gt;"",'2. Enter scores'!$B656-'2. Enter scores'!AC656,"")</f>
        <v/>
      </c>
      <c r="AE652" s="125" t="str">
        <f>IF('2. Enter scores'!AD656&lt;&gt;"",'2. Enter scores'!$B656-'2. Enter scores'!AD656,"")</f>
        <v/>
      </c>
      <c r="AF652" s="125" t="str">
        <f>IF('2. Enter scores'!AE656&lt;&gt;"",'2. Enter scores'!$B656-'2. Enter scores'!AE656,"")</f>
        <v/>
      </c>
      <c r="AG652" s="125" t="str">
        <f>IF('2. Enter scores'!AF656&lt;&gt;"",'2. Enter scores'!$B656-'2. Enter scores'!AF656,"")</f>
        <v/>
      </c>
      <c r="AH652" s="125" t="str">
        <f>IF('2. Enter scores'!AG656&lt;&gt;"",'2. Enter scores'!$B656-'2. Enter scores'!AG656,"")</f>
        <v/>
      </c>
      <c r="AI652" s="125" t="str">
        <f>IF('2. Enter scores'!AH656&lt;&gt;"",'2. Enter scores'!$B656-'2. Enter scores'!AH656,"")</f>
        <v/>
      </c>
      <c r="AJ652" s="125" t="str">
        <f>IF('2. Enter scores'!AI656&lt;&gt;"",'2. Enter scores'!$B656-'2. Enter scores'!AI656,"")</f>
        <v/>
      </c>
      <c r="AK652" s="125" t="str">
        <f>IF('2. Enter scores'!AJ656&lt;&gt;"",'2. Enter scores'!$B656-'2. Enter scores'!AJ656,"")</f>
        <v/>
      </c>
      <c r="AL652" s="125" t="str">
        <f>IF('2. Enter scores'!AK656&lt;&gt;"",'2. Enter scores'!$B656-'2. Enter scores'!AK656,"")</f>
        <v/>
      </c>
      <c r="AM652" s="125" t="str">
        <f>IF('2. Enter scores'!AL656&lt;&gt;"",'2. Enter scores'!$B656-'2. Enter scores'!AL656,"")</f>
        <v/>
      </c>
      <c r="AN652" s="125" t="str">
        <f>IF('2. Enter scores'!AM656&lt;&gt;"",'2. Enter scores'!$B656-'2. Enter scores'!AM656,"")</f>
        <v/>
      </c>
      <c r="AO652" s="125" t="str">
        <f>IF('2. Enter scores'!AN656&lt;&gt;"",'2. Enter scores'!$B656-'2. Enter scores'!AN656,"")</f>
        <v/>
      </c>
      <c r="AP652" s="125" t="str">
        <f>IF('2. Enter scores'!AO656&lt;&gt;"",'2. Enter scores'!$B656-'2. Enter scores'!AO656,"")</f>
        <v/>
      </c>
      <c r="AQ652" s="125" t="str">
        <f>IF('2. Enter scores'!AP656&lt;&gt;"",'2. Enter scores'!$B656-'2. Enter scores'!AP656,"")</f>
        <v/>
      </c>
      <c r="AR652" s="125" t="str">
        <f>IF('2. Enter scores'!AQ656&lt;&gt;"",'2. Enter scores'!$B656-'2. Enter scores'!AQ656,"")</f>
        <v/>
      </c>
      <c r="AS652" s="125" t="str">
        <f>IF('2. Enter scores'!AR656&lt;&gt;"",'2. Enter scores'!$B656-'2. Enter scores'!AR656,"")</f>
        <v/>
      </c>
      <c r="AT652" s="125" t="str">
        <f>IF('2. Enter scores'!AS656&lt;&gt;"",'2. Enter scores'!$B656-'2. Enter scores'!AS656,"")</f>
        <v/>
      </c>
      <c r="AU652" s="125" t="str">
        <f>IF('2. Enter scores'!AT656&lt;&gt;"",'2. Enter scores'!$B656-'2. Enter scores'!AT656,"")</f>
        <v/>
      </c>
      <c r="AV652" s="125" t="str">
        <f>IF('2. Enter scores'!AU656&lt;&gt;"",'2. Enter scores'!$B656-'2. Enter scores'!AU656,"")</f>
        <v/>
      </c>
      <c r="AW652" s="125" t="str">
        <f>IF('2. Enter scores'!AV656&lt;&gt;"",'2. Enter scores'!$B656-'2. Enter scores'!AV656,"")</f>
        <v/>
      </c>
      <c r="AX652" s="125" t="str">
        <f>IF('2. Enter scores'!AW656&lt;&gt;"",'2. Enter scores'!$B656-'2. Enter scores'!AW656,"")</f>
        <v/>
      </c>
      <c r="AY652" s="125" t="str">
        <f>IF('2. Enter scores'!AX656&lt;&gt;"",'2. Enter scores'!$B656-'2. Enter scores'!AX656,"")</f>
        <v/>
      </c>
      <c r="AZ652" s="125" t="str">
        <f>IF('2. Enter scores'!AY656&lt;&gt;"",'2. Enter scores'!$B656-'2. Enter scores'!AY656,"")</f>
        <v/>
      </c>
      <c r="BA652" s="125" t="str">
        <f>IF('2. Enter scores'!AZ656&lt;&gt;"",'2. Enter scores'!$B656-'2. Enter scores'!AZ656,"")</f>
        <v/>
      </c>
      <c r="BB652" s="125" t="str">
        <f>IF('2. Enter scores'!BA656&lt;&gt;"",'2. Enter scores'!$B656-'2. Enter scores'!BA656,"")</f>
        <v/>
      </c>
      <c r="BC652" s="125" t="str">
        <f>IF('2. Enter scores'!BB656&lt;&gt;"",'2. Enter scores'!$B656-'2. Enter scores'!BB656,"")</f>
        <v/>
      </c>
      <c r="BD652" s="125" t="str">
        <f>IF('2. Enter scores'!BC656&lt;&gt;"",'2. Enter scores'!$B656-'2. Enter scores'!BC656,"")</f>
        <v/>
      </c>
      <c r="BE652" s="125" t="str">
        <f>IF('2. Enter scores'!BD656&lt;&gt;"",'2. Enter scores'!$B656-'2. Enter scores'!BD656,"")</f>
        <v/>
      </c>
      <c r="BF652" s="125" t="str">
        <f>IF('2. Enter scores'!BE656&lt;&gt;"",'2. Enter scores'!$B656-'2. Enter scores'!BE656,"")</f>
        <v/>
      </c>
      <c r="BG652" s="125" t="str">
        <f>IF('2. Enter scores'!BF656&lt;&gt;"",'2. Enter scores'!$B656-'2. Enter scores'!BF656,"")</f>
        <v/>
      </c>
      <c r="BH652" s="125" t="str">
        <f>IF('2. Enter scores'!BG656&lt;&gt;"",'2. Enter scores'!$B656-'2. Enter scores'!BG656,"")</f>
        <v/>
      </c>
      <c r="BI652" s="125" t="str">
        <f>IF('2. Enter scores'!BH656&lt;&gt;"",'2. Enter scores'!$B656-'2. Enter scores'!BH656,"")</f>
        <v/>
      </c>
      <c r="BJ652" s="125" t="str">
        <f>IF('2. Enter scores'!BI656&lt;&gt;"",'2. Enter scores'!$B656-'2. Enter scores'!BI656,"")</f>
        <v/>
      </c>
      <c r="BK652" s="125" t="str">
        <f>IF('2. Enter scores'!BJ656&lt;&gt;"",'2. Enter scores'!$B656-'2. Enter scores'!BJ656,"")</f>
        <v/>
      </c>
      <c r="BL652" s="125" t="str">
        <f>IF('2. Enter scores'!BK656&lt;&gt;"",'2. Enter scores'!$B656-'2. Enter scores'!BK656,"")</f>
        <v/>
      </c>
      <c r="BM652" s="125" t="str">
        <f>IF('2. Enter scores'!BL656&lt;&gt;"",'2. Enter scores'!$B656-'2. Enter scores'!BL656,"")</f>
        <v/>
      </c>
      <c r="BN652" s="125" t="str">
        <f>IF('2. Enter scores'!BM656&lt;&gt;"",'2. Enter scores'!$B656-'2. Enter scores'!BM656,"")</f>
        <v/>
      </c>
      <c r="BO652" s="125" t="str">
        <f>IF('2. Enter scores'!BN656&lt;&gt;"",'2. Enter scores'!$B656-'2. Enter scores'!BN656,"")</f>
        <v/>
      </c>
      <c r="BP652" s="108">
        <v>1000</v>
      </c>
    </row>
    <row r="653" spans="2:68" x14ac:dyDescent="0.35">
      <c r="B653" s="125" t="str">
        <f>IF('2. Enter scores'!A657&lt;&gt;"",'2. Enter scores'!A657,"")</f>
        <v/>
      </c>
      <c r="H653" s="125" t="str">
        <f>IF('2. Enter scores'!G657&lt;&gt;"",'2. Enter scores'!$B657-'2. Enter scores'!G657,"")</f>
        <v/>
      </c>
      <c r="I653" s="125" t="str">
        <f>IF('2. Enter scores'!H657&lt;&gt;"",'2. Enter scores'!$B657-'2. Enter scores'!H657,"")</f>
        <v/>
      </c>
      <c r="J653" s="125" t="str">
        <f>IF('2. Enter scores'!I657&lt;&gt;"",'2. Enter scores'!$B657-'2. Enter scores'!I657,"")</f>
        <v/>
      </c>
      <c r="K653" s="125" t="str">
        <f>IF('2. Enter scores'!J657&lt;&gt;"",'2. Enter scores'!$B657-'2. Enter scores'!J657,"")</f>
        <v/>
      </c>
      <c r="L653" s="125" t="str">
        <f>IF('2. Enter scores'!K657&lt;&gt;"",'2. Enter scores'!$B657-'2. Enter scores'!K657,"")</f>
        <v/>
      </c>
      <c r="M653" s="125" t="str">
        <f>IF('2. Enter scores'!L657&lt;&gt;"",'2. Enter scores'!$B657-'2. Enter scores'!L657,"")</f>
        <v/>
      </c>
      <c r="N653" s="125" t="str">
        <f>IF('2. Enter scores'!M657&lt;&gt;"",'2. Enter scores'!$B657-'2. Enter scores'!M657,"")</f>
        <v/>
      </c>
      <c r="O653" s="125" t="str">
        <f>IF('2. Enter scores'!N657&lt;&gt;"",'2. Enter scores'!$B657-'2. Enter scores'!N657,"")</f>
        <v/>
      </c>
      <c r="P653" s="125" t="str">
        <f>IF('2. Enter scores'!O657&lt;&gt;"",'2. Enter scores'!$B657-'2. Enter scores'!O657,"")</f>
        <v/>
      </c>
      <c r="Q653" s="125" t="str">
        <f>IF('2. Enter scores'!P657&lt;&gt;"",'2. Enter scores'!$B657-'2. Enter scores'!P657,"")</f>
        <v/>
      </c>
      <c r="R653" s="125" t="str">
        <f>IF('2. Enter scores'!Q657&lt;&gt;"",'2. Enter scores'!$B657-'2. Enter scores'!Q657,"")</f>
        <v/>
      </c>
      <c r="S653" s="125" t="str">
        <f>IF('2. Enter scores'!R657&lt;&gt;"",'2. Enter scores'!$B657-'2. Enter scores'!R657,"")</f>
        <v/>
      </c>
      <c r="T653" s="125" t="str">
        <f>IF('2. Enter scores'!S657&lt;&gt;"",'2. Enter scores'!$B657-'2. Enter scores'!S657,"")</f>
        <v/>
      </c>
      <c r="U653" s="125" t="str">
        <f>IF('2. Enter scores'!T657&lt;&gt;"",'2. Enter scores'!$B657-'2. Enter scores'!T657,"")</f>
        <v/>
      </c>
      <c r="V653" s="125" t="str">
        <f>IF('2. Enter scores'!U657&lt;&gt;"",'2. Enter scores'!$B657-'2. Enter scores'!U657,"")</f>
        <v/>
      </c>
      <c r="W653" s="125" t="str">
        <f>IF('2. Enter scores'!V657&lt;&gt;"",'2. Enter scores'!$B657-'2. Enter scores'!V657,"")</f>
        <v/>
      </c>
      <c r="X653" s="125" t="str">
        <f>IF('2. Enter scores'!W657&lt;&gt;"",'2. Enter scores'!$B657-'2. Enter scores'!W657,"")</f>
        <v/>
      </c>
      <c r="Y653" s="125" t="str">
        <f>IF('2. Enter scores'!X657&lt;&gt;"",'2. Enter scores'!$B657-'2. Enter scores'!X657,"")</f>
        <v/>
      </c>
      <c r="Z653" s="125" t="str">
        <f>IF('2. Enter scores'!Y657&lt;&gt;"",'2. Enter scores'!$B657-'2. Enter scores'!Y657,"")</f>
        <v/>
      </c>
      <c r="AA653" s="125" t="str">
        <f>IF('2. Enter scores'!Z657&lt;&gt;"",'2. Enter scores'!$B657-'2. Enter scores'!Z657,"")</f>
        <v/>
      </c>
      <c r="AB653" s="125" t="str">
        <f>IF('2. Enter scores'!AA657&lt;&gt;"",'2. Enter scores'!$B657-'2. Enter scores'!AA657,"")</f>
        <v/>
      </c>
      <c r="AC653" s="125" t="str">
        <f>IF('2. Enter scores'!AB657&lt;&gt;"",'2. Enter scores'!$B657-'2. Enter scores'!AB657,"")</f>
        <v/>
      </c>
      <c r="AD653" s="125" t="str">
        <f>IF('2. Enter scores'!AC657&lt;&gt;"",'2. Enter scores'!$B657-'2. Enter scores'!AC657,"")</f>
        <v/>
      </c>
      <c r="AE653" s="125" t="str">
        <f>IF('2. Enter scores'!AD657&lt;&gt;"",'2. Enter scores'!$B657-'2. Enter scores'!AD657,"")</f>
        <v/>
      </c>
      <c r="AF653" s="125" t="str">
        <f>IF('2. Enter scores'!AE657&lt;&gt;"",'2. Enter scores'!$B657-'2. Enter scores'!AE657,"")</f>
        <v/>
      </c>
      <c r="AG653" s="125" t="str">
        <f>IF('2. Enter scores'!AF657&lt;&gt;"",'2. Enter scores'!$B657-'2. Enter scores'!AF657,"")</f>
        <v/>
      </c>
      <c r="AH653" s="125" t="str">
        <f>IF('2. Enter scores'!AG657&lt;&gt;"",'2. Enter scores'!$B657-'2. Enter scores'!AG657,"")</f>
        <v/>
      </c>
      <c r="AI653" s="125" t="str">
        <f>IF('2. Enter scores'!AH657&lt;&gt;"",'2. Enter scores'!$B657-'2. Enter scores'!AH657,"")</f>
        <v/>
      </c>
      <c r="AJ653" s="125" t="str">
        <f>IF('2. Enter scores'!AI657&lt;&gt;"",'2. Enter scores'!$B657-'2. Enter scores'!AI657,"")</f>
        <v/>
      </c>
      <c r="AK653" s="125" t="str">
        <f>IF('2. Enter scores'!AJ657&lt;&gt;"",'2. Enter scores'!$B657-'2. Enter scores'!AJ657,"")</f>
        <v/>
      </c>
      <c r="AL653" s="125" t="str">
        <f>IF('2. Enter scores'!AK657&lt;&gt;"",'2. Enter scores'!$B657-'2. Enter scores'!AK657,"")</f>
        <v/>
      </c>
      <c r="AM653" s="125" t="str">
        <f>IF('2. Enter scores'!AL657&lt;&gt;"",'2. Enter scores'!$B657-'2. Enter scores'!AL657,"")</f>
        <v/>
      </c>
      <c r="AN653" s="125" t="str">
        <f>IF('2. Enter scores'!AM657&lt;&gt;"",'2. Enter scores'!$B657-'2. Enter scores'!AM657,"")</f>
        <v/>
      </c>
      <c r="AO653" s="125" t="str">
        <f>IF('2. Enter scores'!AN657&lt;&gt;"",'2. Enter scores'!$B657-'2. Enter scores'!AN657,"")</f>
        <v/>
      </c>
      <c r="AP653" s="125" t="str">
        <f>IF('2. Enter scores'!AO657&lt;&gt;"",'2. Enter scores'!$B657-'2. Enter scores'!AO657,"")</f>
        <v/>
      </c>
      <c r="AQ653" s="125" t="str">
        <f>IF('2. Enter scores'!AP657&lt;&gt;"",'2. Enter scores'!$B657-'2. Enter scores'!AP657,"")</f>
        <v/>
      </c>
      <c r="AR653" s="125" t="str">
        <f>IF('2. Enter scores'!AQ657&lt;&gt;"",'2. Enter scores'!$B657-'2. Enter scores'!AQ657,"")</f>
        <v/>
      </c>
      <c r="AS653" s="125" t="str">
        <f>IF('2. Enter scores'!AR657&lt;&gt;"",'2. Enter scores'!$B657-'2. Enter scores'!AR657,"")</f>
        <v/>
      </c>
      <c r="AT653" s="125" t="str">
        <f>IF('2. Enter scores'!AS657&lt;&gt;"",'2. Enter scores'!$B657-'2. Enter scores'!AS657,"")</f>
        <v/>
      </c>
      <c r="AU653" s="125" t="str">
        <f>IF('2. Enter scores'!AT657&lt;&gt;"",'2. Enter scores'!$B657-'2. Enter scores'!AT657,"")</f>
        <v/>
      </c>
      <c r="AV653" s="125" t="str">
        <f>IF('2. Enter scores'!AU657&lt;&gt;"",'2. Enter scores'!$B657-'2. Enter scores'!AU657,"")</f>
        <v/>
      </c>
      <c r="AW653" s="125" t="str">
        <f>IF('2. Enter scores'!AV657&lt;&gt;"",'2. Enter scores'!$B657-'2. Enter scores'!AV657,"")</f>
        <v/>
      </c>
      <c r="AX653" s="125" t="str">
        <f>IF('2. Enter scores'!AW657&lt;&gt;"",'2. Enter scores'!$B657-'2. Enter scores'!AW657,"")</f>
        <v/>
      </c>
      <c r="AY653" s="125" t="str">
        <f>IF('2. Enter scores'!AX657&lt;&gt;"",'2. Enter scores'!$B657-'2. Enter scores'!AX657,"")</f>
        <v/>
      </c>
      <c r="AZ653" s="125" t="str">
        <f>IF('2. Enter scores'!AY657&lt;&gt;"",'2. Enter scores'!$B657-'2. Enter scores'!AY657,"")</f>
        <v/>
      </c>
      <c r="BA653" s="125" t="str">
        <f>IF('2. Enter scores'!AZ657&lt;&gt;"",'2. Enter scores'!$B657-'2. Enter scores'!AZ657,"")</f>
        <v/>
      </c>
      <c r="BB653" s="125" t="str">
        <f>IF('2. Enter scores'!BA657&lt;&gt;"",'2. Enter scores'!$B657-'2. Enter scores'!BA657,"")</f>
        <v/>
      </c>
      <c r="BC653" s="125" t="str">
        <f>IF('2. Enter scores'!BB657&lt;&gt;"",'2. Enter scores'!$B657-'2. Enter scores'!BB657,"")</f>
        <v/>
      </c>
      <c r="BD653" s="125" t="str">
        <f>IF('2. Enter scores'!BC657&lt;&gt;"",'2. Enter scores'!$B657-'2. Enter scores'!BC657,"")</f>
        <v/>
      </c>
      <c r="BE653" s="125" t="str">
        <f>IF('2. Enter scores'!BD657&lt;&gt;"",'2. Enter scores'!$B657-'2. Enter scores'!BD657,"")</f>
        <v/>
      </c>
      <c r="BF653" s="125" t="str">
        <f>IF('2. Enter scores'!BE657&lt;&gt;"",'2. Enter scores'!$B657-'2. Enter scores'!BE657,"")</f>
        <v/>
      </c>
      <c r="BG653" s="125" t="str">
        <f>IF('2. Enter scores'!BF657&lt;&gt;"",'2. Enter scores'!$B657-'2. Enter scores'!BF657,"")</f>
        <v/>
      </c>
      <c r="BH653" s="125" t="str">
        <f>IF('2. Enter scores'!BG657&lt;&gt;"",'2. Enter scores'!$B657-'2. Enter scores'!BG657,"")</f>
        <v/>
      </c>
      <c r="BI653" s="125" t="str">
        <f>IF('2. Enter scores'!BH657&lt;&gt;"",'2. Enter scores'!$B657-'2. Enter scores'!BH657,"")</f>
        <v/>
      </c>
      <c r="BJ653" s="125" t="str">
        <f>IF('2. Enter scores'!BI657&lt;&gt;"",'2. Enter scores'!$B657-'2. Enter scores'!BI657,"")</f>
        <v/>
      </c>
      <c r="BK653" s="125" t="str">
        <f>IF('2. Enter scores'!BJ657&lt;&gt;"",'2. Enter scores'!$B657-'2. Enter scores'!BJ657,"")</f>
        <v/>
      </c>
      <c r="BL653" s="125" t="str">
        <f>IF('2. Enter scores'!BK657&lt;&gt;"",'2. Enter scores'!$B657-'2. Enter scores'!BK657,"")</f>
        <v/>
      </c>
      <c r="BM653" s="125" t="str">
        <f>IF('2. Enter scores'!BL657&lt;&gt;"",'2. Enter scores'!$B657-'2. Enter scores'!BL657,"")</f>
        <v/>
      </c>
      <c r="BN653" s="125" t="str">
        <f>IF('2. Enter scores'!BM657&lt;&gt;"",'2. Enter scores'!$B657-'2. Enter scores'!BM657,"")</f>
        <v/>
      </c>
      <c r="BO653" s="125" t="str">
        <f>IF('2. Enter scores'!BN657&lt;&gt;"",'2. Enter scores'!$B657-'2. Enter scores'!BN657,"")</f>
        <v/>
      </c>
      <c r="BP653" s="108">
        <v>1000</v>
      </c>
    </row>
    <row r="654" spans="2:68" x14ac:dyDescent="0.35">
      <c r="B654" s="125" t="str">
        <f>IF('2. Enter scores'!A658&lt;&gt;"",'2. Enter scores'!A658,"")</f>
        <v/>
      </c>
      <c r="H654" s="125" t="str">
        <f>IF('2. Enter scores'!G658&lt;&gt;"",'2. Enter scores'!$B658-'2. Enter scores'!G658,"")</f>
        <v/>
      </c>
      <c r="I654" s="125" t="str">
        <f>IF('2. Enter scores'!H658&lt;&gt;"",'2. Enter scores'!$B658-'2. Enter scores'!H658,"")</f>
        <v/>
      </c>
      <c r="J654" s="125" t="str">
        <f>IF('2. Enter scores'!I658&lt;&gt;"",'2. Enter scores'!$B658-'2. Enter scores'!I658,"")</f>
        <v/>
      </c>
      <c r="K654" s="125" t="str">
        <f>IF('2. Enter scores'!J658&lt;&gt;"",'2. Enter scores'!$B658-'2. Enter scores'!J658,"")</f>
        <v/>
      </c>
      <c r="L654" s="125" t="str">
        <f>IF('2. Enter scores'!K658&lt;&gt;"",'2. Enter scores'!$B658-'2. Enter scores'!K658,"")</f>
        <v/>
      </c>
      <c r="M654" s="125" t="str">
        <f>IF('2. Enter scores'!L658&lt;&gt;"",'2. Enter scores'!$B658-'2. Enter scores'!L658,"")</f>
        <v/>
      </c>
      <c r="N654" s="125" t="str">
        <f>IF('2. Enter scores'!M658&lt;&gt;"",'2. Enter scores'!$B658-'2. Enter scores'!M658,"")</f>
        <v/>
      </c>
      <c r="O654" s="125" t="str">
        <f>IF('2. Enter scores'!N658&lt;&gt;"",'2. Enter scores'!$B658-'2. Enter scores'!N658,"")</f>
        <v/>
      </c>
      <c r="P654" s="125" t="str">
        <f>IF('2. Enter scores'!O658&lt;&gt;"",'2. Enter scores'!$B658-'2. Enter scores'!O658,"")</f>
        <v/>
      </c>
      <c r="Q654" s="125" t="str">
        <f>IF('2. Enter scores'!P658&lt;&gt;"",'2. Enter scores'!$B658-'2. Enter scores'!P658,"")</f>
        <v/>
      </c>
      <c r="R654" s="125" t="str">
        <f>IF('2. Enter scores'!Q658&lt;&gt;"",'2. Enter scores'!$B658-'2. Enter scores'!Q658,"")</f>
        <v/>
      </c>
      <c r="S654" s="125" t="str">
        <f>IF('2. Enter scores'!R658&lt;&gt;"",'2. Enter scores'!$B658-'2. Enter scores'!R658,"")</f>
        <v/>
      </c>
      <c r="T654" s="125" t="str">
        <f>IF('2. Enter scores'!S658&lt;&gt;"",'2. Enter scores'!$B658-'2. Enter scores'!S658,"")</f>
        <v/>
      </c>
      <c r="U654" s="125" t="str">
        <f>IF('2. Enter scores'!T658&lt;&gt;"",'2. Enter scores'!$B658-'2. Enter scores'!T658,"")</f>
        <v/>
      </c>
      <c r="V654" s="125" t="str">
        <f>IF('2. Enter scores'!U658&lt;&gt;"",'2. Enter scores'!$B658-'2. Enter scores'!U658,"")</f>
        <v/>
      </c>
      <c r="W654" s="125" t="str">
        <f>IF('2. Enter scores'!V658&lt;&gt;"",'2. Enter scores'!$B658-'2. Enter scores'!V658,"")</f>
        <v/>
      </c>
      <c r="X654" s="125" t="str">
        <f>IF('2. Enter scores'!W658&lt;&gt;"",'2. Enter scores'!$B658-'2. Enter scores'!W658,"")</f>
        <v/>
      </c>
      <c r="Y654" s="125" t="str">
        <f>IF('2. Enter scores'!X658&lt;&gt;"",'2. Enter scores'!$B658-'2. Enter scores'!X658,"")</f>
        <v/>
      </c>
      <c r="Z654" s="125" t="str">
        <f>IF('2. Enter scores'!Y658&lt;&gt;"",'2. Enter scores'!$B658-'2. Enter scores'!Y658,"")</f>
        <v/>
      </c>
      <c r="AA654" s="125" t="str">
        <f>IF('2. Enter scores'!Z658&lt;&gt;"",'2. Enter scores'!$B658-'2. Enter scores'!Z658,"")</f>
        <v/>
      </c>
      <c r="AB654" s="125" t="str">
        <f>IF('2. Enter scores'!AA658&lt;&gt;"",'2. Enter scores'!$B658-'2. Enter scores'!AA658,"")</f>
        <v/>
      </c>
      <c r="AC654" s="125" t="str">
        <f>IF('2. Enter scores'!AB658&lt;&gt;"",'2. Enter scores'!$B658-'2. Enter scores'!AB658,"")</f>
        <v/>
      </c>
      <c r="AD654" s="125" t="str">
        <f>IF('2. Enter scores'!AC658&lt;&gt;"",'2. Enter scores'!$B658-'2. Enter scores'!AC658,"")</f>
        <v/>
      </c>
      <c r="AE654" s="125" t="str">
        <f>IF('2. Enter scores'!AD658&lt;&gt;"",'2. Enter scores'!$B658-'2. Enter scores'!AD658,"")</f>
        <v/>
      </c>
      <c r="AF654" s="125" t="str">
        <f>IF('2. Enter scores'!AE658&lt;&gt;"",'2. Enter scores'!$B658-'2. Enter scores'!AE658,"")</f>
        <v/>
      </c>
      <c r="AG654" s="125" t="str">
        <f>IF('2. Enter scores'!AF658&lt;&gt;"",'2. Enter scores'!$B658-'2. Enter scores'!AF658,"")</f>
        <v/>
      </c>
      <c r="AH654" s="125" t="str">
        <f>IF('2. Enter scores'!AG658&lt;&gt;"",'2. Enter scores'!$B658-'2. Enter scores'!AG658,"")</f>
        <v/>
      </c>
      <c r="AI654" s="125" t="str">
        <f>IF('2. Enter scores'!AH658&lt;&gt;"",'2. Enter scores'!$B658-'2. Enter scores'!AH658,"")</f>
        <v/>
      </c>
      <c r="AJ654" s="125" t="str">
        <f>IF('2. Enter scores'!AI658&lt;&gt;"",'2. Enter scores'!$B658-'2. Enter scores'!AI658,"")</f>
        <v/>
      </c>
      <c r="AK654" s="125" t="str">
        <f>IF('2. Enter scores'!AJ658&lt;&gt;"",'2. Enter scores'!$B658-'2. Enter scores'!AJ658,"")</f>
        <v/>
      </c>
      <c r="AL654" s="125" t="str">
        <f>IF('2. Enter scores'!AK658&lt;&gt;"",'2. Enter scores'!$B658-'2. Enter scores'!AK658,"")</f>
        <v/>
      </c>
      <c r="AM654" s="125" t="str">
        <f>IF('2. Enter scores'!AL658&lt;&gt;"",'2. Enter scores'!$B658-'2. Enter scores'!AL658,"")</f>
        <v/>
      </c>
      <c r="AN654" s="125" t="str">
        <f>IF('2. Enter scores'!AM658&lt;&gt;"",'2. Enter scores'!$B658-'2. Enter scores'!AM658,"")</f>
        <v/>
      </c>
      <c r="AO654" s="125" t="str">
        <f>IF('2. Enter scores'!AN658&lt;&gt;"",'2. Enter scores'!$B658-'2. Enter scores'!AN658,"")</f>
        <v/>
      </c>
      <c r="AP654" s="125" t="str">
        <f>IF('2. Enter scores'!AO658&lt;&gt;"",'2. Enter scores'!$B658-'2. Enter scores'!AO658,"")</f>
        <v/>
      </c>
      <c r="AQ654" s="125" t="str">
        <f>IF('2. Enter scores'!AP658&lt;&gt;"",'2. Enter scores'!$B658-'2. Enter scores'!AP658,"")</f>
        <v/>
      </c>
      <c r="AR654" s="125" t="str">
        <f>IF('2. Enter scores'!AQ658&lt;&gt;"",'2. Enter scores'!$B658-'2. Enter scores'!AQ658,"")</f>
        <v/>
      </c>
      <c r="AS654" s="125" t="str">
        <f>IF('2. Enter scores'!AR658&lt;&gt;"",'2. Enter scores'!$B658-'2. Enter scores'!AR658,"")</f>
        <v/>
      </c>
      <c r="AT654" s="125" t="str">
        <f>IF('2. Enter scores'!AS658&lt;&gt;"",'2. Enter scores'!$B658-'2. Enter scores'!AS658,"")</f>
        <v/>
      </c>
      <c r="AU654" s="125" t="str">
        <f>IF('2. Enter scores'!AT658&lt;&gt;"",'2. Enter scores'!$B658-'2. Enter scores'!AT658,"")</f>
        <v/>
      </c>
      <c r="AV654" s="125" t="str">
        <f>IF('2. Enter scores'!AU658&lt;&gt;"",'2. Enter scores'!$B658-'2. Enter scores'!AU658,"")</f>
        <v/>
      </c>
      <c r="AW654" s="125" t="str">
        <f>IF('2. Enter scores'!AV658&lt;&gt;"",'2. Enter scores'!$B658-'2. Enter scores'!AV658,"")</f>
        <v/>
      </c>
      <c r="AX654" s="125" t="str">
        <f>IF('2. Enter scores'!AW658&lt;&gt;"",'2. Enter scores'!$B658-'2. Enter scores'!AW658,"")</f>
        <v/>
      </c>
      <c r="AY654" s="125" t="str">
        <f>IF('2. Enter scores'!AX658&lt;&gt;"",'2. Enter scores'!$B658-'2. Enter scores'!AX658,"")</f>
        <v/>
      </c>
      <c r="AZ654" s="125" t="str">
        <f>IF('2. Enter scores'!AY658&lt;&gt;"",'2. Enter scores'!$B658-'2. Enter scores'!AY658,"")</f>
        <v/>
      </c>
      <c r="BA654" s="125" t="str">
        <f>IF('2. Enter scores'!AZ658&lt;&gt;"",'2. Enter scores'!$B658-'2. Enter scores'!AZ658,"")</f>
        <v/>
      </c>
      <c r="BB654" s="125" t="str">
        <f>IF('2. Enter scores'!BA658&lt;&gt;"",'2. Enter scores'!$B658-'2. Enter scores'!BA658,"")</f>
        <v/>
      </c>
      <c r="BC654" s="125" t="str">
        <f>IF('2. Enter scores'!BB658&lt;&gt;"",'2. Enter scores'!$B658-'2. Enter scores'!BB658,"")</f>
        <v/>
      </c>
      <c r="BD654" s="125" t="str">
        <f>IF('2. Enter scores'!BC658&lt;&gt;"",'2. Enter scores'!$B658-'2. Enter scores'!BC658,"")</f>
        <v/>
      </c>
      <c r="BE654" s="125" t="str">
        <f>IF('2. Enter scores'!BD658&lt;&gt;"",'2. Enter scores'!$B658-'2. Enter scores'!BD658,"")</f>
        <v/>
      </c>
      <c r="BF654" s="125" t="str">
        <f>IF('2. Enter scores'!BE658&lt;&gt;"",'2. Enter scores'!$B658-'2. Enter scores'!BE658,"")</f>
        <v/>
      </c>
      <c r="BG654" s="125" t="str">
        <f>IF('2. Enter scores'!BF658&lt;&gt;"",'2. Enter scores'!$B658-'2. Enter scores'!BF658,"")</f>
        <v/>
      </c>
      <c r="BH654" s="125" t="str">
        <f>IF('2. Enter scores'!BG658&lt;&gt;"",'2. Enter scores'!$B658-'2. Enter scores'!BG658,"")</f>
        <v/>
      </c>
      <c r="BI654" s="125" t="str">
        <f>IF('2. Enter scores'!BH658&lt;&gt;"",'2. Enter scores'!$B658-'2. Enter scores'!BH658,"")</f>
        <v/>
      </c>
      <c r="BJ654" s="125" t="str">
        <f>IF('2. Enter scores'!BI658&lt;&gt;"",'2. Enter scores'!$B658-'2. Enter scores'!BI658,"")</f>
        <v/>
      </c>
      <c r="BK654" s="125" t="str">
        <f>IF('2. Enter scores'!BJ658&lt;&gt;"",'2. Enter scores'!$B658-'2. Enter scores'!BJ658,"")</f>
        <v/>
      </c>
      <c r="BL654" s="125" t="str">
        <f>IF('2. Enter scores'!BK658&lt;&gt;"",'2. Enter scores'!$B658-'2. Enter scores'!BK658,"")</f>
        <v/>
      </c>
      <c r="BM654" s="125" t="str">
        <f>IF('2. Enter scores'!BL658&lt;&gt;"",'2. Enter scores'!$B658-'2. Enter scores'!BL658,"")</f>
        <v/>
      </c>
      <c r="BN654" s="125" t="str">
        <f>IF('2. Enter scores'!BM658&lt;&gt;"",'2. Enter scores'!$B658-'2. Enter scores'!BM658,"")</f>
        <v/>
      </c>
      <c r="BO654" s="125" t="str">
        <f>IF('2. Enter scores'!BN658&lt;&gt;"",'2. Enter scores'!$B658-'2. Enter scores'!BN658,"")</f>
        <v/>
      </c>
      <c r="BP654" s="108">
        <v>1000</v>
      </c>
    </row>
    <row r="655" spans="2:68" x14ac:dyDescent="0.35">
      <c r="B655" s="125" t="str">
        <f>IF('2. Enter scores'!A659&lt;&gt;"",'2. Enter scores'!A659,"")</f>
        <v/>
      </c>
      <c r="H655" s="125" t="str">
        <f>IF('2. Enter scores'!G659&lt;&gt;"",'2. Enter scores'!$B659-'2. Enter scores'!G659,"")</f>
        <v/>
      </c>
      <c r="I655" s="125" t="str">
        <f>IF('2. Enter scores'!H659&lt;&gt;"",'2. Enter scores'!$B659-'2. Enter scores'!H659,"")</f>
        <v/>
      </c>
      <c r="J655" s="125" t="str">
        <f>IF('2. Enter scores'!I659&lt;&gt;"",'2. Enter scores'!$B659-'2. Enter scores'!I659,"")</f>
        <v/>
      </c>
      <c r="K655" s="125" t="str">
        <f>IF('2. Enter scores'!J659&lt;&gt;"",'2. Enter scores'!$B659-'2. Enter scores'!J659,"")</f>
        <v/>
      </c>
      <c r="L655" s="125" t="str">
        <f>IF('2. Enter scores'!K659&lt;&gt;"",'2. Enter scores'!$B659-'2. Enter scores'!K659,"")</f>
        <v/>
      </c>
      <c r="M655" s="125" t="str">
        <f>IF('2. Enter scores'!L659&lt;&gt;"",'2. Enter scores'!$B659-'2. Enter scores'!L659,"")</f>
        <v/>
      </c>
      <c r="N655" s="125" t="str">
        <f>IF('2. Enter scores'!M659&lt;&gt;"",'2. Enter scores'!$B659-'2. Enter scores'!M659,"")</f>
        <v/>
      </c>
      <c r="O655" s="125" t="str">
        <f>IF('2. Enter scores'!N659&lt;&gt;"",'2. Enter scores'!$B659-'2. Enter scores'!N659,"")</f>
        <v/>
      </c>
      <c r="P655" s="125" t="str">
        <f>IF('2. Enter scores'!O659&lt;&gt;"",'2. Enter scores'!$B659-'2. Enter scores'!O659,"")</f>
        <v/>
      </c>
      <c r="Q655" s="125" t="str">
        <f>IF('2. Enter scores'!P659&lt;&gt;"",'2. Enter scores'!$B659-'2. Enter scores'!P659,"")</f>
        <v/>
      </c>
      <c r="R655" s="125" t="str">
        <f>IF('2. Enter scores'!Q659&lt;&gt;"",'2. Enter scores'!$B659-'2. Enter scores'!Q659,"")</f>
        <v/>
      </c>
      <c r="S655" s="125" t="str">
        <f>IF('2. Enter scores'!R659&lt;&gt;"",'2. Enter scores'!$B659-'2. Enter scores'!R659,"")</f>
        <v/>
      </c>
      <c r="T655" s="125" t="str">
        <f>IF('2. Enter scores'!S659&lt;&gt;"",'2. Enter scores'!$B659-'2. Enter scores'!S659,"")</f>
        <v/>
      </c>
      <c r="U655" s="125" t="str">
        <f>IF('2. Enter scores'!T659&lt;&gt;"",'2. Enter scores'!$B659-'2. Enter scores'!T659,"")</f>
        <v/>
      </c>
      <c r="V655" s="125" t="str">
        <f>IF('2. Enter scores'!U659&lt;&gt;"",'2. Enter scores'!$B659-'2. Enter scores'!U659,"")</f>
        <v/>
      </c>
      <c r="W655" s="125" t="str">
        <f>IF('2. Enter scores'!V659&lt;&gt;"",'2. Enter scores'!$B659-'2. Enter scores'!V659,"")</f>
        <v/>
      </c>
      <c r="X655" s="125" t="str">
        <f>IF('2. Enter scores'!W659&lt;&gt;"",'2. Enter scores'!$B659-'2. Enter scores'!W659,"")</f>
        <v/>
      </c>
      <c r="Y655" s="125" t="str">
        <f>IF('2. Enter scores'!X659&lt;&gt;"",'2. Enter scores'!$B659-'2. Enter scores'!X659,"")</f>
        <v/>
      </c>
      <c r="Z655" s="125" t="str">
        <f>IF('2. Enter scores'!Y659&lt;&gt;"",'2. Enter scores'!$B659-'2. Enter scores'!Y659,"")</f>
        <v/>
      </c>
      <c r="AA655" s="125" t="str">
        <f>IF('2. Enter scores'!Z659&lt;&gt;"",'2. Enter scores'!$B659-'2. Enter scores'!Z659,"")</f>
        <v/>
      </c>
      <c r="AB655" s="125" t="str">
        <f>IF('2. Enter scores'!AA659&lt;&gt;"",'2. Enter scores'!$B659-'2. Enter scores'!AA659,"")</f>
        <v/>
      </c>
      <c r="AC655" s="125" t="str">
        <f>IF('2. Enter scores'!AB659&lt;&gt;"",'2. Enter scores'!$B659-'2. Enter scores'!AB659,"")</f>
        <v/>
      </c>
      <c r="AD655" s="125" t="str">
        <f>IF('2. Enter scores'!AC659&lt;&gt;"",'2. Enter scores'!$B659-'2. Enter scores'!AC659,"")</f>
        <v/>
      </c>
      <c r="AE655" s="125" t="str">
        <f>IF('2. Enter scores'!AD659&lt;&gt;"",'2. Enter scores'!$B659-'2. Enter scores'!AD659,"")</f>
        <v/>
      </c>
      <c r="AF655" s="125" t="str">
        <f>IF('2. Enter scores'!AE659&lt;&gt;"",'2. Enter scores'!$B659-'2. Enter scores'!AE659,"")</f>
        <v/>
      </c>
      <c r="AG655" s="125" t="str">
        <f>IF('2. Enter scores'!AF659&lt;&gt;"",'2. Enter scores'!$B659-'2. Enter scores'!AF659,"")</f>
        <v/>
      </c>
      <c r="AH655" s="125" t="str">
        <f>IF('2. Enter scores'!AG659&lt;&gt;"",'2. Enter scores'!$B659-'2. Enter scores'!AG659,"")</f>
        <v/>
      </c>
      <c r="AI655" s="125" t="str">
        <f>IF('2. Enter scores'!AH659&lt;&gt;"",'2. Enter scores'!$B659-'2. Enter scores'!AH659,"")</f>
        <v/>
      </c>
      <c r="AJ655" s="125" t="str">
        <f>IF('2. Enter scores'!AI659&lt;&gt;"",'2. Enter scores'!$B659-'2. Enter scores'!AI659,"")</f>
        <v/>
      </c>
      <c r="AK655" s="125" t="str">
        <f>IF('2. Enter scores'!AJ659&lt;&gt;"",'2. Enter scores'!$B659-'2. Enter scores'!AJ659,"")</f>
        <v/>
      </c>
      <c r="AL655" s="125" t="str">
        <f>IF('2. Enter scores'!AK659&lt;&gt;"",'2. Enter scores'!$B659-'2. Enter scores'!AK659,"")</f>
        <v/>
      </c>
      <c r="AM655" s="125" t="str">
        <f>IF('2. Enter scores'!AL659&lt;&gt;"",'2. Enter scores'!$B659-'2. Enter scores'!AL659,"")</f>
        <v/>
      </c>
      <c r="AN655" s="125" t="str">
        <f>IF('2. Enter scores'!AM659&lt;&gt;"",'2. Enter scores'!$B659-'2. Enter scores'!AM659,"")</f>
        <v/>
      </c>
      <c r="AO655" s="125" t="str">
        <f>IF('2. Enter scores'!AN659&lt;&gt;"",'2. Enter scores'!$B659-'2. Enter scores'!AN659,"")</f>
        <v/>
      </c>
      <c r="AP655" s="125" t="str">
        <f>IF('2. Enter scores'!AO659&lt;&gt;"",'2. Enter scores'!$B659-'2. Enter scores'!AO659,"")</f>
        <v/>
      </c>
      <c r="AQ655" s="125" t="str">
        <f>IF('2. Enter scores'!AP659&lt;&gt;"",'2. Enter scores'!$B659-'2. Enter scores'!AP659,"")</f>
        <v/>
      </c>
      <c r="AR655" s="125" t="str">
        <f>IF('2. Enter scores'!AQ659&lt;&gt;"",'2. Enter scores'!$B659-'2. Enter scores'!AQ659,"")</f>
        <v/>
      </c>
      <c r="AS655" s="125" t="str">
        <f>IF('2. Enter scores'!AR659&lt;&gt;"",'2. Enter scores'!$B659-'2. Enter scores'!AR659,"")</f>
        <v/>
      </c>
      <c r="AT655" s="125" t="str">
        <f>IF('2. Enter scores'!AS659&lt;&gt;"",'2. Enter scores'!$B659-'2. Enter scores'!AS659,"")</f>
        <v/>
      </c>
      <c r="AU655" s="125" t="str">
        <f>IF('2. Enter scores'!AT659&lt;&gt;"",'2. Enter scores'!$B659-'2. Enter scores'!AT659,"")</f>
        <v/>
      </c>
      <c r="AV655" s="125" t="str">
        <f>IF('2. Enter scores'!AU659&lt;&gt;"",'2. Enter scores'!$B659-'2. Enter scores'!AU659,"")</f>
        <v/>
      </c>
      <c r="AW655" s="125" t="str">
        <f>IF('2. Enter scores'!AV659&lt;&gt;"",'2. Enter scores'!$B659-'2. Enter scores'!AV659,"")</f>
        <v/>
      </c>
      <c r="AX655" s="125" t="str">
        <f>IF('2. Enter scores'!AW659&lt;&gt;"",'2. Enter scores'!$B659-'2. Enter scores'!AW659,"")</f>
        <v/>
      </c>
      <c r="AY655" s="125" t="str">
        <f>IF('2. Enter scores'!AX659&lt;&gt;"",'2. Enter scores'!$B659-'2. Enter scores'!AX659,"")</f>
        <v/>
      </c>
      <c r="AZ655" s="125" t="str">
        <f>IF('2. Enter scores'!AY659&lt;&gt;"",'2. Enter scores'!$B659-'2. Enter scores'!AY659,"")</f>
        <v/>
      </c>
      <c r="BA655" s="125" t="str">
        <f>IF('2. Enter scores'!AZ659&lt;&gt;"",'2. Enter scores'!$B659-'2. Enter scores'!AZ659,"")</f>
        <v/>
      </c>
      <c r="BB655" s="125" t="str">
        <f>IF('2. Enter scores'!BA659&lt;&gt;"",'2. Enter scores'!$B659-'2. Enter scores'!BA659,"")</f>
        <v/>
      </c>
      <c r="BC655" s="125" t="str">
        <f>IF('2. Enter scores'!BB659&lt;&gt;"",'2. Enter scores'!$B659-'2. Enter scores'!BB659,"")</f>
        <v/>
      </c>
      <c r="BD655" s="125" t="str">
        <f>IF('2. Enter scores'!BC659&lt;&gt;"",'2. Enter scores'!$B659-'2. Enter scores'!BC659,"")</f>
        <v/>
      </c>
      <c r="BE655" s="125" t="str">
        <f>IF('2. Enter scores'!BD659&lt;&gt;"",'2. Enter scores'!$B659-'2. Enter scores'!BD659,"")</f>
        <v/>
      </c>
      <c r="BF655" s="125" t="str">
        <f>IF('2. Enter scores'!BE659&lt;&gt;"",'2. Enter scores'!$B659-'2. Enter scores'!BE659,"")</f>
        <v/>
      </c>
      <c r="BG655" s="125" t="str">
        <f>IF('2. Enter scores'!BF659&lt;&gt;"",'2. Enter scores'!$B659-'2. Enter scores'!BF659,"")</f>
        <v/>
      </c>
      <c r="BH655" s="125" t="str">
        <f>IF('2. Enter scores'!BG659&lt;&gt;"",'2. Enter scores'!$B659-'2. Enter scores'!BG659,"")</f>
        <v/>
      </c>
      <c r="BI655" s="125" t="str">
        <f>IF('2. Enter scores'!BH659&lt;&gt;"",'2. Enter scores'!$B659-'2. Enter scores'!BH659,"")</f>
        <v/>
      </c>
      <c r="BJ655" s="125" t="str">
        <f>IF('2. Enter scores'!BI659&lt;&gt;"",'2. Enter scores'!$B659-'2. Enter scores'!BI659,"")</f>
        <v/>
      </c>
      <c r="BK655" s="125" t="str">
        <f>IF('2. Enter scores'!BJ659&lt;&gt;"",'2. Enter scores'!$B659-'2. Enter scores'!BJ659,"")</f>
        <v/>
      </c>
      <c r="BL655" s="125" t="str">
        <f>IF('2. Enter scores'!BK659&lt;&gt;"",'2. Enter scores'!$B659-'2. Enter scores'!BK659,"")</f>
        <v/>
      </c>
      <c r="BM655" s="125" t="str">
        <f>IF('2. Enter scores'!BL659&lt;&gt;"",'2. Enter scores'!$B659-'2. Enter scores'!BL659,"")</f>
        <v/>
      </c>
      <c r="BN655" s="125" t="str">
        <f>IF('2. Enter scores'!BM659&lt;&gt;"",'2. Enter scores'!$B659-'2. Enter scores'!BM659,"")</f>
        <v/>
      </c>
      <c r="BO655" s="125" t="str">
        <f>IF('2. Enter scores'!BN659&lt;&gt;"",'2. Enter scores'!$B659-'2. Enter scores'!BN659,"")</f>
        <v/>
      </c>
      <c r="BP655" s="108">
        <v>1000</v>
      </c>
    </row>
    <row r="656" spans="2:68" x14ac:dyDescent="0.35">
      <c r="B656" s="125" t="str">
        <f>IF('2. Enter scores'!A660&lt;&gt;"",'2. Enter scores'!A660,"")</f>
        <v/>
      </c>
      <c r="H656" s="125" t="str">
        <f>IF('2. Enter scores'!G660&lt;&gt;"",'2. Enter scores'!$B660-'2. Enter scores'!G660,"")</f>
        <v/>
      </c>
      <c r="I656" s="125" t="str">
        <f>IF('2. Enter scores'!H660&lt;&gt;"",'2. Enter scores'!$B660-'2. Enter scores'!H660,"")</f>
        <v/>
      </c>
      <c r="J656" s="125" t="str">
        <f>IF('2. Enter scores'!I660&lt;&gt;"",'2. Enter scores'!$B660-'2. Enter scores'!I660,"")</f>
        <v/>
      </c>
      <c r="K656" s="125" t="str">
        <f>IF('2. Enter scores'!J660&lt;&gt;"",'2. Enter scores'!$B660-'2. Enter scores'!J660,"")</f>
        <v/>
      </c>
      <c r="L656" s="125" t="str">
        <f>IF('2. Enter scores'!K660&lt;&gt;"",'2. Enter scores'!$B660-'2. Enter scores'!K660,"")</f>
        <v/>
      </c>
      <c r="M656" s="125" t="str">
        <f>IF('2. Enter scores'!L660&lt;&gt;"",'2. Enter scores'!$B660-'2. Enter scores'!L660,"")</f>
        <v/>
      </c>
      <c r="N656" s="125" t="str">
        <f>IF('2. Enter scores'!M660&lt;&gt;"",'2. Enter scores'!$B660-'2. Enter scores'!M660,"")</f>
        <v/>
      </c>
      <c r="O656" s="125" t="str">
        <f>IF('2. Enter scores'!N660&lt;&gt;"",'2. Enter scores'!$B660-'2. Enter scores'!N660,"")</f>
        <v/>
      </c>
      <c r="P656" s="125" t="str">
        <f>IF('2. Enter scores'!O660&lt;&gt;"",'2. Enter scores'!$B660-'2. Enter scores'!O660,"")</f>
        <v/>
      </c>
      <c r="Q656" s="125" t="str">
        <f>IF('2. Enter scores'!P660&lt;&gt;"",'2. Enter scores'!$B660-'2. Enter scores'!P660,"")</f>
        <v/>
      </c>
      <c r="R656" s="125" t="str">
        <f>IF('2. Enter scores'!Q660&lt;&gt;"",'2. Enter scores'!$B660-'2. Enter scores'!Q660,"")</f>
        <v/>
      </c>
      <c r="S656" s="125" t="str">
        <f>IF('2. Enter scores'!R660&lt;&gt;"",'2. Enter scores'!$B660-'2. Enter scores'!R660,"")</f>
        <v/>
      </c>
      <c r="T656" s="125" t="str">
        <f>IF('2. Enter scores'!S660&lt;&gt;"",'2. Enter scores'!$B660-'2. Enter scores'!S660,"")</f>
        <v/>
      </c>
      <c r="U656" s="125" t="str">
        <f>IF('2. Enter scores'!T660&lt;&gt;"",'2. Enter scores'!$B660-'2. Enter scores'!T660,"")</f>
        <v/>
      </c>
      <c r="V656" s="125" t="str">
        <f>IF('2. Enter scores'!U660&lt;&gt;"",'2. Enter scores'!$B660-'2. Enter scores'!U660,"")</f>
        <v/>
      </c>
      <c r="W656" s="125" t="str">
        <f>IF('2. Enter scores'!V660&lt;&gt;"",'2. Enter scores'!$B660-'2. Enter scores'!V660,"")</f>
        <v/>
      </c>
      <c r="X656" s="125" t="str">
        <f>IF('2. Enter scores'!W660&lt;&gt;"",'2. Enter scores'!$B660-'2. Enter scores'!W660,"")</f>
        <v/>
      </c>
      <c r="Y656" s="125" t="str">
        <f>IF('2. Enter scores'!X660&lt;&gt;"",'2. Enter scores'!$B660-'2. Enter scores'!X660,"")</f>
        <v/>
      </c>
      <c r="Z656" s="125" t="str">
        <f>IF('2. Enter scores'!Y660&lt;&gt;"",'2. Enter scores'!$B660-'2. Enter scores'!Y660,"")</f>
        <v/>
      </c>
      <c r="AA656" s="125" t="str">
        <f>IF('2. Enter scores'!Z660&lt;&gt;"",'2. Enter scores'!$B660-'2. Enter scores'!Z660,"")</f>
        <v/>
      </c>
      <c r="AB656" s="125" t="str">
        <f>IF('2. Enter scores'!AA660&lt;&gt;"",'2. Enter scores'!$B660-'2. Enter scores'!AA660,"")</f>
        <v/>
      </c>
      <c r="AC656" s="125" t="str">
        <f>IF('2. Enter scores'!AB660&lt;&gt;"",'2. Enter scores'!$B660-'2. Enter scores'!AB660,"")</f>
        <v/>
      </c>
      <c r="AD656" s="125" t="str">
        <f>IF('2. Enter scores'!AC660&lt;&gt;"",'2. Enter scores'!$B660-'2. Enter scores'!AC660,"")</f>
        <v/>
      </c>
      <c r="AE656" s="125" t="str">
        <f>IF('2. Enter scores'!AD660&lt;&gt;"",'2. Enter scores'!$B660-'2. Enter scores'!AD660,"")</f>
        <v/>
      </c>
      <c r="AF656" s="125" t="str">
        <f>IF('2. Enter scores'!AE660&lt;&gt;"",'2. Enter scores'!$B660-'2. Enter scores'!AE660,"")</f>
        <v/>
      </c>
      <c r="AG656" s="125" t="str">
        <f>IF('2. Enter scores'!AF660&lt;&gt;"",'2. Enter scores'!$B660-'2. Enter scores'!AF660,"")</f>
        <v/>
      </c>
      <c r="AH656" s="125" t="str">
        <f>IF('2. Enter scores'!AG660&lt;&gt;"",'2. Enter scores'!$B660-'2. Enter scores'!AG660,"")</f>
        <v/>
      </c>
      <c r="AI656" s="125" t="str">
        <f>IF('2. Enter scores'!AH660&lt;&gt;"",'2. Enter scores'!$B660-'2. Enter scores'!AH660,"")</f>
        <v/>
      </c>
      <c r="AJ656" s="125" t="str">
        <f>IF('2. Enter scores'!AI660&lt;&gt;"",'2. Enter scores'!$B660-'2. Enter scores'!AI660,"")</f>
        <v/>
      </c>
      <c r="AK656" s="125" t="str">
        <f>IF('2. Enter scores'!AJ660&lt;&gt;"",'2. Enter scores'!$B660-'2. Enter scores'!AJ660,"")</f>
        <v/>
      </c>
      <c r="AL656" s="125" t="str">
        <f>IF('2. Enter scores'!AK660&lt;&gt;"",'2. Enter scores'!$B660-'2. Enter scores'!AK660,"")</f>
        <v/>
      </c>
      <c r="AM656" s="125" t="str">
        <f>IF('2. Enter scores'!AL660&lt;&gt;"",'2. Enter scores'!$B660-'2. Enter scores'!AL660,"")</f>
        <v/>
      </c>
      <c r="AN656" s="125" t="str">
        <f>IF('2. Enter scores'!AM660&lt;&gt;"",'2. Enter scores'!$B660-'2. Enter scores'!AM660,"")</f>
        <v/>
      </c>
      <c r="AO656" s="125" t="str">
        <f>IF('2. Enter scores'!AN660&lt;&gt;"",'2. Enter scores'!$B660-'2. Enter scores'!AN660,"")</f>
        <v/>
      </c>
      <c r="AP656" s="125" t="str">
        <f>IF('2. Enter scores'!AO660&lt;&gt;"",'2. Enter scores'!$B660-'2. Enter scores'!AO660,"")</f>
        <v/>
      </c>
      <c r="AQ656" s="125" t="str">
        <f>IF('2. Enter scores'!AP660&lt;&gt;"",'2. Enter scores'!$B660-'2. Enter scores'!AP660,"")</f>
        <v/>
      </c>
      <c r="AR656" s="125" t="str">
        <f>IF('2. Enter scores'!AQ660&lt;&gt;"",'2. Enter scores'!$B660-'2. Enter scores'!AQ660,"")</f>
        <v/>
      </c>
      <c r="AS656" s="125" t="str">
        <f>IF('2. Enter scores'!AR660&lt;&gt;"",'2. Enter scores'!$B660-'2. Enter scores'!AR660,"")</f>
        <v/>
      </c>
      <c r="AT656" s="125" t="str">
        <f>IF('2. Enter scores'!AS660&lt;&gt;"",'2. Enter scores'!$B660-'2. Enter scores'!AS660,"")</f>
        <v/>
      </c>
      <c r="AU656" s="125" t="str">
        <f>IF('2. Enter scores'!AT660&lt;&gt;"",'2. Enter scores'!$B660-'2. Enter scores'!AT660,"")</f>
        <v/>
      </c>
      <c r="AV656" s="125" t="str">
        <f>IF('2. Enter scores'!AU660&lt;&gt;"",'2. Enter scores'!$B660-'2. Enter scores'!AU660,"")</f>
        <v/>
      </c>
      <c r="AW656" s="125" t="str">
        <f>IF('2. Enter scores'!AV660&lt;&gt;"",'2. Enter scores'!$B660-'2. Enter scores'!AV660,"")</f>
        <v/>
      </c>
      <c r="AX656" s="125" t="str">
        <f>IF('2. Enter scores'!AW660&lt;&gt;"",'2. Enter scores'!$B660-'2. Enter scores'!AW660,"")</f>
        <v/>
      </c>
      <c r="AY656" s="125" t="str">
        <f>IF('2. Enter scores'!AX660&lt;&gt;"",'2. Enter scores'!$B660-'2. Enter scores'!AX660,"")</f>
        <v/>
      </c>
      <c r="AZ656" s="125" t="str">
        <f>IF('2. Enter scores'!AY660&lt;&gt;"",'2. Enter scores'!$B660-'2. Enter scores'!AY660,"")</f>
        <v/>
      </c>
      <c r="BA656" s="125" t="str">
        <f>IF('2. Enter scores'!AZ660&lt;&gt;"",'2. Enter scores'!$B660-'2. Enter scores'!AZ660,"")</f>
        <v/>
      </c>
      <c r="BB656" s="125" t="str">
        <f>IF('2. Enter scores'!BA660&lt;&gt;"",'2. Enter scores'!$B660-'2. Enter scores'!BA660,"")</f>
        <v/>
      </c>
      <c r="BC656" s="125" t="str">
        <f>IF('2. Enter scores'!BB660&lt;&gt;"",'2. Enter scores'!$B660-'2. Enter scores'!BB660,"")</f>
        <v/>
      </c>
      <c r="BD656" s="125" t="str">
        <f>IF('2. Enter scores'!BC660&lt;&gt;"",'2. Enter scores'!$B660-'2. Enter scores'!BC660,"")</f>
        <v/>
      </c>
      <c r="BE656" s="125" t="str">
        <f>IF('2. Enter scores'!BD660&lt;&gt;"",'2. Enter scores'!$B660-'2. Enter scores'!BD660,"")</f>
        <v/>
      </c>
      <c r="BF656" s="125" t="str">
        <f>IF('2. Enter scores'!BE660&lt;&gt;"",'2. Enter scores'!$B660-'2. Enter scores'!BE660,"")</f>
        <v/>
      </c>
      <c r="BG656" s="125" t="str">
        <f>IF('2. Enter scores'!BF660&lt;&gt;"",'2. Enter scores'!$B660-'2. Enter scores'!BF660,"")</f>
        <v/>
      </c>
      <c r="BH656" s="125" t="str">
        <f>IF('2. Enter scores'!BG660&lt;&gt;"",'2. Enter scores'!$B660-'2. Enter scores'!BG660,"")</f>
        <v/>
      </c>
      <c r="BI656" s="125" t="str">
        <f>IF('2. Enter scores'!BH660&lt;&gt;"",'2. Enter scores'!$B660-'2. Enter scores'!BH660,"")</f>
        <v/>
      </c>
      <c r="BJ656" s="125" t="str">
        <f>IF('2. Enter scores'!BI660&lt;&gt;"",'2. Enter scores'!$B660-'2. Enter scores'!BI660,"")</f>
        <v/>
      </c>
      <c r="BK656" s="125" t="str">
        <f>IF('2. Enter scores'!BJ660&lt;&gt;"",'2. Enter scores'!$B660-'2. Enter scores'!BJ660,"")</f>
        <v/>
      </c>
      <c r="BL656" s="125" t="str">
        <f>IF('2. Enter scores'!BK660&lt;&gt;"",'2. Enter scores'!$B660-'2. Enter scores'!BK660,"")</f>
        <v/>
      </c>
      <c r="BM656" s="125" t="str">
        <f>IF('2. Enter scores'!BL660&lt;&gt;"",'2. Enter scores'!$B660-'2. Enter scores'!BL660,"")</f>
        <v/>
      </c>
      <c r="BN656" s="125" t="str">
        <f>IF('2. Enter scores'!BM660&lt;&gt;"",'2. Enter scores'!$B660-'2. Enter scores'!BM660,"")</f>
        <v/>
      </c>
      <c r="BO656" s="125" t="str">
        <f>IF('2. Enter scores'!BN660&lt;&gt;"",'2. Enter scores'!$B660-'2. Enter scores'!BN660,"")</f>
        <v/>
      </c>
      <c r="BP656" s="108">
        <v>1000</v>
      </c>
    </row>
    <row r="657" spans="2:68" x14ac:dyDescent="0.35">
      <c r="B657" s="125" t="str">
        <f>IF('2. Enter scores'!A661&lt;&gt;"",'2. Enter scores'!A661,"")</f>
        <v/>
      </c>
      <c r="H657" s="125" t="str">
        <f>IF('2. Enter scores'!G661&lt;&gt;"",'2. Enter scores'!$B661-'2. Enter scores'!G661,"")</f>
        <v/>
      </c>
      <c r="I657" s="125" t="str">
        <f>IF('2. Enter scores'!H661&lt;&gt;"",'2. Enter scores'!$B661-'2. Enter scores'!H661,"")</f>
        <v/>
      </c>
      <c r="J657" s="125" t="str">
        <f>IF('2. Enter scores'!I661&lt;&gt;"",'2. Enter scores'!$B661-'2. Enter scores'!I661,"")</f>
        <v/>
      </c>
      <c r="K657" s="125" t="str">
        <f>IF('2. Enter scores'!J661&lt;&gt;"",'2. Enter scores'!$B661-'2. Enter scores'!J661,"")</f>
        <v/>
      </c>
      <c r="L657" s="125" t="str">
        <f>IF('2. Enter scores'!K661&lt;&gt;"",'2. Enter scores'!$B661-'2. Enter scores'!K661,"")</f>
        <v/>
      </c>
      <c r="M657" s="125" t="str">
        <f>IF('2. Enter scores'!L661&lt;&gt;"",'2. Enter scores'!$B661-'2. Enter scores'!L661,"")</f>
        <v/>
      </c>
      <c r="N657" s="125" t="str">
        <f>IF('2. Enter scores'!M661&lt;&gt;"",'2. Enter scores'!$B661-'2. Enter scores'!M661,"")</f>
        <v/>
      </c>
      <c r="O657" s="125" t="str">
        <f>IF('2. Enter scores'!N661&lt;&gt;"",'2. Enter scores'!$B661-'2. Enter scores'!N661,"")</f>
        <v/>
      </c>
      <c r="P657" s="125" t="str">
        <f>IF('2. Enter scores'!O661&lt;&gt;"",'2. Enter scores'!$B661-'2. Enter scores'!O661,"")</f>
        <v/>
      </c>
      <c r="Q657" s="125" t="str">
        <f>IF('2. Enter scores'!P661&lt;&gt;"",'2. Enter scores'!$B661-'2. Enter scores'!P661,"")</f>
        <v/>
      </c>
      <c r="R657" s="125" t="str">
        <f>IF('2. Enter scores'!Q661&lt;&gt;"",'2. Enter scores'!$B661-'2. Enter scores'!Q661,"")</f>
        <v/>
      </c>
      <c r="S657" s="125" t="str">
        <f>IF('2. Enter scores'!R661&lt;&gt;"",'2. Enter scores'!$B661-'2. Enter scores'!R661,"")</f>
        <v/>
      </c>
      <c r="T657" s="125" t="str">
        <f>IF('2. Enter scores'!S661&lt;&gt;"",'2. Enter scores'!$B661-'2. Enter scores'!S661,"")</f>
        <v/>
      </c>
      <c r="U657" s="125" t="str">
        <f>IF('2. Enter scores'!T661&lt;&gt;"",'2. Enter scores'!$B661-'2. Enter scores'!T661,"")</f>
        <v/>
      </c>
      <c r="V657" s="125" t="str">
        <f>IF('2. Enter scores'!U661&lt;&gt;"",'2. Enter scores'!$B661-'2. Enter scores'!U661,"")</f>
        <v/>
      </c>
      <c r="W657" s="125" t="str">
        <f>IF('2. Enter scores'!V661&lt;&gt;"",'2. Enter scores'!$B661-'2. Enter scores'!V661,"")</f>
        <v/>
      </c>
      <c r="X657" s="125" t="str">
        <f>IF('2. Enter scores'!W661&lt;&gt;"",'2. Enter scores'!$B661-'2. Enter scores'!W661,"")</f>
        <v/>
      </c>
      <c r="Y657" s="125" t="str">
        <f>IF('2. Enter scores'!X661&lt;&gt;"",'2. Enter scores'!$B661-'2. Enter scores'!X661,"")</f>
        <v/>
      </c>
      <c r="Z657" s="125" t="str">
        <f>IF('2. Enter scores'!Y661&lt;&gt;"",'2. Enter scores'!$B661-'2. Enter scores'!Y661,"")</f>
        <v/>
      </c>
      <c r="AA657" s="125" t="str">
        <f>IF('2. Enter scores'!Z661&lt;&gt;"",'2. Enter scores'!$B661-'2. Enter scores'!Z661,"")</f>
        <v/>
      </c>
      <c r="AB657" s="125" t="str">
        <f>IF('2. Enter scores'!AA661&lt;&gt;"",'2. Enter scores'!$B661-'2. Enter scores'!AA661,"")</f>
        <v/>
      </c>
      <c r="AC657" s="125" t="str">
        <f>IF('2. Enter scores'!AB661&lt;&gt;"",'2. Enter scores'!$B661-'2. Enter scores'!AB661,"")</f>
        <v/>
      </c>
      <c r="AD657" s="125" t="str">
        <f>IF('2. Enter scores'!AC661&lt;&gt;"",'2. Enter scores'!$B661-'2. Enter scores'!AC661,"")</f>
        <v/>
      </c>
      <c r="AE657" s="125" t="str">
        <f>IF('2. Enter scores'!AD661&lt;&gt;"",'2. Enter scores'!$B661-'2. Enter scores'!AD661,"")</f>
        <v/>
      </c>
      <c r="AF657" s="125" t="str">
        <f>IF('2. Enter scores'!AE661&lt;&gt;"",'2. Enter scores'!$B661-'2. Enter scores'!AE661,"")</f>
        <v/>
      </c>
      <c r="AG657" s="125" t="str">
        <f>IF('2. Enter scores'!AF661&lt;&gt;"",'2. Enter scores'!$B661-'2. Enter scores'!AF661,"")</f>
        <v/>
      </c>
      <c r="AH657" s="125" t="str">
        <f>IF('2. Enter scores'!AG661&lt;&gt;"",'2. Enter scores'!$B661-'2. Enter scores'!AG661,"")</f>
        <v/>
      </c>
      <c r="AI657" s="125" t="str">
        <f>IF('2. Enter scores'!AH661&lt;&gt;"",'2. Enter scores'!$B661-'2. Enter scores'!AH661,"")</f>
        <v/>
      </c>
      <c r="AJ657" s="125" t="str">
        <f>IF('2. Enter scores'!AI661&lt;&gt;"",'2. Enter scores'!$B661-'2. Enter scores'!AI661,"")</f>
        <v/>
      </c>
      <c r="AK657" s="125" t="str">
        <f>IF('2. Enter scores'!AJ661&lt;&gt;"",'2. Enter scores'!$B661-'2. Enter scores'!AJ661,"")</f>
        <v/>
      </c>
      <c r="AL657" s="125" t="str">
        <f>IF('2. Enter scores'!AK661&lt;&gt;"",'2. Enter scores'!$B661-'2. Enter scores'!AK661,"")</f>
        <v/>
      </c>
      <c r="AM657" s="125" t="str">
        <f>IF('2. Enter scores'!AL661&lt;&gt;"",'2. Enter scores'!$B661-'2. Enter scores'!AL661,"")</f>
        <v/>
      </c>
      <c r="AN657" s="125" t="str">
        <f>IF('2. Enter scores'!AM661&lt;&gt;"",'2. Enter scores'!$B661-'2. Enter scores'!AM661,"")</f>
        <v/>
      </c>
      <c r="AO657" s="125" t="str">
        <f>IF('2. Enter scores'!AN661&lt;&gt;"",'2. Enter scores'!$B661-'2. Enter scores'!AN661,"")</f>
        <v/>
      </c>
      <c r="AP657" s="125" t="str">
        <f>IF('2. Enter scores'!AO661&lt;&gt;"",'2. Enter scores'!$B661-'2. Enter scores'!AO661,"")</f>
        <v/>
      </c>
      <c r="AQ657" s="125" t="str">
        <f>IF('2. Enter scores'!AP661&lt;&gt;"",'2. Enter scores'!$B661-'2. Enter scores'!AP661,"")</f>
        <v/>
      </c>
      <c r="AR657" s="125" t="str">
        <f>IF('2. Enter scores'!AQ661&lt;&gt;"",'2. Enter scores'!$B661-'2. Enter scores'!AQ661,"")</f>
        <v/>
      </c>
      <c r="AS657" s="125" t="str">
        <f>IF('2. Enter scores'!AR661&lt;&gt;"",'2. Enter scores'!$B661-'2. Enter scores'!AR661,"")</f>
        <v/>
      </c>
      <c r="AT657" s="125" t="str">
        <f>IF('2. Enter scores'!AS661&lt;&gt;"",'2. Enter scores'!$B661-'2. Enter scores'!AS661,"")</f>
        <v/>
      </c>
      <c r="AU657" s="125" t="str">
        <f>IF('2. Enter scores'!AT661&lt;&gt;"",'2. Enter scores'!$B661-'2. Enter scores'!AT661,"")</f>
        <v/>
      </c>
      <c r="AV657" s="125" t="str">
        <f>IF('2. Enter scores'!AU661&lt;&gt;"",'2. Enter scores'!$B661-'2. Enter scores'!AU661,"")</f>
        <v/>
      </c>
      <c r="AW657" s="125" t="str">
        <f>IF('2. Enter scores'!AV661&lt;&gt;"",'2. Enter scores'!$B661-'2. Enter scores'!AV661,"")</f>
        <v/>
      </c>
      <c r="AX657" s="125" t="str">
        <f>IF('2. Enter scores'!AW661&lt;&gt;"",'2. Enter scores'!$B661-'2. Enter scores'!AW661,"")</f>
        <v/>
      </c>
      <c r="AY657" s="125" t="str">
        <f>IF('2. Enter scores'!AX661&lt;&gt;"",'2. Enter scores'!$B661-'2. Enter scores'!AX661,"")</f>
        <v/>
      </c>
      <c r="AZ657" s="125" t="str">
        <f>IF('2. Enter scores'!AY661&lt;&gt;"",'2. Enter scores'!$B661-'2. Enter scores'!AY661,"")</f>
        <v/>
      </c>
      <c r="BA657" s="125" t="str">
        <f>IF('2. Enter scores'!AZ661&lt;&gt;"",'2. Enter scores'!$B661-'2. Enter scores'!AZ661,"")</f>
        <v/>
      </c>
      <c r="BB657" s="125" t="str">
        <f>IF('2. Enter scores'!BA661&lt;&gt;"",'2. Enter scores'!$B661-'2. Enter scores'!BA661,"")</f>
        <v/>
      </c>
      <c r="BC657" s="125" t="str">
        <f>IF('2. Enter scores'!BB661&lt;&gt;"",'2. Enter scores'!$B661-'2. Enter scores'!BB661,"")</f>
        <v/>
      </c>
      <c r="BD657" s="125" t="str">
        <f>IF('2. Enter scores'!BC661&lt;&gt;"",'2. Enter scores'!$B661-'2. Enter scores'!BC661,"")</f>
        <v/>
      </c>
      <c r="BE657" s="125" t="str">
        <f>IF('2. Enter scores'!BD661&lt;&gt;"",'2. Enter scores'!$B661-'2. Enter scores'!BD661,"")</f>
        <v/>
      </c>
      <c r="BF657" s="125" t="str">
        <f>IF('2. Enter scores'!BE661&lt;&gt;"",'2. Enter scores'!$B661-'2. Enter scores'!BE661,"")</f>
        <v/>
      </c>
      <c r="BG657" s="125" t="str">
        <f>IF('2. Enter scores'!BF661&lt;&gt;"",'2. Enter scores'!$B661-'2. Enter scores'!BF661,"")</f>
        <v/>
      </c>
      <c r="BH657" s="125" t="str">
        <f>IF('2. Enter scores'!BG661&lt;&gt;"",'2. Enter scores'!$B661-'2. Enter scores'!BG661,"")</f>
        <v/>
      </c>
      <c r="BI657" s="125" t="str">
        <f>IF('2. Enter scores'!BH661&lt;&gt;"",'2. Enter scores'!$B661-'2. Enter scores'!BH661,"")</f>
        <v/>
      </c>
      <c r="BJ657" s="125" t="str">
        <f>IF('2. Enter scores'!BI661&lt;&gt;"",'2. Enter scores'!$B661-'2. Enter scores'!BI661,"")</f>
        <v/>
      </c>
      <c r="BK657" s="125" t="str">
        <f>IF('2. Enter scores'!BJ661&lt;&gt;"",'2. Enter scores'!$B661-'2. Enter scores'!BJ661,"")</f>
        <v/>
      </c>
      <c r="BL657" s="125" t="str">
        <f>IF('2. Enter scores'!BK661&lt;&gt;"",'2. Enter scores'!$B661-'2. Enter scores'!BK661,"")</f>
        <v/>
      </c>
      <c r="BM657" s="125" t="str">
        <f>IF('2. Enter scores'!BL661&lt;&gt;"",'2. Enter scores'!$B661-'2. Enter scores'!BL661,"")</f>
        <v/>
      </c>
      <c r="BN657" s="125" t="str">
        <f>IF('2. Enter scores'!BM661&lt;&gt;"",'2. Enter scores'!$B661-'2. Enter scores'!BM661,"")</f>
        <v/>
      </c>
      <c r="BO657" s="125" t="str">
        <f>IF('2. Enter scores'!BN661&lt;&gt;"",'2. Enter scores'!$B661-'2. Enter scores'!BN661,"")</f>
        <v/>
      </c>
      <c r="BP657" s="108">
        <v>1000</v>
      </c>
    </row>
    <row r="658" spans="2:68" x14ac:dyDescent="0.35">
      <c r="B658" s="125" t="str">
        <f>IF('2. Enter scores'!A662&lt;&gt;"",'2. Enter scores'!A662,"")</f>
        <v/>
      </c>
      <c r="H658" s="125" t="str">
        <f>IF('2. Enter scores'!G662&lt;&gt;"",'2. Enter scores'!$B662-'2. Enter scores'!G662,"")</f>
        <v/>
      </c>
      <c r="I658" s="125" t="str">
        <f>IF('2. Enter scores'!H662&lt;&gt;"",'2. Enter scores'!$B662-'2. Enter scores'!H662,"")</f>
        <v/>
      </c>
      <c r="J658" s="125" t="str">
        <f>IF('2. Enter scores'!I662&lt;&gt;"",'2. Enter scores'!$B662-'2. Enter scores'!I662,"")</f>
        <v/>
      </c>
      <c r="K658" s="125" t="str">
        <f>IF('2. Enter scores'!J662&lt;&gt;"",'2. Enter scores'!$B662-'2. Enter scores'!J662,"")</f>
        <v/>
      </c>
      <c r="L658" s="125" t="str">
        <f>IF('2. Enter scores'!K662&lt;&gt;"",'2. Enter scores'!$B662-'2. Enter scores'!K662,"")</f>
        <v/>
      </c>
      <c r="M658" s="125" t="str">
        <f>IF('2. Enter scores'!L662&lt;&gt;"",'2. Enter scores'!$B662-'2. Enter scores'!L662,"")</f>
        <v/>
      </c>
      <c r="N658" s="125" t="str">
        <f>IF('2. Enter scores'!M662&lt;&gt;"",'2. Enter scores'!$B662-'2. Enter scores'!M662,"")</f>
        <v/>
      </c>
      <c r="O658" s="125" t="str">
        <f>IF('2. Enter scores'!N662&lt;&gt;"",'2. Enter scores'!$B662-'2. Enter scores'!N662,"")</f>
        <v/>
      </c>
      <c r="P658" s="125" t="str">
        <f>IF('2. Enter scores'!O662&lt;&gt;"",'2. Enter scores'!$B662-'2. Enter scores'!O662,"")</f>
        <v/>
      </c>
      <c r="Q658" s="125" t="str">
        <f>IF('2. Enter scores'!P662&lt;&gt;"",'2. Enter scores'!$B662-'2. Enter scores'!P662,"")</f>
        <v/>
      </c>
      <c r="R658" s="125" t="str">
        <f>IF('2. Enter scores'!Q662&lt;&gt;"",'2. Enter scores'!$B662-'2. Enter scores'!Q662,"")</f>
        <v/>
      </c>
      <c r="S658" s="125" t="str">
        <f>IF('2. Enter scores'!R662&lt;&gt;"",'2. Enter scores'!$B662-'2. Enter scores'!R662,"")</f>
        <v/>
      </c>
      <c r="T658" s="125" t="str">
        <f>IF('2. Enter scores'!S662&lt;&gt;"",'2. Enter scores'!$B662-'2. Enter scores'!S662,"")</f>
        <v/>
      </c>
      <c r="U658" s="125" t="str">
        <f>IF('2. Enter scores'!T662&lt;&gt;"",'2. Enter scores'!$B662-'2. Enter scores'!T662,"")</f>
        <v/>
      </c>
      <c r="V658" s="125" t="str">
        <f>IF('2. Enter scores'!U662&lt;&gt;"",'2. Enter scores'!$B662-'2. Enter scores'!U662,"")</f>
        <v/>
      </c>
      <c r="W658" s="125" t="str">
        <f>IF('2. Enter scores'!V662&lt;&gt;"",'2. Enter scores'!$B662-'2. Enter scores'!V662,"")</f>
        <v/>
      </c>
      <c r="X658" s="125" t="str">
        <f>IF('2. Enter scores'!W662&lt;&gt;"",'2. Enter scores'!$B662-'2. Enter scores'!W662,"")</f>
        <v/>
      </c>
      <c r="Y658" s="125" t="str">
        <f>IF('2. Enter scores'!X662&lt;&gt;"",'2. Enter scores'!$B662-'2. Enter scores'!X662,"")</f>
        <v/>
      </c>
      <c r="Z658" s="125" t="str">
        <f>IF('2. Enter scores'!Y662&lt;&gt;"",'2. Enter scores'!$B662-'2. Enter scores'!Y662,"")</f>
        <v/>
      </c>
      <c r="AA658" s="125" t="str">
        <f>IF('2. Enter scores'!Z662&lt;&gt;"",'2. Enter scores'!$B662-'2. Enter scores'!Z662,"")</f>
        <v/>
      </c>
      <c r="AB658" s="125" t="str">
        <f>IF('2. Enter scores'!AA662&lt;&gt;"",'2. Enter scores'!$B662-'2. Enter scores'!AA662,"")</f>
        <v/>
      </c>
      <c r="AC658" s="125" t="str">
        <f>IF('2. Enter scores'!AB662&lt;&gt;"",'2. Enter scores'!$B662-'2. Enter scores'!AB662,"")</f>
        <v/>
      </c>
      <c r="AD658" s="125" t="str">
        <f>IF('2. Enter scores'!AC662&lt;&gt;"",'2. Enter scores'!$B662-'2. Enter scores'!AC662,"")</f>
        <v/>
      </c>
      <c r="AE658" s="125" t="str">
        <f>IF('2. Enter scores'!AD662&lt;&gt;"",'2. Enter scores'!$B662-'2. Enter scores'!AD662,"")</f>
        <v/>
      </c>
      <c r="AF658" s="125" t="str">
        <f>IF('2. Enter scores'!AE662&lt;&gt;"",'2. Enter scores'!$B662-'2. Enter scores'!AE662,"")</f>
        <v/>
      </c>
      <c r="AG658" s="125" t="str">
        <f>IF('2. Enter scores'!AF662&lt;&gt;"",'2. Enter scores'!$B662-'2. Enter scores'!AF662,"")</f>
        <v/>
      </c>
      <c r="AH658" s="125" t="str">
        <f>IF('2. Enter scores'!AG662&lt;&gt;"",'2. Enter scores'!$B662-'2. Enter scores'!AG662,"")</f>
        <v/>
      </c>
      <c r="AI658" s="125" t="str">
        <f>IF('2. Enter scores'!AH662&lt;&gt;"",'2. Enter scores'!$B662-'2. Enter scores'!AH662,"")</f>
        <v/>
      </c>
      <c r="AJ658" s="125" t="str">
        <f>IF('2. Enter scores'!AI662&lt;&gt;"",'2. Enter scores'!$B662-'2. Enter scores'!AI662,"")</f>
        <v/>
      </c>
      <c r="AK658" s="125" t="str">
        <f>IF('2. Enter scores'!AJ662&lt;&gt;"",'2. Enter scores'!$B662-'2. Enter scores'!AJ662,"")</f>
        <v/>
      </c>
      <c r="AL658" s="125" t="str">
        <f>IF('2. Enter scores'!AK662&lt;&gt;"",'2. Enter scores'!$B662-'2. Enter scores'!AK662,"")</f>
        <v/>
      </c>
      <c r="AM658" s="125" t="str">
        <f>IF('2. Enter scores'!AL662&lt;&gt;"",'2. Enter scores'!$B662-'2. Enter scores'!AL662,"")</f>
        <v/>
      </c>
      <c r="AN658" s="125" t="str">
        <f>IF('2. Enter scores'!AM662&lt;&gt;"",'2. Enter scores'!$B662-'2. Enter scores'!AM662,"")</f>
        <v/>
      </c>
      <c r="AO658" s="125" t="str">
        <f>IF('2. Enter scores'!AN662&lt;&gt;"",'2. Enter scores'!$B662-'2. Enter scores'!AN662,"")</f>
        <v/>
      </c>
      <c r="AP658" s="125" t="str">
        <f>IF('2. Enter scores'!AO662&lt;&gt;"",'2. Enter scores'!$B662-'2. Enter scores'!AO662,"")</f>
        <v/>
      </c>
      <c r="AQ658" s="125" t="str">
        <f>IF('2. Enter scores'!AP662&lt;&gt;"",'2. Enter scores'!$B662-'2. Enter scores'!AP662,"")</f>
        <v/>
      </c>
      <c r="AR658" s="125" t="str">
        <f>IF('2. Enter scores'!AQ662&lt;&gt;"",'2. Enter scores'!$B662-'2. Enter scores'!AQ662,"")</f>
        <v/>
      </c>
      <c r="AS658" s="125" t="str">
        <f>IF('2. Enter scores'!AR662&lt;&gt;"",'2. Enter scores'!$B662-'2. Enter scores'!AR662,"")</f>
        <v/>
      </c>
      <c r="AT658" s="125" t="str">
        <f>IF('2. Enter scores'!AS662&lt;&gt;"",'2. Enter scores'!$B662-'2. Enter scores'!AS662,"")</f>
        <v/>
      </c>
      <c r="AU658" s="125" t="str">
        <f>IF('2. Enter scores'!AT662&lt;&gt;"",'2. Enter scores'!$B662-'2. Enter scores'!AT662,"")</f>
        <v/>
      </c>
      <c r="AV658" s="125" t="str">
        <f>IF('2. Enter scores'!AU662&lt;&gt;"",'2. Enter scores'!$B662-'2. Enter scores'!AU662,"")</f>
        <v/>
      </c>
      <c r="AW658" s="125" t="str">
        <f>IF('2. Enter scores'!AV662&lt;&gt;"",'2. Enter scores'!$B662-'2. Enter scores'!AV662,"")</f>
        <v/>
      </c>
      <c r="AX658" s="125" t="str">
        <f>IF('2. Enter scores'!AW662&lt;&gt;"",'2. Enter scores'!$B662-'2. Enter scores'!AW662,"")</f>
        <v/>
      </c>
      <c r="AY658" s="125" t="str">
        <f>IF('2. Enter scores'!AX662&lt;&gt;"",'2. Enter scores'!$B662-'2. Enter scores'!AX662,"")</f>
        <v/>
      </c>
      <c r="AZ658" s="125" t="str">
        <f>IF('2. Enter scores'!AY662&lt;&gt;"",'2. Enter scores'!$B662-'2. Enter scores'!AY662,"")</f>
        <v/>
      </c>
      <c r="BA658" s="125" t="str">
        <f>IF('2. Enter scores'!AZ662&lt;&gt;"",'2. Enter scores'!$B662-'2. Enter scores'!AZ662,"")</f>
        <v/>
      </c>
      <c r="BB658" s="125" t="str">
        <f>IF('2. Enter scores'!BA662&lt;&gt;"",'2. Enter scores'!$B662-'2. Enter scores'!BA662,"")</f>
        <v/>
      </c>
      <c r="BC658" s="125" t="str">
        <f>IF('2. Enter scores'!BB662&lt;&gt;"",'2. Enter scores'!$B662-'2. Enter scores'!BB662,"")</f>
        <v/>
      </c>
      <c r="BD658" s="125" t="str">
        <f>IF('2. Enter scores'!BC662&lt;&gt;"",'2. Enter scores'!$B662-'2. Enter scores'!BC662,"")</f>
        <v/>
      </c>
      <c r="BE658" s="125" t="str">
        <f>IF('2. Enter scores'!BD662&lt;&gt;"",'2. Enter scores'!$B662-'2. Enter scores'!BD662,"")</f>
        <v/>
      </c>
      <c r="BF658" s="125" t="str">
        <f>IF('2. Enter scores'!BE662&lt;&gt;"",'2. Enter scores'!$B662-'2. Enter scores'!BE662,"")</f>
        <v/>
      </c>
      <c r="BG658" s="125" t="str">
        <f>IF('2. Enter scores'!BF662&lt;&gt;"",'2. Enter scores'!$B662-'2. Enter scores'!BF662,"")</f>
        <v/>
      </c>
      <c r="BH658" s="125" t="str">
        <f>IF('2. Enter scores'!BG662&lt;&gt;"",'2. Enter scores'!$B662-'2. Enter scores'!BG662,"")</f>
        <v/>
      </c>
      <c r="BI658" s="125" t="str">
        <f>IF('2. Enter scores'!BH662&lt;&gt;"",'2. Enter scores'!$B662-'2. Enter scores'!BH662,"")</f>
        <v/>
      </c>
      <c r="BJ658" s="125" t="str">
        <f>IF('2. Enter scores'!BI662&lt;&gt;"",'2. Enter scores'!$B662-'2. Enter scores'!BI662,"")</f>
        <v/>
      </c>
      <c r="BK658" s="125" t="str">
        <f>IF('2. Enter scores'!BJ662&lt;&gt;"",'2. Enter scores'!$B662-'2. Enter scores'!BJ662,"")</f>
        <v/>
      </c>
      <c r="BL658" s="125" t="str">
        <f>IF('2. Enter scores'!BK662&lt;&gt;"",'2. Enter scores'!$B662-'2. Enter scores'!BK662,"")</f>
        <v/>
      </c>
      <c r="BM658" s="125" t="str">
        <f>IF('2. Enter scores'!BL662&lt;&gt;"",'2. Enter scores'!$B662-'2. Enter scores'!BL662,"")</f>
        <v/>
      </c>
      <c r="BN658" s="125" t="str">
        <f>IF('2. Enter scores'!BM662&lt;&gt;"",'2. Enter scores'!$B662-'2. Enter scores'!BM662,"")</f>
        <v/>
      </c>
      <c r="BO658" s="125" t="str">
        <f>IF('2. Enter scores'!BN662&lt;&gt;"",'2. Enter scores'!$B662-'2. Enter scores'!BN662,"")</f>
        <v/>
      </c>
      <c r="BP658" s="108">
        <v>1000</v>
      </c>
    </row>
    <row r="659" spans="2:68" x14ac:dyDescent="0.35">
      <c r="B659" s="125" t="str">
        <f>IF('2. Enter scores'!A663&lt;&gt;"",'2. Enter scores'!A663,"")</f>
        <v/>
      </c>
      <c r="H659" s="125" t="str">
        <f>IF('2. Enter scores'!G663&lt;&gt;"",'2. Enter scores'!$B663-'2. Enter scores'!G663,"")</f>
        <v/>
      </c>
      <c r="I659" s="125" t="str">
        <f>IF('2. Enter scores'!H663&lt;&gt;"",'2. Enter scores'!$B663-'2. Enter scores'!H663,"")</f>
        <v/>
      </c>
      <c r="J659" s="125" t="str">
        <f>IF('2. Enter scores'!I663&lt;&gt;"",'2. Enter scores'!$B663-'2. Enter scores'!I663,"")</f>
        <v/>
      </c>
      <c r="K659" s="125" t="str">
        <f>IF('2. Enter scores'!J663&lt;&gt;"",'2. Enter scores'!$B663-'2. Enter scores'!J663,"")</f>
        <v/>
      </c>
      <c r="L659" s="125" t="str">
        <f>IF('2. Enter scores'!K663&lt;&gt;"",'2. Enter scores'!$B663-'2. Enter scores'!K663,"")</f>
        <v/>
      </c>
      <c r="M659" s="125" t="str">
        <f>IF('2. Enter scores'!L663&lt;&gt;"",'2. Enter scores'!$B663-'2. Enter scores'!L663,"")</f>
        <v/>
      </c>
      <c r="N659" s="125" t="str">
        <f>IF('2. Enter scores'!M663&lt;&gt;"",'2. Enter scores'!$B663-'2. Enter scores'!M663,"")</f>
        <v/>
      </c>
      <c r="O659" s="125" t="str">
        <f>IF('2. Enter scores'!N663&lt;&gt;"",'2. Enter scores'!$B663-'2. Enter scores'!N663,"")</f>
        <v/>
      </c>
      <c r="P659" s="125" t="str">
        <f>IF('2. Enter scores'!O663&lt;&gt;"",'2. Enter scores'!$B663-'2. Enter scores'!O663,"")</f>
        <v/>
      </c>
      <c r="Q659" s="125" t="str">
        <f>IF('2. Enter scores'!P663&lt;&gt;"",'2. Enter scores'!$B663-'2. Enter scores'!P663,"")</f>
        <v/>
      </c>
      <c r="R659" s="125" t="str">
        <f>IF('2. Enter scores'!Q663&lt;&gt;"",'2. Enter scores'!$B663-'2. Enter scores'!Q663,"")</f>
        <v/>
      </c>
      <c r="S659" s="125" t="str">
        <f>IF('2. Enter scores'!R663&lt;&gt;"",'2. Enter scores'!$B663-'2. Enter scores'!R663,"")</f>
        <v/>
      </c>
      <c r="T659" s="125" t="str">
        <f>IF('2. Enter scores'!S663&lt;&gt;"",'2. Enter scores'!$B663-'2. Enter scores'!S663,"")</f>
        <v/>
      </c>
      <c r="U659" s="125" t="str">
        <f>IF('2. Enter scores'!T663&lt;&gt;"",'2. Enter scores'!$B663-'2. Enter scores'!T663,"")</f>
        <v/>
      </c>
      <c r="V659" s="125" t="str">
        <f>IF('2. Enter scores'!U663&lt;&gt;"",'2. Enter scores'!$B663-'2. Enter scores'!U663,"")</f>
        <v/>
      </c>
      <c r="W659" s="125" t="str">
        <f>IF('2. Enter scores'!V663&lt;&gt;"",'2. Enter scores'!$B663-'2. Enter scores'!V663,"")</f>
        <v/>
      </c>
      <c r="X659" s="125" t="str">
        <f>IF('2. Enter scores'!W663&lt;&gt;"",'2. Enter scores'!$B663-'2. Enter scores'!W663,"")</f>
        <v/>
      </c>
      <c r="Y659" s="125" t="str">
        <f>IF('2. Enter scores'!X663&lt;&gt;"",'2. Enter scores'!$B663-'2. Enter scores'!X663,"")</f>
        <v/>
      </c>
      <c r="Z659" s="125" t="str">
        <f>IF('2. Enter scores'!Y663&lt;&gt;"",'2. Enter scores'!$B663-'2. Enter scores'!Y663,"")</f>
        <v/>
      </c>
      <c r="AA659" s="125" t="str">
        <f>IF('2. Enter scores'!Z663&lt;&gt;"",'2. Enter scores'!$B663-'2. Enter scores'!Z663,"")</f>
        <v/>
      </c>
      <c r="AB659" s="125" t="str">
        <f>IF('2. Enter scores'!AA663&lt;&gt;"",'2. Enter scores'!$B663-'2. Enter scores'!AA663,"")</f>
        <v/>
      </c>
      <c r="AC659" s="125" t="str">
        <f>IF('2. Enter scores'!AB663&lt;&gt;"",'2. Enter scores'!$B663-'2. Enter scores'!AB663,"")</f>
        <v/>
      </c>
      <c r="AD659" s="125" t="str">
        <f>IF('2. Enter scores'!AC663&lt;&gt;"",'2. Enter scores'!$B663-'2. Enter scores'!AC663,"")</f>
        <v/>
      </c>
      <c r="AE659" s="125" t="str">
        <f>IF('2. Enter scores'!AD663&lt;&gt;"",'2. Enter scores'!$B663-'2. Enter scores'!AD663,"")</f>
        <v/>
      </c>
      <c r="AF659" s="125" t="str">
        <f>IF('2. Enter scores'!AE663&lt;&gt;"",'2. Enter scores'!$B663-'2. Enter scores'!AE663,"")</f>
        <v/>
      </c>
      <c r="AG659" s="125" t="str">
        <f>IF('2. Enter scores'!AF663&lt;&gt;"",'2. Enter scores'!$B663-'2. Enter scores'!AF663,"")</f>
        <v/>
      </c>
      <c r="AH659" s="125" t="str">
        <f>IF('2. Enter scores'!AG663&lt;&gt;"",'2. Enter scores'!$B663-'2. Enter scores'!AG663,"")</f>
        <v/>
      </c>
      <c r="AI659" s="125" t="str">
        <f>IF('2. Enter scores'!AH663&lt;&gt;"",'2. Enter scores'!$B663-'2. Enter scores'!AH663,"")</f>
        <v/>
      </c>
      <c r="AJ659" s="125" t="str">
        <f>IF('2. Enter scores'!AI663&lt;&gt;"",'2. Enter scores'!$B663-'2. Enter scores'!AI663,"")</f>
        <v/>
      </c>
      <c r="AK659" s="125" t="str">
        <f>IF('2. Enter scores'!AJ663&lt;&gt;"",'2. Enter scores'!$B663-'2. Enter scores'!AJ663,"")</f>
        <v/>
      </c>
      <c r="AL659" s="125" t="str">
        <f>IF('2. Enter scores'!AK663&lt;&gt;"",'2. Enter scores'!$B663-'2. Enter scores'!AK663,"")</f>
        <v/>
      </c>
      <c r="AM659" s="125" t="str">
        <f>IF('2. Enter scores'!AL663&lt;&gt;"",'2. Enter scores'!$B663-'2. Enter scores'!AL663,"")</f>
        <v/>
      </c>
      <c r="AN659" s="125" t="str">
        <f>IF('2. Enter scores'!AM663&lt;&gt;"",'2. Enter scores'!$B663-'2. Enter scores'!AM663,"")</f>
        <v/>
      </c>
      <c r="AO659" s="125" t="str">
        <f>IF('2. Enter scores'!AN663&lt;&gt;"",'2. Enter scores'!$B663-'2. Enter scores'!AN663,"")</f>
        <v/>
      </c>
      <c r="AP659" s="125" t="str">
        <f>IF('2. Enter scores'!AO663&lt;&gt;"",'2. Enter scores'!$B663-'2. Enter scores'!AO663,"")</f>
        <v/>
      </c>
      <c r="AQ659" s="125" t="str">
        <f>IF('2. Enter scores'!AP663&lt;&gt;"",'2. Enter scores'!$B663-'2. Enter scores'!AP663,"")</f>
        <v/>
      </c>
      <c r="AR659" s="125" t="str">
        <f>IF('2. Enter scores'!AQ663&lt;&gt;"",'2. Enter scores'!$B663-'2. Enter scores'!AQ663,"")</f>
        <v/>
      </c>
      <c r="AS659" s="125" t="str">
        <f>IF('2. Enter scores'!AR663&lt;&gt;"",'2. Enter scores'!$B663-'2. Enter scores'!AR663,"")</f>
        <v/>
      </c>
      <c r="AT659" s="125" t="str">
        <f>IF('2. Enter scores'!AS663&lt;&gt;"",'2. Enter scores'!$B663-'2. Enter scores'!AS663,"")</f>
        <v/>
      </c>
      <c r="AU659" s="125" t="str">
        <f>IF('2. Enter scores'!AT663&lt;&gt;"",'2. Enter scores'!$B663-'2. Enter scores'!AT663,"")</f>
        <v/>
      </c>
      <c r="AV659" s="125" t="str">
        <f>IF('2. Enter scores'!AU663&lt;&gt;"",'2. Enter scores'!$B663-'2. Enter scores'!AU663,"")</f>
        <v/>
      </c>
      <c r="AW659" s="125" t="str">
        <f>IF('2. Enter scores'!AV663&lt;&gt;"",'2. Enter scores'!$B663-'2. Enter scores'!AV663,"")</f>
        <v/>
      </c>
      <c r="AX659" s="125" t="str">
        <f>IF('2. Enter scores'!AW663&lt;&gt;"",'2. Enter scores'!$B663-'2. Enter scores'!AW663,"")</f>
        <v/>
      </c>
      <c r="AY659" s="125" t="str">
        <f>IF('2. Enter scores'!AX663&lt;&gt;"",'2. Enter scores'!$B663-'2. Enter scores'!AX663,"")</f>
        <v/>
      </c>
      <c r="AZ659" s="125" t="str">
        <f>IF('2. Enter scores'!AY663&lt;&gt;"",'2. Enter scores'!$B663-'2. Enter scores'!AY663,"")</f>
        <v/>
      </c>
      <c r="BA659" s="125" t="str">
        <f>IF('2. Enter scores'!AZ663&lt;&gt;"",'2. Enter scores'!$B663-'2. Enter scores'!AZ663,"")</f>
        <v/>
      </c>
      <c r="BB659" s="125" t="str">
        <f>IF('2. Enter scores'!BA663&lt;&gt;"",'2. Enter scores'!$B663-'2. Enter scores'!BA663,"")</f>
        <v/>
      </c>
      <c r="BC659" s="125" t="str">
        <f>IF('2. Enter scores'!BB663&lt;&gt;"",'2. Enter scores'!$B663-'2. Enter scores'!BB663,"")</f>
        <v/>
      </c>
      <c r="BD659" s="125" t="str">
        <f>IF('2. Enter scores'!BC663&lt;&gt;"",'2. Enter scores'!$B663-'2. Enter scores'!BC663,"")</f>
        <v/>
      </c>
      <c r="BE659" s="125" t="str">
        <f>IF('2. Enter scores'!BD663&lt;&gt;"",'2. Enter scores'!$B663-'2. Enter scores'!BD663,"")</f>
        <v/>
      </c>
      <c r="BF659" s="125" t="str">
        <f>IF('2. Enter scores'!BE663&lt;&gt;"",'2. Enter scores'!$B663-'2. Enter scores'!BE663,"")</f>
        <v/>
      </c>
      <c r="BG659" s="125" t="str">
        <f>IF('2. Enter scores'!BF663&lt;&gt;"",'2. Enter scores'!$B663-'2. Enter scores'!BF663,"")</f>
        <v/>
      </c>
      <c r="BH659" s="125" t="str">
        <f>IF('2. Enter scores'!BG663&lt;&gt;"",'2. Enter scores'!$B663-'2. Enter scores'!BG663,"")</f>
        <v/>
      </c>
      <c r="BI659" s="125" t="str">
        <f>IF('2. Enter scores'!BH663&lt;&gt;"",'2. Enter scores'!$B663-'2. Enter scores'!BH663,"")</f>
        <v/>
      </c>
      <c r="BJ659" s="125" t="str">
        <f>IF('2. Enter scores'!BI663&lt;&gt;"",'2. Enter scores'!$B663-'2. Enter scores'!BI663,"")</f>
        <v/>
      </c>
      <c r="BK659" s="125" t="str">
        <f>IF('2. Enter scores'!BJ663&lt;&gt;"",'2. Enter scores'!$B663-'2. Enter scores'!BJ663,"")</f>
        <v/>
      </c>
      <c r="BL659" s="125" t="str">
        <f>IF('2. Enter scores'!BK663&lt;&gt;"",'2. Enter scores'!$B663-'2. Enter scores'!BK663,"")</f>
        <v/>
      </c>
      <c r="BM659" s="125" t="str">
        <f>IF('2. Enter scores'!BL663&lt;&gt;"",'2. Enter scores'!$B663-'2. Enter scores'!BL663,"")</f>
        <v/>
      </c>
      <c r="BN659" s="125" t="str">
        <f>IF('2. Enter scores'!BM663&lt;&gt;"",'2. Enter scores'!$B663-'2. Enter scores'!BM663,"")</f>
        <v/>
      </c>
      <c r="BO659" s="125" t="str">
        <f>IF('2. Enter scores'!BN663&lt;&gt;"",'2. Enter scores'!$B663-'2. Enter scores'!BN663,"")</f>
        <v/>
      </c>
      <c r="BP659" s="108">
        <v>1000</v>
      </c>
    </row>
    <row r="660" spans="2:68" x14ac:dyDescent="0.35">
      <c r="B660" s="125" t="str">
        <f>IF('2. Enter scores'!A664&lt;&gt;"",'2. Enter scores'!A664,"")</f>
        <v/>
      </c>
      <c r="H660" s="125" t="str">
        <f>IF('2. Enter scores'!G664&lt;&gt;"",'2. Enter scores'!$B664-'2. Enter scores'!G664,"")</f>
        <v/>
      </c>
      <c r="I660" s="125" t="str">
        <f>IF('2. Enter scores'!H664&lt;&gt;"",'2. Enter scores'!$B664-'2. Enter scores'!H664,"")</f>
        <v/>
      </c>
      <c r="J660" s="125" t="str">
        <f>IF('2. Enter scores'!I664&lt;&gt;"",'2. Enter scores'!$B664-'2. Enter scores'!I664,"")</f>
        <v/>
      </c>
      <c r="K660" s="125" t="str">
        <f>IF('2. Enter scores'!J664&lt;&gt;"",'2. Enter scores'!$B664-'2. Enter scores'!J664,"")</f>
        <v/>
      </c>
      <c r="L660" s="125" t="str">
        <f>IF('2. Enter scores'!K664&lt;&gt;"",'2. Enter scores'!$B664-'2. Enter scores'!K664,"")</f>
        <v/>
      </c>
      <c r="M660" s="125" t="str">
        <f>IF('2. Enter scores'!L664&lt;&gt;"",'2. Enter scores'!$B664-'2. Enter scores'!L664,"")</f>
        <v/>
      </c>
      <c r="N660" s="125" t="str">
        <f>IF('2. Enter scores'!M664&lt;&gt;"",'2. Enter scores'!$B664-'2. Enter scores'!M664,"")</f>
        <v/>
      </c>
      <c r="O660" s="125" t="str">
        <f>IF('2. Enter scores'!N664&lt;&gt;"",'2. Enter scores'!$B664-'2. Enter scores'!N664,"")</f>
        <v/>
      </c>
      <c r="P660" s="125" t="str">
        <f>IF('2. Enter scores'!O664&lt;&gt;"",'2. Enter scores'!$B664-'2. Enter scores'!O664,"")</f>
        <v/>
      </c>
      <c r="Q660" s="125" t="str">
        <f>IF('2. Enter scores'!P664&lt;&gt;"",'2. Enter scores'!$B664-'2. Enter scores'!P664,"")</f>
        <v/>
      </c>
      <c r="R660" s="125" t="str">
        <f>IF('2. Enter scores'!Q664&lt;&gt;"",'2. Enter scores'!$B664-'2. Enter scores'!Q664,"")</f>
        <v/>
      </c>
      <c r="S660" s="125" t="str">
        <f>IF('2. Enter scores'!R664&lt;&gt;"",'2. Enter scores'!$B664-'2. Enter scores'!R664,"")</f>
        <v/>
      </c>
      <c r="T660" s="125" t="str">
        <f>IF('2. Enter scores'!S664&lt;&gt;"",'2. Enter scores'!$B664-'2. Enter scores'!S664,"")</f>
        <v/>
      </c>
      <c r="U660" s="125" t="str">
        <f>IF('2. Enter scores'!T664&lt;&gt;"",'2. Enter scores'!$B664-'2. Enter scores'!T664,"")</f>
        <v/>
      </c>
      <c r="V660" s="125" t="str">
        <f>IF('2. Enter scores'!U664&lt;&gt;"",'2. Enter scores'!$B664-'2. Enter scores'!U664,"")</f>
        <v/>
      </c>
      <c r="W660" s="125" t="str">
        <f>IF('2. Enter scores'!V664&lt;&gt;"",'2. Enter scores'!$B664-'2. Enter scores'!V664,"")</f>
        <v/>
      </c>
      <c r="X660" s="125" t="str">
        <f>IF('2. Enter scores'!W664&lt;&gt;"",'2. Enter scores'!$B664-'2. Enter scores'!W664,"")</f>
        <v/>
      </c>
      <c r="Y660" s="125" t="str">
        <f>IF('2. Enter scores'!X664&lt;&gt;"",'2. Enter scores'!$B664-'2. Enter scores'!X664,"")</f>
        <v/>
      </c>
      <c r="Z660" s="125" t="str">
        <f>IF('2. Enter scores'!Y664&lt;&gt;"",'2. Enter scores'!$B664-'2. Enter scores'!Y664,"")</f>
        <v/>
      </c>
      <c r="AA660" s="125" t="str">
        <f>IF('2. Enter scores'!Z664&lt;&gt;"",'2. Enter scores'!$B664-'2. Enter scores'!Z664,"")</f>
        <v/>
      </c>
      <c r="AB660" s="125" t="str">
        <f>IF('2. Enter scores'!AA664&lt;&gt;"",'2. Enter scores'!$B664-'2. Enter scores'!AA664,"")</f>
        <v/>
      </c>
      <c r="AC660" s="125" t="str">
        <f>IF('2. Enter scores'!AB664&lt;&gt;"",'2. Enter scores'!$B664-'2. Enter scores'!AB664,"")</f>
        <v/>
      </c>
      <c r="AD660" s="125" t="str">
        <f>IF('2. Enter scores'!AC664&lt;&gt;"",'2. Enter scores'!$B664-'2. Enter scores'!AC664,"")</f>
        <v/>
      </c>
      <c r="AE660" s="125" t="str">
        <f>IF('2. Enter scores'!AD664&lt;&gt;"",'2. Enter scores'!$B664-'2. Enter scores'!AD664,"")</f>
        <v/>
      </c>
      <c r="AF660" s="125" t="str">
        <f>IF('2. Enter scores'!AE664&lt;&gt;"",'2. Enter scores'!$B664-'2. Enter scores'!AE664,"")</f>
        <v/>
      </c>
      <c r="AG660" s="125" t="str">
        <f>IF('2. Enter scores'!AF664&lt;&gt;"",'2. Enter scores'!$B664-'2. Enter scores'!AF664,"")</f>
        <v/>
      </c>
      <c r="AH660" s="125" t="str">
        <f>IF('2. Enter scores'!AG664&lt;&gt;"",'2. Enter scores'!$B664-'2. Enter scores'!AG664,"")</f>
        <v/>
      </c>
      <c r="AI660" s="125" t="str">
        <f>IF('2. Enter scores'!AH664&lt;&gt;"",'2. Enter scores'!$B664-'2. Enter scores'!AH664,"")</f>
        <v/>
      </c>
      <c r="AJ660" s="125" t="str">
        <f>IF('2. Enter scores'!AI664&lt;&gt;"",'2. Enter scores'!$B664-'2. Enter scores'!AI664,"")</f>
        <v/>
      </c>
      <c r="AK660" s="125" t="str">
        <f>IF('2. Enter scores'!AJ664&lt;&gt;"",'2. Enter scores'!$B664-'2. Enter scores'!AJ664,"")</f>
        <v/>
      </c>
      <c r="AL660" s="125" t="str">
        <f>IF('2. Enter scores'!AK664&lt;&gt;"",'2. Enter scores'!$B664-'2. Enter scores'!AK664,"")</f>
        <v/>
      </c>
      <c r="AM660" s="125" t="str">
        <f>IF('2. Enter scores'!AL664&lt;&gt;"",'2. Enter scores'!$B664-'2. Enter scores'!AL664,"")</f>
        <v/>
      </c>
      <c r="AN660" s="125" t="str">
        <f>IF('2. Enter scores'!AM664&lt;&gt;"",'2. Enter scores'!$B664-'2. Enter scores'!AM664,"")</f>
        <v/>
      </c>
      <c r="AO660" s="125" t="str">
        <f>IF('2. Enter scores'!AN664&lt;&gt;"",'2. Enter scores'!$B664-'2. Enter scores'!AN664,"")</f>
        <v/>
      </c>
      <c r="AP660" s="125" t="str">
        <f>IF('2. Enter scores'!AO664&lt;&gt;"",'2. Enter scores'!$B664-'2. Enter scores'!AO664,"")</f>
        <v/>
      </c>
      <c r="AQ660" s="125" t="str">
        <f>IF('2. Enter scores'!AP664&lt;&gt;"",'2. Enter scores'!$B664-'2. Enter scores'!AP664,"")</f>
        <v/>
      </c>
      <c r="AR660" s="125" t="str">
        <f>IF('2. Enter scores'!AQ664&lt;&gt;"",'2. Enter scores'!$B664-'2. Enter scores'!AQ664,"")</f>
        <v/>
      </c>
      <c r="AS660" s="125" t="str">
        <f>IF('2. Enter scores'!AR664&lt;&gt;"",'2. Enter scores'!$B664-'2. Enter scores'!AR664,"")</f>
        <v/>
      </c>
      <c r="AT660" s="125" t="str">
        <f>IF('2. Enter scores'!AS664&lt;&gt;"",'2. Enter scores'!$B664-'2. Enter scores'!AS664,"")</f>
        <v/>
      </c>
      <c r="AU660" s="125" t="str">
        <f>IF('2. Enter scores'!AT664&lt;&gt;"",'2. Enter scores'!$B664-'2. Enter scores'!AT664,"")</f>
        <v/>
      </c>
      <c r="AV660" s="125" t="str">
        <f>IF('2. Enter scores'!AU664&lt;&gt;"",'2. Enter scores'!$B664-'2. Enter scores'!AU664,"")</f>
        <v/>
      </c>
      <c r="AW660" s="125" t="str">
        <f>IF('2. Enter scores'!AV664&lt;&gt;"",'2. Enter scores'!$B664-'2. Enter scores'!AV664,"")</f>
        <v/>
      </c>
      <c r="AX660" s="125" t="str">
        <f>IF('2. Enter scores'!AW664&lt;&gt;"",'2. Enter scores'!$B664-'2. Enter scores'!AW664,"")</f>
        <v/>
      </c>
      <c r="AY660" s="125" t="str">
        <f>IF('2. Enter scores'!AX664&lt;&gt;"",'2. Enter scores'!$B664-'2. Enter scores'!AX664,"")</f>
        <v/>
      </c>
      <c r="AZ660" s="125" t="str">
        <f>IF('2. Enter scores'!AY664&lt;&gt;"",'2. Enter scores'!$B664-'2. Enter scores'!AY664,"")</f>
        <v/>
      </c>
      <c r="BA660" s="125" t="str">
        <f>IF('2. Enter scores'!AZ664&lt;&gt;"",'2. Enter scores'!$B664-'2. Enter scores'!AZ664,"")</f>
        <v/>
      </c>
      <c r="BB660" s="125" t="str">
        <f>IF('2. Enter scores'!BA664&lt;&gt;"",'2. Enter scores'!$B664-'2. Enter scores'!BA664,"")</f>
        <v/>
      </c>
      <c r="BC660" s="125" t="str">
        <f>IF('2. Enter scores'!BB664&lt;&gt;"",'2. Enter scores'!$B664-'2. Enter scores'!BB664,"")</f>
        <v/>
      </c>
      <c r="BD660" s="125" t="str">
        <f>IF('2. Enter scores'!BC664&lt;&gt;"",'2. Enter scores'!$B664-'2. Enter scores'!BC664,"")</f>
        <v/>
      </c>
      <c r="BE660" s="125" t="str">
        <f>IF('2. Enter scores'!BD664&lt;&gt;"",'2. Enter scores'!$B664-'2. Enter scores'!BD664,"")</f>
        <v/>
      </c>
      <c r="BF660" s="125" t="str">
        <f>IF('2. Enter scores'!BE664&lt;&gt;"",'2. Enter scores'!$B664-'2. Enter scores'!BE664,"")</f>
        <v/>
      </c>
      <c r="BG660" s="125" t="str">
        <f>IF('2. Enter scores'!BF664&lt;&gt;"",'2. Enter scores'!$B664-'2. Enter scores'!BF664,"")</f>
        <v/>
      </c>
      <c r="BH660" s="125" t="str">
        <f>IF('2. Enter scores'!BG664&lt;&gt;"",'2. Enter scores'!$B664-'2. Enter scores'!BG664,"")</f>
        <v/>
      </c>
      <c r="BI660" s="125" t="str">
        <f>IF('2. Enter scores'!BH664&lt;&gt;"",'2. Enter scores'!$B664-'2. Enter scores'!BH664,"")</f>
        <v/>
      </c>
      <c r="BJ660" s="125" t="str">
        <f>IF('2. Enter scores'!BI664&lt;&gt;"",'2. Enter scores'!$B664-'2. Enter scores'!BI664,"")</f>
        <v/>
      </c>
      <c r="BK660" s="125" t="str">
        <f>IF('2. Enter scores'!BJ664&lt;&gt;"",'2. Enter scores'!$B664-'2. Enter scores'!BJ664,"")</f>
        <v/>
      </c>
      <c r="BL660" s="125" t="str">
        <f>IF('2. Enter scores'!BK664&lt;&gt;"",'2. Enter scores'!$B664-'2. Enter scores'!BK664,"")</f>
        <v/>
      </c>
      <c r="BM660" s="125" t="str">
        <f>IF('2. Enter scores'!BL664&lt;&gt;"",'2. Enter scores'!$B664-'2. Enter scores'!BL664,"")</f>
        <v/>
      </c>
      <c r="BN660" s="125" t="str">
        <f>IF('2. Enter scores'!BM664&lt;&gt;"",'2. Enter scores'!$B664-'2. Enter scores'!BM664,"")</f>
        <v/>
      </c>
      <c r="BO660" s="125" t="str">
        <f>IF('2. Enter scores'!BN664&lt;&gt;"",'2. Enter scores'!$B664-'2. Enter scores'!BN664,"")</f>
        <v/>
      </c>
      <c r="BP660" s="108">
        <v>1000</v>
      </c>
    </row>
    <row r="661" spans="2:68" x14ac:dyDescent="0.35">
      <c r="B661" s="125" t="str">
        <f>IF('2. Enter scores'!A665&lt;&gt;"",'2. Enter scores'!A665,"")</f>
        <v/>
      </c>
      <c r="H661" s="125" t="str">
        <f>IF('2. Enter scores'!G665&lt;&gt;"",'2. Enter scores'!$B665-'2. Enter scores'!G665,"")</f>
        <v/>
      </c>
      <c r="I661" s="125" t="str">
        <f>IF('2. Enter scores'!H665&lt;&gt;"",'2. Enter scores'!$B665-'2. Enter scores'!H665,"")</f>
        <v/>
      </c>
      <c r="J661" s="125" t="str">
        <f>IF('2. Enter scores'!I665&lt;&gt;"",'2. Enter scores'!$B665-'2. Enter scores'!I665,"")</f>
        <v/>
      </c>
      <c r="K661" s="125" t="str">
        <f>IF('2. Enter scores'!J665&lt;&gt;"",'2. Enter scores'!$B665-'2. Enter scores'!J665,"")</f>
        <v/>
      </c>
      <c r="L661" s="125" t="str">
        <f>IF('2. Enter scores'!K665&lt;&gt;"",'2. Enter scores'!$B665-'2. Enter scores'!K665,"")</f>
        <v/>
      </c>
      <c r="M661" s="125" t="str">
        <f>IF('2. Enter scores'!L665&lt;&gt;"",'2. Enter scores'!$B665-'2. Enter scores'!L665,"")</f>
        <v/>
      </c>
      <c r="N661" s="125" t="str">
        <f>IF('2. Enter scores'!M665&lt;&gt;"",'2. Enter scores'!$B665-'2. Enter scores'!M665,"")</f>
        <v/>
      </c>
      <c r="O661" s="125" t="str">
        <f>IF('2. Enter scores'!N665&lt;&gt;"",'2. Enter scores'!$B665-'2. Enter scores'!N665,"")</f>
        <v/>
      </c>
      <c r="P661" s="125" t="str">
        <f>IF('2. Enter scores'!O665&lt;&gt;"",'2. Enter scores'!$B665-'2. Enter scores'!O665,"")</f>
        <v/>
      </c>
      <c r="Q661" s="125" t="str">
        <f>IF('2. Enter scores'!P665&lt;&gt;"",'2. Enter scores'!$B665-'2. Enter scores'!P665,"")</f>
        <v/>
      </c>
      <c r="R661" s="125" t="str">
        <f>IF('2. Enter scores'!Q665&lt;&gt;"",'2. Enter scores'!$B665-'2. Enter scores'!Q665,"")</f>
        <v/>
      </c>
      <c r="S661" s="125" t="str">
        <f>IF('2. Enter scores'!R665&lt;&gt;"",'2. Enter scores'!$B665-'2. Enter scores'!R665,"")</f>
        <v/>
      </c>
      <c r="T661" s="125" t="str">
        <f>IF('2. Enter scores'!S665&lt;&gt;"",'2. Enter scores'!$B665-'2. Enter scores'!S665,"")</f>
        <v/>
      </c>
      <c r="U661" s="125" t="str">
        <f>IF('2. Enter scores'!T665&lt;&gt;"",'2. Enter scores'!$B665-'2. Enter scores'!T665,"")</f>
        <v/>
      </c>
      <c r="V661" s="125" t="str">
        <f>IF('2. Enter scores'!U665&lt;&gt;"",'2. Enter scores'!$B665-'2. Enter scores'!U665,"")</f>
        <v/>
      </c>
      <c r="W661" s="125" t="str">
        <f>IF('2. Enter scores'!V665&lt;&gt;"",'2. Enter scores'!$B665-'2. Enter scores'!V665,"")</f>
        <v/>
      </c>
      <c r="X661" s="125" t="str">
        <f>IF('2. Enter scores'!W665&lt;&gt;"",'2. Enter scores'!$B665-'2. Enter scores'!W665,"")</f>
        <v/>
      </c>
      <c r="Y661" s="125" t="str">
        <f>IF('2. Enter scores'!X665&lt;&gt;"",'2. Enter scores'!$B665-'2. Enter scores'!X665,"")</f>
        <v/>
      </c>
      <c r="Z661" s="125" t="str">
        <f>IF('2. Enter scores'!Y665&lt;&gt;"",'2. Enter scores'!$B665-'2. Enter scores'!Y665,"")</f>
        <v/>
      </c>
      <c r="AA661" s="125" t="str">
        <f>IF('2. Enter scores'!Z665&lt;&gt;"",'2. Enter scores'!$B665-'2. Enter scores'!Z665,"")</f>
        <v/>
      </c>
      <c r="AB661" s="125" t="str">
        <f>IF('2. Enter scores'!AA665&lt;&gt;"",'2. Enter scores'!$B665-'2. Enter scores'!AA665,"")</f>
        <v/>
      </c>
      <c r="AC661" s="125" t="str">
        <f>IF('2. Enter scores'!AB665&lt;&gt;"",'2. Enter scores'!$B665-'2. Enter scores'!AB665,"")</f>
        <v/>
      </c>
      <c r="AD661" s="125" t="str">
        <f>IF('2. Enter scores'!AC665&lt;&gt;"",'2. Enter scores'!$B665-'2. Enter scores'!AC665,"")</f>
        <v/>
      </c>
      <c r="AE661" s="125" t="str">
        <f>IF('2. Enter scores'!AD665&lt;&gt;"",'2. Enter scores'!$B665-'2. Enter scores'!AD665,"")</f>
        <v/>
      </c>
      <c r="AF661" s="125" t="str">
        <f>IF('2. Enter scores'!AE665&lt;&gt;"",'2. Enter scores'!$B665-'2. Enter scores'!AE665,"")</f>
        <v/>
      </c>
      <c r="AG661" s="125" t="str">
        <f>IF('2. Enter scores'!AF665&lt;&gt;"",'2. Enter scores'!$B665-'2. Enter scores'!AF665,"")</f>
        <v/>
      </c>
      <c r="AH661" s="125" t="str">
        <f>IF('2. Enter scores'!AG665&lt;&gt;"",'2. Enter scores'!$B665-'2. Enter scores'!AG665,"")</f>
        <v/>
      </c>
      <c r="AI661" s="125" t="str">
        <f>IF('2. Enter scores'!AH665&lt;&gt;"",'2. Enter scores'!$B665-'2. Enter scores'!AH665,"")</f>
        <v/>
      </c>
      <c r="AJ661" s="125" t="str">
        <f>IF('2. Enter scores'!AI665&lt;&gt;"",'2. Enter scores'!$B665-'2. Enter scores'!AI665,"")</f>
        <v/>
      </c>
      <c r="AK661" s="125" t="str">
        <f>IF('2. Enter scores'!AJ665&lt;&gt;"",'2. Enter scores'!$B665-'2. Enter scores'!AJ665,"")</f>
        <v/>
      </c>
      <c r="AL661" s="125" t="str">
        <f>IF('2. Enter scores'!AK665&lt;&gt;"",'2. Enter scores'!$B665-'2. Enter scores'!AK665,"")</f>
        <v/>
      </c>
      <c r="AM661" s="125" t="str">
        <f>IF('2. Enter scores'!AL665&lt;&gt;"",'2. Enter scores'!$B665-'2. Enter scores'!AL665,"")</f>
        <v/>
      </c>
      <c r="AN661" s="125" t="str">
        <f>IF('2. Enter scores'!AM665&lt;&gt;"",'2. Enter scores'!$B665-'2. Enter scores'!AM665,"")</f>
        <v/>
      </c>
      <c r="AO661" s="125" t="str">
        <f>IF('2. Enter scores'!AN665&lt;&gt;"",'2. Enter scores'!$B665-'2. Enter scores'!AN665,"")</f>
        <v/>
      </c>
      <c r="AP661" s="125" t="str">
        <f>IF('2. Enter scores'!AO665&lt;&gt;"",'2. Enter scores'!$B665-'2. Enter scores'!AO665,"")</f>
        <v/>
      </c>
      <c r="AQ661" s="125" t="str">
        <f>IF('2. Enter scores'!AP665&lt;&gt;"",'2. Enter scores'!$B665-'2. Enter scores'!AP665,"")</f>
        <v/>
      </c>
      <c r="AR661" s="125" t="str">
        <f>IF('2. Enter scores'!AQ665&lt;&gt;"",'2. Enter scores'!$B665-'2. Enter scores'!AQ665,"")</f>
        <v/>
      </c>
      <c r="AS661" s="125" t="str">
        <f>IF('2. Enter scores'!AR665&lt;&gt;"",'2. Enter scores'!$B665-'2. Enter scores'!AR665,"")</f>
        <v/>
      </c>
      <c r="AT661" s="125" t="str">
        <f>IF('2. Enter scores'!AS665&lt;&gt;"",'2. Enter scores'!$B665-'2. Enter scores'!AS665,"")</f>
        <v/>
      </c>
      <c r="AU661" s="125" t="str">
        <f>IF('2. Enter scores'!AT665&lt;&gt;"",'2. Enter scores'!$B665-'2. Enter scores'!AT665,"")</f>
        <v/>
      </c>
      <c r="AV661" s="125" t="str">
        <f>IF('2. Enter scores'!AU665&lt;&gt;"",'2. Enter scores'!$B665-'2. Enter scores'!AU665,"")</f>
        <v/>
      </c>
      <c r="AW661" s="125" t="str">
        <f>IF('2. Enter scores'!AV665&lt;&gt;"",'2. Enter scores'!$B665-'2. Enter scores'!AV665,"")</f>
        <v/>
      </c>
      <c r="AX661" s="125" t="str">
        <f>IF('2. Enter scores'!AW665&lt;&gt;"",'2. Enter scores'!$B665-'2. Enter scores'!AW665,"")</f>
        <v/>
      </c>
      <c r="AY661" s="125" t="str">
        <f>IF('2. Enter scores'!AX665&lt;&gt;"",'2. Enter scores'!$B665-'2. Enter scores'!AX665,"")</f>
        <v/>
      </c>
      <c r="AZ661" s="125" t="str">
        <f>IF('2. Enter scores'!AY665&lt;&gt;"",'2. Enter scores'!$B665-'2. Enter scores'!AY665,"")</f>
        <v/>
      </c>
      <c r="BA661" s="125" t="str">
        <f>IF('2. Enter scores'!AZ665&lt;&gt;"",'2. Enter scores'!$B665-'2. Enter scores'!AZ665,"")</f>
        <v/>
      </c>
      <c r="BB661" s="125" t="str">
        <f>IF('2. Enter scores'!BA665&lt;&gt;"",'2. Enter scores'!$B665-'2. Enter scores'!BA665,"")</f>
        <v/>
      </c>
      <c r="BC661" s="125" t="str">
        <f>IF('2. Enter scores'!BB665&lt;&gt;"",'2. Enter scores'!$B665-'2. Enter scores'!BB665,"")</f>
        <v/>
      </c>
      <c r="BD661" s="125" t="str">
        <f>IF('2. Enter scores'!BC665&lt;&gt;"",'2. Enter scores'!$B665-'2. Enter scores'!BC665,"")</f>
        <v/>
      </c>
      <c r="BE661" s="125" t="str">
        <f>IF('2. Enter scores'!BD665&lt;&gt;"",'2. Enter scores'!$B665-'2. Enter scores'!BD665,"")</f>
        <v/>
      </c>
      <c r="BF661" s="125" t="str">
        <f>IF('2. Enter scores'!BE665&lt;&gt;"",'2. Enter scores'!$B665-'2. Enter scores'!BE665,"")</f>
        <v/>
      </c>
      <c r="BG661" s="125" t="str">
        <f>IF('2. Enter scores'!BF665&lt;&gt;"",'2. Enter scores'!$B665-'2. Enter scores'!BF665,"")</f>
        <v/>
      </c>
      <c r="BH661" s="125" t="str">
        <f>IF('2. Enter scores'!BG665&lt;&gt;"",'2. Enter scores'!$B665-'2. Enter scores'!BG665,"")</f>
        <v/>
      </c>
      <c r="BI661" s="125" t="str">
        <f>IF('2. Enter scores'!BH665&lt;&gt;"",'2. Enter scores'!$B665-'2. Enter scores'!BH665,"")</f>
        <v/>
      </c>
      <c r="BJ661" s="125" t="str">
        <f>IF('2. Enter scores'!BI665&lt;&gt;"",'2. Enter scores'!$B665-'2. Enter scores'!BI665,"")</f>
        <v/>
      </c>
      <c r="BK661" s="125" t="str">
        <f>IF('2. Enter scores'!BJ665&lt;&gt;"",'2. Enter scores'!$B665-'2. Enter scores'!BJ665,"")</f>
        <v/>
      </c>
      <c r="BL661" s="125" t="str">
        <f>IF('2. Enter scores'!BK665&lt;&gt;"",'2. Enter scores'!$B665-'2. Enter scores'!BK665,"")</f>
        <v/>
      </c>
      <c r="BM661" s="125" t="str">
        <f>IF('2. Enter scores'!BL665&lt;&gt;"",'2. Enter scores'!$B665-'2. Enter scores'!BL665,"")</f>
        <v/>
      </c>
      <c r="BN661" s="125" t="str">
        <f>IF('2. Enter scores'!BM665&lt;&gt;"",'2. Enter scores'!$B665-'2. Enter scores'!BM665,"")</f>
        <v/>
      </c>
      <c r="BO661" s="125" t="str">
        <f>IF('2. Enter scores'!BN665&lt;&gt;"",'2. Enter scores'!$B665-'2. Enter scores'!BN665,"")</f>
        <v/>
      </c>
      <c r="BP661" s="108">
        <v>1000</v>
      </c>
    </row>
    <row r="662" spans="2:68" x14ac:dyDescent="0.35">
      <c r="B662" s="125" t="str">
        <f>IF('2. Enter scores'!A666&lt;&gt;"",'2. Enter scores'!A666,"")</f>
        <v/>
      </c>
      <c r="H662" s="125" t="str">
        <f>IF('2. Enter scores'!G666&lt;&gt;"",'2. Enter scores'!$B666-'2. Enter scores'!G666,"")</f>
        <v/>
      </c>
      <c r="I662" s="125" t="str">
        <f>IF('2. Enter scores'!H666&lt;&gt;"",'2. Enter scores'!$B666-'2. Enter scores'!H666,"")</f>
        <v/>
      </c>
      <c r="J662" s="125" t="str">
        <f>IF('2. Enter scores'!I666&lt;&gt;"",'2. Enter scores'!$B666-'2. Enter scores'!I666,"")</f>
        <v/>
      </c>
      <c r="K662" s="125" t="str">
        <f>IF('2. Enter scores'!J666&lt;&gt;"",'2. Enter scores'!$B666-'2. Enter scores'!J666,"")</f>
        <v/>
      </c>
      <c r="L662" s="125" t="str">
        <f>IF('2. Enter scores'!K666&lt;&gt;"",'2. Enter scores'!$B666-'2. Enter scores'!K666,"")</f>
        <v/>
      </c>
      <c r="M662" s="125" t="str">
        <f>IF('2. Enter scores'!L666&lt;&gt;"",'2. Enter scores'!$B666-'2. Enter scores'!L666,"")</f>
        <v/>
      </c>
      <c r="N662" s="125" t="str">
        <f>IF('2. Enter scores'!M666&lt;&gt;"",'2. Enter scores'!$B666-'2. Enter scores'!M666,"")</f>
        <v/>
      </c>
      <c r="O662" s="125" t="str">
        <f>IF('2. Enter scores'!N666&lt;&gt;"",'2. Enter scores'!$B666-'2. Enter scores'!N666,"")</f>
        <v/>
      </c>
      <c r="P662" s="125" t="str">
        <f>IF('2. Enter scores'!O666&lt;&gt;"",'2. Enter scores'!$B666-'2. Enter scores'!O666,"")</f>
        <v/>
      </c>
      <c r="Q662" s="125" t="str">
        <f>IF('2. Enter scores'!P666&lt;&gt;"",'2. Enter scores'!$B666-'2. Enter scores'!P666,"")</f>
        <v/>
      </c>
      <c r="R662" s="125" t="str">
        <f>IF('2. Enter scores'!Q666&lt;&gt;"",'2. Enter scores'!$B666-'2. Enter scores'!Q666,"")</f>
        <v/>
      </c>
      <c r="S662" s="125" t="str">
        <f>IF('2. Enter scores'!R666&lt;&gt;"",'2. Enter scores'!$B666-'2. Enter scores'!R666,"")</f>
        <v/>
      </c>
      <c r="T662" s="125" t="str">
        <f>IF('2. Enter scores'!S666&lt;&gt;"",'2. Enter scores'!$B666-'2. Enter scores'!S666,"")</f>
        <v/>
      </c>
      <c r="U662" s="125" t="str">
        <f>IF('2. Enter scores'!T666&lt;&gt;"",'2. Enter scores'!$B666-'2. Enter scores'!T666,"")</f>
        <v/>
      </c>
      <c r="V662" s="125" t="str">
        <f>IF('2. Enter scores'!U666&lt;&gt;"",'2. Enter scores'!$B666-'2. Enter scores'!U666,"")</f>
        <v/>
      </c>
      <c r="W662" s="125" t="str">
        <f>IF('2. Enter scores'!V666&lt;&gt;"",'2. Enter scores'!$B666-'2. Enter scores'!V666,"")</f>
        <v/>
      </c>
      <c r="X662" s="125" t="str">
        <f>IF('2. Enter scores'!W666&lt;&gt;"",'2. Enter scores'!$B666-'2. Enter scores'!W666,"")</f>
        <v/>
      </c>
      <c r="Y662" s="125" t="str">
        <f>IF('2. Enter scores'!X666&lt;&gt;"",'2. Enter scores'!$B666-'2. Enter scores'!X666,"")</f>
        <v/>
      </c>
      <c r="Z662" s="125" t="str">
        <f>IF('2. Enter scores'!Y666&lt;&gt;"",'2. Enter scores'!$B666-'2. Enter scores'!Y666,"")</f>
        <v/>
      </c>
      <c r="AA662" s="125" t="str">
        <f>IF('2. Enter scores'!Z666&lt;&gt;"",'2. Enter scores'!$B666-'2. Enter scores'!Z666,"")</f>
        <v/>
      </c>
      <c r="AB662" s="125" t="str">
        <f>IF('2. Enter scores'!AA666&lt;&gt;"",'2. Enter scores'!$B666-'2. Enter scores'!AA666,"")</f>
        <v/>
      </c>
      <c r="AC662" s="125" t="str">
        <f>IF('2. Enter scores'!AB666&lt;&gt;"",'2. Enter scores'!$B666-'2. Enter scores'!AB666,"")</f>
        <v/>
      </c>
      <c r="AD662" s="125" t="str">
        <f>IF('2. Enter scores'!AC666&lt;&gt;"",'2. Enter scores'!$B666-'2. Enter scores'!AC666,"")</f>
        <v/>
      </c>
      <c r="AE662" s="125" t="str">
        <f>IF('2. Enter scores'!AD666&lt;&gt;"",'2. Enter scores'!$B666-'2. Enter scores'!AD666,"")</f>
        <v/>
      </c>
      <c r="AF662" s="125" t="str">
        <f>IF('2. Enter scores'!AE666&lt;&gt;"",'2. Enter scores'!$B666-'2. Enter scores'!AE666,"")</f>
        <v/>
      </c>
      <c r="AG662" s="125" t="str">
        <f>IF('2. Enter scores'!AF666&lt;&gt;"",'2. Enter scores'!$B666-'2. Enter scores'!AF666,"")</f>
        <v/>
      </c>
      <c r="AH662" s="125" t="str">
        <f>IF('2. Enter scores'!AG666&lt;&gt;"",'2. Enter scores'!$B666-'2. Enter scores'!AG666,"")</f>
        <v/>
      </c>
      <c r="AI662" s="125" t="str">
        <f>IF('2. Enter scores'!AH666&lt;&gt;"",'2. Enter scores'!$B666-'2. Enter scores'!AH666,"")</f>
        <v/>
      </c>
      <c r="AJ662" s="125" t="str">
        <f>IF('2. Enter scores'!AI666&lt;&gt;"",'2. Enter scores'!$B666-'2. Enter scores'!AI666,"")</f>
        <v/>
      </c>
      <c r="AK662" s="125" t="str">
        <f>IF('2. Enter scores'!AJ666&lt;&gt;"",'2. Enter scores'!$B666-'2. Enter scores'!AJ666,"")</f>
        <v/>
      </c>
      <c r="AL662" s="125" t="str">
        <f>IF('2. Enter scores'!AK666&lt;&gt;"",'2. Enter scores'!$B666-'2. Enter scores'!AK666,"")</f>
        <v/>
      </c>
      <c r="AM662" s="125" t="str">
        <f>IF('2. Enter scores'!AL666&lt;&gt;"",'2. Enter scores'!$B666-'2. Enter scores'!AL666,"")</f>
        <v/>
      </c>
      <c r="AN662" s="125" t="str">
        <f>IF('2. Enter scores'!AM666&lt;&gt;"",'2. Enter scores'!$B666-'2. Enter scores'!AM666,"")</f>
        <v/>
      </c>
      <c r="AO662" s="125" t="str">
        <f>IF('2. Enter scores'!AN666&lt;&gt;"",'2. Enter scores'!$B666-'2. Enter scores'!AN666,"")</f>
        <v/>
      </c>
      <c r="AP662" s="125" t="str">
        <f>IF('2. Enter scores'!AO666&lt;&gt;"",'2. Enter scores'!$B666-'2. Enter scores'!AO666,"")</f>
        <v/>
      </c>
      <c r="AQ662" s="125" t="str">
        <f>IF('2. Enter scores'!AP666&lt;&gt;"",'2. Enter scores'!$B666-'2. Enter scores'!AP666,"")</f>
        <v/>
      </c>
      <c r="AR662" s="125" t="str">
        <f>IF('2. Enter scores'!AQ666&lt;&gt;"",'2. Enter scores'!$B666-'2. Enter scores'!AQ666,"")</f>
        <v/>
      </c>
      <c r="AS662" s="125" t="str">
        <f>IF('2. Enter scores'!AR666&lt;&gt;"",'2. Enter scores'!$B666-'2. Enter scores'!AR666,"")</f>
        <v/>
      </c>
      <c r="AT662" s="125" t="str">
        <f>IF('2. Enter scores'!AS666&lt;&gt;"",'2. Enter scores'!$B666-'2. Enter scores'!AS666,"")</f>
        <v/>
      </c>
      <c r="AU662" s="125" t="str">
        <f>IF('2. Enter scores'!AT666&lt;&gt;"",'2. Enter scores'!$B666-'2. Enter scores'!AT666,"")</f>
        <v/>
      </c>
      <c r="AV662" s="125" t="str">
        <f>IF('2. Enter scores'!AU666&lt;&gt;"",'2. Enter scores'!$B666-'2. Enter scores'!AU666,"")</f>
        <v/>
      </c>
      <c r="AW662" s="125" t="str">
        <f>IF('2. Enter scores'!AV666&lt;&gt;"",'2. Enter scores'!$B666-'2. Enter scores'!AV666,"")</f>
        <v/>
      </c>
      <c r="AX662" s="125" t="str">
        <f>IF('2. Enter scores'!AW666&lt;&gt;"",'2. Enter scores'!$B666-'2. Enter scores'!AW666,"")</f>
        <v/>
      </c>
      <c r="AY662" s="125" t="str">
        <f>IF('2. Enter scores'!AX666&lt;&gt;"",'2. Enter scores'!$B666-'2. Enter scores'!AX666,"")</f>
        <v/>
      </c>
      <c r="AZ662" s="125" t="str">
        <f>IF('2. Enter scores'!AY666&lt;&gt;"",'2. Enter scores'!$B666-'2. Enter scores'!AY666,"")</f>
        <v/>
      </c>
      <c r="BA662" s="125" t="str">
        <f>IF('2. Enter scores'!AZ666&lt;&gt;"",'2. Enter scores'!$B666-'2. Enter scores'!AZ666,"")</f>
        <v/>
      </c>
      <c r="BB662" s="125" t="str">
        <f>IF('2. Enter scores'!BA666&lt;&gt;"",'2. Enter scores'!$B666-'2. Enter scores'!BA666,"")</f>
        <v/>
      </c>
      <c r="BC662" s="125" t="str">
        <f>IF('2. Enter scores'!BB666&lt;&gt;"",'2. Enter scores'!$B666-'2. Enter scores'!BB666,"")</f>
        <v/>
      </c>
      <c r="BD662" s="125" t="str">
        <f>IF('2. Enter scores'!BC666&lt;&gt;"",'2. Enter scores'!$B666-'2. Enter scores'!BC666,"")</f>
        <v/>
      </c>
      <c r="BE662" s="125" t="str">
        <f>IF('2. Enter scores'!BD666&lt;&gt;"",'2. Enter scores'!$B666-'2. Enter scores'!BD666,"")</f>
        <v/>
      </c>
      <c r="BF662" s="125" t="str">
        <f>IF('2. Enter scores'!BE666&lt;&gt;"",'2. Enter scores'!$B666-'2. Enter scores'!BE666,"")</f>
        <v/>
      </c>
      <c r="BG662" s="125" t="str">
        <f>IF('2. Enter scores'!BF666&lt;&gt;"",'2. Enter scores'!$B666-'2. Enter scores'!BF666,"")</f>
        <v/>
      </c>
      <c r="BH662" s="125" t="str">
        <f>IF('2. Enter scores'!BG666&lt;&gt;"",'2. Enter scores'!$B666-'2. Enter scores'!BG666,"")</f>
        <v/>
      </c>
      <c r="BI662" s="125" t="str">
        <f>IF('2. Enter scores'!BH666&lt;&gt;"",'2. Enter scores'!$B666-'2. Enter scores'!BH666,"")</f>
        <v/>
      </c>
      <c r="BJ662" s="125" t="str">
        <f>IF('2. Enter scores'!BI666&lt;&gt;"",'2. Enter scores'!$B666-'2. Enter scores'!BI666,"")</f>
        <v/>
      </c>
      <c r="BK662" s="125" t="str">
        <f>IF('2. Enter scores'!BJ666&lt;&gt;"",'2. Enter scores'!$B666-'2. Enter scores'!BJ666,"")</f>
        <v/>
      </c>
      <c r="BL662" s="125" t="str">
        <f>IF('2. Enter scores'!BK666&lt;&gt;"",'2. Enter scores'!$B666-'2. Enter scores'!BK666,"")</f>
        <v/>
      </c>
      <c r="BM662" s="125" t="str">
        <f>IF('2. Enter scores'!BL666&lt;&gt;"",'2. Enter scores'!$B666-'2. Enter scores'!BL666,"")</f>
        <v/>
      </c>
      <c r="BN662" s="125" t="str">
        <f>IF('2. Enter scores'!BM666&lt;&gt;"",'2. Enter scores'!$B666-'2. Enter scores'!BM666,"")</f>
        <v/>
      </c>
      <c r="BO662" s="125" t="str">
        <f>IF('2. Enter scores'!BN666&lt;&gt;"",'2. Enter scores'!$B666-'2. Enter scores'!BN666,"")</f>
        <v/>
      </c>
      <c r="BP662" s="108">
        <v>1000</v>
      </c>
    </row>
    <row r="663" spans="2:68" x14ac:dyDescent="0.35">
      <c r="B663" s="125" t="str">
        <f>IF('2. Enter scores'!A667&lt;&gt;"",'2. Enter scores'!A667,"")</f>
        <v/>
      </c>
      <c r="H663" s="125" t="str">
        <f>IF('2. Enter scores'!G667&lt;&gt;"",'2. Enter scores'!$B667-'2. Enter scores'!G667,"")</f>
        <v/>
      </c>
      <c r="I663" s="125" t="str">
        <f>IF('2. Enter scores'!H667&lt;&gt;"",'2. Enter scores'!$B667-'2. Enter scores'!H667,"")</f>
        <v/>
      </c>
      <c r="J663" s="125" t="str">
        <f>IF('2. Enter scores'!I667&lt;&gt;"",'2. Enter scores'!$B667-'2. Enter scores'!I667,"")</f>
        <v/>
      </c>
      <c r="K663" s="125" t="str">
        <f>IF('2. Enter scores'!J667&lt;&gt;"",'2. Enter scores'!$B667-'2. Enter scores'!J667,"")</f>
        <v/>
      </c>
      <c r="L663" s="125" t="str">
        <f>IF('2. Enter scores'!K667&lt;&gt;"",'2. Enter scores'!$B667-'2. Enter scores'!K667,"")</f>
        <v/>
      </c>
      <c r="M663" s="125" t="str">
        <f>IF('2. Enter scores'!L667&lt;&gt;"",'2. Enter scores'!$B667-'2. Enter scores'!L667,"")</f>
        <v/>
      </c>
      <c r="N663" s="125" t="str">
        <f>IF('2. Enter scores'!M667&lt;&gt;"",'2. Enter scores'!$B667-'2. Enter scores'!M667,"")</f>
        <v/>
      </c>
      <c r="O663" s="125" t="str">
        <f>IF('2. Enter scores'!N667&lt;&gt;"",'2. Enter scores'!$B667-'2. Enter scores'!N667,"")</f>
        <v/>
      </c>
      <c r="P663" s="125" t="str">
        <f>IF('2. Enter scores'!O667&lt;&gt;"",'2. Enter scores'!$B667-'2. Enter scores'!O667,"")</f>
        <v/>
      </c>
      <c r="Q663" s="125" t="str">
        <f>IF('2. Enter scores'!P667&lt;&gt;"",'2. Enter scores'!$B667-'2. Enter scores'!P667,"")</f>
        <v/>
      </c>
      <c r="R663" s="125" t="str">
        <f>IF('2. Enter scores'!Q667&lt;&gt;"",'2. Enter scores'!$B667-'2. Enter scores'!Q667,"")</f>
        <v/>
      </c>
      <c r="S663" s="125" t="str">
        <f>IF('2. Enter scores'!R667&lt;&gt;"",'2. Enter scores'!$B667-'2. Enter scores'!R667,"")</f>
        <v/>
      </c>
      <c r="T663" s="125" t="str">
        <f>IF('2. Enter scores'!S667&lt;&gt;"",'2. Enter scores'!$B667-'2. Enter scores'!S667,"")</f>
        <v/>
      </c>
      <c r="U663" s="125" t="str">
        <f>IF('2. Enter scores'!T667&lt;&gt;"",'2. Enter scores'!$B667-'2. Enter scores'!T667,"")</f>
        <v/>
      </c>
      <c r="V663" s="125" t="str">
        <f>IF('2. Enter scores'!U667&lt;&gt;"",'2. Enter scores'!$B667-'2. Enter scores'!U667,"")</f>
        <v/>
      </c>
      <c r="W663" s="125" t="str">
        <f>IF('2. Enter scores'!V667&lt;&gt;"",'2. Enter scores'!$B667-'2. Enter scores'!V667,"")</f>
        <v/>
      </c>
      <c r="X663" s="125" t="str">
        <f>IF('2. Enter scores'!W667&lt;&gt;"",'2. Enter scores'!$B667-'2. Enter scores'!W667,"")</f>
        <v/>
      </c>
      <c r="Y663" s="125" t="str">
        <f>IF('2. Enter scores'!X667&lt;&gt;"",'2. Enter scores'!$B667-'2. Enter scores'!X667,"")</f>
        <v/>
      </c>
      <c r="Z663" s="125" t="str">
        <f>IF('2. Enter scores'!Y667&lt;&gt;"",'2. Enter scores'!$B667-'2. Enter scores'!Y667,"")</f>
        <v/>
      </c>
      <c r="AA663" s="125" t="str">
        <f>IF('2. Enter scores'!Z667&lt;&gt;"",'2. Enter scores'!$B667-'2. Enter scores'!Z667,"")</f>
        <v/>
      </c>
      <c r="AB663" s="125" t="str">
        <f>IF('2. Enter scores'!AA667&lt;&gt;"",'2. Enter scores'!$B667-'2. Enter scores'!AA667,"")</f>
        <v/>
      </c>
      <c r="AC663" s="125" t="str">
        <f>IF('2. Enter scores'!AB667&lt;&gt;"",'2. Enter scores'!$B667-'2. Enter scores'!AB667,"")</f>
        <v/>
      </c>
      <c r="AD663" s="125" t="str">
        <f>IF('2. Enter scores'!AC667&lt;&gt;"",'2. Enter scores'!$B667-'2. Enter scores'!AC667,"")</f>
        <v/>
      </c>
      <c r="AE663" s="125" t="str">
        <f>IF('2. Enter scores'!AD667&lt;&gt;"",'2. Enter scores'!$B667-'2. Enter scores'!AD667,"")</f>
        <v/>
      </c>
      <c r="AF663" s="125" t="str">
        <f>IF('2. Enter scores'!AE667&lt;&gt;"",'2. Enter scores'!$B667-'2. Enter scores'!AE667,"")</f>
        <v/>
      </c>
      <c r="AG663" s="125" t="str">
        <f>IF('2. Enter scores'!AF667&lt;&gt;"",'2. Enter scores'!$B667-'2. Enter scores'!AF667,"")</f>
        <v/>
      </c>
      <c r="AH663" s="125" t="str">
        <f>IF('2. Enter scores'!AG667&lt;&gt;"",'2. Enter scores'!$B667-'2. Enter scores'!AG667,"")</f>
        <v/>
      </c>
      <c r="AI663" s="125" t="str">
        <f>IF('2. Enter scores'!AH667&lt;&gt;"",'2. Enter scores'!$B667-'2. Enter scores'!AH667,"")</f>
        <v/>
      </c>
      <c r="AJ663" s="125" t="str">
        <f>IF('2. Enter scores'!AI667&lt;&gt;"",'2. Enter scores'!$B667-'2. Enter scores'!AI667,"")</f>
        <v/>
      </c>
      <c r="AK663" s="125" t="str">
        <f>IF('2. Enter scores'!AJ667&lt;&gt;"",'2. Enter scores'!$B667-'2. Enter scores'!AJ667,"")</f>
        <v/>
      </c>
      <c r="AL663" s="125" t="str">
        <f>IF('2. Enter scores'!AK667&lt;&gt;"",'2. Enter scores'!$B667-'2. Enter scores'!AK667,"")</f>
        <v/>
      </c>
      <c r="AM663" s="125" t="str">
        <f>IF('2. Enter scores'!AL667&lt;&gt;"",'2. Enter scores'!$B667-'2. Enter scores'!AL667,"")</f>
        <v/>
      </c>
      <c r="AN663" s="125" t="str">
        <f>IF('2. Enter scores'!AM667&lt;&gt;"",'2. Enter scores'!$B667-'2. Enter scores'!AM667,"")</f>
        <v/>
      </c>
      <c r="AO663" s="125" t="str">
        <f>IF('2. Enter scores'!AN667&lt;&gt;"",'2. Enter scores'!$B667-'2. Enter scores'!AN667,"")</f>
        <v/>
      </c>
      <c r="AP663" s="125" t="str">
        <f>IF('2. Enter scores'!AO667&lt;&gt;"",'2. Enter scores'!$B667-'2. Enter scores'!AO667,"")</f>
        <v/>
      </c>
      <c r="AQ663" s="125" t="str">
        <f>IF('2. Enter scores'!AP667&lt;&gt;"",'2. Enter scores'!$B667-'2. Enter scores'!AP667,"")</f>
        <v/>
      </c>
      <c r="AR663" s="125" t="str">
        <f>IF('2. Enter scores'!AQ667&lt;&gt;"",'2. Enter scores'!$B667-'2. Enter scores'!AQ667,"")</f>
        <v/>
      </c>
      <c r="AS663" s="125" t="str">
        <f>IF('2. Enter scores'!AR667&lt;&gt;"",'2. Enter scores'!$B667-'2. Enter scores'!AR667,"")</f>
        <v/>
      </c>
      <c r="AT663" s="125" t="str">
        <f>IF('2. Enter scores'!AS667&lt;&gt;"",'2. Enter scores'!$B667-'2. Enter scores'!AS667,"")</f>
        <v/>
      </c>
      <c r="AU663" s="125" t="str">
        <f>IF('2. Enter scores'!AT667&lt;&gt;"",'2. Enter scores'!$B667-'2. Enter scores'!AT667,"")</f>
        <v/>
      </c>
      <c r="AV663" s="125" t="str">
        <f>IF('2. Enter scores'!AU667&lt;&gt;"",'2. Enter scores'!$B667-'2. Enter scores'!AU667,"")</f>
        <v/>
      </c>
      <c r="AW663" s="125" t="str">
        <f>IF('2. Enter scores'!AV667&lt;&gt;"",'2. Enter scores'!$B667-'2. Enter scores'!AV667,"")</f>
        <v/>
      </c>
      <c r="AX663" s="125" t="str">
        <f>IF('2. Enter scores'!AW667&lt;&gt;"",'2. Enter scores'!$B667-'2. Enter scores'!AW667,"")</f>
        <v/>
      </c>
      <c r="AY663" s="125" t="str">
        <f>IF('2. Enter scores'!AX667&lt;&gt;"",'2. Enter scores'!$B667-'2. Enter scores'!AX667,"")</f>
        <v/>
      </c>
      <c r="AZ663" s="125" t="str">
        <f>IF('2. Enter scores'!AY667&lt;&gt;"",'2. Enter scores'!$B667-'2. Enter scores'!AY667,"")</f>
        <v/>
      </c>
      <c r="BA663" s="125" t="str">
        <f>IF('2. Enter scores'!AZ667&lt;&gt;"",'2. Enter scores'!$B667-'2. Enter scores'!AZ667,"")</f>
        <v/>
      </c>
      <c r="BB663" s="125" t="str">
        <f>IF('2. Enter scores'!BA667&lt;&gt;"",'2. Enter scores'!$B667-'2. Enter scores'!BA667,"")</f>
        <v/>
      </c>
      <c r="BC663" s="125" t="str">
        <f>IF('2. Enter scores'!BB667&lt;&gt;"",'2. Enter scores'!$B667-'2. Enter scores'!BB667,"")</f>
        <v/>
      </c>
      <c r="BD663" s="125" t="str">
        <f>IF('2. Enter scores'!BC667&lt;&gt;"",'2. Enter scores'!$B667-'2. Enter scores'!BC667,"")</f>
        <v/>
      </c>
      <c r="BE663" s="125" t="str">
        <f>IF('2. Enter scores'!BD667&lt;&gt;"",'2. Enter scores'!$B667-'2. Enter scores'!BD667,"")</f>
        <v/>
      </c>
      <c r="BF663" s="125" t="str">
        <f>IF('2. Enter scores'!BE667&lt;&gt;"",'2. Enter scores'!$B667-'2. Enter scores'!BE667,"")</f>
        <v/>
      </c>
      <c r="BG663" s="125" t="str">
        <f>IF('2. Enter scores'!BF667&lt;&gt;"",'2. Enter scores'!$B667-'2. Enter scores'!BF667,"")</f>
        <v/>
      </c>
      <c r="BH663" s="125" t="str">
        <f>IF('2. Enter scores'!BG667&lt;&gt;"",'2. Enter scores'!$B667-'2. Enter scores'!BG667,"")</f>
        <v/>
      </c>
      <c r="BI663" s="125" t="str">
        <f>IF('2. Enter scores'!BH667&lt;&gt;"",'2. Enter scores'!$B667-'2. Enter scores'!BH667,"")</f>
        <v/>
      </c>
      <c r="BJ663" s="125" t="str">
        <f>IF('2. Enter scores'!BI667&lt;&gt;"",'2. Enter scores'!$B667-'2. Enter scores'!BI667,"")</f>
        <v/>
      </c>
      <c r="BK663" s="125" t="str">
        <f>IF('2. Enter scores'!BJ667&lt;&gt;"",'2. Enter scores'!$B667-'2. Enter scores'!BJ667,"")</f>
        <v/>
      </c>
      <c r="BL663" s="125" t="str">
        <f>IF('2. Enter scores'!BK667&lt;&gt;"",'2. Enter scores'!$B667-'2. Enter scores'!BK667,"")</f>
        <v/>
      </c>
      <c r="BM663" s="125" t="str">
        <f>IF('2. Enter scores'!BL667&lt;&gt;"",'2. Enter scores'!$B667-'2. Enter scores'!BL667,"")</f>
        <v/>
      </c>
      <c r="BN663" s="125" t="str">
        <f>IF('2. Enter scores'!BM667&lt;&gt;"",'2. Enter scores'!$B667-'2. Enter scores'!BM667,"")</f>
        <v/>
      </c>
      <c r="BO663" s="125" t="str">
        <f>IF('2. Enter scores'!BN667&lt;&gt;"",'2. Enter scores'!$B667-'2. Enter scores'!BN667,"")</f>
        <v/>
      </c>
      <c r="BP663" s="108">
        <v>1000</v>
      </c>
    </row>
    <row r="664" spans="2:68" x14ac:dyDescent="0.35">
      <c r="B664" s="125" t="str">
        <f>IF('2. Enter scores'!A668&lt;&gt;"",'2. Enter scores'!A668,"")</f>
        <v/>
      </c>
      <c r="H664" s="125" t="str">
        <f>IF('2. Enter scores'!G668&lt;&gt;"",'2. Enter scores'!$B668-'2. Enter scores'!G668,"")</f>
        <v/>
      </c>
      <c r="I664" s="125" t="str">
        <f>IF('2. Enter scores'!H668&lt;&gt;"",'2. Enter scores'!$B668-'2. Enter scores'!H668,"")</f>
        <v/>
      </c>
      <c r="J664" s="125" t="str">
        <f>IF('2. Enter scores'!I668&lt;&gt;"",'2. Enter scores'!$B668-'2. Enter scores'!I668,"")</f>
        <v/>
      </c>
      <c r="K664" s="125" t="str">
        <f>IF('2. Enter scores'!J668&lt;&gt;"",'2. Enter scores'!$B668-'2. Enter scores'!J668,"")</f>
        <v/>
      </c>
      <c r="L664" s="125" t="str">
        <f>IF('2. Enter scores'!K668&lt;&gt;"",'2. Enter scores'!$B668-'2. Enter scores'!K668,"")</f>
        <v/>
      </c>
      <c r="M664" s="125" t="str">
        <f>IF('2. Enter scores'!L668&lt;&gt;"",'2. Enter scores'!$B668-'2. Enter scores'!L668,"")</f>
        <v/>
      </c>
      <c r="N664" s="125" t="str">
        <f>IF('2. Enter scores'!M668&lt;&gt;"",'2. Enter scores'!$B668-'2. Enter scores'!M668,"")</f>
        <v/>
      </c>
      <c r="O664" s="125" t="str">
        <f>IF('2. Enter scores'!N668&lt;&gt;"",'2. Enter scores'!$B668-'2. Enter scores'!N668,"")</f>
        <v/>
      </c>
      <c r="P664" s="125" t="str">
        <f>IF('2. Enter scores'!O668&lt;&gt;"",'2. Enter scores'!$B668-'2. Enter scores'!O668,"")</f>
        <v/>
      </c>
      <c r="Q664" s="125" t="str">
        <f>IF('2. Enter scores'!P668&lt;&gt;"",'2. Enter scores'!$B668-'2. Enter scores'!P668,"")</f>
        <v/>
      </c>
      <c r="R664" s="125" t="str">
        <f>IF('2. Enter scores'!Q668&lt;&gt;"",'2. Enter scores'!$B668-'2. Enter scores'!Q668,"")</f>
        <v/>
      </c>
      <c r="S664" s="125" t="str">
        <f>IF('2. Enter scores'!R668&lt;&gt;"",'2. Enter scores'!$B668-'2. Enter scores'!R668,"")</f>
        <v/>
      </c>
      <c r="T664" s="125" t="str">
        <f>IF('2. Enter scores'!S668&lt;&gt;"",'2. Enter scores'!$B668-'2. Enter scores'!S668,"")</f>
        <v/>
      </c>
      <c r="U664" s="125" t="str">
        <f>IF('2. Enter scores'!T668&lt;&gt;"",'2. Enter scores'!$B668-'2. Enter scores'!T668,"")</f>
        <v/>
      </c>
      <c r="V664" s="125" t="str">
        <f>IF('2. Enter scores'!U668&lt;&gt;"",'2. Enter scores'!$B668-'2. Enter scores'!U668,"")</f>
        <v/>
      </c>
      <c r="W664" s="125" t="str">
        <f>IF('2. Enter scores'!V668&lt;&gt;"",'2. Enter scores'!$B668-'2. Enter scores'!V668,"")</f>
        <v/>
      </c>
      <c r="X664" s="125" t="str">
        <f>IF('2. Enter scores'!W668&lt;&gt;"",'2. Enter scores'!$B668-'2. Enter scores'!W668,"")</f>
        <v/>
      </c>
      <c r="Y664" s="125" t="str">
        <f>IF('2. Enter scores'!X668&lt;&gt;"",'2. Enter scores'!$B668-'2. Enter scores'!X668,"")</f>
        <v/>
      </c>
      <c r="Z664" s="125" t="str">
        <f>IF('2. Enter scores'!Y668&lt;&gt;"",'2. Enter scores'!$B668-'2. Enter scores'!Y668,"")</f>
        <v/>
      </c>
      <c r="AA664" s="125" t="str">
        <f>IF('2. Enter scores'!Z668&lt;&gt;"",'2. Enter scores'!$B668-'2. Enter scores'!Z668,"")</f>
        <v/>
      </c>
      <c r="AB664" s="125" t="str">
        <f>IF('2. Enter scores'!AA668&lt;&gt;"",'2. Enter scores'!$B668-'2. Enter scores'!AA668,"")</f>
        <v/>
      </c>
      <c r="AC664" s="125" t="str">
        <f>IF('2. Enter scores'!AB668&lt;&gt;"",'2. Enter scores'!$B668-'2. Enter scores'!AB668,"")</f>
        <v/>
      </c>
      <c r="AD664" s="125" t="str">
        <f>IF('2. Enter scores'!AC668&lt;&gt;"",'2. Enter scores'!$B668-'2. Enter scores'!AC668,"")</f>
        <v/>
      </c>
      <c r="AE664" s="125" t="str">
        <f>IF('2. Enter scores'!AD668&lt;&gt;"",'2. Enter scores'!$B668-'2. Enter scores'!AD668,"")</f>
        <v/>
      </c>
      <c r="AF664" s="125" t="str">
        <f>IF('2. Enter scores'!AE668&lt;&gt;"",'2. Enter scores'!$B668-'2. Enter scores'!AE668,"")</f>
        <v/>
      </c>
      <c r="AG664" s="125" t="str">
        <f>IF('2. Enter scores'!AF668&lt;&gt;"",'2. Enter scores'!$B668-'2. Enter scores'!AF668,"")</f>
        <v/>
      </c>
      <c r="AH664" s="125" t="str">
        <f>IF('2. Enter scores'!AG668&lt;&gt;"",'2. Enter scores'!$B668-'2. Enter scores'!AG668,"")</f>
        <v/>
      </c>
      <c r="AI664" s="125" t="str">
        <f>IF('2. Enter scores'!AH668&lt;&gt;"",'2. Enter scores'!$B668-'2. Enter scores'!AH668,"")</f>
        <v/>
      </c>
      <c r="AJ664" s="125" t="str">
        <f>IF('2. Enter scores'!AI668&lt;&gt;"",'2. Enter scores'!$B668-'2. Enter scores'!AI668,"")</f>
        <v/>
      </c>
      <c r="AK664" s="125" t="str">
        <f>IF('2. Enter scores'!AJ668&lt;&gt;"",'2. Enter scores'!$B668-'2. Enter scores'!AJ668,"")</f>
        <v/>
      </c>
      <c r="AL664" s="125" t="str">
        <f>IF('2. Enter scores'!AK668&lt;&gt;"",'2. Enter scores'!$B668-'2. Enter scores'!AK668,"")</f>
        <v/>
      </c>
      <c r="AM664" s="125" t="str">
        <f>IF('2. Enter scores'!AL668&lt;&gt;"",'2. Enter scores'!$B668-'2. Enter scores'!AL668,"")</f>
        <v/>
      </c>
      <c r="AN664" s="125" t="str">
        <f>IF('2. Enter scores'!AM668&lt;&gt;"",'2. Enter scores'!$B668-'2. Enter scores'!AM668,"")</f>
        <v/>
      </c>
      <c r="AO664" s="125" t="str">
        <f>IF('2. Enter scores'!AN668&lt;&gt;"",'2. Enter scores'!$B668-'2. Enter scores'!AN668,"")</f>
        <v/>
      </c>
      <c r="AP664" s="125" t="str">
        <f>IF('2. Enter scores'!AO668&lt;&gt;"",'2. Enter scores'!$B668-'2. Enter scores'!AO668,"")</f>
        <v/>
      </c>
      <c r="AQ664" s="125" t="str">
        <f>IF('2. Enter scores'!AP668&lt;&gt;"",'2. Enter scores'!$B668-'2. Enter scores'!AP668,"")</f>
        <v/>
      </c>
      <c r="AR664" s="125" t="str">
        <f>IF('2. Enter scores'!AQ668&lt;&gt;"",'2. Enter scores'!$B668-'2. Enter scores'!AQ668,"")</f>
        <v/>
      </c>
      <c r="AS664" s="125" t="str">
        <f>IF('2. Enter scores'!AR668&lt;&gt;"",'2. Enter scores'!$B668-'2. Enter scores'!AR668,"")</f>
        <v/>
      </c>
      <c r="AT664" s="125" t="str">
        <f>IF('2. Enter scores'!AS668&lt;&gt;"",'2. Enter scores'!$B668-'2. Enter scores'!AS668,"")</f>
        <v/>
      </c>
      <c r="AU664" s="125" t="str">
        <f>IF('2. Enter scores'!AT668&lt;&gt;"",'2. Enter scores'!$B668-'2. Enter scores'!AT668,"")</f>
        <v/>
      </c>
      <c r="AV664" s="125" t="str">
        <f>IF('2. Enter scores'!AU668&lt;&gt;"",'2. Enter scores'!$B668-'2. Enter scores'!AU668,"")</f>
        <v/>
      </c>
      <c r="AW664" s="125" t="str">
        <f>IF('2. Enter scores'!AV668&lt;&gt;"",'2. Enter scores'!$B668-'2. Enter scores'!AV668,"")</f>
        <v/>
      </c>
      <c r="AX664" s="125" t="str">
        <f>IF('2. Enter scores'!AW668&lt;&gt;"",'2. Enter scores'!$B668-'2. Enter scores'!AW668,"")</f>
        <v/>
      </c>
      <c r="AY664" s="125" t="str">
        <f>IF('2. Enter scores'!AX668&lt;&gt;"",'2. Enter scores'!$B668-'2. Enter scores'!AX668,"")</f>
        <v/>
      </c>
      <c r="AZ664" s="125" t="str">
        <f>IF('2. Enter scores'!AY668&lt;&gt;"",'2. Enter scores'!$B668-'2. Enter scores'!AY668,"")</f>
        <v/>
      </c>
      <c r="BA664" s="125" t="str">
        <f>IF('2. Enter scores'!AZ668&lt;&gt;"",'2. Enter scores'!$B668-'2. Enter scores'!AZ668,"")</f>
        <v/>
      </c>
      <c r="BB664" s="125" t="str">
        <f>IF('2. Enter scores'!BA668&lt;&gt;"",'2. Enter scores'!$B668-'2. Enter scores'!BA668,"")</f>
        <v/>
      </c>
      <c r="BC664" s="125" t="str">
        <f>IF('2. Enter scores'!BB668&lt;&gt;"",'2. Enter scores'!$B668-'2. Enter scores'!BB668,"")</f>
        <v/>
      </c>
      <c r="BD664" s="125" t="str">
        <f>IF('2. Enter scores'!BC668&lt;&gt;"",'2. Enter scores'!$B668-'2. Enter scores'!BC668,"")</f>
        <v/>
      </c>
      <c r="BE664" s="125" t="str">
        <f>IF('2. Enter scores'!BD668&lt;&gt;"",'2. Enter scores'!$B668-'2. Enter scores'!BD668,"")</f>
        <v/>
      </c>
      <c r="BF664" s="125" t="str">
        <f>IF('2. Enter scores'!BE668&lt;&gt;"",'2. Enter scores'!$B668-'2. Enter scores'!BE668,"")</f>
        <v/>
      </c>
      <c r="BG664" s="125" t="str">
        <f>IF('2. Enter scores'!BF668&lt;&gt;"",'2. Enter scores'!$B668-'2. Enter scores'!BF668,"")</f>
        <v/>
      </c>
      <c r="BH664" s="125" t="str">
        <f>IF('2. Enter scores'!BG668&lt;&gt;"",'2. Enter scores'!$B668-'2. Enter scores'!BG668,"")</f>
        <v/>
      </c>
      <c r="BI664" s="125" t="str">
        <f>IF('2. Enter scores'!BH668&lt;&gt;"",'2. Enter scores'!$B668-'2. Enter scores'!BH668,"")</f>
        <v/>
      </c>
      <c r="BJ664" s="125" t="str">
        <f>IF('2. Enter scores'!BI668&lt;&gt;"",'2. Enter scores'!$B668-'2. Enter scores'!BI668,"")</f>
        <v/>
      </c>
      <c r="BK664" s="125" t="str">
        <f>IF('2. Enter scores'!BJ668&lt;&gt;"",'2. Enter scores'!$B668-'2. Enter scores'!BJ668,"")</f>
        <v/>
      </c>
      <c r="BL664" s="125" t="str">
        <f>IF('2. Enter scores'!BK668&lt;&gt;"",'2. Enter scores'!$B668-'2. Enter scores'!BK668,"")</f>
        <v/>
      </c>
      <c r="BM664" s="125" t="str">
        <f>IF('2. Enter scores'!BL668&lt;&gt;"",'2. Enter scores'!$B668-'2. Enter scores'!BL668,"")</f>
        <v/>
      </c>
      <c r="BN664" s="125" t="str">
        <f>IF('2. Enter scores'!BM668&lt;&gt;"",'2. Enter scores'!$B668-'2. Enter scores'!BM668,"")</f>
        <v/>
      </c>
      <c r="BO664" s="125" t="str">
        <f>IF('2. Enter scores'!BN668&lt;&gt;"",'2. Enter scores'!$B668-'2. Enter scores'!BN668,"")</f>
        <v/>
      </c>
      <c r="BP664" s="108">
        <v>1000</v>
      </c>
    </row>
    <row r="665" spans="2:68" x14ac:dyDescent="0.35">
      <c r="B665" s="125" t="str">
        <f>IF('2. Enter scores'!A669&lt;&gt;"",'2. Enter scores'!A669,"")</f>
        <v/>
      </c>
      <c r="H665" s="125" t="str">
        <f>IF('2. Enter scores'!G669&lt;&gt;"",'2. Enter scores'!$B669-'2. Enter scores'!G669,"")</f>
        <v/>
      </c>
      <c r="I665" s="125" t="str">
        <f>IF('2. Enter scores'!H669&lt;&gt;"",'2. Enter scores'!$B669-'2. Enter scores'!H669,"")</f>
        <v/>
      </c>
      <c r="J665" s="125" t="str">
        <f>IF('2. Enter scores'!I669&lt;&gt;"",'2. Enter scores'!$B669-'2. Enter scores'!I669,"")</f>
        <v/>
      </c>
      <c r="K665" s="125" t="str">
        <f>IF('2. Enter scores'!J669&lt;&gt;"",'2. Enter scores'!$B669-'2. Enter scores'!J669,"")</f>
        <v/>
      </c>
      <c r="L665" s="125" t="str">
        <f>IF('2. Enter scores'!K669&lt;&gt;"",'2. Enter scores'!$B669-'2. Enter scores'!K669,"")</f>
        <v/>
      </c>
      <c r="M665" s="125" t="str">
        <f>IF('2. Enter scores'!L669&lt;&gt;"",'2. Enter scores'!$B669-'2. Enter scores'!L669,"")</f>
        <v/>
      </c>
      <c r="N665" s="125" t="str">
        <f>IF('2. Enter scores'!M669&lt;&gt;"",'2. Enter scores'!$B669-'2. Enter scores'!M669,"")</f>
        <v/>
      </c>
      <c r="O665" s="125" t="str">
        <f>IF('2. Enter scores'!N669&lt;&gt;"",'2. Enter scores'!$B669-'2. Enter scores'!N669,"")</f>
        <v/>
      </c>
      <c r="P665" s="125" t="str">
        <f>IF('2. Enter scores'!O669&lt;&gt;"",'2. Enter scores'!$B669-'2. Enter scores'!O669,"")</f>
        <v/>
      </c>
      <c r="Q665" s="125" t="str">
        <f>IF('2. Enter scores'!P669&lt;&gt;"",'2. Enter scores'!$B669-'2. Enter scores'!P669,"")</f>
        <v/>
      </c>
      <c r="R665" s="125" t="str">
        <f>IF('2. Enter scores'!Q669&lt;&gt;"",'2. Enter scores'!$B669-'2. Enter scores'!Q669,"")</f>
        <v/>
      </c>
      <c r="S665" s="125" t="str">
        <f>IF('2. Enter scores'!R669&lt;&gt;"",'2. Enter scores'!$B669-'2. Enter scores'!R669,"")</f>
        <v/>
      </c>
      <c r="T665" s="125" t="str">
        <f>IF('2. Enter scores'!S669&lt;&gt;"",'2. Enter scores'!$B669-'2. Enter scores'!S669,"")</f>
        <v/>
      </c>
      <c r="U665" s="125" t="str">
        <f>IF('2. Enter scores'!T669&lt;&gt;"",'2. Enter scores'!$B669-'2. Enter scores'!T669,"")</f>
        <v/>
      </c>
      <c r="V665" s="125" t="str">
        <f>IF('2. Enter scores'!U669&lt;&gt;"",'2. Enter scores'!$B669-'2. Enter scores'!U669,"")</f>
        <v/>
      </c>
      <c r="W665" s="125" t="str">
        <f>IF('2. Enter scores'!V669&lt;&gt;"",'2. Enter scores'!$B669-'2. Enter scores'!V669,"")</f>
        <v/>
      </c>
      <c r="X665" s="125" t="str">
        <f>IF('2. Enter scores'!W669&lt;&gt;"",'2. Enter scores'!$B669-'2. Enter scores'!W669,"")</f>
        <v/>
      </c>
      <c r="Y665" s="125" t="str">
        <f>IF('2. Enter scores'!X669&lt;&gt;"",'2. Enter scores'!$B669-'2. Enter scores'!X669,"")</f>
        <v/>
      </c>
      <c r="Z665" s="125" t="str">
        <f>IF('2. Enter scores'!Y669&lt;&gt;"",'2. Enter scores'!$B669-'2. Enter scores'!Y669,"")</f>
        <v/>
      </c>
      <c r="AA665" s="125" t="str">
        <f>IF('2. Enter scores'!Z669&lt;&gt;"",'2. Enter scores'!$B669-'2. Enter scores'!Z669,"")</f>
        <v/>
      </c>
      <c r="AB665" s="125" t="str">
        <f>IF('2. Enter scores'!AA669&lt;&gt;"",'2. Enter scores'!$B669-'2. Enter scores'!AA669,"")</f>
        <v/>
      </c>
      <c r="AC665" s="125" t="str">
        <f>IF('2. Enter scores'!AB669&lt;&gt;"",'2. Enter scores'!$B669-'2. Enter scores'!AB669,"")</f>
        <v/>
      </c>
      <c r="AD665" s="125" t="str">
        <f>IF('2. Enter scores'!AC669&lt;&gt;"",'2. Enter scores'!$B669-'2. Enter scores'!AC669,"")</f>
        <v/>
      </c>
      <c r="AE665" s="125" t="str">
        <f>IF('2. Enter scores'!AD669&lt;&gt;"",'2. Enter scores'!$B669-'2. Enter scores'!AD669,"")</f>
        <v/>
      </c>
      <c r="AF665" s="125" t="str">
        <f>IF('2. Enter scores'!AE669&lt;&gt;"",'2. Enter scores'!$B669-'2. Enter scores'!AE669,"")</f>
        <v/>
      </c>
      <c r="AG665" s="125" t="str">
        <f>IF('2. Enter scores'!AF669&lt;&gt;"",'2. Enter scores'!$B669-'2. Enter scores'!AF669,"")</f>
        <v/>
      </c>
      <c r="AH665" s="125" t="str">
        <f>IF('2. Enter scores'!AG669&lt;&gt;"",'2. Enter scores'!$B669-'2. Enter scores'!AG669,"")</f>
        <v/>
      </c>
      <c r="AI665" s="125" t="str">
        <f>IF('2. Enter scores'!AH669&lt;&gt;"",'2. Enter scores'!$B669-'2. Enter scores'!AH669,"")</f>
        <v/>
      </c>
      <c r="AJ665" s="125" t="str">
        <f>IF('2. Enter scores'!AI669&lt;&gt;"",'2. Enter scores'!$B669-'2. Enter scores'!AI669,"")</f>
        <v/>
      </c>
      <c r="AK665" s="125" t="str">
        <f>IF('2. Enter scores'!AJ669&lt;&gt;"",'2. Enter scores'!$B669-'2. Enter scores'!AJ669,"")</f>
        <v/>
      </c>
      <c r="AL665" s="125" t="str">
        <f>IF('2. Enter scores'!AK669&lt;&gt;"",'2. Enter scores'!$B669-'2. Enter scores'!AK669,"")</f>
        <v/>
      </c>
      <c r="AM665" s="125" t="str">
        <f>IF('2. Enter scores'!AL669&lt;&gt;"",'2. Enter scores'!$B669-'2. Enter scores'!AL669,"")</f>
        <v/>
      </c>
      <c r="AN665" s="125" t="str">
        <f>IF('2. Enter scores'!AM669&lt;&gt;"",'2. Enter scores'!$B669-'2. Enter scores'!AM669,"")</f>
        <v/>
      </c>
      <c r="AO665" s="125" t="str">
        <f>IF('2. Enter scores'!AN669&lt;&gt;"",'2. Enter scores'!$B669-'2. Enter scores'!AN669,"")</f>
        <v/>
      </c>
      <c r="AP665" s="125" t="str">
        <f>IF('2. Enter scores'!AO669&lt;&gt;"",'2. Enter scores'!$B669-'2. Enter scores'!AO669,"")</f>
        <v/>
      </c>
      <c r="AQ665" s="125" t="str">
        <f>IF('2. Enter scores'!AP669&lt;&gt;"",'2. Enter scores'!$B669-'2. Enter scores'!AP669,"")</f>
        <v/>
      </c>
      <c r="AR665" s="125" t="str">
        <f>IF('2. Enter scores'!AQ669&lt;&gt;"",'2. Enter scores'!$B669-'2. Enter scores'!AQ669,"")</f>
        <v/>
      </c>
      <c r="AS665" s="125" t="str">
        <f>IF('2. Enter scores'!AR669&lt;&gt;"",'2. Enter scores'!$B669-'2. Enter scores'!AR669,"")</f>
        <v/>
      </c>
      <c r="AT665" s="125" t="str">
        <f>IF('2. Enter scores'!AS669&lt;&gt;"",'2. Enter scores'!$B669-'2. Enter scores'!AS669,"")</f>
        <v/>
      </c>
      <c r="AU665" s="125" t="str">
        <f>IF('2. Enter scores'!AT669&lt;&gt;"",'2. Enter scores'!$B669-'2. Enter scores'!AT669,"")</f>
        <v/>
      </c>
      <c r="AV665" s="125" t="str">
        <f>IF('2. Enter scores'!AU669&lt;&gt;"",'2. Enter scores'!$B669-'2. Enter scores'!AU669,"")</f>
        <v/>
      </c>
      <c r="AW665" s="125" t="str">
        <f>IF('2. Enter scores'!AV669&lt;&gt;"",'2. Enter scores'!$B669-'2. Enter scores'!AV669,"")</f>
        <v/>
      </c>
      <c r="AX665" s="125" t="str">
        <f>IF('2. Enter scores'!AW669&lt;&gt;"",'2. Enter scores'!$B669-'2. Enter scores'!AW669,"")</f>
        <v/>
      </c>
      <c r="AY665" s="125" t="str">
        <f>IF('2. Enter scores'!AX669&lt;&gt;"",'2. Enter scores'!$B669-'2. Enter scores'!AX669,"")</f>
        <v/>
      </c>
      <c r="AZ665" s="125" t="str">
        <f>IF('2. Enter scores'!AY669&lt;&gt;"",'2. Enter scores'!$B669-'2. Enter scores'!AY669,"")</f>
        <v/>
      </c>
      <c r="BA665" s="125" t="str">
        <f>IF('2. Enter scores'!AZ669&lt;&gt;"",'2. Enter scores'!$B669-'2. Enter scores'!AZ669,"")</f>
        <v/>
      </c>
      <c r="BB665" s="125" t="str">
        <f>IF('2. Enter scores'!BA669&lt;&gt;"",'2. Enter scores'!$B669-'2. Enter scores'!BA669,"")</f>
        <v/>
      </c>
      <c r="BC665" s="125" t="str">
        <f>IF('2. Enter scores'!BB669&lt;&gt;"",'2. Enter scores'!$B669-'2. Enter scores'!BB669,"")</f>
        <v/>
      </c>
      <c r="BD665" s="125" t="str">
        <f>IF('2. Enter scores'!BC669&lt;&gt;"",'2. Enter scores'!$B669-'2. Enter scores'!BC669,"")</f>
        <v/>
      </c>
      <c r="BE665" s="125" t="str">
        <f>IF('2. Enter scores'!BD669&lt;&gt;"",'2. Enter scores'!$B669-'2. Enter scores'!BD669,"")</f>
        <v/>
      </c>
      <c r="BF665" s="125" t="str">
        <f>IF('2. Enter scores'!BE669&lt;&gt;"",'2. Enter scores'!$B669-'2. Enter scores'!BE669,"")</f>
        <v/>
      </c>
      <c r="BG665" s="125" t="str">
        <f>IF('2. Enter scores'!BF669&lt;&gt;"",'2. Enter scores'!$B669-'2. Enter scores'!BF669,"")</f>
        <v/>
      </c>
      <c r="BH665" s="125" t="str">
        <f>IF('2. Enter scores'!BG669&lt;&gt;"",'2. Enter scores'!$B669-'2. Enter scores'!BG669,"")</f>
        <v/>
      </c>
      <c r="BI665" s="125" t="str">
        <f>IF('2. Enter scores'!BH669&lt;&gt;"",'2. Enter scores'!$B669-'2. Enter scores'!BH669,"")</f>
        <v/>
      </c>
      <c r="BJ665" s="125" t="str">
        <f>IF('2. Enter scores'!BI669&lt;&gt;"",'2. Enter scores'!$B669-'2. Enter scores'!BI669,"")</f>
        <v/>
      </c>
      <c r="BK665" s="125" t="str">
        <f>IF('2. Enter scores'!BJ669&lt;&gt;"",'2. Enter scores'!$B669-'2. Enter scores'!BJ669,"")</f>
        <v/>
      </c>
      <c r="BL665" s="125" t="str">
        <f>IF('2. Enter scores'!BK669&lt;&gt;"",'2. Enter scores'!$B669-'2. Enter scores'!BK669,"")</f>
        <v/>
      </c>
      <c r="BM665" s="125" t="str">
        <f>IF('2. Enter scores'!BL669&lt;&gt;"",'2. Enter scores'!$B669-'2. Enter scores'!BL669,"")</f>
        <v/>
      </c>
      <c r="BN665" s="125" t="str">
        <f>IF('2. Enter scores'!BM669&lt;&gt;"",'2. Enter scores'!$B669-'2. Enter scores'!BM669,"")</f>
        <v/>
      </c>
      <c r="BO665" s="125" t="str">
        <f>IF('2. Enter scores'!BN669&lt;&gt;"",'2. Enter scores'!$B669-'2. Enter scores'!BN669,"")</f>
        <v/>
      </c>
      <c r="BP665" s="108">
        <v>1000</v>
      </c>
    </row>
    <row r="666" spans="2:68" x14ac:dyDescent="0.35">
      <c r="B666" s="125" t="str">
        <f>IF('2. Enter scores'!A670&lt;&gt;"",'2. Enter scores'!A670,"")</f>
        <v/>
      </c>
      <c r="H666" s="125" t="str">
        <f>IF('2. Enter scores'!G670&lt;&gt;"",'2. Enter scores'!$B670-'2. Enter scores'!G670,"")</f>
        <v/>
      </c>
      <c r="I666" s="125" t="str">
        <f>IF('2. Enter scores'!H670&lt;&gt;"",'2. Enter scores'!$B670-'2. Enter scores'!H670,"")</f>
        <v/>
      </c>
      <c r="J666" s="125" t="str">
        <f>IF('2. Enter scores'!I670&lt;&gt;"",'2. Enter scores'!$B670-'2. Enter scores'!I670,"")</f>
        <v/>
      </c>
      <c r="K666" s="125" t="str">
        <f>IF('2. Enter scores'!J670&lt;&gt;"",'2. Enter scores'!$B670-'2. Enter scores'!J670,"")</f>
        <v/>
      </c>
      <c r="L666" s="125" t="str">
        <f>IF('2. Enter scores'!K670&lt;&gt;"",'2. Enter scores'!$B670-'2. Enter scores'!K670,"")</f>
        <v/>
      </c>
      <c r="M666" s="125" t="str">
        <f>IF('2. Enter scores'!L670&lt;&gt;"",'2. Enter scores'!$B670-'2. Enter scores'!L670,"")</f>
        <v/>
      </c>
      <c r="N666" s="125" t="str">
        <f>IF('2. Enter scores'!M670&lt;&gt;"",'2. Enter scores'!$B670-'2. Enter scores'!M670,"")</f>
        <v/>
      </c>
      <c r="O666" s="125" t="str">
        <f>IF('2. Enter scores'!N670&lt;&gt;"",'2. Enter scores'!$B670-'2. Enter scores'!N670,"")</f>
        <v/>
      </c>
      <c r="P666" s="125" t="str">
        <f>IF('2. Enter scores'!O670&lt;&gt;"",'2. Enter scores'!$B670-'2. Enter scores'!O670,"")</f>
        <v/>
      </c>
      <c r="Q666" s="125" t="str">
        <f>IF('2. Enter scores'!P670&lt;&gt;"",'2. Enter scores'!$B670-'2. Enter scores'!P670,"")</f>
        <v/>
      </c>
      <c r="R666" s="125" t="str">
        <f>IF('2. Enter scores'!Q670&lt;&gt;"",'2. Enter scores'!$B670-'2. Enter scores'!Q670,"")</f>
        <v/>
      </c>
      <c r="S666" s="125" t="str">
        <f>IF('2. Enter scores'!R670&lt;&gt;"",'2. Enter scores'!$B670-'2. Enter scores'!R670,"")</f>
        <v/>
      </c>
      <c r="T666" s="125" t="str">
        <f>IF('2. Enter scores'!S670&lt;&gt;"",'2. Enter scores'!$B670-'2. Enter scores'!S670,"")</f>
        <v/>
      </c>
      <c r="U666" s="125" t="str">
        <f>IF('2. Enter scores'!T670&lt;&gt;"",'2. Enter scores'!$B670-'2. Enter scores'!T670,"")</f>
        <v/>
      </c>
      <c r="V666" s="125" t="str">
        <f>IF('2. Enter scores'!U670&lt;&gt;"",'2. Enter scores'!$B670-'2. Enter scores'!U670,"")</f>
        <v/>
      </c>
      <c r="W666" s="125" t="str">
        <f>IF('2. Enter scores'!V670&lt;&gt;"",'2. Enter scores'!$B670-'2. Enter scores'!V670,"")</f>
        <v/>
      </c>
      <c r="X666" s="125" t="str">
        <f>IF('2. Enter scores'!W670&lt;&gt;"",'2. Enter scores'!$B670-'2. Enter scores'!W670,"")</f>
        <v/>
      </c>
      <c r="Y666" s="125" t="str">
        <f>IF('2. Enter scores'!X670&lt;&gt;"",'2. Enter scores'!$B670-'2. Enter scores'!X670,"")</f>
        <v/>
      </c>
      <c r="Z666" s="125" t="str">
        <f>IF('2. Enter scores'!Y670&lt;&gt;"",'2. Enter scores'!$B670-'2. Enter scores'!Y670,"")</f>
        <v/>
      </c>
      <c r="AA666" s="125" t="str">
        <f>IF('2. Enter scores'!Z670&lt;&gt;"",'2. Enter scores'!$B670-'2. Enter scores'!Z670,"")</f>
        <v/>
      </c>
      <c r="AB666" s="125" t="str">
        <f>IF('2. Enter scores'!AA670&lt;&gt;"",'2. Enter scores'!$B670-'2. Enter scores'!AA670,"")</f>
        <v/>
      </c>
      <c r="AC666" s="125" t="str">
        <f>IF('2. Enter scores'!AB670&lt;&gt;"",'2. Enter scores'!$B670-'2. Enter scores'!AB670,"")</f>
        <v/>
      </c>
      <c r="AD666" s="125" t="str">
        <f>IF('2. Enter scores'!AC670&lt;&gt;"",'2. Enter scores'!$B670-'2. Enter scores'!AC670,"")</f>
        <v/>
      </c>
      <c r="AE666" s="125" t="str">
        <f>IF('2. Enter scores'!AD670&lt;&gt;"",'2. Enter scores'!$B670-'2. Enter scores'!AD670,"")</f>
        <v/>
      </c>
      <c r="AF666" s="125" t="str">
        <f>IF('2. Enter scores'!AE670&lt;&gt;"",'2. Enter scores'!$B670-'2. Enter scores'!AE670,"")</f>
        <v/>
      </c>
      <c r="AG666" s="125" t="str">
        <f>IF('2. Enter scores'!AF670&lt;&gt;"",'2. Enter scores'!$B670-'2. Enter scores'!AF670,"")</f>
        <v/>
      </c>
      <c r="AH666" s="125" t="str">
        <f>IF('2. Enter scores'!AG670&lt;&gt;"",'2. Enter scores'!$B670-'2. Enter scores'!AG670,"")</f>
        <v/>
      </c>
      <c r="AI666" s="125" t="str">
        <f>IF('2. Enter scores'!AH670&lt;&gt;"",'2. Enter scores'!$B670-'2. Enter scores'!AH670,"")</f>
        <v/>
      </c>
      <c r="AJ666" s="125" t="str">
        <f>IF('2. Enter scores'!AI670&lt;&gt;"",'2. Enter scores'!$B670-'2. Enter scores'!AI670,"")</f>
        <v/>
      </c>
      <c r="AK666" s="125" t="str">
        <f>IF('2. Enter scores'!AJ670&lt;&gt;"",'2. Enter scores'!$B670-'2. Enter scores'!AJ670,"")</f>
        <v/>
      </c>
      <c r="AL666" s="125" t="str">
        <f>IF('2. Enter scores'!AK670&lt;&gt;"",'2. Enter scores'!$B670-'2. Enter scores'!AK670,"")</f>
        <v/>
      </c>
      <c r="AM666" s="125" t="str">
        <f>IF('2. Enter scores'!AL670&lt;&gt;"",'2. Enter scores'!$B670-'2. Enter scores'!AL670,"")</f>
        <v/>
      </c>
      <c r="AN666" s="125" t="str">
        <f>IF('2. Enter scores'!AM670&lt;&gt;"",'2. Enter scores'!$B670-'2. Enter scores'!AM670,"")</f>
        <v/>
      </c>
      <c r="AO666" s="125" t="str">
        <f>IF('2. Enter scores'!AN670&lt;&gt;"",'2. Enter scores'!$B670-'2. Enter scores'!AN670,"")</f>
        <v/>
      </c>
      <c r="AP666" s="125" t="str">
        <f>IF('2. Enter scores'!AO670&lt;&gt;"",'2. Enter scores'!$B670-'2. Enter scores'!AO670,"")</f>
        <v/>
      </c>
      <c r="AQ666" s="125" t="str">
        <f>IF('2. Enter scores'!AP670&lt;&gt;"",'2. Enter scores'!$B670-'2. Enter scores'!AP670,"")</f>
        <v/>
      </c>
      <c r="AR666" s="125" t="str">
        <f>IF('2. Enter scores'!AQ670&lt;&gt;"",'2. Enter scores'!$B670-'2. Enter scores'!AQ670,"")</f>
        <v/>
      </c>
      <c r="AS666" s="125" t="str">
        <f>IF('2. Enter scores'!AR670&lt;&gt;"",'2. Enter scores'!$B670-'2. Enter scores'!AR670,"")</f>
        <v/>
      </c>
      <c r="AT666" s="125" t="str">
        <f>IF('2. Enter scores'!AS670&lt;&gt;"",'2. Enter scores'!$B670-'2. Enter scores'!AS670,"")</f>
        <v/>
      </c>
      <c r="AU666" s="125" t="str">
        <f>IF('2. Enter scores'!AT670&lt;&gt;"",'2. Enter scores'!$B670-'2. Enter scores'!AT670,"")</f>
        <v/>
      </c>
      <c r="AV666" s="125" t="str">
        <f>IF('2. Enter scores'!AU670&lt;&gt;"",'2. Enter scores'!$B670-'2. Enter scores'!AU670,"")</f>
        <v/>
      </c>
      <c r="AW666" s="125" t="str">
        <f>IF('2. Enter scores'!AV670&lt;&gt;"",'2. Enter scores'!$B670-'2. Enter scores'!AV670,"")</f>
        <v/>
      </c>
      <c r="AX666" s="125" t="str">
        <f>IF('2. Enter scores'!AW670&lt;&gt;"",'2. Enter scores'!$B670-'2. Enter scores'!AW670,"")</f>
        <v/>
      </c>
      <c r="AY666" s="125" t="str">
        <f>IF('2. Enter scores'!AX670&lt;&gt;"",'2. Enter scores'!$B670-'2. Enter scores'!AX670,"")</f>
        <v/>
      </c>
      <c r="AZ666" s="125" t="str">
        <f>IF('2. Enter scores'!AY670&lt;&gt;"",'2. Enter scores'!$B670-'2. Enter scores'!AY670,"")</f>
        <v/>
      </c>
      <c r="BA666" s="125" t="str">
        <f>IF('2. Enter scores'!AZ670&lt;&gt;"",'2. Enter scores'!$B670-'2. Enter scores'!AZ670,"")</f>
        <v/>
      </c>
      <c r="BB666" s="125" t="str">
        <f>IF('2. Enter scores'!BA670&lt;&gt;"",'2. Enter scores'!$B670-'2. Enter scores'!BA670,"")</f>
        <v/>
      </c>
      <c r="BC666" s="125" t="str">
        <f>IF('2. Enter scores'!BB670&lt;&gt;"",'2. Enter scores'!$B670-'2. Enter scores'!BB670,"")</f>
        <v/>
      </c>
      <c r="BD666" s="125" t="str">
        <f>IF('2. Enter scores'!BC670&lt;&gt;"",'2. Enter scores'!$B670-'2. Enter scores'!BC670,"")</f>
        <v/>
      </c>
      <c r="BE666" s="125" t="str">
        <f>IF('2. Enter scores'!BD670&lt;&gt;"",'2. Enter scores'!$B670-'2. Enter scores'!BD670,"")</f>
        <v/>
      </c>
      <c r="BF666" s="125" t="str">
        <f>IF('2. Enter scores'!BE670&lt;&gt;"",'2. Enter scores'!$B670-'2. Enter scores'!BE670,"")</f>
        <v/>
      </c>
      <c r="BG666" s="125" t="str">
        <f>IF('2. Enter scores'!BF670&lt;&gt;"",'2. Enter scores'!$B670-'2. Enter scores'!BF670,"")</f>
        <v/>
      </c>
      <c r="BH666" s="125" t="str">
        <f>IF('2. Enter scores'!BG670&lt;&gt;"",'2. Enter scores'!$B670-'2. Enter scores'!BG670,"")</f>
        <v/>
      </c>
      <c r="BI666" s="125" t="str">
        <f>IF('2. Enter scores'!BH670&lt;&gt;"",'2. Enter scores'!$B670-'2. Enter scores'!BH670,"")</f>
        <v/>
      </c>
      <c r="BJ666" s="125" t="str">
        <f>IF('2. Enter scores'!BI670&lt;&gt;"",'2. Enter scores'!$B670-'2. Enter scores'!BI670,"")</f>
        <v/>
      </c>
      <c r="BK666" s="125" t="str">
        <f>IF('2. Enter scores'!BJ670&lt;&gt;"",'2. Enter scores'!$B670-'2. Enter scores'!BJ670,"")</f>
        <v/>
      </c>
      <c r="BL666" s="125" t="str">
        <f>IF('2. Enter scores'!BK670&lt;&gt;"",'2. Enter scores'!$B670-'2. Enter scores'!BK670,"")</f>
        <v/>
      </c>
      <c r="BM666" s="125" t="str">
        <f>IF('2. Enter scores'!BL670&lt;&gt;"",'2. Enter scores'!$B670-'2. Enter scores'!BL670,"")</f>
        <v/>
      </c>
      <c r="BN666" s="125" t="str">
        <f>IF('2. Enter scores'!BM670&lt;&gt;"",'2. Enter scores'!$B670-'2. Enter scores'!BM670,"")</f>
        <v/>
      </c>
      <c r="BO666" s="125" t="str">
        <f>IF('2. Enter scores'!BN670&lt;&gt;"",'2. Enter scores'!$B670-'2. Enter scores'!BN670,"")</f>
        <v/>
      </c>
      <c r="BP666" s="108">
        <v>1000</v>
      </c>
    </row>
    <row r="667" spans="2:68" x14ac:dyDescent="0.35">
      <c r="B667" s="125" t="str">
        <f>IF('2. Enter scores'!A671&lt;&gt;"",'2. Enter scores'!A671,"")</f>
        <v/>
      </c>
      <c r="H667" s="125" t="str">
        <f>IF('2. Enter scores'!G671&lt;&gt;"",'2. Enter scores'!$B671-'2. Enter scores'!G671,"")</f>
        <v/>
      </c>
      <c r="I667" s="125" t="str">
        <f>IF('2. Enter scores'!H671&lt;&gt;"",'2. Enter scores'!$B671-'2. Enter scores'!H671,"")</f>
        <v/>
      </c>
      <c r="J667" s="125" t="str">
        <f>IF('2. Enter scores'!I671&lt;&gt;"",'2. Enter scores'!$B671-'2. Enter scores'!I671,"")</f>
        <v/>
      </c>
      <c r="K667" s="125" t="str">
        <f>IF('2. Enter scores'!J671&lt;&gt;"",'2. Enter scores'!$B671-'2. Enter scores'!J671,"")</f>
        <v/>
      </c>
      <c r="L667" s="125" t="str">
        <f>IF('2. Enter scores'!K671&lt;&gt;"",'2. Enter scores'!$B671-'2. Enter scores'!K671,"")</f>
        <v/>
      </c>
      <c r="M667" s="125" t="str">
        <f>IF('2. Enter scores'!L671&lt;&gt;"",'2. Enter scores'!$B671-'2. Enter scores'!L671,"")</f>
        <v/>
      </c>
      <c r="N667" s="125" t="str">
        <f>IF('2. Enter scores'!M671&lt;&gt;"",'2. Enter scores'!$B671-'2. Enter scores'!M671,"")</f>
        <v/>
      </c>
      <c r="O667" s="125" t="str">
        <f>IF('2. Enter scores'!N671&lt;&gt;"",'2. Enter scores'!$B671-'2. Enter scores'!N671,"")</f>
        <v/>
      </c>
      <c r="P667" s="125" t="str">
        <f>IF('2. Enter scores'!O671&lt;&gt;"",'2. Enter scores'!$B671-'2. Enter scores'!O671,"")</f>
        <v/>
      </c>
      <c r="Q667" s="125" t="str">
        <f>IF('2. Enter scores'!P671&lt;&gt;"",'2. Enter scores'!$B671-'2. Enter scores'!P671,"")</f>
        <v/>
      </c>
      <c r="R667" s="125" t="str">
        <f>IF('2. Enter scores'!Q671&lt;&gt;"",'2. Enter scores'!$B671-'2. Enter scores'!Q671,"")</f>
        <v/>
      </c>
      <c r="S667" s="125" t="str">
        <f>IF('2. Enter scores'!R671&lt;&gt;"",'2. Enter scores'!$B671-'2. Enter scores'!R671,"")</f>
        <v/>
      </c>
      <c r="T667" s="125" t="str">
        <f>IF('2. Enter scores'!S671&lt;&gt;"",'2. Enter scores'!$B671-'2. Enter scores'!S671,"")</f>
        <v/>
      </c>
      <c r="U667" s="125" t="str">
        <f>IF('2. Enter scores'!T671&lt;&gt;"",'2. Enter scores'!$B671-'2. Enter scores'!T671,"")</f>
        <v/>
      </c>
      <c r="V667" s="125" t="str">
        <f>IF('2. Enter scores'!U671&lt;&gt;"",'2. Enter scores'!$B671-'2. Enter scores'!U671,"")</f>
        <v/>
      </c>
      <c r="W667" s="125" t="str">
        <f>IF('2. Enter scores'!V671&lt;&gt;"",'2. Enter scores'!$B671-'2. Enter scores'!V671,"")</f>
        <v/>
      </c>
      <c r="X667" s="125" t="str">
        <f>IF('2. Enter scores'!W671&lt;&gt;"",'2. Enter scores'!$B671-'2. Enter scores'!W671,"")</f>
        <v/>
      </c>
      <c r="Y667" s="125" t="str">
        <f>IF('2. Enter scores'!X671&lt;&gt;"",'2. Enter scores'!$B671-'2. Enter scores'!X671,"")</f>
        <v/>
      </c>
      <c r="Z667" s="125" t="str">
        <f>IF('2. Enter scores'!Y671&lt;&gt;"",'2. Enter scores'!$B671-'2. Enter scores'!Y671,"")</f>
        <v/>
      </c>
      <c r="AA667" s="125" t="str">
        <f>IF('2. Enter scores'!Z671&lt;&gt;"",'2. Enter scores'!$B671-'2. Enter scores'!Z671,"")</f>
        <v/>
      </c>
      <c r="AB667" s="125" t="str">
        <f>IF('2. Enter scores'!AA671&lt;&gt;"",'2. Enter scores'!$B671-'2. Enter scores'!AA671,"")</f>
        <v/>
      </c>
      <c r="AC667" s="125" t="str">
        <f>IF('2. Enter scores'!AB671&lt;&gt;"",'2. Enter scores'!$B671-'2. Enter scores'!AB671,"")</f>
        <v/>
      </c>
      <c r="AD667" s="125" t="str">
        <f>IF('2. Enter scores'!AC671&lt;&gt;"",'2. Enter scores'!$B671-'2. Enter scores'!AC671,"")</f>
        <v/>
      </c>
      <c r="AE667" s="125" t="str">
        <f>IF('2. Enter scores'!AD671&lt;&gt;"",'2. Enter scores'!$B671-'2. Enter scores'!AD671,"")</f>
        <v/>
      </c>
      <c r="AF667" s="125" t="str">
        <f>IF('2. Enter scores'!AE671&lt;&gt;"",'2. Enter scores'!$B671-'2. Enter scores'!AE671,"")</f>
        <v/>
      </c>
      <c r="AG667" s="125" t="str">
        <f>IF('2. Enter scores'!AF671&lt;&gt;"",'2. Enter scores'!$B671-'2. Enter scores'!AF671,"")</f>
        <v/>
      </c>
      <c r="AH667" s="125" t="str">
        <f>IF('2. Enter scores'!AG671&lt;&gt;"",'2. Enter scores'!$B671-'2. Enter scores'!AG671,"")</f>
        <v/>
      </c>
      <c r="AI667" s="125" t="str">
        <f>IF('2. Enter scores'!AH671&lt;&gt;"",'2. Enter scores'!$B671-'2. Enter scores'!AH671,"")</f>
        <v/>
      </c>
      <c r="AJ667" s="125" t="str">
        <f>IF('2. Enter scores'!AI671&lt;&gt;"",'2. Enter scores'!$B671-'2. Enter scores'!AI671,"")</f>
        <v/>
      </c>
      <c r="AK667" s="125" t="str">
        <f>IF('2. Enter scores'!AJ671&lt;&gt;"",'2. Enter scores'!$B671-'2. Enter scores'!AJ671,"")</f>
        <v/>
      </c>
      <c r="AL667" s="125" t="str">
        <f>IF('2. Enter scores'!AK671&lt;&gt;"",'2. Enter scores'!$B671-'2. Enter scores'!AK671,"")</f>
        <v/>
      </c>
      <c r="AM667" s="125" t="str">
        <f>IF('2. Enter scores'!AL671&lt;&gt;"",'2. Enter scores'!$B671-'2. Enter scores'!AL671,"")</f>
        <v/>
      </c>
      <c r="AN667" s="125" t="str">
        <f>IF('2. Enter scores'!AM671&lt;&gt;"",'2. Enter scores'!$B671-'2. Enter scores'!AM671,"")</f>
        <v/>
      </c>
      <c r="AO667" s="125" t="str">
        <f>IF('2. Enter scores'!AN671&lt;&gt;"",'2. Enter scores'!$B671-'2. Enter scores'!AN671,"")</f>
        <v/>
      </c>
      <c r="AP667" s="125" t="str">
        <f>IF('2. Enter scores'!AO671&lt;&gt;"",'2. Enter scores'!$B671-'2. Enter scores'!AO671,"")</f>
        <v/>
      </c>
      <c r="AQ667" s="125" t="str">
        <f>IF('2. Enter scores'!AP671&lt;&gt;"",'2. Enter scores'!$B671-'2. Enter scores'!AP671,"")</f>
        <v/>
      </c>
      <c r="AR667" s="125" t="str">
        <f>IF('2. Enter scores'!AQ671&lt;&gt;"",'2. Enter scores'!$B671-'2. Enter scores'!AQ671,"")</f>
        <v/>
      </c>
      <c r="AS667" s="125" t="str">
        <f>IF('2. Enter scores'!AR671&lt;&gt;"",'2. Enter scores'!$B671-'2. Enter scores'!AR671,"")</f>
        <v/>
      </c>
      <c r="AT667" s="125" t="str">
        <f>IF('2. Enter scores'!AS671&lt;&gt;"",'2. Enter scores'!$B671-'2. Enter scores'!AS671,"")</f>
        <v/>
      </c>
      <c r="AU667" s="125" t="str">
        <f>IF('2. Enter scores'!AT671&lt;&gt;"",'2. Enter scores'!$B671-'2. Enter scores'!AT671,"")</f>
        <v/>
      </c>
      <c r="AV667" s="125" t="str">
        <f>IF('2. Enter scores'!AU671&lt;&gt;"",'2. Enter scores'!$B671-'2. Enter scores'!AU671,"")</f>
        <v/>
      </c>
      <c r="AW667" s="125" t="str">
        <f>IF('2. Enter scores'!AV671&lt;&gt;"",'2. Enter scores'!$B671-'2. Enter scores'!AV671,"")</f>
        <v/>
      </c>
      <c r="AX667" s="125" t="str">
        <f>IF('2. Enter scores'!AW671&lt;&gt;"",'2. Enter scores'!$B671-'2. Enter scores'!AW671,"")</f>
        <v/>
      </c>
      <c r="AY667" s="125" t="str">
        <f>IF('2. Enter scores'!AX671&lt;&gt;"",'2. Enter scores'!$B671-'2. Enter scores'!AX671,"")</f>
        <v/>
      </c>
      <c r="AZ667" s="125" t="str">
        <f>IF('2. Enter scores'!AY671&lt;&gt;"",'2. Enter scores'!$B671-'2. Enter scores'!AY671,"")</f>
        <v/>
      </c>
      <c r="BA667" s="125" t="str">
        <f>IF('2. Enter scores'!AZ671&lt;&gt;"",'2. Enter scores'!$B671-'2. Enter scores'!AZ671,"")</f>
        <v/>
      </c>
      <c r="BB667" s="125" t="str">
        <f>IF('2. Enter scores'!BA671&lt;&gt;"",'2. Enter scores'!$B671-'2. Enter scores'!BA671,"")</f>
        <v/>
      </c>
      <c r="BC667" s="125" t="str">
        <f>IF('2. Enter scores'!BB671&lt;&gt;"",'2. Enter scores'!$B671-'2. Enter scores'!BB671,"")</f>
        <v/>
      </c>
      <c r="BD667" s="125" t="str">
        <f>IF('2. Enter scores'!BC671&lt;&gt;"",'2. Enter scores'!$B671-'2. Enter scores'!BC671,"")</f>
        <v/>
      </c>
      <c r="BE667" s="125" t="str">
        <f>IF('2. Enter scores'!BD671&lt;&gt;"",'2. Enter scores'!$B671-'2. Enter scores'!BD671,"")</f>
        <v/>
      </c>
      <c r="BF667" s="125" t="str">
        <f>IF('2. Enter scores'!BE671&lt;&gt;"",'2. Enter scores'!$B671-'2. Enter scores'!BE671,"")</f>
        <v/>
      </c>
      <c r="BG667" s="125" t="str">
        <f>IF('2. Enter scores'!BF671&lt;&gt;"",'2. Enter scores'!$B671-'2. Enter scores'!BF671,"")</f>
        <v/>
      </c>
      <c r="BH667" s="125" t="str">
        <f>IF('2. Enter scores'!BG671&lt;&gt;"",'2. Enter scores'!$B671-'2. Enter scores'!BG671,"")</f>
        <v/>
      </c>
      <c r="BI667" s="125" t="str">
        <f>IF('2. Enter scores'!BH671&lt;&gt;"",'2. Enter scores'!$B671-'2. Enter scores'!BH671,"")</f>
        <v/>
      </c>
      <c r="BJ667" s="125" t="str">
        <f>IF('2. Enter scores'!BI671&lt;&gt;"",'2. Enter scores'!$B671-'2. Enter scores'!BI671,"")</f>
        <v/>
      </c>
      <c r="BK667" s="125" t="str">
        <f>IF('2. Enter scores'!BJ671&lt;&gt;"",'2. Enter scores'!$B671-'2. Enter scores'!BJ671,"")</f>
        <v/>
      </c>
      <c r="BL667" s="125" t="str">
        <f>IF('2. Enter scores'!BK671&lt;&gt;"",'2. Enter scores'!$B671-'2. Enter scores'!BK671,"")</f>
        <v/>
      </c>
      <c r="BM667" s="125" t="str">
        <f>IF('2. Enter scores'!BL671&lt;&gt;"",'2. Enter scores'!$B671-'2. Enter scores'!BL671,"")</f>
        <v/>
      </c>
      <c r="BN667" s="125" t="str">
        <f>IF('2. Enter scores'!BM671&lt;&gt;"",'2. Enter scores'!$B671-'2. Enter scores'!BM671,"")</f>
        <v/>
      </c>
      <c r="BO667" s="125" t="str">
        <f>IF('2. Enter scores'!BN671&lt;&gt;"",'2. Enter scores'!$B671-'2. Enter scores'!BN671,"")</f>
        <v/>
      </c>
      <c r="BP667" s="108">
        <v>1000</v>
      </c>
    </row>
    <row r="668" spans="2:68" x14ac:dyDescent="0.35">
      <c r="B668" s="125" t="str">
        <f>IF('2. Enter scores'!A672&lt;&gt;"",'2. Enter scores'!A672,"")</f>
        <v/>
      </c>
      <c r="H668" s="125" t="str">
        <f>IF('2. Enter scores'!G672&lt;&gt;"",'2. Enter scores'!$B672-'2. Enter scores'!G672,"")</f>
        <v/>
      </c>
      <c r="I668" s="125" t="str">
        <f>IF('2. Enter scores'!H672&lt;&gt;"",'2. Enter scores'!$B672-'2. Enter scores'!H672,"")</f>
        <v/>
      </c>
      <c r="J668" s="125" t="str">
        <f>IF('2. Enter scores'!I672&lt;&gt;"",'2. Enter scores'!$B672-'2. Enter scores'!I672,"")</f>
        <v/>
      </c>
      <c r="K668" s="125" t="str">
        <f>IF('2. Enter scores'!J672&lt;&gt;"",'2. Enter scores'!$B672-'2. Enter scores'!J672,"")</f>
        <v/>
      </c>
      <c r="L668" s="125" t="str">
        <f>IF('2. Enter scores'!K672&lt;&gt;"",'2. Enter scores'!$B672-'2. Enter scores'!K672,"")</f>
        <v/>
      </c>
      <c r="M668" s="125" t="str">
        <f>IF('2. Enter scores'!L672&lt;&gt;"",'2. Enter scores'!$B672-'2. Enter scores'!L672,"")</f>
        <v/>
      </c>
      <c r="N668" s="125" t="str">
        <f>IF('2. Enter scores'!M672&lt;&gt;"",'2. Enter scores'!$B672-'2. Enter scores'!M672,"")</f>
        <v/>
      </c>
      <c r="O668" s="125" t="str">
        <f>IF('2. Enter scores'!N672&lt;&gt;"",'2. Enter scores'!$B672-'2. Enter scores'!N672,"")</f>
        <v/>
      </c>
      <c r="P668" s="125" t="str">
        <f>IF('2. Enter scores'!O672&lt;&gt;"",'2. Enter scores'!$B672-'2. Enter scores'!O672,"")</f>
        <v/>
      </c>
      <c r="Q668" s="125" t="str">
        <f>IF('2. Enter scores'!P672&lt;&gt;"",'2. Enter scores'!$B672-'2. Enter scores'!P672,"")</f>
        <v/>
      </c>
      <c r="R668" s="125" t="str">
        <f>IF('2. Enter scores'!Q672&lt;&gt;"",'2. Enter scores'!$B672-'2. Enter scores'!Q672,"")</f>
        <v/>
      </c>
      <c r="S668" s="125" t="str">
        <f>IF('2. Enter scores'!R672&lt;&gt;"",'2. Enter scores'!$B672-'2. Enter scores'!R672,"")</f>
        <v/>
      </c>
      <c r="T668" s="125" t="str">
        <f>IF('2. Enter scores'!S672&lt;&gt;"",'2. Enter scores'!$B672-'2. Enter scores'!S672,"")</f>
        <v/>
      </c>
      <c r="U668" s="125" t="str">
        <f>IF('2. Enter scores'!T672&lt;&gt;"",'2. Enter scores'!$B672-'2. Enter scores'!T672,"")</f>
        <v/>
      </c>
      <c r="V668" s="125" t="str">
        <f>IF('2. Enter scores'!U672&lt;&gt;"",'2. Enter scores'!$B672-'2. Enter scores'!U672,"")</f>
        <v/>
      </c>
      <c r="W668" s="125" t="str">
        <f>IF('2. Enter scores'!V672&lt;&gt;"",'2. Enter scores'!$B672-'2. Enter scores'!V672,"")</f>
        <v/>
      </c>
      <c r="X668" s="125" t="str">
        <f>IF('2. Enter scores'!W672&lt;&gt;"",'2. Enter scores'!$B672-'2. Enter scores'!W672,"")</f>
        <v/>
      </c>
      <c r="Y668" s="125" t="str">
        <f>IF('2. Enter scores'!X672&lt;&gt;"",'2. Enter scores'!$B672-'2. Enter scores'!X672,"")</f>
        <v/>
      </c>
      <c r="Z668" s="125" t="str">
        <f>IF('2. Enter scores'!Y672&lt;&gt;"",'2. Enter scores'!$B672-'2. Enter scores'!Y672,"")</f>
        <v/>
      </c>
      <c r="AA668" s="125" t="str">
        <f>IF('2. Enter scores'!Z672&lt;&gt;"",'2. Enter scores'!$B672-'2. Enter scores'!Z672,"")</f>
        <v/>
      </c>
      <c r="AB668" s="125" t="str">
        <f>IF('2. Enter scores'!AA672&lt;&gt;"",'2. Enter scores'!$B672-'2. Enter scores'!AA672,"")</f>
        <v/>
      </c>
      <c r="AC668" s="125" t="str">
        <f>IF('2. Enter scores'!AB672&lt;&gt;"",'2. Enter scores'!$B672-'2. Enter scores'!AB672,"")</f>
        <v/>
      </c>
      <c r="AD668" s="125" t="str">
        <f>IF('2. Enter scores'!AC672&lt;&gt;"",'2. Enter scores'!$B672-'2. Enter scores'!AC672,"")</f>
        <v/>
      </c>
      <c r="AE668" s="125" t="str">
        <f>IF('2. Enter scores'!AD672&lt;&gt;"",'2. Enter scores'!$B672-'2. Enter scores'!AD672,"")</f>
        <v/>
      </c>
      <c r="AF668" s="125" t="str">
        <f>IF('2. Enter scores'!AE672&lt;&gt;"",'2. Enter scores'!$B672-'2. Enter scores'!AE672,"")</f>
        <v/>
      </c>
      <c r="AG668" s="125" t="str">
        <f>IF('2. Enter scores'!AF672&lt;&gt;"",'2. Enter scores'!$B672-'2. Enter scores'!AF672,"")</f>
        <v/>
      </c>
      <c r="AH668" s="125" t="str">
        <f>IF('2. Enter scores'!AG672&lt;&gt;"",'2. Enter scores'!$B672-'2. Enter scores'!AG672,"")</f>
        <v/>
      </c>
      <c r="AI668" s="125" t="str">
        <f>IF('2. Enter scores'!AH672&lt;&gt;"",'2. Enter scores'!$B672-'2. Enter scores'!AH672,"")</f>
        <v/>
      </c>
      <c r="AJ668" s="125" t="str">
        <f>IF('2. Enter scores'!AI672&lt;&gt;"",'2. Enter scores'!$B672-'2. Enter scores'!AI672,"")</f>
        <v/>
      </c>
      <c r="AK668" s="125" t="str">
        <f>IF('2. Enter scores'!AJ672&lt;&gt;"",'2. Enter scores'!$B672-'2. Enter scores'!AJ672,"")</f>
        <v/>
      </c>
      <c r="AL668" s="125" t="str">
        <f>IF('2. Enter scores'!AK672&lt;&gt;"",'2. Enter scores'!$B672-'2. Enter scores'!AK672,"")</f>
        <v/>
      </c>
      <c r="AM668" s="125" t="str">
        <f>IF('2. Enter scores'!AL672&lt;&gt;"",'2. Enter scores'!$B672-'2. Enter scores'!AL672,"")</f>
        <v/>
      </c>
      <c r="AN668" s="125" t="str">
        <f>IF('2. Enter scores'!AM672&lt;&gt;"",'2. Enter scores'!$B672-'2. Enter scores'!AM672,"")</f>
        <v/>
      </c>
      <c r="AO668" s="125" t="str">
        <f>IF('2. Enter scores'!AN672&lt;&gt;"",'2. Enter scores'!$B672-'2. Enter scores'!AN672,"")</f>
        <v/>
      </c>
      <c r="AP668" s="125" t="str">
        <f>IF('2. Enter scores'!AO672&lt;&gt;"",'2. Enter scores'!$B672-'2. Enter scores'!AO672,"")</f>
        <v/>
      </c>
      <c r="AQ668" s="125" t="str">
        <f>IF('2. Enter scores'!AP672&lt;&gt;"",'2. Enter scores'!$B672-'2. Enter scores'!AP672,"")</f>
        <v/>
      </c>
      <c r="AR668" s="125" t="str">
        <f>IF('2. Enter scores'!AQ672&lt;&gt;"",'2. Enter scores'!$B672-'2. Enter scores'!AQ672,"")</f>
        <v/>
      </c>
      <c r="AS668" s="125" t="str">
        <f>IF('2. Enter scores'!AR672&lt;&gt;"",'2. Enter scores'!$B672-'2. Enter scores'!AR672,"")</f>
        <v/>
      </c>
      <c r="AT668" s="125" t="str">
        <f>IF('2. Enter scores'!AS672&lt;&gt;"",'2. Enter scores'!$B672-'2. Enter scores'!AS672,"")</f>
        <v/>
      </c>
      <c r="AU668" s="125" t="str">
        <f>IF('2. Enter scores'!AT672&lt;&gt;"",'2. Enter scores'!$B672-'2. Enter scores'!AT672,"")</f>
        <v/>
      </c>
      <c r="AV668" s="125" t="str">
        <f>IF('2. Enter scores'!AU672&lt;&gt;"",'2. Enter scores'!$B672-'2. Enter scores'!AU672,"")</f>
        <v/>
      </c>
      <c r="AW668" s="125" t="str">
        <f>IF('2. Enter scores'!AV672&lt;&gt;"",'2. Enter scores'!$B672-'2. Enter scores'!AV672,"")</f>
        <v/>
      </c>
      <c r="AX668" s="125" t="str">
        <f>IF('2. Enter scores'!AW672&lt;&gt;"",'2. Enter scores'!$B672-'2. Enter scores'!AW672,"")</f>
        <v/>
      </c>
      <c r="AY668" s="125" t="str">
        <f>IF('2. Enter scores'!AX672&lt;&gt;"",'2. Enter scores'!$B672-'2. Enter scores'!AX672,"")</f>
        <v/>
      </c>
      <c r="AZ668" s="125" t="str">
        <f>IF('2. Enter scores'!AY672&lt;&gt;"",'2. Enter scores'!$B672-'2. Enter scores'!AY672,"")</f>
        <v/>
      </c>
      <c r="BA668" s="125" t="str">
        <f>IF('2. Enter scores'!AZ672&lt;&gt;"",'2. Enter scores'!$B672-'2. Enter scores'!AZ672,"")</f>
        <v/>
      </c>
      <c r="BB668" s="125" t="str">
        <f>IF('2. Enter scores'!BA672&lt;&gt;"",'2. Enter scores'!$B672-'2. Enter scores'!BA672,"")</f>
        <v/>
      </c>
      <c r="BC668" s="125" t="str">
        <f>IF('2. Enter scores'!BB672&lt;&gt;"",'2. Enter scores'!$B672-'2. Enter scores'!BB672,"")</f>
        <v/>
      </c>
      <c r="BD668" s="125" t="str">
        <f>IF('2. Enter scores'!BC672&lt;&gt;"",'2. Enter scores'!$B672-'2. Enter scores'!BC672,"")</f>
        <v/>
      </c>
      <c r="BE668" s="125" t="str">
        <f>IF('2. Enter scores'!BD672&lt;&gt;"",'2. Enter scores'!$B672-'2. Enter scores'!BD672,"")</f>
        <v/>
      </c>
      <c r="BF668" s="125" t="str">
        <f>IF('2. Enter scores'!BE672&lt;&gt;"",'2. Enter scores'!$B672-'2. Enter scores'!BE672,"")</f>
        <v/>
      </c>
      <c r="BG668" s="125" t="str">
        <f>IF('2. Enter scores'!BF672&lt;&gt;"",'2. Enter scores'!$B672-'2. Enter scores'!BF672,"")</f>
        <v/>
      </c>
      <c r="BH668" s="125" t="str">
        <f>IF('2. Enter scores'!BG672&lt;&gt;"",'2. Enter scores'!$B672-'2. Enter scores'!BG672,"")</f>
        <v/>
      </c>
      <c r="BI668" s="125" t="str">
        <f>IF('2. Enter scores'!BH672&lt;&gt;"",'2. Enter scores'!$B672-'2. Enter scores'!BH672,"")</f>
        <v/>
      </c>
      <c r="BJ668" s="125" t="str">
        <f>IF('2. Enter scores'!BI672&lt;&gt;"",'2. Enter scores'!$B672-'2. Enter scores'!BI672,"")</f>
        <v/>
      </c>
      <c r="BK668" s="125" t="str">
        <f>IF('2. Enter scores'!BJ672&lt;&gt;"",'2. Enter scores'!$B672-'2. Enter scores'!BJ672,"")</f>
        <v/>
      </c>
      <c r="BL668" s="125" t="str">
        <f>IF('2. Enter scores'!BK672&lt;&gt;"",'2. Enter scores'!$B672-'2. Enter scores'!BK672,"")</f>
        <v/>
      </c>
      <c r="BM668" s="125" t="str">
        <f>IF('2. Enter scores'!BL672&lt;&gt;"",'2. Enter scores'!$B672-'2. Enter scores'!BL672,"")</f>
        <v/>
      </c>
      <c r="BN668" s="125" t="str">
        <f>IF('2. Enter scores'!BM672&lt;&gt;"",'2. Enter scores'!$B672-'2. Enter scores'!BM672,"")</f>
        <v/>
      </c>
      <c r="BO668" s="125" t="str">
        <f>IF('2. Enter scores'!BN672&lt;&gt;"",'2. Enter scores'!$B672-'2. Enter scores'!BN672,"")</f>
        <v/>
      </c>
      <c r="BP668" s="108">
        <v>1000</v>
      </c>
    </row>
    <row r="669" spans="2:68" x14ac:dyDescent="0.35">
      <c r="B669" s="125" t="str">
        <f>IF('2. Enter scores'!A673&lt;&gt;"",'2. Enter scores'!A673,"")</f>
        <v/>
      </c>
      <c r="H669" s="125" t="str">
        <f>IF('2. Enter scores'!G673&lt;&gt;"",'2. Enter scores'!$B673-'2. Enter scores'!G673,"")</f>
        <v/>
      </c>
      <c r="I669" s="125" t="str">
        <f>IF('2. Enter scores'!H673&lt;&gt;"",'2. Enter scores'!$B673-'2. Enter scores'!H673,"")</f>
        <v/>
      </c>
      <c r="J669" s="125" t="str">
        <f>IF('2. Enter scores'!I673&lt;&gt;"",'2. Enter scores'!$B673-'2. Enter scores'!I673,"")</f>
        <v/>
      </c>
      <c r="K669" s="125" t="str">
        <f>IF('2. Enter scores'!J673&lt;&gt;"",'2. Enter scores'!$B673-'2. Enter scores'!J673,"")</f>
        <v/>
      </c>
      <c r="L669" s="125" t="str">
        <f>IF('2. Enter scores'!K673&lt;&gt;"",'2. Enter scores'!$B673-'2. Enter scores'!K673,"")</f>
        <v/>
      </c>
      <c r="M669" s="125" t="str">
        <f>IF('2. Enter scores'!L673&lt;&gt;"",'2. Enter scores'!$B673-'2. Enter scores'!L673,"")</f>
        <v/>
      </c>
      <c r="N669" s="125" t="str">
        <f>IF('2. Enter scores'!M673&lt;&gt;"",'2. Enter scores'!$B673-'2. Enter scores'!M673,"")</f>
        <v/>
      </c>
      <c r="O669" s="125" t="str">
        <f>IF('2. Enter scores'!N673&lt;&gt;"",'2. Enter scores'!$B673-'2. Enter scores'!N673,"")</f>
        <v/>
      </c>
      <c r="P669" s="125" t="str">
        <f>IF('2. Enter scores'!O673&lt;&gt;"",'2. Enter scores'!$B673-'2. Enter scores'!O673,"")</f>
        <v/>
      </c>
      <c r="Q669" s="125" t="str">
        <f>IF('2. Enter scores'!P673&lt;&gt;"",'2. Enter scores'!$B673-'2. Enter scores'!P673,"")</f>
        <v/>
      </c>
      <c r="R669" s="125" t="str">
        <f>IF('2. Enter scores'!Q673&lt;&gt;"",'2. Enter scores'!$B673-'2. Enter scores'!Q673,"")</f>
        <v/>
      </c>
      <c r="S669" s="125" t="str">
        <f>IF('2. Enter scores'!R673&lt;&gt;"",'2. Enter scores'!$B673-'2. Enter scores'!R673,"")</f>
        <v/>
      </c>
      <c r="T669" s="125" t="str">
        <f>IF('2. Enter scores'!S673&lt;&gt;"",'2. Enter scores'!$B673-'2. Enter scores'!S673,"")</f>
        <v/>
      </c>
      <c r="U669" s="125" t="str">
        <f>IF('2. Enter scores'!T673&lt;&gt;"",'2. Enter scores'!$B673-'2. Enter scores'!T673,"")</f>
        <v/>
      </c>
      <c r="V669" s="125" t="str">
        <f>IF('2. Enter scores'!U673&lt;&gt;"",'2. Enter scores'!$B673-'2. Enter scores'!U673,"")</f>
        <v/>
      </c>
      <c r="W669" s="125" t="str">
        <f>IF('2. Enter scores'!V673&lt;&gt;"",'2. Enter scores'!$B673-'2. Enter scores'!V673,"")</f>
        <v/>
      </c>
      <c r="X669" s="125" t="str">
        <f>IF('2. Enter scores'!W673&lt;&gt;"",'2. Enter scores'!$B673-'2. Enter scores'!W673,"")</f>
        <v/>
      </c>
      <c r="Y669" s="125" t="str">
        <f>IF('2. Enter scores'!X673&lt;&gt;"",'2. Enter scores'!$B673-'2. Enter scores'!X673,"")</f>
        <v/>
      </c>
      <c r="Z669" s="125" t="str">
        <f>IF('2. Enter scores'!Y673&lt;&gt;"",'2. Enter scores'!$B673-'2. Enter scores'!Y673,"")</f>
        <v/>
      </c>
      <c r="AA669" s="125" t="str">
        <f>IF('2. Enter scores'!Z673&lt;&gt;"",'2. Enter scores'!$B673-'2. Enter scores'!Z673,"")</f>
        <v/>
      </c>
      <c r="AB669" s="125" t="str">
        <f>IF('2. Enter scores'!AA673&lt;&gt;"",'2. Enter scores'!$B673-'2. Enter scores'!AA673,"")</f>
        <v/>
      </c>
      <c r="AC669" s="125" t="str">
        <f>IF('2. Enter scores'!AB673&lt;&gt;"",'2. Enter scores'!$B673-'2. Enter scores'!AB673,"")</f>
        <v/>
      </c>
      <c r="AD669" s="125" t="str">
        <f>IF('2. Enter scores'!AC673&lt;&gt;"",'2. Enter scores'!$B673-'2. Enter scores'!AC673,"")</f>
        <v/>
      </c>
      <c r="AE669" s="125" t="str">
        <f>IF('2. Enter scores'!AD673&lt;&gt;"",'2. Enter scores'!$B673-'2. Enter scores'!AD673,"")</f>
        <v/>
      </c>
      <c r="AF669" s="125" t="str">
        <f>IF('2. Enter scores'!AE673&lt;&gt;"",'2. Enter scores'!$B673-'2. Enter scores'!AE673,"")</f>
        <v/>
      </c>
      <c r="AG669" s="125" t="str">
        <f>IF('2. Enter scores'!AF673&lt;&gt;"",'2. Enter scores'!$B673-'2. Enter scores'!AF673,"")</f>
        <v/>
      </c>
      <c r="AH669" s="125" t="str">
        <f>IF('2. Enter scores'!AG673&lt;&gt;"",'2. Enter scores'!$B673-'2. Enter scores'!AG673,"")</f>
        <v/>
      </c>
      <c r="AI669" s="125" t="str">
        <f>IF('2. Enter scores'!AH673&lt;&gt;"",'2. Enter scores'!$B673-'2. Enter scores'!AH673,"")</f>
        <v/>
      </c>
      <c r="AJ669" s="125" t="str">
        <f>IF('2. Enter scores'!AI673&lt;&gt;"",'2. Enter scores'!$B673-'2. Enter scores'!AI673,"")</f>
        <v/>
      </c>
      <c r="AK669" s="125" t="str">
        <f>IF('2. Enter scores'!AJ673&lt;&gt;"",'2. Enter scores'!$B673-'2. Enter scores'!AJ673,"")</f>
        <v/>
      </c>
      <c r="AL669" s="125" t="str">
        <f>IF('2. Enter scores'!AK673&lt;&gt;"",'2. Enter scores'!$B673-'2. Enter scores'!AK673,"")</f>
        <v/>
      </c>
      <c r="AM669" s="125" t="str">
        <f>IF('2. Enter scores'!AL673&lt;&gt;"",'2. Enter scores'!$B673-'2. Enter scores'!AL673,"")</f>
        <v/>
      </c>
      <c r="AN669" s="125" t="str">
        <f>IF('2. Enter scores'!AM673&lt;&gt;"",'2. Enter scores'!$B673-'2. Enter scores'!AM673,"")</f>
        <v/>
      </c>
      <c r="AO669" s="125" t="str">
        <f>IF('2. Enter scores'!AN673&lt;&gt;"",'2. Enter scores'!$B673-'2. Enter scores'!AN673,"")</f>
        <v/>
      </c>
      <c r="AP669" s="125" t="str">
        <f>IF('2. Enter scores'!AO673&lt;&gt;"",'2. Enter scores'!$B673-'2. Enter scores'!AO673,"")</f>
        <v/>
      </c>
      <c r="AQ669" s="125" t="str">
        <f>IF('2. Enter scores'!AP673&lt;&gt;"",'2. Enter scores'!$B673-'2. Enter scores'!AP673,"")</f>
        <v/>
      </c>
      <c r="AR669" s="125" t="str">
        <f>IF('2. Enter scores'!AQ673&lt;&gt;"",'2. Enter scores'!$B673-'2. Enter scores'!AQ673,"")</f>
        <v/>
      </c>
      <c r="AS669" s="125" t="str">
        <f>IF('2. Enter scores'!AR673&lt;&gt;"",'2. Enter scores'!$B673-'2. Enter scores'!AR673,"")</f>
        <v/>
      </c>
      <c r="AT669" s="125" t="str">
        <f>IF('2. Enter scores'!AS673&lt;&gt;"",'2. Enter scores'!$B673-'2. Enter scores'!AS673,"")</f>
        <v/>
      </c>
      <c r="AU669" s="125" t="str">
        <f>IF('2. Enter scores'!AT673&lt;&gt;"",'2. Enter scores'!$B673-'2. Enter scores'!AT673,"")</f>
        <v/>
      </c>
      <c r="AV669" s="125" t="str">
        <f>IF('2. Enter scores'!AU673&lt;&gt;"",'2. Enter scores'!$B673-'2. Enter scores'!AU673,"")</f>
        <v/>
      </c>
      <c r="AW669" s="125" t="str">
        <f>IF('2. Enter scores'!AV673&lt;&gt;"",'2. Enter scores'!$B673-'2. Enter scores'!AV673,"")</f>
        <v/>
      </c>
      <c r="AX669" s="125" t="str">
        <f>IF('2. Enter scores'!AW673&lt;&gt;"",'2. Enter scores'!$B673-'2. Enter scores'!AW673,"")</f>
        <v/>
      </c>
      <c r="AY669" s="125" t="str">
        <f>IF('2. Enter scores'!AX673&lt;&gt;"",'2. Enter scores'!$B673-'2. Enter scores'!AX673,"")</f>
        <v/>
      </c>
      <c r="AZ669" s="125" t="str">
        <f>IF('2. Enter scores'!AY673&lt;&gt;"",'2. Enter scores'!$B673-'2. Enter scores'!AY673,"")</f>
        <v/>
      </c>
      <c r="BA669" s="125" t="str">
        <f>IF('2. Enter scores'!AZ673&lt;&gt;"",'2. Enter scores'!$B673-'2. Enter scores'!AZ673,"")</f>
        <v/>
      </c>
      <c r="BB669" s="125" t="str">
        <f>IF('2. Enter scores'!BA673&lt;&gt;"",'2. Enter scores'!$B673-'2. Enter scores'!BA673,"")</f>
        <v/>
      </c>
      <c r="BC669" s="125" t="str">
        <f>IF('2. Enter scores'!BB673&lt;&gt;"",'2. Enter scores'!$B673-'2. Enter scores'!BB673,"")</f>
        <v/>
      </c>
      <c r="BD669" s="125" t="str">
        <f>IF('2. Enter scores'!BC673&lt;&gt;"",'2. Enter scores'!$B673-'2. Enter scores'!BC673,"")</f>
        <v/>
      </c>
      <c r="BE669" s="125" t="str">
        <f>IF('2. Enter scores'!BD673&lt;&gt;"",'2. Enter scores'!$B673-'2. Enter scores'!BD673,"")</f>
        <v/>
      </c>
      <c r="BF669" s="125" t="str">
        <f>IF('2. Enter scores'!BE673&lt;&gt;"",'2. Enter scores'!$B673-'2. Enter scores'!BE673,"")</f>
        <v/>
      </c>
      <c r="BG669" s="125" t="str">
        <f>IF('2. Enter scores'!BF673&lt;&gt;"",'2. Enter scores'!$B673-'2. Enter scores'!BF673,"")</f>
        <v/>
      </c>
      <c r="BH669" s="125" t="str">
        <f>IF('2. Enter scores'!BG673&lt;&gt;"",'2. Enter scores'!$B673-'2. Enter scores'!BG673,"")</f>
        <v/>
      </c>
      <c r="BI669" s="125" t="str">
        <f>IF('2. Enter scores'!BH673&lt;&gt;"",'2. Enter scores'!$B673-'2. Enter scores'!BH673,"")</f>
        <v/>
      </c>
      <c r="BJ669" s="125" t="str">
        <f>IF('2. Enter scores'!BI673&lt;&gt;"",'2. Enter scores'!$B673-'2. Enter scores'!BI673,"")</f>
        <v/>
      </c>
      <c r="BK669" s="125" t="str">
        <f>IF('2. Enter scores'!BJ673&lt;&gt;"",'2. Enter scores'!$B673-'2. Enter scores'!BJ673,"")</f>
        <v/>
      </c>
      <c r="BL669" s="125" t="str">
        <f>IF('2. Enter scores'!BK673&lt;&gt;"",'2. Enter scores'!$B673-'2. Enter scores'!BK673,"")</f>
        <v/>
      </c>
      <c r="BM669" s="125" t="str">
        <f>IF('2. Enter scores'!BL673&lt;&gt;"",'2. Enter scores'!$B673-'2. Enter scores'!BL673,"")</f>
        <v/>
      </c>
      <c r="BN669" s="125" t="str">
        <f>IF('2. Enter scores'!BM673&lt;&gt;"",'2. Enter scores'!$B673-'2. Enter scores'!BM673,"")</f>
        <v/>
      </c>
      <c r="BO669" s="125" t="str">
        <f>IF('2. Enter scores'!BN673&lt;&gt;"",'2. Enter scores'!$B673-'2. Enter scores'!BN673,"")</f>
        <v/>
      </c>
      <c r="BP669" s="108">
        <v>1000</v>
      </c>
    </row>
    <row r="670" spans="2:68" x14ac:dyDescent="0.35">
      <c r="B670" s="125" t="str">
        <f>IF('2. Enter scores'!A674&lt;&gt;"",'2. Enter scores'!A674,"")</f>
        <v/>
      </c>
      <c r="H670" s="125" t="str">
        <f>IF('2. Enter scores'!G674&lt;&gt;"",'2. Enter scores'!$B674-'2. Enter scores'!G674,"")</f>
        <v/>
      </c>
      <c r="I670" s="125" t="str">
        <f>IF('2. Enter scores'!H674&lt;&gt;"",'2. Enter scores'!$B674-'2. Enter scores'!H674,"")</f>
        <v/>
      </c>
      <c r="J670" s="125" t="str">
        <f>IF('2. Enter scores'!I674&lt;&gt;"",'2. Enter scores'!$B674-'2. Enter scores'!I674,"")</f>
        <v/>
      </c>
      <c r="K670" s="125" t="str">
        <f>IF('2. Enter scores'!J674&lt;&gt;"",'2. Enter scores'!$B674-'2. Enter scores'!J674,"")</f>
        <v/>
      </c>
      <c r="L670" s="125" t="str">
        <f>IF('2. Enter scores'!K674&lt;&gt;"",'2. Enter scores'!$B674-'2. Enter scores'!K674,"")</f>
        <v/>
      </c>
      <c r="M670" s="125" t="str">
        <f>IF('2. Enter scores'!L674&lt;&gt;"",'2. Enter scores'!$B674-'2. Enter scores'!L674,"")</f>
        <v/>
      </c>
      <c r="N670" s="125" t="str">
        <f>IF('2. Enter scores'!M674&lt;&gt;"",'2. Enter scores'!$B674-'2. Enter scores'!M674,"")</f>
        <v/>
      </c>
      <c r="O670" s="125" t="str">
        <f>IF('2. Enter scores'!N674&lt;&gt;"",'2. Enter scores'!$B674-'2. Enter scores'!N674,"")</f>
        <v/>
      </c>
      <c r="P670" s="125" t="str">
        <f>IF('2. Enter scores'!O674&lt;&gt;"",'2. Enter scores'!$B674-'2. Enter scores'!O674,"")</f>
        <v/>
      </c>
      <c r="Q670" s="125" t="str">
        <f>IF('2. Enter scores'!P674&lt;&gt;"",'2. Enter scores'!$B674-'2. Enter scores'!P674,"")</f>
        <v/>
      </c>
      <c r="R670" s="125" t="str">
        <f>IF('2. Enter scores'!Q674&lt;&gt;"",'2. Enter scores'!$B674-'2. Enter scores'!Q674,"")</f>
        <v/>
      </c>
      <c r="S670" s="125" t="str">
        <f>IF('2. Enter scores'!R674&lt;&gt;"",'2. Enter scores'!$B674-'2. Enter scores'!R674,"")</f>
        <v/>
      </c>
      <c r="T670" s="125" t="str">
        <f>IF('2. Enter scores'!S674&lt;&gt;"",'2. Enter scores'!$B674-'2. Enter scores'!S674,"")</f>
        <v/>
      </c>
      <c r="U670" s="125" t="str">
        <f>IF('2. Enter scores'!T674&lt;&gt;"",'2. Enter scores'!$B674-'2. Enter scores'!T674,"")</f>
        <v/>
      </c>
      <c r="V670" s="125" t="str">
        <f>IF('2. Enter scores'!U674&lt;&gt;"",'2. Enter scores'!$B674-'2. Enter scores'!U674,"")</f>
        <v/>
      </c>
      <c r="W670" s="125" t="str">
        <f>IF('2. Enter scores'!V674&lt;&gt;"",'2. Enter scores'!$B674-'2. Enter scores'!V674,"")</f>
        <v/>
      </c>
      <c r="X670" s="125" t="str">
        <f>IF('2. Enter scores'!W674&lt;&gt;"",'2. Enter scores'!$B674-'2. Enter scores'!W674,"")</f>
        <v/>
      </c>
      <c r="Y670" s="125" t="str">
        <f>IF('2. Enter scores'!X674&lt;&gt;"",'2. Enter scores'!$B674-'2. Enter scores'!X674,"")</f>
        <v/>
      </c>
      <c r="Z670" s="125" t="str">
        <f>IF('2. Enter scores'!Y674&lt;&gt;"",'2. Enter scores'!$B674-'2. Enter scores'!Y674,"")</f>
        <v/>
      </c>
      <c r="AA670" s="125" t="str">
        <f>IF('2. Enter scores'!Z674&lt;&gt;"",'2. Enter scores'!$B674-'2. Enter scores'!Z674,"")</f>
        <v/>
      </c>
      <c r="AB670" s="125" t="str">
        <f>IF('2. Enter scores'!AA674&lt;&gt;"",'2. Enter scores'!$B674-'2. Enter scores'!AA674,"")</f>
        <v/>
      </c>
      <c r="AC670" s="125" t="str">
        <f>IF('2. Enter scores'!AB674&lt;&gt;"",'2. Enter scores'!$B674-'2. Enter scores'!AB674,"")</f>
        <v/>
      </c>
      <c r="AD670" s="125" t="str">
        <f>IF('2. Enter scores'!AC674&lt;&gt;"",'2. Enter scores'!$B674-'2. Enter scores'!AC674,"")</f>
        <v/>
      </c>
      <c r="AE670" s="125" t="str">
        <f>IF('2. Enter scores'!AD674&lt;&gt;"",'2. Enter scores'!$B674-'2. Enter scores'!AD674,"")</f>
        <v/>
      </c>
      <c r="AF670" s="125" t="str">
        <f>IF('2. Enter scores'!AE674&lt;&gt;"",'2. Enter scores'!$B674-'2. Enter scores'!AE674,"")</f>
        <v/>
      </c>
      <c r="AG670" s="125" t="str">
        <f>IF('2. Enter scores'!AF674&lt;&gt;"",'2. Enter scores'!$B674-'2. Enter scores'!AF674,"")</f>
        <v/>
      </c>
      <c r="AH670" s="125" t="str">
        <f>IF('2. Enter scores'!AG674&lt;&gt;"",'2. Enter scores'!$B674-'2. Enter scores'!AG674,"")</f>
        <v/>
      </c>
      <c r="AI670" s="125" t="str">
        <f>IF('2. Enter scores'!AH674&lt;&gt;"",'2. Enter scores'!$B674-'2. Enter scores'!AH674,"")</f>
        <v/>
      </c>
      <c r="AJ670" s="125" t="str">
        <f>IF('2. Enter scores'!AI674&lt;&gt;"",'2. Enter scores'!$B674-'2. Enter scores'!AI674,"")</f>
        <v/>
      </c>
      <c r="AK670" s="125" t="str">
        <f>IF('2. Enter scores'!AJ674&lt;&gt;"",'2. Enter scores'!$B674-'2. Enter scores'!AJ674,"")</f>
        <v/>
      </c>
      <c r="AL670" s="125" t="str">
        <f>IF('2. Enter scores'!AK674&lt;&gt;"",'2. Enter scores'!$B674-'2. Enter scores'!AK674,"")</f>
        <v/>
      </c>
      <c r="AM670" s="125" t="str">
        <f>IF('2. Enter scores'!AL674&lt;&gt;"",'2. Enter scores'!$B674-'2. Enter scores'!AL674,"")</f>
        <v/>
      </c>
      <c r="AN670" s="125" t="str">
        <f>IF('2. Enter scores'!AM674&lt;&gt;"",'2. Enter scores'!$B674-'2. Enter scores'!AM674,"")</f>
        <v/>
      </c>
      <c r="AO670" s="125" t="str">
        <f>IF('2. Enter scores'!AN674&lt;&gt;"",'2. Enter scores'!$B674-'2. Enter scores'!AN674,"")</f>
        <v/>
      </c>
      <c r="AP670" s="125" t="str">
        <f>IF('2. Enter scores'!AO674&lt;&gt;"",'2. Enter scores'!$B674-'2. Enter scores'!AO674,"")</f>
        <v/>
      </c>
      <c r="AQ670" s="125" t="str">
        <f>IF('2. Enter scores'!AP674&lt;&gt;"",'2. Enter scores'!$B674-'2. Enter scores'!AP674,"")</f>
        <v/>
      </c>
      <c r="AR670" s="125" t="str">
        <f>IF('2. Enter scores'!AQ674&lt;&gt;"",'2. Enter scores'!$B674-'2. Enter scores'!AQ674,"")</f>
        <v/>
      </c>
      <c r="AS670" s="125" t="str">
        <f>IF('2. Enter scores'!AR674&lt;&gt;"",'2. Enter scores'!$B674-'2. Enter scores'!AR674,"")</f>
        <v/>
      </c>
      <c r="AT670" s="125" t="str">
        <f>IF('2. Enter scores'!AS674&lt;&gt;"",'2. Enter scores'!$B674-'2. Enter scores'!AS674,"")</f>
        <v/>
      </c>
      <c r="AU670" s="125" t="str">
        <f>IF('2. Enter scores'!AT674&lt;&gt;"",'2. Enter scores'!$B674-'2. Enter scores'!AT674,"")</f>
        <v/>
      </c>
      <c r="AV670" s="125" t="str">
        <f>IF('2. Enter scores'!AU674&lt;&gt;"",'2. Enter scores'!$B674-'2. Enter scores'!AU674,"")</f>
        <v/>
      </c>
      <c r="AW670" s="125" t="str">
        <f>IF('2. Enter scores'!AV674&lt;&gt;"",'2. Enter scores'!$B674-'2. Enter scores'!AV674,"")</f>
        <v/>
      </c>
      <c r="AX670" s="125" t="str">
        <f>IF('2. Enter scores'!AW674&lt;&gt;"",'2. Enter scores'!$B674-'2. Enter scores'!AW674,"")</f>
        <v/>
      </c>
      <c r="AY670" s="125" t="str">
        <f>IF('2. Enter scores'!AX674&lt;&gt;"",'2. Enter scores'!$B674-'2. Enter scores'!AX674,"")</f>
        <v/>
      </c>
      <c r="AZ670" s="125" t="str">
        <f>IF('2. Enter scores'!AY674&lt;&gt;"",'2. Enter scores'!$B674-'2. Enter scores'!AY674,"")</f>
        <v/>
      </c>
      <c r="BA670" s="125" t="str">
        <f>IF('2. Enter scores'!AZ674&lt;&gt;"",'2. Enter scores'!$B674-'2. Enter scores'!AZ674,"")</f>
        <v/>
      </c>
      <c r="BB670" s="125" t="str">
        <f>IF('2. Enter scores'!BA674&lt;&gt;"",'2. Enter scores'!$B674-'2. Enter scores'!BA674,"")</f>
        <v/>
      </c>
      <c r="BC670" s="125" t="str">
        <f>IF('2. Enter scores'!BB674&lt;&gt;"",'2. Enter scores'!$B674-'2. Enter scores'!BB674,"")</f>
        <v/>
      </c>
      <c r="BD670" s="125" t="str">
        <f>IF('2. Enter scores'!BC674&lt;&gt;"",'2. Enter scores'!$B674-'2. Enter scores'!BC674,"")</f>
        <v/>
      </c>
      <c r="BE670" s="125" t="str">
        <f>IF('2. Enter scores'!BD674&lt;&gt;"",'2. Enter scores'!$B674-'2. Enter scores'!BD674,"")</f>
        <v/>
      </c>
      <c r="BF670" s="125" t="str">
        <f>IF('2. Enter scores'!BE674&lt;&gt;"",'2. Enter scores'!$B674-'2. Enter scores'!BE674,"")</f>
        <v/>
      </c>
      <c r="BG670" s="125" t="str">
        <f>IF('2. Enter scores'!BF674&lt;&gt;"",'2. Enter scores'!$B674-'2. Enter scores'!BF674,"")</f>
        <v/>
      </c>
      <c r="BH670" s="125" t="str">
        <f>IF('2. Enter scores'!BG674&lt;&gt;"",'2. Enter scores'!$B674-'2. Enter scores'!BG674,"")</f>
        <v/>
      </c>
      <c r="BI670" s="125" t="str">
        <f>IF('2. Enter scores'!BH674&lt;&gt;"",'2. Enter scores'!$B674-'2. Enter scores'!BH674,"")</f>
        <v/>
      </c>
      <c r="BJ670" s="125" t="str">
        <f>IF('2. Enter scores'!BI674&lt;&gt;"",'2. Enter scores'!$B674-'2. Enter scores'!BI674,"")</f>
        <v/>
      </c>
      <c r="BK670" s="125" t="str">
        <f>IF('2. Enter scores'!BJ674&lt;&gt;"",'2. Enter scores'!$B674-'2. Enter scores'!BJ674,"")</f>
        <v/>
      </c>
      <c r="BL670" s="125" t="str">
        <f>IF('2. Enter scores'!BK674&lt;&gt;"",'2. Enter scores'!$B674-'2. Enter scores'!BK674,"")</f>
        <v/>
      </c>
      <c r="BM670" s="125" t="str">
        <f>IF('2. Enter scores'!BL674&lt;&gt;"",'2. Enter scores'!$B674-'2. Enter scores'!BL674,"")</f>
        <v/>
      </c>
      <c r="BN670" s="125" t="str">
        <f>IF('2. Enter scores'!BM674&lt;&gt;"",'2. Enter scores'!$B674-'2. Enter scores'!BM674,"")</f>
        <v/>
      </c>
      <c r="BO670" s="125" t="str">
        <f>IF('2. Enter scores'!BN674&lt;&gt;"",'2. Enter scores'!$B674-'2. Enter scores'!BN674,"")</f>
        <v/>
      </c>
      <c r="BP670" s="108">
        <v>1000</v>
      </c>
    </row>
    <row r="671" spans="2:68" x14ac:dyDescent="0.35">
      <c r="B671" s="125" t="str">
        <f>IF('2. Enter scores'!A675&lt;&gt;"",'2. Enter scores'!A675,"")</f>
        <v/>
      </c>
      <c r="H671" s="125" t="str">
        <f>IF('2. Enter scores'!G675&lt;&gt;"",'2. Enter scores'!$B675-'2. Enter scores'!G675,"")</f>
        <v/>
      </c>
      <c r="I671" s="125" t="str">
        <f>IF('2. Enter scores'!H675&lt;&gt;"",'2. Enter scores'!$B675-'2. Enter scores'!H675,"")</f>
        <v/>
      </c>
      <c r="J671" s="125" t="str">
        <f>IF('2. Enter scores'!I675&lt;&gt;"",'2. Enter scores'!$B675-'2. Enter scores'!I675,"")</f>
        <v/>
      </c>
      <c r="K671" s="125" t="str">
        <f>IF('2. Enter scores'!J675&lt;&gt;"",'2. Enter scores'!$B675-'2. Enter scores'!J675,"")</f>
        <v/>
      </c>
      <c r="L671" s="125" t="str">
        <f>IF('2. Enter scores'!K675&lt;&gt;"",'2. Enter scores'!$B675-'2. Enter scores'!K675,"")</f>
        <v/>
      </c>
      <c r="M671" s="125" t="str">
        <f>IF('2. Enter scores'!L675&lt;&gt;"",'2. Enter scores'!$B675-'2. Enter scores'!L675,"")</f>
        <v/>
      </c>
      <c r="N671" s="125" t="str">
        <f>IF('2. Enter scores'!M675&lt;&gt;"",'2. Enter scores'!$B675-'2. Enter scores'!M675,"")</f>
        <v/>
      </c>
      <c r="O671" s="125" t="str">
        <f>IF('2. Enter scores'!N675&lt;&gt;"",'2. Enter scores'!$B675-'2. Enter scores'!N675,"")</f>
        <v/>
      </c>
      <c r="P671" s="125" t="str">
        <f>IF('2. Enter scores'!O675&lt;&gt;"",'2. Enter scores'!$B675-'2. Enter scores'!O675,"")</f>
        <v/>
      </c>
      <c r="Q671" s="125" t="str">
        <f>IF('2. Enter scores'!P675&lt;&gt;"",'2. Enter scores'!$B675-'2. Enter scores'!P675,"")</f>
        <v/>
      </c>
      <c r="R671" s="125" t="str">
        <f>IF('2. Enter scores'!Q675&lt;&gt;"",'2. Enter scores'!$B675-'2. Enter scores'!Q675,"")</f>
        <v/>
      </c>
      <c r="S671" s="125" t="str">
        <f>IF('2. Enter scores'!R675&lt;&gt;"",'2. Enter scores'!$B675-'2. Enter scores'!R675,"")</f>
        <v/>
      </c>
      <c r="T671" s="125" t="str">
        <f>IF('2. Enter scores'!S675&lt;&gt;"",'2. Enter scores'!$B675-'2. Enter scores'!S675,"")</f>
        <v/>
      </c>
      <c r="U671" s="125" t="str">
        <f>IF('2. Enter scores'!T675&lt;&gt;"",'2. Enter scores'!$B675-'2. Enter scores'!T675,"")</f>
        <v/>
      </c>
      <c r="V671" s="125" t="str">
        <f>IF('2. Enter scores'!U675&lt;&gt;"",'2. Enter scores'!$B675-'2. Enter scores'!U675,"")</f>
        <v/>
      </c>
      <c r="W671" s="125" t="str">
        <f>IF('2. Enter scores'!V675&lt;&gt;"",'2. Enter scores'!$B675-'2. Enter scores'!V675,"")</f>
        <v/>
      </c>
      <c r="X671" s="125" t="str">
        <f>IF('2. Enter scores'!W675&lt;&gt;"",'2. Enter scores'!$B675-'2. Enter scores'!W675,"")</f>
        <v/>
      </c>
      <c r="Y671" s="125" t="str">
        <f>IF('2. Enter scores'!X675&lt;&gt;"",'2. Enter scores'!$B675-'2. Enter scores'!X675,"")</f>
        <v/>
      </c>
      <c r="Z671" s="125" t="str">
        <f>IF('2. Enter scores'!Y675&lt;&gt;"",'2. Enter scores'!$B675-'2. Enter scores'!Y675,"")</f>
        <v/>
      </c>
      <c r="AA671" s="125" t="str">
        <f>IF('2. Enter scores'!Z675&lt;&gt;"",'2. Enter scores'!$B675-'2. Enter scores'!Z675,"")</f>
        <v/>
      </c>
      <c r="AB671" s="125" t="str">
        <f>IF('2. Enter scores'!AA675&lt;&gt;"",'2. Enter scores'!$B675-'2. Enter scores'!AA675,"")</f>
        <v/>
      </c>
      <c r="AC671" s="125" t="str">
        <f>IF('2. Enter scores'!AB675&lt;&gt;"",'2. Enter scores'!$B675-'2. Enter scores'!AB675,"")</f>
        <v/>
      </c>
      <c r="AD671" s="125" t="str">
        <f>IF('2. Enter scores'!AC675&lt;&gt;"",'2. Enter scores'!$B675-'2. Enter scores'!AC675,"")</f>
        <v/>
      </c>
      <c r="AE671" s="125" t="str">
        <f>IF('2. Enter scores'!AD675&lt;&gt;"",'2. Enter scores'!$B675-'2. Enter scores'!AD675,"")</f>
        <v/>
      </c>
      <c r="AF671" s="125" t="str">
        <f>IF('2. Enter scores'!AE675&lt;&gt;"",'2. Enter scores'!$B675-'2. Enter scores'!AE675,"")</f>
        <v/>
      </c>
      <c r="AG671" s="125" t="str">
        <f>IF('2. Enter scores'!AF675&lt;&gt;"",'2. Enter scores'!$B675-'2. Enter scores'!AF675,"")</f>
        <v/>
      </c>
      <c r="AH671" s="125" t="str">
        <f>IF('2. Enter scores'!AG675&lt;&gt;"",'2. Enter scores'!$B675-'2. Enter scores'!AG675,"")</f>
        <v/>
      </c>
      <c r="AI671" s="125" t="str">
        <f>IF('2. Enter scores'!AH675&lt;&gt;"",'2. Enter scores'!$B675-'2. Enter scores'!AH675,"")</f>
        <v/>
      </c>
      <c r="AJ671" s="125" t="str">
        <f>IF('2. Enter scores'!AI675&lt;&gt;"",'2. Enter scores'!$B675-'2. Enter scores'!AI675,"")</f>
        <v/>
      </c>
      <c r="AK671" s="125" t="str">
        <f>IF('2. Enter scores'!AJ675&lt;&gt;"",'2. Enter scores'!$B675-'2. Enter scores'!AJ675,"")</f>
        <v/>
      </c>
      <c r="AL671" s="125" t="str">
        <f>IF('2. Enter scores'!AK675&lt;&gt;"",'2. Enter scores'!$B675-'2. Enter scores'!AK675,"")</f>
        <v/>
      </c>
      <c r="AM671" s="125" t="str">
        <f>IF('2. Enter scores'!AL675&lt;&gt;"",'2. Enter scores'!$B675-'2. Enter scores'!AL675,"")</f>
        <v/>
      </c>
      <c r="AN671" s="125" t="str">
        <f>IF('2. Enter scores'!AM675&lt;&gt;"",'2. Enter scores'!$B675-'2. Enter scores'!AM675,"")</f>
        <v/>
      </c>
      <c r="AO671" s="125" t="str">
        <f>IF('2. Enter scores'!AN675&lt;&gt;"",'2. Enter scores'!$B675-'2. Enter scores'!AN675,"")</f>
        <v/>
      </c>
      <c r="AP671" s="125" t="str">
        <f>IF('2. Enter scores'!AO675&lt;&gt;"",'2. Enter scores'!$B675-'2. Enter scores'!AO675,"")</f>
        <v/>
      </c>
      <c r="AQ671" s="125" t="str">
        <f>IF('2. Enter scores'!AP675&lt;&gt;"",'2. Enter scores'!$B675-'2. Enter scores'!AP675,"")</f>
        <v/>
      </c>
      <c r="AR671" s="125" t="str">
        <f>IF('2. Enter scores'!AQ675&lt;&gt;"",'2. Enter scores'!$B675-'2. Enter scores'!AQ675,"")</f>
        <v/>
      </c>
      <c r="AS671" s="125" t="str">
        <f>IF('2. Enter scores'!AR675&lt;&gt;"",'2. Enter scores'!$B675-'2. Enter scores'!AR675,"")</f>
        <v/>
      </c>
      <c r="AT671" s="125" t="str">
        <f>IF('2. Enter scores'!AS675&lt;&gt;"",'2. Enter scores'!$B675-'2. Enter scores'!AS675,"")</f>
        <v/>
      </c>
      <c r="AU671" s="125" t="str">
        <f>IF('2. Enter scores'!AT675&lt;&gt;"",'2. Enter scores'!$B675-'2. Enter scores'!AT675,"")</f>
        <v/>
      </c>
      <c r="AV671" s="125" t="str">
        <f>IF('2. Enter scores'!AU675&lt;&gt;"",'2. Enter scores'!$B675-'2. Enter scores'!AU675,"")</f>
        <v/>
      </c>
      <c r="AW671" s="125" t="str">
        <f>IF('2. Enter scores'!AV675&lt;&gt;"",'2. Enter scores'!$B675-'2. Enter scores'!AV675,"")</f>
        <v/>
      </c>
      <c r="AX671" s="125" t="str">
        <f>IF('2. Enter scores'!AW675&lt;&gt;"",'2. Enter scores'!$B675-'2. Enter scores'!AW675,"")</f>
        <v/>
      </c>
      <c r="AY671" s="125" t="str">
        <f>IF('2. Enter scores'!AX675&lt;&gt;"",'2. Enter scores'!$B675-'2. Enter scores'!AX675,"")</f>
        <v/>
      </c>
      <c r="AZ671" s="125" t="str">
        <f>IF('2. Enter scores'!AY675&lt;&gt;"",'2. Enter scores'!$B675-'2. Enter scores'!AY675,"")</f>
        <v/>
      </c>
      <c r="BA671" s="125" t="str">
        <f>IF('2. Enter scores'!AZ675&lt;&gt;"",'2. Enter scores'!$B675-'2. Enter scores'!AZ675,"")</f>
        <v/>
      </c>
      <c r="BB671" s="125" t="str">
        <f>IF('2. Enter scores'!BA675&lt;&gt;"",'2. Enter scores'!$B675-'2. Enter scores'!BA675,"")</f>
        <v/>
      </c>
      <c r="BC671" s="125" t="str">
        <f>IF('2. Enter scores'!BB675&lt;&gt;"",'2. Enter scores'!$B675-'2. Enter scores'!BB675,"")</f>
        <v/>
      </c>
      <c r="BD671" s="125" t="str">
        <f>IF('2. Enter scores'!BC675&lt;&gt;"",'2. Enter scores'!$B675-'2. Enter scores'!BC675,"")</f>
        <v/>
      </c>
      <c r="BE671" s="125" t="str">
        <f>IF('2. Enter scores'!BD675&lt;&gt;"",'2. Enter scores'!$B675-'2. Enter scores'!BD675,"")</f>
        <v/>
      </c>
      <c r="BF671" s="125" t="str">
        <f>IF('2. Enter scores'!BE675&lt;&gt;"",'2. Enter scores'!$B675-'2. Enter scores'!BE675,"")</f>
        <v/>
      </c>
      <c r="BG671" s="125" t="str">
        <f>IF('2. Enter scores'!BF675&lt;&gt;"",'2. Enter scores'!$B675-'2. Enter scores'!BF675,"")</f>
        <v/>
      </c>
      <c r="BH671" s="125" t="str">
        <f>IF('2. Enter scores'!BG675&lt;&gt;"",'2. Enter scores'!$B675-'2. Enter scores'!BG675,"")</f>
        <v/>
      </c>
      <c r="BI671" s="125" t="str">
        <f>IF('2. Enter scores'!BH675&lt;&gt;"",'2. Enter scores'!$B675-'2. Enter scores'!BH675,"")</f>
        <v/>
      </c>
      <c r="BJ671" s="125" t="str">
        <f>IF('2. Enter scores'!BI675&lt;&gt;"",'2. Enter scores'!$B675-'2. Enter scores'!BI675,"")</f>
        <v/>
      </c>
      <c r="BK671" s="125" t="str">
        <f>IF('2. Enter scores'!BJ675&lt;&gt;"",'2. Enter scores'!$B675-'2. Enter scores'!BJ675,"")</f>
        <v/>
      </c>
      <c r="BL671" s="125" t="str">
        <f>IF('2. Enter scores'!BK675&lt;&gt;"",'2. Enter scores'!$B675-'2. Enter scores'!BK675,"")</f>
        <v/>
      </c>
      <c r="BM671" s="125" t="str">
        <f>IF('2. Enter scores'!BL675&lt;&gt;"",'2. Enter scores'!$B675-'2. Enter scores'!BL675,"")</f>
        <v/>
      </c>
      <c r="BN671" s="125" t="str">
        <f>IF('2. Enter scores'!BM675&lt;&gt;"",'2. Enter scores'!$B675-'2. Enter scores'!BM675,"")</f>
        <v/>
      </c>
      <c r="BO671" s="125" t="str">
        <f>IF('2. Enter scores'!BN675&lt;&gt;"",'2. Enter scores'!$B675-'2. Enter scores'!BN675,"")</f>
        <v/>
      </c>
      <c r="BP671" s="108">
        <v>1000</v>
      </c>
    </row>
    <row r="672" spans="2:68" x14ac:dyDescent="0.35">
      <c r="B672" s="125" t="str">
        <f>IF('2. Enter scores'!A676&lt;&gt;"",'2. Enter scores'!A676,"")</f>
        <v/>
      </c>
      <c r="H672" s="125" t="str">
        <f>IF('2. Enter scores'!G676&lt;&gt;"",'2. Enter scores'!$B676-'2. Enter scores'!G676,"")</f>
        <v/>
      </c>
      <c r="I672" s="125" t="str">
        <f>IF('2. Enter scores'!H676&lt;&gt;"",'2. Enter scores'!$B676-'2. Enter scores'!H676,"")</f>
        <v/>
      </c>
      <c r="J672" s="125" t="str">
        <f>IF('2. Enter scores'!I676&lt;&gt;"",'2. Enter scores'!$B676-'2. Enter scores'!I676,"")</f>
        <v/>
      </c>
      <c r="K672" s="125" t="str">
        <f>IF('2. Enter scores'!J676&lt;&gt;"",'2. Enter scores'!$B676-'2. Enter scores'!J676,"")</f>
        <v/>
      </c>
      <c r="L672" s="125" t="str">
        <f>IF('2. Enter scores'!K676&lt;&gt;"",'2. Enter scores'!$B676-'2. Enter scores'!K676,"")</f>
        <v/>
      </c>
      <c r="M672" s="125" t="str">
        <f>IF('2. Enter scores'!L676&lt;&gt;"",'2. Enter scores'!$B676-'2. Enter scores'!L676,"")</f>
        <v/>
      </c>
      <c r="N672" s="125" t="str">
        <f>IF('2. Enter scores'!M676&lt;&gt;"",'2. Enter scores'!$B676-'2. Enter scores'!M676,"")</f>
        <v/>
      </c>
      <c r="O672" s="125" t="str">
        <f>IF('2. Enter scores'!N676&lt;&gt;"",'2. Enter scores'!$B676-'2. Enter scores'!N676,"")</f>
        <v/>
      </c>
      <c r="P672" s="125" t="str">
        <f>IF('2. Enter scores'!O676&lt;&gt;"",'2. Enter scores'!$B676-'2. Enter scores'!O676,"")</f>
        <v/>
      </c>
      <c r="Q672" s="125" t="str">
        <f>IF('2. Enter scores'!P676&lt;&gt;"",'2. Enter scores'!$B676-'2. Enter scores'!P676,"")</f>
        <v/>
      </c>
      <c r="R672" s="125" t="str">
        <f>IF('2. Enter scores'!Q676&lt;&gt;"",'2. Enter scores'!$B676-'2. Enter scores'!Q676,"")</f>
        <v/>
      </c>
      <c r="S672" s="125" t="str">
        <f>IF('2. Enter scores'!R676&lt;&gt;"",'2. Enter scores'!$B676-'2. Enter scores'!R676,"")</f>
        <v/>
      </c>
      <c r="T672" s="125" t="str">
        <f>IF('2. Enter scores'!S676&lt;&gt;"",'2. Enter scores'!$B676-'2. Enter scores'!S676,"")</f>
        <v/>
      </c>
      <c r="U672" s="125" t="str">
        <f>IF('2. Enter scores'!T676&lt;&gt;"",'2. Enter scores'!$B676-'2. Enter scores'!T676,"")</f>
        <v/>
      </c>
      <c r="V672" s="125" t="str">
        <f>IF('2. Enter scores'!U676&lt;&gt;"",'2. Enter scores'!$B676-'2. Enter scores'!U676,"")</f>
        <v/>
      </c>
      <c r="W672" s="125" t="str">
        <f>IF('2. Enter scores'!V676&lt;&gt;"",'2. Enter scores'!$B676-'2. Enter scores'!V676,"")</f>
        <v/>
      </c>
      <c r="X672" s="125" t="str">
        <f>IF('2. Enter scores'!W676&lt;&gt;"",'2. Enter scores'!$B676-'2. Enter scores'!W676,"")</f>
        <v/>
      </c>
      <c r="Y672" s="125" t="str">
        <f>IF('2. Enter scores'!X676&lt;&gt;"",'2. Enter scores'!$B676-'2. Enter scores'!X676,"")</f>
        <v/>
      </c>
      <c r="Z672" s="125" t="str">
        <f>IF('2. Enter scores'!Y676&lt;&gt;"",'2. Enter scores'!$B676-'2. Enter scores'!Y676,"")</f>
        <v/>
      </c>
      <c r="AA672" s="125" t="str">
        <f>IF('2. Enter scores'!Z676&lt;&gt;"",'2. Enter scores'!$B676-'2. Enter scores'!Z676,"")</f>
        <v/>
      </c>
      <c r="AB672" s="125" t="str">
        <f>IF('2. Enter scores'!AA676&lt;&gt;"",'2. Enter scores'!$B676-'2. Enter scores'!AA676,"")</f>
        <v/>
      </c>
      <c r="AC672" s="125" t="str">
        <f>IF('2. Enter scores'!AB676&lt;&gt;"",'2. Enter scores'!$B676-'2. Enter scores'!AB676,"")</f>
        <v/>
      </c>
      <c r="AD672" s="125" t="str">
        <f>IF('2. Enter scores'!AC676&lt;&gt;"",'2. Enter scores'!$B676-'2. Enter scores'!AC676,"")</f>
        <v/>
      </c>
      <c r="AE672" s="125" t="str">
        <f>IF('2. Enter scores'!AD676&lt;&gt;"",'2. Enter scores'!$B676-'2. Enter scores'!AD676,"")</f>
        <v/>
      </c>
      <c r="AF672" s="125" t="str">
        <f>IF('2. Enter scores'!AE676&lt;&gt;"",'2. Enter scores'!$B676-'2. Enter scores'!AE676,"")</f>
        <v/>
      </c>
      <c r="AG672" s="125" t="str">
        <f>IF('2. Enter scores'!AF676&lt;&gt;"",'2. Enter scores'!$B676-'2. Enter scores'!AF676,"")</f>
        <v/>
      </c>
      <c r="AH672" s="125" t="str">
        <f>IF('2. Enter scores'!AG676&lt;&gt;"",'2. Enter scores'!$B676-'2. Enter scores'!AG676,"")</f>
        <v/>
      </c>
      <c r="AI672" s="125" t="str">
        <f>IF('2. Enter scores'!AH676&lt;&gt;"",'2. Enter scores'!$B676-'2. Enter scores'!AH676,"")</f>
        <v/>
      </c>
      <c r="AJ672" s="125" t="str">
        <f>IF('2. Enter scores'!AI676&lt;&gt;"",'2. Enter scores'!$B676-'2. Enter scores'!AI676,"")</f>
        <v/>
      </c>
      <c r="AK672" s="125" t="str">
        <f>IF('2. Enter scores'!AJ676&lt;&gt;"",'2. Enter scores'!$B676-'2. Enter scores'!AJ676,"")</f>
        <v/>
      </c>
      <c r="AL672" s="125" t="str">
        <f>IF('2. Enter scores'!AK676&lt;&gt;"",'2. Enter scores'!$B676-'2. Enter scores'!AK676,"")</f>
        <v/>
      </c>
      <c r="AM672" s="125" t="str">
        <f>IF('2. Enter scores'!AL676&lt;&gt;"",'2. Enter scores'!$B676-'2. Enter scores'!AL676,"")</f>
        <v/>
      </c>
      <c r="AN672" s="125" t="str">
        <f>IF('2. Enter scores'!AM676&lt;&gt;"",'2. Enter scores'!$B676-'2. Enter scores'!AM676,"")</f>
        <v/>
      </c>
      <c r="AO672" s="125" t="str">
        <f>IF('2. Enter scores'!AN676&lt;&gt;"",'2. Enter scores'!$B676-'2. Enter scores'!AN676,"")</f>
        <v/>
      </c>
      <c r="AP672" s="125" t="str">
        <f>IF('2. Enter scores'!AO676&lt;&gt;"",'2. Enter scores'!$B676-'2. Enter scores'!AO676,"")</f>
        <v/>
      </c>
      <c r="AQ672" s="125" t="str">
        <f>IF('2. Enter scores'!AP676&lt;&gt;"",'2. Enter scores'!$B676-'2. Enter scores'!AP676,"")</f>
        <v/>
      </c>
      <c r="AR672" s="125" t="str">
        <f>IF('2. Enter scores'!AQ676&lt;&gt;"",'2. Enter scores'!$B676-'2. Enter scores'!AQ676,"")</f>
        <v/>
      </c>
      <c r="AS672" s="125" t="str">
        <f>IF('2. Enter scores'!AR676&lt;&gt;"",'2. Enter scores'!$B676-'2. Enter scores'!AR676,"")</f>
        <v/>
      </c>
      <c r="AT672" s="125" t="str">
        <f>IF('2. Enter scores'!AS676&lt;&gt;"",'2. Enter scores'!$B676-'2. Enter scores'!AS676,"")</f>
        <v/>
      </c>
      <c r="AU672" s="125" t="str">
        <f>IF('2. Enter scores'!AT676&lt;&gt;"",'2. Enter scores'!$B676-'2. Enter scores'!AT676,"")</f>
        <v/>
      </c>
      <c r="AV672" s="125" t="str">
        <f>IF('2. Enter scores'!AU676&lt;&gt;"",'2. Enter scores'!$B676-'2. Enter scores'!AU676,"")</f>
        <v/>
      </c>
      <c r="AW672" s="125" t="str">
        <f>IF('2. Enter scores'!AV676&lt;&gt;"",'2. Enter scores'!$B676-'2. Enter scores'!AV676,"")</f>
        <v/>
      </c>
      <c r="AX672" s="125" t="str">
        <f>IF('2. Enter scores'!AW676&lt;&gt;"",'2. Enter scores'!$B676-'2. Enter scores'!AW676,"")</f>
        <v/>
      </c>
      <c r="AY672" s="125" t="str">
        <f>IF('2. Enter scores'!AX676&lt;&gt;"",'2. Enter scores'!$B676-'2. Enter scores'!AX676,"")</f>
        <v/>
      </c>
      <c r="AZ672" s="125" t="str">
        <f>IF('2. Enter scores'!AY676&lt;&gt;"",'2. Enter scores'!$B676-'2. Enter scores'!AY676,"")</f>
        <v/>
      </c>
      <c r="BA672" s="125" t="str">
        <f>IF('2. Enter scores'!AZ676&lt;&gt;"",'2. Enter scores'!$B676-'2. Enter scores'!AZ676,"")</f>
        <v/>
      </c>
      <c r="BB672" s="125" t="str">
        <f>IF('2. Enter scores'!BA676&lt;&gt;"",'2. Enter scores'!$B676-'2. Enter scores'!BA676,"")</f>
        <v/>
      </c>
      <c r="BC672" s="125" t="str">
        <f>IF('2. Enter scores'!BB676&lt;&gt;"",'2. Enter scores'!$B676-'2. Enter scores'!BB676,"")</f>
        <v/>
      </c>
      <c r="BD672" s="125" t="str">
        <f>IF('2. Enter scores'!BC676&lt;&gt;"",'2. Enter scores'!$B676-'2. Enter scores'!BC676,"")</f>
        <v/>
      </c>
      <c r="BE672" s="125" t="str">
        <f>IF('2. Enter scores'!BD676&lt;&gt;"",'2. Enter scores'!$B676-'2. Enter scores'!BD676,"")</f>
        <v/>
      </c>
      <c r="BF672" s="125" t="str">
        <f>IF('2. Enter scores'!BE676&lt;&gt;"",'2. Enter scores'!$B676-'2. Enter scores'!BE676,"")</f>
        <v/>
      </c>
      <c r="BG672" s="125" t="str">
        <f>IF('2. Enter scores'!BF676&lt;&gt;"",'2. Enter scores'!$B676-'2. Enter scores'!BF676,"")</f>
        <v/>
      </c>
      <c r="BH672" s="125" t="str">
        <f>IF('2. Enter scores'!BG676&lt;&gt;"",'2. Enter scores'!$B676-'2. Enter scores'!BG676,"")</f>
        <v/>
      </c>
      <c r="BI672" s="125" t="str">
        <f>IF('2. Enter scores'!BH676&lt;&gt;"",'2. Enter scores'!$B676-'2. Enter scores'!BH676,"")</f>
        <v/>
      </c>
      <c r="BJ672" s="125" t="str">
        <f>IF('2. Enter scores'!BI676&lt;&gt;"",'2. Enter scores'!$B676-'2. Enter scores'!BI676,"")</f>
        <v/>
      </c>
      <c r="BK672" s="125" t="str">
        <f>IF('2. Enter scores'!BJ676&lt;&gt;"",'2. Enter scores'!$B676-'2. Enter scores'!BJ676,"")</f>
        <v/>
      </c>
      <c r="BL672" s="125" t="str">
        <f>IF('2. Enter scores'!BK676&lt;&gt;"",'2. Enter scores'!$B676-'2. Enter scores'!BK676,"")</f>
        <v/>
      </c>
      <c r="BM672" s="125" t="str">
        <f>IF('2. Enter scores'!BL676&lt;&gt;"",'2. Enter scores'!$B676-'2. Enter scores'!BL676,"")</f>
        <v/>
      </c>
      <c r="BN672" s="125" t="str">
        <f>IF('2. Enter scores'!BM676&lt;&gt;"",'2. Enter scores'!$B676-'2. Enter scores'!BM676,"")</f>
        <v/>
      </c>
      <c r="BO672" s="125" t="str">
        <f>IF('2. Enter scores'!BN676&lt;&gt;"",'2. Enter scores'!$B676-'2. Enter scores'!BN676,"")</f>
        <v/>
      </c>
      <c r="BP672" s="108">
        <v>1000</v>
      </c>
    </row>
    <row r="673" spans="2:68" x14ac:dyDescent="0.35">
      <c r="B673" s="125" t="str">
        <f>IF('2. Enter scores'!A677&lt;&gt;"",'2. Enter scores'!A677,"")</f>
        <v/>
      </c>
      <c r="H673" s="125" t="str">
        <f>IF('2. Enter scores'!G677&lt;&gt;"",'2. Enter scores'!$B677-'2. Enter scores'!G677,"")</f>
        <v/>
      </c>
      <c r="I673" s="125" t="str">
        <f>IF('2. Enter scores'!H677&lt;&gt;"",'2. Enter scores'!$B677-'2. Enter scores'!H677,"")</f>
        <v/>
      </c>
      <c r="J673" s="125" t="str">
        <f>IF('2. Enter scores'!I677&lt;&gt;"",'2. Enter scores'!$B677-'2. Enter scores'!I677,"")</f>
        <v/>
      </c>
      <c r="K673" s="125" t="str">
        <f>IF('2. Enter scores'!J677&lt;&gt;"",'2. Enter scores'!$B677-'2. Enter scores'!J677,"")</f>
        <v/>
      </c>
      <c r="L673" s="125" t="str">
        <f>IF('2. Enter scores'!K677&lt;&gt;"",'2. Enter scores'!$B677-'2. Enter scores'!K677,"")</f>
        <v/>
      </c>
      <c r="M673" s="125" t="str">
        <f>IF('2. Enter scores'!L677&lt;&gt;"",'2. Enter scores'!$B677-'2. Enter scores'!L677,"")</f>
        <v/>
      </c>
      <c r="N673" s="125" t="str">
        <f>IF('2. Enter scores'!M677&lt;&gt;"",'2. Enter scores'!$B677-'2. Enter scores'!M677,"")</f>
        <v/>
      </c>
      <c r="O673" s="125" t="str">
        <f>IF('2. Enter scores'!N677&lt;&gt;"",'2. Enter scores'!$B677-'2. Enter scores'!N677,"")</f>
        <v/>
      </c>
      <c r="P673" s="125" t="str">
        <f>IF('2. Enter scores'!O677&lt;&gt;"",'2. Enter scores'!$B677-'2. Enter scores'!O677,"")</f>
        <v/>
      </c>
      <c r="Q673" s="125" t="str">
        <f>IF('2. Enter scores'!P677&lt;&gt;"",'2. Enter scores'!$B677-'2. Enter scores'!P677,"")</f>
        <v/>
      </c>
      <c r="R673" s="125" t="str">
        <f>IF('2. Enter scores'!Q677&lt;&gt;"",'2. Enter scores'!$B677-'2. Enter scores'!Q677,"")</f>
        <v/>
      </c>
      <c r="S673" s="125" t="str">
        <f>IF('2. Enter scores'!R677&lt;&gt;"",'2. Enter scores'!$B677-'2. Enter scores'!R677,"")</f>
        <v/>
      </c>
      <c r="T673" s="125" t="str">
        <f>IF('2. Enter scores'!S677&lt;&gt;"",'2. Enter scores'!$B677-'2. Enter scores'!S677,"")</f>
        <v/>
      </c>
      <c r="U673" s="125" t="str">
        <f>IF('2. Enter scores'!T677&lt;&gt;"",'2. Enter scores'!$B677-'2. Enter scores'!T677,"")</f>
        <v/>
      </c>
      <c r="V673" s="125" t="str">
        <f>IF('2. Enter scores'!U677&lt;&gt;"",'2. Enter scores'!$B677-'2. Enter scores'!U677,"")</f>
        <v/>
      </c>
      <c r="W673" s="125" t="str">
        <f>IF('2. Enter scores'!V677&lt;&gt;"",'2. Enter scores'!$B677-'2. Enter scores'!V677,"")</f>
        <v/>
      </c>
      <c r="X673" s="125" t="str">
        <f>IF('2. Enter scores'!W677&lt;&gt;"",'2. Enter scores'!$B677-'2. Enter scores'!W677,"")</f>
        <v/>
      </c>
      <c r="Y673" s="125" t="str">
        <f>IF('2. Enter scores'!X677&lt;&gt;"",'2. Enter scores'!$B677-'2. Enter scores'!X677,"")</f>
        <v/>
      </c>
      <c r="Z673" s="125" t="str">
        <f>IF('2. Enter scores'!Y677&lt;&gt;"",'2. Enter scores'!$B677-'2. Enter scores'!Y677,"")</f>
        <v/>
      </c>
      <c r="AA673" s="125" t="str">
        <f>IF('2. Enter scores'!Z677&lt;&gt;"",'2. Enter scores'!$B677-'2. Enter scores'!Z677,"")</f>
        <v/>
      </c>
      <c r="AB673" s="125" t="str">
        <f>IF('2. Enter scores'!AA677&lt;&gt;"",'2. Enter scores'!$B677-'2. Enter scores'!AA677,"")</f>
        <v/>
      </c>
      <c r="AC673" s="125" t="str">
        <f>IF('2. Enter scores'!AB677&lt;&gt;"",'2. Enter scores'!$B677-'2. Enter scores'!AB677,"")</f>
        <v/>
      </c>
      <c r="AD673" s="125" t="str">
        <f>IF('2. Enter scores'!AC677&lt;&gt;"",'2. Enter scores'!$B677-'2. Enter scores'!AC677,"")</f>
        <v/>
      </c>
      <c r="AE673" s="125" t="str">
        <f>IF('2. Enter scores'!AD677&lt;&gt;"",'2. Enter scores'!$B677-'2. Enter scores'!AD677,"")</f>
        <v/>
      </c>
      <c r="AF673" s="125" t="str">
        <f>IF('2. Enter scores'!AE677&lt;&gt;"",'2. Enter scores'!$B677-'2. Enter scores'!AE677,"")</f>
        <v/>
      </c>
      <c r="AG673" s="125" t="str">
        <f>IF('2. Enter scores'!AF677&lt;&gt;"",'2. Enter scores'!$B677-'2. Enter scores'!AF677,"")</f>
        <v/>
      </c>
      <c r="AH673" s="125" t="str">
        <f>IF('2. Enter scores'!AG677&lt;&gt;"",'2. Enter scores'!$B677-'2. Enter scores'!AG677,"")</f>
        <v/>
      </c>
      <c r="AI673" s="125" t="str">
        <f>IF('2. Enter scores'!AH677&lt;&gt;"",'2. Enter scores'!$B677-'2. Enter scores'!AH677,"")</f>
        <v/>
      </c>
      <c r="AJ673" s="125" t="str">
        <f>IF('2. Enter scores'!AI677&lt;&gt;"",'2. Enter scores'!$B677-'2. Enter scores'!AI677,"")</f>
        <v/>
      </c>
      <c r="AK673" s="125" t="str">
        <f>IF('2. Enter scores'!AJ677&lt;&gt;"",'2. Enter scores'!$B677-'2. Enter scores'!AJ677,"")</f>
        <v/>
      </c>
      <c r="AL673" s="125" t="str">
        <f>IF('2. Enter scores'!AK677&lt;&gt;"",'2. Enter scores'!$B677-'2. Enter scores'!AK677,"")</f>
        <v/>
      </c>
      <c r="AM673" s="125" t="str">
        <f>IF('2. Enter scores'!AL677&lt;&gt;"",'2. Enter scores'!$B677-'2. Enter scores'!AL677,"")</f>
        <v/>
      </c>
      <c r="AN673" s="125" t="str">
        <f>IF('2. Enter scores'!AM677&lt;&gt;"",'2. Enter scores'!$B677-'2. Enter scores'!AM677,"")</f>
        <v/>
      </c>
      <c r="AO673" s="125" t="str">
        <f>IF('2. Enter scores'!AN677&lt;&gt;"",'2. Enter scores'!$B677-'2. Enter scores'!AN677,"")</f>
        <v/>
      </c>
      <c r="AP673" s="125" t="str">
        <f>IF('2. Enter scores'!AO677&lt;&gt;"",'2. Enter scores'!$B677-'2. Enter scores'!AO677,"")</f>
        <v/>
      </c>
      <c r="AQ673" s="125" t="str">
        <f>IF('2. Enter scores'!AP677&lt;&gt;"",'2. Enter scores'!$B677-'2. Enter scores'!AP677,"")</f>
        <v/>
      </c>
      <c r="AR673" s="125" t="str">
        <f>IF('2. Enter scores'!AQ677&lt;&gt;"",'2. Enter scores'!$B677-'2. Enter scores'!AQ677,"")</f>
        <v/>
      </c>
      <c r="AS673" s="125" t="str">
        <f>IF('2. Enter scores'!AR677&lt;&gt;"",'2. Enter scores'!$B677-'2. Enter scores'!AR677,"")</f>
        <v/>
      </c>
      <c r="AT673" s="125" t="str">
        <f>IF('2. Enter scores'!AS677&lt;&gt;"",'2. Enter scores'!$B677-'2. Enter scores'!AS677,"")</f>
        <v/>
      </c>
      <c r="AU673" s="125" t="str">
        <f>IF('2. Enter scores'!AT677&lt;&gt;"",'2. Enter scores'!$B677-'2. Enter scores'!AT677,"")</f>
        <v/>
      </c>
      <c r="AV673" s="125" t="str">
        <f>IF('2. Enter scores'!AU677&lt;&gt;"",'2. Enter scores'!$B677-'2. Enter scores'!AU677,"")</f>
        <v/>
      </c>
      <c r="AW673" s="125" t="str">
        <f>IF('2. Enter scores'!AV677&lt;&gt;"",'2. Enter scores'!$B677-'2. Enter scores'!AV677,"")</f>
        <v/>
      </c>
      <c r="AX673" s="125" t="str">
        <f>IF('2. Enter scores'!AW677&lt;&gt;"",'2. Enter scores'!$B677-'2. Enter scores'!AW677,"")</f>
        <v/>
      </c>
      <c r="AY673" s="125" t="str">
        <f>IF('2. Enter scores'!AX677&lt;&gt;"",'2. Enter scores'!$B677-'2. Enter scores'!AX677,"")</f>
        <v/>
      </c>
      <c r="AZ673" s="125" t="str">
        <f>IF('2. Enter scores'!AY677&lt;&gt;"",'2. Enter scores'!$B677-'2. Enter scores'!AY677,"")</f>
        <v/>
      </c>
      <c r="BA673" s="125" t="str">
        <f>IF('2. Enter scores'!AZ677&lt;&gt;"",'2. Enter scores'!$B677-'2. Enter scores'!AZ677,"")</f>
        <v/>
      </c>
      <c r="BB673" s="125" t="str">
        <f>IF('2. Enter scores'!BA677&lt;&gt;"",'2. Enter scores'!$B677-'2. Enter scores'!BA677,"")</f>
        <v/>
      </c>
      <c r="BC673" s="125" t="str">
        <f>IF('2. Enter scores'!BB677&lt;&gt;"",'2. Enter scores'!$B677-'2. Enter scores'!BB677,"")</f>
        <v/>
      </c>
      <c r="BD673" s="125" t="str">
        <f>IF('2. Enter scores'!BC677&lt;&gt;"",'2. Enter scores'!$B677-'2. Enter scores'!BC677,"")</f>
        <v/>
      </c>
      <c r="BE673" s="125" t="str">
        <f>IF('2. Enter scores'!BD677&lt;&gt;"",'2. Enter scores'!$B677-'2. Enter scores'!BD677,"")</f>
        <v/>
      </c>
      <c r="BF673" s="125" t="str">
        <f>IF('2. Enter scores'!BE677&lt;&gt;"",'2. Enter scores'!$B677-'2. Enter scores'!BE677,"")</f>
        <v/>
      </c>
      <c r="BG673" s="125" t="str">
        <f>IF('2. Enter scores'!BF677&lt;&gt;"",'2. Enter scores'!$B677-'2. Enter scores'!BF677,"")</f>
        <v/>
      </c>
      <c r="BH673" s="125" t="str">
        <f>IF('2. Enter scores'!BG677&lt;&gt;"",'2. Enter scores'!$B677-'2. Enter scores'!BG677,"")</f>
        <v/>
      </c>
      <c r="BI673" s="125" t="str">
        <f>IF('2. Enter scores'!BH677&lt;&gt;"",'2. Enter scores'!$B677-'2. Enter scores'!BH677,"")</f>
        <v/>
      </c>
      <c r="BJ673" s="125" t="str">
        <f>IF('2. Enter scores'!BI677&lt;&gt;"",'2. Enter scores'!$B677-'2. Enter scores'!BI677,"")</f>
        <v/>
      </c>
      <c r="BK673" s="125" t="str">
        <f>IF('2. Enter scores'!BJ677&lt;&gt;"",'2. Enter scores'!$B677-'2. Enter scores'!BJ677,"")</f>
        <v/>
      </c>
      <c r="BL673" s="125" t="str">
        <f>IF('2. Enter scores'!BK677&lt;&gt;"",'2. Enter scores'!$B677-'2. Enter scores'!BK677,"")</f>
        <v/>
      </c>
      <c r="BM673" s="125" t="str">
        <f>IF('2. Enter scores'!BL677&lt;&gt;"",'2. Enter scores'!$B677-'2. Enter scores'!BL677,"")</f>
        <v/>
      </c>
      <c r="BN673" s="125" t="str">
        <f>IF('2. Enter scores'!BM677&lt;&gt;"",'2. Enter scores'!$B677-'2. Enter scores'!BM677,"")</f>
        <v/>
      </c>
      <c r="BO673" s="125" t="str">
        <f>IF('2. Enter scores'!BN677&lt;&gt;"",'2. Enter scores'!$B677-'2. Enter scores'!BN677,"")</f>
        <v/>
      </c>
      <c r="BP673" s="108">
        <v>1000</v>
      </c>
    </row>
    <row r="674" spans="2:68" x14ac:dyDescent="0.35">
      <c r="B674" s="125" t="str">
        <f>IF('2. Enter scores'!A678&lt;&gt;"",'2. Enter scores'!A678,"")</f>
        <v/>
      </c>
      <c r="H674" s="125" t="str">
        <f>IF('2. Enter scores'!G678&lt;&gt;"",'2. Enter scores'!$B678-'2. Enter scores'!G678,"")</f>
        <v/>
      </c>
      <c r="I674" s="125" t="str">
        <f>IF('2. Enter scores'!H678&lt;&gt;"",'2. Enter scores'!$B678-'2. Enter scores'!H678,"")</f>
        <v/>
      </c>
      <c r="J674" s="125" t="str">
        <f>IF('2. Enter scores'!I678&lt;&gt;"",'2. Enter scores'!$B678-'2. Enter scores'!I678,"")</f>
        <v/>
      </c>
      <c r="K674" s="125" t="str">
        <f>IF('2. Enter scores'!J678&lt;&gt;"",'2. Enter scores'!$B678-'2. Enter scores'!J678,"")</f>
        <v/>
      </c>
      <c r="L674" s="125" t="str">
        <f>IF('2. Enter scores'!K678&lt;&gt;"",'2. Enter scores'!$B678-'2. Enter scores'!K678,"")</f>
        <v/>
      </c>
      <c r="M674" s="125" t="str">
        <f>IF('2. Enter scores'!L678&lt;&gt;"",'2. Enter scores'!$B678-'2. Enter scores'!L678,"")</f>
        <v/>
      </c>
      <c r="N674" s="125" t="str">
        <f>IF('2. Enter scores'!M678&lt;&gt;"",'2. Enter scores'!$B678-'2. Enter scores'!M678,"")</f>
        <v/>
      </c>
      <c r="O674" s="125" t="str">
        <f>IF('2. Enter scores'!N678&lt;&gt;"",'2. Enter scores'!$B678-'2. Enter scores'!N678,"")</f>
        <v/>
      </c>
      <c r="P674" s="125" t="str">
        <f>IF('2. Enter scores'!O678&lt;&gt;"",'2. Enter scores'!$B678-'2. Enter scores'!O678,"")</f>
        <v/>
      </c>
      <c r="Q674" s="125" t="str">
        <f>IF('2. Enter scores'!P678&lt;&gt;"",'2. Enter scores'!$B678-'2. Enter scores'!P678,"")</f>
        <v/>
      </c>
      <c r="R674" s="125" t="str">
        <f>IF('2. Enter scores'!Q678&lt;&gt;"",'2. Enter scores'!$B678-'2. Enter scores'!Q678,"")</f>
        <v/>
      </c>
      <c r="S674" s="125" t="str">
        <f>IF('2. Enter scores'!R678&lt;&gt;"",'2. Enter scores'!$B678-'2. Enter scores'!R678,"")</f>
        <v/>
      </c>
      <c r="T674" s="125" t="str">
        <f>IF('2. Enter scores'!S678&lt;&gt;"",'2. Enter scores'!$B678-'2. Enter scores'!S678,"")</f>
        <v/>
      </c>
      <c r="U674" s="125" t="str">
        <f>IF('2. Enter scores'!T678&lt;&gt;"",'2. Enter scores'!$B678-'2. Enter scores'!T678,"")</f>
        <v/>
      </c>
      <c r="V674" s="125" t="str">
        <f>IF('2. Enter scores'!U678&lt;&gt;"",'2. Enter scores'!$B678-'2. Enter scores'!U678,"")</f>
        <v/>
      </c>
      <c r="W674" s="125" t="str">
        <f>IF('2. Enter scores'!V678&lt;&gt;"",'2. Enter scores'!$B678-'2. Enter scores'!V678,"")</f>
        <v/>
      </c>
      <c r="X674" s="125" t="str">
        <f>IF('2. Enter scores'!W678&lt;&gt;"",'2. Enter scores'!$B678-'2. Enter scores'!W678,"")</f>
        <v/>
      </c>
      <c r="Y674" s="125" t="str">
        <f>IF('2. Enter scores'!X678&lt;&gt;"",'2. Enter scores'!$B678-'2. Enter scores'!X678,"")</f>
        <v/>
      </c>
      <c r="Z674" s="125" t="str">
        <f>IF('2. Enter scores'!Y678&lt;&gt;"",'2. Enter scores'!$B678-'2. Enter scores'!Y678,"")</f>
        <v/>
      </c>
      <c r="AA674" s="125" t="str">
        <f>IF('2. Enter scores'!Z678&lt;&gt;"",'2. Enter scores'!$B678-'2. Enter scores'!Z678,"")</f>
        <v/>
      </c>
      <c r="AB674" s="125" t="str">
        <f>IF('2. Enter scores'!AA678&lt;&gt;"",'2. Enter scores'!$B678-'2. Enter scores'!AA678,"")</f>
        <v/>
      </c>
      <c r="AC674" s="125" t="str">
        <f>IF('2. Enter scores'!AB678&lt;&gt;"",'2. Enter scores'!$B678-'2. Enter scores'!AB678,"")</f>
        <v/>
      </c>
      <c r="AD674" s="125" t="str">
        <f>IF('2. Enter scores'!AC678&lt;&gt;"",'2. Enter scores'!$B678-'2. Enter scores'!AC678,"")</f>
        <v/>
      </c>
      <c r="AE674" s="125" t="str">
        <f>IF('2. Enter scores'!AD678&lt;&gt;"",'2. Enter scores'!$B678-'2. Enter scores'!AD678,"")</f>
        <v/>
      </c>
      <c r="AF674" s="125" t="str">
        <f>IF('2. Enter scores'!AE678&lt;&gt;"",'2. Enter scores'!$B678-'2. Enter scores'!AE678,"")</f>
        <v/>
      </c>
      <c r="AG674" s="125" t="str">
        <f>IF('2. Enter scores'!AF678&lt;&gt;"",'2. Enter scores'!$B678-'2. Enter scores'!AF678,"")</f>
        <v/>
      </c>
      <c r="AH674" s="125" t="str">
        <f>IF('2. Enter scores'!AG678&lt;&gt;"",'2. Enter scores'!$B678-'2. Enter scores'!AG678,"")</f>
        <v/>
      </c>
      <c r="AI674" s="125" t="str">
        <f>IF('2. Enter scores'!AH678&lt;&gt;"",'2. Enter scores'!$B678-'2. Enter scores'!AH678,"")</f>
        <v/>
      </c>
      <c r="AJ674" s="125" t="str">
        <f>IF('2. Enter scores'!AI678&lt;&gt;"",'2. Enter scores'!$B678-'2. Enter scores'!AI678,"")</f>
        <v/>
      </c>
      <c r="AK674" s="125" t="str">
        <f>IF('2. Enter scores'!AJ678&lt;&gt;"",'2. Enter scores'!$B678-'2. Enter scores'!AJ678,"")</f>
        <v/>
      </c>
      <c r="AL674" s="125" t="str">
        <f>IF('2. Enter scores'!AK678&lt;&gt;"",'2. Enter scores'!$B678-'2. Enter scores'!AK678,"")</f>
        <v/>
      </c>
      <c r="AM674" s="125" t="str">
        <f>IF('2. Enter scores'!AL678&lt;&gt;"",'2. Enter scores'!$B678-'2. Enter scores'!AL678,"")</f>
        <v/>
      </c>
      <c r="AN674" s="125" t="str">
        <f>IF('2. Enter scores'!AM678&lt;&gt;"",'2. Enter scores'!$B678-'2. Enter scores'!AM678,"")</f>
        <v/>
      </c>
      <c r="AO674" s="125" t="str">
        <f>IF('2. Enter scores'!AN678&lt;&gt;"",'2. Enter scores'!$B678-'2. Enter scores'!AN678,"")</f>
        <v/>
      </c>
      <c r="AP674" s="125" t="str">
        <f>IF('2. Enter scores'!AO678&lt;&gt;"",'2. Enter scores'!$B678-'2. Enter scores'!AO678,"")</f>
        <v/>
      </c>
      <c r="AQ674" s="125" t="str">
        <f>IF('2. Enter scores'!AP678&lt;&gt;"",'2. Enter scores'!$B678-'2. Enter scores'!AP678,"")</f>
        <v/>
      </c>
      <c r="AR674" s="125" t="str">
        <f>IF('2. Enter scores'!AQ678&lt;&gt;"",'2. Enter scores'!$B678-'2. Enter scores'!AQ678,"")</f>
        <v/>
      </c>
      <c r="AS674" s="125" t="str">
        <f>IF('2. Enter scores'!AR678&lt;&gt;"",'2. Enter scores'!$B678-'2. Enter scores'!AR678,"")</f>
        <v/>
      </c>
      <c r="AT674" s="125" t="str">
        <f>IF('2. Enter scores'!AS678&lt;&gt;"",'2. Enter scores'!$B678-'2. Enter scores'!AS678,"")</f>
        <v/>
      </c>
      <c r="AU674" s="125" t="str">
        <f>IF('2. Enter scores'!AT678&lt;&gt;"",'2. Enter scores'!$B678-'2. Enter scores'!AT678,"")</f>
        <v/>
      </c>
      <c r="AV674" s="125" t="str">
        <f>IF('2. Enter scores'!AU678&lt;&gt;"",'2. Enter scores'!$B678-'2. Enter scores'!AU678,"")</f>
        <v/>
      </c>
      <c r="AW674" s="125" t="str">
        <f>IF('2. Enter scores'!AV678&lt;&gt;"",'2. Enter scores'!$B678-'2. Enter scores'!AV678,"")</f>
        <v/>
      </c>
      <c r="AX674" s="125" t="str">
        <f>IF('2. Enter scores'!AW678&lt;&gt;"",'2. Enter scores'!$B678-'2. Enter scores'!AW678,"")</f>
        <v/>
      </c>
      <c r="AY674" s="125" t="str">
        <f>IF('2. Enter scores'!AX678&lt;&gt;"",'2. Enter scores'!$B678-'2. Enter scores'!AX678,"")</f>
        <v/>
      </c>
      <c r="AZ674" s="125" t="str">
        <f>IF('2. Enter scores'!AY678&lt;&gt;"",'2. Enter scores'!$B678-'2. Enter scores'!AY678,"")</f>
        <v/>
      </c>
      <c r="BA674" s="125" t="str">
        <f>IF('2. Enter scores'!AZ678&lt;&gt;"",'2. Enter scores'!$B678-'2. Enter scores'!AZ678,"")</f>
        <v/>
      </c>
      <c r="BB674" s="125" t="str">
        <f>IF('2. Enter scores'!BA678&lt;&gt;"",'2. Enter scores'!$B678-'2. Enter scores'!BA678,"")</f>
        <v/>
      </c>
      <c r="BC674" s="125" t="str">
        <f>IF('2. Enter scores'!BB678&lt;&gt;"",'2. Enter scores'!$B678-'2. Enter scores'!BB678,"")</f>
        <v/>
      </c>
      <c r="BD674" s="125" t="str">
        <f>IF('2. Enter scores'!BC678&lt;&gt;"",'2. Enter scores'!$B678-'2. Enter scores'!BC678,"")</f>
        <v/>
      </c>
      <c r="BE674" s="125" t="str">
        <f>IF('2. Enter scores'!BD678&lt;&gt;"",'2. Enter scores'!$B678-'2. Enter scores'!BD678,"")</f>
        <v/>
      </c>
      <c r="BF674" s="125" t="str">
        <f>IF('2. Enter scores'!BE678&lt;&gt;"",'2. Enter scores'!$B678-'2. Enter scores'!BE678,"")</f>
        <v/>
      </c>
      <c r="BG674" s="125" t="str">
        <f>IF('2. Enter scores'!BF678&lt;&gt;"",'2. Enter scores'!$B678-'2. Enter scores'!BF678,"")</f>
        <v/>
      </c>
      <c r="BH674" s="125" t="str">
        <f>IF('2. Enter scores'!BG678&lt;&gt;"",'2. Enter scores'!$B678-'2. Enter scores'!BG678,"")</f>
        <v/>
      </c>
      <c r="BI674" s="125" t="str">
        <f>IF('2. Enter scores'!BH678&lt;&gt;"",'2. Enter scores'!$B678-'2. Enter scores'!BH678,"")</f>
        <v/>
      </c>
      <c r="BJ674" s="125" t="str">
        <f>IF('2. Enter scores'!BI678&lt;&gt;"",'2. Enter scores'!$B678-'2. Enter scores'!BI678,"")</f>
        <v/>
      </c>
      <c r="BK674" s="125" t="str">
        <f>IF('2. Enter scores'!BJ678&lt;&gt;"",'2. Enter scores'!$B678-'2. Enter scores'!BJ678,"")</f>
        <v/>
      </c>
      <c r="BL674" s="125" t="str">
        <f>IF('2. Enter scores'!BK678&lt;&gt;"",'2. Enter scores'!$B678-'2. Enter scores'!BK678,"")</f>
        <v/>
      </c>
      <c r="BM674" s="125" t="str">
        <f>IF('2. Enter scores'!BL678&lt;&gt;"",'2. Enter scores'!$B678-'2. Enter scores'!BL678,"")</f>
        <v/>
      </c>
      <c r="BN674" s="125" t="str">
        <f>IF('2. Enter scores'!BM678&lt;&gt;"",'2. Enter scores'!$B678-'2. Enter scores'!BM678,"")</f>
        <v/>
      </c>
      <c r="BO674" s="125" t="str">
        <f>IF('2. Enter scores'!BN678&lt;&gt;"",'2. Enter scores'!$B678-'2. Enter scores'!BN678,"")</f>
        <v/>
      </c>
      <c r="BP674" s="108">
        <v>1000</v>
      </c>
    </row>
    <row r="675" spans="2:68" x14ac:dyDescent="0.35">
      <c r="B675" s="125" t="str">
        <f>IF('2. Enter scores'!A679&lt;&gt;"",'2. Enter scores'!A679,"")</f>
        <v/>
      </c>
      <c r="H675" s="125" t="str">
        <f>IF('2. Enter scores'!G679&lt;&gt;"",'2. Enter scores'!$B679-'2. Enter scores'!G679,"")</f>
        <v/>
      </c>
      <c r="I675" s="125" t="str">
        <f>IF('2. Enter scores'!H679&lt;&gt;"",'2. Enter scores'!$B679-'2. Enter scores'!H679,"")</f>
        <v/>
      </c>
      <c r="J675" s="125" t="str">
        <f>IF('2. Enter scores'!I679&lt;&gt;"",'2. Enter scores'!$B679-'2. Enter scores'!I679,"")</f>
        <v/>
      </c>
      <c r="K675" s="125" t="str">
        <f>IF('2. Enter scores'!J679&lt;&gt;"",'2. Enter scores'!$B679-'2. Enter scores'!J679,"")</f>
        <v/>
      </c>
      <c r="L675" s="125" t="str">
        <f>IF('2. Enter scores'!K679&lt;&gt;"",'2. Enter scores'!$B679-'2. Enter scores'!K679,"")</f>
        <v/>
      </c>
      <c r="M675" s="125" t="str">
        <f>IF('2. Enter scores'!L679&lt;&gt;"",'2. Enter scores'!$B679-'2. Enter scores'!L679,"")</f>
        <v/>
      </c>
      <c r="N675" s="125" t="str">
        <f>IF('2. Enter scores'!M679&lt;&gt;"",'2. Enter scores'!$B679-'2. Enter scores'!M679,"")</f>
        <v/>
      </c>
      <c r="O675" s="125" t="str">
        <f>IF('2. Enter scores'!N679&lt;&gt;"",'2. Enter scores'!$B679-'2. Enter scores'!N679,"")</f>
        <v/>
      </c>
      <c r="P675" s="125" t="str">
        <f>IF('2. Enter scores'!O679&lt;&gt;"",'2. Enter scores'!$B679-'2. Enter scores'!O679,"")</f>
        <v/>
      </c>
      <c r="Q675" s="125" t="str">
        <f>IF('2. Enter scores'!P679&lt;&gt;"",'2. Enter scores'!$B679-'2. Enter scores'!P679,"")</f>
        <v/>
      </c>
      <c r="R675" s="125" t="str">
        <f>IF('2. Enter scores'!Q679&lt;&gt;"",'2. Enter scores'!$B679-'2. Enter scores'!Q679,"")</f>
        <v/>
      </c>
      <c r="S675" s="125" t="str">
        <f>IF('2. Enter scores'!R679&lt;&gt;"",'2. Enter scores'!$B679-'2. Enter scores'!R679,"")</f>
        <v/>
      </c>
      <c r="T675" s="125" t="str">
        <f>IF('2. Enter scores'!S679&lt;&gt;"",'2. Enter scores'!$B679-'2. Enter scores'!S679,"")</f>
        <v/>
      </c>
      <c r="U675" s="125" t="str">
        <f>IF('2. Enter scores'!T679&lt;&gt;"",'2. Enter scores'!$B679-'2. Enter scores'!T679,"")</f>
        <v/>
      </c>
      <c r="V675" s="125" t="str">
        <f>IF('2. Enter scores'!U679&lt;&gt;"",'2. Enter scores'!$B679-'2. Enter scores'!U679,"")</f>
        <v/>
      </c>
      <c r="W675" s="125" t="str">
        <f>IF('2. Enter scores'!V679&lt;&gt;"",'2. Enter scores'!$B679-'2. Enter scores'!V679,"")</f>
        <v/>
      </c>
      <c r="X675" s="125" t="str">
        <f>IF('2. Enter scores'!W679&lt;&gt;"",'2. Enter scores'!$B679-'2. Enter scores'!W679,"")</f>
        <v/>
      </c>
      <c r="Y675" s="125" t="str">
        <f>IF('2. Enter scores'!X679&lt;&gt;"",'2. Enter scores'!$B679-'2. Enter scores'!X679,"")</f>
        <v/>
      </c>
      <c r="Z675" s="125" t="str">
        <f>IF('2. Enter scores'!Y679&lt;&gt;"",'2. Enter scores'!$B679-'2. Enter scores'!Y679,"")</f>
        <v/>
      </c>
      <c r="AA675" s="125" t="str">
        <f>IF('2. Enter scores'!Z679&lt;&gt;"",'2. Enter scores'!$B679-'2. Enter scores'!Z679,"")</f>
        <v/>
      </c>
      <c r="AB675" s="125" t="str">
        <f>IF('2. Enter scores'!AA679&lt;&gt;"",'2. Enter scores'!$B679-'2. Enter scores'!AA679,"")</f>
        <v/>
      </c>
      <c r="AC675" s="125" t="str">
        <f>IF('2. Enter scores'!AB679&lt;&gt;"",'2. Enter scores'!$B679-'2. Enter scores'!AB679,"")</f>
        <v/>
      </c>
      <c r="AD675" s="125" t="str">
        <f>IF('2. Enter scores'!AC679&lt;&gt;"",'2. Enter scores'!$B679-'2. Enter scores'!AC679,"")</f>
        <v/>
      </c>
      <c r="AE675" s="125" t="str">
        <f>IF('2. Enter scores'!AD679&lt;&gt;"",'2. Enter scores'!$B679-'2. Enter scores'!AD679,"")</f>
        <v/>
      </c>
      <c r="AF675" s="125" t="str">
        <f>IF('2. Enter scores'!AE679&lt;&gt;"",'2. Enter scores'!$B679-'2. Enter scores'!AE679,"")</f>
        <v/>
      </c>
      <c r="AG675" s="125" t="str">
        <f>IF('2. Enter scores'!AF679&lt;&gt;"",'2. Enter scores'!$B679-'2. Enter scores'!AF679,"")</f>
        <v/>
      </c>
      <c r="AH675" s="125" t="str">
        <f>IF('2. Enter scores'!AG679&lt;&gt;"",'2. Enter scores'!$B679-'2. Enter scores'!AG679,"")</f>
        <v/>
      </c>
      <c r="AI675" s="125" t="str">
        <f>IF('2. Enter scores'!AH679&lt;&gt;"",'2. Enter scores'!$B679-'2. Enter scores'!AH679,"")</f>
        <v/>
      </c>
      <c r="AJ675" s="125" t="str">
        <f>IF('2. Enter scores'!AI679&lt;&gt;"",'2. Enter scores'!$B679-'2. Enter scores'!AI679,"")</f>
        <v/>
      </c>
      <c r="AK675" s="125" t="str">
        <f>IF('2. Enter scores'!AJ679&lt;&gt;"",'2. Enter scores'!$B679-'2. Enter scores'!AJ679,"")</f>
        <v/>
      </c>
      <c r="AL675" s="125" t="str">
        <f>IF('2. Enter scores'!AK679&lt;&gt;"",'2. Enter scores'!$B679-'2. Enter scores'!AK679,"")</f>
        <v/>
      </c>
      <c r="AM675" s="125" t="str">
        <f>IF('2. Enter scores'!AL679&lt;&gt;"",'2. Enter scores'!$B679-'2. Enter scores'!AL679,"")</f>
        <v/>
      </c>
      <c r="AN675" s="125" t="str">
        <f>IF('2. Enter scores'!AM679&lt;&gt;"",'2. Enter scores'!$B679-'2. Enter scores'!AM679,"")</f>
        <v/>
      </c>
      <c r="AO675" s="125" t="str">
        <f>IF('2. Enter scores'!AN679&lt;&gt;"",'2. Enter scores'!$B679-'2. Enter scores'!AN679,"")</f>
        <v/>
      </c>
      <c r="AP675" s="125" t="str">
        <f>IF('2. Enter scores'!AO679&lt;&gt;"",'2. Enter scores'!$B679-'2. Enter scores'!AO679,"")</f>
        <v/>
      </c>
      <c r="AQ675" s="125" t="str">
        <f>IF('2. Enter scores'!AP679&lt;&gt;"",'2. Enter scores'!$B679-'2. Enter scores'!AP679,"")</f>
        <v/>
      </c>
      <c r="AR675" s="125" t="str">
        <f>IF('2. Enter scores'!AQ679&lt;&gt;"",'2. Enter scores'!$B679-'2. Enter scores'!AQ679,"")</f>
        <v/>
      </c>
      <c r="AS675" s="125" t="str">
        <f>IF('2. Enter scores'!AR679&lt;&gt;"",'2. Enter scores'!$B679-'2. Enter scores'!AR679,"")</f>
        <v/>
      </c>
      <c r="AT675" s="125" t="str">
        <f>IF('2. Enter scores'!AS679&lt;&gt;"",'2. Enter scores'!$B679-'2. Enter scores'!AS679,"")</f>
        <v/>
      </c>
      <c r="AU675" s="125" t="str">
        <f>IF('2. Enter scores'!AT679&lt;&gt;"",'2. Enter scores'!$B679-'2. Enter scores'!AT679,"")</f>
        <v/>
      </c>
      <c r="AV675" s="125" t="str">
        <f>IF('2. Enter scores'!AU679&lt;&gt;"",'2. Enter scores'!$B679-'2. Enter scores'!AU679,"")</f>
        <v/>
      </c>
      <c r="AW675" s="125" t="str">
        <f>IF('2. Enter scores'!AV679&lt;&gt;"",'2. Enter scores'!$B679-'2. Enter scores'!AV679,"")</f>
        <v/>
      </c>
      <c r="AX675" s="125" t="str">
        <f>IF('2. Enter scores'!AW679&lt;&gt;"",'2. Enter scores'!$B679-'2. Enter scores'!AW679,"")</f>
        <v/>
      </c>
      <c r="AY675" s="125" t="str">
        <f>IF('2. Enter scores'!AX679&lt;&gt;"",'2. Enter scores'!$B679-'2. Enter scores'!AX679,"")</f>
        <v/>
      </c>
      <c r="AZ675" s="125" t="str">
        <f>IF('2. Enter scores'!AY679&lt;&gt;"",'2. Enter scores'!$B679-'2. Enter scores'!AY679,"")</f>
        <v/>
      </c>
      <c r="BA675" s="125" t="str">
        <f>IF('2. Enter scores'!AZ679&lt;&gt;"",'2. Enter scores'!$B679-'2. Enter scores'!AZ679,"")</f>
        <v/>
      </c>
      <c r="BB675" s="125" t="str">
        <f>IF('2. Enter scores'!BA679&lt;&gt;"",'2. Enter scores'!$B679-'2. Enter scores'!BA679,"")</f>
        <v/>
      </c>
      <c r="BC675" s="125" t="str">
        <f>IF('2. Enter scores'!BB679&lt;&gt;"",'2. Enter scores'!$B679-'2. Enter scores'!BB679,"")</f>
        <v/>
      </c>
      <c r="BD675" s="125" t="str">
        <f>IF('2. Enter scores'!BC679&lt;&gt;"",'2. Enter scores'!$B679-'2. Enter scores'!BC679,"")</f>
        <v/>
      </c>
      <c r="BE675" s="125" t="str">
        <f>IF('2. Enter scores'!BD679&lt;&gt;"",'2. Enter scores'!$B679-'2. Enter scores'!BD679,"")</f>
        <v/>
      </c>
      <c r="BF675" s="125" t="str">
        <f>IF('2. Enter scores'!BE679&lt;&gt;"",'2. Enter scores'!$B679-'2. Enter scores'!BE679,"")</f>
        <v/>
      </c>
      <c r="BG675" s="125" t="str">
        <f>IF('2. Enter scores'!BF679&lt;&gt;"",'2. Enter scores'!$B679-'2. Enter scores'!BF679,"")</f>
        <v/>
      </c>
      <c r="BH675" s="125" t="str">
        <f>IF('2. Enter scores'!BG679&lt;&gt;"",'2. Enter scores'!$B679-'2. Enter scores'!BG679,"")</f>
        <v/>
      </c>
      <c r="BI675" s="125" t="str">
        <f>IF('2. Enter scores'!BH679&lt;&gt;"",'2. Enter scores'!$B679-'2. Enter scores'!BH679,"")</f>
        <v/>
      </c>
      <c r="BJ675" s="125" t="str">
        <f>IF('2. Enter scores'!BI679&lt;&gt;"",'2. Enter scores'!$B679-'2. Enter scores'!BI679,"")</f>
        <v/>
      </c>
      <c r="BK675" s="125" t="str">
        <f>IF('2. Enter scores'!BJ679&lt;&gt;"",'2. Enter scores'!$B679-'2. Enter scores'!BJ679,"")</f>
        <v/>
      </c>
      <c r="BL675" s="125" t="str">
        <f>IF('2. Enter scores'!BK679&lt;&gt;"",'2. Enter scores'!$B679-'2. Enter scores'!BK679,"")</f>
        <v/>
      </c>
      <c r="BM675" s="125" t="str">
        <f>IF('2. Enter scores'!BL679&lt;&gt;"",'2. Enter scores'!$B679-'2. Enter scores'!BL679,"")</f>
        <v/>
      </c>
      <c r="BN675" s="125" t="str">
        <f>IF('2. Enter scores'!BM679&lt;&gt;"",'2. Enter scores'!$B679-'2. Enter scores'!BM679,"")</f>
        <v/>
      </c>
      <c r="BO675" s="125" t="str">
        <f>IF('2. Enter scores'!BN679&lt;&gt;"",'2. Enter scores'!$B679-'2. Enter scores'!BN679,"")</f>
        <v/>
      </c>
      <c r="BP675" s="108">
        <v>1000</v>
      </c>
    </row>
    <row r="676" spans="2:68" x14ac:dyDescent="0.35">
      <c r="B676" s="125" t="str">
        <f>IF('2. Enter scores'!A680&lt;&gt;"",'2. Enter scores'!A680,"")</f>
        <v/>
      </c>
      <c r="H676" s="125" t="str">
        <f>IF('2. Enter scores'!G680&lt;&gt;"",'2. Enter scores'!$B680-'2. Enter scores'!G680,"")</f>
        <v/>
      </c>
      <c r="I676" s="125" t="str">
        <f>IF('2. Enter scores'!H680&lt;&gt;"",'2. Enter scores'!$B680-'2. Enter scores'!H680,"")</f>
        <v/>
      </c>
      <c r="J676" s="125" t="str">
        <f>IF('2. Enter scores'!I680&lt;&gt;"",'2. Enter scores'!$B680-'2. Enter scores'!I680,"")</f>
        <v/>
      </c>
      <c r="K676" s="125" t="str">
        <f>IF('2. Enter scores'!J680&lt;&gt;"",'2. Enter scores'!$B680-'2. Enter scores'!J680,"")</f>
        <v/>
      </c>
      <c r="L676" s="125" t="str">
        <f>IF('2. Enter scores'!K680&lt;&gt;"",'2. Enter scores'!$B680-'2. Enter scores'!K680,"")</f>
        <v/>
      </c>
      <c r="M676" s="125" t="str">
        <f>IF('2. Enter scores'!L680&lt;&gt;"",'2. Enter scores'!$B680-'2. Enter scores'!L680,"")</f>
        <v/>
      </c>
      <c r="N676" s="125" t="str">
        <f>IF('2. Enter scores'!M680&lt;&gt;"",'2. Enter scores'!$B680-'2. Enter scores'!M680,"")</f>
        <v/>
      </c>
      <c r="O676" s="125" t="str">
        <f>IF('2. Enter scores'!N680&lt;&gt;"",'2. Enter scores'!$B680-'2. Enter scores'!N680,"")</f>
        <v/>
      </c>
      <c r="P676" s="125" t="str">
        <f>IF('2. Enter scores'!O680&lt;&gt;"",'2. Enter scores'!$B680-'2. Enter scores'!O680,"")</f>
        <v/>
      </c>
      <c r="Q676" s="125" t="str">
        <f>IF('2. Enter scores'!P680&lt;&gt;"",'2. Enter scores'!$B680-'2. Enter scores'!P680,"")</f>
        <v/>
      </c>
      <c r="R676" s="125" t="str">
        <f>IF('2. Enter scores'!Q680&lt;&gt;"",'2. Enter scores'!$B680-'2. Enter scores'!Q680,"")</f>
        <v/>
      </c>
      <c r="S676" s="125" t="str">
        <f>IF('2. Enter scores'!R680&lt;&gt;"",'2. Enter scores'!$B680-'2. Enter scores'!R680,"")</f>
        <v/>
      </c>
      <c r="T676" s="125" t="str">
        <f>IF('2. Enter scores'!S680&lt;&gt;"",'2. Enter scores'!$B680-'2. Enter scores'!S680,"")</f>
        <v/>
      </c>
      <c r="U676" s="125" t="str">
        <f>IF('2. Enter scores'!T680&lt;&gt;"",'2. Enter scores'!$B680-'2. Enter scores'!T680,"")</f>
        <v/>
      </c>
      <c r="V676" s="125" t="str">
        <f>IF('2. Enter scores'!U680&lt;&gt;"",'2. Enter scores'!$B680-'2. Enter scores'!U680,"")</f>
        <v/>
      </c>
      <c r="W676" s="125" t="str">
        <f>IF('2. Enter scores'!V680&lt;&gt;"",'2. Enter scores'!$B680-'2. Enter scores'!V680,"")</f>
        <v/>
      </c>
      <c r="X676" s="125" t="str">
        <f>IF('2. Enter scores'!W680&lt;&gt;"",'2. Enter scores'!$B680-'2. Enter scores'!W680,"")</f>
        <v/>
      </c>
      <c r="Y676" s="125" t="str">
        <f>IF('2. Enter scores'!X680&lt;&gt;"",'2. Enter scores'!$B680-'2. Enter scores'!X680,"")</f>
        <v/>
      </c>
      <c r="Z676" s="125" t="str">
        <f>IF('2. Enter scores'!Y680&lt;&gt;"",'2. Enter scores'!$B680-'2. Enter scores'!Y680,"")</f>
        <v/>
      </c>
      <c r="AA676" s="125" t="str">
        <f>IF('2. Enter scores'!Z680&lt;&gt;"",'2. Enter scores'!$B680-'2. Enter scores'!Z680,"")</f>
        <v/>
      </c>
      <c r="AB676" s="125" t="str">
        <f>IF('2. Enter scores'!AA680&lt;&gt;"",'2. Enter scores'!$B680-'2. Enter scores'!AA680,"")</f>
        <v/>
      </c>
      <c r="AC676" s="125" t="str">
        <f>IF('2. Enter scores'!AB680&lt;&gt;"",'2. Enter scores'!$B680-'2. Enter scores'!AB680,"")</f>
        <v/>
      </c>
      <c r="AD676" s="125" t="str">
        <f>IF('2. Enter scores'!AC680&lt;&gt;"",'2. Enter scores'!$B680-'2. Enter scores'!AC680,"")</f>
        <v/>
      </c>
      <c r="AE676" s="125" t="str">
        <f>IF('2. Enter scores'!AD680&lt;&gt;"",'2. Enter scores'!$B680-'2. Enter scores'!AD680,"")</f>
        <v/>
      </c>
      <c r="AF676" s="125" t="str">
        <f>IF('2. Enter scores'!AE680&lt;&gt;"",'2. Enter scores'!$B680-'2. Enter scores'!AE680,"")</f>
        <v/>
      </c>
      <c r="AG676" s="125" t="str">
        <f>IF('2. Enter scores'!AF680&lt;&gt;"",'2. Enter scores'!$B680-'2. Enter scores'!AF680,"")</f>
        <v/>
      </c>
      <c r="AH676" s="125" t="str">
        <f>IF('2. Enter scores'!AG680&lt;&gt;"",'2. Enter scores'!$B680-'2. Enter scores'!AG680,"")</f>
        <v/>
      </c>
      <c r="AI676" s="125" t="str">
        <f>IF('2. Enter scores'!AH680&lt;&gt;"",'2. Enter scores'!$B680-'2. Enter scores'!AH680,"")</f>
        <v/>
      </c>
      <c r="AJ676" s="125" t="str">
        <f>IF('2. Enter scores'!AI680&lt;&gt;"",'2. Enter scores'!$B680-'2. Enter scores'!AI680,"")</f>
        <v/>
      </c>
      <c r="AK676" s="125" t="str">
        <f>IF('2. Enter scores'!AJ680&lt;&gt;"",'2. Enter scores'!$B680-'2. Enter scores'!AJ680,"")</f>
        <v/>
      </c>
      <c r="AL676" s="125" t="str">
        <f>IF('2. Enter scores'!AK680&lt;&gt;"",'2. Enter scores'!$B680-'2. Enter scores'!AK680,"")</f>
        <v/>
      </c>
      <c r="AM676" s="125" t="str">
        <f>IF('2. Enter scores'!AL680&lt;&gt;"",'2. Enter scores'!$B680-'2. Enter scores'!AL680,"")</f>
        <v/>
      </c>
      <c r="AN676" s="125" t="str">
        <f>IF('2. Enter scores'!AM680&lt;&gt;"",'2. Enter scores'!$B680-'2. Enter scores'!AM680,"")</f>
        <v/>
      </c>
      <c r="AO676" s="125" t="str">
        <f>IF('2. Enter scores'!AN680&lt;&gt;"",'2. Enter scores'!$B680-'2. Enter scores'!AN680,"")</f>
        <v/>
      </c>
      <c r="AP676" s="125" t="str">
        <f>IF('2. Enter scores'!AO680&lt;&gt;"",'2. Enter scores'!$B680-'2. Enter scores'!AO680,"")</f>
        <v/>
      </c>
      <c r="AQ676" s="125" t="str">
        <f>IF('2. Enter scores'!AP680&lt;&gt;"",'2. Enter scores'!$B680-'2. Enter scores'!AP680,"")</f>
        <v/>
      </c>
      <c r="AR676" s="125" t="str">
        <f>IF('2. Enter scores'!AQ680&lt;&gt;"",'2. Enter scores'!$B680-'2. Enter scores'!AQ680,"")</f>
        <v/>
      </c>
      <c r="AS676" s="125" t="str">
        <f>IF('2. Enter scores'!AR680&lt;&gt;"",'2. Enter scores'!$B680-'2. Enter scores'!AR680,"")</f>
        <v/>
      </c>
      <c r="AT676" s="125" t="str">
        <f>IF('2. Enter scores'!AS680&lt;&gt;"",'2. Enter scores'!$B680-'2. Enter scores'!AS680,"")</f>
        <v/>
      </c>
      <c r="AU676" s="125" t="str">
        <f>IF('2. Enter scores'!AT680&lt;&gt;"",'2. Enter scores'!$B680-'2. Enter scores'!AT680,"")</f>
        <v/>
      </c>
      <c r="AV676" s="125" t="str">
        <f>IF('2. Enter scores'!AU680&lt;&gt;"",'2. Enter scores'!$B680-'2. Enter scores'!AU680,"")</f>
        <v/>
      </c>
      <c r="AW676" s="125" t="str">
        <f>IF('2. Enter scores'!AV680&lt;&gt;"",'2. Enter scores'!$B680-'2. Enter scores'!AV680,"")</f>
        <v/>
      </c>
      <c r="AX676" s="125" t="str">
        <f>IF('2. Enter scores'!AW680&lt;&gt;"",'2. Enter scores'!$B680-'2. Enter scores'!AW680,"")</f>
        <v/>
      </c>
      <c r="AY676" s="125" t="str">
        <f>IF('2. Enter scores'!AX680&lt;&gt;"",'2. Enter scores'!$B680-'2. Enter scores'!AX680,"")</f>
        <v/>
      </c>
      <c r="AZ676" s="125" t="str">
        <f>IF('2. Enter scores'!AY680&lt;&gt;"",'2. Enter scores'!$B680-'2. Enter scores'!AY680,"")</f>
        <v/>
      </c>
      <c r="BA676" s="125" t="str">
        <f>IF('2. Enter scores'!AZ680&lt;&gt;"",'2. Enter scores'!$B680-'2. Enter scores'!AZ680,"")</f>
        <v/>
      </c>
      <c r="BB676" s="125" t="str">
        <f>IF('2. Enter scores'!BA680&lt;&gt;"",'2. Enter scores'!$B680-'2. Enter scores'!BA680,"")</f>
        <v/>
      </c>
      <c r="BC676" s="125" t="str">
        <f>IF('2. Enter scores'!BB680&lt;&gt;"",'2. Enter scores'!$B680-'2. Enter scores'!BB680,"")</f>
        <v/>
      </c>
      <c r="BD676" s="125" t="str">
        <f>IF('2. Enter scores'!BC680&lt;&gt;"",'2. Enter scores'!$B680-'2. Enter scores'!BC680,"")</f>
        <v/>
      </c>
      <c r="BE676" s="125" t="str">
        <f>IF('2. Enter scores'!BD680&lt;&gt;"",'2. Enter scores'!$B680-'2. Enter scores'!BD680,"")</f>
        <v/>
      </c>
      <c r="BF676" s="125" t="str">
        <f>IF('2. Enter scores'!BE680&lt;&gt;"",'2. Enter scores'!$B680-'2. Enter scores'!BE680,"")</f>
        <v/>
      </c>
      <c r="BG676" s="125" t="str">
        <f>IF('2. Enter scores'!BF680&lt;&gt;"",'2. Enter scores'!$B680-'2. Enter scores'!BF680,"")</f>
        <v/>
      </c>
      <c r="BH676" s="125" t="str">
        <f>IF('2. Enter scores'!BG680&lt;&gt;"",'2. Enter scores'!$B680-'2. Enter scores'!BG680,"")</f>
        <v/>
      </c>
      <c r="BI676" s="125" t="str">
        <f>IF('2. Enter scores'!BH680&lt;&gt;"",'2. Enter scores'!$B680-'2. Enter scores'!BH680,"")</f>
        <v/>
      </c>
      <c r="BJ676" s="125" t="str">
        <f>IF('2. Enter scores'!BI680&lt;&gt;"",'2. Enter scores'!$B680-'2. Enter scores'!BI680,"")</f>
        <v/>
      </c>
      <c r="BK676" s="125" t="str">
        <f>IF('2. Enter scores'!BJ680&lt;&gt;"",'2. Enter scores'!$B680-'2. Enter scores'!BJ680,"")</f>
        <v/>
      </c>
      <c r="BL676" s="125" t="str">
        <f>IF('2. Enter scores'!BK680&lt;&gt;"",'2. Enter scores'!$B680-'2. Enter scores'!BK680,"")</f>
        <v/>
      </c>
      <c r="BM676" s="125" t="str">
        <f>IF('2. Enter scores'!BL680&lt;&gt;"",'2. Enter scores'!$B680-'2. Enter scores'!BL680,"")</f>
        <v/>
      </c>
      <c r="BN676" s="125" t="str">
        <f>IF('2. Enter scores'!BM680&lt;&gt;"",'2. Enter scores'!$B680-'2. Enter scores'!BM680,"")</f>
        <v/>
      </c>
      <c r="BO676" s="125" t="str">
        <f>IF('2. Enter scores'!BN680&lt;&gt;"",'2. Enter scores'!$B680-'2. Enter scores'!BN680,"")</f>
        <v/>
      </c>
      <c r="BP676" s="108">
        <v>1000</v>
      </c>
    </row>
    <row r="677" spans="2:68" x14ac:dyDescent="0.35">
      <c r="B677" s="125" t="str">
        <f>IF('2. Enter scores'!A681&lt;&gt;"",'2. Enter scores'!A681,"")</f>
        <v/>
      </c>
      <c r="H677" s="125" t="str">
        <f>IF('2. Enter scores'!G681&lt;&gt;"",'2. Enter scores'!$B681-'2. Enter scores'!G681,"")</f>
        <v/>
      </c>
      <c r="I677" s="125" t="str">
        <f>IF('2. Enter scores'!H681&lt;&gt;"",'2. Enter scores'!$B681-'2. Enter scores'!H681,"")</f>
        <v/>
      </c>
      <c r="J677" s="125" t="str">
        <f>IF('2. Enter scores'!I681&lt;&gt;"",'2. Enter scores'!$B681-'2. Enter scores'!I681,"")</f>
        <v/>
      </c>
      <c r="K677" s="125" t="str">
        <f>IF('2. Enter scores'!J681&lt;&gt;"",'2. Enter scores'!$B681-'2. Enter scores'!J681,"")</f>
        <v/>
      </c>
      <c r="L677" s="125" t="str">
        <f>IF('2. Enter scores'!K681&lt;&gt;"",'2. Enter scores'!$B681-'2. Enter scores'!K681,"")</f>
        <v/>
      </c>
      <c r="M677" s="125" t="str">
        <f>IF('2. Enter scores'!L681&lt;&gt;"",'2. Enter scores'!$B681-'2. Enter scores'!L681,"")</f>
        <v/>
      </c>
      <c r="N677" s="125" t="str">
        <f>IF('2. Enter scores'!M681&lt;&gt;"",'2. Enter scores'!$B681-'2. Enter scores'!M681,"")</f>
        <v/>
      </c>
      <c r="O677" s="125" t="str">
        <f>IF('2. Enter scores'!N681&lt;&gt;"",'2. Enter scores'!$B681-'2. Enter scores'!N681,"")</f>
        <v/>
      </c>
      <c r="P677" s="125" t="str">
        <f>IF('2. Enter scores'!O681&lt;&gt;"",'2. Enter scores'!$B681-'2. Enter scores'!O681,"")</f>
        <v/>
      </c>
      <c r="Q677" s="125" t="str">
        <f>IF('2. Enter scores'!P681&lt;&gt;"",'2. Enter scores'!$B681-'2. Enter scores'!P681,"")</f>
        <v/>
      </c>
      <c r="R677" s="125" t="str">
        <f>IF('2. Enter scores'!Q681&lt;&gt;"",'2. Enter scores'!$B681-'2. Enter scores'!Q681,"")</f>
        <v/>
      </c>
      <c r="S677" s="125" t="str">
        <f>IF('2. Enter scores'!R681&lt;&gt;"",'2. Enter scores'!$B681-'2. Enter scores'!R681,"")</f>
        <v/>
      </c>
      <c r="T677" s="125" t="str">
        <f>IF('2. Enter scores'!S681&lt;&gt;"",'2. Enter scores'!$B681-'2. Enter scores'!S681,"")</f>
        <v/>
      </c>
      <c r="U677" s="125" t="str">
        <f>IF('2. Enter scores'!T681&lt;&gt;"",'2. Enter scores'!$B681-'2. Enter scores'!T681,"")</f>
        <v/>
      </c>
      <c r="V677" s="125" t="str">
        <f>IF('2. Enter scores'!U681&lt;&gt;"",'2. Enter scores'!$B681-'2. Enter scores'!U681,"")</f>
        <v/>
      </c>
      <c r="W677" s="125" t="str">
        <f>IF('2. Enter scores'!V681&lt;&gt;"",'2. Enter scores'!$B681-'2. Enter scores'!V681,"")</f>
        <v/>
      </c>
      <c r="X677" s="125" t="str">
        <f>IF('2. Enter scores'!W681&lt;&gt;"",'2. Enter scores'!$B681-'2. Enter scores'!W681,"")</f>
        <v/>
      </c>
      <c r="Y677" s="125" t="str">
        <f>IF('2. Enter scores'!X681&lt;&gt;"",'2. Enter scores'!$B681-'2. Enter scores'!X681,"")</f>
        <v/>
      </c>
      <c r="Z677" s="125" t="str">
        <f>IF('2. Enter scores'!Y681&lt;&gt;"",'2. Enter scores'!$B681-'2. Enter scores'!Y681,"")</f>
        <v/>
      </c>
      <c r="AA677" s="125" t="str">
        <f>IF('2. Enter scores'!Z681&lt;&gt;"",'2. Enter scores'!$B681-'2. Enter scores'!Z681,"")</f>
        <v/>
      </c>
      <c r="AB677" s="125" t="str">
        <f>IF('2. Enter scores'!AA681&lt;&gt;"",'2. Enter scores'!$B681-'2. Enter scores'!AA681,"")</f>
        <v/>
      </c>
      <c r="AC677" s="125" t="str">
        <f>IF('2. Enter scores'!AB681&lt;&gt;"",'2. Enter scores'!$B681-'2. Enter scores'!AB681,"")</f>
        <v/>
      </c>
      <c r="AD677" s="125" t="str">
        <f>IF('2. Enter scores'!AC681&lt;&gt;"",'2. Enter scores'!$B681-'2. Enter scores'!AC681,"")</f>
        <v/>
      </c>
      <c r="AE677" s="125" t="str">
        <f>IF('2. Enter scores'!AD681&lt;&gt;"",'2. Enter scores'!$B681-'2. Enter scores'!AD681,"")</f>
        <v/>
      </c>
      <c r="AF677" s="125" t="str">
        <f>IF('2. Enter scores'!AE681&lt;&gt;"",'2. Enter scores'!$B681-'2. Enter scores'!AE681,"")</f>
        <v/>
      </c>
      <c r="AG677" s="125" t="str">
        <f>IF('2. Enter scores'!AF681&lt;&gt;"",'2. Enter scores'!$B681-'2. Enter scores'!AF681,"")</f>
        <v/>
      </c>
      <c r="AH677" s="125" t="str">
        <f>IF('2. Enter scores'!AG681&lt;&gt;"",'2. Enter scores'!$B681-'2. Enter scores'!AG681,"")</f>
        <v/>
      </c>
      <c r="AI677" s="125" t="str">
        <f>IF('2. Enter scores'!AH681&lt;&gt;"",'2. Enter scores'!$B681-'2. Enter scores'!AH681,"")</f>
        <v/>
      </c>
      <c r="AJ677" s="125" t="str">
        <f>IF('2. Enter scores'!AI681&lt;&gt;"",'2. Enter scores'!$B681-'2. Enter scores'!AI681,"")</f>
        <v/>
      </c>
      <c r="AK677" s="125" t="str">
        <f>IF('2. Enter scores'!AJ681&lt;&gt;"",'2. Enter scores'!$B681-'2. Enter scores'!AJ681,"")</f>
        <v/>
      </c>
      <c r="AL677" s="125" t="str">
        <f>IF('2. Enter scores'!AK681&lt;&gt;"",'2. Enter scores'!$B681-'2. Enter scores'!AK681,"")</f>
        <v/>
      </c>
      <c r="AM677" s="125" t="str">
        <f>IF('2. Enter scores'!AL681&lt;&gt;"",'2. Enter scores'!$B681-'2. Enter scores'!AL681,"")</f>
        <v/>
      </c>
      <c r="AN677" s="125" t="str">
        <f>IF('2. Enter scores'!AM681&lt;&gt;"",'2. Enter scores'!$B681-'2. Enter scores'!AM681,"")</f>
        <v/>
      </c>
      <c r="AO677" s="125" t="str">
        <f>IF('2. Enter scores'!AN681&lt;&gt;"",'2. Enter scores'!$B681-'2. Enter scores'!AN681,"")</f>
        <v/>
      </c>
      <c r="AP677" s="125" t="str">
        <f>IF('2. Enter scores'!AO681&lt;&gt;"",'2. Enter scores'!$B681-'2. Enter scores'!AO681,"")</f>
        <v/>
      </c>
      <c r="AQ677" s="125" t="str">
        <f>IF('2. Enter scores'!AP681&lt;&gt;"",'2. Enter scores'!$B681-'2. Enter scores'!AP681,"")</f>
        <v/>
      </c>
      <c r="AR677" s="125" t="str">
        <f>IF('2. Enter scores'!AQ681&lt;&gt;"",'2. Enter scores'!$B681-'2. Enter scores'!AQ681,"")</f>
        <v/>
      </c>
      <c r="AS677" s="125" t="str">
        <f>IF('2. Enter scores'!AR681&lt;&gt;"",'2. Enter scores'!$B681-'2. Enter scores'!AR681,"")</f>
        <v/>
      </c>
      <c r="AT677" s="125" t="str">
        <f>IF('2. Enter scores'!AS681&lt;&gt;"",'2. Enter scores'!$B681-'2. Enter scores'!AS681,"")</f>
        <v/>
      </c>
      <c r="AU677" s="125" t="str">
        <f>IF('2. Enter scores'!AT681&lt;&gt;"",'2. Enter scores'!$B681-'2. Enter scores'!AT681,"")</f>
        <v/>
      </c>
      <c r="AV677" s="125" t="str">
        <f>IF('2. Enter scores'!AU681&lt;&gt;"",'2. Enter scores'!$B681-'2. Enter scores'!AU681,"")</f>
        <v/>
      </c>
      <c r="AW677" s="125" t="str">
        <f>IF('2. Enter scores'!AV681&lt;&gt;"",'2. Enter scores'!$B681-'2. Enter scores'!AV681,"")</f>
        <v/>
      </c>
      <c r="AX677" s="125" t="str">
        <f>IF('2. Enter scores'!AW681&lt;&gt;"",'2. Enter scores'!$B681-'2. Enter scores'!AW681,"")</f>
        <v/>
      </c>
      <c r="AY677" s="125" t="str">
        <f>IF('2. Enter scores'!AX681&lt;&gt;"",'2. Enter scores'!$B681-'2. Enter scores'!AX681,"")</f>
        <v/>
      </c>
      <c r="AZ677" s="125" t="str">
        <f>IF('2. Enter scores'!AY681&lt;&gt;"",'2. Enter scores'!$B681-'2. Enter scores'!AY681,"")</f>
        <v/>
      </c>
      <c r="BA677" s="125" t="str">
        <f>IF('2. Enter scores'!AZ681&lt;&gt;"",'2. Enter scores'!$B681-'2. Enter scores'!AZ681,"")</f>
        <v/>
      </c>
      <c r="BB677" s="125" t="str">
        <f>IF('2. Enter scores'!BA681&lt;&gt;"",'2. Enter scores'!$B681-'2. Enter scores'!BA681,"")</f>
        <v/>
      </c>
      <c r="BC677" s="125" t="str">
        <f>IF('2. Enter scores'!BB681&lt;&gt;"",'2. Enter scores'!$B681-'2. Enter scores'!BB681,"")</f>
        <v/>
      </c>
      <c r="BD677" s="125" t="str">
        <f>IF('2. Enter scores'!BC681&lt;&gt;"",'2. Enter scores'!$B681-'2. Enter scores'!BC681,"")</f>
        <v/>
      </c>
      <c r="BE677" s="125" t="str">
        <f>IF('2. Enter scores'!BD681&lt;&gt;"",'2. Enter scores'!$B681-'2. Enter scores'!BD681,"")</f>
        <v/>
      </c>
      <c r="BF677" s="125" t="str">
        <f>IF('2. Enter scores'!BE681&lt;&gt;"",'2. Enter scores'!$B681-'2. Enter scores'!BE681,"")</f>
        <v/>
      </c>
      <c r="BG677" s="125" t="str">
        <f>IF('2. Enter scores'!BF681&lt;&gt;"",'2. Enter scores'!$B681-'2. Enter scores'!BF681,"")</f>
        <v/>
      </c>
      <c r="BH677" s="125" t="str">
        <f>IF('2. Enter scores'!BG681&lt;&gt;"",'2. Enter scores'!$B681-'2. Enter scores'!BG681,"")</f>
        <v/>
      </c>
      <c r="BI677" s="125" t="str">
        <f>IF('2. Enter scores'!BH681&lt;&gt;"",'2. Enter scores'!$B681-'2. Enter scores'!BH681,"")</f>
        <v/>
      </c>
      <c r="BJ677" s="125" t="str">
        <f>IF('2. Enter scores'!BI681&lt;&gt;"",'2. Enter scores'!$B681-'2. Enter scores'!BI681,"")</f>
        <v/>
      </c>
      <c r="BK677" s="125" t="str">
        <f>IF('2. Enter scores'!BJ681&lt;&gt;"",'2. Enter scores'!$B681-'2. Enter scores'!BJ681,"")</f>
        <v/>
      </c>
      <c r="BL677" s="125" t="str">
        <f>IF('2. Enter scores'!BK681&lt;&gt;"",'2. Enter scores'!$B681-'2. Enter scores'!BK681,"")</f>
        <v/>
      </c>
      <c r="BM677" s="125" t="str">
        <f>IF('2. Enter scores'!BL681&lt;&gt;"",'2. Enter scores'!$B681-'2. Enter scores'!BL681,"")</f>
        <v/>
      </c>
      <c r="BN677" s="125" t="str">
        <f>IF('2. Enter scores'!BM681&lt;&gt;"",'2. Enter scores'!$B681-'2. Enter scores'!BM681,"")</f>
        <v/>
      </c>
      <c r="BO677" s="125" t="str">
        <f>IF('2. Enter scores'!BN681&lt;&gt;"",'2. Enter scores'!$B681-'2. Enter scores'!BN681,"")</f>
        <v/>
      </c>
      <c r="BP677" s="108">
        <v>1000</v>
      </c>
    </row>
    <row r="678" spans="2:68" x14ac:dyDescent="0.35">
      <c r="B678" s="125" t="str">
        <f>IF('2. Enter scores'!A682&lt;&gt;"",'2. Enter scores'!A682,"")</f>
        <v/>
      </c>
      <c r="H678" s="125" t="str">
        <f>IF('2. Enter scores'!G682&lt;&gt;"",'2. Enter scores'!$B682-'2. Enter scores'!G682,"")</f>
        <v/>
      </c>
      <c r="I678" s="125" t="str">
        <f>IF('2. Enter scores'!H682&lt;&gt;"",'2. Enter scores'!$B682-'2. Enter scores'!H682,"")</f>
        <v/>
      </c>
      <c r="J678" s="125" t="str">
        <f>IF('2. Enter scores'!I682&lt;&gt;"",'2. Enter scores'!$B682-'2. Enter scores'!I682,"")</f>
        <v/>
      </c>
      <c r="K678" s="125" t="str">
        <f>IF('2. Enter scores'!J682&lt;&gt;"",'2. Enter scores'!$B682-'2. Enter scores'!J682,"")</f>
        <v/>
      </c>
      <c r="L678" s="125" t="str">
        <f>IF('2. Enter scores'!K682&lt;&gt;"",'2. Enter scores'!$B682-'2. Enter scores'!K682,"")</f>
        <v/>
      </c>
      <c r="M678" s="125" t="str">
        <f>IF('2. Enter scores'!L682&lt;&gt;"",'2. Enter scores'!$B682-'2. Enter scores'!L682,"")</f>
        <v/>
      </c>
      <c r="N678" s="125" t="str">
        <f>IF('2. Enter scores'!M682&lt;&gt;"",'2. Enter scores'!$B682-'2. Enter scores'!M682,"")</f>
        <v/>
      </c>
      <c r="O678" s="125" t="str">
        <f>IF('2. Enter scores'!N682&lt;&gt;"",'2. Enter scores'!$B682-'2. Enter scores'!N682,"")</f>
        <v/>
      </c>
      <c r="P678" s="125" t="str">
        <f>IF('2. Enter scores'!O682&lt;&gt;"",'2. Enter scores'!$B682-'2. Enter scores'!O682,"")</f>
        <v/>
      </c>
      <c r="Q678" s="125" t="str">
        <f>IF('2. Enter scores'!P682&lt;&gt;"",'2. Enter scores'!$B682-'2. Enter scores'!P682,"")</f>
        <v/>
      </c>
      <c r="R678" s="125" t="str">
        <f>IF('2. Enter scores'!Q682&lt;&gt;"",'2. Enter scores'!$B682-'2. Enter scores'!Q682,"")</f>
        <v/>
      </c>
      <c r="S678" s="125" t="str">
        <f>IF('2. Enter scores'!R682&lt;&gt;"",'2. Enter scores'!$B682-'2. Enter scores'!R682,"")</f>
        <v/>
      </c>
      <c r="T678" s="125" t="str">
        <f>IF('2. Enter scores'!S682&lt;&gt;"",'2. Enter scores'!$B682-'2. Enter scores'!S682,"")</f>
        <v/>
      </c>
      <c r="U678" s="125" t="str">
        <f>IF('2. Enter scores'!T682&lt;&gt;"",'2. Enter scores'!$B682-'2. Enter scores'!T682,"")</f>
        <v/>
      </c>
      <c r="V678" s="125" t="str">
        <f>IF('2. Enter scores'!U682&lt;&gt;"",'2. Enter scores'!$B682-'2. Enter scores'!U682,"")</f>
        <v/>
      </c>
      <c r="W678" s="125" t="str">
        <f>IF('2. Enter scores'!V682&lt;&gt;"",'2. Enter scores'!$B682-'2. Enter scores'!V682,"")</f>
        <v/>
      </c>
      <c r="X678" s="125" t="str">
        <f>IF('2. Enter scores'!W682&lt;&gt;"",'2. Enter scores'!$B682-'2. Enter scores'!W682,"")</f>
        <v/>
      </c>
      <c r="Y678" s="125" t="str">
        <f>IF('2. Enter scores'!X682&lt;&gt;"",'2. Enter scores'!$B682-'2. Enter scores'!X682,"")</f>
        <v/>
      </c>
      <c r="Z678" s="125" t="str">
        <f>IF('2. Enter scores'!Y682&lt;&gt;"",'2. Enter scores'!$B682-'2. Enter scores'!Y682,"")</f>
        <v/>
      </c>
      <c r="AA678" s="125" t="str">
        <f>IF('2. Enter scores'!Z682&lt;&gt;"",'2. Enter scores'!$B682-'2. Enter scores'!Z682,"")</f>
        <v/>
      </c>
      <c r="AB678" s="125" t="str">
        <f>IF('2. Enter scores'!AA682&lt;&gt;"",'2. Enter scores'!$B682-'2. Enter scores'!AA682,"")</f>
        <v/>
      </c>
      <c r="AC678" s="125" t="str">
        <f>IF('2. Enter scores'!AB682&lt;&gt;"",'2. Enter scores'!$B682-'2. Enter scores'!AB682,"")</f>
        <v/>
      </c>
      <c r="AD678" s="125" t="str">
        <f>IF('2. Enter scores'!AC682&lt;&gt;"",'2. Enter scores'!$B682-'2. Enter scores'!AC682,"")</f>
        <v/>
      </c>
      <c r="AE678" s="125" t="str">
        <f>IF('2. Enter scores'!AD682&lt;&gt;"",'2. Enter scores'!$B682-'2. Enter scores'!AD682,"")</f>
        <v/>
      </c>
      <c r="AF678" s="125" t="str">
        <f>IF('2. Enter scores'!AE682&lt;&gt;"",'2. Enter scores'!$B682-'2. Enter scores'!AE682,"")</f>
        <v/>
      </c>
      <c r="AG678" s="125" t="str">
        <f>IF('2. Enter scores'!AF682&lt;&gt;"",'2. Enter scores'!$B682-'2. Enter scores'!AF682,"")</f>
        <v/>
      </c>
      <c r="AH678" s="125" t="str">
        <f>IF('2. Enter scores'!AG682&lt;&gt;"",'2. Enter scores'!$B682-'2. Enter scores'!AG682,"")</f>
        <v/>
      </c>
      <c r="AI678" s="125" t="str">
        <f>IF('2. Enter scores'!AH682&lt;&gt;"",'2. Enter scores'!$B682-'2. Enter scores'!AH682,"")</f>
        <v/>
      </c>
      <c r="AJ678" s="125" t="str">
        <f>IF('2. Enter scores'!AI682&lt;&gt;"",'2. Enter scores'!$B682-'2. Enter scores'!AI682,"")</f>
        <v/>
      </c>
      <c r="AK678" s="125" t="str">
        <f>IF('2. Enter scores'!AJ682&lt;&gt;"",'2. Enter scores'!$B682-'2. Enter scores'!AJ682,"")</f>
        <v/>
      </c>
      <c r="AL678" s="125" t="str">
        <f>IF('2. Enter scores'!AK682&lt;&gt;"",'2. Enter scores'!$B682-'2. Enter scores'!AK682,"")</f>
        <v/>
      </c>
      <c r="AM678" s="125" t="str">
        <f>IF('2. Enter scores'!AL682&lt;&gt;"",'2. Enter scores'!$B682-'2. Enter scores'!AL682,"")</f>
        <v/>
      </c>
      <c r="AN678" s="125" t="str">
        <f>IF('2. Enter scores'!AM682&lt;&gt;"",'2. Enter scores'!$B682-'2. Enter scores'!AM682,"")</f>
        <v/>
      </c>
      <c r="AO678" s="125" t="str">
        <f>IF('2. Enter scores'!AN682&lt;&gt;"",'2. Enter scores'!$B682-'2. Enter scores'!AN682,"")</f>
        <v/>
      </c>
      <c r="AP678" s="125" t="str">
        <f>IF('2. Enter scores'!AO682&lt;&gt;"",'2. Enter scores'!$B682-'2. Enter scores'!AO682,"")</f>
        <v/>
      </c>
      <c r="AQ678" s="125" t="str">
        <f>IF('2. Enter scores'!AP682&lt;&gt;"",'2. Enter scores'!$B682-'2. Enter scores'!AP682,"")</f>
        <v/>
      </c>
      <c r="AR678" s="125" t="str">
        <f>IF('2. Enter scores'!AQ682&lt;&gt;"",'2. Enter scores'!$B682-'2. Enter scores'!AQ682,"")</f>
        <v/>
      </c>
      <c r="AS678" s="125" t="str">
        <f>IF('2. Enter scores'!AR682&lt;&gt;"",'2. Enter scores'!$B682-'2. Enter scores'!AR682,"")</f>
        <v/>
      </c>
      <c r="AT678" s="125" t="str">
        <f>IF('2. Enter scores'!AS682&lt;&gt;"",'2. Enter scores'!$B682-'2. Enter scores'!AS682,"")</f>
        <v/>
      </c>
      <c r="AU678" s="125" t="str">
        <f>IF('2. Enter scores'!AT682&lt;&gt;"",'2. Enter scores'!$B682-'2. Enter scores'!AT682,"")</f>
        <v/>
      </c>
      <c r="AV678" s="125" t="str">
        <f>IF('2. Enter scores'!AU682&lt;&gt;"",'2. Enter scores'!$B682-'2. Enter scores'!AU682,"")</f>
        <v/>
      </c>
      <c r="AW678" s="125" t="str">
        <f>IF('2. Enter scores'!AV682&lt;&gt;"",'2. Enter scores'!$B682-'2. Enter scores'!AV682,"")</f>
        <v/>
      </c>
      <c r="AX678" s="125" t="str">
        <f>IF('2. Enter scores'!AW682&lt;&gt;"",'2. Enter scores'!$B682-'2. Enter scores'!AW682,"")</f>
        <v/>
      </c>
      <c r="AY678" s="125" t="str">
        <f>IF('2. Enter scores'!AX682&lt;&gt;"",'2. Enter scores'!$B682-'2. Enter scores'!AX682,"")</f>
        <v/>
      </c>
      <c r="AZ678" s="125" t="str">
        <f>IF('2. Enter scores'!AY682&lt;&gt;"",'2. Enter scores'!$B682-'2. Enter scores'!AY682,"")</f>
        <v/>
      </c>
      <c r="BA678" s="125" t="str">
        <f>IF('2. Enter scores'!AZ682&lt;&gt;"",'2. Enter scores'!$B682-'2. Enter scores'!AZ682,"")</f>
        <v/>
      </c>
      <c r="BB678" s="125" t="str">
        <f>IF('2. Enter scores'!BA682&lt;&gt;"",'2. Enter scores'!$B682-'2. Enter scores'!BA682,"")</f>
        <v/>
      </c>
      <c r="BC678" s="125" t="str">
        <f>IF('2. Enter scores'!BB682&lt;&gt;"",'2. Enter scores'!$B682-'2. Enter scores'!BB682,"")</f>
        <v/>
      </c>
      <c r="BD678" s="125" t="str">
        <f>IF('2. Enter scores'!BC682&lt;&gt;"",'2. Enter scores'!$B682-'2. Enter scores'!BC682,"")</f>
        <v/>
      </c>
      <c r="BE678" s="125" t="str">
        <f>IF('2. Enter scores'!BD682&lt;&gt;"",'2. Enter scores'!$B682-'2. Enter scores'!BD682,"")</f>
        <v/>
      </c>
      <c r="BF678" s="125" t="str">
        <f>IF('2. Enter scores'!BE682&lt;&gt;"",'2. Enter scores'!$B682-'2. Enter scores'!BE682,"")</f>
        <v/>
      </c>
      <c r="BG678" s="125" t="str">
        <f>IF('2. Enter scores'!BF682&lt;&gt;"",'2. Enter scores'!$B682-'2. Enter scores'!BF682,"")</f>
        <v/>
      </c>
      <c r="BH678" s="125" t="str">
        <f>IF('2. Enter scores'!BG682&lt;&gt;"",'2. Enter scores'!$B682-'2. Enter scores'!BG682,"")</f>
        <v/>
      </c>
      <c r="BI678" s="125" t="str">
        <f>IF('2. Enter scores'!BH682&lt;&gt;"",'2. Enter scores'!$B682-'2. Enter scores'!BH682,"")</f>
        <v/>
      </c>
      <c r="BJ678" s="125" t="str">
        <f>IF('2. Enter scores'!BI682&lt;&gt;"",'2. Enter scores'!$B682-'2. Enter scores'!BI682,"")</f>
        <v/>
      </c>
      <c r="BK678" s="125" t="str">
        <f>IF('2. Enter scores'!BJ682&lt;&gt;"",'2. Enter scores'!$B682-'2. Enter scores'!BJ682,"")</f>
        <v/>
      </c>
      <c r="BL678" s="125" t="str">
        <f>IF('2. Enter scores'!BK682&lt;&gt;"",'2. Enter scores'!$B682-'2. Enter scores'!BK682,"")</f>
        <v/>
      </c>
      <c r="BM678" s="125" t="str">
        <f>IF('2. Enter scores'!BL682&lt;&gt;"",'2. Enter scores'!$B682-'2. Enter scores'!BL682,"")</f>
        <v/>
      </c>
      <c r="BN678" s="125" t="str">
        <f>IF('2. Enter scores'!BM682&lt;&gt;"",'2. Enter scores'!$B682-'2. Enter scores'!BM682,"")</f>
        <v/>
      </c>
      <c r="BO678" s="125" t="str">
        <f>IF('2. Enter scores'!BN682&lt;&gt;"",'2. Enter scores'!$B682-'2. Enter scores'!BN682,"")</f>
        <v/>
      </c>
      <c r="BP678" s="108">
        <v>1000</v>
      </c>
    </row>
    <row r="679" spans="2:68" x14ac:dyDescent="0.35">
      <c r="B679" s="125" t="str">
        <f>IF('2. Enter scores'!A683&lt;&gt;"",'2. Enter scores'!A683,"")</f>
        <v/>
      </c>
      <c r="H679" s="125" t="str">
        <f>IF('2. Enter scores'!G683&lt;&gt;"",'2. Enter scores'!$B683-'2. Enter scores'!G683,"")</f>
        <v/>
      </c>
      <c r="I679" s="125" t="str">
        <f>IF('2. Enter scores'!H683&lt;&gt;"",'2. Enter scores'!$B683-'2. Enter scores'!H683,"")</f>
        <v/>
      </c>
      <c r="J679" s="125" t="str">
        <f>IF('2. Enter scores'!I683&lt;&gt;"",'2. Enter scores'!$B683-'2. Enter scores'!I683,"")</f>
        <v/>
      </c>
      <c r="K679" s="125" t="str">
        <f>IF('2. Enter scores'!J683&lt;&gt;"",'2. Enter scores'!$B683-'2. Enter scores'!J683,"")</f>
        <v/>
      </c>
      <c r="L679" s="125" t="str">
        <f>IF('2. Enter scores'!K683&lt;&gt;"",'2. Enter scores'!$B683-'2. Enter scores'!K683,"")</f>
        <v/>
      </c>
      <c r="M679" s="125" t="str">
        <f>IF('2. Enter scores'!L683&lt;&gt;"",'2. Enter scores'!$B683-'2. Enter scores'!L683,"")</f>
        <v/>
      </c>
      <c r="N679" s="125" t="str">
        <f>IF('2. Enter scores'!M683&lt;&gt;"",'2. Enter scores'!$B683-'2. Enter scores'!M683,"")</f>
        <v/>
      </c>
      <c r="O679" s="125" t="str">
        <f>IF('2. Enter scores'!N683&lt;&gt;"",'2. Enter scores'!$B683-'2. Enter scores'!N683,"")</f>
        <v/>
      </c>
      <c r="P679" s="125" t="str">
        <f>IF('2. Enter scores'!O683&lt;&gt;"",'2. Enter scores'!$B683-'2. Enter scores'!O683,"")</f>
        <v/>
      </c>
      <c r="Q679" s="125" t="str">
        <f>IF('2. Enter scores'!P683&lt;&gt;"",'2. Enter scores'!$B683-'2. Enter scores'!P683,"")</f>
        <v/>
      </c>
      <c r="R679" s="125" t="str">
        <f>IF('2. Enter scores'!Q683&lt;&gt;"",'2. Enter scores'!$B683-'2. Enter scores'!Q683,"")</f>
        <v/>
      </c>
      <c r="S679" s="125" t="str">
        <f>IF('2. Enter scores'!R683&lt;&gt;"",'2. Enter scores'!$B683-'2. Enter scores'!R683,"")</f>
        <v/>
      </c>
      <c r="T679" s="125" t="str">
        <f>IF('2. Enter scores'!S683&lt;&gt;"",'2. Enter scores'!$B683-'2. Enter scores'!S683,"")</f>
        <v/>
      </c>
      <c r="U679" s="125" t="str">
        <f>IF('2. Enter scores'!T683&lt;&gt;"",'2. Enter scores'!$B683-'2. Enter scores'!T683,"")</f>
        <v/>
      </c>
      <c r="V679" s="125" t="str">
        <f>IF('2. Enter scores'!U683&lt;&gt;"",'2. Enter scores'!$B683-'2. Enter scores'!U683,"")</f>
        <v/>
      </c>
      <c r="W679" s="125" t="str">
        <f>IF('2. Enter scores'!V683&lt;&gt;"",'2. Enter scores'!$B683-'2. Enter scores'!V683,"")</f>
        <v/>
      </c>
      <c r="X679" s="125" t="str">
        <f>IF('2. Enter scores'!W683&lt;&gt;"",'2. Enter scores'!$B683-'2. Enter scores'!W683,"")</f>
        <v/>
      </c>
      <c r="Y679" s="125" t="str">
        <f>IF('2. Enter scores'!X683&lt;&gt;"",'2. Enter scores'!$B683-'2. Enter scores'!X683,"")</f>
        <v/>
      </c>
      <c r="Z679" s="125" t="str">
        <f>IF('2. Enter scores'!Y683&lt;&gt;"",'2. Enter scores'!$B683-'2. Enter scores'!Y683,"")</f>
        <v/>
      </c>
      <c r="AA679" s="125" t="str">
        <f>IF('2. Enter scores'!Z683&lt;&gt;"",'2. Enter scores'!$B683-'2. Enter scores'!Z683,"")</f>
        <v/>
      </c>
      <c r="AB679" s="125" t="str">
        <f>IF('2. Enter scores'!AA683&lt;&gt;"",'2. Enter scores'!$B683-'2. Enter scores'!AA683,"")</f>
        <v/>
      </c>
      <c r="AC679" s="125" t="str">
        <f>IF('2. Enter scores'!AB683&lt;&gt;"",'2. Enter scores'!$B683-'2. Enter scores'!AB683,"")</f>
        <v/>
      </c>
      <c r="AD679" s="125" t="str">
        <f>IF('2. Enter scores'!AC683&lt;&gt;"",'2. Enter scores'!$B683-'2. Enter scores'!AC683,"")</f>
        <v/>
      </c>
      <c r="AE679" s="125" t="str">
        <f>IF('2. Enter scores'!AD683&lt;&gt;"",'2. Enter scores'!$B683-'2. Enter scores'!AD683,"")</f>
        <v/>
      </c>
      <c r="AF679" s="125" t="str">
        <f>IF('2. Enter scores'!AE683&lt;&gt;"",'2. Enter scores'!$B683-'2. Enter scores'!AE683,"")</f>
        <v/>
      </c>
      <c r="AG679" s="125" t="str">
        <f>IF('2. Enter scores'!AF683&lt;&gt;"",'2. Enter scores'!$B683-'2. Enter scores'!AF683,"")</f>
        <v/>
      </c>
      <c r="AH679" s="125" t="str">
        <f>IF('2. Enter scores'!AG683&lt;&gt;"",'2. Enter scores'!$B683-'2. Enter scores'!AG683,"")</f>
        <v/>
      </c>
      <c r="AI679" s="125" t="str">
        <f>IF('2. Enter scores'!AH683&lt;&gt;"",'2. Enter scores'!$B683-'2. Enter scores'!AH683,"")</f>
        <v/>
      </c>
      <c r="AJ679" s="125" t="str">
        <f>IF('2. Enter scores'!AI683&lt;&gt;"",'2. Enter scores'!$B683-'2. Enter scores'!AI683,"")</f>
        <v/>
      </c>
      <c r="AK679" s="125" t="str">
        <f>IF('2. Enter scores'!AJ683&lt;&gt;"",'2. Enter scores'!$B683-'2. Enter scores'!AJ683,"")</f>
        <v/>
      </c>
      <c r="AL679" s="125" t="str">
        <f>IF('2. Enter scores'!AK683&lt;&gt;"",'2. Enter scores'!$B683-'2. Enter scores'!AK683,"")</f>
        <v/>
      </c>
      <c r="AM679" s="125" t="str">
        <f>IF('2. Enter scores'!AL683&lt;&gt;"",'2. Enter scores'!$B683-'2. Enter scores'!AL683,"")</f>
        <v/>
      </c>
      <c r="AN679" s="125" t="str">
        <f>IF('2. Enter scores'!AM683&lt;&gt;"",'2. Enter scores'!$B683-'2. Enter scores'!AM683,"")</f>
        <v/>
      </c>
      <c r="AO679" s="125" t="str">
        <f>IF('2. Enter scores'!AN683&lt;&gt;"",'2. Enter scores'!$B683-'2. Enter scores'!AN683,"")</f>
        <v/>
      </c>
      <c r="AP679" s="125" t="str">
        <f>IF('2. Enter scores'!AO683&lt;&gt;"",'2. Enter scores'!$B683-'2. Enter scores'!AO683,"")</f>
        <v/>
      </c>
      <c r="AQ679" s="125" t="str">
        <f>IF('2. Enter scores'!AP683&lt;&gt;"",'2. Enter scores'!$B683-'2. Enter scores'!AP683,"")</f>
        <v/>
      </c>
      <c r="AR679" s="125" t="str">
        <f>IF('2. Enter scores'!AQ683&lt;&gt;"",'2. Enter scores'!$B683-'2. Enter scores'!AQ683,"")</f>
        <v/>
      </c>
      <c r="AS679" s="125" t="str">
        <f>IF('2. Enter scores'!AR683&lt;&gt;"",'2. Enter scores'!$B683-'2. Enter scores'!AR683,"")</f>
        <v/>
      </c>
      <c r="AT679" s="125" t="str">
        <f>IF('2. Enter scores'!AS683&lt;&gt;"",'2. Enter scores'!$B683-'2. Enter scores'!AS683,"")</f>
        <v/>
      </c>
      <c r="AU679" s="125" t="str">
        <f>IF('2. Enter scores'!AT683&lt;&gt;"",'2. Enter scores'!$B683-'2. Enter scores'!AT683,"")</f>
        <v/>
      </c>
      <c r="AV679" s="125" t="str">
        <f>IF('2. Enter scores'!AU683&lt;&gt;"",'2. Enter scores'!$B683-'2. Enter scores'!AU683,"")</f>
        <v/>
      </c>
      <c r="AW679" s="125" t="str">
        <f>IF('2. Enter scores'!AV683&lt;&gt;"",'2. Enter scores'!$B683-'2. Enter scores'!AV683,"")</f>
        <v/>
      </c>
      <c r="AX679" s="125" t="str">
        <f>IF('2. Enter scores'!AW683&lt;&gt;"",'2. Enter scores'!$B683-'2. Enter scores'!AW683,"")</f>
        <v/>
      </c>
      <c r="AY679" s="125" t="str">
        <f>IF('2. Enter scores'!AX683&lt;&gt;"",'2. Enter scores'!$B683-'2. Enter scores'!AX683,"")</f>
        <v/>
      </c>
      <c r="AZ679" s="125" t="str">
        <f>IF('2. Enter scores'!AY683&lt;&gt;"",'2. Enter scores'!$B683-'2. Enter scores'!AY683,"")</f>
        <v/>
      </c>
      <c r="BA679" s="125" t="str">
        <f>IF('2. Enter scores'!AZ683&lt;&gt;"",'2. Enter scores'!$B683-'2. Enter scores'!AZ683,"")</f>
        <v/>
      </c>
      <c r="BB679" s="125" t="str">
        <f>IF('2. Enter scores'!BA683&lt;&gt;"",'2. Enter scores'!$B683-'2. Enter scores'!BA683,"")</f>
        <v/>
      </c>
      <c r="BC679" s="125" t="str">
        <f>IF('2. Enter scores'!BB683&lt;&gt;"",'2. Enter scores'!$B683-'2. Enter scores'!BB683,"")</f>
        <v/>
      </c>
      <c r="BD679" s="125" t="str">
        <f>IF('2. Enter scores'!BC683&lt;&gt;"",'2. Enter scores'!$B683-'2. Enter scores'!BC683,"")</f>
        <v/>
      </c>
      <c r="BE679" s="125" t="str">
        <f>IF('2. Enter scores'!BD683&lt;&gt;"",'2. Enter scores'!$B683-'2. Enter scores'!BD683,"")</f>
        <v/>
      </c>
      <c r="BF679" s="125" t="str">
        <f>IF('2. Enter scores'!BE683&lt;&gt;"",'2. Enter scores'!$B683-'2. Enter scores'!BE683,"")</f>
        <v/>
      </c>
      <c r="BG679" s="125" t="str">
        <f>IF('2. Enter scores'!BF683&lt;&gt;"",'2. Enter scores'!$B683-'2. Enter scores'!BF683,"")</f>
        <v/>
      </c>
      <c r="BH679" s="125" t="str">
        <f>IF('2. Enter scores'!BG683&lt;&gt;"",'2. Enter scores'!$B683-'2. Enter scores'!BG683,"")</f>
        <v/>
      </c>
      <c r="BI679" s="125" t="str">
        <f>IF('2. Enter scores'!BH683&lt;&gt;"",'2. Enter scores'!$B683-'2. Enter scores'!BH683,"")</f>
        <v/>
      </c>
      <c r="BJ679" s="125" t="str">
        <f>IF('2. Enter scores'!BI683&lt;&gt;"",'2. Enter scores'!$B683-'2. Enter scores'!BI683,"")</f>
        <v/>
      </c>
      <c r="BK679" s="125" t="str">
        <f>IF('2. Enter scores'!BJ683&lt;&gt;"",'2. Enter scores'!$B683-'2. Enter scores'!BJ683,"")</f>
        <v/>
      </c>
      <c r="BL679" s="125" t="str">
        <f>IF('2. Enter scores'!BK683&lt;&gt;"",'2. Enter scores'!$B683-'2. Enter scores'!BK683,"")</f>
        <v/>
      </c>
      <c r="BM679" s="125" t="str">
        <f>IF('2. Enter scores'!BL683&lt;&gt;"",'2. Enter scores'!$B683-'2. Enter scores'!BL683,"")</f>
        <v/>
      </c>
      <c r="BN679" s="125" t="str">
        <f>IF('2. Enter scores'!BM683&lt;&gt;"",'2. Enter scores'!$B683-'2. Enter scores'!BM683,"")</f>
        <v/>
      </c>
      <c r="BO679" s="125" t="str">
        <f>IF('2. Enter scores'!BN683&lt;&gt;"",'2. Enter scores'!$B683-'2. Enter scores'!BN683,"")</f>
        <v/>
      </c>
      <c r="BP679" s="108">
        <v>1000</v>
      </c>
    </row>
    <row r="680" spans="2:68" x14ac:dyDescent="0.35">
      <c r="B680" s="125" t="str">
        <f>IF('2. Enter scores'!A684&lt;&gt;"",'2. Enter scores'!A684,"")</f>
        <v/>
      </c>
      <c r="H680" s="125" t="str">
        <f>IF('2. Enter scores'!G684&lt;&gt;"",'2. Enter scores'!$B684-'2. Enter scores'!G684,"")</f>
        <v/>
      </c>
      <c r="I680" s="125" t="str">
        <f>IF('2. Enter scores'!H684&lt;&gt;"",'2. Enter scores'!$B684-'2. Enter scores'!H684,"")</f>
        <v/>
      </c>
      <c r="J680" s="125" t="str">
        <f>IF('2. Enter scores'!I684&lt;&gt;"",'2. Enter scores'!$B684-'2. Enter scores'!I684,"")</f>
        <v/>
      </c>
      <c r="K680" s="125" t="str">
        <f>IF('2. Enter scores'!J684&lt;&gt;"",'2. Enter scores'!$B684-'2. Enter scores'!J684,"")</f>
        <v/>
      </c>
      <c r="L680" s="125" t="str">
        <f>IF('2. Enter scores'!K684&lt;&gt;"",'2. Enter scores'!$B684-'2. Enter scores'!K684,"")</f>
        <v/>
      </c>
      <c r="M680" s="125" t="str">
        <f>IF('2. Enter scores'!L684&lt;&gt;"",'2. Enter scores'!$B684-'2. Enter scores'!L684,"")</f>
        <v/>
      </c>
      <c r="N680" s="125" t="str">
        <f>IF('2. Enter scores'!M684&lt;&gt;"",'2. Enter scores'!$B684-'2. Enter scores'!M684,"")</f>
        <v/>
      </c>
      <c r="O680" s="125" t="str">
        <f>IF('2. Enter scores'!N684&lt;&gt;"",'2. Enter scores'!$B684-'2. Enter scores'!N684,"")</f>
        <v/>
      </c>
      <c r="P680" s="125" t="str">
        <f>IF('2. Enter scores'!O684&lt;&gt;"",'2. Enter scores'!$B684-'2. Enter scores'!O684,"")</f>
        <v/>
      </c>
      <c r="Q680" s="125" t="str">
        <f>IF('2. Enter scores'!P684&lt;&gt;"",'2. Enter scores'!$B684-'2. Enter scores'!P684,"")</f>
        <v/>
      </c>
      <c r="R680" s="125" t="str">
        <f>IF('2. Enter scores'!Q684&lt;&gt;"",'2. Enter scores'!$B684-'2. Enter scores'!Q684,"")</f>
        <v/>
      </c>
      <c r="S680" s="125" t="str">
        <f>IF('2. Enter scores'!R684&lt;&gt;"",'2. Enter scores'!$B684-'2. Enter scores'!R684,"")</f>
        <v/>
      </c>
      <c r="T680" s="125" t="str">
        <f>IF('2. Enter scores'!S684&lt;&gt;"",'2. Enter scores'!$B684-'2. Enter scores'!S684,"")</f>
        <v/>
      </c>
      <c r="U680" s="125" t="str">
        <f>IF('2. Enter scores'!T684&lt;&gt;"",'2. Enter scores'!$B684-'2. Enter scores'!T684,"")</f>
        <v/>
      </c>
      <c r="V680" s="125" t="str">
        <f>IF('2. Enter scores'!U684&lt;&gt;"",'2. Enter scores'!$B684-'2. Enter scores'!U684,"")</f>
        <v/>
      </c>
      <c r="W680" s="125" t="str">
        <f>IF('2. Enter scores'!V684&lt;&gt;"",'2. Enter scores'!$B684-'2. Enter scores'!V684,"")</f>
        <v/>
      </c>
      <c r="X680" s="125" t="str">
        <f>IF('2. Enter scores'!W684&lt;&gt;"",'2. Enter scores'!$B684-'2. Enter scores'!W684,"")</f>
        <v/>
      </c>
      <c r="Y680" s="125" t="str">
        <f>IF('2. Enter scores'!X684&lt;&gt;"",'2. Enter scores'!$B684-'2. Enter scores'!X684,"")</f>
        <v/>
      </c>
      <c r="Z680" s="125" t="str">
        <f>IF('2. Enter scores'!Y684&lt;&gt;"",'2. Enter scores'!$B684-'2. Enter scores'!Y684,"")</f>
        <v/>
      </c>
      <c r="AA680" s="125" t="str">
        <f>IF('2. Enter scores'!Z684&lt;&gt;"",'2. Enter scores'!$B684-'2. Enter scores'!Z684,"")</f>
        <v/>
      </c>
      <c r="AB680" s="125" t="str">
        <f>IF('2. Enter scores'!AA684&lt;&gt;"",'2. Enter scores'!$B684-'2. Enter scores'!AA684,"")</f>
        <v/>
      </c>
      <c r="AC680" s="125" t="str">
        <f>IF('2. Enter scores'!AB684&lt;&gt;"",'2. Enter scores'!$B684-'2. Enter scores'!AB684,"")</f>
        <v/>
      </c>
      <c r="AD680" s="125" t="str">
        <f>IF('2. Enter scores'!AC684&lt;&gt;"",'2. Enter scores'!$B684-'2. Enter scores'!AC684,"")</f>
        <v/>
      </c>
      <c r="AE680" s="125" t="str">
        <f>IF('2. Enter scores'!AD684&lt;&gt;"",'2. Enter scores'!$B684-'2. Enter scores'!AD684,"")</f>
        <v/>
      </c>
      <c r="AF680" s="125" t="str">
        <f>IF('2. Enter scores'!AE684&lt;&gt;"",'2. Enter scores'!$B684-'2. Enter scores'!AE684,"")</f>
        <v/>
      </c>
      <c r="AG680" s="125" t="str">
        <f>IF('2. Enter scores'!AF684&lt;&gt;"",'2. Enter scores'!$B684-'2. Enter scores'!AF684,"")</f>
        <v/>
      </c>
      <c r="AH680" s="125" t="str">
        <f>IF('2. Enter scores'!AG684&lt;&gt;"",'2. Enter scores'!$B684-'2. Enter scores'!AG684,"")</f>
        <v/>
      </c>
      <c r="AI680" s="125" t="str">
        <f>IF('2. Enter scores'!AH684&lt;&gt;"",'2. Enter scores'!$B684-'2. Enter scores'!AH684,"")</f>
        <v/>
      </c>
      <c r="AJ680" s="125" t="str">
        <f>IF('2. Enter scores'!AI684&lt;&gt;"",'2. Enter scores'!$B684-'2. Enter scores'!AI684,"")</f>
        <v/>
      </c>
      <c r="AK680" s="125" t="str">
        <f>IF('2. Enter scores'!AJ684&lt;&gt;"",'2. Enter scores'!$B684-'2. Enter scores'!AJ684,"")</f>
        <v/>
      </c>
      <c r="AL680" s="125" t="str">
        <f>IF('2. Enter scores'!AK684&lt;&gt;"",'2. Enter scores'!$B684-'2. Enter scores'!AK684,"")</f>
        <v/>
      </c>
      <c r="AM680" s="125" t="str">
        <f>IF('2. Enter scores'!AL684&lt;&gt;"",'2. Enter scores'!$B684-'2. Enter scores'!AL684,"")</f>
        <v/>
      </c>
      <c r="AN680" s="125" t="str">
        <f>IF('2. Enter scores'!AM684&lt;&gt;"",'2. Enter scores'!$B684-'2. Enter scores'!AM684,"")</f>
        <v/>
      </c>
      <c r="AO680" s="125" t="str">
        <f>IF('2. Enter scores'!AN684&lt;&gt;"",'2. Enter scores'!$B684-'2. Enter scores'!AN684,"")</f>
        <v/>
      </c>
      <c r="AP680" s="125" t="str">
        <f>IF('2. Enter scores'!AO684&lt;&gt;"",'2. Enter scores'!$B684-'2. Enter scores'!AO684,"")</f>
        <v/>
      </c>
      <c r="AQ680" s="125" t="str">
        <f>IF('2. Enter scores'!AP684&lt;&gt;"",'2. Enter scores'!$B684-'2. Enter scores'!AP684,"")</f>
        <v/>
      </c>
      <c r="AR680" s="125" t="str">
        <f>IF('2. Enter scores'!AQ684&lt;&gt;"",'2. Enter scores'!$B684-'2. Enter scores'!AQ684,"")</f>
        <v/>
      </c>
      <c r="AS680" s="125" t="str">
        <f>IF('2. Enter scores'!AR684&lt;&gt;"",'2. Enter scores'!$B684-'2. Enter scores'!AR684,"")</f>
        <v/>
      </c>
      <c r="AT680" s="125" t="str">
        <f>IF('2. Enter scores'!AS684&lt;&gt;"",'2. Enter scores'!$B684-'2. Enter scores'!AS684,"")</f>
        <v/>
      </c>
      <c r="AU680" s="125" t="str">
        <f>IF('2. Enter scores'!AT684&lt;&gt;"",'2. Enter scores'!$B684-'2. Enter scores'!AT684,"")</f>
        <v/>
      </c>
      <c r="AV680" s="125" t="str">
        <f>IF('2. Enter scores'!AU684&lt;&gt;"",'2. Enter scores'!$B684-'2. Enter scores'!AU684,"")</f>
        <v/>
      </c>
      <c r="AW680" s="125" t="str">
        <f>IF('2. Enter scores'!AV684&lt;&gt;"",'2. Enter scores'!$B684-'2. Enter scores'!AV684,"")</f>
        <v/>
      </c>
      <c r="AX680" s="125" t="str">
        <f>IF('2. Enter scores'!AW684&lt;&gt;"",'2. Enter scores'!$B684-'2. Enter scores'!AW684,"")</f>
        <v/>
      </c>
      <c r="AY680" s="125" t="str">
        <f>IF('2. Enter scores'!AX684&lt;&gt;"",'2. Enter scores'!$B684-'2. Enter scores'!AX684,"")</f>
        <v/>
      </c>
      <c r="AZ680" s="125" t="str">
        <f>IF('2. Enter scores'!AY684&lt;&gt;"",'2. Enter scores'!$B684-'2. Enter scores'!AY684,"")</f>
        <v/>
      </c>
      <c r="BA680" s="125" t="str">
        <f>IF('2. Enter scores'!AZ684&lt;&gt;"",'2. Enter scores'!$B684-'2. Enter scores'!AZ684,"")</f>
        <v/>
      </c>
      <c r="BB680" s="125" t="str">
        <f>IF('2. Enter scores'!BA684&lt;&gt;"",'2. Enter scores'!$B684-'2. Enter scores'!BA684,"")</f>
        <v/>
      </c>
      <c r="BC680" s="125" t="str">
        <f>IF('2. Enter scores'!BB684&lt;&gt;"",'2. Enter scores'!$B684-'2. Enter scores'!BB684,"")</f>
        <v/>
      </c>
      <c r="BD680" s="125" t="str">
        <f>IF('2. Enter scores'!BC684&lt;&gt;"",'2. Enter scores'!$B684-'2. Enter scores'!BC684,"")</f>
        <v/>
      </c>
      <c r="BE680" s="125" t="str">
        <f>IF('2. Enter scores'!BD684&lt;&gt;"",'2. Enter scores'!$B684-'2. Enter scores'!BD684,"")</f>
        <v/>
      </c>
      <c r="BF680" s="125" t="str">
        <f>IF('2. Enter scores'!BE684&lt;&gt;"",'2. Enter scores'!$B684-'2. Enter scores'!BE684,"")</f>
        <v/>
      </c>
      <c r="BG680" s="125" t="str">
        <f>IF('2. Enter scores'!BF684&lt;&gt;"",'2. Enter scores'!$B684-'2. Enter scores'!BF684,"")</f>
        <v/>
      </c>
      <c r="BH680" s="125" t="str">
        <f>IF('2. Enter scores'!BG684&lt;&gt;"",'2. Enter scores'!$B684-'2. Enter scores'!BG684,"")</f>
        <v/>
      </c>
      <c r="BI680" s="125" t="str">
        <f>IF('2. Enter scores'!BH684&lt;&gt;"",'2. Enter scores'!$B684-'2. Enter scores'!BH684,"")</f>
        <v/>
      </c>
      <c r="BJ680" s="125" t="str">
        <f>IF('2. Enter scores'!BI684&lt;&gt;"",'2. Enter scores'!$B684-'2. Enter scores'!BI684,"")</f>
        <v/>
      </c>
      <c r="BK680" s="125" t="str">
        <f>IF('2. Enter scores'!BJ684&lt;&gt;"",'2. Enter scores'!$B684-'2. Enter scores'!BJ684,"")</f>
        <v/>
      </c>
      <c r="BL680" s="125" t="str">
        <f>IF('2. Enter scores'!BK684&lt;&gt;"",'2. Enter scores'!$B684-'2. Enter scores'!BK684,"")</f>
        <v/>
      </c>
      <c r="BM680" s="125" t="str">
        <f>IF('2. Enter scores'!BL684&lt;&gt;"",'2. Enter scores'!$B684-'2. Enter scores'!BL684,"")</f>
        <v/>
      </c>
      <c r="BN680" s="125" t="str">
        <f>IF('2. Enter scores'!BM684&lt;&gt;"",'2. Enter scores'!$B684-'2. Enter scores'!BM684,"")</f>
        <v/>
      </c>
      <c r="BO680" s="125" t="str">
        <f>IF('2. Enter scores'!BN684&lt;&gt;"",'2. Enter scores'!$B684-'2. Enter scores'!BN684,"")</f>
        <v/>
      </c>
      <c r="BP680" s="108">
        <v>1000</v>
      </c>
    </row>
    <row r="681" spans="2:68" x14ac:dyDescent="0.35">
      <c r="B681" s="125" t="str">
        <f>IF('2. Enter scores'!A685&lt;&gt;"",'2. Enter scores'!A685,"")</f>
        <v/>
      </c>
      <c r="H681" s="125" t="str">
        <f>IF('2. Enter scores'!G685&lt;&gt;"",'2. Enter scores'!$B685-'2. Enter scores'!G685,"")</f>
        <v/>
      </c>
      <c r="I681" s="125" t="str">
        <f>IF('2. Enter scores'!H685&lt;&gt;"",'2. Enter scores'!$B685-'2. Enter scores'!H685,"")</f>
        <v/>
      </c>
      <c r="J681" s="125" t="str">
        <f>IF('2. Enter scores'!I685&lt;&gt;"",'2. Enter scores'!$B685-'2. Enter scores'!I685,"")</f>
        <v/>
      </c>
      <c r="K681" s="125" t="str">
        <f>IF('2. Enter scores'!J685&lt;&gt;"",'2. Enter scores'!$B685-'2. Enter scores'!J685,"")</f>
        <v/>
      </c>
      <c r="L681" s="125" t="str">
        <f>IF('2. Enter scores'!K685&lt;&gt;"",'2. Enter scores'!$B685-'2. Enter scores'!K685,"")</f>
        <v/>
      </c>
      <c r="M681" s="125" t="str">
        <f>IF('2. Enter scores'!L685&lt;&gt;"",'2. Enter scores'!$B685-'2. Enter scores'!L685,"")</f>
        <v/>
      </c>
      <c r="N681" s="125" t="str">
        <f>IF('2. Enter scores'!M685&lt;&gt;"",'2. Enter scores'!$B685-'2. Enter scores'!M685,"")</f>
        <v/>
      </c>
      <c r="O681" s="125" t="str">
        <f>IF('2. Enter scores'!N685&lt;&gt;"",'2. Enter scores'!$B685-'2. Enter scores'!N685,"")</f>
        <v/>
      </c>
      <c r="P681" s="125" t="str">
        <f>IF('2. Enter scores'!O685&lt;&gt;"",'2. Enter scores'!$B685-'2. Enter scores'!O685,"")</f>
        <v/>
      </c>
      <c r="Q681" s="125" t="str">
        <f>IF('2. Enter scores'!P685&lt;&gt;"",'2. Enter scores'!$B685-'2. Enter scores'!P685,"")</f>
        <v/>
      </c>
      <c r="R681" s="125" t="str">
        <f>IF('2. Enter scores'!Q685&lt;&gt;"",'2. Enter scores'!$B685-'2. Enter scores'!Q685,"")</f>
        <v/>
      </c>
      <c r="S681" s="125" t="str">
        <f>IF('2. Enter scores'!R685&lt;&gt;"",'2. Enter scores'!$B685-'2. Enter scores'!R685,"")</f>
        <v/>
      </c>
      <c r="T681" s="125" t="str">
        <f>IF('2. Enter scores'!S685&lt;&gt;"",'2. Enter scores'!$B685-'2. Enter scores'!S685,"")</f>
        <v/>
      </c>
      <c r="U681" s="125" t="str">
        <f>IF('2. Enter scores'!T685&lt;&gt;"",'2. Enter scores'!$B685-'2. Enter scores'!T685,"")</f>
        <v/>
      </c>
      <c r="V681" s="125" t="str">
        <f>IF('2. Enter scores'!U685&lt;&gt;"",'2. Enter scores'!$B685-'2. Enter scores'!U685,"")</f>
        <v/>
      </c>
      <c r="W681" s="125" t="str">
        <f>IF('2. Enter scores'!V685&lt;&gt;"",'2. Enter scores'!$B685-'2. Enter scores'!V685,"")</f>
        <v/>
      </c>
      <c r="X681" s="125" t="str">
        <f>IF('2. Enter scores'!W685&lt;&gt;"",'2. Enter scores'!$B685-'2. Enter scores'!W685,"")</f>
        <v/>
      </c>
      <c r="Y681" s="125" t="str">
        <f>IF('2. Enter scores'!X685&lt;&gt;"",'2. Enter scores'!$B685-'2. Enter scores'!X685,"")</f>
        <v/>
      </c>
      <c r="Z681" s="125" t="str">
        <f>IF('2. Enter scores'!Y685&lt;&gt;"",'2. Enter scores'!$B685-'2. Enter scores'!Y685,"")</f>
        <v/>
      </c>
      <c r="AA681" s="125" t="str">
        <f>IF('2. Enter scores'!Z685&lt;&gt;"",'2. Enter scores'!$B685-'2. Enter scores'!Z685,"")</f>
        <v/>
      </c>
      <c r="AB681" s="125" t="str">
        <f>IF('2. Enter scores'!AA685&lt;&gt;"",'2. Enter scores'!$B685-'2. Enter scores'!AA685,"")</f>
        <v/>
      </c>
      <c r="AC681" s="125" t="str">
        <f>IF('2. Enter scores'!AB685&lt;&gt;"",'2. Enter scores'!$B685-'2. Enter scores'!AB685,"")</f>
        <v/>
      </c>
      <c r="AD681" s="125" t="str">
        <f>IF('2. Enter scores'!AC685&lt;&gt;"",'2. Enter scores'!$B685-'2. Enter scores'!AC685,"")</f>
        <v/>
      </c>
      <c r="AE681" s="125" t="str">
        <f>IF('2. Enter scores'!AD685&lt;&gt;"",'2. Enter scores'!$B685-'2. Enter scores'!AD685,"")</f>
        <v/>
      </c>
      <c r="AF681" s="125" t="str">
        <f>IF('2. Enter scores'!AE685&lt;&gt;"",'2. Enter scores'!$B685-'2. Enter scores'!AE685,"")</f>
        <v/>
      </c>
      <c r="AG681" s="125" t="str">
        <f>IF('2. Enter scores'!AF685&lt;&gt;"",'2. Enter scores'!$B685-'2. Enter scores'!AF685,"")</f>
        <v/>
      </c>
      <c r="AH681" s="125" t="str">
        <f>IF('2. Enter scores'!AG685&lt;&gt;"",'2. Enter scores'!$B685-'2. Enter scores'!AG685,"")</f>
        <v/>
      </c>
      <c r="AI681" s="125" t="str">
        <f>IF('2. Enter scores'!AH685&lt;&gt;"",'2. Enter scores'!$B685-'2. Enter scores'!AH685,"")</f>
        <v/>
      </c>
      <c r="AJ681" s="125" t="str">
        <f>IF('2. Enter scores'!AI685&lt;&gt;"",'2. Enter scores'!$B685-'2. Enter scores'!AI685,"")</f>
        <v/>
      </c>
      <c r="AK681" s="125" t="str">
        <f>IF('2. Enter scores'!AJ685&lt;&gt;"",'2. Enter scores'!$B685-'2. Enter scores'!AJ685,"")</f>
        <v/>
      </c>
      <c r="AL681" s="125" t="str">
        <f>IF('2. Enter scores'!AK685&lt;&gt;"",'2. Enter scores'!$B685-'2. Enter scores'!AK685,"")</f>
        <v/>
      </c>
      <c r="AM681" s="125" t="str">
        <f>IF('2. Enter scores'!AL685&lt;&gt;"",'2. Enter scores'!$B685-'2. Enter scores'!AL685,"")</f>
        <v/>
      </c>
      <c r="AN681" s="125" t="str">
        <f>IF('2. Enter scores'!AM685&lt;&gt;"",'2. Enter scores'!$B685-'2. Enter scores'!AM685,"")</f>
        <v/>
      </c>
      <c r="AO681" s="125" t="str">
        <f>IF('2. Enter scores'!AN685&lt;&gt;"",'2. Enter scores'!$B685-'2. Enter scores'!AN685,"")</f>
        <v/>
      </c>
      <c r="AP681" s="125" t="str">
        <f>IF('2. Enter scores'!AO685&lt;&gt;"",'2. Enter scores'!$B685-'2. Enter scores'!AO685,"")</f>
        <v/>
      </c>
      <c r="AQ681" s="125" t="str">
        <f>IF('2. Enter scores'!AP685&lt;&gt;"",'2. Enter scores'!$B685-'2. Enter scores'!AP685,"")</f>
        <v/>
      </c>
      <c r="AR681" s="125" t="str">
        <f>IF('2. Enter scores'!AQ685&lt;&gt;"",'2. Enter scores'!$B685-'2. Enter scores'!AQ685,"")</f>
        <v/>
      </c>
      <c r="AS681" s="125" t="str">
        <f>IF('2. Enter scores'!AR685&lt;&gt;"",'2. Enter scores'!$B685-'2. Enter scores'!AR685,"")</f>
        <v/>
      </c>
      <c r="AT681" s="125" t="str">
        <f>IF('2. Enter scores'!AS685&lt;&gt;"",'2. Enter scores'!$B685-'2. Enter scores'!AS685,"")</f>
        <v/>
      </c>
      <c r="AU681" s="125" t="str">
        <f>IF('2. Enter scores'!AT685&lt;&gt;"",'2. Enter scores'!$B685-'2. Enter scores'!AT685,"")</f>
        <v/>
      </c>
      <c r="AV681" s="125" t="str">
        <f>IF('2. Enter scores'!AU685&lt;&gt;"",'2. Enter scores'!$B685-'2. Enter scores'!AU685,"")</f>
        <v/>
      </c>
      <c r="AW681" s="125" t="str">
        <f>IF('2. Enter scores'!AV685&lt;&gt;"",'2. Enter scores'!$B685-'2. Enter scores'!AV685,"")</f>
        <v/>
      </c>
      <c r="AX681" s="125" t="str">
        <f>IF('2. Enter scores'!AW685&lt;&gt;"",'2. Enter scores'!$B685-'2. Enter scores'!AW685,"")</f>
        <v/>
      </c>
      <c r="AY681" s="125" t="str">
        <f>IF('2. Enter scores'!AX685&lt;&gt;"",'2. Enter scores'!$B685-'2. Enter scores'!AX685,"")</f>
        <v/>
      </c>
      <c r="AZ681" s="125" t="str">
        <f>IF('2. Enter scores'!AY685&lt;&gt;"",'2. Enter scores'!$B685-'2. Enter scores'!AY685,"")</f>
        <v/>
      </c>
      <c r="BA681" s="125" t="str">
        <f>IF('2. Enter scores'!AZ685&lt;&gt;"",'2. Enter scores'!$B685-'2. Enter scores'!AZ685,"")</f>
        <v/>
      </c>
      <c r="BB681" s="125" t="str">
        <f>IF('2. Enter scores'!BA685&lt;&gt;"",'2. Enter scores'!$B685-'2. Enter scores'!BA685,"")</f>
        <v/>
      </c>
      <c r="BC681" s="125" t="str">
        <f>IF('2. Enter scores'!BB685&lt;&gt;"",'2. Enter scores'!$B685-'2. Enter scores'!BB685,"")</f>
        <v/>
      </c>
      <c r="BD681" s="125" t="str">
        <f>IF('2. Enter scores'!BC685&lt;&gt;"",'2. Enter scores'!$B685-'2. Enter scores'!BC685,"")</f>
        <v/>
      </c>
      <c r="BE681" s="125" t="str">
        <f>IF('2. Enter scores'!BD685&lt;&gt;"",'2. Enter scores'!$B685-'2. Enter scores'!BD685,"")</f>
        <v/>
      </c>
      <c r="BF681" s="125" t="str">
        <f>IF('2. Enter scores'!BE685&lt;&gt;"",'2. Enter scores'!$B685-'2. Enter scores'!BE685,"")</f>
        <v/>
      </c>
      <c r="BG681" s="125" t="str">
        <f>IF('2. Enter scores'!BF685&lt;&gt;"",'2. Enter scores'!$B685-'2. Enter scores'!BF685,"")</f>
        <v/>
      </c>
      <c r="BH681" s="125" t="str">
        <f>IF('2. Enter scores'!BG685&lt;&gt;"",'2. Enter scores'!$B685-'2. Enter scores'!BG685,"")</f>
        <v/>
      </c>
      <c r="BI681" s="125" t="str">
        <f>IF('2. Enter scores'!BH685&lt;&gt;"",'2. Enter scores'!$B685-'2. Enter scores'!BH685,"")</f>
        <v/>
      </c>
      <c r="BJ681" s="125" t="str">
        <f>IF('2. Enter scores'!BI685&lt;&gt;"",'2. Enter scores'!$B685-'2. Enter scores'!BI685,"")</f>
        <v/>
      </c>
      <c r="BK681" s="125" t="str">
        <f>IF('2. Enter scores'!BJ685&lt;&gt;"",'2. Enter scores'!$B685-'2. Enter scores'!BJ685,"")</f>
        <v/>
      </c>
      <c r="BL681" s="125" t="str">
        <f>IF('2. Enter scores'!BK685&lt;&gt;"",'2. Enter scores'!$B685-'2. Enter scores'!BK685,"")</f>
        <v/>
      </c>
      <c r="BM681" s="125" t="str">
        <f>IF('2. Enter scores'!BL685&lt;&gt;"",'2. Enter scores'!$B685-'2. Enter scores'!BL685,"")</f>
        <v/>
      </c>
      <c r="BN681" s="125" t="str">
        <f>IF('2. Enter scores'!BM685&lt;&gt;"",'2. Enter scores'!$B685-'2. Enter scores'!BM685,"")</f>
        <v/>
      </c>
      <c r="BO681" s="125" t="str">
        <f>IF('2. Enter scores'!BN685&lt;&gt;"",'2. Enter scores'!$B685-'2. Enter scores'!BN685,"")</f>
        <v/>
      </c>
      <c r="BP681" s="108">
        <v>1000</v>
      </c>
    </row>
    <row r="682" spans="2:68" x14ac:dyDescent="0.35">
      <c r="B682" s="125" t="str">
        <f>IF('2. Enter scores'!A686&lt;&gt;"",'2. Enter scores'!A686,"")</f>
        <v/>
      </c>
      <c r="H682" s="125" t="str">
        <f>IF('2. Enter scores'!G686&lt;&gt;"",'2. Enter scores'!$B686-'2. Enter scores'!G686,"")</f>
        <v/>
      </c>
      <c r="I682" s="125" t="str">
        <f>IF('2. Enter scores'!H686&lt;&gt;"",'2. Enter scores'!$B686-'2. Enter scores'!H686,"")</f>
        <v/>
      </c>
      <c r="J682" s="125" t="str">
        <f>IF('2. Enter scores'!I686&lt;&gt;"",'2. Enter scores'!$B686-'2. Enter scores'!I686,"")</f>
        <v/>
      </c>
      <c r="K682" s="125" t="str">
        <f>IF('2. Enter scores'!J686&lt;&gt;"",'2. Enter scores'!$B686-'2. Enter scores'!J686,"")</f>
        <v/>
      </c>
      <c r="L682" s="125" t="str">
        <f>IF('2. Enter scores'!K686&lt;&gt;"",'2. Enter scores'!$B686-'2. Enter scores'!K686,"")</f>
        <v/>
      </c>
      <c r="M682" s="125" t="str">
        <f>IF('2. Enter scores'!L686&lt;&gt;"",'2. Enter scores'!$B686-'2. Enter scores'!L686,"")</f>
        <v/>
      </c>
      <c r="N682" s="125" t="str">
        <f>IF('2. Enter scores'!M686&lt;&gt;"",'2. Enter scores'!$B686-'2. Enter scores'!M686,"")</f>
        <v/>
      </c>
      <c r="O682" s="125" t="str">
        <f>IF('2. Enter scores'!N686&lt;&gt;"",'2. Enter scores'!$B686-'2. Enter scores'!N686,"")</f>
        <v/>
      </c>
      <c r="P682" s="125" t="str">
        <f>IF('2. Enter scores'!O686&lt;&gt;"",'2. Enter scores'!$B686-'2. Enter scores'!O686,"")</f>
        <v/>
      </c>
      <c r="Q682" s="125" t="str">
        <f>IF('2. Enter scores'!P686&lt;&gt;"",'2. Enter scores'!$B686-'2. Enter scores'!P686,"")</f>
        <v/>
      </c>
      <c r="R682" s="125" t="str">
        <f>IF('2. Enter scores'!Q686&lt;&gt;"",'2. Enter scores'!$B686-'2. Enter scores'!Q686,"")</f>
        <v/>
      </c>
      <c r="S682" s="125" t="str">
        <f>IF('2. Enter scores'!R686&lt;&gt;"",'2. Enter scores'!$B686-'2. Enter scores'!R686,"")</f>
        <v/>
      </c>
      <c r="T682" s="125" t="str">
        <f>IF('2. Enter scores'!S686&lt;&gt;"",'2. Enter scores'!$B686-'2. Enter scores'!S686,"")</f>
        <v/>
      </c>
      <c r="U682" s="125" t="str">
        <f>IF('2. Enter scores'!T686&lt;&gt;"",'2. Enter scores'!$B686-'2. Enter scores'!T686,"")</f>
        <v/>
      </c>
      <c r="V682" s="125" t="str">
        <f>IF('2. Enter scores'!U686&lt;&gt;"",'2. Enter scores'!$B686-'2. Enter scores'!U686,"")</f>
        <v/>
      </c>
      <c r="W682" s="125" t="str">
        <f>IF('2. Enter scores'!V686&lt;&gt;"",'2. Enter scores'!$B686-'2. Enter scores'!V686,"")</f>
        <v/>
      </c>
      <c r="X682" s="125" t="str">
        <f>IF('2. Enter scores'!W686&lt;&gt;"",'2. Enter scores'!$B686-'2. Enter scores'!W686,"")</f>
        <v/>
      </c>
      <c r="Y682" s="125" t="str">
        <f>IF('2. Enter scores'!X686&lt;&gt;"",'2. Enter scores'!$B686-'2. Enter scores'!X686,"")</f>
        <v/>
      </c>
      <c r="Z682" s="125" t="str">
        <f>IF('2. Enter scores'!Y686&lt;&gt;"",'2. Enter scores'!$B686-'2. Enter scores'!Y686,"")</f>
        <v/>
      </c>
      <c r="AA682" s="125" t="str">
        <f>IF('2. Enter scores'!Z686&lt;&gt;"",'2. Enter scores'!$B686-'2. Enter scores'!Z686,"")</f>
        <v/>
      </c>
      <c r="AB682" s="125" t="str">
        <f>IF('2. Enter scores'!AA686&lt;&gt;"",'2. Enter scores'!$B686-'2. Enter scores'!AA686,"")</f>
        <v/>
      </c>
      <c r="AC682" s="125" t="str">
        <f>IF('2. Enter scores'!AB686&lt;&gt;"",'2. Enter scores'!$B686-'2. Enter scores'!AB686,"")</f>
        <v/>
      </c>
      <c r="AD682" s="125" t="str">
        <f>IF('2. Enter scores'!AC686&lt;&gt;"",'2. Enter scores'!$B686-'2. Enter scores'!AC686,"")</f>
        <v/>
      </c>
      <c r="AE682" s="125" t="str">
        <f>IF('2. Enter scores'!AD686&lt;&gt;"",'2. Enter scores'!$B686-'2. Enter scores'!AD686,"")</f>
        <v/>
      </c>
      <c r="AF682" s="125" t="str">
        <f>IF('2. Enter scores'!AE686&lt;&gt;"",'2. Enter scores'!$B686-'2. Enter scores'!AE686,"")</f>
        <v/>
      </c>
      <c r="AG682" s="125" t="str">
        <f>IF('2. Enter scores'!AF686&lt;&gt;"",'2. Enter scores'!$B686-'2. Enter scores'!AF686,"")</f>
        <v/>
      </c>
      <c r="AH682" s="125" t="str">
        <f>IF('2. Enter scores'!AG686&lt;&gt;"",'2. Enter scores'!$B686-'2. Enter scores'!AG686,"")</f>
        <v/>
      </c>
      <c r="AI682" s="125" t="str">
        <f>IF('2. Enter scores'!AH686&lt;&gt;"",'2. Enter scores'!$B686-'2. Enter scores'!AH686,"")</f>
        <v/>
      </c>
      <c r="AJ682" s="125" t="str">
        <f>IF('2. Enter scores'!AI686&lt;&gt;"",'2. Enter scores'!$B686-'2. Enter scores'!AI686,"")</f>
        <v/>
      </c>
      <c r="AK682" s="125" t="str">
        <f>IF('2. Enter scores'!AJ686&lt;&gt;"",'2. Enter scores'!$B686-'2. Enter scores'!AJ686,"")</f>
        <v/>
      </c>
      <c r="AL682" s="125" t="str">
        <f>IF('2. Enter scores'!AK686&lt;&gt;"",'2. Enter scores'!$B686-'2. Enter scores'!AK686,"")</f>
        <v/>
      </c>
      <c r="AM682" s="125" t="str">
        <f>IF('2. Enter scores'!AL686&lt;&gt;"",'2. Enter scores'!$B686-'2. Enter scores'!AL686,"")</f>
        <v/>
      </c>
      <c r="AN682" s="125" t="str">
        <f>IF('2. Enter scores'!AM686&lt;&gt;"",'2. Enter scores'!$B686-'2. Enter scores'!AM686,"")</f>
        <v/>
      </c>
      <c r="AO682" s="125" t="str">
        <f>IF('2. Enter scores'!AN686&lt;&gt;"",'2. Enter scores'!$B686-'2. Enter scores'!AN686,"")</f>
        <v/>
      </c>
      <c r="AP682" s="125" t="str">
        <f>IF('2. Enter scores'!AO686&lt;&gt;"",'2. Enter scores'!$B686-'2. Enter scores'!AO686,"")</f>
        <v/>
      </c>
      <c r="AQ682" s="125" t="str">
        <f>IF('2. Enter scores'!AP686&lt;&gt;"",'2. Enter scores'!$B686-'2. Enter scores'!AP686,"")</f>
        <v/>
      </c>
      <c r="AR682" s="125" t="str">
        <f>IF('2. Enter scores'!AQ686&lt;&gt;"",'2. Enter scores'!$B686-'2. Enter scores'!AQ686,"")</f>
        <v/>
      </c>
      <c r="AS682" s="125" t="str">
        <f>IF('2. Enter scores'!AR686&lt;&gt;"",'2. Enter scores'!$B686-'2. Enter scores'!AR686,"")</f>
        <v/>
      </c>
      <c r="AT682" s="125" t="str">
        <f>IF('2. Enter scores'!AS686&lt;&gt;"",'2. Enter scores'!$B686-'2. Enter scores'!AS686,"")</f>
        <v/>
      </c>
      <c r="AU682" s="125" t="str">
        <f>IF('2. Enter scores'!AT686&lt;&gt;"",'2. Enter scores'!$B686-'2. Enter scores'!AT686,"")</f>
        <v/>
      </c>
      <c r="AV682" s="125" t="str">
        <f>IF('2. Enter scores'!AU686&lt;&gt;"",'2. Enter scores'!$B686-'2. Enter scores'!AU686,"")</f>
        <v/>
      </c>
      <c r="AW682" s="125" t="str">
        <f>IF('2. Enter scores'!AV686&lt;&gt;"",'2. Enter scores'!$B686-'2. Enter scores'!AV686,"")</f>
        <v/>
      </c>
      <c r="AX682" s="125" t="str">
        <f>IF('2. Enter scores'!AW686&lt;&gt;"",'2. Enter scores'!$B686-'2. Enter scores'!AW686,"")</f>
        <v/>
      </c>
      <c r="AY682" s="125" t="str">
        <f>IF('2. Enter scores'!AX686&lt;&gt;"",'2. Enter scores'!$B686-'2. Enter scores'!AX686,"")</f>
        <v/>
      </c>
      <c r="AZ682" s="125" t="str">
        <f>IF('2. Enter scores'!AY686&lt;&gt;"",'2. Enter scores'!$B686-'2. Enter scores'!AY686,"")</f>
        <v/>
      </c>
      <c r="BA682" s="125" t="str">
        <f>IF('2. Enter scores'!AZ686&lt;&gt;"",'2. Enter scores'!$B686-'2. Enter scores'!AZ686,"")</f>
        <v/>
      </c>
      <c r="BB682" s="125" t="str">
        <f>IF('2. Enter scores'!BA686&lt;&gt;"",'2. Enter scores'!$B686-'2. Enter scores'!BA686,"")</f>
        <v/>
      </c>
      <c r="BC682" s="125" t="str">
        <f>IF('2. Enter scores'!BB686&lt;&gt;"",'2. Enter scores'!$B686-'2. Enter scores'!BB686,"")</f>
        <v/>
      </c>
      <c r="BD682" s="125" t="str">
        <f>IF('2. Enter scores'!BC686&lt;&gt;"",'2. Enter scores'!$B686-'2. Enter scores'!BC686,"")</f>
        <v/>
      </c>
      <c r="BE682" s="125" t="str">
        <f>IF('2. Enter scores'!BD686&lt;&gt;"",'2. Enter scores'!$B686-'2. Enter scores'!BD686,"")</f>
        <v/>
      </c>
      <c r="BF682" s="125" t="str">
        <f>IF('2. Enter scores'!BE686&lt;&gt;"",'2. Enter scores'!$B686-'2. Enter scores'!BE686,"")</f>
        <v/>
      </c>
      <c r="BG682" s="125" t="str">
        <f>IF('2. Enter scores'!BF686&lt;&gt;"",'2. Enter scores'!$B686-'2. Enter scores'!BF686,"")</f>
        <v/>
      </c>
      <c r="BH682" s="125" t="str">
        <f>IF('2. Enter scores'!BG686&lt;&gt;"",'2. Enter scores'!$B686-'2. Enter scores'!BG686,"")</f>
        <v/>
      </c>
      <c r="BI682" s="125" t="str">
        <f>IF('2. Enter scores'!BH686&lt;&gt;"",'2. Enter scores'!$B686-'2. Enter scores'!BH686,"")</f>
        <v/>
      </c>
      <c r="BJ682" s="125" t="str">
        <f>IF('2. Enter scores'!BI686&lt;&gt;"",'2. Enter scores'!$B686-'2. Enter scores'!BI686,"")</f>
        <v/>
      </c>
      <c r="BK682" s="125" t="str">
        <f>IF('2. Enter scores'!BJ686&lt;&gt;"",'2. Enter scores'!$B686-'2. Enter scores'!BJ686,"")</f>
        <v/>
      </c>
      <c r="BL682" s="125" t="str">
        <f>IF('2. Enter scores'!BK686&lt;&gt;"",'2. Enter scores'!$B686-'2. Enter scores'!BK686,"")</f>
        <v/>
      </c>
      <c r="BM682" s="125" t="str">
        <f>IF('2. Enter scores'!BL686&lt;&gt;"",'2. Enter scores'!$B686-'2. Enter scores'!BL686,"")</f>
        <v/>
      </c>
      <c r="BN682" s="125" t="str">
        <f>IF('2. Enter scores'!BM686&lt;&gt;"",'2. Enter scores'!$B686-'2. Enter scores'!BM686,"")</f>
        <v/>
      </c>
      <c r="BO682" s="125" t="str">
        <f>IF('2. Enter scores'!BN686&lt;&gt;"",'2. Enter scores'!$B686-'2. Enter scores'!BN686,"")</f>
        <v/>
      </c>
      <c r="BP682" s="108">
        <v>1000</v>
      </c>
    </row>
    <row r="683" spans="2:68" x14ac:dyDescent="0.35">
      <c r="B683" s="125" t="str">
        <f>IF('2. Enter scores'!A687&lt;&gt;"",'2. Enter scores'!A687,"")</f>
        <v/>
      </c>
      <c r="H683" s="125" t="str">
        <f>IF('2. Enter scores'!G687&lt;&gt;"",'2. Enter scores'!$B687-'2. Enter scores'!G687,"")</f>
        <v/>
      </c>
      <c r="I683" s="125" t="str">
        <f>IF('2. Enter scores'!H687&lt;&gt;"",'2. Enter scores'!$B687-'2. Enter scores'!H687,"")</f>
        <v/>
      </c>
      <c r="J683" s="125" t="str">
        <f>IF('2. Enter scores'!I687&lt;&gt;"",'2. Enter scores'!$B687-'2. Enter scores'!I687,"")</f>
        <v/>
      </c>
      <c r="K683" s="125" t="str">
        <f>IF('2. Enter scores'!J687&lt;&gt;"",'2. Enter scores'!$B687-'2. Enter scores'!J687,"")</f>
        <v/>
      </c>
      <c r="L683" s="125" t="str">
        <f>IF('2. Enter scores'!K687&lt;&gt;"",'2. Enter scores'!$B687-'2. Enter scores'!K687,"")</f>
        <v/>
      </c>
      <c r="M683" s="125" t="str">
        <f>IF('2. Enter scores'!L687&lt;&gt;"",'2. Enter scores'!$B687-'2. Enter scores'!L687,"")</f>
        <v/>
      </c>
      <c r="N683" s="125" t="str">
        <f>IF('2. Enter scores'!M687&lt;&gt;"",'2. Enter scores'!$B687-'2. Enter scores'!M687,"")</f>
        <v/>
      </c>
      <c r="O683" s="125" t="str">
        <f>IF('2. Enter scores'!N687&lt;&gt;"",'2. Enter scores'!$B687-'2. Enter scores'!N687,"")</f>
        <v/>
      </c>
      <c r="P683" s="125" t="str">
        <f>IF('2. Enter scores'!O687&lt;&gt;"",'2. Enter scores'!$B687-'2. Enter scores'!O687,"")</f>
        <v/>
      </c>
      <c r="Q683" s="125" t="str">
        <f>IF('2. Enter scores'!P687&lt;&gt;"",'2. Enter scores'!$B687-'2. Enter scores'!P687,"")</f>
        <v/>
      </c>
      <c r="R683" s="125" t="str">
        <f>IF('2. Enter scores'!Q687&lt;&gt;"",'2. Enter scores'!$B687-'2. Enter scores'!Q687,"")</f>
        <v/>
      </c>
      <c r="S683" s="125" t="str">
        <f>IF('2. Enter scores'!R687&lt;&gt;"",'2. Enter scores'!$B687-'2. Enter scores'!R687,"")</f>
        <v/>
      </c>
      <c r="T683" s="125" t="str">
        <f>IF('2. Enter scores'!S687&lt;&gt;"",'2. Enter scores'!$B687-'2. Enter scores'!S687,"")</f>
        <v/>
      </c>
      <c r="U683" s="125" t="str">
        <f>IF('2. Enter scores'!T687&lt;&gt;"",'2. Enter scores'!$B687-'2. Enter scores'!T687,"")</f>
        <v/>
      </c>
      <c r="V683" s="125" t="str">
        <f>IF('2. Enter scores'!U687&lt;&gt;"",'2. Enter scores'!$B687-'2. Enter scores'!U687,"")</f>
        <v/>
      </c>
      <c r="W683" s="125" t="str">
        <f>IF('2. Enter scores'!V687&lt;&gt;"",'2. Enter scores'!$B687-'2. Enter scores'!V687,"")</f>
        <v/>
      </c>
      <c r="X683" s="125" t="str">
        <f>IF('2. Enter scores'!W687&lt;&gt;"",'2. Enter scores'!$B687-'2. Enter scores'!W687,"")</f>
        <v/>
      </c>
      <c r="Y683" s="125" t="str">
        <f>IF('2. Enter scores'!X687&lt;&gt;"",'2. Enter scores'!$B687-'2. Enter scores'!X687,"")</f>
        <v/>
      </c>
      <c r="Z683" s="125" t="str">
        <f>IF('2. Enter scores'!Y687&lt;&gt;"",'2. Enter scores'!$B687-'2. Enter scores'!Y687,"")</f>
        <v/>
      </c>
      <c r="AA683" s="125" t="str">
        <f>IF('2. Enter scores'!Z687&lt;&gt;"",'2. Enter scores'!$B687-'2. Enter scores'!Z687,"")</f>
        <v/>
      </c>
      <c r="AB683" s="125" t="str">
        <f>IF('2. Enter scores'!AA687&lt;&gt;"",'2. Enter scores'!$B687-'2. Enter scores'!AA687,"")</f>
        <v/>
      </c>
      <c r="AC683" s="125" t="str">
        <f>IF('2. Enter scores'!AB687&lt;&gt;"",'2. Enter scores'!$B687-'2. Enter scores'!AB687,"")</f>
        <v/>
      </c>
      <c r="AD683" s="125" t="str">
        <f>IF('2. Enter scores'!AC687&lt;&gt;"",'2. Enter scores'!$B687-'2. Enter scores'!AC687,"")</f>
        <v/>
      </c>
      <c r="AE683" s="125" t="str">
        <f>IF('2. Enter scores'!AD687&lt;&gt;"",'2. Enter scores'!$B687-'2. Enter scores'!AD687,"")</f>
        <v/>
      </c>
      <c r="AF683" s="125" t="str">
        <f>IF('2. Enter scores'!AE687&lt;&gt;"",'2. Enter scores'!$B687-'2. Enter scores'!AE687,"")</f>
        <v/>
      </c>
      <c r="AG683" s="125" t="str">
        <f>IF('2. Enter scores'!AF687&lt;&gt;"",'2. Enter scores'!$B687-'2. Enter scores'!AF687,"")</f>
        <v/>
      </c>
      <c r="AH683" s="125" t="str">
        <f>IF('2. Enter scores'!AG687&lt;&gt;"",'2. Enter scores'!$B687-'2. Enter scores'!AG687,"")</f>
        <v/>
      </c>
      <c r="AI683" s="125" t="str">
        <f>IF('2. Enter scores'!AH687&lt;&gt;"",'2. Enter scores'!$B687-'2. Enter scores'!AH687,"")</f>
        <v/>
      </c>
      <c r="AJ683" s="125" t="str">
        <f>IF('2. Enter scores'!AI687&lt;&gt;"",'2. Enter scores'!$B687-'2. Enter scores'!AI687,"")</f>
        <v/>
      </c>
      <c r="AK683" s="125" t="str">
        <f>IF('2. Enter scores'!AJ687&lt;&gt;"",'2. Enter scores'!$B687-'2. Enter scores'!AJ687,"")</f>
        <v/>
      </c>
      <c r="AL683" s="125" t="str">
        <f>IF('2. Enter scores'!AK687&lt;&gt;"",'2. Enter scores'!$B687-'2. Enter scores'!AK687,"")</f>
        <v/>
      </c>
      <c r="AM683" s="125" t="str">
        <f>IF('2. Enter scores'!AL687&lt;&gt;"",'2. Enter scores'!$B687-'2. Enter scores'!AL687,"")</f>
        <v/>
      </c>
      <c r="AN683" s="125" t="str">
        <f>IF('2. Enter scores'!AM687&lt;&gt;"",'2. Enter scores'!$B687-'2. Enter scores'!AM687,"")</f>
        <v/>
      </c>
      <c r="AO683" s="125" t="str">
        <f>IF('2. Enter scores'!AN687&lt;&gt;"",'2. Enter scores'!$B687-'2. Enter scores'!AN687,"")</f>
        <v/>
      </c>
      <c r="AP683" s="125" t="str">
        <f>IF('2. Enter scores'!AO687&lt;&gt;"",'2. Enter scores'!$B687-'2. Enter scores'!AO687,"")</f>
        <v/>
      </c>
      <c r="AQ683" s="125" t="str">
        <f>IF('2. Enter scores'!AP687&lt;&gt;"",'2. Enter scores'!$B687-'2. Enter scores'!AP687,"")</f>
        <v/>
      </c>
      <c r="AR683" s="125" t="str">
        <f>IF('2. Enter scores'!AQ687&lt;&gt;"",'2. Enter scores'!$B687-'2. Enter scores'!AQ687,"")</f>
        <v/>
      </c>
      <c r="AS683" s="125" t="str">
        <f>IF('2. Enter scores'!AR687&lt;&gt;"",'2. Enter scores'!$B687-'2. Enter scores'!AR687,"")</f>
        <v/>
      </c>
      <c r="AT683" s="125" t="str">
        <f>IF('2. Enter scores'!AS687&lt;&gt;"",'2. Enter scores'!$B687-'2. Enter scores'!AS687,"")</f>
        <v/>
      </c>
      <c r="AU683" s="125" t="str">
        <f>IF('2. Enter scores'!AT687&lt;&gt;"",'2. Enter scores'!$B687-'2. Enter scores'!AT687,"")</f>
        <v/>
      </c>
      <c r="AV683" s="125" t="str">
        <f>IF('2. Enter scores'!AU687&lt;&gt;"",'2. Enter scores'!$B687-'2. Enter scores'!AU687,"")</f>
        <v/>
      </c>
      <c r="AW683" s="125" t="str">
        <f>IF('2. Enter scores'!AV687&lt;&gt;"",'2. Enter scores'!$B687-'2. Enter scores'!AV687,"")</f>
        <v/>
      </c>
      <c r="AX683" s="125" t="str">
        <f>IF('2. Enter scores'!AW687&lt;&gt;"",'2. Enter scores'!$B687-'2. Enter scores'!AW687,"")</f>
        <v/>
      </c>
      <c r="AY683" s="125" t="str">
        <f>IF('2. Enter scores'!AX687&lt;&gt;"",'2. Enter scores'!$B687-'2. Enter scores'!AX687,"")</f>
        <v/>
      </c>
      <c r="AZ683" s="125" t="str">
        <f>IF('2. Enter scores'!AY687&lt;&gt;"",'2. Enter scores'!$B687-'2. Enter scores'!AY687,"")</f>
        <v/>
      </c>
      <c r="BA683" s="125" t="str">
        <f>IF('2. Enter scores'!AZ687&lt;&gt;"",'2. Enter scores'!$B687-'2. Enter scores'!AZ687,"")</f>
        <v/>
      </c>
      <c r="BB683" s="125" t="str">
        <f>IF('2. Enter scores'!BA687&lt;&gt;"",'2. Enter scores'!$B687-'2. Enter scores'!BA687,"")</f>
        <v/>
      </c>
      <c r="BC683" s="125" t="str">
        <f>IF('2. Enter scores'!BB687&lt;&gt;"",'2. Enter scores'!$B687-'2. Enter scores'!BB687,"")</f>
        <v/>
      </c>
      <c r="BD683" s="125" t="str">
        <f>IF('2. Enter scores'!BC687&lt;&gt;"",'2. Enter scores'!$B687-'2. Enter scores'!BC687,"")</f>
        <v/>
      </c>
      <c r="BE683" s="125" t="str">
        <f>IF('2. Enter scores'!BD687&lt;&gt;"",'2. Enter scores'!$B687-'2. Enter scores'!BD687,"")</f>
        <v/>
      </c>
      <c r="BF683" s="125" t="str">
        <f>IF('2. Enter scores'!BE687&lt;&gt;"",'2. Enter scores'!$B687-'2. Enter scores'!BE687,"")</f>
        <v/>
      </c>
      <c r="BG683" s="125" t="str">
        <f>IF('2. Enter scores'!BF687&lt;&gt;"",'2. Enter scores'!$B687-'2. Enter scores'!BF687,"")</f>
        <v/>
      </c>
      <c r="BH683" s="125" t="str">
        <f>IF('2. Enter scores'!BG687&lt;&gt;"",'2. Enter scores'!$B687-'2. Enter scores'!BG687,"")</f>
        <v/>
      </c>
      <c r="BI683" s="125" t="str">
        <f>IF('2. Enter scores'!BH687&lt;&gt;"",'2. Enter scores'!$B687-'2. Enter scores'!BH687,"")</f>
        <v/>
      </c>
      <c r="BJ683" s="125" t="str">
        <f>IF('2. Enter scores'!BI687&lt;&gt;"",'2. Enter scores'!$B687-'2. Enter scores'!BI687,"")</f>
        <v/>
      </c>
      <c r="BK683" s="125" t="str">
        <f>IF('2. Enter scores'!BJ687&lt;&gt;"",'2. Enter scores'!$B687-'2. Enter scores'!BJ687,"")</f>
        <v/>
      </c>
      <c r="BL683" s="125" t="str">
        <f>IF('2. Enter scores'!BK687&lt;&gt;"",'2. Enter scores'!$B687-'2. Enter scores'!BK687,"")</f>
        <v/>
      </c>
      <c r="BM683" s="125" t="str">
        <f>IF('2. Enter scores'!BL687&lt;&gt;"",'2. Enter scores'!$B687-'2. Enter scores'!BL687,"")</f>
        <v/>
      </c>
      <c r="BN683" s="125" t="str">
        <f>IF('2. Enter scores'!BM687&lt;&gt;"",'2. Enter scores'!$B687-'2. Enter scores'!BM687,"")</f>
        <v/>
      </c>
      <c r="BO683" s="125" t="str">
        <f>IF('2. Enter scores'!BN687&lt;&gt;"",'2. Enter scores'!$B687-'2. Enter scores'!BN687,"")</f>
        <v/>
      </c>
      <c r="BP683" s="108">
        <v>1000</v>
      </c>
    </row>
    <row r="684" spans="2:68" x14ac:dyDescent="0.35">
      <c r="B684" s="125" t="str">
        <f>IF('2. Enter scores'!A688&lt;&gt;"",'2. Enter scores'!A688,"")</f>
        <v/>
      </c>
      <c r="H684" s="125" t="str">
        <f>IF('2. Enter scores'!G688&lt;&gt;"",'2. Enter scores'!$B688-'2. Enter scores'!G688,"")</f>
        <v/>
      </c>
      <c r="I684" s="125" t="str">
        <f>IF('2. Enter scores'!H688&lt;&gt;"",'2. Enter scores'!$B688-'2. Enter scores'!H688,"")</f>
        <v/>
      </c>
      <c r="J684" s="125" t="str">
        <f>IF('2. Enter scores'!I688&lt;&gt;"",'2. Enter scores'!$B688-'2. Enter scores'!I688,"")</f>
        <v/>
      </c>
      <c r="K684" s="125" t="str">
        <f>IF('2. Enter scores'!J688&lt;&gt;"",'2. Enter scores'!$B688-'2. Enter scores'!J688,"")</f>
        <v/>
      </c>
      <c r="L684" s="125" t="str">
        <f>IF('2. Enter scores'!K688&lt;&gt;"",'2. Enter scores'!$B688-'2. Enter scores'!K688,"")</f>
        <v/>
      </c>
      <c r="M684" s="125" t="str">
        <f>IF('2. Enter scores'!L688&lt;&gt;"",'2. Enter scores'!$B688-'2. Enter scores'!L688,"")</f>
        <v/>
      </c>
      <c r="N684" s="125" t="str">
        <f>IF('2. Enter scores'!M688&lt;&gt;"",'2. Enter scores'!$B688-'2. Enter scores'!M688,"")</f>
        <v/>
      </c>
      <c r="O684" s="125" t="str">
        <f>IF('2. Enter scores'!N688&lt;&gt;"",'2. Enter scores'!$B688-'2. Enter scores'!N688,"")</f>
        <v/>
      </c>
      <c r="P684" s="125" t="str">
        <f>IF('2. Enter scores'!O688&lt;&gt;"",'2. Enter scores'!$B688-'2. Enter scores'!O688,"")</f>
        <v/>
      </c>
      <c r="Q684" s="125" t="str">
        <f>IF('2. Enter scores'!P688&lt;&gt;"",'2. Enter scores'!$B688-'2. Enter scores'!P688,"")</f>
        <v/>
      </c>
      <c r="R684" s="125" t="str">
        <f>IF('2. Enter scores'!Q688&lt;&gt;"",'2. Enter scores'!$B688-'2. Enter scores'!Q688,"")</f>
        <v/>
      </c>
      <c r="S684" s="125" t="str">
        <f>IF('2. Enter scores'!R688&lt;&gt;"",'2. Enter scores'!$B688-'2. Enter scores'!R688,"")</f>
        <v/>
      </c>
      <c r="T684" s="125" t="str">
        <f>IF('2. Enter scores'!S688&lt;&gt;"",'2. Enter scores'!$B688-'2. Enter scores'!S688,"")</f>
        <v/>
      </c>
      <c r="U684" s="125" t="str">
        <f>IF('2. Enter scores'!T688&lt;&gt;"",'2. Enter scores'!$B688-'2. Enter scores'!T688,"")</f>
        <v/>
      </c>
      <c r="V684" s="125" t="str">
        <f>IF('2. Enter scores'!U688&lt;&gt;"",'2. Enter scores'!$B688-'2. Enter scores'!U688,"")</f>
        <v/>
      </c>
      <c r="W684" s="125" t="str">
        <f>IF('2. Enter scores'!V688&lt;&gt;"",'2. Enter scores'!$B688-'2. Enter scores'!V688,"")</f>
        <v/>
      </c>
      <c r="X684" s="125" t="str">
        <f>IF('2. Enter scores'!W688&lt;&gt;"",'2. Enter scores'!$B688-'2. Enter scores'!W688,"")</f>
        <v/>
      </c>
      <c r="Y684" s="125" t="str">
        <f>IF('2. Enter scores'!X688&lt;&gt;"",'2. Enter scores'!$B688-'2. Enter scores'!X688,"")</f>
        <v/>
      </c>
      <c r="Z684" s="125" t="str">
        <f>IF('2. Enter scores'!Y688&lt;&gt;"",'2. Enter scores'!$B688-'2. Enter scores'!Y688,"")</f>
        <v/>
      </c>
      <c r="AA684" s="125" t="str">
        <f>IF('2. Enter scores'!Z688&lt;&gt;"",'2. Enter scores'!$B688-'2. Enter scores'!Z688,"")</f>
        <v/>
      </c>
      <c r="AB684" s="125" t="str">
        <f>IF('2. Enter scores'!AA688&lt;&gt;"",'2. Enter scores'!$B688-'2. Enter scores'!AA688,"")</f>
        <v/>
      </c>
      <c r="AC684" s="125" t="str">
        <f>IF('2. Enter scores'!AB688&lt;&gt;"",'2. Enter scores'!$B688-'2. Enter scores'!AB688,"")</f>
        <v/>
      </c>
      <c r="AD684" s="125" t="str">
        <f>IF('2. Enter scores'!AC688&lt;&gt;"",'2. Enter scores'!$B688-'2. Enter scores'!AC688,"")</f>
        <v/>
      </c>
      <c r="AE684" s="125" t="str">
        <f>IF('2. Enter scores'!AD688&lt;&gt;"",'2. Enter scores'!$B688-'2. Enter scores'!AD688,"")</f>
        <v/>
      </c>
      <c r="AF684" s="125" t="str">
        <f>IF('2. Enter scores'!AE688&lt;&gt;"",'2. Enter scores'!$B688-'2. Enter scores'!AE688,"")</f>
        <v/>
      </c>
      <c r="AG684" s="125" t="str">
        <f>IF('2. Enter scores'!AF688&lt;&gt;"",'2. Enter scores'!$B688-'2. Enter scores'!AF688,"")</f>
        <v/>
      </c>
      <c r="AH684" s="125" t="str">
        <f>IF('2. Enter scores'!AG688&lt;&gt;"",'2. Enter scores'!$B688-'2. Enter scores'!AG688,"")</f>
        <v/>
      </c>
      <c r="AI684" s="125" t="str">
        <f>IF('2. Enter scores'!AH688&lt;&gt;"",'2. Enter scores'!$B688-'2. Enter scores'!AH688,"")</f>
        <v/>
      </c>
      <c r="AJ684" s="125" t="str">
        <f>IF('2. Enter scores'!AI688&lt;&gt;"",'2. Enter scores'!$B688-'2. Enter scores'!AI688,"")</f>
        <v/>
      </c>
      <c r="AK684" s="125" t="str">
        <f>IF('2. Enter scores'!AJ688&lt;&gt;"",'2. Enter scores'!$B688-'2. Enter scores'!AJ688,"")</f>
        <v/>
      </c>
      <c r="AL684" s="125" t="str">
        <f>IF('2. Enter scores'!AK688&lt;&gt;"",'2. Enter scores'!$B688-'2. Enter scores'!AK688,"")</f>
        <v/>
      </c>
      <c r="AM684" s="125" t="str">
        <f>IF('2. Enter scores'!AL688&lt;&gt;"",'2. Enter scores'!$B688-'2. Enter scores'!AL688,"")</f>
        <v/>
      </c>
      <c r="AN684" s="125" t="str">
        <f>IF('2. Enter scores'!AM688&lt;&gt;"",'2. Enter scores'!$B688-'2. Enter scores'!AM688,"")</f>
        <v/>
      </c>
      <c r="AO684" s="125" t="str">
        <f>IF('2. Enter scores'!AN688&lt;&gt;"",'2. Enter scores'!$B688-'2. Enter scores'!AN688,"")</f>
        <v/>
      </c>
      <c r="AP684" s="125" t="str">
        <f>IF('2. Enter scores'!AO688&lt;&gt;"",'2. Enter scores'!$B688-'2. Enter scores'!AO688,"")</f>
        <v/>
      </c>
      <c r="AQ684" s="125" t="str">
        <f>IF('2. Enter scores'!AP688&lt;&gt;"",'2. Enter scores'!$B688-'2. Enter scores'!AP688,"")</f>
        <v/>
      </c>
      <c r="AR684" s="125" t="str">
        <f>IF('2. Enter scores'!AQ688&lt;&gt;"",'2. Enter scores'!$B688-'2. Enter scores'!AQ688,"")</f>
        <v/>
      </c>
      <c r="AS684" s="125" t="str">
        <f>IF('2. Enter scores'!AR688&lt;&gt;"",'2. Enter scores'!$B688-'2. Enter scores'!AR688,"")</f>
        <v/>
      </c>
      <c r="AT684" s="125" t="str">
        <f>IF('2. Enter scores'!AS688&lt;&gt;"",'2. Enter scores'!$B688-'2. Enter scores'!AS688,"")</f>
        <v/>
      </c>
      <c r="AU684" s="125" t="str">
        <f>IF('2. Enter scores'!AT688&lt;&gt;"",'2. Enter scores'!$B688-'2. Enter scores'!AT688,"")</f>
        <v/>
      </c>
      <c r="AV684" s="125" t="str">
        <f>IF('2. Enter scores'!AU688&lt;&gt;"",'2. Enter scores'!$B688-'2. Enter scores'!AU688,"")</f>
        <v/>
      </c>
      <c r="AW684" s="125" t="str">
        <f>IF('2. Enter scores'!AV688&lt;&gt;"",'2. Enter scores'!$B688-'2. Enter scores'!AV688,"")</f>
        <v/>
      </c>
      <c r="AX684" s="125" t="str">
        <f>IF('2. Enter scores'!AW688&lt;&gt;"",'2. Enter scores'!$B688-'2. Enter scores'!AW688,"")</f>
        <v/>
      </c>
      <c r="AY684" s="125" t="str">
        <f>IF('2. Enter scores'!AX688&lt;&gt;"",'2. Enter scores'!$B688-'2. Enter scores'!AX688,"")</f>
        <v/>
      </c>
      <c r="AZ684" s="125" t="str">
        <f>IF('2. Enter scores'!AY688&lt;&gt;"",'2. Enter scores'!$B688-'2. Enter scores'!AY688,"")</f>
        <v/>
      </c>
      <c r="BA684" s="125" t="str">
        <f>IF('2. Enter scores'!AZ688&lt;&gt;"",'2. Enter scores'!$B688-'2. Enter scores'!AZ688,"")</f>
        <v/>
      </c>
      <c r="BB684" s="125" t="str">
        <f>IF('2. Enter scores'!BA688&lt;&gt;"",'2. Enter scores'!$B688-'2. Enter scores'!BA688,"")</f>
        <v/>
      </c>
      <c r="BC684" s="125" t="str">
        <f>IF('2. Enter scores'!BB688&lt;&gt;"",'2. Enter scores'!$B688-'2. Enter scores'!BB688,"")</f>
        <v/>
      </c>
      <c r="BD684" s="125" t="str">
        <f>IF('2. Enter scores'!BC688&lt;&gt;"",'2. Enter scores'!$B688-'2. Enter scores'!BC688,"")</f>
        <v/>
      </c>
      <c r="BE684" s="125" t="str">
        <f>IF('2. Enter scores'!BD688&lt;&gt;"",'2. Enter scores'!$B688-'2. Enter scores'!BD688,"")</f>
        <v/>
      </c>
      <c r="BF684" s="125" t="str">
        <f>IF('2. Enter scores'!BE688&lt;&gt;"",'2. Enter scores'!$B688-'2. Enter scores'!BE688,"")</f>
        <v/>
      </c>
      <c r="BG684" s="125" t="str">
        <f>IF('2. Enter scores'!BF688&lt;&gt;"",'2. Enter scores'!$B688-'2. Enter scores'!BF688,"")</f>
        <v/>
      </c>
      <c r="BH684" s="125" t="str">
        <f>IF('2. Enter scores'!BG688&lt;&gt;"",'2. Enter scores'!$B688-'2. Enter scores'!BG688,"")</f>
        <v/>
      </c>
      <c r="BI684" s="125" t="str">
        <f>IF('2. Enter scores'!BH688&lt;&gt;"",'2. Enter scores'!$B688-'2. Enter scores'!BH688,"")</f>
        <v/>
      </c>
      <c r="BJ684" s="125" t="str">
        <f>IF('2. Enter scores'!BI688&lt;&gt;"",'2. Enter scores'!$B688-'2. Enter scores'!BI688,"")</f>
        <v/>
      </c>
      <c r="BK684" s="125" t="str">
        <f>IF('2. Enter scores'!BJ688&lt;&gt;"",'2. Enter scores'!$B688-'2. Enter scores'!BJ688,"")</f>
        <v/>
      </c>
      <c r="BL684" s="125" t="str">
        <f>IF('2. Enter scores'!BK688&lt;&gt;"",'2. Enter scores'!$B688-'2. Enter scores'!BK688,"")</f>
        <v/>
      </c>
      <c r="BM684" s="125" t="str">
        <f>IF('2. Enter scores'!BL688&lt;&gt;"",'2. Enter scores'!$B688-'2. Enter scores'!BL688,"")</f>
        <v/>
      </c>
      <c r="BN684" s="125" t="str">
        <f>IF('2. Enter scores'!BM688&lt;&gt;"",'2. Enter scores'!$B688-'2. Enter scores'!BM688,"")</f>
        <v/>
      </c>
      <c r="BO684" s="125" t="str">
        <f>IF('2. Enter scores'!BN688&lt;&gt;"",'2. Enter scores'!$B688-'2. Enter scores'!BN688,"")</f>
        <v/>
      </c>
      <c r="BP684" s="108">
        <v>1000</v>
      </c>
    </row>
    <row r="685" spans="2:68" x14ac:dyDescent="0.35">
      <c r="B685" s="125" t="str">
        <f>IF('2. Enter scores'!A689&lt;&gt;"",'2. Enter scores'!A689,"")</f>
        <v/>
      </c>
      <c r="H685" s="125" t="str">
        <f>IF('2. Enter scores'!G689&lt;&gt;"",'2. Enter scores'!$B689-'2. Enter scores'!G689,"")</f>
        <v/>
      </c>
      <c r="I685" s="125" t="str">
        <f>IF('2. Enter scores'!H689&lt;&gt;"",'2. Enter scores'!$B689-'2. Enter scores'!H689,"")</f>
        <v/>
      </c>
      <c r="J685" s="125" t="str">
        <f>IF('2. Enter scores'!I689&lt;&gt;"",'2. Enter scores'!$B689-'2. Enter scores'!I689,"")</f>
        <v/>
      </c>
      <c r="K685" s="125" t="str">
        <f>IF('2. Enter scores'!J689&lt;&gt;"",'2. Enter scores'!$B689-'2. Enter scores'!J689,"")</f>
        <v/>
      </c>
      <c r="L685" s="125" t="str">
        <f>IF('2. Enter scores'!K689&lt;&gt;"",'2. Enter scores'!$B689-'2. Enter scores'!K689,"")</f>
        <v/>
      </c>
      <c r="M685" s="125" t="str">
        <f>IF('2. Enter scores'!L689&lt;&gt;"",'2. Enter scores'!$B689-'2. Enter scores'!L689,"")</f>
        <v/>
      </c>
      <c r="N685" s="125" t="str">
        <f>IF('2. Enter scores'!M689&lt;&gt;"",'2. Enter scores'!$B689-'2. Enter scores'!M689,"")</f>
        <v/>
      </c>
      <c r="O685" s="125" t="str">
        <f>IF('2. Enter scores'!N689&lt;&gt;"",'2. Enter scores'!$B689-'2. Enter scores'!N689,"")</f>
        <v/>
      </c>
      <c r="P685" s="125" t="str">
        <f>IF('2. Enter scores'!O689&lt;&gt;"",'2. Enter scores'!$B689-'2. Enter scores'!O689,"")</f>
        <v/>
      </c>
      <c r="Q685" s="125" t="str">
        <f>IF('2. Enter scores'!P689&lt;&gt;"",'2. Enter scores'!$B689-'2. Enter scores'!P689,"")</f>
        <v/>
      </c>
      <c r="R685" s="125" t="str">
        <f>IF('2. Enter scores'!Q689&lt;&gt;"",'2. Enter scores'!$B689-'2. Enter scores'!Q689,"")</f>
        <v/>
      </c>
      <c r="S685" s="125" t="str">
        <f>IF('2. Enter scores'!R689&lt;&gt;"",'2. Enter scores'!$B689-'2. Enter scores'!R689,"")</f>
        <v/>
      </c>
      <c r="T685" s="125" t="str">
        <f>IF('2. Enter scores'!S689&lt;&gt;"",'2. Enter scores'!$B689-'2. Enter scores'!S689,"")</f>
        <v/>
      </c>
      <c r="U685" s="125" t="str">
        <f>IF('2. Enter scores'!T689&lt;&gt;"",'2. Enter scores'!$B689-'2. Enter scores'!T689,"")</f>
        <v/>
      </c>
      <c r="V685" s="125" t="str">
        <f>IF('2. Enter scores'!U689&lt;&gt;"",'2. Enter scores'!$B689-'2. Enter scores'!U689,"")</f>
        <v/>
      </c>
      <c r="W685" s="125" t="str">
        <f>IF('2. Enter scores'!V689&lt;&gt;"",'2. Enter scores'!$B689-'2. Enter scores'!V689,"")</f>
        <v/>
      </c>
      <c r="X685" s="125" t="str">
        <f>IF('2. Enter scores'!W689&lt;&gt;"",'2. Enter scores'!$B689-'2. Enter scores'!W689,"")</f>
        <v/>
      </c>
      <c r="Y685" s="125" t="str">
        <f>IF('2. Enter scores'!X689&lt;&gt;"",'2. Enter scores'!$B689-'2. Enter scores'!X689,"")</f>
        <v/>
      </c>
      <c r="Z685" s="125" t="str">
        <f>IF('2. Enter scores'!Y689&lt;&gt;"",'2. Enter scores'!$B689-'2. Enter scores'!Y689,"")</f>
        <v/>
      </c>
      <c r="AA685" s="125" t="str">
        <f>IF('2. Enter scores'!Z689&lt;&gt;"",'2. Enter scores'!$B689-'2. Enter scores'!Z689,"")</f>
        <v/>
      </c>
      <c r="AB685" s="125" t="str">
        <f>IF('2. Enter scores'!AA689&lt;&gt;"",'2. Enter scores'!$B689-'2. Enter scores'!AA689,"")</f>
        <v/>
      </c>
      <c r="AC685" s="125" t="str">
        <f>IF('2. Enter scores'!AB689&lt;&gt;"",'2. Enter scores'!$B689-'2. Enter scores'!AB689,"")</f>
        <v/>
      </c>
      <c r="AD685" s="125" t="str">
        <f>IF('2. Enter scores'!AC689&lt;&gt;"",'2. Enter scores'!$B689-'2. Enter scores'!AC689,"")</f>
        <v/>
      </c>
      <c r="AE685" s="125" t="str">
        <f>IF('2. Enter scores'!AD689&lt;&gt;"",'2. Enter scores'!$B689-'2. Enter scores'!AD689,"")</f>
        <v/>
      </c>
      <c r="AF685" s="125" t="str">
        <f>IF('2. Enter scores'!AE689&lt;&gt;"",'2. Enter scores'!$B689-'2. Enter scores'!AE689,"")</f>
        <v/>
      </c>
      <c r="AG685" s="125" t="str">
        <f>IF('2. Enter scores'!AF689&lt;&gt;"",'2. Enter scores'!$B689-'2. Enter scores'!AF689,"")</f>
        <v/>
      </c>
      <c r="AH685" s="125" t="str">
        <f>IF('2. Enter scores'!AG689&lt;&gt;"",'2. Enter scores'!$B689-'2. Enter scores'!AG689,"")</f>
        <v/>
      </c>
      <c r="AI685" s="125" t="str">
        <f>IF('2. Enter scores'!AH689&lt;&gt;"",'2. Enter scores'!$B689-'2. Enter scores'!AH689,"")</f>
        <v/>
      </c>
      <c r="AJ685" s="125" t="str">
        <f>IF('2. Enter scores'!AI689&lt;&gt;"",'2. Enter scores'!$B689-'2. Enter scores'!AI689,"")</f>
        <v/>
      </c>
      <c r="AK685" s="125" t="str">
        <f>IF('2. Enter scores'!AJ689&lt;&gt;"",'2. Enter scores'!$B689-'2. Enter scores'!AJ689,"")</f>
        <v/>
      </c>
      <c r="AL685" s="125" t="str">
        <f>IF('2. Enter scores'!AK689&lt;&gt;"",'2. Enter scores'!$B689-'2. Enter scores'!AK689,"")</f>
        <v/>
      </c>
      <c r="AM685" s="125" t="str">
        <f>IF('2. Enter scores'!AL689&lt;&gt;"",'2. Enter scores'!$B689-'2. Enter scores'!AL689,"")</f>
        <v/>
      </c>
      <c r="AN685" s="125" t="str">
        <f>IF('2. Enter scores'!AM689&lt;&gt;"",'2. Enter scores'!$B689-'2. Enter scores'!AM689,"")</f>
        <v/>
      </c>
      <c r="AO685" s="125" t="str">
        <f>IF('2. Enter scores'!AN689&lt;&gt;"",'2. Enter scores'!$B689-'2. Enter scores'!AN689,"")</f>
        <v/>
      </c>
      <c r="AP685" s="125" t="str">
        <f>IF('2. Enter scores'!AO689&lt;&gt;"",'2. Enter scores'!$B689-'2. Enter scores'!AO689,"")</f>
        <v/>
      </c>
      <c r="AQ685" s="125" t="str">
        <f>IF('2. Enter scores'!AP689&lt;&gt;"",'2. Enter scores'!$B689-'2. Enter scores'!AP689,"")</f>
        <v/>
      </c>
      <c r="AR685" s="125" t="str">
        <f>IF('2. Enter scores'!AQ689&lt;&gt;"",'2. Enter scores'!$B689-'2. Enter scores'!AQ689,"")</f>
        <v/>
      </c>
      <c r="AS685" s="125" t="str">
        <f>IF('2. Enter scores'!AR689&lt;&gt;"",'2. Enter scores'!$B689-'2. Enter scores'!AR689,"")</f>
        <v/>
      </c>
      <c r="AT685" s="125" t="str">
        <f>IF('2. Enter scores'!AS689&lt;&gt;"",'2. Enter scores'!$B689-'2. Enter scores'!AS689,"")</f>
        <v/>
      </c>
      <c r="AU685" s="125" t="str">
        <f>IF('2. Enter scores'!AT689&lt;&gt;"",'2. Enter scores'!$B689-'2. Enter scores'!AT689,"")</f>
        <v/>
      </c>
      <c r="AV685" s="125" t="str">
        <f>IF('2. Enter scores'!AU689&lt;&gt;"",'2. Enter scores'!$B689-'2. Enter scores'!AU689,"")</f>
        <v/>
      </c>
      <c r="AW685" s="125" t="str">
        <f>IF('2. Enter scores'!AV689&lt;&gt;"",'2. Enter scores'!$B689-'2. Enter scores'!AV689,"")</f>
        <v/>
      </c>
      <c r="AX685" s="125" t="str">
        <f>IF('2. Enter scores'!AW689&lt;&gt;"",'2. Enter scores'!$B689-'2. Enter scores'!AW689,"")</f>
        <v/>
      </c>
      <c r="AY685" s="125" t="str">
        <f>IF('2. Enter scores'!AX689&lt;&gt;"",'2. Enter scores'!$B689-'2. Enter scores'!AX689,"")</f>
        <v/>
      </c>
      <c r="AZ685" s="125" t="str">
        <f>IF('2. Enter scores'!AY689&lt;&gt;"",'2. Enter scores'!$B689-'2. Enter scores'!AY689,"")</f>
        <v/>
      </c>
      <c r="BA685" s="125" t="str">
        <f>IF('2. Enter scores'!AZ689&lt;&gt;"",'2. Enter scores'!$B689-'2. Enter scores'!AZ689,"")</f>
        <v/>
      </c>
      <c r="BB685" s="125" t="str">
        <f>IF('2. Enter scores'!BA689&lt;&gt;"",'2. Enter scores'!$B689-'2. Enter scores'!BA689,"")</f>
        <v/>
      </c>
      <c r="BC685" s="125" t="str">
        <f>IF('2. Enter scores'!BB689&lt;&gt;"",'2. Enter scores'!$B689-'2. Enter scores'!BB689,"")</f>
        <v/>
      </c>
      <c r="BD685" s="125" t="str">
        <f>IF('2. Enter scores'!BC689&lt;&gt;"",'2. Enter scores'!$B689-'2. Enter scores'!BC689,"")</f>
        <v/>
      </c>
      <c r="BE685" s="125" t="str">
        <f>IF('2. Enter scores'!BD689&lt;&gt;"",'2. Enter scores'!$B689-'2. Enter scores'!BD689,"")</f>
        <v/>
      </c>
      <c r="BF685" s="125" t="str">
        <f>IF('2. Enter scores'!BE689&lt;&gt;"",'2. Enter scores'!$B689-'2. Enter scores'!BE689,"")</f>
        <v/>
      </c>
      <c r="BG685" s="125" t="str">
        <f>IF('2. Enter scores'!BF689&lt;&gt;"",'2. Enter scores'!$B689-'2. Enter scores'!BF689,"")</f>
        <v/>
      </c>
      <c r="BH685" s="125" t="str">
        <f>IF('2. Enter scores'!BG689&lt;&gt;"",'2. Enter scores'!$B689-'2. Enter scores'!BG689,"")</f>
        <v/>
      </c>
      <c r="BI685" s="125" t="str">
        <f>IF('2. Enter scores'!BH689&lt;&gt;"",'2. Enter scores'!$B689-'2. Enter scores'!BH689,"")</f>
        <v/>
      </c>
      <c r="BJ685" s="125" t="str">
        <f>IF('2. Enter scores'!BI689&lt;&gt;"",'2. Enter scores'!$B689-'2. Enter scores'!BI689,"")</f>
        <v/>
      </c>
      <c r="BK685" s="125" t="str">
        <f>IF('2. Enter scores'!BJ689&lt;&gt;"",'2. Enter scores'!$B689-'2. Enter scores'!BJ689,"")</f>
        <v/>
      </c>
      <c r="BL685" s="125" t="str">
        <f>IF('2. Enter scores'!BK689&lt;&gt;"",'2. Enter scores'!$B689-'2. Enter scores'!BK689,"")</f>
        <v/>
      </c>
      <c r="BM685" s="125" t="str">
        <f>IF('2. Enter scores'!BL689&lt;&gt;"",'2. Enter scores'!$B689-'2. Enter scores'!BL689,"")</f>
        <v/>
      </c>
      <c r="BN685" s="125" t="str">
        <f>IF('2. Enter scores'!BM689&lt;&gt;"",'2. Enter scores'!$B689-'2. Enter scores'!BM689,"")</f>
        <v/>
      </c>
      <c r="BO685" s="125" t="str">
        <f>IF('2. Enter scores'!BN689&lt;&gt;"",'2. Enter scores'!$B689-'2. Enter scores'!BN689,"")</f>
        <v/>
      </c>
      <c r="BP685" s="108">
        <v>1000</v>
      </c>
    </row>
    <row r="686" spans="2:68" x14ac:dyDescent="0.35">
      <c r="B686" s="125" t="str">
        <f>IF('2. Enter scores'!A690&lt;&gt;"",'2. Enter scores'!A690,"")</f>
        <v/>
      </c>
      <c r="H686" s="125" t="str">
        <f>IF('2. Enter scores'!G690&lt;&gt;"",'2. Enter scores'!$B690-'2. Enter scores'!G690,"")</f>
        <v/>
      </c>
      <c r="I686" s="125" t="str">
        <f>IF('2. Enter scores'!H690&lt;&gt;"",'2. Enter scores'!$B690-'2. Enter scores'!H690,"")</f>
        <v/>
      </c>
      <c r="J686" s="125" t="str">
        <f>IF('2. Enter scores'!I690&lt;&gt;"",'2. Enter scores'!$B690-'2. Enter scores'!I690,"")</f>
        <v/>
      </c>
      <c r="K686" s="125" t="str">
        <f>IF('2. Enter scores'!J690&lt;&gt;"",'2. Enter scores'!$B690-'2. Enter scores'!J690,"")</f>
        <v/>
      </c>
      <c r="L686" s="125" t="str">
        <f>IF('2. Enter scores'!K690&lt;&gt;"",'2. Enter scores'!$B690-'2. Enter scores'!K690,"")</f>
        <v/>
      </c>
      <c r="M686" s="125" t="str">
        <f>IF('2. Enter scores'!L690&lt;&gt;"",'2. Enter scores'!$B690-'2. Enter scores'!L690,"")</f>
        <v/>
      </c>
      <c r="N686" s="125" t="str">
        <f>IF('2. Enter scores'!M690&lt;&gt;"",'2. Enter scores'!$B690-'2. Enter scores'!M690,"")</f>
        <v/>
      </c>
      <c r="O686" s="125" t="str">
        <f>IF('2. Enter scores'!N690&lt;&gt;"",'2. Enter scores'!$B690-'2. Enter scores'!N690,"")</f>
        <v/>
      </c>
      <c r="P686" s="125" t="str">
        <f>IF('2. Enter scores'!O690&lt;&gt;"",'2. Enter scores'!$B690-'2. Enter scores'!O690,"")</f>
        <v/>
      </c>
      <c r="Q686" s="125" t="str">
        <f>IF('2. Enter scores'!P690&lt;&gt;"",'2. Enter scores'!$B690-'2. Enter scores'!P690,"")</f>
        <v/>
      </c>
      <c r="R686" s="125" t="str">
        <f>IF('2. Enter scores'!Q690&lt;&gt;"",'2. Enter scores'!$B690-'2. Enter scores'!Q690,"")</f>
        <v/>
      </c>
      <c r="S686" s="125" t="str">
        <f>IF('2. Enter scores'!R690&lt;&gt;"",'2. Enter scores'!$B690-'2. Enter scores'!R690,"")</f>
        <v/>
      </c>
      <c r="T686" s="125" t="str">
        <f>IF('2. Enter scores'!S690&lt;&gt;"",'2. Enter scores'!$B690-'2. Enter scores'!S690,"")</f>
        <v/>
      </c>
      <c r="U686" s="125" t="str">
        <f>IF('2. Enter scores'!T690&lt;&gt;"",'2. Enter scores'!$B690-'2. Enter scores'!T690,"")</f>
        <v/>
      </c>
      <c r="V686" s="125" t="str">
        <f>IF('2. Enter scores'!U690&lt;&gt;"",'2. Enter scores'!$B690-'2. Enter scores'!U690,"")</f>
        <v/>
      </c>
      <c r="W686" s="125" t="str">
        <f>IF('2. Enter scores'!V690&lt;&gt;"",'2. Enter scores'!$B690-'2. Enter scores'!V690,"")</f>
        <v/>
      </c>
      <c r="X686" s="125" t="str">
        <f>IF('2. Enter scores'!W690&lt;&gt;"",'2. Enter scores'!$B690-'2. Enter scores'!W690,"")</f>
        <v/>
      </c>
      <c r="Y686" s="125" t="str">
        <f>IF('2. Enter scores'!X690&lt;&gt;"",'2. Enter scores'!$B690-'2. Enter scores'!X690,"")</f>
        <v/>
      </c>
      <c r="Z686" s="125" t="str">
        <f>IF('2. Enter scores'!Y690&lt;&gt;"",'2. Enter scores'!$B690-'2. Enter scores'!Y690,"")</f>
        <v/>
      </c>
      <c r="AA686" s="125" t="str">
        <f>IF('2. Enter scores'!Z690&lt;&gt;"",'2. Enter scores'!$B690-'2. Enter scores'!Z690,"")</f>
        <v/>
      </c>
      <c r="AB686" s="125" t="str">
        <f>IF('2. Enter scores'!AA690&lt;&gt;"",'2. Enter scores'!$B690-'2. Enter scores'!AA690,"")</f>
        <v/>
      </c>
      <c r="AC686" s="125" t="str">
        <f>IF('2. Enter scores'!AB690&lt;&gt;"",'2. Enter scores'!$B690-'2. Enter scores'!AB690,"")</f>
        <v/>
      </c>
      <c r="AD686" s="125" t="str">
        <f>IF('2. Enter scores'!AC690&lt;&gt;"",'2. Enter scores'!$B690-'2. Enter scores'!AC690,"")</f>
        <v/>
      </c>
      <c r="AE686" s="125" t="str">
        <f>IF('2. Enter scores'!AD690&lt;&gt;"",'2. Enter scores'!$B690-'2. Enter scores'!AD690,"")</f>
        <v/>
      </c>
      <c r="AF686" s="125" t="str">
        <f>IF('2. Enter scores'!AE690&lt;&gt;"",'2. Enter scores'!$B690-'2. Enter scores'!AE690,"")</f>
        <v/>
      </c>
      <c r="AG686" s="125" t="str">
        <f>IF('2. Enter scores'!AF690&lt;&gt;"",'2. Enter scores'!$B690-'2. Enter scores'!AF690,"")</f>
        <v/>
      </c>
      <c r="AH686" s="125" t="str">
        <f>IF('2. Enter scores'!AG690&lt;&gt;"",'2. Enter scores'!$B690-'2. Enter scores'!AG690,"")</f>
        <v/>
      </c>
      <c r="AI686" s="125" t="str">
        <f>IF('2. Enter scores'!AH690&lt;&gt;"",'2. Enter scores'!$B690-'2. Enter scores'!AH690,"")</f>
        <v/>
      </c>
      <c r="AJ686" s="125" t="str">
        <f>IF('2. Enter scores'!AI690&lt;&gt;"",'2. Enter scores'!$B690-'2. Enter scores'!AI690,"")</f>
        <v/>
      </c>
      <c r="AK686" s="125" t="str">
        <f>IF('2. Enter scores'!AJ690&lt;&gt;"",'2. Enter scores'!$B690-'2. Enter scores'!AJ690,"")</f>
        <v/>
      </c>
      <c r="AL686" s="125" t="str">
        <f>IF('2. Enter scores'!AK690&lt;&gt;"",'2. Enter scores'!$B690-'2. Enter scores'!AK690,"")</f>
        <v/>
      </c>
      <c r="AM686" s="125" t="str">
        <f>IF('2. Enter scores'!AL690&lt;&gt;"",'2. Enter scores'!$B690-'2. Enter scores'!AL690,"")</f>
        <v/>
      </c>
      <c r="AN686" s="125" t="str">
        <f>IF('2. Enter scores'!AM690&lt;&gt;"",'2. Enter scores'!$B690-'2. Enter scores'!AM690,"")</f>
        <v/>
      </c>
      <c r="AO686" s="125" t="str">
        <f>IF('2. Enter scores'!AN690&lt;&gt;"",'2. Enter scores'!$B690-'2. Enter scores'!AN690,"")</f>
        <v/>
      </c>
      <c r="AP686" s="125" t="str">
        <f>IF('2. Enter scores'!AO690&lt;&gt;"",'2. Enter scores'!$B690-'2. Enter scores'!AO690,"")</f>
        <v/>
      </c>
      <c r="AQ686" s="125" t="str">
        <f>IF('2. Enter scores'!AP690&lt;&gt;"",'2. Enter scores'!$B690-'2. Enter scores'!AP690,"")</f>
        <v/>
      </c>
      <c r="AR686" s="125" t="str">
        <f>IF('2. Enter scores'!AQ690&lt;&gt;"",'2. Enter scores'!$B690-'2. Enter scores'!AQ690,"")</f>
        <v/>
      </c>
      <c r="AS686" s="125" t="str">
        <f>IF('2. Enter scores'!AR690&lt;&gt;"",'2. Enter scores'!$B690-'2. Enter scores'!AR690,"")</f>
        <v/>
      </c>
      <c r="AT686" s="125" t="str">
        <f>IF('2. Enter scores'!AS690&lt;&gt;"",'2. Enter scores'!$B690-'2. Enter scores'!AS690,"")</f>
        <v/>
      </c>
      <c r="AU686" s="125" t="str">
        <f>IF('2. Enter scores'!AT690&lt;&gt;"",'2. Enter scores'!$B690-'2. Enter scores'!AT690,"")</f>
        <v/>
      </c>
      <c r="AV686" s="125" t="str">
        <f>IF('2. Enter scores'!AU690&lt;&gt;"",'2. Enter scores'!$B690-'2. Enter scores'!AU690,"")</f>
        <v/>
      </c>
      <c r="AW686" s="125" t="str">
        <f>IF('2. Enter scores'!AV690&lt;&gt;"",'2. Enter scores'!$B690-'2. Enter scores'!AV690,"")</f>
        <v/>
      </c>
      <c r="AX686" s="125" t="str">
        <f>IF('2. Enter scores'!AW690&lt;&gt;"",'2. Enter scores'!$B690-'2. Enter scores'!AW690,"")</f>
        <v/>
      </c>
      <c r="AY686" s="125" t="str">
        <f>IF('2. Enter scores'!AX690&lt;&gt;"",'2. Enter scores'!$B690-'2. Enter scores'!AX690,"")</f>
        <v/>
      </c>
      <c r="AZ686" s="125" t="str">
        <f>IF('2. Enter scores'!AY690&lt;&gt;"",'2. Enter scores'!$B690-'2. Enter scores'!AY690,"")</f>
        <v/>
      </c>
      <c r="BA686" s="125" t="str">
        <f>IF('2. Enter scores'!AZ690&lt;&gt;"",'2. Enter scores'!$B690-'2. Enter scores'!AZ690,"")</f>
        <v/>
      </c>
      <c r="BB686" s="125" t="str">
        <f>IF('2. Enter scores'!BA690&lt;&gt;"",'2. Enter scores'!$B690-'2. Enter scores'!BA690,"")</f>
        <v/>
      </c>
      <c r="BC686" s="125" t="str">
        <f>IF('2. Enter scores'!BB690&lt;&gt;"",'2. Enter scores'!$B690-'2. Enter scores'!BB690,"")</f>
        <v/>
      </c>
      <c r="BD686" s="125" t="str">
        <f>IF('2. Enter scores'!BC690&lt;&gt;"",'2. Enter scores'!$B690-'2. Enter scores'!BC690,"")</f>
        <v/>
      </c>
      <c r="BE686" s="125" t="str">
        <f>IF('2. Enter scores'!BD690&lt;&gt;"",'2. Enter scores'!$B690-'2. Enter scores'!BD690,"")</f>
        <v/>
      </c>
      <c r="BF686" s="125" t="str">
        <f>IF('2. Enter scores'!BE690&lt;&gt;"",'2. Enter scores'!$B690-'2. Enter scores'!BE690,"")</f>
        <v/>
      </c>
      <c r="BG686" s="125" t="str">
        <f>IF('2. Enter scores'!BF690&lt;&gt;"",'2. Enter scores'!$B690-'2. Enter scores'!BF690,"")</f>
        <v/>
      </c>
      <c r="BH686" s="125" t="str">
        <f>IF('2. Enter scores'!BG690&lt;&gt;"",'2. Enter scores'!$B690-'2. Enter scores'!BG690,"")</f>
        <v/>
      </c>
      <c r="BI686" s="125" t="str">
        <f>IF('2. Enter scores'!BH690&lt;&gt;"",'2. Enter scores'!$B690-'2. Enter scores'!BH690,"")</f>
        <v/>
      </c>
      <c r="BJ686" s="125" t="str">
        <f>IF('2. Enter scores'!BI690&lt;&gt;"",'2. Enter scores'!$B690-'2. Enter scores'!BI690,"")</f>
        <v/>
      </c>
      <c r="BK686" s="125" t="str">
        <f>IF('2. Enter scores'!BJ690&lt;&gt;"",'2. Enter scores'!$B690-'2. Enter scores'!BJ690,"")</f>
        <v/>
      </c>
      <c r="BL686" s="125" t="str">
        <f>IF('2. Enter scores'!BK690&lt;&gt;"",'2. Enter scores'!$B690-'2. Enter scores'!BK690,"")</f>
        <v/>
      </c>
      <c r="BM686" s="125" t="str">
        <f>IF('2. Enter scores'!BL690&lt;&gt;"",'2. Enter scores'!$B690-'2. Enter scores'!BL690,"")</f>
        <v/>
      </c>
      <c r="BN686" s="125" t="str">
        <f>IF('2. Enter scores'!BM690&lt;&gt;"",'2. Enter scores'!$B690-'2. Enter scores'!BM690,"")</f>
        <v/>
      </c>
      <c r="BO686" s="125" t="str">
        <f>IF('2. Enter scores'!BN690&lt;&gt;"",'2. Enter scores'!$B690-'2. Enter scores'!BN690,"")</f>
        <v/>
      </c>
      <c r="BP686" s="108">
        <v>1000</v>
      </c>
    </row>
    <row r="687" spans="2:68" x14ac:dyDescent="0.35">
      <c r="B687" s="125" t="str">
        <f>IF('2. Enter scores'!A691&lt;&gt;"",'2. Enter scores'!A691,"")</f>
        <v/>
      </c>
      <c r="H687" s="125" t="str">
        <f>IF('2. Enter scores'!G691&lt;&gt;"",'2. Enter scores'!$B691-'2. Enter scores'!G691,"")</f>
        <v/>
      </c>
      <c r="I687" s="125" t="str">
        <f>IF('2. Enter scores'!H691&lt;&gt;"",'2. Enter scores'!$B691-'2. Enter scores'!H691,"")</f>
        <v/>
      </c>
      <c r="J687" s="125" t="str">
        <f>IF('2. Enter scores'!I691&lt;&gt;"",'2. Enter scores'!$B691-'2. Enter scores'!I691,"")</f>
        <v/>
      </c>
      <c r="K687" s="125" t="str">
        <f>IF('2. Enter scores'!J691&lt;&gt;"",'2. Enter scores'!$B691-'2. Enter scores'!J691,"")</f>
        <v/>
      </c>
      <c r="L687" s="125" t="str">
        <f>IF('2. Enter scores'!K691&lt;&gt;"",'2. Enter scores'!$B691-'2. Enter scores'!K691,"")</f>
        <v/>
      </c>
      <c r="M687" s="125" t="str">
        <f>IF('2. Enter scores'!L691&lt;&gt;"",'2. Enter scores'!$B691-'2. Enter scores'!L691,"")</f>
        <v/>
      </c>
      <c r="N687" s="125" t="str">
        <f>IF('2. Enter scores'!M691&lt;&gt;"",'2. Enter scores'!$B691-'2. Enter scores'!M691,"")</f>
        <v/>
      </c>
      <c r="O687" s="125" t="str">
        <f>IF('2. Enter scores'!N691&lt;&gt;"",'2. Enter scores'!$B691-'2. Enter scores'!N691,"")</f>
        <v/>
      </c>
      <c r="P687" s="125" t="str">
        <f>IF('2. Enter scores'!O691&lt;&gt;"",'2. Enter scores'!$B691-'2. Enter scores'!O691,"")</f>
        <v/>
      </c>
      <c r="Q687" s="125" t="str">
        <f>IF('2. Enter scores'!P691&lt;&gt;"",'2. Enter scores'!$B691-'2. Enter scores'!P691,"")</f>
        <v/>
      </c>
      <c r="R687" s="125" t="str">
        <f>IF('2. Enter scores'!Q691&lt;&gt;"",'2. Enter scores'!$B691-'2. Enter scores'!Q691,"")</f>
        <v/>
      </c>
      <c r="S687" s="125" t="str">
        <f>IF('2. Enter scores'!R691&lt;&gt;"",'2. Enter scores'!$B691-'2. Enter scores'!R691,"")</f>
        <v/>
      </c>
      <c r="T687" s="125" t="str">
        <f>IF('2. Enter scores'!S691&lt;&gt;"",'2. Enter scores'!$B691-'2. Enter scores'!S691,"")</f>
        <v/>
      </c>
      <c r="U687" s="125" t="str">
        <f>IF('2. Enter scores'!T691&lt;&gt;"",'2. Enter scores'!$B691-'2. Enter scores'!T691,"")</f>
        <v/>
      </c>
      <c r="V687" s="125" t="str">
        <f>IF('2. Enter scores'!U691&lt;&gt;"",'2. Enter scores'!$B691-'2. Enter scores'!U691,"")</f>
        <v/>
      </c>
      <c r="W687" s="125" t="str">
        <f>IF('2. Enter scores'!V691&lt;&gt;"",'2. Enter scores'!$B691-'2. Enter scores'!V691,"")</f>
        <v/>
      </c>
      <c r="X687" s="125" t="str">
        <f>IF('2. Enter scores'!W691&lt;&gt;"",'2. Enter scores'!$B691-'2. Enter scores'!W691,"")</f>
        <v/>
      </c>
      <c r="Y687" s="125" t="str">
        <f>IF('2. Enter scores'!X691&lt;&gt;"",'2. Enter scores'!$B691-'2. Enter scores'!X691,"")</f>
        <v/>
      </c>
      <c r="Z687" s="125" t="str">
        <f>IF('2. Enter scores'!Y691&lt;&gt;"",'2. Enter scores'!$B691-'2. Enter scores'!Y691,"")</f>
        <v/>
      </c>
      <c r="AA687" s="125" t="str">
        <f>IF('2. Enter scores'!Z691&lt;&gt;"",'2. Enter scores'!$B691-'2. Enter scores'!Z691,"")</f>
        <v/>
      </c>
      <c r="AB687" s="125" t="str">
        <f>IF('2. Enter scores'!AA691&lt;&gt;"",'2. Enter scores'!$B691-'2. Enter scores'!AA691,"")</f>
        <v/>
      </c>
      <c r="AC687" s="125" t="str">
        <f>IF('2. Enter scores'!AB691&lt;&gt;"",'2. Enter scores'!$B691-'2. Enter scores'!AB691,"")</f>
        <v/>
      </c>
      <c r="AD687" s="125" t="str">
        <f>IF('2. Enter scores'!AC691&lt;&gt;"",'2. Enter scores'!$B691-'2. Enter scores'!AC691,"")</f>
        <v/>
      </c>
      <c r="AE687" s="125" t="str">
        <f>IF('2. Enter scores'!AD691&lt;&gt;"",'2. Enter scores'!$B691-'2. Enter scores'!AD691,"")</f>
        <v/>
      </c>
      <c r="AF687" s="125" t="str">
        <f>IF('2. Enter scores'!AE691&lt;&gt;"",'2. Enter scores'!$B691-'2. Enter scores'!AE691,"")</f>
        <v/>
      </c>
      <c r="AG687" s="125" t="str">
        <f>IF('2. Enter scores'!AF691&lt;&gt;"",'2. Enter scores'!$B691-'2. Enter scores'!AF691,"")</f>
        <v/>
      </c>
      <c r="AH687" s="125" t="str">
        <f>IF('2. Enter scores'!AG691&lt;&gt;"",'2. Enter scores'!$B691-'2. Enter scores'!AG691,"")</f>
        <v/>
      </c>
      <c r="AI687" s="125" t="str">
        <f>IF('2. Enter scores'!AH691&lt;&gt;"",'2. Enter scores'!$B691-'2. Enter scores'!AH691,"")</f>
        <v/>
      </c>
      <c r="AJ687" s="125" t="str">
        <f>IF('2. Enter scores'!AI691&lt;&gt;"",'2. Enter scores'!$B691-'2. Enter scores'!AI691,"")</f>
        <v/>
      </c>
      <c r="AK687" s="125" t="str">
        <f>IF('2. Enter scores'!AJ691&lt;&gt;"",'2. Enter scores'!$B691-'2. Enter scores'!AJ691,"")</f>
        <v/>
      </c>
      <c r="AL687" s="125" t="str">
        <f>IF('2. Enter scores'!AK691&lt;&gt;"",'2. Enter scores'!$B691-'2. Enter scores'!AK691,"")</f>
        <v/>
      </c>
      <c r="AM687" s="125" t="str">
        <f>IF('2. Enter scores'!AL691&lt;&gt;"",'2. Enter scores'!$B691-'2. Enter scores'!AL691,"")</f>
        <v/>
      </c>
      <c r="AN687" s="125" t="str">
        <f>IF('2. Enter scores'!AM691&lt;&gt;"",'2. Enter scores'!$B691-'2. Enter scores'!AM691,"")</f>
        <v/>
      </c>
      <c r="AO687" s="125" t="str">
        <f>IF('2. Enter scores'!AN691&lt;&gt;"",'2. Enter scores'!$B691-'2. Enter scores'!AN691,"")</f>
        <v/>
      </c>
      <c r="AP687" s="125" t="str">
        <f>IF('2. Enter scores'!AO691&lt;&gt;"",'2. Enter scores'!$B691-'2. Enter scores'!AO691,"")</f>
        <v/>
      </c>
      <c r="AQ687" s="125" t="str">
        <f>IF('2. Enter scores'!AP691&lt;&gt;"",'2. Enter scores'!$B691-'2. Enter scores'!AP691,"")</f>
        <v/>
      </c>
      <c r="AR687" s="125" t="str">
        <f>IF('2. Enter scores'!AQ691&lt;&gt;"",'2. Enter scores'!$B691-'2. Enter scores'!AQ691,"")</f>
        <v/>
      </c>
      <c r="AS687" s="125" t="str">
        <f>IF('2. Enter scores'!AR691&lt;&gt;"",'2. Enter scores'!$B691-'2. Enter scores'!AR691,"")</f>
        <v/>
      </c>
      <c r="AT687" s="125" t="str">
        <f>IF('2. Enter scores'!AS691&lt;&gt;"",'2. Enter scores'!$B691-'2. Enter scores'!AS691,"")</f>
        <v/>
      </c>
      <c r="AU687" s="125" t="str">
        <f>IF('2. Enter scores'!AT691&lt;&gt;"",'2. Enter scores'!$B691-'2. Enter scores'!AT691,"")</f>
        <v/>
      </c>
      <c r="AV687" s="125" t="str">
        <f>IF('2. Enter scores'!AU691&lt;&gt;"",'2. Enter scores'!$B691-'2. Enter scores'!AU691,"")</f>
        <v/>
      </c>
      <c r="AW687" s="125" t="str">
        <f>IF('2. Enter scores'!AV691&lt;&gt;"",'2. Enter scores'!$B691-'2. Enter scores'!AV691,"")</f>
        <v/>
      </c>
      <c r="AX687" s="125" t="str">
        <f>IF('2. Enter scores'!AW691&lt;&gt;"",'2. Enter scores'!$B691-'2. Enter scores'!AW691,"")</f>
        <v/>
      </c>
      <c r="AY687" s="125" t="str">
        <f>IF('2. Enter scores'!AX691&lt;&gt;"",'2. Enter scores'!$B691-'2. Enter scores'!AX691,"")</f>
        <v/>
      </c>
      <c r="AZ687" s="125" t="str">
        <f>IF('2. Enter scores'!AY691&lt;&gt;"",'2. Enter scores'!$B691-'2. Enter scores'!AY691,"")</f>
        <v/>
      </c>
      <c r="BA687" s="125" t="str">
        <f>IF('2. Enter scores'!AZ691&lt;&gt;"",'2. Enter scores'!$B691-'2. Enter scores'!AZ691,"")</f>
        <v/>
      </c>
      <c r="BB687" s="125" t="str">
        <f>IF('2. Enter scores'!BA691&lt;&gt;"",'2. Enter scores'!$B691-'2. Enter scores'!BA691,"")</f>
        <v/>
      </c>
      <c r="BC687" s="125" t="str">
        <f>IF('2. Enter scores'!BB691&lt;&gt;"",'2. Enter scores'!$B691-'2. Enter scores'!BB691,"")</f>
        <v/>
      </c>
      <c r="BD687" s="125" t="str">
        <f>IF('2. Enter scores'!BC691&lt;&gt;"",'2. Enter scores'!$B691-'2. Enter scores'!BC691,"")</f>
        <v/>
      </c>
      <c r="BE687" s="125" t="str">
        <f>IF('2. Enter scores'!BD691&lt;&gt;"",'2. Enter scores'!$B691-'2. Enter scores'!BD691,"")</f>
        <v/>
      </c>
      <c r="BF687" s="125" t="str">
        <f>IF('2. Enter scores'!BE691&lt;&gt;"",'2. Enter scores'!$B691-'2. Enter scores'!BE691,"")</f>
        <v/>
      </c>
      <c r="BG687" s="125" t="str">
        <f>IF('2. Enter scores'!BF691&lt;&gt;"",'2. Enter scores'!$B691-'2. Enter scores'!BF691,"")</f>
        <v/>
      </c>
      <c r="BH687" s="125" t="str">
        <f>IF('2. Enter scores'!BG691&lt;&gt;"",'2. Enter scores'!$B691-'2. Enter scores'!BG691,"")</f>
        <v/>
      </c>
      <c r="BI687" s="125" t="str">
        <f>IF('2. Enter scores'!BH691&lt;&gt;"",'2. Enter scores'!$B691-'2. Enter scores'!BH691,"")</f>
        <v/>
      </c>
      <c r="BJ687" s="125" t="str">
        <f>IF('2. Enter scores'!BI691&lt;&gt;"",'2. Enter scores'!$B691-'2. Enter scores'!BI691,"")</f>
        <v/>
      </c>
      <c r="BK687" s="125" t="str">
        <f>IF('2. Enter scores'!BJ691&lt;&gt;"",'2. Enter scores'!$B691-'2. Enter scores'!BJ691,"")</f>
        <v/>
      </c>
      <c r="BL687" s="125" t="str">
        <f>IF('2. Enter scores'!BK691&lt;&gt;"",'2. Enter scores'!$B691-'2. Enter scores'!BK691,"")</f>
        <v/>
      </c>
      <c r="BM687" s="125" t="str">
        <f>IF('2. Enter scores'!BL691&lt;&gt;"",'2. Enter scores'!$B691-'2. Enter scores'!BL691,"")</f>
        <v/>
      </c>
      <c r="BN687" s="125" t="str">
        <f>IF('2. Enter scores'!BM691&lt;&gt;"",'2. Enter scores'!$B691-'2. Enter scores'!BM691,"")</f>
        <v/>
      </c>
      <c r="BO687" s="125" t="str">
        <f>IF('2. Enter scores'!BN691&lt;&gt;"",'2. Enter scores'!$B691-'2. Enter scores'!BN691,"")</f>
        <v/>
      </c>
      <c r="BP687" s="108">
        <v>1000</v>
      </c>
    </row>
    <row r="688" spans="2:68" x14ac:dyDescent="0.35">
      <c r="B688" s="125" t="str">
        <f>IF('2. Enter scores'!A692&lt;&gt;"",'2. Enter scores'!A692,"")</f>
        <v/>
      </c>
      <c r="H688" s="125" t="str">
        <f>IF('2. Enter scores'!G692&lt;&gt;"",'2. Enter scores'!$B692-'2. Enter scores'!G692,"")</f>
        <v/>
      </c>
      <c r="I688" s="125" t="str">
        <f>IF('2. Enter scores'!H692&lt;&gt;"",'2. Enter scores'!$B692-'2. Enter scores'!H692,"")</f>
        <v/>
      </c>
      <c r="J688" s="125" t="str">
        <f>IF('2. Enter scores'!I692&lt;&gt;"",'2. Enter scores'!$B692-'2. Enter scores'!I692,"")</f>
        <v/>
      </c>
      <c r="K688" s="125" t="str">
        <f>IF('2. Enter scores'!J692&lt;&gt;"",'2. Enter scores'!$B692-'2. Enter scores'!J692,"")</f>
        <v/>
      </c>
      <c r="L688" s="125" t="str">
        <f>IF('2. Enter scores'!K692&lt;&gt;"",'2. Enter scores'!$B692-'2. Enter scores'!K692,"")</f>
        <v/>
      </c>
      <c r="M688" s="125" t="str">
        <f>IF('2. Enter scores'!L692&lt;&gt;"",'2. Enter scores'!$B692-'2. Enter scores'!L692,"")</f>
        <v/>
      </c>
      <c r="N688" s="125" t="str">
        <f>IF('2. Enter scores'!M692&lt;&gt;"",'2. Enter scores'!$B692-'2. Enter scores'!M692,"")</f>
        <v/>
      </c>
      <c r="O688" s="125" t="str">
        <f>IF('2. Enter scores'!N692&lt;&gt;"",'2. Enter scores'!$B692-'2. Enter scores'!N692,"")</f>
        <v/>
      </c>
      <c r="P688" s="125" t="str">
        <f>IF('2. Enter scores'!O692&lt;&gt;"",'2. Enter scores'!$B692-'2. Enter scores'!O692,"")</f>
        <v/>
      </c>
      <c r="Q688" s="125" t="str">
        <f>IF('2. Enter scores'!P692&lt;&gt;"",'2. Enter scores'!$B692-'2. Enter scores'!P692,"")</f>
        <v/>
      </c>
      <c r="R688" s="125" t="str">
        <f>IF('2. Enter scores'!Q692&lt;&gt;"",'2. Enter scores'!$B692-'2. Enter scores'!Q692,"")</f>
        <v/>
      </c>
      <c r="S688" s="125" t="str">
        <f>IF('2. Enter scores'!R692&lt;&gt;"",'2. Enter scores'!$B692-'2. Enter scores'!R692,"")</f>
        <v/>
      </c>
      <c r="T688" s="125" t="str">
        <f>IF('2. Enter scores'!S692&lt;&gt;"",'2. Enter scores'!$B692-'2. Enter scores'!S692,"")</f>
        <v/>
      </c>
      <c r="U688" s="125" t="str">
        <f>IF('2. Enter scores'!T692&lt;&gt;"",'2. Enter scores'!$B692-'2. Enter scores'!T692,"")</f>
        <v/>
      </c>
      <c r="V688" s="125" t="str">
        <f>IF('2. Enter scores'!U692&lt;&gt;"",'2. Enter scores'!$B692-'2. Enter scores'!U692,"")</f>
        <v/>
      </c>
      <c r="W688" s="125" t="str">
        <f>IF('2. Enter scores'!V692&lt;&gt;"",'2. Enter scores'!$B692-'2. Enter scores'!V692,"")</f>
        <v/>
      </c>
      <c r="X688" s="125" t="str">
        <f>IF('2. Enter scores'!W692&lt;&gt;"",'2. Enter scores'!$B692-'2. Enter scores'!W692,"")</f>
        <v/>
      </c>
      <c r="Y688" s="125" t="str">
        <f>IF('2. Enter scores'!X692&lt;&gt;"",'2. Enter scores'!$B692-'2. Enter scores'!X692,"")</f>
        <v/>
      </c>
      <c r="Z688" s="125" t="str">
        <f>IF('2. Enter scores'!Y692&lt;&gt;"",'2. Enter scores'!$B692-'2. Enter scores'!Y692,"")</f>
        <v/>
      </c>
      <c r="AA688" s="125" t="str">
        <f>IF('2. Enter scores'!Z692&lt;&gt;"",'2. Enter scores'!$B692-'2. Enter scores'!Z692,"")</f>
        <v/>
      </c>
      <c r="AB688" s="125" t="str">
        <f>IF('2. Enter scores'!AA692&lt;&gt;"",'2. Enter scores'!$B692-'2. Enter scores'!AA692,"")</f>
        <v/>
      </c>
      <c r="AC688" s="125" t="str">
        <f>IF('2. Enter scores'!AB692&lt;&gt;"",'2. Enter scores'!$B692-'2. Enter scores'!AB692,"")</f>
        <v/>
      </c>
      <c r="AD688" s="125" t="str">
        <f>IF('2. Enter scores'!AC692&lt;&gt;"",'2. Enter scores'!$B692-'2. Enter scores'!AC692,"")</f>
        <v/>
      </c>
      <c r="AE688" s="125" t="str">
        <f>IF('2. Enter scores'!AD692&lt;&gt;"",'2. Enter scores'!$B692-'2. Enter scores'!AD692,"")</f>
        <v/>
      </c>
      <c r="AF688" s="125" t="str">
        <f>IF('2. Enter scores'!AE692&lt;&gt;"",'2. Enter scores'!$B692-'2. Enter scores'!AE692,"")</f>
        <v/>
      </c>
      <c r="AG688" s="125" t="str">
        <f>IF('2. Enter scores'!AF692&lt;&gt;"",'2. Enter scores'!$B692-'2. Enter scores'!AF692,"")</f>
        <v/>
      </c>
      <c r="AH688" s="125" t="str">
        <f>IF('2. Enter scores'!AG692&lt;&gt;"",'2. Enter scores'!$B692-'2. Enter scores'!AG692,"")</f>
        <v/>
      </c>
      <c r="AI688" s="125" t="str">
        <f>IF('2. Enter scores'!AH692&lt;&gt;"",'2. Enter scores'!$B692-'2. Enter scores'!AH692,"")</f>
        <v/>
      </c>
      <c r="AJ688" s="125" t="str">
        <f>IF('2. Enter scores'!AI692&lt;&gt;"",'2. Enter scores'!$B692-'2. Enter scores'!AI692,"")</f>
        <v/>
      </c>
      <c r="AK688" s="125" t="str">
        <f>IF('2. Enter scores'!AJ692&lt;&gt;"",'2. Enter scores'!$B692-'2. Enter scores'!AJ692,"")</f>
        <v/>
      </c>
      <c r="AL688" s="125" t="str">
        <f>IF('2. Enter scores'!AK692&lt;&gt;"",'2. Enter scores'!$B692-'2. Enter scores'!AK692,"")</f>
        <v/>
      </c>
      <c r="AM688" s="125" t="str">
        <f>IF('2. Enter scores'!AL692&lt;&gt;"",'2. Enter scores'!$B692-'2. Enter scores'!AL692,"")</f>
        <v/>
      </c>
      <c r="AN688" s="125" t="str">
        <f>IF('2. Enter scores'!AM692&lt;&gt;"",'2. Enter scores'!$B692-'2. Enter scores'!AM692,"")</f>
        <v/>
      </c>
      <c r="AO688" s="125" t="str">
        <f>IF('2. Enter scores'!AN692&lt;&gt;"",'2. Enter scores'!$B692-'2. Enter scores'!AN692,"")</f>
        <v/>
      </c>
      <c r="AP688" s="125" t="str">
        <f>IF('2. Enter scores'!AO692&lt;&gt;"",'2. Enter scores'!$B692-'2. Enter scores'!AO692,"")</f>
        <v/>
      </c>
      <c r="AQ688" s="125" t="str">
        <f>IF('2. Enter scores'!AP692&lt;&gt;"",'2. Enter scores'!$B692-'2. Enter scores'!AP692,"")</f>
        <v/>
      </c>
      <c r="AR688" s="125" t="str">
        <f>IF('2. Enter scores'!AQ692&lt;&gt;"",'2. Enter scores'!$B692-'2. Enter scores'!AQ692,"")</f>
        <v/>
      </c>
      <c r="AS688" s="125" t="str">
        <f>IF('2. Enter scores'!AR692&lt;&gt;"",'2. Enter scores'!$B692-'2. Enter scores'!AR692,"")</f>
        <v/>
      </c>
      <c r="AT688" s="125" t="str">
        <f>IF('2. Enter scores'!AS692&lt;&gt;"",'2. Enter scores'!$B692-'2. Enter scores'!AS692,"")</f>
        <v/>
      </c>
      <c r="AU688" s="125" t="str">
        <f>IF('2. Enter scores'!AT692&lt;&gt;"",'2. Enter scores'!$B692-'2. Enter scores'!AT692,"")</f>
        <v/>
      </c>
      <c r="AV688" s="125" t="str">
        <f>IF('2. Enter scores'!AU692&lt;&gt;"",'2. Enter scores'!$B692-'2. Enter scores'!AU692,"")</f>
        <v/>
      </c>
      <c r="AW688" s="125" t="str">
        <f>IF('2. Enter scores'!AV692&lt;&gt;"",'2. Enter scores'!$B692-'2. Enter scores'!AV692,"")</f>
        <v/>
      </c>
      <c r="AX688" s="125" t="str">
        <f>IF('2. Enter scores'!AW692&lt;&gt;"",'2. Enter scores'!$B692-'2. Enter scores'!AW692,"")</f>
        <v/>
      </c>
      <c r="AY688" s="125" t="str">
        <f>IF('2. Enter scores'!AX692&lt;&gt;"",'2. Enter scores'!$B692-'2. Enter scores'!AX692,"")</f>
        <v/>
      </c>
      <c r="AZ688" s="125" t="str">
        <f>IF('2. Enter scores'!AY692&lt;&gt;"",'2. Enter scores'!$B692-'2. Enter scores'!AY692,"")</f>
        <v/>
      </c>
      <c r="BA688" s="125" t="str">
        <f>IF('2. Enter scores'!AZ692&lt;&gt;"",'2. Enter scores'!$B692-'2. Enter scores'!AZ692,"")</f>
        <v/>
      </c>
      <c r="BB688" s="125" t="str">
        <f>IF('2. Enter scores'!BA692&lt;&gt;"",'2. Enter scores'!$B692-'2. Enter scores'!BA692,"")</f>
        <v/>
      </c>
      <c r="BC688" s="125" t="str">
        <f>IF('2. Enter scores'!BB692&lt;&gt;"",'2. Enter scores'!$B692-'2. Enter scores'!BB692,"")</f>
        <v/>
      </c>
      <c r="BD688" s="125" t="str">
        <f>IF('2. Enter scores'!BC692&lt;&gt;"",'2. Enter scores'!$B692-'2. Enter scores'!BC692,"")</f>
        <v/>
      </c>
      <c r="BE688" s="125" t="str">
        <f>IF('2. Enter scores'!BD692&lt;&gt;"",'2. Enter scores'!$B692-'2. Enter scores'!BD692,"")</f>
        <v/>
      </c>
      <c r="BF688" s="125" t="str">
        <f>IF('2. Enter scores'!BE692&lt;&gt;"",'2. Enter scores'!$B692-'2. Enter scores'!BE692,"")</f>
        <v/>
      </c>
      <c r="BG688" s="125" t="str">
        <f>IF('2. Enter scores'!BF692&lt;&gt;"",'2. Enter scores'!$B692-'2. Enter scores'!BF692,"")</f>
        <v/>
      </c>
      <c r="BH688" s="125" t="str">
        <f>IF('2. Enter scores'!BG692&lt;&gt;"",'2. Enter scores'!$B692-'2. Enter scores'!BG692,"")</f>
        <v/>
      </c>
      <c r="BI688" s="125" t="str">
        <f>IF('2. Enter scores'!BH692&lt;&gt;"",'2. Enter scores'!$B692-'2. Enter scores'!BH692,"")</f>
        <v/>
      </c>
      <c r="BJ688" s="125" t="str">
        <f>IF('2. Enter scores'!BI692&lt;&gt;"",'2. Enter scores'!$B692-'2. Enter scores'!BI692,"")</f>
        <v/>
      </c>
      <c r="BK688" s="125" t="str">
        <f>IF('2. Enter scores'!BJ692&lt;&gt;"",'2. Enter scores'!$B692-'2. Enter scores'!BJ692,"")</f>
        <v/>
      </c>
      <c r="BL688" s="125" t="str">
        <f>IF('2. Enter scores'!BK692&lt;&gt;"",'2. Enter scores'!$B692-'2. Enter scores'!BK692,"")</f>
        <v/>
      </c>
      <c r="BM688" s="125" t="str">
        <f>IF('2. Enter scores'!BL692&lt;&gt;"",'2. Enter scores'!$B692-'2. Enter scores'!BL692,"")</f>
        <v/>
      </c>
      <c r="BN688" s="125" t="str">
        <f>IF('2. Enter scores'!BM692&lt;&gt;"",'2. Enter scores'!$B692-'2. Enter scores'!BM692,"")</f>
        <v/>
      </c>
      <c r="BO688" s="125" t="str">
        <f>IF('2. Enter scores'!BN692&lt;&gt;"",'2. Enter scores'!$B692-'2. Enter scores'!BN692,"")</f>
        <v/>
      </c>
      <c r="BP688" s="108">
        <v>1000</v>
      </c>
    </row>
    <row r="689" spans="2:68" x14ac:dyDescent="0.35">
      <c r="B689" s="125" t="str">
        <f>IF('2. Enter scores'!A693&lt;&gt;"",'2. Enter scores'!A693,"")</f>
        <v/>
      </c>
      <c r="H689" s="125" t="str">
        <f>IF('2. Enter scores'!G693&lt;&gt;"",'2. Enter scores'!$B693-'2. Enter scores'!G693,"")</f>
        <v/>
      </c>
      <c r="I689" s="125" t="str">
        <f>IF('2. Enter scores'!H693&lt;&gt;"",'2. Enter scores'!$B693-'2. Enter scores'!H693,"")</f>
        <v/>
      </c>
      <c r="J689" s="125" t="str">
        <f>IF('2. Enter scores'!I693&lt;&gt;"",'2. Enter scores'!$B693-'2. Enter scores'!I693,"")</f>
        <v/>
      </c>
      <c r="K689" s="125" t="str">
        <f>IF('2. Enter scores'!J693&lt;&gt;"",'2. Enter scores'!$B693-'2. Enter scores'!J693,"")</f>
        <v/>
      </c>
      <c r="L689" s="125" t="str">
        <f>IF('2. Enter scores'!K693&lt;&gt;"",'2. Enter scores'!$B693-'2. Enter scores'!K693,"")</f>
        <v/>
      </c>
      <c r="M689" s="125" t="str">
        <f>IF('2. Enter scores'!L693&lt;&gt;"",'2. Enter scores'!$B693-'2. Enter scores'!L693,"")</f>
        <v/>
      </c>
      <c r="N689" s="125" t="str">
        <f>IF('2. Enter scores'!M693&lt;&gt;"",'2. Enter scores'!$B693-'2. Enter scores'!M693,"")</f>
        <v/>
      </c>
      <c r="O689" s="125" t="str">
        <f>IF('2. Enter scores'!N693&lt;&gt;"",'2. Enter scores'!$B693-'2. Enter scores'!N693,"")</f>
        <v/>
      </c>
      <c r="P689" s="125" t="str">
        <f>IF('2. Enter scores'!O693&lt;&gt;"",'2. Enter scores'!$B693-'2. Enter scores'!O693,"")</f>
        <v/>
      </c>
      <c r="Q689" s="125" t="str">
        <f>IF('2. Enter scores'!P693&lt;&gt;"",'2. Enter scores'!$B693-'2. Enter scores'!P693,"")</f>
        <v/>
      </c>
      <c r="R689" s="125" t="str">
        <f>IF('2. Enter scores'!Q693&lt;&gt;"",'2. Enter scores'!$B693-'2. Enter scores'!Q693,"")</f>
        <v/>
      </c>
      <c r="S689" s="125" t="str">
        <f>IF('2. Enter scores'!R693&lt;&gt;"",'2. Enter scores'!$B693-'2. Enter scores'!R693,"")</f>
        <v/>
      </c>
      <c r="T689" s="125" t="str">
        <f>IF('2. Enter scores'!S693&lt;&gt;"",'2. Enter scores'!$B693-'2. Enter scores'!S693,"")</f>
        <v/>
      </c>
      <c r="U689" s="125" t="str">
        <f>IF('2. Enter scores'!T693&lt;&gt;"",'2. Enter scores'!$B693-'2. Enter scores'!T693,"")</f>
        <v/>
      </c>
      <c r="V689" s="125" t="str">
        <f>IF('2. Enter scores'!U693&lt;&gt;"",'2. Enter scores'!$B693-'2. Enter scores'!U693,"")</f>
        <v/>
      </c>
      <c r="W689" s="125" t="str">
        <f>IF('2. Enter scores'!V693&lt;&gt;"",'2. Enter scores'!$B693-'2. Enter scores'!V693,"")</f>
        <v/>
      </c>
      <c r="X689" s="125" t="str">
        <f>IF('2. Enter scores'!W693&lt;&gt;"",'2. Enter scores'!$B693-'2. Enter scores'!W693,"")</f>
        <v/>
      </c>
      <c r="Y689" s="125" t="str">
        <f>IF('2. Enter scores'!X693&lt;&gt;"",'2. Enter scores'!$B693-'2. Enter scores'!X693,"")</f>
        <v/>
      </c>
      <c r="Z689" s="125" t="str">
        <f>IF('2. Enter scores'!Y693&lt;&gt;"",'2. Enter scores'!$B693-'2. Enter scores'!Y693,"")</f>
        <v/>
      </c>
      <c r="AA689" s="125" t="str">
        <f>IF('2. Enter scores'!Z693&lt;&gt;"",'2. Enter scores'!$B693-'2. Enter scores'!Z693,"")</f>
        <v/>
      </c>
      <c r="AB689" s="125" t="str">
        <f>IF('2. Enter scores'!AA693&lt;&gt;"",'2. Enter scores'!$B693-'2. Enter scores'!AA693,"")</f>
        <v/>
      </c>
      <c r="AC689" s="125" t="str">
        <f>IF('2. Enter scores'!AB693&lt;&gt;"",'2. Enter scores'!$B693-'2. Enter scores'!AB693,"")</f>
        <v/>
      </c>
      <c r="AD689" s="125" t="str">
        <f>IF('2. Enter scores'!AC693&lt;&gt;"",'2. Enter scores'!$B693-'2. Enter scores'!AC693,"")</f>
        <v/>
      </c>
      <c r="AE689" s="125" t="str">
        <f>IF('2. Enter scores'!AD693&lt;&gt;"",'2. Enter scores'!$B693-'2. Enter scores'!AD693,"")</f>
        <v/>
      </c>
      <c r="AF689" s="125" t="str">
        <f>IF('2. Enter scores'!AE693&lt;&gt;"",'2. Enter scores'!$B693-'2. Enter scores'!AE693,"")</f>
        <v/>
      </c>
      <c r="AG689" s="125" t="str">
        <f>IF('2. Enter scores'!AF693&lt;&gt;"",'2. Enter scores'!$B693-'2. Enter scores'!AF693,"")</f>
        <v/>
      </c>
      <c r="AH689" s="125" t="str">
        <f>IF('2. Enter scores'!AG693&lt;&gt;"",'2. Enter scores'!$B693-'2. Enter scores'!AG693,"")</f>
        <v/>
      </c>
      <c r="AI689" s="125" t="str">
        <f>IF('2. Enter scores'!AH693&lt;&gt;"",'2. Enter scores'!$B693-'2. Enter scores'!AH693,"")</f>
        <v/>
      </c>
      <c r="AJ689" s="125" t="str">
        <f>IF('2. Enter scores'!AI693&lt;&gt;"",'2. Enter scores'!$B693-'2. Enter scores'!AI693,"")</f>
        <v/>
      </c>
      <c r="AK689" s="125" t="str">
        <f>IF('2. Enter scores'!AJ693&lt;&gt;"",'2. Enter scores'!$B693-'2. Enter scores'!AJ693,"")</f>
        <v/>
      </c>
      <c r="AL689" s="125" t="str">
        <f>IF('2. Enter scores'!AK693&lt;&gt;"",'2. Enter scores'!$B693-'2. Enter scores'!AK693,"")</f>
        <v/>
      </c>
      <c r="AM689" s="125" t="str">
        <f>IF('2. Enter scores'!AL693&lt;&gt;"",'2. Enter scores'!$B693-'2. Enter scores'!AL693,"")</f>
        <v/>
      </c>
      <c r="AN689" s="125" t="str">
        <f>IF('2. Enter scores'!AM693&lt;&gt;"",'2. Enter scores'!$B693-'2. Enter scores'!AM693,"")</f>
        <v/>
      </c>
      <c r="AO689" s="125" t="str">
        <f>IF('2. Enter scores'!AN693&lt;&gt;"",'2. Enter scores'!$B693-'2. Enter scores'!AN693,"")</f>
        <v/>
      </c>
      <c r="AP689" s="125" t="str">
        <f>IF('2. Enter scores'!AO693&lt;&gt;"",'2. Enter scores'!$B693-'2. Enter scores'!AO693,"")</f>
        <v/>
      </c>
      <c r="AQ689" s="125" t="str">
        <f>IF('2. Enter scores'!AP693&lt;&gt;"",'2. Enter scores'!$B693-'2. Enter scores'!AP693,"")</f>
        <v/>
      </c>
      <c r="AR689" s="125" t="str">
        <f>IF('2. Enter scores'!AQ693&lt;&gt;"",'2. Enter scores'!$B693-'2. Enter scores'!AQ693,"")</f>
        <v/>
      </c>
      <c r="AS689" s="125" t="str">
        <f>IF('2. Enter scores'!AR693&lt;&gt;"",'2. Enter scores'!$B693-'2. Enter scores'!AR693,"")</f>
        <v/>
      </c>
      <c r="AT689" s="125" t="str">
        <f>IF('2. Enter scores'!AS693&lt;&gt;"",'2. Enter scores'!$B693-'2. Enter scores'!AS693,"")</f>
        <v/>
      </c>
      <c r="AU689" s="125" t="str">
        <f>IF('2. Enter scores'!AT693&lt;&gt;"",'2. Enter scores'!$B693-'2. Enter scores'!AT693,"")</f>
        <v/>
      </c>
      <c r="AV689" s="125" t="str">
        <f>IF('2. Enter scores'!AU693&lt;&gt;"",'2. Enter scores'!$B693-'2. Enter scores'!AU693,"")</f>
        <v/>
      </c>
      <c r="AW689" s="125" t="str">
        <f>IF('2. Enter scores'!AV693&lt;&gt;"",'2. Enter scores'!$B693-'2. Enter scores'!AV693,"")</f>
        <v/>
      </c>
      <c r="AX689" s="125" t="str">
        <f>IF('2. Enter scores'!AW693&lt;&gt;"",'2. Enter scores'!$B693-'2. Enter scores'!AW693,"")</f>
        <v/>
      </c>
      <c r="AY689" s="125" t="str">
        <f>IF('2. Enter scores'!AX693&lt;&gt;"",'2. Enter scores'!$B693-'2. Enter scores'!AX693,"")</f>
        <v/>
      </c>
      <c r="AZ689" s="125" t="str">
        <f>IF('2. Enter scores'!AY693&lt;&gt;"",'2. Enter scores'!$B693-'2. Enter scores'!AY693,"")</f>
        <v/>
      </c>
      <c r="BA689" s="125" t="str">
        <f>IF('2. Enter scores'!AZ693&lt;&gt;"",'2. Enter scores'!$B693-'2. Enter scores'!AZ693,"")</f>
        <v/>
      </c>
      <c r="BB689" s="125" t="str">
        <f>IF('2. Enter scores'!BA693&lt;&gt;"",'2. Enter scores'!$B693-'2. Enter scores'!BA693,"")</f>
        <v/>
      </c>
      <c r="BC689" s="125" t="str">
        <f>IF('2. Enter scores'!BB693&lt;&gt;"",'2. Enter scores'!$B693-'2. Enter scores'!BB693,"")</f>
        <v/>
      </c>
      <c r="BD689" s="125" t="str">
        <f>IF('2. Enter scores'!BC693&lt;&gt;"",'2. Enter scores'!$B693-'2. Enter scores'!BC693,"")</f>
        <v/>
      </c>
      <c r="BE689" s="125" t="str">
        <f>IF('2. Enter scores'!BD693&lt;&gt;"",'2. Enter scores'!$B693-'2. Enter scores'!BD693,"")</f>
        <v/>
      </c>
      <c r="BF689" s="125" t="str">
        <f>IF('2. Enter scores'!BE693&lt;&gt;"",'2. Enter scores'!$B693-'2. Enter scores'!BE693,"")</f>
        <v/>
      </c>
      <c r="BG689" s="125" t="str">
        <f>IF('2. Enter scores'!BF693&lt;&gt;"",'2. Enter scores'!$B693-'2. Enter scores'!BF693,"")</f>
        <v/>
      </c>
      <c r="BH689" s="125" t="str">
        <f>IF('2. Enter scores'!BG693&lt;&gt;"",'2. Enter scores'!$B693-'2. Enter scores'!BG693,"")</f>
        <v/>
      </c>
      <c r="BI689" s="125" t="str">
        <f>IF('2. Enter scores'!BH693&lt;&gt;"",'2. Enter scores'!$B693-'2. Enter scores'!BH693,"")</f>
        <v/>
      </c>
      <c r="BJ689" s="125" t="str">
        <f>IF('2. Enter scores'!BI693&lt;&gt;"",'2. Enter scores'!$B693-'2. Enter scores'!BI693,"")</f>
        <v/>
      </c>
      <c r="BK689" s="125" t="str">
        <f>IF('2. Enter scores'!BJ693&lt;&gt;"",'2. Enter scores'!$B693-'2. Enter scores'!BJ693,"")</f>
        <v/>
      </c>
      <c r="BL689" s="125" t="str">
        <f>IF('2. Enter scores'!BK693&lt;&gt;"",'2. Enter scores'!$B693-'2. Enter scores'!BK693,"")</f>
        <v/>
      </c>
      <c r="BM689" s="125" t="str">
        <f>IF('2. Enter scores'!BL693&lt;&gt;"",'2. Enter scores'!$B693-'2. Enter scores'!BL693,"")</f>
        <v/>
      </c>
      <c r="BN689" s="125" t="str">
        <f>IF('2. Enter scores'!BM693&lt;&gt;"",'2. Enter scores'!$B693-'2. Enter scores'!BM693,"")</f>
        <v/>
      </c>
      <c r="BO689" s="125" t="str">
        <f>IF('2. Enter scores'!BN693&lt;&gt;"",'2. Enter scores'!$B693-'2. Enter scores'!BN693,"")</f>
        <v/>
      </c>
      <c r="BP689" s="108">
        <v>1000</v>
      </c>
    </row>
    <row r="690" spans="2:68" x14ac:dyDescent="0.35">
      <c r="B690" s="125" t="str">
        <f>IF('2. Enter scores'!A694&lt;&gt;"",'2. Enter scores'!A694,"")</f>
        <v/>
      </c>
      <c r="H690" s="125" t="str">
        <f>IF('2. Enter scores'!G694&lt;&gt;"",'2. Enter scores'!$B694-'2. Enter scores'!G694,"")</f>
        <v/>
      </c>
      <c r="I690" s="125" t="str">
        <f>IF('2. Enter scores'!H694&lt;&gt;"",'2. Enter scores'!$B694-'2. Enter scores'!H694,"")</f>
        <v/>
      </c>
      <c r="J690" s="125" t="str">
        <f>IF('2. Enter scores'!I694&lt;&gt;"",'2. Enter scores'!$B694-'2. Enter scores'!I694,"")</f>
        <v/>
      </c>
      <c r="K690" s="125" t="str">
        <f>IF('2. Enter scores'!J694&lt;&gt;"",'2. Enter scores'!$B694-'2. Enter scores'!J694,"")</f>
        <v/>
      </c>
      <c r="L690" s="125" t="str">
        <f>IF('2. Enter scores'!K694&lt;&gt;"",'2. Enter scores'!$B694-'2. Enter scores'!K694,"")</f>
        <v/>
      </c>
      <c r="M690" s="125" t="str">
        <f>IF('2. Enter scores'!L694&lt;&gt;"",'2. Enter scores'!$B694-'2. Enter scores'!L694,"")</f>
        <v/>
      </c>
      <c r="N690" s="125" t="str">
        <f>IF('2. Enter scores'!M694&lt;&gt;"",'2. Enter scores'!$B694-'2. Enter scores'!M694,"")</f>
        <v/>
      </c>
      <c r="O690" s="125" t="str">
        <f>IF('2. Enter scores'!N694&lt;&gt;"",'2. Enter scores'!$B694-'2. Enter scores'!N694,"")</f>
        <v/>
      </c>
      <c r="P690" s="125" t="str">
        <f>IF('2. Enter scores'!O694&lt;&gt;"",'2. Enter scores'!$B694-'2. Enter scores'!O694,"")</f>
        <v/>
      </c>
      <c r="Q690" s="125" t="str">
        <f>IF('2. Enter scores'!P694&lt;&gt;"",'2. Enter scores'!$B694-'2. Enter scores'!P694,"")</f>
        <v/>
      </c>
      <c r="R690" s="125" t="str">
        <f>IF('2. Enter scores'!Q694&lt;&gt;"",'2. Enter scores'!$B694-'2. Enter scores'!Q694,"")</f>
        <v/>
      </c>
      <c r="S690" s="125" t="str">
        <f>IF('2. Enter scores'!R694&lt;&gt;"",'2. Enter scores'!$B694-'2. Enter scores'!R694,"")</f>
        <v/>
      </c>
      <c r="T690" s="125" t="str">
        <f>IF('2. Enter scores'!S694&lt;&gt;"",'2. Enter scores'!$B694-'2. Enter scores'!S694,"")</f>
        <v/>
      </c>
      <c r="U690" s="125" t="str">
        <f>IF('2. Enter scores'!T694&lt;&gt;"",'2. Enter scores'!$B694-'2. Enter scores'!T694,"")</f>
        <v/>
      </c>
      <c r="V690" s="125" t="str">
        <f>IF('2. Enter scores'!U694&lt;&gt;"",'2. Enter scores'!$B694-'2. Enter scores'!U694,"")</f>
        <v/>
      </c>
      <c r="W690" s="125" t="str">
        <f>IF('2. Enter scores'!V694&lt;&gt;"",'2. Enter scores'!$B694-'2. Enter scores'!V694,"")</f>
        <v/>
      </c>
      <c r="X690" s="125" t="str">
        <f>IF('2. Enter scores'!W694&lt;&gt;"",'2. Enter scores'!$B694-'2. Enter scores'!W694,"")</f>
        <v/>
      </c>
      <c r="Y690" s="125" t="str">
        <f>IF('2. Enter scores'!X694&lt;&gt;"",'2. Enter scores'!$B694-'2. Enter scores'!X694,"")</f>
        <v/>
      </c>
      <c r="Z690" s="125" t="str">
        <f>IF('2. Enter scores'!Y694&lt;&gt;"",'2. Enter scores'!$B694-'2. Enter scores'!Y694,"")</f>
        <v/>
      </c>
      <c r="AA690" s="125" t="str">
        <f>IF('2. Enter scores'!Z694&lt;&gt;"",'2. Enter scores'!$B694-'2. Enter scores'!Z694,"")</f>
        <v/>
      </c>
      <c r="AB690" s="125" t="str">
        <f>IF('2. Enter scores'!AA694&lt;&gt;"",'2. Enter scores'!$B694-'2. Enter scores'!AA694,"")</f>
        <v/>
      </c>
      <c r="AC690" s="125" t="str">
        <f>IF('2. Enter scores'!AB694&lt;&gt;"",'2. Enter scores'!$B694-'2. Enter scores'!AB694,"")</f>
        <v/>
      </c>
      <c r="AD690" s="125" t="str">
        <f>IF('2. Enter scores'!AC694&lt;&gt;"",'2. Enter scores'!$B694-'2. Enter scores'!AC694,"")</f>
        <v/>
      </c>
      <c r="AE690" s="125" t="str">
        <f>IF('2. Enter scores'!AD694&lt;&gt;"",'2. Enter scores'!$B694-'2. Enter scores'!AD694,"")</f>
        <v/>
      </c>
      <c r="AF690" s="125" t="str">
        <f>IF('2. Enter scores'!AE694&lt;&gt;"",'2. Enter scores'!$B694-'2. Enter scores'!AE694,"")</f>
        <v/>
      </c>
      <c r="AG690" s="125" t="str">
        <f>IF('2. Enter scores'!AF694&lt;&gt;"",'2. Enter scores'!$B694-'2. Enter scores'!AF694,"")</f>
        <v/>
      </c>
      <c r="AH690" s="125" t="str">
        <f>IF('2. Enter scores'!AG694&lt;&gt;"",'2. Enter scores'!$B694-'2. Enter scores'!AG694,"")</f>
        <v/>
      </c>
      <c r="AI690" s="125" t="str">
        <f>IF('2. Enter scores'!AH694&lt;&gt;"",'2. Enter scores'!$B694-'2. Enter scores'!AH694,"")</f>
        <v/>
      </c>
      <c r="AJ690" s="125" t="str">
        <f>IF('2. Enter scores'!AI694&lt;&gt;"",'2. Enter scores'!$B694-'2. Enter scores'!AI694,"")</f>
        <v/>
      </c>
      <c r="AK690" s="125" t="str">
        <f>IF('2. Enter scores'!AJ694&lt;&gt;"",'2. Enter scores'!$B694-'2. Enter scores'!AJ694,"")</f>
        <v/>
      </c>
      <c r="AL690" s="125" t="str">
        <f>IF('2. Enter scores'!AK694&lt;&gt;"",'2. Enter scores'!$B694-'2. Enter scores'!AK694,"")</f>
        <v/>
      </c>
      <c r="AM690" s="125" t="str">
        <f>IF('2. Enter scores'!AL694&lt;&gt;"",'2. Enter scores'!$B694-'2. Enter scores'!AL694,"")</f>
        <v/>
      </c>
      <c r="AN690" s="125" t="str">
        <f>IF('2. Enter scores'!AM694&lt;&gt;"",'2. Enter scores'!$B694-'2. Enter scores'!AM694,"")</f>
        <v/>
      </c>
      <c r="AO690" s="125" t="str">
        <f>IF('2. Enter scores'!AN694&lt;&gt;"",'2. Enter scores'!$B694-'2. Enter scores'!AN694,"")</f>
        <v/>
      </c>
      <c r="AP690" s="125" t="str">
        <f>IF('2. Enter scores'!AO694&lt;&gt;"",'2. Enter scores'!$B694-'2. Enter scores'!AO694,"")</f>
        <v/>
      </c>
      <c r="AQ690" s="125" t="str">
        <f>IF('2. Enter scores'!AP694&lt;&gt;"",'2. Enter scores'!$B694-'2. Enter scores'!AP694,"")</f>
        <v/>
      </c>
      <c r="AR690" s="125" t="str">
        <f>IF('2. Enter scores'!AQ694&lt;&gt;"",'2. Enter scores'!$B694-'2. Enter scores'!AQ694,"")</f>
        <v/>
      </c>
      <c r="AS690" s="125" t="str">
        <f>IF('2. Enter scores'!AR694&lt;&gt;"",'2. Enter scores'!$B694-'2. Enter scores'!AR694,"")</f>
        <v/>
      </c>
      <c r="AT690" s="125" t="str">
        <f>IF('2. Enter scores'!AS694&lt;&gt;"",'2. Enter scores'!$B694-'2. Enter scores'!AS694,"")</f>
        <v/>
      </c>
      <c r="AU690" s="125" t="str">
        <f>IF('2. Enter scores'!AT694&lt;&gt;"",'2. Enter scores'!$B694-'2. Enter scores'!AT694,"")</f>
        <v/>
      </c>
      <c r="AV690" s="125" t="str">
        <f>IF('2. Enter scores'!AU694&lt;&gt;"",'2. Enter scores'!$B694-'2. Enter scores'!AU694,"")</f>
        <v/>
      </c>
      <c r="AW690" s="125" t="str">
        <f>IF('2. Enter scores'!AV694&lt;&gt;"",'2. Enter scores'!$B694-'2. Enter scores'!AV694,"")</f>
        <v/>
      </c>
      <c r="AX690" s="125" t="str">
        <f>IF('2. Enter scores'!AW694&lt;&gt;"",'2. Enter scores'!$B694-'2. Enter scores'!AW694,"")</f>
        <v/>
      </c>
      <c r="AY690" s="125" t="str">
        <f>IF('2. Enter scores'!AX694&lt;&gt;"",'2. Enter scores'!$B694-'2. Enter scores'!AX694,"")</f>
        <v/>
      </c>
      <c r="AZ690" s="125" t="str">
        <f>IF('2. Enter scores'!AY694&lt;&gt;"",'2. Enter scores'!$B694-'2. Enter scores'!AY694,"")</f>
        <v/>
      </c>
      <c r="BA690" s="125" t="str">
        <f>IF('2. Enter scores'!AZ694&lt;&gt;"",'2. Enter scores'!$B694-'2. Enter scores'!AZ694,"")</f>
        <v/>
      </c>
      <c r="BB690" s="125" t="str">
        <f>IF('2. Enter scores'!BA694&lt;&gt;"",'2. Enter scores'!$B694-'2. Enter scores'!BA694,"")</f>
        <v/>
      </c>
      <c r="BC690" s="125" t="str">
        <f>IF('2. Enter scores'!BB694&lt;&gt;"",'2. Enter scores'!$B694-'2. Enter scores'!BB694,"")</f>
        <v/>
      </c>
      <c r="BD690" s="125" t="str">
        <f>IF('2. Enter scores'!BC694&lt;&gt;"",'2. Enter scores'!$B694-'2. Enter scores'!BC694,"")</f>
        <v/>
      </c>
      <c r="BE690" s="125" t="str">
        <f>IF('2. Enter scores'!BD694&lt;&gt;"",'2. Enter scores'!$B694-'2. Enter scores'!BD694,"")</f>
        <v/>
      </c>
      <c r="BF690" s="125" t="str">
        <f>IF('2. Enter scores'!BE694&lt;&gt;"",'2. Enter scores'!$B694-'2. Enter scores'!BE694,"")</f>
        <v/>
      </c>
      <c r="BG690" s="125" t="str">
        <f>IF('2. Enter scores'!BF694&lt;&gt;"",'2. Enter scores'!$B694-'2. Enter scores'!BF694,"")</f>
        <v/>
      </c>
      <c r="BH690" s="125" t="str">
        <f>IF('2. Enter scores'!BG694&lt;&gt;"",'2. Enter scores'!$B694-'2. Enter scores'!BG694,"")</f>
        <v/>
      </c>
      <c r="BI690" s="125" t="str">
        <f>IF('2. Enter scores'!BH694&lt;&gt;"",'2. Enter scores'!$B694-'2. Enter scores'!BH694,"")</f>
        <v/>
      </c>
      <c r="BJ690" s="125" t="str">
        <f>IF('2. Enter scores'!BI694&lt;&gt;"",'2. Enter scores'!$B694-'2. Enter scores'!BI694,"")</f>
        <v/>
      </c>
      <c r="BK690" s="125" t="str">
        <f>IF('2. Enter scores'!BJ694&lt;&gt;"",'2. Enter scores'!$B694-'2. Enter scores'!BJ694,"")</f>
        <v/>
      </c>
      <c r="BL690" s="125" t="str">
        <f>IF('2. Enter scores'!BK694&lt;&gt;"",'2. Enter scores'!$B694-'2. Enter scores'!BK694,"")</f>
        <v/>
      </c>
      <c r="BM690" s="125" t="str">
        <f>IF('2. Enter scores'!BL694&lt;&gt;"",'2. Enter scores'!$B694-'2. Enter scores'!BL694,"")</f>
        <v/>
      </c>
      <c r="BN690" s="125" t="str">
        <f>IF('2. Enter scores'!BM694&lt;&gt;"",'2. Enter scores'!$B694-'2. Enter scores'!BM694,"")</f>
        <v/>
      </c>
      <c r="BO690" s="125" t="str">
        <f>IF('2. Enter scores'!BN694&lt;&gt;"",'2. Enter scores'!$B694-'2. Enter scores'!BN694,"")</f>
        <v/>
      </c>
      <c r="BP690" s="108">
        <v>1000</v>
      </c>
    </row>
    <row r="691" spans="2:68" x14ac:dyDescent="0.35">
      <c r="B691" s="125" t="str">
        <f>IF('2. Enter scores'!A695&lt;&gt;"",'2. Enter scores'!A695,"")</f>
        <v/>
      </c>
      <c r="H691" s="125" t="str">
        <f>IF('2. Enter scores'!G695&lt;&gt;"",'2. Enter scores'!$B695-'2. Enter scores'!G695,"")</f>
        <v/>
      </c>
      <c r="I691" s="125" t="str">
        <f>IF('2. Enter scores'!H695&lt;&gt;"",'2. Enter scores'!$B695-'2. Enter scores'!H695,"")</f>
        <v/>
      </c>
      <c r="J691" s="125" t="str">
        <f>IF('2. Enter scores'!I695&lt;&gt;"",'2. Enter scores'!$B695-'2. Enter scores'!I695,"")</f>
        <v/>
      </c>
      <c r="K691" s="125" t="str">
        <f>IF('2. Enter scores'!J695&lt;&gt;"",'2. Enter scores'!$B695-'2. Enter scores'!J695,"")</f>
        <v/>
      </c>
      <c r="L691" s="125" t="str">
        <f>IF('2. Enter scores'!K695&lt;&gt;"",'2. Enter scores'!$B695-'2. Enter scores'!K695,"")</f>
        <v/>
      </c>
      <c r="M691" s="125" t="str">
        <f>IF('2. Enter scores'!L695&lt;&gt;"",'2. Enter scores'!$B695-'2. Enter scores'!L695,"")</f>
        <v/>
      </c>
      <c r="N691" s="125" t="str">
        <f>IF('2. Enter scores'!M695&lt;&gt;"",'2. Enter scores'!$B695-'2. Enter scores'!M695,"")</f>
        <v/>
      </c>
      <c r="O691" s="125" t="str">
        <f>IF('2. Enter scores'!N695&lt;&gt;"",'2. Enter scores'!$B695-'2. Enter scores'!N695,"")</f>
        <v/>
      </c>
      <c r="P691" s="125" t="str">
        <f>IF('2. Enter scores'!O695&lt;&gt;"",'2. Enter scores'!$B695-'2. Enter scores'!O695,"")</f>
        <v/>
      </c>
      <c r="Q691" s="125" t="str">
        <f>IF('2. Enter scores'!P695&lt;&gt;"",'2. Enter scores'!$B695-'2. Enter scores'!P695,"")</f>
        <v/>
      </c>
      <c r="R691" s="125" t="str">
        <f>IF('2. Enter scores'!Q695&lt;&gt;"",'2. Enter scores'!$B695-'2. Enter scores'!Q695,"")</f>
        <v/>
      </c>
      <c r="S691" s="125" t="str">
        <f>IF('2. Enter scores'!R695&lt;&gt;"",'2. Enter scores'!$B695-'2. Enter scores'!R695,"")</f>
        <v/>
      </c>
      <c r="T691" s="125" t="str">
        <f>IF('2. Enter scores'!S695&lt;&gt;"",'2. Enter scores'!$B695-'2. Enter scores'!S695,"")</f>
        <v/>
      </c>
      <c r="U691" s="125" t="str">
        <f>IF('2. Enter scores'!T695&lt;&gt;"",'2. Enter scores'!$B695-'2. Enter scores'!T695,"")</f>
        <v/>
      </c>
      <c r="V691" s="125" t="str">
        <f>IF('2. Enter scores'!U695&lt;&gt;"",'2. Enter scores'!$B695-'2. Enter scores'!U695,"")</f>
        <v/>
      </c>
      <c r="W691" s="125" t="str">
        <f>IF('2. Enter scores'!V695&lt;&gt;"",'2. Enter scores'!$B695-'2. Enter scores'!V695,"")</f>
        <v/>
      </c>
      <c r="X691" s="125" t="str">
        <f>IF('2. Enter scores'!W695&lt;&gt;"",'2. Enter scores'!$B695-'2. Enter scores'!W695,"")</f>
        <v/>
      </c>
      <c r="Y691" s="125" t="str">
        <f>IF('2. Enter scores'!X695&lt;&gt;"",'2. Enter scores'!$B695-'2. Enter scores'!X695,"")</f>
        <v/>
      </c>
      <c r="Z691" s="125" t="str">
        <f>IF('2. Enter scores'!Y695&lt;&gt;"",'2. Enter scores'!$B695-'2. Enter scores'!Y695,"")</f>
        <v/>
      </c>
      <c r="AA691" s="125" t="str">
        <f>IF('2. Enter scores'!Z695&lt;&gt;"",'2. Enter scores'!$B695-'2. Enter scores'!Z695,"")</f>
        <v/>
      </c>
      <c r="AB691" s="125" t="str">
        <f>IF('2. Enter scores'!AA695&lt;&gt;"",'2. Enter scores'!$B695-'2. Enter scores'!AA695,"")</f>
        <v/>
      </c>
      <c r="AC691" s="125" t="str">
        <f>IF('2. Enter scores'!AB695&lt;&gt;"",'2. Enter scores'!$B695-'2. Enter scores'!AB695,"")</f>
        <v/>
      </c>
      <c r="AD691" s="125" t="str">
        <f>IF('2. Enter scores'!AC695&lt;&gt;"",'2. Enter scores'!$B695-'2. Enter scores'!AC695,"")</f>
        <v/>
      </c>
      <c r="AE691" s="125" t="str">
        <f>IF('2. Enter scores'!AD695&lt;&gt;"",'2. Enter scores'!$B695-'2. Enter scores'!AD695,"")</f>
        <v/>
      </c>
      <c r="AF691" s="125" t="str">
        <f>IF('2. Enter scores'!AE695&lt;&gt;"",'2. Enter scores'!$B695-'2. Enter scores'!AE695,"")</f>
        <v/>
      </c>
      <c r="AG691" s="125" t="str">
        <f>IF('2. Enter scores'!AF695&lt;&gt;"",'2. Enter scores'!$B695-'2. Enter scores'!AF695,"")</f>
        <v/>
      </c>
      <c r="AH691" s="125" t="str">
        <f>IF('2. Enter scores'!AG695&lt;&gt;"",'2. Enter scores'!$B695-'2. Enter scores'!AG695,"")</f>
        <v/>
      </c>
      <c r="AI691" s="125" t="str">
        <f>IF('2. Enter scores'!AH695&lt;&gt;"",'2. Enter scores'!$B695-'2. Enter scores'!AH695,"")</f>
        <v/>
      </c>
      <c r="AJ691" s="125" t="str">
        <f>IF('2. Enter scores'!AI695&lt;&gt;"",'2. Enter scores'!$B695-'2. Enter scores'!AI695,"")</f>
        <v/>
      </c>
      <c r="AK691" s="125" t="str">
        <f>IF('2. Enter scores'!AJ695&lt;&gt;"",'2. Enter scores'!$B695-'2. Enter scores'!AJ695,"")</f>
        <v/>
      </c>
      <c r="AL691" s="125" t="str">
        <f>IF('2. Enter scores'!AK695&lt;&gt;"",'2. Enter scores'!$B695-'2. Enter scores'!AK695,"")</f>
        <v/>
      </c>
      <c r="AM691" s="125" t="str">
        <f>IF('2. Enter scores'!AL695&lt;&gt;"",'2. Enter scores'!$B695-'2. Enter scores'!AL695,"")</f>
        <v/>
      </c>
      <c r="AN691" s="125" t="str">
        <f>IF('2. Enter scores'!AM695&lt;&gt;"",'2. Enter scores'!$B695-'2. Enter scores'!AM695,"")</f>
        <v/>
      </c>
      <c r="AO691" s="125" t="str">
        <f>IF('2. Enter scores'!AN695&lt;&gt;"",'2. Enter scores'!$B695-'2. Enter scores'!AN695,"")</f>
        <v/>
      </c>
      <c r="AP691" s="125" t="str">
        <f>IF('2. Enter scores'!AO695&lt;&gt;"",'2. Enter scores'!$B695-'2. Enter scores'!AO695,"")</f>
        <v/>
      </c>
      <c r="AQ691" s="125" t="str">
        <f>IF('2. Enter scores'!AP695&lt;&gt;"",'2. Enter scores'!$B695-'2. Enter scores'!AP695,"")</f>
        <v/>
      </c>
      <c r="AR691" s="125" t="str">
        <f>IF('2. Enter scores'!AQ695&lt;&gt;"",'2. Enter scores'!$B695-'2. Enter scores'!AQ695,"")</f>
        <v/>
      </c>
      <c r="AS691" s="125" t="str">
        <f>IF('2. Enter scores'!AR695&lt;&gt;"",'2. Enter scores'!$B695-'2. Enter scores'!AR695,"")</f>
        <v/>
      </c>
      <c r="AT691" s="125" t="str">
        <f>IF('2. Enter scores'!AS695&lt;&gt;"",'2. Enter scores'!$B695-'2. Enter scores'!AS695,"")</f>
        <v/>
      </c>
      <c r="AU691" s="125" t="str">
        <f>IF('2. Enter scores'!AT695&lt;&gt;"",'2. Enter scores'!$B695-'2. Enter scores'!AT695,"")</f>
        <v/>
      </c>
      <c r="AV691" s="125" t="str">
        <f>IF('2. Enter scores'!AU695&lt;&gt;"",'2. Enter scores'!$B695-'2. Enter scores'!AU695,"")</f>
        <v/>
      </c>
      <c r="AW691" s="125" t="str">
        <f>IF('2. Enter scores'!AV695&lt;&gt;"",'2. Enter scores'!$B695-'2. Enter scores'!AV695,"")</f>
        <v/>
      </c>
      <c r="AX691" s="125" t="str">
        <f>IF('2. Enter scores'!AW695&lt;&gt;"",'2. Enter scores'!$B695-'2. Enter scores'!AW695,"")</f>
        <v/>
      </c>
      <c r="AY691" s="125" t="str">
        <f>IF('2. Enter scores'!AX695&lt;&gt;"",'2. Enter scores'!$B695-'2. Enter scores'!AX695,"")</f>
        <v/>
      </c>
      <c r="AZ691" s="125" t="str">
        <f>IF('2. Enter scores'!AY695&lt;&gt;"",'2. Enter scores'!$B695-'2. Enter scores'!AY695,"")</f>
        <v/>
      </c>
      <c r="BA691" s="125" t="str">
        <f>IF('2. Enter scores'!AZ695&lt;&gt;"",'2. Enter scores'!$B695-'2. Enter scores'!AZ695,"")</f>
        <v/>
      </c>
      <c r="BB691" s="125" t="str">
        <f>IF('2. Enter scores'!BA695&lt;&gt;"",'2. Enter scores'!$B695-'2. Enter scores'!BA695,"")</f>
        <v/>
      </c>
      <c r="BC691" s="125" t="str">
        <f>IF('2. Enter scores'!BB695&lt;&gt;"",'2. Enter scores'!$B695-'2. Enter scores'!BB695,"")</f>
        <v/>
      </c>
      <c r="BD691" s="125" t="str">
        <f>IF('2. Enter scores'!BC695&lt;&gt;"",'2. Enter scores'!$B695-'2. Enter scores'!BC695,"")</f>
        <v/>
      </c>
      <c r="BE691" s="125" t="str">
        <f>IF('2. Enter scores'!BD695&lt;&gt;"",'2. Enter scores'!$B695-'2. Enter scores'!BD695,"")</f>
        <v/>
      </c>
      <c r="BF691" s="125" t="str">
        <f>IF('2. Enter scores'!BE695&lt;&gt;"",'2. Enter scores'!$B695-'2. Enter scores'!BE695,"")</f>
        <v/>
      </c>
      <c r="BG691" s="125" t="str">
        <f>IF('2. Enter scores'!BF695&lt;&gt;"",'2. Enter scores'!$B695-'2. Enter scores'!BF695,"")</f>
        <v/>
      </c>
      <c r="BH691" s="125" t="str">
        <f>IF('2. Enter scores'!BG695&lt;&gt;"",'2. Enter scores'!$B695-'2. Enter scores'!BG695,"")</f>
        <v/>
      </c>
      <c r="BI691" s="125" t="str">
        <f>IF('2. Enter scores'!BH695&lt;&gt;"",'2. Enter scores'!$B695-'2. Enter scores'!BH695,"")</f>
        <v/>
      </c>
      <c r="BJ691" s="125" t="str">
        <f>IF('2. Enter scores'!BI695&lt;&gt;"",'2. Enter scores'!$B695-'2. Enter scores'!BI695,"")</f>
        <v/>
      </c>
      <c r="BK691" s="125" t="str">
        <f>IF('2. Enter scores'!BJ695&lt;&gt;"",'2. Enter scores'!$B695-'2. Enter scores'!BJ695,"")</f>
        <v/>
      </c>
      <c r="BL691" s="125" t="str">
        <f>IF('2. Enter scores'!BK695&lt;&gt;"",'2. Enter scores'!$B695-'2. Enter scores'!BK695,"")</f>
        <v/>
      </c>
      <c r="BM691" s="125" t="str">
        <f>IF('2. Enter scores'!BL695&lt;&gt;"",'2. Enter scores'!$B695-'2. Enter scores'!BL695,"")</f>
        <v/>
      </c>
      <c r="BN691" s="125" t="str">
        <f>IF('2. Enter scores'!BM695&lt;&gt;"",'2. Enter scores'!$B695-'2. Enter scores'!BM695,"")</f>
        <v/>
      </c>
      <c r="BO691" s="125" t="str">
        <f>IF('2. Enter scores'!BN695&lt;&gt;"",'2. Enter scores'!$B695-'2. Enter scores'!BN695,"")</f>
        <v/>
      </c>
      <c r="BP691" s="108">
        <v>1000</v>
      </c>
    </row>
    <row r="692" spans="2:68" x14ac:dyDescent="0.35">
      <c r="B692" s="125" t="str">
        <f>IF('2. Enter scores'!A696&lt;&gt;"",'2. Enter scores'!A696,"")</f>
        <v/>
      </c>
      <c r="H692" s="125" t="str">
        <f>IF('2. Enter scores'!G696&lt;&gt;"",'2. Enter scores'!$B696-'2. Enter scores'!G696,"")</f>
        <v/>
      </c>
      <c r="I692" s="125" t="str">
        <f>IF('2. Enter scores'!H696&lt;&gt;"",'2. Enter scores'!$B696-'2. Enter scores'!H696,"")</f>
        <v/>
      </c>
      <c r="J692" s="125" t="str">
        <f>IF('2. Enter scores'!I696&lt;&gt;"",'2. Enter scores'!$B696-'2. Enter scores'!I696,"")</f>
        <v/>
      </c>
      <c r="K692" s="125" t="str">
        <f>IF('2. Enter scores'!J696&lt;&gt;"",'2. Enter scores'!$B696-'2. Enter scores'!J696,"")</f>
        <v/>
      </c>
      <c r="L692" s="125" t="str">
        <f>IF('2. Enter scores'!K696&lt;&gt;"",'2. Enter scores'!$B696-'2. Enter scores'!K696,"")</f>
        <v/>
      </c>
      <c r="M692" s="125" t="str">
        <f>IF('2. Enter scores'!L696&lt;&gt;"",'2. Enter scores'!$B696-'2. Enter scores'!L696,"")</f>
        <v/>
      </c>
      <c r="N692" s="125" t="str">
        <f>IF('2. Enter scores'!M696&lt;&gt;"",'2. Enter scores'!$B696-'2. Enter scores'!M696,"")</f>
        <v/>
      </c>
      <c r="O692" s="125" t="str">
        <f>IF('2. Enter scores'!N696&lt;&gt;"",'2. Enter scores'!$B696-'2. Enter scores'!N696,"")</f>
        <v/>
      </c>
      <c r="P692" s="125" t="str">
        <f>IF('2. Enter scores'!O696&lt;&gt;"",'2. Enter scores'!$B696-'2. Enter scores'!O696,"")</f>
        <v/>
      </c>
      <c r="Q692" s="125" t="str">
        <f>IF('2. Enter scores'!P696&lt;&gt;"",'2. Enter scores'!$B696-'2. Enter scores'!P696,"")</f>
        <v/>
      </c>
      <c r="R692" s="125" t="str">
        <f>IF('2. Enter scores'!Q696&lt;&gt;"",'2. Enter scores'!$B696-'2. Enter scores'!Q696,"")</f>
        <v/>
      </c>
      <c r="S692" s="125" t="str">
        <f>IF('2. Enter scores'!R696&lt;&gt;"",'2. Enter scores'!$B696-'2. Enter scores'!R696,"")</f>
        <v/>
      </c>
      <c r="T692" s="125" t="str">
        <f>IF('2. Enter scores'!S696&lt;&gt;"",'2. Enter scores'!$B696-'2. Enter scores'!S696,"")</f>
        <v/>
      </c>
      <c r="U692" s="125" t="str">
        <f>IF('2. Enter scores'!T696&lt;&gt;"",'2. Enter scores'!$B696-'2. Enter scores'!T696,"")</f>
        <v/>
      </c>
      <c r="V692" s="125" t="str">
        <f>IF('2. Enter scores'!U696&lt;&gt;"",'2. Enter scores'!$B696-'2. Enter scores'!U696,"")</f>
        <v/>
      </c>
      <c r="W692" s="125" t="str">
        <f>IF('2. Enter scores'!V696&lt;&gt;"",'2. Enter scores'!$B696-'2. Enter scores'!V696,"")</f>
        <v/>
      </c>
      <c r="X692" s="125" t="str">
        <f>IF('2. Enter scores'!W696&lt;&gt;"",'2. Enter scores'!$B696-'2. Enter scores'!W696,"")</f>
        <v/>
      </c>
      <c r="Y692" s="125" t="str">
        <f>IF('2. Enter scores'!X696&lt;&gt;"",'2. Enter scores'!$B696-'2. Enter scores'!X696,"")</f>
        <v/>
      </c>
      <c r="Z692" s="125" t="str">
        <f>IF('2. Enter scores'!Y696&lt;&gt;"",'2. Enter scores'!$B696-'2. Enter scores'!Y696,"")</f>
        <v/>
      </c>
      <c r="AA692" s="125" t="str">
        <f>IF('2. Enter scores'!Z696&lt;&gt;"",'2. Enter scores'!$B696-'2. Enter scores'!Z696,"")</f>
        <v/>
      </c>
      <c r="AB692" s="125" t="str">
        <f>IF('2. Enter scores'!AA696&lt;&gt;"",'2. Enter scores'!$B696-'2. Enter scores'!AA696,"")</f>
        <v/>
      </c>
      <c r="AC692" s="125" t="str">
        <f>IF('2. Enter scores'!AB696&lt;&gt;"",'2. Enter scores'!$B696-'2. Enter scores'!AB696,"")</f>
        <v/>
      </c>
      <c r="AD692" s="125" t="str">
        <f>IF('2. Enter scores'!AC696&lt;&gt;"",'2. Enter scores'!$B696-'2. Enter scores'!AC696,"")</f>
        <v/>
      </c>
      <c r="AE692" s="125" t="str">
        <f>IF('2. Enter scores'!AD696&lt;&gt;"",'2. Enter scores'!$B696-'2. Enter scores'!AD696,"")</f>
        <v/>
      </c>
      <c r="AF692" s="125" t="str">
        <f>IF('2. Enter scores'!AE696&lt;&gt;"",'2. Enter scores'!$B696-'2. Enter scores'!AE696,"")</f>
        <v/>
      </c>
      <c r="AG692" s="125" t="str">
        <f>IF('2. Enter scores'!AF696&lt;&gt;"",'2. Enter scores'!$B696-'2. Enter scores'!AF696,"")</f>
        <v/>
      </c>
      <c r="AH692" s="125" t="str">
        <f>IF('2. Enter scores'!AG696&lt;&gt;"",'2. Enter scores'!$B696-'2. Enter scores'!AG696,"")</f>
        <v/>
      </c>
      <c r="AI692" s="125" t="str">
        <f>IF('2. Enter scores'!AH696&lt;&gt;"",'2. Enter scores'!$B696-'2. Enter scores'!AH696,"")</f>
        <v/>
      </c>
      <c r="AJ692" s="125" t="str">
        <f>IF('2. Enter scores'!AI696&lt;&gt;"",'2. Enter scores'!$B696-'2. Enter scores'!AI696,"")</f>
        <v/>
      </c>
      <c r="AK692" s="125" t="str">
        <f>IF('2. Enter scores'!AJ696&lt;&gt;"",'2. Enter scores'!$B696-'2. Enter scores'!AJ696,"")</f>
        <v/>
      </c>
      <c r="AL692" s="125" t="str">
        <f>IF('2. Enter scores'!AK696&lt;&gt;"",'2. Enter scores'!$B696-'2. Enter scores'!AK696,"")</f>
        <v/>
      </c>
      <c r="AM692" s="125" t="str">
        <f>IF('2. Enter scores'!AL696&lt;&gt;"",'2. Enter scores'!$B696-'2. Enter scores'!AL696,"")</f>
        <v/>
      </c>
      <c r="AN692" s="125" t="str">
        <f>IF('2. Enter scores'!AM696&lt;&gt;"",'2. Enter scores'!$B696-'2. Enter scores'!AM696,"")</f>
        <v/>
      </c>
      <c r="AO692" s="125" t="str">
        <f>IF('2. Enter scores'!AN696&lt;&gt;"",'2. Enter scores'!$B696-'2. Enter scores'!AN696,"")</f>
        <v/>
      </c>
      <c r="AP692" s="125" t="str">
        <f>IF('2. Enter scores'!AO696&lt;&gt;"",'2. Enter scores'!$B696-'2. Enter scores'!AO696,"")</f>
        <v/>
      </c>
      <c r="AQ692" s="125" t="str">
        <f>IF('2. Enter scores'!AP696&lt;&gt;"",'2. Enter scores'!$B696-'2. Enter scores'!AP696,"")</f>
        <v/>
      </c>
      <c r="AR692" s="125" t="str">
        <f>IF('2. Enter scores'!AQ696&lt;&gt;"",'2. Enter scores'!$B696-'2. Enter scores'!AQ696,"")</f>
        <v/>
      </c>
      <c r="AS692" s="125" t="str">
        <f>IF('2. Enter scores'!AR696&lt;&gt;"",'2. Enter scores'!$B696-'2. Enter scores'!AR696,"")</f>
        <v/>
      </c>
      <c r="AT692" s="125" t="str">
        <f>IF('2. Enter scores'!AS696&lt;&gt;"",'2. Enter scores'!$B696-'2. Enter scores'!AS696,"")</f>
        <v/>
      </c>
      <c r="AU692" s="125" t="str">
        <f>IF('2. Enter scores'!AT696&lt;&gt;"",'2. Enter scores'!$B696-'2. Enter scores'!AT696,"")</f>
        <v/>
      </c>
      <c r="AV692" s="125" t="str">
        <f>IF('2. Enter scores'!AU696&lt;&gt;"",'2. Enter scores'!$B696-'2. Enter scores'!AU696,"")</f>
        <v/>
      </c>
      <c r="AW692" s="125" t="str">
        <f>IF('2. Enter scores'!AV696&lt;&gt;"",'2. Enter scores'!$B696-'2. Enter scores'!AV696,"")</f>
        <v/>
      </c>
      <c r="AX692" s="125" t="str">
        <f>IF('2. Enter scores'!AW696&lt;&gt;"",'2. Enter scores'!$B696-'2. Enter scores'!AW696,"")</f>
        <v/>
      </c>
      <c r="AY692" s="125" t="str">
        <f>IF('2. Enter scores'!AX696&lt;&gt;"",'2. Enter scores'!$B696-'2. Enter scores'!AX696,"")</f>
        <v/>
      </c>
      <c r="AZ692" s="125" t="str">
        <f>IF('2. Enter scores'!AY696&lt;&gt;"",'2. Enter scores'!$B696-'2. Enter scores'!AY696,"")</f>
        <v/>
      </c>
      <c r="BA692" s="125" t="str">
        <f>IF('2. Enter scores'!AZ696&lt;&gt;"",'2. Enter scores'!$B696-'2. Enter scores'!AZ696,"")</f>
        <v/>
      </c>
      <c r="BB692" s="125" t="str">
        <f>IF('2. Enter scores'!BA696&lt;&gt;"",'2. Enter scores'!$B696-'2. Enter scores'!BA696,"")</f>
        <v/>
      </c>
      <c r="BC692" s="125" t="str">
        <f>IF('2. Enter scores'!BB696&lt;&gt;"",'2. Enter scores'!$B696-'2. Enter scores'!BB696,"")</f>
        <v/>
      </c>
      <c r="BD692" s="125" t="str">
        <f>IF('2. Enter scores'!BC696&lt;&gt;"",'2. Enter scores'!$B696-'2. Enter scores'!BC696,"")</f>
        <v/>
      </c>
      <c r="BE692" s="125" t="str">
        <f>IF('2. Enter scores'!BD696&lt;&gt;"",'2. Enter scores'!$B696-'2. Enter scores'!BD696,"")</f>
        <v/>
      </c>
      <c r="BF692" s="125" t="str">
        <f>IF('2. Enter scores'!BE696&lt;&gt;"",'2. Enter scores'!$B696-'2. Enter scores'!BE696,"")</f>
        <v/>
      </c>
      <c r="BG692" s="125" t="str">
        <f>IF('2. Enter scores'!BF696&lt;&gt;"",'2. Enter scores'!$B696-'2. Enter scores'!BF696,"")</f>
        <v/>
      </c>
      <c r="BH692" s="125" t="str">
        <f>IF('2. Enter scores'!BG696&lt;&gt;"",'2. Enter scores'!$B696-'2. Enter scores'!BG696,"")</f>
        <v/>
      </c>
      <c r="BI692" s="125" t="str">
        <f>IF('2. Enter scores'!BH696&lt;&gt;"",'2. Enter scores'!$B696-'2. Enter scores'!BH696,"")</f>
        <v/>
      </c>
      <c r="BJ692" s="125" t="str">
        <f>IF('2. Enter scores'!BI696&lt;&gt;"",'2. Enter scores'!$B696-'2. Enter scores'!BI696,"")</f>
        <v/>
      </c>
      <c r="BK692" s="125" t="str">
        <f>IF('2. Enter scores'!BJ696&lt;&gt;"",'2. Enter scores'!$B696-'2. Enter scores'!BJ696,"")</f>
        <v/>
      </c>
      <c r="BL692" s="125" t="str">
        <f>IF('2. Enter scores'!BK696&lt;&gt;"",'2. Enter scores'!$B696-'2. Enter scores'!BK696,"")</f>
        <v/>
      </c>
      <c r="BM692" s="125" t="str">
        <f>IF('2. Enter scores'!BL696&lt;&gt;"",'2. Enter scores'!$B696-'2. Enter scores'!BL696,"")</f>
        <v/>
      </c>
      <c r="BN692" s="125" t="str">
        <f>IF('2. Enter scores'!BM696&lt;&gt;"",'2. Enter scores'!$B696-'2. Enter scores'!BM696,"")</f>
        <v/>
      </c>
      <c r="BO692" s="125" t="str">
        <f>IF('2. Enter scores'!BN696&lt;&gt;"",'2. Enter scores'!$B696-'2. Enter scores'!BN696,"")</f>
        <v/>
      </c>
      <c r="BP692" s="108">
        <v>1000</v>
      </c>
    </row>
    <row r="693" spans="2:68" x14ac:dyDescent="0.35">
      <c r="B693" s="125" t="str">
        <f>IF('2. Enter scores'!A697&lt;&gt;"",'2. Enter scores'!A697,"")</f>
        <v/>
      </c>
      <c r="H693" s="125" t="str">
        <f>IF('2. Enter scores'!G697&lt;&gt;"",'2. Enter scores'!$B697-'2. Enter scores'!G697,"")</f>
        <v/>
      </c>
      <c r="I693" s="125" t="str">
        <f>IF('2. Enter scores'!H697&lt;&gt;"",'2. Enter scores'!$B697-'2. Enter scores'!H697,"")</f>
        <v/>
      </c>
      <c r="J693" s="125" t="str">
        <f>IF('2. Enter scores'!I697&lt;&gt;"",'2. Enter scores'!$B697-'2. Enter scores'!I697,"")</f>
        <v/>
      </c>
      <c r="K693" s="125" t="str">
        <f>IF('2. Enter scores'!J697&lt;&gt;"",'2. Enter scores'!$B697-'2. Enter scores'!J697,"")</f>
        <v/>
      </c>
      <c r="L693" s="125" t="str">
        <f>IF('2. Enter scores'!K697&lt;&gt;"",'2. Enter scores'!$B697-'2. Enter scores'!K697,"")</f>
        <v/>
      </c>
      <c r="M693" s="125" t="str">
        <f>IF('2. Enter scores'!L697&lt;&gt;"",'2. Enter scores'!$B697-'2. Enter scores'!L697,"")</f>
        <v/>
      </c>
      <c r="N693" s="125" t="str">
        <f>IF('2. Enter scores'!M697&lt;&gt;"",'2. Enter scores'!$B697-'2. Enter scores'!M697,"")</f>
        <v/>
      </c>
      <c r="O693" s="125" t="str">
        <f>IF('2. Enter scores'!N697&lt;&gt;"",'2. Enter scores'!$B697-'2. Enter scores'!N697,"")</f>
        <v/>
      </c>
      <c r="P693" s="125" t="str">
        <f>IF('2. Enter scores'!O697&lt;&gt;"",'2. Enter scores'!$B697-'2. Enter scores'!O697,"")</f>
        <v/>
      </c>
      <c r="Q693" s="125" t="str">
        <f>IF('2. Enter scores'!P697&lt;&gt;"",'2. Enter scores'!$B697-'2. Enter scores'!P697,"")</f>
        <v/>
      </c>
      <c r="R693" s="125" t="str">
        <f>IF('2. Enter scores'!Q697&lt;&gt;"",'2. Enter scores'!$B697-'2. Enter scores'!Q697,"")</f>
        <v/>
      </c>
      <c r="S693" s="125" t="str">
        <f>IF('2. Enter scores'!R697&lt;&gt;"",'2. Enter scores'!$B697-'2. Enter scores'!R697,"")</f>
        <v/>
      </c>
      <c r="T693" s="125" t="str">
        <f>IF('2. Enter scores'!S697&lt;&gt;"",'2. Enter scores'!$B697-'2. Enter scores'!S697,"")</f>
        <v/>
      </c>
      <c r="U693" s="125" t="str">
        <f>IF('2. Enter scores'!T697&lt;&gt;"",'2. Enter scores'!$B697-'2. Enter scores'!T697,"")</f>
        <v/>
      </c>
      <c r="V693" s="125" t="str">
        <f>IF('2. Enter scores'!U697&lt;&gt;"",'2. Enter scores'!$B697-'2. Enter scores'!U697,"")</f>
        <v/>
      </c>
      <c r="W693" s="125" t="str">
        <f>IF('2. Enter scores'!V697&lt;&gt;"",'2. Enter scores'!$B697-'2. Enter scores'!V697,"")</f>
        <v/>
      </c>
      <c r="X693" s="125" t="str">
        <f>IF('2. Enter scores'!W697&lt;&gt;"",'2. Enter scores'!$B697-'2. Enter scores'!W697,"")</f>
        <v/>
      </c>
      <c r="Y693" s="125" t="str">
        <f>IF('2. Enter scores'!X697&lt;&gt;"",'2. Enter scores'!$B697-'2. Enter scores'!X697,"")</f>
        <v/>
      </c>
      <c r="Z693" s="125" t="str">
        <f>IF('2. Enter scores'!Y697&lt;&gt;"",'2. Enter scores'!$B697-'2. Enter scores'!Y697,"")</f>
        <v/>
      </c>
      <c r="AA693" s="125" t="str">
        <f>IF('2. Enter scores'!Z697&lt;&gt;"",'2. Enter scores'!$B697-'2. Enter scores'!Z697,"")</f>
        <v/>
      </c>
      <c r="AB693" s="125" t="str">
        <f>IF('2. Enter scores'!AA697&lt;&gt;"",'2. Enter scores'!$B697-'2. Enter scores'!AA697,"")</f>
        <v/>
      </c>
      <c r="AC693" s="125" t="str">
        <f>IF('2. Enter scores'!AB697&lt;&gt;"",'2. Enter scores'!$B697-'2. Enter scores'!AB697,"")</f>
        <v/>
      </c>
      <c r="AD693" s="125" t="str">
        <f>IF('2. Enter scores'!AC697&lt;&gt;"",'2. Enter scores'!$B697-'2. Enter scores'!AC697,"")</f>
        <v/>
      </c>
      <c r="AE693" s="125" t="str">
        <f>IF('2. Enter scores'!AD697&lt;&gt;"",'2. Enter scores'!$B697-'2. Enter scores'!AD697,"")</f>
        <v/>
      </c>
      <c r="AF693" s="125" t="str">
        <f>IF('2. Enter scores'!AE697&lt;&gt;"",'2. Enter scores'!$B697-'2. Enter scores'!AE697,"")</f>
        <v/>
      </c>
      <c r="AG693" s="125" t="str">
        <f>IF('2. Enter scores'!AF697&lt;&gt;"",'2. Enter scores'!$B697-'2. Enter scores'!AF697,"")</f>
        <v/>
      </c>
      <c r="AH693" s="125" t="str">
        <f>IF('2. Enter scores'!AG697&lt;&gt;"",'2. Enter scores'!$B697-'2. Enter scores'!AG697,"")</f>
        <v/>
      </c>
      <c r="AI693" s="125" t="str">
        <f>IF('2. Enter scores'!AH697&lt;&gt;"",'2. Enter scores'!$B697-'2. Enter scores'!AH697,"")</f>
        <v/>
      </c>
      <c r="AJ693" s="125" t="str">
        <f>IF('2. Enter scores'!AI697&lt;&gt;"",'2. Enter scores'!$B697-'2. Enter scores'!AI697,"")</f>
        <v/>
      </c>
      <c r="AK693" s="125" t="str">
        <f>IF('2. Enter scores'!AJ697&lt;&gt;"",'2. Enter scores'!$B697-'2. Enter scores'!AJ697,"")</f>
        <v/>
      </c>
      <c r="AL693" s="125" t="str">
        <f>IF('2. Enter scores'!AK697&lt;&gt;"",'2. Enter scores'!$B697-'2. Enter scores'!AK697,"")</f>
        <v/>
      </c>
      <c r="AM693" s="125" t="str">
        <f>IF('2. Enter scores'!AL697&lt;&gt;"",'2. Enter scores'!$B697-'2. Enter scores'!AL697,"")</f>
        <v/>
      </c>
      <c r="AN693" s="125" t="str">
        <f>IF('2. Enter scores'!AM697&lt;&gt;"",'2. Enter scores'!$B697-'2. Enter scores'!AM697,"")</f>
        <v/>
      </c>
      <c r="AO693" s="125" t="str">
        <f>IF('2. Enter scores'!AN697&lt;&gt;"",'2. Enter scores'!$B697-'2. Enter scores'!AN697,"")</f>
        <v/>
      </c>
      <c r="AP693" s="125" t="str">
        <f>IF('2. Enter scores'!AO697&lt;&gt;"",'2. Enter scores'!$B697-'2. Enter scores'!AO697,"")</f>
        <v/>
      </c>
      <c r="AQ693" s="125" t="str">
        <f>IF('2. Enter scores'!AP697&lt;&gt;"",'2. Enter scores'!$B697-'2. Enter scores'!AP697,"")</f>
        <v/>
      </c>
      <c r="AR693" s="125" t="str">
        <f>IF('2. Enter scores'!AQ697&lt;&gt;"",'2. Enter scores'!$B697-'2. Enter scores'!AQ697,"")</f>
        <v/>
      </c>
      <c r="AS693" s="125" t="str">
        <f>IF('2. Enter scores'!AR697&lt;&gt;"",'2. Enter scores'!$B697-'2. Enter scores'!AR697,"")</f>
        <v/>
      </c>
      <c r="AT693" s="125" t="str">
        <f>IF('2. Enter scores'!AS697&lt;&gt;"",'2. Enter scores'!$B697-'2. Enter scores'!AS697,"")</f>
        <v/>
      </c>
      <c r="AU693" s="125" t="str">
        <f>IF('2. Enter scores'!AT697&lt;&gt;"",'2. Enter scores'!$B697-'2. Enter scores'!AT697,"")</f>
        <v/>
      </c>
      <c r="AV693" s="125" t="str">
        <f>IF('2. Enter scores'!AU697&lt;&gt;"",'2. Enter scores'!$B697-'2. Enter scores'!AU697,"")</f>
        <v/>
      </c>
      <c r="AW693" s="125" t="str">
        <f>IF('2. Enter scores'!AV697&lt;&gt;"",'2. Enter scores'!$B697-'2. Enter scores'!AV697,"")</f>
        <v/>
      </c>
      <c r="AX693" s="125" t="str">
        <f>IF('2. Enter scores'!AW697&lt;&gt;"",'2. Enter scores'!$B697-'2. Enter scores'!AW697,"")</f>
        <v/>
      </c>
      <c r="AY693" s="125" t="str">
        <f>IF('2. Enter scores'!AX697&lt;&gt;"",'2. Enter scores'!$B697-'2. Enter scores'!AX697,"")</f>
        <v/>
      </c>
      <c r="AZ693" s="125" t="str">
        <f>IF('2. Enter scores'!AY697&lt;&gt;"",'2. Enter scores'!$B697-'2. Enter scores'!AY697,"")</f>
        <v/>
      </c>
      <c r="BA693" s="125" t="str">
        <f>IF('2. Enter scores'!AZ697&lt;&gt;"",'2. Enter scores'!$B697-'2. Enter scores'!AZ697,"")</f>
        <v/>
      </c>
      <c r="BB693" s="125" t="str">
        <f>IF('2. Enter scores'!BA697&lt;&gt;"",'2. Enter scores'!$B697-'2. Enter scores'!BA697,"")</f>
        <v/>
      </c>
      <c r="BC693" s="125" t="str">
        <f>IF('2. Enter scores'!BB697&lt;&gt;"",'2. Enter scores'!$B697-'2. Enter scores'!BB697,"")</f>
        <v/>
      </c>
      <c r="BD693" s="125" t="str">
        <f>IF('2. Enter scores'!BC697&lt;&gt;"",'2. Enter scores'!$B697-'2. Enter scores'!BC697,"")</f>
        <v/>
      </c>
      <c r="BE693" s="125" t="str">
        <f>IF('2. Enter scores'!BD697&lt;&gt;"",'2. Enter scores'!$B697-'2. Enter scores'!BD697,"")</f>
        <v/>
      </c>
      <c r="BF693" s="125" t="str">
        <f>IF('2. Enter scores'!BE697&lt;&gt;"",'2. Enter scores'!$B697-'2. Enter scores'!BE697,"")</f>
        <v/>
      </c>
      <c r="BG693" s="125" t="str">
        <f>IF('2. Enter scores'!BF697&lt;&gt;"",'2. Enter scores'!$B697-'2. Enter scores'!BF697,"")</f>
        <v/>
      </c>
      <c r="BH693" s="125" t="str">
        <f>IF('2. Enter scores'!BG697&lt;&gt;"",'2. Enter scores'!$B697-'2. Enter scores'!BG697,"")</f>
        <v/>
      </c>
      <c r="BI693" s="125" t="str">
        <f>IF('2. Enter scores'!BH697&lt;&gt;"",'2. Enter scores'!$B697-'2. Enter scores'!BH697,"")</f>
        <v/>
      </c>
      <c r="BJ693" s="125" t="str">
        <f>IF('2. Enter scores'!BI697&lt;&gt;"",'2. Enter scores'!$B697-'2. Enter scores'!BI697,"")</f>
        <v/>
      </c>
      <c r="BK693" s="125" t="str">
        <f>IF('2. Enter scores'!BJ697&lt;&gt;"",'2. Enter scores'!$B697-'2. Enter scores'!BJ697,"")</f>
        <v/>
      </c>
      <c r="BL693" s="125" t="str">
        <f>IF('2. Enter scores'!BK697&lt;&gt;"",'2. Enter scores'!$B697-'2. Enter scores'!BK697,"")</f>
        <v/>
      </c>
      <c r="BM693" s="125" t="str">
        <f>IF('2. Enter scores'!BL697&lt;&gt;"",'2. Enter scores'!$B697-'2. Enter scores'!BL697,"")</f>
        <v/>
      </c>
      <c r="BN693" s="125" t="str">
        <f>IF('2. Enter scores'!BM697&lt;&gt;"",'2. Enter scores'!$B697-'2. Enter scores'!BM697,"")</f>
        <v/>
      </c>
      <c r="BO693" s="125" t="str">
        <f>IF('2. Enter scores'!BN697&lt;&gt;"",'2. Enter scores'!$B697-'2. Enter scores'!BN697,"")</f>
        <v/>
      </c>
      <c r="BP693" s="108">
        <v>1000</v>
      </c>
    </row>
    <row r="694" spans="2:68" x14ac:dyDescent="0.35">
      <c r="B694" s="125" t="str">
        <f>IF('2. Enter scores'!A698&lt;&gt;"",'2. Enter scores'!A698,"")</f>
        <v/>
      </c>
      <c r="H694" s="125" t="str">
        <f>IF('2. Enter scores'!G698&lt;&gt;"",'2. Enter scores'!$B698-'2. Enter scores'!G698,"")</f>
        <v/>
      </c>
      <c r="I694" s="125" t="str">
        <f>IF('2. Enter scores'!H698&lt;&gt;"",'2. Enter scores'!$B698-'2. Enter scores'!H698,"")</f>
        <v/>
      </c>
      <c r="J694" s="125" t="str">
        <f>IF('2. Enter scores'!I698&lt;&gt;"",'2. Enter scores'!$B698-'2. Enter scores'!I698,"")</f>
        <v/>
      </c>
      <c r="K694" s="125" t="str">
        <f>IF('2. Enter scores'!J698&lt;&gt;"",'2. Enter scores'!$B698-'2. Enter scores'!J698,"")</f>
        <v/>
      </c>
      <c r="L694" s="125" t="str">
        <f>IF('2. Enter scores'!K698&lt;&gt;"",'2. Enter scores'!$B698-'2. Enter scores'!K698,"")</f>
        <v/>
      </c>
      <c r="M694" s="125" t="str">
        <f>IF('2. Enter scores'!L698&lt;&gt;"",'2. Enter scores'!$B698-'2. Enter scores'!L698,"")</f>
        <v/>
      </c>
      <c r="N694" s="125" t="str">
        <f>IF('2. Enter scores'!M698&lt;&gt;"",'2. Enter scores'!$B698-'2. Enter scores'!M698,"")</f>
        <v/>
      </c>
      <c r="O694" s="125" t="str">
        <f>IF('2. Enter scores'!N698&lt;&gt;"",'2. Enter scores'!$B698-'2. Enter scores'!N698,"")</f>
        <v/>
      </c>
      <c r="P694" s="125" t="str">
        <f>IF('2. Enter scores'!O698&lt;&gt;"",'2. Enter scores'!$B698-'2. Enter scores'!O698,"")</f>
        <v/>
      </c>
      <c r="Q694" s="125" t="str">
        <f>IF('2. Enter scores'!P698&lt;&gt;"",'2. Enter scores'!$B698-'2. Enter scores'!P698,"")</f>
        <v/>
      </c>
      <c r="R694" s="125" t="str">
        <f>IF('2. Enter scores'!Q698&lt;&gt;"",'2. Enter scores'!$B698-'2. Enter scores'!Q698,"")</f>
        <v/>
      </c>
      <c r="S694" s="125" t="str">
        <f>IF('2. Enter scores'!R698&lt;&gt;"",'2. Enter scores'!$B698-'2. Enter scores'!R698,"")</f>
        <v/>
      </c>
      <c r="T694" s="125" t="str">
        <f>IF('2. Enter scores'!S698&lt;&gt;"",'2. Enter scores'!$B698-'2. Enter scores'!S698,"")</f>
        <v/>
      </c>
      <c r="U694" s="125" t="str">
        <f>IF('2. Enter scores'!T698&lt;&gt;"",'2. Enter scores'!$B698-'2. Enter scores'!T698,"")</f>
        <v/>
      </c>
      <c r="V694" s="125" t="str">
        <f>IF('2. Enter scores'!U698&lt;&gt;"",'2. Enter scores'!$B698-'2. Enter scores'!U698,"")</f>
        <v/>
      </c>
      <c r="W694" s="125" t="str">
        <f>IF('2. Enter scores'!V698&lt;&gt;"",'2. Enter scores'!$B698-'2. Enter scores'!V698,"")</f>
        <v/>
      </c>
      <c r="X694" s="125" t="str">
        <f>IF('2. Enter scores'!W698&lt;&gt;"",'2. Enter scores'!$B698-'2. Enter scores'!W698,"")</f>
        <v/>
      </c>
      <c r="Y694" s="125" t="str">
        <f>IF('2. Enter scores'!X698&lt;&gt;"",'2. Enter scores'!$B698-'2. Enter scores'!X698,"")</f>
        <v/>
      </c>
      <c r="Z694" s="125" t="str">
        <f>IF('2. Enter scores'!Y698&lt;&gt;"",'2. Enter scores'!$B698-'2. Enter scores'!Y698,"")</f>
        <v/>
      </c>
      <c r="AA694" s="125" t="str">
        <f>IF('2. Enter scores'!Z698&lt;&gt;"",'2. Enter scores'!$B698-'2. Enter scores'!Z698,"")</f>
        <v/>
      </c>
      <c r="AB694" s="125" t="str">
        <f>IF('2. Enter scores'!AA698&lt;&gt;"",'2. Enter scores'!$B698-'2. Enter scores'!AA698,"")</f>
        <v/>
      </c>
      <c r="AC694" s="125" t="str">
        <f>IF('2. Enter scores'!AB698&lt;&gt;"",'2. Enter scores'!$B698-'2. Enter scores'!AB698,"")</f>
        <v/>
      </c>
      <c r="AD694" s="125" t="str">
        <f>IF('2. Enter scores'!AC698&lt;&gt;"",'2. Enter scores'!$B698-'2. Enter scores'!AC698,"")</f>
        <v/>
      </c>
      <c r="AE694" s="125" t="str">
        <f>IF('2. Enter scores'!AD698&lt;&gt;"",'2. Enter scores'!$B698-'2. Enter scores'!AD698,"")</f>
        <v/>
      </c>
      <c r="AF694" s="125" t="str">
        <f>IF('2. Enter scores'!AE698&lt;&gt;"",'2. Enter scores'!$B698-'2. Enter scores'!AE698,"")</f>
        <v/>
      </c>
      <c r="AG694" s="125" t="str">
        <f>IF('2. Enter scores'!AF698&lt;&gt;"",'2. Enter scores'!$B698-'2. Enter scores'!AF698,"")</f>
        <v/>
      </c>
      <c r="AH694" s="125" t="str">
        <f>IF('2. Enter scores'!AG698&lt;&gt;"",'2. Enter scores'!$B698-'2. Enter scores'!AG698,"")</f>
        <v/>
      </c>
      <c r="AI694" s="125" t="str">
        <f>IF('2. Enter scores'!AH698&lt;&gt;"",'2. Enter scores'!$B698-'2. Enter scores'!AH698,"")</f>
        <v/>
      </c>
      <c r="AJ694" s="125" t="str">
        <f>IF('2. Enter scores'!AI698&lt;&gt;"",'2. Enter scores'!$B698-'2. Enter scores'!AI698,"")</f>
        <v/>
      </c>
      <c r="AK694" s="125" t="str">
        <f>IF('2. Enter scores'!AJ698&lt;&gt;"",'2. Enter scores'!$B698-'2. Enter scores'!AJ698,"")</f>
        <v/>
      </c>
      <c r="AL694" s="125" t="str">
        <f>IF('2. Enter scores'!AK698&lt;&gt;"",'2. Enter scores'!$B698-'2. Enter scores'!AK698,"")</f>
        <v/>
      </c>
      <c r="AM694" s="125" t="str">
        <f>IF('2. Enter scores'!AL698&lt;&gt;"",'2. Enter scores'!$B698-'2. Enter scores'!AL698,"")</f>
        <v/>
      </c>
      <c r="AN694" s="125" t="str">
        <f>IF('2. Enter scores'!AM698&lt;&gt;"",'2. Enter scores'!$B698-'2. Enter scores'!AM698,"")</f>
        <v/>
      </c>
      <c r="AO694" s="125" t="str">
        <f>IF('2. Enter scores'!AN698&lt;&gt;"",'2. Enter scores'!$B698-'2. Enter scores'!AN698,"")</f>
        <v/>
      </c>
      <c r="AP694" s="125" t="str">
        <f>IF('2. Enter scores'!AO698&lt;&gt;"",'2. Enter scores'!$B698-'2. Enter scores'!AO698,"")</f>
        <v/>
      </c>
      <c r="AQ694" s="125" t="str">
        <f>IF('2. Enter scores'!AP698&lt;&gt;"",'2. Enter scores'!$B698-'2. Enter scores'!AP698,"")</f>
        <v/>
      </c>
      <c r="AR694" s="125" t="str">
        <f>IF('2. Enter scores'!AQ698&lt;&gt;"",'2. Enter scores'!$B698-'2. Enter scores'!AQ698,"")</f>
        <v/>
      </c>
      <c r="AS694" s="125" t="str">
        <f>IF('2. Enter scores'!AR698&lt;&gt;"",'2. Enter scores'!$B698-'2. Enter scores'!AR698,"")</f>
        <v/>
      </c>
      <c r="AT694" s="125" t="str">
        <f>IF('2. Enter scores'!AS698&lt;&gt;"",'2. Enter scores'!$B698-'2. Enter scores'!AS698,"")</f>
        <v/>
      </c>
      <c r="AU694" s="125" t="str">
        <f>IF('2. Enter scores'!AT698&lt;&gt;"",'2. Enter scores'!$B698-'2. Enter scores'!AT698,"")</f>
        <v/>
      </c>
      <c r="AV694" s="125" t="str">
        <f>IF('2. Enter scores'!AU698&lt;&gt;"",'2. Enter scores'!$B698-'2. Enter scores'!AU698,"")</f>
        <v/>
      </c>
      <c r="AW694" s="125" t="str">
        <f>IF('2. Enter scores'!AV698&lt;&gt;"",'2. Enter scores'!$B698-'2. Enter scores'!AV698,"")</f>
        <v/>
      </c>
      <c r="AX694" s="125" t="str">
        <f>IF('2. Enter scores'!AW698&lt;&gt;"",'2. Enter scores'!$B698-'2. Enter scores'!AW698,"")</f>
        <v/>
      </c>
      <c r="AY694" s="125" t="str">
        <f>IF('2. Enter scores'!AX698&lt;&gt;"",'2. Enter scores'!$B698-'2. Enter scores'!AX698,"")</f>
        <v/>
      </c>
      <c r="AZ694" s="125" t="str">
        <f>IF('2. Enter scores'!AY698&lt;&gt;"",'2. Enter scores'!$B698-'2. Enter scores'!AY698,"")</f>
        <v/>
      </c>
      <c r="BA694" s="125" t="str">
        <f>IF('2. Enter scores'!AZ698&lt;&gt;"",'2. Enter scores'!$B698-'2. Enter scores'!AZ698,"")</f>
        <v/>
      </c>
      <c r="BB694" s="125" t="str">
        <f>IF('2. Enter scores'!BA698&lt;&gt;"",'2. Enter scores'!$B698-'2. Enter scores'!BA698,"")</f>
        <v/>
      </c>
      <c r="BC694" s="125" t="str">
        <f>IF('2. Enter scores'!BB698&lt;&gt;"",'2. Enter scores'!$B698-'2. Enter scores'!BB698,"")</f>
        <v/>
      </c>
      <c r="BD694" s="125" t="str">
        <f>IF('2. Enter scores'!BC698&lt;&gt;"",'2. Enter scores'!$B698-'2. Enter scores'!BC698,"")</f>
        <v/>
      </c>
      <c r="BE694" s="125" t="str">
        <f>IF('2. Enter scores'!BD698&lt;&gt;"",'2. Enter scores'!$B698-'2. Enter scores'!BD698,"")</f>
        <v/>
      </c>
      <c r="BF694" s="125" t="str">
        <f>IF('2. Enter scores'!BE698&lt;&gt;"",'2. Enter scores'!$B698-'2. Enter scores'!BE698,"")</f>
        <v/>
      </c>
      <c r="BG694" s="125" t="str">
        <f>IF('2. Enter scores'!BF698&lt;&gt;"",'2. Enter scores'!$B698-'2. Enter scores'!BF698,"")</f>
        <v/>
      </c>
      <c r="BH694" s="125" t="str">
        <f>IF('2. Enter scores'!BG698&lt;&gt;"",'2. Enter scores'!$B698-'2. Enter scores'!BG698,"")</f>
        <v/>
      </c>
      <c r="BI694" s="125" t="str">
        <f>IF('2. Enter scores'!BH698&lt;&gt;"",'2. Enter scores'!$B698-'2. Enter scores'!BH698,"")</f>
        <v/>
      </c>
      <c r="BJ694" s="125" t="str">
        <f>IF('2. Enter scores'!BI698&lt;&gt;"",'2. Enter scores'!$B698-'2. Enter scores'!BI698,"")</f>
        <v/>
      </c>
      <c r="BK694" s="125" t="str">
        <f>IF('2. Enter scores'!BJ698&lt;&gt;"",'2. Enter scores'!$B698-'2. Enter scores'!BJ698,"")</f>
        <v/>
      </c>
      <c r="BL694" s="125" t="str">
        <f>IF('2. Enter scores'!BK698&lt;&gt;"",'2. Enter scores'!$B698-'2. Enter scores'!BK698,"")</f>
        <v/>
      </c>
      <c r="BM694" s="125" t="str">
        <f>IF('2. Enter scores'!BL698&lt;&gt;"",'2. Enter scores'!$B698-'2. Enter scores'!BL698,"")</f>
        <v/>
      </c>
      <c r="BN694" s="125" t="str">
        <f>IF('2. Enter scores'!BM698&lt;&gt;"",'2. Enter scores'!$B698-'2. Enter scores'!BM698,"")</f>
        <v/>
      </c>
      <c r="BO694" s="125" t="str">
        <f>IF('2. Enter scores'!BN698&lt;&gt;"",'2. Enter scores'!$B698-'2. Enter scores'!BN698,"")</f>
        <v/>
      </c>
      <c r="BP694" s="108">
        <v>1000</v>
      </c>
    </row>
    <row r="695" spans="2:68" x14ac:dyDescent="0.35">
      <c r="B695" s="125" t="str">
        <f>IF('2. Enter scores'!A699&lt;&gt;"",'2. Enter scores'!A699,"")</f>
        <v/>
      </c>
      <c r="H695" s="125" t="str">
        <f>IF('2. Enter scores'!G699&lt;&gt;"",'2. Enter scores'!$B699-'2. Enter scores'!G699,"")</f>
        <v/>
      </c>
      <c r="I695" s="125" t="str">
        <f>IF('2. Enter scores'!H699&lt;&gt;"",'2. Enter scores'!$B699-'2. Enter scores'!H699,"")</f>
        <v/>
      </c>
      <c r="J695" s="125" t="str">
        <f>IF('2. Enter scores'!I699&lt;&gt;"",'2. Enter scores'!$B699-'2. Enter scores'!I699,"")</f>
        <v/>
      </c>
      <c r="K695" s="125" t="str">
        <f>IF('2. Enter scores'!J699&lt;&gt;"",'2. Enter scores'!$B699-'2. Enter scores'!J699,"")</f>
        <v/>
      </c>
      <c r="L695" s="125" t="str">
        <f>IF('2. Enter scores'!K699&lt;&gt;"",'2. Enter scores'!$B699-'2. Enter scores'!K699,"")</f>
        <v/>
      </c>
      <c r="M695" s="125" t="str">
        <f>IF('2. Enter scores'!L699&lt;&gt;"",'2. Enter scores'!$B699-'2. Enter scores'!L699,"")</f>
        <v/>
      </c>
      <c r="N695" s="125" t="str">
        <f>IF('2. Enter scores'!M699&lt;&gt;"",'2. Enter scores'!$B699-'2. Enter scores'!M699,"")</f>
        <v/>
      </c>
      <c r="O695" s="125" t="str">
        <f>IF('2. Enter scores'!N699&lt;&gt;"",'2. Enter scores'!$B699-'2. Enter scores'!N699,"")</f>
        <v/>
      </c>
      <c r="P695" s="125" t="str">
        <f>IF('2. Enter scores'!O699&lt;&gt;"",'2. Enter scores'!$B699-'2. Enter scores'!O699,"")</f>
        <v/>
      </c>
      <c r="Q695" s="125" t="str">
        <f>IF('2. Enter scores'!P699&lt;&gt;"",'2. Enter scores'!$B699-'2. Enter scores'!P699,"")</f>
        <v/>
      </c>
      <c r="R695" s="125" t="str">
        <f>IF('2. Enter scores'!Q699&lt;&gt;"",'2. Enter scores'!$B699-'2. Enter scores'!Q699,"")</f>
        <v/>
      </c>
      <c r="S695" s="125" t="str">
        <f>IF('2. Enter scores'!R699&lt;&gt;"",'2. Enter scores'!$B699-'2. Enter scores'!R699,"")</f>
        <v/>
      </c>
      <c r="T695" s="125" t="str">
        <f>IF('2. Enter scores'!S699&lt;&gt;"",'2. Enter scores'!$B699-'2. Enter scores'!S699,"")</f>
        <v/>
      </c>
      <c r="U695" s="125" t="str">
        <f>IF('2. Enter scores'!T699&lt;&gt;"",'2. Enter scores'!$B699-'2. Enter scores'!T699,"")</f>
        <v/>
      </c>
      <c r="V695" s="125" t="str">
        <f>IF('2. Enter scores'!U699&lt;&gt;"",'2. Enter scores'!$B699-'2. Enter scores'!U699,"")</f>
        <v/>
      </c>
      <c r="W695" s="125" t="str">
        <f>IF('2. Enter scores'!V699&lt;&gt;"",'2. Enter scores'!$B699-'2. Enter scores'!V699,"")</f>
        <v/>
      </c>
      <c r="X695" s="125" t="str">
        <f>IF('2. Enter scores'!W699&lt;&gt;"",'2. Enter scores'!$B699-'2. Enter scores'!W699,"")</f>
        <v/>
      </c>
      <c r="Y695" s="125" t="str">
        <f>IF('2. Enter scores'!X699&lt;&gt;"",'2. Enter scores'!$B699-'2. Enter scores'!X699,"")</f>
        <v/>
      </c>
      <c r="Z695" s="125" t="str">
        <f>IF('2. Enter scores'!Y699&lt;&gt;"",'2. Enter scores'!$B699-'2. Enter scores'!Y699,"")</f>
        <v/>
      </c>
      <c r="AA695" s="125" t="str">
        <f>IF('2. Enter scores'!Z699&lt;&gt;"",'2. Enter scores'!$B699-'2. Enter scores'!Z699,"")</f>
        <v/>
      </c>
      <c r="AB695" s="125" t="str">
        <f>IF('2. Enter scores'!AA699&lt;&gt;"",'2. Enter scores'!$B699-'2. Enter scores'!AA699,"")</f>
        <v/>
      </c>
      <c r="AC695" s="125" t="str">
        <f>IF('2. Enter scores'!AB699&lt;&gt;"",'2. Enter scores'!$B699-'2. Enter scores'!AB699,"")</f>
        <v/>
      </c>
      <c r="AD695" s="125" t="str">
        <f>IF('2. Enter scores'!AC699&lt;&gt;"",'2. Enter scores'!$B699-'2. Enter scores'!AC699,"")</f>
        <v/>
      </c>
      <c r="AE695" s="125" t="str">
        <f>IF('2. Enter scores'!AD699&lt;&gt;"",'2. Enter scores'!$B699-'2. Enter scores'!AD699,"")</f>
        <v/>
      </c>
      <c r="AF695" s="125" t="str">
        <f>IF('2. Enter scores'!AE699&lt;&gt;"",'2. Enter scores'!$B699-'2. Enter scores'!AE699,"")</f>
        <v/>
      </c>
      <c r="AG695" s="125" t="str">
        <f>IF('2. Enter scores'!AF699&lt;&gt;"",'2. Enter scores'!$B699-'2. Enter scores'!AF699,"")</f>
        <v/>
      </c>
      <c r="AH695" s="125" t="str">
        <f>IF('2. Enter scores'!AG699&lt;&gt;"",'2. Enter scores'!$B699-'2. Enter scores'!AG699,"")</f>
        <v/>
      </c>
      <c r="AI695" s="125" t="str">
        <f>IF('2. Enter scores'!AH699&lt;&gt;"",'2. Enter scores'!$B699-'2. Enter scores'!AH699,"")</f>
        <v/>
      </c>
      <c r="AJ695" s="125" t="str">
        <f>IF('2. Enter scores'!AI699&lt;&gt;"",'2. Enter scores'!$B699-'2. Enter scores'!AI699,"")</f>
        <v/>
      </c>
      <c r="AK695" s="125" t="str">
        <f>IF('2. Enter scores'!AJ699&lt;&gt;"",'2. Enter scores'!$B699-'2. Enter scores'!AJ699,"")</f>
        <v/>
      </c>
      <c r="AL695" s="125" t="str">
        <f>IF('2. Enter scores'!AK699&lt;&gt;"",'2. Enter scores'!$B699-'2. Enter scores'!AK699,"")</f>
        <v/>
      </c>
      <c r="AM695" s="125" t="str">
        <f>IF('2. Enter scores'!AL699&lt;&gt;"",'2. Enter scores'!$B699-'2. Enter scores'!AL699,"")</f>
        <v/>
      </c>
      <c r="AN695" s="125" t="str">
        <f>IF('2. Enter scores'!AM699&lt;&gt;"",'2. Enter scores'!$B699-'2. Enter scores'!AM699,"")</f>
        <v/>
      </c>
      <c r="AO695" s="125" t="str">
        <f>IF('2. Enter scores'!AN699&lt;&gt;"",'2. Enter scores'!$B699-'2. Enter scores'!AN699,"")</f>
        <v/>
      </c>
      <c r="AP695" s="125" t="str">
        <f>IF('2. Enter scores'!AO699&lt;&gt;"",'2. Enter scores'!$B699-'2. Enter scores'!AO699,"")</f>
        <v/>
      </c>
      <c r="AQ695" s="125" t="str">
        <f>IF('2. Enter scores'!AP699&lt;&gt;"",'2. Enter scores'!$B699-'2. Enter scores'!AP699,"")</f>
        <v/>
      </c>
      <c r="AR695" s="125" t="str">
        <f>IF('2. Enter scores'!AQ699&lt;&gt;"",'2. Enter scores'!$B699-'2. Enter scores'!AQ699,"")</f>
        <v/>
      </c>
      <c r="AS695" s="125" t="str">
        <f>IF('2. Enter scores'!AR699&lt;&gt;"",'2. Enter scores'!$B699-'2. Enter scores'!AR699,"")</f>
        <v/>
      </c>
      <c r="AT695" s="125" t="str">
        <f>IF('2. Enter scores'!AS699&lt;&gt;"",'2. Enter scores'!$B699-'2. Enter scores'!AS699,"")</f>
        <v/>
      </c>
      <c r="AU695" s="125" t="str">
        <f>IF('2. Enter scores'!AT699&lt;&gt;"",'2. Enter scores'!$B699-'2. Enter scores'!AT699,"")</f>
        <v/>
      </c>
      <c r="AV695" s="125" t="str">
        <f>IF('2. Enter scores'!AU699&lt;&gt;"",'2. Enter scores'!$B699-'2. Enter scores'!AU699,"")</f>
        <v/>
      </c>
      <c r="AW695" s="125" t="str">
        <f>IF('2. Enter scores'!AV699&lt;&gt;"",'2. Enter scores'!$B699-'2. Enter scores'!AV699,"")</f>
        <v/>
      </c>
      <c r="AX695" s="125" t="str">
        <f>IF('2. Enter scores'!AW699&lt;&gt;"",'2. Enter scores'!$B699-'2. Enter scores'!AW699,"")</f>
        <v/>
      </c>
      <c r="AY695" s="125" t="str">
        <f>IF('2. Enter scores'!AX699&lt;&gt;"",'2. Enter scores'!$B699-'2. Enter scores'!AX699,"")</f>
        <v/>
      </c>
      <c r="AZ695" s="125" t="str">
        <f>IF('2. Enter scores'!AY699&lt;&gt;"",'2. Enter scores'!$B699-'2. Enter scores'!AY699,"")</f>
        <v/>
      </c>
      <c r="BA695" s="125" t="str">
        <f>IF('2. Enter scores'!AZ699&lt;&gt;"",'2. Enter scores'!$B699-'2. Enter scores'!AZ699,"")</f>
        <v/>
      </c>
      <c r="BB695" s="125" t="str">
        <f>IF('2. Enter scores'!BA699&lt;&gt;"",'2. Enter scores'!$B699-'2. Enter scores'!BA699,"")</f>
        <v/>
      </c>
      <c r="BC695" s="125" t="str">
        <f>IF('2. Enter scores'!BB699&lt;&gt;"",'2. Enter scores'!$B699-'2. Enter scores'!BB699,"")</f>
        <v/>
      </c>
      <c r="BD695" s="125" t="str">
        <f>IF('2. Enter scores'!BC699&lt;&gt;"",'2. Enter scores'!$B699-'2. Enter scores'!BC699,"")</f>
        <v/>
      </c>
      <c r="BE695" s="125" t="str">
        <f>IF('2. Enter scores'!BD699&lt;&gt;"",'2. Enter scores'!$B699-'2. Enter scores'!BD699,"")</f>
        <v/>
      </c>
      <c r="BF695" s="125" t="str">
        <f>IF('2. Enter scores'!BE699&lt;&gt;"",'2. Enter scores'!$B699-'2. Enter scores'!BE699,"")</f>
        <v/>
      </c>
      <c r="BG695" s="125" t="str">
        <f>IF('2. Enter scores'!BF699&lt;&gt;"",'2. Enter scores'!$B699-'2. Enter scores'!BF699,"")</f>
        <v/>
      </c>
      <c r="BH695" s="125" t="str">
        <f>IF('2. Enter scores'!BG699&lt;&gt;"",'2. Enter scores'!$B699-'2. Enter scores'!BG699,"")</f>
        <v/>
      </c>
      <c r="BI695" s="125" t="str">
        <f>IF('2. Enter scores'!BH699&lt;&gt;"",'2. Enter scores'!$B699-'2. Enter scores'!BH699,"")</f>
        <v/>
      </c>
      <c r="BJ695" s="125" t="str">
        <f>IF('2. Enter scores'!BI699&lt;&gt;"",'2. Enter scores'!$B699-'2. Enter scores'!BI699,"")</f>
        <v/>
      </c>
      <c r="BK695" s="125" t="str">
        <f>IF('2. Enter scores'!BJ699&lt;&gt;"",'2. Enter scores'!$B699-'2. Enter scores'!BJ699,"")</f>
        <v/>
      </c>
      <c r="BL695" s="125" t="str">
        <f>IF('2. Enter scores'!BK699&lt;&gt;"",'2. Enter scores'!$B699-'2. Enter scores'!BK699,"")</f>
        <v/>
      </c>
      <c r="BM695" s="125" t="str">
        <f>IF('2. Enter scores'!BL699&lt;&gt;"",'2. Enter scores'!$B699-'2. Enter scores'!BL699,"")</f>
        <v/>
      </c>
      <c r="BN695" s="125" t="str">
        <f>IF('2. Enter scores'!BM699&lt;&gt;"",'2. Enter scores'!$B699-'2. Enter scores'!BM699,"")</f>
        <v/>
      </c>
      <c r="BO695" s="125" t="str">
        <f>IF('2. Enter scores'!BN699&lt;&gt;"",'2. Enter scores'!$B699-'2. Enter scores'!BN699,"")</f>
        <v/>
      </c>
      <c r="BP695" s="108">
        <v>1000</v>
      </c>
    </row>
    <row r="696" spans="2:68" x14ac:dyDescent="0.35">
      <c r="B696" s="125" t="str">
        <f>IF('2. Enter scores'!A700&lt;&gt;"",'2. Enter scores'!A700,"")</f>
        <v/>
      </c>
      <c r="H696" s="125" t="str">
        <f>IF('2. Enter scores'!G700&lt;&gt;"",'2. Enter scores'!$B700-'2. Enter scores'!G700,"")</f>
        <v/>
      </c>
      <c r="I696" s="125" t="str">
        <f>IF('2. Enter scores'!H700&lt;&gt;"",'2. Enter scores'!$B700-'2. Enter scores'!H700,"")</f>
        <v/>
      </c>
      <c r="J696" s="125" t="str">
        <f>IF('2. Enter scores'!I700&lt;&gt;"",'2. Enter scores'!$B700-'2. Enter scores'!I700,"")</f>
        <v/>
      </c>
      <c r="K696" s="125" t="str">
        <f>IF('2. Enter scores'!J700&lt;&gt;"",'2. Enter scores'!$B700-'2. Enter scores'!J700,"")</f>
        <v/>
      </c>
      <c r="L696" s="125" t="str">
        <f>IF('2. Enter scores'!K700&lt;&gt;"",'2. Enter scores'!$B700-'2. Enter scores'!K700,"")</f>
        <v/>
      </c>
      <c r="M696" s="125" t="str">
        <f>IF('2. Enter scores'!L700&lt;&gt;"",'2. Enter scores'!$B700-'2. Enter scores'!L700,"")</f>
        <v/>
      </c>
      <c r="N696" s="125" t="str">
        <f>IF('2. Enter scores'!M700&lt;&gt;"",'2. Enter scores'!$B700-'2. Enter scores'!M700,"")</f>
        <v/>
      </c>
      <c r="O696" s="125" t="str">
        <f>IF('2. Enter scores'!N700&lt;&gt;"",'2. Enter scores'!$B700-'2. Enter scores'!N700,"")</f>
        <v/>
      </c>
      <c r="P696" s="125" t="str">
        <f>IF('2. Enter scores'!O700&lt;&gt;"",'2. Enter scores'!$B700-'2. Enter scores'!O700,"")</f>
        <v/>
      </c>
      <c r="Q696" s="125" t="str">
        <f>IF('2. Enter scores'!P700&lt;&gt;"",'2. Enter scores'!$B700-'2. Enter scores'!P700,"")</f>
        <v/>
      </c>
      <c r="R696" s="125" t="str">
        <f>IF('2. Enter scores'!Q700&lt;&gt;"",'2. Enter scores'!$B700-'2. Enter scores'!Q700,"")</f>
        <v/>
      </c>
      <c r="S696" s="125" t="str">
        <f>IF('2. Enter scores'!R700&lt;&gt;"",'2. Enter scores'!$B700-'2. Enter scores'!R700,"")</f>
        <v/>
      </c>
      <c r="T696" s="125" t="str">
        <f>IF('2. Enter scores'!S700&lt;&gt;"",'2. Enter scores'!$B700-'2. Enter scores'!S700,"")</f>
        <v/>
      </c>
      <c r="U696" s="125" t="str">
        <f>IF('2. Enter scores'!T700&lt;&gt;"",'2. Enter scores'!$B700-'2. Enter scores'!T700,"")</f>
        <v/>
      </c>
      <c r="V696" s="125" t="str">
        <f>IF('2. Enter scores'!U700&lt;&gt;"",'2. Enter scores'!$B700-'2. Enter scores'!U700,"")</f>
        <v/>
      </c>
      <c r="W696" s="125" t="str">
        <f>IF('2. Enter scores'!V700&lt;&gt;"",'2. Enter scores'!$B700-'2. Enter scores'!V700,"")</f>
        <v/>
      </c>
      <c r="X696" s="125" t="str">
        <f>IF('2. Enter scores'!W700&lt;&gt;"",'2. Enter scores'!$B700-'2. Enter scores'!W700,"")</f>
        <v/>
      </c>
      <c r="Y696" s="125" t="str">
        <f>IF('2. Enter scores'!X700&lt;&gt;"",'2. Enter scores'!$B700-'2. Enter scores'!X700,"")</f>
        <v/>
      </c>
      <c r="Z696" s="125" t="str">
        <f>IF('2. Enter scores'!Y700&lt;&gt;"",'2. Enter scores'!$B700-'2. Enter scores'!Y700,"")</f>
        <v/>
      </c>
      <c r="AA696" s="125" t="str">
        <f>IF('2. Enter scores'!Z700&lt;&gt;"",'2. Enter scores'!$B700-'2. Enter scores'!Z700,"")</f>
        <v/>
      </c>
      <c r="AB696" s="125" t="str">
        <f>IF('2. Enter scores'!AA700&lt;&gt;"",'2. Enter scores'!$B700-'2. Enter scores'!AA700,"")</f>
        <v/>
      </c>
      <c r="AC696" s="125" t="str">
        <f>IF('2. Enter scores'!AB700&lt;&gt;"",'2. Enter scores'!$B700-'2. Enter scores'!AB700,"")</f>
        <v/>
      </c>
      <c r="AD696" s="125" t="str">
        <f>IF('2. Enter scores'!AC700&lt;&gt;"",'2. Enter scores'!$B700-'2. Enter scores'!AC700,"")</f>
        <v/>
      </c>
      <c r="AE696" s="125" t="str">
        <f>IF('2. Enter scores'!AD700&lt;&gt;"",'2. Enter scores'!$B700-'2. Enter scores'!AD700,"")</f>
        <v/>
      </c>
      <c r="AF696" s="125" t="str">
        <f>IF('2. Enter scores'!AE700&lt;&gt;"",'2. Enter scores'!$B700-'2. Enter scores'!AE700,"")</f>
        <v/>
      </c>
      <c r="AG696" s="125" t="str">
        <f>IF('2. Enter scores'!AF700&lt;&gt;"",'2. Enter scores'!$B700-'2. Enter scores'!AF700,"")</f>
        <v/>
      </c>
      <c r="AH696" s="125" t="str">
        <f>IF('2. Enter scores'!AG700&lt;&gt;"",'2. Enter scores'!$B700-'2. Enter scores'!AG700,"")</f>
        <v/>
      </c>
      <c r="AI696" s="125" t="str">
        <f>IF('2. Enter scores'!AH700&lt;&gt;"",'2. Enter scores'!$B700-'2. Enter scores'!AH700,"")</f>
        <v/>
      </c>
      <c r="AJ696" s="125" t="str">
        <f>IF('2. Enter scores'!AI700&lt;&gt;"",'2. Enter scores'!$B700-'2. Enter scores'!AI700,"")</f>
        <v/>
      </c>
      <c r="AK696" s="125" t="str">
        <f>IF('2. Enter scores'!AJ700&lt;&gt;"",'2. Enter scores'!$B700-'2. Enter scores'!AJ700,"")</f>
        <v/>
      </c>
      <c r="AL696" s="125" t="str">
        <f>IF('2. Enter scores'!AK700&lt;&gt;"",'2. Enter scores'!$B700-'2. Enter scores'!AK700,"")</f>
        <v/>
      </c>
      <c r="AM696" s="125" t="str">
        <f>IF('2. Enter scores'!AL700&lt;&gt;"",'2. Enter scores'!$B700-'2. Enter scores'!AL700,"")</f>
        <v/>
      </c>
      <c r="AN696" s="125" t="str">
        <f>IF('2. Enter scores'!AM700&lt;&gt;"",'2. Enter scores'!$B700-'2. Enter scores'!AM700,"")</f>
        <v/>
      </c>
      <c r="AO696" s="125" t="str">
        <f>IF('2. Enter scores'!AN700&lt;&gt;"",'2. Enter scores'!$B700-'2. Enter scores'!AN700,"")</f>
        <v/>
      </c>
      <c r="AP696" s="125" t="str">
        <f>IF('2. Enter scores'!AO700&lt;&gt;"",'2. Enter scores'!$B700-'2. Enter scores'!AO700,"")</f>
        <v/>
      </c>
      <c r="AQ696" s="125" t="str">
        <f>IF('2. Enter scores'!AP700&lt;&gt;"",'2. Enter scores'!$B700-'2. Enter scores'!AP700,"")</f>
        <v/>
      </c>
      <c r="AR696" s="125" t="str">
        <f>IF('2. Enter scores'!AQ700&lt;&gt;"",'2. Enter scores'!$B700-'2. Enter scores'!AQ700,"")</f>
        <v/>
      </c>
      <c r="AS696" s="125" t="str">
        <f>IF('2. Enter scores'!AR700&lt;&gt;"",'2. Enter scores'!$B700-'2. Enter scores'!AR700,"")</f>
        <v/>
      </c>
      <c r="AT696" s="125" t="str">
        <f>IF('2. Enter scores'!AS700&lt;&gt;"",'2. Enter scores'!$B700-'2. Enter scores'!AS700,"")</f>
        <v/>
      </c>
      <c r="AU696" s="125" t="str">
        <f>IF('2. Enter scores'!AT700&lt;&gt;"",'2. Enter scores'!$B700-'2. Enter scores'!AT700,"")</f>
        <v/>
      </c>
      <c r="AV696" s="125" t="str">
        <f>IF('2. Enter scores'!AU700&lt;&gt;"",'2. Enter scores'!$B700-'2. Enter scores'!AU700,"")</f>
        <v/>
      </c>
      <c r="AW696" s="125" t="str">
        <f>IF('2. Enter scores'!AV700&lt;&gt;"",'2. Enter scores'!$B700-'2. Enter scores'!AV700,"")</f>
        <v/>
      </c>
      <c r="AX696" s="125" t="str">
        <f>IF('2. Enter scores'!AW700&lt;&gt;"",'2. Enter scores'!$B700-'2. Enter scores'!AW700,"")</f>
        <v/>
      </c>
      <c r="AY696" s="125" t="str">
        <f>IF('2. Enter scores'!AX700&lt;&gt;"",'2. Enter scores'!$B700-'2. Enter scores'!AX700,"")</f>
        <v/>
      </c>
      <c r="AZ696" s="125" t="str">
        <f>IF('2. Enter scores'!AY700&lt;&gt;"",'2. Enter scores'!$B700-'2. Enter scores'!AY700,"")</f>
        <v/>
      </c>
      <c r="BA696" s="125" t="str">
        <f>IF('2. Enter scores'!AZ700&lt;&gt;"",'2. Enter scores'!$B700-'2. Enter scores'!AZ700,"")</f>
        <v/>
      </c>
      <c r="BB696" s="125" t="str">
        <f>IF('2. Enter scores'!BA700&lt;&gt;"",'2. Enter scores'!$B700-'2. Enter scores'!BA700,"")</f>
        <v/>
      </c>
      <c r="BC696" s="125" t="str">
        <f>IF('2. Enter scores'!BB700&lt;&gt;"",'2. Enter scores'!$B700-'2. Enter scores'!BB700,"")</f>
        <v/>
      </c>
      <c r="BD696" s="125" t="str">
        <f>IF('2. Enter scores'!BC700&lt;&gt;"",'2. Enter scores'!$B700-'2. Enter scores'!BC700,"")</f>
        <v/>
      </c>
      <c r="BE696" s="125" t="str">
        <f>IF('2. Enter scores'!BD700&lt;&gt;"",'2. Enter scores'!$B700-'2. Enter scores'!BD700,"")</f>
        <v/>
      </c>
      <c r="BF696" s="125" t="str">
        <f>IF('2. Enter scores'!BE700&lt;&gt;"",'2. Enter scores'!$B700-'2. Enter scores'!BE700,"")</f>
        <v/>
      </c>
      <c r="BG696" s="125" t="str">
        <f>IF('2. Enter scores'!BF700&lt;&gt;"",'2. Enter scores'!$B700-'2. Enter scores'!BF700,"")</f>
        <v/>
      </c>
      <c r="BH696" s="125" t="str">
        <f>IF('2. Enter scores'!BG700&lt;&gt;"",'2. Enter scores'!$B700-'2. Enter scores'!BG700,"")</f>
        <v/>
      </c>
      <c r="BI696" s="125" t="str">
        <f>IF('2. Enter scores'!BH700&lt;&gt;"",'2. Enter scores'!$B700-'2. Enter scores'!BH700,"")</f>
        <v/>
      </c>
      <c r="BJ696" s="125" t="str">
        <f>IF('2. Enter scores'!BI700&lt;&gt;"",'2. Enter scores'!$B700-'2. Enter scores'!BI700,"")</f>
        <v/>
      </c>
      <c r="BK696" s="125" t="str">
        <f>IF('2. Enter scores'!BJ700&lt;&gt;"",'2. Enter scores'!$B700-'2. Enter scores'!BJ700,"")</f>
        <v/>
      </c>
      <c r="BL696" s="125" t="str">
        <f>IF('2. Enter scores'!BK700&lt;&gt;"",'2. Enter scores'!$B700-'2. Enter scores'!BK700,"")</f>
        <v/>
      </c>
      <c r="BM696" s="125" t="str">
        <f>IF('2. Enter scores'!BL700&lt;&gt;"",'2. Enter scores'!$B700-'2. Enter scores'!BL700,"")</f>
        <v/>
      </c>
      <c r="BN696" s="125" t="str">
        <f>IF('2. Enter scores'!BM700&lt;&gt;"",'2. Enter scores'!$B700-'2. Enter scores'!BM700,"")</f>
        <v/>
      </c>
      <c r="BO696" s="125" t="str">
        <f>IF('2. Enter scores'!BN700&lt;&gt;"",'2. Enter scores'!$B700-'2. Enter scores'!BN700,"")</f>
        <v/>
      </c>
      <c r="BP696" s="108">
        <v>1000</v>
      </c>
    </row>
    <row r="697" spans="2:68" x14ac:dyDescent="0.35">
      <c r="B697" s="125" t="str">
        <f>IF('2. Enter scores'!A701&lt;&gt;"",'2. Enter scores'!A701,"")</f>
        <v/>
      </c>
      <c r="H697" s="125" t="str">
        <f>IF('2. Enter scores'!G701&lt;&gt;"",'2. Enter scores'!$B701-'2. Enter scores'!G701,"")</f>
        <v/>
      </c>
      <c r="I697" s="125" t="str">
        <f>IF('2. Enter scores'!H701&lt;&gt;"",'2. Enter scores'!$B701-'2. Enter scores'!H701,"")</f>
        <v/>
      </c>
      <c r="J697" s="125" t="str">
        <f>IF('2. Enter scores'!I701&lt;&gt;"",'2. Enter scores'!$B701-'2. Enter scores'!I701,"")</f>
        <v/>
      </c>
      <c r="K697" s="125" t="str">
        <f>IF('2. Enter scores'!J701&lt;&gt;"",'2. Enter scores'!$B701-'2. Enter scores'!J701,"")</f>
        <v/>
      </c>
      <c r="L697" s="125" t="str">
        <f>IF('2. Enter scores'!K701&lt;&gt;"",'2. Enter scores'!$B701-'2. Enter scores'!K701,"")</f>
        <v/>
      </c>
      <c r="M697" s="125" t="str">
        <f>IF('2. Enter scores'!L701&lt;&gt;"",'2. Enter scores'!$B701-'2. Enter scores'!L701,"")</f>
        <v/>
      </c>
      <c r="N697" s="125" t="str">
        <f>IF('2. Enter scores'!M701&lt;&gt;"",'2. Enter scores'!$B701-'2. Enter scores'!M701,"")</f>
        <v/>
      </c>
      <c r="O697" s="125" t="str">
        <f>IF('2. Enter scores'!N701&lt;&gt;"",'2. Enter scores'!$B701-'2. Enter scores'!N701,"")</f>
        <v/>
      </c>
      <c r="P697" s="125" t="str">
        <f>IF('2. Enter scores'!O701&lt;&gt;"",'2. Enter scores'!$B701-'2. Enter scores'!O701,"")</f>
        <v/>
      </c>
      <c r="Q697" s="125" t="str">
        <f>IF('2. Enter scores'!P701&lt;&gt;"",'2. Enter scores'!$B701-'2. Enter scores'!P701,"")</f>
        <v/>
      </c>
      <c r="R697" s="125" t="str">
        <f>IF('2. Enter scores'!Q701&lt;&gt;"",'2. Enter scores'!$B701-'2. Enter scores'!Q701,"")</f>
        <v/>
      </c>
      <c r="S697" s="125" t="str">
        <f>IF('2. Enter scores'!R701&lt;&gt;"",'2. Enter scores'!$B701-'2. Enter scores'!R701,"")</f>
        <v/>
      </c>
      <c r="T697" s="125" t="str">
        <f>IF('2. Enter scores'!S701&lt;&gt;"",'2. Enter scores'!$B701-'2. Enter scores'!S701,"")</f>
        <v/>
      </c>
      <c r="U697" s="125" t="str">
        <f>IF('2. Enter scores'!T701&lt;&gt;"",'2. Enter scores'!$B701-'2. Enter scores'!T701,"")</f>
        <v/>
      </c>
      <c r="V697" s="125" t="str">
        <f>IF('2. Enter scores'!U701&lt;&gt;"",'2. Enter scores'!$B701-'2. Enter scores'!U701,"")</f>
        <v/>
      </c>
      <c r="W697" s="125" t="str">
        <f>IF('2. Enter scores'!V701&lt;&gt;"",'2. Enter scores'!$B701-'2. Enter scores'!V701,"")</f>
        <v/>
      </c>
      <c r="X697" s="125" t="str">
        <f>IF('2. Enter scores'!W701&lt;&gt;"",'2. Enter scores'!$B701-'2. Enter scores'!W701,"")</f>
        <v/>
      </c>
      <c r="Y697" s="125" t="str">
        <f>IF('2. Enter scores'!X701&lt;&gt;"",'2. Enter scores'!$B701-'2. Enter scores'!X701,"")</f>
        <v/>
      </c>
      <c r="Z697" s="125" t="str">
        <f>IF('2. Enter scores'!Y701&lt;&gt;"",'2. Enter scores'!$B701-'2. Enter scores'!Y701,"")</f>
        <v/>
      </c>
      <c r="AA697" s="125" t="str">
        <f>IF('2. Enter scores'!Z701&lt;&gt;"",'2. Enter scores'!$B701-'2. Enter scores'!Z701,"")</f>
        <v/>
      </c>
      <c r="AB697" s="125" t="str">
        <f>IF('2. Enter scores'!AA701&lt;&gt;"",'2. Enter scores'!$B701-'2. Enter scores'!AA701,"")</f>
        <v/>
      </c>
      <c r="AC697" s="125" t="str">
        <f>IF('2. Enter scores'!AB701&lt;&gt;"",'2. Enter scores'!$B701-'2. Enter scores'!AB701,"")</f>
        <v/>
      </c>
      <c r="AD697" s="125" t="str">
        <f>IF('2. Enter scores'!AC701&lt;&gt;"",'2. Enter scores'!$B701-'2. Enter scores'!AC701,"")</f>
        <v/>
      </c>
      <c r="AE697" s="125" t="str">
        <f>IF('2. Enter scores'!AD701&lt;&gt;"",'2. Enter scores'!$B701-'2. Enter scores'!AD701,"")</f>
        <v/>
      </c>
      <c r="AF697" s="125" t="str">
        <f>IF('2. Enter scores'!AE701&lt;&gt;"",'2. Enter scores'!$B701-'2. Enter scores'!AE701,"")</f>
        <v/>
      </c>
      <c r="AG697" s="125" t="str">
        <f>IF('2. Enter scores'!AF701&lt;&gt;"",'2. Enter scores'!$B701-'2. Enter scores'!AF701,"")</f>
        <v/>
      </c>
      <c r="AH697" s="125" t="str">
        <f>IF('2. Enter scores'!AG701&lt;&gt;"",'2. Enter scores'!$B701-'2. Enter scores'!AG701,"")</f>
        <v/>
      </c>
      <c r="AI697" s="125" t="str">
        <f>IF('2. Enter scores'!AH701&lt;&gt;"",'2. Enter scores'!$B701-'2. Enter scores'!AH701,"")</f>
        <v/>
      </c>
      <c r="AJ697" s="125" t="str">
        <f>IF('2. Enter scores'!AI701&lt;&gt;"",'2. Enter scores'!$B701-'2. Enter scores'!AI701,"")</f>
        <v/>
      </c>
      <c r="AK697" s="125" t="str">
        <f>IF('2. Enter scores'!AJ701&lt;&gt;"",'2. Enter scores'!$B701-'2. Enter scores'!AJ701,"")</f>
        <v/>
      </c>
      <c r="AL697" s="125" t="str">
        <f>IF('2. Enter scores'!AK701&lt;&gt;"",'2. Enter scores'!$B701-'2. Enter scores'!AK701,"")</f>
        <v/>
      </c>
      <c r="AM697" s="125" t="str">
        <f>IF('2. Enter scores'!AL701&lt;&gt;"",'2. Enter scores'!$B701-'2. Enter scores'!AL701,"")</f>
        <v/>
      </c>
      <c r="AN697" s="125" t="str">
        <f>IF('2. Enter scores'!AM701&lt;&gt;"",'2. Enter scores'!$B701-'2. Enter scores'!AM701,"")</f>
        <v/>
      </c>
      <c r="AO697" s="125" t="str">
        <f>IF('2. Enter scores'!AN701&lt;&gt;"",'2. Enter scores'!$B701-'2. Enter scores'!AN701,"")</f>
        <v/>
      </c>
      <c r="AP697" s="125" t="str">
        <f>IF('2. Enter scores'!AO701&lt;&gt;"",'2. Enter scores'!$B701-'2. Enter scores'!AO701,"")</f>
        <v/>
      </c>
      <c r="AQ697" s="125" t="str">
        <f>IF('2. Enter scores'!AP701&lt;&gt;"",'2. Enter scores'!$B701-'2. Enter scores'!AP701,"")</f>
        <v/>
      </c>
      <c r="AR697" s="125" t="str">
        <f>IF('2. Enter scores'!AQ701&lt;&gt;"",'2. Enter scores'!$B701-'2. Enter scores'!AQ701,"")</f>
        <v/>
      </c>
      <c r="AS697" s="125" t="str">
        <f>IF('2. Enter scores'!AR701&lt;&gt;"",'2. Enter scores'!$B701-'2. Enter scores'!AR701,"")</f>
        <v/>
      </c>
      <c r="AT697" s="125" t="str">
        <f>IF('2. Enter scores'!AS701&lt;&gt;"",'2. Enter scores'!$B701-'2. Enter scores'!AS701,"")</f>
        <v/>
      </c>
      <c r="AU697" s="125" t="str">
        <f>IF('2. Enter scores'!AT701&lt;&gt;"",'2. Enter scores'!$B701-'2. Enter scores'!AT701,"")</f>
        <v/>
      </c>
      <c r="AV697" s="125" t="str">
        <f>IF('2. Enter scores'!AU701&lt;&gt;"",'2. Enter scores'!$B701-'2. Enter scores'!AU701,"")</f>
        <v/>
      </c>
      <c r="AW697" s="125" t="str">
        <f>IF('2. Enter scores'!AV701&lt;&gt;"",'2. Enter scores'!$B701-'2. Enter scores'!AV701,"")</f>
        <v/>
      </c>
      <c r="AX697" s="125" t="str">
        <f>IF('2. Enter scores'!AW701&lt;&gt;"",'2. Enter scores'!$B701-'2. Enter scores'!AW701,"")</f>
        <v/>
      </c>
      <c r="AY697" s="125" t="str">
        <f>IF('2. Enter scores'!AX701&lt;&gt;"",'2. Enter scores'!$B701-'2. Enter scores'!AX701,"")</f>
        <v/>
      </c>
      <c r="AZ697" s="125" t="str">
        <f>IF('2. Enter scores'!AY701&lt;&gt;"",'2. Enter scores'!$B701-'2. Enter scores'!AY701,"")</f>
        <v/>
      </c>
      <c r="BA697" s="125" t="str">
        <f>IF('2. Enter scores'!AZ701&lt;&gt;"",'2. Enter scores'!$B701-'2. Enter scores'!AZ701,"")</f>
        <v/>
      </c>
      <c r="BB697" s="125" t="str">
        <f>IF('2. Enter scores'!BA701&lt;&gt;"",'2. Enter scores'!$B701-'2. Enter scores'!BA701,"")</f>
        <v/>
      </c>
      <c r="BC697" s="125" t="str">
        <f>IF('2. Enter scores'!BB701&lt;&gt;"",'2. Enter scores'!$B701-'2. Enter scores'!BB701,"")</f>
        <v/>
      </c>
      <c r="BD697" s="125" t="str">
        <f>IF('2. Enter scores'!BC701&lt;&gt;"",'2. Enter scores'!$B701-'2. Enter scores'!BC701,"")</f>
        <v/>
      </c>
      <c r="BE697" s="125" t="str">
        <f>IF('2. Enter scores'!BD701&lt;&gt;"",'2. Enter scores'!$B701-'2. Enter scores'!BD701,"")</f>
        <v/>
      </c>
      <c r="BF697" s="125" t="str">
        <f>IF('2. Enter scores'!BE701&lt;&gt;"",'2. Enter scores'!$B701-'2. Enter scores'!BE701,"")</f>
        <v/>
      </c>
      <c r="BG697" s="125" t="str">
        <f>IF('2. Enter scores'!BF701&lt;&gt;"",'2. Enter scores'!$B701-'2. Enter scores'!BF701,"")</f>
        <v/>
      </c>
      <c r="BH697" s="125" t="str">
        <f>IF('2. Enter scores'!BG701&lt;&gt;"",'2. Enter scores'!$B701-'2. Enter scores'!BG701,"")</f>
        <v/>
      </c>
      <c r="BI697" s="125" t="str">
        <f>IF('2. Enter scores'!BH701&lt;&gt;"",'2. Enter scores'!$B701-'2. Enter scores'!BH701,"")</f>
        <v/>
      </c>
      <c r="BJ697" s="125" t="str">
        <f>IF('2. Enter scores'!BI701&lt;&gt;"",'2. Enter scores'!$B701-'2. Enter scores'!BI701,"")</f>
        <v/>
      </c>
      <c r="BK697" s="125" t="str">
        <f>IF('2. Enter scores'!BJ701&lt;&gt;"",'2. Enter scores'!$B701-'2. Enter scores'!BJ701,"")</f>
        <v/>
      </c>
      <c r="BL697" s="125" t="str">
        <f>IF('2. Enter scores'!BK701&lt;&gt;"",'2. Enter scores'!$B701-'2. Enter scores'!BK701,"")</f>
        <v/>
      </c>
      <c r="BM697" s="125" t="str">
        <f>IF('2. Enter scores'!BL701&lt;&gt;"",'2. Enter scores'!$B701-'2. Enter scores'!BL701,"")</f>
        <v/>
      </c>
      <c r="BN697" s="125" t="str">
        <f>IF('2. Enter scores'!BM701&lt;&gt;"",'2. Enter scores'!$B701-'2. Enter scores'!BM701,"")</f>
        <v/>
      </c>
      <c r="BO697" s="125" t="str">
        <f>IF('2. Enter scores'!BN701&lt;&gt;"",'2. Enter scores'!$B701-'2. Enter scores'!BN701,"")</f>
        <v/>
      </c>
      <c r="BP697" s="108">
        <v>1000</v>
      </c>
    </row>
    <row r="698" spans="2:68" x14ac:dyDescent="0.35">
      <c r="B698" s="125" t="str">
        <f>IF('2. Enter scores'!A702&lt;&gt;"",'2. Enter scores'!A702,"")</f>
        <v/>
      </c>
      <c r="H698" s="125" t="str">
        <f>IF('2. Enter scores'!G702&lt;&gt;"",'2. Enter scores'!$B702-'2. Enter scores'!G702,"")</f>
        <v/>
      </c>
      <c r="I698" s="125" t="str">
        <f>IF('2. Enter scores'!H702&lt;&gt;"",'2. Enter scores'!$B702-'2. Enter scores'!H702,"")</f>
        <v/>
      </c>
      <c r="J698" s="125" t="str">
        <f>IF('2. Enter scores'!I702&lt;&gt;"",'2. Enter scores'!$B702-'2. Enter scores'!I702,"")</f>
        <v/>
      </c>
      <c r="K698" s="125" t="str">
        <f>IF('2. Enter scores'!J702&lt;&gt;"",'2. Enter scores'!$B702-'2. Enter scores'!J702,"")</f>
        <v/>
      </c>
      <c r="L698" s="125" t="str">
        <f>IF('2. Enter scores'!K702&lt;&gt;"",'2. Enter scores'!$B702-'2. Enter scores'!K702,"")</f>
        <v/>
      </c>
      <c r="M698" s="125" t="str">
        <f>IF('2. Enter scores'!L702&lt;&gt;"",'2. Enter scores'!$B702-'2. Enter scores'!L702,"")</f>
        <v/>
      </c>
      <c r="N698" s="125" t="str">
        <f>IF('2. Enter scores'!M702&lt;&gt;"",'2. Enter scores'!$B702-'2. Enter scores'!M702,"")</f>
        <v/>
      </c>
      <c r="O698" s="125" t="str">
        <f>IF('2. Enter scores'!N702&lt;&gt;"",'2. Enter scores'!$B702-'2. Enter scores'!N702,"")</f>
        <v/>
      </c>
      <c r="P698" s="125" t="str">
        <f>IF('2. Enter scores'!O702&lt;&gt;"",'2. Enter scores'!$B702-'2. Enter scores'!O702,"")</f>
        <v/>
      </c>
      <c r="Q698" s="125" t="str">
        <f>IF('2. Enter scores'!P702&lt;&gt;"",'2. Enter scores'!$B702-'2. Enter scores'!P702,"")</f>
        <v/>
      </c>
      <c r="R698" s="125" t="str">
        <f>IF('2. Enter scores'!Q702&lt;&gt;"",'2. Enter scores'!$B702-'2. Enter scores'!Q702,"")</f>
        <v/>
      </c>
      <c r="S698" s="125" t="str">
        <f>IF('2. Enter scores'!R702&lt;&gt;"",'2. Enter scores'!$B702-'2. Enter scores'!R702,"")</f>
        <v/>
      </c>
      <c r="T698" s="125" t="str">
        <f>IF('2. Enter scores'!S702&lt;&gt;"",'2. Enter scores'!$B702-'2. Enter scores'!S702,"")</f>
        <v/>
      </c>
      <c r="U698" s="125" t="str">
        <f>IF('2. Enter scores'!T702&lt;&gt;"",'2. Enter scores'!$B702-'2. Enter scores'!T702,"")</f>
        <v/>
      </c>
      <c r="V698" s="125" t="str">
        <f>IF('2. Enter scores'!U702&lt;&gt;"",'2. Enter scores'!$B702-'2. Enter scores'!U702,"")</f>
        <v/>
      </c>
      <c r="W698" s="125" t="str">
        <f>IF('2. Enter scores'!V702&lt;&gt;"",'2. Enter scores'!$B702-'2. Enter scores'!V702,"")</f>
        <v/>
      </c>
      <c r="X698" s="125" t="str">
        <f>IF('2. Enter scores'!W702&lt;&gt;"",'2. Enter scores'!$B702-'2. Enter scores'!W702,"")</f>
        <v/>
      </c>
      <c r="Y698" s="125" t="str">
        <f>IF('2. Enter scores'!X702&lt;&gt;"",'2. Enter scores'!$B702-'2. Enter scores'!X702,"")</f>
        <v/>
      </c>
      <c r="Z698" s="125" t="str">
        <f>IF('2. Enter scores'!Y702&lt;&gt;"",'2. Enter scores'!$B702-'2. Enter scores'!Y702,"")</f>
        <v/>
      </c>
      <c r="AA698" s="125" t="str">
        <f>IF('2. Enter scores'!Z702&lt;&gt;"",'2. Enter scores'!$B702-'2. Enter scores'!Z702,"")</f>
        <v/>
      </c>
      <c r="AB698" s="125" t="str">
        <f>IF('2. Enter scores'!AA702&lt;&gt;"",'2. Enter scores'!$B702-'2. Enter scores'!AA702,"")</f>
        <v/>
      </c>
      <c r="AC698" s="125" t="str">
        <f>IF('2. Enter scores'!AB702&lt;&gt;"",'2. Enter scores'!$B702-'2. Enter scores'!AB702,"")</f>
        <v/>
      </c>
      <c r="AD698" s="125" t="str">
        <f>IF('2. Enter scores'!AC702&lt;&gt;"",'2. Enter scores'!$B702-'2. Enter scores'!AC702,"")</f>
        <v/>
      </c>
      <c r="AE698" s="125" t="str">
        <f>IF('2. Enter scores'!AD702&lt;&gt;"",'2. Enter scores'!$B702-'2. Enter scores'!AD702,"")</f>
        <v/>
      </c>
      <c r="AF698" s="125" t="str">
        <f>IF('2. Enter scores'!AE702&lt;&gt;"",'2. Enter scores'!$B702-'2. Enter scores'!AE702,"")</f>
        <v/>
      </c>
      <c r="AG698" s="125" t="str">
        <f>IF('2. Enter scores'!AF702&lt;&gt;"",'2. Enter scores'!$B702-'2. Enter scores'!AF702,"")</f>
        <v/>
      </c>
      <c r="AH698" s="125" t="str">
        <f>IF('2. Enter scores'!AG702&lt;&gt;"",'2. Enter scores'!$B702-'2. Enter scores'!AG702,"")</f>
        <v/>
      </c>
      <c r="AI698" s="125" t="str">
        <f>IF('2. Enter scores'!AH702&lt;&gt;"",'2. Enter scores'!$B702-'2. Enter scores'!AH702,"")</f>
        <v/>
      </c>
      <c r="AJ698" s="125" t="str">
        <f>IF('2. Enter scores'!AI702&lt;&gt;"",'2. Enter scores'!$B702-'2. Enter scores'!AI702,"")</f>
        <v/>
      </c>
      <c r="AK698" s="125" t="str">
        <f>IF('2. Enter scores'!AJ702&lt;&gt;"",'2. Enter scores'!$B702-'2. Enter scores'!AJ702,"")</f>
        <v/>
      </c>
      <c r="AL698" s="125" t="str">
        <f>IF('2. Enter scores'!AK702&lt;&gt;"",'2. Enter scores'!$B702-'2. Enter scores'!AK702,"")</f>
        <v/>
      </c>
      <c r="AM698" s="125" t="str">
        <f>IF('2. Enter scores'!AL702&lt;&gt;"",'2. Enter scores'!$B702-'2. Enter scores'!AL702,"")</f>
        <v/>
      </c>
      <c r="AN698" s="125" t="str">
        <f>IF('2. Enter scores'!AM702&lt;&gt;"",'2. Enter scores'!$B702-'2. Enter scores'!AM702,"")</f>
        <v/>
      </c>
      <c r="AO698" s="125" t="str">
        <f>IF('2. Enter scores'!AN702&lt;&gt;"",'2. Enter scores'!$B702-'2. Enter scores'!AN702,"")</f>
        <v/>
      </c>
      <c r="AP698" s="125" t="str">
        <f>IF('2. Enter scores'!AO702&lt;&gt;"",'2. Enter scores'!$B702-'2. Enter scores'!AO702,"")</f>
        <v/>
      </c>
      <c r="AQ698" s="125" t="str">
        <f>IF('2. Enter scores'!AP702&lt;&gt;"",'2. Enter scores'!$B702-'2. Enter scores'!AP702,"")</f>
        <v/>
      </c>
      <c r="AR698" s="125" t="str">
        <f>IF('2. Enter scores'!AQ702&lt;&gt;"",'2. Enter scores'!$B702-'2. Enter scores'!AQ702,"")</f>
        <v/>
      </c>
      <c r="AS698" s="125" t="str">
        <f>IF('2. Enter scores'!AR702&lt;&gt;"",'2. Enter scores'!$B702-'2. Enter scores'!AR702,"")</f>
        <v/>
      </c>
      <c r="AT698" s="125" t="str">
        <f>IF('2. Enter scores'!AS702&lt;&gt;"",'2. Enter scores'!$B702-'2. Enter scores'!AS702,"")</f>
        <v/>
      </c>
      <c r="AU698" s="125" t="str">
        <f>IF('2. Enter scores'!AT702&lt;&gt;"",'2. Enter scores'!$B702-'2. Enter scores'!AT702,"")</f>
        <v/>
      </c>
      <c r="AV698" s="125" t="str">
        <f>IF('2. Enter scores'!AU702&lt;&gt;"",'2. Enter scores'!$B702-'2. Enter scores'!AU702,"")</f>
        <v/>
      </c>
      <c r="AW698" s="125" t="str">
        <f>IF('2. Enter scores'!AV702&lt;&gt;"",'2. Enter scores'!$B702-'2. Enter scores'!AV702,"")</f>
        <v/>
      </c>
      <c r="AX698" s="125" t="str">
        <f>IF('2. Enter scores'!AW702&lt;&gt;"",'2. Enter scores'!$B702-'2. Enter scores'!AW702,"")</f>
        <v/>
      </c>
      <c r="AY698" s="125" t="str">
        <f>IF('2. Enter scores'!AX702&lt;&gt;"",'2. Enter scores'!$B702-'2. Enter scores'!AX702,"")</f>
        <v/>
      </c>
      <c r="AZ698" s="125" t="str">
        <f>IF('2. Enter scores'!AY702&lt;&gt;"",'2. Enter scores'!$B702-'2. Enter scores'!AY702,"")</f>
        <v/>
      </c>
      <c r="BA698" s="125" t="str">
        <f>IF('2. Enter scores'!AZ702&lt;&gt;"",'2. Enter scores'!$B702-'2. Enter scores'!AZ702,"")</f>
        <v/>
      </c>
      <c r="BB698" s="125" t="str">
        <f>IF('2. Enter scores'!BA702&lt;&gt;"",'2. Enter scores'!$B702-'2. Enter scores'!BA702,"")</f>
        <v/>
      </c>
      <c r="BC698" s="125" t="str">
        <f>IF('2. Enter scores'!BB702&lt;&gt;"",'2. Enter scores'!$B702-'2. Enter scores'!BB702,"")</f>
        <v/>
      </c>
      <c r="BD698" s="125" t="str">
        <f>IF('2. Enter scores'!BC702&lt;&gt;"",'2. Enter scores'!$B702-'2. Enter scores'!BC702,"")</f>
        <v/>
      </c>
      <c r="BE698" s="125" t="str">
        <f>IF('2. Enter scores'!BD702&lt;&gt;"",'2. Enter scores'!$B702-'2. Enter scores'!BD702,"")</f>
        <v/>
      </c>
      <c r="BF698" s="125" t="str">
        <f>IF('2. Enter scores'!BE702&lt;&gt;"",'2. Enter scores'!$B702-'2. Enter scores'!BE702,"")</f>
        <v/>
      </c>
      <c r="BG698" s="125" t="str">
        <f>IF('2. Enter scores'!BF702&lt;&gt;"",'2. Enter scores'!$B702-'2. Enter scores'!BF702,"")</f>
        <v/>
      </c>
      <c r="BH698" s="125" t="str">
        <f>IF('2. Enter scores'!BG702&lt;&gt;"",'2. Enter scores'!$B702-'2. Enter scores'!BG702,"")</f>
        <v/>
      </c>
      <c r="BI698" s="125" t="str">
        <f>IF('2. Enter scores'!BH702&lt;&gt;"",'2. Enter scores'!$B702-'2. Enter scores'!BH702,"")</f>
        <v/>
      </c>
      <c r="BJ698" s="125" t="str">
        <f>IF('2. Enter scores'!BI702&lt;&gt;"",'2. Enter scores'!$B702-'2. Enter scores'!BI702,"")</f>
        <v/>
      </c>
      <c r="BK698" s="125" t="str">
        <f>IF('2. Enter scores'!BJ702&lt;&gt;"",'2. Enter scores'!$B702-'2. Enter scores'!BJ702,"")</f>
        <v/>
      </c>
      <c r="BL698" s="125" t="str">
        <f>IF('2. Enter scores'!BK702&lt;&gt;"",'2. Enter scores'!$B702-'2. Enter scores'!BK702,"")</f>
        <v/>
      </c>
      <c r="BM698" s="125" t="str">
        <f>IF('2. Enter scores'!BL702&lt;&gt;"",'2. Enter scores'!$B702-'2. Enter scores'!BL702,"")</f>
        <v/>
      </c>
      <c r="BN698" s="125" t="str">
        <f>IF('2. Enter scores'!BM702&lt;&gt;"",'2. Enter scores'!$B702-'2. Enter scores'!BM702,"")</f>
        <v/>
      </c>
      <c r="BO698" s="125" t="str">
        <f>IF('2. Enter scores'!BN702&lt;&gt;"",'2. Enter scores'!$B702-'2. Enter scores'!BN702,"")</f>
        <v/>
      </c>
      <c r="BP698" s="108">
        <v>1000</v>
      </c>
    </row>
    <row r="699" spans="2:68" x14ac:dyDescent="0.35">
      <c r="B699" s="125" t="str">
        <f>IF('2. Enter scores'!A703&lt;&gt;"",'2. Enter scores'!A703,"")</f>
        <v/>
      </c>
      <c r="H699" s="125" t="str">
        <f>IF('2. Enter scores'!G703&lt;&gt;"",'2. Enter scores'!$B703-'2. Enter scores'!G703,"")</f>
        <v/>
      </c>
      <c r="I699" s="125" t="str">
        <f>IF('2. Enter scores'!H703&lt;&gt;"",'2. Enter scores'!$B703-'2. Enter scores'!H703,"")</f>
        <v/>
      </c>
      <c r="J699" s="125" t="str">
        <f>IF('2. Enter scores'!I703&lt;&gt;"",'2. Enter scores'!$B703-'2. Enter scores'!I703,"")</f>
        <v/>
      </c>
      <c r="K699" s="125" t="str">
        <f>IF('2. Enter scores'!J703&lt;&gt;"",'2. Enter scores'!$B703-'2. Enter scores'!J703,"")</f>
        <v/>
      </c>
      <c r="L699" s="125" t="str">
        <f>IF('2. Enter scores'!K703&lt;&gt;"",'2. Enter scores'!$B703-'2. Enter scores'!K703,"")</f>
        <v/>
      </c>
      <c r="M699" s="125" t="str">
        <f>IF('2. Enter scores'!L703&lt;&gt;"",'2. Enter scores'!$B703-'2. Enter scores'!L703,"")</f>
        <v/>
      </c>
      <c r="N699" s="125" t="str">
        <f>IF('2. Enter scores'!M703&lt;&gt;"",'2. Enter scores'!$B703-'2. Enter scores'!M703,"")</f>
        <v/>
      </c>
      <c r="O699" s="125" t="str">
        <f>IF('2. Enter scores'!N703&lt;&gt;"",'2. Enter scores'!$B703-'2. Enter scores'!N703,"")</f>
        <v/>
      </c>
      <c r="P699" s="125" t="str">
        <f>IF('2. Enter scores'!O703&lt;&gt;"",'2. Enter scores'!$B703-'2. Enter scores'!O703,"")</f>
        <v/>
      </c>
      <c r="Q699" s="125" t="str">
        <f>IF('2. Enter scores'!P703&lt;&gt;"",'2. Enter scores'!$B703-'2. Enter scores'!P703,"")</f>
        <v/>
      </c>
      <c r="R699" s="125" t="str">
        <f>IF('2. Enter scores'!Q703&lt;&gt;"",'2. Enter scores'!$B703-'2. Enter scores'!Q703,"")</f>
        <v/>
      </c>
      <c r="S699" s="125" t="str">
        <f>IF('2. Enter scores'!R703&lt;&gt;"",'2. Enter scores'!$B703-'2. Enter scores'!R703,"")</f>
        <v/>
      </c>
      <c r="T699" s="125" t="str">
        <f>IF('2. Enter scores'!S703&lt;&gt;"",'2. Enter scores'!$B703-'2. Enter scores'!S703,"")</f>
        <v/>
      </c>
      <c r="U699" s="125" t="str">
        <f>IF('2. Enter scores'!T703&lt;&gt;"",'2. Enter scores'!$B703-'2. Enter scores'!T703,"")</f>
        <v/>
      </c>
      <c r="V699" s="125" t="str">
        <f>IF('2. Enter scores'!U703&lt;&gt;"",'2. Enter scores'!$B703-'2. Enter scores'!U703,"")</f>
        <v/>
      </c>
      <c r="W699" s="125" t="str">
        <f>IF('2. Enter scores'!V703&lt;&gt;"",'2. Enter scores'!$B703-'2. Enter scores'!V703,"")</f>
        <v/>
      </c>
      <c r="X699" s="125" t="str">
        <f>IF('2. Enter scores'!W703&lt;&gt;"",'2. Enter scores'!$B703-'2. Enter scores'!W703,"")</f>
        <v/>
      </c>
      <c r="Y699" s="125" t="str">
        <f>IF('2. Enter scores'!X703&lt;&gt;"",'2. Enter scores'!$B703-'2. Enter scores'!X703,"")</f>
        <v/>
      </c>
      <c r="Z699" s="125" t="str">
        <f>IF('2. Enter scores'!Y703&lt;&gt;"",'2. Enter scores'!$B703-'2. Enter scores'!Y703,"")</f>
        <v/>
      </c>
      <c r="AA699" s="125" t="str">
        <f>IF('2. Enter scores'!Z703&lt;&gt;"",'2. Enter scores'!$B703-'2. Enter scores'!Z703,"")</f>
        <v/>
      </c>
      <c r="AB699" s="125" t="str">
        <f>IF('2. Enter scores'!AA703&lt;&gt;"",'2. Enter scores'!$B703-'2. Enter scores'!AA703,"")</f>
        <v/>
      </c>
      <c r="AC699" s="125" t="str">
        <f>IF('2. Enter scores'!AB703&lt;&gt;"",'2. Enter scores'!$B703-'2. Enter scores'!AB703,"")</f>
        <v/>
      </c>
      <c r="AD699" s="125" t="str">
        <f>IF('2. Enter scores'!AC703&lt;&gt;"",'2. Enter scores'!$B703-'2. Enter scores'!AC703,"")</f>
        <v/>
      </c>
      <c r="AE699" s="125" t="str">
        <f>IF('2. Enter scores'!AD703&lt;&gt;"",'2. Enter scores'!$B703-'2. Enter scores'!AD703,"")</f>
        <v/>
      </c>
      <c r="AF699" s="125" t="str">
        <f>IF('2. Enter scores'!AE703&lt;&gt;"",'2. Enter scores'!$B703-'2. Enter scores'!AE703,"")</f>
        <v/>
      </c>
      <c r="AG699" s="125" t="str">
        <f>IF('2. Enter scores'!AF703&lt;&gt;"",'2. Enter scores'!$B703-'2. Enter scores'!AF703,"")</f>
        <v/>
      </c>
      <c r="AH699" s="125" t="str">
        <f>IF('2. Enter scores'!AG703&lt;&gt;"",'2. Enter scores'!$B703-'2. Enter scores'!AG703,"")</f>
        <v/>
      </c>
      <c r="AI699" s="125" t="str">
        <f>IF('2. Enter scores'!AH703&lt;&gt;"",'2. Enter scores'!$B703-'2. Enter scores'!AH703,"")</f>
        <v/>
      </c>
      <c r="AJ699" s="125" t="str">
        <f>IF('2. Enter scores'!AI703&lt;&gt;"",'2. Enter scores'!$B703-'2. Enter scores'!AI703,"")</f>
        <v/>
      </c>
      <c r="AK699" s="125" t="str">
        <f>IF('2. Enter scores'!AJ703&lt;&gt;"",'2. Enter scores'!$B703-'2. Enter scores'!AJ703,"")</f>
        <v/>
      </c>
      <c r="AL699" s="125" t="str">
        <f>IF('2. Enter scores'!AK703&lt;&gt;"",'2. Enter scores'!$B703-'2. Enter scores'!AK703,"")</f>
        <v/>
      </c>
      <c r="AM699" s="125" t="str">
        <f>IF('2. Enter scores'!AL703&lt;&gt;"",'2. Enter scores'!$B703-'2. Enter scores'!AL703,"")</f>
        <v/>
      </c>
      <c r="AN699" s="125" t="str">
        <f>IF('2. Enter scores'!AM703&lt;&gt;"",'2. Enter scores'!$B703-'2. Enter scores'!AM703,"")</f>
        <v/>
      </c>
      <c r="AO699" s="125" t="str">
        <f>IF('2. Enter scores'!AN703&lt;&gt;"",'2. Enter scores'!$B703-'2. Enter scores'!AN703,"")</f>
        <v/>
      </c>
      <c r="AP699" s="125" t="str">
        <f>IF('2. Enter scores'!AO703&lt;&gt;"",'2. Enter scores'!$B703-'2. Enter scores'!AO703,"")</f>
        <v/>
      </c>
      <c r="AQ699" s="125" t="str">
        <f>IF('2. Enter scores'!AP703&lt;&gt;"",'2. Enter scores'!$B703-'2. Enter scores'!AP703,"")</f>
        <v/>
      </c>
      <c r="AR699" s="125" t="str">
        <f>IF('2. Enter scores'!AQ703&lt;&gt;"",'2. Enter scores'!$B703-'2. Enter scores'!AQ703,"")</f>
        <v/>
      </c>
      <c r="AS699" s="125" t="str">
        <f>IF('2. Enter scores'!AR703&lt;&gt;"",'2. Enter scores'!$B703-'2. Enter scores'!AR703,"")</f>
        <v/>
      </c>
      <c r="AT699" s="125" t="str">
        <f>IF('2. Enter scores'!AS703&lt;&gt;"",'2. Enter scores'!$B703-'2. Enter scores'!AS703,"")</f>
        <v/>
      </c>
      <c r="AU699" s="125" t="str">
        <f>IF('2. Enter scores'!AT703&lt;&gt;"",'2. Enter scores'!$B703-'2. Enter scores'!AT703,"")</f>
        <v/>
      </c>
      <c r="AV699" s="125" t="str">
        <f>IF('2. Enter scores'!AU703&lt;&gt;"",'2. Enter scores'!$B703-'2. Enter scores'!AU703,"")</f>
        <v/>
      </c>
      <c r="AW699" s="125" t="str">
        <f>IF('2. Enter scores'!AV703&lt;&gt;"",'2. Enter scores'!$B703-'2. Enter scores'!AV703,"")</f>
        <v/>
      </c>
      <c r="AX699" s="125" t="str">
        <f>IF('2. Enter scores'!AW703&lt;&gt;"",'2. Enter scores'!$B703-'2. Enter scores'!AW703,"")</f>
        <v/>
      </c>
      <c r="AY699" s="125" t="str">
        <f>IF('2. Enter scores'!AX703&lt;&gt;"",'2. Enter scores'!$B703-'2. Enter scores'!AX703,"")</f>
        <v/>
      </c>
      <c r="AZ699" s="125" t="str">
        <f>IF('2. Enter scores'!AY703&lt;&gt;"",'2. Enter scores'!$B703-'2. Enter scores'!AY703,"")</f>
        <v/>
      </c>
      <c r="BA699" s="125" t="str">
        <f>IF('2. Enter scores'!AZ703&lt;&gt;"",'2. Enter scores'!$B703-'2. Enter scores'!AZ703,"")</f>
        <v/>
      </c>
      <c r="BB699" s="125" t="str">
        <f>IF('2. Enter scores'!BA703&lt;&gt;"",'2. Enter scores'!$B703-'2. Enter scores'!BA703,"")</f>
        <v/>
      </c>
      <c r="BC699" s="125" t="str">
        <f>IF('2. Enter scores'!BB703&lt;&gt;"",'2. Enter scores'!$B703-'2. Enter scores'!BB703,"")</f>
        <v/>
      </c>
      <c r="BD699" s="125" t="str">
        <f>IF('2. Enter scores'!BC703&lt;&gt;"",'2. Enter scores'!$B703-'2. Enter scores'!BC703,"")</f>
        <v/>
      </c>
      <c r="BE699" s="125" t="str">
        <f>IF('2. Enter scores'!BD703&lt;&gt;"",'2. Enter scores'!$B703-'2. Enter scores'!BD703,"")</f>
        <v/>
      </c>
      <c r="BF699" s="125" t="str">
        <f>IF('2. Enter scores'!BE703&lt;&gt;"",'2. Enter scores'!$B703-'2. Enter scores'!BE703,"")</f>
        <v/>
      </c>
      <c r="BG699" s="125" t="str">
        <f>IF('2. Enter scores'!BF703&lt;&gt;"",'2. Enter scores'!$B703-'2. Enter scores'!BF703,"")</f>
        <v/>
      </c>
      <c r="BH699" s="125" t="str">
        <f>IF('2. Enter scores'!BG703&lt;&gt;"",'2. Enter scores'!$B703-'2. Enter scores'!BG703,"")</f>
        <v/>
      </c>
      <c r="BI699" s="125" t="str">
        <f>IF('2. Enter scores'!BH703&lt;&gt;"",'2. Enter scores'!$B703-'2. Enter scores'!BH703,"")</f>
        <v/>
      </c>
      <c r="BJ699" s="125" t="str">
        <f>IF('2. Enter scores'!BI703&lt;&gt;"",'2. Enter scores'!$B703-'2. Enter scores'!BI703,"")</f>
        <v/>
      </c>
      <c r="BK699" s="125" t="str">
        <f>IF('2. Enter scores'!BJ703&lt;&gt;"",'2. Enter scores'!$B703-'2. Enter scores'!BJ703,"")</f>
        <v/>
      </c>
      <c r="BL699" s="125" t="str">
        <f>IF('2. Enter scores'!BK703&lt;&gt;"",'2. Enter scores'!$B703-'2. Enter scores'!BK703,"")</f>
        <v/>
      </c>
      <c r="BM699" s="125" t="str">
        <f>IF('2. Enter scores'!BL703&lt;&gt;"",'2. Enter scores'!$B703-'2. Enter scores'!BL703,"")</f>
        <v/>
      </c>
      <c r="BN699" s="125" t="str">
        <f>IF('2. Enter scores'!BM703&lt;&gt;"",'2. Enter scores'!$B703-'2. Enter scores'!BM703,"")</f>
        <v/>
      </c>
      <c r="BO699" s="125" t="str">
        <f>IF('2. Enter scores'!BN703&lt;&gt;"",'2. Enter scores'!$B703-'2. Enter scores'!BN703,"")</f>
        <v/>
      </c>
      <c r="BP699" s="108">
        <v>1000</v>
      </c>
    </row>
    <row r="700" spans="2:68" x14ac:dyDescent="0.35">
      <c r="B700" s="125" t="str">
        <f>IF('2. Enter scores'!A704&lt;&gt;"",'2. Enter scores'!A704,"")</f>
        <v/>
      </c>
      <c r="H700" s="125" t="str">
        <f>IF('2. Enter scores'!G704&lt;&gt;"",'2. Enter scores'!$B704-'2. Enter scores'!G704,"")</f>
        <v/>
      </c>
      <c r="I700" s="125" t="str">
        <f>IF('2. Enter scores'!H704&lt;&gt;"",'2. Enter scores'!$B704-'2. Enter scores'!H704,"")</f>
        <v/>
      </c>
      <c r="J700" s="125" t="str">
        <f>IF('2. Enter scores'!I704&lt;&gt;"",'2. Enter scores'!$B704-'2. Enter scores'!I704,"")</f>
        <v/>
      </c>
      <c r="K700" s="125" t="str">
        <f>IF('2. Enter scores'!J704&lt;&gt;"",'2. Enter scores'!$B704-'2. Enter scores'!J704,"")</f>
        <v/>
      </c>
      <c r="L700" s="125" t="str">
        <f>IF('2. Enter scores'!K704&lt;&gt;"",'2. Enter scores'!$B704-'2. Enter scores'!K704,"")</f>
        <v/>
      </c>
      <c r="M700" s="125" t="str">
        <f>IF('2. Enter scores'!L704&lt;&gt;"",'2. Enter scores'!$B704-'2. Enter scores'!L704,"")</f>
        <v/>
      </c>
      <c r="N700" s="125" t="str">
        <f>IF('2. Enter scores'!M704&lt;&gt;"",'2. Enter scores'!$B704-'2. Enter scores'!M704,"")</f>
        <v/>
      </c>
      <c r="O700" s="125" t="str">
        <f>IF('2. Enter scores'!N704&lt;&gt;"",'2. Enter scores'!$B704-'2. Enter scores'!N704,"")</f>
        <v/>
      </c>
      <c r="P700" s="125" t="str">
        <f>IF('2. Enter scores'!O704&lt;&gt;"",'2. Enter scores'!$B704-'2. Enter scores'!O704,"")</f>
        <v/>
      </c>
      <c r="Q700" s="125" t="str">
        <f>IF('2. Enter scores'!P704&lt;&gt;"",'2. Enter scores'!$B704-'2. Enter scores'!P704,"")</f>
        <v/>
      </c>
      <c r="R700" s="125" t="str">
        <f>IF('2. Enter scores'!Q704&lt;&gt;"",'2. Enter scores'!$B704-'2. Enter scores'!Q704,"")</f>
        <v/>
      </c>
      <c r="S700" s="125" t="str">
        <f>IF('2. Enter scores'!R704&lt;&gt;"",'2. Enter scores'!$B704-'2. Enter scores'!R704,"")</f>
        <v/>
      </c>
      <c r="T700" s="125" t="str">
        <f>IF('2. Enter scores'!S704&lt;&gt;"",'2. Enter scores'!$B704-'2. Enter scores'!S704,"")</f>
        <v/>
      </c>
      <c r="U700" s="125" t="str">
        <f>IF('2. Enter scores'!T704&lt;&gt;"",'2. Enter scores'!$B704-'2. Enter scores'!T704,"")</f>
        <v/>
      </c>
      <c r="V700" s="125" t="str">
        <f>IF('2. Enter scores'!U704&lt;&gt;"",'2. Enter scores'!$B704-'2. Enter scores'!U704,"")</f>
        <v/>
      </c>
      <c r="W700" s="125" t="str">
        <f>IF('2. Enter scores'!V704&lt;&gt;"",'2. Enter scores'!$B704-'2. Enter scores'!V704,"")</f>
        <v/>
      </c>
      <c r="X700" s="125" t="str">
        <f>IF('2. Enter scores'!W704&lt;&gt;"",'2. Enter scores'!$B704-'2. Enter scores'!W704,"")</f>
        <v/>
      </c>
      <c r="Y700" s="125" t="str">
        <f>IF('2. Enter scores'!X704&lt;&gt;"",'2. Enter scores'!$B704-'2. Enter scores'!X704,"")</f>
        <v/>
      </c>
      <c r="Z700" s="125" t="str">
        <f>IF('2. Enter scores'!Y704&lt;&gt;"",'2. Enter scores'!$B704-'2. Enter scores'!Y704,"")</f>
        <v/>
      </c>
      <c r="AA700" s="125" t="str">
        <f>IF('2. Enter scores'!Z704&lt;&gt;"",'2. Enter scores'!$B704-'2. Enter scores'!Z704,"")</f>
        <v/>
      </c>
      <c r="AB700" s="125" t="str">
        <f>IF('2. Enter scores'!AA704&lt;&gt;"",'2. Enter scores'!$B704-'2. Enter scores'!AA704,"")</f>
        <v/>
      </c>
      <c r="AC700" s="125" t="str">
        <f>IF('2. Enter scores'!AB704&lt;&gt;"",'2. Enter scores'!$B704-'2. Enter scores'!AB704,"")</f>
        <v/>
      </c>
      <c r="AD700" s="125" t="str">
        <f>IF('2. Enter scores'!AC704&lt;&gt;"",'2. Enter scores'!$B704-'2. Enter scores'!AC704,"")</f>
        <v/>
      </c>
      <c r="AE700" s="125" t="str">
        <f>IF('2. Enter scores'!AD704&lt;&gt;"",'2. Enter scores'!$B704-'2. Enter scores'!AD704,"")</f>
        <v/>
      </c>
      <c r="AF700" s="125" t="str">
        <f>IF('2. Enter scores'!AE704&lt;&gt;"",'2. Enter scores'!$B704-'2. Enter scores'!AE704,"")</f>
        <v/>
      </c>
      <c r="AG700" s="125" t="str">
        <f>IF('2. Enter scores'!AF704&lt;&gt;"",'2. Enter scores'!$B704-'2. Enter scores'!AF704,"")</f>
        <v/>
      </c>
      <c r="AH700" s="125" t="str">
        <f>IF('2. Enter scores'!AG704&lt;&gt;"",'2. Enter scores'!$B704-'2. Enter scores'!AG704,"")</f>
        <v/>
      </c>
      <c r="AI700" s="125" t="str">
        <f>IF('2. Enter scores'!AH704&lt;&gt;"",'2. Enter scores'!$B704-'2. Enter scores'!AH704,"")</f>
        <v/>
      </c>
      <c r="AJ700" s="125" t="str">
        <f>IF('2. Enter scores'!AI704&lt;&gt;"",'2. Enter scores'!$B704-'2. Enter scores'!AI704,"")</f>
        <v/>
      </c>
      <c r="AK700" s="125" t="str">
        <f>IF('2. Enter scores'!AJ704&lt;&gt;"",'2. Enter scores'!$B704-'2. Enter scores'!AJ704,"")</f>
        <v/>
      </c>
      <c r="AL700" s="125" t="str">
        <f>IF('2. Enter scores'!AK704&lt;&gt;"",'2. Enter scores'!$B704-'2. Enter scores'!AK704,"")</f>
        <v/>
      </c>
      <c r="AM700" s="125" t="str">
        <f>IF('2. Enter scores'!AL704&lt;&gt;"",'2. Enter scores'!$B704-'2. Enter scores'!AL704,"")</f>
        <v/>
      </c>
      <c r="AN700" s="125" t="str">
        <f>IF('2. Enter scores'!AM704&lt;&gt;"",'2. Enter scores'!$B704-'2. Enter scores'!AM704,"")</f>
        <v/>
      </c>
      <c r="AO700" s="125" t="str">
        <f>IF('2. Enter scores'!AN704&lt;&gt;"",'2. Enter scores'!$B704-'2. Enter scores'!AN704,"")</f>
        <v/>
      </c>
      <c r="AP700" s="125" t="str">
        <f>IF('2. Enter scores'!AO704&lt;&gt;"",'2. Enter scores'!$B704-'2. Enter scores'!AO704,"")</f>
        <v/>
      </c>
      <c r="AQ700" s="125" t="str">
        <f>IF('2. Enter scores'!AP704&lt;&gt;"",'2. Enter scores'!$B704-'2. Enter scores'!AP704,"")</f>
        <v/>
      </c>
      <c r="AR700" s="125" t="str">
        <f>IF('2. Enter scores'!AQ704&lt;&gt;"",'2. Enter scores'!$B704-'2. Enter scores'!AQ704,"")</f>
        <v/>
      </c>
      <c r="AS700" s="125" t="str">
        <f>IF('2. Enter scores'!AR704&lt;&gt;"",'2. Enter scores'!$B704-'2. Enter scores'!AR704,"")</f>
        <v/>
      </c>
      <c r="AT700" s="125" t="str">
        <f>IF('2. Enter scores'!AS704&lt;&gt;"",'2. Enter scores'!$B704-'2. Enter scores'!AS704,"")</f>
        <v/>
      </c>
      <c r="AU700" s="125" t="str">
        <f>IF('2. Enter scores'!AT704&lt;&gt;"",'2. Enter scores'!$B704-'2. Enter scores'!AT704,"")</f>
        <v/>
      </c>
      <c r="AV700" s="125" t="str">
        <f>IF('2. Enter scores'!AU704&lt;&gt;"",'2. Enter scores'!$B704-'2. Enter scores'!AU704,"")</f>
        <v/>
      </c>
      <c r="AW700" s="125" t="str">
        <f>IF('2. Enter scores'!AV704&lt;&gt;"",'2. Enter scores'!$B704-'2. Enter scores'!AV704,"")</f>
        <v/>
      </c>
      <c r="AX700" s="125" t="str">
        <f>IF('2. Enter scores'!AW704&lt;&gt;"",'2. Enter scores'!$B704-'2. Enter scores'!AW704,"")</f>
        <v/>
      </c>
      <c r="AY700" s="125" t="str">
        <f>IF('2. Enter scores'!AX704&lt;&gt;"",'2. Enter scores'!$B704-'2. Enter scores'!AX704,"")</f>
        <v/>
      </c>
      <c r="AZ700" s="125" t="str">
        <f>IF('2. Enter scores'!AY704&lt;&gt;"",'2. Enter scores'!$B704-'2. Enter scores'!AY704,"")</f>
        <v/>
      </c>
      <c r="BA700" s="125" t="str">
        <f>IF('2. Enter scores'!AZ704&lt;&gt;"",'2. Enter scores'!$B704-'2. Enter scores'!AZ704,"")</f>
        <v/>
      </c>
      <c r="BB700" s="125" t="str">
        <f>IF('2. Enter scores'!BA704&lt;&gt;"",'2. Enter scores'!$B704-'2. Enter scores'!BA704,"")</f>
        <v/>
      </c>
      <c r="BC700" s="125" t="str">
        <f>IF('2. Enter scores'!BB704&lt;&gt;"",'2. Enter scores'!$B704-'2. Enter scores'!BB704,"")</f>
        <v/>
      </c>
      <c r="BD700" s="125" t="str">
        <f>IF('2. Enter scores'!BC704&lt;&gt;"",'2. Enter scores'!$B704-'2. Enter scores'!BC704,"")</f>
        <v/>
      </c>
      <c r="BE700" s="125" t="str">
        <f>IF('2. Enter scores'!BD704&lt;&gt;"",'2. Enter scores'!$B704-'2. Enter scores'!BD704,"")</f>
        <v/>
      </c>
      <c r="BF700" s="125" t="str">
        <f>IF('2. Enter scores'!BE704&lt;&gt;"",'2. Enter scores'!$B704-'2. Enter scores'!BE704,"")</f>
        <v/>
      </c>
      <c r="BG700" s="125" t="str">
        <f>IF('2. Enter scores'!BF704&lt;&gt;"",'2. Enter scores'!$B704-'2. Enter scores'!BF704,"")</f>
        <v/>
      </c>
      <c r="BH700" s="125" t="str">
        <f>IF('2. Enter scores'!BG704&lt;&gt;"",'2. Enter scores'!$B704-'2. Enter scores'!BG704,"")</f>
        <v/>
      </c>
      <c r="BI700" s="125" t="str">
        <f>IF('2. Enter scores'!BH704&lt;&gt;"",'2. Enter scores'!$B704-'2. Enter scores'!BH704,"")</f>
        <v/>
      </c>
      <c r="BJ700" s="125" t="str">
        <f>IF('2. Enter scores'!BI704&lt;&gt;"",'2. Enter scores'!$B704-'2. Enter scores'!BI704,"")</f>
        <v/>
      </c>
      <c r="BK700" s="125" t="str">
        <f>IF('2. Enter scores'!BJ704&lt;&gt;"",'2. Enter scores'!$B704-'2. Enter scores'!BJ704,"")</f>
        <v/>
      </c>
      <c r="BL700" s="125" t="str">
        <f>IF('2. Enter scores'!BK704&lt;&gt;"",'2. Enter scores'!$B704-'2. Enter scores'!BK704,"")</f>
        <v/>
      </c>
      <c r="BM700" s="125" t="str">
        <f>IF('2. Enter scores'!BL704&lt;&gt;"",'2. Enter scores'!$B704-'2. Enter scores'!BL704,"")</f>
        <v/>
      </c>
      <c r="BN700" s="125" t="str">
        <f>IF('2. Enter scores'!BM704&lt;&gt;"",'2. Enter scores'!$B704-'2. Enter scores'!BM704,"")</f>
        <v/>
      </c>
      <c r="BO700" s="125" t="str">
        <f>IF('2. Enter scores'!BN704&lt;&gt;"",'2. Enter scores'!$B704-'2. Enter scores'!BN704,"")</f>
        <v/>
      </c>
      <c r="BP700" s="108">
        <v>1000</v>
      </c>
    </row>
    <row r="701" spans="2:68" x14ac:dyDescent="0.35">
      <c r="B701" s="125" t="str">
        <f>IF('2. Enter scores'!A705&lt;&gt;"",'2. Enter scores'!A705,"")</f>
        <v/>
      </c>
      <c r="H701" s="125" t="str">
        <f>IF('2. Enter scores'!G705&lt;&gt;"",'2. Enter scores'!$B705-'2. Enter scores'!G705,"")</f>
        <v/>
      </c>
      <c r="I701" s="125" t="str">
        <f>IF('2. Enter scores'!H705&lt;&gt;"",'2. Enter scores'!$B705-'2. Enter scores'!H705,"")</f>
        <v/>
      </c>
      <c r="J701" s="125" t="str">
        <f>IF('2. Enter scores'!I705&lt;&gt;"",'2. Enter scores'!$B705-'2. Enter scores'!I705,"")</f>
        <v/>
      </c>
      <c r="K701" s="125" t="str">
        <f>IF('2. Enter scores'!J705&lt;&gt;"",'2. Enter scores'!$B705-'2. Enter scores'!J705,"")</f>
        <v/>
      </c>
      <c r="L701" s="125" t="str">
        <f>IF('2. Enter scores'!K705&lt;&gt;"",'2. Enter scores'!$B705-'2. Enter scores'!K705,"")</f>
        <v/>
      </c>
      <c r="M701" s="125" t="str">
        <f>IF('2. Enter scores'!L705&lt;&gt;"",'2. Enter scores'!$B705-'2. Enter scores'!L705,"")</f>
        <v/>
      </c>
      <c r="N701" s="125" t="str">
        <f>IF('2. Enter scores'!M705&lt;&gt;"",'2. Enter scores'!$B705-'2. Enter scores'!M705,"")</f>
        <v/>
      </c>
      <c r="O701" s="125" t="str">
        <f>IF('2. Enter scores'!N705&lt;&gt;"",'2. Enter scores'!$B705-'2. Enter scores'!N705,"")</f>
        <v/>
      </c>
      <c r="P701" s="125" t="str">
        <f>IF('2. Enter scores'!O705&lt;&gt;"",'2. Enter scores'!$B705-'2. Enter scores'!O705,"")</f>
        <v/>
      </c>
      <c r="Q701" s="125" t="str">
        <f>IF('2. Enter scores'!P705&lt;&gt;"",'2. Enter scores'!$B705-'2. Enter scores'!P705,"")</f>
        <v/>
      </c>
      <c r="R701" s="125" t="str">
        <f>IF('2. Enter scores'!Q705&lt;&gt;"",'2. Enter scores'!$B705-'2. Enter scores'!Q705,"")</f>
        <v/>
      </c>
      <c r="S701" s="125" t="str">
        <f>IF('2. Enter scores'!R705&lt;&gt;"",'2. Enter scores'!$B705-'2. Enter scores'!R705,"")</f>
        <v/>
      </c>
      <c r="T701" s="125" t="str">
        <f>IF('2. Enter scores'!S705&lt;&gt;"",'2. Enter scores'!$B705-'2. Enter scores'!S705,"")</f>
        <v/>
      </c>
      <c r="U701" s="125" t="str">
        <f>IF('2. Enter scores'!T705&lt;&gt;"",'2. Enter scores'!$B705-'2. Enter scores'!T705,"")</f>
        <v/>
      </c>
      <c r="V701" s="125" t="str">
        <f>IF('2. Enter scores'!U705&lt;&gt;"",'2. Enter scores'!$B705-'2. Enter scores'!U705,"")</f>
        <v/>
      </c>
      <c r="W701" s="125" t="str">
        <f>IF('2. Enter scores'!V705&lt;&gt;"",'2. Enter scores'!$B705-'2. Enter scores'!V705,"")</f>
        <v/>
      </c>
      <c r="X701" s="125" t="str">
        <f>IF('2. Enter scores'!W705&lt;&gt;"",'2. Enter scores'!$B705-'2. Enter scores'!W705,"")</f>
        <v/>
      </c>
      <c r="Y701" s="125" t="str">
        <f>IF('2. Enter scores'!X705&lt;&gt;"",'2. Enter scores'!$B705-'2. Enter scores'!X705,"")</f>
        <v/>
      </c>
      <c r="Z701" s="125" t="str">
        <f>IF('2. Enter scores'!Y705&lt;&gt;"",'2. Enter scores'!$B705-'2. Enter scores'!Y705,"")</f>
        <v/>
      </c>
      <c r="AA701" s="125" t="str">
        <f>IF('2. Enter scores'!Z705&lt;&gt;"",'2. Enter scores'!$B705-'2. Enter scores'!Z705,"")</f>
        <v/>
      </c>
      <c r="AB701" s="125" t="str">
        <f>IF('2. Enter scores'!AA705&lt;&gt;"",'2. Enter scores'!$B705-'2. Enter scores'!AA705,"")</f>
        <v/>
      </c>
      <c r="AC701" s="125" t="str">
        <f>IF('2. Enter scores'!AB705&lt;&gt;"",'2. Enter scores'!$B705-'2. Enter scores'!AB705,"")</f>
        <v/>
      </c>
      <c r="AD701" s="125" t="str">
        <f>IF('2. Enter scores'!AC705&lt;&gt;"",'2. Enter scores'!$B705-'2. Enter scores'!AC705,"")</f>
        <v/>
      </c>
      <c r="AE701" s="125" t="str">
        <f>IF('2. Enter scores'!AD705&lt;&gt;"",'2. Enter scores'!$B705-'2. Enter scores'!AD705,"")</f>
        <v/>
      </c>
      <c r="AF701" s="125" t="str">
        <f>IF('2. Enter scores'!AE705&lt;&gt;"",'2. Enter scores'!$B705-'2. Enter scores'!AE705,"")</f>
        <v/>
      </c>
      <c r="AG701" s="125" t="str">
        <f>IF('2. Enter scores'!AF705&lt;&gt;"",'2. Enter scores'!$B705-'2. Enter scores'!AF705,"")</f>
        <v/>
      </c>
      <c r="AH701" s="125" t="str">
        <f>IF('2. Enter scores'!AG705&lt;&gt;"",'2. Enter scores'!$B705-'2. Enter scores'!AG705,"")</f>
        <v/>
      </c>
      <c r="AI701" s="125" t="str">
        <f>IF('2. Enter scores'!AH705&lt;&gt;"",'2. Enter scores'!$B705-'2. Enter scores'!AH705,"")</f>
        <v/>
      </c>
      <c r="AJ701" s="125" t="str">
        <f>IF('2. Enter scores'!AI705&lt;&gt;"",'2. Enter scores'!$B705-'2. Enter scores'!AI705,"")</f>
        <v/>
      </c>
      <c r="AK701" s="125" t="str">
        <f>IF('2. Enter scores'!AJ705&lt;&gt;"",'2. Enter scores'!$B705-'2. Enter scores'!AJ705,"")</f>
        <v/>
      </c>
      <c r="AL701" s="125" t="str">
        <f>IF('2. Enter scores'!AK705&lt;&gt;"",'2. Enter scores'!$B705-'2. Enter scores'!AK705,"")</f>
        <v/>
      </c>
      <c r="AM701" s="125" t="str">
        <f>IF('2. Enter scores'!AL705&lt;&gt;"",'2. Enter scores'!$B705-'2. Enter scores'!AL705,"")</f>
        <v/>
      </c>
      <c r="AN701" s="125" t="str">
        <f>IF('2. Enter scores'!AM705&lt;&gt;"",'2. Enter scores'!$B705-'2. Enter scores'!AM705,"")</f>
        <v/>
      </c>
      <c r="AO701" s="125" t="str">
        <f>IF('2. Enter scores'!AN705&lt;&gt;"",'2. Enter scores'!$B705-'2. Enter scores'!AN705,"")</f>
        <v/>
      </c>
      <c r="AP701" s="125" t="str">
        <f>IF('2. Enter scores'!AO705&lt;&gt;"",'2. Enter scores'!$B705-'2. Enter scores'!AO705,"")</f>
        <v/>
      </c>
      <c r="AQ701" s="125" t="str">
        <f>IF('2. Enter scores'!AP705&lt;&gt;"",'2. Enter scores'!$B705-'2. Enter scores'!AP705,"")</f>
        <v/>
      </c>
      <c r="AR701" s="125" t="str">
        <f>IF('2. Enter scores'!AQ705&lt;&gt;"",'2. Enter scores'!$B705-'2. Enter scores'!AQ705,"")</f>
        <v/>
      </c>
      <c r="AS701" s="125" t="str">
        <f>IF('2. Enter scores'!AR705&lt;&gt;"",'2. Enter scores'!$B705-'2. Enter scores'!AR705,"")</f>
        <v/>
      </c>
      <c r="AT701" s="125" t="str">
        <f>IF('2. Enter scores'!AS705&lt;&gt;"",'2. Enter scores'!$B705-'2. Enter scores'!AS705,"")</f>
        <v/>
      </c>
      <c r="AU701" s="125" t="str">
        <f>IF('2. Enter scores'!AT705&lt;&gt;"",'2. Enter scores'!$B705-'2. Enter scores'!AT705,"")</f>
        <v/>
      </c>
      <c r="AV701" s="125" t="str">
        <f>IF('2. Enter scores'!AU705&lt;&gt;"",'2. Enter scores'!$B705-'2. Enter scores'!AU705,"")</f>
        <v/>
      </c>
      <c r="AW701" s="125" t="str">
        <f>IF('2. Enter scores'!AV705&lt;&gt;"",'2. Enter scores'!$B705-'2. Enter scores'!AV705,"")</f>
        <v/>
      </c>
      <c r="AX701" s="125" t="str">
        <f>IF('2. Enter scores'!AW705&lt;&gt;"",'2. Enter scores'!$B705-'2. Enter scores'!AW705,"")</f>
        <v/>
      </c>
      <c r="AY701" s="125" t="str">
        <f>IF('2. Enter scores'!AX705&lt;&gt;"",'2. Enter scores'!$B705-'2. Enter scores'!AX705,"")</f>
        <v/>
      </c>
      <c r="AZ701" s="125" t="str">
        <f>IF('2. Enter scores'!AY705&lt;&gt;"",'2. Enter scores'!$B705-'2. Enter scores'!AY705,"")</f>
        <v/>
      </c>
      <c r="BA701" s="125" t="str">
        <f>IF('2. Enter scores'!AZ705&lt;&gt;"",'2. Enter scores'!$B705-'2. Enter scores'!AZ705,"")</f>
        <v/>
      </c>
      <c r="BB701" s="125" t="str">
        <f>IF('2. Enter scores'!BA705&lt;&gt;"",'2. Enter scores'!$B705-'2. Enter scores'!BA705,"")</f>
        <v/>
      </c>
      <c r="BC701" s="125" t="str">
        <f>IF('2. Enter scores'!BB705&lt;&gt;"",'2. Enter scores'!$B705-'2. Enter scores'!BB705,"")</f>
        <v/>
      </c>
      <c r="BD701" s="125" t="str">
        <f>IF('2. Enter scores'!BC705&lt;&gt;"",'2. Enter scores'!$B705-'2. Enter scores'!BC705,"")</f>
        <v/>
      </c>
      <c r="BE701" s="125" t="str">
        <f>IF('2. Enter scores'!BD705&lt;&gt;"",'2. Enter scores'!$B705-'2. Enter scores'!BD705,"")</f>
        <v/>
      </c>
      <c r="BF701" s="125" t="str">
        <f>IF('2. Enter scores'!BE705&lt;&gt;"",'2. Enter scores'!$B705-'2. Enter scores'!BE705,"")</f>
        <v/>
      </c>
      <c r="BG701" s="125" t="str">
        <f>IF('2. Enter scores'!BF705&lt;&gt;"",'2. Enter scores'!$B705-'2. Enter scores'!BF705,"")</f>
        <v/>
      </c>
      <c r="BH701" s="125" t="str">
        <f>IF('2. Enter scores'!BG705&lt;&gt;"",'2. Enter scores'!$B705-'2. Enter scores'!BG705,"")</f>
        <v/>
      </c>
      <c r="BI701" s="125" t="str">
        <f>IF('2. Enter scores'!BH705&lt;&gt;"",'2. Enter scores'!$B705-'2. Enter scores'!BH705,"")</f>
        <v/>
      </c>
      <c r="BJ701" s="125" t="str">
        <f>IF('2. Enter scores'!BI705&lt;&gt;"",'2. Enter scores'!$B705-'2. Enter scores'!BI705,"")</f>
        <v/>
      </c>
      <c r="BK701" s="125" t="str">
        <f>IF('2. Enter scores'!BJ705&lt;&gt;"",'2. Enter scores'!$B705-'2. Enter scores'!BJ705,"")</f>
        <v/>
      </c>
      <c r="BL701" s="125" t="str">
        <f>IF('2. Enter scores'!BK705&lt;&gt;"",'2. Enter scores'!$B705-'2. Enter scores'!BK705,"")</f>
        <v/>
      </c>
      <c r="BM701" s="125" t="str">
        <f>IF('2. Enter scores'!BL705&lt;&gt;"",'2. Enter scores'!$B705-'2. Enter scores'!BL705,"")</f>
        <v/>
      </c>
      <c r="BN701" s="125" t="str">
        <f>IF('2. Enter scores'!BM705&lt;&gt;"",'2. Enter scores'!$B705-'2. Enter scores'!BM705,"")</f>
        <v/>
      </c>
      <c r="BO701" s="125" t="str">
        <f>IF('2. Enter scores'!BN705&lt;&gt;"",'2. Enter scores'!$B705-'2. Enter scores'!BN705,"")</f>
        <v/>
      </c>
      <c r="BP701" s="108">
        <v>1000</v>
      </c>
    </row>
    <row r="702" spans="2:68" x14ac:dyDescent="0.35">
      <c r="B702" s="125" t="str">
        <f>IF('2. Enter scores'!A706&lt;&gt;"",'2. Enter scores'!A706,"")</f>
        <v/>
      </c>
      <c r="H702" s="125" t="str">
        <f>IF('2. Enter scores'!G706&lt;&gt;"",'2. Enter scores'!$B706-'2. Enter scores'!G706,"")</f>
        <v/>
      </c>
      <c r="I702" s="125" t="str">
        <f>IF('2. Enter scores'!H706&lt;&gt;"",'2. Enter scores'!$B706-'2. Enter scores'!H706,"")</f>
        <v/>
      </c>
      <c r="J702" s="125" t="str">
        <f>IF('2. Enter scores'!I706&lt;&gt;"",'2. Enter scores'!$B706-'2. Enter scores'!I706,"")</f>
        <v/>
      </c>
      <c r="K702" s="125" t="str">
        <f>IF('2. Enter scores'!J706&lt;&gt;"",'2. Enter scores'!$B706-'2. Enter scores'!J706,"")</f>
        <v/>
      </c>
      <c r="L702" s="125" t="str">
        <f>IF('2. Enter scores'!K706&lt;&gt;"",'2. Enter scores'!$B706-'2. Enter scores'!K706,"")</f>
        <v/>
      </c>
      <c r="M702" s="125" t="str">
        <f>IF('2. Enter scores'!L706&lt;&gt;"",'2. Enter scores'!$B706-'2. Enter scores'!L706,"")</f>
        <v/>
      </c>
      <c r="N702" s="125" t="str">
        <f>IF('2. Enter scores'!M706&lt;&gt;"",'2. Enter scores'!$B706-'2. Enter scores'!M706,"")</f>
        <v/>
      </c>
      <c r="O702" s="125" t="str">
        <f>IF('2. Enter scores'!N706&lt;&gt;"",'2. Enter scores'!$B706-'2. Enter scores'!N706,"")</f>
        <v/>
      </c>
      <c r="P702" s="125" t="str">
        <f>IF('2. Enter scores'!O706&lt;&gt;"",'2. Enter scores'!$B706-'2. Enter scores'!O706,"")</f>
        <v/>
      </c>
      <c r="Q702" s="125" t="str">
        <f>IF('2. Enter scores'!P706&lt;&gt;"",'2. Enter scores'!$B706-'2. Enter scores'!P706,"")</f>
        <v/>
      </c>
      <c r="R702" s="125" t="str">
        <f>IF('2. Enter scores'!Q706&lt;&gt;"",'2. Enter scores'!$B706-'2. Enter scores'!Q706,"")</f>
        <v/>
      </c>
      <c r="S702" s="125" t="str">
        <f>IF('2. Enter scores'!R706&lt;&gt;"",'2. Enter scores'!$B706-'2. Enter scores'!R706,"")</f>
        <v/>
      </c>
      <c r="T702" s="125" t="str">
        <f>IF('2. Enter scores'!S706&lt;&gt;"",'2. Enter scores'!$B706-'2. Enter scores'!S706,"")</f>
        <v/>
      </c>
      <c r="U702" s="125" t="str">
        <f>IF('2. Enter scores'!T706&lt;&gt;"",'2. Enter scores'!$B706-'2. Enter scores'!T706,"")</f>
        <v/>
      </c>
      <c r="V702" s="125" t="str">
        <f>IF('2. Enter scores'!U706&lt;&gt;"",'2. Enter scores'!$B706-'2. Enter scores'!U706,"")</f>
        <v/>
      </c>
      <c r="W702" s="125" t="str">
        <f>IF('2. Enter scores'!V706&lt;&gt;"",'2. Enter scores'!$B706-'2. Enter scores'!V706,"")</f>
        <v/>
      </c>
      <c r="X702" s="125" t="str">
        <f>IF('2. Enter scores'!W706&lt;&gt;"",'2. Enter scores'!$B706-'2. Enter scores'!W706,"")</f>
        <v/>
      </c>
      <c r="Y702" s="125" t="str">
        <f>IF('2. Enter scores'!X706&lt;&gt;"",'2. Enter scores'!$B706-'2. Enter scores'!X706,"")</f>
        <v/>
      </c>
      <c r="Z702" s="125" t="str">
        <f>IF('2. Enter scores'!Y706&lt;&gt;"",'2. Enter scores'!$B706-'2. Enter scores'!Y706,"")</f>
        <v/>
      </c>
      <c r="AA702" s="125" t="str">
        <f>IF('2. Enter scores'!Z706&lt;&gt;"",'2. Enter scores'!$B706-'2. Enter scores'!Z706,"")</f>
        <v/>
      </c>
      <c r="AB702" s="125" t="str">
        <f>IF('2. Enter scores'!AA706&lt;&gt;"",'2. Enter scores'!$B706-'2. Enter scores'!AA706,"")</f>
        <v/>
      </c>
      <c r="AC702" s="125" t="str">
        <f>IF('2. Enter scores'!AB706&lt;&gt;"",'2. Enter scores'!$B706-'2. Enter scores'!AB706,"")</f>
        <v/>
      </c>
      <c r="AD702" s="125" t="str">
        <f>IF('2. Enter scores'!AC706&lt;&gt;"",'2. Enter scores'!$B706-'2. Enter scores'!AC706,"")</f>
        <v/>
      </c>
      <c r="AE702" s="125" t="str">
        <f>IF('2. Enter scores'!AD706&lt;&gt;"",'2. Enter scores'!$B706-'2. Enter scores'!AD706,"")</f>
        <v/>
      </c>
      <c r="AF702" s="125" t="str">
        <f>IF('2. Enter scores'!AE706&lt;&gt;"",'2. Enter scores'!$B706-'2. Enter scores'!AE706,"")</f>
        <v/>
      </c>
      <c r="AG702" s="125" t="str">
        <f>IF('2. Enter scores'!AF706&lt;&gt;"",'2. Enter scores'!$B706-'2. Enter scores'!AF706,"")</f>
        <v/>
      </c>
      <c r="AH702" s="125" t="str">
        <f>IF('2. Enter scores'!AG706&lt;&gt;"",'2. Enter scores'!$B706-'2. Enter scores'!AG706,"")</f>
        <v/>
      </c>
      <c r="AI702" s="125" t="str">
        <f>IF('2. Enter scores'!AH706&lt;&gt;"",'2. Enter scores'!$B706-'2. Enter scores'!AH706,"")</f>
        <v/>
      </c>
      <c r="AJ702" s="125" t="str">
        <f>IF('2. Enter scores'!AI706&lt;&gt;"",'2. Enter scores'!$B706-'2. Enter scores'!AI706,"")</f>
        <v/>
      </c>
      <c r="AK702" s="125" t="str">
        <f>IF('2. Enter scores'!AJ706&lt;&gt;"",'2. Enter scores'!$B706-'2. Enter scores'!AJ706,"")</f>
        <v/>
      </c>
      <c r="AL702" s="125" t="str">
        <f>IF('2. Enter scores'!AK706&lt;&gt;"",'2. Enter scores'!$B706-'2. Enter scores'!AK706,"")</f>
        <v/>
      </c>
      <c r="AM702" s="125" t="str">
        <f>IF('2. Enter scores'!AL706&lt;&gt;"",'2. Enter scores'!$B706-'2. Enter scores'!AL706,"")</f>
        <v/>
      </c>
      <c r="AN702" s="125" t="str">
        <f>IF('2. Enter scores'!AM706&lt;&gt;"",'2. Enter scores'!$B706-'2. Enter scores'!AM706,"")</f>
        <v/>
      </c>
      <c r="AO702" s="125" t="str">
        <f>IF('2. Enter scores'!AN706&lt;&gt;"",'2. Enter scores'!$B706-'2. Enter scores'!AN706,"")</f>
        <v/>
      </c>
      <c r="AP702" s="125" t="str">
        <f>IF('2. Enter scores'!AO706&lt;&gt;"",'2. Enter scores'!$B706-'2. Enter scores'!AO706,"")</f>
        <v/>
      </c>
      <c r="AQ702" s="125" t="str">
        <f>IF('2. Enter scores'!AP706&lt;&gt;"",'2. Enter scores'!$B706-'2. Enter scores'!AP706,"")</f>
        <v/>
      </c>
      <c r="AR702" s="125" t="str">
        <f>IF('2. Enter scores'!AQ706&lt;&gt;"",'2. Enter scores'!$B706-'2. Enter scores'!AQ706,"")</f>
        <v/>
      </c>
      <c r="AS702" s="125" t="str">
        <f>IF('2. Enter scores'!AR706&lt;&gt;"",'2. Enter scores'!$B706-'2. Enter scores'!AR706,"")</f>
        <v/>
      </c>
      <c r="AT702" s="125" t="str">
        <f>IF('2. Enter scores'!AS706&lt;&gt;"",'2. Enter scores'!$B706-'2. Enter scores'!AS706,"")</f>
        <v/>
      </c>
      <c r="AU702" s="125" t="str">
        <f>IF('2. Enter scores'!AT706&lt;&gt;"",'2. Enter scores'!$B706-'2. Enter scores'!AT706,"")</f>
        <v/>
      </c>
      <c r="AV702" s="125" t="str">
        <f>IF('2. Enter scores'!AU706&lt;&gt;"",'2. Enter scores'!$B706-'2. Enter scores'!AU706,"")</f>
        <v/>
      </c>
      <c r="AW702" s="125" t="str">
        <f>IF('2. Enter scores'!AV706&lt;&gt;"",'2. Enter scores'!$B706-'2. Enter scores'!AV706,"")</f>
        <v/>
      </c>
      <c r="AX702" s="125" t="str">
        <f>IF('2. Enter scores'!AW706&lt;&gt;"",'2. Enter scores'!$B706-'2. Enter scores'!AW706,"")</f>
        <v/>
      </c>
      <c r="AY702" s="125" t="str">
        <f>IF('2. Enter scores'!AX706&lt;&gt;"",'2. Enter scores'!$B706-'2. Enter scores'!AX706,"")</f>
        <v/>
      </c>
      <c r="AZ702" s="125" t="str">
        <f>IF('2. Enter scores'!AY706&lt;&gt;"",'2. Enter scores'!$B706-'2. Enter scores'!AY706,"")</f>
        <v/>
      </c>
      <c r="BA702" s="125" t="str">
        <f>IF('2. Enter scores'!AZ706&lt;&gt;"",'2. Enter scores'!$B706-'2. Enter scores'!AZ706,"")</f>
        <v/>
      </c>
      <c r="BB702" s="125" t="str">
        <f>IF('2. Enter scores'!BA706&lt;&gt;"",'2. Enter scores'!$B706-'2. Enter scores'!BA706,"")</f>
        <v/>
      </c>
      <c r="BC702" s="125" t="str">
        <f>IF('2. Enter scores'!BB706&lt;&gt;"",'2. Enter scores'!$B706-'2. Enter scores'!BB706,"")</f>
        <v/>
      </c>
      <c r="BD702" s="125" t="str">
        <f>IF('2. Enter scores'!BC706&lt;&gt;"",'2. Enter scores'!$B706-'2. Enter scores'!BC706,"")</f>
        <v/>
      </c>
      <c r="BE702" s="125" t="str">
        <f>IF('2. Enter scores'!BD706&lt;&gt;"",'2. Enter scores'!$B706-'2. Enter scores'!BD706,"")</f>
        <v/>
      </c>
      <c r="BF702" s="125" t="str">
        <f>IF('2. Enter scores'!BE706&lt;&gt;"",'2. Enter scores'!$B706-'2. Enter scores'!BE706,"")</f>
        <v/>
      </c>
      <c r="BG702" s="125" t="str">
        <f>IF('2. Enter scores'!BF706&lt;&gt;"",'2. Enter scores'!$B706-'2. Enter scores'!BF706,"")</f>
        <v/>
      </c>
      <c r="BH702" s="125" t="str">
        <f>IF('2. Enter scores'!BG706&lt;&gt;"",'2. Enter scores'!$B706-'2. Enter scores'!BG706,"")</f>
        <v/>
      </c>
      <c r="BI702" s="125" t="str">
        <f>IF('2. Enter scores'!BH706&lt;&gt;"",'2. Enter scores'!$B706-'2. Enter scores'!BH706,"")</f>
        <v/>
      </c>
      <c r="BJ702" s="125" t="str">
        <f>IF('2. Enter scores'!BI706&lt;&gt;"",'2. Enter scores'!$B706-'2. Enter scores'!BI706,"")</f>
        <v/>
      </c>
      <c r="BK702" s="125" t="str">
        <f>IF('2. Enter scores'!BJ706&lt;&gt;"",'2. Enter scores'!$B706-'2. Enter scores'!BJ706,"")</f>
        <v/>
      </c>
      <c r="BL702" s="125" t="str">
        <f>IF('2. Enter scores'!BK706&lt;&gt;"",'2. Enter scores'!$B706-'2. Enter scores'!BK706,"")</f>
        <v/>
      </c>
      <c r="BM702" s="125" t="str">
        <f>IF('2. Enter scores'!BL706&lt;&gt;"",'2. Enter scores'!$B706-'2. Enter scores'!BL706,"")</f>
        <v/>
      </c>
      <c r="BN702" s="125" t="str">
        <f>IF('2. Enter scores'!BM706&lt;&gt;"",'2. Enter scores'!$B706-'2. Enter scores'!BM706,"")</f>
        <v/>
      </c>
      <c r="BO702" s="125" t="str">
        <f>IF('2. Enter scores'!BN706&lt;&gt;"",'2. Enter scores'!$B706-'2. Enter scores'!BN706,"")</f>
        <v/>
      </c>
      <c r="BP702" s="108">
        <v>1000</v>
      </c>
    </row>
    <row r="703" spans="2:68" x14ac:dyDescent="0.35">
      <c r="B703" s="125" t="str">
        <f>IF('2. Enter scores'!A707&lt;&gt;"",'2. Enter scores'!A707,"")</f>
        <v/>
      </c>
      <c r="H703" s="125" t="str">
        <f>IF('2. Enter scores'!G707&lt;&gt;"",'2. Enter scores'!$B707-'2. Enter scores'!G707,"")</f>
        <v/>
      </c>
      <c r="I703" s="125" t="str">
        <f>IF('2. Enter scores'!H707&lt;&gt;"",'2. Enter scores'!$B707-'2. Enter scores'!H707,"")</f>
        <v/>
      </c>
      <c r="J703" s="125" t="str">
        <f>IF('2. Enter scores'!I707&lt;&gt;"",'2. Enter scores'!$B707-'2. Enter scores'!I707,"")</f>
        <v/>
      </c>
      <c r="K703" s="125" t="str">
        <f>IF('2. Enter scores'!J707&lt;&gt;"",'2. Enter scores'!$B707-'2. Enter scores'!J707,"")</f>
        <v/>
      </c>
      <c r="L703" s="125" t="str">
        <f>IF('2. Enter scores'!K707&lt;&gt;"",'2. Enter scores'!$B707-'2. Enter scores'!K707,"")</f>
        <v/>
      </c>
      <c r="M703" s="125" t="str">
        <f>IF('2. Enter scores'!L707&lt;&gt;"",'2. Enter scores'!$B707-'2. Enter scores'!L707,"")</f>
        <v/>
      </c>
      <c r="N703" s="125" t="str">
        <f>IF('2. Enter scores'!M707&lt;&gt;"",'2. Enter scores'!$B707-'2. Enter scores'!M707,"")</f>
        <v/>
      </c>
      <c r="O703" s="125" t="str">
        <f>IF('2. Enter scores'!N707&lt;&gt;"",'2. Enter scores'!$B707-'2. Enter scores'!N707,"")</f>
        <v/>
      </c>
      <c r="P703" s="125" t="str">
        <f>IF('2. Enter scores'!O707&lt;&gt;"",'2. Enter scores'!$B707-'2. Enter scores'!O707,"")</f>
        <v/>
      </c>
      <c r="Q703" s="125" t="str">
        <f>IF('2. Enter scores'!P707&lt;&gt;"",'2. Enter scores'!$B707-'2. Enter scores'!P707,"")</f>
        <v/>
      </c>
      <c r="R703" s="125" t="str">
        <f>IF('2. Enter scores'!Q707&lt;&gt;"",'2. Enter scores'!$B707-'2. Enter scores'!Q707,"")</f>
        <v/>
      </c>
      <c r="S703" s="125" t="str">
        <f>IF('2. Enter scores'!R707&lt;&gt;"",'2. Enter scores'!$B707-'2. Enter scores'!R707,"")</f>
        <v/>
      </c>
      <c r="T703" s="125" t="str">
        <f>IF('2. Enter scores'!S707&lt;&gt;"",'2. Enter scores'!$B707-'2. Enter scores'!S707,"")</f>
        <v/>
      </c>
      <c r="U703" s="125" t="str">
        <f>IF('2. Enter scores'!T707&lt;&gt;"",'2. Enter scores'!$B707-'2. Enter scores'!T707,"")</f>
        <v/>
      </c>
      <c r="V703" s="125" t="str">
        <f>IF('2. Enter scores'!U707&lt;&gt;"",'2. Enter scores'!$B707-'2. Enter scores'!U707,"")</f>
        <v/>
      </c>
      <c r="W703" s="125" t="str">
        <f>IF('2. Enter scores'!V707&lt;&gt;"",'2. Enter scores'!$B707-'2. Enter scores'!V707,"")</f>
        <v/>
      </c>
      <c r="X703" s="125" t="str">
        <f>IF('2. Enter scores'!W707&lt;&gt;"",'2. Enter scores'!$B707-'2. Enter scores'!W707,"")</f>
        <v/>
      </c>
      <c r="Y703" s="125" t="str">
        <f>IF('2. Enter scores'!X707&lt;&gt;"",'2. Enter scores'!$B707-'2. Enter scores'!X707,"")</f>
        <v/>
      </c>
      <c r="Z703" s="125" t="str">
        <f>IF('2. Enter scores'!Y707&lt;&gt;"",'2. Enter scores'!$B707-'2. Enter scores'!Y707,"")</f>
        <v/>
      </c>
      <c r="AA703" s="125" t="str">
        <f>IF('2. Enter scores'!Z707&lt;&gt;"",'2. Enter scores'!$B707-'2. Enter scores'!Z707,"")</f>
        <v/>
      </c>
      <c r="AB703" s="125" t="str">
        <f>IF('2. Enter scores'!AA707&lt;&gt;"",'2. Enter scores'!$B707-'2. Enter scores'!AA707,"")</f>
        <v/>
      </c>
      <c r="AC703" s="125" t="str">
        <f>IF('2. Enter scores'!AB707&lt;&gt;"",'2. Enter scores'!$B707-'2. Enter scores'!AB707,"")</f>
        <v/>
      </c>
      <c r="AD703" s="125" t="str">
        <f>IF('2. Enter scores'!AC707&lt;&gt;"",'2. Enter scores'!$B707-'2. Enter scores'!AC707,"")</f>
        <v/>
      </c>
      <c r="AE703" s="125" t="str">
        <f>IF('2. Enter scores'!AD707&lt;&gt;"",'2. Enter scores'!$B707-'2. Enter scores'!AD707,"")</f>
        <v/>
      </c>
      <c r="AF703" s="125" t="str">
        <f>IF('2. Enter scores'!AE707&lt;&gt;"",'2. Enter scores'!$B707-'2. Enter scores'!AE707,"")</f>
        <v/>
      </c>
      <c r="AG703" s="125" t="str">
        <f>IF('2. Enter scores'!AF707&lt;&gt;"",'2. Enter scores'!$B707-'2. Enter scores'!AF707,"")</f>
        <v/>
      </c>
      <c r="AH703" s="125" t="str">
        <f>IF('2. Enter scores'!AG707&lt;&gt;"",'2. Enter scores'!$B707-'2. Enter scores'!AG707,"")</f>
        <v/>
      </c>
      <c r="AI703" s="125" t="str">
        <f>IF('2. Enter scores'!AH707&lt;&gt;"",'2. Enter scores'!$B707-'2. Enter scores'!AH707,"")</f>
        <v/>
      </c>
      <c r="AJ703" s="125" t="str">
        <f>IF('2. Enter scores'!AI707&lt;&gt;"",'2. Enter scores'!$B707-'2. Enter scores'!AI707,"")</f>
        <v/>
      </c>
      <c r="AK703" s="125" t="str">
        <f>IF('2. Enter scores'!AJ707&lt;&gt;"",'2. Enter scores'!$B707-'2. Enter scores'!AJ707,"")</f>
        <v/>
      </c>
      <c r="AL703" s="125" t="str">
        <f>IF('2. Enter scores'!AK707&lt;&gt;"",'2. Enter scores'!$B707-'2. Enter scores'!AK707,"")</f>
        <v/>
      </c>
      <c r="AM703" s="125" t="str">
        <f>IF('2. Enter scores'!AL707&lt;&gt;"",'2. Enter scores'!$B707-'2. Enter scores'!AL707,"")</f>
        <v/>
      </c>
      <c r="AN703" s="125" t="str">
        <f>IF('2. Enter scores'!AM707&lt;&gt;"",'2. Enter scores'!$B707-'2. Enter scores'!AM707,"")</f>
        <v/>
      </c>
      <c r="AO703" s="125" t="str">
        <f>IF('2. Enter scores'!AN707&lt;&gt;"",'2. Enter scores'!$B707-'2. Enter scores'!AN707,"")</f>
        <v/>
      </c>
      <c r="AP703" s="125" t="str">
        <f>IF('2. Enter scores'!AO707&lt;&gt;"",'2. Enter scores'!$B707-'2. Enter scores'!AO707,"")</f>
        <v/>
      </c>
      <c r="AQ703" s="125" t="str">
        <f>IF('2. Enter scores'!AP707&lt;&gt;"",'2. Enter scores'!$B707-'2. Enter scores'!AP707,"")</f>
        <v/>
      </c>
      <c r="AR703" s="125" t="str">
        <f>IF('2. Enter scores'!AQ707&lt;&gt;"",'2. Enter scores'!$B707-'2. Enter scores'!AQ707,"")</f>
        <v/>
      </c>
      <c r="AS703" s="125" t="str">
        <f>IF('2. Enter scores'!AR707&lt;&gt;"",'2. Enter scores'!$B707-'2. Enter scores'!AR707,"")</f>
        <v/>
      </c>
      <c r="AT703" s="125" t="str">
        <f>IF('2. Enter scores'!AS707&lt;&gt;"",'2. Enter scores'!$B707-'2. Enter scores'!AS707,"")</f>
        <v/>
      </c>
      <c r="AU703" s="125" t="str">
        <f>IF('2. Enter scores'!AT707&lt;&gt;"",'2. Enter scores'!$B707-'2. Enter scores'!AT707,"")</f>
        <v/>
      </c>
      <c r="AV703" s="125" t="str">
        <f>IF('2. Enter scores'!AU707&lt;&gt;"",'2. Enter scores'!$B707-'2. Enter scores'!AU707,"")</f>
        <v/>
      </c>
      <c r="AW703" s="125" t="str">
        <f>IF('2. Enter scores'!AV707&lt;&gt;"",'2. Enter scores'!$B707-'2. Enter scores'!AV707,"")</f>
        <v/>
      </c>
      <c r="AX703" s="125" t="str">
        <f>IF('2. Enter scores'!AW707&lt;&gt;"",'2. Enter scores'!$B707-'2. Enter scores'!AW707,"")</f>
        <v/>
      </c>
      <c r="AY703" s="125" t="str">
        <f>IF('2. Enter scores'!AX707&lt;&gt;"",'2. Enter scores'!$B707-'2. Enter scores'!AX707,"")</f>
        <v/>
      </c>
      <c r="AZ703" s="125" t="str">
        <f>IF('2. Enter scores'!AY707&lt;&gt;"",'2. Enter scores'!$B707-'2. Enter scores'!AY707,"")</f>
        <v/>
      </c>
      <c r="BA703" s="125" t="str">
        <f>IF('2. Enter scores'!AZ707&lt;&gt;"",'2. Enter scores'!$B707-'2. Enter scores'!AZ707,"")</f>
        <v/>
      </c>
      <c r="BB703" s="125" t="str">
        <f>IF('2. Enter scores'!BA707&lt;&gt;"",'2. Enter scores'!$B707-'2. Enter scores'!BA707,"")</f>
        <v/>
      </c>
      <c r="BC703" s="125" t="str">
        <f>IF('2. Enter scores'!BB707&lt;&gt;"",'2. Enter scores'!$B707-'2. Enter scores'!BB707,"")</f>
        <v/>
      </c>
      <c r="BD703" s="125" t="str">
        <f>IF('2. Enter scores'!BC707&lt;&gt;"",'2. Enter scores'!$B707-'2. Enter scores'!BC707,"")</f>
        <v/>
      </c>
      <c r="BE703" s="125" t="str">
        <f>IF('2. Enter scores'!BD707&lt;&gt;"",'2. Enter scores'!$B707-'2. Enter scores'!BD707,"")</f>
        <v/>
      </c>
      <c r="BF703" s="125" t="str">
        <f>IF('2. Enter scores'!BE707&lt;&gt;"",'2. Enter scores'!$B707-'2. Enter scores'!BE707,"")</f>
        <v/>
      </c>
      <c r="BG703" s="125" t="str">
        <f>IF('2. Enter scores'!BF707&lt;&gt;"",'2. Enter scores'!$B707-'2. Enter scores'!BF707,"")</f>
        <v/>
      </c>
      <c r="BH703" s="125" t="str">
        <f>IF('2. Enter scores'!BG707&lt;&gt;"",'2. Enter scores'!$B707-'2. Enter scores'!BG707,"")</f>
        <v/>
      </c>
      <c r="BI703" s="125" t="str">
        <f>IF('2. Enter scores'!BH707&lt;&gt;"",'2. Enter scores'!$B707-'2. Enter scores'!BH707,"")</f>
        <v/>
      </c>
      <c r="BJ703" s="125" t="str">
        <f>IF('2. Enter scores'!BI707&lt;&gt;"",'2. Enter scores'!$B707-'2. Enter scores'!BI707,"")</f>
        <v/>
      </c>
      <c r="BK703" s="125" t="str">
        <f>IF('2. Enter scores'!BJ707&lt;&gt;"",'2. Enter scores'!$B707-'2. Enter scores'!BJ707,"")</f>
        <v/>
      </c>
      <c r="BL703" s="125" t="str">
        <f>IF('2. Enter scores'!BK707&lt;&gt;"",'2. Enter scores'!$B707-'2. Enter scores'!BK707,"")</f>
        <v/>
      </c>
      <c r="BM703" s="125" t="str">
        <f>IF('2. Enter scores'!BL707&lt;&gt;"",'2. Enter scores'!$B707-'2. Enter scores'!BL707,"")</f>
        <v/>
      </c>
      <c r="BN703" s="125" t="str">
        <f>IF('2. Enter scores'!BM707&lt;&gt;"",'2. Enter scores'!$B707-'2. Enter scores'!BM707,"")</f>
        <v/>
      </c>
      <c r="BO703" s="125" t="str">
        <f>IF('2. Enter scores'!BN707&lt;&gt;"",'2. Enter scores'!$B707-'2. Enter scores'!BN707,"")</f>
        <v/>
      </c>
      <c r="BP703" s="108">
        <v>1000</v>
      </c>
    </row>
    <row r="704" spans="2:68" x14ac:dyDescent="0.35">
      <c r="B704" s="125" t="str">
        <f>IF('2. Enter scores'!A708&lt;&gt;"",'2. Enter scores'!A708,"")</f>
        <v/>
      </c>
      <c r="H704" s="125" t="str">
        <f>IF('2. Enter scores'!G708&lt;&gt;"",'2. Enter scores'!$B708-'2. Enter scores'!G708,"")</f>
        <v/>
      </c>
      <c r="I704" s="125" t="str">
        <f>IF('2. Enter scores'!H708&lt;&gt;"",'2. Enter scores'!$B708-'2. Enter scores'!H708,"")</f>
        <v/>
      </c>
      <c r="J704" s="125" t="str">
        <f>IF('2. Enter scores'!I708&lt;&gt;"",'2. Enter scores'!$B708-'2. Enter scores'!I708,"")</f>
        <v/>
      </c>
      <c r="K704" s="125" t="str">
        <f>IF('2. Enter scores'!J708&lt;&gt;"",'2. Enter scores'!$B708-'2. Enter scores'!J708,"")</f>
        <v/>
      </c>
      <c r="L704" s="125" t="str">
        <f>IF('2. Enter scores'!K708&lt;&gt;"",'2. Enter scores'!$B708-'2. Enter scores'!K708,"")</f>
        <v/>
      </c>
      <c r="M704" s="125" t="str">
        <f>IF('2. Enter scores'!L708&lt;&gt;"",'2. Enter scores'!$B708-'2. Enter scores'!L708,"")</f>
        <v/>
      </c>
      <c r="N704" s="125" t="str">
        <f>IF('2. Enter scores'!M708&lt;&gt;"",'2. Enter scores'!$B708-'2. Enter scores'!M708,"")</f>
        <v/>
      </c>
      <c r="O704" s="125" t="str">
        <f>IF('2. Enter scores'!N708&lt;&gt;"",'2. Enter scores'!$B708-'2. Enter scores'!N708,"")</f>
        <v/>
      </c>
      <c r="P704" s="125" t="str">
        <f>IF('2. Enter scores'!O708&lt;&gt;"",'2. Enter scores'!$B708-'2. Enter scores'!O708,"")</f>
        <v/>
      </c>
      <c r="Q704" s="125" t="str">
        <f>IF('2. Enter scores'!P708&lt;&gt;"",'2. Enter scores'!$B708-'2. Enter scores'!P708,"")</f>
        <v/>
      </c>
      <c r="R704" s="125" t="str">
        <f>IF('2. Enter scores'!Q708&lt;&gt;"",'2. Enter scores'!$B708-'2. Enter scores'!Q708,"")</f>
        <v/>
      </c>
      <c r="S704" s="125" t="str">
        <f>IF('2. Enter scores'!R708&lt;&gt;"",'2. Enter scores'!$B708-'2. Enter scores'!R708,"")</f>
        <v/>
      </c>
      <c r="T704" s="125" t="str">
        <f>IF('2. Enter scores'!S708&lt;&gt;"",'2. Enter scores'!$B708-'2. Enter scores'!S708,"")</f>
        <v/>
      </c>
      <c r="U704" s="125" t="str">
        <f>IF('2. Enter scores'!T708&lt;&gt;"",'2. Enter scores'!$B708-'2. Enter scores'!T708,"")</f>
        <v/>
      </c>
      <c r="V704" s="125" t="str">
        <f>IF('2. Enter scores'!U708&lt;&gt;"",'2. Enter scores'!$B708-'2. Enter scores'!U708,"")</f>
        <v/>
      </c>
      <c r="W704" s="125" t="str">
        <f>IF('2. Enter scores'!V708&lt;&gt;"",'2. Enter scores'!$B708-'2. Enter scores'!V708,"")</f>
        <v/>
      </c>
      <c r="X704" s="125" t="str">
        <f>IF('2. Enter scores'!W708&lt;&gt;"",'2. Enter scores'!$B708-'2. Enter scores'!W708,"")</f>
        <v/>
      </c>
      <c r="Y704" s="125" t="str">
        <f>IF('2. Enter scores'!X708&lt;&gt;"",'2. Enter scores'!$B708-'2. Enter scores'!X708,"")</f>
        <v/>
      </c>
      <c r="Z704" s="125" t="str">
        <f>IF('2. Enter scores'!Y708&lt;&gt;"",'2. Enter scores'!$B708-'2. Enter scores'!Y708,"")</f>
        <v/>
      </c>
      <c r="AA704" s="125" t="str">
        <f>IF('2. Enter scores'!Z708&lt;&gt;"",'2. Enter scores'!$B708-'2. Enter scores'!Z708,"")</f>
        <v/>
      </c>
      <c r="AB704" s="125" t="str">
        <f>IF('2. Enter scores'!AA708&lt;&gt;"",'2. Enter scores'!$B708-'2. Enter scores'!AA708,"")</f>
        <v/>
      </c>
      <c r="AC704" s="125" t="str">
        <f>IF('2. Enter scores'!AB708&lt;&gt;"",'2. Enter scores'!$B708-'2. Enter scores'!AB708,"")</f>
        <v/>
      </c>
      <c r="AD704" s="125" t="str">
        <f>IF('2. Enter scores'!AC708&lt;&gt;"",'2. Enter scores'!$B708-'2. Enter scores'!AC708,"")</f>
        <v/>
      </c>
      <c r="AE704" s="125" t="str">
        <f>IF('2. Enter scores'!AD708&lt;&gt;"",'2. Enter scores'!$B708-'2. Enter scores'!AD708,"")</f>
        <v/>
      </c>
      <c r="AF704" s="125" t="str">
        <f>IF('2. Enter scores'!AE708&lt;&gt;"",'2. Enter scores'!$B708-'2. Enter scores'!AE708,"")</f>
        <v/>
      </c>
      <c r="AG704" s="125" t="str">
        <f>IF('2. Enter scores'!AF708&lt;&gt;"",'2. Enter scores'!$B708-'2. Enter scores'!AF708,"")</f>
        <v/>
      </c>
      <c r="AH704" s="125" t="str">
        <f>IF('2. Enter scores'!AG708&lt;&gt;"",'2. Enter scores'!$B708-'2. Enter scores'!AG708,"")</f>
        <v/>
      </c>
      <c r="AI704" s="125" t="str">
        <f>IF('2. Enter scores'!AH708&lt;&gt;"",'2. Enter scores'!$B708-'2. Enter scores'!AH708,"")</f>
        <v/>
      </c>
      <c r="AJ704" s="125" t="str">
        <f>IF('2. Enter scores'!AI708&lt;&gt;"",'2. Enter scores'!$B708-'2. Enter scores'!AI708,"")</f>
        <v/>
      </c>
      <c r="AK704" s="125" t="str">
        <f>IF('2. Enter scores'!AJ708&lt;&gt;"",'2. Enter scores'!$B708-'2. Enter scores'!AJ708,"")</f>
        <v/>
      </c>
      <c r="AL704" s="125" t="str">
        <f>IF('2. Enter scores'!AK708&lt;&gt;"",'2. Enter scores'!$B708-'2. Enter scores'!AK708,"")</f>
        <v/>
      </c>
      <c r="AM704" s="125" t="str">
        <f>IF('2. Enter scores'!AL708&lt;&gt;"",'2. Enter scores'!$B708-'2. Enter scores'!AL708,"")</f>
        <v/>
      </c>
      <c r="AN704" s="125" t="str">
        <f>IF('2. Enter scores'!AM708&lt;&gt;"",'2. Enter scores'!$B708-'2. Enter scores'!AM708,"")</f>
        <v/>
      </c>
      <c r="AO704" s="125" t="str">
        <f>IF('2. Enter scores'!AN708&lt;&gt;"",'2. Enter scores'!$B708-'2. Enter scores'!AN708,"")</f>
        <v/>
      </c>
      <c r="AP704" s="125" t="str">
        <f>IF('2. Enter scores'!AO708&lt;&gt;"",'2. Enter scores'!$B708-'2. Enter scores'!AO708,"")</f>
        <v/>
      </c>
      <c r="AQ704" s="125" t="str">
        <f>IF('2. Enter scores'!AP708&lt;&gt;"",'2. Enter scores'!$B708-'2. Enter scores'!AP708,"")</f>
        <v/>
      </c>
      <c r="AR704" s="125" t="str">
        <f>IF('2. Enter scores'!AQ708&lt;&gt;"",'2. Enter scores'!$B708-'2. Enter scores'!AQ708,"")</f>
        <v/>
      </c>
      <c r="AS704" s="125" t="str">
        <f>IF('2. Enter scores'!AR708&lt;&gt;"",'2. Enter scores'!$B708-'2. Enter scores'!AR708,"")</f>
        <v/>
      </c>
      <c r="AT704" s="125" t="str">
        <f>IF('2. Enter scores'!AS708&lt;&gt;"",'2. Enter scores'!$B708-'2. Enter scores'!AS708,"")</f>
        <v/>
      </c>
      <c r="AU704" s="125" t="str">
        <f>IF('2. Enter scores'!AT708&lt;&gt;"",'2. Enter scores'!$B708-'2. Enter scores'!AT708,"")</f>
        <v/>
      </c>
      <c r="AV704" s="125" t="str">
        <f>IF('2. Enter scores'!AU708&lt;&gt;"",'2. Enter scores'!$B708-'2. Enter scores'!AU708,"")</f>
        <v/>
      </c>
      <c r="AW704" s="125" t="str">
        <f>IF('2. Enter scores'!AV708&lt;&gt;"",'2. Enter scores'!$B708-'2. Enter scores'!AV708,"")</f>
        <v/>
      </c>
      <c r="AX704" s="125" t="str">
        <f>IF('2. Enter scores'!AW708&lt;&gt;"",'2. Enter scores'!$B708-'2. Enter scores'!AW708,"")</f>
        <v/>
      </c>
      <c r="AY704" s="125" t="str">
        <f>IF('2. Enter scores'!AX708&lt;&gt;"",'2. Enter scores'!$B708-'2. Enter scores'!AX708,"")</f>
        <v/>
      </c>
      <c r="AZ704" s="125" t="str">
        <f>IF('2. Enter scores'!AY708&lt;&gt;"",'2. Enter scores'!$B708-'2. Enter scores'!AY708,"")</f>
        <v/>
      </c>
      <c r="BA704" s="125" t="str">
        <f>IF('2. Enter scores'!AZ708&lt;&gt;"",'2. Enter scores'!$B708-'2. Enter scores'!AZ708,"")</f>
        <v/>
      </c>
      <c r="BB704" s="125" t="str">
        <f>IF('2. Enter scores'!BA708&lt;&gt;"",'2. Enter scores'!$B708-'2. Enter scores'!BA708,"")</f>
        <v/>
      </c>
      <c r="BC704" s="125" t="str">
        <f>IF('2. Enter scores'!BB708&lt;&gt;"",'2. Enter scores'!$B708-'2. Enter scores'!BB708,"")</f>
        <v/>
      </c>
      <c r="BD704" s="125" t="str">
        <f>IF('2. Enter scores'!BC708&lt;&gt;"",'2. Enter scores'!$B708-'2. Enter scores'!BC708,"")</f>
        <v/>
      </c>
      <c r="BE704" s="125" t="str">
        <f>IF('2. Enter scores'!BD708&lt;&gt;"",'2. Enter scores'!$B708-'2. Enter scores'!BD708,"")</f>
        <v/>
      </c>
      <c r="BF704" s="125" t="str">
        <f>IF('2. Enter scores'!BE708&lt;&gt;"",'2. Enter scores'!$B708-'2. Enter scores'!BE708,"")</f>
        <v/>
      </c>
      <c r="BG704" s="125" t="str">
        <f>IF('2. Enter scores'!BF708&lt;&gt;"",'2. Enter scores'!$B708-'2. Enter scores'!BF708,"")</f>
        <v/>
      </c>
      <c r="BH704" s="125" t="str">
        <f>IF('2. Enter scores'!BG708&lt;&gt;"",'2. Enter scores'!$B708-'2. Enter scores'!BG708,"")</f>
        <v/>
      </c>
      <c r="BI704" s="125" t="str">
        <f>IF('2. Enter scores'!BH708&lt;&gt;"",'2. Enter scores'!$B708-'2. Enter scores'!BH708,"")</f>
        <v/>
      </c>
      <c r="BJ704" s="125" t="str">
        <f>IF('2. Enter scores'!BI708&lt;&gt;"",'2. Enter scores'!$B708-'2. Enter scores'!BI708,"")</f>
        <v/>
      </c>
      <c r="BK704" s="125" t="str">
        <f>IF('2. Enter scores'!BJ708&lt;&gt;"",'2. Enter scores'!$B708-'2. Enter scores'!BJ708,"")</f>
        <v/>
      </c>
      <c r="BL704" s="125" t="str">
        <f>IF('2. Enter scores'!BK708&lt;&gt;"",'2. Enter scores'!$B708-'2. Enter scores'!BK708,"")</f>
        <v/>
      </c>
      <c r="BM704" s="125" t="str">
        <f>IF('2. Enter scores'!BL708&lt;&gt;"",'2. Enter scores'!$B708-'2. Enter scores'!BL708,"")</f>
        <v/>
      </c>
      <c r="BN704" s="125" t="str">
        <f>IF('2. Enter scores'!BM708&lt;&gt;"",'2. Enter scores'!$B708-'2. Enter scores'!BM708,"")</f>
        <v/>
      </c>
      <c r="BO704" s="125" t="str">
        <f>IF('2. Enter scores'!BN708&lt;&gt;"",'2. Enter scores'!$B708-'2. Enter scores'!BN708,"")</f>
        <v/>
      </c>
      <c r="BP704" s="108">
        <v>1000</v>
      </c>
    </row>
    <row r="705" spans="2:68" x14ac:dyDescent="0.35">
      <c r="B705" s="125" t="str">
        <f>IF('2. Enter scores'!A709&lt;&gt;"",'2. Enter scores'!A709,"")</f>
        <v/>
      </c>
      <c r="H705" s="125" t="str">
        <f>IF('2. Enter scores'!G709&lt;&gt;"",'2. Enter scores'!$B709-'2. Enter scores'!G709,"")</f>
        <v/>
      </c>
      <c r="I705" s="125" t="str">
        <f>IF('2. Enter scores'!H709&lt;&gt;"",'2. Enter scores'!$B709-'2. Enter scores'!H709,"")</f>
        <v/>
      </c>
      <c r="J705" s="125" t="str">
        <f>IF('2. Enter scores'!I709&lt;&gt;"",'2. Enter scores'!$B709-'2. Enter scores'!I709,"")</f>
        <v/>
      </c>
      <c r="K705" s="125" t="str">
        <f>IF('2. Enter scores'!J709&lt;&gt;"",'2. Enter scores'!$B709-'2. Enter scores'!J709,"")</f>
        <v/>
      </c>
      <c r="L705" s="125" t="str">
        <f>IF('2. Enter scores'!K709&lt;&gt;"",'2. Enter scores'!$B709-'2. Enter scores'!K709,"")</f>
        <v/>
      </c>
      <c r="M705" s="125" t="str">
        <f>IF('2. Enter scores'!L709&lt;&gt;"",'2. Enter scores'!$B709-'2. Enter scores'!L709,"")</f>
        <v/>
      </c>
      <c r="N705" s="125" t="str">
        <f>IF('2. Enter scores'!M709&lt;&gt;"",'2. Enter scores'!$B709-'2. Enter scores'!M709,"")</f>
        <v/>
      </c>
      <c r="O705" s="125" t="str">
        <f>IF('2. Enter scores'!N709&lt;&gt;"",'2. Enter scores'!$B709-'2. Enter scores'!N709,"")</f>
        <v/>
      </c>
      <c r="P705" s="125" t="str">
        <f>IF('2. Enter scores'!O709&lt;&gt;"",'2. Enter scores'!$B709-'2. Enter scores'!O709,"")</f>
        <v/>
      </c>
      <c r="Q705" s="125" t="str">
        <f>IF('2. Enter scores'!P709&lt;&gt;"",'2. Enter scores'!$B709-'2. Enter scores'!P709,"")</f>
        <v/>
      </c>
      <c r="R705" s="125" t="str">
        <f>IF('2. Enter scores'!Q709&lt;&gt;"",'2. Enter scores'!$B709-'2. Enter scores'!Q709,"")</f>
        <v/>
      </c>
      <c r="S705" s="125" t="str">
        <f>IF('2. Enter scores'!R709&lt;&gt;"",'2. Enter scores'!$B709-'2. Enter scores'!R709,"")</f>
        <v/>
      </c>
      <c r="T705" s="125" t="str">
        <f>IF('2. Enter scores'!S709&lt;&gt;"",'2. Enter scores'!$B709-'2. Enter scores'!S709,"")</f>
        <v/>
      </c>
      <c r="U705" s="125" t="str">
        <f>IF('2. Enter scores'!T709&lt;&gt;"",'2. Enter scores'!$B709-'2. Enter scores'!T709,"")</f>
        <v/>
      </c>
      <c r="V705" s="125" t="str">
        <f>IF('2. Enter scores'!U709&lt;&gt;"",'2. Enter scores'!$B709-'2. Enter scores'!U709,"")</f>
        <v/>
      </c>
      <c r="W705" s="125" t="str">
        <f>IF('2. Enter scores'!V709&lt;&gt;"",'2. Enter scores'!$B709-'2. Enter scores'!V709,"")</f>
        <v/>
      </c>
      <c r="X705" s="125" t="str">
        <f>IF('2. Enter scores'!W709&lt;&gt;"",'2. Enter scores'!$B709-'2. Enter scores'!W709,"")</f>
        <v/>
      </c>
      <c r="Y705" s="125" t="str">
        <f>IF('2. Enter scores'!X709&lt;&gt;"",'2. Enter scores'!$B709-'2. Enter scores'!X709,"")</f>
        <v/>
      </c>
      <c r="Z705" s="125" t="str">
        <f>IF('2. Enter scores'!Y709&lt;&gt;"",'2. Enter scores'!$B709-'2. Enter scores'!Y709,"")</f>
        <v/>
      </c>
      <c r="AA705" s="125" t="str">
        <f>IF('2. Enter scores'!Z709&lt;&gt;"",'2. Enter scores'!$B709-'2. Enter scores'!Z709,"")</f>
        <v/>
      </c>
      <c r="AB705" s="125" t="str">
        <f>IF('2. Enter scores'!AA709&lt;&gt;"",'2. Enter scores'!$B709-'2. Enter scores'!AA709,"")</f>
        <v/>
      </c>
      <c r="AC705" s="125" t="str">
        <f>IF('2. Enter scores'!AB709&lt;&gt;"",'2. Enter scores'!$B709-'2. Enter scores'!AB709,"")</f>
        <v/>
      </c>
      <c r="AD705" s="125" t="str">
        <f>IF('2. Enter scores'!AC709&lt;&gt;"",'2. Enter scores'!$B709-'2. Enter scores'!AC709,"")</f>
        <v/>
      </c>
      <c r="AE705" s="125" t="str">
        <f>IF('2. Enter scores'!AD709&lt;&gt;"",'2. Enter scores'!$B709-'2. Enter scores'!AD709,"")</f>
        <v/>
      </c>
      <c r="AF705" s="125" t="str">
        <f>IF('2. Enter scores'!AE709&lt;&gt;"",'2. Enter scores'!$B709-'2. Enter scores'!AE709,"")</f>
        <v/>
      </c>
      <c r="AG705" s="125" t="str">
        <f>IF('2. Enter scores'!AF709&lt;&gt;"",'2. Enter scores'!$B709-'2. Enter scores'!AF709,"")</f>
        <v/>
      </c>
      <c r="AH705" s="125" t="str">
        <f>IF('2. Enter scores'!AG709&lt;&gt;"",'2. Enter scores'!$B709-'2. Enter scores'!AG709,"")</f>
        <v/>
      </c>
      <c r="AI705" s="125" t="str">
        <f>IF('2. Enter scores'!AH709&lt;&gt;"",'2. Enter scores'!$B709-'2. Enter scores'!AH709,"")</f>
        <v/>
      </c>
      <c r="AJ705" s="125" t="str">
        <f>IF('2. Enter scores'!AI709&lt;&gt;"",'2. Enter scores'!$B709-'2. Enter scores'!AI709,"")</f>
        <v/>
      </c>
      <c r="AK705" s="125" t="str">
        <f>IF('2. Enter scores'!AJ709&lt;&gt;"",'2. Enter scores'!$B709-'2. Enter scores'!AJ709,"")</f>
        <v/>
      </c>
      <c r="AL705" s="125" t="str">
        <f>IF('2. Enter scores'!AK709&lt;&gt;"",'2. Enter scores'!$B709-'2. Enter scores'!AK709,"")</f>
        <v/>
      </c>
      <c r="AM705" s="125" t="str">
        <f>IF('2. Enter scores'!AL709&lt;&gt;"",'2. Enter scores'!$B709-'2. Enter scores'!AL709,"")</f>
        <v/>
      </c>
      <c r="AN705" s="125" t="str">
        <f>IF('2. Enter scores'!AM709&lt;&gt;"",'2. Enter scores'!$B709-'2. Enter scores'!AM709,"")</f>
        <v/>
      </c>
      <c r="AO705" s="125" t="str">
        <f>IF('2. Enter scores'!AN709&lt;&gt;"",'2. Enter scores'!$B709-'2. Enter scores'!AN709,"")</f>
        <v/>
      </c>
      <c r="AP705" s="125" t="str">
        <f>IF('2. Enter scores'!AO709&lt;&gt;"",'2. Enter scores'!$B709-'2. Enter scores'!AO709,"")</f>
        <v/>
      </c>
      <c r="AQ705" s="125" t="str">
        <f>IF('2. Enter scores'!AP709&lt;&gt;"",'2. Enter scores'!$B709-'2. Enter scores'!AP709,"")</f>
        <v/>
      </c>
      <c r="AR705" s="125" t="str">
        <f>IF('2. Enter scores'!AQ709&lt;&gt;"",'2. Enter scores'!$B709-'2. Enter scores'!AQ709,"")</f>
        <v/>
      </c>
      <c r="AS705" s="125" t="str">
        <f>IF('2. Enter scores'!AR709&lt;&gt;"",'2. Enter scores'!$B709-'2. Enter scores'!AR709,"")</f>
        <v/>
      </c>
      <c r="AT705" s="125" t="str">
        <f>IF('2. Enter scores'!AS709&lt;&gt;"",'2. Enter scores'!$B709-'2. Enter scores'!AS709,"")</f>
        <v/>
      </c>
      <c r="AU705" s="125" t="str">
        <f>IF('2. Enter scores'!AT709&lt;&gt;"",'2. Enter scores'!$B709-'2. Enter scores'!AT709,"")</f>
        <v/>
      </c>
      <c r="AV705" s="125" t="str">
        <f>IF('2. Enter scores'!AU709&lt;&gt;"",'2. Enter scores'!$B709-'2. Enter scores'!AU709,"")</f>
        <v/>
      </c>
      <c r="AW705" s="125" t="str">
        <f>IF('2. Enter scores'!AV709&lt;&gt;"",'2. Enter scores'!$B709-'2. Enter scores'!AV709,"")</f>
        <v/>
      </c>
      <c r="AX705" s="125" t="str">
        <f>IF('2. Enter scores'!AW709&lt;&gt;"",'2. Enter scores'!$B709-'2. Enter scores'!AW709,"")</f>
        <v/>
      </c>
      <c r="AY705" s="125" t="str">
        <f>IF('2. Enter scores'!AX709&lt;&gt;"",'2. Enter scores'!$B709-'2. Enter scores'!AX709,"")</f>
        <v/>
      </c>
      <c r="AZ705" s="125" t="str">
        <f>IF('2. Enter scores'!AY709&lt;&gt;"",'2. Enter scores'!$B709-'2. Enter scores'!AY709,"")</f>
        <v/>
      </c>
      <c r="BA705" s="125" t="str">
        <f>IF('2. Enter scores'!AZ709&lt;&gt;"",'2. Enter scores'!$B709-'2. Enter scores'!AZ709,"")</f>
        <v/>
      </c>
      <c r="BB705" s="125" t="str">
        <f>IF('2. Enter scores'!BA709&lt;&gt;"",'2. Enter scores'!$B709-'2. Enter scores'!BA709,"")</f>
        <v/>
      </c>
      <c r="BC705" s="125" t="str">
        <f>IF('2. Enter scores'!BB709&lt;&gt;"",'2. Enter scores'!$B709-'2. Enter scores'!BB709,"")</f>
        <v/>
      </c>
      <c r="BD705" s="125" t="str">
        <f>IF('2. Enter scores'!BC709&lt;&gt;"",'2. Enter scores'!$B709-'2. Enter scores'!BC709,"")</f>
        <v/>
      </c>
      <c r="BE705" s="125" t="str">
        <f>IF('2. Enter scores'!BD709&lt;&gt;"",'2. Enter scores'!$B709-'2. Enter scores'!BD709,"")</f>
        <v/>
      </c>
      <c r="BF705" s="125" t="str">
        <f>IF('2. Enter scores'!BE709&lt;&gt;"",'2. Enter scores'!$B709-'2. Enter scores'!BE709,"")</f>
        <v/>
      </c>
      <c r="BG705" s="125" t="str">
        <f>IF('2. Enter scores'!BF709&lt;&gt;"",'2. Enter scores'!$B709-'2. Enter scores'!BF709,"")</f>
        <v/>
      </c>
      <c r="BH705" s="125" t="str">
        <f>IF('2. Enter scores'!BG709&lt;&gt;"",'2. Enter scores'!$B709-'2. Enter scores'!BG709,"")</f>
        <v/>
      </c>
      <c r="BI705" s="125" t="str">
        <f>IF('2. Enter scores'!BH709&lt;&gt;"",'2. Enter scores'!$B709-'2. Enter scores'!BH709,"")</f>
        <v/>
      </c>
      <c r="BJ705" s="125" t="str">
        <f>IF('2. Enter scores'!BI709&lt;&gt;"",'2. Enter scores'!$B709-'2. Enter scores'!BI709,"")</f>
        <v/>
      </c>
      <c r="BK705" s="125" t="str">
        <f>IF('2. Enter scores'!BJ709&lt;&gt;"",'2. Enter scores'!$B709-'2. Enter scores'!BJ709,"")</f>
        <v/>
      </c>
      <c r="BL705" s="125" t="str">
        <f>IF('2. Enter scores'!BK709&lt;&gt;"",'2. Enter scores'!$B709-'2. Enter scores'!BK709,"")</f>
        <v/>
      </c>
      <c r="BM705" s="125" t="str">
        <f>IF('2. Enter scores'!BL709&lt;&gt;"",'2. Enter scores'!$B709-'2. Enter scores'!BL709,"")</f>
        <v/>
      </c>
      <c r="BN705" s="125" t="str">
        <f>IF('2. Enter scores'!BM709&lt;&gt;"",'2. Enter scores'!$B709-'2. Enter scores'!BM709,"")</f>
        <v/>
      </c>
      <c r="BO705" s="125" t="str">
        <f>IF('2. Enter scores'!BN709&lt;&gt;"",'2. Enter scores'!$B709-'2. Enter scores'!BN709,"")</f>
        <v/>
      </c>
      <c r="BP705" s="108">
        <v>1000</v>
      </c>
    </row>
    <row r="706" spans="2:68" x14ac:dyDescent="0.35">
      <c r="B706" s="125" t="str">
        <f>IF('2. Enter scores'!A710&lt;&gt;"",'2. Enter scores'!A710,"")</f>
        <v/>
      </c>
      <c r="H706" s="125" t="str">
        <f>IF('2. Enter scores'!G710&lt;&gt;"",'2. Enter scores'!$B710-'2. Enter scores'!G710,"")</f>
        <v/>
      </c>
      <c r="I706" s="125" t="str">
        <f>IF('2. Enter scores'!H710&lt;&gt;"",'2. Enter scores'!$B710-'2. Enter scores'!H710,"")</f>
        <v/>
      </c>
      <c r="J706" s="125" t="str">
        <f>IF('2. Enter scores'!I710&lt;&gt;"",'2. Enter scores'!$B710-'2. Enter scores'!I710,"")</f>
        <v/>
      </c>
      <c r="K706" s="125" t="str">
        <f>IF('2. Enter scores'!J710&lt;&gt;"",'2. Enter scores'!$B710-'2. Enter scores'!J710,"")</f>
        <v/>
      </c>
      <c r="L706" s="125" t="str">
        <f>IF('2. Enter scores'!K710&lt;&gt;"",'2. Enter scores'!$B710-'2. Enter scores'!K710,"")</f>
        <v/>
      </c>
      <c r="M706" s="125" t="str">
        <f>IF('2. Enter scores'!L710&lt;&gt;"",'2. Enter scores'!$B710-'2. Enter scores'!L710,"")</f>
        <v/>
      </c>
      <c r="N706" s="125" t="str">
        <f>IF('2. Enter scores'!M710&lt;&gt;"",'2. Enter scores'!$B710-'2. Enter scores'!M710,"")</f>
        <v/>
      </c>
      <c r="O706" s="125" t="str">
        <f>IF('2. Enter scores'!N710&lt;&gt;"",'2. Enter scores'!$B710-'2. Enter scores'!N710,"")</f>
        <v/>
      </c>
      <c r="P706" s="125" t="str">
        <f>IF('2. Enter scores'!O710&lt;&gt;"",'2. Enter scores'!$B710-'2. Enter scores'!O710,"")</f>
        <v/>
      </c>
      <c r="Q706" s="125" t="str">
        <f>IF('2. Enter scores'!P710&lt;&gt;"",'2. Enter scores'!$B710-'2. Enter scores'!P710,"")</f>
        <v/>
      </c>
      <c r="R706" s="125" t="str">
        <f>IF('2. Enter scores'!Q710&lt;&gt;"",'2. Enter scores'!$B710-'2. Enter scores'!Q710,"")</f>
        <v/>
      </c>
      <c r="S706" s="125" t="str">
        <f>IF('2. Enter scores'!R710&lt;&gt;"",'2. Enter scores'!$B710-'2. Enter scores'!R710,"")</f>
        <v/>
      </c>
      <c r="T706" s="125" t="str">
        <f>IF('2. Enter scores'!S710&lt;&gt;"",'2. Enter scores'!$B710-'2. Enter scores'!S710,"")</f>
        <v/>
      </c>
      <c r="U706" s="125" t="str">
        <f>IF('2. Enter scores'!T710&lt;&gt;"",'2. Enter scores'!$B710-'2. Enter scores'!T710,"")</f>
        <v/>
      </c>
      <c r="V706" s="125" t="str">
        <f>IF('2. Enter scores'!U710&lt;&gt;"",'2. Enter scores'!$B710-'2. Enter scores'!U710,"")</f>
        <v/>
      </c>
      <c r="W706" s="125" t="str">
        <f>IF('2. Enter scores'!V710&lt;&gt;"",'2. Enter scores'!$B710-'2. Enter scores'!V710,"")</f>
        <v/>
      </c>
      <c r="X706" s="125" t="str">
        <f>IF('2. Enter scores'!W710&lt;&gt;"",'2. Enter scores'!$B710-'2. Enter scores'!W710,"")</f>
        <v/>
      </c>
      <c r="Y706" s="125" t="str">
        <f>IF('2. Enter scores'!X710&lt;&gt;"",'2. Enter scores'!$B710-'2. Enter scores'!X710,"")</f>
        <v/>
      </c>
      <c r="Z706" s="125" t="str">
        <f>IF('2. Enter scores'!Y710&lt;&gt;"",'2. Enter scores'!$B710-'2. Enter scores'!Y710,"")</f>
        <v/>
      </c>
      <c r="AA706" s="125" t="str">
        <f>IF('2. Enter scores'!Z710&lt;&gt;"",'2. Enter scores'!$B710-'2. Enter scores'!Z710,"")</f>
        <v/>
      </c>
      <c r="AB706" s="125" t="str">
        <f>IF('2. Enter scores'!AA710&lt;&gt;"",'2. Enter scores'!$B710-'2. Enter scores'!AA710,"")</f>
        <v/>
      </c>
      <c r="AC706" s="125" t="str">
        <f>IF('2. Enter scores'!AB710&lt;&gt;"",'2. Enter scores'!$B710-'2. Enter scores'!AB710,"")</f>
        <v/>
      </c>
      <c r="AD706" s="125" t="str">
        <f>IF('2. Enter scores'!AC710&lt;&gt;"",'2. Enter scores'!$B710-'2. Enter scores'!AC710,"")</f>
        <v/>
      </c>
      <c r="AE706" s="125" t="str">
        <f>IF('2. Enter scores'!AD710&lt;&gt;"",'2. Enter scores'!$B710-'2. Enter scores'!AD710,"")</f>
        <v/>
      </c>
      <c r="AF706" s="125" t="str">
        <f>IF('2. Enter scores'!AE710&lt;&gt;"",'2. Enter scores'!$B710-'2. Enter scores'!AE710,"")</f>
        <v/>
      </c>
      <c r="AG706" s="125" t="str">
        <f>IF('2. Enter scores'!AF710&lt;&gt;"",'2. Enter scores'!$B710-'2. Enter scores'!AF710,"")</f>
        <v/>
      </c>
      <c r="AH706" s="125" t="str">
        <f>IF('2. Enter scores'!AG710&lt;&gt;"",'2. Enter scores'!$B710-'2. Enter scores'!AG710,"")</f>
        <v/>
      </c>
      <c r="AI706" s="125" t="str">
        <f>IF('2. Enter scores'!AH710&lt;&gt;"",'2. Enter scores'!$B710-'2. Enter scores'!AH710,"")</f>
        <v/>
      </c>
      <c r="AJ706" s="125" t="str">
        <f>IF('2. Enter scores'!AI710&lt;&gt;"",'2. Enter scores'!$B710-'2. Enter scores'!AI710,"")</f>
        <v/>
      </c>
      <c r="AK706" s="125" t="str">
        <f>IF('2. Enter scores'!AJ710&lt;&gt;"",'2. Enter scores'!$B710-'2. Enter scores'!AJ710,"")</f>
        <v/>
      </c>
      <c r="AL706" s="125" t="str">
        <f>IF('2. Enter scores'!AK710&lt;&gt;"",'2. Enter scores'!$B710-'2. Enter scores'!AK710,"")</f>
        <v/>
      </c>
      <c r="AM706" s="125" t="str">
        <f>IF('2. Enter scores'!AL710&lt;&gt;"",'2. Enter scores'!$B710-'2. Enter scores'!AL710,"")</f>
        <v/>
      </c>
      <c r="AN706" s="125" t="str">
        <f>IF('2. Enter scores'!AM710&lt;&gt;"",'2. Enter scores'!$B710-'2. Enter scores'!AM710,"")</f>
        <v/>
      </c>
      <c r="AO706" s="125" t="str">
        <f>IF('2. Enter scores'!AN710&lt;&gt;"",'2. Enter scores'!$B710-'2. Enter scores'!AN710,"")</f>
        <v/>
      </c>
      <c r="AP706" s="125" t="str">
        <f>IF('2. Enter scores'!AO710&lt;&gt;"",'2. Enter scores'!$B710-'2. Enter scores'!AO710,"")</f>
        <v/>
      </c>
      <c r="AQ706" s="125" t="str">
        <f>IF('2. Enter scores'!AP710&lt;&gt;"",'2. Enter scores'!$B710-'2. Enter scores'!AP710,"")</f>
        <v/>
      </c>
      <c r="AR706" s="125" t="str">
        <f>IF('2. Enter scores'!AQ710&lt;&gt;"",'2. Enter scores'!$B710-'2. Enter scores'!AQ710,"")</f>
        <v/>
      </c>
      <c r="AS706" s="125" t="str">
        <f>IF('2. Enter scores'!AR710&lt;&gt;"",'2. Enter scores'!$B710-'2. Enter scores'!AR710,"")</f>
        <v/>
      </c>
      <c r="AT706" s="125" t="str">
        <f>IF('2. Enter scores'!AS710&lt;&gt;"",'2. Enter scores'!$B710-'2. Enter scores'!AS710,"")</f>
        <v/>
      </c>
      <c r="AU706" s="125" t="str">
        <f>IF('2. Enter scores'!AT710&lt;&gt;"",'2. Enter scores'!$B710-'2. Enter scores'!AT710,"")</f>
        <v/>
      </c>
      <c r="AV706" s="125" t="str">
        <f>IF('2. Enter scores'!AU710&lt;&gt;"",'2. Enter scores'!$B710-'2. Enter scores'!AU710,"")</f>
        <v/>
      </c>
      <c r="AW706" s="125" t="str">
        <f>IF('2. Enter scores'!AV710&lt;&gt;"",'2. Enter scores'!$B710-'2. Enter scores'!AV710,"")</f>
        <v/>
      </c>
      <c r="AX706" s="125" t="str">
        <f>IF('2. Enter scores'!AW710&lt;&gt;"",'2. Enter scores'!$B710-'2. Enter scores'!AW710,"")</f>
        <v/>
      </c>
      <c r="AY706" s="125" t="str">
        <f>IF('2. Enter scores'!AX710&lt;&gt;"",'2. Enter scores'!$B710-'2. Enter scores'!AX710,"")</f>
        <v/>
      </c>
      <c r="AZ706" s="125" t="str">
        <f>IF('2. Enter scores'!AY710&lt;&gt;"",'2. Enter scores'!$B710-'2. Enter scores'!AY710,"")</f>
        <v/>
      </c>
      <c r="BA706" s="125" t="str">
        <f>IF('2. Enter scores'!AZ710&lt;&gt;"",'2. Enter scores'!$B710-'2. Enter scores'!AZ710,"")</f>
        <v/>
      </c>
      <c r="BB706" s="125" t="str">
        <f>IF('2. Enter scores'!BA710&lt;&gt;"",'2. Enter scores'!$B710-'2. Enter scores'!BA710,"")</f>
        <v/>
      </c>
      <c r="BC706" s="125" t="str">
        <f>IF('2. Enter scores'!BB710&lt;&gt;"",'2. Enter scores'!$B710-'2. Enter scores'!BB710,"")</f>
        <v/>
      </c>
      <c r="BD706" s="125" t="str">
        <f>IF('2. Enter scores'!BC710&lt;&gt;"",'2. Enter scores'!$B710-'2. Enter scores'!BC710,"")</f>
        <v/>
      </c>
      <c r="BE706" s="125" t="str">
        <f>IF('2. Enter scores'!BD710&lt;&gt;"",'2. Enter scores'!$B710-'2. Enter scores'!BD710,"")</f>
        <v/>
      </c>
      <c r="BF706" s="125" t="str">
        <f>IF('2. Enter scores'!BE710&lt;&gt;"",'2. Enter scores'!$B710-'2. Enter scores'!BE710,"")</f>
        <v/>
      </c>
      <c r="BG706" s="125" t="str">
        <f>IF('2. Enter scores'!BF710&lt;&gt;"",'2. Enter scores'!$B710-'2. Enter scores'!BF710,"")</f>
        <v/>
      </c>
      <c r="BH706" s="125" t="str">
        <f>IF('2. Enter scores'!BG710&lt;&gt;"",'2. Enter scores'!$B710-'2. Enter scores'!BG710,"")</f>
        <v/>
      </c>
      <c r="BI706" s="125" t="str">
        <f>IF('2. Enter scores'!BH710&lt;&gt;"",'2. Enter scores'!$B710-'2. Enter scores'!BH710,"")</f>
        <v/>
      </c>
      <c r="BJ706" s="125" t="str">
        <f>IF('2. Enter scores'!BI710&lt;&gt;"",'2. Enter scores'!$B710-'2. Enter scores'!BI710,"")</f>
        <v/>
      </c>
      <c r="BK706" s="125" t="str">
        <f>IF('2. Enter scores'!BJ710&lt;&gt;"",'2. Enter scores'!$B710-'2. Enter scores'!BJ710,"")</f>
        <v/>
      </c>
      <c r="BL706" s="125" t="str">
        <f>IF('2. Enter scores'!BK710&lt;&gt;"",'2. Enter scores'!$B710-'2. Enter scores'!BK710,"")</f>
        <v/>
      </c>
      <c r="BM706" s="125" t="str">
        <f>IF('2. Enter scores'!BL710&lt;&gt;"",'2. Enter scores'!$B710-'2. Enter scores'!BL710,"")</f>
        <v/>
      </c>
      <c r="BN706" s="125" t="str">
        <f>IF('2. Enter scores'!BM710&lt;&gt;"",'2. Enter scores'!$B710-'2. Enter scores'!BM710,"")</f>
        <v/>
      </c>
      <c r="BO706" s="125" t="str">
        <f>IF('2. Enter scores'!BN710&lt;&gt;"",'2. Enter scores'!$B710-'2. Enter scores'!BN710,"")</f>
        <v/>
      </c>
      <c r="BP706" s="108">
        <v>1000</v>
      </c>
    </row>
    <row r="707" spans="2:68" x14ac:dyDescent="0.35">
      <c r="B707" s="125" t="str">
        <f>IF('2. Enter scores'!A711&lt;&gt;"",'2. Enter scores'!A711,"")</f>
        <v/>
      </c>
      <c r="H707" s="125" t="str">
        <f>IF('2. Enter scores'!G711&lt;&gt;"",'2. Enter scores'!$B711-'2. Enter scores'!G711,"")</f>
        <v/>
      </c>
      <c r="I707" s="125" t="str">
        <f>IF('2. Enter scores'!H711&lt;&gt;"",'2. Enter scores'!$B711-'2. Enter scores'!H711,"")</f>
        <v/>
      </c>
      <c r="J707" s="125" t="str">
        <f>IF('2. Enter scores'!I711&lt;&gt;"",'2. Enter scores'!$B711-'2. Enter scores'!I711,"")</f>
        <v/>
      </c>
      <c r="K707" s="125" t="str">
        <f>IF('2. Enter scores'!J711&lt;&gt;"",'2. Enter scores'!$B711-'2. Enter scores'!J711,"")</f>
        <v/>
      </c>
      <c r="L707" s="125" t="str">
        <f>IF('2. Enter scores'!K711&lt;&gt;"",'2. Enter scores'!$B711-'2. Enter scores'!K711,"")</f>
        <v/>
      </c>
      <c r="M707" s="125" t="str">
        <f>IF('2. Enter scores'!L711&lt;&gt;"",'2. Enter scores'!$B711-'2. Enter scores'!L711,"")</f>
        <v/>
      </c>
      <c r="N707" s="125" t="str">
        <f>IF('2. Enter scores'!M711&lt;&gt;"",'2. Enter scores'!$B711-'2. Enter scores'!M711,"")</f>
        <v/>
      </c>
      <c r="O707" s="125" t="str">
        <f>IF('2. Enter scores'!N711&lt;&gt;"",'2. Enter scores'!$B711-'2. Enter scores'!N711,"")</f>
        <v/>
      </c>
      <c r="P707" s="125" t="str">
        <f>IF('2. Enter scores'!O711&lt;&gt;"",'2. Enter scores'!$B711-'2. Enter scores'!O711,"")</f>
        <v/>
      </c>
      <c r="Q707" s="125" t="str">
        <f>IF('2. Enter scores'!P711&lt;&gt;"",'2. Enter scores'!$B711-'2. Enter scores'!P711,"")</f>
        <v/>
      </c>
      <c r="R707" s="125" t="str">
        <f>IF('2. Enter scores'!Q711&lt;&gt;"",'2. Enter scores'!$B711-'2. Enter scores'!Q711,"")</f>
        <v/>
      </c>
      <c r="S707" s="125" t="str">
        <f>IF('2. Enter scores'!R711&lt;&gt;"",'2. Enter scores'!$B711-'2. Enter scores'!R711,"")</f>
        <v/>
      </c>
      <c r="T707" s="125" t="str">
        <f>IF('2. Enter scores'!S711&lt;&gt;"",'2. Enter scores'!$B711-'2. Enter scores'!S711,"")</f>
        <v/>
      </c>
      <c r="U707" s="125" t="str">
        <f>IF('2. Enter scores'!T711&lt;&gt;"",'2. Enter scores'!$B711-'2. Enter scores'!T711,"")</f>
        <v/>
      </c>
      <c r="V707" s="125" t="str">
        <f>IF('2. Enter scores'!U711&lt;&gt;"",'2. Enter scores'!$B711-'2. Enter scores'!U711,"")</f>
        <v/>
      </c>
      <c r="W707" s="125" t="str">
        <f>IF('2. Enter scores'!V711&lt;&gt;"",'2. Enter scores'!$B711-'2. Enter scores'!V711,"")</f>
        <v/>
      </c>
      <c r="X707" s="125" t="str">
        <f>IF('2. Enter scores'!W711&lt;&gt;"",'2. Enter scores'!$B711-'2. Enter scores'!W711,"")</f>
        <v/>
      </c>
      <c r="Y707" s="125" t="str">
        <f>IF('2. Enter scores'!X711&lt;&gt;"",'2. Enter scores'!$B711-'2. Enter scores'!X711,"")</f>
        <v/>
      </c>
      <c r="Z707" s="125" t="str">
        <f>IF('2. Enter scores'!Y711&lt;&gt;"",'2. Enter scores'!$B711-'2. Enter scores'!Y711,"")</f>
        <v/>
      </c>
      <c r="AA707" s="125" t="str">
        <f>IF('2. Enter scores'!Z711&lt;&gt;"",'2. Enter scores'!$B711-'2. Enter scores'!Z711,"")</f>
        <v/>
      </c>
      <c r="AB707" s="125" t="str">
        <f>IF('2. Enter scores'!AA711&lt;&gt;"",'2. Enter scores'!$B711-'2. Enter scores'!AA711,"")</f>
        <v/>
      </c>
      <c r="AC707" s="125" t="str">
        <f>IF('2. Enter scores'!AB711&lt;&gt;"",'2. Enter scores'!$B711-'2. Enter scores'!AB711,"")</f>
        <v/>
      </c>
      <c r="AD707" s="125" t="str">
        <f>IF('2. Enter scores'!AC711&lt;&gt;"",'2. Enter scores'!$B711-'2. Enter scores'!AC711,"")</f>
        <v/>
      </c>
      <c r="AE707" s="125" t="str">
        <f>IF('2. Enter scores'!AD711&lt;&gt;"",'2. Enter scores'!$B711-'2. Enter scores'!AD711,"")</f>
        <v/>
      </c>
      <c r="AF707" s="125" t="str">
        <f>IF('2. Enter scores'!AE711&lt;&gt;"",'2. Enter scores'!$B711-'2. Enter scores'!AE711,"")</f>
        <v/>
      </c>
      <c r="AG707" s="125" t="str">
        <f>IF('2. Enter scores'!AF711&lt;&gt;"",'2. Enter scores'!$B711-'2. Enter scores'!AF711,"")</f>
        <v/>
      </c>
      <c r="AH707" s="125" t="str">
        <f>IF('2. Enter scores'!AG711&lt;&gt;"",'2. Enter scores'!$B711-'2. Enter scores'!AG711,"")</f>
        <v/>
      </c>
      <c r="AI707" s="125" t="str">
        <f>IF('2. Enter scores'!AH711&lt;&gt;"",'2. Enter scores'!$B711-'2. Enter scores'!AH711,"")</f>
        <v/>
      </c>
      <c r="AJ707" s="125" t="str">
        <f>IF('2. Enter scores'!AI711&lt;&gt;"",'2. Enter scores'!$B711-'2. Enter scores'!AI711,"")</f>
        <v/>
      </c>
      <c r="AK707" s="125" t="str">
        <f>IF('2. Enter scores'!AJ711&lt;&gt;"",'2. Enter scores'!$B711-'2. Enter scores'!AJ711,"")</f>
        <v/>
      </c>
      <c r="AL707" s="125" t="str">
        <f>IF('2. Enter scores'!AK711&lt;&gt;"",'2. Enter scores'!$B711-'2. Enter scores'!AK711,"")</f>
        <v/>
      </c>
      <c r="AM707" s="125" t="str">
        <f>IF('2. Enter scores'!AL711&lt;&gt;"",'2. Enter scores'!$B711-'2. Enter scores'!AL711,"")</f>
        <v/>
      </c>
      <c r="AN707" s="125" t="str">
        <f>IF('2. Enter scores'!AM711&lt;&gt;"",'2. Enter scores'!$B711-'2. Enter scores'!AM711,"")</f>
        <v/>
      </c>
      <c r="AO707" s="125" t="str">
        <f>IF('2. Enter scores'!AN711&lt;&gt;"",'2. Enter scores'!$B711-'2. Enter scores'!AN711,"")</f>
        <v/>
      </c>
      <c r="AP707" s="125" t="str">
        <f>IF('2. Enter scores'!AO711&lt;&gt;"",'2. Enter scores'!$B711-'2. Enter scores'!AO711,"")</f>
        <v/>
      </c>
      <c r="AQ707" s="125" t="str">
        <f>IF('2. Enter scores'!AP711&lt;&gt;"",'2. Enter scores'!$B711-'2. Enter scores'!AP711,"")</f>
        <v/>
      </c>
      <c r="AR707" s="125" t="str">
        <f>IF('2. Enter scores'!AQ711&lt;&gt;"",'2. Enter scores'!$B711-'2. Enter scores'!AQ711,"")</f>
        <v/>
      </c>
      <c r="AS707" s="125" t="str">
        <f>IF('2. Enter scores'!AR711&lt;&gt;"",'2. Enter scores'!$B711-'2. Enter scores'!AR711,"")</f>
        <v/>
      </c>
      <c r="AT707" s="125" t="str">
        <f>IF('2. Enter scores'!AS711&lt;&gt;"",'2. Enter scores'!$B711-'2. Enter scores'!AS711,"")</f>
        <v/>
      </c>
      <c r="AU707" s="125" t="str">
        <f>IF('2. Enter scores'!AT711&lt;&gt;"",'2. Enter scores'!$B711-'2. Enter scores'!AT711,"")</f>
        <v/>
      </c>
      <c r="AV707" s="125" t="str">
        <f>IF('2. Enter scores'!AU711&lt;&gt;"",'2. Enter scores'!$B711-'2. Enter scores'!AU711,"")</f>
        <v/>
      </c>
      <c r="AW707" s="125" t="str">
        <f>IF('2. Enter scores'!AV711&lt;&gt;"",'2. Enter scores'!$B711-'2. Enter scores'!AV711,"")</f>
        <v/>
      </c>
      <c r="AX707" s="125" t="str">
        <f>IF('2. Enter scores'!AW711&lt;&gt;"",'2. Enter scores'!$B711-'2. Enter scores'!AW711,"")</f>
        <v/>
      </c>
      <c r="AY707" s="125" t="str">
        <f>IF('2. Enter scores'!AX711&lt;&gt;"",'2. Enter scores'!$B711-'2. Enter scores'!AX711,"")</f>
        <v/>
      </c>
      <c r="AZ707" s="125" t="str">
        <f>IF('2. Enter scores'!AY711&lt;&gt;"",'2. Enter scores'!$B711-'2. Enter scores'!AY711,"")</f>
        <v/>
      </c>
      <c r="BA707" s="125" t="str">
        <f>IF('2. Enter scores'!AZ711&lt;&gt;"",'2. Enter scores'!$B711-'2. Enter scores'!AZ711,"")</f>
        <v/>
      </c>
      <c r="BB707" s="125" t="str">
        <f>IF('2. Enter scores'!BA711&lt;&gt;"",'2. Enter scores'!$B711-'2. Enter scores'!BA711,"")</f>
        <v/>
      </c>
      <c r="BC707" s="125" t="str">
        <f>IF('2. Enter scores'!BB711&lt;&gt;"",'2. Enter scores'!$B711-'2. Enter scores'!BB711,"")</f>
        <v/>
      </c>
      <c r="BD707" s="125" t="str">
        <f>IF('2. Enter scores'!BC711&lt;&gt;"",'2. Enter scores'!$B711-'2. Enter scores'!BC711,"")</f>
        <v/>
      </c>
      <c r="BE707" s="125" t="str">
        <f>IF('2. Enter scores'!BD711&lt;&gt;"",'2. Enter scores'!$B711-'2. Enter scores'!BD711,"")</f>
        <v/>
      </c>
      <c r="BF707" s="125" t="str">
        <f>IF('2. Enter scores'!BE711&lt;&gt;"",'2. Enter scores'!$B711-'2. Enter scores'!BE711,"")</f>
        <v/>
      </c>
      <c r="BG707" s="125" t="str">
        <f>IF('2. Enter scores'!BF711&lt;&gt;"",'2. Enter scores'!$B711-'2. Enter scores'!BF711,"")</f>
        <v/>
      </c>
      <c r="BH707" s="125" t="str">
        <f>IF('2. Enter scores'!BG711&lt;&gt;"",'2. Enter scores'!$B711-'2. Enter scores'!BG711,"")</f>
        <v/>
      </c>
      <c r="BI707" s="125" t="str">
        <f>IF('2. Enter scores'!BH711&lt;&gt;"",'2. Enter scores'!$B711-'2. Enter scores'!BH711,"")</f>
        <v/>
      </c>
      <c r="BJ707" s="125" t="str">
        <f>IF('2. Enter scores'!BI711&lt;&gt;"",'2. Enter scores'!$B711-'2. Enter scores'!BI711,"")</f>
        <v/>
      </c>
      <c r="BK707" s="125" t="str">
        <f>IF('2. Enter scores'!BJ711&lt;&gt;"",'2. Enter scores'!$B711-'2. Enter scores'!BJ711,"")</f>
        <v/>
      </c>
      <c r="BL707" s="125" t="str">
        <f>IF('2. Enter scores'!BK711&lt;&gt;"",'2. Enter scores'!$B711-'2. Enter scores'!BK711,"")</f>
        <v/>
      </c>
      <c r="BM707" s="125" t="str">
        <f>IF('2. Enter scores'!BL711&lt;&gt;"",'2. Enter scores'!$B711-'2. Enter scores'!BL711,"")</f>
        <v/>
      </c>
      <c r="BN707" s="125" t="str">
        <f>IF('2. Enter scores'!BM711&lt;&gt;"",'2. Enter scores'!$B711-'2. Enter scores'!BM711,"")</f>
        <v/>
      </c>
      <c r="BO707" s="125" t="str">
        <f>IF('2. Enter scores'!BN711&lt;&gt;"",'2. Enter scores'!$B711-'2. Enter scores'!BN711,"")</f>
        <v/>
      </c>
      <c r="BP707" s="108">
        <v>1000</v>
      </c>
    </row>
    <row r="708" spans="2:68" x14ac:dyDescent="0.35">
      <c r="B708" s="125" t="str">
        <f>IF('2. Enter scores'!A712&lt;&gt;"",'2. Enter scores'!A712,"")</f>
        <v/>
      </c>
      <c r="H708" s="125" t="str">
        <f>IF('2. Enter scores'!G712&lt;&gt;"",'2. Enter scores'!$B712-'2. Enter scores'!G712,"")</f>
        <v/>
      </c>
      <c r="I708" s="125" t="str">
        <f>IF('2. Enter scores'!H712&lt;&gt;"",'2. Enter scores'!$B712-'2. Enter scores'!H712,"")</f>
        <v/>
      </c>
      <c r="J708" s="125" t="str">
        <f>IF('2. Enter scores'!I712&lt;&gt;"",'2. Enter scores'!$B712-'2. Enter scores'!I712,"")</f>
        <v/>
      </c>
      <c r="K708" s="125" t="str">
        <f>IF('2. Enter scores'!J712&lt;&gt;"",'2. Enter scores'!$B712-'2. Enter scores'!J712,"")</f>
        <v/>
      </c>
      <c r="L708" s="125" t="str">
        <f>IF('2. Enter scores'!K712&lt;&gt;"",'2. Enter scores'!$B712-'2. Enter scores'!K712,"")</f>
        <v/>
      </c>
      <c r="M708" s="125" t="str">
        <f>IF('2. Enter scores'!L712&lt;&gt;"",'2. Enter scores'!$B712-'2. Enter scores'!L712,"")</f>
        <v/>
      </c>
      <c r="N708" s="125" t="str">
        <f>IF('2. Enter scores'!M712&lt;&gt;"",'2. Enter scores'!$B712-'2. Enter scores'!M712,"")</f>
        <v/>
      </c>
      <c r="O708" s="125" t="str">
        <f>IF('2. Enter scores'!N712&lt;&gt;"",'2. Enter scores'!$B712-'2. Enter scores'!N712,"")</f>
        <v/>
      </c>
      <c r="P708" s="125" t="str">
        <f>IF('2. Enter scores'!O712&lt;&gt;"",'2. Enter scores'!$B712-'2. Enter scores'!O712,"")</f>
        <v/>
      </c>
      <c r="Q708" s="125" t="str">
        <f>IF('2. Enter scores'!P712&lt;&gt;"",'2. Enter scores'!$B712-'2. Enter scores'!P712,"")</f>
        <v/>
      </c>
      <c r="R708" s="125" t="str">
        <f>IF('2. Enter scores'!Q712&lt;&gt;"",'2. Enter scores'!$B712-'2. Enter scores'!Q712,"")</f>
        <v/>
      </c>
      <c r="S708" s="125" t="str">
        <f>IF('2. Enter scores'!R712&lt;&gt;"",'2. Enter scores'!$B712-'2. Enter scores'!R712,"")</f>
        <v/>
      </c>
      <c r="T708" s="125" t="str">
        <f>IF('2. Enter scores'!S712&lt;&gt;"",'2. Enter scores'!$B712-'2. Enter scores'!S712,"")</f>
        <v/>
      </c>
      <c r="U708" s="125" t="str">
        <f>IF('2. Enter scores'!T712&lt;&gt;"",'2. Enter scores'!$B712-'2. Enter scores'!T712,"")</f>
        <v/>
      </c>
      <c r="V708" s="125" t="str">
        <f>IF('2. Enter scores'!U712&lt;&gt;"",'2. Enter scores'!$B712-'2. Enter scores'!U712,"")</f>
        <v/>
      </c>
      <c r="W708" s="125" t="str">
        <f>IF('2. Enter scores'!V712&lt;&gt;"",'2. Enter scores'!$B712-'2. Enter scores'!V712,"")</f>
        <v/>
      </c>
      <c r="X708" s="125" t="str">
        <f>IF('2. Enter scores'!W712&lt;&gt;"",'2. Enter scores'!$B712-'2. Enter scores'!W712,"")</f>
        <v/>
      </c>
      <c r="Y708" s="125" t="str">
        <f>IF('2. Enter scores'!X712&lt;&gt;"",'2. Enter scores'!$B712-'2. Enter scores'!X712,"")</f>
        <v/>
      </c>
      <c r="Z708" s="125" t="str">
        <f>IF('2. Enter scores'!Y712&lt;&gt;"",'2. Enter scores'!$B712-'2. Enter scores'!Y712,"")</f>
        <v/>
      </c>
      <c r="AA708" s="125" t="str">
        <f>IF('2. Enter scores'!Z712&lt;&gt;"",'2. Enter scores'!$B712-'2. Enter scores'!Z712,"")</f>
        <v/>
      </c>
      <c r="AB708" s="125" t="str">
        <f>IF('2. Enter scores'!AA712&lt;&gt;"",'2. Enter scores'!$B712-'2. Enter scores'!AA712,"")</f>
        <v/>
      </c>
      <c r="AC708" s="125" t="str">
        <f>IF('2. Enter scores'!AB712&lt;&gt;"",'2. Enter scores'!$B712-'2. Enter scores'!AB712,"")</f>
        <v/>
      </c>
      <c r="AD708" s="125" t="str">
        <f>IF('2. Enter scores'!AC712&lt;&gt;"",'2. Enter scores'!$B712-'2. Enter scores'!AC712,"")</f>
        <v/>
      </c>
      <c r="AE708" s="125" t="str">
        <f>IF('2. Enter scores'!AD712&lt;&gt;"",'2. Enter scores'!$B712-'2. Enter scores'!AD712,"")</f>
        <v/>
      </c>
      <c r="AF708" s="125" t="str">
        <f>IF('2. Enter scores'!AE712&lt;&gt;"",'2. Enter scores'!$B712-'2. Enter scores'!AE712,"")</f>
        <v/>
      </c>
      <c r="AG708" s="125" t="str">
        <f>IF('2. Enter scores'!AF712&lt;&gt;"",'2. Enter scores'!$B712-'2. Enter scores'!AF712,"")</f>
        <v/>
      </c>
      <c r="AH708" s="125" t="str">
        <f>IF('2. Enter scores'!AG712&lt;&gt;"",'2. Enter scores'!$B712-'2. Enter scores'!AG712,"")</f>
        <v/>
      </c>
      <c r="AI708" s="125" t="str">
        <f>IF('2. Enter scores'!AH712&lt;&gt;"",'2. Enter scores'!$B712-'2. Enter scores'!AH712,"")</f>
        <v/>
      </c>
      <c r="AJ708" s="125" t="str">
        <f>IF('2. Enter scores'!AI712&lt;&gt;"",'2. Enter scores'!$B712-'2. Enter scores'!AI712,"")</f>
        <v/>
      </c>
      <c r="AK708" s="125" t="str">
        <f>IF('2. Enter scores'!AJ712&lt;&gt;"",'2. Enter scores'!$B712-'2. Enter scores'!AJ712,"")</f>
        <v/>
      </c>
      <c r="AL708" s="125" t="str">
        <f>IF('2. Enter scores'!AK712&lt;&gt;"",'2. Enter scores'!$B712-'2. Enter scores'!AK712,"")</f>
        <v/>
      </c>
      <c r="AM708" s="125" t="str">
        <f>IF('2. Enter scores'!AL712&lt;&gt;"",'2. Enter scores'!$B712-'2. Enter scores'!AL712,"")</f>
        <v/>
      </c>
      <c r="AN708" s="125" t="str">
        <f>IF('2. Enter scores'!AM712&lt;&gt;"",'2. Enter scores'!$B712-'2. Enter scores'!AM712,"")</f>
        <v/>
      </c>
      <c r="AO708" s="125" t="str">
        <f>IF('2. Enter scores'!AN712&lt;&gt;"",'2. Enter scores'!$B712-'2. Enter scores'!AN712,"")</f>
        <v/>
      </c>
      <c r="AP708" s="125" t="str">
        <f>IF('2. Enter scores'!AO712&lt;&gt;"",'2. Enter scores'!$B712-'2. Enter scores'!AO712,"")</f>
        <v/>
      </c>
      <c r="AQ708" s="125" t="str">
        <f>IF('2. Enter scores'!AP712&lt;&gt;"",'2. Enter scores'!$B712-'2. Enter scores'!AP712,"")</f>
        <v/>
      </c>
      <c r="AR708" s="125" t="str">
        <f>IF('2. Enter scores'!AQ712&lt;&gt;"",'2. Enter scores'!$B712-'2. Enter scores'!AQ712,"")</f>
        <v/>
      </c>
      <c r="AS708" s="125" t="str">
        <f>IF('2. Enter scores'!AR712&lt;&gt;"",'2. Enter scores'!$B712-'2. Enter scores'!AR712,"")</f>
        <v/>
      </c>
      <c r="AT708" s="125" t="str">
        <f>IF('2. Enter scores'!AS712&lt;&gt;"",'2. Enter scores'!$B712-'2. Enter scores'!AS712,"")</f>
        <v/>
      </c>
      <c r="AU708" s="125" t="str">
        <f>IF('2. Enter scores'!AT712&lt;&gt;"",'2. Enter scores'!$B712-'2. Enter scores'!AT712,"")</f>
        <v/>
      </c>
      <c r="AV708" s="125" t="str">
        <f>IF('2. Enter scores'!AU712&lt;&gt;"",'2. Enter scores'!$B712-'2. Enter scores'!AU712,"")</f>
        <v/>
      </c>
      <c r="AW708" s="125" t="str">
        <f>IF('2. Enter scores'!AV712&lt;&gt;"",'2. Enter scores'!$B712-'2. Enter scores'!AV712,"")</f>
        <v/>
      </c>
      <c r="AX708" s="125" t="str">
        <f>IF('2. Enter scores'!AW712&lt;&gt;"",'2. Enter scores'!$B712-'2. Enter scores'!AW712,"")</f>
        <v/>
      </c>
      <c r="AY708" s="125" t="str">
        <f>IF('2. Enter scores'!AX712&lt;&gt;"",'2. Enter scores'!$B712-'2. Enter scores'!AX712,"")</f>
        <v/>
      </c>
      <c r="AZ708" s="125" t="str">
        <f>IF('2. Enter scores'!AY712&lt;&gt;"",'2. Enter scores'!$B712-'2. Enter scores'!AY712,"")</f>
        <v/>
      </c>
      <c r="BA708" s="125" t="str">
        <f>IF('2. Enter scores'!AZ712&lt;&gt;"",'2. Enter scores'!$B712-'2. Enter scores'!AZ712,"")</f>
        <v/>
      </c>
      <c r="BB708" s="125" t="str">
        <f>IF('2. Enter scores'!BA712&lt;&gt;"",'2. Enter scores'!$B712-'2. Enter scores'!BA712,"")</f>
        <v/>
      </c>
      <c r="BC708" s="125" t="str">
        <f>IF('2. Enter scores'!BB712&lt;&gt;"",'2. Enter scores'!$B712-'2. Enter scores'!BB712,"")</f>
        <v/>
      </c>
      <c r="BD708" s="125" t="str">
        <f>IF('2. Enter scores'!BC712&lt;&gt;"",'2. Enter scores'!$B712-'2. Enter scores'!BC712,"")</f>
        <v/>
      </c>
      <c r="BE708" s="125" t="str">
        <f>IF('2. Enter scores'!BD712&lt;&gt;"",'2. Enter scores'!$B712-'2. Enter scores'!BD712,"")</f>
        <v/>
      </c>
      <c r="BF708" s="125" t="str">
        <f>IF('2. Enter scores'!BE712&lt;&gt;"",'2. Enter scores'!$B712-'2. Enter scores'!BE712,"")</f>
        <v/>
      </c>
      <c r="BG708" s="125" t="str">
        <f>IF('2. Enter scores'!BF712&lt;&gt;"",'2. Enter scores'!$B712-'2. Enter scores'!BF712,"")</f>
        <v/>
      </c>
      <c r="BH708" s="125" t="str">
        <f>IF('2. Enter scores'!BG712&lt;&gt;"",'2. Enter scores'!$B712-'2. Enter scores'!BG712,"")</f>
        <v/>
      </c>
      <c r="BI708" s="125" t="str">
        <f>IF('2. Enter scores'!BH712&lt;&gt;"",'2. Enter scores'!$B712-'2. Enter scores'!BH712,"")</f>
        <v/>
      </c>
      <c r="BJ708" s="125" t="str">
        <f>IF('2. Enter scores'!BI712&lt;&gt;"",'2. Enter scores'!$B712-'2. Enter scores'!BI712,"")</f>
        <v/>
      </c>
      <c r="BK708" s="125" t="str">
        <f>IF('2. Enter scores'!BJ712&lt;&gt;"",'2. Enter scores'!$B712-'2. Enter scores'!BJ712,"")</f>
        <v/>
      </c>
      <c r="BL708" s="125" t="str">
        <f>IF('2. Enter scores'!BK712&lt;&gt;"",'2. Enter scores'!$B712-'2. Enter scores'!BK712,"")</f>
        <v/>
      </c>
      <c r="BM708" s="125" t="str">
        <f>IF('2. Enter scores'!BL712&lt;&gt;"",'2. Enter scores'!$B712-'2. Enter scores'!BL712,"")</f>
        <v/>
      </c>
      <c r="BN708" s="125" t="str">
        <f>IF('2. Enter scores'!BM712&lt;&gt;"",'2. Enter scores'!$B712-'2. Enter scores'!BM712,"")</f>
        <v/>
      </c>
      <c r="BO708" s="125" t="str">
        <f>IF('2. Enter scores'!BN712&lt;&gt;"",'2. Enter scores'!$B712-'2. Enter scores'!BN712,"")</f>
        <v/>
      </c>
      <c r="BP708" s="108">
        <v>1000</v>
      </c>
    </row>
    <row r="709" spans="2:68" x14ac:dyDescent="0.35">
      <c r="B709" s="125" t="str">
        <f>IF('2. Enter scores'!A713&lt;&gt;"",'2. Enter scores'!A713,"")</f>
        <v/>
      </c>
      <c r="H709" s="125" t="str">
        <f>IF('2. Enter scores'!G713&lt;&gt;"",'2. Enter scores'!$B713-'2. Enter scores'!G713,"")</f>
        <v/>
      </c>
      <c r="I709" s="125" t="str">
        <f>IF('2. Enter scores'!H713&lt;&gt;"",'2. Enter scores'!$B713-'2. Enter scores'!H713,"")</f>
        <v/>
      </c>
      <c r="J709" s="125" t="str">
        <f>IF('2. Enter scores'!I713&lt;&gt;"",'2. Enter scores'!$B713-'2. Enter scores'!I713,"")</f>
        <v/>
      </c>
      <c r="K709" s="125" t="str">
        <f>IF('2. Enter scores'!J713&lt;&gt;"",'2. Enter scores'!$B713-'2. Enter scores'!J713,"")</f>
        <v/>
      </c>
      <c r="L709" s="125" t="str">
        <f>IF('2. Enter scores'!K713&lt;&gt;"",'2. Enter scores'!$B713-'2. Enter scores'!K713,"")</f>
        <v/>
      </c>
      <c r="M709" s="125" t="str">
        <f>IF('2. Enter scores'!L713&lt;&gt;"",'2. Enter scores'!$B713-'2. Enter scores'!L713,"")</f>
        <v/>
      </c>
      <c r="N709" s="125" t="str">
        <f>IF('2. Enter scores'!M713&lt;&gt;"",'2. Enter scores'!$B713-'2. Enter scores'!M713,"")</f>
        <v/>
      </c>
      <c r="O709" s="125" t="str">
        <f>IF('2. Enter scores'!N713&lt;&gt;"",'2. Enter scores'!$B713-'2. Enter scores'!N713,"")</f>
        <v/>
      </c>
      <c r="P709" s="125" t="str">
        <f>IF('2. Enter scores'!O713&lt;&gt;"",'2. Enter scores'!$B713-'2. Enter scores'!O713,"")</f>
        <v/>
      </c>
      <c r="Q709" s="125" t="str">
        <f>IF('2. Enter scores'!P713&lt;&gt;"",'2. Enter scores'!$B713-'2. Enter scores'!P713,"")</f>
        <v/>
      </c>
      <c r="R709" s="125" t="str">
        <f>IF('2. Enter scores'!Q713&lt;&gt;"",'2. Enter scores'!$B713-'2. Enter scores'!Q713,"")</f>
        <v/>
      </c>
      <c r="S709" s="125" t="str">
        <f>IF('2. Enter scores'!R713&lt;&gt;"",'2. Enter scores'!$B713-'2. Enter scores'!R713,"")</f>
        <v/>
      </c>
      <c r="T709" s="125" t="str">
        <f>IF('2. Enter scores'!S713&lt;&gt;"",'2. Enter scores'!$B713-'2. Enter scores'!S713,"")</f>
        <v/>
      </c>
      <c r="U709" s="125" t="str">
        <f>IF('2. Enter scores'!T713&lt;&gt;"",'2. Enter scores'!$B713-'2. Enter scores'!T713,"")</f>
        <v/>
      </c>
      <c r="V709" s="125" t="str">
        <f>IF('2. Enter scores'!U713&lt;&gt;"",'2. Enter scores'!$B713-'2. Enter scores'!U713,"")</f>
        <v/>
      </c>
      <c r="W709" s="125" t="str">
        <f>IF('2. Enter scores'!V713&lt;&gt;"",'2. Enter scores'!$B713-'2. Enter scores'!V713,"")</f>
        <v/>
      </c>
      <c r="X709" s="125" t="str">
        <f>IF('2. Enter scores'!W713&lt;&gt;"",'2. Enter scores'!$B713-'2. Enter scores'!W713,"")</f>
        <v/>
      </c>
      <c r="Y709" s="125" t="str">
        <f>IF('2. Enter scores'!X713&lt;&gt;"",'2. Enter scores'!$B713-'2. Enter scores'!X713,"")</f>
        <v/>
      </c>
      <c r="Z709" s="125" t="str">
        <f>IF('2. Enter scores'!Y713&lt;&gt;"",'2. Enter scores'!$B713-'2. Enter scores'!Y713,"")</f>
        <v/>
      </c>
      <c r="AA709" s="125" t="str">
        <f>IF('2. Enter scores'!Z713&lt;&gt;"",'2. Enter scores'!$B713-'2. Enter scores'!Z713,"")</f>
        <v/>
      </c>
      <c r="AB709" s="125" t="str">
        <f>IF('2. Enter scores'!AA713&lt;&gt;"",'2. Enter scores'!$B713-'2. Enter scores'!AA713,"")</f>
        <v/>
      </c>
      <c r="AC709" s="125" t="str">
        <f>IF('2. Enter scores'!AB713&lt;&gt;"",'2. Enter scores'!$B713-'2. Enter scores'!AB713,"")</f>
        <v/>
      </c>
      <c r="AD709" s="125" t="str">
        <f>IF('2. Enter scores'!AC713&lt;&gt;"",'2. Enter scores'!$B713-'2. Enter scores'!AC713,"")</f>
        <v/>
      </c>
      <c r="AE709" s="125" t="str">
        <f>IF('2. Enter scores'!AD713&lt;&gt;"",'2. Enter scores'!$B713-'2. Enter scores'!AD713,"")</f>
        <v/>
      </c>
      <c r="AF709" s="125" t="str">
        <f>IF('2. Enter scores'!AE713&lt;&gt;"",'2. Enter scores'!$B713-'2. Enter scores'!AE713,"")</f>
        <v/>
      </c>
      <c r="AG709" s="125" t="str">
        <f>IF('2. Enter scores'!AF713&lt;&gt;"",'2. Enter scores'!$B713-'2. Enter scores'!AF713,"")</f>
        <v/>
      </c>
      <c r="AH709" s="125" t="str">
        <f>IF('2. Enter scores'!AG713&lt;&gt;"",'2. Enter scores'!$B713-'2. Enter scores'!AG713,"")</f>
        <v/>
      </c>
      <c r="AI709" s="125" t="str">
        <f>IF('2. Enter scores'!AH713&lt;&gt;"",'2. Enter scores'!$B713-'2. Enter scores'!AH713,"")</f>
        <v/>
      </c>
      <c r="AJ709" s="125" t="str">
        <f>IF('2. Enter scores'!AI713&lt;&gt;"",'2. Enter scores'!$B713-'2. Enter scores'!AI713,"")</f>
        <v/>
      </c>
      <c r="AK709" s="125" t="str">
        <f>IF('2. Enter scores'!AJ713&lt;&gt;"",'2. Enter scores'!$B713-'2. Enter scores'!AJ713,"")</f>
        <v/>
      </c>
      <c r="AL709" s="125" t="str">
        <f>IF('2. Enter scores'!AK713&lt;&gt;"",'2. Enter scores'!$B713-'2. Enter scores'!AK713,"")</f>
        <v/>
      </c>
      <c r="AM709" s="125" t="str">
        <f>IF('2. Enter scores'!AL713&lt;&gt;"",'2. Enter scores'!$B713-'2. Enter scores'!AL713,"")</f>
        <v/>
      </c>
      <c r="AN709" s="125" t="str">
        <f>IF('2. Enter scores'!AM713&lt;&gt;"",'2. Enter scores'!$B713-'2. Enter scores'!AM713,"")</f>
        <v/>
      </c>
      <c r="AO709" s="125" t="str">
        <f>IF('2. Enter scores'!AN713&lt;&gt;"",'2. Enter scores'!$B713-'2. Enter scores'!AN713,"")</f>
        <v/>
      </c>
      <c r="AP709" s="125" t="str">
        <f>IF('2. Enter scores'!AO713&lt;&gt;"",'2. Enter scores'!$B713-'2. Enter scores'!AO713,"")</f>
        <v/>
      </c>
      <c r="AQ709" s="125" t="str">
        <f>IF('2. Enter scores'!AP713&lt;&gt;"",'2. Enter scores'!$B713-'2. Enter scores'!AP713,"")</f>
        <v/>
      </c>
      <c r="AR709" s="125" t="str">
        <f>IF('2. Enter scores'!AQ713&lt;&gt;"",'2. Enter scores'!$B713-'2. Enter scores'!AQ713,"")</f>
        <v/>
      </c>
      <c r="AS709" s="125" t="str">
        <f>IF('2. Enter scores'!AR713&lt;&gt;"",'2. Enter scores'!$B713-'2. Enter scores'!AR713,"")</f>
        <v/>
      </c>
      <c r="AT709" s="125" t="str">
        <f>IF('2. Enter scores'!AS713&lt;&gt;"",'2. Enter scores'!$B713-'2. Enter scores'!AS713,"")</f>
        <v/>
      </c>
      <c r="AU709" s="125" t="str">
        <f>IF('2. Enter scores'!AT713&lt;&gt;"",'2. Enter scores'!$B713-'2. Enter scores'!AT713,"")</f>
        <v/>
      </c>
      <c r="AV709" s="125" t="str">
        <f>IF('2. Enter scores'!AU713&lt;&gt;"",'2. Enter scores'!$B713-'2. Enter scores'!AU713,"")</f>
        <v/>
      </c>
      <c r="AW709" s="125" t="str">
        <f>IF('2. Enter scores'!AV713&lt;&gt;"",'2. Enter scores'!$B713-'2. Enter scores'!AV713,"")</f>
        <v/>
      </c>
      <c r="AX709" s="125" t="str">
        <f>IF('2. Enter scores'!AW713&lt;&gt;"",'2. Enter scores'!$B713-'2. Enter scores'!AW713,"")</f>
        <v/>
      </c>
      <c r="AY709" s="125" t="str">
        <f>IF('2. Enter scores'!AX713&lt;&gt;"",'2. Enter scores'!$B713-'2. Enter scores'!AX713,"")</f>
        <v/>
      </c>
      <c r="AZ709" s="125" t="str">
        <f>IF('2. Enter scores'!AY713&lt;&gt;"",'2. Enter scores'!$B713-'2. Enter scores'!AY713,"")</f>
        <v/>
      </c>
      <c r="BA709" s="125" t="str">
        <f>IF('2. Enter scores'!AZ713&lt;&gt;"",'2. Enter scores'!$B713-'2. Enter scores'!AZ713,"")</f>
        <v/>
      </c>
      <c r="BB709" s="125" t="str">
        <f>IF('2. Enter scores'!BA713&lt;&gt;"",'2. Enter scores'!$B713-'2. Enter scores'!BA713,"")</f>
        <v/>
      </c>
      <c r="BC709" s="125" t="str">
        <f>IF('2. Enter scores'!BB713&lt;&gt;"",'2. Enter scores'!$B713-'2. Enter scores'!BB713,"")</f>
        <v/>
      </c>
      <c r="BD709" s="125" t="str">
        <f>IF('2. Enter scores'!BC713&lt;&gt;"",'2. Enter scores'!$B713-'2. Enter scores'!BC713,"")</f>
        <v/>
      </c>
      <c r="BE709" s="125" t="str">
        <f>IF('2. Enter scores'!BD713&lt;&gt;"",'2. Enter scores'!$B713-'2. Enter scores'!BD713,"")</f>
        <v/>
      </c>
      <c r="BF709" s="125" t="str">
        <f>IF('2. Enter scores'!BE713&lt;&gt;"",'2. Enter scores'!$B713-'2. Enter scores'!BE713,"")</f>
        <v/>
      </c>
      <c r="BG709" s="125" t="str">
        <f>IF('2. Enter scores'!BF713&lt;&gt;"",'2. Enter scores'!$B713-'2. Enter scores'!BF713,"")</f>
        <v/>
      </c>
      <c r="BH709" s="125" t="str">
        <f>IF('2. Enter scores'!BG713&lt;&gt;"",'2. Enter scores'!$B713-'2. Enter scores'!BG713,"")</f>
        <v/>
      </c>
      <c r="BI709" s="125" t="str">
        <f>IF('2. Enter scores'!BH713&lt;&gt;"",'2. Enter scores'!$B713-'2. Enter scores'!BH713,"")</f>
        <v/>
      </c>
      <c r="BJ709" s="125" t="str">
        <f>IF('2. Enter scores'!BI713&lt;&gt;"",'2. Enter scores'!$B713-'2. Enter scores'!BI713,"")</f>
        <v/>
      </c>
      <c r="BK709" s="125" t="str">
        <f>IF('2. Enter scores'!BJ713&lt;&gt;"",'2. Enter scores'!$B713-'2. Enter scores'!BJ713,"")</f>
        <v/>
      </c>
      <c r="BL709" s="125" t="str">
        <f>IF('2. Enter scores'!BK713&lt;&gt;"",'2. Enter scores'!$B713-'2. Enter scores'!BK713,"")</f>
        <v/>
      </c>
      <c r="BM709" s="125" t="str">
        <f>IF('2. Enter scores'!BL713&lt;&gt;"",'2. Enter scores'!$B713-'2. Enter scores'!BL713,"")</f>
        <v/>
      </c>
      <c r="BN709" s="125" t="str">
        <f>IF('2. Enter scores'!BM713&lt;&gt;"",'2. Enter scores'!$B713-'2. Enter scores'!BM713,"")</f>
        <v/>
      </c>
      <c r="BO709" s="125" t="str">
        <f>IF('2. Enter scores'!BN713&lt;&gt;"",'2. Enter scores'!$B713-'2. Enter scores'!BN713,"")</f>
        <v/>
      </c>
      <c r="BP709" s="108">
        <v>1000</v>
      </c>
    </row>
    <row r="710" spans="2:68" x14ac:dyDescent="0.35">
      <c r="B710" s="125" t="str">
        <f>IF('2. Enter scores'!A714&lt;&gt;"",'2. Enter scores'!A714,"")</f>
        <v/>
      </c>
      <c r="H710" s="125" t="str">
        <f>IF('2. Enter scores'!G714&lt;&gt;"",'2. Enter scores'!$B714-'2. Enter scores'!G714,"")</f>
        <v/>
      </c>
      <c r="I710" s="125" t="str">
        <f>IF('2. Enter scores'!H714&lt;&gt;"",'2. Enter scores'!$B714-'2. Enter scores'!H714,"")</f>
        <v/>
      </c>
      <c r="J710" s="125" t="str">
        <f>IF('2. Enter scores'!I714&lt;&gt;"",'2. Enter scores'!$B714-'2. Enter scores'!I714,"")</f>
        <v/>
      </c>
      <c r="K710" s="125" t="str">
        <f>IF('2. Enter scores'!J714&lt;&gt;"",'2. Enter scores'!$B714-'2. Enter scores'!J714,"")</f>
        <v/>
      </c>
      <c r="L710" s="125" t="str">
        <f>IF('2. Enter scores'!K714&lt;&gt;"",'2. Enter scores'!$B714-'2. Enter scores'!K714,"")</f>
        <v/>
      </c>
      <c r="M710" s="125" t="str">
        <f>IF('2. Enter scores'!L714&lt;&gt;"",'2. Enter scores'!$B714-'2. Enter scores'!L714,"")</f>
        <v/>
      </c>
      <c r="N710" s="125" t="str">
        <f>IF('2. Enter scores'!M714&lt;&gt;"",'2. Enter scores'!$B714-'2. Enter scores'!M714,"")</f>
        <v/>
      </c>
      <c r="O710" s="125" t="str">
        <f>IF('2. Enter scores'!N714&lt;&gt;"",'2. Enter scores'!$B714-'2. Enter scores'!N714,"")</f>
        <v/>
      </c>
      <c r="P710" s="125" t="str">
        <f>IF('2. Enter scores'!O714&lt;&gt;"",'2. Enter scores'!$B714-'2. Enter scores'!O714,"")</f>
        <v/>
      </c>
      <c r="Q710" s="125" t="str">
        <f>IF('2. Enter scores'!P714&lt;&gt;"",'2. Enter scores'!$B714-'2. Enter scores'!P714,"")</f>
        <v/>
      </c>
      <c r="R710" s="125" t="str">
        <f>IF('2. Enter scores'!Q714&lt;&gt;"",'2. Enter scores'!$B714-'2. Enter scores'!Q714,"")</f>
        <v/>
      </c>
      <c r="S710" s="125" t="str">
        <f>IF('2. Enter scores'!R714&lt;&gt;"",'2. Enter scores'!$B714-'2. Enter scores'!R714,"")</f>
        <v/>
      </c>
      <c r="T710" s="125" t="str">
        <f>IF('2. Enter scores'!S714&lt;&gt;"",'2. Enter scores'!$B714-'2. Enter scores'!S714,"")</f>
        <v/>
      </c>
      <c r="U710" s="125" t="str">
        <f>IF('2. Enter scores'!T714&lt;&gt;"",'2. Enter scores'!$B714-'2. Enter scores'!T714,"")</f>
        <v/>
      </c>
      <c r="V710" s="125" t="str">
        <f>IF('2. Enter scores'!U714&lt;&gt;"",'2. Enter scores'!$B714-'2. Enter scores'!U714,"")</f>
        <v/>
      </c>
      <c r="W710" s="125" t="str">
        <f>IF('2. Enter scores'!V714&lt;&gt;"",'2. Enter scores'!$B714-'2. Enter scores'!V714,"")</f>
        <v/>
      </c>
      <c r="X710" s="125" t="str">
        <f>IF('2. Enter scores'!W714&lt;&gt;"",'2. Enter scores'!$B714-'2. Enter scores'!W714,"")</f>
        <v/>
      </c>
      <c r="Y710" s="125" t="str">
        <f>IF('2. Enter scores'!X714&lt;&gt;"",'2. Enter scores'!$B714-'2. Enter scores'!X714,"")</f>
        <v/>
      </c>
      <c r="Z710" s="125" t="str">
        <f>IF('2. Enter scores'!Y714&lt;&gt;"",'2. Enter scores'!$B714-'2. Enter scores'!Y714,"")</f>
        <v/>
      </c>
      <c r="AA710" s="125" t="str">
        <f>IF('2. Enter scores'!Z714&lt;&gt;"",'2. Enter scores'!$B714-'2. Enter scores'!Z714,"")</f>
        <v/>
      </c>
      <c r="AB710" s="125" t="str">
        <f>IF('2. Enter scores'!AA714&lt;&gt;"",'2. Enter scores'!$B714-'2. Enter scores'!AA714,"")</f>
        <v/>
      </c>
      <c r="AC710" s="125" t="str">
        <f>IF('2. Enter scores'!AB714&lt;&gt;"",'2. Enter scores'!$B714-'2. Enter scores'!AB714,"")</f>
        <v/>
      </c>
      <c r="AD710" s="125" t="str">
        <f>IF('2. Enter scores'!AC714&lt;&gt;"",'2. Enter scores'!$B714-'2. Enter scores'!AC714,"")</f>
        <v/>
      </c>
      <c r="AE710" s="125" t="str">
        <f>IF('2. Enter scores'!AD714&lt;&gt;"",'2. Enter scores'!$B714-'2. Enter scores'!AD714,"")</f>
        <v/>
      </c>
      <c r="AF710" s="125" t="str">
        <f>IF('2. Enter scores'!AE714&lt;&gt;"",'2. Enter scores'!$B714-'2. Enter scores'!AE714,"")</f>
        <v/>
      </c>
      <c r="AG710" s="125" t="str">
        <f>IF('2. Enter scores'!AF714&lt;&gt;"",'2. Enter scores'!$B714-'2. Enter scores'!AF714,"")</f>
        <v/>
      </c>
      <c r="AH710" s="125" t="str">
        <f>IF('2. Enter scores'!AG714&lt;&gt;"",'2. Enter scores'!$B714-'2. Enter scores'!AG714,"")</f>
        <v/>
      </c>
      <c r="AI710" s="125" t="str">
        <f>IF('2. Enter scores'!AH714&lt;&gt;"",'2. Enter scores'!$B714-'2. Enter scores'!AH714,"")</f>
        <v/>
      </c>
      <c r="AJ710" s="125" t="str">
        <f>IF('2. Enter scores'!AI714&lt;&gt;"",'2. Enter scores'!$B714-'2. Enter scores'!AI714,"")</f>
        <v/>
      </c>
      <c r="AK710" s="125" t="str">
        <f>IF('2. Enter scores'!AJ714&lt;&gt;"",'2. Enter scores'!$B714-'2. Enter scores'!AJ714,"")</f>
        <v/>
      </c>
      <c r="AL710" s="125" t="str">
        <f>IF('2. Enter scores'!AK714&lt;&gt;"",'2. Enter scores'!$B714-'2. Enter scores'!AK714,"")</f>
        <v/>
      </c>
      <c r="AM710" s="125" t="str">
        <f>IF('2. Enter scores'!AL714&lt;&gt;"",'2. Enter scores'!$B714-'2. Enter scores'!AL714,"")</f>
        <v/>
      </c>
      <c r="AN710" s="125" t="str">
        <f>IF('2. Enter scores'!AM714&lt;&gt;"",'2. Enter scores'!$B714-'2. Enter scores'!AM714,"")</f>
        <v/>
      </c>
      <c r="AO710" s="125" t="str">
        <f>IF('2. Enter scores'!AN714&lt;&gt;"",'2. Enter scores'!$B714-'2. Enter scores'!AN714,"")</f>
        <v/>
      </c>
      <c r="AP710" s="125" t="str">
        <f>IF('2. Enter scores'!AO714&lt;&gt;"",'2. Enter scores'!$B714-'2. Enter scores'!AO714,"")</f>
        <v/>
      </c>
      <c r="AQ710" s="125" t="str">
        <f>IF('2. Enter scores'!AP714&lt;&gt;"",'2. Enter scores'!$B714-'2. Enter scores'!AP714,"")</f>
        <v/>
      </c>
      <c r="AR710" s="125" t="str">
        <f>IF('2. Enter scores'!AQ714&lt;&gt;"",'2. Enter scores'!$B714-'2. Enter scores'!AQ714,"")</f>
        <v/>
      </c>
      <c r="AS710" s="125" t="str">
        <f>IF('2. Enter scores'!AR714&lt;&gt;"",'2. Enter scores'!$B714-'2. Enter scores'!AR714,"")</f>
        <v/>
      </c>
      <c r="AT710" s="125" t="str">
        <f>IF('2. Enter scores'!AS714&lt;&gt;"",'2. Enter scores'!$B714-'2. Enter scores'!AS714,"")</f>
        <v/>
      </c>
      <c r="AU710" s="125" t="str">
        <f>IF('2. Enter scores'!AT714&lt;&gt;"",'2. Enter scores'!$B714-'2. Enter scores'!AT714,"")</f>
        <v/>
      </c>
      <c r="AV710" s="125" t="str">
        <f>IF('2. Enter scores'!AU714&lt;&gt;"",'2. Enter scores'!$B714-'2. Enter scores'!AU714,"")</f>
        <v/>
      </c>
      <c r="AW710" s="125" t="str">
        <f>IF('2. Enter scores'!AV714&lt;&gt;"",'2. Enter scores'!$B714-'2. Enter scores'!AV714,"")</f>
        <v/>
      </c>
      <c r="AX710" s="125" t="str">
        <f>IF('2. Enter scores'!AW714&lt;&gt;"",'2. Enter scores'!$B714-'2. Enter scores'!AW714,"")</f>
        <v/>
      </c>
      <c r="AY710" s="125" t="str">
        <f>IF('2. Enter scores'!AX714&lt;&gt;"",'2. Enter scores'!$B714-'2. Enter scores'!AX714,"")</f>
        <v/>
      </c>
      <c r="AZ710" s="125" t="str">
        <f>IF('2. Enter scores'!AY714&lt;&gt;"",'2. Enter scores'!$B714-'2. Enter scores'!AY714,"")</f>
        <v/>
      </c>
      <c r="BA710" s="125" t="str">
        <f>IF('2. Enter scores'!AZ714&lt;&gt;"",'2. Enter scores'!$B714-'2. Enter scores'!AZ714,"")</f>
        <v/>
      </c>
      <c r="BB710" s="125" t="str">
        <f>IF('2. Enter scores'!BA714&lt;&gt;"",'2. Enter scores'!$B714-'2. Enter scores'!BA714,"")</f>
        <v/>
      </c>
      <c r="BC710" s="125" t="str">
        <f>IF('2. Enter scores'!BB714&lt;&gt;"",'2. Enter scores'!$B714-'2. Enter scores'!BB714,"")</f>
        <v/>
      </c>
      <c r="BD710" s="125" t="str">
        <f>IF('2. Enter scores'!BC714&lt;&gt;"",'2. Enter scores'!$B714-'2. Enter scores'!BC714,"")</f>
        <v/>
      </c>
      <c r="BE710" s="125" t="str">
        <f>IF('2. Enter scores'!BD714&lt;&gt;"",'2. Enter scores'!$B714-'2. Enter scores'!BD714,"")</f>
        <v/>
      </c>
      <c r="BF710" s="125" t="str">
        <f>IF('2. Enter scores'!BE714&lt;&gt;"",'2. Enter scores'!$B714-'2. Enter scores'!BE714,"")</f>
        <v/>
      </c>
      <c r="BG710" s="125" t="str">
        <f>IF('2. Enter scores'!BF714&lt;&gt;"",'2. Enter scores'!$B714-'2. Enter scores'!BF714,"")</f>
        <v/>
      </c>
      <c r="BH710" s="125" t="str">
        <f>IF('2. Enter scores'!BG714&lt;&gt;"",'2. Enter scores'!$B714-'2. Enter scores'!BG714,"")</f>
        <v/>
      </c>
      <c r="BI710" s="125" t="str">
        <f>IF('2. Enter scores'!BH714&lt;&gt;"",'2. Enter scores'!$B714-'2. Enter scores'!BH714,"")</f>
        <v/>
      </c>
      <c r="BJ710" s="125" t="str">
        <f>IF('2. Enter scores'!BI714&lt;&gt;"",'2. Enter scores'!$B714-'2. Enter scores'!BI714,"")</f>
        <v/>
      </c>
      <c r="BK710" s="125" t="str">
        <f>IF('2. Enter scores'!BJ714&lt;&gt;"",'2. Enter scores'!$B714-'2. Enter scores'!BJ714,"")</f>
        <v/>
      </c>
      <c r="BL710" s="125" t="str">
        <f>IF('2. Enter scores'!BK714&lt;&gt;"",'2. Enter scores'!$B714-'2. Enter scores'!BK714,"")</f>
        <v/>
      </c>
      <c r="BM710" s="125" t="str">
        <f>IF('2. Enter scores'!BL714&lt;&gt;"",'2. Enter scores'!$B714-'2. Enter scores'!BL714,"")</f>
        <v/>
      </c>
      <c r="BN710" s="125" t="str">
        <f>IF('2. Enter scores'!BM714&lt;&gt;"",'2. Enter scores'!$B714-'2. Enter scores'!BM714,"")</f>
        <v/>
      </c>
      <c r="BO710" s="125" t="str">
        <f>IF('2. Enter scores'!BN714&lt;&gt;"",'2. Enter scores'!$B714-'2. Enter scores'!BN714,"")</f>
        <v/>
      </c>
      <c r="BP710" s="108">
        <v>1000</v>
      </c>
    </row>
    <row r="711" spans="2:68" x14ac:dyDescent="0.35">
      <c r="B711" s="125" t="str">
        <f>IF('2. Enter scores'!A715&lt;&gt;"",'2. Enter scores'!A715,"")</f>
        <v/>
      </c>
      <c r="H711" s="125" t="str">
        <f>IF('2. Enter scores'!G715&lt;&gt;"",'2. Enter scores'!$B715-'2. Enter scores'!G715,"")</f>
        <v/>
      </c>
      <c r="I711" s="125" t="str">
        <f>IF('2. Enter scores'!H715&lt;&gt;"",'2. Enter scores'!$B715-'2. Enter scores'!H715,"")</f>
        <v/>
      </c>
      <c r="J711" s="125" t="str">
        <f>IF('2. Enter scores'!I715&lt;&gt;"",'2. Enter scores'!$B715-'2. Enter scores'!I715,"")</f>
        <v/>
      </c>
      <c r="K711" s="125" t="str">
        <f>IF('2. Enter scores'!J715&lt;&gt;"",'2. Enter scores'!$B715-'2. Enter scores'!J715,"")</f>
        <v/>
      </c>
      <c r="L711" s="125" t="str">
        <f>IF('2. Enter scores'!K715&lt;&gt;"",'2. Enter scores'!$B715-'2. Enter scores'!K715,"")</f>
        <v/>
      </c>
      <c r="M711" s="125" t="str">
        <f>IF('2. Enter scores'!L715&lt;&gt;"",'2. Enter scores'!$B715-'2. Enter scores'!L715,"")</f>
        <v/>
      </c>
      <c r="N711" s="125" t="str">
        <f>IF('2. Enter scores'!M715&lt;&gt;"",'2. Enter scores'!$B715-'2. Enter scores'!M715,"")</f>
        <v/>
      </c>
      <c r="O711" s="125" t="str">
        <f>IF('2. Enter scores'!N715&lt;&gt;"",'2. Enter scores'!$B715-'2. Enter scores'!N715,"")</f>
        <v/>
      </c>
      <c r="P711" s="125" t="str">
        <f>IF('2. Enter scores'!O715&lt;&gt;"",'2. Enter scores'!$B715-'2. Enter scores'!O715,"")</f>
        <v/>
      </c>
      <c r="Q711" s="125" t="str">
        <f>IF('2. Enter scores'!P715&lt;&gt;"",'2. Enter scores'!$B715-'2. Enter scores'!P715,"")</f>
        <v/>
      </c>
      <c r="R711" s="125" t="str">
        <f>IF('2. Enter scores'!Q715&lt;&gt;"",'2. Enter scores'!$B715-'2. Enter scores'!Q715,"")</f>
        <v/>
      </c>
      <c r="S711" s="125" t="str">
        <f>IF('2. Enter scores'!R715&lt;&gt;"",'2. Enter scores'!$B715-'2. Enter scores'!R715,"")</f>
        <v/>
      </c>
      <c r="T711" s="125" t="str">
        <f>IF('2. Enter scores'!S715&lt;&gt;"",'2. Enter scores'!$B715-'2. Enter scores'!S715,"")</f>
        <v/>
      </c>
      <c r="U711" s="125" t="str">
        <f>IF('2. Enter scores'!T715&lt;&gt;"",'2. Enter scores'!$B715-'2. Enter scores'!T715,"")</f>
        <v/>
      </c>
      <c r="V711" s="125" t="str">
        <f>IF('2. Enter scores'!U715&lt;&gt;"",'2. Enter scores'!$B715-'2. Enter scores'!U715,"")</f>
        <v/>
      </c>
      <c r="W711" s="125" t="str">
        <f>IF('2. Enter scores'!V715&lt;&gt;"",'2. Enter scores'!$B715-'2. Enter scores'!V715,"")</f>
        <v/>
      </c>
      <c r="X711" s="125" t="str">
        <f>IF('2. Enter scores'!W715&lt;&gt;"",'2. Enter scores'!$B715-'2. Enter scores'!W715,"")</f>
        <v/>
      </c>
      <c r="Y711" s="125" t="str">
        <f>IF('2. Enter scores'!X715&lt;&gt;"",'2. Enter scores'!$B715-'2. Enter scores'!X715,"")</f>
        <v/>
      </c>
      <c r="Z711" s="125" t="str">
        <f>IF('2. Enter scores'!Y715&lt;&gt;"",'2. Enter scores'!$B715-'2. Enter scores'!Y715,"")</f>
        <v/>
      </c>
      <c r="AA711" s="125" t="str">
        <f>IF('2. Enter scores'!Z715&lt;&gt;"",'2. Enter scores'!$B715-'2. Enter scores'!Z715,"")</f>
        <v/>
      </c>
      <c r="AB711" s="125" t="str">
        <f>IF('2. Enter scores'!AA715&lt;&gt;"",'2. Enter scores'!$B715-'2. Enter scores'!AA715,"")</f>
        <v/>
      </c>
      <c r="AC711" s="125" t="str">
        <f>IF('2. Enter scores'!AB715&lt;&gt;"",'2. Enter scores'!$B715-'2. Enter scores'!AB715,"")</f>
        <v/>
      </c>
      <c r="AD711" s="125" t="str">
        <f>IF('2. Enter scores'!AC715&lt;&gt;"",'2. Enter scores'!$B715-'2. Enter scores'!AC715,"")</f>
        <v/>
      </c>
      <c r="AE711" s="125" t="str">
        <f>IF('2. Enter scores'!AD715&lt;&gt;"",'2. Enter scores'!$B715-'2. Enter scores'!AD715,"")</f>
        <v/>
      </c>
      <c r="AF711" s="125" t="str">
        <f>IF('2. Enter scores'!AE715&lt;&gt;"",'2. Enter scores'!$B715-'2. Enter scores'!AE715,"")</f>
        <v/>
      </c>
      <c r="AG711" s="125" t="str">
        <f>IF('2. Enter scores'!AF715&lt;&gt;"",'2. Enter scores'!$B715-'2. Enter scores'!AF715,"")</f>
        <v/>
      </c>
      <c r="AH711" s="125" t="str">
        <f>IF('2. Enter scores'!AG715&lt;&gt;"",'2. Enter scores'!$B715-'2. Enter scores'!AG715,"")</f>
        <v/>
      </c>
      <c r="AI711" s="125" t="str">
        <f>IF('2. Enter scores'!AH715&lt;&gt;"",'2. Enter scores'!$B715-'2. Enter scores'!AH715,"")</f>
        <v/>
      </c>
      <c r="AJ711" s="125" t="str">
        <f>IF('2. Enter scores'!AI715&lt;&gt;"",'2. Enter scores'!$B715-'2. Enter scores'!AI715,"")</f>
        <v/>
      </c>
      <c r="AK711" s="125" t="str">
        <f>IF('2. Enter scores'!AJ715&lt;&gt;"",'2. Enter scores'!$B715-'2. Enter scores'!AJ715,"")</f>
        <v/>
      </c>
      <c r="AL711" s="125" t="str">
        <f>IF('2. Enter scores'!AK715&lt;&gt;"",'2. Enter scores'!$B715-'2. Enter scores'!AK715,"")</f>
        <v/>
      </c>
      <c r="AM711" s="125" t="str">
        <f>IF('2. Enter scores'!AL715&lt;&gt;"",'2. Enter scores'!$B715-'2. Enter scores'!AL715,"")</f>
        <v/>
      </c>
      <c r="AN711" s="125" t="str">
        <f>IF('2. Enter scores'!AM715&lt;&gt;"",'2. Enter scores'!$B715-'2. Enter scores'!AM715,"")</f>
        <v/>
      </c>
      <c r="AO711" s="125" t="str">
        <f>IF('2. Enter scores'!AN715&lt;&gt;"",'2. Enter scores'!$B715-'2. Enter scores'!AN715,"")</f>
        <v/>
      </c>
      <c r="AP711" s="125" t="str">
        <f>IF('2. Enter scores'!AO715&lt;&gt;"",'2. Enter scores'!$B715-'2. Enter scores'!AO715,"")</f>
        <v/>
      </c>
      <c r="AQ711" s="125" t="str">
        <f>IF('2. Enter scores'!AP715&lt;&gt;"",'2. Enter scores'!$B715-'2. Enter scores'!AP715,"")</f>
        <v/>
      </c>
      <c r="AR711" s="125" t="str">
        <f>IF('2. Enter scores'!AQ715&lt;&gt;"",'2. Enter scores'!$B715-'2. Enter scores'!AQ715,"")</f>
        <v/>
      </c>
      <c r="AS711" s="125" t="str">
        <f>IF('2. Enter scores'!AR715&lt;&gt;"",'2. Enter scores'!$B715-'2. Enter scores'!AR715,"")</f>
        <v/>
      </c>
      <c r="AT711" s="125" t="str">
        <f>IF('2. Enter scores'!AS715&lt;&gt;"",'2. Enter scores'!$B715-'2. Enter scores'!AS715,"")</f>
        <v/>
      </c>
      <c r="AU711" s="125" t="str">
        <f>IF('2. Enter scores'!AT715&lt;&gt;"",'2. Enter scores'!$B715-'2. Enter scores'!AT715,"")</f>
        <v/>
      </c>
      <c r="AV711" s="125" t="str">
        <f>IF('2. Enter scores'!AU715&lt;&gt;"",'2. Enter scores'!$B715-'2. Enter scores'!AU715,"")</f>
        <v/>
      </c>
      <c r="AW711" s="125" t="str">
        <f>IF('2. Enter scores'!AV715&lt;&gt;"",'2. Enter scores'!$B715-'2. Enter scores'!AV715,"")</f>
        <v/>
      </c>
      <c r="AX711" s="125" t="str">
        <f>IF('2. Enter scores'!AW715&lt;&gt;"",'2. Enter scores'!$B715-'2. Enter scores'!AW715,"")</f>
        <v/>
      </c>
      <c r="AY711" s="125" t="str">
        <f>IF('2. Enter scores'!AX715&lt;&gt;"",'2. Enter scores'!$B715-'2. Enter scores'!AX715,"")</f>
        <v/>
      </c>
      <c r="AZ711" s="125" t="str">
        <f>IF('2. Enter scores'!AY715&lt;&gt;"",'2. Enter scores'!$B715-'2. Enter scores'!AY715,"")</f>
        <v/>
      </c>
      <c r="BA711" s="125" t="str">
        <f>IF('2. Enter scores'!AZ715&lt;&gt;"",'2. Enter scores'!$B715-'2. Enter scores'!AZ715,"")</f>
        <v/>
      </c>
      <c r="BB711" s="125" t="str">
        <f>IF('2. Enter scores'!BA715&lt;&gt;"",'2. Enter scores'!$B715-'2. Enter scores'!BA715,"")</f>
        <v/>
      </c>
      <c r="BC711" s="125" t="str">
        <f>IF('2. Enter scores'!BB715&lt;&gt;"",'2. Enter scores'!$B715-'2. Enter scores'!BB715,"")</f>
        <v/>
      </c>
      <c r="BD711" s="125" t="str">
        <f>IF('2. Enter scores'!BC715&lt;&gt;"",'2. Enter scores'!$B715-'2. Enter scores'!BC715,"")</f>
        <v/>
      </c>
      <c r="BE711" s="125" t="str">
        <f>IF('2. Enter scores'!BD715&lt;&gt;"",'2. Enter scores'!$B715-'2. Enter scores'!BD715,"")</f>
        <v/>
      </c>
      <c r="BF711" s="125" t="str">
        <f>IF('2. Enter scores'!BE715&lt;&gt;"",'2. Enter scores'!$B715-'2. Enter scores'!BE715,"")</f>
        <v/>
      </c>
      <c r="BG711" s="125" t="str">
        <f>IF('2. Enter scores'!BF715&lt;&gt;"",'2. Enter scores'!$B715-'2. Enter scores'!BF715,"")</f>
        <v/>
      </c>
      <c r="BH711" s="125" t="str">
        <f>IF('2. Enter scores'!BG715&lt;&gt;"",'2. Enter scores'!$B715-'2. Enter scores'!BG715,"")</f>
        <v/>
      </c>
      <c r="BI711" s="125" t="str">
        <f>IF('2. Enter scores'!BH715&lt;&gt;"",'2. Enter scores'!$B715-'2. Enter scores'!BH715,"")</f>
        <v/>
      </c>
      <c r="BJ711" s="125" t="str">
        <f>IF('2. Enter scores'!BI715&lt;&gt;"",'2. Enter scores'!$B715-'2. Enter scores'!BI715,"")</f>
        <v/>
      </c>
      <c r="BK711" s="125" t="str">
        <f>IF('2. Enter scores'!BJ715&lt;&gt;"",'2. Enter scores'!$B715-'2. Enter scores'!BJ715,"")</f>
        <v/>
      </c>
      <c r="BL711" s="125" t="str">
        <f>IF('2. Enter scores'!BK715&lt;&gt;"",'2. Enter scores'!$B715-'2. Enter scores'!BK715,"")</f>
        <v/>
      </c>
      <c r="BM711" s="125" t="str">
        <f>IF('2. Enter scores'!BL715&lt;&gt;"",'2. Enter scores'!$B715-'2. Enter scores'!BL715,"")</f>
        <v/>
      </c>
      <c r="BN711" s="125" t="str">
        <f>IF('2. Enter scores'!BM715&lt;&gt;"",'2. Enter scores'!$B715-'2. Enter scores'!BM715,"")</f>
        <v/>
      </c>
      <c r="BO711" s="125" t="str">
        <f>IF('2. Enter scores'!BN715&lt;&gt;"",'2. Enter scores'!$B715-'2. Enter scores'!BN715,"")</f>
        <v/>
      </c>
      <c r="BP711" s="108">
        <v>1000</v>
      </c>
    </row>
    <row r="712" spans="2:68" x14ac:dyDescent="0.35">
      <c r="B712" s="125" t="str">
        <f>IF('2. Enter scores'!A716&lt;&gt;"",'2. Enter scores'!A716,"")</f>
        <v/>
      </c>
      <c r="H712" s="125" t="str">
        <f>IF('2. Enter scores'!G716&lt;&gt;"",'2. Enter scores'!$B716-'2. Enter scores'!G716,"")</f>
        <v/>
      </c>
      <c r="I712" s="125" t="str">
        <f>IF('2. Enter scores'!H716&lt;&gt;"",'2. Enter scores'!$B716-'2. Enter scores'!H716,"")</f>
        <v/>
      </c>
      <c r="J712" s="125" t="str">
        <f>IF('2. Enter scores'!I716&lt;&gt;"",'2. Enter scores'!$B716-'2. Enter scores'!I716,"")</f>
        <v/>
      </c>
      <c r="K712" s="125" t="str">
        <f>IF('2. Enter scores'!J716&lt;&gt;"",'2. Enter scores'!$B716-'2. Enter scores'!J716,"")</f>
        <v/>
      </c>
      <c r="L712" s="125" t="str">
        <f>IF('2. Enter scores'!K716&lt;&gt;"",'2. Enter scores'!$B716-'2. Enter scores'!K716,"")</f>
        <v/>
      </c>
      <c r="M712" s="125" t="str">
        <f>IF('2. Enter scores'!L716&lt;&gt;"",'2. Enter scores'!$B716-'2. Enter scores'!L716,"")</f>
        <v/>
      </c>
      <c r="N712" s="125" t="str">
        <f>IF('2. Enter scores'!M716&lt;&gt;"",'2. Enter scores'!$B716-'2. Enter scores'!M716,"")</f>
        <v/>
      </c>
      <c r="O712" s="125" t="str">
        <f>IF('2. Enter scores'!N716&lt;&gt;"",'2. Enter scores'!$B716-'2. Enter scores'!N716,"")</f>
        <v/>
      </c>
      <c r="P712" s="125" t="str">
        <f>IF('2. Enter scores'!O716&lt;&gt;"",'2. Enter scores'!$B716-'2. Enter scores'!O716,"")</f>
        <v/>
      </c>
      <c r="Q712" s="125" t="str">
        <f>IF('2. Enter scores'!P716&lt;&gt;"",'2. Enter scores'!$B716-'2. Enter scores'!P716,"")</f>
        <v/>
      </c>
      <c r="R712" s="125" t="str">
        <f>IF('2. Enter scores'!Q716&lt;&gt;"",'2. Enter scores'!$B716-'2. Enter scores'!Q716,"")</f>
        <v/>
      </c>
      <c r="S712" s="125" t="str">
        <f>IF('2. Enter scores'!R716&lt;&gt;"",'2. Enter scores'!$B716-'2. Enter scores'!R716,"")</f>
        <v/>
      </c>
      <c r="T712" s="125" t="str">
        <f>IF('2. Enter scores'!S716&lt;&gt;"",'2. Enter scores'!$B716-'2. Enter scores'!S716,"")</f>
        <v/>
      </c>
      <c r="U712" s="125" t="str">
        <f>IF('2. Enter scores'!T716&lt;&gt;"",'2. Enter scores'!$B716-'2. Enter scores'!T716,"")</f>
        <v/>
      </c>
      <c r="V712" s="125" t="str">
        <f>IF('2. Enter scores'!U716&lt;&gt;"",'2. Enter scores'!$B716-'2. Enter scores'!U716,"")</f>
        <v/>
      </c>
      <c r="W712" s="125" t="str">
        <f>IF('2. Enter scores'!V716&lt;&gt;"",'2. Enter scores'!$B716-'2. Enter scores'!V716,"")</f>
        <v/>
      </c>
      <c r="X712" s="125" t="str">
        <f>IF('2. Enter scores'!W716&lt;&gt;"",'2. Enter scores'!$B716-'2. Enter scores'!W716,"")</f>
        <v/>
      </c>
      <c r="Y712" s="125" t="str">
        <f>IF('2. Enter scores'!X716&lt;&gt;"",'2. Enter scores'!$B716-'2. Enter scores'!X716,"")</f>
        <v/>
      </c>
      <c r="Z712" s="125" t="str">
        <f>IF('2. Enter scores'!Y716&lt;&gt;"",'2. Enter scores'!$B716-'2. Enter scores'!Y716,"")</f>
        <v/>
      </c>
      <c r="AA712" s="125" t="str">
        <f>IF('2. Enter scores'!Z716&lt;&gt;"",'2. Enter scores'!$B716-'2. Enter scores'!Z716,"")</f>
        <v/>
      </c>
      <c r="AB712" s="125" t="str">
        <f>IF('2. Enter scores'!AA716&lt;&gt;"",'2. Enter scores'!$B716-'2. Enter scores'!AA716,"")</f>
        <v/>
      </c>
      <c r="AC712" s="125" t="str">
        <f>IF('2. Enter scores'!AB716&lt;&gt;"",'2. Enter scores'!$B716-'2. Enter scores'!AB716,"")</f>
        <v/>
      </c>
      <c r="AD712" s="125" t="str">
        <f>IF('2. Enter scores'!AC716&lt;&gt;"",'2. Enter scores'!$B716-'2. Enter scores'!AC716,"")</f>
        <v/>
      </c>
      <c r="AE712" s="125" t="str">
        <f>IF('2. Enter scores'!AD716&lt;&gt;"",'2. Enter scores'!$B716-'2. Enter scores'!AD716,"")</f>
        <v/>
      </c>
      <c r="AF712" s="125" t="str">
        <f>IF('2. Enter scores'!AE716&lt;&gt;"",'2. Enter scores'!$B716-'2. Enter scores'!AE716,"")</f>
        <v/>
      </c>
      <c r="AG712" s="125" t="str">
        <f>IF('2. Enter scores'!AF716&lt;&gt;"",'2. Enter scores'!$B716-'2. Enter scores'!AF716,"")</f>
        <v/>
      </c>
      <c r="AH712" s="125" t="str">
        <f>IF('2. Enter scores'!AG716&lt;&gt;"",'2. Enter scores'!$B716-'2. Enter scores'!AG716,"")</f>
        <v/>
      </c>
      <c r="AI712" s="125" t="str">
        <f>IF('2. Enter scores'!AH716&lt;&gt;"",'2. Enter scores'!$B716-'2. Enter scores'!AH716,"")</f>
        <v/>
      </c>
      <c r="AJ712" s="125" t="str">
        <f>IF('2. Enter scores'!AI716&lt;&gt;"",'2. Enter scores'!$B716-'2. Enter scores'!AI716,"")</f>
        <v/>
      </c>
      <c r="AK712" s="125" t="str">
        <f>IF('2. Enter scores'!AJ716&lt;&gt;"",'2. Enter scores'!$B716-'2. Enter scores'!AJ716,"")</f>
        <v/>
      </c>
      <c r="AL712" s="125" t="str">
        <f>IF('2. Enter scores'!AK716&lt;&gt;"",'2. Enter scores'!$B716-'2. Enter scores'!AK716,"")</f>
        <v/>
      </c>
      <c r="AM712" s="125" t="str">
        <f>IF('2. Enter scores'!AL716&lt;&gt;"",'2. Enter scores'!$B716-'2. Enter scores'!AL716,"")</f>
        <v/>
      </c>
      <c r="AN712" s="125" t="str">
        <f>IF('2. Enter scores'!AM716&lt;&gt;"",'2. Enter scores'!$B716-'2. Enter scores'!AM716,"")</f>
        <v/>
      </c>
      <c r="AO712" s="125" t="str">
        <f>IF('2. Enter scores'!AN716&lt;&gt;"",'2. Enter scores'!$B716-'2. Enter scores'!AN716,"")</f>
        <v/>
      </c>
      <c r="AP712" s="125" t="str">
        <f>IF('2. Enter scores'!AO716&lt;&gt;"",'2. Enter scores'!$B716-'2. Enter scores'!AO716,"")</f>
        <v/>
      </c>
      <c r="AQ712" s="125" t="str">
        <f>IF('2. Enter scores'!AP716&lt;&gt;"",'2. Enter scores'!$B716-'2. Enter scores'!AP716,"")</f>
        <v/>
      </c>
      <c r="AR712" s="125" t="str">
        <f>IF('2. Enter scores'!AQ716&lt;&gt;"",'2. Enter scores'!$B716-'2. Enter scores'!AQ716,"")</f>
        <v/>
      </c>
      <c r="AS712" s="125" t="str">
        <f>IF('2. Enter scores'!AR716&lt;&gt;"",'2. Enter scores'!$B716-'2. Enter scores'!AR716,"")</f>
        <v/>
      </c>
      <c r="AT712" s="125" t="str">
        <f>IF('2. Enter scores'!AS716&lt;&gt;"",'2. Enter scores'!$B716-'2. Enter scores'!AS716,"")</f>
        <v/>
      </c>
      <c r="AU712" s="125" t="str">
        <f>IF('2. Enter scores'!AT716&lt;&gt;"",'2. Enter scores'!$B716-'2. Enter scores'!AT716,"")</f>
        <v/>
      </c>
      <c r="AV712" s="125" t="str">
        <f>IF('2. Enter scores'!AU716&lt;&gt;"",'2. Enter scores'!$B716-'2. Enter scores'!AU716,"")</f>
        <v/>
      </c>
      <c r="AW712" s="125" t="str">
        <f>IF('2. Enter scores'!AV716&lt;&gt;"",'2. Enter scores'!$B716-'2. Enter scores'!AV716,"")</f>
        <v/>
      </c>
      <c r="AX712" s="125" t="str">
        <f>IF('2. Enter scores'!AW716&lt;&gt;"",'2. Enter scores'!$B716-'2. Enter scores'!AW716,"")</f>
        <v/>
      </c>
      <c r="AY712" s="125" t="str">
        <f>IF('2. Enter scores'!AX716&lt;&gt;"",'2. Enter scores'!$B716-'2. Enter scores'!AX716,"")</f>
        <v/>
      </c>
      <c r="AZ712" s="125" t="str">
        <f>IF('2. Enter scores'!AY716&lt;&gt;"",'2. Enter scores'!$B716-'2. Enter scores'!AY716,"")</f>
        <v/>
      </c>
      <c r="BA712" s="125" t="str">
        <f>IF('2. Enter scores'!AZ716&lt;&gt;"",'2. Enter scores'!$B716-'2. Enter scores'!AZ716,"")</f>
        <v/>
      </c>
      <c r="BB712" s="125" t="str">
        <f>IF('2. Enter scores'!BA716&lt;&gt;"",'2. Enter scores'!$B716-'2. Enter scores'!BA716,"")</f>
        <v/>
      </c>
      <c r="BC712" s="125" t="str">
        <f>IF('2. Enter scores'!BB716&lt;&gt;"",'2. Enter scores'!$B716-'2. Enter scores'!BB716,"")</f>
        <v/>
      </c>
      <c r="BD712" s="125" t="str">
        <f>IF('2. Enter scores'!BC716&lt;&gt;"",'2. Enter scores'!$B716-'2. Enter scores'!BC716,"")</f>
        <v/>
      </c>
      <c r="BE712" s="125" t="str">
        <f>IF('2. Enter scores'!BD716&lt;&gt;"",'2. Enter scores'!$B716-'2. Enter scores'!BD716,"")</f>
        <v/>
      </c>
      <c r="BF712" s="125" t="str">
        <f>IF('2. Enter scores'!BE716&lt;&gt;"",'2. Enter scores'!$B716-'2. Enter scores'!BE716,"")</f>
        <v/>
      </c>
      <c r="BG712" s="125" t="str">
        <f>IF('2. Enter scores'!BF716&lt;&gt;"",'2. Enter scores'!$B716-'2. Enter scores'!BF716,"")</f>
        <v/>
      </c>
      <c r="BH712" s="125" t="str">
        <f>IF('2. Enter scores'!BG716&lt;&gt;"",'2. Enter scores'!$B716-'2. Enter scores'!BG716,"")</f>
        <v/>
      </c>
      <c r="BI712" s="125" t="str">
        <f>IF('2. Enter scores'!BH716&lt;&gt;"",'2. Enter scores'!$B716-'2. Enter scores'!BH716,"")</f>
        <v/>
      </c>
      <c r="BJ712" s="125" t="str">
        <f>IF('2. Enter scores'!BI716&lt;&gt;"",'2. Enter scores'!$B716-'2. Enter scores'!BI716,"")</f>
        <v/>
      </c>
      <c r="BK712" s="125" t="str">
        <f>IF('2. Enter scores'!BJ716&lt;&gt;"",'2. Enter scores'!$B716-'2. Enter scores'!BJ716,"")</f>
        <v/>
      </c>
      <c r="BL712" s="125" t="str">
        <f>IF('2. Enter scores'!BK716&lt;&gt;"",'2. Enter scores'!$B716-'2. Enter scores'!BK716,"")</f>
        <v/>
      </c>
      <c r="BM712" s="125" t="str">
        <f>IF('2. Enter scores'!BL716&lt;&gt;"",'2. Enter scores'!$B716-'2. Enter scores'!BL716,"")</f>
        <v/>
      </c>
      <c r="BN712" s="125" t="str">
        <f>IF('2. Enter scores'!BM716&lt;&gt;"",'2. Enter scores'!$B716-'2. Enter scores'!BM716,"")</f>
        <v/>
      </c>
      <c r="BO712" s="125" t="str">
        <f>IF('2. Enter scores'!BN716&lt;&gt;"",'2. Enter scores'!$B716-'2. Enter scores'!BN716,"")</f>
        <v/>
      </c>
      <c r="BP712" s="108">
        <v>1000</v>
      </c>
    </row>
    <row r="713" spans="2:68" x14ac:dyDescent="0.35">
      <c r="B713" s="125" t="str">
        <f>IF('2. Enter scores'!A717&lt;&gt;"",'2. Enter scores'!A717,"")</f>
        <v/>
      </c>
      <c r="H713" s="125" t="str">
        <f>IF('2. Enter scores'!G717&lt;&gt;"",'2. Enter scores'!$B717-'2. Enter scores'!G717,"")</f>
        <v/>
      </c>
      <c r="I713" s="125" t="str">
        <f>IF('2. Enter scores'!H717&lt;&gt;"",'2. Enter scores'!$B717-'2. Enter scores'!H717,"")</f>
        <v/>
      </c>
      <c r="J713" s="125" t="str">
        <f>IF('2. Enter scores'!I717&lt;&gt;"",'2. Enter scores'!$B717-'2. Enter scores'!I717,"")</f>
        <v/>
      </c>
      <c r="K713" s="125" t="str">
        <f>IF('2. Enter scores'!J717&lt;&gt;"",'2. Enter scores'!$B717-'2. Enter scores'!J717,"")</f>
        <v/>
      </c>
      <c r="L713" s="125" t="str">
        <f>IF('2. Enter scores'!K717&lt;&gt;"",'2. Enter scores'!$B717-'2. Enter scores'!K717,"")</f>
        <v/>
      </c>
      <c r="M713" s="125" t="str">
        <f>IF('2. Enter scores'!L717&lt;&gt;"",'2. Enter scores'!$B717-'2. Enter scores'!L717,"")</f>
        <v/>
      </c>
      <c r="N713" s="125" t="str">
        <f>IF('2. Enter scores'!M717&lt;&gt;"",'2. Enter scores'!$B717-'2. Enter scores'!M717,"")</f>
        <v/>
      </c>
      <c r="O713" s="125" t="str">
        <f>IF('2. Enter scores'!N717&lt;&gt;"",'2. Enter scores'!$B717-'2. Enter scores'!N717,"")</f>
        <v/>
      </c>
      <c r="P713" s="125" t="str">
        <f>IF('2. Enter scores'!O717&lt;&gt;"",'2. Enter scores'!$B717-'2. Enter scores'!O717,"")</f>
        <v/>
      </c>
      <c r="Q713" s="125" t="str">
        <f>IF('2. Enter scores'!P717&lt;&gt;"",'2. Enter scores'!$B717-'2. Enter scores'!P717,"")</f>
        <v/>
      </c>
      <c r="R713" s="125" t="str">
        <f>IF('2. Enter scores'!Q717&lt;&gt;"",'2. Enter scores'!$B717-'2. Enter scores'!Q717,"")</f>
        <v/>
      </c>
      <c r="S713" s="125" t="str">
        <f>IF('2. Enter scores'!R717&lt;&gt;"",'2. Enter scores'!$B717-'2. Enter scores'!R717,"")</f>
        <v/>
      </c>
      <c r="T713" s="125" t="str">
        <f>IF('2. Enter scores'!S717&lt;&gt;"",'2. Enter scores'!$B717-'2. Enter scores'!S717,"")</f>
        <v/>
      </c>
      <c r="U713" s="125" t="str">
        <f>IF('2. Enter scores'!T717&lt;&gt;"",'2. Enter scores'!$B717-'2. Enter scores'!T717,"")</f>
        <v/>
      </c>
      <c r="V713" s="125" t="str">
        <f>IF('2. Enter scores'!U717&lt;&gt;"",'2. Enter scores'!$B717-'2. Enter scores'!U717,"")</f>
        <v/>
      </c>
      <c r="W713" s="125" t="str">
        <f>IF('2. Enter scores'!V717&lt;&gt;"",'2. Enter scores'!$B717-'2. Enter scores'!V717,"")</f>
        <v/>
      </c>
      <c r="X713" s="125" t="str">
        <f>IF('2. Enter scores'!W717&lt;&gt;"",'2. Enter scores'!$B717-'2. Enter scores'!W717,"")</f>
        <v/>
      </c>
      <c r="Y713" s="125" t="str">
        <f>IF('2. Enter scores'!X717&lt;&gt;"",'2. Enter scores'!$B717-'2. Enter scores'!X717,"")</f>
        <v/>
      </c>
      <c r="Z713" s="125" t="str">
        <f>IF('2. Enter scores'!Y717&lt;&gt;"",'2. Enter scores'!$B717-'2. Enter scores'!Y717,"")</f>
        <v/>
      </c>
      <c r="AA713" s="125" t="str">
        <f>IF('2. Enter scores'!Z717&lt;&gt;"",'2. Enter scores'!$B717-'2. Enter scores'!Z717,"")</f>
        <v/>
      </c>
      <c r="AB713" s="125" t="str">
        <f>IF('2. Enter scores'!AA717&lt;&gt;"",'2. Enter scores'!$B717-'2. Enter scores'!AA717,"")</f>
        <v/>
      </c>
      <c r="AC713" s="125" t="str">
        <f>IF('2. Enter scores'!AB717&lt;&gt;"",'2. Enter scores'!$B717-'2. Enter scores'!AB717,"")</f>
        <v/>
      </c>
      <c r="AD713" s="125" t="str">
        <f>IF('2. Enter scores'!AC717&lt;&gt;"",'2. Enter scores'!$B717-'2. Enter scores'!AC717,"")</f>
        <v/>
      </c>
      <c r="AE713" s="125" t="str">
        <f>IF('2. Enter scores'!AD717&lt;&gt;"",'2. Enter scores'!$B717-'2. Enter scores'!AD717,"")</f>
        <v/>
      </c>
      <c r="AF713" s="125" t="str">
        <f>IF('2. Enter scores'!AE717&lt;&gt;"",'2. Enter scores'!$B717-'2. Enter scores'!AE717,"")</f>
        <v/>
      </c>
      <c r="AG713" s="125" t="str">
        <f>IF('2. Enter scores'!AF717&lt;&gt;"",'2. Enter scores'!$B717-'2. Enter scores'!AF717,"")</f>
        <v/>
      </c>
      <c r="AH713" s="125" t="str">
        <f>IF('2. Enter scores'!AG717&lt;&gt;"",'2. Enter scores'!$B717-'2. Enter scores'!AG717,"")</f>
        <v/>
      </c>
      <c r="AI713" s="125" t="str">
        <f>IF('2. Enter scores'!AH717&lt;&gt;"",'2. Enter scores'!$B717-'2. Enter scores'!AH717,"")</f>
        <v/>
      </c>
      <c r="AJ713" s="125" t="str">
        <f>IF('2. Enter scores'!AI717&lt;&gt;"",'2. Enter scores'!$B717-'2. Enter scores'!AI717,"")</f>
        <v/>
      </c>
      <c r="AK713" s="125" t="str">
        <f>IF('2. Enter scores'!AJ717&lt;&gt;"",'2. Enter scores'!$B717-'2. Enter scores'!AJ717,"")</f>
        <v/>
      </c>
      <c r="AL713" s="125" t="str">
        <f>IF('2. Enter scores'!AK717&lt;&gt;"",'2. Enter scores'!$B717-'2. Enter scores'!AK717,"")</f>
        <v/>
      </c>
      <c r="AM713" s="125" t="str">
        <f>IF('2. Enter scores'!AL717&lt;&gt;"",'2. Enter scores'!$B717-'2. Enter scores'!AL717,"")</f>
        <v/>
      </c>
      <c r="AN713" s="125" t="str">
        <f>IF('2. Enter scores'!AM717&lt;&gt;"",'2. Enter scores'!$B717-'2. Enter scores'!AM717,"")</f>
        <v/>
      </c>
      <c r="AO713" s="125" t="str">
        <f>IF('2. Enter scores'!AN717&lt;&gt;"",'2. Enter scores'!$B717-'2. Enter scores'!AN717,"")</f>
        <v/>
      </c>
      <c r="AP713" s="125" t="str">
        <f>IF('2. Enter scores'!AO717&lt;&gt;"",'2. Enter scores'!$B717-'2. Enter scores'!AO717,"")</f>
        <v/>
      </c>
      <c r="AQ713" s="125" t="str">
        <f>IF('2. Enter scores'!AP717&lt;&gt;"",'2. Enter scores'!$B717-'2. Enter scores'!AP717,"")</f>
        <v/>
      </c>
      <c r="AR713" s="125" t="str">
        <f>IF('2. Enter scores'!AQ717&lt;&gt;"",'2. Enter scores'!$B717-'2. Enter scores'!AQ717,"")</f>
        <v/>
      </c>
      <c r="AS713" s="125" t="str">
        <f>IF('2. Enter scores'!AR717&lt;&gt;"",'2. Enter scores'!$B717-'2. Enter scores'!AR717,"")</f>
        <v/>
      </c>
      <c r="AT713" s="125" t="str">
        <f>IF('2. Enter scores'!AS717&lt;&gt;"",'2. Enter scores'!$B717-'2. Enter scores'!AS717,"")</f>
        <v/>
      </c>
      <c r="AU713" s="125" t="str">
        <f>IF('2. Enter scores'!AT717&lt;&gt;"",'2. Enter scores'!$B717-'2. Enter scores'!AT717,"")</f>
        <v/>
      </c>
      <c r="AV713" s="125" t="str">
        <f>IF('2. Enter scores'!AU717&lt;&gt;"",'2. Enter scores'!$B717-'2. Enter scores'!AU717,"")</f>
        <v/>
      </c>
      <c r="AW713" s="125" t="str">
        <f>IF('2. Enter scores'!AV717&lt;&gt;"",'2. Enter scores'!$B717-'2. Enter scores'!AV717,"")</f>
        <v/>
      </c>
      <c r="AX713" s="125" t="str">
        <f>IF('2. Enter scores'!AW717&lt;&gt;"",'2. Enter scores'!$B717-'2. Enter scores'!AW717,"")</f>
        <v/>
      </c>
      <c r="AY713" s="125" t="str">
        <f>IF('2. Enter scores'!AX717&lt;&gt;"",'2. Enter scores'!$B717-'2. Enter scores'!AX717,"")</f>
        <v/>
      </c>
      <c r="AZ713" s="125" t="str">
        <f>IF('2. Enter scores'!AY717&lt;&gt;"",'2. Enter scores'!$B717-'2. Enter scores'!AY717,"")</f>
        <v/>
      </c>
      <c r="BA713" s="125" t="str">
        <f>IF('2. Enter scores'!AZ717&lt;&gt;"",'2. Enter scores'!$B717-'2. Enter scores'!AZ717,"")</f>
        <v/>
      </c>
      <c r="BB713" s="125" t="str">
        <f>IF('2. Enter scores'!BA717&lt;&gt;"",'2. Enter scores'!$B717-'2. Enter scores'!BA717,"")</f>
        <v/>
      </c>
      <c r="BC713" s="125" t="str">
        <f>IF('2. Enter scores'!BB717&lt;&gt;"",'2. Enter scores'!$B717-'2. Enter scores'!BB717,"")</f>
        <v/>
      </c>
      <c r="BD713" s="125" t="str">
        <f>IF('2. Enter scores'!BC717&lt;&gt;"",'2. Enter scores'!$B717-'2. Enter scores'!BC717,"")</f>
        <v/>
      </c>
      <c r="BE713" s="125" t="str">
        <f>IF('2. Enter scores'!BD717&lt;&gt;"",'2. Enter scores'!$B717-'2. Enter scores'!BD717,"")</f>
        <v/>
      </c>
      <c r="BF713" s="125" t="str">
        <f>IF('2. Enter scores'!BE717&lt;&gt;"",'2. Enter scores'!$B717-'2. Enter scores'!BE717,"")</f>
        <v/>
      </c>
      <c r="BG713" s="125" t="str">
        <f>IF('2. Enter scores'!BF717&lt;&gt;"",'2. Enter scores'!$B717-'2. Enter scores'!BF717,"")</f>
        <v/>
      </c>
      <c r="BH713" s="125" t="str">
        <f>IF('2. Enter scores'!BG717&lt;&gt;"",'2. Enter scores'!$B717-'2. Enter scores'!BG717,"")</f>
        <v/>
      </c>
      <c r="BI713" s="125" t="str">
        <f>IF('2. Enter scores'!BH717&lt;&gt;"",'2. Enter scores'!$B717-'2. Enter scores'!BH717,"")</f>
        <v/>
      </c>
      <c r="BJ713" s="125" t="str">
        <f>IF('2. Enter scores'!BI717&lt;&gt;"",'2. Enter scores'!$B717-'2. Enter scores'!BI717,"")</f>
        <v/>
      </c>
      <c r="BK713" s="125" t="str">
        <f>IF('2. Enter scores'!BJ717&lt;&gt;"",'2. Enter scores'!$B717-'2. Enter scores'!BJ717,"")</f>
        <v/>
      </c>
      <c r="BL713" s="125" t="str">
        <f>IF('2. Enter scores'!BK717&lt;&gt;"",'2. Enter scores'!$B717-'2. Enter scores'!BK717,"")</f>
        <v/>
      </c>
      <c r="BM713" s="125" t="str">
        <f>IF('2. Enter scores'!BL717&lt;&gt;"",'2. Enter scores'!$B717-'2. Enter scores'!BL717,"")</f>
        <v/>
      </c>
      <c r="BN713" s="125" t="str">
        <f>IF('2. Enter scores'!BM717&lt;&gt;"",'2. Enter scores'!$B717-'2. Enter scores'!BM717,"")</f>
        <v/>
      </c>
      <c r="BO713" s="125" t="str">
        <f>IF('2. Enter scores'!BN717&lt;&gt;"",'2. Enter scores'!$B717-'2. Enter scores'!BN717,"")</f>
        <v/>
      </c>
      <c r="BP713" s="108">
        <v>1000</v>
      </c>
    </row>
    <row r="714" spans="2:68" x14ac:dyDescent="0.35">
      <c r="B714" s="125" t="str">
        <f>IF('2. Enter scores'!A718&lt;&gt;"",'2. Enter scores'!A718,"")</f>
        <v/>
      </c>
      <c r="H714" s="125" t="str">
        <f>IF('2. Enter scores'!G718&lt;&gt;"",'2. Enter scores'!$B718-'2. Enter scores'!G718,"")</f>
        <v/>
      </c>
      <c r="I714" s="125" t="str">
        <f>IF('2. Enter scores'!H718&lt;&gt;"",'2. Enter scores'!$B718-'2. Enter scores'!H718,"")</f>
        <v/>
      </c>
      <c r="J714" s="125" t="str">
        <f>IF('2. Enter scores'!I718&lt;&gt;"",'2. Enter scores'!$B718-'2. Enter scores'!I718,"")</f>
        <v/>
      </c>
      <c r="K714" s="125" t="str">
        <f>IF('2. Enter scores'!J718&lt;&gt;"",'2. Enter scores'!$B718-'2. Enter scores'!J718,"")</f>
        <v/>
      </c>
      <c r="L714" s="125" t="str">
        <f>IF('2. Enter scores'!K718&lt;&gt;"",'2. Enter scores'!$B718-'2. Enter scores'!K718,"")</f>
        <v/>
      </c>
      <c r="M714" s="125" t="str">
        <f>IF('2. Enter scores'!L718&lt;&gt;"",'2. Enter scores'!$B718-'2. Enter scores'!L718,"")</f>
        <v/>
      </c>
      <c r="N714" s="125" t="str">
        <f>IF('2. Enter scores'!M718&lt;&gt;"",'2. Enter scores'!$B718-'2. Enter scores'!M718,"")</f>
        <v/>
      </c>
      <c r="O714" s="125" t="str">
        <f>IF('2. Enter scores'!N718&lt;&gt;"",'2. Enter scores'!$B718-'2. Enter scores'!N718,"")</f>
        <v/>
      </c>
      <c r="P714" s="125" t="str">
        <f>IF('2. Enter scores'!O718&lt;&gt;"",'2. Enter scores'!$B718-'2. Enter scores'!O718,"")</f>
        <v/>
      </c>
      <c r="Q714" s="125" t="str">
        <f>IF('2. Enter scores'!P718&lt;&gt;"",'2. Enter scores'!$B718-'2. Enter scores'!P718,"")</f>
        <v/>
      </c>
      <c r="R714" s="125" t="str">
        <f>IF('2. Enter scores'!Q718&lt;&gt;"",'2. Enter scores'!$B718-'2. Enter scores'!Q718,"")</f>
        <v/>
      </c>
      <c r="S714" s="125" t="str">
        <f>IF('2. Enter scores'!R718&lt;&gt;"",'2. Enter scores'!$B718-'2. Enter scores'!R718,"")</f>
        <v/>
      </c>
      <c r="T714" s="125" t="str">
        <f>IF('2. Enter scores'!S718&lt;&gt;"",'2. Enter scores'!$B718-'2. Enter scores'!S718,"")</f>
        <v/>
      </c>
      <c r="U714" s="125" t="str">
        <f>IF('2. Enter scores'!T718&lt;&gt;"",'2. Enter scores'!$B718-'2. Enter scores'!T718,"")</f>
        <v/>
      </c>
      <c r="V714" s="125" t="str">
        <f>IF('2. Enter scores'!U718&lt;&gt;"",'2. Enter scores'!$B718-'2. Enter scores'!U718,"")</f>
        <v/>
      </c>
      <c r="W714" s="125" t="str">
        <f>IF('2. Enter scores'!V718&lt;&gt;"",'2. Enter scores'!$B718-'2. Enter scores'!V718,"")</f>
        <v/>
      </c>
      <c r="X714" s="125" t="str">
        <f>IF('2. Enter scores'!W718&lt;&gt;"",'2. Enter scores'!$B718-'2. Enter scores'!W718,"")</f>
        <v/>
      </c>
      <c r="Y714" s="125" t="str">
        <f>IF('2. Enter scores'!X718&lt;&gt;"",'2. Enter scores'!$B718-'2. Enter scores'!X718,"")</f>
        <v/>
      </c>
      <c r="Z714" s="125" t="str">
        <f>IF('2. Enter scores'!Y718&lt;&gt;"",'2. Enter scores'!$B718-'2. Enter scores'!Y718,"")</f>
        <v/>
      </c>
      <c r="AA714" s="125" t="str">
        <f>IF('2. Enter scores'!Z718&lt;&gt;"",'2. Enter scores'!$B718-'2. Enter scores'!Z718,"")</f>
        <v/>
      </c>
      <c r="AB714" s="125" t="str">
        <f>IF('2. Enter scores'!AA718&lt;&gt;"",'2. Enter scores'!$B718-'2. Enter scores'!AA718,"")</f>
        <v/>
      </c>
      <c r="AC714" s="125" t="str">
        <f>IF('2. Enter scores'!AB718&lt;&gt;"",'2. Enter scores'!$B718-'2. Enter scores'!AB718,"")</f>
        <v/>
      </c>
      <c r="AD714" s="125" t="str">
        <f>IF('2. Enter scores'!AC718&lt;&gt;"",'2. Enter scores'!$B718-'2. Enter scores'!AC718,"")</f>
        <v/>
      </c>
      <c r="AE714" s="125" t="str">
        <f>IF('2. Enter scores'!AD718&lt;&gt;"",'2. Enter scores'!$B718-'2. Enter scores'!AD718,"")</f>
        <v/>
      </c>
      <c r="AF714" s="125" t="str">
        <f>IF('2. Enter scores'!AE718&lt;&gt;"",'2. Enter scores'!$B718-'2. Enter scores'!AE718,"")</f>
        <v/>
      </c>
      <c r="AG714" s="125" t="str">
        <f>IF('2. Enter scores'!AF718&lt;&gt;"",'2. Enter scores'!$B718-'2. Enter scores'!AF718,"")</f>
        <v/>
      </c>
      <c r="AH714" s="125" t="str">
        <f>IF('2. Enter scores'!AG718&lt;&gt;"",'2. Enter scores'!$B718-'2. Enter scores'!AG718,"")</f>
        <v/>
      </c>
      <c r="AI714" s="125" t="str">
        <f>IF('2. Enter scores'!AH718&lt;&gt;"",'2. Enter scores'!$B718-'2. Enter scores'!AH718,"")</f>
        <v/>
      </c>
      <c r="AJ714" s="125" t="str">
        <f>IF('2. Enter scores'!AI718&lt;&gt;"",'2. Enter scores'!$B718-'2. Enter scores'!AI718,"")</f>
        <v/>
      </c>
      <c r="AK714" s="125" t="str">
        <f>IF('2. Enter scores'!AJ718&lt;&gt;"",'2. Enter scores'!$B718-'2. Enter scores'!AJ718,"")</f>
        <v/>
      </c>
      <c r="AL714" s="125" t="str">
        <f>IF('2. Enter scores'!AK718&lt;&gt;"",'2. Enter scores'!$B718-'2. Enter scores'!AK718,"")</f>
        <v/>
      </c>
      <c r="AM714" s="125" t="str">
        <f>IF('2. Enter scores'!AL718&lt;&gt;"",'2. Enter scores'!$B718-'2. Enter scores'!AL718,"")</f>
        <v/>
      </c>
      <c r="AN714" s="125" t="str">
        <f>IF('2. Enter scores'!AM718&lt;&gt;"",'2. Enter scores'!$B718-'2. Enter scores'!AM718,"")</f>
        <v/>
      </c>
      <c r="AO714" s="125" t="str">
        <f>IF('2. Enter scores'!AN718&lt;&gt;"",'2. Enter scores'!$B718-'2. Enter scores'!AN718,"")</f>
        <v/>
      </c>
      <c r="AP714" s="125" t="str">
        <f>IF('2. Enter scores'!AO718&lt;&gt;"",'2. Enter scores'!$B718-'2. Enter scores'!AO718,"")</f>
        <v/>
      </c>
      <c r="AQ714" s="125" t="str">
        <f>IF('2. Enter scores'!AP718&lt;&gt;"",'2. Enter scores'!$B718-'2. Enter scores'!AP718,"")</f>
        <v/>
      </c>
      <c r="AR714" s="125" t="str">
        <f>IF('2. Enter scores'!AQ718&lt;&gt;"",'2. Enter scores'!$B718-'2. Enter scores'!AQ718,"")</f>
        <v/>
      </c>
      <c r="AS714" s="125" t="str">
        <f>IF('2. Enter scores'!AR718&lt;&gt;"",'2. Enter scores'!$B718-'2. Enter scores'!AR718,"")</f>
        <v/>
      </c>
      <c r="AT714" s="125" t="str">
        <f>IF('2. Enter scores'!AS718&lt;&gt;"",'2. Enter scores'!$B718-'2. Enter scores'!AS718,"")</f>
        <v/>
      </c>
      <c r="AU714" s="125" t="str">
        <f>IF('2. Enter scores'!AT718&lt;&gt;"",'2. Enter scores'!$B718-'2. Enter scores'!AT718,"")</f>
        <v/>
      </c>
      <c r="AV714" s="125" t="str">
        <f>IF('2. Enter scores'!AU718&lt;&gt;"",'2. Enter scores'!$B718-'2. Enter scores'!AU718,"")</f>
        <v/>
      </c>
      <c r="AW714" s="125" t="str">
        <f>IF('2. Enter scores'!AV718&lt;&gt;"",'2. Enter scores'!$B718-'2. Enter scores'!AV718,"")</f>
        <v/>
      </c>
      <c r="AX714" s="125" t="str">
        <f>IF('2. Enter scores'!AW718&lt;&gt;"",'2. Enter scores'!$B718-'2. Enter scores'!AW718,"")</f>
        <v/>
      </c>
      <c r="AY714" s="125" t="str">
        <f>IF('2. Enter scores'!AX718&lt;&gt;"",'2. Enter scores'!$B718-'2. Enter scores'!AX718,"")</f>
        <v/>
      </c>
      <c r="AZ714" s="125" t="str">
        <f>IF('2. Enter scores'!AY718&lt;&gt;"",'2. Enter scores'!$B718-'2. Enter scores'!AY718,"")</f>
        <v/>
      </c>
      <c r="BA714" s="125" t="str">
        <f>IF('2. Enter scores'!AZ718&lt;&gt;"",'2. Enter scores'!$B718-'2. Enter scores'!AZ718,"")</f>
        <v/>
      </c>
      <c r="BB714" s="125" t="str">
        <f>IF('2. Enter scores'!BA718&lt;&gt;"",'2. Enter scores'!$B718-'2. Enter scores'!BA718,"")</f>
        <v/>
      </c>
      <c r="BC714" s="125" t="str">
        <f>IF('2. Enter scores'!BB718&lt;&gt;"",'2. Enter scores'!$B718-'2. Enter scores'!BB718,"")</f>
        <v/>
      </c>
      <c r="BD714" s="125" t="str">
        <f>IF('2. Enter scores'!BC718&lt;&gt;"",'2. Enter scores'!$B718-'2. Enter scores'!BC718,"")</f>
        <v/>
      </c>
      <c r="BE714" s="125" t="str">
        <f>IF('2. Enter scores'!BD718&lt;&gt;"",'2. Enter scores'!$B718-'2. Enter scores'!BD718,"")</f>
        <v/>
      </c>
      <c r="BF714" s="125" t="str">
        <f>IF('2. Enter scores'!BE718&lt;&gt;"",'2. Enter scores'!$B718-'2. Enter scores'!BE718,"")</f>
        <v/>
      </c>
      <c r="BG714" s="125" t="str">
        <f>IF('2. Enter scores'!BF718&lt;&gt;"",'2. Enter scores'!$B718-'2. Enter scores'!BF718,"")</f>
        <v/>
      </c>
      <c r="BH714" s="125" t="str">
        <f>IF('2. Enter scores'!BG718&lt;&gt;"",'2. Enter scores'!$B718-'2. Enter scores'!BG718,"")</f>
        <v/>
      </c>
      <c r="BI714" s="125" t="str">
        <f>IF('2. Enter scores'!BH718&lt;&gt;"",'2. Enter scores'!$B718-'2. Enter scores'!BH718,"")</f>
        <v/>
      </c>
      <c r="BJ714" s="125" t="str">
        <f>IF('2. Enter scores'!BI718&lt;&gt;"",'2. Enter scores'!$B718-'2. Enter scores'!BI718,"")</f>
        <v/>
      </c>
      <c r="BK714" s="125" t="str">
        <f>IF('2. Enter scores'!BJ718&lt;&gt;"",'2. Enter scores'!$B718-'2. Enter scores'!BJ718,"")</f>
        <v/>
      </c>
      <c r="BL714" s="125" t="str">
        <f>IF('2. Enter scores'!BK718&lt;&gt;"",'2. Enter scores'!$B718-'2. Enter scores'!BK718,"")</f>
        <v/>
      </c>
      <c r="BM714" s="125" t="str">
        <f>IF('2. Enter scores'!BL718&lt;&gt;"",'2. Enter scores'!$B718-'2. Enter scores'!BL718,"")</f>
        <v/>
      </c>
      <c r="BN714" s="125" t="str">
        <f>IF('2. Enter scores'!BM718&lt;&gt;"",'2. Enter scores'!$B718-'2. Enter scores'!BM718,"")</f>
        <v/>
      </c>
      <c r="BO714" s="125" t="str">
        <f>IF('2. Enter scores'!BN718&lt;&gt;"",'2. Enter scores'!$B718-'2. Enter scores'!BN718,"")</f>
        <v/>
      </c>
      <c r="BP714" s="108">
        <v>1000</v>
      </c>
    </row>
    <row r="715" spans="2:68" x14ac:dyDescent="0.35">
      <c r="B715" s="125" t="str">
        <f>IF('2. Enter scores'!A719&lt;&gt;"",'2. Enter scores'!A719,"")</f>
        <v/>
      </c>
      <c r="H715" s="125" t="str">
        <f>IF('2. Enter scores'!G719&lt;&gt;"",'2. Enter scores'!$B719-'2. Enter scores'!G719,"")</f>
        <v/>
      </c>
      <c r="I715" s="125" t="str">
        <f>IF('2. Enter scores'!H719&lt;&gt;"",'2. Enter scores'!$B719-'2. Enter scores'!H719,"")</f>
        <v/>
      </c>
      <c r="J715" s="125" t="str">
        <f>IF('2. Enter scores'!I719&lt;&gt;"",'2. Enter scores'!$B719-'2. Enter scores'!I719,"")</f>
        <v/>
      </c>
      <c r="K715" s="125" t="str">
        <f>IF('2. Enter scores'!J719&lt;&gt;"",'2. Enter scores'!$B719-'2. Enter scores'!J719,"")</f>
        <v/>
      </c>
      <c r="L715" s="125" t="str">
        <f>IF('2. Enter scores'!K719&lt;&gt;"",'2. Enter scores'!$B719-'2. Enter scores'!K719,"")</f>
        <v/>
      </c>
      <c r="M715" s="125" t="str">
        <f>IF('2. Enter scores'!L719&lt;&gt;"",'2. Enter scores'!$B719-'2. Enter scores'!L719,"")</f>
        <v/>
      </c>
      <c r="N715" s="125" t="str">
        <f>IF('2. Enter scores'!M719&lt;&gt;"",'2. Enter scores'!$B719-'2. Enter scores'!M719,"")</f>
        <v/>
      </c>
      <c r="O715" s="125" t="str">
        <f>IF('2. Enter scores'!N719&lt;&gt;"",'2. Enter scores'!$B719-'2. Enter scores'!N719,"")</f>
        <v/>
      </c>
      <c r="P715" s="125" t="str">
        <f>IF('2. Enter scores'!O719&lt;&gt;"",'2. Enter scores'!$B719-'2. Enter scores'!O719,"")</f>
        <v/>
      </c>
      <c r="Q715" s="125" t="str">
        <f>IF('2. Enter scores'!P719&lt;&gt;"",'2. Enter scores'!$B719-'2. Enter scores'!P719,"")</f>
        <v/>
      </c>
      <c r="R715" s="125" t="str">
        <f>IF('2. Enter scores'!Q719&lt;&gt;"",'2. Enter scores'!$B719-'2. Enter scores'!Q719,"")</f>
        <v/>
      </c>
      <c r="S715" s="125" t="str">
        <f>IF('2. Enter scores'!R719&lt;&gt;"",'2. Enter scores'!$B719-'2. Enter scores'!R719,"")</f>
        <v/>
      </c>
      <c r="T715" s="125" t="str">
        <f>IF('2. Enter scores'!S719&lt;&gt;"",'2. Enter scores'!$B719-'2. Enter scores'!S719,"")</f>
        <v/>
      </c>
      <c r="U715" s="125" t="str">
        <f>IF('2. Enter scores'!T719&lt;&gt;"",'2. Enter scores'!$B719-'2. Enter scores'!T719,"")</f>
        <v/>
      </c>
      <c r="V715" s="125" t="str">
        <f>IF('2. Enter scores'!U719&lt;&gt;"",'2. Enter scores'!$B719-'2. Enter scores'!U719,"")</f>
        <v/>
      </c>
      <c r="W715" s="125" t="str">
        <f>IF('2. Enter scores'!V719&lt;&gt;"",'2. Enter scores'!$B719-'2. Enter scores'!V719,"")</f>
        <v/>
      </c>
      <c r="X715" s="125" t="str">
        <f>IF('2. Enter scores'!W719&lt;&gt;"",'2. Enter scores'!$B719-'2. Enter scores'!W719,"")</f>
        <v/>
      </c>
      <c r="Y715" s="125" t="str">
        <f>IF('2. Enter scores'!X719&lt;&gt;"",'2. Enter scores'!$B719-'2. Enter scores'!X719,"")</f>
        <v/>
      </c>
      <c r="Z715" s="125" t="str">
        <f>IF('2. Enter scores'!Y719&lt;&gt;"",'2. Enter scores'!$B719-'2. Enter scores'!Y719,"")</f>
        <v/>
      </c>
      <c r="AA715" s="125" t="str">
        <f>IF('2. Enter scores'!Z719&lt;&gt;"",'2. Enter scores'!$B719-'2. Enter scores'!Z719,"")</f>
        <v/>
      </c>
      <c r="AB715" s="125" t="str">
        <f>IF('2. Enter scores'!AA719&lt;&gt;"",'2. Enter scores'!$B719-'2. Enter scores'!AA719,"")</f>
        <v/>
      </c>
      <c r="AC715" s="125" t="str">
        <f>IF('2. Enter scores'!AB719&lt;&gt;"",'2. Enter scores'!$B719-'2. Enter scores'!AB719,"")</f>
        <v/>
      </c>
      <c r="AD715" s="125" t="str">
        <f>IF('2. Enter scores'!AC719&lt;&gt;"",'2. Enter scores'!$B719-'2. Enter scores'!AC719,"")</f>
        <v/>
      </c>
      <c r="AE715" s="125" t="str">
        <f>IF('2. Enter scores'!AD719&lt;&gt;"",'2. Enter scores'!$B719-'2. Enter scores'!AD719,"")</f>
        <v/>
      </c>
      <c r="AF715" s="125" t="str">
        <f>IF('2. Enter scores'!AE719&lt;&gt;"",'2. Enter scores'!$B719-'2. Enter scores'!AE719,"")</f>
        <v/>
      </c>
      <c r="AG715" s="125" t="str">
        <f>IF('2. Enter scores'!AF719&lt;&gt;"",'2. Enter scores'!$B719-'2. Enter scores'!AF719,"")</f>
        <v/>
      </c>
      <c r="AH715" s="125" t="str">
        <f>IF('2. Enter scores'!AG719&lt;&gt;"",'2. Enter scores'!$B719-'2. Enter scores'!AG719,"")</f>
        <v/>
      </c>
      <c r="AI715" s="125" t="str">
        <f>IF('2. Enter scores'!AH719&lt;&gt;"",'2. Enter scores'!$B719-'2. Enter scores'!AH719,"")</f>
        <v/>
      </c>
      <c r="AJ715" s="125" t="str">
        <f>IF('2. Enter scores'!AI719&lt;&gt;"",'2. Enter scores'!$B719-'2. Enter scores'!AI719,"")</f>
        <v/>
      </c>
      <c r="AK715" s="125" t="str">
        <f>IF('2. Enter scores'!AJ719&lt;&gt;"",'2. Enter scores'!$B719-'2. Enter scores'!AJ719,"")</f>
        <v/>
      </c>
      <c r="AL715" s="125" t="str">
        <f>IF('2. Enter scores'!AK719&lt;&gt;"",'2. Enter scores'!$B719-'2. Enter scores'!AK719,"")</f>
        <v/>
      </c>
      <c r="AM715" s="125" t="str">
        <f>IF('2. Enter scores'!AL719&lt;&gt;"",'2. Enter scores'!$B719-'2. Enter scores'!AL719,"")</f>
        <v/>
      </c>
      <c r="AN715" s="125" t="str">
        <f>IF('2. Enter scores'!AM719&lt;&gt;"",'2. Enter scores'!$B719-'2. Enter scores'!AM719,"")</f>
        <v/>
      </c>
      <c r="AO715" s="125" t="str">
        <f>IF('2. Enter scores'!AN719&lt;&gt;"",'2. Enter scores'!$B719-'2. Enter scores'!AN719,"")</f>
        <v/>
      </c>
      <c r="AP715" s="125" t="str">
        <f>IF('2. Enter scores'!AO719&lt;&gt;"",'2. Enter scores'!$B719-'2. Enter scores'!AO719,"")</f>
        <v/>
      </c>
      <c r="AQ715" s="125" t="str">
        <f>IF('2. Enter scores'!AP719&lt;&gt;"",'2. Enter scores'!$B719-'2. Enter scores'!AP719,"")</f>
        <v/>
      </c>
      <c r="AR715" s="125" t="str">
        <f>IF('2. Enter scores'!AQ719&lt;&gt;"",'2. Enter scores'!$B719-'2. Enter scores'!AQ719,"")</f>
        <v/>
      </c>
      <c r="AS715" s="125" t="str">
        <f>IF('2. Enter scores'!AR719&lt;&gt;"",'2. Enter scores'!$B719-'2. Enter scores'!AR719,"")</f>
        <v/>
      </c>
      <c r="AT715" s="125" t="str">
        <f>IF('2. Enter scores'!AS719&lt;&gt;"",'2. Enter scores'!$B719-'2. Enter scores'!AS719,"")</f>
        <v/>
      </c>
      <c r="AU715" s="125" t="str">
        <f>IF('2. Enter scores'!AT719&lt;&gt;"",'2. Enter scores'!$B719-'2. Enter scores'!AT719,"")</f>
        <v/>
      </c>
      <c r="AV715" s="125" t="str">
        <f>IF('2. Enter scores'!AU719&lt;&gt;"",'2. Enter scores'!$B719-'2. Enter scores'!AU719,"")</f>
        <v/>
      </c>
      <c r="AW715" s="125" t="str">
        <f>IF('2. Enter scores'!AV719&lt;&gt;"",'2. Enter scores'!$B719-'2. Enter scores'!AV719,"")</f>
        <v/>
      </c>
      <c r="AX715" s="125" t="str">
        <f>IF('2. Enter scores'!AW719&lt;&gt;"",'2. Enter scores'!$B719-'2. Enter scores'!AW719,"")</f>
        <v/>
      </c>
      <c r="AY715" s="125" t="str">
        <f>IF('2. Enter scores'!AX719&lt;&gt;"",'2. Enter scores'!$B719-'2. Enter scores'!AX719,"")</f>
        <v/>
      </c>
      <c r="AZ715" s="125" t="str">
        <f>IF('2. Enter scores'!AY719&lt;&gt;"",'2. Enter scores'!$B719-'2. Enter scores'!AY719,"")</f>
        <v/>
      </c>
      <c r="BA715" s="125" t="str">
        <f>IF('2. Enter scores'!AZ719&lt;&gt;"",'2. Enter scores'!$B719-'2. Enter scores'!AZ719,"")</f>
        <v/>
      </c>
      <c r="BB715" s="125" t="str">
        <f>IF('2. Enter scores'!BA719&lt;&gt;"",'2. Enter scores'!$B719-'2. Enter scores'!BA719,"")</f>
        <v/>
      </c>
      <c r="BC715" s="125" t="str">
        <f>IF('2. Enter scores'!BB719&lt;&gt;"",'2. Enter scores'!$B719-'2. Enter scores'!BB719,"")</f>
        <v/>
      </c>
      <c r="BD715" s="125" t="str">
        <f>IF('2. Enter scores'!BC719&lt;&gt;"",'2. Enter scores'!$B719-'2. Enter scores'!BC719,"")</f>
        <v/>
      </c>
      <c r="BE715" s="125" t="str">
        <f>IF('2. Enter scores'!BD719&lt;&gt;"",'2. Enter scores'!$B719-'2. Enter scores'!BD719,"")</f>
        <v/>
      </c>
      <c r="BF715" s="125" t="str">
        <f>IF('2. Enter scores'!BE719&lt;&gt;"",'2. Enter scores'!$B719-'2. Enter scores'!BE719,"")</f>
        <v/>
      </c>
      <c r="BG715" s="125" t="str">
        <f>IF('2. Enter scores'!BF719&lt;&gt;"",'2. Enter scores'!$B719-'2. Enter scores'!BF719,"")</f>
        <v/>
      </c>
      <c r="BH715" s="125" t="str">
        <f>IF('2. Enter scores'!BG719&lt;&gt;"",'2. Enter scores'!$B719-'2. Enter scores'!BG719,"")</f>
        <v/>
      </c>
      <c r="BI715" s="125" t="str">
        <f>IF('2. Enter scores'!BH719&lt;&gt;"",'2. Enter scores'!$B719-'2. Enter scores'!BH719,"")</f>
        <v/>
      </c>
      <c r="BJ715" s="125" t="str">
        <f>IF('2. Enter scores'!BI719&lt;&gt;"",'2. Enter scores'!$B719-'2. Enter scores'!BI719,"")</f>
        <v/>
      </c>
      <c r="BK715" s="125" t="str">
        <f>IF('2. Enter scores'!BJ719&lt;&gt;"",'2. Enter scores'!$B719-'2. Enter scores'!BJ719,"")</f>
        <v/>
      </c>
      <c r="BL715" s="125" t="str">
        <f>IF('2. Enter scores'!BK719&lt;&gt;"",'2. Enter scores'!$B719-'2. Enter scores'!BK719,"")</f>
        <v/>
      </c>
      <c r="BM715" s="125" t="str">
        <f>IF('2. Enter scores'!BL719&lt;&gt;"",'2. Enter scores'!$B719-'2. Enter scores'!BL719,"")</f>
        <v/>
      </c>
      <c r="BN715" s="125" t="str">
        <f>IF('2. Enter scores'!BM719&lt;&gt;"",'2. Enter scores'!$B719-'2. Enter scores'!BM719,"")</f>
        <v/>
      </c>
      <c r="BO715" s="125" t="str">
        <f>IF('2. Enter scores'!BN719&lt;&gt;"",'2. Enter scores'!$B719-'2. Enter scores'!BN719,"")</f>
        <v/>
      </c>
      <c r="BP715" s="108">
        <v>1000</v>
      </c>
    </row>
    <row r="716" spans="2:68" x14ac:dyDescent="0.35">
      <c r="B716" s="125" t="str">
        <f>IF('2. Enter scores'!A720&lt;&gt;"",'2. Enter scores'!A720,"")</f>
        <v/>
      </c>
      <c r="H716" s="125" t="str">
        <f>IF('2. Enter scores'!G720&lt;&gt;"",'2. Enter scores'!$B720-'2. Enter scores'!G720,"")</f>
        <v/>
      </c>
      <c r="I716" s="125" t="str">
        <f>IF('2. Enter scores'!H720&lt;&gt;"",'2. Enter scores'!$B720-'2. Enter scores'!H720,"")</f>
        <v/>
      </c>
      <c r="J716" s="125" t="str">
        <f>IF('2. Enter scores'!I720&lt;&gt;"",'2. Enter scores'!$B720-'2. Enter scores'!I720,"")</f>
        <v/>
      </c>
      <c r="K716" s="125" t="str">
        <f>IF('2. Enter scores'!J720&lt;&gt;"",'2. Enter scores'!$B720-'2. Enter scores'!J720,"")</f>
        <v/>
      </c>
      <c r="L716" s="125" t="str">
        <f>IF('2. Enter scores'!K720&lt;&gt;"",'2. Enter scores'!$B720-'2. Enter scores'!K720,"")</f>
        <v/>
      </c>
      <c r="M716" s="125" t="str">
        <f>IF('2. Enter scores'!L720&lt;&gt;"",'2. Enter scores'!$B720-'2. Enter scores'!L720,"")</f>
        <v/>
      </c>
      <c r="N716" s="125" t="str">
        <f>IF('2. Enter scores'!M720&lt;&gt;"",'2. Enter scores'!$B720-'2. Enter scores'!M720,"")</f>
        <v/>
      </c>
      <c r="O716" s="125" t="str">
        <f>IF('2. Enter scores'!N720&lt;&gt;"",'2. Enter scores'!$B720-'2. Enter scores'!N720,"")</f>
        <v/>
      </c>
      <c r="P716" s="125" t="str">
        <f>IF('2. Enter scores'!O720&lt;&gt;"",'2. Enter scores'!$B720-'2. Enter scores'!O720,"")</f>
        <v/>
      </c>
      <c r="Q716" s="125" t="str">
        <f>IF('2. Enter scores'!P720&lt;&gt;"",'2. Enter scores'!$B720-'2. Enter scores'!P720,"")</f>
        <v/>
      </c>
      <c r="R716" s="125" t="str">
        <f>IF('2. Enter scores'!Q720&lt;&gt;"",'2. Enter scores'!$B720-'2. Enter scores'!Q720,"")</f>
        <v/>
      </c>
      <c r="S716" s="125" t="str">
        <f>IF('2. Enter scores'!R720&lt;&gt;"",'2. Enter scores'!$B720-'2. Enter scores'!R720,"")</f>
        <v/>
      </c>
      <c r="T716" s="125" t="str">
        <f>IF('2. Enter scores'!S720&lt;&gt;"",'2. Enter scores'!$B720-'2. Enter scores'!S720,"")</f>
        <v/>
      </c>
      <c r="U716" s="125" t="str">
        <f>IF('2. Enter scores'!T720&lt;&gt;"",'2. Enter scores'!$B720-'2. Enter scores'!T720,"")</f>
        <v/>
      </c>
      <c r="V716" s="125" t="str">
        <f>IF('2. Enter scores'!U720&lt;&gt;"",'2. Enter scores'!$B720-'2. Enter scores'!U720,"")</f>
        <v/>
      </c>
      <c r="W716" s="125" t="str">
        <f>IF('2. Enter scores'!V720&lt;&gt;"",'2. Enter scores'!$B720-'2. Enter scores'!V720,"")</f>
        <v/>
      </c>
      <c r="X716" s="125" t="str">
        <f>IF('2. Enter scores'!W720&lt;&gt;"",'2. Enter scores'!$B720-'2. Enter scores'!W720,"")</f>
        <v/>
      </c>
      <c r="Y716" s="125" t="str">
        <f>IF('2. Enter scores'!X720&lt;&gt;"",'2. Enter scores'!$B720-'2. Enter scores'!X720,"")</f>
        <v/>
      </c>
      <c r="Z716" s="125" t="str">
        <f>IF('2. Enter scores'!Y720&lt;&gt;"",'2. Enter scores'!$B720-'2. Enter scores'!Y720,"")</f>
        <v/>
      </c>
      <c r="AA716" s="125" t="str">
        <f>IF('2. Enter scores'!Z720&lt;&gt;"",'2. Enter scores'!$B720-'2. Enter scores'!Z720,"")</f>
        <v/>
      </c>
      <c r="AB716" s="125" t="str">
        <f>IF('2. Enter scores'!AA720&lt;&gt;"",'2. Enter scores'!$B720-'2. Enter scores'!AA720,"")</f>
        <v/>
      </c>
      <c r="AC716" s="125" t="str">
        <f>IF('2. Enter scores'!AB720&lt;&gt;"",'2. Enter scores'!$B720-'2. Enter scores'!AB720,"")</f>
        <v/>
      </c>
      <c r="AD716" s="125" t="str">
        <f>IF('2. Enter scores'!AC720&lt;&gt;"",'2. Enter scores'!$B720-'2. Enter scores'!AC720,"")</f>
        <v/>
      </c>
      <c r="AE716" s="125" t="str">
        <f>IF('2. Enter scores'!AD720&lt;&gt;"",'2. Enter scores'!$B720-'2. Enter scores'!AD720,"")</f>
        <v/>
      </c>
      <c r="AF716" s="125" t="str">
        <f>IF('2. Enter scores'!AE720&lt;&gt;"",'2. Enter scores'!$B720-'2. Enter scores'!AE720,"")</f>
        <v/>
      </c>
      <c r="AG716" s="125" t="str">
        <f>IF('2. Enter scores'!AF720&lt;&gt;"",'2. Enter scores'!$B720-'2. Enter scores'!AF720,"")</f>
        <v/>
      </c>
      <c r="AH716" s="125" t="str">
        <f>IF('2. Enter scores'!AG720&lt;&gt;"",'2. Enter scores'!$B720-'2. Enter scores'!AG720,"")</f>
        <v/>
      </c>
      <c r="AI716" s="125" t="str">
        <f>IF('2. Enter scores'!AH720&lt;&gt;"",'2. Enter scores'!$B720-'2. Enter scores'!AH720,"")</f>
        <v/>
      </c>
      <c r="AJ716" s="125" t="str">
        <f>IF('2. Enter scores'!AI720&lt;&gt;"",'2. Enter scores'!$B720-'2. Enter scores'!AI720,"")</f>
        <v/>
      </c>
      <c r="AK716" s="125" t="str">
        <f>IF('2. Enter scores'!AJ720&lt;&gt;"",'2. Enter scores'!$B720-'2. Enter scores'!AJ720,"")</f>
        <v/>
      </c>
      <c r="AL716" s="125" t="str">
        <f>IF('2. Enter scores'!AK720&lt;&gt;"",'2. Enter scores'!$B720-'2. Enter scores'!AK720,"")</f>
        <v/>
      </c>
      <c r="AM716" s="125" t="str">
        <f>IF('2. Enter scores'!AL720&lt;&gt;"",'2. Enter scores'!$B720-'2. Enter scores'!AL720,"")</f>
        <v/>
      </c>
      <c r="AN716" s="125" t="str">
        <f>IF('2. Enter scores'!AM720&lt;&gt;"",'2. Enter scores'!$B720-'2. Enter scores'!AM720,"")</f>
        <v/>
      </c>
      <c r="AO716" s="125" t="str">
        <f>IF('2. Enter scores'!AN720&lt;&gt;"",'2. Enter scores'!$B720-'2. Enter scores'!AN720,"")</f>
        <v/>
      </c>
      <c r="AP716" s="125" t="str">
        <f>IF('2. Enter scores'!AO720&lt;&gt;"",'2. Enter scores'!$B720-'2. Enter scores'!AO720,"")</f>
        <v/>
      </c>
      <c r="AQ716" s="125" t="str">
        <f>IF('2. Enter scores'!AP720&lt;&gt;"",'2. Enter scores'!$B720-'2. Enter scores'!AP720,"")</f>
        <v/>
      </c>
      <c r="AR716" s="125" t="str">
        <f>IF('2. Enter scores'!AQ720&lt;&gt;"",'2. Enter scores'!$B720-'2. Enter scores'!AQ720,"")</f>
        <v/>
      </c>
      <c r="AS716" s="125" t="str">
        <f>IF('2. Enter scores'!AR720&lt;&gt;"",'2. Enter scores'!$B720-'2. Enter scores'!AR720,"")</f>
        <v/>
      </c>
      <c r="AT716" s="125" t="str">
        <f>IF('2. Enter scores'!AS720&lt;&gt;"",'2. Enter scores'!$B720-'2. Enter scores'!AS720,"")</f>
        <v/>
      </c>
      <c r="AU716" s="125" t="str">
        <f>IF('2. Enter scores'!AT720&lt;&gt;"",'2. Enter scores'!$B720-'2. Enter scores'!AT720,"")</f>
        <v/>
      </c>
      <c r="AV716" s="125" t="str">
        <f>IF('2. Enter scores'!AU720&lt;&gt;"",'2. Enter scores'!$B720-'2. Enter scores'!AU720,"")</f>
        <v/>
      </c>
      <c r="AW716" s="125" t="str">
        <f>IF('2. Enter scores'!AV720&lt;&gt;"",'2. Enter scores'!$B720-'2. Enter scores'!AV720,"")</f>
        <v/>
      </c>
      <c r="AX716" s="125" t="str">
        <f>IF('2. Enter scores'!AW720&lt;&gt;"",'2. Enter scores'!$B720-'2. Enter scores'!AW720,"")</f>
        <v/>
      </c>
      <c r="AY716" s="125" t="str">
        <f>IF('2. Enter scores'!AX720&lt;&gt;"",'2. Enter scores'!$B720-'2. Enter scores'!AX720,"")</f>
        <v/>
      </c>
      <c r="AZ716" s="125" t="str">
        <f>IF('2. Enter scores'!AY720&lt;&gt;"",'2. Enter scores'!$B720-'2. Enter scores'!AY720,"")</f>
        <v/>
      </c>
      <c r="BA716" s="125" t="str">
        <f>IF('2. Enter scores'!AZ720&lt;&gt;"",'2. Enter scores'!$B720-'2. Enter scores'!AZ720,"")</f>
        <v/>
      </c>
      <c r="BB716" s="125" t="str">
        <f>IF('2. Enter scores'!BA720&lt;&gt;"",'2. Enter scores'!$B720-'2. Enter scores'!BA720,"")</f>
        <v/>
      </c>
      <c r="BC716" s="125" t="str">
        <f>IF('2. Enter scores'!BB720&lt;&gt;"",'2. Enter scores'!$B720-'2. Enter scores'!BB720,"")</f>
        <v/>
      </c>
      <c r="BD716" s="125" t="str">
        <f>IF('2. Enter scores'!BC720&lt;&gt;"",'2. Enter scores'!$B720-'2. Enter scores'!BC720,"")</f>
        <v/>
      </c>
      <c r="BE716" s="125" t="str">
        <f>IF('2. Enter scores'!BD720&lt;&gt;"",'2. Enter scores'!$B720-'2. Enter scores'!BD720,"")</f>
        <v/>
      </c>
      <c r="BF716" s="125" t="str">
        <f>IF('2. Enter scores'!BE720&lt;&gt;"",'2. Enter scores'!$B720-'2. Enter scores'!BE720,"")</f>
        <v/>
      </c>
      <c r="BG716" s="125" t="str">
        <f>IF('2. Enter scores'!BF720&lt;&gt;"",'2. Enter scores'!$B720-'2. Enter scores'!BF720,"")</f>
        <v/>
      </c>
      <c r="BH716" s="125" t="str">
        <f>IF('2. Enter scores'!BG720&lt;&gt;"",'2. Enter scores'!$B720-'2. Enter scores'!BG720,"")</f>
        <v/>
      </c>
      <c r="BI716" s="125" t="str">
        <f>IF('2. Enter scores'!BH720&lt;&gt;"",'2. Enter scores'!$B720-'2. Enter scores'!BH720,"")</f>
        <v/>
      </c>
      <c r="BJ716" s="125" t="str">
        <f>IF('2. Enter scores'!BI720&lt;&gt;"",'2. Enter scores'!$B720-'2. Enter scores'!BI720,"")</f>
        <v/>
      </c>
      <c r="BK716" s="125" t="str">
        <f>IF('2. Enter scores'!BJ720&lt;&gt;"",'2. Enter scores'!$B720-'2. Enter scores'!BJ720,"")</f>
        <v/>
      </c>
      <c r="BL716" s="125" t="str">
        <f>IF('2. Enter scores'!BK720&lt;&gt;"",'2. Enter scores'!$B720-'2. Enter scores'!BK720,"")</f>
        <v/>
      </c>
      <c r="BM716" s="125" t="str">
        <f>IF('2. Enter scores'!BL720&lt;&gt;"",'2. Enter scores'!$B720-'2. Enter scores'!BL720,"")</f>
        <v/>
      </c>
      <c r="BN716" s="125" t="str">
        <f>IF('2. Enter scores'!BM720&lt;&gt;"",'2. Enter scores'!$B720-'2. Enter scores'!BM720,"")</f>
        <v/>
      </c>
      <c r="BO716" s="125" t="str">
        <f>IF('2. Enter scores'!BN720&lt;&gt;"",'2. Enter scores'!$B720-'2. Enter scores'!BN720,"")</f>
        <v/>
      </c>
      <c r="BP716" s="108">
        <v>1000</v>
      </c>
    </row>
    <row r="717" spans="2:68" x14ac:dyDescent="0.35">
      <c r="B717" s="125" t="str">
        <f>IF('2. Enter scores'!A721&lt;&gt;"",'2. Enter scores'!A721,"")</f>
        <v/>
      </c>
      <c r="H717" s="125" t="str">
        <f>IF('2. Enter scores'!G721&lt;&gt;"",'2. Enter scores'!$B721-'2. Enter scores'!G721,"")</f>
        <v/>
      </c>
      <c r="I717" s="125" t="str">
        <f>IF('2. Enter scores'!H721&lt;&gt;"",'2. Enter scores'!$B721-'2. Enter scores'!H721,"")</f>
        <v/>
      </c>
      <c r="J717" s="125" t="str">
        <f>IF('2. Enter scores'!I721&lt;&gt;"",'2. Enter scores'!$B721-'2. Enter scores'!I721,"")</f>
        <v/>
      </c>
      <c r="K717" s="125" t="str">
        <f>IF('2. Enter scores'!J721&lt;&gt;"",'2. Enter scores'!$B721-'2. Enter scores'!J721,"")</f>
        <v/>
      </c>
      <c r="L717" s="125" t="str">
        <f>IF('2. Enter scores'!K721&lt;&gt;"",'2. Enter scores'!$B721-'2. Enter scores'!K721,"")</f>
        <v/>
      </c>
      <c r="M717" s="125" t="str">
        <f>IF('2. Enter scores'!L721&lt;&gt;"",'2. Enter scores'!$B721-'2. Enter scores'!L721,"")</f>
        <v/>
      </c>
      <c r="N717" s="125" t="str">
        <f>IF('2. Enter scores'!M721&lt;&gt;"",'2. Enter scores'!$B721-'2. Enter scores'!M721,"")</f>
        <v/>
      </c>
      <c r="O717" s="125" t="str">
        <f>IF('2. Enter scores'!N721&lt;&gt;"",'2. Enter scores'!$B721-'2. Enter scores'!N721,"")</f>
        <v/>
      </c>
      <c r="P717" s="125" t="str">
        <f>IF('2. Enter scores'!O721&lt;&gt;"",'2. Enter scores'!$B721-'2. Enter scores'!O721,"")</f>
        <v/>
      </c>
      <c r="Q717" s="125" t="str">
        <f>IF('2. Enter scores'!P721&lt;&gt;"",'2. Enter scores'!$B721-'2. Enter scores'!P721,"")</f>
        <v/>
      </c>
      <c r="R717" s="125" t="str">
        <f>IF('2. Enter scores'!Q721&lt;&gt;"",'2. Enter scores'!$B721-'2. Enter scores'!Q721,"")</f>
        <v/>
      </c>
      <c r="S717" s="125" t="str">
        <f>IF('2. Enter scores'!R721&lt;&gt;"",'2. Enter scores'!$B721-'2. Enter scores'!R721,"")</f>
        <v/>
      </c>
      <c r="T717" s="125" t="str">
        <f>IF('2. Enter scores'!S721&lt;&gt;"",'2. Enter scores'!$B721-'2. Enter scores'!S721,"")</f>
        <v/>
      </c>
      <c r="U717" s="125" t="str">
        <f>IF('2. Enter scores'!T721&lt;&gt;"",'2. Enter scores'!$B721-'2. Enter scores'!T721,"")</f>
        <v/>
      </c>
      <c r="V717" s="125" t="str">
        <f>IF('2. Enter scores'!U721&lt;&gt;"",'2. Enter scores'!$B721-'2. Enter scores'!U721,"")</f>
        <v/>
      </c>
      <c r="W717" s="125" t="str">
        <f>IF('2. Enter scores'!V721&lt;&gt;"",'2. Enter scores'!$B721-'2. Enter scores'!V721,"")</f>
        <v/>
      </c>
      <c r="X717" s="125" t="str">
        <f>IF('2. Enter scores'!W721&lt;&gt;"",'2. Enter scores'!$B721-'2. Enter scores'!W721,"")</f>
        <v/>
      </c>
      <c r="Y717" s="125" t="str">
        <f>IF('2. Enter scores'!X721&lt;&gt;"",'2. Enter scores'!$B721-'2. Enter scores'!X721,"")</f>
        <v/>
      </c>
      <c r="Z717" s="125" t="str">
        <f>IF('2. Enter scores'!Y721&lt;&gt;"",'2. Enter scores'!$B721-'2. Enter scores'!Y721,"")</f>
        <v/>
      </c>
      <c r="AA717" s="125" t="str">
        <f>IF('2. Enter scores'!Z721&lt;&gt;"",'2. Enter scores'!$B721-'2. Enter scores'!Z721,"")</f>
        <v/>
      </c>
      <c r="AB717" s="125" t="str">
        <f>IF('2. Enter scores'!AA721&lt;&gt;"",'2. Enter scores'!$B721-'2. Enter scores'!AA721,"")</f>
        <v/>
      </c>
      <c r="AC717" s="125" t="str">
        <f>IF('2. Enter scores'!AB721&lt;&gt;"",'2. Enter scores'!$B721-'2. Enter scores'!AB721,"")</f>
        <v/>
      </c>
      <c r="AD717" s="125" t="str">
        <f>IF('2. Enter scores'!AC721&lt;&gt;"",'2. Enter scores'!$B721-'2. Enter scores'!AC721,"")</f>
        <v/>
      </c>
      <c r="AE717" s="125" t="str">
        <f>IF('2. Enter scores'!AD721&lt;&gt;"",'2. Enter scores'!$B721-'2. Enter scores'!AD721,"")</f>
        <v/>
      </c>
      <c r="AF717" s="125" t="str">
        <f>IF('2. Enter scores'!AE721&lt;&gt;"",'2. Enter scores'!$B721-'2. Enter scores'!AE721,"")</f>
        <v/>
      </c>
      <c r="AG717" s="125" t="str">
        <f>IF('2. Enter scores'!AF721&lt;&gt;"",'2. Enter scores'!$B721-'2. Enter scores'!AF721,"")</f>
        <v/>
      </c>
      <c r="AH717" s="125" t="str">
        <f>IF('2. Enter scores'!AG721&lt;&gt;"",'2. Enter scores'!$B721-'2. Enter scores'!AG721,"")</f>
        <v/>
      </c>
      <c r="AI717" s="125" t="str">
        <f>IF('2. Enter scores'!AH721&lt;&gt;"",'2. Enter scores'!$B721-'2. Enter scores'!AH721,"")</f>
        <v/>
      </c>
      <c r="AJ717" s="125" t="str">
        <f>IF('2. Enter scores'!AI721&lt;&gt;"",'2. Enter scores'!$B721-'2. Enter scores'!AI721,"")</f>
        <v/>
      </c>
      <c r="AK717" s="125" t="str">
        <f>IF('2. Enter scores'!AJ721&lt;&gt;"",'2. Enter scores'!$B721-'2. Enter scores'!AJ721,"")</f>
        <v/>
      </c>
      <c r="AL717" s="125" t="str">
        <f>IF('2. Enter scores'!AK721&lt;&gt;"",'2. Enter scores'!$B721-'2. Enter scores'!AK721,"")</f>
        <v/>
      </c>
      <c r="AM717" s="125" t="str">
        <f>IF('2. Enter scores'!AL721&lt;&gt;"",'2. Enter scores'!$B721-'2. Enter scores'!AL721,"")</f>
        <v/>
      </c>
      <c r="AN717" s="125" t="str">
        <f>IF('2. Enter scores'!AM721&lt;&gt;"",'2. Enter scores'!$B721-'2. Enter scores'!AM721,"")</f>
        <v/>
      </c>
      <c r="AO717" s="125" t="str">
        <f>IF('2. Enter scores'!AN721&lt;&gt;"",'2. Enter scores'!$B721-'2. Enter scores'!AN721,"")</f>
        <v/>
      </c>
      <c r="AP717" s="125" t="str">
        <f>IF('2. Enter scores'!AO721&lt;&gt;"",'2. Enter scores'!$B721-'2. Enter scores'!AO721,"")</f>
        <v/>
      </c>
      <c r="AQ717" s="125" t="str">
        <f>IF('2. Enter scores'!AP721&lt;&gt;"",'2. Enter scores'!$B721-'2. Enter scores'!AP721,"")</f>
        <v/>
      </c>
      <c r="AR717" s="125" t="str">
        <f>IF('2. Enter scores'!AQ721&lt;&gt;"",'2. Enter scores'!$B721-'2. Enter scores'!AQ721,"")</f>
        <v/>
      </c>
      <c r="AS717" s="125" t="str">
        <f>IF('2. Enter scores'!AR721&lt;&gt;"",'2. Enter scores'!$B721-'2. Enter scores'!AR721,"")</f>
        <v/>
      </c>
      <c r="AT717" s="125" t="str">
        <f>IF('2. Enter scores'!AS721&lt;&gt;"",'2. Enter scores'!$B721-'2. Enter scores'!AS721,"")</f>
        <v/>
      </c>
      <c r="AU717" s="125" t="str">
        <f>IF('2. Enter scores'!AT721&lt;&gt;"",'2. Enter scores'!$B721-'2. Enter scores'!AT721,"")</f>
        <v/>
      </c>
      <c r="AV717" s="125" t="str">
        <f>IF('2. Enter scores'!AU721&lt;&gt;"",'2. Enter scores'!$B721-'2. Enter scores'!AU721,"")</f>
        <v/>
      </c>
      <c r="AW717" s="125" t="str">
        <f>IF('2. Enter scores'!AV721&lt;&gt;"",'2. Enter scores'!$B721-'2. Enter scores'!AV721,"")</f>
        <v/>
      </c>
      <c r="AX717" s="125" t="str">
        <f>IF('2. Enter scores'!AW721&lt;&gt;"",'2. Enter scores'!$B721-'2. Enter scores'!AW721,"")</f>
        <v/>
      </c>
      <c r="AY717" s="125" t="str">
        <f>IF('2. Enter scores'!AX721&lt;&gt;"",'2. Enter scores'!$B721-'2. Enter scores'!AX721,"")</f>
        <v/>
      </c>
      <c r="AZ717" s="125" t="str">
        <f>IF('2. Enter scores'!AY721&lt;&gt;"",'2. Enter scores'!$B721-'2. Enter scores'!AY721,"")</f>
        <v/>
      </c>
      <c r="BA717" s="125" t="str">
        <f>IF('2. Enter scores'!AZ721&lt;&gt;"",'2. Enter scores'!$B721-'2. Enter scores'!AZ721,"")</f>
        <v/>
      </c>
      <c r="BB717" s="125" t="str">
        <f>IF('2. Enter scores'!BA721&lt;&gt;"",'2. Enter scores'!$B721-'2. Enter scores'!BA721,"")</f>
        <v/>
      </c>
      <c r="BC717" s="125" t="str">
        <f>IF('2. Enter scores'!BB721&lt;&gt;"",'2. Enter scores'!$B721-'2. Enter scores'!BB721,"")</f>
        <v/>
      </c>
      <c r="BD717" s="125" t="str">
        <f>IF('2. Enter scores'!BC721&lt;&gt;"",'2. Enter scores'!$B721-'2. Enter scores'!BC721,"")</f>
        <v/>
      </c>
      <c r="BE717" s="125" t="str">
        <f>IF('2. Enter scores'!BD721&lt;&gt;"",'2. Enter scores'!$B721-'2. Enter scores'!BD721,"")</f>
        <v/>
      </c>
      <c r="BF717" s="125" t="str">
        <f>IF('2. Enter scores'!BE721&lt;&gt;"",'2. Enter scores'!$B721-'2. Enter scores'!BE721,"")</f>
        <v/>
      </c>
      <c r="BG717" s="125" t="str">
        <f>IF('2. Enter scores'!BF721&lt;&gt;"",'2. Enter scores'!$B721-'2. Enter scores'!BF721,"")</f>
        <v/>
      </c>
      <c r="BH717" s="125" t="str">
        <f>IF('2. Enter scores'!BG721&lt;&gt;"",'2. Enter scores'!$B721-'2. Enter scores'!BG721,"")</f>
        <v/>
      </c>
      <c r="BI717" s="125" t="str">
        <f>IF('2. Enter scores'!BH721&lt;&gt;"",'2. Enter scores'!$B721-'2. Enter scores'!BH721,"")</f>
        <v/>
      </c>
      <c r="BJ717" s="125" t="str">
        <f>IF('2. Enter scores'!BI721&lt;&gt;"",'2. Enter scores'!$B721-'2. Enter scores'!BI721,"")</f>
        <v/>
      </c>
      <c r="BK717" s="125" t="str">
        <f>IF('2. Enter scores'!BJ721&lt;&gt;"",'2. Enter scores'!$B721-'2. Enter scores'!BJ721,"")</f>
        <v/>
      </c>
      <c r="BL717" s="125" t="str">
        <f>IF('2. Enter scores'!BK721&lt;&gt;"",'2. Enter scores'!$B721-'2. Enter scores'!BK721,"")</f>
        <v/>
      </c>
      <c r="BM717" s="125" t="str">
        <f>IF('2. Enter scores'!BL721&lt;&gt;"",'2. Enter scores'!$B721-'2. Enter scores'!BL721,"")</f>
        <v/>
      </c>
      <c r="BN717" s="125" t="str">
        <f>IF('2. Enter scores'!BM721&lt;&gt;"",'2. Enter scores'!$B721-'2. Enter scores'!BM721,"")</f>
        <v/>
      </c>
      <c r="BO717" s="125" t="str">
        <f>IF('2. Enter scores'!BN721&lt;&gt;"",'2. Enter scores'!$B721-'2. Enter scores'!BN721,"")</f>
        <v/>
      </c>
      <c r="BP717" s="108">
        <v>1000</v>
      </c>
    </row>
    <row r="718" spans="2:68" x14ac:dyDescent="0.35">
      <c r="B718" s="125" t="str">
        <f>IF('2. Enter scores'!A722&lt;&gt;"",'2. Enter scores'!A722,"")</f>
        <v/>
      </c>
      <c r="H718" s="125" t="str">
        <f>IF('2. Enter scores'!G722&lt;&gt;"",'2. Enter scores'!$B722-'2. Enter scores'!G722,"")</f>
        <v/>
      </c>
      <c r="I718" s="125" t="str">
        <f>IF('2. Enter scores'!H722&lt;&gt;"",'2. Enter scores'!$B722-'2. Enter scores'!H722,"")</f>
        <v/>
      </c>
      <c r="J718" s="125" t="str">
        <f>IF('2. Enter scores'!I722&lt;&gt;"",'2. Enter scores'!$B722-'2. Enter scores'!I722,"")</f>
        <v/>
      </c>
      <c r="K718" s="125" t="str">
        <f>IF('2. Enter scores'!J722&lt;&gt;"",'2. Enter scores'!$B722-'2. Enter scores'!J722,"")</f>
        <v/>
      </c>
      <c r="L718" s="125" t="str">
        <f>IF('2. Enter scores'!K722&lt;&gt;"",'2. Enter scores'!$B722-'2. Enter scores'!K722,"")</f>
        <v/>
      </c>
      <c r="M718" s="125" t="str">
        <f>IF('2. Enter scores'!L722&lt;&gt;"",'2. Enter scores'!$B722-'2. Enter scores'!L722,"")</f>
        <v/>
      </c>
      <c r="N718" s="125" t="str">
        <f>IF('2. Enter scores'!M722&lt;&gt;"",'2. Enter scores'!$B722-'2. Enter scores'!M722,"")</f>
        <v/>
      </c>
      <c r="O718" s="125" t="str">
        <f>IF('2. Enter scores'!N722&lt;&gt;"",'2. Enter scores'!$B722-'2. Enter scores'!N722,"")</f>
        <v/>
      </c>
      <c r="P718" s="125" t="str">
        <f>IF('2. Enter scores'!O722&lt;&gt;"",'2. Enter scores'!$B722-'2. Enter scores'!O722,"")</f>
        <v/>
      </c>
      <c r="Q718" s="125" t="str">
        <f>IF('2. Enter scores'!P722&lt;&gt;"",'2. Enter scores'!$B722-'2. Enter scores'!P722,"")</f>
        <v/>
      </c>
      <c r="R718" s="125" t="str">
        <f>IF('2. Enter scores'!Q722&lt;&gt;"",'2. Enter scores'!$B722-'2. Enter scores'!Q722,"")</f>
        <v/>
      </c>
      <c r="S718" s="125" t="str">
        <f>IF('2. Enter scores'!R722&lt;&gt;"",'2. Enter scores'!$B722-'2. Enter scores'!R722,"")</f>
        <v/>
      </c>
      <c r="T718" s="125" t="str">
        <f>IF('2. Enter scores'!S722&lt;&gt;"",'2. Enter scores'!$B722-'2. Enter scores'!S722,"")</f>
        <v/>
      </c>
      <c r="U718" s="125" t="str">
        <f>IF('2. Enter scores'!T722&lt;&gt;"",'2. Enter scores'!$B722-'2. Enter scores'!T722,"")</f>
        <v/>
      </c>
      <c r="V718" s="125" t="str">
        <f>IF('2. Enter scores'!U722&lt;&gt;"",'2. Enter scores'!$B722-'2. Enter scores'!U722,"")</f>
        <v/>
      </c>
      <c r="W718" s="125" t="str">
        <f>IF('2. Enter scores'!V722&lt;&gt;"",'2. Enter scores'!$B722-'2. Enter scores'!V722,"")</f>
        <v/>
      </c>
      <c r="X718" s="125" t="str">
        <f>IF('2. Enter scores'!W722&lt;&gt;"",'2. Enter scores'!$B722-'2. Enter scores'!W722,"")</f>
        <v/>
      </c>
      <c r="Y718" s="125" t="str">
        <f>IF('2. Enter scores'!X722&lt;&gt;"",'2. Enter scores'!$B722-'2. Enter scores'!X722,"")</f>
        <v/>
      </c>
      <c r="Z718" s="125" t="str">
        <f>IF('2. Enter scores'!Y722&lt;&gt;"",'2. Enter scores'!$B722-'2. Enter scores'!Y722,"")</f>
        <v/>
      </c>
      <c r="AA718" s="125" t="str">
        <f>IF('2. Enter scores'!Z722&lt;&gt;"",'2. Enter scores'!$B722-'2. Enter scores'!Z722,"")</f>
        <v/>
      </c>
      <c r="AB718" s="125" t="str">
        <f>IF('2. Enter scores'!AA722&lt;&gt;"",'2. Enter scores'!$B722-'2. Enter scores'!AA722,"")</f>
        <v/>
      </c>
      <c r="AC718" s="125" t="str">
        <f>IF('2. Enter scores'!AB722&lt;&gt;"",'2. Enter scores'!$B722-'2. Enter scores'!AB722,"")</f>
        <v/>
      </c>
      <c r="AD718" s="125" t="str">
        <f>IF('2. Enter scores'!AC722&lt;&gt;"",'2. Enter scores'!$B722-'2. Enter scores'!AC722,"")</f>
        <v/>
      </c>
      <c r="AE718" s="125" t="str">
        <f>IF('2. Enter scores'!AD722&lt;&gt;"",'2. Enter scores'!$B722-'2. Enter scores'!AD722,"")</f>
        <v/>
      </c>
      <c r="AF718" s="125" t="str">
        <f>IF('2. Enter scores'!AE722&lt;&gt;"",'2. Enter scores'!$B722-'2. Enter scores'!AE722,"")</f>
        <v/>
      </c>
      <c r="AG718" s="125" t="str">
        <f>IF('2. Enter scores'!AF722&lt;&gt;"",'2. Enter scores'!$B722-'2. Enter scores'!AF722,"")</f>
        <v/>
      </c>
      <c r="AH718" s="125" t="str">
        <f>IF('2. Enter scores'!AG722&lt;&gt;"",'2. Enter scores'!$B722-'2. Enter scores'!AG722,"")</f>
        <v/>
      </c>
      <c r="AI718" s="125" t="str">
        <f>IF('2. Enter scores'!AH722&lt;&gt;"",'2. Enter scores'!$B722-'2. Enter scores'!AH722,"")</f>
        <v/>
      </c>
      <c r="AJ718" s="125" t="str">
        <f>IF('2. Enter scores'!AI722&lt;&gt;"",'2. Enter scores'!$B722-'2. Enter scores'!AI722,"")</f>
        <v/>
      </c>
      <c r="AK718" s="125" t="str">
        <f>IF('2. Enter scores'!AJ722&lt;&gt;"",'2. Enter scores'!$B722-'2. Enter scores'!AJ722,"")</f>
        <v/>
      </c>
      <c r="AL718" s="125" t="str">
        <f>IF('2. Enter scores'!AK722&lt;&gt;"",'2. Enter scores'!$B722-'2. Enter scores'!AK722,"")</f>
        <v/>
      </c>
      <c r="AM718" s="125" t="str">
        <f>IF('2. Enter scores'!AL722&lt;&gt;"",'2. Enter scores'!$B722-'2. Enter scores'!AL722,"")</f>
        <v/>
      </c>
      <c r="AN718" s="125" t="str">
        <f>IF('2. Enter scores'!AM722&lt;&gt;"",'2. Enter scores'!$B722-'2. Enter scores'!AM722,"")</f>
        <v/>
      </c>
      <c r="AO718" s="125" t="str">
        <f>IF('2. Enter scores'!AN722&lt;&gt;"",'2. Enter scores'!$B722-'2. Enter scores'!AN722,"")</f>
        <v/>
      </c>
      <c r="AP718" s="125" t="str">
        <f>IF('2. Enter scores'!AO722&lt;&gt;"",'2. Enter scores'!$B722-'2. Enter scores'!AO722,"")</f>
        <v/>
      </c>
      <c r="AQ718" s="125" t="str">
        <f>IF('2. Enter scores'!AP722&lt;&gt;"",'2. Enter scores'!$B722-'2. Enter scores'!AP722,"")</f>
        <v/>
      </c>
      <c r="AR718" s="125" t="str">
        <f>IF('2. Enter scores'!AQ722&lt;&gt;"",'2. Enter scores'!$B722-'2. Enter scores'!AQ722,"")</f>
        <v/>
      </c>
      <c r="AS718" s="125" t="str">
        <f>IF('2. Enter scores'!AR722&lt;&gt;"",'2. Enter scores'!$B722-'2. Enter scores'!AR722,"")</f>
        <v/>
      </c>
      <c r="AT718" s="125" t="str">
        <f>IF('2. Enter scores'!AS722&lt;&gt;"",'2. Enter scores'!$B722-'2. Enter scores'!AS722,"")</f>
        <v/>
      </c>
      <c r="AU718" s="125" t="str">
        <f>IF('2. Enter scores'!AT722&lt;&gt;"",'2. Enter scores'!$B722-'2. Enter scores'!AT722,"")</f>
        <v/>
      </c>
      <c r="AV718" s="125" t="str">
        <f>IF('2. Enter scores'!AU722&lt;&gt;"",'2. Enter scores'!$B722-'2. Enter scores'!AU722,"")</f>
        <v/>
      </c>
      <c r="AW718" s="125" t="str">
        <f>IF('2. Enter scores'!AV722&lt;&gt;"",'2. Enter scores'!$B722-'2. Enter scores'!AV722,"")</f>
        <v/>
      </c>
      <c r="AX718" s="125" t="str">
        <f>IF('2. Enter scores'!AW722&lt;&gt;"",'2. Enter scores'!$B722-'2. Enter scores'!AW722,"")</f>
        <v/>
      </c>
      <c r="AY718" s="125" t="str">
        <f>IF('2. Enter scores'!AX722&lt;&gt;"",'2. Enter scores'!$B722-'2. Enter scores'!AX722,"")</f>
        <v/>
      </c>
      <c r="AZ718" s="125" t="str">
        <f>IF('2. Enter scores'!AY722&lt;&gt;"",'2. Enter scores'!$B722-'2. Enter scores'!AY722,"")</f>
        <v/>
      </c>
      <c r="BA718" s="125" t="str">
        <f>IF('2. Enter scores'!AZ722&lt;&gt;"",'2. Enter scores'!$B722-'2. Enter scores'!AZ722,"")</f>
        <v/>
      </c>
      <c r="BB718" s="125" t="str">
        <f>IF('2. Enter scores'!BA722&lt;&gt;"",'2. Enter scores'!$B722-'2. Enter scores'!BA722,"")</f>
        <v/>
      </c>
      <c r="BC718" s="125" t="str">
        <f>IF('2. Enter scores'!BB722&lt;&gt;"",'2. Enter scores'!$B722-'2. Enter scores'!BB722,"")</f>
        <v/>
      </c>
      <c r="BD718" s="125" t="str">
        <f>IF('2. Enter scores'!BC722&lt;&gt;"",'2. Enter scores'!$B722-'2. Enter scores'!BC722,"")</f>
        <v/>
      </c>
      <c r="BE718" s="125" t="str">
        <f>IF('2. Enter scores'!BD722&lt;&gt;"",'2. Enter scores'!$B722-'2. Enter scores'!BD722,"")</f>
        <v/>
      </c>
      <c r="BF718" s="125" t="str">
        <f>IF('2. Enter scores'!BE722&lt;&gt;"",'2. Enter scores'!$B722-'2. Enter scores'!BE722,"")</f>
        <v/>
      </c>
      <c r="BG718" s="125" t="str">
        <f>IF('2. Enter scores'!BF722&lt;&gt;"",'2. Enter scores'!$B722-'2. Enter scores'!BF722,"")</f>
        <v/>
      </c>
      <c r="BH718" s="125" t="str">
        <f>IF('2. Enter scores'!BG722&lt;&gt;"",'2. Enter scores'!$B722-'2. Enter scores'!BG722,"")</f>
        <v/>
      </c>
      <c r="BI718" s="125" t="str">
        <f>IF('2. Enter scores'!BH722&lt;&gt;"",'2. Enter scores'!$B722-'2. Enter scores'!BH722,"")</f>
        <v/>
      </c>
      <c r="BJ718" s="125" t="str">
        <f>IF('2. Enter scores'!BI722&lt;&gt;"",'2. Enter scores'!$B722-'2. Enter scores'!BI722,"")</f>
        <v/>
      </c>
      <c r="BK718" s="125" t="str">
        <f>IF('2. Enter scores'!BJ722&lt;&gt;"",'2. Enter scores'!$B722-'2. Enter scores'!BJ722,"")</f>
        <v/>
      </c>
      <c r="BL718" s="125" t="str">
        <f>IF('2. Enter scores'!BK722&lt;&gt;"",'2. Enter scores'!$B722-'2. Enter scores'!BK722,"")</f>
        <v/>
      </c>
      <c r="BM718" s="125" t="str">
        <f>IF('2. Enter scores'!BL722&lt;&gt;"",'2. Enter scores'!$B722-'2. Enter scores'!BL722,"")</f>
        <v/>
      </c>
      <c r="BN718" s="125" t="str">
        <f>IF('2. Enter scores'!BM722&lt;&gt;"",'2. Enter scores'!$B722-'2. Enter scores'!BM722,"")</f>
        <v/>
      </c>
      <c r="BO718" s="125" t="str">
        <f>IF('2. Enter scores'!BN722&lt;&gt;"",'2. Enter scores'!$B722-'2. Enter scores'!BN722,"")</f>
        <v/>
      </c>
      <c r="BP718" s="108">
        <v>1000</v>
      </c>
    </row>
    <row r="719" spans="2:68" x14ac:dyDescent="0.35">
      <c r="B719" s="125" t="str">
        <f>IF('2. Enter scores'!A723&lt;&gt;"",'2. Enter scores'!A723,"")</f>
        <v/>
      </c>
      <c r="H719" s="125" t="str">
        <f>IF('2. Enter scores'!G723&lt;&gt;"",'2. Enter scores'!$B723-'2. Enter scores'!G723,"")</f>
        <v/>
      </c>
      <c r="I719" s="125" t="str">
        <f>IF('2. Enter scores'!H723&lt;&gt;"",'2. Enter scores'!$B723-'2. Enter scores'!H723,"")</f>
        <v/>
      </c>
      <c r="J719" s="125" t="str">
        <f>IF('2. Enter scores'!I723&lt;&gt;"",'2. Enter scores'!$B723-'2. Enter scores'!I723,"")</f>
        <v/>
      </c>
      <c r="K719" s="125" t="str">
        <f>IF('2. Enter scores'!J723&lt;&gt;"",'2. Enter scores'!$B723-'2. Enter scores'!J723,"")</f>
        <v/>
      </c>
      <c r="L719" s="125" t="str">
        <f>IF('2. Enter scores'!K723&lt;&gt;"",'2. Enter scores'!$B723-'2. Enter scores'!K723,"")</f>
        <v/>
      </c>
      <c r="M719" s="125" t="str">
        <f>IF('2. Enter scores'!L723&lt;&gt;"",'2. Enter scores'!$B723-'2. Enter scores'!L723,"")</f>
        <v/>
      </c>
      <c r="N719" s="125" t="str">
        <f>IF('2. Enter scores'!M723&lt;&gt;"",'2. Enter scores'!$B723-'2. Enter scores'!M723,"")</f>
        <v/>
      </c>
      <c r="O719" s="125" t="str">
        <f>IF('2. Enter scores'!N723&lt;&gt;"",'2. Enter scores'!$B723-'2. Enter scores'!N723,"")</f>
        <v/>
      </c>
      <c r="P719" s="125" t="str">
        <f>IF('2. Enter scores'!O723&lt;&gt;"",'2. Enter scores'!$B723-'2. Enter scores'!O723,"")</f>
        <v/>
      </c>
      <c r="Q719" s="125" t="str">
        <f>IF('2. Enter scores'!P723&lt;&gt;"",'2. Enter scores'!$B723-'2. Enter scores'!P723,"")</f>
        <v/>
      </c>
      <c r="R719" s="125" t="str">
        <f>IF('2. Enter scores'!Q723&lt;&gt;"",'2. Enter scores'!$B723-'2. Enter scores'!Q723,"")</f>
        <v/>
      </c>
      <c r="S719" s="125" t="str">
        <f>IF('2. Enter scores'!R723&lt;&gt;"",'2. Enter scores'!$B723-'2. Enter scores'!R723,"")</f>
        <v/>
      </c>
      <c r="T719" s="125" t="str">
        <f>IF('2. Enter scores'!S723&lt;&gt;"",'2. Enter scores'!$B723-'2. Enter scores'!S723,"")</f>
        <v/>
      </c>
      <c r="U719" s="125" t="str">
        <f>IF('2. Enter scores'!T723&lt;&gt;"",'2. Enter scores'!$B723-'2. Enter scores'!T723,"")</f>
        <v/>
      </c>
      <c r="V719" s="125" t="str">
        <f>IF('2. Enter scores'!U723&lt;&gt;"",'2. Enter scores'!$B723-'2. Enter scores'!U723,"")</f>
        <v/>
      </c>
      <c r="W719" s="125" t="str">
        <f>IF('2. Enter scores'!V723&lt;&gt;"",'2. Enter scores'!$B723-'2. Enter scores'!V723,"")</f>
        <v/>
      </c>
      <c r="X719" s="125" t="str">
        <f>IF('2. Enter scores'!W723&lt;&gt;"",'2. Enter scores'!$B723-'2. Enter scores'!W723,"")</f>
        <v/>
      </c>
      <c r="Y719" s="125" t="str">
        <f>IF('2. Enter scores'!X723&lt;&gt;"",'2. Enter scores'!$B723-'2. Enter scores'!X723,"")</f>
        <v/>
      </c>
      <c r="Z719" s="125" t="str">
        <f>IF('2. Enter scores'!Y723&lt;&gt;"",'2. Enter scores'!$B723-'2. Enter scores'!Y723,"")</f>
        <v/>
      </c>
      <c r="AA719" s="125" t="str">
        <f>IF('2. Enter scores'!Z723&lt;&gt;"",'2. Enter scores'!$B723-'2. Enter scores'!Z723,"")</f>
        <v/>
      </c>
      <c r="AB719" s="125" t="str">
        <f>IF('2. Enter scores'!AA723&lt;&gt;"",'2. Enter scores'!$B723-'2. Enter scores'!AA723,"")</f>
        <v/>
      </c>
      <c r="AC719" s="125" t="str">
        <f>IF('2. Enter scores'!AB723&lt;&gt;"",'2. Enter scores'!$B723-'2. Enter scores'!AB723,"")</f>
        <v/>
      </c>
      <c r="AD719" s="125" t="str">
        <f>IF('2. Enter scores'!AC723&lt;&gt;"",'2. Enter scores'!$B723-'2. Enter scores'!AC723,"")</f>
        <v/>
      </c>
      <c r="AE719" s="125" t="str">
        <f>IF('2. Enter scores'!AD723&lt;&gt;"",'2. Enter scores'!$B723-'2. Enter scores'!AD723,"")</f>
        <v/>
      </c>
      <c r="AF719" s="125" t="str">
        <f>IF('2. Enter scores'!AE723&lt;&gt;"",'2. Enter scores'!$B723-'2. Enter scores'!AE723,"")</f>
        <v/>
      </c>
      <c r="AG719" s="125" t="str">
        <f>IF('2. Enter scores'!AF723&lt;&gt;"",'2. Enter scores'!$B723-'2. Enter scores'!AF723,"")</f>
        <v/>
      </c>
      <c r="AH719" s="125" t="str">
        <f>IF('2. Enter scores'!AG723&lt;&gt;"",'2. Enter scores'!$B723-'2. Enter scores'!AG723,"")</f>
        <v/>
      </c>
      <c r="AI719" s="125" t="str">
        <f>IF('2. Enter scores'!AH723&lt;&gt;"",'2. Enter scores'!$B723-'2. Enter scores'!AH723,"")</f>
        <v/>
      </c>
      <c r="AJ719" s="125" t="str">
        <f>IF('2. Enter scores'!AI723&lt;&gt;"",'2. Enter scores'!$B723-'2. Enter scores'!AI723,"")</f>
        <v/>
      </c>
      <c r="AK719" s="125" t="str">
        <f>IF('2. Enter scores'!AJ723&lt;&gt;"",'2. Enter scores'!$B723-'2. Enter scores'!AJ723,"")</f>
        <v/>
      </c>
      <c r="AL719" s="125" t="str">
        <f>IF('2. Enter scores'!AK723&lt;&gt;"",'2. Enter scores'!$B723-'2. Enter scores'!AK723,"")</f>
        <v/>
      </c>
      <c r="AM719" s="125" t="str">
        <f>IF('2. Enter scores'!AL723&lt;&gt;"",'2. Enter scores'!$B723-'2. Enter scores'!AL723,"")</f>
        <v/>
      </c>
      <c r="AN719" s="125" t="str">
        <f>IF('2. Enter scores'!AM723&lt;&gt;"",'2. Enter scores'!$B723-'2. Enter scores'!AM723,"")</f>
        <v/>
      </c>
      <c r="AO719" s="125" t="str">
        <f>IF('2. Enter scores'!AN723&lt;&gt;"",'2. Enter scores'!$B723-'2. Enter scores'!AN723,"")</f>
        <v/>
      </c>
      <c r="AP719" s="125" t="str">
        <f>IF('2. Enter scores'!AO723&lt;&gt;"",'2. Enter scores'!$B723-'2. Enter scores'!AO723,"")</f>
        <v/>
      </c>
      <c r="AQ719" s="125" t="str">
        <f>IF('2. Enter scores'!AP723&lt;&gt;"",'2. Enter scores'!$B723-'2. Enter scores'!AP723,"")</f>
        <v/>
      </c>
      <c r="AR719" s="125" t="str">
        <f>IF('2. Enter scores'!AQ723&lt;&gt;"",'2. Enter scores'!$B723-'2. Enter scores'!AQ723,"")</f>
        <v/>
      </c>
      <c r="AS719" s="125" t="str">
        <f>IF('2. Enter scores'!AR723&lt;&gt;"",'2. Enter scores'!$B723-'2. Enter scores'!AR723,"")</f>
        <v/>
      </c>
      <c r="AT719" s="125" t="str">
        <f>IF('2. Enter scores'!AS723&lt;&gt;"",'2. Enter scores'!$B723-'2. Enter scores'!AS723,"")</f>
        <v/>
      </c>
      <c r="AU719" s="125" t="str">
        <f>IF('2. Enter scores'!AT723&lt;&gt;"",'2. Enter scores'!$B723-'2. Enter scores'!AT723,"")</f>
        <v/>
      </c>
      <c r="AV719" s="125" t="str">
        <f>IF('2. Enter scores'!AU723&lt;&gt;"",'2. Enter scores'!$B723-'2. Enter scores'!AU723,"")</f>
        <v/>
      </c>
      <c r="AW719" s="125" t="str">
        <f>IF('2. Enter scores'!AV723&lt;&gt;"",'2. Enter scores'!$B723-'2. Enter scores'!AV723,"")</f>
        <v/>
      </c>
      <c r="AX719" s="125" t="str">
        <f>IF('2. Enter scores'!AW723&lt;&gt;"",'2. Enter scores'!$B723-'2. Enter scores'!AW723,"")</f>
        <v/>
      </c>
      <c r="AY719" s="125" t="str">
        <f>IF('2. Enter scores'!AX723&lt;&gt;"",'2. Enter scores'!$B723-'2. Enter scores'!AX723,"")</f>
        <v/>
      </c>
      <c r="AZ719" s="125" t="str">
        <f>IF('2. Enter scores'!AY723&lt;&gt;"",'2. Enter scores'!$B723-'2. Enter scores'!AY723,"")</f>
        <v/>
      </c>
      <c r="BA719" s="125" t="str">
        <f>IF('2. Enter scores'!AZ723&lt;&gt;"",'2. Enter scores'!$B723-'2. Enter scores'!AZ723,"")</f>
        <v/>
      </c>
      <c r="BB719" s="125" t="str">
        <f>IF('2. Enter scores'!BA723&lt;&gt;"",'2. Enter scores'!$B723-'2. Enter scores'!BA723,"")</f>
        <v/>
      </c>
      <c r="BC719" s="125" t="str">
        <f>IF('2. Enter scores'!BB723&lt;&gt;"",'2. Enter scores'!$B723-'2. Enter scores'!BB723,"")</f>
        <v/>
      </c>
      <c r="BD719" s="125" t="str">
        <f>IF('2. Enter scores'!BC723&lt;&gt;"",'2. Enter scores'!$B723-'2. Enter scores'!BC723,"")</f>
        <v/>
      </c>
      <c r="BE719" s="125" t="str">
        <f>IF('2. Enter scores'!BD723&lt;&gt;"",'2. Enter scores'!$B723-'2. Enter scores'!BD723,"")</f>
        <v/>
      </c>
      <c r="BF719" s="125" t="str">
        <f>IF('2. Enter scores'!BE723&lt;&gt;"",'2. Enter scores'!$B723-'2. Enter scores'!BE723,"")</f>
        <v/>
      </c>
      <c r="BG719" s="125" t="str">
        <f>IF('2. Enter scores'!BF723&lt;&gt;"",'2. Enter scores'!$B723-'2. Enter scores'!BF723,"")</f>
        <v/>
      </c>
      <c r="BH719" s="125" t="str">
        <f>IF('2. Enter scores'!BG723&lt;&gt;"",'2. Enter scores'!$B723-'2. Enter scores'!BG723,"")</f>
        <v/>
      </c>
      <c r="BI719" s="125" t="str">
        <f>IF('2. Enter scores'!BH723&lt;&gt;"",'2. Enter scores'!$B723-'2. Enter scores'!BH723,"")</f>
        <v/>
      </c>
      <c r="BJ719" s="125" t="str">
        <f>IF('2. Enter scores'!BI723&lt;&gt;"",'2. Enter scores'!$B723-'2. Enter scores'!BI723,"")</f>
        <v/>
      </c>
      <c r="BK719" s="125" t="str">
        <f>IF('2. Enter scores'!BJ723&lt;&gt;"",'2. Enter scores'!$B723-'2. Enter scores'!BJ723,"")</f>
        <v/>
      </c>
      <c r="BL719" s="125" t="str">
        <f>IF('2. Enter scores'!BK723&lt;&gt;"",'2. Enter scores'!$B723-'2. Enter scores'!BK723,"")</f>
        <v/>
      </c>
      <c r="BM719" s="125" t="str">
        <f>IF('2. Enter scores'!BL723&lt;&gt;"",'2. Enter scores'!$B723-'2. Enter scores'!BL723,"")</f>
        <v/>
      </c>
      <c r="BN719" s="125" t="str">
        <f>IF('2. Enter scores'!BM723&lt;&gt;"",'2. Enter scores'!$B723-'2. Enter scores'!BM723,"")</f>
        <v/>
      </c>
      <c r="BO719" s="125" t="str">
        <f>IF('2. Enter scores'!BN723&lt;&gt;"",'2. Enter scores'!$B723-'2. Enter scores'!BN723,"")</f>
        <v/>
      </c>
      <c r="BP719" s="108">
        <v>1000</v>
      </c>
    </row>
    <row r="720" spans="2:68" x14ac:dyDescent="0.35">
      <c r="B720" s="125" t="str">
        <f>IF('2. Enter scores'!A724&lt;&gt;"",'2. Enter scores'!A724,"")</f>
        <v/>
      </c>
      <c r="H720" s="125" t="str">
        <f>IF('2. Enter scores'!G724&lt;&gt;"",'2. Enter scores'!$B724-'2. Enter scores'!G724,"")</f>
        <v/>
      </c>
      <c r="I720" s="125" t="str">
        <f>IF('2. Enter scores'!H724&lt;&gt;"",'2. Enter scores'!$B724-'2. Enter scores'!H724,"")</f>
        <v/>
      </c>
      <c r="J720" s="125" t="str">
        <f>IF('2. Enter scores'!I724&lt;&gt;"",'2. Enter scores'!$B724-'2. Enter scores'!I724,"")</f>
        <v/>
      </c>
      <c r="K720" s="125" t="str">
        <f>IF('2. Enter scores'!J724&lt;&gt;"",'2. Enter scores'!$B724-'2. Enter scores'!J724,"")</f>
        <v/>
      </c>
      <c r="L720" s="125" t="str">
        <f>IF('2. Enter scores'!K724&lt;&gt;"",'2. Enter scores'!$B724-'2. Enter scores'!K724,"")</f>
        <v/>
      </c>
      <c r="M720" s="125" t="str">
        <f>IF('2. Enter scores'!L724&lt;&gt;"",'2. Enter scores'!$B724-'2. Enter scores'!L724,"")</f>
        <v/>
      </c>
      <c r="N720" s="125" t="str">
        <f>IF('2. Enter scores'!M724&lt;&gt;"",'2. Enter scores'!$B724-'2. Enter scores'!M724,"")</f>
        <v/>
      </c>
      <c r="O720" s="125" t="str">
        <f>IF('2. Enter scores'!N724&lt;&gt;"",'2. Enter scores'!$B724-'2. Enter scores'!N724,"")</f>
        <v/>
      </c>
      <c r="P720" s="125" t="str">
        <f>IF('2. Enter scores'!O724&lt;&gt;"",'2. Enter scores'!$B724-'2. Enter scores'!O724,"")</f>
        <v/>
      </c>
      <c r="Q720" s="125" t="str">
        <f>IF('2. Enter scores'!P724&lt;&gt;"",'2. Enter scores'!$B724-'2. Enter scores'!P724,"")</f>
        <v/>
      </c>
      <c r="R720" s="125" t="str">
        <f>IF('2. Enter scores'!Q724&lt;&gt;"",'2. Enter scores'!$B724-'2. Enter scores'!Q724,"")</f>
        <v/>
      </c>
      <c r="S720" s="125" t="str">
        <f>IF('2. Enter scores'!R724&lt;&gt;"",'2. Enter scores'!$B724-'2. Enter scores'!R724,"")</f>
        <v/>
      </c>
      <c r="T720" s="125" t="str">
        <f>IF('2. Enter scores'!S724&lt;&gt;"",'2. Enter scores'!$B724-'2. Enter scores'!S724,"")</f>
        <v/>
      </c>
      <c r="U720" s="125" t="str">
        <f>IF('2. Enter scores'!T724&lt;&gt;"",'2. Enter scores'!$B724-'2. Enter scores'!T724,"")</f>
        <v/>
      </c>
      <c r="V720" s="125" t="str">
        <f>IF('2. Enter scores'!U724&lt;&gt;"",'2. Enter scores'!$B724-'2. Enter scores'!U724,"")</f>
        <v/>
      </c>
      <c r="W720" s="125" t="str">
        <f>IF('2. Enter scores'!V724&lt;&gt;"",'2. Enter scores'!$B724-'2. Enter scores'!V724,"")</f>
        <v/>
      </c>
      <c r="X720" s="125" t="str">
        <f>IF('2. Enter scores'!W724&lt;&gt;"",'2. Enter scores'!$B724-'2. Enter scores'!W724,"")</f>
        <v/>
      </c>
      <c r="Y720" s="125" t="str">
        <f>IF('2. Enter scores'!X724&lt;&gt;"",'2. Enter scores'!$B724-'2. Enter scores'!X724,"")</f>
        <v/>
      </c>
      <c r="Z720" s="125" t="str">
        <f>IF('2. Enter scores'!Y724&lt;&gt;"",'2. Enter scores'!$B724-'2. Enter scores'!Y724,"")</f>
        <v/>
      </c>
      <c r="AA720" s="125" t="str">
        <f>IF('2. Enter scores'!Z724&lt;&gt;"",'2. Enter scores'!$B724-'2. Enter scores'!Z724,"")</f>
        <v/>
      </c>
      <c r="AB720" s="125" t="str">
        <f>IF('2. Enter scores'!AA724&lt;&gt;"",'2. Enter scores'!$B724-'2. Enter scores'!AA724,"")</f>
        <v/>
      </c>
      <c r="AC720" s="125" t="str">
        <f>IF('2. Enter scores'!AB724&lt;&gt;"",'2. Enter scores'!$B724-'2. Enter scores'!AB724,"")</f>
        <v/>
      </c>
      <c r="AD720" s="125" t="str">
        <f>IF('2. Enter scores'!AC724&lt;&gt;"",'2. Enter scores'!$B724-'2. Enter scores'!AC724,"")</f>
        <v/>
      </c>
      <c r="AE720" s="125" t="str">
        <f>IF('2. Enter scores'!AD724&lt;&gt;"",'2. Enter scores'!$B724-'2. Enter scores'!AD724,"")</f>
        <v/>
      </c>
      <c r="AF720" s="125" t="str">
        <f>IF('2. Enter scores'!AE724&lt;&gt;"",'2. Enter scores'!$B724-'2. Enter scores'!AE724,"")</f>
        <v/>
      </c>
      <c r="AG720" s="125" t="str">
        <f>IF('2. Enter scores'!AF724&lt;&gt;"",'2. Enter scores'!$B724-'2. Enter scores'!AF724,"")</f>
        <v/>
      </c>
      <c r="AH720" s="125" t="str">
        <f>IF('2. Enter scores'!AG724&lt;&gt;"",'2. Enter scores'!$B724-'2. Enter scores'!AG724,"")</f>
        <v/>
      </c>
      <c r="AI720" s="125" t="str">
        <f>IF('2. Enter scores'!AH724&lt;&gt;"",'2. Enter scores'!$B724-'2. Enter scores'!AH724,"")</f>
        <v/>
      </c>
      <c r="AJ720" s="125" t="str">
        <f>IF('2. Enter scores'!AI724&lt;&gt;"",'2. Enter scores'!$B724-'2. Enter scores'!AI724,"")</f>
        <v/>
      </c>
      <c r="AK720" s="125" t="str">
        <f>IF('2. Enter scores'!AJ724&lt;&gt;"",'2. Enter scores'!$B724-'2. Enter scores'!AJ724,"")</f>
        <v/>
      </c>
      <c r="AL720" s="125" t="str">
        <f>IF('2. Enter scores'!AK724&lt;&gt;"",'2. Enter scores'!$B724-'2. Enter scores'!AK724,"")</f>
        <v/>
      </c>
      <c r="AM720" s="125" t="str">
        <f>IF('2. Enter scores'!AL724&lt;&gt;"",'2. Enter scores'!$B724-'2. Enter scores'!AL724,"")</f>
        <v/>
      </c>
      <c r="AN720" s="125" t="str">
        <f>IF('2. Enter scores'!AM724&lt;&gt;"",'2. Enter scores'!$B724-'2. Enter scores'!AM724,"")</f>
        <v/>
      </c>
      <c r="AO720" s="125" t="str">
        <f>IF('2. Enter scores'!AN724&lt;&gt;"",'2. Enter scores'!$B724-'2. Enter scores'!AN724,"")</f>
        <v/>
      </c>
      <c r="AP720" s="125" t="str">
        <f>IF('2. Enter scores'!AO724&lt;&gt;"",'2. Enter scores'!$B724-'2. Enter scores'!AO724,"")</f>
        <v/>
      </c>
      <c r="AQ720" s="125" t="str">
        <f>IF('2. Enter scores'!AP724&lt;&gt;"",'2. Enter scores'!$B724-'2. Enter scores'!AP724,"")</f>
        <v/>
      </c>
      <c r="AR720" s="125" t="str">
        <f>IF('2. Enter scores'!AQ724&lt;&gt;"",'2. Enter scores'!$B724-'2. Enter scores'!AQ724,"")</f>
        <v/>
      </c>
      <c r="AS720" s="125" t="str">
        <f>IF('2. Enter scores'!AR724&lt;&gt;"",'2. Enter scores'!$B724-'2. Enter scores'!AR724,"")</f>
        <v/>
      </c>
      <c r="AT720" s="125" t="str">
        <f>IF('2. Enter scores'!AS724&lt;&gt;"",'2. Enter scores'!$B724-'2. Enter scores'!AS724,"")</f>
        <v/>
      </c>
      <c r="AU720" s="125" t="str">
        <f>IF('2. Enter scores'!AT724&lt;&gt;"",'2. Enter scores'!$B724-'2. Enter scores'!AT724,"")</f>
        <v/>
      </c>
      <c r="AV720" s="125" t="str">
        <f>IF('2. Enter scores'!AU724&lt;&gt;"",'2. Enter scores'!$B724-'2. Enter scores'!AU724,"")</f>
        <v/>
      </c>
      <c r="AW720" s="125" t="str">
        <f>IF('2. Enter scores'!AV724&lt;&gt;"",'2. Enter scores'!$B724-'2. Enter scores'!AV724,"")</f>
        <v/>
      </c>
      <c r="AX720" s="125" t="str">
        <f>IF('2. Enter scores'!AW724&lt;&gt;"",'2. Enter scores'!$B724-'2. Enter scores'!AW724,"")</f>
        <v/>
      </c>
      <c r="AY720" s="125" t="str">
        <f>IF('2. Enter scores'!AX724&lt;&gt;"",'2. Enter scores'!$B724-'2. Enter scores'!AX724,"")</f>
        <v/>
      </c>
      <c r="AZ720" s="125" t="str">
        <f>IF('2. Enter scores'!AY724&lt;&gt;"",'2. Enter scores'!$B724-'2. Enter scores'!AY724,"")</f>
        <v/>
      </c>
      <c r="BA720" s="125" t="str">
        <f>IF('2. Enter scores'!AZ724&lt;&gt;"",'2. Enter scores'!$B724-'2. Enter scores'!AZ724,"")</f>
        <v/>
      </c>
      <c r="BB720" s="125" t="str">
        <f>IF('2. Enter scores'!BA724&lt;&gt;"",'2. Enter scores'!$B724-'2. Enter scores'!BA724,"")</f>
        <v/>
      </c>
      <c r="BC720" s="125" t="str">
        <f>IF('2. Enter scores'!BB724&lt;&gt;"",'2. Enter scores'!$B724-'2. Enter scores'!BB724,"")</f>
        <v/>
      </c>
      <c r="BD720" s="125" t="str">
        <f>IF('2. Enter scores'!BC724&lt;&gt;"",'2. Enter scores'!$B724-'2. Enter scores'!BC724,"")</f>
        <v/>
      </c>
      <c r="BE720" s="125" t="str">
        <f>IF('2. Enter scores'!BD724&lt;&gt;"",'2. Enter scores'!$B724-'2. Enter scores'!BD724,"")</f>
        <v/>
      </c>
      <c r="BF720" s="125" t="str">
        <f>IF('2. Enter scores'!BE724&lt;&gt;"",'2. Enter scores'!$B724-'2. Enter scores'!BE724,"")</f>
        <v/>
      </c>
      <c r="BG720" s="125" t="str">
        <f>IF('2. Enter scores'!BF724&lt;&gt;"",'2. Enter scores'!$B724-'2. Enter scores'!BF724,"")</f>
        <v/>
      </c>
      <c r="BH720" s="125" t="str">
        <f>IF('2. Enter scores'!BG724&lt;&gt;"",'2. Enter scores'!$B724-'2. Enter scores'!BG724,"")</f>
        <v/>
      </c>
      <c r="BI720" s="125" t="str">
        <f>IF('2. Enter scores'!BH724&lt;&gt;"",'2. Enter scores'!$B724-'2. Enter scores'!BH724,"")</f>
        <v/>
      </c>
      <c r="BJ720" s="125" t="str">
        <f>IF('2. Enter scores'!BI724&lt;&gt;"",'2. Enter scores'!$B724-'2. Enter scores'!BI724,"")</f>
        <v/>
      </c>
      <c r="BK720" s="125" t="str">
        <f>IF('2. Enter scores'!BJ724&lt;&gt;"",'2. Enter scores'!$B724-'2. Enter scores'!BJ724,"")</f>
        <v/>
      </c>
      <c r="BL720" s="125" t="str">
        <f>IF('2. Enter scores'!BK724&lt;&gt;"",'2. Enter scores'!$B724-'2. Enter scores'!BK724,"")</f>
        <v/>
      </c>
      <c r="BM720" s="125" t="str">
        <f>IF('2. Enter scores'!BL724&lt;&gt;"",'2. Enter scores'!$B724-'2. Enter scores'!BL724,"")</f>
        <v/>
      </c>
      <c r="BN720" s="125" t="str">
        <f>IF('2. Enter scores'!BM724&lt;&gt;"",'2. Enter scores'!$B724-'2. Enter scores'!BM724,"")</f>
        <v/>
      </c>
      <c r="BO720" s="125" t="str">
        <f>IF('2. Enter scores'!BN724&lt;&gt;"",'2. Enter scores'!$B724-'2. Enter scores'!BN724,"")</f>
        <v/>
      </c>
      <c r="BP720" s="108">
        <v>1000</v>
      </c>
    </row>
    <row r="721" spans="2:68" x14ac:dyDescent="0.35">
      <c r="B721" s="125" t="str">
        <f>IF('2. Enter scores'!A725&lt;&gt;"",'2. Enter scores'!A725,"")</f>
        <v/>
      </c>
      <c r="H721" s="125" t="str">
        <f>IF('2. Enter scores'!G725&lt;&gt;"",'2. Enter scores'!$B725-'2. Enter scores'!G725,"")</f>
        <v/>
      </c>
      <c r="I721" s="125" t="str">
        <f>IF('2. Enter scores'!H725&lt;&gt;"",'2. Enter scores'!$B725-'2. Enter scores'!H725,"")</f>
        <v/>
      </c>
      <c r="J721" s="125" t="str">
        <f>IF('2. Enter scores'!I725&lt;&gt;"",'2. Enter scores'!$B725-'2. Enter scores'!I725,"")</f>
        <v/>
      </c>
      <c r="K721" s="125" t="str">
        <f>IF('2. Enter scores'!J725&lt;&gt;"",'2. Enter scores'!$B725-'2. Enter scores'!J725,"")</f>
        <v/>
      </c>
      <c r="L721" s="125" t="str">
        <f>IF('2. Enter scores'!K725&lt;&gt;"",'2. Enter scores'!$B725-'2. Enter scores'!K725,"")</f>
        <v/>
      </c>
      <c r="M721" s="125" t="str">
        <f>IF('2. Enter scores'!L725&lt;&gt;"",'2. Enter scores'!$B725-'2. Enter scores'!L725,"")</f>
        <v/>
      </c>
      <c r="N721" s="125" t="str">
        <f>IF('2. Enter scores'!M725&lt;&gt;"",'2. Enter scores'!$B725-'2. Enter scores'!M725,"")</f>
        <v/>
      </c>
      <c r="O721" s="125" t="str">
        <f>IF('2. Enter scores'!N725&lt;&gt;"",'2. Enter scores'!$B725-'2. Enter scores'!N725,"")</f>
        <v/>
      </c>
      <c r="P721" s="125" t="str">
        <f>IF('2. Enter scores'!O725&lt;&gt;"",'2. Enter scores'!$B725-'2. Enter scores'!O725,"")</f>
        <v/>
      </c>
      <c r="Q721" s="125" t="str">
        <f>IF('2. Enter scores'!P725&lt;&gt;"",'2. Enter scores'!$B725-'2. Enter scores'!P725,"")</f>
        <v/>
      </c>
      <c r="R721" s="125" t="str">
        <f>IF('2. Enter scores'!Q725&lt;&gt;"",'2. Enter scores'!$B725-'2. Enter scores'!Q725,"")</f>
        <v/>
      </c>
      <c r="S721" s="125" t="str">
        <f>IF('2. Enter scores'!R725&lt;&gt;"",'2. Enter scores'!$B725-'2. Enter scores'!R725,"")</f>
        <v/>
      </c>
      <c r="T721" s="125" t="str">
        <f>IF('2. Enter scores'!S725&lt;&gt;"",'2. Enter scores'!$B725-'2. Enter scores'!S725,"")</f>
        <v/>
      </c>
      <c r="U721" s="125" t="str">
        <f>IF('2. Enter scores'!T725&lt;&gt;"",'2. Enter scores'!$B725-'2. Enter scores'!T725,"")</f>
        <v/>
      </c>
      <c r="V721" s="125" t="str">
        <f>IF('2. Enter scores'!U725&lt;&gt;"",'2. Enter scores'!$B725-'2. Enter scores'!U725,"")</f>
        <v/>
      </c>
      <c r="W721" s="125" t="str">
        <f>IF('2. Enter scores'!V725&lt;&gt;"",'2. Enter scores'!$B725-'2. Enter scores'!V725,"")</f>
        <v/>
      </c>
      <c r="X721" s="125" t="str">
        <f>IF('2. Enter scores'!W725&lt;&gt;"",'2. Enter scores'!$B725-'2. Enter scores'!W725,"")</f>
        <v/>
      </c>
      <c r="Y721" s="125" t="str">
        <f>IF('2. Enter scores'!X725&lt;&gt;"",'2. Enter scores'!$B725-'2. Enter scores'!X725,"")</f>
        <v/>
      </c>
      <c r="Z721" s="125" t="str">
        <f>IF('2. Enter scores'!Y725&lt;&gt;"",'2. Enter scores'!$B725-'2. Enter scores'!Y725,"")</f>
        <v/>
      </c>
      <c r="AA721" s="125" t="str">
        <f>IF('2. Enter scores'!Z725&lt;&gt;"",'2. Enter scores'!$B725-'2. Enter scores'!Z725,"")</f>
        <v/>
      </c>
      <c r="AB721" s="125" t="str">
        <f>IF('2. Enter scores'!AA725&lt;&gt;"",'2. Enter scores'!$B725-'2. Enter scores'!AA725,"")</f>
        <v/>
      </c>
      <c r="AC721" s="125" t="str">
        <f>IF('2. Enter scores'!AB725&lt;&gt;"",'2. Enter scores'!$B725-'2. Enter scores'!AB725,"")</f>
        <v/>
      </c>
      <c r="AD721" s="125" t="str">
        <f>IF('2. Enter scores'!AC725&lt;&gt;"",'2. Enter scores'!$B725-'2. Enter scores'!AC725,"")</f>
        <v/>
      </c>
      <c r="AE721" s="125" t="str">
        <f>IF('2. Enter scores'!AD725&lt;&gt;"",'2. Enter scores'!$B725-'2. Enter scores'!AD725,"")</f>
        <v/>
      </c>
      <c r="AF721" s="125" t="str">
        <f>IF('2. Enter scores'!AE725&lt;&gt;"",'2. Enter scores'!$B725-'2. Enter scores'!AE725,"")</f>
        <v/>
      </c>
      <c r="AG721" s="125" t="str">
        <f>IF('2. Enter scores'!AF725&lt;&gt;"",'2. Enter scores'!$B725-'2. Enter scores'!AF725,"")</f>
        <v/>
      </c>
      <c r="AH721" s="125" t="str">
        <f>IF('2. Enter scores'!AG725&lt;&gt;"",'2. Enter scores'!$B725-'2. Enter scores'!AG725,"")</f>
        <v/>
      </c>
      <c r="AI721" s="125" t="str">
        <f>IF('2. Enter scores'!AH725&lt;&gt;"",'2. Enter scores'!$B725-'2. Enter scores'!AH725,"")</f>
        <v/>
      </c>
      <c r="AJ721" s="125" t="str">
        <f>IF('2. Enter scores'!AI725&lt;&gt;"",'2. Enter scores'!$B725-'2. Enter scores'!AI725,"")</f>
        <v/>
      </c>
      <c r="AK721" s="125" t="str">
        <f>IF('2. Enter scores'!AJ725&lt;&gt;"",'2. Enter scores'!$B725-'2. Enter scores'!AJ725,"")</f>
        <v/>
      </c>
      <c r="AL721" s="125" t="str">
        <f>IF('2. Enter scores'!AK725&lt;&gt;"",'2. Enter scores'!$B725-'2. Enter scores'!AK725,"")</f>
        <v/>
      </c>
      <c r="AM721" s="125" t="str">
        <f>IF('2. Enter scores'!AL725&lt;&gt;"",'2. Enter scores'!$B725-'2. Enter scores'!AL725,"")</f>
        <v/>
      </c>
      <c r="AN721" s="125" t="str">
        <f>IF('2. Enter scores'!AM725&lt;&gt;"",'2. Enter scores'!$B725-'2. Enter scores'!AM725,"")</f>
        <v/>
      </c>
      <c r="AO721" s="125" t="str">
        <f>IF('2. Enter scores'!AN725&lt;&gt;"",'2. Enter scores'!$B725-'2. Enter scores'!AN725,"")</f>
        <v/>
      </c>
      <c r="AP721" s="125" t="str">
        <f>IF('2. Enter scores'!AO725&lt;&gt;"",'2. Enter scores'!$B725-'2. Enter scores'!AO725,"")</f>
        <v/>
      </c>
      <c r="AQ721" s="125" t="str">
        <f>IF('2. Enter scores'!AP725&lt;&gt;"",'2. Enter scores'!$B725-'2. Enter scores'!AP725,"")</f>
        <v/>
      </c>
      <c r="AR721" s="125" t="str">
        <f>IF('2. Enter scores'!AQ725&lt;&gt;"",'2. Enter scores'!$B725-'2. Enter scores'!AQ725,"")</f>
        <v/>
      </c>
      <c r="AS721" s="125" t="str">
        <f>IF('2. Enter scores'!AR725&lt;&gt;"",'2. Enter scores'!$B725-'2. Enter scores'!AR725,"")</f>
        <v/>
      </c>
      <c r="AT721" s="125" t="str">
        <f>IF('2. Enter scores'!AS725&lt;&gt;"",'2. Enter scores'!$B725-'2. Enter scores'!AS725,"")</f>
        <v/>
      </c>
      <c r="AU721" s="125" t="str">
        <f>IF('2. Enter scores'!AT725&lt;&gt;"",'2. Enter scores'!$B725-'2. Enter scores'!AT725,"")</f>
        <v/>
      </c>
      <c r="AV721" s="125" t="str">
        <f>IF('2. Enter scores'!AU725&lt;&gt;"",'2. Enter scores'!$B725-'2. Enter scores'!AU725,"")</f>
        <v/>
      </c>
      <c r="AW721" s="125" t="str">
        <f>IF('2. Enter scores'!AV725&lt;&gt;"",'2. Enter scores'!$B725-'2. Enter scores'!AV725,"")</f>
        <v/>
      </c>
      <c r="AX721" s="125" t="str">
        <f>IF('2. Enter scores'!AW725&lt;&gt;"",'2. Enter scores'!$B725-'2. Enter scores'!AW725,"")</f>
        <v/>
      </c>
      <c r="AY721" s="125" t="str">
        <f>IF('2. Enter scores'!AX725&lt;&gt;"",'2. Enter scores'!$B725-'2. Enter scores'!AX725,"")</f>
        <v/>
      </c>
      <c r="AZ721" s="125" t="str">
        <f>IF('2. Enter scores'!AY725&lt;&gt;"",'2. Enter scores'!$B725-'2. Enter scores'!AY725,"")</f>
        <v/>
      </c>
      <c r="BA721" s="125" t="str">
        <f>IF('2. Enter scores'!AZ725&lt;&gt;"",'2. Enter scores'!$B725-'2. Enter scores'!AZ725,"")</f>
        <v/>
      </c>
      <c r="BB721" s="125" t="str">
        <f>IF('2. Enter scores'!BA725&lt;&gt;"",'2. Enter scores'!$B725-'2. Enter scores'!BA725,"")</f>
        <v/>
      </c>
      <c r="BC721" s="125" t="str">
        <f>IF('2. Enter scores'!BB725&lt;&gt;"",'2. Enter scores'!$B725-'2. Enter scores'!BB725,"")</f>
        <v/>
      </c>
      <c r="BD721" s="125" t="str">
        <f>IF('2. Enter scores'!BC725&lt;&gt;"",'2. Enter scores'!$B725-'2. Enter scores'!BC725,"")</f>
        <v/>
      </c>
      <c r="BE721" s="125" t="str">
        <f>IF('2. Enter scores'!BD725&lt;&gt;"",'2. Enter scores'!$B725-'2. Enter scores'!BD725,"")</f>
        <v/>
      </c>
      <c r="BF721" s="125" t="str">
        <f>IF('2. Enter scores'!BE725&lt;&gt;"",'2. Enter scores'!$B725-'2. Enter scores'!BE725,"")</f>
        <v/>
      </c>
      <c r="BG721" s="125" t="str">
        <f>IF('2. Enter scores'!BF725&lt;&gt;"",'2. Enter scores'!$B725-'2. Enter scores'!BF725,"")</f>
        <v/>
      </c>
      <c r="BH721" s="125" t="str">
        <f>IF('2. Enter scores'!BG725&lt;&gt;"",'2. Enter scores'!$B725-'2. Enter scores'!BG725,"")</f>
        <v/>
      </c>
      <c r="BI721" s="125" t="str">
        <f>IF('2. Enter scores'!BH725&lt;&gt;"",'2. Enter scores'!$B725-'2. Enter scores'!BH725,"")</f>
        <v/>
      </c>
      <c r="BJ721" s="125" t="str">
        <f>IF('2. Enter scores'!BI725&lt;&gt;"",'2. Enter scores'!$B725-'2. Enter scores'!BI725,"")</f>
        <v/>
      </c>
      <c r="BK721" s="125" t="str">
        <f>IF('2. Enter scores'!BJ725&lt;&gt;"",'2. Enter scores'!$B725-'2. Enter scores'!BJ725,"")</f>
        <v/>
      </c>
      <c r="BL721" s="125" t="str">
        <f>IF('2. Enter scores'!BK725&lt;&gt;"",'2. Enter scores'!$B725-'2. Enter scores'!BK725,"")</f>
        <v/>
      </c>
      <c r="BM721" s="125" t="str">
        <f>IF('2. Enter scores'!BL725&lt;&gt;"",'2. Enter scores'!$B725-'2. Enter scores'!BL725,"")</f>
        <v/>
      </c>
      <c r="BN721" s="125" t="str">
        <f>IF('2. Enter scores'!BM725&lt;&gt;"",'2. Enter scores'!$B725-'2. Enter scores'!BM725,"")</f>
        <v/>
      </c>
      <c r="BO721" s="125" t="str">
        <f>IF('2. Enter scores'!BN725&lt;&gt;"",'2. Enter scores'!$B725-'2. Enter scores'!BN725,"")</f>
        <v/>
      </c>
      <c r="BP721" s="108">
        <v>1000</v>
      </c>
    </row>
    <row r="722" spans="2:68" x14ac:dyDescent="0.35">
      <c r="B722" s="125" t="str">
        <f>IF('2. Enter scores'!A726&lt;&gt;"",'2. Enter scores'!A726,"")</f>
        <v/>
      </c>
      <c r="H722" s="125" t="str">
        <f>IF('2. Enter scores'!G726&lt;&gt;"",'2. Enter scores'!$B726-'2. Enter scores'!G726,"")</f>
        <v/>
      </c>
      <c r="I722" s="125" t="str">
        <f>IF('2. Enter scores'!H726&lt;&gt;"",'2. Enter scores'!$B726-'2. Enter scores'!H726,"")</f>
        <v/>
      </c>
      <c r="J722" s="125" t="str">
        <f>IF('2. Enter scores'!I726&lt;&gt;"",'2. Enter scores'!$B726-'2. Enter scores'!I726,"")</f>
        <v/>
      </c>
      <c r="K722" s="125" t="str">
        <f>IF('2. Enter scores'!J726&lt;&gt;"",'2. Enter scores'!$B726-'2. Enter scores'!J726,"")</f>
        <v/>
      </c>
      <c r="L722" s="125" t="str">
        <f>IF('2. Enter scores'!K726&lt;&gt;"",'2. Enter scores'!$B726-'2. Enter scores'!K726,"")</f>
        <v/>
      </c>
      <c r="M722" s="125" t="str">
        <f>IF('2. Enter scores'!L726&lt;&gt;"",'2. Enter scores'!$B726-'2. Enter scores'!L726,"")</f>
        <v/>
      </c>
      <c r="N722" s="125" t="str">
        <f>IF('2. Enter scores'!M726&lt;&gt;"",'2. Enter scores'!$B726-'2. Enter scores'!M726,"")</f>
        <v/>
      </c>
      <c r="O722" s="125" t="str">
        <f>IF('2. Enter scores'!N726&lt;&gt;"",'2. Enter scores'!$B726-'2. Enter scores'!N726,"")</f>
        <v/>
      </c>
      <c r="P722" s="125" t="str">
        <f>IF('2. Enter scores'!O726&lt;&gt;"",'2. Enter scores'!$B726-'2. Enter scores'!O726,"")</f>
        <v/>
      </c>
      <c r="Q722" s="125" t="str">
        <f>IF('2. Enter scores'!P726&lt;&gt;"",'2. Enter scores'!$B726-'2. Enter scores'!P726,"")</f>
        <v/>
      </c>
      <c r="R722" s="125" t="str">
        <f>IF('2. Enter scores'!Q726&lt;&gt;"",'2. Enter scores'!$B726-'2. Enter scores'!Q726,"")</f>
        <v/>
      </c>
      <c r="S722" s="125" t="str">
        <f>IF('2. Enter scores'!R726&lt;&gt;"",'2. Enter scores'!$B726-'2. Enter scores'!R726,"")</f>
        <v/>
      </c>
      <c r="T722" s="125" t="str">
        <f>IF('2. Enter scores'!S726&lt;&gt;"",'2. Enter scores'!$B726-'2. Enter scores'!S726,"")</f>
        <v/>
      </c>
      <c r="U722" s="125" t="str">
        <f>IF('2. Enter scores'!T726&lt;&gt;"",'2. Enter scores'!$B726-'2. Enter scores'!T726,"")</f>
        <v/>
      </c>
      <c r="V722" s="125" t="str">
        <f>IF('2. Enter scores'!U726&lt;&gt;"",'2. Enter scores'!$B726-'2. Enter scores'!U726,"")</f>
        <v/>
      </c>
      <c r="W722" s="125" t="str">
        <f>IF('2. Enter scores'!V726&lt;&gt;"",'2. Enter scores'!$B726-'2. Enter scores'!V726,"")</f>
        <v/>
      </c>
      <c r="X722" s="125" t="str">
        <f>IF('2. Enter scores'!W726&lt;&gt;"",'2. Enter scores'!$B726-'2. Enter scores'!W726,"")</f>
        <v/>
      </c>
      <c r="Y722" s="125" t="str">
        <f>IF('2. Enter scores'!X726&lt;&gt;"",'2. Enter scores'!$B726-'2. Enter scores'!X726,"")</f>
        <v/>
      </c>
      <c r="Z722" s="125" t="str">
        <f>IF('2. Enter scores'!Y726&lt;&gt;"",'2. Enter scores'!$B726-'2. Enter scores'!Y726,"")</f>
        <v/>
      </c>
      <c r="AA722" s="125" t="str">
        <f>IF('2. Enter scores'!Z726&lt;&gt;"",'2. Enter scores'!$B726-'2. Enter scores'!Z726,"")</f>
        <v/>
      </c>
      <c r="AB722" s="125" t="str">
        <f>IF('2. Enter scores'!AA726&lt;&gt;"",'2. Enter scores'!$B726-'2. Enter scores'!AA726,"")</f>
        <v/>
      </c>
      <c r="AC722" s="125" t="str">
        <f>IF('2. Enter scores'!AB726&lt;&gt;"",'2. Enter scores'!$B726-'2. Enter scores'!AB726,"")</f>
        <v/>
      </c>
      <c r="AD722" s="125" t="str">
        <f>IF('2. Enter scores'!AC726&lt;&gt;"",'2. Enter scores'!$B726-'2. Enter scores'!AC726,"")</f>
        <v/>
      </c>
      <c r="AE722" s="125" t="str">
        <f>IF('2. Enter scores'!AD726&lt;&gt;"",'2. Enter scores'!$B726-'2. Enter scores'!AD726,"")</f>
        <v/>
      </c>
      <c r="AF722" s="125" t="str">
        <f>IF('2. Enter scores'!AE726&lt;&gt;"",'2. Enter scores'!$B726-'2. Enter scores'!AE726,"")</f>
        <v/>
      </c>
      <c r="AG722" s="125" t="str">
        <f>IF('2. Enter scores'!AF726&lt;&gt;"",'2. Enter scores'!$B726-'2. Enter scores'!AF726,"")</f>
        <v/>
      </c>
      <c r="AH722" s="125" t="str">
        <f>IF('2. Enter scores'!AG726&lt;&gt;"",'2. Enter scores'!$B726-'2. Enter scores'!AG726,"")</f>
        <v/>
      </c>
      <c r="AI722" s="125" t="str">
        <f>IF('2. Enter scores'!AH726&lt;&gt;"",'2. Enter scores'!$B726-'2. Enter scores'!AH726,"")</f>
        <v/>
      </c>
      <c r="AJ722" s="125" t="str">
        <f>IF('2. Enter scores'!AI726&lt;&gt;"",'2. Enter scores'!$B726-'2. Enter scores'!AI726,"")</f>
        <v/>
      </c>
      <c r="AK722" s="125" t="str">
        <f>IF('2. Enter scores'!AJ726&lt;&gt;"",'2. Enter scores'!$B726-'2. Enter scores'!AJ726,"")</f>
        <v/>
      </c>
      <c r="AL722" s="125" t="str">
        <f>IF('2. Enter scores'!AK726&lt;&gt;"",'2. Enter scores'!$B726-'2. Enter scores'!AK726,"")</f>
        <v/>
      </c>
      <c r="AM722" s="125" t="str">
        <f>IF('2. Enter scores'!AL726&lt;&gt;"",'2. Enter scores'!$B726-'2. Enter scores'!AL726,"")</f>
        <v/>
      </c>
      <c r="AN722" s="125" t="str">
        <f>IF('2. Enter scores'!AM726&lt;&gt;"",'2. Enter scores'!$B726-'2. Enter scores'!AM726,"")</f>
        <v/>
      </c>
      <c r="AO722" s="125" t="str">
        <f>IF('2. Enter scores'!AN726&lt;&gt;"",'2. Enter scores'!$B726-'2. Enter scores'!AN726,"")</f>
        <v/>
      </c>
      <c r="AP722" s="125" t="str">
        <f>IF('2. Enter scores'!AO726&lt;&gt;"",'2. Enter scores'!$B726-'2. Enter scores'!AO726,"")</f>
        <v/>
      </c>
      <c r="AQ722" s="125" t="str">
        <f>IF('2. Enter scores'!AP726&lt;&gt;"",'2. Enter scores'!$B726-'2. Enter scores'!AP726,"")</f>
        <v/>
      </c>
      <c r="AR722" s="125" t="str">
        <f>IF('2. Enter scores'!AQ726&lt;&gt;"",'2. Enter scores'!$B726-'2. Enter scores'!AQ726,"")</f>
        <v/>
      </c>
      <c r="AS722" s="125" t="str">
        <f>IF('2. Enter scores'!AR726&lt;&gt;"",'2. Enter scores'!$B726-'2. Enter scores'!AR726,"")</f>
        <v/>
      </c>
      <c r="AT722" s="125" t="str">
        <f>IF('2. Enter scores'!AS726&lt;&gt;"",'2. Enter scores'!$B726-'2. Enter scores'!AS726,"")</f>
        <v/>
      </c>
      <c r="AU722" s="125" t="str">
        <f>IF('2. Enter scores'!AT726&lt;&gt;"",'2. Enter scores'!$B726-'2. Enter scores'!AT726,"")</f>
        <v/>
      </c>
      <c r="AV722" s="125" t="str">
        <f>IF('2. Enter scores'!AU726&lt;&gt;"",'2. Enter scores'!$B726-'2. Enter scores'!AU726,"")</f>
        <v/>
      </c>
      <c r="AW722" s="125" t="str">
        <f>IF('2. Enter scores'!AV726&lt;&gt;"",'2. Enter scores'!$B726-'2. Enter scores'!AV726,"")</f>
        <v/>
      </c>
      <c r="AX722" s="125" t="str">
        <f>IF('2. Enter scores'!AW726&lt;&gt;"",'2. Enter scores'!$B726-'2. Enter scores'!AW726,"")</f>
        <v/>
      </c>
      <c r="AY722" s="125" t="str">
        <f>IF('2. Enter scores'!AX726&lt;&gt;"",'2. Enter scores'!$B726-'2. Enter scores'!AX726,"")</f>
        <v/>
      </c>
      <c r="AZ722" s="125" t="str">
        <f>IF('2. Enter scores'!AY726&lt;&gt;"",'2. Enter scores'!$B726-'2. Enter scores'!AY726,"")</f>
        <v/>
      </c>
      <c r="BA722" s="125" t="str">
        <f>IF('2. Enter scores'!AZ726&lt;&gt;"",'2. Enter scores'!$B726-'2. Enter scores'!AZ726,"")</f>
        <v/>
      </c>
      <c r="BB722" s="125" t="str">
        <f>IF('2. Enter scores'!BA726&lt;&gt;"",'2. Enter scores'!$B726-'2. Enter scores'!BA726,"")</f>
        <v/>
      </c>
      <c r="BC722" s="125" t="str">
        <f>IF('2. Enter scores'!BB726&lt;&gt;"",'2. Enter scores'!$B726-'2. Enter scores'!BB726,"")</f>
        <v/>
      </c>
      <c r="BD722" s="125" t="str">
        <f>IF('2. Enter scores'!BC726&lt;&gt;"",'2. Enter scores'!$B726-'2. Enter scores'!BC726,"")</f>
        <v/>
      </c>
      <c r="BE722" s="125" t="str">
        <f>IF('2. Enter scores'!BD726&lt;&gt;"",'2. Enter scores'!$B726-'2. Enter scores'!BD726,"")</f>
        <v/>
      </c>
      <c r="BF722" s="125" t="str">
        <f>IF('2. Enter scores'!BE726&lt;&gt;"",'2. Enter scores'!$B726-'2. Enter scores'!BE726,"")</f>
        <v/>
      </c>
      <c r="BG722" s="125" t="str">
        <f>IF('2. Enter scores'!BF726&lt;&gt;"",'2. Enter scores'!$B726-'2. Enter scores'!BF726,"")</f>
        <v/>
      </c>
      <c r="BH722" s="125" t="str">
        <f>IF('2. Enter scores'!BG726&lt;&gt;"",'2. Enter scores'!$B726-'2. Enter scores'!BG726,"")</f>
        <v/>
      </c>
      <c r="BI722" s="125" t="str">
        <f>IF('2. Enter scores'!BH726&lt;&gt;"",'2. Enter scores'!$B726-'2. Enter scores'!BH726,"")</f>
        <v/>
      </c>
      <c r="BJ722" s="125" t="str">
        <f>IF('2. Enter scores'!BI726&lt;&gt;"",'2. Enter scores'!$B726-'2. Enter scores'!BI726,"")</f>
        <v/>
      </c>
      <c r="BK722" s="125" t="str">
        <f>IF('2. Enter scores'!BJ726&lt;&gt;"",'2. Enter scores'!$B726-'2. Enter scores'!BJ726,"")</f>
        <v/>
      </c>
      <c r="BL722" s="125" t="str">
        <f>IF('2. Enter scores'!BK726&lt;&gt;"",'2. Enter scores'!$B726-'2. Enter scores'!BK726,"")</f>
        <v/>
      </c>
      <c r="BM722" s="125" t="str">
        <f>IF('2. Enter scores'!BL726&lt;&gt;"",'2. Enter scores'!$B726-'2. Enter scores'!BL726,"")</f>
        <v/>
      </c>
      <c r="BN722" s="125" t="str">
        <f>IF('2. Enter scores'!BM726&lt;&gt;"",'2. Enter scores'!$B726-'2. Enter scores'!BM726,"")</f>
        <v/>
      </c>
      <c r="BO722" s="125" t="str">
        <f>IF('2. Enter scores'!BN726&lt;&gt;"",'2. Enter scores'!$B726-'2. Enter scores'!BN726,"")</f>
        <v/>
      </c>
      <c r="BP722" s="108">
        <v>1000</v>
      </c>
    </row>
    <row r="723" spans="2:68" x14ac:dyDescent="0.35">
      <c r="B723" s="125" t="str">
        <f>IF('2. Enter scores'!A727&lt;&gt;"",'2. Enter scores'!A727,"")</f>
        <v/>
      </c>
      <c r="H723" s="125" t="str">
        <f>IF('2. Enter scores'!G727&lt;&gt;"",'2. Enter scores'!$B727-'2. Enter scores'!G727,"")</f>
        <v/>
      </c>
      <c r="I723" s="125" t="str">
        <f>IF('2. Enter scores'!H727&lt;&gt;"",'2. Enter scores'!$B727-'2. Enter scores'!H727,"")</f>
        <v/>
      </c>
      <c r="J723" s="125" t="str">
        <f>IF('2. Enter scores'!I727&lt;&gt;"",'2. Enter scores'!$B727-'2. Enter scores'!I727,"")</f>
        <v/>
      </c>
      <c r="K723" s="125" t="str">
        <f>IF('2. Enter scores'!J727&lt;&gt;"",'2. Enter scores'!$B727-'2. Enter scores'!J727,"")</f>
        <v/>
      </c>
      <c r="L723" s="125" t="str">
        <f>IF('2. Enter scores'!K727&lt;&gt;"",'2. Enter scores'!$B727-'2. Enter scores'!K727,"")</f>
        <v/>
      </c>
      <c r="M723" s="125" t="str">
        <f>IF('2. Enter scores'!L727&lt;&gt;"",'2. Enter scores'!$B727-'2. Enter scores'!L727,"")</f>
        <v/>
      </c>
      <c r="N723" s="125" t="str">
        <f>IF('2. Enter scores'!M727&lt;&gt;"",'2. Enter scores'!$B727-'2. Enter scores'!M727,"")</f>
        <v/>
      </c>
      <c r="O723" s="125" t="str">
        <f>IF('2. Enter scores'!N727&lt;&gt;"",'2. Enter scores'!$B727-'2. Enter scores'!N727,"")</f>
        <v/>
      </c>
      <c r="P723" s="125" t="str">
        <f>IF('2. Enter scores'!O727&lt;&gt;"",'2. Enter scores'!$B727-'2. Enter scores'!O727,"")</f>
        <v/>
      </c>
      <c r="Q723" s="125" t="str">
        <f>IF('2. Enter scores'!P727&lt;&gt;"",'2. Enter scores'!$B727-'2. Enter scores'!P727,"")</f>
        <v/>
      </c>
      <c r="R723" s="125" t="str">
        <f>IF('2. Enter scores'!Q727&lt;&gt;"",'2. Enter scores'!$B727-'2. Enter scores'!Q727,"")</f>
        <v/>
      </c>
      <c r="S723" s="125" t="str">
        <f>IF('2. Enter scores'!R727&lt;&gt;"",'2. Enter scores'!$B727-'2. Enter scores'!R727,"")</f>
        <v/>
      </c>
      <c r="T723" s="125" t="str">
        <f>IF('2. Enter scores'!S727&lt;&gt;"",'2. Enter scores'!$B727-'2. Enter scores'!S727,"")</f>
        <v/>
      </c>
      <c r="U723" s="125" t="str">
        <f>IF('2. Enter scores'!T727&lt;&gt;"",'2. Enter scores'!$B727-'2. Enter scores'!T727,"")</f>
        <v/>
      </c>
      <c r="V723" s="125" t="str">
        <f>IF('2. Enter scores'!U727&lt;&gt;"",'2. Enter scores'!$B727-'2. Enter scores'!U727,"")</f>
        <v/>
      </c>
      <c r="W723" s="125" t="str">
        <f>IF('2. Enter scores'!V727&lt;&gt;"",'2. Enter scores'!$B727-'2. Enter scores'!V727,"")</f>
        <v/>
      </c>
      <c r="X723" s="125" t="str">
        <f>IF('2. Enter scores'!W727&lt;&gt;"",'2. Enter scores'!$B727-'2. Enter scores'!W727,"")</f>
        <v/>
      </c>
      <c r="Y723" s="125" t="str">
        <f>IF('2. Enter scores'!X727&lt;&gt;"",'2. Enter scores'!$B727-'2. Enter scores'!X727,"")</f>
        <v/>
      </c>
      <c r="Z723" s="125" t="str">
        <f>IF('2. Enter scores'!Y727&lt;&gt;"",'2. Enter scores'!$B727-'2. Enter scores'!Y727,"")</f>
        <v/>
      </c>
      <c r="AA723" s="125" t="str">
        <f>IF('2. Enter scores'!Z727&lt;&gt;"",'2. Enter scores'!$B727-'2. Enter scores'!Z727,"")</f>
        <v/>
      </c>
      <c r="AB723" s="125" t="str">
        <f>IF('2. Enter scores'!AA727&lt;&gt;"",'2. Enter scores'!$B727-'2. Enter scores'!AA727,"")</f>
        <v/>
      </c>
      <c r="AC723" s="125" t="str">
        <f>IF('2. Enter scores'!AB727&lt;&gt;"",'2. Enter scores'!$B727-'2. Enter scores'!AB727,"")</f>
        <v/>
      </c>
      <c r="AD723" s="125" t="str">
        <f>IF('2. Enter scores'!AC727&lt;&gt;"",'2. Enter scores'!$B727-'2. Enter scores'!AC727,"")</f>
        <v/>
      </c>
      <c r="AE723" s="125" t="str">
        <f>IF('2. Enter scores'!AD727&lt;&gt;"",'2. Enter scores'!$B727-'2. Enter scores'!AD727,"")</f>
        <v/>
      </c>
      <c r="AF723" s="125" t="str">
        <f>IF('2. Enter scores'!AE727&lt;&gt;"",'2. Enter scores'!$B727-'2. Enter scores'!AE727,"")</f>
        <v/>
      </c>
      <c r="AG723" s="125" t="str">
        <f>IF('2. Enter scores'!AF727&lt;&gt;"",'2. Enter scores'!$B727-'2. Enter scores'!AF727,"")</f>
        <v/>
      </c>
      <c r="AH723" s="125" t="str">
        <f>IF('2. Enter scores'!AG727&lt;&gt;"",'2. Enter scores'!$B727-'2. Enter scores'!AG727,"")</f>
        <v/>
      </c>
      <c r="AI723" s="125" t="str">
        <f>IF('2. Enter scores'!AH727&lt;&gt;"",'2. Enter scores'!$B727-'2. Enter scores'!AH727,"")</f>
        <v/>
      </c>
      <c r="AJ723" s="125" t="str">
        <f>IF('2. Enter scores'!AI727&lt;&gt;"",'2. Enter scores'!$B727-'2. Enter scores'!AI727,"")</f>
        <v/>
      </c>
      <c r="AK723" s="125" t="str">
        <f>IF('2. Enter scores'!AJ727&lt;&gt;"",'2. Enter scores'!$B727-'2. Enter scores'!AJ727,"")</f>
        <v/>
      </c>
      <c r="AL723" s="125" t="str">
        <f>IF('2. Enter scores'!AK727&lt;&gt;"",'2. Enter scores'!$B727-'2. Enter scores'!AK727,"")</f>
        <v/>
      </c>
      <c r="AM723" s="125" t="str">
        <f>IF('2. Enter scores'!AL727&lt;&gt;"",'2. Enter scores'!$B727-'2. Enter scores'!AL727,"")</f>
        <v/>
      </c>
      <c r="AN723" s="125" t="str">
        <f>IF('2. Enter scores'!AM727&lt;&gt;"",'2. Enter scores'!$B727-'2. Enter scores'!AM727,"")</f>
        <v/>
      </c>
      <c r="AO723" s="125" t="str">
        <f>IF('2. Enter scores'!AN727&lt;&gt;"",'2. Enter scores'!$B727-'2. Enter scores'!AN727,"")</f>
        <v/>
      </c>
      <c r="AP723" s="125" t="str">
        <f>IF('2. Enter scores'!AO727&lt;&gt;"",'2. Enter scores'!$B727-'2. Enter scores'!AO727,"")</f>
        <v/>
      </c>
      <c r="AQ723" s="125" t="str">
        <f>IF('2. Enter scores'!AP727&lt;&gt;"",'2. Enter scores'!$B727-'2. Enter scores'!AP727,"")</f>
        <v/>
      </c>
      <c r="AR723" s="125" t="str">
        <f>IF('2. Enter scores'!AQ727&lt;&gt;"",'2. Enter scores'!$B727-'2. Enter scores'!AQ727,"")</f>
        <v/>
      </c>
      <c r="AS723" s="125" t="str">
        <f>IF('2. Enter scores'!AR727&lt;&gt;"",'2. Enter scores'!$B727-'2. Enter scores'!AR727,"")</f>
        <v/>
      </c>
      <c r="AT723" s="125" t="str">
        <f>IF('2. Enter scores'!AS727&lt;&gt;"",'2. Enter scores'!$B727-'2. Enter scores'!AS727,"")</f>
        <v/>
      </c>
      <c r="AU723" s="125" t="str">
        <f>IF('2. Enter scores'!AT727&lt;&gt;"",'2. Enter scores'!$B727-'2. Enter scores'!AT727,"")</f>
        <v/>
      </c>
      <c r="AV723" s="125" t="str">
        <f>IF('2. Enter scores'!AU727&lt;&gt;"",'2. Enter scores'!$B727-'2. Enter scores'!AU727,"")</f>
        <v/>
      </c>
      <c r="AW723" s="125" t="str">
        <f>IF('2. Enter scores'!AV727&lt;&gt;"",'2. Enter scores'!$B727-'2. Enter scores'!AV727,"")</f>
        <v/>
      </c>
      <c r="AX723" s="125" t="str">
        <f>IF('2. Enter scores'!AW727&lt;&gt;"",'2. Enter scores'!$B727-'2. Enter scores'!AW727,"")</f>
        <v/>
      </c>
      <c r="AY723" s="125" t="str">
        <f>IF('2. Enter scores'!AX727&lt;&gt;"",'2. Enter scores'!$B727-'2. Enter scores'!AX727,"")</f>
        <v/>
      </c>
      <c r="AZ723" s="125" t="str">
        <f>IF('2. Enter scores'!AY727&lt;&gt;"",'2. Enter scores'!$B727-'2. Enter scores'!AY727,"")</f>
        <v/>
      </c>
      <c r="BA723" s="125" t="str">
        <f>IF('2. Enter scores'!AZ727&lt;&gt;"",'2. Enter scores'!$B727-'2. Enter scores'!AZ727,"")</f>
        <v/>
      </c>
      <c r="BB723" s="125" t="str">
        <f>IF('2. Enter scores'!BA727&lt;&gt;"",'2. Enter scores'!$B727-'2. Enter scores'!BA727,"")</f>
        <v/>
      </c>
      <c r="BC723" s="125" t="str">
        <f>IF('2. Enter scores'!BB727&lt;&gt;"",'2. Enter scores'!$B727-'2. Enter scores'!BB727,"")</f>
        <v/>
      </c>
      <c r="BD723" s="125" t="str">
        <f>IF('2. Enter scores'!BC727&lt;&gt;"",'2. Enter scores'!$B727-'2. Enter scores'!BC727,"")</f>
        <v/>
      </c>
      <c r="BE723" s="125" t="str">
        <f>IF('2. Enter scores'!BD727&lt;&gt;"",'2. Enter scores'!$B727-'2. Enter scores'!BD727,"")</f>
        <v/>
      </c>
      <c r="BF723" s="125" t="str">
        <f>IF('2. Enter scores'!BE727&lt;&gt;"",'2. Enter scores'!$B727-'2. Enter scores'!BE727,"")</f>
        <v/>
      </c>
      <c r="BG723" s="125" t="str">
        <f>IF('2. Enter scores'!BF727&lt;&gt;"",'2. Enter scores'!$B727-'2. Enter scores'!BF727,"")</f>
        <v/>
      </c>
      <c r="BH723" s="125" t="str">
        <f>IF('2. Enter scores'!BG727&lt;&gt;"",'2. Enter scores'!$B727-'2. Enter scores'!BG727,"")</f>
        <v/>
      </c>
      <c r="BI723" s="125" t="str">
        <f>IF('2. Enter scores'!BH727&lt;&gt;"",'2. Enter scores'!$B727-'2. Enter scores'!BH727,"")</f>
        <v/>
      </c>
      <c r="BJ723" s="125" t="str">
        <f>IF('2. Enter scores'!BI727&lt;&gt;"",'2. Enter scores'!$B727-'2. Enter scores'!BI727,"")</f>
        <v/>
      </c>
      <c r="BK723" s="125" t="str">
        <f>IF('2. Enter scores'!BJ727&lt;&gt;"",'2. Enter scores'!$B727-'2. Enter scores'!BJ727,"")</f>
        <v/>
      </c>
      <c r="BL723" s="125" t="str">
        <f>IF('2. Enter scores'!BK727&lt;&gt;"",'2. Enter scores'!$B727-'2. Enter scores'!BK727,"")</f>
        <v/>
      </c>
      <c r="BM723" s="125" t="str">
        <f>IF('2. Enter scores'!BL727&lt;&gt;"",'2. Enter scores'!$B727-'2. Enter scores'!BL727,"")</f>
        <v/>
      </c>
      <c r="BN723" s="125" t="str">
        <f>IF('2. Enter scores'!BM727&lt;&gt;"",'2. Enter scores'!$B727-'2. Enter scores'!BM727,"")</f>
        <v/>
      </c>
      <c r="BO723" s="125" t="str">
        <f>IF('2. Enter scores'!BN727&lt;&gt;"",'2. Enter scores'!$B727-'2. Enter scores'!BN727,"")</f>
        <v/>
      </c>
      <c r="BP723" s="108">
        <v>1000</v>
      </c>
    </row>
    <row r="724" spans="2:68" x14ac:dyDescent="0.35">
      <c r="B724" s="125" t="str">
        <f>IF('2. Enter scores'!A728&lt;&gt;"",'2. Enter scores'!A728,"")</f>
        <v/>
      </c>
      <c r="H724" s="125" t="str">
        <f>IF('2. Enter scores'!G728&lt;&gt;"",'2. Enter scores'!$B728-'2. Enter scores'!G728,"")</f>
        <v/>
      </c>
      <c r="I724" s="125" t="str">
        <f>IF('2. Enter scores'!H728&lt;&gt;"",'2. Enter scores'!$B728-'2. Enter scores'!H728,"")</f>
        <v/>
      </c>
      <c r="J724" s="125" t="str">
        <f>IF('2. Enter scores'!I728&lt;&gt;"",'2. Enter scores'!$B728-'2. Enter scores'!I728,"")</f>
        <v/>
      </c>
      <c r="K724" s="125" t="str">
        <f>IF('2. Enter scores'!J728&lt;&gt;"",'2. Enter scores'!$B728-'2. Enter scores'!J728,"")</f>
        <v/>
      </c>
      <c r="L724" s="125" t="str">
        <f>IF('2. Enter scores'!K728&lt;&gt;"",'2. Enter scores'!$B728-'2. Enter scores'!K728,"")</f>
        <v/>
      </c>
      <c r="M724" s="125" t="str">
        <f>IF('2. Enter scores'!L728&lt;&gt;"",'2. Enter scores'!$B728-'2. Enter scores'!L728,"")</f>
        <v/>
      </c>
      <c r="N724" s="125" t="str">
        <f>IF('2. Enter scores'!M728&lt;&gt;"",'2. Enter scores'!$B728-'2. Enter scores'!M728,"")</f>
        <v/>
      </c>
      <c r="O724" s="125" t="str">
        <f>IF('2. Enter scores'!N728&lt;&gt;"",'2. Enter scores'!$B728-'2. Enter scores'!N728,"")</f>
        <v/>
      </c>
      <c r="P724" s="125" t="str">
        <f>IF('2. Enter scores'!O728&lt;&gt;"",'2. Enter scores'!$B728-'2. Enter scores'!O728,"")</f>
        <v/>
      </c>
      <c r="Q724" s="125" t="str">
        <f>IF('2. Enter scores'!P728&lt;&gt;"",'2. Enter scores'!$B728-'2. Enter scores'!P728,"")</f>
        <v/>
      </c>
      <c r="R724" s="125" t="str">
        <f>IF('2. Enter scores'!Q728&lt;&gt;"",'2. Enter scores'!$B728-'2. Enter scores'!Q728,"")</f>
        <v/>
      </c>
      <c r="S724" s="125" t="str">
        <f>IF('2. Enter scores'!R728&lt;&gt;"",'2. Enter scores'!$B728-'2. Enter scores'!R728,"")</f>
        <v/>
      </c>
      <c r="T724" s="125" t="str">
        <f>IF('2. Enter scores'!S728&lt;&gt;"",'2. Enter scores'!$B728-'2. Enter scores'!S728,"")</f>
        <v/>
      </c>
      <c r="U724" s="125" t="str">
        <f>IF('2. Enter scores'!T728&lt;&gt;"",'2. Enter scores'!$B728-'2. Enter scores'!T728,"")</f>
        <v/>
      </c>
      <c r="V724" s="125" t="str">
        <f>IF('2. Enter scores'!U728&lt;&gt;"",'2. Enter scores'!$B728-'2. Enter scores'!U728,"")</f>
        <v/>
      </c>
      <c r="W724" s="125" t="str">
        <f>IF('2. Enter scores'!V728&lt;&gt;"",'2. Enter scores'!$B728-'2. Enter scores'!V728,"")</f>
        <v/>
      </c>
      <c r="X724" s="125" t="str">
        <f>IF('2. Enter scores'!W728&lt;&gt;"",'2. Enter scores'!$B728-'2. Enter scores'!W728,"")</f>
        <v/>
      </c>
      <c r="Y724" s="125" t="str">
        <f>IF('2. Enter scores'!X728&lt;&gt;"",'2. Enter scores'!$B728-'2. Enter scores'!X728,"")</f>
        <v/>
      </c>
      <c r="Z724" s="125" t="str">
        <f>IF('2. Enter scores'!Y728&lt;&gt;"",'2. Enter scores'!$B728-'2. Enter scores'!Y728,"")</f>
        <v/>
      </c>
      <c r="AA724" s="125" t="str">
        <f>IF('2. Enter scores'!Z728&lt;&gt;"",'2. Enter scores'!$B728-'2. Enter scores'!Z728,"")</f>
        <v/>
      </c>
      <c r="AB724" s="125" t="str">
        <f>IF('2. Enter scores'!AA728&lt;&gt;"",'2. Enter scores'!$B728-'2. Enter scores'!AA728,"")</f>
        <v/>
      </c>
      <c r="AC724" s="125" t="str">
        <f>IF('2. Enter scores'!AB728&lt;&gt;"",'2. Enter scores'!$B728-'2. Enter scores'!AB728,"")</f>
        <v/>
      </c>
      <c r="AD724" s="125" t="str">
        <f>IF('2. Enter scores'!AC728&lt;&gt;"",'2. Enter scores'!$B728-'2. Enter scores'!AC728,"")</f>
        <v/>
      </c>
      <c r="AE724" s="125" t="str">
        <f>IF('2. Enter scores'!AD728&lt;&gt;"",'2. Enter scores'!$B728-'2. Enter scores'!AD728,"")</f>
        <v/>
      </c>
      <c r="AF724" s="125" t="str">
        <f>IF('2. Enter scores'!AE728&lt;&gt;"",'2. Enter scores'!$B728-'2. Enter scores'!AE728,"")</f>
        <v/>
      </c>
      <c r="AG724" s="125" t="str">
        <f>IF('2. Enter scores'!AF728&lt;&gt;"",'2. Enter scores'!$B728-'2. Enter scores'!AF728,"")</f>
        <v/>
      </c>
      <c r="AH724" s="125" t="str">
        <f>IF('2. Enter scores'!AG728&lt;&gt;"",'2. Enter scores'!$B728-'2. Enter scores'!AG728,"")</f>
        <v/>
      </c>
      <c r="AI724" s="125" t="str">
        <f>IF('2. Enter scores'!AH728&lt;&gt;"",'2. Enter scores'!$B728-'2. Enter scores'!AH728,"")</f>
        <v/>
      </c>
      <c r="AJ724" s="125" t="str">
        <f>IF('2. Enter scores'!AI728&lt;&gt;"",'2. Enter scores'!$B728-'2. Enter scores'!AI728,"")</f>
        <v/>
      </c>
      <c r="AK724" s="125" t="str">
        <f>IF('2. Enter scores'!AJ728&lt;&gt;"",'2. Enter scores'!$B728-'2. Enter scores'!AJ728,"")</f>
        <v/>
      </c>
      <c r="AL724" s="125" t="str">
        <f>IF('2. Enter scores'!AK728&lt;&gt;"",'2. Enter scores'!$B728-'2. Enter scores'!AK728,"")</f>
        <v/>
      </c>
      <c r="AM724" s="125" t="str">
        <f>IF('2. Enter scores'!AL728&lt;&gt;"",'2. Enter scores'!$B728-'2. Enter scores'!AL728,"")</f>
        <v/>
      </c>
      <c r="AN724" s="125" t="str">
        <f>IF('2. Enter scores'!AM728&lt;&gt;"",'2. Enter scores'!$B728-'2. Enter scores'!AM728,"")</f>
        <v/>
      </c>
      <c r="AO724" s="125" t="str">
        <f>IF('2. Enter scores'!AN728&lt;&gt;"",'2. Enter scores'!$B728-'2. Enter scores'!AN728,"")</f>
        <v/>
      </c>
      <c r="AP724" s="125" t="str">
        <f>IF('2. Enter scores'!AO728&lt;&gt;"",'2. Enter scores'!$B728-'2. Enter scores'!AO728,"")</f>
        <v/>
      </c>
      <c r="AQ724" s="125" t="str">
        <f>IF('2. Enter scores'!AP728&lt;&gt;"",'2. Enter scores'!$B728-'2. Enter scores'!AP728,"")</f>
        <v/>
      </c>
      <c r="AR724" s="125" t="str">
        <f>IF('2. Enter scores'!AQ728&lt;&gt;"",'2. Enter scores'!$B728-'2. Enter scores'!AQ728,"")</f>
        <v/>
      </c>
      <c r="AS724" s="125" t="str">
        <f>IF('2. Enter scores'!AR728&lt;&gt;"",'2. Enter scores'!$B728-'2. Enter scores'!AR728,"")</f>
        <v/>
      </c>
      <c r="AT724" s="125" t="str">
        <f>IF('2. Enter scores'!AS728&lt;&gt;"",'2. Enter scores'!$B728-'2. Enter scores'!AS728,"")</f>
        <v/>
      </c>
      <c r="AU724" s="125" t="str">
        <f>IF('2. Enter scores'!AT728&lt;&gt;"",'2. Enter scores'!$B728-'2. Enter scores'!AT728,"")</f>
        <v/>
      </c>
      <c r="AV724" s="125" t="str">
        <f>IF('2. Enter scores'!AU728&lt;&gt;"",'2. Enter scores'!$B728-'2. Enter scores'!AU728,"")</f>
        <v/>
      </c>
      <c r="AW724" s="125" t="str">
        <f>IF('2. Enter scores'!AV728&lt;&gt;"",'2. Enter scores'!$B728-'2. Enter scores'!AV728,"")</f>
        <v/>
      </c>
      <c r="AX724" s="125" t="str">
        <f>IF('2. Enter scores'!AW728&lt;&gt;"",'2. Enter scores'!$B728-'2. Enter scores'!AW728,"")</f>
        <v/>
      </c>
      <c r="AY724" s="125" t="str">
        <f>IF('2. Enter scores'!AX728&lt;&gt;"",'2. Enter scores'!$B728-'2. Enter scores'!AX728,"")</f>
        <v/>
      </c>
      <c r="AZ724" s="125" t="str">
        <f>IF('2. Enter scores'!AY728&lt;&gt;"",'2. Enter scores'!$B728-'2. Enter scores'!AY728,"")</f>
        <v/>
      </c>
      <c r="BA724" s="125" t="str">
        <f>IF('2. Enter scores'!AZ728&lt;&gt;"",'2. Enter scores'!$B728-'2. Enter scores'!AZ728,"")</f>
        <v/>
      </c>
      <c r="BB724" s="125" t="str">
        <f>IF('2. Enter scores'!BA728&lt;&gt;"",'2. Enter scores'!$B728-'2. Enter scores'!BA728,"")</f>
        <v/>
      </c>
      <c r="BC724" s="125" t="str">
        <f>IF('2. Enter scores'!BB728&lt;&gt;"",'2. Enter scores'!$B728-'2. Enter scores'!BB728,"")</f>
        <v/>
      </c>
      <c r="BD724" s="125" t="str">
        <f>IF('2. Enter scores'!BC728&lt;&gt;"",'2. Enter scores'!$B728-'2. Enter scores'!BC728,"")</f>
        <v/>
      </c>
      <c r="BE724" s="125" t="str">
        <f>IF('2. Enter scores'!BD728&lt;&gt;"",'2. Enter scores'!$B728-'2. Enter scores'!BD728,"")</f>
        <v/>
      </c>
      <c r="BF724" s="125" t="str">
        <f>IF('2. Enter scores'!BE728&lt;&gt;"",'2. Enter scores'!$B728-'2. Enter scores'!BE728,"")</f>
        <v/>
      </c>
      <c r="BG724" s="125" t="str">
        <f>IF('2. Enter scores'!BF728&lt;&gt;"",'2. Enter scores'!$B728-'2. Enter scores'!BF728,"")</f>
        <v/>
      </c>
      <c r="BH724" s="125" t="str">
        <f>IF('2. Enter scores'!BG728&lt;&gt;"",'2. Enter scores'!$B728-'2. Enter scores'!BG728,"")</f>
        <v/>
      </c>
      <c r="BI724" s="125" t="str">
        <f>IF('2. Enter scores'!BH728&lt;&gt;"",'2. Enter scores'!$B728-'2. Enter scores'!BH728,"")</f>
        <v/>
      </c>
      <c r="BJ724" s="125" t="str">
        <f>IF('2. Enter scores'!BI728&lt;&gt;"",'2. Enter scores'!$B728-'2. Enter scores'!BI728,"")</f>
        <v/>
      </c>
      <c r="BK724" s="125" t="str">
        <f>IF('2. Enter scores'!BJ728&lt;&gt;"",'2. Enter scores'!$B728-'2. Enter scores'!BJ728,"")</f>
        <v/>
      </c>
      <c r="BL724" s="125" t="str">
        <f>IF('2. Enter scores'!BK728&lt;&gt;"",'2. Enter scores'!$B728-'2. Enter scores'!BK728,"")</f>
        <v/>
      </c>
      <c r="BM724" s="125" t="str">
        <f>IF('2. Enter scores'!BL728&lt;&gt;"",'2. Enter scores'!$B728-'2. Enter scores'!BL728,"")</f>
        <v/>
      </c>
      <c r="BN724" s="125" t="str">
        <f>IF('2. Enter scores'!BM728&lt;&gt;"",'2. Enter scores'!$B728-'2. Enter scores'!BM728,"")</f>
        <v/>
      </c>
      <c r="BO724" s="125" t="str">
        <f>IF('2. Enter scores'!BN728&lt;&gt;"",'2. Enter scores'!$B728-'2. Enter scores'!BN728,"")</f>
        <v/>
      </c>
      <c r="BP724" s="108">
        <v>1000</v>
      </c>
    </row>
    <row r="725" spans="2:68" x14ac:dyDescent="0.35">
      <c r="B725" s="125" t="str">
        <f>IF('2. Enter scores'!A729&lt;&gt;"",'2. Enter scores'!A729,"")</f>
        <v/>
      </c>
      <c r="H725" s="125" t="str">
        <f>IF('2. Enter scores'!G729&lt;&gt;"",'2. Enter scores'!$B729-'2. Enter scores'!G729,"")</f>
        <v/>
      </c>
      <c r="I725" s="125" t="str">
        <f>IF('2. Enter scores'!H729&lt;&gt;"",'2. Enter scores'!$B729-'2. Enter scores'!H729,"")</f>
        <v/>
      </c>
      <c r="J725" s="125" t="str">
        <f>IF('2. Enter scores'!I729&lt;&gt;"",'2. Enter scores'!$B729-'2. Enter scores'!I729,"")</f>
        <v/>
      </c>
      <c r="K725" s="125" t="str">
        <f>IF('2. Enter scores'!J729&lt;&gt;"",'2. Enter scores'!$B729-'2. Enter scores'!J729,"")</f>
        <v/>
      </c>
      <c r="L725" s="125" t="str">
        <f>IF('2. Enter scores'!K729&lt;&gt;"",'2. Enter scores'!$B729-'2. Enter scores'!K729,"")</f>
        <v/>
      </c>
      <c r="M725" s="125" t="str">
        <f>IF('2. Enter scores'!L729&lt;&gt;"",'2. Enter scores'!$B729-'2. Enter scores'!L729,"")</f>
        <v/>
      </c>
      <c r="N725" s="125" t="str">
        <f>IF('2. Enter scores'!M729&lt;&gt;"",'2. Enter scores'!$B729-'2. Enter scores'!M729,"")</f>
        <v/>
      </c>
      <c r="O725" s="125" t="str">
        <f>IF('2. Enter scores'!N729&lt;&gt;"",'2. Enter scores'!$B729-'2. Enter scores'!N729,"")</f>
        <v/>
      </c>
      <c r="P725" s="125" t="str">
        <f>IF('2. Enter scores'!O729&lt;&gt;"",'2. Enter scores'!$B729-'2. Enter scores'!O729,"")</f>
        <v/>
      </c>
      <c r="Q725" s="125" t="str">
        <f>IF('2. Enter scores'!P729&lt;&gt;"",'2. Enter scores'!$B729-'2. Enter scores'!P729,"")</f>
        <v/>
      </c>
      <c r="R725" s="125" t="str">
        <f>IF('2. Enter scores'!Q729&lt;&gt;"",'2. Enter scores'!$B729-'2. Enter scores'!Q729,"")</f>
        <v/>
      </c>
      <c r="S725" s="125" t="str">
        <f>IF('2. Enter scores'!R729&lt;&gt;"",'2. Enter scores'!$B729-'2. Enter scores'!R729,"")</f>
        <v/>
      </c>
      <c r="T725" s="125" t="str">
        <f>IF('2. Enter scores'!S729&lt;&gt;"",'2. Enter scores'!$B729-'2. Enter scores'!S729,"")</f>
        <v/>
      </c>
      <c r="U725" s="125" t="str">
        <f>IF('2. Enter scores'!T729&lt;&gt;"",'2. Enter scores'!$B729-'2. Enter scores'!T729,"")</f>
        <v/>
      </c>
      <c r="V725" s="125" t="str">
        <f>IF('2. Enter scores'!U729&lt;&gt;"",'2. Enter scores'!$B729-'2. Enter scores'!U729,"")</f>
        <v/>
      </c>
      <c r="W725" s="125" t="str">
        <f>IF('2. Enter scores'!V729&lt;&gt;"",'2. Enter scores'!$B729-'2. Enter scores'!V729,"")</f>
        <v/>
      </c>
      <c r="X725" s="125" t="str">
        <f>IF('2. Enter scores'!W729&lt;&gt;"",'2. Enter scores'!$B729-'2. Enter scores'!W729,"")</f>
        <v/>
      </c>
      <c r="Y725" s="125" t="str">
        <f>IF('2. Enter scores'!X729&lt;&gt;"",'2. Enter scores'!$B729-'2. Enter scores'!X729,"")</f>
        <v/>
      </c>
      <c r="Z725" s="125" t="str">
        <f>IF('2. Enter scores'!Y729&lt;&gt;"",'2. Enter scores'!$B729-'2. Enter scores'!Y729,"")</f>
        <v/>
      </c>
      <c r="AA725" s="125" t="str">
        <f>IF('2. Enter scores'!Z729&lt;&gt;"",'2. Enter scores'!$B729-'2. Enter scores'!Z729,"")</f>
        <v/>
      </c>
      <c r="AB725" s="125" t="str">
        <f>IF('2. Enter scores'!AA729&lt;&gt;"",'2. Enter scores'!$B729-'2. Enter scores'!AA729,"")</f>
        <v/>
      </c>
      <c r="AC725" s="125" t="str">
        <f>IF('2. Enter scores'!AB729&lt;&gt;"",'2. Enter scores'!$B729-'2. Enter scores'!AB729,"")</f>
        <v/>
      </c>
      <c r="AD725" s="125" t="str">
        <f>IF('2. Enter scores'!AC729&lt;&gt;"",'2. Enter scores'!$B729-'2. Enter scores'!AC729,"")</f>
        <v/>
      </c>
      <c r="AE725" s="125" t="str">
        <f>IF('2. Enter scores'!AD729&lt;&gt;"",'2. Enter scores'!$B729-'2. Enter scores'!AD729,"")</f>
        <v/>
      </c>
      <c r="AF725" s="125" t="str">
        <f>IF('2. Enter scores'!AE729&lt;&gt;"",'2. Enter scores'!$B729-'2. Enter scores'!AE729,"")</f>
        <v/>
      </c>
      <c r="AG725" s="125" t="str">
        <f>IF('2. Enter scores'!AF729&lt;&gt;"",'2. Enter scores'!$B729-'2. Enter scores'!AF729,"")</f>
        <v/>
      </c>
      <c r="AH725" s="125" t="str">
        <f>IF('2. Enter scores'!AG729&lt;&gt;"",'2. Enter scores'!$B729-'2. Enter scores'!AG729,"")</f>
        <v/>
      </c>
      <c r="AI725" s="125" t="str">
        <f>IF('2. Enter scores'!AH729&lt;&gt;"",'2. Enter scores'!$B729-'2. Enter scores'!AH729,"")</f>
        <v/>
      </c>
      <c r="AJ725" s="125" t="str">
        <f>IF('2. Enter scores'!AI729&lt;&gt;"",'2. Enter scores'!$B729-'2. Enter scores'!AI729,"")</f>
        <v/>
      </c>
      <c r="AK725" s="125" t="str">
        <f>IF('2. Enter scores'!AJ729&lt;&gt;"",'2. Enter scores'!$B729-'2. Enter scores'!AJ729,"")</f>
        <v/>
      </c>
      <c r="AL725" s="125" t="str">
        <f>IF('2. Enter scores'!AK729&lt;&gt;"",'2. Enter scores'!$B729-'2. Enter scores'!AK729,"")</f>
        <v/>
      </c>
      <c r="AM725" s="125" t="str">
        <f>IF('2. Enter scores'!AL729&lt;&gt;"",'2. Enter scores'!$B729-'2. Enter scores'!AL729,"")</f>
        <v/>
      </c>
      <c r="AN725" s="125" t="str">
        <f>IF('2. Enter scores'!AM729&lt;&gt;"",'2. Enter scores'!$B729-'2. Enter scores'!AM729,"")</f>
        <v/>
      </c>
      <c r="AO725" s="125" t="str">
        <f>IF('2. Enter scores'!AN729&lt;&gt;"",'2. Enter scores'!$B729-'2. Enter scores'!AN729,"")</f>
        <v/>
      </c>
      <c r="AP725" s="125" t="str">
        <f>IF('2. Enter scores'!AO729&lt;&gt;"",'2. Enter scores'!$B729-'2. Enter scores'!AO729,"")</f>
        <v/>
      </c>
      <c r="AQ725" s="125" t="str">
        <f>IF('2. Enter scores'!AP729&lt;&gt;"",'2. Enter scores'!$B729-'2. Enter scores'!AP729,"")</f>
        <v/>
      </c>
      <c r="AR725" s="125" t="str">
        <f>IF('2. Enter scores'!AQ729&lt;&gt;"",'2. Enter scores'!$B729-'2. Enter scores'!AQ729,"")</f>
        <v/>
      </c>
      <c r="AS725" s="125" t="str">
        <f>IF('2. Enter scores'!AR729&lt;&gt;"",'2. Enter scores'!$B729-'2. Enter scores'!AR729,"")</f>
        <v/>
      </c>
      <c r="AT725" s="125" t="str">
        <f>IF('2. Enter scores'!AS729&lt;&gt;"",'2. Enter scores'!$B729-'2. Enter scores'!AS729,"")</f>
        <v/>
      </c>
      <c r="AU725" s="125" t="str">
        <f>IF('2. Enter scores'!AT729&lt;&gt;"",'2. Enter scores'!$B729-'2. Enter scores'!AT729,"")</f>
        <v/>
      </c>
      <c r="AV725" s="125" t="str">
        <f>IF('2. Enter scores'!AU729&lt;&gt;"",'2. Enter scores'!$B729-'2. Enter scores'!AU729,"")</f>
        <v/>
      </c>
      <c r="AW725" s="125" t="str">
        <f>IF('2. Enter scores'!AV729&lt;&gt;"",'2. Enter scores'!$B729-'2. Enter scores'!AV729,"")</f>
        <v/>
      </c>
      <c r="AX725" s="125" t="str">
        <f>IF('2. Enter scores'!AW729&lt;&gt;"",'2. Enter scores'!$B729-'2. Enter scores'!AW729,"")</f>
        <v/>
      </c>
      <c r="AY725" s="125" t="str">
        <f>IF('2. Enter scores'!AX729&lt;&gt;"",'2. Enter scores'!$B729-'2. Enter scores'!AX729,"")</f>
        <v/>
      </c>
      <c r="AZ725" s="125" t="str">
        <f>IF('2. Enter scores'!AY729&lt;&gt;"",'2. Enter scores'!$B729-'2. Enter scores'!AY729,"")</f>
        <v/>
      </c>
      <c r="BA725" s="125" t="str">
        <f>IF('2. Enter scores'!AZ729&lt;&gt;"",'2. Enter scores'!$B729-'2. Enter scores'!AZ729,"")</f>
        <v/>
      </c>
      <c r="BB725" s="125" t="str">
        <f>IF('2. Enter scores'!BA729&lt;&gt;"",'2. Enter scores'!$B729-'2. Enter scores'!BA729,"")</f>
        <v/>
      </c>
      <c r="BC725" s="125" t="str">
        <f>IF('2. Enter scores'!BB729&lt;&gt;"",'2. Enter scores'!$B729-'2. Enter scores'!BB729,"")</f>
        <v/>
      </c>
      <c r="BD725" s="125" t="str">
        <f>IF('2. Enter scores'!BC729&lt;&gt;"",'2. Enter scores'!$B729-'2. Enter scores'!BC729,"")</f>
        <v/>
      </c>
      <c r="BE725" s="125" t="str">
        <f>IF('2. Enter scores'!BD729&lt;&gt;"",'2. Enter scores'!$B729-'2. Enter scores'!BD729,"")</f>
        <v/>
      </c>
      <c r="BF725" s="125" t="str">
        <f>IF('2. Enter scores'!BE729&lt;&gt;"",'2. Enter scores'!$B729-'2. Enter scores'!BE729,"")</f>
        <v/>
      </c>
      <c r="BG725" s="125" t="str">
        <f>IF('2. Enter scores'!BF729&lt;&gt;"",'2. Enter scores'!$B729-'2. Enter scores'!BF729,"")</f>
        <v/>
      </c>
      <c r="BH725" s="125" t="str">
        <f>IF('2. Enter scores'!BG729&lt;&gt;"",'2. Enter scores'!$B729-'2. Enter scores'!BG729,"")</f>
        <v/>
      </c>
      <c r="BI725" s="125" t="str">
        <f>IF('2. Enter scores'!BH729&lt;&gt;"",'2. Enter scores'!$B729-'2. Enter scores'!BH729,"")</f>
        <v/>
      </c>
      <c r="BJ725" s="125" t="str">
        <f>IF('2. Enter scores'!BI729&lt;&gt;"",'2. Enter scores'!$B729-'2. Enter scores'!BI729,"")</f>
        <v/>
      </c>
      <c r="BK725" s="125" t="str">
        <f>IF('2. Enter scores'!BJ729&lt;&gt;"",'2. Enter scores'!$B729-'2. Enter scores'!BJ729,"")</f>
        <v/>
      </c>
      <c r="BL725" s="125" t="str">
        <f>IF('2. Enter scores'!BK729&lt;&gt;"",'2. Enter scores'!$B729-'2. Enter scores'!BK729,"")</f>
        <v/>
      </c>
      <c r="BM725" s="125" t="str">
        <f>IF('2. Enter scores'!BL729&lt;&gt;"",'2. Enter scores'!$B729-'2. Enter scores'!BL729,"")</f>
        <v/>
      </c>
      <c r="BN725" s="125" t="str">
        <f>IF('2. Enter scores'!BM729&lt;&gt;"",'2. Enter scores'!$B729-'2. Enter scores'!BM729,"")</f>
        <v/>
      </c>
      <c r="BO725" s="125" t="str">
        <f>IF('2. Enter scores'!BN729&lt;&gt;"",'2. Enter scores'!$B729-'2. Enter scores'!BN729,"")</f>
        <v/>
      </c>
      <c r="BP725" s="108">
        <v>1000</v>
      </c>
    </row>
    <row r="726" spans="2:68" x14ac:dyDescent="0.35">
      <c r="B726" s="125" t="str">
        <f>IF('2. Enter scores'!A730&lt;&gt;"",'2. Enter scores'!A730,"")</f>
        <v/>
      </c>
      <c r="H726" s="125" t="str">
        <f>IF('2. Enter scores'!G730&lt;&gt;"",'2. Enter scores'!$B730-'2. Enter scores'!G730,"")</f>
        <v/>
      </c>
      <c r="I726" s="125" t="str">
        <f>IF('2. Enter scores'!H730&lt;&gt;"",'2. Enter scores'!$B730-'2. Enter scores'!H730,"")</f>
        <v/>
      </c>
      <c r="J726" s="125" t="str">
        <f>IF('2. Enter scores'!I730&lt;&gt;"",'2. Enter scores'!$B730-'2. Enter scores'!I730,"")</f>
        <v/>
      </c>
      <c r="K726" s="125" t="str">
        <f>IF('2. Enter scores'!J730&lt;&gt;"",'2. Enter scores'!$B730-'2. Enter scores'!J730,"")</f>
        <v/>
      </c>
      <c r="L726" s="125" t="str">
        <f>IF('2. Enter scores'!K730&lt;&gt;"",'2. Enter scores'!$B730-'2. Enter scores'!K730,"")</f>
        <v/>
      </c>
      <c r="M726" s="125" t="str">
        <f>IF('2. Enter scores'!L730&lt;&gt;"",'2. Enter scores'!$B730-'2. Enter scores'!L730,"")</f>
        <v/>
      </c>
      <c r="N726" s="125" t="str">
        <f>IF('2. Enter scores'!M730&lt;&gt;"",'2. Enter scores'!$B730-'2. Enter scores'!M730,"")</f>
        <v/>
      </c>
      <c r="O726" s="125" t="str">
        <f>IF('2. Enter scores'!N730&lt;&gt;"",'2. Enter scores'!$B730-'2. Enter scores'!N730,"")</f>
        <v/>
      </c>
      <c r="P726" s="125" t="str">
        <f>IF('2. Enter scores'!O730&lt;&gt;"",'2. Enter scores'!$B730-'2. Enter scores'!O730,"")</f>
        <v/>
      </c>
      <c r="Q726" s="125" t="str">
        <f>IF('2. Enter scores'!P730&lt;&gt;"",'2. Enter scores'!$B730-'2. Enter scores'!P730,"")</f>
        <v/>
      </c>
      <c r="R726" s="125" t="str">
        <f>IF('2. Enter scores'!Q730&lt;&gt;"",'2. Enter scores'!$B730-'2. Enter scores'!Q730,"")</f>
        <v/>
      </c>
      <c r="S726" s="125" t="str">
        <f>IF('2. Enter scores'!R730&lt;&gt;"",'2. Enter scores'!$B730-'2. Enter scores'!R730,"")</f>
        <v/>
      </c>
      <c r="T726" s="125" t="str">
        <f>IF('2. Enter scores'!S730&lt;&gt;"",'2. Enter scores'!$B730-'2. Enter scores'!S730,"")</f>
        <v/>
      </c>
      <c r="U726" s="125" t="str">
        <f>IF('2. Enter scores'!T730&lt;&gt;"",'2. Enter scores'!$B730-'2. Enter scores'!T730,"")</f>
        <v/>
      </c>
      <c r="V726" s="125" t="str">
        <f>IF('2. Enter scores'!U730&lt;&gt;"",'2. Enter scores'!$B730-'2. Enter scores'!U730,"")</f>
        <v/>
      </c>
      <c r="W726" s="125" t="str">
        <f>IF('2. Enter scores'!V730&lt;&gt;"",'2. Enter scores'!$B730-'2. Enter scores'!V730,"")</f>
        <v/>
      </c>
      <c r="X726" s="125" t="str">
        <f>IF('2. Enter scores'!W730&lt;&gt;"",'2. Enter scores'!$B730-'2. Enter scores'!W730,"")</f>
        <v/>
      </c>
      <c r="Y726" s="125" t="str">
        <f>IF('2. Enter scores'!X730&lt;&gt;"",'2. Enter scores'!$B730-'2. Enter scores'!X730,"")</f>
        <v/>
      </c>
      <c r="Z726" s="125" t="str">
        <f>IF('2. Enter scores'!Y730&lt;&gt;"",'2. Enter scores'!$B730-'2. Enter scores'!Y730,"")</f>
        <v/>
      </c>
      <c r="AA726" s="125" t="str">
        <f>IF('2. Enter scores'!Z730&lt;&gt;"",'2. Enter scores'!$B730-'2. Enter scores'!Z730,"")</f>
        <v/>
      </c>
      <c r="AB726" s="125" t="str">
        <f>IF('2. Enter scores'!AA730&lt;&gt;"",'2. Enter scores'!$B730-'2. Enter scores'!AA730,"")</f>
        <v/>
      </c>
      <c r="AC726" s="125" t="str">
        <f>IF('2. Enter scores'!AB730&lt;&gt;"",'2. Enter scores'!$B730-'2. Enter scores'!AB730,"")</f>
        <v/>
      </c>
      <c r="AD726" s="125" t="str">
        <f>IF('2. Enter scores'!AC730&lt;&gt;"",'2. Enter scores'!$B730-'2. Enter scores'!AC730,"")</f>
        <v/>
      </c>
      <c r="AE726" s="125" t="str">
        <f>IF('2. Enter scores'!AD730&lt;&gt;"",'2. Enter scores'!$B730-'2. Enter scores'!AD730,"")</f>
        <v/>
      </c>
      <c r="AF726" s="125" t="str">
        <f>IF('2. Enter scores'!AE730&lt;&gt;"",'2. Enter scores'!$B730-'2. Enter scores'!AE730,"")</f>
        <v/>
      </c>
      <c r="AG726" s="125" t="str">
        <f>IF('2. Enter scores'!AF730&lt;&gt;"",'2. Enter scores'!$B730-'2. Enter scores'!AF730,"")</f>
        <v/>
      </c>
      <c r="AH726" s="125" t="str">
        <f>IF('2. Enter scores'!AG730&lt;&gt;"",'2. Enter scores'!$B730-'2. Enter scores'!AG730,"")</f>
        <v/>
      </c>
      <c r="AI726" s="125" t="str">
        <f>IF('2. Enter scores'!AH730&lt;&gt;"",'2. Enter scores'!$B730-'2. Enter scores'!AH730,"")</f>
        <v/>
      </c>
      <c r="AJ726" s="125" t="str">
        <f>IF('2. Enter scores'!AI730&lt;&gt;"",'2. Enter scores'!$B730-'2. Enter scores'!AI730,"")</f>
        <v/>
      </c>
      <c r="AK726" s="125" t="str">
        <f>IF('2. Enter scores'!AJ730&lt;&gt;"",'2. Enter scores'!$B730-'2. Enter scores'!AJ730,"")</f>
        <v/>
      </c>
      <c r="AL726" s="125" t="str">
        <f>IF('2. Enter scores'!AK730&lt;&gt;"",'2. Enter scores'!$B730-'2. Enter scores'!AK730,"")</f>
        <v/>
      </c>
      <c r="AM726" s="125" t="str">
        <f>IF('2. Enter scores'!AL730&lt;&gt;"",'2. Enter scores'!$B730-'2. Enter scores'!AL730,"")</f>
        <v/>
      </c>
      <c r="AN726" s="125" t="str">
        <f>IF('2. Enter scores'!AM730&lt;&gt;"",'2. Enter scores'!$B730-'2. Enter scores'!AM730,"")</f>
        <v/>
      </c>
      <c r="AO726" s="125" t="str">
        <f>IF('2. Enter scores'!AN730&lt;&gt;"",'2. Enter scores'!$B730-'2. Enter scores'!AN730,"")</f>
        <v/>
      </c>
      <c r="AP726" s="125" t="str">
        <f>IF('2. Enter scores'!AO730&lt;&gt;"",'2. Enter scores'!$B730-'2. Enter scores'!AO730,"")</f>
        <v/>
      </c>
      <c r="AQ726" s="125" t="str">
        <f>IF('2. Enter scores'!AP730&lt;&gt;"",'2. Enter scores'!$B730-'2. Enter scores'!AP730,"")</f>
        <v/>
      </c>
      <c r="AR726" s="125" t="str">
        <f>IF('2. Enter scores'!AQ730&lt;&gt;"",'2. Enter scores'!$B730-'2. Enter scores'!AQ730,"")</f>
        <v/>
      </c>
      <c r="AS726" s="125" t="str">
        <f>IF('2. Enter scores'!AR730&lt;&gt;"",'2. Enter scores'!$B730-'2. Enter scores'!AR730,"")</f>
        <v/>
      </c>
      <c r="AT726" s="125" t="str">
        <f>IF('2. Enter scores'!AS730&lt;&gt;"",'2. Enter scores'!$B730-'2. Enter scores'!AS730,"")</f>
        <v/>
      </c>
      <c r="AU726" s="125" t="str">
        <f>IF('2. Enter scores'!AT730&lt;&gt;"",'2. Enter scores'!$B730-'2. Enter scores'!AT730,"")</f>
        <v/>
      </c>
      <c r="AV726" s="125" t="str">
        <f>IF('2. Enter scores'!AU730&lt;&gt;"",'2. Enter scores'!$B730-'2. Enter scores'!AU730,"")</f>
        <v/>
      </c>
      <c r="AW726" s="125" t="str">
        <f>IF('2. Enter scores'!AV730&lt;&gt;"",'2. Enter scores'!$B730-'2. Enter scores'!AV730,"")</f>
        <v/>
      </c>
      <c r="AX726" s="125" t="str">
        <f>IF('2. Enter scores'!AW730&lt;&gt;"",'2. Enter scores'!$B730-'2. Enter scores'!AW730,"")</f>
        <v/>
      </c>
      <c r="AY726" s="125" t="str">
        <f>IF('2. Enter scores'!AX730&lt;&gt;"",'2. Enter scores'!$B730-'2. Enter scores'!AX730,"")</f>
        <v/>
      </c>
      <c r="AZ726" s="125" t="str">
        <f>IF('2. Enter scores'!AY730&lt;&gt;"",'2. Enter scores'!$B730-'2. Enter scores'!AY730,"")</f>
        <v/>
      </c>
      <c r="BA726" s="125" t="str">
        <f>IF('2. Enter scores'!AZ730&lt;&gt;"",'2. Enter scores'!$B730-'2. Enter scores'!AZ730,"")</f>
        <v/>
      </c>
      <c r="BB726" s="125" t="str">
        <f>IF('2. Enter scores'!BA730&lt;&gt;"",'2. Enter scores'!$B730-'2. Enter scores'!BA730,"")</f>
        <v/>
      </c>
      <c r="BC726" s="125" t="str">
        <f>IF('2. Enter scores'!BB730&lt;&gt;"",'2. Enter scores'!$B730-'2. Enter scores'!BB730,"")</f>
        <v/>
      </c>
      <c r="BD726" s="125" t="str">
        <f>IF('2. Enter scores'!BC730&lt;&gt;"",'2. Enter scores'!$B730-'2. Enter scores'!BC730,"")</f>
        <v/>
      </c>
      <c r="BE726" s="125" t="str">
        <f>IF('2. Enter scores'!BD730&lt;&gt;"",'2. Enter scores'!$B730-'2. Enter scores'!BD730,"")</f>
        <v/>
      </c>
      <c r="BF726" s="125" t="str">
        <f>IF('2. Enter scores'!BE730&lt;&gt;"",'2. Enter scores'!$B730-'2. Enter scores'!BE730,"")</f>
        <v/>
      </c>
      <c r="BG726" s="125" t="str">
        <f>IF('2. Enter scores'!BF730&lt;&gt;"",'2. Enter scores'!$B730-'2. Enter scores'!BF730,"")</f>
        <v/>
      </c>
      <c r="BH726" s="125" t="str">
        <f>IF('2. Enter scores'!BG730&lt;&gt;"",'2. Enter scores'!$B730-'2. Enter scores'!BG730,"")</f>
        <v/>
      </c>
      <c r="BI726" s="125" t="str">
        <f>IF('2. Enter scores'!BH730&lt;&gt;"",'2. Enter scores'!$B730-'2. Enter scores'!BH730,"")</f>
        <v/>
      </c>
      <c r="BJ726" s="125" t="str">
        <f>IF('2. Enter scores'!BI730&lt;&gt;"",'2. Enter scores'!$B730-'2. Enter scores'!BI730,"")</f>
        <v/>
      </c>
      <c r="BK726" s="125" t="str">
        <f>IF('2. Enter scores'!BJ730&lt;&gt;"",'2. Enter scores'!$B730-'2. Enter scores'!BJ730,"")</f>
        <v/>
      </c>
      <c r="BL726" s="125" t="str">
        <f>IF('2. Enter scores'!BK730&lt;&gt;"",'2. Enter scores'!$B730-'2. Enter scores'!BK730,"")</f>
        <v/>
      </c>
      <c r="BM726" s="125" t="str">
        <f>IF('2. Enter scores'!BL730&lt;&gt;"",'2. Enter scores'!$B730-'2. Enter scores'!BL730,"")</f>
        <v/>
      </c>
      <c r="BN726" s="125" t="str">
        <f>IF('2. Enter scores'!BM730&lt;&gt;"",'2. Enter scores'!$B730-'2. Enter scores'!BM730,"")</f>
        <v/>
      </c>
      <c r="BO726" s="125" t="str">
        <f>IF('2. Enter scores'!BN730&lt;&gt;"",'2. Enter scores'!$B730-'2. Enter scores'!BN730,"")</f>
        <v/>
      </c>
      <c r="BP726" s="108">
        <v>1000</v>
      </c>
    </row>
    <row r="727" spans="2:68" x14ac:dyDescent="0.35">
      <c r="B727" s="125" t="str">
        <f>IF('2. Enter scores'!A731&lt;&gt;"",'2. Enter scores'!A731,"")</f>
        <v/>
      </c>
      <c r="H727" s="125" t="str">
        <f>IF('2. Enter scores'!G731&lt;&gt;"",'2. Enter scores'!$B731-'2. Enter scores'!G731,"")</f>
        <v/>
      </c>
      <c r="I727" s="125" t="str">
        <f>IF('2. Enter scores'!H731&lt;&gt;"",'2. Enter scores'!$B731-'2. Enter scores'!H731,"")</f>
        <v/>
      </c>
      <c r="J727" s="125" t="str">
        <f>IF('2. Enter scores'!I731&lt;&gt;"",'2. Enter scores'!$B731-'2. Enter scores'!I731,"")</f>
        <v/>
      </c>
      <c r="K727" s="125" t="str">
        <f>IF('2. Enter scores'!J731&lt;&gt;"",'2. Enter scores'!$B731-'2. Enter scores'!J731,"")</f>
        <v/>
      </c>
      <c r="L727" s="125" t="str">
        <f>IF('2. Enter scores'!K731&lt;&gt;"",'2. Enter scores'!$B731-'2. Enter scores'!K731,"")</f>
        <v/>
      </c>
      <c r="M727" s="125" t="str">
        <f>IF('2. Enter scores'!L731&lt;&gt;"",'2. Enter scores'!$B731-'2. Enter scores'!L731,"")</f>
        <v/>
      </c>
      <c r="N727" s="125" t="str">
        <f>IF('2. Enter scores'!M731&lt;&gt;"",'2. Enter scores'!$B731-'2. Enter scores'!M731,"")</f>
        <v/>
      </c>
      <c r="O727" s="125" t="str">
        <f>IF('2. Enter scores'!N731&lt;&gt;"",'2. Enter scores'!$B731-'2. Enter scores'!N731,"")</f>
        <v/>
      </c>
      <c r="P727" s="125" t="str">
        <f>IF('2. Enter scores'!O731&lt;&gt;"",'2. Enter scores'!$B731-'2. Enter scores'!O731,"")</f>
        <v/>
      </c>
      <c r="Q727" s="125" t="str">
        <f>IF('2. Enter scores'!P731&lt;&gt;"",'2. Enter scores'!$B731-'2. Enter scores'!P731,"")</f>
        <v/>
      </c>
      <c r="R727" s="125" t="str">
        <f>IF('2. Enter scores'!Q731&lt;&gt;"",'2. Enter scores'!$B731-'2. Enter scores'!Q731,"")</f>
        <v/>
      </c>
      <c r="S727" s="125" t="str">
        <f>IF('2. Enter scores'!R731&lt;&gt;"",'2. Enter scores'!$B731-'2. Enter scores'!R731,"")</f>
        <v/>
      </c>
      <c r="T727" s="125" t="str">
        <f>IF('2. Enter scores'!S731&lt;&gt;"",'2. Enter scores'!$B731-'2. Enter scores'!S731,"")</f>
        <v/>
      </c>
      <c r="U727" s="125" t="str">
        <f>IF('2. Enter scores'!T731&lt;&gt;"",'2. Enter scores'!$B731-'2. Enter scores'!T731,"")</f>
        <v/>
      </c>
      <c r="V727" s="125" t="str">
        <f>IF('2. Enter scores'!U731&lt;&gt;"",'2. Enter scores'!$B731-'2. Enter scores'!U731,"")</f>
        <v/>
      </c>
      <c r="W727" s="125" t="str">
        <f>IF('2. Enter scores'!V731&lt;&gt;"",'2. Enter scores'!$B731-'2. Enter scores'!V731,"")</f>
        <v/>
      </c>
      <c r="X727" s="125" t="str">
        <f>IF('2. Enter scores'!W731&lt;&gt;"",'2. Enter scores'!$B731-'2. Enter scores'!W731,"")</f>
        <v/>
      </c>
      <c r="Y727" s="125" t="str">
        <f>IF('2. Enter scores'!X731&lt;&gt;"",'2. Enter scores'!$B731-'2. Enter scores'!X731,"")</f>
        <v/>
      </c>
      <c r="Z727" s="125" t="str">
        <f>IF('2. Enter scores'!Y731&lt;&gt;"",'2. Enter scores'!$B731-'2. Enter scores'!Y731,"")</f>
        <v/>
      </c>
      <c r="AA727" s="125" t="str">
        <f>IF('2. Enter scores'!Z731&lt;&gt;"",'2. Enter scores'!$B731-'2. Enter scores'!Z731,"")</f>
        <v/>
      </c>
      <c r="AB727" s="125" t="str">
        <f>IF('2. Enter scores'!AA731&lt;&gt;"",'2. Enter scores'!$B731-'2. Enter scores'!AA731,"")</f>
        <v/>
      </c>
      <c r="AC727" s="125" t="str">
        <f>IF('2. Enter scores'!AB731&lt;&gt;"",'2. Enter scores'!$B731-'2. Enter scores'!AB731,"")</f>
        <v/>
      </c>
      <c r="AD727" s="125" t="str">
        <f>IF('2. Enter scores'!AC731&lt;&gt;"",'2. Enter scores'!$B731-'2. Enter scores'!AC731,"")</f>
        <v/>
      </c>
      <c r="AE727" s="125" t="str">
        <f>IF('2. Enter scores'!AD731&lt;&gt;"",'2. Enter scores'!$B731-'2. Enter scores'!AD731,"")</f>
        <v/>
      </c>
      <c r="AF727" s="125" t="str">
        <f>IF('2. Enter scores'!AE731&lt;&gt;"",'2. Enter scores'!$B731-'2. Enter scores'!AE731,"")</f>
        <v/>
      </c>
      <c r="AG727" s="125" t="str">
        <f>IF('2. Enter scores'!AF731&lt;&gt;"",'2. Enter scores'!$B731-'2. Enter scores'!AF731,"")</f>
        <v/>
      </c>
      <c r="AH727" s="125" t="str">
        <f>IF('2. Enter scores'!AG731&lt;&gt;"",'2. Enter scores'!$B731-'2. Enter scores'!AG731,"")</f>
        <v/>
      </c>
      <c r="AI727" s="125" t="str">
        <f>IF('2. Enter scores'!AH731&lt;&gt;"",'2. Enter scores'!$B731-'2. Enter scores'!AH731,"")</f>
        <v/>
      </c>
      <c r="AJ727" s="125" t="str">
        <f>IF('2. Enter scores'!AI731&lt;&gt;"",'2. Enter scores'!$B731-'2. Enter scores'!AI731,"")</f>
        <v/>
      </c>
      <c r="AK727" s="125" t="str">
        <f>IF('2. Enter scores'!AJ731&lt;&gt;"",'2. Enter scores'!$B731-'2. Enter scores'!AJ731,"")</f>
        <v/>
      </c>
      <c r="AL727" s="125" t="str">
        <f>IF('2. Enter scores'!AK731&lt;&gt;"",'2. Enter scores'!$B731-'2. Enter scores'!AK731,"")</f>
        <v/>
      </c>
      <c r="AM727" s="125" t="str">
        <f>IF('2. Enter scores'!AL731&lt;&gt;"",'2. Enter scores'!$B731-'2. Enter scores'!AL731,"")</f>
        <v/>
      </c>
      <c r="AN727" s="125" t="str">
        <f>IF('2. Enter scores'!AM731&lt;&gt;"",'2. Enter scores'!$B731-'2. Enter scores'!AM731,"")</f>
        <v/>
      </c>
      <c r="AO727" s="125" t="str">
        <f>IF('2. Enter scores'!AN731&lt;&gt;"",'2. Enter scores'!$B731-'2. Enter scores'!AN731,"")</f>
        <v/>
      </c>
      <c r="AP727" s="125" t="str">
        <f>IF('2. Enter scores'!AO731&lt;&gt;"",'2. Enter scores'!$B731-'2. Enter scores'!AO731,"")</f>
        <v/>
      </c>
      <c r="AQ727" s="125" t="str">
        <f>IF('2. Enter scores'!AP731&lt;&gt;"",'2. Enter scores'!$B731-'2. Enter scores'!AP731,"")</f>
        <v/>
      </c>
      <c r="AR727" s="125" t="str">
        <f>IF('2. Enter scores'!AQ731&lt;&gt;"",'2. Enter scores'!$B731-'2. Enter scores'!AQ731,"")</f>
        <v/>
      </c>
      <c r="AS727" s="125" t="str">
        <f>IF('2. Enter scores'!AR731&lt;&gt;"",'2. Enter scores'!$B731-'2. Enter scores'!AR731,"")</f>
        <v/>
      </c>
      <c r="AT727" s="125" t="str">
        <f>IF('2. Enter scores'!AS731&lt;&gt;"",'2. Enter scores'!$B731-'2. Enter scores'!AS731,"")</f>
        <v/>
      </c>
      <c r="AU727" s="125" t="str">
        <f>IF('2. Enter scores'!AT731&lt;&gt;"",'2. Enter scores'!$B731-'2. Enter scores'!AT731,"")</f>
        <v/>
      </c>
      <c r="AV727" s="125" t="str">
        <f>IF('2. Enter scores'!AU731&lt;&gt;"",'2. Enter scores'!$B731-'2. Enter scores'!AU731,"")</f>
        <v/>
      </c>
      <c r="AW727" s="125" t="str">
        <f>IF('2. Enter scores'!AV731&lt;&gt;"",'2. Enter scores'!$B731-'2. Enter scores'!AV731,"")</f>
        <v/>
      </c>
      <c r="AX727" s="125" t="str">
        <f>IF('2. Enter scores'!AW731&lt;&gt;"",'2. Enter scores'!$B731-'2. Enter scores'!AW731,"")</f>
        <v/>
      </c>
      <c r="AY727" s="125" t="str">
        <f>IF('2. Enter scores'!AX731&lt;&gt;"",'2. Enter scores'!$B731-'2. Enter scores'!AX731,"")</f>
        <v/>
      </c>
      <c r="AZ727" s="125" t="str">
        <f>IF('2. Enter scores'!AY731&lt;&gt;"",'2. Enter scores'!$B731-'2. Enter scores'!AY731,"")</f>
        <v/>
      </c>
      <c r="BA727" s="125" t="str">
        <f>IF('2. Enter scores'!AZ731&lt;&gt;"",'2. Enter scores'!$B731-'2. Enter scores'!AZ731,"")</f>
        <v/>
      </c>
      <c r="BB727" s="125" t="str">
        <f>IF('2. Enter scores'!BA731&lt;&gt;"",'2. Enter scores'!$B731-'2. Enter scores'!BA731,"")</f>
        <v/>
      </c>
      <c r="BC727" s="125" t="str">
        <f>IF('2. Enter scores'!BB731&lt;&gt;"",'2. Enter scores'!$B731-'2. Enter scores'!BB731,"")</f>
        <v/>
      </c>
      <c r="BD727" s="125" t="str">
        <f>IF('2. Enter scores'!BC731&lt;&gt;"",'2. Enter scores'!$B731-'2. Enter scores'!BC731,"")</f>
        <v/>
      </c>
      <c r="BE727" s="125" t="str">
        <f>IF('2. Enter scores'!BD731&lt;&gt;"",'2. Enter scores'!$B731-'2. Enter scores'!BD731,"")</f>
        <v/>
      </c>
      <c r="BF727" s="125" t="str">
        <f>IF('2. Enter scores'!BE731&lt;&gt;"",'2. Enter scores'!$B731-'2. Enter scores'!BE731,"")</f>
        <v/>
      </c>
      <c r="BG727" s="125" t="str">
        <f>IF('2. Enter scores'!BF731&lt;&gt;"",'2. Enter scores'!$B731-'2. Enter scores'!BF731,"")</f>
        <v/>
      </c>
      <c r="BH727" s="125" t="str">
        <f>IF('2. Enter scores'!BG731&lt;&gt;"",'2. Enter scores'!$B731-'2. Enter scores'!BG731,"")</f>
        <v/>
      </c>
      <c r="BI727" s="125" t="str">
        <f>IF('2. Enter scores'!BH731&lt;&gt;"",'2. Enter scores'!$B731-'2. Enter scores'!BH731,"")</f>
        <v/>
      </c>
      <c r="BJ727" s="125" t="str">
        <f>IF('2. Enter scores'!BI731&lt;&gt;"",'2. Enter scores'!$B731-'2. Enter scores'!BI731,"")</f>
        <v/>
      </c>
      <c r="BK727" s="125" t="str">
        <f>IF('2. Enter scores'!BJ731&lt;&gt;"",'2. Enter scores'!$B731-'2. Enter scores'!BJ731,"")</f>
        <v/>
      </c>
      <c r="BL727" s="125" t="str">
        <f>IF('2. Enter scores'!BK731&lt;&gt;"",'2. Enter scores'!$B731-'2. Enter scores'!BK731,"")</f>
        <v/>
      </c>
      <c r="BM727" s="125" t="str">
        <f>IF('2. Enter scores'!BL731&lt;&gt;"",'2. Enter scores'!$B731-'2. Enter scores'!BL731,"")</f>
        <v/>
      </c>
      <c r="BN727" s="125" t="str">
        <f>IF('2. Enter scores'!BM731&lt;&gt;"",'2. Enter scores'!$B731-'2. Enter scores'!BM731,"")</f>
        <v/>
      </c>
      <c r="BO727" s="125" t="str">
        <f>IF('2. Enter scores'!BN731&lt;&gt;"",'2. Enter scores'!$B731-'2. Enter scores'!BN731,"")</f>
        <v/>
      </c>
      <c r="BP727" s="108">
        <v>1000</v>
      </c>
    </row>
    <row r="728" spans="2:68" x14ac:dyDescent="0.35">
      <c r="B728" s="125" t="str">
        <f>IF('2. Enter scores'!A732&lt;&gt;"",'2. Enter scores'!A732,"")</f>
        <v/>
      </c>
      <c r="H728" s="125" t="str">
        <f>IF('2. Enter scores'!G732&lt;&gt;"",'2. Enter scores'!$B732-'2. Enter scores'!G732,"")</f>
        <v/>
      </c>
      <c r="I728" s="125" t="str">
        <f>IF('2. Enter scores'!H732&lt;&gt;"",'2. Enter scores'!$B732-'2. Enter scores'!H732,"")</f>
        <v/>
      </c>
      <c r="J728" s="125" t="str">
        <f>IF('2. Enter scores'!I732&lt;&gt;"",'2. Enter scores'!$B732-'2. Enter scores'!I732,"")</f>
        <v/>
      </c>
      <c r="K728" s="125" t="str">
        <f>IF('2. Enter scores'!J732&lt;&gt;"",'2. Enter scores'!$B732-'2. Enter scores'!J732,"")</f>
        <v/>
      </c>
      <c r="L728" s="125" t="str">
        <f>IF('2. Enter scores'!K732&lt;&gt;"",'2. Enter scores'!$B732-'2. Enter scores'!K732,"")</f>
        <v/>
      </c>
      <c r="M728" s="125" t="str">
        <f>IF('2. Enter scores'!L732&lt;&gt;"",'2. Enter scores'!$B732-'2. Enter scores'!L732,"")</f>
        <v/>
      </c>
      <c r="N728" s="125" t="str">
        <f>IF('2. Enter scores'!M732&lt;&gt;"",'2. Enter scores'!$B732-'2. Enter scores'!M732,"")</f>
        <v/>
      </c>
      <c r="O728" s="125" t="str">
        <f>IF('2. Enter scores'!N732&lt;&gt;"",'2. Enter scores'!$B732-'2. Enter scores'!N732,"")</f>
        <v/>
      </c>
      <c r="P728" s="125" t="str">
        <f>IF('2. Enter scores'!O732&lt;&gt;"",'2. Enter scores'!$B732-'2. Enter scores'!O732,"")</f>
        <v/>
      </c>
      <c r="Q728" s="125" t="str">
        <f>IF('2. Enter scores'!P732&lt;&gt;"",'2. Enter scores'!$B732-'2. Enter scores'!P732,"")</f>
        <v/>
      </c>
      <c r="R728" s="125" t="str">
        <f>IF('2. Enter scores'!Q732&lt;&gt;"",'2. Enter scores'!$B732-'2. Enter scores'!Q732,"")</f>
        <v/>
      </c>
      <c r="S728" s="125" t="str">
        <f>IF('2. Enter scores'!R732&lt;&gt;"",'2. Enter scores'!$B732-'2. Enter scores'!R732,"")</f>
        <v/>
      </c>
      <c r="T728" s="125" t="str">
        <f>IF('2. Enter scores'!S732&lt;&gt;"",'2. Enter scores'!$B732-'2. Enter scores'!S732,"")</f>
        <v/>
      </c>
      <c r="U728" s="125" t="str">
        <f>IF('2. Enter scores'!T732&lt;&gt;"",'2. Enter scores'!$B732-'2. Enter scores'!T732,"")</f>
        <v/>
      </c>
      <c r="V728" s="125" t="str">
        <f>IF('2. Enter scores'!U732&lt;&gt;"",'2. Enter scores'!$B732-'2. Enter scores'!U732,"")</f>
        <v/>
      </c>
      <c r="W728" s="125" t="str">
        <f>IF('2. Enter scores'!V732&lt;&gt;"",'2. Enter scores'!$B732-'2. Enter scores'!V732,"")</f>
        <v/>
      </c>
      <c r="X728" s="125" t="str">
        <f>IF('2. Enter scores'!W732&lt;&gt;"",'2. Enter scores'!$B732-'2. Enter scores'!W732,"")</f>
        <v/>
      </c>
      <c r="Y728" s="125" t="str">
        <f>IF('2. Enter scores'!X732&lt;&gt;"",'2. Enter scores'!$B732-'2. Enter scores'!X732,"")</f>
        <v/>
      </c>
      <c r="Z728" s="125" t="str">
        <f>IF('2. Enter scores'!Y732&lt;&gt;"",'2. Enter scores'!$B732-'2. Enter scores'!Y732,"")</f>
        <v/>
      </c>
      <c r="AA728" s="125" t="str">
        <f>IF('2. Enter scores'!Z732&lt;&gt;"",'2. Enter scores'!$B732-'2. Enter scores'!Z732,"")</f>
        <v/>
      </c>
      <c r="AB728" s="125" t="str">
        <f>IF('2. Enter scores'!AA732&lt;&gt;"",'2. Enter scores'!$B732-'2. Enter scores'!AA732,"")</f>
        <v/>
      </c>
      <c r="AC728" s="125" t="str">
        <f>IF('2. Enter scores'!AB732&lt;&gt;"",'2. Enter scores'!$B732-'2. Enter scores'!AB732,"")</f>
        <v/>
      </c>
      <c r="AD728" s="125" t="str">
        <f>IF('2. Enter scores'!AC732&lt;&gt;"",'2. Enter scores'!$B732-'2. Enter scores'!AC732,"")</f>
        <v/>
      </c>
      <c r="AE728" s="125" t="str">
        <f>IF('2. Enter scores'!AD732&lt;&gt;"",'2. Enter scores'!$B732-'2. Enter scores'!AD732,"")</f>
        <v/>
      </c>
      <c r="AF728" s="125" t="str">
        <f>IF('2. Enter scores'!AE732&lt;&gt;"",'2. Enter scores'!$B732-'2. Enter scores'!AE732,"")</f>
        <v/>
      </c>
      <c r="AG728" s="125" t="str">
        <f>IF('2. Enter scores'!AF732&lt;&gt;"",'2. Enter scores'!$B732-'2. Enter scores'!AF732,"")</f>
        <v/>
      </c>
      <c r="AH728" s="125" t="str">
        <f>IF('2. Enter scores'!AG732&lt;&gt;"",'2. Enter scores'!$B732-'2. Enter scores'!AG732,"")</f>
        <v/>
      </c>
      <c r="AI728" s="125" t="str">
        <f>IF('2. Enter scores'!AH732&lt;&gt;"",'2. Enter scores'!$B732-'2. Enter scores'!AH732,"")</f>
        <v/>
      </c>
      <c r="AJ728" s="125" t="str">
        <f>IF('2. Enter scores'!AI732&lt;&gt;"",'2. Enter scores'!$B732-'2. Enter scores'!AI732,"")</f>
        <v/>
      </c>
      <c r="AK728" s="125" t="str">
        <f>IF('2. Enter scores'!AJ732&lt;&gt;"",'2. Enter scores'!$B732-'2. Enter scores'!AJ732,"")</f>
        <v/>
      </c>
      <c r="AL728" s="125" t="str">
        <f>IF('2. Enter scores'!AK732&lt;&gt;"",'2. Enter scores'!$B732-'2. Enter scores'!AK732,"")</f>
        <v/>
      </c>
      <c r="AM728" s="125" t="str">
        <f>IF('2. Enter scores'!AL732&lt;&gt;"",'2. Enter scores'!$B732-'2. Enter scores'!AL732,"")</f>
        <v/>
      </c>
      <c r="AN728" s="125" t="str">
        <f>IF('2. Enter scores'!AM732&lt;&gt;"",'2. Enter scores'!$B732-'2. Enter scores'!AM732,"")</f>
        <v/>
      </c>
      <c r="AO728" s="125" t="str">
        <f>IF('2. Enter scores'!AN732&lt;&gt;"",'2. Enter scores'!$B732-'2. Enter scores'!AN732,"")</f>
        <v/>
      </c>
      <c r="AP728" s="125" t="str">
        <f>IF('2. Enter scores'!AO732&lt;&gt;"",'2. Enter scores'!$B732-'2. Enter scores'!AO732,"")</f>
        <v/>
      </c>
      <c r="AQ728" s="125" t="str">
        <f>IF('2. Enter scores'!AP732&lt;&gt;"",'2. Enter scores'!$B732-'2. Enter scores'!AP732,"")</f>
        <v/>
      </c>
      <c r="AR728" s="125" t="str">
        <f>IF('2. Enter scores'!AQ732&lt;&gt;"",'2. Enter scores'!$B732-'2. Enter scores'!AQ732,"")</f>
        <v/>
      </c>
      <c r="AS728" s="125" t="str">
        <f>IF('2. Enter scores'!AR732&lt;&gt;"",'2. Enter scores'!$B732-'2. Enter scores'!AR732,"")</f>
        <v/>
      </c>
      <c r="AT728" s="125" t="str">
        <f>IF('2. Enter scores'!AS732&lt;&gt;"",'2. Enter scores'!$B732-'2. Enter scores'!AS732,"")</f>
        <v/>
      </c>
      <c r="AU728" s="125" t="str">
        <f>IF('2. Enter scores'!AT732&lt;&gt;"",'2. Enter scores'!$B732-'2. Enter scores'!AT732,"")</f>
        <v/>
      </c>
      <c r="AV728" s="125" t="str">
        <f>IF('2. Enter scores'!AU732&lt;&gt;"",'2. Enter scores'!$B732-'2. Enter scores'!AU732,"")</f>
        <v/>
      </c>
      <c r="AW728" s="125" t="str">
        <f>IF('2. Enter scores'!AV732&lt;&gt;"",'2. Enter scores'!$B732-'2. Enter scores'!AV732,"")</f>
        <v/>
      </c>
      <c r="AX728" s="125" t="str">
        <f>IF('2. Enter scores'!AW732&lt;&gt;"",'2. Enter scores'!$B732-'2. Enter scores'!AW732,"")</f>
        <v/>
      </c>
      <c r="AY728" s="125" t="str">
        <f>IF('2. Enter scores'!AX732&lt;&gt;"",'2. Enter scores'!$B732-'2. Enter scores'!AX732,"")</f>
        <v/>
      </c>
      <c r="AZ728" s="125" t="str">
        <f>IF('2. Enter scores'!AY732&lt;&gt;"",'2. Enter scores'!$B732-'2. Enter scores'!AY732,"")</f>
        <v/>
      </c>
      <c r="BA728" s="125" t="str">
        <f>IF('2. Enter scores'!AZ732&lt;&gt;"",'2. Enter scores'!$B732-'2. Enter scores'!AZ732,"")</f>
        <v/>
      </c>
      <c r="BB728" s="125" t="str">
        <f>IF('2. Enter scores'!BA732&lt;&gt;"",'2. Enter scores'!$B732-'2. Enter scores'!BA732,"")</f>
        <v/>
      </c>
      <c r="BC728" s="125" t="str">
        <f>IF('2. Enter scores'!BB732&lt;&gt;"",'2. Enter scores'!$B732-'2. Enter scores'!BB732,"")</f>
        <v/>
      </c>
      <c r="BD728" s="125" t="str">
        <f>IF('2. Enter scores'!BC732&lt;&gt;"",'2. Enter scores'!$B732-'2. Enter scores'!BC732,"")</f>
        <v/>
      </c>
      <c r="BE728" s="125" t="str">
        <f>IF('2. Enter scores'!BD732&lt;&gt;"",'2. Enter scores'!$B732-'2. Enter scores'!BD732,"")</f>
        <v/>
      </c>
      <c r="BF728" s="125" t="str">
        <f>IF('2. Enter scores'!BE732&lt;&gt;"",'2. Enter scores'!$B732-'2. Enter scores'!BE732,"")</f>
        <v/>
      </c>
      <c r="BG728" s="125" t="str">
        <f>IF('2. Enter scores'!BF732&lt;&gt;"",'2. Enter scores'!$B732-'2. Enter scores'!BF732,"")</f>
        <v/>
      </c>
      <c r="BH728" s="125" t="str">
        <f>IF('2. Enter scores'!BG732&lt;&gt;"",'2. Enter scores'!$B732-'2. Enter scores'!BG732,"")</f>
        <v/>
      </c>
      <c r="BI728" s="125" t="str">
        <f>IF('2. Enter scores'!BH732&lt;&gt;"",'2. Enter scores'!$B732-'2. Enter scores'!BH732,"")</f>
        <v/>
      </c>
      <c r="BJ728" s="125" t="str">
        <f>IF('2. Enter scores'!BI732&lt;&gt;"",'2. Enter scores'!$B732-'2. Enter scores'!BI732,"")</f>
        <v/>
      </c>
      <c r="BK728" s="125" t="str">
        <f>IF('2. Enter scores'!BJ732&lt;&gt;"",'2. Enter scores'!$B732-'2. Enter scores'!BJ732,"")</f>
        <v/>
      </c>
      <c r="BL728" s="125" t="str">
        <f>IF('2. Enter scores'!BK732&lt;&gt;"",'2. Enter scores'!$B732-'2. Enter scores'!BK732,"")</f>
        <v/>
      </c>
      <c r="BM728" s="125" t="str">
        <f>IF('2. Enter scores'!BL732&lt;&gt;"",'2. Enter scores'!$B732-'2. Enter scores'!BL732,"")</f>
        <v/>
      </c>
      <c r="BN728" s="125" t="str">
        <f>IF('2. Enter scores'!BM732&lt;&gt;"",'2. Enter scores'!$B732-'2. Enter scores'!BM732,"")</f>
        <v/>
      </c>
      <c r="BO728" s="125" t="str">
        <f>IF('2. Enter scores'!BN732&lt;&gt;"",'2. Enter scores'!$B732-'2. Enter scores'!BN732,"")</f>
        <v/>
      </c>
      <c r="BP728" s="108">
        <v>1000</v>
      </c>
    </row>
    <row r="729" spans="2:68" x14ac:dyDescent="0.35">
      <c r="B729" s="125" t="str">
        <f>IF('2. Enter scores'!A733&lt;&gt;"",'2. Enter scores'!A733,"")</f>
        <v/>
      </c>
      <c r="H729" s="125" t="str">
        <f>IF('2. Enter scores'!G733&lt;&gt;"",'2. Enter scores'!$B733-'2. Enter scores'!G733,"")</f>
        <v/>
      </c>
      <c r="I729" s="125" t="str">
        <f>IF('2. Enter scores'!H733&lt;&gt;"",'2. Enter scores'!$B733-'2. Enter scores'!H733,"")</f>
        <v/>
      </c>
      <c r="J729" s="125" t="str">
        <f>IF('2. Enter scores'!I733&lt;&gt;"",'2. Enter scores'!$B733-'2. Enter scores'!I733,"")</f>
        <v/>
      </c>
      <c r="K729" s="125" t="str">
        <f>IF('2. Enter scores'!J733&lt;&gt;"",'2. Enter scores'!$B733-'2. Enter scores'!J733,"")</f>
        <v/>
      </c>
      <c r="L729" s="125" t="str">
        <f>IF('2. Enter scores'!K733&lt;&gt;"",'2. Enter scores'!$B733-'2. Enter scores'!K733,"")</f>
        <v/>
      </c>
      <c r="M729" s="125" t="str">
        <f>IF('2. Enter scores'!L733&lt;&gt;"",'2. Enter scores'!$B733-'2. Enter scores'!L733,"")</f>
        <v/>
      </c>
      <c r="N729" s="125" t="str">
        <f>IF('2. Enter scores'!M733&lt;&gt;"",'2. Enter scores'!$B733-'2. Enter scores'!M733,"")</f>
        <v/>
      </c>
      <c r="O729" s="125" t="str">
        <f>IF('2. Enter scores'!N733&lt;&gt;"",'2. Enter scores'!$B733-'2. Enter scores'!N733,"")</f>
        <v/>
      </c>
      <c r="P729" s="125" t="str">
        <f>IF('2. Enter scores'!O733&lt;&gt;"",'2. Enter scores'!$B733-'2. Enter scores'!O733,"")</f>
        <v/>
      </c>
      <c r="Q729" s="125" t="str">
        <f>IF('2. Enter scores'!P733&lt;&gt;"",'2. Enter scores'!$B733-'2. Enter scores'!P733,"")</f>
        <v/>
      </c>
      <c r="R729" s="125" t="str">
        <f>IF('2. Enter scores'!Q733&lt;&gt;"",'2. Enter scores'!$B733-'2. Enter scores'!Q733,"")</f>
        <v/>
      </c>
      <c r="S729" s="125" t="str">
        <f>IF('2. Enter scores'!R733&lt;&gt;"",'2. Enter scores'!$B733-'2. Enter scores'!R733,"")</f>
        <v/>
      </c>
      <c r="T729" s="125" t="str">
        <f>IF('2. Enter scores'!S733&lt;&gt;"",'2. Enter scores'!$B733-'2. Enter scores'!S733,"")</f>
        <v/>
      </c>
      <c r="U729" s="125" t="str">
        <f>IF('2. Enter scores'!T733&lt;&gt;"",'2. Enter scores'!$B733-'2. Enter scores'!T733,"")</f>
        <v/>
      </c>
      <c r="V729" s="125" t="str">
        <f>IF('2. Enter scores'!U733&lt;&gt;"",'2. Enter scores'!$B733-'2. Enter scores'!U733,"")</f>
        <v/>
      </c>
      <c r="W729" s="125" t="str">
        <f>IF('2. Enter scores'!V733&lt;&gt;"",'2. Enter scores'!$B733-'2. Enter scores'!V733,"")</f>
        <v/>
      </c>
      <c r="X729" s="125" t="str">
        <f>IF('2. Enter scores'!W733&lt;&gt;"",'2. Enter scores'!$B733-'2. Enter scores'!W733,"")</f>
        <v/>
      </c>
      <c r="Y729" s="125" t="str">
        <f>IF('2. Enter scores'!X733&lt;&gt;"",'2. Enter scores'!$B733-'2. Enter scores'!X733,"")</f>
        <v/>
      </c>
      <c r="Z729" s="125" t="str">
        <f>IF('2. Enter scores'!Y733&lt;&gt;"",'2. Enter scores'!$B733-'2. Enter scores'!Y733,"")</f>
        <v/>
      </c>
      <c r="AA729" s="125" t="str">
        <f>IF('2. Enter scores'!Z733&lt;&gt;"",'2. Enter scores'!$B733-'2. Enter scores'!Z733,"")</f>
        <v/>
      </c>
      <c r="AB729" s="125" t="str">
        <f>IF('2. Enter scores'!AA733&lt;&gt;"",'2. Enter scores'!$B733-'2. Enter scores'!AA733,"")</f>
        <v/>
      </c>
      <c r="AC729" s="125" t="str">
        <f>IF('2. Enter scores'!AB733&lt;&gt;"",'2. Enter scores'!$B733-'2. Enter scores'!AB733,"")</f>
        <v/>
      </c>
      <c r="AD729" s="125" t="str">
        <f>IF('2. Enter scores'!AC733&lt;&gt;"",'2. Enter scores'!$B733-'2. Enter scores'!AC733,"")</f>
        <v/>
      </c>
      <c r="AE729" s="125" t="str">
        <f>IF('2. Enter scores'!AD733&lt;&gt;"",'2. Enter scores'!$B733-'2. Enter scores'!AD733,"")</f>
        <v/>
      </c>
      <c r="AF729" s="125" t="str">
        <f>IF('2. Enter scores'!AE733&lt;&gt;"",'2. Enter scores'!$B733-'2. Enter scores'!AE733,"")</f>
        <v/>
      </c>
      <c r="AG729" s="125" t="str">
        <f>IF('2. Enter scores'!AF733&lt;&gt;"",'2. Enter scores'!$B733-'2. Enter scores'!AF733,"")</f>
        <v/>
      </c>
      <c r="AH729" s="125" t="str">
        <f>IF('2. Enter scores'!AG733&lt;&gt;"",'2. Enter scores'!$B733-'2. Enter scores'!AG733,"")</f>
        <v/>
      </c>
      <c r="AI729" s="125" t="str">
        <f>IF('2. Enter scores'!AH733&lt;&gt;"",'2. Enter scores'!$B733-'2. Enter scores'!AH733,"")</f>
        <v/>
      </c>
      <c r="AJ729" s="125" t="str">
        <f>IF('2. Enter scores'!AI733&lt;&gt;"",'2. Enter scores'!$B733-'2. Enter scores'!AI733,"")</f>
        <v/>
      </c>
      <c r="AK729" s="125" t="str">
        <f>IF('2. Enter scores'!AJ733&lt;&gt;"",'2. Enter scores'!$B733-'2. Enter scores'!AJ733,"")</f>
        <v/>
      </c>
      <c r="AL729" s="125" t="str">
        <f>IF('2. Enter scores'!AK733&lt;&gt;"",'2. Enter scores'!$B733-'2. Enter scores'!AK733,"")</f>
        <v/>
      </c>
      <c r="AM729" s="125" t="str">
        <f>IF('2. Enter scores'!AL733&lt;&gt;"",'2. Enter scores'!$B733-'2. Enter scores'!AL733,"")</f>
        <v/>
      </c>
      <c r="AN729" s="125" t="str">
        <f>IF('2. Enter scores'!AM733&lt;&gt;"",'2. Enter scores'!$B733-'2. Enter scores'!AM733,"")</f>
        <v/>
      </c>
      <c r="AO729" s="125" t="str">
        <f>IF('2. Enter scores'!AN733&lt;&gt;"",'2. Enter scores'!$B733-'2. Enter scores'!AN733,"")</f>
        <v/>
      </c>
      <c r="AP729" s="125" t="str">
        <f>IF('2. Enter scores'!AO733&lt;&gt;"",'2. Enter scores'!$B733-'2. Enter scores'!AO733,"")</f>
        <v/>
      </c>
      <c r="AQ729" s="125" t="str">
        <f>IF('2. Enter scores'!AP733&lt;&gt;"",'2. Enter scores'!$B733-'2. Enter scores'!AP733,"")</f>
        <v/>
      </c>
      <c r="AR729" s="125" t="str">
        <f>IF('2. Enter scores'!AQ733&lt;&gt;"",'2. Enter scores'!$B733-'2. Enter scores'!AQ733,"")</f>
        <v/>
      </c>
      <c r="AS729" s="125" t="str">
        <f>IF('2. Enter scores'!AR733&lt;&gt;"",'2. Enter scores'!$B733-'2. Enter scores'!AR733,"")</f>
        <v/>
      </c>
      <c r="AT729" s="125" t="str">
        <f>IF('2. Enter scores'!AS733&lt;&gt;"",'2. Enter scores'!$B733-'2. Enter scores'!AS733,"")</f>
        <v/>
      </c>
      <c r="AU729" s="125" t="str">
        <f>IF('2. Enter scores'!AT733&lt;&gt;"",'2. Enter scores'!$B733-'2. Enter scores'!AT733,"")</f>
        <v/>
      </c>
      <c r="AV729" s="125" t="str">
        <f>IF('2. Enter scores'!AU733&lt;&gt;"",'2. Enter scores'!$B733-'2. Enter scores'!AU733,"")</f>
        <v/>
      </c>
      <c r="AW729" s="125" t="str">
        <f>IF('2. Enter scores'!AV733&lt;&gt;"",'2. Enter scores'!$B733-'2. Enter scores'!AV733,"")</f>
        <v/>
      </c>
      <c r="AX729" s="125" t="str">
        <f>IF('2. Enter scores'!AW733&lt;&gt;"",'2. Enter scores'!$B733-'2. Enter scores'!AW733,"")</f>
        <v/>
      </c>
      <c r="AY729" s="125" t="str">
        <f>IF('2. Enter scores'!AX733&lt;&gt;"",'2. Enter scores'!$B733-'2. Enter scores'!AX733,"")</f>
        <v/>
      </c>
      <c r="AZ729" s="125" t="str">
        <f>IF('2. Enter scores'!AY733&lt;&gt;"",'2. Enter scores'!$B733-'2. Enter scores'!AY733,"")</f>
        <v/>
      </c>
      <c r="BA729" s="125" t="str">
        <f>IF('2. Enter scores'!AZ733&lt;&gt;"",'2. Enter scores'!$B733-'2. Enter scores'!AZ733,"")</f>
        <v/>
      </c>
      <c r="BB729" s="125" t="str">
        <f>IF('2. Enter scores'!BA733&lt;&gt;"",'2. Enter scores'!$B733-'2. Enter scores'!BA733,"")</f>
        <v/>
      </c>
      <c r="BC729" s="125" t="str">
        <f>IF('2. Enter scores'!BB733&lt;&gt;"",'2. Enter scores'!$B733-'2. Enter scores'!BB733,"")</f>
        <v/>
      </c>
      <c r="BD729" s="125" t="str">
        <f>IF('2. Enter scores'!BC733&lt;&gt;"",'2. Enter scores'!$B733-'2. Enter scores'!BC733,"")</f>
        <v/>
      </c>
      <c r="BE729" s="125" t="str">
        <f>IF('2. Enter scores'!BD733&lt;&gt;"",'2. Enter scores'!$B733-'2. Enter scores'!BD733,"")</f>
        <v/>
      </c>
      <c r="BF729" s="125" t="str">
        <f>IF('2. Enter scores'!BE733&lt;&gt;"",'2. Enter scores'!$B733-'2. Enter scores'!BE733,"")</f>
        <v/>
      </c>
      <c r="BG729" s="125" t="str">
        <f>IF('2. Enter scores'!BF733&lt;&gt;"",'2. Enter scores'!$B733-'2. Enter scores'!BF733,"")</f>
        <v/>
      </c>
      <c r="BH729" s="125" t="str">
        <f>IF('2. Enter scores'!BG733&lt;&gt;"",'2. Enter scores'!$B733-'2. Enter scores'!BG733,"")</f>
        <v/>
      </c>
      <c r="BI729" s="125" t="str">
        <f>IF('2. Enter scores'!BH733&lt;&gt;"",'2. Enter scores'!$B733-'2. Enter scores'!BH733,"")</f>
        <v/>
      </c>
      <c r="BJ729" s="125" t="str">
        <f>IF('2. Enter scores'!BI733&lt;&gt;"",'2. Enter scores'!$B733-'2. Enter scores'!BI733,"")</f>
        <v/>
      </c>
      <c r="BK729" s="125" t="str">
        <f>IF('2. Enter scores'!BJ733&lt;&gt;"",'2. Enter scores'!$B733-'2. Enter scores'!BJ733,"")</f>
        <v/>
      </c>
      <c r="BL729" s="125" t="str">
        <f>IF('2. Enter scores'!BK733&lt;&gt;"",'2. Enter scores'!$B733-'2. Enter scores'!BK733,"")</f>
        <v/>
      </c>
      <c r="BM729" s="125" t="str">
        <f>IF('2. Enter scores'!BL733&lt;&gt;"",'2. Enter scores'!$B733-'2. Enter scores'!BL733,"")</f>
        <v/>
      </c>
      <c r="BN729" s="125" t="str">
        <f>IF('2. Enter scores'!BM733&lt;&gt;"",'2. Enter scores'!$B733-'2. Enter scores'!BM733,"")</f>
        <v/>
      </c>
      <c r="BO729" s="125" t="str">
        <f>IF('2. Enter scores'!BN733&lt;&gt;"",'2. Enter scores'!$B733-'2. Enter scores'!BN733,"")</f>
        <v/>
      </c>
      <c r="BP729" s="108">
        <v>1000</v>
      </c>
    </row>
    <row r="730" spans="2:68" x14ac:dyDescent="0.35">
      <c r="B730" s="125" t="str">
        <f>IF('2. Enter scores'!A734&lt;&gt;"",'2. Enter scores'!A734,"")</f>
        <v/>
      </c>
      <c r="H730" s="125" t="str">
        <f>IF('2. Enter scores'!G734&lt;&gt;"",'2. Enter scores'!$B734-'2. Enter scores'!G734,"")</f>
        <v/>
      </c>
      <c r="I730" s="125" t="str">
        <f>IF('2. Enter scores'!H734&lt;&gt;"",'2. Enter scores'!$B734-'2. Enter scores'!H734,"")</f>
        <v/>
      </c>
      <c r="J730" s="125" t="str">
        <f>IF('2. Enter scores'!I734&lt;&gt;"",'2. Enter scores'!$B734-'2. Enter scores'!I734,"")</f>
        <v/>
      </c>
      <c r="K730" s="125" t="str">
        <f>IF('2. Enter scores'!J734&lt;&gt;"",'2. Enter scores'!$B734-'2. Enter scores'!J734,"")</f>
        <v/>
      </c>
      <c r="L730" s="125" t="str">
        <f>IF('2. Enter scores'!K734&lt;&gt;"",'2. Enter scores'!$B734-'2. Enter scores'!K734,"")</f>
        <v/>
      </c>
      <c r="M730" s="125" t="str">
        <f>IF('2. Enter scores'!L734&lt;&gt;"",'2. Enter scores'!$B734-'2. Enter scores'!L734,"")</f>
        <v/>
      </c>
      <c r="N730" s="125" t="str">
        <f>IF('2. Enter scores'!M734&lt;&gt;"",'2. Enter scores'!$B734-'2. Enter scores'!M734,"")</f>
        <v/>
      </c>
      <c r="O730" s="125" t="str">
        <f>IF('2. Enter scores'!N734&lt;&gt;"",'2. Enter scores'!$B734-'2. Enter scores'!N734,"")</f>
        <v/>
      </c>
      <c r="P730" s="125" t="str">
        <f>IF('2. Enter scores'!O734&lt;&gt;"",'2. Enter scores'!$B734-'2. Enter scores'!O734,"")</f>
        <v/>
      </c>
      <c r="Q730" s="125" t="str">
        <f>IF('2. Enter scores'!P734&lt;&gt;"",'2. Enter scores'!$B734-'2. Enter scores'!P734,"")</f>
        <v/>
      </c>
      <c r="R730" s="125" t="str">
        <f>IF('2. Enter scores'!Q734&lt;&gt;"",'2. Enter scores'!$B734-'2. Enter scores'!Q734,"")</f>
        <v/>
      </c>
      <c r="S730" s="125" t="str">
        <f>IF('2. Enter scores'!R734&lt;&gt;"",'2. Enter scores'!$B734-'2. Enter scores'!R734,"")</f>
        <v/>
      </c>
      <c r="T730" s="125" t="str">
        <f>IF('2. Enter scores'!S734&lt;&gt;"",'2. Enter scores'!$B734-'2. Enter scores'!S734,"")</f>
        <v/>
      </c>
      <c r="U730" s="125" t="str">
        <f>IF('2. Enter scores'!T734&lt;&gt;"",'2. Enter scores'!$B734-'2. Enter scores'!T734,"")</f>
        <v/>
      </c>
      <c r="V730" s="125" t="str">
        <f>IF('2. Enter scores'!U734&lt;&gt;"",'2. Enter scores'!$B734-'2. Enter scores'!U734,"")</f>
        <v/>
      </c>
      <c r="W730" s="125" t="str">
        <f>IF('2. Enter scores'!V734&lt;&gt;"",'2. Enter scores'!$B734-'2. Enter scores'!V734,"")</f>
        <v/>
      </c>
      <c r="X730" s="125" t="str">
        <f>IF('2. Enter scores'!W734&lt;&gt;"",'2. Enter scores'!$B734-'2. Enter scores'!W734,"")</f>
        <v/>
      </c>
      <c r="Y730" s="125" t="str">
        <f>IF('2. Enter scores'!X734&lt;&gt;"",'2. Enter scores'!$B734-'2. Enter scores'!X734,"")</f>
        <v/>
      </c>
      <c r="Z730" s="125" t="str">
        <f>IF('2. Enter scores'!Y734&lt;&gt;"",'2. Enter scores'!$B734-'2. Enter scores'!Y734,"")</f>
        <v/>
      </c>
      <c r="AA730" s="125" t="str">
        <f>IF('2. Enter scores'!Z734&lt;&gt;"",'2. Enter scores'!$B734-'2. Enter scores'!Z734,"")</f>
        <v/>
      </c>
      <c r="AB730" s="125" t="str">
        <f>IF('2. Enter scores'!AA734&lt;&gt;"",'2. Enter scores'!$B734-'2. Enter scores'!AA734,"")</f>
        <v/>
      </c>
      <c r="AC730" s="125" t="str">
        <f>IF('2. Enter scores'!AB734&lt;&gt;"",'2. Enter scores'!$B734-'2. Enter scores'!AB734,"")</f>
        <v/>
      </c>
      <c r="AD730" s="125" t="str">
        <f>IF('2. Enter scores'!AC734&lt;&gt;"",'2. Enter scores'!$B734-'2. Enter scores'!AC734,"")</f>
        <v/>
      </c>
      <c r="AE730" s="125" t="str">
        <f>IF('2. Enter scores'!AD734&lt;&gt;"",'2. Enter scores'!$B734-'2. Enter scores'!AD734,"")</f>
        <v/>
      </c>
      <c r="AF730" s="125" t="str">
        <f>IF('2. Enter scores'!AE734&lt;&gt;"",'2. Enter scores'!$B734-'2. Enter scores'!AE734,"")</f>
        <v/>
      </c>
      <c r="AG730" s="125" t="str">
        <f>IF('2. Enter scores'!AF734&lt;&gt;"",'2. Enter scores'!$B734-'2. Enter scores'!AF734,"")</f>
        <v/>
      </c>
      <c r="AH730" s="125" t="str">
        <f>IF('2. Enter scores'!AG734&lt;&gt;"",'2. Enter scores'!$B734-'2. Enter scores'!AG734,"")</f>
        <v/>
      </c>
      <c r="AI730" s="125" t="str">
        <f>IF('2. Enter scores'!AH734&lt;&gt;"",'2. Enter scores'!$B734-'2. Enter scores'!AH734,"")</f>
        <v/>
      </c>
      <c r="AJ730" s="125" t="str">
        <f>IF('2. Enter scores'!AI734&lt;&gt;"",'2. Enter scores'!$B734-'2. Enter scores'!AI734,"")</f>
        <v/>
      </c>
      <c r="AK730" s="125" t="str">
        <f>IF('2. Enter scores'!AJ734&lt;&gt;"",'2. Enter scores'!$B734-'2. Enter scores'!AJ734,"")</f>
        <v/>
      </c>
      <c r="AL730" s="125" t="str">
        <f>IF('2. Enter scores'!AK734&lt;&gt;"",'2. Enter scores'!$B734-'2. Enter scores'!AK734,"")</f>
        <v/>
      </c>
      <c r="AM730" s="125" t="str">
        <f>IF('2. Enter scores'!AL734&lt;&gt;"",'2. Enter scores'!$B734-'2. Enter scores'!AL734,"")</f>
        <v/>
      </c>
      <c r="AN730" s="125" t="str">
        <f>IF('2. Enter scores'!AM734&lt;&gt;"",'2. Enter scores'!$B734-'2. Enter scores'!AM734,"")</f>
        <v/>
      </c>
      <c r="AO730" s="125" t="str">
        <f>IF('2. Enter scores'!AN734&lt;&gt;"",'2. Enter scores'!$B734-'2. Enter scores'!AN734,"")</f>
        <v/>
      </c>
      <c r="AP730" s="125" t="str">
        <f>IF('2. Enter scores'!AO734&lt;&gt;"",'2. Enter scores'!$B734-'2. Enter scores'!AO734,"")</f>
        <v/>
      </c>
      <c r="AQ730" s="125" t="str">
        <f>IF('2. Enter scores'!AP734&lt;&gt;"",'2. Enter scores'!$B734-'2. Enter scores'!AP734,"")</f>
        <v/>
      </c>
      <c r="AR730" s="125" t="str">
        <f>IF('2. Enter scores'!AQ734&lt;&gt;"",'2. Enter scores'!$B734-'2. Enter scores'!AQ734,"")</f>
        <v/>
      </c>
      <c r="AS730" s="125" t="str">
        <f>IF('2. Enter scores'!AR734&lt;&gt;"",'2. Enter scores'!$B734-'2. Enter scores'!AR734,"")</f>
        <v/>
      </c>
      <c r="AT730" s="125" t="str">
        <f>IF('2. Enter scores'!AS734&lt;&gt;"",'2. Enter scores'!$B734-'2. Enter scores'!AS734,"")</f>
        <v/>
      </c>
      <c r="AU730" s="125" t="str">
        <f>IF('2. Enter scores'!AT734&lt;&gt;"",'2. Enter scores'!$B734-'2. Enter scores'!AT734,"")</f>
        <v/>
      </c>
      <c r="AV730" s="125" t="str">
        <f>IF('2. Enter scores'!AU734&lt;&gt;"",'2. Enter scores'!$B734-'2. Enter scores'!AU734,"")</f>
        <v/>
      </c>
      <c r="AW730" s="125" t="str">
        <f>IF('2. Enter scores'!AV734&lt;&gt;"",'2. Enter scores'!$B734-'2. Enter scores'!AV734,"")</f>
        <v/>
      </c>
      <c r="AX730" s="125" t="str">
        <f>IF('2. Enter scores'!AW734&lt;&gt;"",'2. Enter scores'!$B734-'2. Enter scores'!AW734,"")</f>
        <v/>
      </c>
      <c r="AY730" s="125" t="str">
        <f>IF('2. Enter scores'!AX734&lt;&gt;"",'2. Enter scores'!$B734-'2. Enter scores'!AX734,"")</f>
        <v/>
      </c>
      <c r="AZ730" s="125" t="str">
        <f>IF('2. Enter scores'!AY734&lt;&gt;"",'2. Enter scores'!$B734-'2. Enter scores'!AY734,"")</f>
        <v/>
      </c>
      <c r="BA730" s="125" t="str">
        <f>IF('2. Enter scores'!AZ734&lt;&gt;"",'2. Enter scores'!$B734-'2. Enter scores'!AZ734,"")</f>
        <v/>
      </c>
      <c r="BB730" s="125" t="str">
        <f>IF('2. Enter scores'!BA734&lt;&gt;"",'2. Enter scores'!$B734-'2. Enter scores'!BA734,"")</f>
        <v/>
      </c>
      <c r="BC730" s="125" t="str">
        <f>IF('2. Enter scores'!BB734&lt;&gt;"",'2. Enter scores'!$B734-'2. Enter scores'!BB734,"")</f>
        <v/>
      </c>
      <c r="BD730" s="125" t="str">
        <f>IF('2. Enter scores'!BC734&lt;&gt;"",'2. Enter scores'!$B734-'2. Enter scores'!BC734,"")</f>
        <v/>
      </c>
      <c r="BE730" s="125" t="str">
        <f>IF('2. Enter scores'!BD734&lt;&gt;"",'2. Enter scores'!$B734-'2. Enter scores'!BD734,"")</f>
        <v/>
      </c>
      <c r="BF730" s="125" t="str">
        <f>IF('2. Enter scores'!BE734&lt;&gt;"",'2. Enter scores'!$B734-'2. Enter scores'!BE734,"")</f>
        <v/>
      </c>
      <c r="BG730" s="125" t="str">
        <f>IF('2. Enter scores'!BF734&lt;&gt;"",'2. Enter scores'!$B734-'2. Enter scores'!BF734,"")</f>
        <v/>
      </c>
      <c r="BH730" s="125" t="str">
        <f>IF('2. Enter scores'!BG734&lt;&gt;"",'2. Enter scores'!$B734-'2. Enter scores'!BG734,"")</f>
        <v/>
      </c>
      <c r="BI730" s="125" t="str">
        <f>IF('2. Enter scores'!BH734&lt;&gt;"",'2. Enter scores'!$B734-'2. Enter scores'!BH734,"")</f>
        <v/>
      </c>
      <c r="BJ730" s="125" t="str">
        <f>IF('2. Enter scores'!BI734&lt;&gt;"",'2. Enter scores'!$B734-'2. Enter scores'!BI734,"")</f>
        <v/>
      </c>
      <c r="BK730" s="125" t="str">
        <f>IF('2. Enter scores'!BJ734&lt;&gt;"",'2. Enter scores'!$B734-'2. Enter scores'!BJ734,"")</f>
        <v/>
      </c>
      <c r="BL730" s="125" t="str">
        <f>IF('2. Enter scores'!BK734&lt;&gt;"",'2. Enter scores'!$B734-'2. Enter scores'!BK734,"")</f>
        <v/>
      </c>
      <c r="BM730" s="125" t="str">
        <f>IF('2. Enter scores'!BL734&lt;&gt;"",'2. Enter scores'!$B734-'2. Enter scores'!BL734,"")</f>
        <v/>
      </c>
      <c r="BN730" s="125" t="str">
        <f>IF('2. Enter scores'!BM734&lt;&gt;"",'2. Enter scores'!$B734-'2. Enter scores'!BM734,"")</f>
        <v/>
      </c>
      <c r="BO730" s="125" t="str">
        <f>IF('2. Enter scores'!BN734&lt;&gt;"",'2. Enter scores'!$B734-'2. Enter scores'!BN734,"")</f>
        <v/>
      </c>
      <c r="BP730" s="108">
        <v>1000</v>
      </c>
    </row>
    <row r="731" spans="2:68" x14ac:dyDescent="0.35">
      <c r="B731" s="125" t="str">
        <f>IF('2. Enter scores'!A735&lt;&gt;"",'2. Enter scores'!A735,"")</f>
        <v/>
      </c>
      <c r="H731" s="125" t="str">
        <f>IF('2. Enter scores'!G735&lt;&gt;"",'2. Enter scores'!$B735-'2. Enter scores'!G735,"")</f>
        <v/>
      </c>
      <c r="I731" s="125" t="str">
        <f>IF('2. Enter scores'!H735&lt;&gt;"",'2. Enter scores'!$B735-'2. Enter scores'!H735,"")</f>
        <v/>
      </c>
      <c r="J731" s="125" t="str">
        <f>IF('2. Enter scores'!I735&lt;&gt;"",'2. Enter scores'!$B735-'2. Enter scores'!I735,"")</f>
        <v/>
      </c>
      <c r="K731" s="125" t="str">
        <f>IF('2. Enter scores'!J735&lt;&gt;"",'2. Enter scores'!$B735-'2. Enter scores'!J735,"")</f>
        <v/>
      </c>
      <c r="L731" s="125" t="str">
        <f>IF('2. Enter scores'!K735&lt;&gt;"",'2. Enter scores'!$B735-'2. Enter scores'!K735,"")</f>
        <v/>
      </c>
      <c r="M731" s="125" t="str">
        <f>IF('2. Enter scores'!L735&lt;&gt;"",'2. Enter scores'!$B735-'2. Enter scores'!L735,"")</f>
        <v/>
      </c>
      <c r="N731" s="125" t="str">
        <f>IF('2. Enter scores'!M735&lt;&gt;"",'2. Enter scores'!$B735-'2. Enter scores'!M735,"")</f>
        <v/>
      </c>
      <c r="O731" s="125" t="str">
        <f>IF('2. Enter scores'!N735&lt;&gt;"",'2. Enter scores'!$B735-'2. Enter scores'!N735,"")</f>
        <v/>
      </c>
      <c r="P731" s="125" t="str">
        <f>IF('2. Enter scores'!O735&lt;&gt;"",'2. Enter scores'!$B735-'2. Enter scores'!O735,"")</f>
        <v/>
      </c>
      <c r="Q731" s="125" t="str">
        <f>IF('2. Enter scores'!P735&lt;&gt;"",'2. Enter scores'!$B735-'2. Enter scores'!P735,"")</f>
        <v/>
      </c>
      <c r="R731" s="125" t="str">
        <f>IF('2. Enter scores'!Q735&lt;&gt;"",'2. Enter scores'!$B735-'2. Enter scores'!Q735,"")</f>
        <v/>
      </c>
      <c r="S731" s="125" t="str">
        <f>IF('2. Enter scores'!R735&lt;&gt;"",'2. Enter scores'!$B735-'2. Enter scores'!R735,"")</f>
        <v/>
      </c>
      <c r="T731" s="125" t="str">
        <f>IF('2. Enter scores'!S735&lt;&gt;"",'2. Enter scores'!$B735-'2. Enter scores'!S735,"")</f>
        <v/>
      </c>
      <c r="U731" s="125" t="str">
        <f>IF('2. Enter scores'!T735&lt;&gt;"",'2. Enter scores'!$B735-'2. Enter scores'!T735,"")</f>
        <v/>
      </c>
      <c r="V731" s="125" t="str">
        <f>IF('2. Enter scores'!U735&lt;&gt;"",'2. Enter scores'!$B735-'2. Enter scores'!U735,"")</f>
        <v/>
      </c>
      <c r="W731" s="125" t="str">
        <f>IF('2. Enter scores'!V735&lt;&gt;"",'2. Enter scores'!$B735-'2. Enter scores'!V735,"")</f>
        <v/>
      </c>
      <c r="X731" s="125" t="str">
        <f>IF('2. Enter scores'!W735&lt;&gt;"",'2. Enter scores'!$B735-'2. Enter scores'!W735,"")</f>
        <v/>
      </c>
      <c r="Y731" s="125" t="str">
        <f>IF('2. Enter scores'!X735&lt;&gt;"",'2. Enter scores'!$B735-'2. Enter scores'!X735,"")</f>
        <v/>
      </c>
      <c r="Z731" s="125" t="str">
        <f>IF('2. Enter scores'!Y735&lt;&gt;"",'2. Enter scores'!$B735-'2. Enter scores'!Y735,"")</f>
        <v/>
      </c>
      <c r="AA731" s="125" t="str">
        <f>IF('2. Enter scores'!Z735&lt;&gt;"",'2. Enter scores'!$B735-'2. Enter scores'!Z735,"")</f>
        <v/>
      </c>
      <c r="AB731" s="125" t="str">
        <f>IF('2. Enter scores'!AA735&lt;&gt;"",'2. Enter scores'!$B735-'2. Enter scores'!AA735,"")</f>
        <v/>
      </c>
      <c r="AC731" s="125" t="str">
        <f>IF('2. Enter scores'!AB735&lt;&gt;"",'2. Enter scores'!$B735-'2. Enter scores'!AB735,"")</f>
        <v/>
      </c>
      <c r="AD731" s="125" t="str">
        <f>IF('2. Enter scores'!AC735&lt;&gt;"",'2. Enter scores'!$B735-'2. Enter scores'!AC735,"")</f>
        <v/>
      </c>
      <c r="AE731" s="125" t="str">
        <f>IF('2. Enter scores'!AD735&lt;&gt;"",'2. Enter scores'!$B735-'2. Enter scores'!AD735,"")</f>
        <v/>
      </c>
      <c r="AF731" s="125" t="str">
        <f>IF('2. Enter scores'!AE735&lt;&gt;"",'2. Enter scores'!$B735-'2. Enter scores'!AE735,"")</f>
        <v/>
      </c>
      <c r="AG731" s="125" t="str">
        <f>IF('2. Enter scores'!AF735&lt;&gt;"",'2. Enter scores'!$B735-'2. Enter scores'!AF735,"")</f>
        <v/>
      </c>
      <c r="AH731" s="125" t="str">
        <f>IF('2. Enter scores'!AG735&lt;&gt;"",'2. Enter scores'!$B735-'2. Enter scores'!AG735,"")</f>
        <v/>
      </c>
      <c r="AI731" s="125" t="str">
        <f>IF('2. Enter scores'!AH735&lt;&gt;"",'2. Enter scores'!$B735-'2. Enter scores'!AH735,"")</f>
        <v/>
      </c>
      <c r="AJ731" s="125" t="str">
        <f>IF('2. Enter scores'!AI735&lt;&gt;"",'2. Enter scores'!$B735-'2. Enter scores'!AI735,"")</f>
        <v/>
      </c>
      <c r="AK731" s="125" t="str">
        <f>IF('2. Enter scores'!AJ735&lt;&gt;"",'2. Enter scores'!$B735-'2. Enter scores'!AJ735,"")</f>
        <v/>
      </c>
      <c r="AL731" s="125" t="str">
        <f>IF('2. Enter scores'!AK735&lt;&gt;"",'2. Enter scores'!$B735-'2. Enter scores'!AK735,"")</f>
        <v/>
      </c>
      <c r="AM731" s="125" t="str">
        <f>IF('2. Enter scores'!AL735&lt;&gt;"",'2. Enter scores'!$B735-'2. Enter scores'!AL735,"")</f>
        <v/>
      </c>
      <c r="AN731" s="125" t="str">
        <f>IF('2. Enter scores'!AM735&lt;&gt;"",'2. Enter scores'!$B735-'2. Enter scores'!AM735,"")</f>
        <v/>
      </c>
      <c r="AO731" s="125" t="str">
        <f>IF('2. Enter scores'!AN735&lt;&gt;"",'2. Enter scores'!$B735-'2. Enter scores'!AN735,"")</f>
        <v/>
      </c>
      <c r="AP731" s="125" t="str">
        <f>IF('2. Enter scores'!AO735&lt;&gt;"",'2. Enter scores'!$B735-'2. Enter scores'!AO735,"")</f>
        <v/>
      </c>
      <c r="AQ731" s="125" t="str">
        <f>IF('2. Enter scores'!AP735&lt;&gt;"",'2. Enter scores'!$B735-'2. Enter scores'!AP735,"")</f>
        <v/>
      </c>
      <c r="AR731" s="125" t="str">
        <f>IF('2. Enter scores'!AQ735&lt;&gt;"",'2. Enter scores'!$B735-'2. Enter scores'!AQ735,"")</f>
        <v/>
      </c>
      <c r="AS731" s="125" t="str">
        <f>IF('2. Enter scores'!AR735&lt;&gt;"",'2. Enter scores'!$B735-'2. Enter scores'!AR735,"")</f>
        <v/>
      </c>
      <c r="AT731" s="125" t="str">
        <f>IF('2. Enter scores'!AS735&lt;&gt;"",'2. Enter scores'!$B735-'2. Enter scores'!AS735,"")</f>
        <v/>
      </c>
      <c r="AU731" s="125" t="str">
        <f>IF('2. Enter scores'!AT735&lt;&gt;"",'2. Enter scores'!$B735-'2. Enter scores'!AT735,"")</f>
        <v/>
      </c>
      <c r="AV731" s="125" t="str">
        <f>IF('2. Enter scores'!AU735&lt;&gt;"",'2. Enter scores'!$B735-'2. Enter scores'!AU735,"")</f>
        <v/>
      </c>
      <c r="AW731" s="125" t="str">
        <f>IF('2. Enter scores'!AV735&lt;&gt;"",'2. Enter scores'!$B735-'2. Enter scores'!AV735,"")</f>
        <v/>
      </c>
      <c r="AX731" s="125" t="str">
        <f>IF('2. Enter scores'!AW735&lt;&gt;"",'2. Enter scores'!$B735-'2. Enter scores'!AW735,"")</f>
        <v/>
      </c>
      <c r="AY731" s="125" t="str">
        <f>IF('2. Enter scores'!AX735&lt;&gt;"",'2. Enter scores'!$B735-'2. Enter scores'!AX735,"")</f>
        <v/>
      </c>
      <c r="AZ731" s="125" t="str">
        <f>IF('2. Enter scores'!AY735&lt;&gt;"",'2. Enter scores'!$B735-'2. Enter scores'!AY735,"")</f>
        <v/>
      </c>
      <c r="BA731" s="125" t="str">
        <f>IF('2. Enter scores'!AZ735&lt;&gt;"",'2. Enter scores'!$B735-'2. Enter scores'!AZ735,"")</f>
        <v/>
      </c>
      <c r="BB731" s="125" t="str">
        <f>IF('2. Enter scores'!BA735&lt;&gt;"",'2. Enter scores'!$B735-'2. Enter scores'!BA735,"")</f>
        <v/>
      </c>
      <c r="BC731" s="125" t="str">
        <f>IF('2. Enter scores'!BB735&lt;&gt;"",'2. Enter scores'!$B735-'2. Enter scores'!BB735,"")</f>
        <v/>
      </c>
      <c r="BD731" s="125" t="str">
        <f>IF('2. Enter scores'!BC735&lt;&gt;"",'2. Enter scores'!$B735-'2. Enter scores'!BC735,"")</f>
        <v/>
      </c>
      <c r="BE731" s="125" t="str">
        <f>IF('2. Enter scores'!BD735&lt;&gt;"",'2. Enter scores'!$B735-'2. Enter scores'!BD735,"")</f>
        <v/>
      </c>
      <c r="BF731" s="125" t="str">
        <f>IF('2. Enter scores'!BE735&lt;&gt;"",'2. Enter scores'!$B735-'2. Enter scores'!BE735,"")</f>
        <v/>
      </c>
      <c r="BG731" s="125" t="str">
        <f>IF('2. Enter scores'!BF735&lt;&gt;"",'2. Enter scores'!$B735-'2. Enter scores'!BF735,"")</f>
        <v/>
      </c>
      <c r="BH731" s="125" t="str">
        <f>IF('2. Enter scores'!BG735&lt;&gt;"",'2. Enter scores'!$B735-'2. Enter scores'!BG735,"")</f>
        <v/>
      </c>
      <c r="BI731" s="125" t="str">
        <f>IF('2. Enter scores'!BH735&lt;&gt;"",'2. Enter scores'!$B735-'2. Enter scores'!BH735,"")</f>
        <v/>
      </c>
      <c r="BJ731" s="125" t="str">
        <f>IF('2. Enter scores'!BI735&lt;&gt;"",'2. Enter scores'!$B735-'2. Enter scores'!BI735,"")</f>
        <v/>
      </c>
      <c r="BK731" s="125" t="str">
        <f>IF('2. Enter scores'!BJ735&lt;&gt;"",'2. Enter scores'!$B735-'2. Enter scores'!BJ735,"")</f>
        <v/>
      </c>
      <c r="BL731" s="125" t="str">
        <f>IF('2. Enter scores'!BK735&lt;&gt;"",'2. Enter scores'!$B735-'2. Enter scores'!BK735,"")</f>
        <v/>
      </c>
      <c r="BM731" s="125" t="str">
        <f>IF('2. Enter scores'!BL735&lt;&gt;"",'2. Enter scores'!$B735-'2. Enter scores'!BL735,"")</f>
        <v/>
      </c>
      <c r="BN731" s="125" t="str">
        <f>IF('2. Enter scores'!BM735&lt;&gt;"",'2. Enter scores'!$B735-'2. Enter scores'!BM735,"")</f>
        <v/>
      </c>
      <c r="BO731" s="125" t="str">
        <f>IF('2. Enter scores'!BN735&lt;&gt;"",'2. Enter scores'!$B735-'2. Enter scores'!BN735,"")</f>
        <v/>
      </c>
      <c r="BP731" s="108">
        <v>1000</v>
      </c>
    </row>
    <row r="732" spans="2:68" x14ac:dyDescent="0.35">
      <c r="B732" s="125" t="str">
        <f>IF('2. Enter scores'!A736&lt;&gt;"",'2. Enter scores'!A736,"")</f>
        <v/>
      </c>
      <c r="H732" s="125" t="str">
        <f>IF('2. Enter scores'!G736&lt;&gt;"",'2. Enter scores'!$B736-'2. Enter scores'!G736,"")</f>
        <v/>
      </c>
      <c r="I732" s="125" t="str">
        <f>IF('2. Enter scores'!H736&lt;&gt;"",'2. Enter scores'!$B736-'2. Enter scores'!H736,"")</f>
        <v/>
      </c>
      <c r="J732" s="125" t="str">
        <f>IF('2. Enter scores'!I736&lt;&gt;"",'2. Enter scores'!$B736-'2. Enter scores'!I736,"")</f>
        <v/>
      </c>
      <c r="K732" s="125" t="str">
        <f>IF('2. Enter scores'!J736&lt;&gt;"",'2. Enter scores'!$B736-'2. Enter scores'!J736,"")</f>
        <v/>
      </c>
      <c r="L732" s="125" t="str">
        <f>IF('2. Enter scores'!K736&lt;&gt;"",'2. Enter scores'!$B736-'2. Enter scores'!K736,"")</f>
        <v/>
      </c>
      <c r="M732" s="125" t="str">
        <f>IF('2. Enter scores'!L736&lt;&gt;"",'2. Enter scores'!$B736-'2. Enter scores'!L736,"")</f>
        <v/>
      </c>
      <c r="N732" s="125" t="str">
        <f>IF('2. Enter scores'!M736&lt;&gt;"",'2. Enter scores'!$B736-'2. Enter scores'!M736,"")</f>
        <v/>
      </c>
      <c r="O732" s="125" t="str">
        <f>IF('2. Enter scores'!N736&lt;&gt;"",'2. Enter scores'!$B736-'2. Enter scores'!N736,"")</f>
        <v/>
      </c>
      <c r="P732" s="125" t="str">
        <f>IF('2. Enter scores'!O736&lt;&gt;"",'2. Enter scores'!$B736-'2. Enter scores'!O736,"")</f>
        <v/>
      </c>
      <c r="Q732" s="125" t="str">
        <f>IF('2. Enter scores'!P736&lt;&gt;"",'2. Enter scores'!$B736-'2. Enter scores'!P736,"")</f>
        <v/>
      </c>
      <c r="R732" s="125" t="str">
        <f>IF('2. Enter scores'!Q736&lt;&gt;"",'2. Enter scores'!$B736-'2. Enter scores'!Q736,"")</f>
        <v/>
      </c>
      <c r="S732" s="125" t="str">
        <f>IF('2. Enter scores'!R736&lt;&gt;"",'2. Enter scores'!$B736-'2. Enter scores'!R736,"")</f>
        <v/>
      </c>
      <c r="T732" s="125" t="str">
        <f>IF('2. Enter scores'!S736&lt;&gt;"",'2. Enter scores'!$B736-'2. Enter scores'!S736,"")</f>
        <v/>
      </c>
      <c r="U732" s="125" t="str">
        <f>IF('2. Enter scores'!T736&lt;&gt;"",'2. Enter scores'!$B736-'2. Enter scores'!T736,"")</f>
        <v/>
      </c>
      <c r="V732" s="125" t="str">
        <f>IF('2. Enter scores'!U736&lt;&gt;"",'2. Enter scores'!$B736-'2. Enter scores'!U736,"")</f>
        <v/>
      </c>
      <c r="W732" s="125" t="str">
        <f>IF('2. Enter scores'!V736&lt;&gt;"",'2. Enter scores'!$B736-'2. Enter scores'!V736,"")</f>
        <v/>
      </c>
      <c r="X732" s="125" t="str">
        <f>IF('2. Enter scores'!W736&lt;&gt;"",'2. Enter scores'!$B736-'2. Enter scores'!W736,"")</f>
        <v/>
      </c>
      <c r="Y732" s="125" t="str">
        <f>IF('2. Enter scores'!X736&lt;&gt;"",'2. Enter scores'!$B736-'2. Enter scores'!X736,"")</f>
        <v/>
      </c>
      <c r="Z732" s="125" t="str">
        <f>IF('2. Enter scores'!Y736&lt;&gt;"",'2. Enter scores'!$B736-'2. Enter scores'!Y736,"")</f>
        <v/>
      </c>
      <c r="AA732" s="125" t="str">
        <f>IF('2. Enter scores'!Z736&lt;&gt;"",'2. Enter scores'!$B736-'2. Enter scores'!Z736,"")</f>
        <v/>
      </c>
      <c r="AB732" s="125" t="str">
        <f>IF('2. Enter scores'!AA736&lt;&gt;"",'2. Enter scores'!$B736-'2. Enter scores'!AA736,"")</f>
        <v/>
      </c>
      <c r="AC732" s="125" t="str">
        <f>IF('2. Enter scores'!AB736&lt;&gt;"",'2. Enter scores'!$B736-'2. Enter scores'!AB736,"")</f>
        <v/>
      </c>
      <c r="AD732" s="125" t="str">
        <f>IF('2. Enter scores'!AC736&lt;&gt;"",'2. Enter scores'!$B736-'2. Enter scores'!AC736,"")</f>
        <v/>
      </c>
      <c r="AE732" s="125" t="str">
        <f>IF('2. Enter scores'!AD736&lt;&gt;"",'2. Enter scores'!$B736-'2. Enter scores'!AD736,"")</f>
        <v/>
      </c>
      <c r="AF732" s="125" t="str">
        <f>IF('2. Enter scores'!AE736&lt;&gt;"",'2. Enter scores'!$B736-'2. Enter scores'!AE736,"")</f>
        <v/>
      </c>
      <c r="AG732" s="125" t="str">
        <f>IF('2. Enter scores'!AF736&lt;&gt;"",'2. Enter scores'!$B736-'2. Enter scores'!AF736,"")</f>
        <v/>
      </c>
      <c r="AH732" s="125" t="str">
        <f>IF('2. Enter scores'!AG736&lt;&gt;"",'2. Enter scores'!$B736-'2. Enter scores'!AG736,"")</f>
        <v/>
      </c>
      <c r="AI732" s="125" t="str">
        <f>IF('2. Enter scores'!AH736&lt;&gt;"",'2. Enter scores'!$B736-'2. Enter scores'!AH736,"")</f>
        <v/>
      </c>
      <c r="AJ732" s="125" t="str">
        <f>IF('2. Enter scores'!AI736&lt;&gt;"",'2. Enter scores'!$B736-'2. Enter scores'!AI736,"")</f>
        <v/>
      </c>
      <c r="AK732" s="125" t="str">
        <f>IF('2. Enter scores'!AJ736&lt;&gt;"",'2. Enter scores'!$B736-'2. Enter scores'!AJ736,"")</f>
        <v/>
      </c>
      <c r="AL732" s="125" t="str">
        <f>IF('2. Enter scores'!AK736&lt;&gt;"",'2. Enter scores'!$B736-'2. Enter scores'!AK736,"")</f>
        <v/>
      </c>
      <c r="AM732" s="125" t="str">
        <f>IF('2. Enter scores'!AL736&lt;&gt;"",'2. Enter scores'!$B736-'2. Enter scores'!AL736,"")</f>
        <v/>
      </c>
      <c r="AN732" s="125" t="str">
        <f>IF('2. Enter scores'!AM736&lt;&gt;"",'2. Enter scores'!$B736-'2. Enter scores'!AM736,"")</f>
        <v/>
      </c>
      <c r="AO732" s="125" t="str">
        <f>IF('2. Enter scores'!AN736&lt;&gt;"",'2. Enter scores'!$B736-'2. Enter scores'!AN736,"")</f>
        <v/>
      </c>
      <c r="AP732" s="125" t="str">
        <f>IF('2. Enter scores'!AO736&lt;&gt;"",'2. Enter scores'!$B736-'2. Enter scores'!AO736,"")</f>
        <v/>
      </c>
      <c r="AQ732" s="125" t="str">
        <f>IF('2. Enter scores'!AP736&lt;&gt;"",'2. Enter scores'!$B736-'2. Enter scores'!AP736,"")</f>
        <v/>
      </c>
      <c r="AR732" s="125" t="str">
        <f>IF('2. Enter scores'!AQ736&lt;&gt;"",'2. Enter scores'!$B736-'2. Enter scores'!AQ736,"")</f>
        <v/>
      </c>
      <c r="AS732" s="125" t="str">
        <f>IF('2. Enter scores'!AR736&lt;&gt;"",'2. Enter scores'!$B736-'2. Enter scores'!AR736,"")</f>
        <v/>
      </c>
      <c r="AT732" s="125" t="str">
        <f>IF('2. Enter scores'!AS736&lt;&gt;"",'2. Enter scores'!$B736-'2. Enter scores'!AS736,"")</f>
        <v/>
      </c>
      <c r="AU732" s="125" t="str">
        <f>IF('2. Enter scores'!AT736&lt;&gt;"",'2. Enter scores'!$B736-'2. Enter scores'!AT736,"")</f>
        <v/>
      </c>
      <c r="AV732" s="125" t="str">
        <f>IF('2. Enter scores'!AU736&lt;&gt;"",'2. Enter scores'!$B736-'2. Enter scores'!AU736,"")</f>
        <v/>
      </c>
      <c r="AW732" s="125" t="str">
        <f>IF('2. Enter scores'!AV736&lt;&gt;"",'2. Enter scores'!$B736-'2. Enter scores'!AV736,"")</f>
        <v/>
      </c>
      <c r="AX732" s="125" t="str">
        <f>IF('2. Enter scores'!AW736&lt;&gt;"",'2. Enter scores'!$B736-'2. Enter scores'!AW736,"")</f>
        <v/>
      </c>
      <c r="AY732" s="125" t="str">
        <f>IF('2. Enter scores'!AX736&lt;&gt;"",'2. Enter scores'!$B736-'2. Enter scores'!AX736,"")</f>
        <v/>
      </c>
      <c r="AZ732" s="125" t="str">
        <f>IF('2. Enter scores'!AY736&lt;&gt;"",'2. Enter scores'!$B736-'2. Enter scores'!AY736,"")</f>
        <v/>
      </c>
      <c r="BA732" s="125" t="str">
        <f>IF('2. Enter scores'!AZ736&lt;&gt;"",'2. Enter scores'!$B736-'2. Enter scores'!AZ736,"")</f>
        <v/>
      </c>
      <c r="BB732" s="125" t="str">
        <f>IF('2. Enter scores'!BA736&lt;&gt;"",'2. Enter scores'!$B736-'2. Enter scores'!BA736,"")</f>
        <v/>
      </c>
      <c r="BC732" s="125" t="str">
        <f>IF('2. Enter scores'!BB736&lt;&gt;"",'2. Enter scores'!$B736-'2. Enter scores'!BB736,"")</f>
        <v/>
      </c>
      <c r="BD732" s="125" t="str">
        <f>IF('2. Enter scores'!BC736&lt;&gt;"",'2. Enter scores'!$B736-'2. Enter scores'!BC736,"")</f>
        <v/>
      </c>
      <c r="BE732" s="125" t="str">
        <f>IF('2. Enter scores'!BD736&lt;&gt;"",'2. Enter scores'!$B736-'2. Enter scores'!BD736,"")</f>
        <v/>
      </c>
      <c r="BF732" s="125" t="str">
        <f>IF('2. Enter scores'!BE736&lt;&gt;"",'2. Enter scores'!$B736-'2. Enter scores'!BE736,"")</f>
        <v/>
      </c>
      <c r="BG732" s="125" t="str">
        <f>IF('2. Enter scores'!BF736&lt;&gt;"",'2. Enter scores'!$B736-'2. Enter scores'!BF736,"")</f>
        <v/>
      </c>
      <c r="BH732" s="125" t="str">
        <f>IF('2. Enter scores'!BG736&lt;&gt;"",'2. Enter scores'!$B736-'2. Enter scores'!BG736,"")</f>
        <v/>
      </c>
      <c r="BI732" s="125" t="str">
        <f>IF('2. Enter scores'!BH736&lt;&gt;"",'2. Enter scores'!$B736-'2. Enter scores'!BH736,"")</f>
        <v/>
      </c>
      <c r="BJ732" s="125" t="str">
        <f>IF('2. Enter scores'!BI736&lt;&gt;"",'2. Enter scores'!$B736-'2. Enter scores'!BI736,"")</f>
        <v/>
      </c>
      <c r="BK732" s="125" t="str">
        <f>IF('2. Enter scores'!BJ736&lt;&gt;"",'2. Enter scores'!$B736-'2. Enter scores'!BJ736,"")</f>
        <v/>
      </c>
      <c r="BL732" s="125" t="str">
        <f>IF('2. Enter scores'!BK736&lt;&gt;"",'2. Enter scores'!$B736-'2. Enter scores'!BK736,"")</f>
        <v/>
      </c>
      <c r="BM732" s="125" t="str">
        <f>IF('2. Enter scores'!BL736&lt;&gt;"",'2. Enter scores'!$B736-'2. Enter scores'!BL736,"")</f>
        <v/>
      </c>
      <c r="BN732" s="125" t="str">
        <f>IF('2. Enter scores'!BM736&lt;&gt;"",'2. Enter scores'!$B736-'2. Enter scores'!BM736,"")</f>
        <v/>
      </c>
      <c r="BO732" s="125" t="str">
        <f>IF('2. Enter scores'!BN736&lt;&gt;"",'2. Enter scores'!$B736-'2. Enter scores'!BN736,"")</f>
        <v/>
      </c>
      <c r="BP732" s="108">
        <v>1000</v>
      </c>
    </row>
    <row r="733" spans="2:68" x14ac:dyDescent="0.35">
      <c r="B733" s="125" t="str">
        <f>IF('2. Enter scores'!A737&lt;&gt;"",'2. Enter scores'!A737,"")</f>
        <v/>
      </c>
      <c r="H733" s="125" t="str">
        <f>IF('2. Enter scores'!G737&lt;&gt;"",'2. Enter scores'!$B737-'2. Enter scores'!G737,"")</f>
        <v/>
      </c>
      <c r="I733" s="125" t="str">
        <f>IF('2. Enter scores'!H737&lt;&gt;"",'2. Enter scores'!$B737-'2. Enter scores'!H737,"")</f>
        <v/>
      </c>
      <c r="J733" s="125" t="str">
        <f>IF('2. Enter scores'!I737&lt;&gt;"",'2. Enter scores'!$B737-'2. Enter scores'!I737,"")</f>
        <v/>
      </c>
      <c r="K733" s="125" t="str">
        <f>IF('2. Enter scores'!J737&lt;&gt;"",'2. Enter scores'!$B737-'2. Enter scores'!J737,"")</f>
        <v/>
      </c>
      <c r="L733" s="125" t="str">
        <f>IF('2. Enter scores'!K737&lt;&gt;"",'2. Enter scores'!$B737-'2. Enter scores'!K737,"")</f>
        <v/>
      </c>
      <c r="M733" s="125" t="str">
        <f>IF('2. Enter scores'!L737&lt;&gt;"",'2. Enter scores'!$B737-'2. Enter scores'!L737,"")</f>
        <v/>
      </c>
      <c r="N733" s="125" t="str">
        <f>IF('2. Enter scores'!M737&lt;&gt;"",'2. Enter scores'!$B737-'2. Enter scores'!M737,"")</f>
        <v/>
      </c>
      <c r="O733" s="125" t="str">
        <f>IF('2. Enter scores'!N737&lt;&gt;"",'2. Enter scores'!$B737-'2. Enter scores'!N737,"")</f>
        <v/>
      </c>
      <c r="P733" s="125" t="str">
        <f>IF('2. Enter scores'!O737&lt;&gt;"",'2. Enter scores'!$B737-'2. Enter scores'!O737,"")</f>
        <v/>
      </c>
      <c r="Q733" s="125" t="str">
        <f>IF('2. Enter scores'!P737&lt;&gt;"",'2. Enter scores'!$B737-'2. Enter scores'!P737,"")</f>
        <v/>
      </c>
      <c r="R733" s="125" t="str">
        <f>IF('2. Enter scores'!Q737&lt;&gt;"",'2. Enter scores'!$B737-'2. Enter scores'!Q737,"")</f>
        <v/>
      </c>
      <c r="S733" s="125" t="str">
        <f>IF('2. Enter scores'!R737&lt;&gt;"",'2. Enter scores'!$B737-'2. Enter scores'!R737,"")</f>
        <v/>
      </c>
      <c r="T733" s="125" t="str">
        <f>IF('2. Enter scores'!S737&lt;&gt;"",'2. Enter scores'!$B737-'2. Enter scores'!S737,"")</f>
        <v/>
      </c>
      <c r="U733" s="125" t="str">
        <f>IF('2. Enter scores'!T737&lt;&gt;"",'2. Enter scores'!$B737-'2. Enter scores'!T737,"")</f>
        <v/>
      </c>
      <c r="V733" s="125" t="str">
        <f>IF('2. Enter scores'!U737&lt;&gt;"",'2. Enter scores'!$B737-'2. Enter scores'!U737,"")</f>
        <v/>
      </c>
      <c r="W733" s="125" t="str">
        <f>IF('2. Enter scores'!V737&lt;&gt;"",'2. Enter scores'!$B737-'2. Enter scores'!V737,"")</f>
        <v/>
      </c>
      <c r="X733" s="125" t="str">
        <f>IF('2. Enter scores'!W737&lt;&gt;"",'2. Enter scores'!$B737-'2. Enter scores'!W737,"")</f>
        <v/>
      </c>
      <c r="Y733" s="125" t="str">
        <f>IF('2. Enter scores'!X737&lt;&gt;"",'2. Enter scores'!$B737-'2. Enter scores'!X737,"")</f>
        <v/>
      </c>
      <c r="Z733" s="125" t="str">
        <f>IF('2. Enter scores'!Y737&lt;&gt;"",'2. Enter scores'!$B737-'2. Enter scores'!Y737,"")</f>
        <v/>
      </c>
      <c r="AA733" s="125" t="str">
        <f>IF('2. Enter scores'!Z737&lt;&gt;"",'2. Enter scores'!$B737-'2. Enter scores'!Z737,"")</f>
        <v/>
      </c>
      <c r="AB733" s="125" t="str">
        <f>IF('2. Enter scores'!AA737&lt;&gt;"",'2. Enter scores'!$B737-'2. Enter scores'!AA737,"")</f>
        <v/>
      </c>
      <c r="AC733" s="125" t="str">
        <f>IF('2. Enter scores'!AB737&lt;&gt;"",'2. Enter scores'!$B737-'2. Enter scores'!AB737,"")</f>
        <v/>
      </c>
      <c r="AD733" s="125" t="str">
        <f>IF('2. Enter scores'!AC737&lt;&gt;"",'2. Enter scores'!$B737-'2. Enter scores'!AC737,"")</f>
        <v/>
      </c>
      <c r="AE733" s="125" t="str">
        <f>IF('2. Enter scores'!AD737&lt;&gt;"",'2. Enter scores'!$B737-'2. Enter scores'!AD737,"")</f>
        <v/>
      </c>
      <c r="AF733" s="125" t="str">
        <f>IF('2. Enter scores'!AE737&lt;&gt;"",'2. Enter scores'!$B737-'2. Enter scores'!AE737,"")</f>
        <v/>
      </c>
      <c r="AG733" s="125" t="str">
        <f>IF('2. Enter scores'!AF737&lt;&gt;"",'2. Enter scores'!$B737-'2. Enter scores'!AF737,"")</f>
        <v/>
      </c>
      <c r="AH733" s="125" t="str">
        <f>IF('2. Enter scores'!AG737&lt;&gt;"",'2. Enter scores'!$B737-'2. Enter scores'!AG737,"")</f>
        <v/>
      </c>
      <c r="AI733" s="125" t="str">
        <f>IF('2. Enter scores'!AH737&lt;&gt;"",'2. Enter scores'!$B737-'2. Enter scores'!AH737,"")</f>
        <v/>
      </c>
      <c r="AJ733" s="125" t="str">
        <f>IF('2. Enter scores'!AI737&lt;&gt;"",'2. Enter scores'!$B737-'2. Enter scores'!AI737,"")</f>
        <v/>
      </c>
      <c r="AK733" s="125" t="str">
        <f>IF('2. Enter scores'!AJ737&lt;&gt;"",'2. Enter scores'!$B737-'2. Enter scores'!AJ737,"")</f>
        <v/>
      </c>
      <c r="AL733" s="125" t="str">
        <f>IF('2. Enter scores'!AK737&lt;&gt;"",'2. Enter scores'!$B737-'2. Enter scores'!AK737,"")</f>
        <v/>
      </c>
      <c r="AM733" s="125" t="str">
        <f>IF('2. Enter scores'!AL737&lt;&gt;"",'2. Enter scores'!$B737-'2. Enter scores'!AL737,"")</f>
        <v/>
      </c>
      <c r="AN733" s="125" t="str">
        <f>IF('2. Enter scores'!AM737&lt;&gt;"",'2. Enter scores'!$B737-'2. Enter scores'!AM737,"")</f>
        <v/>
      </c>
      <c r="AO733" s="125" t="str">
        <f>IF('2. Enter scores'!AN737&lt;&gt;"",'2. Enter scores'!$B737-'2. Enter scores'!AN737,"")</f>
        <v/>
      </c>
      <c r="AP733" s="125" t="str">
        <f>IF('2. Enter scores'!AO737&lt;&gt;"",'2. Enter scores'!$B737-'2. Enter scores'!AO737,"")</f>
        <v/>
      </c>
      <c r="AQ733" s="125" t="str">
        <f>IF('2. Enter scores'!AP737&lt;&gt;"",'2. Enter scores'!$B737-'2. Enter scores'!AP737,"")</f>
        <v/>
      </c>
      <c r="AR733" s="125" t="str">
        <f>IF('2. Enter scores'!AQ737&lt;&gt;"",'2. Enter scores'!$B737-'2. Enter scores'!AQ737,"")</f>
        <v/>
      </c>
      <c r="AS733" s="125" t="str">
        <f>IF('2. Enter scores'!AR737&lt;&gt;"",'2. Enter scores'!$B737-'2. Enter scores'!AR737,"")</f>
        <v/>
      </c>
      <c r="AT733" s="125" t="str">
        <f>IF('2. Enter scores'!AS737&lt;&gt;"",'2. Enter scores'!$B737-'2. Enter scores'!AS737,"")</f>
        <v/>
      </c>
      <c r="AU733" s="125" t="str">
        <f>IF('2. Enter scores'!AT737&lt;&gt;"",'2. Enter scores'!$B737-'2. Enter scores'!AT737,"")</f>
        <v/>
      </c>
      <c r="AV733" s="125" t="str">
        <f>IF('2. Enter scores'!AU737&lt;&gt;"",'2. Enter scores'!$B737-'2. Enter scores'!AU737,"")</f>
        <v/>
      </c>
      <c r="AW733" s="125" t="str">
        <f>IF('2. Enter scores'!AV737&lt;&gt;"",'2. Enter scores'!$B737-'2. Enter scores'!AV737,"")</f>
        <v/>
      </c>
      <c r="AX733" s="125" t="str">
        <f>IF('2. Enter scores'!AW737&lt;&gt;"",'2. Enter scores'!$B737-'2. Enter scores'!AW737,"")</f>
        <v/>
      </c>
      <c r="AY733" s="125" t="str">
        <f>IF('2. Enter scores'!AX737&lt;&gt;"",'2. Enter scores'!$B737-'2. Enter scores'!AX737,"")</f>
        <v/>
      </c>
      <c r="AZ733" s="125" t="str">
        <f>IF('2. Enter scores'!AY737&lt;&gt;"",'2. Enter scores'!$B737-'2. Enter scores'!AY737,"")</f>
        <v/>
      </c>
      <c r="BA733" s="125" t="str">
        <f>IF('2. Enter scores'!AZ737&lt;&gt;"",'2. Enter scores'!$B737-'2. Enter scores'!AZ737,"")</f>
        <v/>
      </c>
      <c r="BB733" s="125" t="str">
        <f>IF('2. Enter scores'!BA737&lt;&gt;"",'2. Enter scores'!$B737-'2. Enter scores'!BA737,"")</f>
        <v/>
      </c>
      <c r="BC733" s="125" t="str">
        <f>IF('2. Enter scores'!BB737&lt;&gt;"",'2. Enter scores'!$B737-'2. Enter scores'!BB737,"")</f>
        <v/>
      </c>
      <c r="BD733" s="125" t="str">
        <f>IF('2. Enter scores'!BC737&lt;&gt;"",'2. Enter scores'!$B737-'2. Enter scores'!BC737,"")</f>
        <v/>
      </c>
      <c r="BE733" s="125" t="str">
        <f>IF('2. Enter scores'!BD737&lt;&gt;"",'2. Enter scores'!$B737-'2. Enter scores'!BD737,"")</f>
        <v/>
      </c>
      <c r="BF733" s="125" t="str">
        <f>IF('2. Enter scores'!BE737&lt;&gt;"",'2. Enter scores'!$B737-'2. Enter scores'!BE737,"")</f>
        <v/>
      </c>
      <c r="BG733" s="125" t="str">
        <f>IF('2. Enter scores'!BF737&lt;&gt;"",'2. Enter scores'!$B737-'2. Enter scores'!BF737,"")</f>
        <v/>
      </c>
      <c r="BH733" s="125" t="str">
        <f>IF('2. Enter scores'!BG737&lt;&gt;"",'2. Enter scores'!$B737-'2. Enter scores'!BG737,"")</f>
        <v/>
      </c>
      <c r="BI733" s="125" t="str">
        <f>IF('2. Enter scores'!BH737&lt;&gt;"",'2. Enter scores'!$B737-'2. Enter scores'!BH737,"")</f>
        <v/>
      </c>
      <c r="BJ733" s="125" t="str">
        <f>IF('2. Enter scores'!BI737&lt;&gt;"",'2. Enter scores'!$B737-'2. Enter scores'!BI737,"")</f>
        <v/>
      </c>
      <c r="BK733" s="125" t="str">
        <f>IF('2. Enter scores'!BJ737&lt;&gt;"",'2. Enter scores'!$B737-'2. Enter scores'!BJ737,"")</f>
        <v/>
      </c>
      <c r="BL733" s="125" t="str">
        <f>IF('2. Enter scores'!BK737&lt;&gt;"",'2. Enter scores'!$B737-'2. Enter scores'!BK737,"")</f>
        <v/>
      </c>
      <c r="BM733" s="125" t="str">
        <f>IF('2. Enter scores'!BL737&lt;&gt;"",'2. Enter scores'!$B737-'2. Enter scores'!BL737,"")</f>
        <v/>
      </c>
      <c r="BN733" s="125" t="str">
        <f>IF('2. Enter scores'!BM737&lt;&gt;"",'2. Enter scores'!$B737-'2. Enter scores'!BM737,"")</f>
        <v/>
      </c>
      <c r="BO733" s="125" t="str">
        <f>IF('2. Enter scores'!BN737&lt;&gt;"",'2. Enter scores'!$B737-'2. Enter scores'!BN737,"")</f>
        <v/>
      </c>
      <c r="BP733" s="108">
        <v>1000</v>
      </c>
    </row>
    <row r="734" spans="2:68" x14ac:dyDescent="0.35">
      <c r="B734" s="125" t="str">
        <f>IF('2. Enter scores'!A738&lt;&gt;"",'2. Enter scores'!A738,"")</f>
        <v/>
      </c>
      <c r="H734" s="125" t="str">
        <f>IF('2. Enter scores'!G738&lt;&gt;"",'2. Enter scores'!$B738-'2. Enter scores'!G738,"")</f>
        <v/>
      </c>
      <c r="I734" s="125" t="str">
        <f>IF('2. Enter scores'!H738&lt;&gt;"",'2. Enter scores'!$B738-'2. Enter scores'!H738,"")</f>
        <v/>
      </c>
      <c r="J734" s="125" t="str">
        <f>IF('2. Enter scores'!I738&lt;&gt;"",'2. Enter scores'!$B738-'2. Enter scores'!I738,"")</f>
        <v/>
      </c>
      <c r="K734" s="125" t="str">
        <f>IF('2. Enter scores'!J738&lt;&gt;"",'2. Enter scores'!$B738-'2. Enter scores'!J738,"")</f>
        <v/>
      </c>
      <c r="L734" s="125" t="str">
        <f>IF('2. Enter scores'!K738&lt;&gt;"",'2. Enter scores'!$B738-'2. Enter scores'!K738,"")</f>
        <v/>
      </c>
      <c r="M734" s="125" t="str">
        <f>IF('2. Enter scores'!L738&lt;&gt;"",'2. Enter scores'!$B738-'2. Enter scores'!L738,"")</f>
        <v/>
      </c>
      <c r="N734" s="125" t="str">
        <f>IF('2. Enter scores'!M738&lt;&gt;"",'2. Enter scores'!$B738-'2. Enter scores'!M738,"")</f>
        <v/>
      </c>
      <c r="O734" s="125" t="str">
        <f>IF('2. Enter scores'!N738&lt;&gt;"",'2. Enter scores'!$B738-'2. Enter scores'!N738,"")</f>
        <v/>
      </c>
      <c r="P734" s="125" t="str">
        <f>IF('2. Enter scores'!O738&lt;&gt;"",'2. Enter scores'!$B738-'2. Enter scores'!O738,"")</f>
        <v/>
      </c>
      <c r="Q734" s="125" t="str">
        <f>IF('2. Enter scores'!P738&lt;&gt;"",'2. Enter scores'!$B738-'2. Enter scores'!P738,"")</f>
        <v/>
      </c>
      <c r="R734" s="125" t="str">
        <f>IF('2. Enter scores'!Q738&lt;&gt;"",'2. Enter scores'!$B738-'2. Enter scores'!Q738,"")</f>
        <v/>
      </c>
      <c r="S734" s="125" t="str">
        <f>IF('2. Enter scores'!R738&lt;&gt;"",'2. Enter scores'!$B738-'2. Enter scores'!R738,"")</f>
        <v/>
      </c>
      <c r="T734" s="125" t="str">
        <f>IF('2. Enter scores'!S738&lt;&gt;"",'2. Enter scores'!$B738-'2. Enter scores'!S738,"")</f>
        <v/>
      </c>
      <c r="U734" s="125" t="str">
        <f>IF('2. Enter scores'!T738&lt;&gt;"",'2. Enter scores'!$B738-'2. Enter scores'!T738,"")</f>
        <v/>
      </c>
      <c r="V734" s="125" t="str">
        <f>IF('2. Enter scores'!U738&lt;&gt;"",'2. Enter scores'!$B738-'2. Enter scores'!U738,"")</f>
        <v/>
      </c>
      <c r="W734" s="125" t="str">
        <f>IF('2. Enter scores'!V738&lt;&gt;"",'2. Enter scores'!$B738-'2. Enter scores'!V738,"")</f>
        <v/>
      </c>
      <c r="X734" s="125" t="str">
        <f>IF('2. Enter scores'!W738&lt;&gt;"",'2. Enter scores'!$B738-'2. Enter scores'!W738,"")</f>
        <v/>
      </c>
      <c r="Y734" s="125" t="str">
        <f>IF('2. Enter scores'!X738&lt;&gt;"",'2. Enter scores'!$B738-'2. Enter scores'!X738,"")</f>
        <v/>
      </c>
      <c r="Z734" s="125" t="str">
        <f>IF('2. Enter scores'!Y738&lt;&gt;"",'2. Enter scores'!$B738-'2. Enter scores'!Y738,"")</f>
        <v/>
      </c>
      <c r="AA734" s="125" t="str">
        <f>IF('2. Enter scores'!Z738&lt;&gt;"",'2. Enter scores'!$B738-'2. Enter scores'!Z738,"")</f>
        <v/>
      </c>
      <c r="AB734" s="125" t="str">
        <f>IF('2. Enter scores'!AA738&lt;&gt;"",'2. Enter scores'!$B738-'2. Enter scores'!AA738,"")</f>
        <v/>
      </c>
      <c r="AC734" s="125" t="str">
        <f>IF('2. Enter scores'!AB738&lt;&gt;"",'2. Enter scores'!$B738-'2. Enter scores'!AB738,"")</f>
        <v/>
      </c>
      <c r="AD734" s="125" t="str">
        <f>IF('2. Enter scores'!AC738&lt;&gt;"",'2. Enter scores'!$B738-'2. Enter scores'!AC738,"")</f>
        <v/>
      </c>
      <c r="AE734" s="125" t="str">
        <f>IF('2. Enter scores'!AD738&lt;&gt;"",'2. Enter scores'!$B738-'2. Enter scores'!AD738,"")</f>
        <v/>
      </c>
      <c r="AF734" s="125" t="str">
        <f>IF('2. Enter scores'!AE738&lt;&gt;"",'2. Enter scores'!$B738-'2. Enter scores'!AE738,"")</f>
        <v/>
      </c>
      <c r="AG734" s="125" t="str">
        <f>IF('2. Enter scores'!AF738&lt;&gt;"",'2. Enter scores'!$B738-'2. Enter scores'!AF738,"")</f>
        <v/>
      </c>
      <c r="AH734" s="125" t="str">
        <f>IF('2. Enter scores'!AG738&lt;&gt;"",'2. Enter scores'!$B738-'2. Enter scores'!AG738,"")</f>
        <v/>
      </c>
      <c r="AI734" s="125" t="str">
        <f>IF('2. Enter scores'!AH738&lt;&gt;"",'2. Enter scores'!$B738-'2. Enter scores'!AH738,"")</f>
        <v/>
      </c>
      <c r="AJ734" s="125" t="str">
        <f>IF('2. Enter scores'!AI738&lt;&gt;"",'2. Enter scores'!$B738-'2. Enter scores'!AI738,"")</f>
        <v/>
      </c>
      <c r="AK734" s="125" t="str">
        <f>IF('2. Enter scores'!AJ738&lt;&gt;"",'2. Enter scores'!$B738-'2. Enter scores'!AJ738,"")</f>
        <v/>
      </c>
      <c r="AL734" s="125" t="str">
        <f>IF('2. Enter scores'!AK738&lt;&gt;"",'2. Enter scores'!$B738-'2. Enter scores'!AK738,"")</f>
        <v/>
      </c>
      <c r="AM734" s="125" t="str">
        <f>IF('2. Enter scores'!AL738&lt;&gt;"",'2. Enter scores'!$B738-'2. Enter scores'!AL738,"")</f>
        <v/>
      </c>
      <c r="AN734" s="125" t="str">
        <f>IF('2. Enter scores'!AM738&lt;&gt;"",'2. Enter scores'!$B738-'2. Enter scores'!AM738,"")</f>
        <v/>
      </c>
      <c r="AO734" s="125" t="str">
        <f>IF('2. Enter scores'!AN738&lt;&gt;"",'2. Enter scores'!$B738-'2. Enter scores'!AN738,"")</f>
        <v/>
      </c>
      <c r="AP734" s="125" t="str">
        <f>IF('2. Enter scores'!AO738&lt;&gt;"",'2. Enter scores'!$B738-'2. Enter scores'!AO738,"")</f>
        <v/>
      </c>
      <c r="AQ734" s="125" t="str">
        <f>IF('2. Enter scores'!AP738&lt;&gt;"",'2. Enter scores'!$B738-'2. Enter scores'!AP738,"")</f>
        <v/>
      </c>
      <c r="AR734" s="125" t="str">
        <f>IF('2. Enter scores'!AQ738&lt;&gt;"",'2. Enter scores'!$B738-'2. Enter scores'!AQ738,"")</f>
        <v/>
      </c>
      <c r="AS734" s="125" t="str">
        <f>IF('2. Enter scores'!AR738&lt;&gt;"",'2. Enter scores'!$B738-'2. Enter scores'!AR738,"")</f>
        <v/>
      </c>
      <c r="AT734" s="125" t="str">
        <f>IF('2. Enter scores'!AS738&lt;&gt;"",'2. Enter scores'!$B738-'2. Enter scores'!AS738,"")</f>
        <v/>
      </c>
      <c r="AU734" s="125" t="str">
        <f>IF('2. Enter scores'!AT738&lt;&gt;"",'2. Enter scores'!$B738-'2. Enter scores'!AT738,"")</f>
        <v/>
      </c>
      <c r="AV734" s="125" t="str">
        <f>IF('2. Enter scores'!AU738&lt;&gt;"",'2. Enter scores'!$B738-'2. Enter scores'!AU738,"")</f>
        <v/>
      </c>
      <c r="AW734" s="125" t="str">
        <f>IF('2. Enter scores'!AV738&lt;&gt;"",'2. Enter scores'!$B738-'2. Enter scores'!AV738,"")</f>
        <v/>
      </c>
      <c r="AX734" s="125" t="str">
        <f>IF('2. Enter scores'!AW738&lt;&gt;"",'2. Enter scores'!$B738-'2. Enter scores'!AW738,"")</f>
        <v/>
      </c>
      <c r="AY734" s="125" t="str">
        <f>IF('2. Enter scores'!AX738&lt;&gt;"",'2. Enter scores'!$B738-'2. Enter scores'!AX738,"")</f>
        <v/>
      </c>
      <c r="AZ734" s="125" t="str">
        <f>IF('2. Enter scores'!AY738&lt;&gt;"",'2. Enter scores'!$B738-'2. Enter scores'!AY738,"")</f>
        <v/>
      </c>
      <c r="BA734" s="125" t="str">
        <f>IF('2. Enter scores'!AZ738&lt;&gt;"",'2. Enter scores'!$B738-'2. Enter scores'!AZ738,"")</f>
        <v/>
      </c>
      <c r="BB734" s="125" t="str">
        <f>IF('2. Enter scores'!BA738&lt;&gt;"",'2. Enter scores'!$B738-'2. Enter scores'!BA738,"")</f>
        <v/>
      </c>
      <c r="BC734" s="125" t="str">
        <f>IF('2. Enter scores'!BB738&lt;&gt;"",'2. Enter scores'!$B738-'2. Enter scores'!BB738,"")</f>
        <v/>
      </c>
      <c r="BD734" s="125" t="str">
        <f>IF('2. Enter scores'!BC738&lt;&gt;"",'2. Enter scores'!$B738-'2. Enter scores'!BC738,"")</f>
        <v/>
      </c>
      <c r="BE734" s="125" t="str">
        <f>IF('2. Enter scores'!BD738&lt;&gt;"",'2. Enter scores'!$B738-'2. Enter scores'!BD738,"")</f>
        <v/>
      </c>
      <c r="BF734" s="125" t="str">
        <f>IF('2. Enter scores'!BE738&lt;&gt;"",'2. Enter scores'!$B738-'2. Enter scores'!BE738,"")</f>
        <v/>
      </c>
      <c r="BG734" s="125" t="str">
        <f>IF('2. Enter scores'!BF738&lt;&gt;"",'2. Enter scores'!$B738-'2. Enter scores'!BF738,"")</f>
        <v/>
      </c>
      <c r="BH734" s="125" t="str">
        <f>IF('2. Enter scores'!BG738&lt;&gt;"",'2. Enter scores'!$B738-'2. Enter scores'!BG738,"")</f>
        <v/>
      </c>
      <c r="BI734" s="125" t="str">
        <f>IF('2. Enter scores'!BH738&lt;&gt;"",'2. Enter scores'!$B738-'2. Enter scores'!BH738,"")</f>
        <v/>
      </c>
      <c r="BJ734" s="125" t="str">
        <f>IF('2. Enter scores'!BI738&lt;&gt;"",'2. Enter scores'!$B738-'2. Enter scores'!BI738,"")</f>
        <v/>
      </c>
      <c r="BK734" s="125" t="str">
        <f>IF('2. Enter scores'!BJ738&lt;&gt;"",'2. Enter scores'!$B738-'2. Enter scores'!BJ738,"")</f>
        <v/>
      </c>
      <c r="BL734" s="125" t="str">
        <f>IF('2. Enter scores'!BK738&lt;&gt;"",'2. Enter scores'!$B738-'2. Enter scores'!BK738,"")</f>
        <v/>
      </c>
      <c r="BM734" s="125" t="str">
        <f>IF('2. Enter scores'!BL738&lt;&gt;"",'2. Enter scores'!$B738-'2. Enter scores'!BL738,"")</f>
        <v/>
      </c>
      <c r="BN734" s="125" t="str">
        <f>IF('2. Enter scores'!BM738&lt;&gt;"",'2. Enter scores'!$B738-'2. Enter scores'!BM738,"")</f>
        <v/>
      </c>
      <c r="BO734" s="125" t="str">
        <f>IF('2. Enter scores'!BN738&lt;&gt;"",'2. Enter scores'!$B738-'2. Enter scores'!BN738,"")</f>
        <v/>
      </c>
      <c r="BP734" s="108">
        <v>1000</v>
      </c>
    </row>
    <row r="735" spans="2:68" x14ac:dyDescent="0.35">
      <c r="B735" s="125" t="str">
        <f>IF('2. Enter scores'!A739&lt;&gt;"",'2. Enter scores'!A739,"")</f>
        <v/>
      </c>
      <c r="H735" s="125" t="str">
        <f>IF('2. Enter scores'!G739&lt;&gt;"",'2. Enter scores'!$B739-'2. Enter scores'!G739,"")</f>
        <v/>
      </c>
      <c r="I735" s="125" t="str">
        <f>IF('2. Enter scores'!H739&lt;&gt;"",'2. Enter scores'!$B739-'2. Enter scores'!H739,"")</f>
        <v/>
      </c>
      <c r="J735" s="125" t="str">
        <f>IF('2. Enter scores'!I739&lt;&gt;"",'2. Enter scores'!$B739-'2. Enter scores'!I739,"")</f>
        <v/>
      </c>
      <c r="K735" s="125" t="str">
        <f>IF('2. Enter scores'!J739&lt;&gt;"",'2. Enter scores'!$B739-'2. Enter scores'!J739,"")</f>
        <v/>
      </c>
      <c r="L735" s="125" t="str">
        <f>IF('2. Enter scores'!K739&lt;&gt;"",'2. Enter scores'!$B739-'2. Enter scores'!K739,"")</f>
        <v/>
      </c>
      <c r="M735" s="125" t="str">
        <f>IF('2. Enter scores'!L739&lt;&gt;"",'2. Enter scores'!$B739-'2. Enter scores'!L739,"")</f>
        <v/>
      </c>
      <c r="N735" s="125" t="str">
        <f>IF('2. Enter scores'!M739&lt;&gt;"",'2. Enter scores'!$B739-'2. Enter scores'!M739,"")</f>
        <v/>
      </c>
      <c r="O735" s="125" t="str">
        <f>IF('2. Enter scores'!N739&lt;&gt;"",'2. Enter scores'!$B739-'2. Enter scores'!N739,"")</f>
        <v/>
      </c>
      <c r="P735" s="125" t="str">
        <f>IF('2. Enter scores'!O739&lt;&gt;"",'2. Enter scores'!$B739-'2. Enter scores'!O739,"")</f>
        <v/>
      </c>
      <c r="Q735" s="125" t="str">
        <f>IF('2. Enter scores'!P739&lt;&gt;"",'2. Enter scores'!$B739-'2. Enter scores'!P739,"")</f>
        <v/>
      </c>
      <c r="R735" s="125" t="str">
        <f>IF('2. Enter scores'!Q739&lt;&gt;"",'2. Enter scores'!$B739-'2. Enter scores'!Q739,"")</f>
        <v/>
      </c>
      <c r="S735" s="125" t="str">
        <f>IF('2. Enter scores'!R739&lt;&gt;"",'2. Enter scores'!$B739-'2. Enter scores'!R739,"")</f>
        <v/>
      </c>
      <c r="T735" s="125" t="str">
        <f>IF('2. Enter scores'!S739&lt;&gt;"",'2. Enter scores'!$B739-'2. Enter scores'!S739,"")</f>
        <v/>
      </c>
      <c r="U735" s="125" t="str">
        <f>IF('2. Enter scores'!T739&lt;&gt;"",'2. Enter scores'!$B739-'2. Enter scores'!T739,"")</f>
        <v/>
      </c>
      <c r="V735" s="125" t="str">
        <f>IF('2. Enter scores'!U739&lt;&gt;"",'2. Enter scores'!$B739-'2. Enter scores'!U739,"")</f>
        <v/>
      </c>
      <c r="W735" s="125" t="str">
        <f>IF('2. Enter scores'!V739&lt;&gt;"",'2. Enter scores'!$B739-'2. Enter scores'!V739,"")</f>
        <v/>
      </c>
      <c r="X735" s="125" t="str">
        <f>IF('2. Enter scores'!W739&lt;&gt;"",'2. Enter scores'!$B739-'2. Enter scores'!W739,"")</f>
        <v/>
      </c>
      <c r="Y735" s="125" t="str">
        <f>IF('2. Enter scores'!X739&lt;&gt;"",'2. Enter scores'!$B739-'2. Enter scores'!X739,"")</f>
        <v/>
      </c>
      <c r="Z735" s="125" t="str">
        <f>IF('2. Enter scores'!Y739&lt;&gt;"",'2. Enter scores'!$B739-'2. Enter scores'!Y739,"")</f>
        <v/>
      </c>
      <c r="AA735" s="125" t="str">
        <f>IF('2. Enter scores'!Z739&lt;&gt;"",'2. Enter scores'!$B739-'2. Enter scores'!Z739,"")</f>
        <v/>
      </c>
      <c r="AB735" s="125" t="str">
        <f>IF('2. Enter scores'!AA739&lt;&gt;"",'2. Enter scores'!$B739-'2. Enter scores'!AA739,"")</f>
        <v/>
      </c>
      <c r="AC735" s="125" t="str">
        <f>IF('2. Enter scores'!AB739&lt;&gt;"",'2. Enter scores'!$B739-'2. Enter scores'!AB739,"")</f>
        <v/>
      </c>
      <c r="AD735" s="125" t="str">
        <f>IF('2. Enter scores'!AC739&lt;&gt;"",'2. Enter scores'!$B739-'2. Enter scores'!AC739,"")</f>
        <v/>
      </c>
      <c r="AE735" s="125" t="str">
        <f>IF('2. Enter scores'!AD739&lt;&gt;"",'2. Enter scores'!$B739-'2. Enter scores'!AD739,"")</f>
        <v/>
      </c>
      <c r="AF735" s="125" t="str">
        <f>IF('2. Enter scores'!AE739&lt;&gt;"",'2. Enter scores'!$B739-'2. Enter scores'!AE739,"")</f>
        <v/>
      </c>
      <c r="AG735" s="125" t="str">
        <f>IF('2. Enter scores'!AF739&lt;&gt;"",'2. Enter scores'!$B739-'2. Enter scores'!AF739,"")</f>
        <v/>
      </c>
      <c r="AH735" s="125" t="str">
        <f>IF('2. Enter scores'!AG739&lt;&gt;"",'2. Enter scores'!$B739-'2. Enter scores'!AG739,"")</f>
        <v/>
      </c>
      <c r="AI735" s="125" t="str">
        <f>IF('2. Enter scores'!AH739&lt;&gt;"",'2. Enter scores'!$B739-'2. Enter scores'!AH739,"")</f>
        <v/>
      </c>
      <c r="AJ735" s="125" t="str">
        <f>IF('2. Enter scores'!AI739&lt;&gt;"",'2. Enter scores'!$B739-'2. Enter scores'!AI739,"")</f>
        <v/>
      </c>
      <c r="AK735" s="125" t="str">
        <f>IF('2. Enter scores'!AJ739&lt;&gt;"",'2. Enter scores'!$B739-'2. Enter scores'!AJ739,"")</f>
        <v/>
      </c>
      <c r="AL735" s="125" t="str">
        <f>IF('2. Enter scores'!AK739&lt;&gt;"",'2. Enter scores'!$B739-'2. Enter scores'!AK739,"")</f>
        <v/>
      </c>
      <c r="AM735" s="125" t="str">
        <f>IF('2. Enter scores'!AL739&lt;&gt;"",'2. Enter scores'!$B739-'2. Enter scores'!AL739,"")</f>
        <v/>
      </c>
      <c r="AN735" s="125" t="str">
        <f>IF('2. Enter scores'!AM739&lt;&gt;"",'2. Enter scores'!$B739-'2. Enter scores'!AM739,"")</f>
        <v/>
      </c>
      <c r="AO735" s="125" t="str">
        <f>IF('2. Enter scores'!AN739&lt;&gt;"",'2. Enter scores'!$B739-'2. Enter scores'!AN739,"")</f>
        <v/>
      </c>
      <c r="AP735" s="125" t="str">
        <f>IF('2. Enter scores'!AO739&lt;&gt;"",'2. Enter scores'!$B739-'2. Enter scores'!AO739,"")</f>
        <v/>
      </c>
      <c r="AQ735" s="125" t="str">
        <f>IF('2. Enter scores'!AP739&lt;&gt;"",'2. Enter scores'!$B739-'2. Enter scores'!AP739,"")</f>
        <v/>
      </c>
      <c r="AR735" s="125" t="str">
        <f>IF('2. Enter scores'!AQ739&lt;&gt;"",'2. Enter scores'!$B739-'2. Enter scores'!AQ739,"")</f>
        <v/>
      </c>
      <c r="AS735" s="125" t="str">
        <f>IF('2. Enter scores'!AR739&lt;&gt;"",'2. Enter scores'!$B739-'2. Enter scores'!AR739,"")</f>
        <v/>
      </c>
      <c r="AT735" s="125" t="str">
        <f>IF('2. Enter scores'!AS739&lt;&gt;"",'2. Enter scores'!$B739-'2. Enter scores'!AS739,"")</f>
        <v/>
      </c>
      <c r="AU735" s="125" t="str">
        <f>IF('2. Enter scores'!AT739&lt;&gt;"",'2. Enter scores'!$B739-'2. Enter scores'!AT739,"")</f>
        <v/>
      </c>
      <c r="AV735" s="125" t="str">
        <f>IF('2. Enter scores'!AU739&lt;&gt;"",'2. Enter scores'!$B739-'2. Enter scores'!AU739,"")</f>
        <v/>
      </c>
      <c r="AW735" s="125" t="str">
        <f>IF('2. Enter scores'!AV739&lt;&gt;"",'2. Enter scores'!$B739-'2. Enter scores'!AV739,"")</f>
        <v/>
      </c>
      <c r="AX735" s="125" t="str">
        <f>IF('2. Enter scores'!AW739&lt;&gt;"",'2. Enter scores'!$B739-'2. Enter scores'!AW739,"")</f>
        <v/>
      </c>
      <c r="AY735" s="125" t="str">
        <f>IF('2. Enter scores'!AX739&lt;&gt;"",'2. Enter scores'!$B739-'2. Enter scores'!AX739,"")</f>
        <v/>
      </c>
      <c r="AZ735" s="125" t="str">
        <f>IF('2. Enter scores'!AY739&lt;&gt;"",'2. Enter scores'!$B739-'2. Enter scores'!AY739,"")</f>
        <v/>
      </c>
      <c r="BA735" s="125" t="str">
        <f>IF('2. Enter scores'!AZ739&lt;&gt;"",'2. Enter scores'!$B739-'2. Enter scores'!AZ739,"")</f>
        <v/>
      </c>
      <c r="BB735" s="125" t="str">
        <f>IF('2. Enter scores'!BA739&lt;&gt;"",'2. Enter scores'!$B739-'2. Enter scores'!BA739,"")</f>
        <v/>
      </c>
      <c r="BC735" s="125" t="str">
        <f>IF('2. Enter scores'!BB739&lt;&gt;"",'2. Enter scores'!$B739-'2. Enter scores'!BB739,"")</f>
        <v/>
      </c>
      <c r="BD735" s="125" t="str">
        <f>IF('2. Enter scores'!BC739&lt;&gt;"",'2. Enter scores'!$B739-'2. Enter scores'!BC739,"")</f>
        <v/>
      </c>
      <c r="BE735" s="125" t="str">
        <f>IF('2. Enter scores'!BD739&lt;&gt;"",'2. Enter scores'!$B739-'2. Enter scores'!BD739,"")</f>
        <v/>
      </c>
      <c r="BF735" s="125" t="str">
        <f>IF('2. Enter scores'!BE739&lt;&gt;"",'2. Enter scores'!$B739-'2. Enter scores'!BE739,"")</f>
        <v/>
      </c>
      <c r="BG735" s="125" t="str">
        <f>IF('2. Enter scores'!BF739&lt;&gt;"",'2. Enter scores'!$B739-'2. Enter scores'!BF739,"")</f>
        <v/>
      </c>
      <c r="BH735" s="125" t="str">
        <f>IF('2. Enter scores'!BG739&lt;&gt;"",'2. Enter scores'!$B739-'2. Enter scores'!BG739,"")</f>
        <v/>
      </c>
      <c r="BI735" s="125" t="str">
        <f>IF('2. Enter scores'!BH739&lt;&gt;"",'2. Enter scores'!$B739-'2. Enter scores'!BH739,"")</f>
        <v/>
      </c>
      <c r="BJ735" s="125" t="str">
        <f>IF('2. Enter scores'!BI739&lt;&gt;"",'2. Enter scores'!$B739-'2. Enter scores'!BI739,"")</f>
        <v/>
      </c>
      <c r="BK735" s="125" t="str">
        <f>IF('2. Enter scores'!BJ739&lt;&gt;"",'2. Enter scores'!$B739-'2. Enter scores'!BJ739,"")</f>
        <v/>
      </c>
      <c r="BL735" s="125" t="str">
        <f>IF('2. Enter scores'!BK739&lt;&gt;"",'2. Enter scores'!$B739-'2. Enter scores'!BK739,"")</f>
        <v/>
      </c>
      <c r="BM735" s="125" t="str">
        <f>IF('2. Enter scores'!BL739&lt;&gt;"",'2. Enter scores'!$B739-'2. Enter scores'!BL739,"")</f>
        <v/>
      </c>
      <c r="BN735" s="125" t="str">
        <f>IF('2. Enter scores'!BM739&lt;&gt;"",'2. Enter scores'!$B739-'2. Enter scores'!BM739,"")</f>
        <v/>
      </c>
      <c r="BO735" s="125" t="str">
        <f>IF('2. Enter scores'!BN739&lt;&gt;"",'2. Enter scores'!$B739-'2. Enter scores'!BN739,"")</f>
        <v/>
      </c>
      <c r="BP735" s="108">
        <v>1000</v>
      </c>
    </row>
    <row r="736" spans="2:68" x14ac:dyDescent="0.35">
      <c r="B736" s="125" t="str">
        <f>IF('2. Enter scores'!A740&lt;&gt;"",'2. Enter scores'!A740,"")</f>
        <v/>
      </c>
      <c r="H736" s="125" t="str">
        <f>IF('2. Enter scores'!G740&lt;&gt;"",'2. Enter scores'!$B740-'2. Enter scores'!G740,"")</f>
        <v/>
      </c>
      <c r="I736" s="125" t="str">
        <f>IF('2. Enter scores'!H740&lt;&gt;"",'2. Enter scores'!$B740-'2. Enter scores'!H740,"")</f>
        <v/>
      </c>
      <c r="J736" s="125" t="str">
        <f>IF('2. Enter scores'!I740&lt;&gt;"",'2. Enter scores'!$B740-'2. Enter scores'!I740,"")</f>
        <v/>
      </c>
      <c r="K736" s="125" t="str">
        <f>IF('2. Enter scores'!J740&lt;&gt;"",'2. Enter scores'!$B740-'2. Enter scores'!J740,"")</f>
        <v/>
      </c>
      <c r="L736" s="125" t="str">
        <f>IF('2. Enter scores'!K740&lt;&gt;"",'2. Enter scores'!$B740-'2. Enter scores'!K740,"")</f>
        <v/>
      </c>
      <c r="M736" s="125" t="str">
        <f>IF('2. Enter scores'!L740&lt;&gt;"",'2. Enter scores'!$B740-'2. Enter scores'!L740,"")</f>
        <v/>
      </c>
      <c r="N736" s="125" t="str">
        <f>IF('2. Enter scores'!M740&lt;&gt;"",'2. Enter scores'!$B740-'2. Enter scores'!M740,"")</f>
        <v/>
      </c>
      <c r="O736" s="125" t="str">
        <f>IF('2. Enter scores'!N740&lt;&gt;"",'2. Enter scores'!$B740-'2. Enter scores'!N740,"")</f>
        <v/>
      </c>
      <c r="P736" s="125" t="str">
        <f>IF('2. Enter scores'!O740&lt;&gt;"",'2. Enter scores'!$B740-'2. Enter scores'!O740,"")</f>
        <v/>
      </c>
      <c r="Q736" s="125" t="str">
        <f>IF('2. Enter scores'!P740&lt;&gt;"",'2. Enter scores'!$B740-'2. Enter scores'!P740,"")</f>
        <v/>
      </c>
      <c r="R736" s="125" t="str">
        <f>IF('2. Enter scores'!Q740&lt;&gt;"",'2. Enter scores'!$B740-'2. Enter scores'!Q740,"")</f>
        <v/>
      </c>
      <c r="S736" s="125" t="str">
        <f>IF('2. Enter scores'!R740&lt;&gt;"",'2. Enter scores'!$B740-'2. Enter scores'!R740,"")</f>
        <v/>
      </c>
      <c r="T736" s="125" t="str">
        <f>IF('2. Enter scores'!S740&lt;&gt;"",'2. Enter scores'!$B740-'2. Enter scores'!S740,"")</f>
        <v/>
      </c>
      <c r="U736" s="125" t="str">
        <f>IF('2. Enter scores'!T740&lt;&gt;"",'2. Enter scores'!$B740-'2. Enter scores'!T740,"")</f>
        <v/>
      </c>
      <c r="V736" s="125" t="str">
        <f>IF('2. Enter scores'!U740&lt;&gt;"",'2. Enter scores'!$B740-'2. Enter scores'!U740,"")</f>
        <v/>
      </c>
      <c r="W736" s="125" t="str">
        <f>IF('2. Enter scores'!V740&lt;&gt;"",'2. Enter scores'!$B740-'2. Enter scores'!V740,"")</f>
        <v/>
      </c>
      <c r="X736" s="125" t="str">
        <f>IF('2. Enter scores'!W740&lt;&gt;"",'2. Enter scores'!$B740-'2. Enter scores'!W740,"")</f>
        <v/>
      </c>
      <c r="Y736" s="125" t="str">
        <f>IF('2. Enter scores'!X740&lt;&gt;"",'2. Enter scores'!$B740-'2. Enter scores'!X740,"")</f>
        <v/>
      </c>
      <c r="Z736" s="125" t="str">
        <f>IF('2. Enter scores'!Y740&lt;&gt;"",'2. Enter scores'!$B740-'2. Enter scores'!Y740,"")</f>
        <v/>
      </c>
      <c r="AA736" s="125" t="str">
        <f>IF('2. Enter scores'!Z740&lt;&gt;"",'2. Enter scores'!$B740-'2. Enter scores'!Z740,"")</f>
        <v/>
      </c>
      <c r="AB736" s="125" t="str">
        <f>IF('2. Enter scores'!AA740&lt;&gt;"",'2. Enter scores'!$B740-'2. Enter scores'!AA740,"")</f>
        <v/>
      </c>
      <c r="AC736" s="125" t="str">
        <f>IF('2. Enter scores'!AB740&lt;&gt;"",'2. Enter scores'!$B740-'2. Enter scores'!AB740,"")</f>
        <v/>
      </c>
      <c r="AD736" s="125" t="str">
        <f>IF('2. Enter scores'!AC740&lt;&gt;"",'2. Enter scores'!$B740-'2. Enter scores'!AC740,"")</f>
        <v/>
      </c>
      <c r="AE736" s="125" t="str">
        <f>IF('2. Enter scores'!AD740&lt;&gt;"",'2. Enter scores'!$B740-'2. Enter scores'!AD740,"")</f>
        <v/>
      </c>
      <c r="AF736" s="125" t="str">
        <f>IF('2. Enter scores'!AE740&lt;&gt;"",'2. Enter scores'!$B740-'2. Enter scores'!AE740,"")</f>
        <v/>
      </c>
      <c r="AG736" s="125" t="str">
        <f>IF('2. Enter scores'!AF740&lt;&gt;"",'2. Enter scores'!$B740-'2. Enter scores'!AF740,"")</f>
        <v/>
      </c>
      <c r="AH736" s="125" t="str">
        <f>IF('2. Enter scores'!AG740&lt;&gt;"",'2. Enter scores'!$B740-'2. Enter scores'!AG740,"")</f>
        <v/>
      </c>
      <c r="AI736" s="125" t="str">
        <f>IF('2. Enter scores'!AH740&lt;&gt;"",'2. Enter scores'!$B740-'2. Enter scores'!AH740,"")</f>
        <v/>
      </c>
      <c r="AJ736" s="125" t="str">
        <f>IF('2. Enter scores'!AI740&lt;&gt;"",'2. Enter scores'!$B740-'2. Enter scores'!AI740,"")</f>
        <v/>
      </c>
      <c r="AK736" s="125" t="str">
        <f>IF('2. Enter scores'!AJ740&lt;&gt;"",'2. Enter scores'!$B740-'2. Enter scores'!AJ740,"")</f>
        <v/>
      </c>
      <c r="AL736" s="125" t="str">
        <f>IF('2. Enter scores'!AK740&lt;&gt;"",'2. Enter scores'!$B740-'2. Enter scores'!AK740,"")</f>
        <v/>
      </c>
      <c r="AM736" s="125" t="str">
        <f>IF('2. Enter scores'!AL740&lt;&gt;"",'2. Enter scores'!$B740-'2. Enter scores'!AL740,"")</f>
        <v/>
      </c>
      <c r="AN736" s="125" t="str">
        <f>IF('2. Enter scores'!AM740&lt;&gt;"",'2. Enter scores'!$B740-'2. Enter scores'!AM740,"")</f>
        <v/>
      </c>
      <c r="AO736" s="125" t="str">
        <f>IF('2. Enter scores'!AN740&lt;&gt;"",'2. Enter scores'!$B740-'2. Enter scores'!AN740,"")</f>
        <v/>
      </c>
      <c r="AP736" s="125" t="str">
        <f>IF('2. Enter scores'!AO740&lt;&gt;"",'2. Enter scores'!$B740-'2. Enter scores'!AO740,"")</f>
        <v/>
      </c>
      <c r="AQ736" s="125" t="str">
        <f>IF('2. Enter scores'!AP740&lt;&gt;"",'2. Enter scores'!$B740-'2. Enter scores'!AP740,"")</f>
        <v/>
      </c>
      <c r="AR736" s="125" t="str">
        <f>IF('2. Enter scores'!AQ740&lt;&gt;"",'2. Enter scores'!$B740-'2. Enter scores'!AQ740,"")</f>
        <v/>
      </c>
      <c r="AS736" s="125" t="str">
        <f>IF('2. Enter scores'!AR740&lt;&gt;"",'2. Enter scores'!$B740-'2. Enter scores'!AR740,"")</f>
        <v/>
      </c>
      <c r="AT736" s="125" t="str">
        <f>IF('2. Enter scores'!AS740&lt;&gt;"",'2. Enter scores'!$B740-'2. Enter scores'!AS740,"")</f>
        <v/>
      </c>
      <c r="AU736" s="125" t="str">
        <f>IF('2. Enter scores'!AT740&lt;&gt;"",'2. Enter scores'!$B740-'2. Enter scores'!AT740,"")</f>
        <v/>
      </c>
      <c r="AV736" s="125" t="str">
        <f>IF('2. Enter scores'!AU740&lt;&gt;"",'2. Enter scores'!$B740-'2. Enter scores'!AU740,"")</f>
        <v/>
      </c>
      <c r="AW736" s="125" t="str">
        <f>IF('2. Enter scores'!AV740&lt;&gt;"",'2. Enter scores'!$B740-'2. Enter scores'!AV740,"")</f>
        <v/>
      </c>
      <c r="AX736" s="125" t="str">
        <f>IF('2. Enter scores'!AW740&lt;&gt;"",'2. Enter scores'!$B740-'2. Enter scores'!AW740,"")</f>
        <v/>
      </c>
      <c r="AY736" s="125" t="str">
        <f>IF('2. Enter scores'!AX740&lt;&gt;"",'2. Enter scores'!$B740-'2. Enter scores'!AX740,"")</f>
        <v/>
      </c>
      <c r="AZ736" s="125" t="str">
        <f>IF('2. Enter scores'!AY740&lt;&gt;"",'2. Enter scores'!$B740-'2. Enter scores'!AY740,"")</f>
        <v/>
      </c>
      <c r="BA736" s="125" t="str">
        <f>IF('2. Enter scores'!AZ740&lt;&gt;"",'2. Enter scores'!$B740-'2. Enter scores'!AZ740,"")</f>
        <v/>
      </c>
      <c r="BB736" s="125" t="str">
        <f>IF('2. Enter scores'!BA740&lt;&gt;"",'2. Enter scores'!$B740-'2. Enter scores'!BA740,"")</f>
        <v/>
      </c>
      <c r="BC736" s="125" t="str">
        <f>IF('2. Enter scores'!BB740&lt;&gt;"",'2. Enter scores'!$B740-'2. Enter scores'!BB740,"")</f>
        <v/>
      </c>
      <c r="BD736" s="125" t="str">
        <f>IF('2. Enter scores'!BC740&lt;&gt;"",'2. Enter scores'!$B740-'2. Enter scores'!BC740,"")</f>
        <v/>
      </c>
      <c r="BE736" s="125" t="str">
        <f>IF('2. Enter scores'!BD740&lt;&gt;"",'2. Enter scores'!$B740-'2. Enter scores'!BD740,"")</f>
        <v/>
      </c>
      <c r="BF736" s="125" t="str">
        <f>IF('2. Enter scores'!BE740&lt;&gt;"",'2. Enter scores'!$B740-'2. Enter scores'!BE740,"")</f>
        <v/>
      </c>
      <c r="BG736" s="125" t="str">
        <f>IF('2. Enter scores'!BF740&lt;&gt;"",'2. Enter scores'!$B740-'2. Enter scores'!BF740,"")</f>
        <v/>
      </c>
      <c r="BH736" s="125" t="str">
        <f>IF('2. Enter scores'!BG740&lt;&gt;"",'2. Enter scores'!$B740-'2. Enter scores'!BG740,"")</f>
        <v/>
      </c>
      <c r="BI736" s="125" t="str">
        <f>IF('2. Enter scores'!BH740&lt;&gt;"",'2. Enter scores'!$B740-'2. Enter scores'!BH740,"")</f>
        <v/>
      </c>
      <c r="BJ736" s="125" t="str">
        <f>IF('2. Enter scores'!BI740&lt;&gt;"",'2. Enter scores'!$B740-'2. Enter scores'!BI740,"")</f>
        <v/>
      </c>
      <c r="BK736" s="125" t="str">
        <f>IF('2. Enter scores'!BJ740&lt;&gt;"",'2. Enter scores'!$B740-'2. Enter scores'!BJ740,"")</f>
        <v/>
      </c>
      <c r="BL736" s="125" t="str">
        <f>IF('2. Enter scores'!BK740&lt;&gt;"",'2. Enter scores'!$B740-'2. Enter scores'!BK740,"")</f>
        <v/>
      </c>
      <c r="BM736" s="125" t="str">
        <f>IF('2. Enter scores'!BL740&lt;&gt;"",'2. Enter scores'!$B740-'2. Enter scores'!BL740,"")</f>
        <v/>
      </c>
      <c r="BN736" s="125" t="str">
        <f>IF('2. Enter scores'!BM740&lt;&gt;"",'2. Enter scores'!$B740-'2. Enter scores'!BM740,"")</f>
        <v/>
      </c>
      <c r="BO736" s="125" t="str">
        <f>IF('2. Enter scores'!BN740&lt;&gt;"",'2. Enter scores'!$B740-'2. Enter scores'!BN740,"")</f>
        <v/>
      </c>
      <c r="BP736" s="108">
        <v>1000</v>
      </c>
    </row>
    <row r="737" spans="2:68" x14ac:dyDescent="0.35">
      <c r="B737" s="125" t="str">
        <f>IF('2. Enter scores'!A741&lt;&gt;"",'2. Enter scores'!A741,"")</f>
        <v/>
      </c>
      <c r="H737" s="125" t="str">
        <f>IF('2. Enter scores'!G741&lt;&gt;"",'2. Enter scores'!$B741-'2. Enter scores'!G741,"")</f>
        <v/>
      </c>
      <c r="I737" s="125" t="str">
        <f>IF('2. Enter scores'!H741&lt;&gt;"",'2. Enter scores'!$B741-'2. Enter scores'!H741,"")</f>
        <v/>
      </c>
      <c r="J737" s="125" t="str">
        <f>IF('2. Enter scores'!I741&lt;&gt;"",'2. Enter scores'!$B741-'2. Enter scores'!I741,"")</f>
        <v/>
      </c>
      <c r="K737" s="125" t="str">
        <f>IF('2. Enter scores'!J741&lt;&gt;"",'2. Enter scores'!$B741-'2. Enter scores'!J741,"")</f>
        <v/>
      </c>
      <c r="L737" s="125" t="str">
        <f>IF('2. Enter scores'!K741&lt;&gt;"",'2. Enter scores'!$B741-'2. Enter scores'!K741,"")</f>
        <v/>
      </c>
      <c r="M737" s="125" t="str">
        <f>IF('2. Enter scores'!L741&lt;&gt;"",'2. Enter scores'!$B741-'2. Enter scores'!L741,"")</f>
        <v/>
      </c>
      <c r="N737" s="125" t="str">
        <f>IF('2. Enter scores'!M741&lt;&gt;"",'2. Enter scores'!$B741-'2. Enter scores'!M741,"")</f>
        <v/>
      </c>
      <c r="O737" s="125" t="str">
        <f>IF('2. Enter scores'!N741&lt;&gt;"",'2. Enter scores'!$B741-'2. Enter scores'!N741,"")</f>
        <v/>
      </c>
      <c r="P737" s="125" t="str">
        <f>IF('2. Enter scores'!O741&lt;&gt;"",'2. Enter scores'!$B741-'2. Enter scores'!O741,"")</f>
        <v/>
      </c>
      <c r="Q737" s="125" t="str">
        <f>IF('2. Enter scores'!P741&lt;&gt;"",'2. Enter scores'!$B741-'2. Enter scores'!P741,"")</f>
        <v/>
      </c>
      <c r="R737" s="125" t="str">
        <f>IF('2. Enter scores'!Q741&lt;&gt;"",'2. Enter scores'!$B741-'2. Enter scores'!Q741,"")</f>
        <v/>
      </c>
      <c r="S737" s="125" t="str">
        <f>IF('2. Enter scores'!R741&lt;&gt;"",'2. Enter scores'!$B741-'2. Enter scores'!R741,"")</f>
        <v/>
      </c>
      <c r="T737" s="125" t="str">
        <f>IF('2. Enter scores'!S741&lt;&gt;"",'2. Enter scores'!$B741-'2. Enter scores'!S741,"")</f>
        <v/>
      </c>
      <c r="U737" s="125" t="str">
        <f>IF('2. Enter scores'!T741&lt;&gt;"",'2. Enter scores'!$B741-'2. Enter scores'!T741,"")</f>
        <v/>
      </c>
      <c r="V737" s="125" t="str">
        <f>IF('2. Enter scores'!U741&lt;&gt;"",'2. Enter scores'!$B741-'2. Enter scores'!U741,"")</f>
        <v/>
      </c>
      <c r="W737" s="125" t="str">
        <f>IF('2. Enter scores'!V741&lt;&gt;"",'2. Enter scores'!$B741-'2. Enter scores'!V741,"")</f>
        <v/>
      </c>
      <c r="X737" s="125" t="str">
        <f>IF('2. Enter scores'!W741&lt;&gt;"",'2. Enter scores'!$B741-'2. Enter scores'!W741,"")</f>
        <v/>
      </c>
      <c r="Y737" s="125" t="str">
        <f>IF('2. Enter scores'!X741&lt;&gt;"",'2. Enter scores'!$B741-'2. Enter scores'!X741,"")</f>
        <v/>
      </c>
      <c r="Z737" s="125" t="str">
        <f>IF('2. Enter scores'!Y741&lt;&gt;"",'2. Enter scores'!$B741-'2. Enter scores'!Y741,"")</f>
        <v/>
      </c>
      <c r="AA737" s="125" t="str">
        <f>IF('2. Enter scores'!Z741&lt;&gt;"",'2. Enter scores'!$B741-'2. Enter scores'!Z741,"")</f>
        <v/>
      </c>
      <c r="AB737" s="125" t="str">
        <f>IF('2. Enter scores'!AA741&lt;&gt;"",'2. Enter scores'!$B741-'2. Enter scores'!AA741,"")</f>
        <v/>
      </c>
      <c r="AC737" s="125" t="str">
        <f>IF('2. Enter scores'!AB741&lt;&gt;"",'2. Enter scores'!$B741-'2. Enter scores'!AB741,"")</f>
        <v/>
      </c>
      <c r="AD737" s="125" t="str">
        <f>IF('2. Enter scores'!AC741&lt;&gt;"",'2. Enter scores'!$B741-'2. Enter scores'!AC741,"")</f>
        <v/>
      </c>
      <c r="AE737" s="125" t="str">
        <f>IF('2. Enter scores'!AD741&lt;&gt;"",'2. Enter scores'!$B741-'2. Enter scores'!AD741,"")</f>
        <v/>
      </c>
      <c r="AF737" s="125" t="str">
        <f>IF('2. Enter scores'!AE741&lt;&gt;"",'2. Enter scores'!$B741-'2. Enter scores'!AE741,"")</f>
        <v/>
      </c>
      <c r="AG737" s="125" t="str">
        <f>IF('2. Enter scores'!AF741&lt;&gt;"",'2. Enter scores'!$B741-'2. Enter scores'!AF741,"")</f>
        <v/>
      </c>
      <c r="AH737" s="125" t="str">
        <f>IF('2. Enter scores'!AG741&lt;&gt;"",'2. Enter scores'!$B741-'2. Enter scores'!AG741,"")</f>
        <v/>
      </c>
      <c r="AI737" s="125" t="str">
        <f>IF('2. Enter scores'!AH741&lt;&gt;"",'2. Enter scores'!$B741-'2. Enter scores'!AH741,"")</f>
        <v/>
      </c>
      <c r="AJ737" s="125" t="str">
        <f>IF('2. Enter scores'!AI741&lt;&gt;"",'2. Enter scores'!$B741-'2. Enter scores'!AI741,"")</f>
        <v/>
      </c>
      <c r="AK737" s="125" t="str">
        <f>IF('2. Enter scores'!AJ741&lt;&gt;"",'2. Enter scores'!$B741-'2. Enter scores'!AJ741,"")</f>
        <v/>
      </c>
      <c r="AL737" s="125" t="str">
        <f>IF('2. Enter scores'!AK741&lt;&gt;"",'2. Enter scores'!$B741-'2. Enter scores'!AK741,"")</f>
        <v/>
      </c>
      <c r="AM737" s="125" t="str">
        <f>IF('2. Enter scores'!AL741&lt;&gt;"",'2. Enter scores'!$B741-'2. Enter scores'!AL741,"")</f>
        <v/>
      </c>
      <c r="AN737" s="125" t="str">
        <f>IF('2. Enter scores'!AM741&lt;&gt;"",'2. Enter scores'!$B741-'2. Enter scores'!AM741,"")</f>
        <v/>
      </c>
      <c r="AO737" s="125" t="str">
        <f>IF('2. Enter scores'!AN741&lt;&gt;"",'2. Enter scores'!$B741-'2. Enter scores'!AN741,"")</f>
        <v/>
      </c>
      <c r="AP737" s="125" t="str">
        <f>IF('2. Enter scores'!AO741&lt;&gt;"",'2. Enter scores'!$B741-'2. Enter scores'!AO741,"")</f>
        <v/>
      </c>
      <c r="AQ737" s="125" t="str">
        <f>IF('2. Enter scores'!AP741&lt;&gt;"",'2. Enter scores'!$B741-'2. Enter scores'!AP741,"")</f>
        <v/>
      </c>
      <c r="AR737" s="125" t="str">
        <f>IF('2. Enter scores'!AQ741&lt;&gt;"",'2. Enter scores'!$B741-'2. Enter scores'!AQ741,"")</f>
        <v/>
      </c>
      <c r="AS737" s="125" t="str">
        <f>IF('2. Enter scores'!AR741&lt;&gt;"",'2. Enter scores'!$B741-'2. Enter scores'!AR741,"")</f>
        <v/>
      </c>
      <c r="AT737" s="125" t="str">
        <f>IF('2. Enter scores'!AS741&lt;&gt;"",'2. Enter scores'!$B741-'2. Enter scores'!AS741,"")</f>
        <v/>
      </c>
      <c r="AU737" s="125" t="str">
        <f>IF('2. Enter scores'!AT741&lt;&gt;"",'2. Enter scores'!$B741-'2. Enter scores'!AT741,"")</f>
        <v/>
      </c>
      <c r="AV737" s="125" t="str">
        <f>IF('2. Enter scores'!AU741&lt;&gt;"",'2. Enter scores'!$B741-'2. Enter scores'!AU741,"")</f>
        <v/>
      </c>
      <c r="AW737" s="125" t="str">
        <f>IF('2. Enter scores'!AV741&lt;&gt;"",'2. Enter scores'!$B741-'2. Enter scores'!AV741,"")</f>
        <v/>
      </c>
      <c r="AX737" s="125" t="str">
        <f>IF('2. Enter scores'!AW741&lt;&gt;"",'2. Enter scores'!$B741-'2. Enter scores'!AW741,"")</f>
        <v/>
      </c>
      <c r="AY737" s="125" t="str">
        <f>IF('2. Enter scores'!AX741&lt;&gt;"",'2. Enter scores'!$B741-'2. Enter scores'!AX741,"")</f>
        <v/>
      </c>
      <c r="AZ737" s="125" t="str">
        <f>IF('2. Enter scores'!AY741&lt;&gt;"",'2. Enter scores'!$B741-'2. Enter scores'!AY741,"")</f>
        <v/>
      </c>
      <c r="BA737" s="125" t="str">
        <f>IF('2. Enter scores'!AZ741&lt;&gt;"",'2. Enter scores'!$B741-'2. Enter scores'!AZ741,"")</f>
        <v/>
      </c>
      <c r="BB737" s="125" t="str">
        <f>IF('2. Enter scores'!BA741&lt;&gt;"",'2. Enter scores'!$B741-'2. Enter scores'!BA741,"")</f>
        <v/>
      </c>
      <c r="BC737" s="125" t="str">
        <f>IF('2. Enter scores'!BB741&lt;&gt;"",'2. Enter scores'!$B741-'2. Enter scores'!BB741,"")</f>
        <v/>
      </c>
      <c r="BD737" s="125" t="str">
        <f>IF('2. Enter scores'!BC741&lt;&gt;"",'2. Enter scores'!$B741-'2. Enter scores'!BC741,"")</f>
        <v/>
      </c>
      <c r="BE737" s="125" t="str">
        <f>IF('2. Enter scores'!BD741&lt;&gt;"",'2. Enter scores'!$B741-'2. Enter scores'!BD741,"")</f>
        <v/>
      </c>
      <c r="BF737" s="125" t="str">
        <f>IF('2. Enter scores'!BE741&lt;&gt;"",'2. Enter scores'!$B741-'2. Enter scores'!BE741,"")</f>
        <v/>
      </c>
      <c r="BG737" s="125" t="str">
        <f>IF('2. Enter scores'!BF741&lt;&gt;"",'2. Enter scores'!$B741-'2. Enter scores'!BF741,"")</f>
        <v/>
      </c>
      <c r="BH737" s="125" t="str">
        <f>IF('2. Enter scores'!BG741&lt;&gt;"",'2. Enter scores'!$B741-'2. Enter scores'!BG741,"")</f>
        <v/>
      </c>
      <c r="BI737" s="125" t="str">
        <f>IF('2. Enter scores'!BH741&lt;&gt;"",'2. Enter scores'!$B741-'2. Enter scores'!BH741,"")</f>
        <v/>
      </c>
      <c r="BJ737" s="125" t="str">
        <f>IF('2. Enter scores'!BI741&lt;&gt;"",'2. Enter scores'!$B741-'2. Enter scores'!BI741,"")</f>
        <v/>
      </c>
      <c r="BK737" s="125" t="str">
        <f>IF('2. Enter scores'!BJ741&lt;&gt;"",'2. Enter scores'!$B741-'2. Enter scores'!BJ741,"")</f>
        <v/>
      </c>
      <c r="BL737" s="125" t="str">
        <f>IF('2. Enter scores'!BK741&lt;&gt;"",'2. Enter scores'!$B741-'2. Enter scores'!BK741,"")</f>
        <v/>
      </c>
      <c r="BM737" s="125" t="str">
        <f>IF('2. Enter scores'!BL741&lt;&gt;"",'2. Enter scores'!$B741-'2. Enter scores'!BL741,"")</f>
        <v/>
      </c>
      <c r="BN737" s="125" t="str">
        <f>IF('2. Enter scores'!BM741&lt;&gt;"",'2. Enter scores'!$B741-'2. Enter scores'!BM741,"")</f>
        <v/>
      </c>
      <c r="BO737" s="125" t="str">
        <f>IF('2. Enter scores'!BN741&lt;&gt;"",'2. Enter scores'!$B741-'2. Enter scores'!BN741,"")</f>
        <v/>
      </c>
      <c r="BP737" s="108">
        <v>1000</v>
      </c>
    </row>
    <row r="738" spans="2:68" x14ac:dyDescent="0.35">
      <c r="B738" s="125" t="str">
        <f>IF('2. Enter scores'!A742&lt;&gt;"",'2. Enter scores'!A742,"")</f>
        <v/>
      </c>
      <c r="H738" s="125" t="str">
        <f>IF('2. Enter scores'!G742&lt;&gt;"",'2. Enter scores'!$B742-'2. Enter scores'!G742,"")</f>
        <v/>
      </c>
      <c r="I738" s="125" t="str">
        <f>IF('2. Enter scores'!H742&lt;&gt;"",'2. Enter scores'!$B742-'2. Enter scores'!H742,"")</f>
        <v/>
      </c>
      <c r="J738" s="125" t="str">
        <f>IF('2. Enter scores'!I742&lt;&gt;"",'2. Enter scores'!$B742-'2. Enter scores'!I742,"")</f>
        <v/>
      </c>
      <c r="K738" s="125" t="str">
        <f>IF('2. Enter scores'!J742&lt;&gt;"",'2. Enter scores'!$B742-'2. Enter scores'!J742,"")</f>
        <v/>
      </c>
      <c r="L738" s="125" t="str">
        <f>IF('2. Enter scores'!K742&lt;&gt;"",'2. Enter scores'!$B742-'2. Enter scores'!K742,"")</f>
        <v/>
      </c>
      <c r="M738" s="125" t="str">
        <f>IF('2. Enter scores'!L742&lt;&gt;"",'2. Enter scores'!$B742-'2. Enter scores'!L742,"")</f>
        <v/>
      </c>
      <c r="N738" s="125" t="str">
        <f>IF('2. Enter scores'!M742&lt;&gt;"",'2. Enter scores'!$B742-'2. Enter scores'!M742,"")</f>
        <v/>
      </c>
      <c r="O738" s="125" t="str">
        <f>IF('2. Enter scores'!N742&lt;&gt;"",'2. Enter scores'!$B742-'2. Enter scores'!N742,"")</f>
        <v/>
      </c>
      <c r="P738" s="125" t="str">
        <f>IF('2. Enter scores'!O742&lt;&gt;"",'2. Enter scores'!$B742-'2. Enter scores'!O742,"")</f>
        <v/>
      </c>
      <c r="Q738" s="125" t="str">
        <f>IF('2. Enter scores'!P742&lt;&gt;"",'2. Enter scores'!$B742-'2. Enter scores'!P742,"")</f>
        <v/>
      </c>
      <c r="R738" s="125" t="str">
        <f>IF('2. Enter scores'!Q742&lt;&gt;"",'2. Enter scores'!$B742-'2. Enter scores'!Q742,"")</f>
        <v/>
      </c>
      <c r="S738" s="125" t="str">
        <f>IF('2. Enter scores'!R742&lt;&gt;"",'2. Enter scores'!$B742-'2. Enter scores'!R742,"")</f>
        <v/>
      </c>
      <c r="T738" s="125" t="str">
        <f>IF('2. Enter scores'!S742&lt;&gt;"",'2. Enter scores'!$B742-'2. Enter scores'!S742,"")</f>
        <v/>
      </c>
      <c r="U738" s="125" t="str">
        <f>IF('2. Enter scores'!T742&lt;&gt;"",'2. Enter scores'!$B742-'2. Enter scores'!T742,"")</f>
        <v/>
      </c>
      <c r="V738" s="125" t="str">
        <f>IF('2. Enter scores'!U742&lt;&gt;"",'2. Enter scores'!$B742-'2. Enter scores'!U742,"")</f>
        <v/>
      </c>
      <c r="W738" s="125" t="str">
        <f>IF('2. Enter scores'!V742&lt;&gt;"",'2. Enter scores'!$B742-'2. Enter scores'!V742,"")</f>
        <v/>
      </c>
      <c r="X738" s="125" t="str">
        <f>IF('2. Enter scores'!W742&lt;&gt;"",'2. Enter scores'!$B742-'2. Enter scores'!W742,"")</f>
        <v/>
      </c>
      <c r="Y738" s="125" t="str">
        <f>IF('2. Enter scores'!X742&lt;&gt;"",'2. Enter scores'!$B742-'2. Enter scores'!X742,"")</f>
        <v/>
      </c>
      <c r="Z738" s="125" t="str">
        <f>IF('2. Enter scores'!Y742&lt;&gt;"",'2. Enter scores'!$B742-'2. Enter scores'!Y742,"")</f>
        <v/>
      </c>
      <c r="AA738" s="125" t="str">
        <f>IF('2. Enter scores'!Z742&lt;&gt;"",'2. Enter scores'!$B742-'2. Enter scores'!Z742,"")</f>
        <v/>
      </c>
      <c r="AB738" s="125" t="str">
        <f>IF('2. Enter scores'!AA742&lt;&gt;"",'2. Enter scores'!$B742-'2. Enter scores'!AA742,"")</f>
        <v/>
      </c>
      <c r="AC738" s="125" t="str">
        <f>IF('2. Enter scores'!AB742&lt;&gt;"",'2. Enter scores'!$B742-'2. Enter scores'!AB742,"")</f>
        <v/>
      </c>
      <c r="AD738" s="125" t="str">
        <f>IF('2. Enter scores'!AC742&lt;&gt;"",'2. Enter scores'!$B742-'2. Enter scores'!AC742,"")</f>
        <v/>
      </c>
      <c r="AE738" s="125" t="str">
        <f>IF('2. Enter scores'!AD742&lt;&gt;"",'2. Enter scores'!$B742-'2. Enter scores'!AD742,"")</f>
        <v/>
      </c>
      <c r="AF738" s="125" t="str">
        <f>IF('2. Enter scores'!AE742&lt;&gt;"",'2. Enter scores'!$B742-'2. Enter scores'!AE742,"")</f>
        <v/>
      </c>
      <c r="AG738" s="125" t="str">
        <f>IF('2. Enter scores'!AF742&lt;&gt;"",'2. Enter scores'!$B742-'2. Enter scores'!AF742,"")</f>
        <v/>
      </c>
      <c r="AH738" s="125" t="str">
        <f>IF('2. Enter scores'!AG742&lt;&gt;"",'2. Enter scores'!$B742-'2. Enter scores'!AG742,"")</f>
        <v/>
      </c>
      <c r="AI738" s="125" t="str">
        <f>IF('2. Enter scores'!AH742&lt;&gt;"",'2. Enter scores'!$B742-'2. Enter scores'!AH742,"")</f>
        <v/>
      </c>
      <c r="AJ738" s="125" t="str">
        <f>IF('2. Enter scores'!AI742&lt;&gt;"",'2. Enter scores'!$B742-'2. Enter scores'!AI742,"")</f>
        <v/>
      </c>
      <c r="AK738" s="125" t="str">
        <f>IF('2. Enter scores'!AJ742&lt;&gt;"",'2. Enter scores'!$B742-'2. Enter scores'!AJ742,"")</f>
        <v/>
      </c>
      <c r="AL738" s="125" t="str">
        <f>IF('2. Enter scores'!AK742&lt;&gt;"",'2. Enter scores'!$B742-'2. Enter scores'!AK742,"")</f>
        <v/>
      </c>
      <c r="AM738" s="125" t="str">
        <f>IF('2. Enter scores'!AL742&lt;&gt;"",'2. Enter scores'!$B742-'2. Enter scores'!AL742,"")</f>
        <v/>
      </c>
      <c r="AN738" s="125" t="str">
        <f>IF('2. Enter scores'!AM742&lt;&gt;"",'2. Enter scores'!$B742-'2. Enter scores'!AM742,"")</f>
        <v/>
      </c>
      <c r="AO738" s="125" t="str">
        <f>IF('2. Enter scores'!AN742&lt;&gt;"",'2. Enter scores'!$B742-'2. Enter scores'!AN742,"")</f>
        <v/>
      </c>
      <c r="AP738" s="125" t="str">
        <f>IF('2. Enter scores'!AO742&lt;&gt;"",'2. Enter scores'!$B742-'2. Enter scores'!AO742,"")</f>
        <v/>
      </c>
      <c r="AQ738" s="125" t="str">
        <f>IF('2. Enter scores'!AP742&lt;&gt;"",'2. Enter scores'!$B742-'2. Enter scores'!AP742,"")</f>
        <v/>
      </c>
      <c r="AR738" s="125" t="str">
        <f>IF('2. Enter scores'!AQ742&lt;&gt;"",'2. Enter scores'!$B742-'2. Enter scores'!AQ742,"")</f>
        <v/>
      </c>
      <c r="AS738" s="125" t="str">
        <f>IF('2. Enter scores'!AR742&lt;&gt;"",'2. Enter scores'!$B742-'2. Enter scores'!AR742,"")</f>
        <v/>
      </c>
      <c r="AT738" s="125" t="str">
        <f>IF('2. Enter scores'!AS742&lt;&gt;"",'2. Enter scores'!$B742-'2. Enter scores'!AS742,"")</f>
        <v/>
      </c>
      <c r="AU738" s="125" t="str">
        <f>IF('2. Enter scores'!AT742&lt;&gt;"",'2. Enter scores'!$B742-'2. Enter scores'!AT742,"")</f>
        <v/>
      </c>
      <c r="AV738" s="125" t="str">
        <f>IF('2. Enter scores'!AU742&lt;&gt;"",'2. Enter scores'!$B742-'2. Enter scores'!AU742,"")</f>
        <v/>
      </c>
      <c r="AW738" s="125" t="str">
        <f>IF('2. Enter scores'!AV742&lt;&gt;"",'2. Enter scores'!$B742-'2. Enter scores'!AV742,"")</f>
        <v/>
      </c>
      <c r="AX738" s="125" t="str">
        <f>IF('2. Enter scores'!AW742&lt;&gt;"",'2. Enter scores'!$B742-'2. Enter scores'!AW742,"")</f>
        <v/>
      </c>
      <c r="AY738" s="125" t="str">
        <f>IF('2. Enter scores'!AX742&lt;&gt;"",'2. Enter scores'!$B742-'2. Enter scores'!AX742,"")</f>
        <v/>
      </c>
      <c r="AZ738" s="125" t="str">
        <f>IF('2. Enter scores'!AY742&lt;&gt;"",'2. Enter scores'!$B742-'2. Enter scores'!AY742,"")</f>
        <v/>
      </c>
      <c r="BA738" s="125" t="str">
        <f>IF('2. Enter scores'!AZ742&lt;&gt;"",'2. Enter scores'!$B742-'2. Enter scores'!AZ742,"")</f>
        <v/>
      </c>
      <c r="BB738" s="125" t="str">
        <f>IF('2. Enter scores'!BA742&lt;&gt;"",'2. Enter scores'!$B742-'2. Enter scores'!BA742,"")</f>
        <v/>
      </c>
      <c r="BC738" s="125" t="str">
        <f>IF('2. Enter scores'!BB742&lt;&gt;"",'2. Enter scores'!$B742-'2. Enter scores'!BB742,"")</f>
        <v/>
      </c>
      <c r="BD738" s="125" t="str">
        <f>IF('2. Enter scores'!BC742&lt;&gt;"",'2. Enter scores'!$B742-'2. Enter scores'!BC742,"")</f>
        <v/>
      </c>
      <c r="BE738" s="125" t="str">
        <f>IF('2. Enter scores'!BD742&lt;&gt;"",'2. Enter scores'!$B742-'2. Enter scores'!BD742,"")</f>
        <v/>
      </c>
      <c r="BF738" s="125" t="str">
        <f>IF('2. Enter scores'!BE742&lt;&gt;"",'2. Enter scores'!$B742-'2. Enter scores'!BE742,"")</f>
        <v/>
      </c>
      <c r="BG738" s="125" t="str">
        <f>IF('2. Enter scores'!BF742&lt;&gt;"",'2. Enter scores'!$B742-'2. Enter scores'!BF742,"")</f>
        <v/>
      </c>
      <c r="BH738" s="125" t="str">
        <f>IF('2. Enter scores'!BG742&lt;&gt;"",'2. Enter scores'!$B742-'2. Enter scores'!BG742,"")</f>
        <v/>
      </c>
      <c r="BI738" s="125" t="str">
        <f>IF('2. Enter scores'!BH742&lt;&gt;"",'2. Enter scores'!$B742-'2. Enter scores'!BH742,"")</f>
        <v/>
      </c>
      <c r="BJ738" s="125" t="str">
        <f>IF('2. Enter scores'!BI742&lt;&gt;"",'2. Enter scores'!$B742-'2. Enter scores'!BI742,"")</f>
        <v/>
      </c>
      <c r="BK738" s="125" t="str">
        <f>IF('2. Enter scores'!BJ742&lt;&gt;"",'2. Enter scores'!$B742-'2. Enter scores'!BJ742,"")</f>
        <v/>
      </c>
      <c r="BL738" s="125" t="str">
        <f>IF('2. Enter scores'!BK742&lt;&gt;"",'2. Enter scores'!$B742-'2. Enter scores'!BK742,"")</f>
        <v/>
      </c>
      <c r="BM738" s="125" t="str">
        <f>IF('2. Enter scores'!BL742&lt;&gt;"",'2. Enter scores'!$B742-'2. Enter scores'!BL742,"")</f>
        <v/>
      </c>
      <c r="BN738" s="125" t="str">
        <f>IF('2. Enter scores'!BM742&lt;&gt;"",'2. Enter scores'!$B742-'2. Enter scores'!BM742,"")</f>
        <v/>
      </c>
      <c r="BO738" s="125" t="str">
        <f>IF('2. Enter scores'!BN742&lt;&gt;"",'2. Enter scores'!$B742-'2. Enter scores'!BN742,"")</f>
        <v/>
      </c>
      <c r="BP738" s="108">
        <v>1000</v>
      </c>
    </row>
    <row r="739" spans="2:68" x14ac:dyDescent="0.35">
      <c r="B739" s="125" t="str">
        <f>IF('2. Enter scores'!A743&lt;&gt;"",'2. Enter scores'!A743,"")</f>
        <v/>
      </c>
      <c r="H739" s="125" t="str">
        <f>IF('2. Enter scores'!G743&lt;&gt;"",'2. Enter scores'!$B743-'2. Enter scores'!G743,"")</f>
        <v/>
      </c>
      <c r="I739" s="125" t="str">
        <f>IF('2. Enter scores'!H743&lt;&gt;"",'2. Enter scores'!$B743-'2. Enter scores'!H743,"")</f>
        <v/>
      </c>
      <c r="J739" s="125" t="str">
        <f>IF('2. Enter scores'!I743&lt;&gt;"",'2. Enter scores'!$B743-'2. Enter scores'!I743,"")</f>
        <v/>
      </c>
      <c r="K739" s="125" t="str">
        <f>IF('2. Enter scores'!J743&lt;&gt;"",'2. Enter scores'!$B743-'2. Enter scores'!J743,"")</f>
        <v/>
      </c>
      <c r="L739" s="125" t="str">
        <f>IF('2. Enter scores'!K743&lt;&gt;"",'2. Enter scores'!$B743-'2. Enter scores'!K743,"")</f>
        <v/>
      </c>
      <c r="M739" s="125" t="str">
        <f>IF('2. Enter scores'!L743&lt;&gt;"",'2. Enter scores'!$B743-'2. Enter scores'!L743,"")</f>
        <v/>
      </c>
      <c r="N739" s="125" t="str">
        <f>IF('2. Enter scores'!M743&lt;&gt;"",'2. Enter scores'!$B743-'2. Enter scores'!M743,"")</f>
        <v/>
      </c>
      <c r="O739" s="125" t="str">
        <f>IF('2. Enter scores'!N743&lt;&gt;"",'2. Enter scores'!$B743-'2. Enter scores'!N743,"")</f>
        <v/>
      </c>
      <c r="P739" s="125" t="str">
        <f>IF('2. Enter scores'!O743&lt;&gt;"",'2. Enter scores'!$B743-'2. Enter scores'!O743,"")</f>
        <v/>
      </c>
      <c r="Q739" s="125" t="str">
        <f>IF('2. Enter scores'!P743&lt;&gt;"",'2. Enter scores'!$B743-'2. Enter scores'!P743,"")</f>
        <v/>
      </c>
      <c r="R739" s="125" t="str">
        <f>IF('2. Enter scores'!Q743&lt;&gt;"",'2. Enter scores'!$B743-'2. Enter scores'!Q743,"")</f>
        <v/>
      </c>
      <c r="S739" s="125" t="str">
        <f>IF('2. Enter scores'!R743&lt;&gt;"",'2. Enter scores'!$B743-'2. Enter scores'!R743,"")</f>
        <v/>
      </c>
      <c r="T739" s="125" t="str">
        <f>IF('2. Enter scores'!S743&lt;&gt;"",'2. Enter scores'!$B743-'2. Enter scores'!S743,"")</f>
        <v/>
      </c>
      <c r="U739" s="125" t="str">
        <f>IF('2. Enter scores'!T743&lt;&gt;"",'2. Enter scores'!$B743-'2. Enter scores'!T743,"")</f>
        <v/>
      </c>
      <c r="V739" s="125" t="str">
        <f>IF('2. Enter scores'!U743&lt;&gt;"",'2. Enter scores'!$B743-'2. Enter scores'!U743,"")</f>
        <v/>
      </c>
      <c r="W739" s="125" t="str">
        <f>IF('2. Enter scores'!V743&lt;&gt;"",'2. Enter scores'!$B743-'2. Enter scores'!V743,"")</f>
        <v/>
      </c>
      <c r="X739" s="125" t="str">
        <f>IF('2. Enter scores'!W743&lt;&gt;"",'2. Enter scores'!$B743-'2. Enter scores'!W743,"")</f>
        <v/>
      </c>
      <c r="Y739" s="125" t="str">
        <f>IF('2. Enter scores'!X743&lt;&gt;"",'2. Enter scores'!$B743-'2. Enter scores'!X743,"")</f>
        <v/>
      </c>
      <c r="Z739" s="125" t="str">
        <f>IF('2. Enter scores'!Y743&lt;&gt;"",'2. Enter scores'!$B743-'2. Enter scores'!Y743,"")</f>
        <v/>
      </c>
      <c r="AA739" s="125" t="str">
        <f>IF('2. Enter scores'!Z743&lt;&gt;"",'2. Enter scores'!$B743-'2. Enter scores'!Z743,"")</f>
        <v/>
      </c>
      <c r="AB739" s="125" t="str">
        <f>IF('2. Enter scores'!AA743&lt;&gt;"",'2. Enter scores'!$B743-'2. Enter scores'!AA743,"")</f>
        <v/>
      </c>
      <c r="AC739" s="125" t="str">
        <f>IF('2. Enter scores'!AB743&lt;&gt;"",'2. Enter scores'!$B743-'2. Enter scores'!AB743,"")</f>
        <v/>
      </c>
      <c r="AD739" s="125" t="str">
        <f>IF('2. Enter scores'!AC743&lt;&gt;"",'2. Enter scores'!$B743-'2. Enter scores'!AC743,"")</f>
        <v/>
      </c>
      <c r="AE739" s="125" t="str">
        <f>IF('2. Enter scores'!AD743&lt;&gt;"",'2. Enter scores'!$B743-'2. Enter scores'!AD743,"")</f>
        <v/>
      </c>
      <c r="AF739" s="125" t="str">
        <f>IF('2. Enter scores'!AE743&lt;&gt;"",'2. Enter scores'!$B743-'2. Enter scores'!AE743,"")</f>
        <v/>
      </c>
      <c r="AG739" s="125" t="str">
        <f>IF('2. Enter scores'!AF743&lt;&gt;"",'2. Enter scores'!$B743-'2. Enter scores'!AF743,"")</f>
        <v/>
      </c>
      <c r="AH739" s="125" t="str">
        <f>IF('2. Enter scores'!AG743&lt;&gt;"",'2. Enter scores'!$B743-'2. Enter scores'!AG743,"")</f>
        <v/>
      </c>
      <c r="AI739" s="125" t="str">
        <f>IF('2. Enter scores'!AH743&lt;&gt;"",'2. Enter scores'!$B743-'2. Enter scores'!AH743,"")</f>
        <v/>
      </c>
      <c r="AJ739" s="125" t="str">
        <f>IF('2. Enter scores'!AI743&lt;&gt;"",'2. Enter scores'!$B743-'2. Enter scores'!AI743,"")</f>
        <v/>
      </c>
      <c r="AK739" s="125" t="str">
        <f>IF('2. Enter scores'!AJ743&lt;&gt;"",'2. Enter scores'!$B743-'2. Enter scores'!AJ743,"")</f>
        <v/>
      </c>
      <c r="AL739" s="125" t="str">
        <f>IF('2. Enter scores'!AK743&lt;&gt;"",'2. Enter scores'!$B743-'2. Enter scores'!AK743,"")</f>
        <v/>
      </c>
      <c r="AM739" s="125" t="str">
        <f>IF('2. Enter scores'!AL743&lt;&gt;"",'2. Enter scores'!$B743-'2. Enter scores'!AL743,"")</f>
        <v/>
      </c>
      <c r="AN739" s="125" t="str">
        <f>IF('2. Enter scores'!AM743&lt;&gt;"",'2. Enter scores'!$B743-'2. Enter scores'!AM743,"")</f>
        <v/>
      </c>
      <c r="AO739" s="125" t="str">
        <f>IF('2. Enter scores'!AN743&lt;&gt;"",'2. Enter scores'!$B743-'2. Enter scores'!AN743,"")</f>
        <v/>
      </c>
      <c r="AP739" s="125" t="str">
        <f>IF('2. Enter scores'!AO743&lt;&gt;"",'2. Enter scores'!$B743-'2. Enter scores'!AO743,"")</f>
        <v/>
      </c>
      <c r="AQ739" s="125" t="str">
        <f>IF('2. Enter scores'!AP743&lt;&gt;"",'2. Enter scores'!$B743-'2. Enter scores'!AP743,"")</f>
        <v/>
      </c>
      <c r="AR739" s="125" t="str">
        <f>IF('2. Enter scores'!AQ743&lt;&gt;"",'2. Enter scores'!$B743-'2. Enter scores'!AQ743,"")</f>
        <v/>
      </c>
      <c r="AS739" s="125" t="str">
        <f>IF('2. Enter scores'!AR743&lt;&gt;"",'2. Enter scores'!$B743-'2. Enter scores'!AR743,"")</f>
        <v/>
      </c>
      <c r="AT739" s="125" t="str">
        <f>IF('2. Enter scores'!AS743&lt;&gt;"",'2. Enter scores'!$B743-'2. Enter scores'!AS743,"")</f>
        <v/>
      </c>
      <c r="AU739" s="125" t="str">
        <f>IF('2. Enter scores'!AT743&lt;&gt;"",'2. Enter scores'!$B743-'2. Enter scores'!AT743,"")</f>
        <v/>
      </c>
      <c r="AV739" s="125" t="str">
        <f>IF('2. Enter scores'!AU743&lt;&gt;"",'2. Enter scores'!$B743-'2. Enter scores'!AU743,"")</f>
        <v/>
      </c>
      <c r="AW739" s="125" t="str">
        <f>IF('2. Enter scores'!AV743&lt;&gt;"",'2. Enter scores'!$B743-'2. Enter scores'!AV743,"")</f>
        <v/>
      </c>
      <c r="AX739" s="125" t="str">
        <f>IF('2. Enter scores'!AW743&lt;&gt;"",'2. Enter scores'!$B743-'2. Enter scores'!AW743,"")</f>
        <v/>
      </c>
      <c r="AY739" s="125" t="str">
        <f>IF('2. Enter scores'!AX743&lt;&gt;"",'2. Enter scores'!$B743-'2. Enter scores'!AX743,"")</f>
        <v/>
      </c>
      <c r="AZ739" s="125" t="str">
        <f>IF('2. Enter scores'!AY743&lt;&gt;"",'2. Enter scores'!$B743-'2. Enter scores'!AY743,"")</f>
        <v/>
      </c>
      <c r="BA739" s="125" t="str">
        <f>IF('2. Enter scores'!AZ743&lt;&gt;"",'2. Enter scores'!$B743-'2. Enter scores'!AZ743,"")</f>
        <v/>
      </c>
      <c r="BB739" s="125" t="str">
        <f>IF('2. Enter scores'!BA743&lt;&gt;"",'2. Enter scores'!$B743-'2. Enter scores'!BA743,"")</f>
        <v/>
      </c>
      <c r="BC739" s="125" t="str">
        <f>IF('2. Enter scores'!BB743&lt;&gt;"",'2. Enter scores'!$B743-'2. Enter scores'!BB743,"")</f>
        <v/>
      </c>
      <c r="BD739" s="125" t="str">
        <f>IF('2. Enter scores'!BC743&lt;&gt;"",'2. Enter scores'!$B743-'2. Enter scores'!BC743,"")</f>
        <v/>
      </c>
      <c r="BE739" s="125" t="str">
        <f>IF('2. Enter scores'!BD743&lt;&gt;"",'2. Enter scores'!$B743-'2. Enter scores'!BD743,"")</f>
        <v/>
      </c>
      <c r="BF739" s="125" t="str">
        <f>IF('2. Enter scores'!BE743&lt;&gt;"",'2. Enter scores'!$B743-'2. Enter scores'!BE743,"")</f>
        <v/>
      </c>
      <c r="BG739" s="125" t="str">
        <f>IF('2. Enter scores'!BF743&lt;&gt;"",'2. Enter scores'!$B743-'2. Enter scores'!BF743,"")</f>
        <v/>
      </c>
      <c r="BH739" s="125" t="str">
        <f>IF('2. Enter scores'!BG743&lt;&gt;"",'2. Enter scores'!$B743-'2. Enter scores'!BG743,"")</f>
        <v/>
      </c>
      <c r="BI739" s="125" t="str">
        <f>IF('2. Enter scores'!BH743&lt;&gt;"",'2. Enter scores'!$B743-'2. Enter scores'!BH743,"")</f>
        <v/>
      </c>
      <c r="BJ739" s="125" t="str">
        <f>IF('2. Enter scores'!BI743&lt;&gt;"",'2. Enter scores'!$B743-'2. Enter scores'!BI743,"")</f>
        <v/>
      </c>
      <c r="BK739" s="125" t="str">
        <f>IF('2. Enter scores'!BJ743&lt;&gt;"",'2. Enter scores'!$B743-'2. Enter scores'!BJ743,"")</f>
        <v/>
      </c>
      <c r="BL739" s="125" t="str">
        <f>IF('2. Enter scores'!BK743&lt;&gt;"",'2. Enter scores'!$B743-'2. Enter scores'!BK743,"")</f>
        <v/>
      </c>
      <c r="BM739" s="125" t="str">
        <f>IF('2. Enter scores'!BL743&lt;&gt;"",'2. Enter scores'!$B743-'2. Enter scores'!BL743,"")</f>
        <v/>
      </c>
      <c r="BN739" s="125" t="str">
        <f>IF('2. Enter scores'!BM743&lt;&gt;"",'2. Enter scores'!$B743-'2. Enter scores'!BM743,"")</f>
        <v/>
      </c>
      <c r="BO739" s="125" t="str">
        <f>IF('2. Enter scores'!BN743&lt;&gt;"",'2. Enter scores'!$B743-'2. Enter scores'!BN743,"")</f>
        <v/>
      </c>
      <c r="BP739" s="108">
        <v>1000</v>
      </c>
    </row>
    <row r="740" spans="2:68" x14ac:dyDescent="0.35">
      <c r="B740" s="125" t="str">
        <f>IF('2. Enter scores'!A744&lt;&gt;"",'2. Enter scores'!A744,"")</f>
        <v/>
      </c>
      <c r="H740" s="125" t="str">
        <f>IF('2. Enter scores'!G744&lt;&gt;"",'2. Enter scores'!$B744-'2. Enter scores'!G744,"")</f>
        <v/>
      </c>
      <c r="I740" s="125" t="str">
        <f>IF('2. Enter scores'!H744&lt;&gt;"",'2. Enter scores'!$B744-'2. Enter scores'!H744,"")</f>
        <v/>
      </c>
      <c r="J740" s="125" t="str">
        <f>IF('2. Enter scores'!I744&lt;&gt;"",'2. Enter scores'!$B744-'2. Enter scores'!I744,"")</f>
        <v/>
      </c>
      <c r="K740" s="125" t="str">
        <f>IF('2. Enter scores'!J744&lt;&gt;"",'2. Enter scores'!$B744-'2. Enter scores'!J744,"")</f>
        <v/>
      </c>
      <c r="L740" s="125" t="str">
        <f>IF('2. Enter scores'!K744&lt;&gt;"",'2. Enter scores'!$B744-'2. Enter scores'!K744,"")</f>
        <v/>
      </c>
      <c r="M740" s="125" t="str">
        <f>IF('2. Enter scores'!L744&lt;&gt;"",'2. Enter scores'!$B744-'2. Enter scores'!L744,"")</f>
        <v/>
      </c>
      <c r="N740" s="125" t="str">
        <f>IF('2. Enter scores'!M744&lt;&gt;"",'2. Enter scores'!$B744-'2. Enter scores'!M744,"")</f>
        <v/>
      </c>
      <c r="O740" s="125" t="str">
        <f>IF('2. Enter scores'!N744&lt;&gt;"",'2. Enter scores'!$B744-'2. Enter scores'!N744,"")</f>
        <v/>
      </c>
      <c r="P740" s="125" t="str">
        <f>IF('2. Enter scores'!O744&lt;&gt;"",'2. Enter scores'!$B744-'2. Enter scores'!O744,"")</f>
        <v/>
      </c>
      <c r="Q740" s="125" t="str">
        <f>IF('2. Enter scores'!P744&lt;&gt;"",'2. Enter scores'!$B744-'2. Enter scores'!P744,"")</f>
        <v/>
      </c>
      <c r="R740" s="125" t="str">
        <f>IF('2. Enter scores'!Q744&lt;&gt;"",'2. Enter scores'!$B744-'2. Enter scores'!Q744,"")</f>
        <v/>
      </c>
      <c r="S740" s="125" t="str">
        <f>IF('2. Enter scores'!R744&lt;&gt;"",'2. Enter scores'!$B744-'2. Enter scores'!R744,"")</f>
        <v/>
      </c>
      <c r="T740" s="125" t="str">
        <f>IF('2. Enter scores'!S744&lt;&gt;"",'2. Enter scores'!$B744-'2. Enter scores'!S744,"")</f>
        <v/>
      </c>
      <c r="U740" s="125" t="str">
        <f>IF('2. Enter scores'!T744&lt;&gt;"",'2. Enter scores'!$B744-'2. Enter scores'!T744,"")</f>
        <v/>
      </c>
      <c r="V740" s="125" t="str">
        <f>IF('2. Enter scores'!U744&lt;&gt;"",'2. Enter scores'!$B744-'2. Enter scores'!U744,"")</f>
        <v/>
      </c>
      <c r="W740" s="125" t="str">
        <f>IF('2. Enter scores'!V744&lt;&gt;"",'2. Enter scores'!$B744-'2. Enter scores'!V744,"")</f>
        <v/>
      </c>
      <c r="X740" s="125" t="str">
        <f>IF('2. Enter scores'!W744&lt;&gt;"",'2. Enter scores'!$B744-'2. Enter scores'!W744,"")</f>
        <v/>
      </c>
      <c r="Y740" s="125" t="str">
        <f>IF('2. Enter scores'!X744&lt;&gt;"",'2. Enter scores'!$B744-'2. Enter scores'!X744,"")</f>
        <v/>
      </c>
      <c r="Z740" s="125" t="str">
        <f>IF('2. Enter scores'!Y744&lt;&gt;"",'2. Enter scores'!$B744-'2. Enter scores'!Y744,"")</f>
        <v/>
      </c>
      <c r="AA740" s="125" t="str">
        <f>IF('2. Enter scores'!Z744&lt;&gt;"",'2. Enter scores'!$B744-'2. Enter scores'!Z744,"")</f>
        <v/>
      </c>
      <c r="AB740" s="125" t="str">
        <f>IF('2. Enter scores'!AA744&lt;&gt;"",'2. Enter scores'!$B744-'2. Enter scores'!AA744,"")</f>
        <v/>
      </c>
      <c r="AC740" s="125" t="str">
        <f>IF('2. Enter scores'!AB744&lt;&gt;"",'2. Enter scores'!$B744-'2. Enter scores'!AB744,"")</f>
        <v/>
      </c>
      <c r="AD740" s="125" t="str">
        <f>IF('2. Enter scores'!AC744&lt;&gt;"",'2. Enter scores'!$B744-'2. Enter scores'!AC744,"")</f>
        <v/>
      </c>
      <c r="AE740" s="125" t="str">
        <f>IF('2. Enter scores'!AD744&lt;&gt;"",'2. Enter scores'!$B744-'2. Enter scores'!AD744,"")</f>
        <v/>
      </c>
      <c r="AF740" s="125" t="str">
        <f>IF('2. Enter scores'!AE744&lt;&gt;"",'2. Enter scores'!$B744-'2. Enter scores'!AE744,"")</f>
        <v/>
      </c>
      <c r="AG740" s="125" t="str">
        <f>IF('2. Enter scores'!AF744&lt;&gt;"",'2. Enter scores'!$B744-'2. Enter scores'!AF744,"")</f>
        <v/>
      </c>
      <c r="AH740" s="125" t="str">
        <f>IF('2. Enter scores'!AG744&lt;&gt;"",'2. Enter scores'!$B744-'2. Enter scores'!AG744,"")</f>
        <v/>
      </c>
      <c r="AI740" s="125" t="str">
        <f>IF('2. Enter scores'!AH744&lt;&gt;"",'2. Enter scores'!$B744-'2. Enter scores'!AH744,"")</f>
        <v/>
      </c>
      <c r="AJ740" s="125" t="str">
        <f>IF('2. Enter scores'!AI744&lt;&gt;"",'2. Enter scores'!$B744-'2. Enter scores'!AI744,"")</f>
        <v/>
      </c>
      <c r="AK740" s="125" t="str">
        <f>IF('2. Enter scores'!AJ744&lt;&gt;"",'2. Enter scores'!$B744-'2. Enter scores'!AJ744,"")</f>
        <v/>
      </c>
      <c r="AL740" s="125" t="str">
        <f>IF('2. Enter scores'!AK744&lt;&gt;"",'2. Enter scores'!$B744-'2. Enter scores'!AK744,"")</f>
        <v/>
      </c>
      <c r="AM740" s="125" t="str">
        <f>IF('2. Enter scores'!AL744&lt;&gt;"",'2. Enter scores'!$B744-'2. Enter scores'!AL744,"")</f>
        <v/>
      </c>
      <c r="AN740" s="125" t="str">
        <f>IF('2. Enter scores'!AM744&lt;&gt;"",'2. Enter scores'!$B744-'2. Enter scores'!AM744,"")</f>
        <v/>
      </c>
      <c r="AO740" s="125" t="str">
        <f>IF('2. Enter scores'!AN744&lt;&gt;"",'2. Enter scores'!$B744-'2. Enter scores'!AN744,"")</f>
        <v/>
      </c>
      <c r="AP740" s="125" t="str">
        <f>IF('2. Enter scores'!AO744&lt;&gt;"",'2. Enter scores'!$B744-'2. Enter scores'!AO744,"")</f>
        <v/>
      </c>
      <c r="AQ740" s="125" t="str">
        <f>IF('2. Enter scores'!AP744&lt;&gt;"",'2. Enter scores'!$B744-'2. Enter scores'!AP744,"")</f>
        <v/>
      </c>
      <c r="AR740" s="125" t="str">
        <f>IF('2. Enter scores'!AQ744&lt;&gt;"",'2. Enter scores'!$B744-'2. Enter scores'!AQ744,"")</f>
        <v/>
      </c>
      <c r="AS740" s="125" t="str">
        <f>IF('2. Enter scores'!AR744&lt;&gt;"",'2. Enter scores'!$B744-'2. Enter scores'!AR744,"")</f>
        <v/>
      </c>
      <c r="AT740" s="125" t="str">
        <f>IF('2. Enter scores'!AS744&lt;&gt;"",'2. Enter scores'!$B744-'2. Enter scores'!AS744,"")</f>
        <v/>
      </c>
      <c r="AU740" s="125" t="str">
        <f>IF('2. Enter scores'!AT744&lt;&gt;"",'2. Enter scores'!$B744-'2. Enter scores'!AT744,"")</f>
        <v/>
      </c>
      <c r="AV740" s="125" t="str">
        <f>IF('2. Enter scores'!AU744&lt;&gt;"",'2. Enter scores'!$B744-'2. Enter scores'!AU744,"")</f>
        <v/>
      </c>
      <c r="AW740" s="125" t="str">
        <f>IF('2. Enter scores'!AV744&lt;&gt;"",'2. Enter scores'!$B744-'2. Enter scores'!AV744,"")</f>
        <v/>
      </c>
      <c r="AX740" s="125" t="str">
        <f>IF('2. Enter scores'!AW744&lt;&gt;"",'2. Enter scores'!$B744-'2. Enter scores'!AW744,"")</f>
        <v/>
      </c>
      <c r="AY740" s="125" t="str">
        <f>IF('2. Enter scores'!AX744&lt;&gt;"",'2. Enter scores'!$B744-'2. Enter scores'!AX744,"")</f>
        <v/>
      </c>
      <c r="AZ740" s="125" t="str">
        <f>IF('2. Enter scores'!AY744&lt;&gt;"",'2. Enter scores'!$B744-'2. Enter scores'!AY744,"")</f>
        <v/>
      </c>
      <c r="BA740" s="125" t="str">
        <f>IF('2. Enter scores'!AZ744&lt;&gt;"",'2. Enter scores'!$B744-'2. Enter scores'!AZ744,"")</f>
        <v/>
      </c>
      <c r="BB740" s="125" t="str">
        <f>IF('2. Enter scores'!BA744&lt;&gt;"",'2. Enter scores'!$B744-'2. Enter scores'!BA744,"")</f>
        <v/>
      </c>
      <c r="BC740" s="125" t="str">
        <f>IF('2. Enter scores'!BB744&lt;&gt;"",'2. Enter scores'!$B744-'2. Enter scores'!BB744,"")</f>
        <v/>
      </c>
      <c r="BD740" s="125" t="str">
        <f>IF('2. Enter scores'!BC744&lt;&gt;"",'2. Enter scores'!$B744-'2. Enter scores'!BC744,"")</f>
        <v/>
      </c>
      <c r="BE740" s="125" t="str">
        <f>IF('2. Enter scores'!BD744&lt;&gt;"",'2. Enter scores'!$B744-'2. Enter scores'!BD744,"")</f>
        <v/>
      </c>
      <c r="BF740" s="125" t="str">
        <f>IF('2. Enter scores'!BE744&lt;&gt;"",'2. Enter scores'!$B744-'2. Enter scores'!BE744,"")</f>
        <v/>
      </c>
      <c r="BG740" s="125" t="str">
        <f>IF('2. Enter scores'!BF744&lt;&gt;"",'2. Enter scores'!$B744-'2. Enter scores'!BF744,"")</f>
        <v/>
      </c>
      <c r="BH740" s="125" t="str">
        <f>IF('2. Enter scores'!BG744&lt;&gt;"",'2. Enter scores'!$B744-'2. Enter scores'!BG744,"")</f>
        <v/>
      </c>
      <c r="BI740" s="125" t="str">
        <f>IF('2. Enter scores'!BH744&lt;&gt;"",'2. Enter scores'!$B744-'2. Enter scores'!BH744,"")</f>
        <v/>
      </c>
      <c r="BJ740" s="125" t="str">
        <f>IF('2. Enter scores'!BI744&lt;&gt;"",'2. Enter scores'!$B744-'2. Enter scores'!BI744,"")</f>
        <v/>
      </c>
      <c r="BK740" s="125" t="str">
        <f>IF('2. Enter scores'!BJ744&lt;&gt;"",'2. Enter scores'!$B744-'2. Enter scores'!BJ744,"")</f>
        <v/>
      </c>
      <c r="BL740" s="125" t="str">
        <f>IF('2. Enter scores'!BK744&lt;&gt;"",'2. Enter scores'!$B744-'2. Enter scores'!BK744,"")</f>
        <v/>
      </c>
      <c r="BM740" s="125" t="str">
        <f>IF('2. Enter scores'!BL744&lt;&gt;"",'2. Enter scores'!$B744-'2. Enter scores'!BL744,"")</f>
        <v/>
      </c>
      <c r="BN740" s="125" t="str">
        <f>IF('2. Enter scores'!BM744&lt;&gt;"",'2. Enter scores'!$B744-'2. Enter scores'!BM744,"")</f>
        <v/>
      </c>
      <c r="BO740" s="125" t="str">
        <f>IF('2. Enter scores'!BN744&lt;&gt;"",'2. Enter scores'!$B744-'2. Enter scores'!BN744,"")</f>
        <v/>
      </c>
      <c r="BP740" s="108">
        <v>1000</v>
      </c>
    </row>
    <row r="741" spans="2:68" x14ac:dyDescent="0.35">
      <c r="B741" s="125" t="str">
        <f>IF('2. Enter scores'!A745&lt;&gt;"",'2. Enter scores'!A745,"")</f>
        <v/>
      </c>
      <c r="H741" s="125" t="str">
        <f>IF('2. Enter scores'!G745&lt;&gt;"",'2. Enter scores'!$B745-'2. Enter scores'!G745,"")</f>
        <v/>
      </c>
      <c r="I741" s="125" t="str">
        <f>IF('2. Enter scores'!H745&lt;&gt;"",'2. Enter scores'!$B745-'2. Enter scores'!H745,"")</f>
        <v/>
      </c>
      <c r="J741" s="125" t="str">
        <f>IF('2. Enter scores'!I745&lt;&gt;"",'2. Enter scores'!$B745-'2. Enter scores'!I745,"")</f>
        <v/>
      </c>
      <c r="K741" s="125" t="str">
        <f>IF('2. Enter scores'!J745&lt;&gt;"",'2. Enter scores'!$B745-'2. Enter scores'!J745,"")</f>
        <v/>
      </c>
      <c r="L741" s="125" t="str">
        <f>IF('2. Enter scores'!K745&lt;&gt;"",'2. Enter scores'!$B745-'2. Enter scores'!K745,"")</f>
        <v/>
      </c>
      <c r="M741" s="125" t="str">
        <f>IF('2. Enter scores'!L745&lt;&gt;"",'2. Enter scores'!$B745-'2. Enter scores'!L745,"")</f>
        <v/>
      </c>
      <c r="N741" s="125" t="str">
        <f>IF('2. Enter scores'!M745&lt;&gt;"",'2. Enter scores'!$B745-'2. Enter scores'!M745,"")</f>
        <v/>
      </c>
      <c r="O741" s="125" t="str">
        <f>IF('2. Enter scores'!N745&lt;&gt;"",'2. Enter scores'!$B745-'2. Enter scores'!N745,"")</f>
        <v/>
      </c>
      <c r="P741" s="125" t="str">
        <f>IF('2. Enter scores'!O745&lt;&gt;"",'2. Enter scores'!$B745-'2. Enter scores'!O745,"")</f>
        <v/>
      </c>
      <c r="Q741" s="125" t="str">
        <f>IF('2. Enter scores'!P745&lt;&gt;"",'2. Enter scores'!$B745-'2. Enter scores'!P745,"")</f>
        <v/>
      </c>
      <c r="R741" s="125" t="str">
        <f>IF('2. Enter scores'!Q745&lt;&gt;"",'2. Enter scores'!$B745-'2. Enter scores'!Q745,"")</f>
        <v/>
      </c>
      <c r="S741" s="125" t="str">
        <f>IF('2. Enter scores'!R745&lt;&gt;"",'2. Enter scores'!$B745-'2. Enter scores'!R745,"")</f>
        <v/>
      </c>
      <c r="T741" s="125" t="str">
        <f>IF('2. Enter scores'!S745&lt;&gt;"",'2. Enter scores'!$B745-'2. Enter scores'!S745,"")</f>
        <v/>
      </c>
      <c r="U741" s="125" t="str">
        <f>IF('2. Enter scores'!T745&lt;&gt;"",'2. Enter scores'!$B745-'2. Enter scores'!T745,"")</f>
        <v/>
      </c>
      <c r="V741" s="125" t="str">
        <f>IF('2. Enter scores'!U745&lt;&gt;"",'2. Enter scores'!$B745-'2. Enter scores'!U745,"")</f>
        <v/>
      </c>
      <c r="W741" s="125" t="str">
        <f>IF('2. Enter scores'!V745&lt;&gt;"",'2. Enter scores'!$B745-'2. Enter scores'!V745,"")</f>
        <v/>
      </c>
      <c r="X741" s="125" t="str">
        <f>IF('2. Enter scores'!W745&lt;&gt;"",'2. Enter scores'!$B745-'2. Enter scores'!W745,"")</f>
        <v/>
      </c>
      <c r="Y741" s="125" t="str">
        <f>IF('2. Enter scores'!X745&lt;&gt;"",'2. Enter scores'!$B745-'2. Enter scores'!X745,"")</f>
        <v/>
      </c>
      <c r="Z741" s="125" t="str">
        <f>IF('2. Enter scores'!Y745&lt;&gt;"",'2. Enter scores'!$B745-'2. Enter scores'!Y745,"")</f>
        <v/>
      </c>
      <c r="AA741" s="125" t="str">
        <f>IF('2. Enter scores'!Z745&lt;&gt;"",'2. Enter scores'!$B745-'2. Enter scores'!Z745,"")</f>
        <v/>
      </c>
      <c r="AB741" s="125" t="str">
        <f>IF('2. Enter scores'!AA745&lt;&gt;"",'2. Enter scores'!$B745-'2. Enter scores'!AA745,"")</f>
        <v/>
      </c>
      <c r="AC741" s="125" t="str">
        <f>IF('2. Enter scores'!AB745&lt;&gt;"",'2. Enter scores'!$B745-'2. Enter scores'!AB745,"")</f>
        <v/>
      </c>
      <c r="AD741" s="125" t="str">
        <f>IF('2. Enter scores'!AC745&lt;&gt;"",'2. Enter scores'!$B745-'2. Enter scores'!AC745,"")</f>
        <v/>
      </c>
      <c r="AE741" s="125" t="str">
        <f>IF('2. Enter scores'!AD745&lt;&gt;"",'2. Enter scores'!$B745-'2. Enter scores'!AD745,"")</f>
        <v/>
      </c>
      <c r="AF741" s="125" t="str">
        <f>IF('2. Enter scores'!AE745&lt;&gt;"",'2. Enter scores'!$B745-'2. Enter scores'!AE745,"")</f>
        <v/>
      </c>
      <c r="AG741" s="125" t="str">
        <f>IF('2. Enter scores'!AF745&lt;&gt;"",'2. Enter scores'!$B745-'2. Enter scores'!AF745,"")</f>
        <v/>
      </c>
      <c r="AH741" s="125" t="str">
        <f>IF('2. Enter scores'!AG745&lt;&gt;"",'2. Enter scores'!$B745-'2. Enter scores'!AG745,"")</f>
        <v/>
      </c>
      <c r="AI741" s="125" t="str">
        <f>IF('2. Enter scores'!AH745&lt;&gt;"",'2. Enter scores'!$B745-'2. Enter scores'!AH745,"")</f>
        <v/>
      </c>
      <c r="AJ741" s="125" t="str">
        <f>IF('2. Enter scores'!AI745&lt;&gt;"",'2. Enter scores'!$B745-'2. Enter scores'!AI745,"")</f>
        <v/>
      </c>
      <c r="AK741" s="125" t="str">
        <f>IF('2. Enter scores'!AJ745&lt;&gt;"",'2. Enter scores'!$B745-'2. Enter scores'!AJ745,"")</f>
        <v/>
      </c>
      <c r="AL741" s="125" t="str">
        <f>IF('2. Enter scores'!AK745&lt;&gt;"",'2. Enter scores'!$B745-'2. Enter scores'!AK745,"")</f>
        <v/>
      </c>
      <c r="AM741" s="125" t="str">
        <f>IF('2. Enter scores'!AL745&lt;&gt;"",'2. Enter scores'!$B745-'2. Enter scores'!AL745,"")</f>
        <v/>
      </c>
      <c r="AN741" s="125" t="str">
        <f>IF('2. Enter scores'!AM745&lt;&gt;"",'2. Enter scores'!$B745-'2. Enter scores'!AM745,"")</f>
        <v/>
      </c>
      <c r="AO741" s="125" t="str">
        <f>IF('2. Enter scores'!AN745&lt;&gt;"",'2. Enter scores'!$B745-'2. Enter scores'!AN745,"")</f>
        <v/>
      </c>
      <c r="AP741" s="125" t="str">
        <f>IF('2. Enter scores'!AO745&lt;&gt;"",'2. Enter scores'!$B745-'2. Enter scores'!AO745,"")</f>
        <v/>
      </c>
      <c r="AQ741" s="125" t="str">
        <f>IF('2. Enter scores'!AP745&lt;&gt;"",'2. Enter scores'!$B745-'2. Enter scores'!AP745,"")</f>
        <v/>
      </c>
      <c r="AR741" s="125" t="str">
        <f>IF('2. Enter scores'!AQ745&lt;&gt;"",'2. Enter scores'!$B745-'2. Enter scores'!AQ745,"")</f>
        <v/>
      </c>
      <c r="AS741" s="125" t="str">
        <f>IF('2. Enter scores'!AR745&lt;&gt;"",'2. Enter scores'!$B745-'2. Enter scores'!AR745,"")</f>
        <v/>
      </c>
      <c r="AT741" s="125" t="str">
        <f>IF('2. Enter scores'!AS745&lt;&gt;"",'2. Enter scores'!$B745-'2. Enter scores'!AS745,"")</f>
        <v/>
      </c>
      <c r="AU741" s="125" t="str">
        <f>IF('2. Enter scores'!AT745&lt;&gt;"",'2. Enter scores'!$B745-'2. Enter scores'!AT745,"")</f>
        <v/>
      </c>
      <c r="AV741" s="125" t="str">
        <f>IF('2. Enter scores'!AU745&lt;&gt;"",'2. Enter scores'!$B745-'2. Enter scores'!AU745,"")</f>
        <v/>
      </c>
      <c r="AW741" s="125" t="str">
        <f>IF('2. Enter scores'!AV745&lt;&gt;"",'2. Enter scores'!$B745-'2. Enter scores'!AV745,"")</f>
        <v/>
      </c>
      <c r="AX741" s="125" t="str">
        <f>IF('2. Enter scores'!AW745&lt;&gt;"",'2. Enter scores'!$B745-'2. Enter scores'!AW745,"")</f>
        <v/>
      </c>
      <c r="AY741" s="125" t="str">
        <f>IF('2. Enter scores'!AX745&lt;&gt;"",'2. Enter scores'!$B745-'2. Enter scores'!AX745,"")</f>
        <v/>
      </c>
      <c r="AZ741" s="125" t="str">
        <f>IF('2. Enter scores'!AY745&lt;&gt;"",'2. Enter scores'!$B745-'2. Enter scores'!AY745,"")</f>
        <v/>
      </c>
      <c r="BA741" s="125" t="str">
        <f>IF('2. Enter scores'!AZ745&lt;&gt;"",'2. Enter scores'!$B745-'2. Enter scores'!AZ745,"")</f>
        <v/>
      </c>
      <c r="BB741" s="125" t="str">
        <f>IF('2. Enter scores'!BA745&lt;&gt;"",'2. Enter scores'!$B745-'2. Enter scores'!BA745,"")</f>
        <v/>
      </c>
      <c r="BC741" s="125" t="str">
        <f>IF('2. Enter scores'!BB745&lt;&gt;"",'2. Enter scores'!$B745-'2. Enter scores'!BB745,"")</f>
        <v/>
      </c>
      <c r="BD741" s="125" t="str">
        <f>IF('2. Enter scores'!BC745&lt;&gt;"",'2. Enter scores'!$B745-'2. Enter scores'!BC745,"")</f>
        <v/>
      </c>
      <c r="BE741" s="125" t="str">
        <f>IF('2. Enter scores'!BD745&lt;&gt;"",'2. Enter scores'!$B745-'2. Enter scores'!BD745,"")</f>
        <v/>
      </c>
      <c r="BF741" s="125" t="str">
        <f>IF('2. Enter scores'!BE745&lt;&gt;"",'2. Enter scores'!$B745-'2. Enter scores'!BE745,"")</f>
        <v/>
      </c>
      <c r="BG741" s="125" t="str">
        <f>IF('2. Enter scores'!BF745&lt;&gt;"",'2. Enter scores'!$B745-'2. Enter scores'!BF745,"")</f>
        <v/>
      </c>
      <c r="BH741" s="125" t="str">
        <f>IF('2. Enter scores'!BG745&lt;&gt;"",'2. Enter scores'!$B745-'2. Enter scores'!BG745,"")</f>
        <v/>
      </c>
      <c r="BI741" s="125" t="str">
        <f>IF('2. Enter scores'!BH745&lt;&gt;"",'2. Enter scores'!$B745-'2. Enter scores'!BH745,"")</f>
        <v/>
      </c>
      <c r="BJ741" s="125" t="str">
        <f>IF('2. Enter scores'!BI745&lt;&gt;"",'2. Enter scores'!$B745-'2. Enter scores'!BI745,"")</f>
        <v/>
      </c>
      <c r="BK741" s="125" t="str">
        <f>IF('2. Enter scores'!BJ745&lt;&gt;"",'2. Enter scores'!$B745-'2. Enter scores'!BJ745,"")</f>
        <v/>
      </c>
      <c r="BL741" s="125" t="str">
        <f>IF('2. Enter scores'!BK745&lt;&gt;"",'2. Enter scores'!$B745-'2. Enter scores'!BK745,"")</f>
        <v/>
      </c>
      <c r="BM741" s="125" t="str">
        <f>IF('2. Enter scores'!BL745&lt;&gt;"",'2. Enter scores'!$B745-'2. Enter scores'!BL745,"")</f>
        <v/>
      </c>
      <c r="BN741" s="125" t="str">
        <f>IF('2. Enter scores'!BM745&lt;&gt;"",'2. Enter scores'!$B745-'2. Enter scores'!BM745,"")</f>
        <v/>
      </c>
      <c r="BO741" s="125" t="str">
        <f>IF('2. Enter scores'!BN745&lt;&gt;"",'2. Enter scores'!$B745-'2. Enter scores'!BN745,"")</f>
        <v/>
      </c>
      <c r="BP741" s="108">
        <v>1000</v>
      </c>
    </row>
    <row r="742" spans="2:68" x14ac:dyDescent="0.35">
      <c r="B742" s="125" t="str">
        <f>IF('2. Enter scores'!A746&lt;&gt;"",'2. Enter scores'!A746,"")</f>
        <v/>
      </c>
      <c r="H742" s="125" t="str">
        <f>IF('2. Enter scores'!G746&lt;&gt;"",'2. Enter scores'!$B746-'2. Enter scores'!G746,"")</f>
        <v/>
      </c>
      <c r="I742" s="125" t="str">
        <f>IF('2. Enter scores'!H746&lt;&gt;"",'2. Enter scores'!$B746-'2. Enter scores'!H746,"")</f>
        <v/>
      </c>
      <c r="J742" s="125" t="str">
        <f>IF('2. Enter scores'!I746&lt;&gt;"",'2. Enter scores'!$B746-'2. Enter scores'!I746,"")</f>
        <v/>
      </c>
      <c r="K742" s="125" t="str">
        <f>IF('2. Enter scores'!J746&lt;&gt;"",'2. Enter scores'!$B746-'2. Enter scores'!J746,"")</f>
        <v/>
      </c>
      <c r="L742" s="125" t="str">
        <f>IF('2. Enter scores'!K746&lt;&gt;"",'2. Enter scores'!$B746-'2. Enter scores'!K746,"")</f>
        <v/>
      </c>
      <c r="M742" s="125" t="str">
        <f>IF('2. Enter scores'!L746&lt;&gt;"",'2. Enter scores'!$B746-'2. Enter scores'!L746,"")</f>
        <v/>
      </c>
      <c r="N742" s="125" t="str">
        <f>IF('2. Enter scores'!M746&lt;&gt;"",'2. Enter scores'!$B746-'2. Enter scores'!M746,"")</f>
        <v/>
      </c>
      <c r="O742" s="125" t="str">
        <f>IF('2. Enter scores'!N746&lt;&gt;"",'2. Enter scores'!$B746-'2. Enter scores'!N746,"")</f>
        <v/>
      </c>
      <c r="P742" s="125" t="str">
        <f>IF('2. Enter scores'!O746&lt;&gt;"",'2. Enter scores'!$B746-'2. Enter scores'!O746,"")</f>
        <v/>
      </c>
      <c r="Q742" s="125" t="str">
        <f>IF('2. Enter scores'!P746&lt;&gt;"",'2. Enter scores'!$B746-'2. Enter scores'!P746,"")</f>
        <v/>
      </c>
      <c r="R742" s="125" t="str">
        <f>IF('2. Enter scores'!Q746&lt;&gt;"",'2. Enter scores'!$B746-'2. Enter scores'!Q746,"")</f>
        <v/>
      </c>
      <c r="S742" s="125" t="str">
        <f>IF('2. Enter scores'!R746&lt;&gt;"",'2. Enter scores'!$B746-'2. Enter scores'!R746,"")</f>
        <v/>
      </c>
      <c r="T742" s="125" t="str">
        <f>IF('2. Enter scores'!S746&lt;&gt;"",'2. Enter scores'!$B746-'2. Enter scores'!S746,"")</f>
        <v/>
      </c>
      <c r="U742" s="125" t="str">
        <f>IF('2. Enter scores'!T746&lt;&gt;"",'2. Enter scores'!$B746-'2. Enter scores'!T746,"")</f>
        <v/>
      </c>
      <c r="V742" s="125" t="str">
        <f>IF('2. Enter scores'!U746&lt;&gt;"",'2. Enter scores'!$B746-'2. Enter scores'!U746,"")</f>
        <v/>
      </c>
      <c r="W742" s="125" t="str">
        <f>IF('2. Enter scores'!V746&lt;&gt;"",'2. Enter scores'!$B746-'2. Enter scores'!V746,"")</f>
        <v/>
      </c>
      <c r="X742" s="125" t="str">
        <f>IF('2. Enter scores'!W746&lt;&gt;"",'2. Enter scores'!$B746-'2. Enter scores'!W746,"")</f>
        <v/>
      </c>
      <c r="Y742" s="125" t="str">
        <f>IF('2. Enter scores'!X746&lt;&gt;"",'2. Enter scores'!$B746-'2. Enter scores'!X746,"")</f>
        <v/>
      </c>
      <c r="Z742" s="125" t="str">
        <f>IF('2. Enter scores'!Y746&lt;&gt;"",'2. Enter scores'!$B746-'2. Enter scores'!Y746,"")</f>
        <v/>
      </c>
      <c r="AA742" s="125" t="str">
        <f>IF('2. Enter scores'!Z746&lt;&gt;"",'2. Enter scores'!$B746-'2. Enter scores'!Z746,"")</f>
        <v/>
      </c>
      <c r="AB742" s="125" t="str">
        <f>IF('2. Enter scores'!AA746&lt;&gt;"",'2. Enter scores'!$B746-'2. Enter scores'!AA746,"")</f>
        <v/>
      </c>
      <c r="AC742" s="125" t="str">
        <f>IF('2. Enter scores'!AB746&lt;&gt;"",'2. Enter scores'!$B746-'2. Enter scores'!AB746,"")</f>
        <v/>
      </c>
      <c r="AD742" s="125" t="str">
        <f>IF('2. Enter scores'!AC746&lt;&gt;"",'2. Enter scores'!$B746-'2. Enter scores'!AC746,"")</f>
        <v/>
      </c>
      <c r="AE742" s="125" t="str">
        <f>IF('2. Enter scores'!AD746&lt;&gt;"",'2. Enter scores'!$B746-'2. Enter scores'!AD746,"")</f>
        <v/>
      </c>
      <c r="AF742" s="125" t="str">
        <f>IF('2. Enter scores'!AE746&lt;&gt;"",'2. Enter scores'!$B746-'2. Enter scores'!AE746,"")</f>
        <v/>
      </c>
      <c r="AG742" s="125" t="str">
        <f>IF('2. Enter scores'!AF746&lt;&gt;"",'2. Enter scores'!$B746-'2. Enter scores'!AF746,"")</f>
        <v/>
      </c>
      <c r="AH742" s="125" t="str">
        <f>IF('2. Enter scores'!AG746&lt;&gt;"",'2. Enter scores'!$B746-'2. Enter scores'!AG746,"")</f>
        <v/>
      </c>
      <c r="AI742" s="125" t="str">
        <f>IF('2. Enter scores'!AH746&lt;&gt;"",'2. Enter scores'!$B746-'2. Enter scores'!AH746,"")</f>
        <v/>
      </c>
      <c r="AJ742" s="125" t="str">
        <f>IF('2. Enter scores'!AI746&lt;&gt;"",'2. Enter scores'!$B746-'2. Enter scores'!AI746,"")</f>
        <v/>
      </c>
      <c r="AK742" s="125" t="str">
        <f>IF('2. Enter scores'!AJ746&lt;&gt;"",'2. Enter scores'!$B746-'2. Enter scores'!AJ746,"")</f>
        <v/>
      </c>
      <c r="AL742" s="125" t="str">
        <f>IF('2. Enter scores'!AK746&lt;&gt;"",'2. Enter scores'!$B746-'2. Enter scores'!AK746,"")</f>
        <v/>
      </c>
      <c r="AM742" s="125" t="str">
        <f>IF('2. Enter scores'!AL746&lt;&gt;"",'2. Enter scores'!$B746-'2. Enter scores'!AL746,"")</f>
        <v/>
      </c>
      <c r="AN742" s="125" t="str">
        <f>IF('2. Enter scores'!AM746&lt;&gt;"",'2. Enter scores'!$B746-'2. Enter scores'!AM746,"")</f>
        <v/>
      </c>
      <c r="AO742" s="125" t="str">
        <f>IF('2. Enter scores'!AN746&lt;&gt;"",'2. Enter scores'!$B746-'2. Enter scores'!AN746,"")</f>
        <v/>
      </c>
      <c r="AP742" s="125" t="str">
        <f>IF('2. Enter scores'!AO746&lt;&gt;"",'2. Enter scores'!$B746-'2. Enter scores'!AO746,"")</f>
        <v/>
      </c>
      <c r="AQ742" s="125" t="str">
        <f>IF('2. Enter scores'!AP746&lt;&gt;"",'2. Enter scores'!$B746-'2. Enter scores'!AP746,"")</f>
        <v/>
      </c>
      <c r="AR742" s="125" t="str">
        <f>IF('2. Enter scores'!AQ746&lt;&gt;"",'2. Enter scores'!$B746-'2. Enter scores'!AQ746,"")</f>
        <v/>
      </c>
      <c r="AS742" s="125" t="str">
        <f>IF('2. Enter scores'!AR746&lt;&gt;"",'2. Enter scores'!$B746-'2. Enter scores'!AR746,"")</f>
        <v/>
      </c>
      <c r="AT742" s="125" t="str">
        <f>IF('2. Enter scores'!AS746&lt;&gt;"",'2. Enter scores'!$B746-'2. Enter scores'!AS746,"")</f>
        <v/>
      </c>
      <c r="AU742" s="125" t="str">
        <f>IF('2. Enter scores'!AT746&lt;&gt;"",'2. Enter scores'!$B746-'2. Enter scores'!AT746,"")</f>
        <v/>
      </c>
      <c r="AV742" s="125" t="str">
        <f>IF('2. Enter scores'!AU746&lt;&gt;"",'2. Enter scores'!$B746-'2. Enter scores'!AU746,"")</f>
        <v/>
      </c>
      <c r="AW742" s="125" t="str">
        <f>IF('2. Enter scores'!AV746&lt;&gt;"",'2. Enter scores'!$B746-'2. Enter scores'!AV746,"")</f>
        <v/>
      </c>
      <c r="AX742" s="125" t="str">
        <f>IF('2. Enter scores'!AW746&lt;&gt;"",'2. Enter scores'!$B746-'2. Enter scores'!AW746,"")</f>
        <v/>
      </c>
      <c r="AY742" s="125" t="str">
        <f>IF('2. Enter scores'!AX746&lt;&gt;"",'2. Enter scores'!$B746-'2. Enter scores'!AX746,"")</f>
        <v/>
      </c>
      <c r="AZ742" s="125" t="str">
        <f>IF('2. Enter scores'!AY746&lt;&gt;"",'2. Enter scores'!$B746-'2. Enter scores'!AY746,"")</f>
        <v/>
      </c>
      <c r="BA742" s="125" t="str">
        <f>IF('2. Enter scores'!AZ746&lt;&gt;"",'2. Enter scores'!$B746-'2. Enter scores'!AZ746,"")</f>
        <v/>
      </c>
      <c r="BB742" s="125" t="str">
        <f>IF('2. Enter scores'!BA746&lt;&gt;"",'2. Enter scores'!$B746-'2. Enter scores'!BA746,"")</f>
        <v/>
      </c>
      <c r="BC742" s="125" t="str">
        <f>IF('2. Enter scores'!BB746&lt;&gt;"",'2. Enter scores'!$B746-'2. Enter scores'!BB746,"")</f>
        <v/>
      </c>
      <c r="BD742" s="125" t="str">
        <f>IF('2. Enter scores'!BC746&lt;&gt;"",'2. Enter scores'!$B746-'2. Enter scores'!BC746,"")</f>
        <v/>
      </c>
      <c r="BE742" s="125" t="str">
        <f>IF('2. Enter scores'!BD746&lt;&gt;"",'2. Enter scores'!$B746-'2. Enter scores'!BD746,"")</f>
        <v/>
      </c>
      <c r="BF742" s="125" t="str">
        <f>IF('2. Enter scores'!BE746&lt;&gt;"",'2. Enter scores'!$B746-'2. Enter scores'!BE746,"")</f>
        <v/>
      </c>
      <c r="BG742" s="125" t="str">
        <f>IF('2. Enter scores'!BF746&lt;&gt;"",'2. Enter scores'!$B746-'2. Enter scores'!BF746,"")</f>
        <v/>
      </c>
      <c r="BH742" s="125" t="str">
        <f>IF('2. Enter scores'!BG746&lt;&gt;"",'2. Enter scores'!$B746-'2. Enter scores'!BG746,"")</f>
        <v/>
      </c>
      <c r="BI742" s="125" t="str">
        <f>IF('2. Enter scores'!BH746&lt;&gt;"",'2. Enter scores'!$B746-'2. Enter scores'!BH746,"")</f>
        <v/>
      </c>
      <c r="BJ742" s="125" t="str">
        <f>IF('2. Enter scores'!BI746&lt;&gt;"",'2. Enter scores'!$B746-'2. Enter scores'!BI746,"")</f>
        <v/>
      </c>
      <c r="BK742" s="125" t="str">
        <f>IF('2. Enter scores'!BJ746&lt;&gt;"",'2. Enter scores'!$B746-'2. Enter scores'!BJ746,"")</f>
        <v/>
      </c>
      <c r="BL742" s="125" t="str">
        <f>IF('2. Enter scores'!BK746&lt;&gt;"",'2. Enter scores'!$B746-'2. Enter scores'!BK746,"")</f>
        <v/>
      </c>
      <c r="BM742" s="125" t="str">
        <f>IF('2. Enter scores'!BL746&lt;&gt;"",'2. Enter scores'!$B746-'2. Enter scores'!BL746,"")</f>
        <v/>
      </c>
      <c r="BN742" s="125" t="str">
        <f>IF('2. Enter scores'!BM746&lt;&gt;"",'2. Enter scores'!$B746-'2. Enter scores'!BM746,"")</f>
        <v/>
      </c>
      <c r="BO742" s="125" t="str">
        <f>IF('2. Enter scores'!BN746&lt;&gt;"",'2. Enter scores'!$B746-'2. Enter scores'!BN746,"")</f>
        <v/>
      </c>
      <c r="BP742" s="108">
        <v>1000</v>
      </c>
    </row>
    <row r="743" spans="2:68" x14ac:dyDescent="0.35">
      <c r="B743" s="125" t="str">
        <f>IF('2. Enter scores'!A747&lt;&gt;"",'2. Enter scores'!A747,"")</f>
        <v/>
      </c>
      <c r="H743" s="125" t="str">
        <f>IF('2. Enter scores'!G747&lt;&gt;"",'2. Enter scores'!$B747-'2. Enter scores'!G747,"")</f>
        <v/>
      </c>
      <c r="I743" s="125" t="str">
        <f>IF('2. Enter scores'!H747&lt;&gt;"",'2. Enter scores'!$B747-'2. Enter scores'!H747,"")</f>
        <v/>
      </c>
      <c r="J743" s="125" t="str">
        <f>IF('2. Enter scores'!I747&lt;&gt;"",'2. Enter scores'!$B747-'2. Enter scores'!I747,"")</f>
        <v/>
      </c>
      <c r="K743" s="125" t="str">
        <f>IF('2. Enter scores'!J747&lt;&gt;"",'2. Enter scores'!$B747-'2. Enter scores'!J747,"")</f>
        <v/>
      </c>
      <c r="L743" s="125" t="str">
        <f>IF('2. Enter scores'!K747&lt;&gt;"",'2. Enter scores'!$B747-'2. Enter scores'!K747,"")</f>
        <v/>
      </c>
      <c r="M743" s="125" t="str">
        <f>IF('2. Enter scores'!L747&lt;&gt;"",'2. Enter scores'!$B747-'2. Enter scores'!L747,"")</f>
        <v/>
      </c>
      <c r="N743" s="125" t="str">
        <f>IF('2. Enter scores'!M747&lt;&gt;"",'2. Enter scores'!$B747-'2. Enter scores'!M747,"")</f>
        <v/>
      </c>
      <c r="O743" s="125" t="str">
        <f>IF('2. Enter scores'!N747&lt;&gt;"",'2. Enter scores'!$B747-'2. Enter scores'!N747,"")</f>
        <v/>
      </c>
      <c r="P743" s="125" t="str">
        <f>IF('2. Enter scores'!O747&lt;&gt;"",'2. Enter scores'!$B747-'2. Enter scores'!O747,"")</f>
        <v/>
      </c>
      <c r="Q743" s="125" t="str">
        <f>IF('2. Enter scores'!P747&lt;&gt;"",'2. Enter scores'!$B747-'2. Enter scores'!P747,"")</f>
        <v/>
      </c>
      <c r="R743" s="125" t="str">
        <f>IF('2. Enter scores'!Q747&lt;&gt;"",'2. Enter scores'!$B747-'2. Enter scores'!Q747,"")</f>
        <v/>
      </c>
      <c r="S743" s="125" t="str">
        <f>IF('2. Enter scores'!R747&lt;&gt;"",'2. Enter scores'!$B747-'2. Enter scores'!R747,"")</f>
        <v/>
      </c>
      <c r="T743" s="125" t="str">
        <f>IF('2. Enter scores'!S747&lt;&gt;"",'2. Enter scores'!$B747-'2. Enter scores'!S747,"")</f>
        <v/>
      </c>
      <c r="U743" s="125" t="str">
        <f>IF('2. Enter scores'!T747&lt;&gt;"",'2. Enter scores'!$B747-'2. Enter scores'!T747,"")</f>
        <v/>
      </c>
      <c r="V743" s="125" t="str">
        <f>IF('2. Enter scores'!U747&lt;&gt;"",'2. Enter scores'!$B747-'2. Enter scores'!U747,"")</f>
        <v/>
      </c>
      <c r="W743" s="125" t="str">
        <f>IF('2. Enter scores'!V747&lt;&gt;"",'2. Enter scores'!$B747-'2. Enter scores'!V747,"")</f>
        <v/>
      </c>
      <c r="X743" s="125" t="str">
        <f>IF('2. Enter scores'!W747&lt;&gt;"",'2. Enter scores'!$B747-'2. Enter scores'!W747,"")</f>
        <v/>
      </c>
      <c r="Y743" s="125" t="str">
        <f>IF('2. Enter scores'!X747&lt;&gt;"",'2. Enter scores'!$B747-'2. Enter scores'!X747,"")</f>
        <v/>
      </c>
      <c r="Z743" s="125" t="str">
        <f>IF('2. Enter scores'!Y747&lt;&gt;"",'2. Enter scores'!$B747-'2. Enter scores'!Y747,"")</f>
        <v/>
      </c>
      <c r="AA743" s="125" t="str">
        <f>IF('2. Enter scores'!Z747&lt;&gt;"",'2. Enter scores'!$B747-'2. Enter scores'!Z747,"")</f>
        <v/>
      </c>
      <c r="AB743" s="125" t="str">
        <f>IF('2. Enter scores'!AA747&lt;&gt;"",'2. Enter scores'!$B747-'2. Enter scores'!AA747,"")</f>
        <v/>
      </c>
      <c r="AC743" s="125" t="str">
        <f>IF('2. Enter scores'!AB747&lt;&gt;"",'2. Enter scores'!$B747-'2. Enter scores'!AB747,"")</f>
        <v/>
      </c>
      <c r="AD743" s="125" t="str">
        <f>IF('2. Enter scores'!AC747&lt;&gt;"",'2. Enter scores'!$B747-'2. Enter scores'!AC747,"")</f>
        <v/>
      </c>
      <c r="AE743" s="125" t="str">
        <f>IF('2. Enter scores'!AD747&lt;&gt;"",'2. Enter scores'!$B747-'2. Enter scores'!AD747,"")</f>
        <v/>
      </c>
      <c r="AF743" s="125" t="str">
        <f>IF('2. Enter scores'!AE747&lt;&gt;"",'2. Enter scores'!$B747-'2. Enter scores'!AE747,"")</f>
        <v/>
      </c>
      <c r="AG743" s="125" t="str">
        <f>IF('2. Enter scores'!AF747&lt;&gt;"",'2. Enter scores'!$B747-'2. Enter scores'!AF747,"")</f>
        <v/>
      </c>
      <c r="AH743" s="125" t="str">
        <f>IF('2. Enter scores'!AG747&lt;&gt;"",'2. Enter scores'!$B747-'2. Enter scores'!AG747,"")</f>
        <v/>
      </c>
      <c r="AI743" s="125" t="str">
        <f>IF('2. Enter scores'!AH747&lt;&gt;"",'2. Enter scores'!$B747-'2. Enter scores'!AH747,"")</f>
        <v/>
      </c>
      <c r="AJ743" s="125" t="str">
        <f>IF('2. Enter scores'!AI747&lt;&gt;"",'2. Enter scores'!$B747-'2. Enter scores'!AI747,"")</f>
        <v/>
      </c>
      <c r="AK743" s="125" t="str">
        <f>IF('2. Enter scores'!AJ747&lt;&gt;"",'2. Enter scores'!$B747-'2. Enter scores'!AJ747,"")</f>
        <v/>
      </c>
      <c r="AL743" s="125" t="str">
        <f>IF('2. Enter scores'!AK747&lt;&gt;"",'2. Enter scores'!$B747-'2. Enter scores'!AK747,"")</f>
        <v/>
      </c>
      <c r="AM743" s="125" t="str">
        <f>IF('2. Enter scores'!AL747&lt;&gt;"",'2. Enter scores'!$B747-'2. Enter scores'!AL747,"")</f>
        <v/>
      </c>
      <c r="AN743" s="125" t="str">
        <f>IF('2. Enter scores'!AM747&lt;&gt;"",'2. Enter scores'!$B747-'2. Enter scores'!AM747,"")</f>
        <v/>
      </c>
      <c r="AO743" s="125" t="str">
        <f>IF('2. Enter scores'!AN747&lt;&gt;"",'2. Enter scores'!$B747-'2. Enter scores'!AN747,"")</f>
        <v/>
      </c>
      <c r="AP743" s="125" t="str">
        <f>IF('2. Enter scores'!AO747&lt;&gt;"",'2. Enter scores'!$B747-'2. Enter scores'!AO747,"")</f>
        <v/>
      </c>
      <c r="AQ743" s="125" t="str">
        <f>IF('2. Enter scores'!AP747&lt;&gt;"",'2. Enter scores'!$B747-'2. Enter scores'!AP747,"")</f>
        <v/>
      </c>
      <c r="AR743" s="125" t="str">
        <f>IF('2. Enter scores'!AQ747&lt;&gt;"",'2. Enter scores'!$B747-'2. Enter scores'!AQ747,"")</f>
        <v/>
      </c>
      <c r="AS743" s="125" t="str">
        <f>IF('2. Enter scores'!AR747&lt;&gt;"",'2. Enter scores'!$B747-'2. Enter scores'!AR747,"")</f>
        <v/>
      </c>
      <c r="AT743" s="125" t="str">
        <f>IF('2. Enter scores'!AS747&lt;&gt;"",'2. Enter scores'!$B747-'2. Enter scores'!AS747,"")</f>
        <v/>
      </c>
      <c r="AU743" s="125" t="str">
        <f>IF('2. Enter scores'!AT747&lt;&gt;"",'2. Enter scores'!$B747-'2. Enter scores'!AT747,"")</f>
        <v/>
      </c>
      <c r="AV743" s="125" t="str">
        <f>IF('2. Enter scores'!AU747&lt;&gt;"",'2. Enter scores'!$B747-'2. Enter scores'!AU747,"")</f>
        <v/>
      </c>
      <c r="AW743" s="125" t="str">
        <f>IF('2. Enter scores'!AV747&lt;&gt;"",'2. Enter scores'!$B747-'2. Enter scores'!AV747,"")</f>
        <v/>
      </c>
      <c r="AX743" s="125" t="str">
        <f>IF('2. Enter scores'!AW747&lt;&gt;"",'2. Enter scores'!$B747-'2. Enter scores'!AW747,"")</f>
        <v/>
      </c>
      <c r="AY743" s="125" t="str">
        <f>IF('2. Enter scores'!AX747&lt;&gt;"",'2. Enter scores'!$B747-'2. Enter scores'!AX747,"")</f>
        <v/>
      </c>
      <c r="AZ743" s="125" t="str">
        <f>IF('2. Enter scores'!AY747&lt;&gt;"",'2. Enter scores'!$B747-'2. Enter scores'!AY747,"")</f>
        <v/>
      </c>
      <c r="BA743" s="125" t="str">
        <f>IF('2. Enter scores'!AZ747&lt;&gt;"",'2. Enter scores'!$B747-'2. Enter scores'!AZ747,"")</f>
        <v/>
      </c>
      <c r="BB743" s="125" t="str">
        <f>IF('2. Enter scores'!BA747&lt;&gt;"",'2. Enter scores'!$B747-'2. Enter scores'!BA747,"")</f>
        <v/>
      </c>
      <c r="BC743" s="125" t="str">
        <f>IF('2. Enter scores'!BB747&lt;&gt;"",'2. Enter scores'!$B747-'2. Enter scores'!BB747,"")</f>
        <v/>
      </c>
      <c r="BD743" s="125" t="str">
        <f>IF('2. Enter scores'!BC747&lt;&gt;"",'2. Enter scores'!$B747-'2. Enter scores'!BC747,"")</f>
        <v/>
      </c>
      <c r="BE743" s="125" t="str">
        <f>IF('2. Enter scores'!BD747&lt;&gt;"",'2. Enter scores'!$B747-'2. Enter scores'!BD747,"")</f>
        <v/>
      </c>
      <c r="BF743" s="125" t="str">
        <f>IF('2. Enter scores'!BE747&lt;&gt;"",'2. Enter scores'!$B747-'2. Enter scores'!BE747,"")</f>
        <v/>
      </c>
      <c r="BG743" s="125" t="str">
        <f>IF('2. Enter scores'!BF747&lt;&gt;"",'2. Enter scores'!$B747-'2. Enter scores'!BF747,"")</f>
        <v/>
      </c>
      <c r="BH743" s="125" t="str">
        <f>IF('2. Enter scores'!BG747&lt;&gt;"",'2. Enter scores'!$B747-'2. Enter scores'!BG747,"")</f>
        <v/>
      </c>
      <c r="BI743" s="125" t="str">
        <f>IF('2. Enter scores'!BH747&lt;&gt;"",'2. Enter scores'!$B747-'2. Enter scores'!BH747,"")</f>
        <v/>
      </c>
      <c r="BJ743" s="125" t="str">
        <f>IF('2. Enter scores'!BI747&lt;&gt;"",'2. Enter scores'!$B747-'2. Enter scores'!BI747,"")</f>
        <v/>
      </c>
      <c r="BK743" s="125" t="str">
        <f>IF('2. Enter scores'!BJ747&lt;&gt;"",'2. Enter scores'!$B747-'2. Enter scores'!BJ747,"")</f>
        <v/>
      </c>
      <c r="BL743" s="125" t="str">
        <f>IF('2. Enter scores'!BK747&lt;&gt;"",'2. Enter scores'!$B747-'2. Enter scores'!BK747,"")</f>
        <v/>
      </c>
      <c r="BM743" s="125" t="str">
        <f>IF('2. Enter scores'!BL747&lt;&gt;"",'2. Enter scores'!$B747-'2. Enter scores'!BL747,"")</f>
        <v/>
      </c>
      <c r="BN743" s="125" t="str">
        <f>IF('2. Enter scores'!BM747&lt;&gt;"",'2. Enter scores'!$B747-'2. Enter scores'!BM747,"")</f>
        <v/>
      </c>
      <c r="BO743" s="125" t="str">
        <f>IF('2. Enter scores'!BN747&lt;&gt;"",'2. Enter scores'!$B747-'2. Enter scores'!BN747,"")</f>
        <v/>
      </c>
      <c r="BP743" s="108">
        <v>1000</v>
      </c>
    </row>
    <row r="744" spans="2:68" x14ac:dyDescent="0.35">
      <c r="B744" s="125" t="str">
        <f>IF('2. Enter scores'!A748&lt;&gt;"",'2. Enter scores'!A748,"")</f>
        <v/>
      </c>
      <c r="H744" s="125" t="str">
        <f>IF('2. Enter scores'!G748&lt;&gt;"",'2. Enter scores'!$B748-'2. Enter scores'!G748,"")</f>
        <v/>
      </c>
      <c r="I744" s="125" t="str">
        <f>IF('2. Enter scores'!H748&lt;&gt;"",'2. Enter scores'!$B748-'2. Enter scores'!H748,"")</f>
        <v/>
      </c>
      <c r="J744" s="125" t="str">
        <f>IF('2. Enter scores'!I748&lt;&gt;"",'2. Enter scores'!$B748-'2. Enter scores'!I748,"")</f>
        <v/>
      </c>
      <c r="K744" s="125" t="str">
        <f>IF('2. Enter scores'!J748&lt;&gt;"",'2. Enter scores'!$B748-'2. Enter scores'!J748,"")</f>
        <v/>
      </c>
      <c r="L744" s="125" t="str">
        <f>IF('2. Enter scores'!K748&lt;&gt;"",'2. Enter scores'!$B748-'2. Enter scores'!K748,"")</f>
        <v/>
      </c>
      <c r="M744" s="125" t="str">
        <f>IF('2. Enter scores'!L748&lt;&gt;"",'2. Enter scores'!$B748-'2. Enter scores'!L748,"")</f>
        <v/>
      </c>
      <c r="N744" s="125" t="str">
        <f>IF('2. Enter scores'!M748&lt;&gt;"",'2. Enter scores'!$B748-'2. Enter scores'!M748,"")</f>
        <v/>
      </c>
      <c r="O744" s="125" t="str">
        <f>IF('2. Enter scores'!N748&lt;&gt;"",'2. Enter scores'!$B748-'2. Enter scores'!N748,"")</f>
        <v/>
      </c>
      <c r="P744" s="125" t="str">
        <f>IF('2. Enter scores'!O748&lt;&gt;"",'2. Enter scores'!$B748-'2. Enter scores'!O748,"")</f>
        <v/>
      </c>
      <c r="Q744" s="125" t="str">
        <f>IF('2. Enter scores'!P748&lt;&gt;"",'2. Enter scores'!$B748-'2. Enter scores'!P748,"")</f>
        <v/>
      </c>
      <c r="R744" s="125" t="str">
        <f>IF('2. Enter scores'!Q748&lt;&gt;"",'2. Enter scores'!$B748-'2. Enter scores'!Q748,"")</f>
        <v/>
      </c>
      <c r="S744" s="125" t="str">
        <f>IF('2. Enter scores'!R748&lt;&gt;"",'2. Enter scores'!$B748-'2. Enter scores'!R748,"")</f>
        <v/>
      </c>
      <c r="T744" s="125" t="str">
        <f>IF('2. Enter scores'!S748&lt;&gt;"",'2. Enter scores'!$B748-'2. Enter scores'!S748,"")</f>
        <v/>
      </c>
      <c r="U744" s="125" t="str">
        <f>IF('2. Enter scores'!T748&lt;&gt;"",'2. Enter scores'!$B748-'2. Enter scores'!T748,"")</f>
        <v/>
      </c>
      <c r="V744" s="125" t="str">
        <f>IF('2. Enter scores'!U748&lt;&gt;"",'2. Enter scores'!$B748-'2. Enter scores'!U748,"")</f>
        <v/>
      </c>
      <c r="W744" s="125" t="str">
        <f>IF('2. Enter scores'!V748&lt;&gt;"",'2. Enter scores'!$B748-'2. Enter scores'!V748,"")</f>
        <v/>
      </c>
      <c r="X744" s="125" t="str">
        <f>IF('2. Enter scores'!W748&lt;&gt;"",'2. Enter scores'!$B748-'2. Enter scores'!W748,"")</f>
        <v/>
      </c>
      <c r="Y744" s="125" t="str">
        <f>IF('2. Enter scores'!X748&lt;&gt;"",'2. Enter scores'!$B748-'2. Enter scores'!X748,"")</f>
        <v/>
      </c>
      <c r="Z744" s="125" t="str">
        <f>IF('2. Enter scores'!Y748&lt;&gt;"",'2. Enter scores'!$B748-'2. Enter scores'!Y748,"")</f>
        <v/>
      </c>
      <c r="AA744" s="125" t="str">
        <f>IF('2. Enter scores'!Z748&lt;&gt;"",'2. Enter scores'!$B748-'2. Enter scores'!Z748,"")</f>
        <v/>
      </c>
      <c r="AB744" s="125" t="str">
        <f>IF('2. Enter scores'!AA748&lt;&gt;"",'2. Enter scores'!$B748-'2. Enter scores'!AA748,"")</f>
        <v/>
      </c>
      <c r="AC744" s="125" t="str">
        <f>IF('2. Enter scores'!AB748&lt;&gt;"",'2. Enter scores'!$B748-'2. Enter scores'!AB748,"")</f>
        <v/>
      </c>
      <c r="AD744" s="125" t="str">
        <f>IF('2. Enter scores'!AC748&lt;&gt;"",'2. Enter scores'!$B748-'2. Enter scores'!AC748,"")</f>
        <v/>
      </c>
      <c r="AE744" s="125" t="str">
        <f>IF('2. Enter scores'!AD748&lt;&gt;"",'2. Enter scores'!$B748-'2. Enter scores'!AD748,"")</f>
        <v/>
      </c>
      <c r="AF744" s="125" t="str">
        <f>IF('2. Enter scores'!AE748&lt;&gt;"",'2. Enter scores'!$B748-'2. Enter scores'!AE748,"")</f>
        <v/>
      </c>
      <c r="AG744" s="125" t="str">
        <f>IF('2. Enter scores'!AF748&lt;&gt;"",'2. Enter scores'!$B748-'2. Enter scores'!AF748,"")</f>
        <v/>
      </c>
      <c r="AH744" s="125" t="str">
        <f>IF('2. Enter scores'!AG748&lt;&gt;"",'2. Enter scores'!$B748-'2. Enter scores'!AG748,"")</f>
        <v/>
      </c>
      <c r="AI744" s="125" t="str">
        <f>IF('2. Enter scores'!AH748&lt;&gt;"",'2. Enter scores'!$B748-'2. Enter scores'!AH748,"")</f>
        <v/>
      </c>
      <c r="AJ744" s="125" t="str">
        <f>IF('2. Enter scores'!AI748&lt;&gt;"",'2. Enter scores'!$B748-'2. Enter scores'!AI748,"")</f>
        <v/>
      </c>
      <c r="AK744" s="125" t="str">
        <f>IF('2. Enter scores'!AJ748&lt;&gt;"",'2. Enter scores'!$B748-'2. Enter scores'!AJ748,"")</f>
        <v/>
      </c>
      <c r="AL744" s="125" t="str">
        <f>IF('2. Enter scores'!AK748&lt;&gt;"",'2. Enter scores'!$B748-'2. Enter scores'!AK748,"")</f>
        <v/>
      </c>
      <c r="AM744" s="125" t="str">
        <f>IF('2. Enter scores'!AL748&lt;&gt;"",'2. Enter scores'!$B748-'2. Enter scores'!AL748,"")</f>
        <v/>
      </c>
      <c r="AN744" s="125" t="str">
        <f>IF('2. Enter scores'!AM748&lt;&gt;"",'2. Enter scores'!$B748-'2. Enter scores'!AM748,"")</f>
        <v/>
      </c>
      <c r="AO744" s="125" t="str">
        <f>IF('2. Enter scores'!AN748&lt;&gt;"",'2. Enter scores'!$B748-'2. Enter scores'!AN748,"")</f>
        <v/>
      </c>
      <c r="AP744" s="125" t="str">
        <f>IF('2. Enter scores'!AO748&lt;&gt;"",'2. Enter scores'!$B748-'2. Enter scores'!AO748,"")</f>
        <v/>
      </c>
      <c r="AQ744" s="125" t="str">
        <f>IF('2. Enter scores'!AP748&lt;&gt;"",'2. Enter scores'!$B748-'2. Enter scores'!AP748,"")</f>
        <v/>
      </c>
      <c r="AR744" s="125" t="str">
        <f>IF('2. Enter scores'!AQ748&lt;&gt;"",'2. Enter scores'!$B748-'2. Enter scores'!AQ748,"")</f>
        <v/>
      </c>
      <c r="AS744" s="125" t="str">
        <f>IF('2. Enter scores'!AR748&lt;&gt;"",'2. Enter scores'!$B748-'2. Enter scores'!AR748,"")</f>
        <v/>
      </c>
      <c r="AT744" s="125" t="str">
        <f>IF('2. Enter scores'!AS748&lt;&gt;"",'2. Enter scores'!$B748-'2. Enter scores'!AS748,"")</f>
        <v/>
      </c>
      <c r="AU744" s="125" t="str">
        <f>IF('2. Enter scores'!AT748&lt;&gt;"",'2. Enter scores'!$B748-'2. Enter scores'!AT748,"")</f>
        <v/>
      </c>
      <c r="AV744" s="125" t="str">
        <f>IF('2. Enter scores'!AU748&lt;&gt;"",'2. Enter scores'!$B748-'2. Enter scores'!AU748,"")</f>
        <v/>
      </c>
      <c r="AW744" s="125" t="str">
        <f>IF('2. Enter scores'!AV748&lt;&gt;"",'2. Enter scores'!$B748-'2. Enter scores'!AV748,"")</f>
        <v/>
      </c>
      <c r="AX744" s="125" t="str">
        <f>IF('2. Enter scores'!AW748&lt;&gt;"",'2. Enter scores'!$B748-'2. Enter scores'!AW748,"")</f>
        <v/>
      </c>
      <c r="AY744" s="125" t="str">
        <f>IF('2. Enter scores'!AX748&lt;&gt;"",'2. Enter scores'!$B748-'2. Enter scores'!AX748,"")</f>
        <v/>
      </c>
      <c r="AZ744" s="125" t="str">
        <f>IF('2. Enter scores'!AY748&lt;&gt;"",'2. Enter scores'!$B748-'2. Enter scores'!AY748,"")</f>
        <v/>
      </c>
      <c r="BA744" s="125" t="str">
        <f>IF('2. Enter scores'!AZ748&lt;&gt;"",'2. Enter scores'!$B748-'2. Enter scores'!AZ748,"")</f>
        <v/>
      </c>
      <c r="BB744" s="125" t="str">
        <f>IF('2. Enter scores'!BA748&lt;&gt;"",'2. Enter scores'!$B748-'2. Enter scores'!BA748,"")</f>
        <v/>
      </c>
      <c r="BC744" s="125" t="str">
        <f>IF('2. Enter scores'!BB748&lt;&gt;"",'2. Enter scores'!$B748-'2. Enter scores'!BB748,"")</f>
        <v/>
      </c>
      <c r="BD744" s="125" t="str">
        <f>IF('2. Enter scores'!BC748&lt;&gt;"",'2. Enter scores'!$B748-'2. Enter scores'!BC748,"")</f>
        <v/>
      </c>
      <c r="BE744" s="125" t="str">
        <f>IF('2. Enter scores'!BD748&lt;&gt;"",'2. Enter scores'!$B748-'2. Enter scores'!BD748,"")</f>
        <v/>
      </c>
      <c r="BF744" s="125" t="str">
        <f>IF('2. Enter scores'!BE748&lt;&gt;"",'2. Enter scores'!$B748-'2. Enter scores'!BE748,"")</f>
        <v/>
      </c>
      <c r="BG744" s="125" t="str">
        <f>IF('2. Enter scores'!BF748&lt;&gt;"",'2. Enter scores'!$B748-'2. Enter scores'!BF748,"")</f>
        <v/>
      </c>
      <c r="BH744" s="125" t="str">
        <f>IF('2. Enter scores'!BG748&lt;&gt;"",'2. Enter scores'!$B748-'2. Enter scores'!BG748,"")</f>
        <v/>
      </c>
      <c r="BI744" s="125" t="str">
        <f>IF('2. Enter scores'!BH748&lt;&gt;"",'2. Enter scores'!$B748-'2. Enter scores'!BH748,"")</f>
        <v/>
      </c>
      <c r="BJ744" s="125" t="str">
        <f>IF('2. Enter scores'!BI748&lt;&gt;"",'2. Enter scores'!$B748-'2. Enter scores'!BI748,"")</f>
        <v/>
      </c>
      <c r="BK744" s="125" t="str">
        <f>IF('2. Enter scores'!BJ748&lt;&gt;"",'2. Enter scores'!$B748-'2. Enter scores'!BJ748,"")</f>
        <v/>
      </c>
      <c r="BL744" s="125" t="str">
        <f>IF('2. Enter scores'!BK748&lt;&gt;"",'2. Enter scores'!$B748-'2. Enter scores'!BK748,"")</f>
        <v/>
      </c>
      <c r="BM744" s="125" t="str">
        <f>IF('2. Enter scores'!BL748&lt;&gt;"",'2. Enter scores'!$B748-'2. Enter scores'!BL748,"")</f>
        <v/>
      </c>
      <c r="BN744" s="125" t="str">
        <f>IF('2. Enter scores'!BM748&lt;&gt;"",'2. Enter scores'!$B748-'2. Enter scores'!BM748,"")</f>
        <v/>
      </c>
      <c r="BO744" s="125" t="str">
        <f>IF('2. Enter scores'!BN748&lt;&gt;"",'2. Enter scores'!$B748-'2. Enter scores'!BN748,"")</f>
        <v/>
      </c>
      <c r="BP744" s="108">
        <v>1000</v>
      </c>
    </row>
    <row r="745" spans="2:68" x14ac:dyDescent="0.35">
      <c r="B745" s="125" t="str">
        <f>IF('2. Enter scores'!A749&lt;&gt;"",'2. Enter scores'!A749,"")</f>
        <v/>
      </c>
      <c r="H745" s="125" t="str">
        <f>IF('2. Enter scores'!G749&lt;&gt;"",'2. Enter scores'!$B749-'2. Enter scores'!G749,"")</f>
        <v/>
      </c>
      <c r="I745" s="125" t="str">
        <f>IF('2. Enter scores'!H749&lt;&gt;"",'2. Enter scores'!$B749-'2. Enter scores'!H749,"")</f>
        <v/>
      </c>
      <c r="J745" s="125" t="str">
        <f>IF('2. Enter scores'!I749&lt;&gt;"",'2. Enter scores'!$B749-'2. Enter scores'!I749,"")</f>
        <v/>
      </c>
      <c r="K745" s="125" t="str">
        <f>IF('2. Enter scores'!J749&lt;&gt;"",'2. Enter scores'!$B749-'2. Enter scores'!J749,"")</f>
        <v/>
      </c>
      <c r="L745" s="125" t="str">
        <f>IF('2. Enter scores'!K749&lt;&gt;"",'2. Enter scores'!$B749-'2. Enter scores'!K749,"")</f>
        <v/>
      </c>
      <c r="M745" s="125" t="str">
        <f>IF('2. Enter scores'!L749&lt;&gt;"",'2. Enter scores'!$B749-'2. Enter scores'!L749,"")</f>
        <v/>
      </c>
      <c r="N745" s="125" t="str">
        <f>IF('2. Enter scores'!M749&lt;&gt;"",'2. Enter scores'!$B749-'2. Enter scores'!M749,"")</f>
        <v/>
      </c>
      <c r="O745" s="125" t="str">
        <f>IF('2. Enter scores'!N749&lt;&gt;"",'2. Enter scores'!$B749-'2. Enter scores'!N749,"")</f>
        <v/>
      </c>
      <c r="P745" s="125" t="str">
        <f>IF('2. Enter scores'!O749&lt;&gt;"",'2. Enter scores'!$B749-'2. Enter scores'!O749,"")</f>
        <v/>
      </c>
      <c r="Q745" s="125" t="str">
        <f>IF('2. Enter scores'!P749&lt;&gt;"",'2. Enter scores'!$B749-'2. Enter scores'!P749,"")</f>
        <v/>
      </c>
      <c r="R745" s="125" t="str">
        <f>IF('2. Enter scores'!Q749&lt;&gt;"",'2. Enter scores'!$B749-'2. Enter scores'!Q749,"")</f>
        <v/>
      </c>
      <c r="S745" s="125" t="str">
        <f>IF('2. Enter scores'!R749&lt;&gt;"",'2. Enter scores'!$B749-'2. Enter scores'!R749,"")</f>
        <v/>
      </c>
      <c r="T745" s="125" t="str">
        <f>IF('2. Enter scores'!S749&lt;&gt;"",'2. Enter scores'!$B749-'2. Enter scores'!S749,"")</f>
        <v/>
      </c>
      <c r="U745" s="125" t="str">
        <f>IF('2. Enter scores'!T749&lt;&gt;"",'2. Enter scores'!$B749-'2. Enter scores'!T749,"")</f>
        <v/>
      </c>
      <c r="V745" s="125" t="str">
        <f>IF('2. Enter scores'!U749&lt;&gt;"",'2. Enter scores'!$B749-'2. Enter scores'!U749,"")</f>
        <v/>
      </c>
      <c r="W745" s="125" t="str">
        <f>IF('2. Enter scores'!V749&lt;&gt;"",'2. Enter scores'!$B749-'2. Enter scores'!V749,"")</f>
        <v/>
      </c>
      <c r="X745" s="125" t="str">
        <f>IF('2. Enter scores'!W749&lt;&gt;"",'2. Enter scores'!$B749-'2. Enter scores'!W749,"")</f>
        <v/>
      </c>
      <c r="Y745" s="125" t="str">
        <f>IF('2. Enter scores'!X749&lt;&gt;"",'2. Enter scores'!$B749-'2. Enter scores'!X749,"")</f>
        <v/>
      </c>
      <c r="Z745" s="125" t="str">
        <f>IF('2. Enter scores'!Y749&lt;&gt;"",'2. Enter scores'!$B749-'2. Enter scores'!Y749,"")</f>
        <v/>
      </c>
      <c r="AA745" s="125" t="str">
        <f>IF('2. Enter scores'!Z749&lt;&gt;"",'2. Enter scores'!$B749-'2. Enter scores'!Z749,"")</f>
        <v/>
      </c>
      <c r="AB745" s="125" t="str">
        <f>IF('2. Enter scores'!AA749&lt;&gt;"",'2. Enter scores'!$B749-'2. Enter scores'!AA749,"")</f>
        <v/>
      </c>
      <c r="AC745" s="125" t="str">
        <f>IF('2. Enter scores'!AB749&lt;&gt;"",'2. Enter scores'!$B749-'2. Enter scores'!AB749,"")</f>
        <v/>
      </c>
      <c r="AD745" s="125" t="str">
        <f>IF('2. Enter scores'!AC749&lt;&gt;"",'2. Enter scores'!$B749-'2. Enter scores'!AC749,"")</f>
        <v/>
      </c>
      <c r="AE745" s="125" t="str">
        <f>IF('2. Enter scores'!AD749&lt;&gt;"",'2. Enter scores'!$B749-'2. Enter scores'!AD749,"")</f>
        <v/>
      </c>
      <c r="AF745" s="125" t="str">
        <f>IF('2. Enter scores'!AE749&lt;&gt;"",'2. Enter scores'!$B749-'2. Enter scores'!AE749,"")</f>
        <v/>
      </c>
      <c r="AG745" s="125" t="str">
        <f>IF('2. Enter scores'!AF749&lt;&gt;"",'2. Enter scores'!$B749-'2. Enter scores'!AF749,"")</f>
        <v/>
      </c>
      <c r="AH745" s="125" t="str">
        <f>IF('2. Enter scores'!AG749&lt;&gt;"",'2. Enter scores'!$B749-'2. Enter scores'!AG749,"")</f>
        <v/>
      </c>
      <c r="AI745" s="125" t="str">
        <f>IF('2. Enter scores'!AH749&lt;&gt;"",'2. Enter scores'!$B749-'2. Enter scores'!AH749,"")</f>
        <v/>
      </c>
      <c r="AJ745" s="125" t="str">
        <f>IF('2. Enter scores'!AI749&lt;&gt;"",'2. Enter scores'!$B749-'2. Enter scores'!AI749,"")</f>
        <v/>
      </c>
      <c r="AK745" s="125" t="str">
        <f>IF('2. Enter scores'!AJ749&lt;&gt;"",'2. Enter scores'!$B749-'2. Enter scores'!AJ749,"")</f>
        <v/>
      </c>
      <c r="AL745" s="125" t="str">
        <f>IF('2. Enter scores'!AK749&lt;&gt;"",'2. Enter scores'!$B749-'2. Enter scores'!AK749,"")</f>
        <v/>
      </c>
      <c r="AM745" s="125" t="str">
        <f>IF('2. Enter scores'!AL749&lt;&gt;"",'2. Enter scores'!$B749-'2. Enter scores'!AL749,"")</f>
        <v/>
      </c>
      <c r="AN745" s="125" t="str">
        <f>IF('2. Enter scores'!AM749&lt;&gt;"",'2. Enter scores'!$B749-'2. Enter scores'!AM749,"")</f>
        <v/>
      </c>
      <c r="AO745" s="125" t="str">
        <f>IF('2. Enter scores'!AN749&lt;&gt;"",'2. Enter scores'!$B749-'2. Enter scores'!AN749,"")</f>
        <v/>
      </c>
      <c r="AP745" s="125" t="str">
        <f>IF('2. Enter scores'!AO749&lt;&gt;"",'2. Enter scores'!$B749-'2. Enter scores'!AO749,"")</f>
        <v/>
      </c>
      <c r="AQ745" s="125" t="str">
        <f>IF('2. Enter scores'!AP749&lt;&gt;"",'2. Enter scores'!$B749-'2. Enter scores'!AP749,"")</f>
        <v/>
      </c>
      <c r="AR745" s="125" t="str">
        <f>IF('2. Enter scores'!AQ749&lt;&gt;"",'2. Enter scores'!$B749-'2. Enter scores'!AQ749,"")</f>
        <v/>
      </c>
      <c r="AS745" s="125" t="str">
        <f>IF('2. Enter scores'!AR749&lt;&gt;"",'2. Enter scores'!$B749-'2. Enter scores'!AR749,"")</f>
        <v/>
      </c>
      <c r="AT745" s="125" t="str">
        <f>IF('2. Enter scores'!AS749&lt;&gt;"",'2. Enter scores'!$B749-'2. Enter scores'!AS749,"")</f>
        <v/>
      </c>
      <c r="AU745" s="125" t="str">
        <f>IF('2. Enter scores'!AT749&lt;&gt;"",'2. Enter scores'!$B749-'2. Enter scores'!AT749,"")</f>
        <v/>
      </c>
      <c r="AV745" s="125" t="str">
        <f>IF('2. Enter scores'!AU749&lt;&gt;"",'2. Enter scores'!$B749-'2. Enter scores'!AU749,"")</f>
        <v/>
      </c>
      <c r="AW745" s="125" t="str">
        <f>IF('2. Enter scores'!AV749&lt;&gt;"",'2. Enter scores'!$B749-'2. Enter scores'!AV749,"")</f>
        <v/>
      </c>
      <c r="AX745" s="125" t="str">
        <f>IF('2. Enter scores'!AW749&lt;&gt;"",'2. Enter scores'!$B749-'2. Enter scores'!AW749,"")</f>
        <v/>
      </c>
      <c r="AY745" s="125" t="str">
        <f>IF('2. Enter scores'!AX749&lt;&gt;"",'2. Enter scores'!$B749-'2. Enter scores'!AX749,"")</f>
        <v/>
      </c>
      <c r="AZ745" s="125" t="str">
        <f>IF('2. Enter scores'!AY749&lt;&gt;"",'2. Enter scores'!$B749-'2. Enter scores'!AY749,"")</f>
        <v/>
      </c>
      <c r="BA745" s="125" t="str">
        <f>IF('2. Enter scores'!AZ749&lt;&gt;"",'2. Enter scores'!$B749-'2. Enter scores'!AZ749,"")</f>
        <v/>
      </c>
      <c r="BB745" s="125" t="str">
        <f>IF('2. Enter scores'!BA749&lt;&gt;"",'2. Enter scores'!$B749-'2. Enter scores'!BA749,"")</f>
        <v/>
      </c>
      <c r="BC745" s="125" t="str">
        <f>IF('2. Enter scores'!BB749&lt;&gt;"",'2. Enter scores'!$B749-'2. Enter scores'!BB749,"")</f>
        <v/>
      </c>
      <c r="BD745" s="125" t="str">
        <f>IF('2. Enter scores'!BC749&lt;&gt;"",'2. Enter scores'!$B749-'2. Enter scores'!BC749,"")</f>
        <v/>
      </c>
      <c r="BE745" s="125" t="str">
        <f>IF('2. Enter scores'!BD749&lt;&gt;"",'2. Enter scores'!$B749-'2. Enter scores'!BD749,"")</f>
        <v/>
      </c>
      <c r="BF745" s="125" t="str">
        <f>IF('2. Enter scores'!BE749&lt;&gt;"",'2. Enter scores'!$B749-'2. Enter scores'!BE749,"")</f>
        <v/>
      </c>
      <c r="BG745" s="125" t="str">
        <f>IF('2. Enter scores'!BF749&lt;&gt;"",'2. Enter scores'!$B749-'2. Enter scores'!BF749,"")</f>
        <v/>
      </c>
      <c r="BH745" s="125" t="str">
        <f>IF('2. Enter scores'!BG749&lt;&gt;"",'2. Enter scores'!$B749-'2. Enter scores'!BG749,"")</f>
        <v/>
      </c>
      <c r="BI745" s="125" t="str">
        <f>IF('2. Enter scores'!BH749&lt;&gt;"",'2. Enter scores'!$B749-'2. Enter scores'!BH749,"")</f>
        <v/>
      </c>
      <c r="BJ745" s="125" t="str">
        <f>IF('2. Enter scores'!BI749&lt;&gt;"",'2. Enter scores'!$B749-'2. Enter scores'!BI749,"")</f>
        <v/>
      </c>
      <c r="BK745" s="125" t="str">
        <f>IF('2. Enter scores'!BJ749&lt;&gt;"",'2. Enter scores'!$B749-'2. Enter scores'!BJ749,"")</f>
        <v/>
      </c>
      <c r="BL745" s="125" t="str">
        <f>IF('2. Enter scores'!BK749&lt;&gt;"",'2. Enter scores'!$B749-'2. Enter scores'!BK749,"")</f>
        <v/>
      </c>
      <c r="BM745" s="125" t="str">
        <f>IF('2. Enter scores'!BL749&lt;&gt;"",'2. Enter scores'!$B749-'2. Enter scores'!BL749,"")</f>
        <v/>
      </c>
      <c r="BN745" s="125" t="str">
        <f>IF('2. Enter scores'!BM749&lt;&gt;"",'2. Enter scores'!$B749-'2. Enter scores'!BM749,"")</f>
        <v/>
      </c>
      <c r="BO745" s="125" t="str">
        <f>IF('2. Enter scores'!BN749&lt;&gt;"",'2. Enter scores'!$B749-'2. Enter scores'!BN749,"")</f>
        <v/>
      </c>
      <c r="BP745" s="108">
        <v>1000</v>
      </c>
    </row>
    <row r="746" spans="2:68" x14ac:dyDescent="0.35">
      <c r="B746" s="125" t="str">
        <f>IF('2. Enter scores'!A750&lt;&gt;"",'2. Enter scores'!A750,"")</f>
        <v/>
      </c>
      <c r="H746" s="125" t="str">
        <f>IF('2. Enter scores'!G750&lt;&gt;"",'2. Enter scores'!$B750-'2. Enter scores'!G750,"")</f>
        <v/>
      </c>
      <c r="I746" s="125" t="str">
        <f>IF('2. Enter scores'!H750&lt;&gt;"",'2. Enter scores'!$B750-'2. Enter scores'!H750,"")</f>
        <v/>
      </c>
      <c r="J746" s="125" t="str">
        <f>IF('2. Enter scores'!I750&lt;&gt;"",'2. Enter scores'!$B750-'2. Enter scores'!I750,"")</f>
        <v/>
      </c>
      <c r="K746" s="125" t="str">
        <f>IF('2. Enter scores'!J750&lt;&gt;"",'2. Enter scores'!$B750-'2. Enter scores'!J750,"")</f>
        <v/>
      </c>
      <c r="L746" s="125" t="str">
        <f>IF('2. Enter scores'!K750&lt;&gt;"",'2. Enter scores'!$B750-'2. Enter scores'!K750,"")</f>
        <v/>
      </c>
      <c r="M746" s="125" t="str">
        <f>IF('2. Enter scores'!L750&lt;&gt;"",'2. Enter scores'!$B750-'2. Enter scores'!L750,"")</f>
        <v/>
      </c>
      <c r="N746" s="125" t="str">
        <f>IF('2. Enter scores'!M750&lt;&gt;"",'2. Enter scores'!$B750-'2. Enter scores'!M750,"")</f>
        <v/>
      </c>
      <c r="O746" s="125" t="str">
        <f>IF('2. Enter scores'!N750&lt;&gt;"",'2. Enter scores'!$B750-'2. Enter scores'!N750,"")</f>
        <v/>
      </c>
      <c r="P746" s="125" t="str">
        <f>IF('2. Enter scores'!O750&lt;&gt;"",'2. Enter scores'!$B750-'2. Enter scores'!O750,"")</f>
        <v/>
      </c>
      <c r="Q746" s="125" t="str">
        <f>IF('2. Enter scores'!P750&lt;&gt;"",'2. Enter scores'!$B750-'2. Enter scores'!P750,"")</f>
        <v/>
      </c>
      <c r="R746" s="125" t="str">
        <f>IF('2. Enter scores'!Q750&lt;&gt;"",'2. Enter scores'!$B750-'2. Enter scores'!Q750,"")</f>
        <v/>
      </c>
      <c r="S746" s="125" t="str">
        <f>IF('2. Enter scores'!R750&lt;&gt;"",'2. Enter scores'!$B750-'2. Enter scores'!R750,"")</f>
        <v/>
      </c>
      <c r="T746" s="125" t="str">
        <f>IF('2. Enter scores'!S750&lt;&gt;"",'2. Enter scores'!$B750-'2. Enter scores'!S750,"")</f>
        <v/>
      </c>
      <c r="U746" s="125" t="str">
        <f>IF('2. Enter scores'!T750&lt;&gt;"",'2. Enter scores'!$B750-'2. Enter scores'!T750,"")</f>
        <v/>
      </c>
      <c r="V746" s="125" t="str">
        <f>IF('2. Enter scores'!U750&lt;&gt;"",'2. Enter scores'!$B750-'2. Enter scores'!U750,"")</f>
        <v/>
      </c>
      <c r="W746" s="125" t="str">
        <f>IF('2. Enter scores'!V750&lt;&gt;"",'2. Enter scores'!$B750-'2. Enter scores'!V750,"")</f>
        <v/>
      </c>
      <c r="X746" s="125" t="str">
        <f>IF('2. Enter scores'!W750&lt;&gt;"",'2. Enter scores'!$B750-'2. Enter scores'!W750,"")</f>
        <v/>
      </c>
      <c r="Y746" s="125" t="str">
        <f>IF('2. Enter scores'!X750&lt;&gt;"",'2. Enter scores'!$B750-'2. Enter scores'!X750,"")</f>
        <v/>
      </c>
      <c r="Z746" s="125" t="str">
        <f>IF('2. Enter scores'!Y750&lt;&gt;"",'2. Enter scores'!$B750-'2. Enter scores'!Y750,"")</f>
        <v/>
      </c>
      <c r="AA746" s="125" t="str">
        <f>IF('2. Enter scores'!Z750&lt;&gt;"",'2. Enter scores'!$B750-'2. Enter scores'!Z750,"")</f>
        <v/>
      </c>
      <c r="AB746" s="125" t="str">
        <f>IF('2. Enter scores'!AA750&lt;&gt;"",'2. Enter scores'!$B750-'2. Enter scores'!AA750,"")</f>
        <v/>
      </c>
      <c r="AC746" s="125" t="str">
        <f>IF('2. Enter scores'!AB750&lt;&gt;"",'2. Enter scores'!$B750-'2. Enter scores'!AB750,"")</f>
        <v/>
      </c>
      <c r="AD746" s="125" t="str">
        <f>IF('2. Enter scores'!AC750&lt;&gt;"",'2. Enter scores'!$B750-'2. Enter scores'!AC750,"")</f>
        <v/>
      </c>
      <c r="AE746" s="125" t="str">
        <f>IF('2. Enter scores'!AD750&lt;&gt;"",'2. Enter scores'!$B750-'2. Enter scores'!AD750,"")</f>
        <v/>
      </c>
      <c r="AF746" s="125" t="str">
        <f>IF('2. Enter scores'!AE750&lt;&gt;"",'2. Enter scores'!$B750-'2. Enter scores'!AE750,"")</f>
        <v/>
      </c>
      <c r="AG746" s="125" t="str">
        <f>IF('2. Enter scores'!AF750&lt;&gt;"",'2. Enter scores'!$B750-'2. Enter scores'!AF750,"")</f>
        <v/>
      </c>
      <c r="AH746" s="125" t="str">
        <f>IF('2. Enter scores'!AG750&lt;&gt;"",'2. Enter scores'!$B750-'2. Enter scores'!AG750,"")</f>
        <v/>
      </c>
      <c r="AI746" s="125" t="str">
        <f>IF('2. Enter scores'!AH750&lt;&gt;"",'2. Enter scores'!$B750-'2. Enter scores'!AH750,"")</f>
        <v/>
      </c>
      <c r="AJ746" s="125" t="str">
        <f>IF('2. Enter scores'!AI750&lt;&gt;"",'2. Enter scores'!$B750-'2. Enter scores'!AI750,"")</f>
        <v/>
      </c>
      <c r="AK746" s="125" t="str">
        <f>IF('2. Enter scores'!AJ750&lt;&gt;"",'2. Enter scores'!$B750-'2. Enter scores'!AJ750,"")</f>
        <v/>
      </c>
      <c r="AL746" s="125" t="str">
        <f>IF('2. Enter scores'!AK750&lt;&gt;"",'2. Enter scores'!$B750-'2. Enter scores'!AK750,"")</f>
        <v/>
      </c>
      <c r="AM746" s="125" t="str">
        <f>IF('2. Enter scores'!AL750&lt;&gt;"",'2. Enter scores'!$B750-'2. Enter scores'!AL750,"")</f>
        <v/>
      </c>
      <c r="AN746" s="125" t="str">
        <f>IF('2. Enter scores'!AM750&lt;&gt;"",'2. Enter scores'!$B750-'2. Enter scores'!AM750,"")</f>
        <v/>
      </c>
      <c r="AO746" s="125" t="str">
        <f>IF('2. Enter scores'!AN750&lt;&gt;"",'2. Enter scores'!$B750-'2. Enter scores'!AN750,"")</f>
        <v/>
      </c>
      <c r="AP746" s="125" t="str">
        <f>IF('2. Enter scores'!AO750&lt;&gt;"",'2. Enter scores'!$B750-'2. Enter scores'!AO750,"")</f>
        <v/>
      </c>
      <c r="AQ746" s="125" t="str">
        <f>IF('2. Enter scores'!AP750&lt;&gt;"",'2. Enter scores'!$B750-'2. Enter scores'!AP750,"")</f>
        <v/>
      </c>
      <c r="AR746" s="125" t="str">
        <f>IF('2. Enter scores'!AQ750&lt;&gt;"",'2. Enter scores'!$B750-'2. Enter scores'!AQ750,"")</f>
        <v/>
      </c>
      <c r="AS746" s="125" t="str">
        <f>IF('2. Enter scores'!AR750&lt;&gt;"",'2. Enter scores'!$B750-'2. Enter scores'!AR750,"")</f>
        <v/>
      </c>
      <c r="AT746" s="125" t="str">
        <f>IF('2. Enter scores'!AS750&lt;&gt;"",'2. Enter scores'!$B750-'2. Enter scores'!AS750,"")</f>
        <v/>
      </c>
      <c r="AU746" s="125" t="str">
        <f>IF('2. Enter scores'!AT750&lt;&gt;"",'2. Enter scores'!$B750-'2. Enter scores'!AT750,"")</f>
        <v/>
      </c>
      <c r="AV746" s="125" t="str">
        <f>IF('2. Enter scores'!AU750&lt;&gt;"",'2. Enter scores'!$B750-'2. Enter scores'!AU750,"")</f>
        <v/>
      </c>
      <c r="AW746" s="125" t="str">
        <f>IF('2. Enter scores'!AV750&lt;&gt;"",'2. Enter scores'!$B750-'2. Enter scores'!AV750,"")</f>
        <v/>
      </c>
      <c r="AX746" s="125" t="str">
        <f>IF('2. Enter scores'!AW750&lt;&gt;"",'2. Enter scores'!$B750-'2. Enter scores'!AW750,"")</f>
        <v/>
      </c>
      <c r="AY746" s="125" t="str">
        <f>IF('2. Enter scores'!AX750&lt;&gt;"",'2. Enter scores'!$B750-'2. Enter scores'!AX750,"")</f>
        <v/>
      </c>
      <c r="AZ746" s="125" t="str">
        <f>IF('2. Enter scores'!AY750&lt;&gt;"",'2. Enter scores'!$B750-'2. Enter scores'!AY750,"")</f>
        <v/>
      </c>
      <c r="BA746" s="125" t="str">
        <f>IF('2. Enter scores'!AZ750&lt;&gt;"",'2. Enter scores'!$B750-'2. Enter scores'!AZ750,"")</f>
        <v/>
      </c>
      <c r="BB746" s="125" t="str">
        <f>IF('2. Enter scores'!BA750&lt;&gt;"",'2. Enter scores'!$B750-'2. Enter scores'!BA750,"")</f>
        <v/>
      </c>
      <c r="BC746" s="125" t="str">
        <f>IF('2. Enter scores'!BB750&lt;&gt;"",'2. Enter scores'!$B750-'2. Enter scores'!BB750,"")</f>
        <v/>
      </c>
      <c r="BD746" s="125" t="str">
        <f>IF('2. Enter scores'!BC750&lt;&gt;"",'2. Enter scores'!$B750-'2. Enter scores'!BC750,"")</f>
        <v/>
      </c>
      <c r="BE746" s="125" t="str">
        <f>IF('2. Enter scores'!BD750&lt;&gt;"",'2. Enter scores'!$B750-'2. Enter scores'!BD750,"")</f>
        <v/>
      </c>
      <c r="BF746" s="125" t="str">
        <f>IF('2. Enter scores'!BE750&lt;&gt;"",'2. Enter scores'!$B750-'2. Enter scores'!BE750,"")</f>
        <v/>
      </c>
      <c r="BG746" s="125" t="str">
        <f>IF('2. Enter scores'!BF750&lt;&gt;"",'2. Enter scores'!$B750-'2. Enter scores'!BF750,"")</f>
        <v/>
      </c>
      <c r="BH746" s="125" t="str">
        <f>IF('2. Enter scores'!BG750&lt;&gt;"",'2. Enter scores'!$B750-'2. Enter scores'!BG750,"")</f>
        <v/>
      </c>
      <c r="BI746" s="125" t="str">
        <f>IF('2. Enter scores'!BH750&lt;&gt;"",'2. Enter scores'!$B750-'2. Enter scores'!BH750,"")</f>
        <v/>
      </c>
      <c r="BJ746" s="125" t="str">
        <f>IF('2. Enter scores'!BI750&lt;&gt;"",'2. Enter scores'!$B750-'2. Enter scores'!BI750,"")</f>
        <v/>
      </c>
      <c r="BK746" s="125" t="str">
        <f>IF('2. Enter scores'!BJ750&lt;&gt;"",'2. Enter scores'!$B750-'2. Enter scores'!BJ750,"")</f>
        <v/>
      </c>
      <c r="BL746" s="125" t="str">
        <f>IF('2. Enter scores'!BK750&lt;&gt;"",'2. Enter scores'!$B750-'2. Enter scores'!BK750,"")</f>
        <v/>
      </c>
      <c r="BM746" s="125" t="str">
        <f>IF('2. Enter scores'!BL750&lt;&gt;"",'2. Enter scores'!$B750-'2. Enter scores'!BL750,"")</f>
        <v/>
      </c>
      <c r="BN746" s="125" t="str">
        <f>IF('2. Enter scores'!BM750&lt;&gt;"",'2. Enter scores'!$B750-'2. Enter scores'!BM750,"")</f>
        <v/>
      </c>
      <c r="BO746" s="125" t="str">
        <f>IF('2. Enter scores'!BN750&lt;&gt;"",'2. Enter scores'!$B750-'2. Enter scores'!BN750,"")</f>
        <v/>
      </c>
      <c r="BP746" s="108">
        <v>1000</v>
      </c>
    </row>
    <row r="747" spans="2:68" x14ac:dyDescent="0.35">
      <c r="B747" s="125" t="str">
        <f>IF('2. Enter scores'!A751&lt;&gt;"",'2. Enter scores'!A751,"")</f>
        <v/>
      </c>
      <c r="H747" s="125" t="str">
        <f>IF('2. Enter scores'!G751&lt;&gt;"",'2. Enter scores'!$B751-'2. Enter scores'!G751,"")</f>
        <v/>
      </c>
      <c r="I747" s="125" t="str">
        <f>IF('2. Enter scores'!H751&lt;&gt;"",'2. Enter scores'!$B751-'2. Enter scores'!H751,"")</f>
        <v/>
      </c>
      <c r="J747" s="125" t="str">
        <f>IF('2. Enter scores'!I751&lt;&gt;"",'2. Enter scores'!$B751-'2. Enter scores'!I751,"")</f>
        <v/>
      </c>
      <c r="K747" s="125" t="str">
        <f>IF('2. Enter scores'!J751&lt;&gt;"",'2. Enter scores'!$B751-'2. Enter scores'!J751,"")</f>
        <v/>
      </c>
      <c r="L747" s="125" t="str">
        <f>IF('2. Enter scores'!K751&lt;&gt;"",'2. Enter scores'!$B751-'2. Enter scores'!K751,"")</f>
        <v/>
      </c>
      <c r="M747" s="125" t="str">
        <f>IF('2. Enter scores'!L751&lt;&gt;"",'2. Enter scores'!$B751-'2. Enter scores'!L751,"")</f>
        <v/>
      </c>
      <c r="N747" s="125" t="str">
        <f>IF('2. Enter scores'!M751&lt;&gt;"",'2. Enter scores'!$B751-'2. Enter scores'!M751,"")</f>
        <v/>
      </c>
      <c r="O747" s="125" t="str">
        <f>IF('2. Enter scores'!N751&lt;&gt;"",'2. Enter scores'!$B751-'2. Enter scores'!N751,"")</f>
        <v/>
      </c>
      <c r="P747" s="125" t="str">
        <f>IF('2. Enter scores'!O751&lt;&gt;"",'2. Enter scores'!$B751-'2. Enter scores'!O751,"")</f>
        <v/>
      </c>
      <c r="Q747" s="125" t="str">
        <f>IF('2. Enter scores'!P751&lt;&gt;"",'2. Enter scores'!$B751-'2. Enter scores'!P751,"")</f>
        <v/>
      </c>
      <c r="R747" s="125" t="str">
        <f>IF('2. Enter scores'!Q751&lt;&gt;"",'2. Enter scores'!$B751-'2. Enter scores'!Q751,"")</f>
        <v/>
      </c>
      <c r="S747" s="125" t="str">
        <f>IF('2. Enter scores'!R751&lt;&gt;"",'2. Enter scores'!$B751-'2. Enter scores'!R751,"")</f>
        <v/>
      </c>
      <c r="T747" s="125" t="str">
        <f>IF('2. Enter scores'!S751&lt;&gt;"",'2. Enter scores'!$B751-'2. Enter scores'!S751,"")</f>
        <v/>
      </c>
      <c r="U747" s="125" t="str">
        <f>IF('2. Enter scores'!T751&lt;&gt;"",'2. Enter scores'!$B751-'2. Enter scores'!T751,"")</f>
        <v/>
      </c>
      <c r="V747" s="125" t="str">
        <f>IF('2. Enter scores'!U751&lt;&gt;"",'2. Enter scores'!$B751-'2. Enter scores'!U751,"")</f>
        <v/>
      </c>
      <c r="W747" s="125" t="str">
        <f>IF('2. Enter scores'!V751&lt;&gt;"",'2. Enter scores'!$B751-'2. Enter scores'!V751,"")</f>
        <v/>
      </c>
      <c r="X747" s="125" t="str">
        <f>IF('2. Enter scores'!W751&lt;&gt;"",'2. Enter scores'!$B751-'2. Enter scores'!W751,"")</f>
        <v/>
      </c>
      <c r="Y747" s="125" t="str">
        <f>IF('2. Enter scores'!X751&lt;&gt;"",'2. Enter scores'!$B751-'2. Enter scores'!X751,"")</f>
        <v/>
      </c>
      <c r="Z747" s="125" t="str">
        <f>IF('2. Enter scores'!Y751&lt;&gt;"",'2. Enter scores'!$B751-'2. Enter scores'!Y751,"")</f>
        <v/>
      </c>
      <c r="AA747" s="125" t="str">
        <f>IF('2. Enter scores'!Z751&lt;&gt;"",'2. Enter scores'!$B751-'2. Enter scores'!Z751,"")</f>
        <v/>
      </c>
      <c r="AB747" s="125" t="str">
        <f>IF('2. Enter scores'!AA751&lt;&gt;"",'2. Enter scores'!$B751-'2. Enter scores'!AA751,"")</f>
        <v/>
      </c>
      <c r="AC747" s="125" t="str">
        <f>IF('2. Enter scores'!AB751&lt;&gt;"",'2. Enter scores'!$B751-'2. Enter scores'!AB751,"")</f>
        <v/>
      </c>
      <c r="AD747" s="125" t="str">
        <f>IF('2. Enter scores'!AC751&lt;&gt;"",'2. Enter scores'!$B751-'2. Enter scores'!AC751,"")</f>
        <v/>
      </c>
      <c r="AE747" s="125" t="str">
        <f>IF('2. Enter scores'!AD751&lt;&gt;"",'2. Enter scores'!$B751-'2. Enter scores'!AD751,"")</f>
        <v/>
      </c>
      <c r="AF747" s="125" t="str">
        <f>IF('2. Enter scores'!AE751&lt;&gt;"",'2. Enter scores'!$B751-'2. Enter scores'!AE751,"")</f>
        <v/>
      </c>
      <c r="AG747" s="125" t="str">
        <f>IF('2. Enter scores'!AF751&lt;&gt;"",'2. Enter scores'!$B751-'2. Enter scores'!AF751,"")</f>
        <v/>
      </c>
      <c r="AH747" s="125" t="str">
        <f>IF('2. Enter scores'!AG751&lt;&gt;"",'2. Enter scores'!$B751-'2. Enter scores'!AG751,"")</f>
        <v/>
      </c>
      <c r="AI747" s="125" t="str">
        <f>IF('2. Enter scores'!AH751&lt;&gt;"",'2. Enter scores'!$B751-'2. Enter scores'!AH751,"")</f>
        <v/>
      </c>
      <c r="AJ747" s="125" t="str">
        <f>IF('2. Enter scores'!AI751&lt;&gt;"",'2. Enter scores'!$B751-'2. Enter scores'!AI751,"")</f>
        <v/>
      </c>
      <c r="AK747" s="125" t="str">
        <f>IF('2. Enter scores'!AJ751&lt;&gt;"",'2. Enter scores'!$B751-'2. Enter scores'!AJ751,"")</f>
        <v/>
      </c>
      <c r="AL747" s="125" t="str">
        <f>IF('2. Enter scores'!AK751&lt;&gt;"",'2. Enter scores'!$B751-'2. Enter scores'!AK751,"")</f>
        <v/>
      </c>
      <c r="AM747" s="125" t="str">
        <f>IF('2. Enter scores'!AL751&lt;&gt;"",'2. Enter scores'!$B751-'2. Enter scores'!AL751,"")</f>
        <v/>
      </c>
      <c r="AN747" s="125" t="str">
        <f>IF('2. Enter scores'!AM751&lt;&gt;"",'2. Enter scores'!$B751-'2. Enter scores'!AM751,"")</f>
        <v/>
      </c>
      <c r="AO747" s="125" t="str">
        <f>IF('2. Enter scores'!AN751&lt;&gt;"",'2. Enter scores'!$B751-'2. Enter scores'!AN751,"")</f>
        <v/>
      </c>
      <c r="AP747" s="125" t="str">
        <f>IF('2. Enter scores'!AO751&lt;&gt;"",'2. Enter scores'!$B751-'2. Enter scores'!AO751,"")</f>
        <v/>
      </c>
      <c r="AQ747" s="125" t="str">
        <f>IF('2. Enter scores'!AP751&lt;&gt;"",'2. Enter scores'!$B751-'2. Enter scores'!AP751,"")</f>
        <v/>
      </c>
      <c r="AR747" s="125" t="str">
        <f>IF('2. Enter scores'!AQ751&lt;&gt;"",'2. Enter scores'!$B751-'2. Enter scores'!AQ751,"")</f>
        <v/>
      </c>
      <c r="AS747" s="125" t="str">
        <f>IF('2. Enter scores'!AR751&lt;&gt;"",'2. Enter scores'!$B751-'2. Enter scores'!AR751,"")</f>
        <v/>
      </c>
      <c r="AT747" s="125" t="str">
        <f>IF('2. Enter scores'!AS751&lt;&gt;"",'2. Enter scores'!$B751-'2. Enter scores'!AS751,"")</f>
        <v/>
      </c>
      <c r="AU747" s="125" t="str">
        <f>IF('2. Enter scores'!AT751&lt;&gt;"",'2. Enter scores'!$B751-'2. Enter scores'!AT751,"")</f>
        <v/>
      </c>
      <c r="AV747" s="125" t="str">
        <f>IF('2. Enter scores'!AU751&lt;&gt;"",'2. Enter scores'!$B751-'2. Enter scores'!AU751,"")</f>
        <v/>
      </c>
      <c r="AW747" s="125" t="str">
        <f>IF('2. Enter scores'!AV751&lt;&gt;"",'2. Enter scores'!$B751-'2. Enter scores'!AV751,"")</f>
        <v/>
      </c>
      <c r="AX747" s="125" t="str">
        <f>IF('2. Enter scores'!AW751&lt;&gt;"",'2. Enter scores'!$B751-'2. Enter scores'!AW751,"")</f>
        <v/>
      </c>
      <c r="AY747" s="125" t="str">
        <f>IF('2. Enter scores'!AX751&lt;&gt;"",'2. Enter scores'!$B751-'2. Enter scores'!AX751,"")</f>
        <v/>
      </c>
      <c r="AZ747" s="125" t="str">
        <f>IF('2. Enter scores'!AY751&lt;&gt;"",'2. Enter scores'!$B751-'2. Enter scores'!AY751,"")</f>
        <v/>
      </c>
      <c r="BA747" s="125" t="str">
        <f>IF('2. Enter scores'!AZ751&lt;&gt;"",'2. Enter scores'!$B751-'2. Enter scores'!AZ751,"")</f>
        <v/>
      </c>
      <c r="BB747" s="125" t="str">
        <f>IF('2. Enter scores'!BA751&lt;&gt;"",'2. Enter scores'!$B751-'2. Enter scores'!BA751,"")</f>
        <v/>
      </c>
      <c r="BC747" s="125" t="str">
        <f>IF('2. Enter scores'!BB751&lt;&gt;"",'2. Enter scores'!$B751-'2. Enter scores'!BB751,"")</f>
        <v/>
      </c>
      <c r="BD747" s="125" t="str">
        <f>IF('2. Enter scores'!BC751&lt;&gt;"",'2. Enter scores'!$B751-'2. Enter scores'!BC751,"")</f>
        <v/>
      </c>
      <c r="BE747" s="125" t="str">
        <f>IF('2. Enter scores'!BD751&lt;&gt;"",'2. Enter scores'!$B751-'2. Enter scores'!BD751,"")</f>
        <v/>
      </c>
      <c r="BF747" s="125" t="str">
        <f>IF('2. Enter scores'!BE751&lt;&gt;"",'2. Enter scores'!$B751-'2. Enter scores'!BE751,"")</f>
        <v/>
      </c>
      <c r="BG747" s="125" t="str">
        <f>IF('2. Enter scores'!BF751&lt;&gt;"",'2. Enter scores'!$B751-'2. Enter scores'!BF751,"")</f>
        <v/>
      </c>
      <c r="BH747" s="125" t="str">
        <f>IF('2. Enter scores'!BG751&lt;&gt;"",'2. Enter scores'!$B751-'2. Enter scores'!BG751,"")</f>
        <v/>
      </c>
      <c r="BI747" s="125" t="str">
        <f>IF('2. Enter scores'!BH751&lt;&gt;"",'2. Enter scores'!$B751-'2. Enter scores'!BH751,"")</f>
        <v/>
      </c>
      <c r="BJ747" s="125" t="str">
        <f>IF('2. Enter scores'!BI751&lt;&gt;"",'2. Enter scores'!$B751-'2. Enter scores'!BI751,"")</f>
        <v/>
      </c>
      <c r="BK747" s="125" t="str">
        <f>IF('2. Enter scores'!BJ751&lt;&gt;"",'2. Enter scores'!$B751-'2. Enter scores'!BJ751,"")</f>
        <v/>
      </c>
      <c r="BL747" s="125" t="str">
        <f>IF('2. Enter scores'!BK751&lt;&gt;"",'2. Enter scores'!$B751-'2. Enter scores'!BK751,"")</f>
        <v/>
      </c>
      <c r="BM747" s="125" t="str">
        <f>IF('2. Enter scores'!BL751&lt;&gt;"",'2. Enter scores'!$B751-'2. Enter scores'!BL751,"")</f>
        <v/>
      </c>
      <c r="BN747" s="125" t="str">
        <f>IF('2. Enter scores'!BM751&lt;&gt;"",'2. Enter scores'!$B751-'2. Enter scores'!BM751,"")</f>
        <v/>
      </c>
      <c r="BO747" s="125" t="str">
        <f>IF('2. Enter scores'!BN751&lt;&gt;"",'2. Enter scores'!$B751-'2. Enter scores'!BN751,"")</f>
        <v/>
      </c>
      <c r="BP747" s="108">
        <v>1000</v>
      </c>
    </row>
    <row r="748" spans="2:68" x14ac:dyDescent="0.35">
      <c r="B748" s="125" t="str">
        <f>IF('2. Enter scores'!A752&lt;&gt;"",'2. Enter scores'!A752,"")</f>
        <v/>
      </c>
      <c r="H748" s="125" t="str">
        <f>IF('2. Enter scores'!G752&lt;&gt;"",'2. Enter scores'!$B752-'2. Enter scores'!G752,"")</f>
        <v/>
      </c>
      <c r="I748" s="125" t="str">
        <f>IF('2. Enter scores'!H752&lt;&gt;"",'2. Enter scores'!$B752-'2. Enter scores'!H752,"")</f>
        <v/>
      </c>
      <c r="J748" s="125" t="str">
        <f>IF('2. Enter scores'!I752&lt;&gt;"",'2. Enter scores'!$B752-'2. Enter scores'!I752,"")</f>
        <v/>
      </c>
      <c r="K748" s="125" t="str">
        <f>IF('2. Enter scores'!J752&lt;&gt;"",'2. Enter scores'!$B752-'2. Enter scores'!J752,"")</f>
        <v/>
      </c>
      <c r="L748" s="125" t="str">
        <f>IF('2. Enter scores'!K752&lt;&gt;"",'2. Enter scores'!$B752-'2. Enter scores'!K752,"")</f>
        <v/>
      </c>
      <c r="M748" s="125" t="str">
        <f>IF('2. Enter scores'!L752&lt;&gt;"",'2. Enter scores'!$B752-'2. Enter scores'!L752,"")</f>
        <v/>
      </c>
      <c r="N748" s="125" t="str">
        <f>IF('2. Enter scores'!M752&lt;&gt;"",'2. Enter scores'!$B752-'2. Enter scores'!M752,"")</f>
        <v/>
      </c>
      <c r="O748" s="125" t="str">
        <f>IF('2. Enter scores'!N752&lt;&gt;"",'2. Enter scores'!$B752-'2. Enter scores'!N752,"")</f>
        <v/>
      </c>
      <c r="P748" s="125" t="str">
        <f>IF('2. Enter scores'!O752&lt;&gt;"",'2. Enter scores'!$B752-'2. Enter scores'!O752,"")</f>
        <v/>
      </c>
      <c r="Q748" s="125" t="str">
        <f>IF('2. Enter scores'!P752&lt;&gt;"",'2. Enter scores'!$B752-'2. Enter scores'!P752,"")</f>
        <v/>
      </c>
      <c r="R748" s="125" t="str">
        <f>IF('2. Enter scores'!Q752&lt;&gt;"",'2. Enter scores'!$B752-'2. Enter scores'!Q752,"")</f>
        <v/>
      </c>
      <c r="S748" s="125" t="str">
        <f>IF('2. Enter scores'!R752&lt;&gt;"",'2. Enter scores'!$B752-'2. Enter scores'!R752,"")</f>
        <v/>
      </c>
      <c r="T748" s="125" t="str">
        <f>IF('2. Enter scores'!S752&lt;&gt;"",'2. Enter scores'!$B752-'2. Enter scores'!S752,"")</f>
        <v/>
      </c>
      <c r="U748" s="125" t="str">
        <f>IF('2. Enter scores'!T752&lt;&gt;"",'2. Enter scores'!$B752-'2. Enter scores'!T752,"")</f>
        <v/>
      </c>
      <c r="V748" s="125" t="str">
        <f>IF('2. Enter scores'!U752&lt;&gt;"",'2. Enter scores'!$B752-'2. Enter scores'!U752,"")</f>
        <v/>
      </c>
      <c r="W748" s="125" t="str">
        <f>IF('2. Enter scores'!V752&lt;&gt;"",'2. Enter scores'!$B752-'2. Enter scores'!V752,"")</f>
        <v/>
      </c>
      <c r="X748" s="125" t="str">
        <f>IF('2. Enter scores'!W752&lt;&gt;"",'2. Enter scores'!$B752-'2. Enter scores'!W752,"")</f>
        <v/>
      </c>
      <c r="Y748" s="125" t="str">
        <f>IF('2. Enter scores'!X752&lt;&gt;"",'2. Enter scores'!$B752-'2. Enter scores'!X752,"")</f>
        <v/>
      </c>
      <c r="Z748" s="125" t="str">
        <f>IF('2. Enter scores'!Y752&lt;&gt;"",'2. Enter scores'!$B752-'2. Enter scores'!Y752,"")</f>
        <v/>
      </c>
      <c r="AA748" s="125" t="str">
        <f>IF('2. Enter scores'!Z752&lt;&gt;"",'2. Enter scores'!$B752-'2. Enter scores'!Z752,"")</f>
        <v/>
      </c>
      <c r="AB748" s="125" t="str">
        <f>IF('2. Enter scores'!AA752&lt;&gt;"",'2. Enter scores'!$B752-'2. Enter scores'!AA752,"")</f>
        <v/>
      </c>
      <c r="AC748" s="125" t="str">
        <f>IF('2. Enter scores'!AB752&lt;&gt;"",'2. Enter scores'!$B752-'2. Enter scores'!AB752,"")</f>
        <v/>
      </c>
      <c r="AD748" s="125" t="str">
        <f>IF('2. Enter scores'!AC752&lt;&gt;"",'2. Enter scores'!$B752-'2. Enter scores'!AC752,"")</f>
        <v/>
      </c>
      <c r="AE748" s="125" t="str">
        <f>IF('2. Enter scores'!AD752&lt;&gt;"",'2. Enter scores'!$B752-'2. Enter scores'!AD752,"")</f>
        <v/>
      </c>
      <c r="AF748" s="125" t="str">
        <f>IF('2. Enter scores'!AE752&lt;&gt;"",'2. Enter scores'!$B752-'2. Enter scores'!AE752,"")</f>
        <v/>
      </c>
      <c r="AG748" s="125" t="str">
        <f>IF('2. Enter scores'!AF752&lt;&gt;"",'2. Enter scores'!$B752-'2. Enter scores'!AF752,"")</f>
        <v/>
      </c>
      <c r="AH748" s="125" t="str">
        <f>IF('2. Enter scores'!AG752&lt;&gt;"",'2. Enter scores'!$B752-'2. Enter scores'!AG752,"")</f>
        <v/>
      </c>
      <c r="AI748" s="125" t="str">
        <f>IF('2. Enter scores'!AH752&lt;&gt;"",'2. Enter scores'!$B752-'2. Enter scores'!AH752,"")</f>
        <v/>
      </c>
      <c r="AJ748" s="125" t="str">
        <f>IF('2. Enter scores'!AI752&lt;&gt;"",'2. Enter scores'!$B752-'2. Enter scores'!AI752,"")</f>
        <v/>
      </c>
      <c r="AK748" s="125" t="str">
        <f>IF('2. Enter scores'!AJ752&lt;&gt;"",'2. Enter scores'!$B752-'2. Enter scores'!AJ752,"")</f>
        <v/>
      </c>
      <c r="AL748" s="125" t="str">
        <f>IF('2. Enter scores'!AK752&lt;&gt;"",'2. Enter scores'!$B752-'2. Enter scores'!AK752,"")</f>
        <v/>
      </c>
      <c r="AM748" s="125" t="str">
        <f>IF('2. Enter scores'!AL752&lt;&gt;"",'2. Enter scores'!$B752-'2. Enter scores'!AL752,"")</f>
        <v/>
      </c>
      <c r="AN748" s="125" t="str">
        <f>IF('2. Enter scores'!AM752&lt;&gt;"",'2. Enter scores'!$B752-'2. Enter scores'!AM752,"")</f>
        <v/>
      </c>
      <c r="AO748" s="125" t="str">
        <f>IF('2. Enter scores'!AN752&lt;&gt;"",'2. Enter scores'!$B752-'2. Enter scores'!AN752,"")</f>
        <v/>
      </c>
      <c r="AP748" s="125" t="str">
        <f>IF('2. Enter scores'!AO752&lt;&gt;"",'2. Enter scores'!$B752-'2. Enter scores'!AO752,"")</f>
        <v/>
      </c>
      <c r="AQ748" s="125" t="str">
        <f>IF('2. Enter scores'!AP752&lt;&gt;"",'2. Enter scores'!$B752-'2. Enter scores'!AP752,"")</f>
        <v/>
      </c>
      <c r="AR748" s="125" t="str">
        <f>IF('2. Enter scores'!AQ752&lt;&gt;"",'2. Enter scores'!$B752-'2. Enter scores'!AQ752,"")</f>
        <v/>
      </c>
      <c r="AS748" s="125" t="str">
        <f>IF('2. Enter scores'!AR752&lt;&gt;"",'2. Enter scores'!$B752-'2. Enter scores'!AR752,"")</f>
        <v/>
      </c>
      <c r="AT748" s="125" t="str">
        <f>IF('2. Enter scores'!AS752&lt;&gt;"",'2. Enter scores'!$B752-'2. Enter scores'!AS752,"")</f>
        <v/>
      </c>
      <c r="AU748" s="125" t="str">
        <f>IF('2. Enter scores'!AT752&lt;&gt;"",'2. Enter scores'!$B752-'2. Enter scores'!AT752,"")</f>
        <v/>
      </c>
      <c r="AV748" s="125" t="str">
        <f>IF('2. Enter scores'!AU752&lt;&gt;"",'2. Enter scores'!$B752-'2. Enter scores'!AU752,"")</f>
        <v/>
      </c>
      <c r="AW748" s="125" t="str">
        <f>IF('2. Enter scores'!AV752&lt;&gt;"",'2. Enter scores'!$B752-'2. Enter scores'!AV752,"")</f>
        <v/>
      </c>
      <c r="AX748" s="125" t="str">
        <f>IF('2. Enter scores'!AW752&lt;&gt;"",'2. Enter scores'!$B752-'2. Enter scores'!AW752,"")</f>
        <v/>
      </c>
      <c r="AY748" s="125" t="str">
        <f>IF('2. Enter scores'!AX752&lt;&gt;"",'2. Enter scores'!$B752-'2. Enter scores'!AX752,"")</f>
        <v/>
      </c>
      <c r="AZ748" s="125" t="str">
        <f>IF('2. Enter scores'!AY752&lt;&gt;"",'2. Enter scores'!$B752-'2. Enter scores'!AY752,"")</f>
        <v/>
      </c>
      <c r="BA748" s="125" t="str">
        <f>IF('2. Enter scores'!AZ752&lt;&gt;"",'2. Enter scores'!$B752-'2. Enter scores'!AZ752,"")</f>
        <v/>
      </c>
      <c r="BB748" s="125" t="str">
        <f>IF('2. Enter scores'!BA752&lt;&gt;"",'2. Enter scores'!$B752-'2. Enter scores'!BA752,"")</f>
        <v/>
      </c>
      <c r="BC748" s="125" t="str">
        <f>IF('2. Enter scores'!BB752&lt;&gt;"",'2. Enter scores'!$B752-'2. Enter scores'!BB752,"")</f>
        <v/>
      </c>
      <c r="BD748" s="125" t="str">
        <f>IF('2. Enter scores'!BC752&lt;&gt;"",'2. Enter scores'!$B752-'2. Enter scores'!BC752,"")</f>
        <v/>
      </c>
      <c r="BE748" s="125" t="str">
        <f>IF('2. Enter scores'!BD752&lt;&gt;"",'2. Enter scores'!$B752-'2. Enter scores'!BD752,"")</f>
        <v/>
      </c>
      <c r="BF748" s="125" t="str">
        <f>IF('2. Enter scores'!BE752&lt;&gt;"",'2. Enter scores'!$B752-'2. Enter scores'!BE752,"")</f>
        <v/>
      </c>
      <c r="BG748" s="125" t="str">
        <f>IF('2. Enter scores'!BF752&lt;&gt;"",'2. Enter scores'!$B752-'2. Enter scores'!BF752,"")</f>
        <v/>
      </c>
      <c r="BH748" s="125" t="str">
        <f>IF('2. Enter scores'!BG752&lt;&gt;"",'2. Enter scores'!$B752-'2. Enter scores'!BG752,"")</f>
        <v/>
      </c>
      <c r="BI748" s="125" t="str">
        <f>IF('2. Enter scores'!BH752&lt;&gt;"",'2. Enter scores'!$B752-'2. Enter scores'!BH752,"")</f>
        <v/>
      </c>
      <c r="BJ748" s="125" t="str">
        <f>IF('2. Enter scores'!BI752&lt;&gt;"",'2. Enter scores'!$B752-'2. Enter scores'!BI752,"")</f>
        <v/>
      </c>
      <c r="BK748" s="125" t="str">
        <f>IF('2. Enter scores'!BJ752&lt;&gt;"",'2. Enter scores'!$B752-'2. Enter scores'!BJ752,"")</f>
        <v/>
      </c>
      <c r="BL748" s="125" t="str">
        <f>IF('2. Enter scores'!BK752&lt;&gt;"",'2. Enter scores'!$B752-'2. Enter scores'!BK752,"")</f>
        <v/>
      </c>
      <c r="BM748" s="125" t="str">
        <f>IF('2. Enter scores'!BL752&lt;&gt;"",'2. Enter scores'!$B752-'2. Enter scores'!BL752,"")</f>
        <v/>
      </c>
      <c r="BN748" s="125" t="str">
        <f>IF('2. Enter scores'!BM752&lt;&gt;"",'2. Enter scores'!$B752-'2. Enter scores'!BM752,"")</f>
        <v/>
      </c>
      <c r="BO748" s="125" t="str">
        <f>IF('2. Enter scores'!BN752&lt;&gt;"",'2. Enter scores'!$B752-'2. Enter scores'!BN752,"")</f>
        <v/>
      </c>
      <c r="BP748" s="108">
        <v>1000</v>
      </c>
    </row>
    <row r="749" spans="2:68" x14ac:dyDescent="0.35">
      <c r="B749" s="125" t="str">
        <f>IF('2. Enter scores'!A753&lt;&gt;"",'2. Enter scores'!A753,"")</f>
        <v/>
      </c>
      <c r="H749" s="125" t="str">
        <f>IF('2. Enter scores'!G753&lt;&gt;"",'2. Enter scores'!$B753-'2. Enter scores'!G753,"")</f>
        <v/>
      </c>
      <c r="I749" s="125" t="str">
        <f>IF('2. Enter scores'!H753&lt;&gt;"",'2. Enter scores'!$B753-'2. Enter scores'!H753,"")</f>
        <v/>
      </c>
      <c r="J749" s="125" t="str">
        <f>IF('2. Enter scores'!I753&lt;&gt;"",'2. Enter scores'!$B753-'2. Enter scores'!I753,"")</f>
        <v/>
      </c>
      <c r="K749" s="125" t="str">
        <f>IF('2. Enter scores'!J753&lt;&gt;"",'2. Enter scores'!$B753-'2. Enter scores'!J753,"")</f>
        <v/>
      </c>
      <c r="L749" s="125" t="str">
        <f>IF('2. Enter scores'!K753&lt;&gt;"",'2. Enter scores'!$B753-'2. Enter scores'!K753,"")</f>
        <v/>
      </c>
      <c r="M749" s="125" t="str">
        <f>IF('2. Enter scores'!L753&lt;&gt;"",'2. Enter scores'!$B753-'2. Enter scores'!L753,"")</f>
        <v/>
      </c>
      <c r="N749" s="125" t="str">
        <f>IF('2. Enter scores'!M753&lt;&gt;"",'2. Enter scores'!$B753-'2. Enter scores'!M753,"")</f>
        <v/>
      </c>
      <c r="O749" s="125" t="str">
        <f>IF('2. Enter scores'!N753&lt;&gt;"",'2. Enter scores'!$B753-'2. Enter scores'!N753,"")</f>
        <v/>
      </c>
      <c r="P749" s="125" t="str">
        <f>IF('2. Enter scores'!O753&lt;&gt;"",'2. Enter scores'!$B753-'2. Enter scores'!O753,"")</f>
        <v/>
      </c>
      <c r="Q749" s="125" t="str">
        <f>IF('2. Enter scores'!P753&lt;&gt;"",'2. Enter scores'!$B753-'2. Enter scores'!P753,"")</f>
        <v/>
      </c>
      <c r="R749" s="125" t="str">
        <f>IF('2. Enter scores'!Q753&lt;&gt;"",'2. Enter scores'!$B753-'2. Enter scores'!Q753,"")</f>
        <v/>
      </c>
      <c r="S749" s="125" t="str">
        <f>IF('2. Enter scores'!R753&lt;&gt;"",'2. Enter scores'!$B753-'2. Enter scores'!R753,"")</f>
        <v/>
      </c>
      <c r="T749" s="125" t="str">
        <f>IF('2. Enter scores'!S753&lt;&gt;"",'2. Enter scores'!$B753-'2. Enter scores'!S753,"")</f>
        <v/>
      </c>
      <c r="U749" s="125" t="str">
        <f>IF('2. Enter scores'!T753&lt;&gt;"",'2. Enter scores'!$B753-'2. Enter scores'!T753,"")</f>
        <v/>
      </c>
      <c r="V749" s="125" t="str">
        <f>IF('2. Enter scores'!U753&lt;&gt;"",'2. Enter scores'!$B753-'2. Enter scores'!U753,"")</f>
        <v/>
      </c>
      <c r="W749" s="125" t="str">
        <f>IF('2. Enter scores'!V753&lt;&gt;"",'2. Enter scores'!$B753-'2. Enter scores'!V753,"")</f>
        <v/>
      </c>
      <c r="X749" s="125" t="str">
        <f>IF('2. Enter scores'!W753&lt;&gt;"",'2. Enter scores'!$B753-'2. Enter scores'!W753,"")</f>
        <v/>
      </c>
      <c r="Y749" s="125" t="str">
        <f>IF('2. Enter scores'!X753&lt;&gt;"",'2. Enter scores'!$B753-'2. Enter scores'!X753,"")</f>
        <v/>
      </c>
      <c r="Z749" s="125" t="str">
        <f>IF('2. Enter scores'!Y753&lt;&gt;"",'2. Enter scores'!$B753-'2. Enter scores'!Y753,"")</f>
        <v/>
      </c>
      <c r="AA749" s="125" t="str">
        <f>IF('2. Enter scores'!Z753&lt;&gt;"",'2. Enter scores'!$B753-'2. Enter scores'!Z753,"")</f>
        <v/>
      </c>
      <c r="AB749" s="125" t="str">
        <f>IF('2. Enter scores'!AA753&lt;&gt;"",'2. Enter scores'!$B753-'2. Enter scores'!AA753,"")</f>
        <v/>
      </c>
      <c r="AC749" s="125" t="str">
        <f>IF('2. Enter scores'!AB753&lt;&gt;"",'2. Enter scores'!$B753-'2. Enter scores'!AB753,"")</f>
        <v/>
      </c>
      <c r="AD749" s="125" t="str">
        <f>IF('2. Enter scores'!AC753&lt;&gt;"",'2. Enter scores'!$B753-'2. Enter scores'!AC753,"")</f>
        <v/>
      </c>
      <c r="AE749" s="125" t="str">
        <f>IF('2. Enter scores'!AD753&lt;&gt;"",'2. Enter scores'!$B753-'2. Enter scores'!AD753,"")</f>
        <v/>
      </c>
      <c r="AF749" s="125" t="str">
        <f>IF('2. Enter scores'!AE753&lt;&gt;"",'2. Enter scores'!$B753-'2. Enter scores'!AE753,"")</f>
        <v/>
      </c>
      <c r="AG749" s="125" t="str">
        <f>IF('2. Enter scores'!AF753&lt;&gt;"",'2. Enter scores'!$B753-'2. Enter scores'!AF753,"")</f>
        <v/>
      </c>
      <c r="AH749" s="125" t="str">
        <f>IF('2. Enter scores'!AG753&lt;&gt;"",'2. Enter scores'!$B753-'2. Enter scores'!AG753,"")</f>
        <v/>
      </c>
      <c r="AI749" s="125" t="str">
        <f>IF('2. Enter scores'!AH753&lt;&gt;"",'2. Enter scores'!$B753-'2. Enter scores'!AH753,"")</f>
        <v/>
      </c>
      <c r="AJ749" s="125" t="str">
        <f>IF('2. Enter scores'!AI753&lt;&gt;"",'2. Enter scores'!$B753-'2. Enter scores'!AI753,"")</f>
        <v/>
      </c>
      <c r="AK749" s="125" t="str">
        <f>IF('2. Enter scores'!AJ753&lt;&gt;"",'2. Enter scores'!$B753-'2. Enter scores'!AJ753,"")</f>
        <v/>
      </c>
      <c r="AL749" s="125" t="str">
        <f>IF('2. Enter scores'!AK753&lt;&gt;"",'2. Enter scores'!$B753-'2. Enter scores'!AK753,"")</f>
        <v/>
      </c>
      <c r="AM749" s="125" t="str">
        <f>IF('2. Enter scores'!AL753&lt;&gt;"",'2. Enter scores'!$B753-'2. Enter scores'!AL753,"")</f>
        <v/>
      </c>
      <c r="AN749" s="125" t="str">
        <f>IF('2. Enter scores'!AM753&lt;&gt;"",'2. Enter scores'!$B753-'2. Enter scores'!AM753,"")</f>
        <v/>
      </c>
      <c r="AO749" s="125" t="str">
        <f>IF('2. Enter scores'!AN753&lt;&gt;"",'2. Enter scores'!$B753-'2. Enter scores'!AN753,"")</f>
        <v/>
      </c>
      <c r="AP749" s="125" t="str">
        <f>IF('2. Enter scores'!AO753&lt;&gt;"",'2. Enter scores'!$B753-'2. Enter scores'!AO753,"")</f>
        <v/>
      </c>
      <c r="AQ749" s="125" t="str">
        <f>IF('2. Enter scores'!AP753&lt;&gt;"",'2. Enter scores'!$B753-'2. Enter scores'!AP753,"")</f>
        <v/>
      </c>
      <c r="AR749" s="125" t="str">
        <f>IF('2. Enter scores'!AQ753&lt;&gt;"",'2. Enter scores'!$B753-'2. Enter scores'!AQ753,"")</f>
        <v/>
      </c>
      <c r="AS749" s="125" t="str">
        <f>IF('2. Enter scores'!AR753&lt;&gt;"",'2. Enter scores'!$B753-'2. Enter scores'!AR753,"")</f>
        <v/>
      </c>
      <c r="AT749" s="125" t="str">
        <f>IF('2. Enter scores'!AS753&lt;&gt;"",'2. Enter scores'!$B753-'2. Enter scores'!AS753,"")</f>
        <v/>
      </c>
      <c r="AU749" s="125" t="str">
        <f>IF('2. Enter scores'!AT753&lt;&gt;"",'2. Enter scores'!$B753-'2. Enter scores'!AT753,"")</f>
        <v/>
      </c>
      <c r="AV749" s="125" t="str">
        <f>IF('2. Enter scores'!AU753&lt;&gt;"",'2. Enter scores'!$B753-'2. Enter scores'!AU753,"")</f>
        <v/>
      </c>
      <c r="AW749" s="125" t="str">
        <f>IF('2. Enter scores'!AV753&lt;&gt;"",'2. Enter scores'!$B753-'2. Enter scores'!AV753,"")</f>
        <v/>
      </c>
      <c r="AX749" s="125" t="str">
        <f>IF('2. Enter scores'!AW753&lt;&gt;"",'2. Enter scores'!$B753-'2. Enter scores'!AW753,"")</f>
        <v/>
      </c>
      <c r="AY749" s="125" t="str">
        <f>IF('2. Enter scores'!AX753&lt;&gt;"",'2. Enter scores'!$B753-'2. Enter scores'!AX753,"")</f>
        <v/>
      </c>
      <c r="AZ749" s="125" t="str">
        <f>IF('2. Enter scores'!AY753&lt;&gt;"",'2. Enter scores'!$B753-'2. Enter scores'!AY753,"")</f>
        <v/>
      </c>
      <c r="BA749" s="125" t="str">
        <f>IF('2. Enter scores'!AZ753&lt;&gt;"",'2. Enter scores'!$B753-'2. Enter scores'!AZ753,"")</f>
        <v/>
      </c>
      <c r="BB749" s="125" t="str">
        <f>IF('2. Enter scores'!BA753&lt;&gt;"",'2. Enter scores'!$B753-'2. Enter scores'!BA753,"")</f>
        <v/>
      </c>
      <c r="BC749" s="125" t="str">
        <f>IF('2. Enter scores'!BB753&lt;&gt;"",'2. Enter scores'!$B753-'2. Enter scores'!BB753,"")</f>
        <v/>
      </c>
      <c r="BD749" s="125" t="str">
        <f>IF('2. Enter scores'!BC753&lt;&gt;"",'2. Enter scores'!$B753-'2. Enter scores'!BC753,"")</f>
        <v/>
      </c>
      <c r="BE749" s="125" t="str">
        <f>IF('2. Enter scores'!BD753&lt;&gt;"",'2. Enter scores'!$B753-'2. Enter scores'!BD753,"")</f>
        <v/>
      </c>
      <c r="BF749" s="125" t="str">
        <f>IF('2. Enter scores'!BE753&lt;&gt;"",'2. Enter scores'!$B753-'2. Enter scores'!BE753,"")</f>
        <v/>
      </c>
      <c r="BG749" s="125" t="str">
        <f>IF('2. Enter scores'!BF753&lt;&gt;"",'2. Enter scores'!$B753-'2. Enter scores'!BF753,"")</f>
        <v/>
      </c>
      <c r="BH749" s="125" t="str">
        <f>IF('2. Enter scores'!BG753&lt;&gt;"",'2. Enter scores'!$B753-'2. Enter scores'!BG753,"")</f>
        <v/>
      </c>
      <c r="BI749" s="125" t="str">
        <f>IF('2. Enter scores'!BH753&lt;&gt;"",'2. Enter scores'!$B753-'2. Enter scores'!BH753,"")</f>
        <v/>
      </c>
      <c r="BJ749" s="125" t="str">
        <f>IF('2. Enter scores'!BI753&lt;&gt;"",'2. Enter scores'!$B753-'2. Enter scores'!BI753,"")</f>
        <v/>
      </c>
      <c r="BK749" s="125" t="str">
        <f>IF('2. Enter scores'!BJ753&lt;&gt;"",'2. Enter scores'!$B753-'2. Enter scores'!BJ753,"")</f>
        <v/>
      </c>
      <c r="BL749" s="125" t="str">
        <f>IF('2. Enter scores'!BK753&lt;&gt;"",'2. Enter scores'!$B753-'2. Enter scores'!BK753,"")</f>
        <v/>
      </c>
      <c r="BM749" s="125" t="str">
        <f>IF('2. Enter scores'!BL753&lt;&gt;"",'2. Enter scores'!$B753-'2. Enter scores'!BL753,"")</f>
        <v/>
      </c>
      <c r="BN749" s="125" t="str">
        <f>IF('2. Enter scores'!BM753&lt;&gt;"",'2. Enter scores'!$B753-'2. Enter scores'!BM753,"")</f>
        <v/>
      </c>
      <c r="BO749" s="125" t="str">
        <f>IF('2. Enter scores'!BN753&lt;&gt;"",'2. Enter scores'!$B753-'2. Enter scores'!BN753,"")</f>
        <v/>
      </c>
      <c r="BP749" s="108">
        <v>1000</v>
      </c>
    </row>
    <row r="750" spans="2:68" x14ac:dyDescent="0.35">
      <c r="B750" s="125" t="str">
        <f>IF('2. Enter scores'!A754&lt;&gt;"",'2. Enter scores'!A754,"")</f>
        <v/>
      </c>
      <c r="H750" s="125" t="str">
        <f>IF('2. Enter scores'!G754&lt;&gt;"",'2. Enter scores'!$B754-'2. Enter scores'!G754,"")</f>
        <v/>
      </c>
      <c r="I750" s="125" t="str">
        <f>IF('2. Enter scores'!H754&lt;&gt;"",'2. Enter scores'!$B754-'2. Enter scores'!H754,"")</f>
        <v/>
      </c>
      <c r="J750" s="125" t="str">
        <f>IF('2. Enter scores'!I754&lt;&gt;"",'2. Enter scores'!$B754-'2. Enter scores'!I754,"")</f>
        <v/>
      </c>
      <c r="K750" s="125" t="str">
        <f>IF('2. Enter scores'!J754&lt;&gt;"",'2. Enter scores'!$B754-'2. Enter scores'!J754,"")</f>
        <v/>
      </c>
      <c r="L750" s="125" t="str">
        <f>IF('2. Enter scores'!K754&lt;&gt;"",'2. Enter scores'!$B754-'2. Enter scores'!K754,"")</f>
        <v/>
      </c>
      <c r="M750" s="125" t="str">
        <f>IF('2. Enter scores'!L754&lt;&gt;"",'2. Enter scores'!$B754-'2. Enter scores'!L754,"")</f>
        <v/>
      </c>
      <c r="N750" s="125" t="str">
        <f>IF('2. Enter scores'!M754&lt;&gt;"",'2. Enter scores'!$B754-'2. Enter scores'!M754,"")</f>
        <v/>
      </c>
      <c r="O750" s="125" t="str">
        <f>IF('2. Enter scores'!N754&lt;&gt;"",'2. Enter scores'!$B754-'2. Enter scores'!N754,"")</f>
        <v/>
      </c>
      <c r="P750" s="125" t="str">
        <f>IF('2. Enter scores'!O754&lt;&gt;"",'2. Enter scores'!$B754-'2. Enter scores'!O754,"")</f>
        <v/>
      </c>
      <c r="Q750" s="125" t="str">
        <f>IF('2. Enter scores'!P754&lt;&gt;"",'2. Enter scores'!$B754-'2. Enter scores'!P754,"")</f>
        <v/>
      </c>
      <c r="R750" s="125" t="str">
        <f>IF('2. Enter scores'!Q754&lt;&gt;"",'2. Enter scores'!$B754-'2. Enter scores'!Q754,"")</f>
        <v/>
      </c>
      <c r="S750" s="125" t="str">
        <f>IF('2. Enter scores'!R754&lt;&gt;"",'2. Enter scores'!$B754-'2. Enter scores'!R754,"")</f>
        <v/>
      </c>
      <c r="T750" s="125" t="str">
        <f>IF('2. Enter scores'!S754&lt;&gt;"",'2. Enter scores'!$B754-'2. Enter scores'!S754,"")</f>
        <v/>
      </c>
      <c r="U750" s="125" t="str">
        <f>IF('2. Enter scores'!T754&lt;&gt;"",'2. Enter scores'!$B754-'2. Enter scores'!T754,"")</f>
        <v/>
      </c>
      <c r="V750" s="125" t="str">
        <f>IF('2. Enter scores'!U754&lt;&gt;"",'2. Enter scores'!$B754-'2. Enter scores'!U754,"")</f>
        <v/>
      </c>
      <c r="W750" s="125" t="str">
        <f>IF('2. Enter scores'!V754&lt;&gt;"",'2. Enter scores'!$B754-'2. Enter scores'!V754,"")</f>
        <v/>
      </c>
      <c r="X750" s="125" t="str">
        <f>IF('2. Enter scores'!W754&lt;&gt;"",'2. Enter scores'!$B754-'2. Enter scores'!W754,"")</f>
        <v/>
      </c>
      <c r="Y750" s="125" t="str">
        <f>IF('2. Enter scores'!X754&lt;&gt;"",'2. Enter scores'!$B754-'2. Enter scores'!X754,"")</f>
        <v/>
      </c>
      <c r="Z750" s="125" t="str">
        <f>IF('2. Enter scores'!Y754&lt;&gt;"",'2. Enter scores'!$B754-'2. Enter scores'!Y754,"")</f>
        <v/>
      </c>
      <c r="AA750" s="125" t="str">
        <f>IF('2. Enter scores'!Z754&lt;&gt;"",'2. Enter scores'!$B754-'2. Enter scores'!Z754,"")</f>
        <v/>
      </c>
      <c r="AB750" s="125" t="str">
        <f>IF('2. Enter scores'!AA754&lt;&gt;"",'2. Enter scores'!$B754-'2. Enter scores'!AA754,"")</f>
        <v/>
      </c>
      <c r="AC750" s="125" t="str">
        <f>IF('2. Enter scores'!AB754&lt;&gt;"",'2. Enter scores'!$B754-'2. Enter scores'!AB754,"")</f>
        <v/>
      </c>
      <c r="AD750" s="125" t="str">
        <f>IF('2. Enter scores'!AC754&lt;&gt;"",'2. Enter scores'!$B754-'2. Enter scores'!AC754,"")</f>
        <v/>
      </c>
      <c r="AE750" s="125" t="str">
        <f>IF('2. Enter scores'!AD754&lt;&gt;"",'2. Enter scores'!$B754-'2. Enter scores'!AD754,"")</f>
        <v/>
      </c>
      <c r="AF750" s="125" t="str">
        <f>IF('2. Enter scores'!AE754&lt;&gt;"",'2. Enter scores'!$B754-'2. Enter scores'!AE754,"")</f>
        <v/>
      </c>
      <c r="AG750" s="125" t="str">
        <f>IF('2. Enter scores'!AF754&lt;&gt;"",'2. Enter scores'!$B754-'2. Enter scores'!AF754,"")</f>
        <v/>
      </c>
      <c r="AH750" s="125" t="str">
        <f>IF('2. Enter scores'!AG754&lt;&gt;"",'2. Enter scores'!$B754-'2. Enter scores'!AG754,"")</f>
        <v/>
      </c>
      <c r="AI750" s="125" t="str">
        <f>IF('2. Enter scores'!AH754&lt;&gt;"",'2. Enter scores'!$B754-'2. Enter scores'!AH754,"")</f>
        <v/>
      </c>
      <c r="AJ750" s="125" t="str">
        <f>IF('2. Enter scores'!AI754&lt;&gt;"",'2. Enter scores'!$B754-'2. Enter scores'!AI754,"")</f>
        <v/>
      </c>
      <c r="AK750" s="125" t="str">
        <f>IF('2. Enter scores'!AJ754&lt;&gt;"",'2. Enter scores'!$B754-'2. Enter scores'!AJ754,"")</f>
        <v/>
      </c>
      <c r="AL750" s="125" t="str">
        <f>IF('2. Enter scores'!AK754&lt;&gt;"",'2. Enter scores'!$B754-'2. Enter scores'!AK754,"")</f>
        <v/>
      </c>
      <c r="AM750" s="125" t="str">
        <f>IF('2. Enter scores'!AL754&lt;&gt;"",'2. Enter scores'!$B754-'2. Enter scores'!AL754,"")</f>
        <v/>
      </c>
      <c r="AN750" s="125" t="str">
        <f>IF('2. Enter scores'!AM754&lt;&gt;"",'2. Enter scores'!$B754-'2. Enter scores'!AM754,"")</f>
        <v/>
      </c>
      <c r="AO750" s="125" t="str">
        <f>IF('2. Enter scores'!AN754&lt;&gt;"",'2. Enter scores'!$B754-'2. Enter scores'!AN754,"")</f>
        <v/>
      </c>
      <c r="AP750" s="125" t="str">
        <f>IF('2. Enter scores'!AO754&lt;&gt;"",'2. Enter scores'!$B754-'2. Enter scores'!AO754,"")</f>
        <v/>
      </c>
      <c r="AQ750" s="125" t="str">
        <f>IF('2. Enter scores'!AP754&lt;&gt;"",'2. Enter scores'!$B754-'2. Enter scores'!AP754,"")</f>
        <v/>
      </c>
      <c r="AR750" s="125" t="str">
        <f>IF('2. Enter scores'!AQ754&lt;&gt;"",'2. Enter scores'!$B754-'2. Enter scores'!AQ754,"")</f>
        <v/>
      </c>
      <c r="AS750" s="125" t="str">
        <f>IF('2. Enter scores'!AR754&lt;&gt;"",'2. Enter scores'!$B754-'2. Enter scores'!AR754,"")</f>
        <v/>
      </c>
      <c r="AT750" s="125" t="str">
        <f>IF('2. Enter scores'!AS754&lt;&gt;"",'2. Enter scores'!$B754-'2. Enter scores'!AS754,"")</f>
        <v/>
      </c>
      <c r="AU750" s="125" t="str">
        <f>IF('2. Enter scores'!AT754&lt;&gt;"",'2. Enter scores'!$B754-'2. Enter scores'!AT754,"")</f>
        <v/>
      </c>
      <c r="AV750" s="125" t="str">
        <f>IF('2. Enter scores'!AU754&lt;&gt;"",'2. Enter scores'!$B754-'2. Enter scores'!AU754,"")</f>
        <v/>
      </c>
      <c r="AW750" s="125" t="str">
        <f>IF('2. Enter scores'!AV754&lt;&gt;"",'2. Enter scores'!$B754-'2. Enter scores'!AV754,"")</f>
        <v/>
      </c>
      <c r="AX750" s="125" t="str">
        <f>IF('2. Enter scores'!AW754&lt;&gt;"",'2. Enter scores'!$B754-'2. Enter scores'!AW754,"")</f>
        <v/>
      </c>
      <c r="AY750" s="125" t="str">
        <f>IF('2. Enter scores'!AX754&lt;&gt;"",'2. Enter scores'!$B754-'2. Enter scores'!AX754,"")</f>
        <v/>
      </c>
      <c r="AZ750" s="125" t="str">
        <f>IF('2. Enter scores'!AY754&lt;&gt;"",'2. Enter scores'!$B754-'2. Enter scores'!AY754,"")</f>
        <v/>
      </c>
      <c r="BA750" s="125" t="str">
        <f>IF('2. Enter scores'!AZ754&lt;&gt;"",'2. Enter scores'!$B754-'2. Enter scores'!AZ754,"")</f>
        <v/>
      </c>
      <c r="BB750" s="125" t="str">
        <f>IF('2. Enter scores'!BA754&lt;&gt;"",'2. Enter scores'!$B754-'2. Enter scores'!BA754,"")</f>
        <v/>
      </c>
      <c r="BC750" s="125" t="str">
        <f>IF('2. Enter scores'!BB754&lt;&gt;"",'2. Enter scores'!$B754-'2. Enter scores'!BB754,"")</f>
        <v/>
      </c>
      <c r="BD750" s="125" t="str">
        <f>IF('2. Enter scores'!BC754&lt;&gt;"",'2. Enter scores'!$B754-'2. Enter scores'!BC754,"")</f>
        <v/>
      </c>
      <c r="BE750" s="125" t="str">
        <f>IF('2. Enter scores'!BD754&lt;&gt;"",'2. Enter scores'!$B754-'2. Enter scores'!BD754,"")</f>
        <v/>
      </c>
      <c r="BF750" s="125" t="str">
        <f>IF('2. Enter scores'!BE754&lt;&gt;"",'2. Enter scores'!$B754-'2. Enter scores'!BE754,"")</f>
        <v/>
      </c>
      <c r="BG750" s="125" t="str">
        <f>IF('2. Enter scores'!BF754&lt;&gt;"",'2. Enter scores'!$B754-'2. Enter scores'!BF754,"")</f>
        <v/>
      </c>
      <c r="BH750" s="125" t="str">
        <f>IF('2. Enter scores'!BG754&lt;&gt;"",'2. Enter scores'!$B754-'2. Enter scores'!BG754,"")</f>
        <v/>
      </c>
      <c r="BI750" s="125" t="str">
        <f>IF('2. Enter scores'!BH754&lt;&gt;"",'2. Enter scores'!$B754-'2. Enter scores'!BH754,"")</f>
        <v/>
      </c>
      <c r="BJ750" s="125" t="str">
        <f>IF('2. Enter scores'!BI754&lt;&gt;"",'2. Enter scores'!$B754-'2. Enter scores'!BI754,"")</f>
        <v/>
      </c>
      <c r="BK750" s="125" t="str">
        <f>IF('2. Enter scores'!BJ754&lt;&gt;"",'2. Enter scores'!$B754-'2. Enter scores'!BJ754,"")</f>
        <v/>
      </c>
      <c r="BL750" s="125" t="str">
        <f>IF('2. Enter scores'!BK754&lt;&gt;"",'2. Enter scores'!$B754-'2. Enter scores'!BK754,"")</f>
        <v/>
      </c>
      <c r="BM750" s="125" t="str">
        <f>IF('2. Enter scores'!BL754&lt;&gt;"",'2. Enter scores'!$B754-'2. Enter scores'!BL754,"")</f>
        <v/>
      </c>
      <c r="BN750" s="125" t="str">
        <f>IF('2. Enter scores'!BM754&lt;&gt;"",'2. Enter scores'!$B754-'2. Enter scores'!BM754,"")</f>
        <v/>
      </c>
      <c r="BO750" s="125" t="str">
        <f>IF('2. Enter scores'!BN754&lt;&gt;"",'2. Enter scores'!$B754-'2. Enter scores'!BN754,"")</f>
        <v/>
      </c>
      <c r="BP750" s="108">
        <v>1000</v>
      </c>
    </row>
    <row r="751" spans="2:68" x14ac:dyDescent="0.35">
      <c r="B751" s="125" t="str">
        <f>IF('2. Enter scores'!A755&lt;&gt;"",'2. Enter scores'!A755,"")</f>
        <v/>
      </c>
      <c r="H751" s="125" t="str">
        <f>IF('2. Enter scores'!G755&lt;&gt;"",'2. Enter scores'!$B755-'2. Enter scores'!G755,"")</f>
        <v/>
      </c>
      <c r="I751" s="125" t="str">
        <f>IF('2. Enter scores'!H755&lt;&gt;"",'2. Enter scores'!$B755-'2. Enter scores'!H755,"")</f>
        <v/>
      </c>
      <c r="J751" s="125" t="str">
        <f>IF('2. Enter scores'!I755&lt;&gt;"",'2. Enter scores'!$B755-'2. Enter scores'!I755,"")</f>
        <v/>
      </c>
      <c r="K751" s="125" t="str">
        <f>IF('2. Enter scores'!J755&lt;&gt;"",'2. Enter scores'!$B755-'2. Enter scores'!J755,"")</f>
        <v/>
      </c>
      <c r="L751" s="125" t="str">
        <f>IF('2. Enter scores'!K755&lt;&gt;"",'2. Enter scores'!$B755-'2. Enter scores'!K755,"")</f>
        <v/>
      </c>
      <c r="M751" s="125" t="str">
        <f>IF('2. Enter scores'!L755&lt;&gt;"",'2. Enter scores'!$B755-'2. Enter scores'!L755,"")</f>
        <v/>
      </c>
      <c r="N751" s="125" t="str">
        <f>IF('2. Enter scores'!M755&lt;&gt;"",'2. Enter scores'!$B755-'2. Enter scores'!M755,"")</f>
        <v/>
      </c>
      <c r="O751" s="125" t="str">
        <f>IF('2. Enter scores'!N755&lt;&gt;"",'2. Enter scores'!$B755-'2. Enter scores'!N755,"")</f>
        <v/>
      </c>
      <c r="P751" s="125" t="str">
        <f>IF('2. Enter scores'!O755&lt;&gt;"",'2. Enter scores'!$B755-'2. Enter scores'!O755,"")</f>
        <v/>
      </c>
      <c r="Q751" s="125" t="str">
        <f>IF('2. Enter scores'!P755&lt;&gt;"",'2. Enter scores'!$B755-'2. Enter scores'!P755,"")</f>
        <v/>
      </c>
      <c r="R751" s="125" t="str">
        <f>IF('2. Enter scores'!Q755&lt;&gt;"",'2. Enter scores'!$B755-'2. Enter scores'!Q755,"")</f>
        <v/>
      </c>
      <c r="S751" s="125" t="str">
        <f>IF('2. Enter scores'!R755&lt;&gt;"",'2. Enter scores'!$B755-'2. Enter scores'!R755,"")</f>
        <v/>
      </c>
      <c r="T751" s="125" t="str">
        <f>IF('2. Enter scores'!S755&lt;&gt;"",'2. Enter scores'!$B755-'2. Enter scores'!S755,"")</f>
        <v/>
      </c>
      <c r="U751" s="125" t="str">
        <f>IF('2. Enter scores'!T755&lt;&gt;"",'2. Enter scores'!$B755-'2. Enter scores'!T755,"")</f>
        <v/>
      </c>
      <c r="V751" s="125" t="str">
        <f>IF('2. Enter scores'!U755&lt;&gt;"",'2. Enter scores'!$B755-'2. Enter scores'!U755,"")</f>
        <v/>
      </c>
      <c r="W751" s="125" t="str">
        <f>IF('2. Enter scores'!V755&lt;&gt;"",'2. Enter scores'!$B755-'2. Enter scores'!V755,"")</f>
        <v/>
      </c>
      <c r="X751" s="125" t="str">
        <f>IF('2. Enter scores'!W755&lt;&gt;"",'2. Enter scores'!$B755-'2. Enter scores'!W755,"")</f>
        <v/>
      </c>
      <c r="Y751" s="125" t="str">
        <f>IF('2. Enter scores'!X755&lt;&gt;"",'2. Enter scores'!$B755-'2. Enter scores'!X755,"")</f>
        <v/>
      </c>
      <c r="Z751" s="125" t="str">
        <f>IF('2. Enter scores'!Y755&lt;&gt;"",'2. Enter scores'!$B755-'2. Enter scores'!Y755,"")</f>
        <v/>
      </c>
      <c r="AA751" s="125" t="str">
        <f>IF('2. Enter scores'!Z755&lt;&gt;"",'2. Enter scores'!$B755-'2. Enter scores'!Z755,"")</f>
        <v/>
      </c>
      <c r="AB751" s="125" t="str">
        <f>IF('2. Enter scores'!AA755&lt;&gt;"",'2. Enter scores'!$B755-'2. Enter scores'!AA755,"")</f>
        <v/>
      </c>
      <c r="AC751" s="125" t="str">
        <f>IF('2. Enter scores'!AB755&lt;&gt;"",'2. Enter scores'!$B755-'2. Enter scores'!AB755,"")</f>
        <v/>
      </c>
      <c r="AD751" s="125" t="str">
        <f>IF('2. Enter scores'!AC755&lt;&gt;"",'2. Enter scores'!$B755-'2. Enter scores'!AC755,"")</f>
        <v/>
      </c>
      <c r="AE751" s="125" t="str">
        <f>IF('2. Enter scores'!AD755&lt;&gt;"",'2. Enter scores'!$B755-'2. Enter scores'!AD755,"")</f>
        <v/>
      </c>
      <c r="AF751" s="125" t="str">
        <f>IF('2. Enter scores'!AE755&lt;&gt;"",'2. Enter scores'!$B755-'2. Enter scores'!AE755,"")</f>
        <v/>
      </c>
      <c r="AG751" s="125" t="str">
        <f>IF('2. Enter scores'!AF755&lt;&gt;"",'2. Enter scores'!$B755-'2. Enter scores'!AF755,"")</f>
        <v/>
      </c>
      <c r="AH751" s="125" t="str">
        <f>IF('2. Enter scores'!AG755&lt;&gt;"",'2. Enter scores'!$B755-'2. Enter scores'!AG755,"")</f>
        <v/>
      </c>
      <c r="AI751" s="125" t="str">
        <f>IF('2. Enter scores'!AH755&lt;&gt;"",'2. Enter scores'!$B755-'2. Enter scores'!AH755,"")</f>
        <v/>
      </c>
      <c r="AJ751" s="125" t="str">
        <f>IF('2. Enter scores'!AI755&lt;&gt;"",'2. Enter scores'!$B755-'2. Enter scores'!AI755,"")</f>
        <v/>
      </c>
      <c r="AK751" s="125" t="str">
        <f>IF('2. Enter scores'!AJ755&lt;&gt;"",'2. Enter scores'!$B755-'2. Enter scores'!AJ755,"")</f>
        <v/>
      </c>
      <c r="AL751" s="125" t="str">
        <f>IF('2. Enter scores'!AK755&lt;&gt;"",'2. Enter scores'!$B755-'2. Enter scores'!AK755,"")</f>
        <v/>
      </c>
      <c r="AM751" s="125" t="str">
        <f>IF('2. Enter scores'!AL755&lt;&gt;"",'2. Enter scores'!$B755-'2. Enter scores'!AL755,"")</f>
        <v/>
      </c>
      <c r="AN751" s="125" t="str">
        <f>IF('2. Enter scores'!AM755&lt;&gt;"",'2. Enter scores'!$B755-'2. Enter scores'!AM755,"")</f>
        <v/>
      </c>
      <c r="AO751" s="125" t="str">
        <f>IF('2. Enter scores'!AN755&lt;&gt;"",'2. Enter scores'!$B755-'2. Enter scores'!AN755,"")</f>
        <v/>
      </c>
      <c r="AP751" s="125" t="str">
        <f>IF('2. Enter scores'!AO755&lt;&gt;"",'2. Enter scores'!$B755-'2. Enter scores'!AO755,"")</f>
        <v/>
      </c>
      <c r="AQ751" s="125" t="str">
        <f>IF('2. Enter scores'!AP755&lt;&gt;"",'2. Enter scores'!$B755-'2. Enter scores'!AP755,"")</f>
        <v/>
      </c>
      <c r="AR751" s="125" t="str">
        <f>IF('2. Enter scores'!AQ755&lt;&gt;"",'2. Enter scores'!$B755-'2. Enter scores'!AQ755,"")</f>
        <v/>
      </c>
      <c r="AS751" s="125" t="str">
        <f>IF('2. Enter scores'!AR755&lt;&gt;"",'2. Enter scores'!$B755-'2. Enter scores'!AR755,"")</f>
        <v/>
      </c>
      <c r="AT751" s="125" t="str">
        <f>IF('2. Enter scores'!AS755&lt;&gt;"",'2. Enter scores'!$B755-'2. Enter scores'!AS755,"")</f>
        <v/>
      </c>
      <c r="AU751" s="125" t="str">
        <f>IF('2. Enter scores'!AT755&lt;&gt;"",'2. Enter scores'!$B755-'2. Enter scores'!AT755,"")</f>
        <v/>
      </c>
      <c r="AV751" s="125" t="str">
        <f>IF('2. Enter scores'!AU755&lt;&gt;"",'2. Enter scores'!$B755-'2. Enter scores'!AU755,"")</f>
        <v/>
      </c>
      <c r="AW751" s="125" t="str">
        <f>IF('2. Enter scores'!AV755&lt;&gt;"",'2. Enter scores'!$B755-'2. Enter scores'!AV755,"")</f>
        <v/>
      </c>
      <c r="AX751" s="125" t="str">
        <f>IF('2. Enter scores'!AW755&lt;&gt;"",'2. Enter scores'!$B755-'2. Enter scores'!AW755,"")</f>
        <v/>
      </c>
      <c r="AY751" s="125" t="str">
        <f>IF('2. Enter scores'!AX755&lt;&gt;"",'2. Enter scores'!$B755-'2. Enter scores'!AX755,"")</f>
        <v/>
      </c>
      <c r="AZ751" s="125" t="str">
        <f>IF('2. Enter scores'!AY755&lt;&gt;"",'2. Enter scores'!$B755-'2. Enter scores'!AY755,"")</f>
        <v/>
      </c>
      <c r="BA751" s="125" t="str">
        <f>IF('2. Enter scores'!AZ755&lt;&gt;"",'2. Enter scores'!$B755-'2. Enter scores'!AZ755,"")</f>
        <v/>
      </c>
      <c r="BB751" s="125" t="str">
        <f>IF('2. Enter scores'!BA755&lt;&gt;"",'2. Enter scores'!$B755-'2. Enter scores'!BA755,"")</f>
        <v/>
      </c>
      <c r="BC751" s="125" t="str">
        <f>IF('2. Enter scores'!BB755&lt;&gt;"",'2. Enter scores'!$B755-'2. Enter scores'!BB755,"")</f>
        <v/>
      </c>
      <c r="BD751" s="125" t="str">
        <f>IF('2. Enter scores'!BC755&lt;&gt;"",'2. Enter scores'!$B755-'2. Enter scores'!BC755,"")</f>
        <v/>
      </c>
      <c r="BE751" s="125" t="str">
        <f>IF('2. Enter scores'!BD755&lt;&gt;"",'2. Enter scores'!$B755-'2. Enter scores'!BD755,"")</f>
        <v/>
      </c>
      <c r="BF751" s="125" t="str">
        <f>IF('2. Enter scores'!BE755&lt;&gt;"",'2. Enter scores'!$B755-'2. Enter scores'!BE755,"")</f>
        <v/>
      </c>
      <c r="BG751" s="125" t="str">
        <f>IF('2. Enter scores'!BF755&lt;&gt;"",'2. Enter scores'!$B755-'2. Enter scores'!BF755,"")</f>
        <v/>
      </c>
      <c r="BH751" s="125" t="str">
        <f>IF('2. Enter scores'!BG755&lt;&gt;"",'2. Enter scores'!$B755-'2. Enter scores'!BG755,"")</f>
        <v/>
      </c>
      <c r="BI751" s="125" t="str">
        <f>IF('2. Enter scores'!BH755&lt;&gt;"",'2. Enter scores'!$B755-'2. Enter scores'!BH755,"")</f>
        <v/>
      </c>
      <c r="BJ751" s="125" t="str">
        <f>IF('2. Enter scores'!BI755&lt;&gt;"",'2. Enter scores'!$B755-'2. Enter scores'!BI755,"")</f>
        <v/>
      </c>
      <c r="BK751" s="125" t="str">
        <f>IF('2. Enter scores'!BJ755&lt;&gt;"",'2. Enter scores'!$B755-'2. Enter scores'!BJ755,"")</f>
        <v/>
      </c>
      <c r="BL751" s="125" t="str">
        <f>IF('2. Enter scores'!BK755&lt;&gt;"",'2. Enter scores'!$B755-'2. Enter scores'!BK755,"")</f>
        <v/>
      </c>
      <c r="BM751" s="125" t="str">
        <f>IF('2. Enter scores'!BL755&lt;&gt;"",'2. Enter scores'!$B755-'2. Enter scores'!BL755,"")</f>
        <v/>
      </c>
      <c r="BN751" s="125" t="str">
        <f>IF('2. Enter scores'!BM755&lt;&gt;"",'2. Enter scores'!$B755-'2. Enter scores'!BM755,"")</f>
        <v/>
      </c>
      <c r="BO751" s="125" t="str">
        <f>IF('2. Enter scores'!BN755&lt;&gt;"",'2. Enter scores'!$B755-'2. Enter scores'!BN755,"")</f>
        <v/>
      </c>
      <c r="BP751" s="108">
        <v>1000</v>
      </c>
    </row>
    <row r="752" spans="2:68" x14ac:dyDescent="0.35">
      <c r="B752" s="125" t="str">
        <f>IF('2. Enter scores'!A756&lt;&gt;"",'2. Enter scores'!A756,"")</f>
        <v/>
      </c>
      <c r="H752" s="125" t="str">
        <f>IF('2. Enter scores'!G756&lt;&gt;"",'2. Enter scores'!$B756-'2. Enter scores'!G756,"")</f>
        <v/>
      </c>
      <c r="I752" s="125" t="str">
        <f>IF('2. Enter scores'!H756&lt;&gt;"",'2. Enter scores'!$B756-'2. Enter scores'!H756,"")</f>
        <v/>
      </c>
      <c r="J752" s="125" t="str">
        <f>IF('2. Enter scores'!I756&lt;&gt;"",'2. Enter scores'!$B756-'2. Enter scores'!I756,"")</f>
        <v/>
      </c>
      <c r="K752" s="125" t="str">
        <f>IF('2. Enter scores'!J756&lt;&gt;"",'2. Enter scores'!$B756-'2. Enter scores'!J756,"")</f>
        <v/>
      </c>
      <c r="L752" s="125" t="str">
        <f>IF('2. Enter scores'!K756&lt;&gt;"",'2. Enter scores'!$B756-'2. Enter scores'!K756,"")</f>
        <v/>
      </c>
      <c r="M752" s="125" t="str">
        <f>IF('2. Enter scores'!L756&lt;&gt;"",'2. Enter scores'!$B756-'2. Enter scores'!L756,"")</f>
        <v/>
      </c>
      <c r="N752" s="125" t="str">
        <f>IF('2. Enter scores'!M756&lt;&gt;"",'2. Enter scores'!$B756-'2. Enter scores'!M756,"")</f>
        <v/>
      </c>
      <c r="O752" s="125" t="str">
        <f>IF('2. Enter scores'!N756&lt;&gt;"",'2. Enter scores'!$B756-'2. Enter scores'!N756,"")</f>
        <v/>
      </c>
      <c r="P752" s="125" t="str">
        <f>IF('2. Enter scores'!O756&lt;&gt;"",'2. Enter scores'!$B756-'2. Enter scores'!O756,"")</f>
        <v/>
      </c>
      <c r="Q752" s="125" t="str">
        <f>IF('2. Enter scores'!P756&lt;&gt;"",'2. Enter scores'!$B756-'2. Enter scores'!P756,"")</f>
        <v/>
      </c>
      <c r="R752" s="125" t="str">
        <f>IF('2. Enter scores'!Q756&lt;&gt;"",'2. Enter scores'!$B756-'2. Enter scores'!Q756,"")</f>
        <v/>
      </c>
      <c r="S752" s="125" t="str">
        <f>IF('2. Enter scores'!R756&lt;&gt;"",'2. Enter scores'!$B756-'2. Enter scores'!R756,"")</f>
        <v/>
      </c>
      <c r="T752" s="125" t="str">
        <f>IF('2. Enter scores'!S756&lt;&gt;"",'2. Enter scores'!$B756-'2. Enter scores'!S756,"")</f>
        <v/>
      </c>
      <c r="U752" s="125" t="str">
        <f>IF('2. Enter scores'!T756&lt;&gt;"",'2. Enter scores'!$B756-'2. Enter scores'!T756,"")</f>
        <v/>
      </c>
      <c r="V752" s="125" t="str">
        <f>IF('2. Enter scores'!U756&lt;&gt;"",'2. Enter scores'!$B756-'2. Enter scores'!U756,"")</f>
        <v/>
      </c>
      <c r="W752" s="125" t="str">
        <f>IF('2. Enter scores'!V756&lt;&gt;"",'2. Enter scores'!$B756-'2. Enter scores'!V756,"")</f>
        <v/>
      </c>
      <c r="X752" s="125" t="str">
        <f>IF('2. Enter scores'!W756&lt;&gt;"",'2. Enter scores'!$B756-'2. Enter scores'!W756,"")</f>
        <v/>
      </c>
      <c r="Y752" s="125" t="str">
        <f>IF('2. Enter scores'!X756&lt;&gt;"",'2. Enter scores'!$B756-'2. Enter scores'!X756,"")</f>
        <v/>
      </c>
      <c r="Z752" s="125" t="str">
        <f>IF('2. Enter scores'!Y756&lt;&gt;"",'2. Enter scores'!$B756-'2. Enter scores'!Y756,"")</f>
        <v/>
      </c>
      <c r="AA752" s="125" t="str">
        <f>IF('2. Enter scores'!Z756&lt;&gt;"",'2. Enter scores'!$B756-'2. Enter scores'!Z756,"")</f>
        <v/>
      </c>
      <c r="AB752" s="125" t="str">
        <f>IF('2. Enter scores'!AA756&lt;&gt;"",'2. Enter scores'!$B756-'2. Enter scores'!AA756,"")</f>
        <v/>
      </c>
      <c r="AC752" s="125" t="str">
        <f>IF('2. Enter scores'!AB756&lt;&gt;"",'2. Enter scores'!$B756-'2. Enter scores'!AB756,"")</f>
        <v/>
      </c>
      <c r="AD752" s="125" t="str">
        <f>IF('2. Enter scores'!AC756&lt;&gt;"",'2. Enter scores'!$B756-'2. Enter scores'!AC756,"")</f>
        <v/>
      </c>
      <c r="AE752" s="125" t="str">
        <f>IF('2. Enter scores'!AD756&lt;&gt;"",'2. Enter scores'!$B756-'2. Enter scores'!AD756,"")</f>
        <v/>
      </c>
      <c r="AF752" s="125" t="str">
        <f>IF('2. Enter scores'!AE756&lt;&gt;"",'2. Enter scores'!$B756-'2. Enter scores'!AE756,"")</f>
        <v/>
      </c>
      <c r="AG752" s="125" t="str">
        <f>IF('2. Enter scores'!AF756&lt;&gt;"",'2. Enter scores'!$B756-'2. Enter scores'!AF756,"")</f>
        <v/>
      </c>
      <c r="AH752" s="125" t="str">
        <f>IF('2. Enter scores'!AG756&lt;&gt;"",'2. Enter scores'!$B756-'2. Enter scores'!AG756,"")</f>
        <v/>
      </c>
      <c r="AI752" s="125" t="str">
        <f>IF('2. Enter scores'!AH756&lt;&gt;"",'2. Enter scores'!$B756-'2. Enter scores'!AH756,"")</f>
        <v/>
      </c>
      <c r="AJ752" s="125" t="str">
        <f>IF('2. Enter scores'!AI756&lt;&gt;"",'2. Enter scores'!$B756-'2. Enter scores'!AI756,"")</f>
        <v/>
      </c>
      <c r="AK752" s="125" t="str">
        <f>IF('2. Enter scores'!AJ756&lt;&gt;"",'2. Enter scores'!$B756-'2. Enter scores'!AJ756,"")</f>
        <v/>
      </c>
      <c r="AL752" s="125" t="str">
        <f>IF('2. Enter scores'!AK756&lt;&gt;"",'2. Enter scores'!$B756-'2. Enter scores'!AK756,"")</f>
        <v/>
      </c>
      <c r="AM752" s="125" t="str">
        <f>IF('2. Enter scores'!AL756&lt;&gt;"",'2. Enter scores'!$B756-'2. Enter scores'!AL756,"")</f>
        <v/>
      </c>
      <c r="AN752" s="125" t="str">
        <f>IF('2. Enter scores'!AM756&lt;&gt;"",'2. Enter scores'!$B756-'2. Enter scores'!AM756,"")</f>
        <v/>
      </c>
      <c r="AO752" s="125" t="str">
        <f>IF('2. Enter scores'!AN756&lt;&gt;"",'2. Enter scores'!$B756-'2. Enter scores'!AN756,"")</f>
        <v/>
      </c>
      <c r="AP752" s="125" t="str">
        <f>IF('2. Enter scores'!AO756&lt;&gt;"",'2. Enter scores'!$B756-'2. Enter scores'!AO756,"")</f>
        <v/>
      </c>
      <c r="AQ752" s="125" t="str">
        <f>IF('2. Enter scores'!AP756&lt;&gt;"",'2. Enter scores'!$B756-'2. Enter scores'!AP756,"")</f>
        <v/>
      </c>
      <c r="AR752" s="125" t="str">
        <f>IF('2. Enter scores'!AQ756&lt;&gt;"",'2. Enter scores'!$B756-'2. Enter scores'!AQ756,"")</f>
        <v/>
      </c>
      <c r="AS752" s="125" t="str">
        <f>IF('2. Enter scores'!AR756&lt;&gt;"",'2. Enter scores'!$B756-'2. Enter scores'!AR756,"")</f>
        <v/>
      </c>
      <c r="AT752" s="125" t="str">
        <f>IF('2. Enter scores'!AS756&lt;&gt;"",'2. Enter scores'!$B756-'2. Enter scores'!AS756,"")</f>
        <v/>
      </c>
      <c r="AU752" s="125" t="str">
        <f>IF('2. Enter scores'!AT756&lt;&gt;"",'2. Enter scores'!$B756-'2. Enter scores'!AT756,"")</f>
        <v/>
      </c>
      <c r="AV752" s="125" t="str">
        <f>IF('2. Enter scores'!AU756&lt;&gt;"",'2. Enter scores'!$B756-'2. Enter scores'!AU756,"")</f>
        <v/>
      </c>
      <c r="AW752" s="125" t="str">
        <f>IF('2. Enter scores'!AV756&lt;&gt;"",'2. Enter scores'!$B756-'2. Enter scores'!AV756,"")</f>
        <v/>
      </c>
      <c r="AX752" s="125" t="str">
        <f>IF('2. Enter scores'!AW756&lt;&gt;"",'2. Enter scores'!$B756-'2. Enter scores'!AW756,"")</f>
        <v/>
      </c>
      <c r="AY752" s="125" t="str">
        <f>IF('2. Enter scores'!AX756&lt;&gt;"",'2. Enter scores'!$B756-'2. Enter scores'!AX756,"")</f>
        <v/>
      </c>
      <c r="AZ752" s="125" t="str">
        <f>IF('2. Enter scores'!AY756&lt;&gt;"",'2. Enter scores'!$B756-'2. Enter scores'!AY756,"")</f>
        <v/>
      </c>
      <c r="BA752" s="125" t="str">
        <f>IF('2. Enter scores'!AZ756&lt;&gt;"",'2. Enter scores'!$B756-'2. Enter scores'!AZ756,"")</f>
        <v/>
      </c>
      <c r="BB752" s="125" t="str">
        <f>IF('2. Enter scores'!BA756&lt;&gt;"",'2. Enter scores'!$B756-'2. Enter scores'!BA756,"")</f>
        <v/>
      </c>
      <c r="BC752" s="125" t="str">
        <f>IF('2. Enter scores'!BB756&lt;&gt;"",'2. Enter scores'!$B756-'2. Enter scores'!BB756,"")</f>
        <v/>
      </c>
      <c r="BD752" s="125" t="str">
        <f>IF('2. Enter scores'!BC756&lt;&gt;"",'2. Enter scores'!$B756-'2. Enter scores'!BC756,"")</f>
        <v/>
      </c>
      <c r="BE752" s="125" t="str">
        <f>IF('2. Enter scores'!BD756&lt;&gt;"",'2. Enter scores'!$B756-'2. Enter scores'!BD756,"")</f>
        <v/>
      </c>
      <c r="BF752" s="125" t="str">
        <f>IF('2. Enter scores'!BE756&lt;&gt;"",'2. Enter scores'!$B756-'2. Enter scores'!BE756,"")</f>
        <v/>
      </c>
      <c r="BG752" s="125" t="str">
        <f>IF('2. Enter scores'!BF756&lt;&gt;"",'2. Enter scores'!$B756-'2. Enter scores'!BF756,"")</f>
        <v/>
      </c>
      <c r="BH752" s="125" t="str">
        <f>IF('2. Enter scores'!BG756&lt;&gt;"",'2. Enter scores'!$B756-'2. Enter scores'!BG756,"")</f>
        <v/>
      </c>
      <c r="BI752" s="125" t="str">
        <f>IF('2. Enter scores'!BH756&lt;&gt;"",'2. Enter scores'!$B756-'2. Enter scores'!BH756,"")</f>
        <v/>
      </c>
      <c r="BJ752" s="125" t="str">
        <f>IF('2. Enter scores'!BI756&lt;&gt;"",'2. Enter scores'!$B756-'2. Enter scores'!BI756,"")</f>
        <v/>
      </c>
      <c r="BK752" s="125" t="str">
        <f>IF('2. Enter scores'!BJ756&lt;&gt;"",'2. Enter scores'!$B756-'2. Enter scores'!BJ756,"")</f>
        <v/>
      </c>
      <c r="BL752" s="125" t="str">
        <f>IF('2. Enter scores'!BK756&lt;&gt;"",'2. Enter scores'!$B756-'2. Enter scores'!BK756,"")</f>
        <v/>
      </c>
      <c r="BM752" s="125" t="str">
        <f>IF('2. Enter scores'!BL756&lt;&gt;"",'2. Enter scores'!$B756-'2. Enter scores'!BL756,"")</f>
        <v/>
      </c>
      <c r="BN752" s="125" t="str">
        <f>IF('2. Enter scores'!BM756&lt;&gt;"",'2. Enter scores'!$B756-'2. Enter scores'!BM756,"")</f>
        <v/>
      </c>
      <c r="BO752" s="125" t="str">
        <f>IF('2. Enter scores'!BN756&lt;&gt;"",'2. Enter scores'!$B756-'2. Enter scores'!BN756,"")</f>
        <v/>
      </c>
      <c r="BP752" s="108">
        <v>1000</v>
      </c>
    </row>
    <row r="753" spans="2:68" x14ac:dyDescent="0.35">
      <c r="B753" s="125" t="str">
        <f>IF('2. Enter scores'!A757&lt;&gt;"",'2. Enter scores'!A757,"")</f>
        <v/>
      </c>
      <c r="H753" s="125" t="str">
        <f>IF('2. Enter scores'!G757&lt;&gt;"",'2. Enter scores'!$B757-'2. Enter scores'!G757,"")</f>
        <v/>
      </c>
      <c r="I753" s="125" t="str">
        <f>IF('2. Enter scores'!H757&lt;&gt;"",'2. Enter scores'!$B757-'2. Enter scores'!H757,"")</f>
        <v/>
      </c>
      <c r="J753" s="125" t="str">
        <f>IF('2. Enter scores'!I757&lt;&gt;"",'2. Enter scores'!$B757-'2. Enter scores'!I757,"")</f>
        <v/>
      </c>
      <c r="K753" s="125" t="str">
        <f>IF('2. Enter scores'!J757&lt;&gt;"",'2. Enter scores'!$B757-'2. Enter scores'!J757,"")</f>
        <v/>
      </c>
      <c r="L753" s="125" t="str">
        <f>IF('2. Enter scores'!K757&lt;&gt;"",'2. Enter scores'!$B757-'2. Enter scores'!K757,"")</f>
        <v/>
      </c>
      <c r="M753" s="125" t="str">
        <f>IF('2. Enter scores'!L757&lt;&gt;"",'2. Enter scores'!$B757-'2. Enter scores'!L757,"")</f>
        <v/>
      </c>
      <c r="N753" s="125" t="str">
        <f>IF('2. Enter scores'!M757&lt;&gt;"",'2. Enter scores'!$B757-'2. Enter scores'!M757,"")</f>
        <v/>
      </c>
      <c r="O753" s="125" t="str">
        <f>IF('2. Enter scores'!N757&lt;&gt;"",'2. Enter scores'!$B757-'2. Enter scores'!N757,"")</f>
        <v/>
      </c>
      <c r="P753" s="125" t="str">
        <f>IF('2. Enter scores'!O757&lt;&gt;"",'2. Enter scores'!$B757-'2. Enter scores'!O757,"")</f>
        <v/>
      </c>
      <c r="Q753" s="125" t="str">
        <f>IF('2. Enter scores'!P757&lt;&gt;"",'2. Enter scores'!$B757-'2. Enter scores'!P757,"")</f>
        <v/>
      </c>
      <c r="R753" s="125" t="str">
        <f>IF('2. Enter scores'!Q757&lt;&gt;"",'2. Enter scores'!$B757-'2. Enter scores'!Q757,"")</f>
        <v/>
      </c>
      <c r="S753" s="125" t="str">
        <f>IF('2. Enter scores'!R757&lt;&gt;"",'2. Enter scores'!$B757-'2. Enter scores'!R757,"")</f>
        <v/>
      </c>
      <c r="T753" s="125" t="str">
        <f>IF('2. Enter scores'!S757&lt;&gt;"",'2. Enter scores'!$B757-'2. Enter scores'!S757,"")</f>
        <v/>
      </c>
      <c r="U753" s="125" t="str">
        <f>IF('2. Enter scores'!T757&lt;&gt;"",'2. Enter scores'!$B757-'2. Enter scores'!T757,"")</f>
        <v/>
      </c>
      <c r="V753" s="125" t="str">
        <f>IF('2. Enter scores'!U757&lt;&gt;"",'2. Enter scores'!$B757-'2. Enter scores'!U757,"")</f>
        <v/>
      </c>
      <c r="W753" s="125" t="str">
        <f>IF('2. Enter scores'!V757&lt;&gt;"",'2. Enter scores'!$B757-'2. Enter scores'!V757,"")</f>
        <v/>
      </c>
      <c r="X753" s="125" t="str">
        <f>IF('2. Enter scores'!W757&lt;&gt;"",'2. Enter scores'!$B757-'2. Enter scores'!W757,"")</f>
        <v/>
      </c>
      <c r="Y753" s="125" t="str">
        <f>IF('2. Enter scores'!X757&lt;&gt;"",'2. Enter scores'!$B757-'2. Enter scores'!X757,"")</f>
        <v/>
      </c>
      <c r="Z753" s="125" t="str">
        <f>IF('2. Enter scores'!Y757&lt;&gt;"",'2. Enter scores'!$B757-'2. Enter scores'!Y757,"")</f>
        <v/>
      </c>
      <c r="AA753" s="125" t="str">
        <f>IF('2. Enter scores'!Z757&lt;&gt;"",'2. Enter scores'!$B757-'2. Enter scores'!Z757,"")</f>
        <v/>
      </c>
      <c r="AB753" s="125" t="str">
        <f>IF('2. Enter scores'!AA757&lt;&gt;"",'2. Enter scores'!$B757-'2. Enter scores'!AA757,"")</f>
        <v/>
      </c>
      <c r="AC753" s="125" t="str">
        <f>IF('2. Enter scores'!AB757&lt;&gt;"",'2. Enter scores'!$B757-'2. Enter scores'!AB757,"")</f>
        <v/>
      </c>
      <c r="AD753" s="125" t="str">
        <f>IF('2. Enter scores'!AC757&lt;&gt;"",'2. Enter scores'!$B757-'2. Enter scores'!AC757,"")</f>
        <v/>
      </c>
      <c r="AE753" s="125" t="str">
        <f>IF('2. Enter scores'!AD757&lt;&gt;"",'2. Enter scores'!$B757-'2. Enter scores'!AD757,"")</f>
        <v/>
      </c>
      <c r="AF753" s="125" t="str">
        <f>IF('2. Enter scores'!AE757&lt;&gt;"",'2. Enter scores'!$B757-'2. Enter scores'!AE757,"")</f>
        <v/>
      </c>
      <c r="AG753" s="125" t="str">
        <f>IF('2. Enter scores'!AF757&lt;&gt;"",'2. Enter scores'!$B757-'2. Enter scores'!AF757,"")</f>
        <v/>
      </c>
      <c r="AH753" s="125" t="str">
        <f>IF('2. Enter scores'!AG757&lt;&gt;"",'2. Enter scores'!$B757-'2. Enter scores'!AG757,"")</f>
        <v/>
      </c>
      <c r="AI753" s="125" t="str">
        <f>IF('2. Enter scores'!AH757&lt;&gt;"",'2. Enter scores'!$B757-'2. Enter scores'!AH757,"")</f>
        <v/>
      </c>
      <c r="AJ753" s="125" t="str">
        <f>IF('2. Enter scores'!AI757&lt;&gt;"",'2. Enter scores'!$B757-'2. Enter scores'!AI757,"")</f>
        <v/>
      </c>
      <c r="AK753" s="125" t="str">
        <f>IF('2. Enter scores'!AJ757&lt;&gt;"",'2. Enter scores'!$B757-'2. Enter scores'!AJ757,"")</f>
        <v/>
      </c>
      <c r="AL753" s="125" t="str">
        <f>IF('2. Enter scores'!AK757&lt;&gt;"",'2. Enter scores'!$B757-'2. Enter scores'!AK757,"")</f>
        <v/>
      </c>
      <c r="AM753" s="125" t="str">
        <f>IF('2. Enter scores'!AL757&lt;&gt;"",'2. Enter scores'!$B757-'2. Enter scores'!AL757,"")</f>
        <v/>
      </c>
      <c r="AN753" s="125" t="str">
        <f>IF('2. Enter scores'!AM757&lt;&gt;"",'2. Enter scores'!$B757-'2. Enter scores'!AM757,"")</f>
        <v/>
      </c>
      <c r="AO753" s="125" t="str">
        <f>IF('2. Enter scores'!AN757&lt;&gt;"",'2. Enter scores'!$B757-'2. Enter scores'!AN757,"")</f>
        <v/>
      </c>
      <c r="AP753" s="125" t="str">
        <f>IF('2. Enter scores'!AO757&lt;&gt;"",'2. Enter scores'!$B757-'2. Enter scores'!AO757,"")</f>
        <v/>
      </c>
      <c r="AQ753" s="125" t="str">
        <f>IF('2. Enter scores'!AP757&lt;&gt;"",'2. Enter scores'!$B757-'2. Enter scores'!AP757,"")</f>
        <v/>
      </c>
      <c r="AR753" s="125" t="str">
        <f>IF('2. Enter scores'!AQ757&lt;&gt;"",'2. Enter scores'!$B757-'2. Enter scores'!AQ757,"")</f>
        <v/>
      </c>
      <c r="AS753" s="125" t="str">
        <f>IF('2. Enter scores'!AR757&lt;&gt;"",'2. Enter scores'!$B757-'2. Enter scores'!AR757,"")</f>
        <v/>
      </c>
      <c r="AT753" s="125" t="str">
        <f>IF('2. Enter scores'!AS757&lt;&gt;"",'2. Enter scores'!$B757-'2. Enter scores'!AS757,"")</f>
        <v/>
      </c>
      <c r="AU753" s="125" t="str">
        <f>IF('2. Enter scores'!AT757&lt;&gt;"",'2. Enter scores'!$B757-'2. Enter scores'!AT757,"")</f>
        <v/>
      </c>
      <c r="AV753" s="125" t="str">
        <f>IF('2. Enter scores'!AU757&lt;&gt;"",'2. Enter scores'!$B757-'2. Enter scores'!AU757,"")</f>
        <v/>
      </c>
      <c r="AW753" s="125" t="str">
        <f>IF('2. Enter scores'!AV757&lt;&gt;"",'2. Enter scores'!$B757-'2. Enter scores'!AV757,"")</f>
        <v/>
      </c>
      <c r="AX753" s="125" t="str">
        <f>IF('2. Enter scores'!AW757&lt;&gt;"",'2. Enter scores'!$B757-'2. Enter scores'!AW757,"")</f>
        <v/>
      </c>
      <c r="AY753" s="125" t="str">
        <f>IF('2. Enter scores'!AX757&lt;&gt;"",'2. Enter scores'!$B757-'2. Enter scores'!AX757,"")</f>
        <v/>
      </c>
      <c r="AZ753" s="125" t="str">
        <f>IF('2. Enter scores'!AY757&lt;&gt;"",'2. Enter scores'!$B757-'2. Enter scores'!AY757,"")</f>
        <v/>
      </c>
      <c r="BA753" s="125" t="str">
        <f>IF('2. Enter scores'!AZ757&lt;&gt;"",'2. Enter scores'!$B757-'2. Enter scores'!AZ757,"")</f>
        <v/>
      </c>
      <c r="BB753" s="125" t="str">
        <f>IF('2. Enter scores'!BA757&lt;&gt;"",'2. Enter scores'!$B757-'2. Enter scores'!BA757,"")</f>
        <v/>
      </c>
      <c r="BC753" s="125" t="str">
        <f>IF('2. Enter scores'!BB757&lt;&gt;"",'2. Enter scores'!$B757-'2. Enter scores'!BB757,"")</f>
        <v/>
      </c>
      <c r="BD753" s="125" t="str">
        <f>IF('2. Enter scores'!BC757&lt;&gt;"",'2. Enter scores'!$B757-'2. Enter scores'!BC757,"")</f>
        <v/>
      </c>
      <c r="BE753" s="125" t="str">
        <f>IF('2. Enter scores'!BD757&lt;&gt;"",'2. Enter scores'!$B757-'2. Enter scores'!BD757,"")</f>
        <v/>
      </c>
      <c r="BF753" s="125" t="str">
        <f>IF('2. Enter scores'!BE757&lt;&gt;"",'2. Enter scores'!$B757-'2. Enter scores'!BE757,"")</f>
        <v/>
      </c>
      <c r="BG753" s="125" t="str">
        <f>IF('2. Enter scores'!BF757&lt;&gt;"",'2. Enter scores'!$B757-'2. Enter scores'!BF757,"")</f>
        <v/>
      </c>
      <c r="BH753" s="125" t="str">
        <f>IF('2. Enter scores'!BG757&lt;&gt;"",'2. Enter scores'!$B757-'2. Enter scores'!BG757,"")</f>
        <v/>
      </c>
      <c r="BI753" s="125" t="str">
        <f>IF('2. Enter scores'!BH757&lt;&gt;"",'2. Enter scores'!$B757-'2. Enter scores'!BH757,"")</f>
        <v/>
      </c>
      <c r="BJ753" s="125" t="str">
        <f>IF('2. Enter scores'!BI757&lt;&gt;"",'2. Enter scores'!$B757-'2. Enter scores'!BI757,"")</f>
        <v/>
      </c>
      <c r="BK753" s="125" t="str">
        <f>IF('2. Enter scores'!BJ757&lt;&gt;"",'2. Enter scores'!$B757-'2. Enter scores'!BJ757,"")</f>
        <v/>
      </c>
      <c r="BL753" s="125" t="str">
        <f>IF('2. Enter scores'!BK757&lt;&gt;"",'2. Enter scores'!$B757-'2. Enter scores'!BK757,"")</f>
        <v/>
      </c>
      <c r="BM753" s="125" t="str">
        <f>IF('2. Enter scores'!BL757&lt;&gt;"",'2. Enter scores'!$B757-'2. Enter scores'!BL757,"")</f>
        <v/>
      </c>
      <c r="BN753" s="125" t="str">
        <f>IF('2. Enter scores'!BM757&lt;&gt;"",'2. Enter scores'!$B757-'2. Enter scores'!BM757,"")</f>
        <v/>
      </c>
      <c r="BO753" s="125" t="str">
        <f>IF('2. Enter scores'!BN757&lt;&gt;"",'2. Enter scores'!$B757-'2. Enter scores'!BN757,"")</f>
        <v/>
      </c>
      <c r="BP753" s="108">
        <v>1000</v>
      </c>
    </row>
    <row r="754" spans="2:68" x14ac:dyDescent="0.35">
      <c r="B754" s="125" t="str">
        <f>IF('2. Enter scores'!A758&lt;&gt;"",'2. Enter scores'!A758,"")</f>
        <v/>
      </c>
      <c r="H754" s="125" t="str">
        <f>IF('2. Enter scores'!G758&lt;&gt;"",'2. Enter scores'!$B758-'2. Enter scores'!G758,"")</f>
        <v/>
      </c>
      <c r="I754" s="125" t="str">
        <f>IF('2. Enter scores'!H758&lt;&gt;"",'2. Enter scores'!$B758-'2. Enter scores'!H758,"")</f>
        <v/>
      </c>
      <c r="J754" s="125" t="str">
        <f>IF('2. Enter scores'!I758&lt;&gt;"",'2. Enter scores'!$B758-'2. Enter scores'!I758,"")</f>
        <v/>
      </c>
      <c r="K754" s="125" t="str">
        <f>IF('2. Enter scores'!J758&lt;&gt;"",'2. Enter scores'!$B758-'2. Enter scores'!J758,"")</f>
        <v/>
      </c>
      <c r="L754" s="125" t="str">
        <f>IF('2. Enter scores'!K758&lt;&gt;"",'2. Enter scores'!$B758-'2. Enter scores'!K758,"")</f>
        <v/>
      </c>
      <c r="M754" s="125" t="str">
        <f>IF('2. Enter scores'!L758&lt;&gt;"",'2. Enter scores'!$B758-'2. Enter scores'!L758,"")</f>
        <v/>
      </c>
      <c r="N754" s="125" t="str">
        <f>IF('2. Enter scores'!M758&lt;&gt;"",'2. Enter scores'!$B758-'2. Enter scores'!M758,"")</f>
        <v/>
      </c>
      <c r="O754" s="125" t="str">
        <f>IF('2. Enter scores'!N758&lt;&gt;"",'2. Enter scores'!$B758-'2. Enter scores'!N758,"")</f>
        <v/>
      </c>
      <c r="P754" s="125" t="str">
        <f>IF('2. Enter scores'!O758&lt;&gt;"",'2. Enter scores'!$B758-'2. Enter scores'!O758,"")</f>
        <v/>
      </c>
      <c r="Q754" s="125" t="str">
        <f>IF('2. Enter scores'!P758&lt;&gt;"",'2. Enter scores'!$B758-'2. Enter scores'!P758,"")</f>
        <v/>
      </c>
      <c r="R754" s="125" t="str">
        <f>IF('2. Enter scores'!Q758&lt;&gt;"",'2. Enter scores'!$B758-'2. Enter scores'!Q758,"")</f>
        <v/>
      </c>
      <c r="S754" s="125" t="str">
        <f>IF('2. Enter scores'!R758&lt;&gt;"",'2. Enter scores'!$B758-'2. Enter scores'!R758,"")</f>
        <v/>
      </c>
      <c r="T754" s="125" t="str">
        <f>IF('2. Enter scores'!S758&lt;&gt;"",'2. Enter scores'!$B758-'2. Enter scores'!S758,"")</f>
        <v/>
      </c>
      <c r="U754" s="125" t="str">
        <f>IF('2. Enter scores'!T758&lt;&gt;"",'2. Enter scores'!$B758-'2. Enter scores'!T758,"")</f>
        <v/>
      </c>
      <c r="V754" s="125" t="str">
        <f>IF('2. Enter scores'!U758&lt;&gt;"",'2. Enter scores'!$B758-'2. Enter scores'!U758,"")</f>
        <v/>
      </c>
      <c r="W754" s="125" t="str">
        <f>IF('2. Enter scores'!V758&lt;&gt;"",'2. Enter scores'!$B758-'2. Enter scores'!V758,"")</f>
        <v/>
      </c>
      <c r="X754" s="125" t="str">
        <f>IF('2. Enter scores'!W758&lt;&gt;"",'2. Enter scores'!$B758-'2. Enter scores'!W758,"")</f>
        <v/>
      </c>
      <c r="Y754" s="125" t="str">
        <f>IF('2. Enter scores'!X758&lt;&gt;"",'2. Enter scores'!$B758-'2. Enter scores'!X758,"")</f>
        <v/>
      </c>
      <c r="Z754" s="125" t="str">
        <f>IF('2. Enter scores'!Y758&lt;&gt;"",'2. Enter scores'!$B758-'2. Enter scores'!Y758,"")</f>
        <v/>
      </c>
      <c r="AA754" s="125" t="str">
        <f>IF('2. Enter scores'!Z758&lt;&gt;"",'2. Enter scores'!$B758-'2. Enter scores'!Z758,"")</f>
        <v/>
      </c>
      <c r="AB754" s="125" t="str">
        <f>IF('2. Enter scores'!AA758&lt;&gt;"",'2. Enter scores'!$B758-'2. Enter scores'!AA758,"")</f>
        <v/>
      </c>
      <c r="AC754" s="125" t="str">
        <f>IF('2. Enter scores'!AB758&lt;&gt;"",'2. Enter scores'!$B758-'2. Enter scores'!AB758,"")</f>
        <v/>
      </c>
      <c r="AD754" s="125" t="str">
        <f>IF('2. Enter scores'!AC758&lt;&gt;"",'2. Enter scores'!$B758-'2. Enter scores'!AC758,"")</f>
        <v/>
      </c>
      <c r="AE754" s="125" t="str">
        <f>IF('2. Enter scores'!AD758&lt;&gt;"",'2. Enter scores'!$B758-'2. Enter scores'!AD758,"")</f>
        <v/>
      </c>
      <c r="AF754" s="125" t="str">
        <f>IF('2. Enter scores'!AE758&lt;&gt;"",'2. Enter scores'!$B758-'2. Enter scores'!AE758,"")</f>
        <v/>
      </c>
      <c r="AG754" s="125" t="str">
        <f>IF('2. Enter scores'!AF758&lt;&gt;"",'2. Enter scores'!$B758-'2. Enter scores'!AF758,"")</f>
        <v/>
      </c>
      <c r="AH754" s="125" t="str">
        <f>IF('2. Enter scores'!AG758&lt;&gt;"",'2. Enter scores'!$B758-'2. Enter scores'!AG758,"")</f>
        <v/>
      </c>
      <c r="AI754" s="125" t="str">
        <f>IF('2. Enter scores'!AH758&lt;&gt;"",'2. Enter scores'!$B758-'2. Enter scores'!AH758,"")</f>
        <v/>
      </c>
      <c r="AJ754" s="125" t="str">
        <f>IF('2. Enter scores'!AI758&lt;&gt;"",'2. Enter scores'!$B758-'2. Enter scores'!AI758,"")</f>
        <v/>
      </c>
      <c r="AK754" s="125" t="str">
        <f>IF('2. Enter scores'!AJ758&lt;&gt;"",'2. Enter scores'!$B758-'2. Enter scores'!AJ758,"")</f>
        <v/>
      </c>
      <c r="AL754" s="125" t="str">
        <f>IF('2. Enter scores'!AK758&lt;&gt;"",'2. Enter scores'!$B758-'2. Enter scores'!AK758,"")</f>
        <v/>
      </c>
      <c r="AM754" s="125" t="str">
        <f>IF('2. Enter scores'!AL758&lt;&gt;"",'2. Enter scores'!$B758-'2. Enter scores'!AL758,"")</f>
        <v/>
      </c>
      <c r="AN754" s="125" t="str">
        <f>IF('2. Enter scores'!AM758&lt;&gt;"",'2. Enter scores'!$B758-'2. Enter scores'!AM758,"")</f>
        <v/>
      </c>
      <c r="AO754" s="125" t="str">
        <f>IF('2. Enter scores'!AN758&lt;&gt;"",'2. Enter scores'!$B758-'2. Enter scores'!AN758,"")</f>
        <v/>
      </c>
      <c r="AP754" s="125" t="str">
        <f>IF('2. Enter scores'!AO758&lt;&gt;"",'2. Enter scores'!$B758-'2. Enter scores'!AO758,"")</f>
        <v/>
      </c>
      <c r="AQ754" s="125" t="str">
        <f>IF('2. Enter scores'!AP758&lt;&gt;"",'2. Enter scores'!$B758-'2. Enter scores'!AP758,"")</f>
        <v/>
      </c>
      <c r="AR754" s="125" t="str">
        <f>IF('2. Enter scores'!AQ758&lt;&gt;"",'2. Enter scores'!$B758-'2. Enter scores'!AQ758,"")</f>
        <v/>
      </c>
      <c r="AS754" s="125" t="str">
        <f>IF('2. Enter scores'!AR758&lt;&gt;"",'2. Enter scores'!$B758-'2. Enter scores'!AR758,"")</f>
        <v/>
      </c>
      <c r="AT754" s="125" t="str">
        <f>IF('2. Enter scores'!AS758&lt;&gt;"",'2. Enter scores'!$B758-'2. Enter scores'!AS758,"")</f>
        <v/>
      </c>
      <c r="AU754" s="125" t="str">
        <f>IF('2. Enter scores'!AT758&lt;&gt;"",'2. Enter scores'!$B758-'2. Enter scores'!AT758,"")</f>
        <v/>
      </c>
      <c r="AV754" s="125" t="str">
        <f>IF('2. Enter scores'!AU758&lt;&gt;"",'2. Enter scores'!$B758-'2. Enter scores'!AU758,"")</f>
        <v/>
      </c>
      <c r="AW754" s="125" t="str">
        <f>IF('2. Enter scores'!AV758&lt;&gt;"",'2. Enter scores'!$B758-'2. Enter scores'!AV758,"")</f>
        <v/>
      </c>
      <c r="AX754" s="125" t="str">
        <f>IF('2. Enter scores'!AW758&lt;&gt;"",'2. Enter scores'!$B758-'2. Enter scores'!AW758,"")</f>
        <v/>
      </c>
      <c r="AY754" s="125" t="str">
        <f>IF('2. Enter scores'!AX758&lt;&gt;"",'2. Enter scores'!$B758-'2. Enter scores'!AX758,"")</f>
        <v/>
      </c>
      <c r="AZ754" s="125" t="str">
        <f>IF('2. Enter scores'!AY758&lt;&gt;"",'2. Enter scores'!$B758-'2. Enter scores'!AY758,"")</f>
        <v/>
      </c>
      <c r="BA754" s="125" t="str">
        <f>IF('2. Enter scores'!AZ758&lt;&gt;"",'2. Enter scores'!$B758-'2. Enter scores'!AZ758,"")</f>
        <v/>
      </c>
      <c r="BB754" s="125" t="str">
        <f>IF('2. Enter scores'!BA758&lt;&gt;"",'2. Enter scores'!$B758-'2. Enter scores'!BA758,"")</f>
        <v/>
      </c>
      <c r="BC754" s="125" t="str">
        <f>IF('2. Enter scores'!BB758&lt;&gt;"",'2. Enter scores'!$B758-'2. Enter scores'!BB758,"")</f>
        <v/>
      </c>
      <c r="BD754" s="125" t="str">
        <f>IF('2. Enter scores'!BC758&lt;&gt;"",'2. Enter scores'!$B758-'2. Enter scores'!BC758,"")</f>
        <v/>
      </c>
      <c r="BE754" s="125" t="str">
        <f>IF('2. Enter scores'!BD758&lt;&gt;"",'2. Enter scores'!$B758-'2. Enter scores'!BD758,"")</f>
        <v/>
      </c>
      <c r="BF754" s="125" t="str">
        <f>IF('2. Enter scores'!BE758&lt;&gt;"",'2. Enter scores'!$B758-'2. Enter scores'!BE758,"")</f>
        <v/>
      </c>
      <c r="BG754" s="125" t="str">
        <f>IF('2. Enter scores'!BF758&lt;&gt;"",'2. Enter scores'!$B758-'2. Enter scores'!BF758,"")</f>
        <v/>
      </c>
      <c r="BH754" s="125" t="str">
        <f>IF('2. Enter scores'!BG758&lt;&gt;"",'2. Enter scores'!$B758-'2. Enter scores'!BG758,"")</f>
        <v/>
      </c>
      <c r="BI754" s="125" t="str">
        <f>IF('2. Enter scores'!BH758&lt;&gt;"",'2. Enter scores'!$B758-'2. Enter scores'!BH758,"")</f>
        <v/>
      </c>
      <c r="BJ754" s="125" t="str">
        <f>IF('2. Enter scores'!BI758&lt;&gt;"",'2. Enter scores'!$B758-'2. Enter scores'!BI758,"")</f>
        <v/>
      </c>
      <c r="BK754" s="125" t="str">
        <f>IF('2. Enter scores'!BJ758&lt;&gt;"",'2. Enter scores'!$B758-'2. Enter scores'!BJ758,"")</f>
        <v/>
      </c>
      <c r="BL754" s="125" t="str">
        <f>IF('2. Enter scores'!BK758&lt;&gt;"",'2. Enter scores'!$B758-'2. Enter scores'!BK758,"")</f>
        <v/>
      </c>
      <c r="BM754" s="125" t="str">
        <f>IF('2. Enter scores'!BL758&lt;&gt;"",'2. Enter scores'!$B758-'2. Enter scores'!BL758,"")</f>
        <v/>
      </c>
      <c r="BN754" s="125" t="str">
        <f>IF('2. Enter scores'!BM758&lt;&gt;"",'2. Enter scores'!$B758-'2. Enter scores'!BM758,"")</f>
        <v/>
      </c>
      <c r="BO754" s="125" t="str">
        <f>IF('2. Enter scores'!BN758&lt;&gt;"",'2. Enter scores'!$B758-'2. Enter scores'!BN758,"")</f>
        <v/>
      </c>
      <c r="BP754" s="108">
        <v>1000</v>
      </c>
    </row>
    <row r="755" spans="2:68" x14ac:dyDescent="0.35">
      <c r="B755" s="125" t="str">
        <f>IF('2. Enter scores'!A759&lt;&gt;"",'2. Enter scores'!A759,"")</f>
        <v/>
      </c>
      <c r="H755" s="125" t="str">
        <f>IF('2. Enter scores'!G759&lt;&gt;"",'2. Enter scores'!$B759-'2. Enter scores'!G759,"")</f>
        <v/>
      </c>
      <c r="I755" s="125" t="str">
        <f>IF('2. Enter scores'!H759&lt;&gt;"",'2. Enter scores'!$B759-'2. Enter scores'!H759,"")</f>
        <v/>
      </c>
      <c r="J755" s="125" t="str">
        <f>IF('2. Enter scores'!I759&lt;&gt;"",'2. Enter scores'!$B759-'2. Enter scores'!I759,"")</f>
        <v/>
      </c>
      <c r="K755" s="125" t="str">
        <f>IF('2. Enter scores'!J759&lt;&gt;"",'2. Enter scores'!$B759-'2. Enter scores'!J759,"")</f>
        <v/>
      </c>
      <c r="L755" s="125" t="str">
        <f>IF('2. Enter scores'!K759&lt;&gt;"",'2. Enter scores'!$B759-'2. Enter scores'!K759,"")</f>
        <v/>
      </c>
      <c r="M755" s="125" t="str">
        <f>IF('2. Enter scores'!L759&lt;&gt;"",'2. Enter scores'!$B759-'2. Enter scores'!L759,"")</f>
        <v/>
      </c>
      <c r="N755" s="125" t="str">
        <f>IF('2. Enter scores'!M759&lt;&gt;"",'2. Enter scores'!$B759-'2. Enter scores'!M759,"")</f>
        <v/>
      </c>
      <c r="O755" s="125" t="str">
        <f>IF('2. Enter scores'!N759&lt;&gt;"",'2. Enter scores'!$B759-'2. Enter scores'!N759,"")</f>
        <v/>
      </c>
      <c r="P755" s="125" t="str">
        <f>IF('2. Enter scores'!O759&lt;&gt;"",'2. Enter scores'!$B759-'2. Enter scores'!O759,"")</f>
        <v/>
      </c>
      <c r="Q755" s="125" t="str">
        <f>IF('2. Enter scores'!P759&lt;&gt;"",'2. Enter scores'!$B759-'2. Enter scores'!P759,"")</f>
        <v/>
      </c>
      <c r="R755" s="125" t="str">
        <f>IF('2. Enter scores'!Q759&lt;&gt;"",'2. Enter scores'!$B759-'2. Enter scores'!Q759,"")</f>
        <v/>
      </c>
      <c r="S755" s="125" t="str">
        <f>IF('2. Enter scores'!R759&lt;&gt;"",'2. Enter scores'!$B759-'2. Enter scores'!R759,"")</f>
        <v/>
      </c>
      <c r="T755" s="125" t="str">
        <f>IF('2. Enter scores'!S759&lt;&gt;"",'2. Enter scores'!$B759-'2. Enter scores'!S759,"")</f>
        <v/>
      </c>
      <c r="U755" s="125" t="str">
        <f>IF('2. Enter scores'!T759&lt;&gt;"",'2. Enter scores'!$B759-'2. Enter scores'!T759,"")</f>
        <v/>
      </c>
      <c r="V755" s="125" t="str">
        <f>IF('2. Enter scores'!U759&lt;&gt;"",'2. Enter scores'!$B759-'2. Enter scores'!U759,"")</f>
        <v/>
      </c>
      <c r="W755" s="125" t="str">
        <f>IF('2. Enter scores'!V759&lt;&gt;"",'2. Enter scores'!$B759-'2. Enter scores'!V759,"")</f>
        <v/>
      </c>
      <c r="X755" s="125" t="str">
        <f>IF('2. Enter scores'!W759&lt;&gt;"",'2. Enter scores'!$B759-'2. Enter scores'!W759,"")</f>
        <v/>
      </c>
      <c r="Y755" s="125" t="str">
        <f>IF('2. Enter scores'!X759&lt;&gt;"",'2. Enter scores'!$B759-'2. Enter scores'!X759,"")</f>
        <v/>
      </c>
      <c r="Z755" s="125" t="str">
        <f>IF('2. Enter scores'!Y759&lt;&gt;"",'2. Enter scores'!$B759-'2. Enter scores'!Y759,"")</f>
        <v/>
      </c>
      <c r="AA755" s="125" t="str">
        <f>IF('2. Enter scores'!Z759&lt;&gt;"",'2. Enter scores'!$B759-'2. Enter scores'!Z759,"")</f>
        <v/>
      </c>
      <c r="AB755" s="125" t="str">
        <f>IF('2. Enter scores'!AA759&lt;&gt;"",'2. Enter scores'!$B759-'2. Enter scores'!AA759,"")</f>
        <v/>
      </c>
      <c r="AC755" s="125" t="str">
        <f>IF('2. Enter scores'!AB759&lt;&gt;"",'2. Enter scores'!$B759-'2. Enter scores'!AB759,"")</f>
        <v/>
      </c>
      <c r="AD755" s="125" t="str">
        <f>IF('2. Enter scores'!AC759&lt;&gt;"",'2. Enter scores'!$B759-'2. Enter scores'!AC759,"")</f>
        <v/>
      </c>
      <c r="AE755" s="125" t="str">
        <f>IF('2. Enter scores'!AD759&lt;&gt;"",'2. Enter scores'!$B759-'2. Enter scores'!AD759,"")</f>
        <v/>
      </c>
      <c r="AF755" s="125" t="str">
        <f>IF('2. Enter scores'!AE759&lt;&gt;"",'2. Enter scores'!$B759-'2. Enter scores'!AE759,"")</f>
        <v/>
      </c>
      <c r="AG755" s="125" t="str">
        <f>IF('2. Enter scores'!AF759&lt;&gt;"",'2. Enter scores'!$B759-'2. Enter scores'!AF759,"")</f>
        <v/>
      </c>
      <c r="AH755" s="125" t="str">
        <f>IF('2. Enter scores'!AG759&lt;&gt;"",'2. Enter scores'!$B759-'2. Enter scores'!AG759,"")</f>
        <v/>
      </c>
      <c r="AI755" s="125" t="str">
        <f>IF('2. Enter scores'!AH759&lt;&gt;"",'2. Enter scores'!$B759-'2. Enter scores'!AH759,"")</f>
        <v/>
      </c>
      <c r="AJ755" s="125" t="str">
        <f>IF('2. Enter scores'!AI759&lt;&gt;"",'2. Enter scores'!$B759-'2. Enter scores'!AI759,"")</f>
        <v/>
      </c>
      <c r="AK755" s="125" t="str">
        <f>IF('2. Enter scores'!AJ759&lt;&gt;"",'2. Enter scores'!$B759-'2. Enter scores'!AJ759,"")</f>
        <v/>
      </c>
      <c r="AL755" s="125" t="str">
        <f>IF('2. Enter scores'!AK759&lt;&gt;"",'2. Enter scores'!$B759-'2. Enter scores'!AK759,"")</f>
        <v/>
      </c>
      <c r="AM755" s="125" t="str">
        <f>IF('2. Enter scores'!AL759&lt;&gt;"",'2. Enter scores'!$B759-'2. Enter scores'!AL759,"")</f>
        <v/>
      </c>
      <c r="AN755" s="125" t="str">
        <f>IF('2. Enter scores'!AM759&lt;&gt;"",'2. Enter scores'!$B759-'2. Enter scores'!AM759,"")</f>
        <v/>
      </c>
      <c r="AO755" s="125" t="str">
        <f>IF('2. Enter scores'!AN759&lt;&gt;"",'2. Enter scores'!$B759-'2. Enter scores'!AN759,"")</f>
        <v/>
      </c>
      <c r="AP755" s="125" t="str">
        <f>IF('2. Enter scores'!AO759&lt;&gt;"",'2. Enter scores'!$B759-'2. Enter scores'!AO759,"")</f>
        <v/>
      </c>
      <c r="AQ755" s="125" t="str">
        <f>IF('2. Enter scores'!AP759&lt;&gt;"",'2. Enter scores'!$B759-'2. Enter scores'!AP759,"")</f>
        <v/>
      </c>
      <c r="AR755" s="125" t="str">
        <f>IF('2. Enter scores'!AQ759&lt;&gt;"",'2. Enter scores'!$B759-'2. Enter scores'!AQ759,"")</f>
        <v/>
      </c>
      <c r="AS755" s="125" t="str">
        <f>IF('2. Enter scores'!AR759&lt;&gt;"",'2. Enter scores'!$B759-'2. Enter scores'!AR759,"")</f>
        <v/>
      </c>
      <c r="AT755" s="125" t="str">
        <f>IF('2. Enter scores'!AS759&lt;&gt;"",'2. Enter scores'!$B759-'2. Enter scores'!AS759,"")</f>
        <v/>
      </c>
      <c r="AU755" s="125" t="str">
        <f>IF('2. Enter scores'!AT759&lt;&gt;"",'2. Enter scores'!$B759-'2. Enter scores'!AT759,"")</f>
        <v/>
      </c>
      <c r="AV755" s="125" t="str">
        <f>IF('2. Enter scores'!AU759&lt;&gt;"",'2. Enter scores'!$B759-'2. Enter scores'!AU759,"")</f>
        <v/>
      </c>
      <c r="AW755" s="125" t="str">
        <f>IF('2. Enter scores'!AV759&lt;&gt;"",'2. Enter scores'!$B759-'2. Enter scores'!AV759,"")</f>
        <v/>
      </c>
      <c r="AX755" s="125" t="str">
        <f>IF('2. Enter scores'!AW759&lt;&gt;"",'2. Enter scores'!$B759-'2. Enter scores'!AW759,"")</f>
        <v/>
      </c>
      <c r="AY755" s="125" t="str">
        <f>IF('2. Enter scores'!AX759&lt;&gt;"",'2. Enter scores'!$B759-'2. Enter scores'!AX759,"")</f>
        <v/>
      </c>
      <c r="AZ755" s="125" t="str">
        <f>IF('2. Enter scores'!AY759&lt;&gt;"",'2. Enter scores'!$B759-'2. Enter scores'!AY759,"")</f>
        <v/>
      </c>
      <c r="BA755" s="125" t="str">
        <f>IF('2. Enter scores'!AZ759&lt;&gt;"",'2. Enter scores'!$B759-'2. Enter scores'!AZ759,"")</f>
        <v/>
      </c>
      <c r="BB755" s="125" t="str">
        <f>IF('2. Enter scores'!BA759&lt;&gt;"",'2. Enter scores'!$B759-'2. Enter scores'!BA759,"")</f>
        <v/>
      </c>
      <c r="BC755" s="125" t="str">
        <f>IF('2. Enter scores'!BB759&lt;&gt;"",'2. Enter scores'!$B759-'2. Enter scores'!BB759,"")</f>
        <v/>
      </c>
      <c r="BD755" s="125" t="str">
        <f>IF('2. Enter scores'!BC759&lt;&gt;"",'2. Enter scores'!$B759-'2. Enter scores'!BC759,"")</f>
        <v/>
      </c>
      <c r="BE755" s="125" t="str">
        <f>IF('2. Enter scores'!BD759&lt;&gt;"",'2. Enter scores'!$B759-'2. Enter scores'!BD759,"")</f>
        <v/>
      </c>
      <c r="BF755" s="125" t="str">
        <f>IF('2. Enter scores'!BE759&lt;&gt;"",'2. Enter scores'!$B759-'2. Enter scores'!BE759,"")</f>
        <v/>
      </c>
      <c r="BG755" s="125" t="str">
        <f>IF('2. Enter scores'!BF759&lt;&gt;"",'2. Enter scores'!$B759-'2. Enter scores'!BF759,"")</f>
        <v/>
      </c>
      <c r="BH755" s="125" t="str">
        <f>IF('2. Enter scores'!BG759&lt;&gt;"",'2. Enter scores'!$B759-'2. Enter scores'!BG759,"")</f>
        <v/>
      </c>
      <c r="BI755" s="125" t="str">
        <f>IF('2. Enter scores'!BH759&lt;&gt;"",'2. Enter scores'!$B759-'2. Enter scores'!BH759,"")</f>
        <v/>
      </c>
      <c r="BJ755" s="125" t="str">
        <f>IF('2. Enter scores'!BI759&lt;&gt;"",'2. Enter scores'!$B759-'2. Enter scores'!BI759,"")</f>
        <v/>
      </c>
      <c r="BK755" s="125" t="str">
        <f>IF('2. Enter scores'!BJ759&lt;&gt;"",'2. Enter scores'!$B759-'2. Enter scores'!BJ759,"")</f>
        <v/>
      </c>
      <c r="BL755" s="125" t="str">
        <f>IF('2. Enter scores'!BK759&lt;&gt;"",'2. Enter scores'!$B759-'2. Enter scores'!BK759,"")</f>
        <v/>
      </c>
      <c r="BM755" s="125" t="str">
        <f>IF('2. Enter scores'!BL759&lt;&gt;"",'2. Enter scores'!$B759-'2. Enter scores'!BL759,"")</f>
        <v/>
      </c>
      <c r="BN755" s="125" t="str">
        <f>IF('2. Enter scores'!BM759&lt;&gt;"",'2. Enter scores'!$B759-'2. Enter scores'!BM759,"")</f>
        <v/>
      </c>
      <c r="BO755" s="125" t="str">
        <f>IF('2. Enter scores'!BN759&lt;&gt;"",'2. Enter scores'!$B759-'2. Enter scores'!BN759,"")</f>
        <v/>
      </c>
      <c r="BP755" s="108">
        <v>1000</v>
      </c>
    </row>
    <row r="756" spans="2:68" x14ac:dyDescent="0.35">
      <c r="B756" s="125" t="str">
        <f>IF('2. Enter scores'!A760&lt;&gt;"",'2. Enter scores'!A760,"")</f>
        <v/>
      </c>
      <c r="H756" s="125" t="str">
        <f>IF('2. Enter scores'!G760&lt;&gt;"",'2. Enter scores'!$B760-'2. Enter scores'!G760,"")</f>
        <v/>
      </c>
      <c r="I756" s="125" t="str">
        <f>IF('2. Enter scores'!H760&lt;&gt;"",'2. Enter scores'!$B760-'2. Enter scores'!H760,"")</f>
        <v/>
      </c>
      <c r="J756" s="125" t="str">
        <f>IF('2. Enter scores'!I760&lt;&gt;"",'2. Enter scores'!$B760-'2. Enter scores'!I760,"")</f>
        <v/>
      </c>
      <c r="K756" s="125" t="str">
        <f>IF('2. Enter scores'!J760&lt;&gt;"",'2. Enter scores'!$B760-'2. Enter scores'!J760,"")</f>
        <v/>
      </c>
      <c r="L756" s="125" t="str">
        <f>IF('2. Enter scores'!K760&lt;&gt;"",'2. Enter scores'!$B760-'2. Enter scores'!K760,"")</f>
        <v/>
      </c>
      <c r="M756" s="125" t="str">
        <f>IF('2. Enter scores'!L760&lt;&gt;"",'2. Enter scores'!$B760-'2. Enter scores'!L760,"")</f>
        <v/>
      </c>
      <c r="N756" s="125" t="str">
        <f>IF('2. Enter scores'!M760&lt;&gt;"",'2. Enter scores'!$B760-'2. Enter scores'!M760,"")</f>
        <v/>
      </c>
      <c r="O756" s="125" t="str">
        <f>IF('2. Enter scores'!N760&lt;&gt;"",'2. Enter scores'!$B760-'2. Enter scores'!N760,"")</f>
        <v/>
      </c>
      <c r="P756" s="125" t="str">
        <f>IF('2. Enter scores'!O760&lt;&gt;"",'2. Enter scores'!$B760-'2. Enter scores'!O760,"")</f>
        <v/>
      </c>
      <c r="Q756" s="125" t="str">
        <f>IF('2. Enter scores'!P760&lt;&gt;"",'2. Enter scores'!$B760-'2. Enter scores'!P760,"")</f>
        <v/>
      </c>
      <c r="R756" s="125" t="str">
        <f>IF('2. Enter scores'!Q760&lt;&gt;"",'2. Enter scores'!$B760-'2. Enter scores'!Q760,"")</f>
        <v/>
      </c>
      <c r="S756" s="125" t="str">
        <f>IF('2. Enter scores'!R760&lt;&gt;"",'2. Enter scores'!$B760-'2. Enter scores'!R760,"")</f>
        <v/>
      </c>
      <c r="T756" s="125" t="str">
        <f>IF('2. Enter scores'!S760&lt;&gt;"",'2. Enter scores'!$B760-'2. Enter scores'!S760,"")</f>
        <v/>
      </c>
      <c r="U756" s="125" t="str">
        <f>IF('2. Enter scores'!T760&lt;&gt;"",'2. Enter scores'!$B760-'2. Enter scores'!T760,"")</f>
        <v/>
      </c>
      <c r="V756" s="125" t="str">
        <f>IF('2. Enter scores'!U760&lt;&gt;"",'2. Enter scores'!$B760-'2. Enter scores'!U760,"")</f>
        <v/>
      </c>
      <c r="W756" s="125" t="str">
        <f>IF('2. Enter scores'!V760&lt;&gt;"",'2. Enter scores'!$B760-'2. Enter scores'!V760,"")</f>
        <v/>
      </c>
      <c r="X756" s="125" t="str">
        <f>IF('2. Enter scores'!W760&lt;&gt;"",'2. Enter scores'!$B760-'2. Enter scores'!W760,"")</f>
        <v/>
      </c>
      <c r="Y756" s="125" t="str">
        <f>IF('2. Enter scores'!X760&lt;&gt;"",'2. Enter scores'!$B760-'2. Enter scores'!X760,"")</f>
        <v/>
      </c>
      <c r="Z756" s="125" t="str">
        <f>IF('2. Enter scores'!Y760&lt;&gt;"",'2. Enter scores'!$B760-'2. Enter scores'!Y760,"")</f>
        <v/>
      </c>
      <c r="AA756" s="125" t="str">
        <f>IF('2. Enter scores'!Z760&lt;&gt;"",'2. Enter scores'!$B760-'2. Enter scores'!Z760,"")</f>
        <v/>
      </c>
      <c r="AB756" s="125" t="str">
        <f>IF('2. Enter scores'!AA760&lt;&gt;"",'2. Enter scores'!$B760-'2. Enter scores'!AA760,"")</f>
        <v/>
      </c>
      <c r="AC756" s="125" t="str">
        <f>IF('2. Enter scores'!AB760&lt;&gt;"",'2. Enter scores'!$B760-'2. Enter scores'!AB760,"")</f>
        <v/>
      </c>
      <c r="AD756" s="125" t="str">
        <f>IF('2. Enter scores'!AC760&lt;&gt;"",'2. Enter scores'!$B760-'2. Enter scores'!AC760,"")</f>
        <v/>
      </c>
      <c r="AE756" s="125" t="str">
        <f>IF('2. Enter scores'!AD760&lt;&gt;"",'2. Enter scores'!$B760-'2. Enter scores'!AD760,"")</f>
        <v/>
      </c>
      <c r="AF756" s="125" t="str">
        <f>IF('2. Enter scores'!AE760&lt;&gt;"",'2. Enter scores'!$B760-'2. Enter scores'!AE760,"")</f>
        <v/>
      </c>
      <c r="AG756" s="125" t="str">
        <f>IF('2. Enter scores'!AF760&lt;&gt;"",'2. Enter scores'!$B760-'2. Enter scores'!AF760,"")</f>
        <v/>
      </c>
      <c r="AH756" s="125" t="str">
        <f>IF('2. Enter scores'!AG760&lt;&gt;"",'2. Enter scores'!$B760-'2. Enter scores'!AG760,"")</f>
        <v/>
      </c>
      <c r="AI756" s="125" t="str">
        <f>IF('2. Enter scores'!AH760&lt;&gt;"",'2. Enter scores'!$B760-'2. Enter scores'!AH760,"")</f>
        <v/>
      </c>
      <c r="AJ756" s="125" t="str">
        <f>IF('2. Enter scores'!AI760&lt;&gt;"",'2. Enter scores'!$B760-'2. Enter scores'!AI760,"")</f>
        <v/>
      </c>
      <c r="AK756" s="125" t="str">
        <f>IF('2. Enter scores'!AJ760&lt;&gt;"",'2. Enter scores'!$B760-'2. Enter scores'!AJ760,"")</f>
        <v/>
      </c>
      <c r="AL756" s="125" t="str">
        <f>IF('2. Enter scores'!AK760&lt;&gt;"",'2. Enter scores'!$B760-'2. Enter scores'!AK760,"")</f>
        <v/>
      </c>
      <c r="AM756" s="125" t="str">
        <f>IF('2. Enter scores'!AL760&lt;&gt;"",'2. Enter scores'!$B760-'2. Enter scores'!AL760,"")</f>
        <v/>
      </c>
      <c r="AN756" s="125" t="str">
        <f>IF('2. Enter scores'!AM760&lt;&gt;"",'2. Enter scores'!$B760-'2. Enter scores'!AM760,"")</f>
        <v/>
      </c>
      <c r="AO756" s="125" t="str">
        <f>IF('2. Enter scores'!AN760&lt;&gt;"",'2. Enter scores'!$B760-'2. Enter scores'!AN760,"")</f>
        <v/>
      </c>
      <c r="AP756" s="125" t="str">
        <f>IF('2. Enter scores'!AO760&lt;&gt;"",'2. Enter scores'!$B760-'2. Enter scores'!AO760,"")</f>
        <v/>
      </c>
      <c r="AQ756" s="125" t="str">
        <f>IF('2. Enter scores'!AP760&lt;&gt;"",'2. Enter scores'!$B760-'2. Enter scores'!AP760,"")</f>
        <v/>
      </c>
      <c r="AR756" s="125" t="str">
        <f>IF('2. Enter scores'!AQ760&lt;&gt;"",'2. Enter scores'!$B760-'2. Enter scores'!AQ760,"")</f>
        <v/>
      </c>
      <c r="AS756" s="125" t="str">
        <f>IF('2. Enter scores'!AR760&lt;&gt;"",'2. Enter scores'!$B760-'2. Enter scores'!AR760,"")</f>
        <v/>
      </c>
      <c r="AT756" s="125" t="str">
        <f>IF('2. Enter scores'!AS760&lt;&gt;"",'2. Enter scores'!$B760-'2. Enter scores'!AS760,"")</f>
        <v/>
      </c>
      <c r="AU756" s="125" t="str">
        <f>IF('2. Enter scores'!AT760&lt;&gt;"",'2. Enter scores'!$B760-'2. Enter scores'!AT760,"")</f>
        <v/>
      </c>
      <c r="AV756" s="125" t="str">
        <f>IF('2. Enter scores'!AU760&lt;&gt;"",'2. Enter scores'!$B760-'2. Enter scores'!AU760,"")</f>
        <v/>
      </c>
      <c r="AW756" s="125" t="str">
        <f>IF('2. Enter scores'!AV760&lt;&gt;"",'2. Enter scores'!$B760-'2. Enter scores'!AV760,"")</f>
        <v/>
      </c>
      <c r="AX756" s="125" t="str">
        <f>IF('2. Enter scores'!AW760&lt;&gt;"",'2. Enter scores'!$B760-'2. Enter scores'!AW760,"")</f>
        <v/>
      </c>
      <c r="AY756" s="125" t="str">
        <f>IF('2. Enter scores'!AX760&lt;&gt;"",'2. Enter scores'!$B760-'2. Enter scores'!AX760,"")</f>
        <v/>
      </c>
      <c r="AZ756" s="125" t="str">
        <f>IF('2. Enter scores'!AY760&lt;&gt;"",'2. Enter scores'!$B760-'2. Enter scores'!AY760,"")</f>
        <v/>
      </c>
      <c r="BA756" s="125" t="str">
        <f>IF('2. Enter scores'!AZ760&lt;&gt;"",'2. Enter scores'!$B760-'2. Enter scores'!AZ760,"")</f>
        <v/>
      </c>
      <c r="BB756" s="125" t="str">
        <f>IF('2. Enter scores'!BA760&lt;&gt;"",'2. Enter scores'!$B760-'2. Enter scores'!BA760,"")</f>
        <v/>
      </c>
      <c r="BC756" s="125" t="str">
        <f>IF('2. Enter scores'!BB760&lt;&gt;"",'2. Enter scores'!$B760-'2. Enter scores'!BB760,"")</f>
        <v/>
      </c>
      <c r="BD756" s="125" t="str">
        <f>IF('2. Enter scores'!BC760&lt;&gt;"",'2. Enter scores'!$B760-'2. Enter scores'!BC760,"")</f>
        <v/>
      </c>
      <c r="BE756" s="125" t="str">
        <f>IF('2. Enter scores'!BD760&lt;&gt;"",'2. Enter scores'!$B760-'2. Enter scores'!BD760,"")</f>
        <v/>
      </c>
      <c r="BF756" s="125" t="str">
        <f>IF('2. Enter scores'!BE760&lt;&gt;"",'2. Enter scores'!$B760-'2. Enter scores'!BE760,"")</f>
        <v/>
      </c>
      <c r="BG756" s="125" t="str">
        <f>IF('2. Enter scores'!BF760&lt;&gt;"",'2. Enter scores'!$B760-'2. Enter scores'!BF760,"")</f>
        <v/>
      </c>
      <c r="BH756" s="125" t="str">
        <f>IF('2. Enter scores'!BG760&lt;&gt;"",'2. Enter scores'!$B760-'2. Enter scores'!BG760,"")</f>
        <v/>
      </c>
      <c r="BI756" s="125" t="str">
        <f>IF('2. Enter scores'!BH760&lt;&gt;"",'2. Enter scores'!$B760-'2. Enter scores'!BH760,"")</f>
        <v/>
      </c>
      <c r="BJ756" s="125" t="str">
        <f>IF('2. Enter scores'!BI760&lt;&gt;"",'2. Enter scores'!$B760-'2. Enter scores'!BI760,"")</f>
        <v/>
      </c>
      <c r="BK756" s="125" t="str">
        <f>IF('2. Enter scores'!BJ760&lt;&gt;"",'2. Enter scores'!$B760-'2. Enter scores'!BJ760,"")</f>
        <v/>
      </c>
      <c r="BL756" s="125" t="str">
        <f>IF('2. Enter scores'!BK760&lt;&gt;"",'2. Enter scores'!$B760-'2. Enter scores'!BK760,"")</f>
        <v/>
      </c>
      <c r="BM756" s="125" t="str">
        <f>IF('2. Enter scores'!BL760&lt;&gt;"",'2. Enter scores'!$B760-'2. Enter scores'!BL760,"")</f>
        <v/>
      </c>
      <c r="BN756" s="125" t="str">
        <f>IF('2. Enter scores'!BM760&lt;&gt;"",'2. Enter scores'!$B760-'2. Enter scores'!BM760,"")</f>
        <v/>
      </c>
      <c r="BO756" s="125" t="str">
        <f>IF('2. Enter scores'!BN760&lt;&gt;"",'2. Enter scores'!$B760-'2. Enter scores'!BN760,"")</f>
        <v/>
      </c>
      <c r="BP756" s="108">
        <v>1000</v>
      </c>
    </row>
    <row r="757" spans="2:68" x14ac:dyDescent="0.35">
      <c r="B757" s="125" t="str">
        <f>IF('2. Enter scores'!A761&lt;&gt;"",'2. Enter scores'!A761,"")</f>
        <v/>
      </c>
      <c r="H757" s="125" t="str">
        <f>IF('2. Enter scores'!G761&lt;&gt;"",'2. Enter scores'!$B761-'2. Enter scores'!G761,"")</f>
        <v/>
      </c>
      <c r="I757" s="125" t="str">
        <f>IF('2. Enter scores'!H761&lt;&gt;"",'2. Enter scores'!$B761-'2. Enter scores'!H761,"")</f>
        <v/>
      </c>
      <c r="J757" s="125" t="str">
        <f>IF('2. Enter scores'!I761&lt;&gt;"",'2. Enter scores'!$B761-'2. Enter scores'!I761,"")</f>
        <v/>
      </c>
      <c r="K757" s="125" t="str">
        <f>IF('2. Enter scores'!J761&lt;&gt;"",'2. Enter scores'!$B761-'2. Enter scores'!J761,"")</f>
        <v/>
      </c>
      <c r="L757" s="125" t="str">
        <f>IF('2. Enter scores'!K761&lt;&gt;"",'2. Enter scores'!$B761-'2. Enter scores'!K761,"")</f>
        <v/>
      </c>
      <c r="M757" s="125" t="str">
        <f>IF('2. Enter scores'!L761&lt;&gt;"",'2. Enter scores'!$B761-'2. Enter scores'!L761,"")</f>
        <v/>
      </c>
      <c r="N757" s="125" t="str">
        <f>IF('2. Enter scores'!M761&lt;&gt;"",'2. Enter scores'!$B761-'2. Enter scores'!M761,"")</f>
        <v/>
      </c>
      <c r="O757" s="125" t="str">
        <f>IF('2. Enter scores'!N761&lt;&gt;"",'2. Enter scores'!$B761-'2. Enter scores'!N761,"")</f>
        <v/>
      </c>
      <c r="P757" s="125" t="str">
        <f>IF('2. Enter scores'!O761&lt;&gt;"",'2. Enter scores'!$B761-'2. Enter scores'!O761,"")</f>
        <v/>
      </c>
      <c r="Q757" s="125" t="str">
        <f>IF('2. Enter scores'!P761&lt;&gt;"",'2. Enter scores'!$B761-'2. Enter scores'!P761,"")</f>
        <v/>
      </c>
      <c r="R757" s="125" t="str">
        <f>IF('2. Enter scores'!Q761&lt;&gt;"",'2. Enter scores'!$B761-'2. Enter scores'!Q761,"")</f>
        <v/>
      </c>
      <c r="S757" s="125" t="str">
        <f>IF('2. Enter scores'!R761&lt;&gt;"",'2. Enter scores'!$B761-'2. Enter scores'!R761,"")</f>
        <v/>
      </c>
      <c r="T757" s="125" t="str">
        <f>IF('2. Enter scores'!S761&lt;&gt;"",'2. Enter scores'!$B761-'2. Enter scores'!S761,"")</f>
        <v/>
      </c>
      <c r="U757" s="125" t="str">
        <f>IF('2. Enter scores'!T761&lt;&gt;"",'2. Enter scores'!$B761-'2. Enter scores'!T761,"")</f>
        <v/>
      </c>
      <c r="V757" s="125" t="str">
        <f>IF('2. Enter scores'!U761&lt;&gt;"",'2. Enter scores'!$B761-'2. Enter scores'!U761,"")</f>
        <v/>
      </c>
      <c r="W757" s="125" t="str">
        <f>IF('2. Enter scores'!V761&lt;&gt;"",'2. Enter scores'!$B761-'2. Enter scores'!V761,"")</f>
        <v/>
      </c>
      <c r="X757" s="125" t="str">
        <f>IF('2. Enter scores'!W761&lt;&gt;"",'2. Enter scores'!$B761-'2. Enter scores'!W761,"")</f>
        <v/>
      </c>
      <c r="Y757" s="125" t="str">
        <f>IF('2. Enter scores'!X761&lt;&gt;"",'2. Enter scores'!$B761-'2. Enter scores'!X761,"")</f>
        <v/>
      </c>
      <c r="Z757" s="125" t="str">
        <f>IF('2. Enter scores'!Y761&lt;&gt;"",'2. Enter scores'!$B761-'2. Enter scores'!Y761,"")</f>
        <v/>
      </c>
      <c r="AA757" s="125" t="str">
        <f>IF('2. Enter scores'!Z761&lt;&gt;"",'2. Enter scores'!$B761-'2. Enter scores'!Z761,"")</f>
        <v/>
      </c>
      <c r="AB757" s="125" t="str">
        <f>IF('2. Enter scores'!AA761&lt;&gt;"",'2. Enter scores'!$B761-'2. Enter scores'!AA761,"")</f>
        <v/>
      </c>
      <c r="AC757" s="125" t="str">
        <f>IF('2. Enter scores'!AB761&lt;&gt;"",'2. Enter scores'!$B761-'2. Enter scores'!AB761,"")</f>
        <v/>
      </c>
      <c r="AD757" s="125" t="str">
        <f>IF('2. Enter scores'!AC761&lt;&gt;"",'2. Enter scores'!$B761-'2. Enter scores'!AC761,"")</f>
        <v/>
      </c>
      <c r="AE757" s="125" t="str">
        <f>IF('2. Enter scores'!AD761&lt;&gt;"",'2. Enter scores'!$B761-'2. Enter scores'!AD761,"")</f>
        <v/>
      </c>
      <c r="AF757" s="125" t="str">
        <f>IF('2. Enter scores'!AE761&lt;&gt;"",'2. Enter scores'!$B761-'2. Enter scores'!AE761,"")</f>
        <v/>
      </c>
      <c r="AG757" s="125" t="str">
        <f>IF('2. Enter scores'!AF761&lt;&gt;"",'2. Enter scores'!$B761-'2. Enter scores'!AF761,"")</f>
        <v/>
      </c>
      <c r="AH757" s="125" t="str">
        <f>IF('2. Enter scores'!AG761&lt;&gt;"",'2. Enter scores'!$B761-'2. Enter scores'!AG761,"")</f>
        <v/>
      </c>
      <c r="AI757" s="125" t="str">
        <f>IF('2. Enter scores'!AH761&lt;&gt;"",'2. Enter scores'!$B761-'2. Enter scores'!AH761,"")</f>
        <v/>
      </c>
      <c r="AJ757" s="125" t="str">
        <f>IF('2. Enter scores'!AI761&lt;&gt;"",'2. Enter scores'!$B761-'2. Enter scores'!AI761,"")</f>
        <v/>
      </c>
      <c r="AK757" s="125" t="str">
        <f>IF('2. Enter scores'!AJ761&lt;&gt;"",'2. Enter scores'!$B761-'2. Enter scores'!AJ761,"")</f>
        <v/>
      </c>
      <c r="AL757" s="125" t="str">
        <f>IF('2. Enter scores'!AK761&lt;&gt;"",'2. Enter scores'!$B761-'2. Enter scores'!AK761,"")</f>
        <v/>
      </c>
      <c r="AM757" s="125" t="str">
        <f>IF('2. Enter scores'!AL761&lt;&gt;"",'2. Enter scores'!$B761-'2. Enter scores'!AL761,"")</f>
        <v/>
      </c>
      <c r="AN757" s="125" t="str">
        <f>IF('2. Enter scores'!AM761&lt;&gt;"",'2. Enter scores'!$B761-'2. Enter scores'!AM761,"")</f>
        <v/>
      </c>
      <c r="AO757" s="125" t="str">
        <f>IF('2. Enter scores'!AN761&lt;&gt;"",'2. Enter scores'!$B761-'2. Enter scores'!AN761,"")</f>
        <v/>
      </c>
      <c r="AP757" s="125" t="str">
        <f>IF('2. Enter scores'!AO761&lt;&gt;"",'2. Enter scores'!$B761-'2. Enter scores'!AO761,"")</f>
        <v/>
      </c>
      <c r="AQ757" s="125" t="str">
        <f>IF('2. Enter scores'!AP761&lt;&gt;"",'2. Enter scores'!$B761-'2. Enter scores'!AP761,"")</f>
        <v/>
      </c>
      <c r="AR757" s="125" t="str">
        <f>IF('2. Enter scores'!AQ761&lt;&gt;"",'2. Enter scores'!$B761-'2. Enter scores'!AQ761,"")</f>
        <v/>
      </c>
      <c r="AS757" s="125" t="str">
        <f>IF('2. Enter scores'!AR761&lt;&gt;"",'2. Enter scores'!$B761-'2. Enter scores'!AR761,"")</f>
        <v/>
      </c>
      <c r="AT757" s="125" t="str">
        <f>IF('2. Enter scores'!AS761&lt;&gt;"",'2. Enter scores'!$B761-'2. Enter scores'!AS761,"")</f>
        <v/>
      </c>
      <c r="AU757" s="125" t="str">
        <f>IF('2. Enter scores'!AT761&lt;&gt;"",'2. Enter scores'!$B761-'2. Enter scores'!AT761,"")</f>
        <v/>
      </c>
      <c r="AV757" s="125" t="str">
        <f>IF('2. Enter scores'!AU761&lt;&gt;"",'2. Enter scores'!$B761-'2. Enter scores'!AU761,"")</f>
        <v/>
      </c>
      <c r="AW757" s="125" t="str">
        <f>IF('2. Enter scores'!AV761&lt;&gt;"",'2. Enter scores'!$B761-'2. Enter scores'!AV761,"")</f>
        <v/>
      </c>
      <c r="AX757" s="125" t="str">
        <f>IF('2. Enter scores'!AW761&lt;&gt;"",'2. Enter scores'!$B761-'2. Enter scores'!AW761,"")</f>
        <v/>
      </c>
      <c r="AY757" s="125" t="str">
        <f>IF('2. Enter scores'!AX761&lt;&gt;"",'2. Enter scores'!$B761-'2. Enter scores'!AX761,"")</f>
        <v/>
      </c>
      <c r="AZ757" s="125" t="str">
        <f>IF('2. Enter scores'!AY761&lt;&gt;"",'2. Enter scores'!$B761-'2. Enter scores'!AY761,"")</f>
        <v/>
      </c>
      <c r="BA757" s="125" t="str">
        <f>IF('2. Enter scores'!AZ761&lt;&gt;"",'2. Enter scores'!$B761-'2. Enter scores'!AZ761,"")</f>
        <v/>
      </c>
      <c r="BB757" s="125" t="str">
        <f>IF('2. Enter scores'!BA761&lt;&gt;"",'2. Enter scores'!$B761-'2. Enter scores'!BA761,"")</f>
        <v/>
      </c>
      <c r="BC757" s="125" t="str">
        <f>IF('2. Enter scores'!BB761&lt;&gt;"",'2. Enter scores'!$B761-'2. Enter scores'!BB761,"")</f>
        <v/>
      </c>
      <c r="BD757" s="125" t="str">
        <f>IF('2. Enter scores'!BC761&lt;&gt;"",'2. Enter scores'!$B761-'2. Enter scores'!BC761,"")</f>
        <v/>
      </c>
      <c r="BE757" s="125" t="str">
        <f>IF('2. Enter scores'!BD761&lt;&gt;"",'2. Enter scores'!$B761-'2. Enter scores'!BD761,"")</f>
        <v/>
      </c>
      <c r="BF757" s="125" t="str">
        <f>IF('2. Enter scores'!BE761&lt;&gt;"",'2. Enter scores'!$B761-'2. Enter scores'!BE761,"")</f>
        <v/>
      </c>
      <c r="BG757" s="125" t="str">
        <f>IF('2. Enter scores'!BF761&lt;&gt;"",'2. Enter scores'!$B761-'2. Enter scores'!BF761,"")</f>
        <v/>
      </c>
      <c r="BH757" s="125" t="str">
        <f>IF('2. Enter scores'!BG761&lt;&gt;"",'2. Enter scores'!$B761-'2. Enter scores'!BG761,"")</f>
        <v/>
      </c>
      <c r="BI757" s="125" t="str">
        <f>IF('2. Enter scores'!BH761&lt;&gt;"",'2. Enter scores'!$B761-'2. Enter scores'!BH761,"")</f>
        <v/>
      </c>
      <c r="BJ757" s="125" t="str">
        <f>IF('2. Enter scores'!BI761&lt;&gt;"",'2. Enter scores'!$B761-'2. Enter scores'!BI761,"")</f>
        <v/>
      </c>
      <c r="BK757" s="125" t="str">
        <f>IF('2. Enter scores'!BJ761&lt;&gt;"",'2. Enter scores'!$B761-'2. Enter scores'!BJ761,"")</f>
        <v/>
      </c>
      <c r="BL757" s="125" t="str">
        <f>IF('2. Enter scores'!BK761&lt;&gt;"",'2. Enter scores'!$B761-'2. Enter scores'!BK761,"")</f>
        <v/>
      </c>
      <c r="BM757" s="125" t="str">
        <f>IF('2. Enter scores'!BL761&lt;&gt;"",'2. Enter scores'!$B761-'2. Enter scores'!BL761,"")</f>
        <v/>
      </c>
      <c r="BN757" s="125" t="str">
        <f>IF('2. Enter scores'!BM761&lt;&gt;"",'2. Enter scores'!$B761-'2. Enter scores'!BM761,"")</f>
        <v/>
      </c>
      <c r="BO757" s="125" t="str">
        <f>IF('2. Enter scores'!BN761&lt;&gt;"",'2. Enter scores'!$B761-'2. Enter scores'!BN761,"")</f>
        <v/>
      </c>
      <c r="BP757" s="108">
        <v>1000</v>
      </c>
    </row>
    <row r="758" spans="2:68" x14ac:dyDescent="0.35">
      <c r="B758" s="125" t="str">
        <f>IF('2. Enter scores'!A762&lt;&gt;"",'2. Enter scores'!A762,"")</f>
        <v/>
      </c>
      <c r="H758" s="125" t="str">
        <f>IF('2. Enter scores'!G762&lt;&gt;"",'2. Enter scores'!$B762-'2. Enter scores'!G762,"")</f>
        <v/>
      </c>
      <c r="I758" s="125" t="str">
        <f>IF('2. Enter scores'!H762&lt;&gt;"",'2. Enter scores'!$B762-'2. Enter scores'!H762,"")</f>
        <v/>
      </c>
      <c r="J758" s="125" t="str">
        <f>IF('2. Enter scores'!I762&lt;&gt;"",'2. Enter scores'!$B762-'2. Enter scores'!I762,"")</f>
        <v/>
      </c>
      <c r="K758" s="125" t="str">
        <f>IF('2. Enter scores'!J762&lt;&gt;"",'2. Enter scores'!$B762-'2. Enter scores'!J762,"")</f>
        <v/>
      </c>
      <c r="L758" s="125" t="str">
        <f>IF('2. Enter scores'!K762&lt;&gt;"",'2. Enter scores'!$B762-'2. Enter scores'!K762,"")</f>
        <v/>
      </c>
      <c r="M758" s="125" t="str">
        <f>IF('2. Enter scores'!L762&lt;&gt;"",'2. Enter scores'!$B762-'2. Enter scores'!L762,"")</f>
        <v/>
      </c>
      <c r="N758" s="125" t="str">
        <f>IF('2. Enter scores'!M762&lt;&gt;"",'2. Enter scores'!$B762-'2. Enter scores'!M762,"")</f>
        <v/>
      </c>
      <c r="O758" s="125" t="str">
        <f>IF('2. Enter scores'!N762&lt;&gt;"",'2. Enter scores'!$B762-'2. Enter scores'!N762,"")</f>
        <v/>
      </c>
      <c r="P758" s="125" t="str">
        <f>IF('2. Enter scores'!O762&lt;&gt;"",'2. Enter scores'!$B762-'2. Enter scores'!O762,"")</f>
        <v/>
      </c>
      <c r="Q758" s="125" t="str">
        <f>IF('2. Enter scores'!P762&lt;&gt;"",'2. Enter scores'!$B762-'2. Enter scores'!P762,"")</f>
        <v/>
      </c>
      <c r="R758" s="125" t="str">
        <f>IF('2. Enter scores'!Q762&lt;&gt;"",'2. Enter scores'!$B762-'2. Enter scores'!Q762,"")</f>
        <v/>
      </c>
      <c r="S758" s="125" t="str">
        <f>IF('2. Enter scores'!R762&lt;&gt;"",'2. Enter scores'!$B762-'2. Enter scores'!R762,"")</f>
        <v/>
      </c>
      <c r="T758" s="125" t="str">
        <f>IF('2. Enter scores'!S762&lt;&gt;"",'2. Enter scores'!$B762-'2. Enter scores'!S762,"")</f>
        <v/>
      </c>
      <c r="U758" s="125" t="str">
        <f>IF('2. Enter scores'!T762&lt;&gt;"",'2. Enter scores'!$B762-'2. Enter scores'!T762,"")</f>
        <v/>
      </c>
      <c r="V758" s="125" t="str">
        <f>IF('2. Enter scores'!U762&lt;&gt;"",'2. Enter scores'!$B762-'2. Enter scores'!U762,"")</f>
        <v/>
      </c>
      <c r="W758" s="125" t="str">
        <f>IF('2. Enter scores'!V762&lt;&gt;"",'2. Enter scores'!$B762-'2. Enter scores'!V762,"")</f>
        <v/>
      </c>
      <c r="X758" s="125" t="str">
        <f>IF('2. Enter scores'!W762&lt;&gt;"",'2. Enter scores'!$B762-'2. Enter scores'!W762,"")</f>
        <v/>
      </c>
      <c r="Y758" s="125" t="str">
        <f>IF('2. Enter scores'!X762&lt;&gt;"",'2. Enter scores'!$B762-'2. Enter scores'!X762,"")</f>
        <v/>
      </c>
      <c r="Z758" s="125" t="str">
        <f>IF('2. Enter scores'!Y762&lt;&gt;"",'2. Enter scores'!$B762-'2. Enter scores'!Y762,"")</f>
        <v/>
      </c>
      <c r="AA758" s="125" t="str">
        <f>IF('2. Enter scores'!Z762&lt;&gt;"",'2. Enter scores'!$B762-'2. Enter scores'!Z762,"")</f>
        <v/>
      </c>
      <c r="AB758" s="125" t="str">
        <f>IF('2. Enter scores'!AA762&lt;&gt;"",'2. Enter scores'!$B762-'2. Enter scores'!AA762,"")</f>
        <v/>
      </c>
      <c r="AC758" s="125" t="str">
        <f>IF('2. Enter scores'!AB762&lt;&gt;"",'2. Enter scores'!$B762-'2. Enter scores'!AB762,"")</f>
        <v/>
      </c>
      <c r="AD758" s="125" t="str">
        <f>IF('2. Enter scores'!AC762&lt;&gt;"",'2. Enter scores'!$B762-'2. Enter scores'!AC762,"")</f>
        <v/>
      </c>
      <c r="AE758" s="125" t="str">
        <f>IF('2. Enter scores'!AD762&lt;&gt;"",'2. Enter scores'!$B762-'2. Enter scores'!AD762,"")</f>
        <v/>
      </c>
      <c r="AF758" s="125" t="str">
        <f>IF('2. Enter scores'!AE762&lt;&gt;"",'2. Enter scores'!$B762-'2. Enter scores'!AE762,"")</f>
        <v/>
      </c>
      <c r="AG758" s="125" t="str">
        <f>IF('2. Enter scores'!AF762&lt;&gt;"",'2. Enter scores'!$B762-'2. Enter scores'!AF762,"")</f>
        <v/>
      </c>
      <c r="AH758" s="125" t="str">
        <f>IF('2. Enter scores'!AG762&lt;&gt;"",'2. Enter scores'!$B762-'2. Enter scores'!AG762,"")</f>
        <v/>
      </c>
      <c r="AI758" s="125" t="str">
        <f>IF('2. Enter scores'!AH762&lt;&gt;"",'2. Enter scores'!$B762-'2. Enter scores'!AH762,"")</f>
        <v/>
      </c>
      <c r="AJ758" s="125" t="str">
        <f>IF('2. Enter scores'!AI762&lt;&gt;"",'2. Enter scores'!$B762-'2. Enter scores'!AI762,"")</f>
        <v/>
      </c>
      <c r="AK758" s="125" t="str">
        <f>IF('2. Enter scores'!AJ762&lt;&gt;"",'2. Enter scores'!$B762-'2. Enter scores'!AJ762,"")</f>
        <v/>
      </c>
      <c r="AL758" s="125" t="str">
        <f>IF('2. Enter scores'!AK762&lt;&gt;"",'2. Enter scores'!$B762-'2. Enter scores'!AK762,"")</f>
        <v/>
      </c>
      <c r="AM758" s="125" t="str">
        <f>IF('2. Enter scores'!AL762&lt;&gt;"",'2. Enter scores'!$B762-'2. Enter scores'!AL762,"")</f>
        <v/>
      </c>
      <c r="AN758" s="125" t="str">
        <f>IF('2. Enter scores'!AM762&lt;&gt;"",'2. Enter scores'!$B762-'2. Enter scores'!AM762,"")</f>
        <v/>
      </c>
      <c r="AO758" s="125" t="str">
        <f>IF('2. Enter scores'!AN762&lt;&gt;"",'2. Enter scores'!$B762-'2. Enter scores'!AN762,"")</f>
        <v/>
      </c>
      <c r="AP758" s="125" t="str">
        <f>IF('2. Enter scores'!AO762&lt;&gt;"",'2. Enter scores'!$B762-'2. Enter scores'!AO762,"")</f>
        <v/>
      </c>
      <c r="AQ758" s="125" t="str">
        <f>IF('2. Enter scores'!AP762&lt;&gt;"",'2. Enter scores'!$B762-'2. Enter scores'!AP762,"")</f>
        <v/>
      </c>
      <c r="AR758" s="125" t="str">
        <f>IF('2. Enter scores'!AQ762&lt;&gt;"",'2. Enter scores'!$B762-'2. Enter scores'!AQ762,"")</f>
        <v/>
      </c>
      <c r="AS758" s="125" t="str">
        <f>IF('2. Enter scores'!AR762&lt;&gt;"",'2. Enter scores'!$B762-'2. Enter scores'!AR762,"")</f>
        <v/>
      </c>
      <c r="AT758" s="125" t="str">
        <f>IF('2. Enter scores'!AS762&lt;&gt;"",'2. Enter scores'!$B762-'2. Enter scores'!AS762,"")</f>
        <v/>
      </c>
      <c r="AU758" s="125" t="str">
        <f>IF('2. Enter scores'!AT762&lt;&gt;"",'2. Enter scores'!$B762-'2. Enter scores'!AT762,"")</f>
        <v/>
      </c>
      <c r="AV758" s="125" t="str">
        <f>IF('2. Enter scores'!AU762&lt;&gt;"",'2. Enter scores'!$B762-'2. Enter scores'!AU762,"")</f>
        <v/>
      </c>
      <c r="AW758" s="125" t="str">
        <f>IF('2. Enter scores'!AV762&lt;&gt;"",'2. Enter scores'!$B762-'2. Enter scores'!AV762,"")</f>
        <v/>
      </c>
      <c r="AX758" s="125" t="str">
        <f>IF('2. Enter scores'!AW762&lt;&gt;"",'2. Enter scores'!$B762-'2. Enter scores'!AW762,"")</f>
        <v/>
      </c>
      <c r="AY758" s="125" t="str">
        <f>IF('2. Enter scores'!AX762&lt;&gt;"",'2. Enter scores'!$B762-'2. Enter scores'!AX762,"")</f>
        <v/>
      </c>
      <c r="AZ758" s="125" t="str">
        <f>IF('2. Enter scores'!AY762&lt;&gt;"",'2. Enter scores'!$B762-'2. Enter scores'!AY762,"")</f>
        <v/>
      </c>
      <c r="BA758" s="125" t="str">
        <f>IF('2. Enter scores'!AZ762&lt;&gt;"",'2. Enter scores'!$B762-'2. Enter scores'!AZ762,"")</f>
        <v/>
      </c>
      <c r="BB758" s="125" t="str">
        <f>IF('2. Enter scores'!BA762&lt;&gt;"",'2. Enter scores'!$B762-'2. Enter scores'!BA762,"")</f>
        <v/>
      </c>
      <c r="BC758" s="125" t="str">
        <f>IF('2. Enter scores'!BB762&lt;&gt;"",'2. Enter scores'!$B762-'2. Enter scores'!BB762,"")</f>
        <v/>
      </c>
      <c r="BD758" s="125" t="str">
        <f>IF('2. Enter scores'!BC762&lt;&gt;"",'2. Enter scores'!$B762-'2. Enter scores'!BC762,"")</f>
        <v/>
      </c>
      <c r="BE758" s="125" t="str">
        <f>IF('2. Enter scores'!BD762&lt;&gt;"",'2. Enter scores'!$B762-'2. Enter scores'!BD762,"")</f>
        <v/>
      </c>
      <c r="BF758" s="125" t="str">
        <f>IF('2. Enter scores'!BE762&lt;&gt;"",'2. Enter scores'!$B762-'2. Enter scores'!BE762,"")</f>
        <v/>
      </c>
      <c r="BG758" s="125" t="str">
        <f>IF('2. Enter scores'!BF762&lt;&gt;"",'2. Enter scores'!$B762-'2. Enter scores'!BF762,"")</f>
        <v/>
      </c>
      <c r="BH758" s="125" t="str">
        <f>IF('2. Enter scores'!BG762&lt;&gt;"",'2. Enter scores'!$B762-'2. Enter scores'!BG762,"")</f>
        <v/>
      </c>
      <c r="BI758" s="125" t="str">
        <f>IF('2. Enter scores'!BH762&lt;&gt;"",'2. Enter scores'!$B762-'2. Enter scores'!BH762,"")</f>
        <v/>
      </c>
      <c r="BJ758" s="125" t="str">
        <f>IF('2. Enter scores'!BI762&lt;&gt;"",'2. Enter scores'!$B762-'2. Enter scores'!BI762,"")</f>
        <v/>
      </c>
      <c r="BK758" s="125" t="str">
        <f>IF('2. Enter scores'!BJ762&lt;&gt;"",'2. Enter scores'!$B762-'2. Enter scores'!BJ762,"")</f>
        <v/>
      </c>
      <c r="BL758" s="125" t="str">
        <f>IF('2. Enter scores'!BK762&lt;&gt;"",'2. Enter scores'!$B762-'2. Enter scores'!BK762,"")</f>
        <v/>
      </c>
      <c r="BM758" s="125" t="str">
        <f>IF('2. Enter scores'!BL762&lt;&gt;"",'2. Enter scores'!$B762-'2. Enter scores'!BL762,"")</f>
        <v/>
      </c>
      <c r="BN758" s="125" t="str">
        <f>IF('2. Enter scores'!BM762&lt;&gt;"",'2. Enter scores'!$B762-'2. Enter scores'!BM762,"")</f>
        <v/>
      </c>
      <c r="BO758" s="125" t="str">
        <f>IF('2. Enter scores'!BN762&lt;&gt;"",'2. Enter scores'!$B762-'2. Enter scores'!BN762,"")</f>
        <v/>
      </c>
      <c r="BP758" s="108">
        <v>1000</v>
      </c>
    </row>
    <row r="759" spans="2:68" x14ac:dyDescent="0.35">
      <c r="B759" s="125" t="str">
        <f>IF('2. Enter scores'!A763&lt;&gt;"",'2. Enter scores'!A763,"")</f>
        <v/>
      </c>
      <c r="H759" s="125" t="str">
        <f>IF('2. Enter scores'!G763&lt;&gt;"",'2. Enter scores'!$B763-'2. Enter scores'!G763,"")</f>
        <v/>
      </c>
      <c r="I759" s="125" t="str">
        <f>IF('2. Enter scores'!H763&lt;&gt;"",'2. Enter scores'!$B763-'2. Enter scores'!H763,"")</f>
        <v/>
      </c>
      <c r="J759" s="125" t="str">
        <f>IF('2. Enter scores'!I763&lt;&gt;"",'2. Enter scores'!$B763-'2. Enter scores'!I763,"")</f>
        <v/>
      </c>
      <c r="K759" s="125" t="str">
        <f>IF('2. Enter scores'!J763&lt;&gt;"",'2. Enter scores'!$B763-'2. Enter scores'!J763,"")</f>
        <v/>
      </c>
      <c r="L759" s="125" t="str">
        <f>IF('2. Enter scores'!K763&lt;&gt;"",'2. Enter scores'!$B763-'2. Enter scores'!K763,"")</f>
        <v/>
      </c>
      <c r="M759" s="125" t="str">
        <f>IF('2. Enter scores'!L763&lt;&gt;"",'2. Enter scores'!$B763-'2. Enter scores'!L763,"")</f>
        <v/>
      </c>
      <c r="N759" s="125" t="str">
        <f>IF('2. Enter scores'!M763&lt;&gt;"",'2. Enter scores'!$B763-'2. Enter scores'!M763,"")</f>
        <v/>
      </c>
      <c r="O759" s="125" t="str">
        <f>IF('2. Enter scores'!N763&lt;&gt;"",'2. Enter scores'!$B763-'2. Enter scores'!N763,"")</f>
        <v/>
      </c>
      <c r="P759" s="125" t="str">
        <f>IF('2. Enter scores'!O763&lt;&gt;"",'2. Enter scores'!$B763-'2. Enter scores'!O763,"")</f>
        <v/>
      </c>
      <c r="Q759" s="125" t="str">
        <f>IF('2. Enter scores'!P763&lt;&gt;"",'2. Enter scores'!$B763-'2. Enter scores'!P763,"")</f>
        <v/>
      </c>
      <c r="R759" s="125" t="str">
        <f>IF('2. Enter scores'!Q763&lt;&gt;"",'2. Enter scores'!$B763-'2. Enter scores'!Q763,"")</f>
        <v/>
      </c>
      <c r="S759" s="125" t="str">
        <f>IF('2. Enter scores'!R763&lt;&gt;"",'2. Enter scores'!$B763-'2. Enter scores'!R763,"")</f>
        <v/>
      </c>
      <c r="T759" s="125" t="str">
        <f>IF('2. Enter scores'!S763&lt;&gt;"",'2. Enter scores'!$B763-'2. Enter scores'!S763,"")</f>
        <v/>
      </c>
      <c r="U759" s="125" t="str">
        <f>IF('2. Enter scores'!T763&lt;&gt;"",'2. Enter scores'!$B763-'2. Enter scores'!T763,"")</f>
        <v/>
      </c>
      <c r="V759" s="125" t="str">
        <f>IF('2. Enter scores'!U763&lt;&gt;"",'2. Enter scores'!$B763-'2. Enter scores'!U763,"")</f>
        <v/>
      </c>
      <c r="W759" s="125" t="str">
        <f>IF('2. Enter scores'!V763&lt;&gt;"",'2. Enter scores'!$B763-'2. Enter scores'!V763,"")</f>
        <v/>
      </c>
      <c r="X759" s="125" t="str">
        <f>IF('2. Enter scores'!W763&lt;&gt;"",'2. Enter scores'!$B763-'2. Enter scores'!W763,"")</f>
        <v/>
      </c>
      <c r="Y759" s="125" t="str">
        <f>IF('2. Enter scores'!X763&lt;&gt;"",'2. Enter scores'!$B763-'2. Enter scores'!X763,"")</f>
        <v/>
      </c>
      <c r="Z759" s="125" t="str">
        <f>IF('2. Enter scores'!Y763&lt;&gt;"",'2. Enter scores'!$B763-'2. Enter scores'!Y763,"")</f>
        <v/>
      </c>
      <c r="AA759" s="125" t="str">
        <f>IF('2. Enter scores'!Z763&lt;&gt;"",'2. Enter scores'!$B763-'2. Enter scores'!Z763,"")</f>
        <v/>
      </c>
      <c r="AB759" s="125" t="str">
        <f>IF('2. Enter scores'!AA763&lt;&gt;"",'2. Enter scores'!$B763-'2. Enter scores'!AA763,"")</f>
        <v/>
      </c>
      <c r="AC759" s="125" t="str">
        <f>IF('2. Enter scores'!AB763&lt;&gt;"",'2. Enter scores'!$B763-'2. Enter scores'!AB763,"")</f>
        <v/>
      </c>
      <c r="AD759" s="125" t="str">
        <f>IF('2. Enter scores'!AC763&lt;&gt;"",'2. Enter scores'!$B763-'2. Enter scores'!AC763,"")</f>
        <v/>
      </c>
      <c r="AE759" s="125" t="str">
        <f>IF('2. Enter scores'!AD763&lt;&gt;"",'2. Enter scores'!$B763-'2. Enter scores'!AD763,"")</f>
        <v/>
      </c>
      <c r="AF759" s="125" t="str">
        <f>IF('2. Enter scores'!AE763&lt;&gt;"",'2. Enter scores'!$B763-'2. Enter scores'!AE763,"")</f>
        <v/>
      </c>
      <c r="AG759" s="125" t="str">
        <f>IF('2. Enter scores'!AF763&lt;&gt;"",'2. Enter scores'!$B763-'2. Enter scores'!AF763,"")</f>
        <v/>
      </c>
      <c r="AH759" s="125" t="str">
        <f>IF('2. Enter scores'!AG763&lt;&gt;"",'2. Enter scores'!$B763-'2. Enter scores'!AG763,"")</f>
        <v/>
      </c>
      <c r="AI759" s="125" t="str">
        <f>IF('2. Enter scores'!AH763&lt;&gt;"",'2. Enter scores'!$B763-'2. Enter scores'!AH763,"")</f>
        <v/>
      </c>
      <c r="AJ759" s="125" t="str">
        <f>IF('2. Enter scores'!AI763&lt;&gt;"",'2. Enter scores'!$B763-'2. Enter scores'!AI763,"")</f>
        <v/>
      </c>
      <c r="AK759" s="125" t="str">
        <f>IF('2. Enter scores'!AJ763&lt;&gt;"",'2. Enter scores'!$B763-'2. Enter scores'!AJ763,"")</f>
        <v/>
      </c>
      <c r="AL759" s="125" t="str">
        <f>IF('2. Enter scores'!AK763&lt;&gt;"",'2. Enter scores'!$B763-'2. Enter scores'!AK763,"")</f>
        <v/>
      </c>
      <c r="AM759" s="125" t="str">
        <f>IF('2. Enter scores'!AL763&lt;&gt;"",'2. Enter scores'!$B763-'2. Enter scores'!AL763,"")</f>
        <v/>
      </c>
      <c r="AN759" s="125" t="str">
        <f>IF('2. Enter scores'!AM763&lt;&gt;"",'2. Enter scores'!$B763-'2. Enter scores'!AM763,"")</f>
        <v/>
      </c>
      <c r="AO759" s="125" t="str">
        <f>IF('2. Enter scores'!AN763&lt;&gt;"",'2. Enter scores'!$B763-'2. Enter scores'!AN763,"")</f>
        <v/>
      </c>
      <c r="AP759" s="125" t="str">
        <f>IF('2. Enter scores'!AO763&lt;&gt;"",'2. Enter scores'!$B763-'2. Enter scores'!AO763,"")</f>
        <v/>
      </c>
      <c r="AQ759" s="125" t="str">
        <f>IF('2. Enter scores'!AP763&lt;&gt;"",'2. Enter scores'!$B763-'2. Enter scores'!AP763,"")</f>
        <v/>
      </c>
      <c r="AR759" s="125" t="str">
        <f>IF('2. Enter scores'!AQ763&lt;&gt;"",'2. Enter scores'!$B763-'2. Enter scores'!AQ763,"")</f>
        <v/>
      </c>
      <c r="AS759" s="125" t="str">
        <f>IF('2. Enter scores'!AR763&lt;&gt;"",'2. Enter scores'!$B763-'2. Enter scores'!AR763,"")</f>
        <v/>
      </c>
      <c r="AT759" s="125" t="str">
        <f>IF('2. Enter scores'!AS763&lt;&gt;"",'2. Enter scores'!$B763-'2. Enter scores'!AS763,"")</f>
        <v/>
      </c>
      <c r="AU759" s="125" t="str">
        <f>IF('2. Enter scores'!AT763&lt;&gt;"",'2. Enter scores'!$B763-'2. Enter scores'!AT763,"")</f>
        <v/>
      </c>
      <c r="AV759" s="125" t="str">
        <f>IF('2. Enter scores'!AU763&lt;&gt;"",'2. Enter scores'!$B763-'2. Enter scores'!AU763,"")</f>
        <v/>
      </c>
      <c r="AW759" s="125" t="str">
        <f>IF('2. Enter scores'!AV763&lt;&gt;"",'2. Enter scores'!$B763-'2. Enter scores'!AV763,"")</f>
        <v/>
      </c>
      <c r="AX759" s="125" t="str">
        <f>IF('2. Enter scores'!AW763&lt;&gt;"",'2. Enter scores'!$B763-'2. Enter scores'!AW763,"")</f>
        <v/>
      </c>
      <c r="AY759" s="125" t="str">
        <f>IF('2. Enter scores'!AX763&lt;&gt;"",'2. Enter scores'!$B763-'2. Enter scores'!AX763,"")</f>
        <v/>
      </c>
      <c r="AZ759" s="125" t="str">
        <f>IF('2. Enter scores'!AY763&lt;&gt;"",'2. Enter scores'!$B763-'2. Enter scores'!AY763,"")</f>
        <v/>
      </c>
      <c r="BA759" s="125" t="str">
        <f>IF('2. Enter scores'!AZ763&lt;&gt;"",'2. Enter scores'!$B763-'2. Enter scores'!AZ763,"")</f>
        <v/>
      </c>
      <c r="BB759" s="125" t="str">
        <f>IF('2. Enter scores'!BA763&lt;&gt;"",'2. Enter scores'!$B763-'2. Enter scores'!BA763,"")</f>
        <v/>
      </c>
      <c r="BC759" s="125" t="str">
        <f>IF('2. Enter scores'!BB763&lt;&gt;"",'2. Enter scores'!$B763-'2. Enter scores'!BB763,"")</f>
        <v/>
      </c>
      <c r="BD759" s="125" t="str">
        <f>IF('2. Enter scores'!BC763&lt;&gt;"",'2. Enter scores'!$B763-'2. Enter scores'!BC763,"")</f>
        <v/>
      </c>
      <c r="BE759" s="125" t="str">
        <f>IF('2. Enter scores'!BD763&lt;&gt;"",'2. Enter scores'!$B763-'2. Enter scores'!BD763,"")</f>
        <v/>
      </c>
      <c r="BF759" s="125" t="str">
        <f>IF('2. Enter scores'!BE763&lt;&gt;"",'2. Enter scores'!$B763-'2. Enter scores'!BE763,"")</f>
        <v/>
      </c>
      <c r="BG759" s="125" t="str">
        <f>IF('2. Enter scores'!BF763&lt;&gt;"",'2. Enter scores'!$B763-'2. Enter scores'!BF763,"")</f>
        <v/>
      </c>
      <c r="BH759" s="125" t="str">
        <f>IF('2. Enter scores'!BG763&lt;&gt;"",'2. Enter scores'!$B763-'2. Enter scores'!BG763,"")</f>
        <v/>
      </c>
      <c r="BI759" s="125" t="str">
        <f>IF('2. Enter scores'!BH763&lt;&gt;"",'2. Enter scores'!$B763-'2. Enter scores'!BH763,"")</f>
        <v/>
      </c>
      <c r="BJ759" s="125" t="str">
        <f>IF('2. Enter scores'!BI763&lt;&gt;"",'2. Enter scores'!$B763-'2. Enter scores'!BI763,"")</f>
        <v/>
      </c>
      <c r="BK759" s="125" t="str">
        <f>IF('2. Enter scores'!BJ763&lt;&gt;"",'2. Enter scores'!$B763-'2. Enter scores'!BJ763,"")</f>
        <v/>
      </c>
      <c r="BL759" s="125" t="str">
        <f>IF('2. Enter scores'!BK763&lt;&gt;"",'2. Enter scores'!$B763-'2. Enter scores'!BK763,"")</f>
        <v/>
      </c>
      <c r="BM759" s="125" t="str">
        <f>IF('2. Enter scores'!BL763&lt;&gt;"",'2. Enter scores'!$B763-'2. Enter scores'!BL763,"")</f>
        <v/>
      </c>
      <c r="BN759" s="125" t="str">
        <f>IF('2. Enter scores'!BM763&lt;&gt;"",'2. Enter scores'!$B763-'2. Enter scores'!BM763,"")</f>
        <v/>
      </c>
      <c r="BO759" s="125" t="str">
        <f>IF('2. Enter scores'!BN763&lt;&gt;"",'2. Enter scores'!$B763-'2. Enter scores'!BN763,"")</f>
        <v/>
      </c>
      <c r="BP759" s="108">
        <v>1000</v>
      </c>
    </row>
    <row r="760" spans="2:68" x14ac:dyDescent="0.35">
      <c r="B760" s="125" t="str">
        <f>IF('2. Enter scores'!A764&lt;&gt;"",'2. Enter scores'!A764,"")</f>
        <v/>
      </c>
      <c r="H760" s="125" t="str">
        <f>IF('2. Enter scores'!G764&lt;&gt;"",'2. Enter scores'!$B764-'2. Enter scores'!G764,"")</f>
        <v/>
      </c>
      <c r="I760" s="125" t="str">
        <f>IF('2. Enter scores'!H764&lt;&gt;"",'2. Enter scores'!$B764-'2. Enter scores'!H764,"")</f>
        <v/>
      </c>
      <c r="J760" s="125" t="str">
        <f>IF('2. Enter scores'!I764&lt;&gt;"",'2. Enter scores'!$B764-'2. Enter scores'!I764,"")</f>
        <v/>
      </c>
      <c r="K760" s="125" t="str">
        <f>IF('2. Enter scores'!J764&lt;&gt;"",'2. Enter scores'!$B764-'2. Enter scores'!J764,"")</f>
        <v/>
      </c>
      <c r="L760" s="125" t="str">
        <f>IF('2. Enter scores'!K764&lt;&gt;"",'2. Enter scores'!$B764-'2. Enter scores'!K764,"")</f>
        <v/>
      </c>
      <c r="M760" s="125" t="str">
        <f>IF('2. Enter scores'!L764&lt;&gt;"",'2. Enter scores'!$B764-'2. Enter scores'!L764,"")</f>
        <v/>
      </c>
      <c r="N760" s="125" t="str">
        <f>IF('2. Enter scores'!M764&lt;&gt;"",'2. Enter scores'!$B764-'2. Enter scores'!M764,"")</f>
        <v/>
      </c>
      <c r="O760" s="125" t="str">
        <f>IF('2. Enter scores'!N764&lt;&gt;"",'2. Enter scores'!$B764-'2. Enter scores'!N764,"")</f>
        <v/>
      </c>
      <c r="P760" s="125" t="str">
        <f>IF('2. Enter scores'!O764&lt;&gt;"",'2. Enter scores'!$B764-'2. Enter scores'!O764,"")</f>
        <v/>
      </c>
      <c r="Q760" s="125" t="str">
        <f>IF('2. Enter scores'!P764&lt;&gt;"",'2. Enter scores'!$B764-'2. Enter scores'!P764,"")</f>
        <v/>
      </c>
      <c r="R760" s="125" t="str">
        <f>IF('2. Enter scores'!Q764&lt;&gt;"",'2. Enter scores'!$B764-'2. Enter scores'!Q764,"")</f>
        <v/>
      </c>
      <c r="S760" s="125" t="str">
        <f>IF('2. Enter scores'!R764&lt;&gt;"",'2. Enter scores'!$B764-'2. Enter scores'!R764,"")</f>
        <v/>
      </c>
      <c r="T760" s="125" t="str">
        <f>IF('2. Enter scores'!S764&lt;&gt;"",'2. Enter scores'!$B764-'2. Enter scores'!S764,"")</f>
        <v/>
      </c>
      <c r="U760" s="125" t="str">
        <f>IF('2. Enter scores'!T764&lt;&gt;"",'2. Enter scores'!$B764-'2. Enter scores'!T764,"")</f>
        <v/>
      </c>
      <c r="V760" s="125" t="str">
        <f>IF('2. Enter scores'!U764&lt;&gt;"",'2. Enter scores'!$B764-'2. Enter scores'!U764,"")</f>
        <v/>
      </c>
      <c r="W760" s="125" t="str">
        <f>IF('2. Enter scores'!V764&lt;&gt;"",'2. Enter scores'!$B764-'2. Enter scores'!V764,"")</f>
        <v/>
      </c>
      <c r="X760" s="125" t="str">
        <f>IF('2. Enter scores'!W764&lt;&gt;"",'2. Enter scores'!$B764-'2. Enter scores'!W764,"")</f>
        <v/>
      </c>
      <c r="Y760" s="125" t="str">
        <f>IF('2. Enter scores'!X764&lt;&gt;"",'2. Enter scores'!$B764-'2. Enter scores'!X764,"")</f>
        <v/>
      </c>
      <c r="Z760" s="125" t="str">
        <f>IF('2. Enter scores'!Y764&lt;&gt;"",'2. Enter scores'!$B764-'2. Enter scores'!Y764,"")</f>
        <v/>
      </c>
      <c r="AA760" s="125" t="str">
        <f>IF('2. Enter scores'!Z764&lt;&gt;"",'2. Enter scores'!$B764-'2. Enter scores'!Z764,"")</f>
        <v/>
      </c>
      <c r="AB760" s="125" t="str">
        <f>IF('2. Enter scores'!AA764&lt;&gt;"",'2. Enter scores'!$B764-'2. Enter scores'!AA764,"")</f>
        <v/>
      </c>
      <c r="AC760" s="125" t="str">
        <f>IF('2. Enter scores'!AB764&lt;&gt;"",'2. Enter scores'!$B764-'2. Enter scores'!AB764,"")</f>
        <v/>
      </c>
      <c r="AD760" s="125" t="str">
        <f>IF('2. Enter scores'!AC764&lt;&gt;"",'2. Enter scores'!$B764-'2. Enter scores'!AC764,"")</f>
        <v/>
      </c>
      <c r="AE760" s="125" t="str">
        <f>IF('2. Enter scores'!AD764&lt;&gt;"",'2. Enter scores'!$B764-'2. Enter scores'!AD764,"")</f>
        <v/>
      </c>
      <c r="AF760" s="125" t="str">
        <f>IF('2. Enter scores'!AE764&lt;&gt;"",'2. Enter scores'!$B764-'2. Enter scores'!AE764,"")</f>
        <v/>
      </c>
      <c r="AG760" s="125" t="str">
        <f>IF('2. Enter scores'!AF764&lt;&gt;"",'2. Enter scores'!$B764-'2. Enter scores'!AF764,"")</f>
        <v/>
      </c>
      <c r="AH760" s="125" t="str">
        <f>IF('2. Enter scores'!AG764&lt;&gt;"",'2. Enter scores'!$B764-'2. Enter scores'!AG764,"")</f>
        <v/>
      </c>
      <c r="AI760" s="125" t="str">
        <f>IF('2. Enter scores'!AH764&lt;&gt;"",'2. Enter scores'!$B764-'2. Enter scores'!AH764,"")</f>
        <v/>
      </c>
      <c r="AJ760" s="125" t="str">
        <f>IF('2. Enter scores'!AI764&lt;&gt;"",'2. Enter scores'!$B764-'2. Enter scores'!AI764,"")</f>
        <v/>
      </c>
      <c r="AK760" s="125" t="str">
        <f>IF('2. Enter scores'!AJ764&lt;&gt;"",'2. Enter scores'!$B764-'2. Enter scores'!AJ764,"")</f>
        <v/>
      </c>
      <c r="AL760" s="125" t="str">
        <f>IF('2. Enter scores'!AK764&lt;&gt;"",'2. Enter scores'!$B764-'2. Enter scores'!AK764,"")</f>
        <v/>
      </c>
      <c r="AM760" s="125" t="str">
        <f>IF('2. Enter scores'!AL764&lt;&gt;"",'2. Enter scores'!$B764-'2. Enter scores'!AL764,"")</f>
        <v/>
      </c>
      <c r="AN760" s="125" t="str">
        <f>IF('2. Enter scores'!AM764&lt;&gt;"",'2. Enter scores'!$B764-'2. Enter scores'!AM764,"")</f>
        <v/>
      </c>
      <c r="AO760" s="125" t="str">
        <f>IF('2. Enter scores'!AN764&lt;&gt;"",'2. Enter scores'!$B764-'2. Enter scores'!AN764,"")</f>
        <v/>
      </c>
      <c r="AP760" s="125" t="str">
        <f>IF('2. Enter scores'!AO764&lt;&gt;"",'2. Enter scores'!$B764-'2. Enter scores'!AO764,"")</f>
        <v/>
      </c>
      <c r="AQ760" s="125" t="str">
        <f>IF('2. Enter scores'!AP764&lt;&gt;"",'2. Enter scores'!$B764-'2. Enter scores'!AP764,"")</f>
        <v/>
      </c>
      <c r="AR760" s="125" t="str">
        <f>IF('2. Enter scores'!AQ764&lt;&gt;"",'2. Enter scores'!$B764-'2. Enter scores'!AQ764,"")</f>
        <v/>
      </c>
      <c r="AS760" s="125" t="str">
        <f>IF('2. Enter scores'!AR764&lt;&gt;"",'2. Enter scores'!$B764-'2. Enter scores'!AR764,"")</f>
        <v/>
      </c>
      <c r="AT760" s="125" t="str">
        <f>IF('2. Enter scores'!AS764&lt;&gt;"",'2. Enter scores'!$B764-'2. Enter scores'!AS764,"")</f>
        <v/>
      </c>
      <c r="AU760" s="125" t="str">
        <f>IF('2. Enter scores'!AT764&lt;&gt;"",'2. Enter scores'!$B764-'2. Enter scores'!AT764,"")</f>
        <v/>
      </c>
      <c r="AV760" s="125" t="str">
        <f>IF('2. Enter scores'!AU764&lt;&gt;"",'2. Enter scores'!$B764-'2. Enter scores'!AU764,"")</f>
        <v/>
      </c>
      <c r="AW760" s="125" t="str">
        <f>IF('2. Enter scores'!AV764&lt;&gt;"",'2. Enter scores'!$B764-'2. Enter scores'!AV764,"")</f>
        <v/>
      </c>
      <c r="AX760" s="125" t="str">
        <f>IF('2. Enter scores'!AW764&lt;&gt;"",'2. Enter scores'!$B764-'2. Enter scores'!AW764,"")</f>
        <v/>
      </c>
      <c r="AY760" s="125" t="str">
        <f>IF('2. Enter scores'!AX764&lt;&gt;"",'2. Enter scores'!$B764-'2. Enter scores'!AX764,"")</f>
        <v/>
      </c>
      <c r="AZ760" s="125" t="str">
        <f>IF('2. Enter scores'!AY764&lt;&gt;"",'2. Enter scores'!$B764-'2. Enter scores'!AY764,"")</f>
        <v/>
      </c>
      <c r="BA760" s="125" t="str">
        <f>IF('2. Enter scores'!AZ764&lt;&gt;"",'2. Enter scores'!$B764-'2. Enter scores'!AZ764,"")</f>
        <v/>
      </c>
      <c r="BB760" s="125" t="str">
        <f>IF('2. Enter scores'!BA764&lt;&gt;"",'2. Enter scores'!$B764-'2. Enter scores'!BA764,"")</f>
        <v/>
      </c>
      <c r="BC760" s="125" t="str">
        <f>IF('2. Enter scores'!BB764&lt;&gt;"",'2. Enter scores'!$B764-'2. Enter scores'!BB764,"")</f>
        <v/>
      </c>
      <c r="BD760" s="125" t="str">
        <f>IF('2. Enter scores'!BC764&lt;&gt;"",'2. Enter scores'!$B764-'2. Enter scores'!BC764,"")</f>
        <v/>
      </c>
      <c r="BE760" s="125" t="str">
        <f>IF('2. Enter scores'!BD764&lt;&gt;"",'2. Enter scores'!$B764-'2. Enter scores'!BD764,"")</f>
        <v/>
      </c>
      <c r="BF760" s="125" t="str">
        <f>IF('2. Enter scores'!BE764&lt;&gt;"",'2. Enter scores'!$B764-'2. Enter scores'!BE764,"")</f>
        <v/>
      </c>
      <c r="BG760" s="125" t="str">
        <f>IF('2. Enter scores'!BF764&lt;&gt;"",'2. Enter scores'!$B764-'2. Enter scores'!BF764,"")</f>
        <v/>
      </c>
      <c r="BH760" s="125" t="str">
        <f>IF('2. Enter scores'!BG764&lt;&gt;"",'2. Enter scores'!$B764-'2. Enter scores'!BG764,"")</f>
        <v/>
      </c>
      <c r="BI760" s="125" t="str">
        <f>IF('2. Enter scores'!BH764&lt;&gt;"",'2. Enter scores'!$B764-'2. Enter scores'!BH764,"")</f>
        <v/>
      </c>
      <c r="BJ760" s="125" t="str">
        <f>IF('2. Enter scores'!BI764&lt;&gt;"",'2. Enter scores'!$B764-'2. Enter scores'!BI764,"")</f>
        <v/>
      </c>
      <c r="BK760" s="125" t="str">
        <f>IF('2. Enter scores'!BJ764&lt;&gt;"",'2. Enter scores'!$B764-'2. Enter scores'!BJ764,"")</f>
        <v/>
      </c>
      <c r="BL760" s="125" t="str">
        <f>IF('2. Enter scores'!BK764&lt;&gt;"",'2. Enter scores'!$B764-'2. Enter scores'!BK764,"")</f>
        <v/>
      </c>
      <c r="BM760" s="125" t="str">
        <f>IF('2. Enter scores'!BL764&lt;&gt;"",'2. Enter scores'!$B764-'2. Enter scores'!BL764,"")</f>
        <v/>
      </c>
      <c r="BN760" s="125" t="str">
        <f>IF('2. Enter scores'!BM764&lt;&gt;"",'2. Enter scores'!$B764-'2. Enter scores'!BM764,"")</f>
        <v/>
      </c>
      <c r="BO760" s="125" t="str">
        <f>IF('2. Enter scores'!BN764&lt;&gt;"",'2. Enter scores'!$B764-'2. Enter scores'!BN764,"")</f>
        <v/>
      </c>
      <c r="BP760" s="108">
        <v>1000</v>
      </c>
    </row>
    <row r="761" spans="2:68" x14ac:dyDescent="0.35">
      <c r="B761" s="125" t="str">
        <f>IF('2. Enter scores'!A765&lt;&gt;"",'2. Enter scores'!A765,"")</f>
        <v/>
      </c>
      <c r="H761" s="125" t="str">
        <f>IF('2. Enter scores'!G765&lt;&gt;"",'2. Enter scores'!$B765-'2. Enter scores'!G765,"")</f>
        <v/>
      </c>
      <c r="I761" s="125" t="str">
        <f>IF('2. Enter scores'!H765&lt;&gt;"",'2. Enter scores'!$B765-'2. Enter scores'!H765,"")</f>
        <v/>
      </c>
      <c r="J761" s="125" t="str">
        <f>IF('2. Enter scores'!I765&lt;&gt;"",'2. Enter scores'!$B765-'2. Enter scores'!I765,"")</f>
        <v/>
      </c>
      <c r="K761" s="125" t="str">
        <f>IF('2. Enter scores'!J765&lt;&gt;"",'2. Enter scores'!$B765-'2. Enter scores'!J765,"")</f>
        <v/>
      </c>
      <c r="L761" s="125" t="str">
        <f>IF('2. Enter scores'!K765&lt;&gt;"",'2. Enter scores'!$B765-'2. Enter scores'!K765,"")</f>
        <v/>
      </c>
      <c r="M761" s="125" t="str">
        <f>IF('2. Enter scores'!L765&lt;&gt;"",'2. Enter scores'!$B765-'2. Enter scores'!L765,"")</f>
        <v/>
      </c>
      <c r="N761" s="125" t="str">
        <f>IF('2. Enter scores'!M765&lt;&gt;"",'2. Enter scores'!$B765-'2. Enter scores'!M765,"")</f>
        <v/>
      </c>
      <c r="O761" s="125" t="str">
        <f>IF('2. Enter scores'!N765&lt;&gt;"",'2. Enter scores'!$B765-'2. Enter scores'!N765,"")</f>
        <v/>
      </c>
      <c r="P761" s="125" t="str">
        <f>IF('2. Enter scores'!O765&lt;&gt;"",'2. Enter scores'!$B765-'2. Enter scores'!O765,"")</f>
        <v/>
      </c>
      <c r="Q761" s="125" t="str">
        <f>IF('2. Enter scores'!P765&lt;&gt;"",'2. Enter scores'!$B765-'2. Enter scores'!P765,"")</f>
        <v/>
      </c>
      <c r="R761" s="125" t="str">
        <f>IF('2. Enter scores'!Q765&lt;&gt;"",'2. Enter scores'!$B765-'2. Enter scores'!Q765,"")</f>
        <v/>
      </c>
      <c r="S761" s="125" t="str">
        <f>IF('2. Enter scores'!R765&lt;&gt;"",'2. Enter scores'!$B765-'2. Enter scores'!R765,"")</f>
        <v/>
      </c>
      <c r="T761" s="125" t="str">
        <f>IF('2. Enter scores'!S765&lt;&gt;"",'2. Enter scores'!$B765-'2. Enter scores'!S765,"")</f>
        <v/>
      </c>
      <c r="U761" s="125" t="str">
        <f>IF('2. Enter scores'!T765&lt;&gt;"",'2. Enter scores'!$B765-'2. Enter scores'!T765,"")</f>
        <v/>
      </c>
      <c r="V761" s="125" t="str">
        <f>IF('2. Enter scores'!U765&lt;&gt;"",'2. Enter scores'!$B765-'2. Enter scores'!U765,"")</f>
        <v/>
      </c>
      <c r="W761" s="125" t="str">
        <f>IF('2. Enter scores'!V765&lt;&gt;"",'2. Enter scores'!$B765-'2. Enter scores'!V765,"")</f>
        <v/>
      </c>
      <c r="X761" s="125" t="str">
        <f>IF('2. Enter scores'!W765&lt;&gt;"",'2. Enter scores'!$B765-'2. Enter scores'!W765,"")</f>
        <v/>
      </c>
      <c r="Y761" s="125" t="str">
        <f>IF('2. Enter scores'!X765&lt;&gt;"",'2. Enter scores'!$B765-'2. Enter scores'!X765,"")</f>
        <v/>
      </c>
      <c r="Z761" s="125" t="str">
        <f>IF('2. Enter scores'!Y765&lt;&gt;"",'2. Enter scores'!$B765-'2. Enter scores'!Y765,"")</f>
        <v/>
      </c>
      <c r="AA761" s="125" t="str">
        <f>IF('2. Enter scores'!Z765&lt;&gt;"",'2. Enter scores'!$B765-'2. Enter scores'!Z765,"")</f>
        <v/>
      </c>
      <c r="AB761" s="125" t="str">
        <f>IF('2. Enter scores'!AA765&lt;&gt;"",'2. Enter scores'!$B765-'2. Enter scores'!AA765,"")</f>
        <v/>
      </c>
      <c r="AC761" s="125" t="str">
        <f>IF('2. Enter scores'!AB765&lt;&gt;"",'2. Enter scores'!$B765-'2. Enter scores'!AB765,"")</f>
        <v/>
      </c>
      <c r="AD761" s="125" t="str">
        <f>IF('2. Enter scores'!AC765&lt;&gt;"",'2. Enter scores'!$B765-'2. Enter scores'!AC765,"")</f>
        <v/>
      </c>
      <c r="AE761" s="125" t="str">
        <f>IF('2. Enter scores'!AD765&lt;&gt;"",'2. Enter scores'!$B765-'2. Enter scores'!AD765,"")</f>
        <v/>
      </c>
      <c r="AF761" s="125" t="str">
        <f>IF('2. Enter scores'!AE765&lt;&gt;"",'2. Enter scores'!$B765-'2. Enter scores'!AE765,"")</f>
        <v/>
      </c>
      <c r="AG761" s="125" t="str">
        <f>IF('2. Enter scores'!AF765&lt;&gt;"",'2. Enter scores'!$B765-'2. Enter scores'!AF765,"")</f>
        <v/>
      </c>
      <c r="AH761" s="125" t="str">
        <f>IF('2. Enter scores'!AG765&lt;&gt;"",'2. Enter scores'!$B765-'2. Enter scores'!AG765,"")</f>
        <v/>
      </c>
      <c r="AI761" s="125" t="str">
        <f>IF('2. Enter scores'!AH765&lt;&gt;"",'2. Enter scores'!$B765-'2. Enter scores'!AH765,"")</f>
        <v/>
      </c>
      <c r="AJ761" s="125" t="str">
        <f>IF('2. Enter scores'!AI765&lt;&gt;"",'2. Enter scores'!$B765-'2. Enter scores'!AI765,"")</f>
        <v/>
      </c>
      <c r="AK761" s="125" t="str">
        <f>IF('2. Enter scores'!AJ765&lt;&gt;"",'2. Enter scores'!$B765-'2. Enter scores'!AJ765,"")</f>
        <v/>
      </c>
      <c r="AL761" s="125" t="str">
        <f>IF('2. Enter scores'!AK765&lt;&gt;"",'2. Enter scores'!$B765-'2. Enter scores'!AK765,"")</f>
        <v/>
      </c>
      <c r="AM761" s="125" t="str">
        <f>IF('2. Enter scores'!AL765&lt;&gt;"",'2. Enter scores'!$B765-'2. Enter scores'!AL765,"")</f>
        <v/>
      </c>
      <c r="AN761" s="125" t="str">
        <f>IF('2. Enter scores'!AM765&lt;&gt;"",'2. Enter scores'!$B765-'2. Enter scores'!AM765,"")</f>
        <v/>
      </c>
      <c r="AO761" s="125" t="str">
        <f>IF('2. Enter scores'!AN765&lt;&gt;"",'2. Enter scores'!$B765-'2. Enter scores'!AN765,"")</f>
        <v/>
      </c>
      <c r="AP761" s="125" t="str">
        <f>IF('2. Enter scores'!AO765&lt;&gt;"",'2. Enter scores'!$B765-'2. Enter scores'!AO765,"")</f>
        <v/>
      </c>
      <c r="AQ761" s="125" t="str">
        <f>IF('2. Enter scores'!AP765&lt;&gt;"",'2. Enter scores'!$B765-'2. Enter scores'!AP765,"")</f>
        <v/>
      </c>
      <c r="AR761" s="125" t="str">
        <f>IF('2. Enter scores'!AQ765&lt;&gt;"",'2. Enter scores'!$B765-'2. Enter scores'!AQ765,"")</f>
        <v/>
      </c>
      <c r="AS761" s="125" t="str">
        <f>IF('2. Enter scores'!AR765&lt;&gt;"",'2. Enter scores'!$B765-'2. Enter scores'!AR765,"")</f>
        <v/>
      </c>
      <c r="AT761" s="125" t="str">
        <f>IF('2. Enter scores'!AS765&lt;&gt;"",'2. Enter scores'!$B765-'2. Enter scores'!AS765,"")</f>
        <v/>
      </c>
      <c r="AU761" s="125" t="str">
        <f>IF('2. Enter scores'!AT765&lt;&gt;"",'2. Enter scores'!$B765-'2. Enter scores'!AT765,"")</f>
        <v/>
      </c>
      <c r="AV761" s="125" t="str">
        <f>IF('2. Enter scores'!AU765&lt;&gt;"",'2. Enter scores'!$B765-'2. Enter scores'!AU765,"")</f>
        <v/>
      </c>
      <c r="AW761" s="125" t="str">
        <f>IF('2. Enter scores'!AV765&lt;&gt;"",'2. Enter scores'!$B765-'2. Enter scores'!AV765,"")</f>
        <v/>
      </c>
      <c r="AX761" s="125" t="str">
        <f>IF('2. Enter scores'!AW765&lt;&gt;"",'2. Enter scores'!$B765-'2. Enter scores'!AW765,"")</f>
        <v/>
      </c>
      <c r="AY761" s="125" t="str">
        <f>IF('2. Enter scores'!AX765&lt;&gt;"",'2. Enter scores'!$B765-'2. Enter scores'!AX765,"")</f>
        <v/>
      </c>
      <c r="AZ761" s="125" t="str">
        <f>IF('2. Enter scores'!AY765&lt;&gt;"",'2. Enter scores'!$B765-'2. Enter scores'!AY765,"")</f>
        <v/>
      </c>
      <c r="BA761" s="125" t="str">
        <f>IF('2. Enter scores'!AZ765&lt;&gt;"",'2. Enter scores'!$B765-'2. Enter scores'!AZ765,"")</f>
        <v/>
      </c>
      <c r="BB761" s="125" t="str">
        <f>IF('2. Enter scores'!BA765&lt;&gt;"",'2. Enter scores'!$B765-'2. Enter scores'!BA765,"")</f>
        <v/>
      </c>
      <c r="BC761" s="125" t="str">
        <f>IF('2. Enter scores'!BB765&lt;&gt;"",'2. Enter scores'!$B765-'2. Enter scores'!BB765,"")</f>
        <v/>
      </c>
      <c r="BD761" s="125" t="str">
        <f>IF('2. Enter scores'!BC765&lt;&gt;"",'2. Enter scores'!$B765-'2. Enter scores'!BC765,"")</f>
        <v/>
      </c>
      <c r="BE761" s="125" t="str">
        <f>IF('2. Enter scores'!BD765&lt;&gt;"",'2. Enter scores'!$B765-'2. Enter scores'!BD765,"")</f>
        <v/>
      </c>
      <c r="BF761" s="125" t="str">
        <f>IF('2. Enter scores'!BE765&lt;&gt;"",'2. Enter scores'!$B765-'2. Enter scores'!BE765,"")</f>
        <v/>
      </c>
      <c r="BG761" s="125" t="str">
        <f>IF('2. Enter scores'!BF765&lt;&gt;"",'2. Enter scores'!$B765-'2. Enter scores'!BF765,"")</f>
        <v/>
      </c>
      <c r="BH761" s="125" t="str">
        <f>IF('2. Enter scores'!BG765&lt;&gt;"",'2. Enter scores'!$B765-'2. Enter scores'!BG765,"")</f>
        <v/>
      </c>
      <c r="BI761" s="125" t="str">
        <f>IF('2. Enter scores'!BH765&lt;&gt;"",'2. Enter scores'!$B765-'2. Enter scores'!BH765,"")</f>
        <v/>
      </c>
      <c r="BJ761" s="125" t="str">
        <f>IF('2. Enter scores'!BI765&lt;&gt;"",'2. Enter scores'!$B765-'2. Enter scores'!BI765,"")</f>
        <v/>
      </c>
      <c r="BK761" s="125" t="str">
        <f>IF('2. Enter scores'!BJ765&lt;&gt;"",'2. Enter scores'!$B765-'2. Enter scores'!BJ765,"")</f>
        <v/>
      </c>
      <c r="BL761" s="125" t="str">
        <f>IF('2. Enter scores'!BK765&lt;&gt;"",'2. Enter scores'!$B765-'2. Enter scores'!BK765,"")</f>
        <v/>
      </c>
      <c r="BM761" s="125" t="str">
        <f>IF('2. Enter scores'!BL765&lt;&gt;"",'2. Enter scores'!$B765-'2. Enter scores'!BL765,"")</f>
        <v/>
      </c>
      <c r="BN761" s="125" t="str">
        <f>IF('2. Enter scores'!BM765&lt;&gt;"",'2. Enter scores'!$B765-'2. Enter scores'!BM765,"")</f>
        <v/>
      </c>
      <c r="BO761" s="125" t="str">
        <f>IF('2. Enter scores'!BN765&lt;&gt;"",'2. Enter scores'!$B765-'2. Enter scores'!BN765,"")</f>
        <v/>
      </c>
      <c r="BP761" s="108">
        <v>1000</v>
      </c>
    </row>
    <row r="762" spans="2:68" x14ac:dyDescent="0.35">
      <c r="B762" s="125" t="str">
        <f>IF('2. Enter scores'!A766&lt;&gt;"",'2. Enter scores'!A766,"")</f>
        <v/>
      </c>
      <c r="H762" s="125" t="str">
        <f>IF('2. Enter scores'!G766&lt;&gt;"",'2. Enter scores'!$B766-'2. Enter scores'!G766,"")</f>
        <v/>
      </c>
      <c r="I762" s="125" t="str">
        <f>IF('2. Enter scores'!H766&lt;&gt;"",'2. Enter scores'!$B766-'2. Enter scores'!H766,"")</f>
        <v/>
      </c>
      <c r="J762" s="125" t="str">
        <f>IF('2. Enter scores'!I766&lt;&gt;"",'2. Enter scores'!$B766-'2. Enter scores'!I766,"")</f>
        <v/>
      </c>
      <c r="K762" s="125" t="str">
        <f>IF('2. Enter scores'!J766&lt;&gt;"",'2. Enter scores'!$B766-'2. Enter scores'!J766,"")</f>
        <v/>
      </c>
      <c r="L762" s="125" t="str">
        <f>IF('2. Enter scores'!K766&lt;&gt;"",'2. Enter scores'!$B766-'2. Enter scores'!K766,"")</f>
        <v/>
      </c>
      <c r="M762" s="125" t="str">
        <f>IF('2. Enter scores'!L766&lt;&gt;"",'2. Enter scores'!$B766-'2. Enter scores'!L766,"")</f>
        <v/>
      </c>
      <c r="N762" s="125" t="str">
        <f>IF('2. Enter scores'!M766&lt;&gt;"",'2. Enter scores'!$B766-'2. Enter scores'!M766,"")</f>
        <v/>
      </c>
      <c r="O762" s="125" t="str">
        <f>IF('2. Enter scores'!N766&lt;&gt;"",'2. Enter scores'!$B766-'2. Enter scores'!N766,"")</f>
        <v/>
      </c>
      <c r="P762" s="125" t="str">
        <f>IF('2. Enter scores'!O766&lt;&gt;"",'2. Enter scores'!$B766-'2. Enter scores'!O766,"")</f>
        <v/>
      </c>
      <c r="Q762" s="125" t="str">
        <f>IF('2. Enter scores'!P766&lt;&gt;"",'2. Enter scores'!$B766-'2. Enter scores'!P766,"")</f>
        <v/>
      </c>
      <c r="R762" s="125" t="str">
        <f>IF('2. Enter scores'!Q766&lt;&gt;"",'2. Enter scores'!$B766-'2. Enter scores'!Q766,"")</f>
        <v/>
      </c>
      <c r="S762" s="125" t="str">
        <f>IF('2. Enter scores'!R766&lt;&gt;"",'2. Enter scores'!$B766-'2. Enter scores'!R766,"")</f>
        <v/>
      </c>
      <c r="T762" s="125" t="str">
        <f>IF('2. Enter scores'!S766&lt;&gt;"",'2. Enter scores'!$B766-'2. Enter scores'!S766,"")</f>
        <v/>
      </c>
      <c r="U762" s="125" t="str">
        <f>IF('2. Enter scores'!T766&lt;&gt;"",'2. Enter scores'!$B766-'2. Enter scores'!T766,"")</f>
        <v/>
      </c>
      <c r="V762" s="125" t="str">
        <f>IF('2. Enter scores'!U766&lt;&gt;"",'2. Enter scores'!$B766-'2. Enter scores'!U766,"")</f>
        <v/>
      </c>
      <c r="W762" s="125" t="str">
        <f>IF('2. Enter scores'!V766&lt;&gt;"",'2. Enter scores'!$B766-'2. Enter scores'!V766,"")</f>
        <v/>
      </c>
      <c r="X762" s="125" t="str">
        <f>IF('2. Enter scores'!W766&lt;&gt;"",'2. Enter scores'!$B766-'2. Enter scores'!W766,"")</f>
        <v/>
      </c>
      <c r="Y762" s="125" t="str">
        <f>IF('2. Enter scores'!X766&lt;&gt;"",'2. Enter scores'!$B766-'2. Enter scores'!X766,"")</f>
        <v/>
      </c>
      <c r="Z762" s="125" t="str">
        <f>IF('2. Enter scores'!Y766&lt;&gt;"",'2. Enter scores'!$B766-'2. Enter scores'!Y766,"")</f>
        <v/>
      </c>
      <c r="AA762" s="125" t="str">
        <f>IF('2. Enter scores'!Z766&lt;&gt;"",'2. Enter scores'!$B766-'2. Enter scores'!Z766,"")</f>
        <v/>
      </c>
      <c r="AB762" s="125" t="str">
        <f>IF('2. Enter scores'!AA766&lt;&gt;"",'2. Enter scores'!$B766-'2. Enter scores'!AA766,"")</f>
        <v/>
      </c>
      <c r="AC762" s="125" t="str">
        <f>IF('2. Enter scores'!AB766&lt;&gt;"",'2. Enter scores'!$B766-'2. Enter scores'!AB766,"")</f>
        <v/>
      </c>
      <c r="AD762" s="125" t="str">
        <f>IF('2. Enter scores'!AC766&lt;&gt;"",'2. Enter scores'!$B766-'2. Enter scores'!AC766,"")</f>
        <v/>
      </c>
      <c r="AE762" s="125" t="str">
        <f>IF('2. Enter scores'!AD766&lt;&gt;"",'2. Enter scores'!$B766-'2. Enter scores'!AD766,"")</f>
        <v/>
      </c>
      <c r="AF762" s="125" t="str">
        <f>IF('2. Enter scores'!AE766&lt;&gt;"",'2. Enter scores'!$B766-'2. Enter scores'!AE766,"")</f>
        <v/>
      </c>
      <c r="AG762" s="125" t="str">
        <f>IF('2. Enter scores'!AF766&lt;&gt;"",'2. Enter scores'!$B766-'2. Enter scores'!AF766,"")</f>
        <v/>
      </c>
      <c r="AH762" s="125" t="str">
        <f>IF('2. Enter scores'!AG766&lt;&gt;"",'2. Enter scores'!$B766-'2. Enter scores'!AG766,"")</f>
        <v/>
      </c>
      <c r="AI762" s="125" t="str">
        <f>IF('2. Enter scores'!AH766&lt;&gt;"",'2. Enter scores'!$B766-'2. Enter scores'!AH766,"")</f>
        <v/>
      </c>
      <c r="AJ762" s="125" t="str">
        <f>IF('2. Enter scores'!AI766&lt;&gt;"",'2. Enter scores'!$B766-'2. Enter scores'!AI766,"")</f>
        <v/>
      </c>
      <c r="AK762" s="125" t="str">
        <f>IF('2. Enter scores'!AJ766&lt;&gt;"",'2. Enter scores'!$B766-'2. Enter scores'!AJ766,"")</f>
        <v/>
      </c>
      <c r="AL762" s="125" t="str">
        <f>IF('2. Enter scores'!AK766&lt;&gt;"",'2. Enter scores'!$B766-'2. Enter scores'!AK766,"")</f>
        <v/>
      </c>
      <c r="AM762" s="125" t="str">
        <f>IF('2. Enter scores'!AL766&lt;&gt;"",'2. Enter scores'!$B766-'2. Enter scores'!AL766,"")</f>
        <v/>
      </c>
      <c r="AN762" s="125" t="str">
        <f>IF('2. Enter scores'!AM766&lt;&gt;"",'2. Enter scores'!$B766-'2. Enter scores'!AM766,"")</f>
        <v/>
      </c>
      <c r="AO762" s="125" t="str">
        <f>IF('2. Enter scores'!AN766&lt;&gt;"",'2. Enter scores'!$B766-'2. Enter scores'!AN766,"")</f>
        <v/>
      </c>
      <c r="AP762" s="125" t="str">
        <f>IF('2. Enter scores'!AO766&lt;&gt;"",'2. Enter scores'!$B766-'2. Enter scores'!AO766,"")</f>
        <v/>
      </c>
      <c r="AQ762" s="125" t="str">
        <f>IF('2. Enter scores'!AP766&lt;&gt;"",'2. Enter scores'!$B766-'2. Enter scores'!AP766,"")</f>
        <v/>
      </c>
      <c r="AR762" s="125" t="str">
        <f>IF('2. Enter scores'!AQ766&lt;&gt;"",'2. Enter scores'!$B766-'2. Enter scores'!AQ766,"")</f>
        <v/>
      </c>
      <c r="AS762" s="125" t="str">
        <f>IF('2. Enter scores'!AR766&lt;&gt;"",'2. Enter scores'!$B766-'2. Enter scores'!AR766,"")</f>
        <v/>
      </c>
      <c r="AT762" s="125" t="str">
        <f>IF('2. Enter scores'!AS766&lt;&gt;"",'2. Enter scores'!$B766-'2. Enter scores'!AS766,"")</f>
        <v/>
      </c>
      <c r="AU762" s="125" t="str">
        <f>IF('2. Enter scores'!AT766&lt;&gt;"",'2. Enter scores'!$B766-'2. Enter scores'!AT766,"")</f>
        <v/>
      </c>
      <c r="AV762" s="125" t="str">
        <f>IF('2. Enter scores'!AU766&lt;&gt;"",'2. Enter scores'!$B766-'2. Enter scores'!AU766,"")</f>
        <v/>
      </c>
      <c r="AW762" s="125" t="str">
        <f>IF('2. Enter scores'!AV766&lt;&gt;"",'2. Enter scores'!$B766-'2. Enter scores'!AV766,"")</f>
        <v/>
      </c>
      <c r="AX762" s="125" t="str">
        <f>IF('2. Enter scores'!AW766&lt;&gt;"",'2. Enter scores'!$B766-'2. Enter scores'!AW766,"")</f>
        <v/>
      </c>
      <c r="AY762" s="125" t="str">
        <f>IF('2. Enter scores'!AX766&lt;&gt;"",'2. Enter scores'!$B766-'2. Enter scores'!AX766,"")</f>
        <v/>
      </c>
      <c r="AZ762" s="125" t="str">
        <f>IF('2. Enter scores'!AY766&lt;&gt;"",'2. Enter scores'!$B766-'2. Enter scores'!AY766,"")</f>
        <v/>
      </c>
      <c r="BA762" s="125" t="str">
        <f>IF('2. Enter scores'!AZ766&lt;&gt;"",'2. Enter scores'!$B766-'2. Enter scores'!AZ766,"")</f>
        <v/>
      </c>
      <c r="BB762" s="125" t="str">
        <f>IF('2. Enter scores'!BA766&lt;&gt;"",'2. Enter scores'!$B766-'2. Enter scores'!BA766,"")</f>
        <v/>
      </c>
      <c r="BC762" s="125" t="str">
        <f>IF('2. Enter scores'!BB766&lt;&gt;"",'2. Enter scores'!$B766-'2. Enter scores'!BB766,"")</f>
        <v/>
      </c>
      <c r="BD762" s="125" t="str">
        <f>IF('2. Enter scores'!BC766&lt;&gt;"",'2. Enter scores'!$B766-'2. Enter scores'!BC766,"")</f>
        <v/>
      </c>
      <c r="BE762" s="125" t="str">
        <f>IF('2. Enter scores'!BD766&lt;&gt;"",'2. Enter scores'!$B766-'2. Enter scores'!BD766,"")</f>
        <v/>
      </c>
      <c r="BF762" s="125" t="str">
        <f>IF('2. Enter scores'!BE766&lt;&gt;"",'2. Enter scores'!$B766-'2. Enter scores'!BE766,"")</f>
        <v/>
      </c>
      <c r="BG762" s="125" t="str">
        <f>IF('2. Enter scores'!BF766&lt;&gt;"",'2. Enter scores'!$B766-'2. Enter scores'!BF766,"")</f>
        <v/>
      </c>
      <c r="BH762" s="125" t="str">
        <f>IF('2. Enter scores'!BG766&lt;&gt;"",'2. Enter scores'!$B766-'2. Enter scores'!BG766,"")</f>
        <v/>
      </c>
      <c r="BI762" s="125" t="str">
        <f>IF('2. Enter scores'!BH766&lt;&gt;"",'2. Enter scores'!$B766-'2. Enter scores'!BH766,"")</f>
        <v/>
      </c>
      <c r="BJ762" s="125" t="str">
        <f>IF('2. Enter scores'!BI766&lt;&gt;"",'2. Enter scores'!$B766-'2. Enter scores'!BI766,"")</f>
        <v/>
      </c>
      <c r="BK762" s="125" t="str">
        <f>IF('2. Enter scores'!BJ766&lt;&gt;"",'2. Enter scores'!$B766-'2. Enter scores'!BJ766,"")</f>
        <v/>
      </c>
      <c r="BL762" s="125" t="str">
        <f>IF('2. Enter scores'!BK766&lt;&gt;"",'2. Enter scores'!$B766-'2. Enter scores'!BK766,"")</f>
        <v/>
      </c>
      <c r="BM762" s="125" t="str">
        <f>IF('2. Enter scores'!BL766&lt;&gt;"",'2. Enter scores'!$B766-'2. Enter scores'!BL766,"")</f>
        <v/>
      </c>
      <c r="BN762" s="125" t="str">
        <f>IF('2. Enter scores'!BM766&lt;&gt;"",'2. Enter scores'!$B766-'2. Enter scores'!BM766,"")</f>
        <v/>
      </c>
      <c r="BO762" s="125" t="str">
        <f>IF('2. Enter scores'!BN766&lt;&gt;"",'2. Enter scores'!$B766-'2. Enter scores'!BN766,"")</f>
        <v/>
      </c>
      <c r="BP762" s="108">
        <v>1000</v>
      </c>
    </row>
    <row r="763" spans="2:68" x14ac:dyDescent="0.35">
      <c r="B763" s="125" t="str">
        <f>IF('2. Enter scores'!A767&lt;&gt;"",'2. Enter scores'!A767,"")</f>
        <v/>
      </c>
      <c r="H763" s="125" t="str">
        <f>IF('2. Enter scores'!G767&lt;&gt;"",'2. Enter scores'!$B767-'2. Enter scores'!G767,"")</f>
        <v/>
      </c>
      <c r="I763" s="125" t="str">
        <f>IF('2. Enter scores'!H767&lt;&gt;"",'2. Enter scores'!$B767-'2. Enter scores'!H767,"")</f>
        <v/>
      </c>
      <c r="J763" s="125" t="str">
        <f>IF('2. Enter scores'!I767&lt;&gt;"",'2. Enter scores'!$B767-'2. Enter scores'!I767,"")</f>
        <v/>
      </c>
      <c r="K763" s="125" t="str">
        <f>IF('2. Enter scores'!J767&lt;&gt;"",'2. Enter scores'!$B767-'2. Enter scores'!J767,"")</f>
        <v/>
      </c>
      <c r="L763" s="125" t="str">
        <f>IF('2. Enter scores'!K767&lt;&gt;"",'2. Enter scores'!$B767-'2. Enter scores'!K767,"")</f>
        <v/>
      </c>
      <c r="M763" s="125" t="str">
        <f>IF('2. Enter scores'!L767&lt;&gt;"",'2. Enter scores'!$B767-'2. Enter scores'!L767,"")</f>
        <v/>
      </c>
      <c r="N763" s="125" t="str">
        <f>IF('2. Enter scores'!M767&lt;&gt;"",'2. Enter scores'!$B767-'2. Enter scores'!M767,"")</f>
        <v/>
      </c>
      <c r="O763" s="125" t="str">
        <f>IF('2. Enter scores'!N767&lt;&gt;"",'2. Enter scores'!$B767-'2. Enter scores'!N767,"")</f>
        <v/>
      </c>
      <c r="P763" s="125" t="str">
        <f>IF('2. Enter scores'!O767&lt;&gt;"",'2. Enter scores'!$B767-'2. Enter scores'!O767,"")</f>
        <v/>
      </c>
      <c r="Q763" s="125" t="str">
        <f>IF('2. Enter scores'!P767&lt;&gt;"",'2. Enter scores'!$B767-'2. Enter scores'!P767,"")</f>
        <v/>
      </c>
      <c r="R763" s="125" t="str">
        <f>IF('2. Enter scores'!Q767&lt;&gt;"",'2. Enter scores'!$B767-'2. Enter scores'!Q767,"")</f>
        <v/>
      </c>
      <c r="S763" s="125" t="str">
        <f>IF('2. Enter scores'!R767&lt;&gt;"",'2. Enter scores'!$B767-'2. Enter scores'!R767,"")</f>
        <v/>
      </c>
      <c r="T763" s="125" t="str">
        <f>IF('2. Enter scores'!S767&lt;&gt;"",'2. Enter scores'!$B767-'2. Enter scores'!S767,"")</f>
        <v/>
      </c>
      <c r="U763" s="125" t="str">
        <f>IF('2. Enter scores'!T767&lt;&gt;"",'2. Enter scores'!$B767-'2. Enter scores'!T767,"")</f>
        <v/>
      </c>
      <c r="V763" s="125" t="str">
        <f>IF('2. Enter scores'!U767&lt;&gt;"",'2. Enter scores'!$B767-'2. Enter scores'!U767,"")</f>
        <v/>
      </c>
      <c r="W763" s="125" t="str">
        <f>IF('2. Enter scores'!V767&lt;&gt;"",'2. Enter scores'!$B767-'2. Enter scores'!V767,"")</f>
        <v/>
      </c>
      <c r="X763" s="125" t="str">
        <f>IF('2. Enter scores'!W767&lt;&gt;"",'2. Enter scores'!$B767-'2. Enter scores'!W767,"")</f>
        <v/>
      </c>
      <c r="Y763" s="125" t="str">
        <f>IF('2. Enter scores'!X767&lt;&gt;"",'2. Enter scores'!$B767-'2. Enter scores'!X767,"")</f>
        <v/>
      </c>
      <c r="Z763" s="125" t="str">
        <f>IF('2. Enter scores'!Y767&lt;&gt;"",'2. Enter scores'!$B767-'2. Enter scores'!Y767,"")</f>
        <v/>
      </c>
      <c r="AA763" s="125" t="str">
        <f>IF('2. Enter scores'!Z767&lt;&gt;"",'2. Enter scores'!$B767-'2. Enter scores'!Z767,"")</f>
        <v/>
      </c>
      <c r="AB763" s="125" t="str">
        <f>IF('2. Enter scores'!AA767&lt;&gt;"",'2. Enter scores'!$B767-'2. Enter scores'!AA767,"")</f>
        <v/>
      </c>
      <c r="AC763" s="125" t="str">
        <f>IF('2. Enter scores'!AB767&lt;&gt;"",'2. Enter scores'!$B767-'2. Enter scores'!AB767,"")</f>
        <v/>
      </c>
      <c r="AD763" s="125" t="str">
        <f>IF('2. Enter scores'!AC767&lt;&gt;"",'2. Enter scores'!$B767-'2. Enter scores'!AC767,"")</f>
        <v/>
      </c>
      <c r="AE763" s="125" t="str">
        <f>IF('2. Enter scores'!AD767&lt;&gt;"",'2. Enter scores'!$B767-'2. Enter scores'!AD767,"")</f>
        <v/>
      </c>
      <c r="AF763" s="125" t="str">
        <f>IF('2. Enter scores'!AE767&lt;&gt;"",'2. Enter scores'!$B767-'2. Enter scores'!AE767,"")</f>
        <v/>
      </c>
      <c r="AG763" s="125" t="str">
        <f>IF('2. Enter scores'!AF767&lt;&gt;"",'2. Enter scores'!$B767-'2. Enter scores'!AF767,"")</f>
        <v/>
      </c>
      <c r="AH763" s="125" t="str">
        <f>IF('2. Enter scores'!AG767&lt;&gt;"",'2. Enter scores'!$B767-'2. Enter scores'!AG767,"")</f>
        <v/>
      </c>
      <c r="AI763" s="125" t="str">
        <f>IF('2. Enter scores'!AH767&lt;&gt;"",'2. Enter scores'!$B767-'2. Enter scores'!AH767,"")</f>
        <v/>
      </c>
      <c r="AJ763" s="125" t="str">
        <f>IF('2. Enter scores'!AI767&lt;&gt;"",'2. Enter scores'!$B767-'2. Enter scores'!AI767,"")</f>
        <v/>
      </c>
      <c r="AK763" s="125" t="str">
        <f>IF('2. Enter scores'!AJ767&lt;&gt;"",'2. Enter scores'!$B767-'2. Enter scores'!AJ767,"")</f>
        <v/>
      </c>
      <c r="AL763" s="125" t="str">
        <f>IF('2. Enter scores'!AK767&lt;&gt;"",'2. Enter scores'!$B767-'2. Enter scores'!AK767,"")</f>
        <v/>
      </c>
      <c r="AM763" s="125" t="str">
        <f>IF('2. Enter scores'!AL767&lt;&gt;"",'2. Enter scores'!$B767-'2. Enter scores'!AL767,"")</f>
        <v/>
      </c>
      <c r="AN763" s="125" t="str">
        <f>IF('2. Enter scores'!AM767&lt;&gt;"",'2. Enter scores'!$B767-'2. Enter scores'!AM767,"")</f>
        <v/>
      </c>
      <c r="AO763" s="125" t="str">
        <f>IF('2. Enter scores'!AN767&lt;&gt;"",'2. Enter scores'!$B767-'2. Enter scores'!AN767,"")</f>
        <v/>
      </c>
      <c r="AP763" s="125" t="str">
        <f>IF('2. Enter scores'!AO767&lt;&gt;"",'2. Enter scores'!$B767-'2. Enter scores'!AO767,"")</f>
        <v/>
      </c>
      <c r="AQ763" s="125" t="str">
        <f>IF('2. Enter scores'!AP767&lt;&gt;"",'2. Enter scores'!$B767-'2. Enter scores'!AP767,"")</f>
        <v/>
      </c>
      <c r="AR763" s="125" t="str">
        <f>IF('2. Enter scores'!AQ767&lt;&gt;"",'2. Enter scores'!$B767-'2. Enter scores'!AQ767,"")</f>
        <v/>
      </c>
      <c r="AS763" s="125" t="str">
        <f>IF('2. Enter scores'!AR767&lt;&gt;"",'2. Enter scores'!$B767-'2. Enter scores'!AR767,"")</f>
        <v/>
      </c>
      <c r="AT763" s="125" t="str">
        <f>IF('2. Enter scores'!AS767&lt;&gt;"",'2. Enter scores'!$B767-'2. Enter scores'!AS767,"")</f>
        <v/>
      </c>
      <c r="AU763" s="125" t="str">
        <f>IF('2. Enter scores'!AT767&lt;&gt;"",'2. Enter scores'!$B767-'2. Enter scores'!AT767,"")</f>
        <v/>
      </c>
      <c r="AV763" s="125" t="str">
        <f>IF('2. Enter scores'!AU767&lt;&gt;"",'2. Enter scores'!$B767-'2. Enter scores'!AU767,"")</f>
        <v/>
      </c>
      <c r="AW763" s="125" t="str">
        <f>IF('2. Enter scores'!AV767&lt;&gt;"",'2. Enter scores'!$B767-'2. Enter scores'!AV767,"")</f>
        <v/>
      </c>
      <c r="AX763" s="125" t="str">
        <f>IF('2. Enter scores'!AW767&lt;&gt;"",'2. Enter scores'!$B767-'2. Enter scores'!AW767,"")</f>
        <v/>
      </c>
      <c r="AY763" s="125" t="str">
        <f>IF('2. Enter scores'!AX767&lt;&gt;"",'2. Enter scores'!$B767-'2. Enter scores'!AX767,"")</f>
        <v/>
      </c>
      <c r="AZ763" s="125" t="str">
        <f>IF('2. Enter scores'!AY767&lt;&gt;"",'2. Enter scores'!$B767-'2. Enter scores'!AY767,"")</f>
        <v/>
      </c>
      <c r="BA763" s="125" t="str">
        <f>IF('2. Enter scores'!AZ767&lt;&gt;"",'2. Enter scores'!$B767-'2. Enter scores'!AZ767,"")</f>
        <v/>
      </c>
      <c r="BB763" s="125" t="str">
        <f>IF('2. Enter scores'!BA767&lt;&gt;"",'2. Enter scores'!$B767-'2. Enter scores'!BA767,"")</f>
        <v/>
      </c>
      <c r="BC763" s="125" t="str">
        <f>IF('2. Enter scores'!BB767&lt;&gt;"",'2. Enter scores'!$B767-'2. Enter scores'!BB767,"")</f>
        <v/>
      </c>
      <c r="BD763" s="125" t="str">
        <f>IF('2. Enter scores'!BC767&lt;&gt;"",'2. Enter scores'!$B767-'2. Enter scores'!BC767,"")</f>
        <v/>
      </c>
      <c r="BE763" s="125" t="str">
        <f>IF('2. Enter scores'!BD767&lt;&gt;"",'2. Enter scores'!$B767-'2. Enter scores'!BD767,"")</f>
        <v/>
      </c>
      <c r="BF763" s="125" t="str">
        <f>IF('2. Enter scores'!BE767&lt;&gt;"",'2. Enter scores'!$B767-'2. Enter scores'!BE767,"")</f>
        <v/>
      </c>
      <c r="BG763" s="125" t="str">
        <f>IF('2. Enter scores'!BF767&lt;&gt;"",'2. Enter scores'!$B767-'2. Enter scores'!BF767,"")</f>
        <v/>
      </c>
      <c r="BH763" s="125" t="str">
        <f>IF('2. Enter scores'!BG767&lt;&gt;"",'2. Enter scores'!$B767-'2. Enter scores'!BG767,"")</f>
        <v/>
      </c>
      <c r="BI763" s="125" t="str">
        <f>IF('2. Enter scores'!BH767&lt;&gt;"",'2. Enter scores'!$B767-'2. Enter scores'!BH767,"")</f>
        <v/>
      </c>
      <c r="BJ763" s="125" t="str">
        <f>IF('2. Enter scores'!BI767&lt;&gt;"",'2. Enter scores'!$B767-'2. Enter scores'!BI767,"")</f>
        <v/>
      </c>
      <c r="BK763" s="125" t="str">
        <f>IF('2. Enter scores'!BJ767&lt;&gt;"",'2. Enter scores'!$B767-'2. Enter scores'!BJ767,"")</f>
        <v/>
      </c>
      <c r="BL763" s="125" t="str">
        <f>IF('2. Enter scores'!BK767&lt;&gt;"",'2. Enter scores'!$B767-'2. Enter scores'!BK767,"")</f>
        <v/>
      </c>
      <c r="BM763" s="125" t="str">
        <f>IF('2. Enter scores'!BL767&lt;&gt;"",'2. Enter scores'!$B767-'2. Enter scores'!BL767,"")</f>
        <v/>
      </c>
      <c r="BN763" s="125" t="str">
        <f>IF('2. Enter scores'!BM767&lt;&gt;"",'2. Enter scores'!$B767-'2. Enter scores'!BM767,"")</f>
        <v/>
      </c>
      <c r="BO763" s="125" t="str">
        <f>IF('2. Enter scores'!BN767&lt;&gt;"",'2. Enter scores'!$B767-'2. Enter scores'!BN767,"")</f>
        <v/>
      </c>
      <c r="BP763" s="108">
        <v>1000</v>
      </c>
    </row>
    <row r="764" spans="2:68" x14ac:dyDescent="0.35">
      <c r="B764" s="125" t="str">
        <f>IF('2. Enter scores'!A768&lt;&gt;"",'2. Enter scores'!A768,"")</f>
        <v/>
      </c>
      <c r="H764" s="125" t="str">
        <f>IF('2. Enter scores'!G768&lt;&gt;"",'2. Enter scores'!$B768-'2. Enter scores'!G768,"")</f>
        <v/>
      </c>
      <c r="I764" s="125" t="str">
        <f>IF('2. Enter scores'!H768&lt;&gt;"",'2. Enter scores'!$B768-'2. Enter scores'!H768,"")</f>
        <v/>
      </c>
      <c r="J764" s="125" t="str">
        <f>IF('2. Enter scores'!I768&lt;&gt;"",'2. Enter scores'!$B768-'2. Enter scores'!I768,"")</f>
        <v/>
      </c>
      <c r="K764" s="125" t="str">
        <f>IF('2. Enter scores'!J768&lt;&gt;"",'2. Enter scores'!$B768-'2. Enter scores'!J768,"")</f>
        <v/>
      </c>
      <c r="L764" s="125" t="str">
        <f>IF('2. Enter scores'!K768&lt;&gt;"",'2. Enter scores'!$B768-'2. Enter scores'!K768,"")</f>
        <v/>
      </c>
      <c r="M764" s="125" t="str">
        <f>IF('2. Enter scores'!L768&lt;&gt;"",'2. Enter scores'!$B768-'2. Enter scores'!L768,"")</f>
        <v/>
      </c>
      <c r="N764" s="125" t="str">
        <f>IF('2. Enter scores'!M768&lt;&gt;"",'2. Enter scores'!$B768-'2. Enter scores'!M768,"")</f>
        <v/>
      </c>
      <c r="O764" s="125" t="str">
        <f>IF('2. Enter scores'!N768&lt;&gt;"",'2. Enter scores'!$B768-'2. Enter scores'!N768,"")</f>
        <v/>
      </c>
      <c r="P764" s="125" t="str">
        <f>IF('2. Enter scores'!O768&lt;&gt;"",'2. Enter scores'!$B768-'2. Enter scores'!O768,"")</f>
        <v/>
      </c>
      <c r="Q764" s="125" t="str">
        <f>IF('2. Enter scores'!P768&lt;&gt;"",'2. Enter scores'!$B768-'2. Enter scores'!P768,"")</f>
        <v/>
      </c>
      <c r="R764" s="125" t="str">
        <f>IF('2. Enter scores'!Q768&lt;&gt;"",'2. Enter scores'!$B768-'2. Enter scores'!Q768,"")</f>
        <v/>
      </c>
      <c r="S764" s="125" t="str">
        <f>IF('2. Enter scores'!R768&lt;&gt;"",'2. Enter scores'!$B768-'2. Enter scores'!R768,"")</f>
        <v/>
      </c>
      <c r="T764" s="125" t="str">
        <f>IF('2. Enter scores'!S768&lt;&gt;"",'2. Enter scores'!$B768-'2. Enter scores'!S768,"")</f>
        <v/>
      </c>
      <c r="U764" s="125" t="str">
        <f>IF('2. Enter scores'!T768&lt;&gt;"",'2. Enter scores'!$B768-'2. Enter scores'!T768,"")</f>
        <v/>
      </c>
      <c r="V764" s="125" t="str">
        <f>IF('2. Enter scores'!U768&lt;&gt;"",'2. Enter scores'!$B768-'2. Enter scores'!U768,"")</f>
        <v/>
      </c>
      <c r="W764" s="125" t="str">
        <f>IF('2. Enter scores'!V768&lt;&gt;"",'2. Enter scores'!$B768-'2. Enter scores'!V768,"")</f>
        <v/>
      </c>
      <c r="X764" s="125" t="str">
        <f>IF('2. Enter scores'!W768&lt;&gt;"",'2. Enter scores'!$B768-'2. Enter scores'!W768,"")</f>
        <v/>
      </c>
      <c r="Y764" s="125" t="str">
        <f>IF('2. Enter scores'!X768&lt;&gt;"",'2. Enter scores'!$B768-'2. Enter scores'!X768,"")</f>
        <v/>
      </c>
      <c r="Z764" s="125" t="str">
        <f>IF('2. Enter scores'!Y768&lt;&gt;"",'2. Enter scores'!$B768-'2. Enter scores'!Y768,"")</f>
        <v/>
      </c>
      <c r="AA764" s="125" t="str">
        <f>IF('2. Enter scores'!Z768&lt;&gt;"",'2. Enter scores'!$B768-'2. Enter scores'!Z768,"")</f>
        <v/>
      </c>
      <c r="AB764" s="125" t="str">
        <f>IF('2. Enter scores'!AA768&lt;&gt;"",'2. Enter scores'!$B768-'2. Enter scores'!AA768,"")</f>
        <v/>
      </c>
      <c r="AC764" s="125" t="str">
        <f>IF('2. Enter scores'!AB768&lt;&gt;"",'2. Enter scores'!$B768-'2. Enter scores'!AB768,"")</f>
        <v/>
      </c>
      <c r="AD764" s="125" t="str">
        <f>IF('2. Enter scores'!AC768&lt;&gt;"",'2. Enter scores'!$B768-'2. Enter scores'!AC768,"")</f>
        <v/>
      </c>
      <c r="AE764" s="125" t="str">
        <f>IF('2. Enter scores'!AD768&lt;&gt;"",'2. Enter scores'!$B768-'2. Enter scores'!AD768,"")</f>
        <v/>
      </c>
      <c r="AF764" s="125" t="str">
        <f>IF('2. Enter scores'!AE768&lt;&gt;"",'2. Enter scores'!$B768-'2. Enter scores'!AE768,"")</f>
        <v/>
      </c>
      <c r="AG764" s="125" t="str">
        <f>IF('2. Enter scores'!AF768&lt;&gt;"",'2. Enter scores'!$B768-'2. Enter scores'!AF768,"")</f>
        <v/>
      </c>
      <c r="AH764" s="125" t="str">
        <f>IF('2. Enter scores'!AG768&lt;&gt;"",'2. Enter scores'!$B768-'2. Enter scores'!AG768,"")</f>
        <v/>
      </c>
      <c r="AI764" s="125" t="str">
        <f>IF('2. Enter scores'!AH768&lt;&gt;"",'2. Enter scores'!$B768-'2. Enter scores'!AH768,"")</f>
        <v/>
      </c>
      <c r="AJ764" s="125" t="str">
        <f>IF('2. Enter scores'!AI768&lt;&gt;"",'2. Enter scores'!$B768-'2. Enter scores'!AI768,"")</f>
        <v/>
      </c>
      <c r="AK764" s="125" t="str">
        <f>IF('2. Enter scores'!AJ768&lt;&gt;"",'2. Enter scores'!$B768-'2. Enter scores'!AJ768,"")</f>
        <v/>
      </c>
      <c r="AL764" s="125" t="str">
        <f>IF('2. Enter scores'!AK768&lt;&gt;"",'2. Enter scores'!$B768-'2. Enter scores'!AK768,"")</f>
        <v/>
      </c>
      <c r="AM764" s="125" t="str">
        <f>IF('2. Enter scores'!AL768&lt;&gt;"",'2. Enter scores'!$B768-'2. Enter scores'!AL768,"")</f>
        <v/>
      </c>
      <c r="AN764" s="125" t="str">
        <f>IF('2. Enter scores'!AM768&lt;&gt;"",'2. Enter scores'!$B768-'2. Enter scores'!AM768,"")</f>
        <v/>
      </c>
      <c r="AO764" s="125" t="str">
        <f>IF('2. Enter scores'!AN768&lt;&gt;"",'2. Enter scores'!$B768-'2. Enter scores'!AN768,"")</f>
        <v/>
      </c>
      <c r="AP764" s="125" t="str">
        <f>IF('2. Enter scores'!AO768&lt;&gt;"",'2. Enter scores'!$B768-'2. Enter scores'!AO768,"")</f>
        <v/>
      </c>
      <c r="AQ764" s="125" t="str">
        <f>IF('2. Enter scores'!AP768&lt;&gt;"",'2. Enter scores'!$B768-'2. Enter scores'!AP768,"")</f>
        <v/>
      </c>
      <c r="AR764" s="125" t="str">
        <f>IF('2. Enter scores'!AQ768&lt;&gt;"",'2. Enter scores'!$B768-'2. Enter scores'!AQ768,"")</f>
        <v/>
      </c>
      <c r="AS764" s="125" t="str">
        <f>IF('2. Enter scores'!AR768&lt;&gt;"",'2. Enter scores'!$B768-'2. Enter scores'!AR768,"")</f>
        <v/>
      </c>
      <c r="AT764" s="125" t="str">
        <f>IF('2. Enter scores'!AS768&lt;&gt;"",'2. Enter scores'!$B768-'2. Enter scores'!AS768,"")</f>
        <v/>
      </c>
      <c r="AU764" s="125" t="str">
        <f>IF('2. Enter scores'!AT768&lt;&gt;"",'2. Enter scores'!$B768-'2. Enter scores'!AT768,"")</f>
        <v/>
      </c>
      <c r="AV764" s="125" t="str">
        <f>IF('2. Enter scores'!AU768&lt;&gt;"",'2. Enter scores'!$B768-'2. Enter scores'!AU768,"")</f>
        <v/>
      </c>
      <c r="AW764" s="125" t="str">
        <f>IF('2. Enter scores'!AV768&lt;&gt;"",'2. Enter scores'!$B768-'2. Enter scores'!AV768,"")</f>
        <v/>
      </c>
      <c r="AX764" s="125" t="str">
        <f>IF('2. Enter scores'!AW768&lt;&gt;"",'2. Enter scores'!$B768-'2. Enter scores'!AW768,"")</f>
        <v/>
      </c>
      <c r="AY764" s="125" t="str">
        <f>IF('2. Enter scores'!AX768&lt;&gt;"",'2. Enter scores'!$B768-'2. Enter scores'!AX768,"")</f>
        <v/>
      </c>
      <c r="AZ764" s="125" t="str">
        <f>IF('2. Enter scores'!AY768&lt;&gt;"",'2. Enter scores'!$B768-'2. Enter scores'!AY768,"")</f>
        <v/>
      </c>
      <c r="BA764" s="125" t="str">
        <f>IF('2. Enter scores'!AZ768&lt;&gt;"",'2. Enter scores'!$B768-'2. Enter scores'!AZ768,"")</f>
        <v/>
      </c>
      <c r="BB764" s="125" t="str">
        <f>IF('2. Enter scores'!BA768&lt;&gt;"",'2. Enter scores'!$B768-'2. Enter scores'!BA768,"")</f>
        <v/>
      </c>
      <c r="BC764" s="125" t="str">
        <f>IF('2. Enter scores'!BB768&lt;&gt;"",'2. Enter scores'!$B768-'2. Enter scores'!BB768,"")</f>
        <v/>
      </c>
      <c r="BD764" s="125" t="str">
        <f>IF('2. Enter scores'!BC768&lt;&gt;"",'2. Enter scores'!$B768-'2. Enter scores'!BC768,"")</f>
        <v/>
      </c>
      <c r="BE764" s="125" t="str">
        <f>IF('2. Enter scores'!BD768&lt;&gt;"",'2. Enter scores'!$B768-'2. Enter scores'!BD768,"")</f>
        <v/>
      </c>
      <c r="BF764" s="125" t="str">
        <f>IF('2. Enter scores'!BE768&lt;&gt;"",'2. Enter scores'!$B768-'2. Enter scores'!BE768,"")</f>
        <v/>
      </c>
      <c r="BG764" s="125" t="str">
        <f>IF('2. Enter scores'!BF768&lt;&gt;"",'2. Enter scores'!$B768-'2. Enter scores'!BF768,"")</f>
        <v/>
      </c>
      <c r="BH764" s="125" t="str">
        <f>IF('2. Enter scores'!BG768&lt;&gt;"",'2. Enter scores'!$B768-'2. Enter scores'!BG768,"")</f>
        <v/>
      </c>
      <c r="BI764" s="125" t="str">
        <f>IF('2. Enter scores'!BH768&lt;&gt;"",'2. Enter scores'!$B768-'2. Enter scores'!BH768,"")</f>
        <v/>
      </c>
      <c r="BJ764" s="125" t="str">
        <f>IF('2. Enter scores'!BI768&lt;&gt;"",'2. Enter scores'!$B768-'2. Enter scores'!BI768,"")</f>
        <v/>
      </c>
      <c r="BK764" s="125" t="str">
        <f>IF('2. Enter scores'!BJ768&lt;&gt;"",'2. Enter scores'!$B768-'2. Enter scores'!BJ768,"")</f>
        <v/>
      </c>
      <c r="BL764" s="125" t="str">
        <f>IF('2. Enter scores'!BK768&lt;&gt;"",'2. Enter scores'!$B768-'2. Enter scores'!BK768,"")</f>
        <v/>
      </c>
      <c r="BM764" s="125" t="str">
        <f>IF('2. Enter scores'!BL768&lt;&gt;"",'2. Enter scores'!$B768-'2. Enter scores'!BL768,"")</f>
        <v/>
      </c>
      <c r="BN764" s="125" t="str">
        <f>IF('2. Enter scores'!BM768&lt;&gt;"",'2. Enter scores'!$B768-'2. Enter scores'!BM768,"")</f>
        <v/>
      </c>
      <c r="BO764" s="125" t="str">
        <f>IF('2. Enter scores'!BN768&lt;&gt;"",'2. Enter scores'!$B768-'2. Enter scores'!BN768,"")</f>
        <v/>
      </c>
      <c r="BP764" s="108">
        <v>1000</v>
      </c>
    </row>
    <row r="765" spans="2:68" x14ac:dyDescent="0.35">
      <c r="B765" s="125" t="str">
        <f>IF('2. Enter scores'!A769&lt;&gt;"",'2. Enter scores'!A769,"")</f>
        <v/>
      </c>
      <c r="H765" s="125" t="str">
        <f>IF('2. Enter scores'!G769&lt;&gt;"",'2. Enter scores'!$B769-'2. Enter scores'!G769,"")</f>
        <v/>
      </c>
      <c r="I765" s="125" t="str">
        <f>IF('2. Enter scores'!H769&lt;&gt;"",'2. Enter scores'!$B769-'2. Enter scores'!H769,"")</f>
        <v/>
      </c>
      <c r="J765" s="125" t="str">
        <f>IF('2. Enter scores'!I769&lt;&gt;"",'2. Enter scores'!$B769-'2. Enter scores'!I769,"")</f>
        <v/>
      </c>
      <c r="K765" s="125" t="str">
        <f>IF('2. Enter scores'!J769&lt;&gt;"",'2. Enter scores'!$B769-'2. Enter scores'!J769,"")</f>
        <v/>
      </c>
      <c r="L765" s="125" t="str">
        <f>IF('2. Enter scores'!K769&lt;&gt;"",'2. Enter scores'!$B769-'2. Enter scores'!K769,"")</f>
        <v/>
      </c>
      <c r="M765" s="125" t="str">
        <f>IF('2. Enter scores'!L769&lt;&gt;"",'2. Enter scores'!$B769-'2. Enter scores'!L769,"")</f>
        <v/>
      </c>
      <c r="N765" s="125" t="str">
        <f>IF('2. Enter scores'!M769&lt;&gt;"",'2. Enter scores'!$B769-'2. Enter scores'!M769,"")</f>
        <v/>
      </c>
      <c r="O765" s="125" t="str">
        <f>IF('2. Enter scores'!N769&lt;&gt;"",'2. Enter scores'!$B769-'2. Enter scores'!N769,"")</f>
        <v/>
      </c>
      <c r="P765" s="125" t="str">
        <f>IF('2. Enter scores'!O769&lt;&gt;"",'2. Enter scores'!$B769-'2. Enter scores'!O769,"")</f>
        <v/>
      </c>
      <c r="Q765" s="125" t="str">
        <f>IF('2. Enter scores'!P769&lt;&gt;"",'2. Enter scores'!$B769-'2. Enter scores'!P769,"")</f>
        <v/>
      </c>
      <c r="R765" s="125" t="str">
        <f>IF('2. Enter scores'!Q769&lt;&gt;"",'2. Enter scores'!$B769-'2. Enter scores'!Q769,"")</f>
        <v/>
      </c>
      <c r="S765" s="125" t="str">
        <f>IF('2. Enter scores'!R769&lt;&gt;"",'2. Enter scores'!$B769-'2. Enter scores'!R769,"")</f>
        <v/>
      </c>
      <c r="T765" s="125" t="str">
        <f>IF('2. Enter scores'!S769&lt;&gt;"",'2. Enter scores'!$B769-'2. Enter scores'!S769,"")</f>
        <v/>
      </c>
      <c r="U765" s="125" t="str">
        <f>IF('2. Enter scores'!T769&lt;&gt;"",'2. Enter scores'!$B769-'2. Enter scores'!T769,"")</f>
        <v/>
      </c>
      <c r="V765" s="125" t="str">
        <f>IF('2. Enter scores'!U769&lt;&gt;"",'2. Enter scores'!$B769-'2. Enter scores'!U769,"")</f>
        <v/>
      </c>
      <c r="W765" s="125" t="str">
        <f>IF('2. Enter scores'!V769&lt;&gt;"",'2. Enter scores'!$B769-'2. Enter scores'!V769,"")</f>
        <v/>
      </c>
      <c r="X765" s="125" t="str">
        <f>IF('2. Enter scores'!W769&lt;&gt;"",'2. Enter scores'!$B769-'2. Enter scores'!W769,"")</f>
        <v/>
      </c>
      <c r="Y765" s="125" t="str">
        <f>IF('2. Enter scores'!X769&lt;&gt;"",'2. Enter scores'!$B769-'2. Enter scores'!X769,"")</f>
        <v/>
      </c>
      <c r="Z765" s="125" t="str">
        <f>IF('2. Enter scores'!Y769&lt;&gt;"",'2. Enter scores'!$B769-'2. Enter scores'!Y769,"")</f>
        <v/>
      </c>
      <c r="AA765" s="125" t="str">
        <f>IF('2. Enter scores'!Z769&lt;&gt;"",'2. Enter scores'!$B769-'2. Enter scores'!Z769,"")</f>
        <v/>
      </c>
      <c r="AB765" s="125" t="str">
        <f>IF('2. Enter scores'!AA769&lt;&gt;"",'2. Enter scores'!$B769-'2. Enter scores'!AA769,"")</f>
        <v/>
      </c>
      <c r="AC765" s="125" t="str">
        <f>IF('2. Enter scores'!AB769&lt;&gt;"",'2. Enter scores'!$B769-'2. Enter scores'!AB769,"")</f>
        <v/>
      </c>
      <c r="AD765" s="125" t="str">
        <f>IF('2. Enter scores'!AC769&lt;&gt;"",'2. Enter scores'!$B769-'2. Enter scores'!AC769,"")</f>
        <v/>
      </c>
      <c r="AE765" s="125" t="str">
        <f>IF('2. Enter scores'!AD769&lt;&gt;"",'2. Enter scores'!$B769-'2. Enter scores'!AD769,"")</f>
        <v/>
      </c>
      <c r="AF765" s="125" t="str">
        <f>IF('2. Enter scores'!AE769&lt;&gt;"",'2. Enter scores'!$B769-'2. Enter scores'!AE769,"")</f>
        <v/>
      </c>
      <c r="AG765" s="125" t="str">
        <f>IF('2. Enter scores'!AF769&lt;&gt;"",'2. Enter scores'!$B769-'2. Enter scores'!AF769,"")</f>
        <v/>
      </c>
      <c r="AH765" s="125" t="str">
        <f>IF('2. Enter scores'!AG769&lt;&gt;"",'2. Enter scores'!$B769-'2. Enter scores'!AG769,"")</f>
        <v/>
      </c>
      <c r="AI765" s="125" t="str">
        <f>IF('2. Enter scores'!AH769&lt;&gt;"",'2. Enter scores'!$B769-'2. Enter scores'!AH769,"")</f>
        <v/>
      </c>
      <c r="AJ765" s="125" t="str">
        <f>IF('2. Enter scores'!AI769&lt;&gt;"",'2. Enter scores'!$B769-'2. Enter scores'!AI769,"")</f>
        <v/>
      </c>
      <c r="AK765" s="125" t="str">
        <f>IF('2. Enter scores'!AJ769&lt;&gt;"",'2. Enter scores'!$B769-'2. Enter scores'!AJ769,"")</f>
        <v/>
      </c>
      <c r="AL765" s="125" t="str">
        <f>IF('2. Enter scores'!AK769&lt;&gt;"",'2. Enter scores'!$B769-'2. Enter scores'!AK769,"")</f>
        <v/>
      </c>
      <c r="AM765" s="125" t="str">
        <f>IF('2. Enter scores'!AL769&lt;&gt;"",'2. Enter scores'!$B769-'2. Enter scores'!AL769,"")</f>
        <v/>
      </c>
      <c r="AN765" s="125" t="str">
        <f>IF('2. Enter scores'!AM769&lt;&gt;"",'2. Enter scores'!$B769-'2. Enter scores'!AM769,"")</f>
        <v/>
      </c>
      <c r="AO765" s="125" t="str">
        <f>IF('2. Enter scores'!AN769&lt;&gt;"",'2. Enter scores'!$B769-'2. Enter scores'!AN769,"")</f>
        <v/>
      </c>
      <c r="AP765" s="125" t="str">
        <f>IF('2. Enter scores'!AO769&lt;&gt;"",'2. Enter scores'!$B769-'2. Enter scores'!AO769,"")</f>
        <v/>
      </c>
      <c r="AQ765" s="125" t="str">
        <f>IF('2. Enter scores'!AP769&lt;&gt;"",'2. Enter scores'!$B769-'2. Enter scores'!AP769,"")</f>
        <v/>
      </c>
      <c r="AR765" s="125" t="str">
        <f>IF('2. Enter scores'!AQ769&lt;&gt;"",'2. Enter scores'!$B769-'2. Enter scores'!AQ769,"")</f>
        <v/>
      </c>
      <c r="AS765" s="125" t="str">
        <f>IF('2. Enter scores'!AR769&lt;&gt;"",'2. Enter scores'!$B769-'2. Enter scores'!AR769,"")</f>
        <v/>
      </c>
      <c r="AT765" s="125" t="str">
        <f>IF('2. Enter scores'!AS769&lt;&gt;"",'2. Enter scores'!$B769-'2. Enter scores'!AS769,"")</f>
        <v/>
      </c>
      <c r="AU765" s="125" t="str">
        <f>IF('2. Enter scores'!AT769&lt;&gt;"",'2. Enter scores'!$B769-'2. Enter scores'!AT769,"")</f>
        <v/>
      </c>
      <c r="AV765" s="125" t="str">
        <f>IF('2. Enter scores'!AU769&lt;&gt;"",'2. Enter scores'!$B769-'2. Enter scores'!AU769,"")</f>
        <v/>
      </c>
      <c r="AW765" s="125" t="str">
        <f>IF('2. Enter scores'!AV769&lt;&gt;"",'2. Enter scores'!$B769-'2. Enter scores'!AV769,"")</f>
        <v/>
      </c>
      <c r="AX765" s="125" t="str">
        <f>IF('2. Enter scores'!AW769&lt;&gt;"",'2. Enter scores'!$B769-'2. Enter scores'!AW769,"")</f>
        <v/>
      </c>
      <c r="AY765" s="125" t="str">
        <f>IF('2. Enter scores'!AX769&lt;&gt;"",'2. Enter scores'!$B769-'2. Enter scores'!AX769,"")</f>
        <v/>
      </c>
      <c r="AZ765" s="125" t="str">
        <f>IF('2. Enter scores'!AY769&lt;&gt;"",'2. Enter scores'!$B769-'2. Enter scores'!AY769,"")</f>
        <v/>
      </c>
      <c r="BA765" s="125" t="str">
        <f>IF('2. Enter scores'!AZ769&lt;&gt;"",'2. Enter scores'!$B769-'2. Enter scores'!AZ769,"")</f>
        <v/>
      </c>
      <c r="BB765" s="125" t="str">
        <f>IF('2. Enter scores'!BA769&lt;&gt;"",'2. Enter scores'!$B769-'2. Enter scores'!BA769,"")</f>
        <v/>
      </c>
      <c r="BC765" s="125" t="str">
        <f>IF('2. Enter scores'!BB769&lt;&gt;"",'2. Enter scores'!$B769-'2. Enter scores'!BB769,"")</f>
        <v/>
      </c>
      <c r="BD765" s="125" t="str">
        <f>IF('2. Enter scores'!BC769&lt;&gt;"",'2. Enter scores'!$B769-'2. Enter scores'!BC769,"")</f>
        <v/>
      </c>
      <c r="BE765" s="125" t="str">
        <f>IF('2. Enter scores'!BD769&lt;&gt;"",'2. Enter scores'!$B769-'2. Enter scores'!BD769,"")</f>
        <v/>
      </c>
      <c r="BF765" s="125" t="str">
        <f>IF('2. Enter scores'!BE769&lt;&gt;"",'2. Enter scores'!$B769-'2. Enter scores'!BE769,"")</f>
        <v/>
      </c>
      <c r="BG765" s="125" t="str">
        <f>IF('2. Enter scores'!BF769&lt;&gt;"",'2. Enter scores'!$B769-'2. Enter scores'!BF769,"")</f>
        <v/>
      </c>
      <c r="BH765" s="125" t="str">
        <f>IF('2. Enter scores'!BG769&lt;&gt;"",'2. Enter scores'!$B769-'2. Enter scores'!BG769,"")</f>
        <v/>
      </c>
      <c r="BI765" s="125" t="str">
        <f>IF('2. Enter scores'!BH769&lt;&gt;"",'2. Enter scores'!$B769-'2. Enter scores'!BH769,"")</f>
        <v/>
      </c>
      <c r="BJ765" s="125" t="str">
        <f>IF('2. Enter scores'!BI769&lt;&gt;"",'2. Enter scores'!$B769-'2. Enter scores'!BI769,"")</f>
        <v/>
      </c>
      <c r="BK765" s="125" t="str">
        <f>IF('2. Enter scores'!BJ769&lt;&gt;"",'2. Enter scores'!$B769-'2. Enter scores'!BJ769,"")</f>
        <v/>
      </c>
      <c r="BL765" s="125" t="str">
        <f>IF('2. Enter scores'!BK769&lt;&gt;"",'2. Enter scores'!$B769-'2. Enter scores'!BK769,"")</f>
        <v/>
      </c>
      <c r="BM765" s="125" t="str">
        <f>IF('2. Enter scores'!BL769&lt;&gt;"",'2. Enter scores'!$B769-'2. Enter scores'!BL769,"")</f>
        <v/>
      </c>
      <c r="BN765" s="125" t="str">
        <f>IF('2. Enter scores'!BM769&lt;&gt;"",'2. Enter scores'!$B769-'2. Enter scores'!BM769,"")</f>
        <v/>
      </c>
      <c r="BO765" s="125" t="str">
        <f>IF('2. Enter scores'!BN769&lt;&gt;"",'2. Enter scores'!$B769-'2. Enter scores'!BN769,"")</f>
        <v/>
      </c>
      <c r="BP765" s="108">
        <v>1000</v>
      </c>
    </row>
    <row r="766" spans="2:68" x14ac:dyDescent="0.35">
      <c r="B766" s="125" t="str">
        <f>IF('2. Enter scores'!A770&lt;&gt;"",'2. Enter scores'!A770,"")</f>
        <v/>
      </c>
      <c r="H766" s="125" t="str">
        <f>IF('2. Enter scores'!G770&lt;&gt;"",'2. Enter scores'!$B770-'2. Enter scores'!G770,"")</f>
        <v/>
      </c>
      <c r="I766" s="125" t="str">
        <f>IF('2. Enter scores'!H770&lt;&gt;"",'2. Enter scores'!$B770-'2. Enter scores'!H770,"")</f>
        <v/>
      </c>
      <c r="J766" s="125" t="str">
        <f>IF('2. Enter scores'!I770&lt;&gt;"",'2. Enter scores'!$B770-'2. Enter scores'!I770,"")</f>
        <v/>
      </c>
      <c r="K766" s="125" t="str">
        <f>IF('2. Enter scores'!J770&lt;&gt;"",'2. Enter scores'!$B770-'2. Enter scores'!J770,"")</f>
        <v/>
      </c>
      <c r="L766" s="125" t="str">
        <f>IF('2. Enter scores'!K770&lt;&gt;"",'2. Enter scores'!$B770-'2. Enter scores'!K770,"")</f>
        <v/>
      </c>
      <c r="M766" s="125" t="str">
        <f>IF('2. Enter scores'!L770&lt;&gt;"",'2. Enter scores'!$B770-'2. Enter scores'!L770,"")</f>
        <v/>
      </c>
      <c r="N766" s="125" t="str">
        <f>IF('2. Enter scores'!M770&lt;&gt;"",'2. Enter scores'!$B770-'2. Enter scores'!M770,"")</f>
        <v/>
      </c>
      <c r="O766" s="125" t="str">
        <f>IF('2. Enter scores'!N770&lt;&gt;"",'2. Enter scores'!$B770-'2. Enter scores'!N770,"")</f>
        <v/>
      </c>
      <c r="P766" s="125" t="str">
        <f>IF('2. Enter scores'!O770&lt;&gt;"",'2. Enter scores'!$B770-'2. Enter scores'!O770,"")</f>
        <v/>
      </c>
      <c r="Q766" s="125" t="str">
        <f>IF('2. Enter scores'!P770&lt;&gt;"",'2. Enter scores'!$B770-'2. Enter scores'!P770,"")</f>
        <v/>
      </c>
      <c r="R766" s="125" t="str">
        <f>IF('2. Enter scores'!Q770&lt;&gt;"",'2. Enter scores'!$B770-'2. Enter scores'!Q770,"")</f>
        <v/>
      </c>
      <c r="S766" s="125" t="str">
        <f>IF('2. Enter scores'!R770&lt;&gt;"",'2. Enter scores'!$B770-'2. Enter scores'!R770,"")</f>
        <v/>
      </c>
      <c r="T766" s="125" t="str">
        <f>IF('2. Enter scores'!S770&lt;&gt;"",'2. Enter scores'!$B770-'2. Enter scores'!S770,"")</f>
        <v/>
      </c>
      <c r="U766" s="125" t="str">
        <f>IF('2. Enter scores'!T770&lt;&gt;"",'2. Enter scores'!$B770-'2. Enter scores'!T770,"")</f>
        <v/>
      </c>
      <c r="V766" s="125" t="str">
        <f>IF('2. Enter scores'!U770&lt;&gt;"",'2. Enter scores'!$B770-'2. Enter scores'!U770,"")</f>
        <v/>
      </c>
      <c r="W766" s="125" t="str">
        <f>IF('2. Enter scores'!V770&lt;&gt;"",'2. Enter scores'!$B770-'2. Enter scores'!V770,"")</f>
        <v/>
      </c>
      <c r="X766" s="125" t="str">
        <f>IF('2. Enter scores'!W770&lt;&gt;"",'2. Enter scores'!$B770-'2. Enter scores'!W770,"")</f>
        <v/>
      </c>
      <c r="Y766" s="125" t="str">
        <f>IF('2. Enter scores'!X770&lt;&gt;"",'2. Enter scores'!$B770-'2. Enter scores'!X770,"")</f>
        <v/>
      </c>
      <c r="Z766" s="125" t="str">
        <f>IF('2. Enter scores'!Y770&lt;&gt;"",'2. Enter scores'!$B770-'2. Enter scores'!Y770,"")</f>
        <v/>
      </c>
      <c r="AA766" s="125" t="str">
        <f>IF('2. Enter scores'!Z770&lt;&gt;"",'2. Enter scores'!$B770-'2. Enter scores'!Z770,"")</f>
        <v/>
      </c>
      <c r="AB766" s="125" t="str">
        <f>IF('2. Enter scores'!AA770&lt;&gt;"",'2. Enter scores'!$B770-'2. Enter scores'!AA770,"")</f>
        <v/>
      </c>
      <c r="AC766" s="125" t="str">
        <f>IF('2. Enter scores'!AB770&lt;&gt;"",'2. Enter scores'!$B770-'2. Enter scores'!AB770,"")</f>
        <v/>
      </c>
      <c r="AD766" s="125" t="str">
        <f>IF('2. Enter scores'!AC770&lt;&gt;"",'2. Enter scores'!$B770-'2. Enter scores'!AC770,"")</f>
        <v/>
      </c>
      <c r="AE766" s="125" t="str">
        <f>IF('2. Enter scores'!AD770&lt;&gt;"",'2. Enter scores'!$B770-'2. Enter scores'!AD770,"")</f>
        <v/>
      </c>
      <c r="AF766" s="125" t="str">
        <f>IF('2. Enter scores'!AE770&lt;&gt;"",'2. Enter scores'!$B770-'2. Enter scores'!AE770,"")</f>
        <v/>
      </c>
      <c r="AG766" s="125" t="str">
        <f>IF('2. Enter scores'!AF770&lt;&gt;"",'2. Enter scores'!$B770-'2. Enter scores'!AF770,"")</f>
        <v/>
      </c>
      <c r="AH766" s="125" t="str">
        <f>IF('2. Enter scores'!AG770&lt;&gt;"",'2. Enter scores'!$B770-'2. Enter scores'!AG770,"")</f>
        <v/>
      </c>
      <c r="AI766" s="125" t="str">
        <f>IF('2. Enter scores'!AH770&lt;&gt;"",'2. Enter scores'!$B770-'2. Enter scores'!AH770,"")</f>
        <v/>
      </c>
      <c r="AJ766" s="125" t="str">
        <f>IF('2. Enter scores'!AI770&lt;&gt;"",'2. Enter scores'!$B770-'2. Enter scores'!AI770,"")</f>
        <v/>
      </c>
      <c r="AK766" s="125" t="str">
        <f>IF('2. Enter scores'!AJ770&lt;&gt;"",'2. Enter scores'!$B770-'2. Enter scores'!AJ770,"")</f>
        <v/>
      </c>
      <c r="AL766" s="125" t="str">
        <f>IF('2. Enter scores'!AK770&lt;&gt;"",'2. Enter scores'!$B770-'2. Enter scores'!AK770,"")</f>
        <v/>
      </c>
      <c r="AM766" s="125" t="str">
        <f>IF('2. Enter scores'!AL770&lt;&gt;"",'2. Enter scores'!$B770-'2. Enter scores'!AL770,"")</f>
        <v/>
      </c>
      <c r="AN766" s="125" t="str">
        <f>IF('2. Enter scores'!AM770&lt;&gt;"",'2. Enter scores'!$B770-'2. Enter scores'!AM770,"")</f>
        <v/>
      </c>
      <c r="AO766" s="125" t="str">
        <f>IF('2. Enter scores'!AN770&lt;&gt;"",'2. Enter scores'!$B770-'2. Enter scores'!AN770,"")</f>
        <v/>
      </c>
      <c r="AP766" s="125" t="str">
        <f>IF('2. Enter scores'!AO770&lt;&gt;"",'2. Enter scores'!$B770-'2. Enter scores'!AO770,"")</f>
        <v/>
      </c>
      <c r="AQ766" s="125" t="str">
        <f>IF('2. Enter scores'!AP770&lt;&gt;"",'2. Enter scores'!$B770-'2. Enter scores'!AP770,"")</f>
        <v/>
      </c>
      <c r="AR766" s="125" t="str">
        <f>IF('2. Enter scores'!AQ770&lt;&gt;"",'2. Enter scores'!$B770-'2. Enter scores'!AQ770,"")</f>
        <v/>
      </c>
      <c r="AS766" s="125" t="str">
        <f>IF('2. Enter scores'!AR770&lt;&gt;"",'2. Enter scores'!$B770-'2. Enter scores'!AR770,"")</f>
        <v/>
      </c>
      <c r="AT766" s="125" t="str">
        <f>IF('2. Enter scores'!AS770&lt;&gt;"",'2. Enter scores'!$B770-'2. Enter scores'!AS770,"")</f>
        <v/>
      </c>
      <c r="AU766" s="125" t="str">
        <f>IF('2. Enter scores'!AT770&lt;&gt;"",'2. Enter scores'!$B770-'2. Enter scores'!AT770,"")</f>
        <v/>
      </c>
      <c r="AV766" s="125" t="str">
        <f>IF('2. Enter scores'!AU770&lt;&gt;"",'2. Enter scores'!$B770-'2. Enter scores'!AU770,"")</f>
        <v/>
      </c>
      <c r="AW766" s="125" t="str">
        <f>IF('2. Enter scores'!AV770&lt;&gt;"",'2. Enter scores'!$B770-'2. Enter scores'!AV770,"")</f>
        <v/>
      </c>
      <c r="AX766" s="125" t="str">
        <f>IF('2. Enter scores'!AW770&lt;&gt;"",'2. Enter scores'!$B770-'2. Enter scores'!AW770,"")</f>
        <v/>
      </c>
      <c r="AY766" s="125" t="str">
        <f>IF('2. Enter scores'!AX770&lt;&gt;"",'2. Enter scores'!$B770-'2. Enter scores'!AX770,"")</f>
        <v/>
      </c>
      <c r="AZ766" s="125" t="str">
        <f>IF('2. Enter scores'!AY770&lt;&gt;"",'2. Enter scores'!$B770-'2. Enter scores'!AY770,"")</f>
        <v/>
      </c>
      <c r="BA766" s="125" t="str">
        <f>IF('2. Enter scores'!AZ770&lt;&gt;"",'2. Enter scores'!$B770-'2. Enter scores'!AZ770,"")</f>
        <v/>
      </c>
      <c r="BB766" s="125" t="str">
        <f>IF('2. Enter scores'!BA770&lt;&gt;"",'2. Enter scores'!$B770-'2. Enter scores'!BA770,"")</f>
        <v/>
      </c>
      <c r="BC766" s="125" t="str">
        <f>IF('2. Enter scores'!BB770&lt;&gt;"",'2. Enter scores'!$B770-'2. Enter scores'!BB770,"")</f>
        <v/>
      </c>
      <c r="BD766" s="125" t="str">
        <f>IF('2. Enter scores'!BC770&lt;&gt;"",'2. Enter scores'!$B770-'2. Enter scores'!BC770,"")</f>
        <v/>
      </c>
      <c r="BE766" s="125" t="str">
        <f>IF('2. Enter scores'!BD770&lt;&gt;"",'2. Enter scores'!$B770-'2. Enter scores'!BD770,"")</f>
        <v/>
      </c>
      <c r="BF766" s="125" t="str">
        <f>IF('2. Enter scores'!BE770&lt;&gt;"",'2. Enter scores'!$B770-'2. Enter scores'!BE770,"")</f>
        <v/>
      </c>
      <c r="BG766" s="125" t="str">
        <f>IF('2. Enter scores'!BF770&lt;&gt;"",'2. Enter scores'!$B770-'2. Enter scores'!BF770,"")</f>
        <v/>
      </c>
      <c r="BH766" s="125" t="str">
        <f>IF('2. Enter scores'!BG770&lt;&gt;"",'2. Enter scores'!$B770-'2. Enter scores'!BG770,"")</f>
        <v/>
      </c>
      <c r="BI766" s="125" t="str">
        <f>IF('2. Enter scores'!BH770&lt;&gt;"",'2. Enter scores'!$B770-'2. Enter scores'!BH770,"")</f>
        <v/>
      </c>
      <c r="BJ766" s="125" t="str">
        <f>IF('2. Enter scores'!BI770&lt;&gt;"",'2. Enter scores'!$B770-'2. Enter scores'!BI770,"")</f>
        <v/>
      </c>
      <c r="BK766" s="125" t="str">
        <f>IF('2. Enter scores'!BJ770&lt;&gt;"",'2. Enter scores'!$B770-'2. Enter scores'!BJ770,"")</f>
        <v/>
      </c>
      <c r="BL766" s="125" t="str">
        <f>IF('2. Enter scores'!BK770&lt;&gt;"",'2. Enter scores'!$B770-'2. Enter scores'!BK770,"")</f>
        <v/>
      </c>
      <c r="BM766" s="125" t="str">
        <f>IF('2. Enter scores'!BL770&lt;&gt;"",'2. Enter scores'!$B770-'2. Enter scores'!BL770,"")</f>
        <v/>
      </c>
      <c r="BN766" s="125" t="str">
        <f>IF('2. Enter scores'!BM770&lt;&gt;"",'2. Enter scores'!$B770-'2. Enter scores'!BM770,"")</f>
        <v/>
      </c>
      <c r="BO766" s="125" t="str">
        <f>IF('2. Enter scores'!BN770&lt;&gt;"",'2. Enter scores'!$B770-'2. Enter scores'!BN770,"")</f>
        <v/>
      </c>
      <c r="BP766" s="108">
        <v>1000</v>
      </c>
    </row>
    <row r="767" spans="2:68" x14ac:dyDescent="0.35">
      <c r="B767" s="125" t="str">
        <f>IF('2. Enter scores'!A771&lt;&gt;"",'2. Enter scores'!A771,"")</f>
        <v/>
      </c>
      <c r="H767" s="125" t="str">
        <f>IF('2. Enter scores'!G771&lt;&gt;"",'2. Enter scores'!$B771-'2. Enter scores'!G771,"")</f>
        <v/>
      </c>
      <c r="I767" s="125" t="str">
        <f>IF('2. Enter scores'!H771&lt;&gt;"",'2. Enter scores'!$B771-'2. Enter scores'!H771,"")</f>
        <v/>
      </c>
      <c r="J767" s="125" t="str">
        <f>IF('2. Enter scores'!I771&lt;&gt;"",'2. Enter scores'!$B771-'2. Enter scores'!I771,"")</f>
        <v/>
      </c>
      <c r="K767" s="125" t="str">
        <f>IF('2. Enter scores'!J771&lt;&gt;"",'2. Enter scores'!$B771-'2. Enter scores'!J771,"")</f>
        <v/>
      </c>
      <c r="L767" s="125" t="str">
        <f>IF('2. Enter scores'!K771&lt;&gt;"",'2. Enter scores'!$B771-'2. Enter scores'!K771,"")</f>
        <v/>
      </c>
      <c r="M767" s="125" t="str">
        <f>IF('2. Enter scores'!L771&lt;&gt;"",'2. Enter scores'!$B771-'2. Enter scores'!L771,"")</f>
        <v/>
      </c>
      <c r="N767" s="125" t="str">
        <f>IF('2. Enter scores'!M771&lt;&gt;"",'2. Enter scores'!$B771-'2. Enter scores'!M771,"")</f>
        <v/>
      </c>
      <c r="O767" s="125" t="str">
        <f>IF('2. Enter scores'!N771&lt;&gt;"",'2. Enter scores'!$B771-'2. Enter scores'!N771,"")</f>
        <v/>
      </c>
      <c r="P767" s="125" t="str">
        <f>IF('2. Enter scores'!O771&lt;&gt;"",'2. Enter scores'!$B771-'2. Enter scores'!O771,"")</f>
        <v/>
      </c>
      <c r="Q767" s="125" t="str">
        <f>IF('2. Enter scores'!P771&lt;&gt;"",'2. Enter scores'!$B771-'2. Enter scores'!P771,"")</f>
        <v/>
      </c>
      <c r="R767" s="125" t="str">
        <f>IF('2. Enter scores'!Q771&lt;&gt;"",'2. Enter scores'!$B771-'2. Enter scores'!Q771,"")</f>
        <v/>
      </c>
      <c r="S767" s="125" t="str">
        <f>IF('2. Enter scores'!R771&lt;&gt;"",'2. Enter scores'!$B771-'2. Enter scores'!R771,"")</f>
        <v/>
      </c>
      <c r="T767" s="125" t="str">
        <f>IF('2. Enter scores'!S771&lt;&gt;"",'2. Enter scores'!$B771-'2. Enter scores'!S771,"")</f>
        <v/>
      </c>
      <c r="U767" s="125" t="str">
        <f>IF('2. Enter scores'!T771&lt;&gt;"",'2. Enter scores'!$B771-'2. Enter scores'!T771,"")</f>
        <v/>
      </c>
      <c r="V767" s="125" t="str">
        <f>IF('2. Enter scores'!U771&lt;&gt;"",'2. Enter scores'!$B771-'2. Enter scores'!U771,"")</f>
        <v/>
      </c>
      <c r="W767" s="125" t="str">
        <f>IF('2. Enter scores'!V771&lt;&gt;"",'2. Enter scores'!$B771-'2. Enter scores'!V771,"")</f>
        <v/>
      </c>
      <c r="X767" s="125" t="str">
        <f>IF('2. Enter scores'!W771&lt;&gt;"",'2. Enter scores'!$B771-'2. Enter scores'!W771,"")</f>
        <v/>
      </c>
      <c r="Y767" s="125" t="str">
        <f>IF('2. Enter scores'!X771&lt;&gt;"",'2. Enter scores'!$B771-'2. Enter scores'!X771,"")</f>
        <v/>
      </c>
      <c r="Z767" s="125" t="str">
        <f>IF('2. Enter scores'!Y771&lt;&gt;"",'2. Enter scores'!$B771-'2. Enter scores'!Y771,"")</f>
        <v/>
      </c>
      <c r="AA767" s="125" t="str">
        <f>IF('2. Enter scores'!Z771&lt;&gt;"",'2. Enter scores'!$B771-'2. Enter scores'!Z771,"")</f>
        <v/>
      </c>
      <c r="AB767" s="125" t="str">
        <f>IF('2. Enter scores'!AA771&lt;&gt;"",'2. Enter scores'!$B771-'2. Enter scores'!AA771,"")</f>
        <v/>
      </c>
      <c r="AC767" s="125" t="str">
        <f>IF('2. Enter scores'!AB771&lt;&gt;"",'2. Enter scores'!$B771-'2. Enter scores'!AB771,"")</f>
        <v/>
      </c>
      <c r="AD767" s="125" t="str">
        <f>IF('2. Enter scores'!AC771&lt;&gt;"",'2. Enter scores'!$B771-'2. Enter scores'!AC771,"")</f>
        <v/>
      </c>
      <c r="AE767" s="125" t="str">
        <f>IF('2. Enter scores'!AD771&lt;&gt;"",'2. Enter scores'!$B771-'2. Enter scores'!AD771,"")</f>
        <v/>
      </c>
      <c r="AF767" s="125" t="str">
        <f>IF('2. Enter scores'!AE771&lt;&gt;"",'2. Enter scores'!$B771-'2. Enter scores'!AE771,"")</f>
        <v/>
      </c>
      <c r="AG767" s="125" t="str">
        <f>IF('2. Enter scores'!AF771&lt;&gt;"",'2. Enter scores'!$B771-'2. Enter scores'!AF771,"")</f>
        <v/>
      </c>
      <c r="AH767" s="125" t="str">
        <f>IF('2. Enter scores'!AG771&lt;&gt;"",'2. Enter scores'!$B771-'2. Enter scores'!AG771,"")</f>
        <v/>
      </c>
      <c r="AI767" s="125" t="str">
        <f>IF('2. Enter scores'!AH771&lt;&gt;"",'2. Enter scores'!$B771-'2. Enter scores'!AH771,"")</f>
        <v/>
      </c>
      <c r="AJ767" s="125" t="str">
        <f>IF('2. Enter scores'!AI771&lt;&gt;"",'2. Enter scores'!$B771-'2. Enter scores'!AI771,"")</f>
        <v/>
      </c>
      <c r="AK767" s="125" t="str">
        <f>IF('2. Enter scores'!AJ771&lt;&gt;"",'2. Enter scores'!$B771-'2. Enter scores'!AJ771,"")</f>
        <v/>
      </c>
      <c r="AL767" s="125" t="str">
        <f>IF('2. Enter scores'!AK771&lt;&gt;"",'2. Enter scores'!$B771-'2. Enter scores'!AK771,"")</f>
        <v/>
      </c>
      <c r="AM767" s="125" t="str">
        <f>IF('2. Enter scores'!AL771&lt;&gt;"",'2. Enter scores'!$B771-'2. Enter scores'!AL771,"")</f>
        <v/>
      </c>
      <c r="AN767" s="125" t="str">
        <f>IF('2. Enter scores'!AM771&lt;&gt;"",'2. Enter scores'!$B771-'2. Enter scores'!AM771,"")</f>
        <v/>
      </c>
      <c r="AO767" s="125" t="str">
        <f>IF('2. Enter scores'!AN771&lt;&gt;"",'2. Enter scores'!$B771-'2. Enter scores'!AN771,"")</f>
        <v/>
      </c>
      <c r="AP767" s="125" t="str">
        <f>IF('2. Enter scores'!AO771&lt;&gt;"",'2. Enter scores'!$B771-'2. Enter scores'!AO771,"")</f>
        <v/>
      </c>
      <c r="AQ767" s="125" t="str">
        <f>IF('2. Enter scores'!AP771&lt;&gt;"",'2. Enter scores'!$B771-'2. Enter scores'!AP771,"")</f>
        <v/>
      </c>
      <c r="AR767" s="125" t="str">
        <f>IF('2. Enter scores'!AQ771&lt;&gt;"",'2. Enter scores'!$B771-'2. Enter scores'!AQ771,"")</f>
        <v/>
      </c>
      <c r="AS767" s="125" t="str">
        <f>IF('2. Enter scores'!AR771&lt;&gt;"",'2. Enter scores'!$B771-'2. Enter scores'!AR771,"")</f>
        <v/>
      </c>
      <c r="AT767" s="125" t="str">
        <f>IF('2. Enter scores'!AS771&lt;&gt;"",'2. Enter scores'!$B771-'2. Enter scores'!AS771,"")</f>
        <v/>
      </c>
      <c r="AU767" s="125" t="str">
        <f>IF('2. Enter scores'!AT771&lt;&gt;"",'2. Enter scores'!$B771-'2. Enter scores'!AT771,"")</f>
        <v/>
      </c>
      <c r="AV767" s="125" t="str">
        <f>IF('2. Enter scores'!AU771&lt;&gt;"",'2. Enter scores'!$B771-'2. Enter scores'!AU771,"")</f>
        <v/>
      </c>
      <c r="AW767" s="125" t="str">
        <f>IF('2. Enter scores'!AV771&lt;&gt;"",'2. Enter scores'!$B771-'2. Enter scores'!AV771,"")</f>
        <v/>
      </c>
      <c r="AX767" s="125" t="str">
        <f>IF('2. Enter scores'!AW771&lt;&gt;"",'2. Enter scores'!$B771-'2. Enter scores'!AW771,"")</f>
        <v/>
      </c>
      <c r="AY767" s="125" t="str">
        <f>IF('2. Enter scores'!AX771&lt;&gt;"",'2. Enter scores'!$B771-'2. Enter scores'!AX771,"")</f>
        <v/>
      </c>
      <c r="AZ767" s="125" t="str">
        <f>IF('2. Enter scores'!AY771&lt;&gt;"",'2. Enter scores'!$B771-'2. Enter scores'!AY771,"")</f>
        <v/>
      </c>
      <c r="BA767" s="125" t="str">
        <f>IF('2. Enter scores'!AZ771&lt;&gt;"",'2. Enter scores'!$B771-'2. Enter scores'!AZ771,"")</f>
        <v/>
      </c>
      <c r="BB767" s="125" t="str">
        <f>IF('2. Enter scores'!BA771&lt;&gt;"",'2. Enter scores'!$B771-'2. Enter scores'!BA771,"")</f>
        <v/>
      </c>
      <c r="BC767" s="125" t="str">
        <f>IF('2. Enter scores'!BB771&lt;&gt;"",'2. Enter scores'!$B771-'2. Enter scores'!BB771,"")</f>
        <v/>
      </c>
      <c r="BD767" s="125" t="str">
        <f>IF('2. Enter scores'!BC771&lt;&gt;"",'2. Enter scores'!$B771-'2. Enter scores'!BC771,"")</f>
        <v/>
      </c>
      <c r="BE767" s="125" t="str">
        <f>IF('2. Enter scores'!BD771&lt;&gt;"",'2. Enter scores'!$B771-'2. Enter scores'!BD771,"")</f>
        <v/>
      </c>
      <c r="BF767" s="125" t="str">
        <f>IF('2. Enter scores'!BE771&lt;&gt;"",'2. Enter scores'!$B771-'2. Enter scores'!BE771,"")</f>
        <v/>
      </c>
      <c r="BG767" s="125" t="str">
        <f>IF('2. Enter scores'!BF771&lt;&gt;"",'2. Enter scores'!$B771-'2. Enter scores'!BF771,"")</f>
        <v/>
      </c>
      <c r="BH767" s="125" t="str">
        <f>IF('2. Enter scores'!BG771&lt;&gt;"",'2. Enter scores'!$B771-'2. Enter scores'!BG771,"")</f>
        <v/>
      </c>
      <c r="BI767" s="125" t="str">
        <f>IF('2. Enter scores'!BH771&lt;&gt;"",'2. Enter scores'!$B771-'2. Enter scores'!BH771,"")</f>
        <v/>
      </c>
      <c r="BJ767" s="125" t="str">
        <f>IF('2. Enter scores'!BI771&lt;&gt;"",'2. Enter scores'!$B771-'2. Enter scores'!BI771,"")</f>
        <v/>
      </c>
      <c r="BK767" s="125" t="str">
        <f>IF('2. Enter scores'!BJ771&lt;&gt;"",'2. Enter scores'!$B771-'2. Enter scores'!BJ771,"")</f>
        <v/>
      </c>
      <c r="BL767" s="125" t="str">
        <f>IF('2. Enter scores'!BK771&lt;&gt;"",'2. Enter scores'!$B771-'2. Enter scores'!BK771,"")</f>
        <v/>
      </c>
      <c r="BM767" s="125" t="str">
        <f>IF('2. Enter scores'!BL771&lt;&gt;"",'2. Enter scores'!$B771-'2. Enter scores'!BL771,"")</f>
        <v/>
      </c>
      <c r="BN767" s="125" t="str">
        <f>IF('2. Enter scores'!BM771&lt;&gt;"",'2. Enter scores'!$B771-'2. Enter scores'!BM771,"")</f>
        <v/>
      </c>
      <c r="BO767" s="125" t="str">
        <f>IF('2. Enter scores'!BN771&lt;&gt;"",'2. Enter scores'!$B771-'2. Enter scores'!BN771,"")</f>
        <v/>
      </c>
      <c r="BP767" s="108">
        <v>1000</v>
      </c>
    </row>
    <row r="768" spans="2:68" x14ac:dyDescent="0.35">
      <c r="B768" s="125" t="str">
        <f>IF('2. Enter scores'!A772&lt;&gt;"",'2. Enter scores'!A772,"")</f>
        <v/>
      </c>
      <c r="H768" s="125" t="str">
        <f>IF('2. Enter scores'!G772&lt;&gt;"",'2. Enter scores'!$B772-'2. Enter scores'!G772,"")</f>
        <v/>
      </c>
      <c r="I768" s="125" t="str">
        <f>IF('2. Enter scores'!H772&lt;&gt;"",'2. Enter scores'!$B772-'2. Enter scores'!H772,"")</f>
        <v/>
      </c>
      <c r="J768" s="125" t="str">
        <f>IF('2. Enter scores'!I772&lt;&gt;"",'2. Enter scores'!$B772-'2. Enter scores'!I772,"")</f>
        <v/>
      </c>
      <c r="K768" s="125" t="str">
        <f>IF('2. Enter scores'!J772&lt;&gt;"",'2. Enter scores'!$B772-'2. Enter scores'!J772,"")</f>
        <v/>
      </c>
      <c r="L768" s="125" t="str">
        <f>IF('2. Enter scores'!K772&lt;&gt;"",'2. Enter scores'!$B772-'2. Enter scores'!K772,"")</f>
        <v/>
      </c>
      <c r="M768" s="125" t="str">
        <f>IF('2. Enter scores'!L772&lt;&gt;"",'2. Enter scores'!$B772-'2. Enter scores'!L772,"")</f>
        <v/>
      </c>
      <c r="N768" s="125" t="str">
        <f>IF('2. Enter scores'!M772&lt;&gt;"",'2. Enter scores'!$B772-'2. Enter scores'!M772,"")</f>
        <v/>
      </c>
      <c r="O768" s="125" t="str">
        <f>IF('2. Enter scores'!N772&lt;&gt;"",'2. Enter scores'!$B772-'2. Enter scores'!N772,"")</f>
        <v/>
      </c>
      <c r="P768" s="125" t="str">
        <f>IF('2. Enter scores'!O772&lt;&gt;"",'2. Enter scores'!$B772-'2. Enter scores'!O772,"")</f>
        <v/>
      </c>
      <c r="Q768" s="125" t="str">
        <f>IF('2. Enter scores'!P772&lt;&gt;"",'2. Enter scores'!$B772-'2. Enter scores'!P772,"")</f>
        <v/>
      </c>
      <c r="R768" s="125" t="str">
        <f>IF('2. Enter scores'!Q772&lt;&gt;"",'2. Enter scores'!$B772-'2. Enter scores'!Q772,"")</f>
        <v/>
      </c>
      <c r="S768" s="125" t="str">
        <f>IF('2. Enter scores'!R772&lt;&gt;"",'2. Enter scores'!$B772-'2. Enter scores'!R772,"")</f>
        <v/>
      </c>
      <c r="T768" s="125" t="str">
        <f>IF('2. Enter scores'!S772&lt;&gt;"",'2. Enter scores'!$B772-'2. Enter scores'!S772,"")</f>
        <v/>
      </c>
      <c r="U768" s="125" t="str">
        <f>IF('2. Enter scores'!T772&lt;&gt;"",'2. Enter scores'!$B772-'2. Enter scores'!T772,"")</f>
        <v/>
      </c>
      <c r="V768" s="125" t="str">
        <f>IF('2. Enter scores'!U772&lt;&gt;"",'2. Enter scores'!$B772-'2. Enter scores'!U772,"")</f>
        <v/>
      </c>
      <c r="W768" s="125" t="str">
        <f>IF('2. Enter scores'!V772&lt;&gt;"",'2. Enter scores'!$B772-'2. Enter scores'!V772,"")</f>
        <v/>
      </c>
      <c r="X768" s="125" t="str">
        <f>IF('2. Enter scores'!W772&lt;&gt;"",'2. Enter scores'!$B772-'2. Enter scores'!W772,"")</f>
        <v/>
      </c>
      <c r="Y768" s="125" t="str">
        <f>IF('2. Enter scores'!X772&lt;&gt;"",'2. Enter scores'!$B772-'2. Enter scores'!X772,"")</f>
        <v/>
      </c>
      <c r="Z768" s="125" t="str">
        <f>IF('2. Enter scores'!Y772&lt;&gt;"",'2. Enter scores'!$B772-'2. Enter scores'!Y772,"")</f>
        <v/>
      </c>
      <c r="AA768" s="125" t="str">
        <f>IF('2. Enter scores'!Z772&lt;&gt;"",'2. Enter scores'!$B772-'2. Enter scores'!Z772,"")</f>
        <v/>
      </c>
      <c r="AB768" s="125" t="str">
        <f>IF('2. Enter scores'!AA772&lt;&gt;"",'2. Enter scores'!$B772-'2. Enter scores'!AA772,"")</f>
        <v/>
      </c>
      <c r="AC768" s="125" t="str">
        <f>IF('2. Enter scores'!AB772&lt;&gt;"",'2. Enter scores'!$B772-'2. Enter scores'!AB772,"")</f>
        <v/>
      </c>
      <c r="AD768" s="125" t="str">
        <f>IF('2. Enter scores'!AC772&lt;&gt;"",'2. Enter scores'!$B772-'2. Enter scores'!AC772,"")</f>
        <v/>
      </c>
      <c r="AE768" s="125" t="str">
        <f>IF('2. Enter scores'!AD772&lt;&gt;"",'2. Enter scores'!$B772-'2. Enter scores'!AD772,"")</f>
        <v/>
      </c>
      <c r="AF768" s="125" t="str">
        <f>IF('2. Enter scores'!AE772&lt;&gt;"",'2. Enter scores'!$B772-'2. Enter scores'!AE772,"")</f>
        <v/>
      </c>
      <c r="AG768" s="125" t="str">
        <f>IF('2. Enter scores'!AF772&lt;&gt;"",'2. Enter scores'!$B772-'2. Enter scores'!AF772,"")</f>
        <v/>
      </c>
      <c r="AH768" s="125" t="str">
        <f>IF('2. Enter scores'!AG772&lt;&gt;"",'2. Enter scores'!$B772-'2. Enter scores'!AG772,"")</f>
        <v/>
      </c>
      <c r="AI768" s="125" t="str">
        <f>IF('2. Enter scores'!AH772&lt;&gt;"",'2. Enter scores'!$B772-'2. Enter scores'!AH772,"")</f>
        <v/>
      </c>
      <c r="AJ768" s="125" t="str">
        <f>IF('2. Enter scores'!AI772&lt;&gt;"",'2. Enter scores'!$B772-'2. Enter scores'!AI772,"")</f>
        <v/>
      </c>
      <c r="AK768" s="125" t="str">
        <f>IF('2. Enter scores'!AJ772&lt;&gt;"",'2. Enter scores'!$B772-'2. Enter scores'!AJ772,"")</f>
        <v/>
      </c>
      <c r="AL768" s="125" t="str">
        <f>IF('2. Enter scores'!AK772&lt;&gt;"",'2. Enter scores'!$B772-'2. Enter scores'!AK772,"")</f>
        <v/>
      </c>
      <c r="AM768" s="125" t="str">
        <f>IF('2. Enter scores'!AL772&lt;&gt;"",'2. Enter scores'!$B772-'2. Enter scores'!AL772,"")</f>
        <v/>
      </c>
      <c r="AN768" s="125" t="str">
        <f>IF('2. Enter scores'!AM772&lt;&gt;"",'2. Enter scores'!$B772-'2. Enter scores'!AM772,"")</f>
        <v/>
      </c>
      <c r="AO768" s="125" t="str">
        <f>IF('2. Enter scores'!AN772&lt;&gt;"",'2. Enter scores'!$B772-'2. Enter scores'!AN772,"")</f>
        <v/>
      </c>
      <c r="AP768" s="125" t="str">
        <f>IF('2. Enter scores'!AO772&lt;&gt;"",'2. Enter scores'!$B772-'2. Enter scores'!AO772,"")</f>
        <v/>
      </c>
      <c r="AQ768" s="125" t="str">
        <f>IF('2. Enter scores'!AP772&lt;&gt;"",'2. Enter scores'!$B772-'2. Enter scores'!AP772,"")</f>
        <v/>
      </c>
      <c r="AR768" s="125" t="str">
        <f>IF('2. Enter scores'!AQ772&lt;&gt;"",'2. Enter scores'!$B772-'2. Enter scores'!AQ772,"")</f>
        <v/>
      </c>
      <c r="AS768" s="125" t="str">
        <f>IF('2. Enter scores'!AR772&lt;&gt;"",'2. Enter scores'!$B772-'2. Enter scores'!AR772,"")</f>
        <v/>
      </c>
      <c r="AT768" s="125" t="str">
        <f>IF('2. Enter scores'!AS772&lt;&gt;"",'2. Enter scores'!$B772-'2. Enter scores'!AS772,"")</f>
        <v/>
      </c>
      <c r="AU768" s="125" t="str">
        <f>IF('2. Enter scores'!AT772&lt;&gt;"",'2. Enter scores'!$B772-'2. Enter scores'!AT772,"")</f>
        <v/>
      </c>
      <c r="AV768" s="125" t="str">
        <f>IF('2. Enter scores'!AU772&lt;&gt;"",'2. Enter scores'!$B772-'2. Enter scores'!AU772,"")</f>
        <v/>
      </c>
      <c r="AW768" s="125" t="str">
        <f>IF('2. Enter scores'!AV772&lt;&gt;"",'2. Enter scores'!$B772-'2. Enter scores'!AV772,"")</f>
        <v/>
      </c>
      <c r="AX768" s="125" t="str">
        <f>IF('2. Enter scores'!AW772&lt;&gt;"",'2. Enter scores'!$B772-'2. Enter scores'!AW772,"")</f>
        <v/>
      </c>
      <c r="AY768" s="125" t="str">
        <f>IF('2. Enter scores'!AX772&lt;&gt;"",'2. Enter scores'!$B772-'2. Enter scores'!AX772,"")</f>
        <v/>
      </c>
      <c r="AZ768" s="125" t="str">
        <f>IF('2. Enter scores'!AY772&lt;&gt;"",'2. Enter scores'!$B772-'2. Enter scores'!AY772,"")</f>
        <v/>
      </c>
      <c r="BA768" s="125" t="str">
        <f>IF('2. Enter scores'!AZ772&lt;&gt;"",'2. Enter scores'!$B772-'2. Enter scores'!AZ772,"")</f>
        <v/>
      </c>
      <c r="BB768" s="125" t="str">
        <f>IF('2. Enter scores'!BA772&lt;&gt;"",'2. Enter scores'!$B772-'2. Enter scores'!BA772,"")</f>
        <v/>
      </c>
      <c r="BC768" s="125" t="str">
        <f>IF('2. Enter scores'!BB772&lt;&gt;"",'2. Enter scores'!$B772-'2. Enter scores'!BB772,"")</f>
        <v/>
      </c>
      <c r="BD768" s="125" t="str">
        <f>IF('2. Enter scores'!BC772&lt;&gt;"",'2. Enter scores'!$B772-'2. Enter scores'!BC772,"")</f>
        <v/>
      </c>
      <c r="BE768" s="125" t="str">
        <f>IF('2. Enter scores'!BD772&lt;&gt;"",'2. Enter scores'!$B772-'2. Enter scores'!BD772,"")</f>
        <v/>
      </c>
      <c r="BF768" s="125" t="str">
        <f>IF('2. Enter scores'!BE772&lt;&gt;"",'2. Enter scores'!$B772-'2. Enter scores'!BE772,"")</f>
        <v/>
      </c>
      <c r="BG768" s="125" t="str">
        <f>IF('2. Enter scores'!BF772&lt;&gt;"",'2. Enter scores'!$B772-'2. Enter scores'!BF772,"")</f>
        <v/>
      </c>
      <c r="BH768" s="125" t="str">
        <f>IF('2. Enter scores'!BG772&lt;&gt;"",'2. Enter scores'!$B772-'2. Enter scores'!BG772,"")</f>
        <v/>
      </c>
      <c r="BI768" s="125" t="str">
        <f>IF('2. Enter scores'!BH772&lt;&gt;"",'2. Enter scores'!$B772-'2. Enter scores'!BH772,"")</f>
        <v/>
      </c>
      <c r="BJ768" s="125" t="str">
        <f>IF('2. Enter scores'!BI772&lt;&gt;"",'2. Enter scores'!$B772-'2. Enter scores'!BI772,"")</f>
        <v/>
      </c>
      <c r="BK768" s="125" t="str">
        <f>IF('2. Enter scores'!BJ772&lt;&gt;"",'2. Enter scores'!$B772-'2. Enter scores'!BJ772,"")</f>
        <v/>
      </c>
      <c r="BL768" s="125" t="str">
        <f>IF('2. Enter scores'!BK772&lt;&gt;"",'2. Enter scores'!$B772-'2. Enter scores'!BK772,"")</f>
        <v/>
      </c>
      <c r="BM768" s="125" t="str">
        <f>IF('2. Enter scores'!BL772&lt;&gt;"",'2. Enter scores'!$B772-'2. Enter scores'!BL772,"")</f>
        <v/>
      </c>
      <c r="BN768" s="125" t="str">
        <f>IF('2. Enter scores'!BM772&lt;&gt;"",'2. Enter scores'!$B772-'2. Enter scores'!BM772,"")</f>
        <v/>
      </c>
      <c r="BO768" s="125" t="str">
        <f>IF('2. Enter scores'!BN772&lt;&gt;"",'2. Enter scores'!$B772-'2. Enter scores'!BN772,"")</f>
        <v/>
      </c>
      <c r="BP768" s="108">
        <v>1000</v>
      </c>
    </row>
    <row r="769" spans="2:68" x14ac:dyDescent="0.35">
      <c r="B769" s="125" t="str">
        <f>IF('2. Enter scores'!A773&lt;&gt;"",'2. Enter scores'!A773,"")</f>
        <v/>
      </c>
      <c r="H769" s="125" t="str">
        <f>IF('2. Enter scores'!G773&lt;&gt;"",'2. Enter scores'!$B773-'2. Enter scores'!G773,"")</f>
        <v/>
      </c>
      <c r="I769" s="125" t="str">
        <f>IF('2. Enter scores'!H773&lt;&gt;"",'2. Enter scores'!$B773-'2. Enter scores'!H773,"")</f>
        <v/>
      </c>
      <c r="J769" s="125" t="str">
        <f>IF('2. Enter scores'!I773&lt;&gt;"",'2. Enter scores'!$B773-'2. Enter scores'!I773,"")</f>
        <v/>
      </c>
      <c r="K769" s="125" t="str">
        <f>IF('2. Enter scores'!J773&lt;&gt;"",'2. Enter scores'!$B773-'2. Enter scores'!J773,"")</f>
        <v/>
      </c>
      <c r="L769" s="125" t="str">
        <f>IF('2. Enter scores'!K773&lt;&gt;"",'2. Enter scores'!$B773-'2. Enter scores'!K773,"")</f>
        <v/>
      </c>
      <c r="M769" s="125" t="str">
        <f>IF('2. Enter scores'!L773&lt;&gt;"",'2. Enter scores'!$B773-'2. Enter scores'!L773,"")</f>
        <v/>
      </c>
      <c r="N769" s="125" t="str">
        <f>IF('2. Enter scores'!M773&lt;&gt;"",'2. Enter scores'!$B773-'2. Enter scores'!M773,"")</f>
        <v/>
      </c>
      <c r="O769" s="125" t="str">
        <f>IF('2. Enter scores'!N773&lt;&gt;"",'2. Enter scores'!$B773-'2. Enter scores'!N773,"")</f>
        <v/>
      </c>
      <c r="P769" s="125" t="str">
        <f>IF('2. Enter scores'!O773&lt;&gt;"",'2. Enter scores'!$B773-'2. Enter scores'!O773,"")</f>
        <v/>
      </c>
      <c r="Q769" s="125" t="str">
        <f>IF('2. Enter scores'!P773&lt;&gt;"",'2. Enter scores'!$B773-'2. Enter scores'!P773,"")</f>
        <v/>
      </c>
      <c r="R769" s="125" t="str">
        <f>IF('2. Enter scores'!Q773&lt;&gt;"",'2. Enter scores'!$B773-'2. Enter scores'!Q773,"")</f>
        <v/>
      </c>
      <c r="S769" s="125" t="str">
        <f>IF('2. Enter scores'!R773&lt;&gt;"",'2. Enter scores'!$B773-'2. Enter scores'!R773,"")</f>
        <v/>
      </c>
      <c r="T769" s="125" t="str">
        <f>IF('2. Enter scores'!S773&lt;&gt;"",'2. Enter scores'!$B773-'2. Enter scores'!S773,"")</f>
        <v/>
      </c>
      <c r="U769" s="125" t="str">
        <f>IF('2. Enter scores'!T773&lt;&gt;"",'2. Enter scores'!$B773-'2. Enter scores'!T773,"")</f>
        <v/>
      </c>
      <c r="V769" s="125" t="str">
        <f>IF('2. Enter scores'!U773&lt;&gt;"",'2. Enter scores'!$B773-'2. Enter scores'!U773,"")</f>
        <v/>
      </c>
      <c r="W769" s="125" t="str">
        <f>IF('2. Enter scores'!V773&lt;&gt;"",'2. Enter scores'!$B773-'2. Enter scores'!V773,"")</f>
        <v/>
      </c>
      <c r="X769" s="125" t="str">
        <f>IF('2. Enter scores'!W773&lt;&gt;"",'2. Enter scores'!$B773-'2. Enter scores'!W773,"")</f>
        <v/>
      </c>
      <c r="Y769" s="125" t="str">
        <f>IF('2. Enter scores'!X773&lt;&gt;"",'2. Enter scores'!$B773-'2. Enter scores'!X773,"")</f>
        <v/>
      </c>
      <c r="Z769" s="125" t="str">
        <f>IF('2. Enter scores'!Y773&lt;&gt;"",'2. Enter scores'!$B773-'2. Enter scores'!Y773,"")</f>
        <v/>
      </c>
      <c r="AA769" s="125" t="str">
        <f>IF('2. Enter scores'!Z773&lt;&gt;"",'2. Enter scores'!$B773-'2. Enter scores'!Z773,"")</f>
        <v/>
      </c>
      <c r="AB769" s="125" t="str">
        <f>IF('2. Enter scores'!AA773&lt;&gt;"",'2. Enter scores'!$B773-'2. Enter scores'!AA773,"")</f>
        <v/>
      </c>
      <c r="AC769" s="125" t="str">
        <f>IF('2. Enter scores'!AB773&lt;&gt;"",'2. Enter scores'!$B773-'2. Enter scores'!AB773,"")</f>
        <v/>
      </c>
      <c r="AD769" s="125" t="str">
        <f>IF('2. Enter scores'!AC773&lt;&gt;"",'2. Enter scores'!$B773-'2. Enter scores'!AC773,"")</f>
        <v/>
      </c>
      <c r="AE769" s="125" t="str">
        <f>IF('2. Enter scores'!AD773&lt;&gt;"",'2. Enter scores'!$B773-'2. Enter scores'!AD773,"")</f>
        <v/>
      </c>
      <c r="AF769" s="125" t="str">
        <f>IF('2. Enter scores'!AE773&lt;&gt;"",'2. Enter scores'!$B773-'2. Enter scores'!AE773,"")</f>
        <v/>
      </c>
      <c r="AG769" s="125" t="str">
        <f>IF('2. Enter scores'!AF773&lt;&gt;"",'2. Enter scores'!$B773-'2. Enter scores'!AF773,"")</f>
        <v/>
      </c>
      <c r="AH769" s="125" t="str">
        <f>IF('2. Enter scores'!AG773&lt;&gt;"",'2. Enter scores'!$B773-'2. Enter scores'!AG773,"")</f>
        <v/>
      </c>
      <c r="AI769" s="125" t="str">
        <f>IF('2. Enter scores'!AH773&lt;&gt;"",'2. Enter scores'!$B773-'2. Enter scores'!AH773,"")</f>
        <v/>
      </c>
      <c r="AJ769" s="125" t="str">
        <f>IF('2. Enter scores'!AI773&lt;&gt;"",'2. Enter scores'!$B773-'2. Enter scores'!AI773,"")</f>
        <v/>
      </c>
      <c r="AK769" s="125" t="str">
        <f>IF('2. Enter scores'!AJ773&lt;&gt;"",'2. Enter scores'!$B773-'2. Enter scores'!AJ773,"")</f>
        <v/>
      </c>
      <c r="AL769" s="125" t="str">
        <f>IF('2. Enter scores'!AK773&lt;&gt;"",'2. Enter scores'!$B773-'2. Enter scores'!AK773,"")</f>
        <v/>
      </c>
      <c r="AM769" s="125" t="str">
        <f>IF('2. Enter scores'!AL773&lt;&gt;"",'2. Enter scores'!$B773-'2. Enter scores'!AL773,"")</f>
        <v/>
      </c>
      <c r="AN769" s="125" t="str">
        <f>IF('2. Enter scores'!AM773&lt;&gt;"",'2. Enter scores'!$B773-'2. Enter scores'!AM773,"")</f>
        <v/>
      </c>
      <c r="AO769" s="125" t="str">
        <f>IF('2. Enter scores'!AN773&lt;&gt;"",'2. Enter scores'!$B773-'2. Enter scores'!AN773,"")</f>
        <v/>
      </c>
      <c r="AP769" s="125" t="str">
        <f>IF('2. Enter scores'!AO773&lt;&gt;"",'2. Enter scores'!$B773-'2. Enter scores'!AO773,"")</f>
        <v/>
      </c>
      <c r="AQ769" s="125" t="str">
        <f>IF('2. Enter scores'!AP773&lt;&gt;"",'2. Enter scores'!$B773-'2. Enter scores'!AP773,"")</f>
        <v/>
      </c>
      <c r="AR769" s="125" t="str">
        <f>IF('2. Enter scores'!AQ773&lt;&gt;"",'2. Enter scores'!$B773-'2. Enter scores'!AQ773,"")</f>
        <v/>
      </c>
      <c r="AS769" s="125" t="str">
        <f>IF('2. Enter scores'!AR773&lt;&gt;"",'2. Enter scores'!$B773-'2. Enter scores'!AR773,"")</f>
        <v/>
      </c>
      <c r="AT769" s="125" t="str">
        <f>IF('2. Enter scores'!AS773&lt;&gt;"",'2. Enter scores'!$B773-'2. Enter scores'!AS773,"")</f>
        <v/>
      </c>
      <c r="AU769" s="125" t="str">
        <f>IF('2. Enter scores'!AT773&lt;&gt;"",'2. Enter scores'!$B773-'2. Enter scores'!AT773,"")</f>
        <v/>
      </c>
      <c r="AV769" s="125" t="str">
        <f>IF('2. Enter scores'!AU773&lt;&gt;"",'2. Enter scores'!$B773-'2. Enter scores'!AU773,"")</f>
        <v/>
      </c>
      <c r="AW769" s="125" t="str">
        <f>IF('2. Enter scores'!AV773&lt;&gt;"",'2. Enter scores'!$B773-'2. Enter scores'!AV773,"")</f>
        <v/>
      </c>
      <c r="AX769" s="125" t="str">
        <f>IF('2. Enter scores'!AW773&lt;&gt;"",'2. Enter scores'!$B773-'2. Enter scores'!AW773,"")</f>
        <v/>
      </c>
      <c r="AY769" s="125" t="str">
        <f>IF('2. Enter scores'!AX773&lt;&gt;"",'2. Enter scores'!$B773-'2. Enter scores'!AX773,"")</f>
        <v/>
      </c>
      <c r="AZ769" s="125" t="str">
        <f>IF('2. Enter scores'!AY773&lt;&gt;"",'2. Enter scores'!$B773-'2. Enter scores'!AY773,"")</f>
        <v/>
      </c>
      <c r="BA769" s="125" t="str">
        <f>IF('2. Enter scores'!AZ773&lt;&gt;"",'2. Enter scores'!$B773-'2. Enter scores'!AZ773,"")</f>
        <v/>
      </c>
      <c r="BB769" s="125" t="str">
        <f>IF('2. Enter scores'!BA773&lt;&gt;"",'2. Enter scores'!$B773-'2. Enter scores'!BA773,"")</f>
        <v/>
      </c>
      <c r="BC769" s="125" t="str">
        <f>IF('2. Enter scores'!BB773&lt;&gt;"",'2. Enter scores'!$B773-'2. Enter scores'!BB773,"")</f>
        <v/>
      </c>
      <c r="BD769" s="125" t="str">
        <f>IF('2. Enter scores'!BC773&lt;&gt;"",'2. Enter scores'!$B773-'2. Enter scores'!BC773,"")</f>
        <v/>
      </c>
      <c r="BE769" s="125" t="str">
        <f>IF('2. Enter scores'!BD773&lt;&gt;"",'2. Enter scores'!$B773-'2. Enter scores'!BD773,"")</f>
        <v/>
      </c>
      <c r="BF769" s="125" t="str">
        <f>IF('2. Enter scores'!BE773&lt;&gt;"",'2. Enter scores'!$B773-'2. Enter scores'!BE773,"")</f>
        <v/>
      </c>
      <c r="BG769" s="125" t="str">
        <f>IF('2. Enter scores'!BF773&lt;&gt;"",'2. Enter scores'!$B773-'2. Enter scores'!BF773,"")</f>
        <v/>
      </c>
      <c r="BH769" s="125" t="str">
        <f>IF('2. Enter scores'!BG773&lt;&gt;"",'2. Enter scores'!$B773-'2. Enter scores'!BG773,"")</f>
        <v/>
      </c>
      <c r="BI769" s="125" t="str">
        <f>IF('2. Enter scores'!BH773&lt;&gt;"",'2. Enter scores'!$B773-'2. Enter scores'!BH773,"")</f>
        <v/>
      </c>
      <c r="BJ769" s="125" t="str">
        <f>IF('2. Enter scores'!BI773&lt;&gt;"",'2. Enter scores'!$B773-'2. Enter scores'!BI773,"")</f>
        <v/>
      </c>
      <c r="BK769" s="125" t="str">
        <f>IF('2. Enter scores'!BJ773&lt;&gt;"",'2. Enter scores'!$B773-'2. Enter scores'!BJ773,"")</f>
        <v/>
      </c>
      <c r="BL769" s="125" t="str">
        <f>IF('2. Enter scores'!BK773&lt;&gt;"",'2. Enter scores'!$B773-'2. Enter scores'!BK773,"")</f>
        <v/>
      </c>
      <c r="BM769" s="125" t="str">
        <f>IF('2. Enter scores'!BL773&lt;&gt;"",'2. Enter scores'!$B773-'2. Enter scores'!BL773,"")</f>
        <v/>
      </c>
      <c r="BN769" s="125" t="str">
        <f>IF('2. Enter scores'!BM773&lt;&gt;"",'2. Enter scores'!$B773-'2. Enter scores'!BM773,"")</f>
        <v/>
      </c>
      <c r="BO769" s="125" t="str">
        <f>IF('2. Enter scores'!BN773&lt;&gt;"",'2. Enter scores'!$B773-'2. Enter scores'!BN773,"")</f>
        <v/>
      </c>
      <c r="BP769" s="108">
        <v>1000</v>
      </c>
    </row>
    <row r="770" spans="2:68" x14ac:dyDescent="0.35">
      <c r="B770" s="125" t="str">
        <f>IF('2. Enter scores'!A774&lt;&gt;"",'2. Enter scores'!A774,"")</f>
        <v/>
      </c>
      <c r="H770" s="125" t="str">
        <f>IF('2. Enter scores'!G774&lt;&gt;"",'2. Enter scores'!$B774-'2. Enter scores'!G774,"")</f>
        <v/>
      </c>
      <c r="I770" s="125" t="str">
        <f>IF('2. Enter scores'!H774&lt;&gt;"",'2. Enter scores'!$B774-'2. Enter scores'!H774,"")</f>
        <v/>
      </c>
      <c r="J770" s="125" t="str">
        <f>IF('2. Enter scores'!I774&lt;&gt;"",'2. Enter scores'!$B774-'2. Enter scores'!I774,"")</f>
        <v/>
      </c>
      <c r="K770" s="125" t="str">
        <f>IF('2. Enter scores'!J774&lt;&gt;"",'2. Enter scores'!$B774-'2. Enter scores'!J774,"")</f>
        <v/>
      </c>
      <c r="L770" s="125" t="str">
        <f>IF('2. Enter scores'!K774&lt;&gt;"",'2. Enter scores'!$B774-'2. Enter scores'!K774,"")</f>
        <v/>
      </c>
      <c r="M770" s="125" t="str">
        <f>IF('2. Enter scores'!L774&lt;&gt;"",'2. Enter scores'!$B774-'2. Enter scores'!L774,"")</f>
        <v/>
      </c>
      <c r="N770" s="125" t="str">
        <f>IF('2. Enter scores'!M774&lt;&gt;"",'2. Enter scores'!$B774-'2. Enter scores'!M774,"")</f>
        <v/>
      </c>
      <c r="O770" s="125" t="str">
        <f>IF('2. Enter scores'!N774&lt;&gt;"",'2. Enter scores'!$B774-'2. Enter scores'!N774,"")</f>
        <v/>
      </c>
      <c r="P770" s="125" t="str">
        <f>IF('2. Enter scores'!O774&lt;&gt;"",'2. Enter scores'!$B774-'2. Enter scores'!O774,"")</f>
        <v/>
      </c>
      <c r="Q770" s="125" t="str">
        <f>IF('2. Enter scores'!P774&lt;&gt;"",'2. Enter scores'!$B774-'2. Enter scores'!P774,"")</f>
        <v/>
      </c>
      <c r="R770" s="125" t="str">
        <f>IF('2. Enter scores'!Q774&lt;&gt;"",'2. Enter scores'!$B774-'2. Enter scores'!Q774,"")</f>
        <v/>
      </c>
      <c r="S770" s="125" t="str">
        <f>IF('2. Enter scores'!R774&lt;&gt;"",'2. Enter scores'!$B774-'2. Enter scores'!R774,"")</f>
        <v/>
      </c>
      <c r="T770" s="125" t="str">
        <f>IF('2. Enter scores'!S774&lt;&gt;"",'2. Enter scores'!$B774-'2. Enter scores'!S774,"")</f>
        <v/>
      </c>
      <c r="U770" s="125" t="str">
        <f>IF('2. Enter scores'!T774&lt;&gt;"",'2. Enter scores'!$B774-'2. Enter scores'!T774,"")</f>
        <v/>
      </c>
      <c r="V770" s="125" t="str">
        <f>IF('2. Enter scores'!U774&lt;&gt;"",'2. Enter scores'!$B774-'2. Enter scores'!U774,"")</f>
        <v/>
      </c>
      <c r="W770" s="125" t="str">
        <f>IF('2. Enter scores'!V774&lt;&gt;"",'2. Enter scores'!$B774-'2. Enter scores'!V774,"")</f>
        <v/>
      </c>
      <c r="X770" s="125" t="str">
        <f>IF('2. Enter scores'!W774&lt;&gt;"",'2. Enter scores'!$B774-'2. Enter scores'!W774,"")</f>
        <v/>
      </c>
      <c r="Y770" s="125" t="str">
        <f>IF('2. Enter scores'!X774&lt;&gt;"",'2. Enter scores'!$B774-'2. Enter scores'!X774,"")</f>
        <v/>
      </c>
      <c r="Z770" s="125" t="str">
        <f>IF('2. Enter scores'!Y774&lt;&gt;"",'2. Enter scores'!$B774-'2. Enter scores'!Y774,"")</f>
        <v/>
      </c>
      <c r="AA770" s="125" t="str">
        <f>IF('2. Enter scores'!Z774&lt;&gt;"",'2. Enter scores'!$B774-'2. Enter scores'!Z774,"")</f>
        <v/>
      </c>
      <c r="AB770" s="125" t="str">
        <f>IF('2. Enter scores'!AA774&lt;&gt;"",'2. Enter scores'!$B774-'2. Enter scores'!AA774,"")</f>
        <v/>
      </c>
      <c r="AC770" s="125" t="str">
        <f>IF('2. Enter scores'!AB774&lt;&gt;"",'2. Enter scores'!$B774-'2. Enter scores'!AB774,"")</f>
        <v/>
      </c>
      <c r="AD770" s="125" t="str">
        <f>IF('2. Enter scores'!AC774&lt;&gt;"",'2. Enter scores'!$B774-'2. Enter scores'!AC774,"")</f>
        <v/>
      </c>
      <c r="AE770" s="125" t="str">
        <f>IF('2. Enter scores'!AD774&lt;&gt;"",'2. Enter scores'!$B774-'2. Enter scores'!AD774,"")</f>
        <v/>
      </c>
      <c r="AF770" s="125" t="str">
        <f>IF('2. Enter scores'!AE774&lt;&gt;"",'2. Enter scores'!$B774-'2. Enter scores'!AE774,"")</f>
        <v/>
      </c>
      <c r="AG770" s="125" t="str">
        <f>IF('2. Enter scores'!AF774&lt;&gt;"",'2. Enter scores'!$B774-'2. Enter scores'!AF774,"")</f>
        <v/>
      </c>
      <c r="AH770" s="125" t="str">
        <f>IF('2. Enter scores'!AG774&lt;&gt;"",'2. Enter scores'!$B774-'2. Enter scores'!AG774,"")</f>
        <v/>
      </c>
      <c r="AI770" s="125" t="str">
        <f>IF('2. Enter scores'!AH774&lt;&gt;"",'2. Enter scores'!$B774-'2. Enter scores'!AH774,"")</f>
        <v/>
      </c>
      <c r="AJ770" s="125" t="str">
        <f>IF('2. Enter scores'!AI774&lt;&gt;"",'2. Enter scores'!$B774-'2. Enter scores'!AI774,"")</f>
        <v/>
      </c>
      <c r="AK770" s="125" t="str">
        <f>IF('2. Enter scores'!AJ774&lt;&gt;"",'2. Enter scores'!$B774-'2. Enter scores'!AJ774,"")</f>
        <v/>
      </c>
      <c r="AL770" s="125" t="str">
        <f>IF('2. Enter scores'!AK774&lt;&gt;"",'2. Enter scores'!$B774-'2. Enter scores'!AK774,"")</f>
        <v/>
      </c>
      <c r="AM770" s="125" t="str">
        <f>IF('2. Enter scores'!AL774&lt;&gt;"",'2. Enter scores'!$B774-'2. Enter scores'!AL774,"")</f>
        <v/>
      </c>
      <c r="AN770" s="125" t="str">
        <f>IF('2. Enter scores'!AM774&lt;&gt;"",'2. Enter scores'!$B774-'2. Enter scores'!AM774,"")</f>
        <v/>
      </c>
      <c r="AO770" s="125" t="str">
        <f>IF('2. Enter scores'!AN774&lt;&gt;"",'2. Enter scores'!$B774-'2. Enter scores'!AN774,"")</f>
        <v/>
      </c>
      <c r="AP770" s="125" t="str">
        <f>IF('2. Enter scores'!AO774&lt;&gt;"",'2. Enter scores'!$B774-'2. Enter scores'!AO774,"")</f>
        <v/>
      </c>
      <c r="AQ770" s="125" t="str">
        <f>IF('2. Enter scores'!AP774&lt;&gt;"",'2. Enter scores'!$B774-'2. Enter scores'!AP774,"")</f>
        <v/>
      </c>
      <c r="AR770" s="125" t="str">
        <f>IF('2. Enter scores'!AQ774&lt;&gt;"",'2. Enter scores'!$B774-'2. Enter scores'!AQ774,"")</f>
        <v/>
      </c>
      <c r="AS770" s="125" t="str">
        <f>IF('2. Enter scores'!AR774&lt;&gt;"",'2. Enter scores'!$B774-'2. Enter scores'!AR774,"")</f>
        <v/>
      </c>
      <c r="AT770" s="125" t="str">
        <f>IF('2. Enter scores'!AS774&lt;&gt;"",'2. Enter scores'!$B774-'2. Enter scores'!AS774,"")</f>
        <v/>
      </c>
      <c r="AU770" s="125" t="str">
        <f>IF('2. Enter scores'!AT774&lt;&gt;"",'2. Enter scores'!$B774-'2. Enter scores'!AT774,"")</f>
        <v/>
      </c>
      <c r="AV770" s="125" t="str">
        <f>IF('2. Enter scores'!AU774&lt;&gt;"",'2. Enter scores'!$B774-'2. Enter scores'!AU774,"")</f>
        <v/>
      </c>
      <c r="AW770" s="125" t="str">
        <f>IF('2. Enter scores'!AV774&lt;&gt;"",'2. Enter scores'!$B774-'2. Enter scores'!AV774,"")</f>
        <v/>
      </c>
      <c r="AX770" s="125" t="str">
        <f>IF('2. Enter scores'!AW774&lt;&gt;"",'2. Enter scores'!$B774-'2. Enter scores'!AW774,"")</f>
        <v/>
      </c>
      <c r="AY770" s="125" t="str">
        <f>IF('2. Enter scores'!AX774&lt;&gt;"",'2. Enter scores'!$B774-'2. Enter scores'!AX774,"")</f>
        <v/>
      </c>
      <c r="AZ770" s="125" t="str">
        <f>IF('2. Enter scores'!AY774&lt;&gt;"",'2. Enter scores'!$B774-'2. Enter scores'!AY774,"")</f>
        <v/>
      </c>
      <c r="BA770" s="125" t="str">
        <f>IF('2. Enter scores'!AZ774&lt;&gt;"",'2. Enter scores'!$B774-'2. Enter scores'!AZ774,"")</f>
        <v/>
      </c>
      <c r="BB770" s="125" t="str">
        <f>IF('2. Enter scores'!BA774&lt;&gt;"",'2. Enter scores'!$B774-'2. Enter scores'!BA774,"")</f>
        <v/>
      </c>
      <c r="BC770" s="125" t="str">
        <f>IF('2. Enter scores'!BB774&lt;&gt;"",'2. Enter scores'!$B774-'2. Enter scores'!BB774,"")</f>
        <v/>
      </c>
      <c r="BD770" s="125" t="str">
        <f>IF('2. Enter scores'!BC774&lt;&gt;"",'2. Enter scores'!$B774-'2. Enter scores'!BC774,"")</f>
        <v/>
      </c>
      <c r="BE770" s="125" t="str">
        <f>IF('2. Enter scores'!BD774&lt;&gt;"",'2. Enter scores'!$B774-'2. Enter scores'!BD774,"")</f>
        <v/>
      </c>
      <c r="BF770" s="125" t="str">
        <f>IF('2. Enter scores'!BE774&lt;&gt;"",'2. Enter scores'!$B774-'2. Enter scores'!BE774,"")</f>
        <v/>
      </c>
      <c r="BG770" s="125" t="str">
        <f>IF('2. Enter scores'!BF774&lt;&gt;"",'2. Enter scores'!$B774-'2. Enter scores'!BF774,"")</f>
        <v/>
      </c>
      <c r="BH770" s="125" t="str">
        <f>IF('2. Enter scores'!BG774&lt;&gt;"",'2. Enter scores'!$B774-'2. Enter scores'!BG774,"")</f>
        <v/>
      </c>
      <c r="BI770" s="125" t="str">
        <f>IF('2. Enter scores'!BH774&lt;&gt;"",'2. Enter scores'!$B774-'2. Enter scores'!BH774,"")</f>
        <v/>
      </c>
      <c r="BJ770" s="125" t="str">
        <f>IF('2. Enter scores'!BI774&lt;&gt;"",'2. Enter scores'!$B774-'2. Enter scores'!BI774,"")</f>
        <v/>
      </c>
      <c r="BK770" s="125" t="str">
        <f>IF('2. Enter scores'!BJ774&lt;&gt;"",'2. Enter scores'!$B774-'2. Enter scores'!BJ774,"")</f>
        <v/>
      </c>
      <c r="BL770" s="125" t="str">
        <f>IF('2. Enter scores'!BK774&lt;&gt;"",'2. Enter scores'!$B774-'2. Enter scores'!BK774,"")</f>
        <v/>
      </c>
      <c r="BM770" s="125" t="str">
        <f>IF('2. Enter scores'!BL774&lt;&gt;"",'2. Enter scores'!$B774-'2. Enter scores'!BL774,"")</f>
        <v/>
      </c>
      <c r="BN770" s="125" t="str">
        <f>IF('2. Enter scores'!BM774&lt;&gt;"",'2. Enter scores'!$B774-'2. Enter scores'!BM774,"")</f>
        <v/>
      </c>
      <c r="BO770" s="125" t="str">
        <f>IF('2. Enter scores'!BN774&lt;&gt;"",'2. Enter scores'!$B774-'2. Enter scores'!BN774,"")</f>
        <v/>
      </c>
      <c r="BP770" s="108">
        <v>1000</v>
      </c>
    </row>
    <row r="771" spans="2:68" x14ac:dyDescent="0.35">
      <c r="B771" s="125" t="str">
        <f>IF('2. Enter scores'!A775&lt;&gt;"",'2. Enter scores'!A775,"")</f>
        <v/>
      </c>
      <c r="H771" s="125" t="str">
        <f>IF('2. Enter scores'!G775&lt;&gt;"",'2. Enter scores'!$B775-'2. Enter scores'!G775,"")</f>
        <v/>
      </c>
      <c r="I771" s="125" t="str">
        <f>IF('2. Enter scores'!H775&lt;&gt;"",'2. Enter scores'!$B775-'2. Enter scores'!H775,"")</f>
        <v/>
      </c>
      <c r="J771" s="125" t="str">
        <f>IF('2. Enter scores'!I775&lt;&gt;"",'2. Enter scores'!$B775-'2. Enter scores'!I775,"")</f>
        <v/>
      </c>
      <c r="K771" s="125" t="str">
        <f>IF('2. Enter scores'!J775&lt;&gt;"",'2. Enter scores'!$B775-'2. Enter scores'!J775,"")</f>
        <v/>
      </c>
      <c r="L771" s="125" t="str">
        <f>IF('2. Enter scores'!K775&lt;&gt;"",'2. Enter scores'!$B775-'2. Enter scores'!K775,"")</f>
        <v/>
      </c>
      <c r="M771" s="125" t="str">
        <f>IF('2. Enter scores'!L775&lt;&gt;"",'2. Enter scores'!$B775-'2. Enter scores'!L775,"")</f>
        <v/>
      </c>
      <c r="N771" s="125" t="str">
        <f>IF('2. Enter scores'!M775&lt;&gt;"",'2. Enter scores'!$B775-'2. Enter scores'!M775,"")</f>
        <v/>
      </c>
      <c r="O771" s="125" t="str">
        <f>IF('2. Enter scores'!N775&lt;&gt;"",'2. Enter scores'!$B775-'2. Enter scores'!N775,"")</f>
        <v/>
      </c>
      <c r="P771" s="125" t="str">
        <f>IF('2. Enter scores'!O775&lt;&gt;"",'2. Enter scores'!$B775-'2. Enter scores'!O775,"")</f>
        <v/>
      </c>
      <c r="Q771" s="125" t="str">
        <f>IF('2. Enter scores'!P775&lt;&gt;"",'2. Enter scores'!$B775-'2. Enter scores'!P775,"")</f>
        <v/>
      </c>
      <c r="R771" s="125" t="str">
        <f>IF('2. Enter scores'!Q775&lt;&gt;"",'2. Enter scores'!$B775-'2. Enter scores'!Q775,"")</f>
        <v/>
      </c>
      <c r="S771" s="125" t="str">
        <f>IF('2. Enter scores'!R775&lt;&gt;"",'2. Enter scores'!$B775-'2. Enter scores'!R775,"")</f>
        <v/>
      </c>
      <c r="T771" s="125" t="str">
        <f>IF('2. Enter scores'!S775&lt;&gt;"",'2. Enter scores'!$B775-'2. Enter scores'!S775,"")</f>
        <v/>
      </c>
      <c r="U771" s="125" t="str">
        <f>IF('2. Enter scores'!T775&lt;&gt;"",'2. Enter scores'!$B775-'2. Enter scores'!T775,"")</f>
        <v/>
      </c>
      <c r="V771" s="125" t="str">
        <f>IF('2. Enter scores'!U775&lt;&gt;"",'2. Enter scores'!$B775-'2. Enter scores'!U775,"")</f>
        <v/>
      </c>
      <c r="W771" s="125" t="str">
        <f>IF('2. Enter scores'!V775&lt;&gt;"",'2. Enter scores'!$B775-'2. Enter scores'!V775,"")</f>
        <v/>
      </c>
      <c r="X771" s="125" t="str">
        <f>IF('2. Enter scores'!W775&lt;&gt;"",'2. Enter scores'!$B775-'2. Enter scores'!W775,"")</f>
        <v/>
      </c>
      <c r="Y771" s="125" t="str">
        <f>IF('2. Enter scores'!X775&lt;&gt;"",'2. Enter scores'!$B775-'2. Enter scores'!X775,"")</f>
        <v/>
      </c>
      <c r="Z771" s="125" t="str">
        <f>IF('2. Enter scores'!Y775&lt;&gt;"",'2. Enter scores'!$B775-'2. Enter scores'!Y775,"")</f>
        <v/>
      </c>
      <c r="AA771" s="125" t="str">
        <f>IF('2. Enter scores'!Z775&lt;&gt;"",'2. Enter scores'!$B775-'2. Enter scores'!Z775,"")</f>
        <v/>
      </c>
      <c r="AB771" s="125" t="str">
        <f>IF('2. Enter scores'!AA775&lt;&gt;"",'2. Enter scores'!$B775-'2. Enter scores'!AA775,"")</f>
        <v/>
      </c>
      <c r="AC771" s="125" t="str">
        <f>IF('2. Enter scores'!AB775&lt;&gt;"",'2. Enter scores'!$B775-'2. Enter scores'!AB775,"")</f>
        <v/>
      </c>
      <c r="AD771" s="125" t="str">
        <f>IF('2. Enter scores'!AC775&lt;&gt;"",'2. Enter scores'!$B775-'2. Enter scores'!AC775,"")</f>
        <v/>
      </c>
      <c r="AE771" s="125" t="str">
        <f>IF('2. Enter scores'!AD775&lt;&gt;"",'2. Enter scores'!$B775-'2. Enter scores'!AD775,"")</f>
        <v/>
      </c>
      <c r="AF771" s="125" t="str">
        <f>IF('2. Enter scores'!AE775&lt;&gt;"",'2. Enter scores'!$B775-'2. Enter scores'!AE775,"")</f>
        <v/>
      </c>
      <c r="AG771" s="125" t="str">
        <f>IF('2. Enter scores'!AF775&lt;&gt;"",'2. Enter scores'!$B775-'2. Enter scores'!AF775,"")</f>
        <v/>
      </c>
      <c r="AH771" s="125" t="str">
        <f>IF('2. Enter scores'!AG775&lt;&gt;"",'2. Enter scores'!$B775-'2. Enter scores'!AG775,"")</f>
        <v/>
      </c>
      <c r="AI771" s="125" t="str">
        <f>IF('2. Enter scores'!AH775&lt;&gt;"",'2. Enter scores'!$B775-'2. Enter scores'!AH775,"")</f>
        <v/>
      </c>
      <c r="AJ771" s="125" t="str">
        <f>IF('2. Enter scores'!AI775&lt;&gt;"",'2. Enter scores'!$B775-'2. Enter scores'!AI775,"")</f>
        <v/>
      </c>
      <c r="AK771" s="125" t="str">
        <f>IF('2. Enter scores'!AJ775&lt;&gt;"",'2. Enter scores'!$B775-'2. Enter scores'!AJ775,"")</f>
        <v/>
      </c>
      <c r="AL771" s="125" t="str">
        <f>IF('2. Enter scores'!AK775&lt;&gt;"",'2. Enter scores'!$B775-'2. Enter scores'!AK775,"")</f>
        <v/>
      </c>
      <c r="AM771" s="125" t="str">
        <f>IF('2. Enter scores'!AL775&lt;&gt;"",'2. Enter scores'!$B775-'2. Enter scores'!AL775,"")</f>
        <v/>
      </c>
      <c r="AN771" s="125" t="str">
        <f>IF('2. Enter scores'!AM775&lt;&gt;"",'2. Enter scores'!$B775-'2. Enter scores'!AM775,"")</f>
        <v/>
      </c>
      <c r="AO771" s="125" t="str">
        <f>IF('2. Enter scores'!AN775&lt;&gt;"",'2. Enter scores'!$B775-'2. Enter scores'!AN775,"")</f>
        <v/>
      </c>
      <c r="AP771" s="125" t="str">
        <f>IF('2. Enter scores'!AO775&lt;&gt;"",'2. Enter scores'!$B775-'2. Enter scores'!AO775,"")</f>
        <v/>
      </c>
      <c r="AQ771" s="125" t="str">
        <f>IF('2. Enter scores'!AP775&lt;&gt;"",'2. Enter scores'!$B775-'2. Enter scores'!AP775,"")</f>
        <v/>
      </c>
      <c r="AR771" s="125" t="str">
        <f>IF('2. Enter scores'!AQ775&lt;&gt;"",'2. Enter scores'!$B775-'2. Enter scores'!AQ775,"")</f>
        <v/>
      </c>
      <c r="AS771" s="125" t="str">
        <f>IF('2. Enter scores'!AR775&lt;&gt;"",'2. Enter scores'!$B775-'2. Enter scores'!AR775,"")</f>
        <v/>
      </c>
      <c r="AT771" s="125" t="str">
        <f>IF('2. Enter scores'!AS775&lt;&gt;"",'2. Enter scores'!$B775-'2. Enter scores'!AS775,"")</f>
        <v/>
      </c>
      <c r="AU771" s="125" t="str">
        <f>IF('2. Enter scores'!AT775&lt;&gt;"",'2. Enter scores'!$B775-'2. Enter scores'!AT775,"")</f>
        <v/>
      </c>
      <c r="AV771" s="125" t="str">
        <f>IF('2. Enter scores'!AU775&lt;&gt;"",'2. Enter scores'!$B775-'2. Enter scores'!AU775,"")</f>
        <v/>
      </c>
      <c r="AW771" s="125" t="str">
        <f>IF('2. Enter scores'!AV775&lt;&gt;"",'2. Enter scores'!$B775-'2. Enter scores'!AV775,"")</f>
        <v/>
      </c>
      <c r="AX771" s="125" t="str">
        <f>IF('2. Enter scores'!AW775&lt;&gt;"",'2. Enter scores'!$B775-'2. Enter scores'!AW775,"")</f>
        <v/>
      </c>
      <c r="AY771" s="125" t="str">
        <f>IF('2. Enter scores'!AX775&lt;&gt;"",'2. Enter scores'!$B775-'2. Enter scores'!AX775,"")</f>
        <v/>
      </c>
      <c r="AZ771" s="125" t="str">
        <f>IF('2. Enter scores'!AY775&lt;&gt;"",'2. Enter scores'!$B775-'2. Enter scores'!AY775,"")</f>
        <v/>
      </c>
      <c r="BA771" s="125" t="str">
        <f>IF('2. Enter scores'!AZ775&lt;&gt;"",'2. Enter scores'!$B775-'2. Enter scores'!AZ775,"")</f>
        <v/>
      </c>
      <c r="BB771" s="125" t="str">
        <f>IF('2. Enter scores'!BA775&lt;&gt;"",'2. Enter scores'!$B775-'2. Enter scores'!BA775,"")</f>
        <v/>
      </c>
      <c r="BC771" s="125" t="str">
        <f>IF('2. Enter scores'!BB775&lt;&gt;"",'2. Enter scores'!$B775-'2. Enter scores'!BB775,"")</f>
        <v/>
      </c>
      <c r="BD771" s="125" t="str">
        <f>IF('2. Enter scores'!BC775&lt;&gt;"",'2. Enter scores'!$B775-'2. Enter scores'!BC775,"")</f>
        <v/>
      </c>
      <c r="BE771" s="125" t="str">
        <f>IF('2. Enter scores'!BD775&lt;&gt;"",'2. Enter scores'!$B775-'2. Enter scores'!BD775,"")</f>
        <v/>
      </c>
      <c r="BF771" s="125" t="str">
        <f>IF('2. Enter scores'!BE775&lt;&gt;"",'2. Enter scores'!$B775-'2. Enter scores'!BE775,"")</f>
        <v/>
      </c>
      <c r="BG771" s="125" t="str">
        <f>IF('2. Enter scores'!BF775&lt;&gt;"",'2. Enter scores'!$B775-'2. Enter scores'!BF775,"")</f>
        <v/>
      </c>
      <c r="BH771" s="125" t="str">
        <f>IF('2. Enter scores'!BG775&lt;&gt;"",'2. Enter scores'!$B775-'2. Enter scores'!BG775,"")</f>
        <v/>
      </c>
      <c r="BI771" s="125" t="str">
        <f>IF('2. Enter scores'!BH775&lt;&gt;"",'2. Enter scores'!$B775-'2. Enter scores'!BH775,"")</f>
        <v/>
      </c>
      <c r="BJ771" s="125" t="str">
        <f>IF('2. Enter scores'!BI775&lt;&gt;"",'2. Enter scores'!$B775-'2. Enter scores'!BI775,"")</f>
        <v/>
      </c>
      <c r="BK771" s="125" t="str">
        <f>IF('2. Enter scores'!BJ775&lt;&gt;"",'2. Enter scores'!$B775-'2. Enter scores'!BJ775,"")</f>
        <v/>
      </c>
      <c r="BL771" s="125" t="str">
        <f>IF('2. Enter scores'!BK775&lt;&gt;"",'2. Enter scores'!$B775-'2. Enter scores'!BK775,"")</f>
        <v/>
      </c>
      <c r="BM771" s="125" t="str">
        <f>IF('2. Enter scores'!BL775&lt;&gt;"",'2. Enter scores'!$B775-'2. Enter scores'!BL775,"")</f>
        <v/>
      </c>
      <c r="BN771" s="125" t="str">
        <f>IF('2. Enter scores'!BM775&lt;&gt;"",'2. Enter scores'!$B775-'2. Enter scores'!BM775,"")</f>
        <v/>
      </c>
      <c r="BO771" s="125" t="str">
        <f>IF('2. Enter scores'!BN775&lt;&gt;"",'2. Enter scores'!$B775-'2. Enter scores'!BN775,"")</f>
        <v/>
      </c>
      <c r="BP771" s="108">
        <v>1000</v>
      </c>
    </row>
    <row r="772" spans="2:68" x14ac:dyDescent="0.35">
      <c r="B772" s="125" t="str">
        <f>IF('2. Enter scores'!A776&lt;&gt;"",'2. Enter scores'!A776,"")</f>
        <v/>
      </c>
      <c r="H772" s="125" t="str">
        <f>IF('2. Enter scores'!G776&lt;&gt;"",'2. Enter scores'!$B776-'2. Enter scores'!G776,"")</f>
        <v/>
      </c>
      <c r="I772" s="125" t="str">
        <f>IF('2. Enter scores'!H776&lt;&gt;"",'2. Enter scores'!$B776-'2. Enter scores'!H776,"")</f>
        <v/>
      </c>
      <c r="J772" s="125" t="str">
        <f>IF('2. Enter scores'!I776&lt;&gt;"",'2. Enter scores'!$B776-'2. Enter scores'!I776,"")</f>
        <v/>
      </c>
      <c r="K772" s="125" t="str">
        <f>IF('2. Enter scores'!J776&lt;&gt;"",'2. Enter scores'!$B776-'2. Enter scores'!J776,"")</f>
        <v/>
      </c>
      <c r="L772" s="125" t="str">
        <f>IF('2. Enter scores'!K776&lt;&gt;"",'2. Enter scores'!$B776-'2. Enter scores'!K776,"")</f>
        <v/>
      </c>
      <c r="M772" s="125" t="str">
        <f>IF('2. Enter scores'!L776&lt;&gt;"",'2. Enter scores'!$B776-'2. Enter scores'!L776,"")</f>
        <v/>
      </c>
      <c r="N772" s="125" t="str">
        <f>IF('2. Enter scores'!M776&lt;&gt;"",'2. Enter scores'!$B776-'2. Enter scores'!M776,"")</f>
        <v/>
      </c>
      <c r="O772" s="125" t="str">
        <f>IF('2. Enter scores'!N776&lt;&gt;"",'2. Enter scores'!$B776-'2. Enter scores'!N776,"")</f>
        <v/>
      </c>
      <c r="P772" s="125" t="str">
        <f>IF('2. Enter scores'!O776&lt;&gt;"",'2. Enter scores'!$B776-'2. Enter scores'!O776,"")</f>
        <v/>
      </c>
      <c r="Q772" s="125" t="str">
        <f>IF('2. Enter scores'!P776&lt;&gt;"",'2. Enter scores'!$B776-'2. Enter scores'!P776,"")</f>
        <v/>
      </c>
      <c r="R772" s="125" t="str">
        <f>IF('2. Enter scores'!Q776&lt;&gt;"",'2. Enter scores'!$B776-'2. Enter scores'!Q776,"")</f>
        <v/>
      </c>
      <c r="S772" s="125" t="str">
        <f>IF('2. Enter scores'!R776&lt;&gt;"",'2. Enter scores'!$B776-'2. Enter scores'!R776,"")</f>
        <v/>
      </c>
      <c r="T772" s="125" t="str">
        <f>IF('2. Enter scores'!S776&lt;&gt;"",'2. Enter scores'!$B776-'2. Enter scores'!S776,"")</f>
        <v/>
      </c>
      <c r="U772" s="125" t="str">
        <f>IF('2. Enter scores'!T776&lt;&gt;"",'2. Enter scores'!$B776-'2. Enter scores'!T776,"")</f>
        <v/>
      </c>
      <c r="V772" s="125" t="str">
        <f>IF('2. Enter scores'!U776&lt;&gt;"",'2. Enter scores'!$B776-'2. Enter scores'!U776,"")</f>
        <v/>
      </c>
      <c r="W772" s="125" t="str">
        <f>IF('2. Enter scores'!V776&lt;&gt;"",'2. Enter scores'!$B776-'2. Enter scores'!V776,"")</f>
        <v/>
      </c>
      <c r="X772" s="125" t="str">
        <f>IF('2. Enter scores'!W776&lt;&gt;"",'2. Enter scores'!$B776-'2. Enter scores'!W776,"")</f>
        <v/>
      </c>
      <c r="Y772" s="125" t="str">
        <f>IF('2. Enter scores'!X776&lt;&gt;"",'2. Enter scores'!$B776-'2. Enter scores'!X776,"")</f>
        <v/>
      </c>
      <c r="Z772" s="125" t="str">
        <f>IF('2. Enter scores'!Y776&lt;&gt;"",'2. Enter scores'!$B776-'2. Enter scores'!Y776,"")</f>
        <v/>
      </c>
      <c r="AA772" s="125" t="str">
        <f>IF('2. Enter scores'!Z776&lt;&gt;"",'2. Enter scores'!$B776-'2. Enter scores'!Z776,"")</f>
        <v/>
      </c>
      <c r="AB772" s="125" t="str">
        <f>IF('2. Enter scores'!AA776&lt;&gt;"",'2. Enter scores'!$B776-'2. Enter scores'!AA776,"")</f>
        <v/>
      </c>
      <c r="AC772" s="125" t="str">
        <f>IF('2. Enter scores'!AB776&lt;&gt;"",'2. Enter scores'!$B776-'2. Enter scores'!AB776,"")</f>
        <v/>
      </c>
      <c r="AD772" s="125" t="str">
        <f>IF('2. Enter scores'!AC776&lt;&gt;"",'2. Enter scores'!$B776-'2. Enter scores'!AC776,"")</f>
        <v/>
      </c>
      <c r="AE772" s="125" t="str">
        <f>IF('2. Enter scores'!AD776&lt;&gt;"",'2. Enter scores'!$B776-'2. Enter scores'!AD776,"")</f>
        <v/>
      </c>
      <c r="AF772" s="125" t="str">
        <f>IF('2. Enter scores'!AE776&lt;&gt;"",'2. Enter scores'!$B776-'2. Enter scores'!AE776,"")</f>
        <v/>
      </c>
      <c r="AG772" s="125" t="str">
        <f>IF('2. Enter scores'!AF776&lt;&gt;"",'2. Enter scores'!$B776-'2. Enter scores'!AF776,"")</f>
        <v/>
      </c>
      <c r="AH772" s="125" t="str">
        <f>IF('2. Enter scores'!AG776&lt;&gt;"",'2. Enter scores'!$B776-'2. Enter scores'!AG776,"")</f>
        <v/>
      </c>
      <c r="AI772" s="125" t="str">
        <f>IF('2. Enter scores'!AH776&lt;&gt;"",'2. Enter scores'!$B776-'2. Enter scores'!AH776,"")</f>
        <v/>
      </c>
      <c r="AJ772" s="125" t="str">
        <f>IF('2. Enter scores'!AI776&lt;&gt;"",'2. Enter scores'!$B776-'2. Enter scores'!AI776,"")</f>
        <v/>
      </c>
      <c r="AK772" s="125" t="str">
        <f>IF('2. Enter scores'!AJ776&lt;&gt;"",'2. Enter scores'!$B776-'2. Enter scores'!AJ776,"")</f>
        <v/>
      </c>
      <c r="AL772" s="125" t="str">
        <f>IF('2. Enter scores'!AK776&lt;&gt;"",'2. Enter scores'!$B776-'2. Enter scores'!AK776,"")</f>
        <v/>
      </c>
      <c r="AM772" s="125" t="str">
        <f>IF('2. Enter scores'!AL776&lt;&gt;"",'2. Enter scores'!$B776-'2. Enter scores'!AL776,"")</f>
        <v/>
      </c>
      <c r="AN772" s="125" t="str">
        <f>IF('2. Enter scores'!AM776&lt;&gt;"",'2. Enter scores'!$B776-'2. Enter scores'!AM776,"")</f>
        <v/>
      </c>
      <c r="AO772" s="125" t="str">
        <f>IF('2. Enter scores'!AN776&lt;&gt;"",'2. Enter scores'!$B776-'2. Enter scores'!AN776,"")</f>
        <v/>
      </c>
      <c r="AP772" s="125" t="str">
        <f>IF('2. Enter scores'!AO776&lt;&gt;"",'2. Enter scores'!$B776-'2. Enter scores'!AO776,"")</f>
        <v/>
      </c>
      <c r="AQ772" s="125" t="str">
        <f>IF('2. Enter scores'!AP776&lt;&gt;"",'2. Enter scores'!$B776-'2. Enter scores'!AP776,"")</f>
        <v/>
      </c>
      <c r="AR772" s="125" t="str">
        <f>IF('2. Enter scores'!AQ776&lt;&gt;"",'2. Enter scores'!$B776-'2. Enter scores'!AQ776,"")</f>
        <v/>
      </c>
      <c r="AS772" s="125" t="str">
        <f>IF('2. Enter scores'!AR776&lt;&gt;"",'2. Enter scores'!$B776-'2. Enter scores'!AR776,"")</f>
        <v/>
      </c>
      <c r="AT772" s="125" t="str">
        <f>IF('2. Enter scores'!AS776&lt;&gt;"",'2. Enter scores'!$B776-'2. Enter scores'!AS776,"")</f>
        <v/>
      </c>
      <c r="AU772" s="125" t="str">
        <f>IF('2. Enter scores'!AT776&lt;&gt;"",'2. Enter scores'!$B776-'2. Enter scores'!AT776,"")</f>
        <v/>
      </c>
      <c r="AV772" s="125" t="str">
        <f>IF('2. Enter scores'!AU776&lt;&gt;"",'2. Enter scores'!$B776-'2. Enter scores'!AU776,"")</f>
        <v/>
      </c>
      <c r="AW772" s="125" t="str">
        <f>IF('2. Enter scores'!AV776&lt;&gt;"",'2. Enter scores'!$B776-'2. Enter scores'!AV776,"")</f>
        <v/>
      </c>
      <c r="AX772" s="125" t="str">
        <f>IF('2. Enter scores'!AW776&lt;&gt;"",'2. Enter scores'!$B776-'2. Enter scores'!AW776,"")</f>
        <v/>
      </c>
      <c r="AY772" s="125" t="str">
        <f>IF('2. Enter scores'!AX776&lt;&gt;"",'2. Enter scores'!$B776-'2. Enter scores'!AX776,"")</f>
        <v/>
      </c>
      <c r="AZ772" s="125" t="str">
        <f>IF('2. Enter scores'!AY776&lt;&gt;"",'2. Enter scores'!$B776-'2. Enter scores'!AY776,"")</f>
        <v/>
      </c>
      <c r="BA772" s="125" t="str">
        <f>IF('2. Enter scores'!AZ776&lt;&gt;"",'2. Enter scores'!$B776-'2. Enter scores'!AZ776,"")</f>
        <v/>
      </c>
      <c r="BB772" s="125" t="str">
        <f>IF('2. Enter scores'!BA776&lt;&gt;"",'2. Enter scores'!$B776-'2. Enter scores'!BA776,"")</f>
        <v/>
      </c>
      <c r="BC772" s="125" t="str">
        <f>IF('2. Enter scores'!BB776&lt;&gt;"",'2. Enter scores'!$B776-'2. Enter scores'!BB776,"")</f>
        <v/>
      </c>
      <c r="BD772" s="125" t="str">
        <f>IF('2. Enter scores'!BC776&lt;&gt;"",'2. Enter scores'!$B776-'2. Enter scores'!BC776,"")</f>
        <v/>
      </c>
      <c r="BE772" s="125" t="str">
        <f>IF('2. Enter scores'!BD776&lt;&gt;"",'2. Enter scores'!$B776-'2. Enter scores'!BD776,"")</f>
        <v/>
      </c>
      <c r="BF772" s="125" t="str">
        <f>IF('2. Enter scores'!BE776&lt;&gt;"",'2. Enter scores'!$B776-'2. Enter scores'!BE776,"")</f>
        <v/>
      </c>
      <c r="BG772" s="125" t="str">
        <f>IF('2. Enter scores'!BF776&lt;&gt;"",'2. Enter scores'!$B776-'2. Enter scores'!BF776,"")</f>
        <v/>
      </c>
      <c r="BH772" s="125" t="str">
        <f>IF('2. Enter scores'!BG776&lt;&gt;"",'2. Enter scores'!$B776-'2. Enter scores'!BG776,"")</f>
        <v/>
      </c>
      <c r="BI772" s="125" t="str">
        <f>IF('2. Enter scores'!BH776&lt;&gt;"",'2. Enter scores'!$B776-'2. Enter scores'!BH776,"")</f>
        <v/>
      </c>
      <c r="BJ772" s="125" t="str">
        <f>IF('2. Enter scores'!BI776&lt;&gt;"",'2. Enter scores'!$B776-'2. Enter scores'!BI776,"")</f>
        <v/>
      </c>
      <c r="BK772" s="125" t="str">
        <f>IF('2. Enter scores'!BJ776&lt;&gt;"",'2. Enter scores'!$B776-'2. Enter scores'!BJ776,"")</f>
        <v/>
      </c>
      <c r="BL772" s="125" t="str">
        <f>IF('2. Enter scores'!BK776&lt;&gt;"",'2. Enter scores'!$B776-'2. Enter scores'!BK776,"")</f>
        <v/>
      </c>
      <c r="BM772" s="125" t="str">
        <f>IF('2. Enter scores'!BL776&lt;&gt;"",'2. Enter scores'!$B776-'2. Enter scores'!BL776,"")</f>
        <v/>
      </c>
      <c r="BN772" s="125" t="str">
        <f>IF('2. Enter scores'!BM776&lt;&gt;"",'2. Enter scores'!$B776-'2. Enter scores'!BM776,"")</f>
        <v/>
      </c>
      <c r="BO772" s="125" t="str">
        <f>IF('2. Enter scores'!BN776&lt;&gt;"",'2. Enter scores'!$B776-'2. Enter scores'!BN776,"")</f>
        <v/>
      </c>
      <c r="BP772" s="108">
        <v>1000</v>
      </c>
    </row>
    <row r="773" spans="2:68" x14ac:dyDescent="0.35">
      <c r="B773" s="125" t="str">
        <f>IF('2. Enter scores'!A777&lt;&gt;"",'2. Enter scores'!A777,"")</f>
        <v/>
      </c>
      <c r="H773" s="125" t="str">
        <f>IF('2. Enter scores'!G777&lt;&gt;"",'2. Enter scores'!$B777-'2. Enter scores'!G777,"")</f>
        <v/>
      </c>
      <c r="I773" s="125" t="str">
        <f>IF('2. Enter scores'!H777&lt;&gt;"",'2. Enter scores'!$B777-'2. Enter scores'!H777,"")</f>
        <v/>
      </c>
      <c r="J773" s="125" t="str">
        <f>IF('2. Enter scores'!I777&lt;&gt;"",'2. Enter scores'!$B777-'2. Enter scores'!I777,"")</f>
        <v/>
      </c>
      <c r="K773" s="125" t="str">
        <f>IF('2. Enter scores'!J777&lt;&gt;"",'2. Enter scores'!$B777-'2. Enter scores'!J777,"")</f>
        <v/>
      </c>
      <c r="L773" s="125" t="str">
        <f>IF('2. Enter scores'!K777&lt;&gt;"",'2. Enter scores'!$B777-'2. Enter scores'!K777,"")</f>
        <v/>
      </c>
      <c r="M773" s="125" t="str">
        <f>IF('2. Enter scores'!L777&lt;&gt;"",'2. Enter scores'!$B777-'2. Enter scores'!L777,"")</f>
        <v/>
      </c>
      <c r="N773" s="125" t="str">
        <f>IF('2. Enter scores'!M777&lt;&gt;"",'2. Enter scores'!$B777-'2. Enter scores'!M777,"")</f>
        <v/>
      </c>
      <c r="O773" s="125" t="str">
        <f>IF('2. Enter scores'!N777&lt;&gt;"",'2. Enter scores'!$B777-'2. Enter scores'!N777,"")</f>
        <v/>
      </c>
      <c r="P773" s="125" t="str">
        <f>IF('2. Enter scores'!O777&lt;&gt;"",'2. Enter scores'!$B777-'2. Enter scores'!O777,"")</f>
        <v/>
      </c>
      <c r="Q773" s="125" t="str">
        <f>IF('2. Enter scores'!P777&lt;&gt;"",'2. Enter scores'!$B777-'2. Enter scores'!P777,"")</f>
        <v/>
      </c>
      <c r="R773" s="125" t="str">
        <f>IF('2. Enter scores'!Q777&lt;&gt;"",'2. Enter scores'!$B777-'2. Enter scores'!Q777,"")</f>
        <v/>
      </c>
      <c r="S773" s="125" t="str">
        <f>IF('2. Enter scores'!R777&lt;&gt;"",'2. Enter scores'!$B777-'2. Enter scores'!R777,"")</f>
        <v/>
      </c>
      <c r="T773" s="125" t="str">
        <f>IF('2. Enter scores'!S777&lt;&gt;"",'2. Enter scores'!$B777-'2. Enter scores'!S777,"")</f>
        <v/>
      </c>
      <c r="U773" s="125" t="str">
        <f>IF('2. Enter scores'!T777&lt;&gt;"",'2. Enter scores'!$B777-'2. Enter scores'!T777,"")</f>
        <v/>
      </c>
      <c r="V773" s="125" t="str">
        <f>IF('2. Enter scores'!U777&lt;&gt;"",'2. Enter scores'!$B777-'2. Enter scores'!U777,"")</f>
        <v/>
      </c>
      <c r="W773" s="125" t="str">
        <f>IF('2. Enter scores'!V777&lt;&gt;"",'2. Enter scores'!$B777-'2. Enter scores'!V777,"")</f>
        <v/>
      </c>
      <c r="X773" s="125" t="str">
        <f>IF('2. Enter scores'!W777&lt;&gt;"",'2. Enter scores'!$B777-'2. Enter scores'!W777,"")</f>
        <v/>
      </c>
      <c r="Y773" s="125" t="str">
        <f>IF('2. Enter scores'!X777&lt;&gt;"",'2. Enter scores'!$B777-'2. Enter scores'!X777,"")</f>
        <v/>
      </c>
      <c r="Z773" s="125" t="str">
        <f>IF('2. Enter scores'!Y777&lt;&gt;"",'2. Enter scores'!$B777-'2. Enter scores'!Y777,"")</f>
        <v/>
      </c>
      <c r="AA773" s="125" t="str">
        <f>IF('2. Enter scores'!Z777&lt;&gt;"",'2. Enter scores'!$B777-'2. Enter scores'!Z777,"")</f>
        <v/>
      </c>
      <c r="AB773" s="125" t="str">
        <f>IF('2. Enter scores'!AA777&lt;&gt;"",'2. Enter scores'!$B777-'2. Enter scores'!AA777,"")</f>
        <v/>
      </c>
      <c r="AC773" s="125" t="str">
        <f>IF('2. Enter scores'!AB777&lt;&gt;"",'2. Enter scores'!$B777-'2. Enter scores'!AB777,"")</f>
        <v/>
      </c>
      <c r="AD773" s="125" t="str">
        <f>IF('2. Enter scores'!AC777&lt;&gt;"",'2. Enter scores'!$B777-'2. Enter scores'!AC777,"")</f>
        <v/>
      </c>
      <c r="AE773" s="125" t="str">
        <f>IF('2. Enter scores'!AD777&lt;&gt;"",'2. Enter scores'!$B777-'2. Enter scores'!AD777,"")</f>
        <v/>
      </c>
      <c r="AF773" s="125" t="str">
        <f>IF('2. Enter scores'!AE777&lt;&gt;"",'2. Enter scores'!$B777-'2. Enter scores'!AE777,"")</f>
        <v/>
      </c>
      <c r="AG773" s="125" t="str">
        <f>IF('2. Enter scores'!AF777&lt;&gt;"",'2. Enter scores'!$B777-'2. Enter scores'!AF777,"")</f>
        <v/>
      </c>
      <c r="AH773" s="125" t="str">
        <f>IF('2. Enter scores'!AG777&lt;&gt;"",'2. Enter scores'!$B777-'2. Enter scores'!AG777,"")</f>
        <v/>
      </c>
      <c r="AI773" s="125" t="str">
        <f>IF('2. Enter scores'!AH777&lt;&gt;"",'2. Enter scores'!$B777-'2. Enter scores'!AH777,"")</f>
        <v/>
      </c>
      <c r="AJ773" s="125" t="str">
        <f>IF('2. Enter scores'!AI777&lt;&gt;"",'2. Enter scores'!$B777-'2. Enter scores'!AI777,"")</f>
        <v/>
      </c>
      <c r="AK773" s="125" t="str">
        <f>IF('2. Enter scores'!AJ777&lt;&gt;"",'2. Enter scores'!$B777-'2. Enter scores'!AJ777,"")</f>
        <v/>
      </c>
      <c r="AL773" s="125" t="str">
        <f>IF('2. Enter scores'!AK777&lt;&gt;"",'2. Enter scores'!$B777-'2. Enter scores'!AK777,"")</f>
        <v/>
      </c>
      <c r="AM773" s="125" t="str">
        <f>IF('2. Enter scores'!AL777&lt;&gt;"",'2. Enter scores'!$B777-'2. Enter scores'!AL777,"")</f>
        <v/>
      </c>
      <c r="AN773" s="125" t="str">
        <f>IF('2. Enter scores'!AM777&lt;&gt;"",'2. Enter scores'!$B777-'2. Enter scores'!AM777,"")</f>
        <v/>
      </c>
      <c r="AO773" s="125" t="str">
        <f>IF('2. Enter scores'!AN777&lt;&gt;"",'2. Enter scores'!$B777-'2. Enter scores'!AN777,"")</f>
        <v/>
      </c>
      <c r="AP773" s="125" t="str">
        <f>IF('2. Enter scores'!AO777&lt;&gt;"",'2. Enter scores'!$B777-'2. Enter scores'!AO777,"")</f>
        <v/>
      </c>
      <c r="AQ773" s="125" t="str">
        <f>IF('2. Enter scores'!AP777&lt;&gt;"",'2. Enter scores'!$B777-'2. Enter scores'!AP777,"")</f>
        <v/>
      </c>
      <c r="AR773" s="125" t="str">
        <f>IF('2. Enter scores'!AQ777&lt;&gt;"",'2. Enter scores'!$B777-'2. Enter scores'!AQ777,"")</f>
        <v/>
      </c>
      <c r="AS773" s="125" t="str">
        <f>IF('2. Enter scores'!AR777&lt;&gt;"",'2. Enter scores'!$B777-'2. Enter scores'!AR777,"")</f>
        <v/>
      </c>
      <c r="AT773" s="125" t="str">
        <f>IF('2. Enter scores'!AS777&lt;&gt;"",'2. Enter scores'!$B777-'2. Enter scores'!AS777,"")</f>
        <v/>
      </c>
      <c r="AU773" s="125" t="str">
        <f>IF('2. Enter scores'!AT777&lt;&gt;"",'2. Enter scores'!$B777-'2. Enter scores'!AT777,"")</f>
        <v/>
      </c>
      <c r="AV773" s="125" t="str">
        <f>IF('2. Enter scores'!AU777&lt;&gt;"",'2. Enter scores'!$B777-'2. Enter scores'!AU777,"")</f>
        <v/>
      </c>
      <c r="AW773" s="125" t="str">
        <f>IF('2. Enter scores'!AV777&lt;&gt;"",'2. Enter scores'!$B777-'2. Enter scores'!AV777,"")</f>
        <v/>
      </c>
      <c r="AX773" s="125" t="str">
        <f>IF('2. Enter scores'!AW777&lt;&gt;"",'2. Enter scores'!$B777-'2. Enter scores'!AW777,"")</f>
        <v/>
      </c>
      <c r="AY773" s="125" t="str">
        <f>IF('2. Enter scores'!AX777&lt;&gt;"",'2. Enter scores'!$B777-'2. Enter scores'!AX777,"")</f>
        <v/>
      </c>
      <c r="AZ773" s="125" t="str">
        <f>IF('2. Enter scores'!AY777&lt;&gt;"",'2. Enter scores'!$B777-'2. Enter scores'!AY777,"")</f>
        <v/>
      </c>
      <c r="BA773" s="125" t="str">
        <f>IF('2. Enter scores'!AZ777&lt;&gt;"",'2. Enter scores'!$B777-'2. Enter scores'!AZ777,"")</f>
        <v/>
      </c>
      <c r="BB773" s="125" t="str">
        <f>IF('2. Enter scores'!BA777&lt;&gt;"",'2. Enter scores'!$B777-'2. Enter scores'!BA777,"")</f>
        <v/>
      </c>
      <c r="BC773" s="125" t="str">
        <f>IF('2. Enter scores'!BB777&lt;&gt;"",'2. Enter scores'!$B777-'2. Enter scores'!BB777,"")</f>
        <v/>
      </c>
      <c r="BD773" s="125" t="str">
        <f>IF('2. Enter scores'!BC777&lt;&gt;"",'2. Enter scores'!$B777-'2. Enter scores'!BC777,"")</f>
        <v/>
      </c>
      <c r="BE773" s="125" t="str">
        <f>IF('2. Enter scores'!BD777&lt;&gt;"",'2. Enter scores'!$B777-'2. Enter scores'!BD777,"")</f>
        <v/>
      </c>
      <c r="BF773" s="125" t="str">
        <f>IF('2. Enter scores'!BE777&lt;&gt;"",'2. Enter scores'!$B777-'2. Enter scores'!BE777,"")</f>
        <v/>
      </c>
      <c r="BG773" s="125" t="str">
        <f>IF('2. Enter scores'!BF777&lt;&gt;"",'2. Enter scores'!$B777-'2. Enter scores'!BF777,"")</f>
        <v/>
      </c>
      <c r="BH773" s="125" t="str">
        <f>IF('2. Enter scores'!BG777&lt;&gt;"",'2. Enter scores'!$B777-'2. Enter scores'!BG777,"")</f>
        <v/>
      </c>
      <c r="BI773" s="125" t="str">
        <f>IF('2. Enter scores'!BH777&lt;&gt;"",'2. Enter scores'!$B777-'2. Enter scores'!BH777,"")</f>
        <v/>
      </c>
      <c r="BJ773" s="125" t="str">
        <f>IF('2. Enter scores'!BI777&lt;&gt;"",'2. Enter scores'!$B777-'2. Enter scores'!BI777,"")</f>
        <v/>
      </c>
      <c r="BK773" s="125" t="str">
        <f>IF('2. Enter scores'!BJ777&lt;&gt;"",'2. Enter scores'!$B777-'2. Enter scores'!BJ777,"")</f>
        <v/>
      </c>
      <c r="BL773" s="125" t="str">
        <f>IF('2. Enter scores'!BK777&lt;&gt;"",'2. Enter scores'!$B777-'2. Enter scores'!BK777,"")</f>
        <v/>
      </c>
      <c r="BM773" s="125" t="str">
        <f>IF('2. Enter scores'!BL777&lt;&gt;"",'2. Enter scores'!$B777-'2. Enter scores'!BL777,"")</f>
        <v/>
      </c>
      <c r="BN773" s="125" t="str">
        <f>IF('2. Enter scores'!BM777&lt;&gt;"",'2. Enter scores'!$B777-'2. Enter scores'!BM777,"")</f>
        <v/>
      </c>
      <c r="BO773" s="125" t="str">
        <f>IF('2. Enter scores'!BN777&lt;&gt;"",'2. Enter scores'!$B777-'2. Enter scores'!BN777,"")</f>
        <v/>
      </c>
      <c r="BP773" s="108">
        <v>1000</v>
      </c>
    </row>
    <row r="774" spans="2:68" x14ac:dyDescent="0.35">
      <c r="B774" s="125" t="str">
        <f>IF('2. Enter scores'!A778&lt;&gt;"",'2. Enter scores'!A778,"")</f>
        <v/>
      </c>
      <c r="H774" s="125" t="str">
        <f>IF('2. Enter scores'!G778&lt;&gt;"",'2. Enter scores'!$B778-'2. Enter scores'!G778,"")</f>
        <v/>
      </c>
      <c r="I774" s="125" t="str">
        <f>IF('2. Enter scores'!H778&lt;&gt;"",'2. Enter scores'!$B778-'2. Enter scores'!H778,"")</f>
        <v/>
      </c>
      <c r="J774" s="125" t="str">
        <f>IF('2. Enter scores'!I778&lt;&gt;"",'2. Enter scores'!$B778-'2. Enter scores'!I778,"")</f>
        <v/>
      </c>
      <c r="K774" s="125" t="str">
        <f>IF('2. Enter scores'!J778&lt;&gt;"",'2. Enter scores'!$B778-'2. Enter scores'!J778,"")</f>
        <v/>
      </c>
      <c r="L774" s="125" t="str">
        <f>IF('2. Enter scores'!K778&lt;&gt;"",'2. Enter scores'!$B778-'2. Enter scores'!K778,"")</f>
        <v/>
      </c>
      <c r="M774" s="125" t="str">
        <f>IF('2. Enter scores'!L778&lt;&gt;"",'2. Enter scores'!$B778-'2. Enter scores'!L778,"")</f>
        <v/>
      </c>
      <c r="N774" s="125" t="str">
        <f>IF('2. Enter scores'!M778&lt;&gt;"",'2. Enter scores'!$B778-'2. Enter scores'!M778,"")</f>
        <v/>
      </c>
      <c r="O774" s="125" t="str">
        <f>IF('2. Enter scores'!N778&lt;&gt;"",'2. Enter scores'!$B778-'2. Enter scores'!N778,"")</f>
        <v/>
      </c>
      <c r="P774" s="125" t="str">
        <f>IF('2. Enter scores'!O778&lt;&gt;"",'2. Enter scores'!$B778-'2. Enter scores'!O778,"")</f>
        <v/>
      </c>
      <c r="Q774" s="125" t="str">
        <f>IF('2. Enter scores'!P778&lt;&gt;"",'2. Enter scores'!$B778-'2. Enter scores'!P778,"")</f>
        <v/>
      </c>
      <c r="R774" s="125" t="str">
        <f>IF('2. Enter scores'!Q778&lt;&gt;"",'2. Enter scores'!$B778-'2. Enter scores'!Q778,"")</f>
        <v/>
      </c>
      <c r="S774" s="125" t="str">
        <f>IF('2. Enter scores'!R778&lt;&gt;"",'2. Enter scores'!$B778-'2. Enter scores'!R778,"")</f>
        <v/>
      </c>
      <c r="T774" s="125" t="str">
        <f>IF('2. Enter scores'!S778&lt;&gt;"",'2. Enter scores'!$B778-'2. Enter scores'!S778,"")</f>
        <v/>
      </c>
      <c r="U774" s="125" t="str">
        <f>IF('2. Enter scores'!T778&lt;&gt;"",'2. Enter scores'!$B778-'2. Enter scores'!T778,"")</f>
        <v/>
      </c>
      <c r="V774" s="125" t="str">
        <f>IF('2. Enter scores'!U778&lt;&gt;"",'2. Enter scores'!$B778-'2. Enter scores'!U778,"")</f>
        <v/>
      </c>
      <c r="W774" s="125" t="str">
        <f>IF('2. Enter scores'!V778&lt;&gt;"",'2. Enter scores'!$B778-'2. Enter scores'!V778,"")</f>
        <v/>
      </c>
      <c r="X774" s="125" t="str">
        <f>IF('2. Enter scores'!W778&lt;&gt;"",'2. Enter scores'!$B778-'2. Enter scores'!W778,"")</f>
        <v/>
      </c>
      <c r="Y774" s="125" t="str">
        <f>IF('2. Enter scores'!X778&lt;&gt;"",'2. Enter scores'!$B778-'2. Enter scores'!X778,"")</f>
        <v/>
      </c>
      <c r="Z774" s="125" t="str">
        <f>IF('2. Enter scores'!Y778&lt;&gt;"",'2. Enter scores'!$B778-'2. Enter scores'!Y778,"")</f>
        <v/>
      </c>
      <c r="AA774" s="125" t="str">
        <f>IF('2. Enter scores'!Z778&lt;&gt;"",'2. Enter scores'!$B778-'2. Enter scores'!Z778,"")</f>
        <v/>
      </c>
      <c r="AB774" s="125" t="str">
        <f>IF('2. Enter scores'!AA778&lt;&gt;"",'2. Enter scores'!$B778-'2. Enter scores'!AA778,"")</f>
        <v/>
      </c>
      <c r="AC774" s="125" t="str">
        <f>IF('2. Enter scores'!AB778&lt;&gt;"",'2. Enter scores'!$B778-'2. Enter scores'!AB778,"")</f>
        <v/>
      </c>
      <c r="AD774" s="125" t="str">
        <f>IF('2. Enter scores'!AC778&lt;&gt;"",'2. Enter scores'!$B778-'2. Enter scores'!AC778,"")</f>
        <v/>
      </c>
      <c r="AE774" s="125" t="str">
        <f>IF('2. Enter scores'!AD778&lt;&gt;"",'2. Enter scores'!$B778-'2. Enter scores'!AD778,"")</f>
        <v/>
      </c>
      <c r="AF774" s="125" t="str">
        <f>IF('2. Enter scores'!AE778&lt;&gt;"",'2. Enter scores'!$B778-'2. Enter scores'!AE778,"")</f>
        <v/>
      </c>
      <c r="AG774" s="125" t="str">
        <f>IF('2. Enter scores'!AF778&lt;&gt;"",'2. Enter scores'!$B778-'2. Enter scores'!AF778,"")</f>
        <v/>
      </c>
      <c r="AH774" s="125" t="str">
        <f>IF('2. Enter scores'!AG778&lt;&gt;"",'2. Enter scores'!$B778-'2. Enter scores'!AG778,"")</f>
        <v/>
      </c>
      <c r="AI774" s="125" t="str">
        <f>IF('2. Enter scores'!AH778&lt;&gt;"",'2. Enter scores'!$B778-'2. Enter scores'!AH778,"")</f>
        <v/>
      </c>
      <c r="AJ774" s="125" t="str">
        <f>IF('2. Enter scores'!AI778&lt;&gt;"",'2. Enter scores'!$B778-'2. Enter scores'!AI778,"")</f>
        <v/>
      </c>
      <c r="AK774" s="125" t="str">
        <f>IF('2. Enter scores'!AJ778&lt;&gt;"",'2. Enter scores'!$B778-'2. Enter scores'!AJ778,"")</f>
        <v/>
      </c>
      <c r="AL774" s="125" t="str">
        <f>IF('2. Enter scores'!AK778&lt;&gt;"",'2. Enter scores'!$B778-'2. Enter scores'!AK778,"")</f>
        <v/>
      </c>
      <c r="AM774" s="125" t="str">
        <f>IF('2. Enter scores'!AL778&lt;&gt;"",'2. Enter scores'!$B778-'2. Enter scores'!AL778,"")</f>
        <v/>
      </c>
      <c r="AN774" s="125" t="str">
        <f>IF('2. Enter scores'!AM778&lt;&gt;"",'2. Enter scores'!$B778-'2. Enter scores'!AM778,"")</f>
        <v/>
      </c>
      <c r="AO774" s="125" t="str">
        <f>IF('2. Enter scores'!AN778&lt;&gt;"",'2. Enter scores'!$B778-'2. Enter scores'!AN778,"")</f>
        <v/>
      </c>
      <c r="AP774" s="125" t="str">
        <f>IF('2. Enter scores'!AO778&lt;&gt;"",'2. Enter scores'!$B778-'2. Enter scores'!AO778,"")</f>
        <v/>
      </c>
      <c r="AQ774" s="125" t="str">
        <f>IF('2. Enter scores'!AP778&lt;&gt;"",'2. Enter scores'!$B778-'2. Enter scores'!AP778,"")</f>
        <v/>
      </c>
      <c r="AR774" s="125" t="str">
        <f>IF('2. Enter scores'!AQ778&lt;&gt;"",'2. Enter scores'!$B778-'2. Enter scores'!AQ778,"")</f>
        <v/>
      </c>
      <c r="AS774" s="125" t="str">
        <f>IF('2. Enter scores'!AR778&lt;&gt;"",'2. Enter scores'!$B778-'2. Enter scores'!AR778,"")</f>
        <v/>
      </c>
      <c r="AT774" s="125" t="str">
        <f>IF('2. Enter scores'!AS778&lt;&gt;"",'2. Enter scores'!$B778-'2. Enter scores'!AS778,"")</f>
        <v/>
      </c>
      <c r="AU774" s="125" t="str">
        <f>IF('2. Enter scores'!AT778&lt;&gt;"",'2. Enter scores'!$B778-'2. Enter scores'!AT778,"")</f>
        <v/>
      </c>
      <c r="AV774" s="125" t="str">
        <f>IF('2. Enter scores'!AU778&lt;&gt;"",'2. Enter scores'!$B778-'2. Enter scores'!AU778,"")</f>
        <v/>
      </c>
      <c r="AW774" s="125" t="str">
        <f>IF('2. Enter scores'!AV778&lt;&gt;"",'2. Enter scores'!$B778-'2. Enter scores'!AV778,"")</f>
        <v/>
      </c>
      <c r="AX774" s="125" t="str">
        <f>IF('2. Enter scores'!AW778&lt;&gt;"",'2. Enter scores'!$B778-'2. Enter scores'!AW778,"")</f>
        <v/>
      </c>
      <c r="AY774" s="125" t="str">
        <f>IF('2. Enter scores'!AX778&lt;&gt;"",'2. Enter scores'!$B778-'2. Enter scores'!AX778,"")</f>
        <v/>
      </c>
      <c r="AZ774" s="125" t="str">
        <f>IF('2. Enter scores'!AY778&lt;&gt;"",'2. Enter scores'!$B778-'2. Enter scores'!AY778,"")</f>
        <v/>
      </c>
      <c r="BA774" s="125" t="str">
        <f>IF('2. Enter scores'!AZ778&lt;&gt;"",'2. Enter scores'!$B778-'2. Enter scores'!AZ778,"")</f>
        <v/>
      </c>
      <c r="BB774" s="125" t="str">
        <f>IF('2. Enter scores'!BA778&lt;&gt;"",'2. Enter scores'!$B778-'2. Enter scores'!BA778,"")</f>
        <v/>
      </c>
      <c r="BC774" s="125" t="str">
        <f>IF('2. Enter scores'!BB778&lt;&gt;"",'2. Enter scores'!$B778-'2. Enter scores'!BB778,"")</f>
        <v/>
      </c>
      <c r="BD774" s="125" t="str">
        <f>IF('2. Enter scores'!BC778&lt;&gt;"",'2. Enter scores'!$B778-'2. Enter scores'!BC778,"")</f>
        <v/>
      </c>
      <c r="BE774" s="125" t="str">
        <f>IF('2. Enter scores'!BD778&lt;&gt;"",'2. Enter scores'!$B778-'2. Enter scores'!BD778,"")</f>
        <v/>
      </c>
      <c r="BF774" s="125" t="str">
        <f>IF('2. Enter scores'!BE778&lt;&gt;"",'2. Enter scores'!$B778-'2. Enter scores'!BE778,"")</f>
        <v/>
      </c>
      <c r="BG774" s="125" t="str">
        <f>IF('2. Enter scores'!BF778&lt;&gt;"",'2. Enter scores'!$B778-'2. Enter scores'!BF778,"")</f>
        <v/>
      </c>
      <c r="BH774" s="125" t="str">
        <f>IF('2. Enter scores'!BG778&lt;&gt;"",'2. Enter scores'!$B778-'2. Enter scores'!BG778,"")</f>
        <v/>
      </c>
      <c r="BI774" s="125" t="str">
        <f>IF('2. Enter scores'!BH778&lt;&gt;"",'2. Enter scores'!$B778-'2. Enter scores'!BH778,"")</f>
        <v/>
      </c>
      <c r="BJ774" s="125" t="str">
        <f>IF('2. Enter scores'!BI778&lt;&gt;"",'2. Enter scores'!$B778-'2. Enter scores'!BI778,"")</f>
        <v/>
      </c>
      <c r="BK774" s="125" t="str">
        <f>IF('2. Enter scores'!BJ778&lt;&gt;"",'2. Enter scores'!$B778-'2. Enter scores'!BJ778,"")</f>
        <v/>
      </c>
      <c r="BL774" s="125" t="str">
        <f>IF('2. Enter scores'!BK778&lt;&gt;"",'2. Enter scores'!$B778-'2. Enter scores'!BK778,"")</f>
        <v/>
      </c>
      <c r="BM774" s="125" t="str">
        <f>IF('2. Enter scores'!BL778&lt;&gt;"",'2. Enter scores'!$B778-'2. Enter scores'!BL778,"")</f>
        <v/>
      </c>
      <c r="BN774" s="125" t="str">
        <f>IF('2. Enter scores'!BM778&lt;&gt;"",'2. Enter scores'!$B778-'2. Enter scores'!BM778,"")</f>
        <v/>
      </c>
      <c r="BO774" s="125" t="str">
        <f>IF('2. Enter scores'!BN778&lt;&gt;"",'2. Enter scores'!$B778-'2. Enter scores'!BN778,"")</f>
        <v/>
      </c>
      <c r="BP774" s="108">
        <v>1000</v>
      </c>
    </row>
    <row r="775" spans="2:68" x14ac:dyDescent="0.35">
      <c r="B775" s="125" t="str">
        <f>IF('2. Enter scores'!A779&lt;&gt;"",'2. Enter scores'!A779,"")</f>
        <v/>
      </c>
      <c r="H775" s="125" t="str">
        <f>IF('2. Enter scores'!G779&lt;&gt;"",'2. Enter scores'!$B779-'2. Enter scores'!G779,"")</f>
        <v/>
      </c>
      <c r="I775" s="125" t="str">
        <f>IF('2. Enter scores'!H779&lt;&gt;"",'2. Enter scores'!$B779-'2. Enter scores'!H779,"")</f>
        <v/>
      </c>
      <c r="J775" s="125" t="str">
        <f>IF('2. Enter scores'!I779&lt;&gt;"",'2. Enter scores'!$B779-'2. Enter scores'!I779,"")</f>
        <v/>
      </c>
      <c r="K775" s="125" t="str">
        <f>IF('2. Enter scores'!J779&lt;&gt;"",'2. Enter scores'!$B779-'2. Enter scores'!J779,"")</f>
        <v/>
      </c>
      <c r="L775" s="125" t="str">
        <f>IF('2. Enter scores'!K779&lt;&gt;"",'2. Enter scores'!$B779-'2. Enter scores'!K779,"")</f>
        <v/>
      </c>
      <c r="M775" s="125" t="str">
        <f>IF('2. Enter scores'!L779&lt;&gt;"",'2. Enter scores'!$B779-'2. Enter scores'!L779,"")</f>
        <v/>
      </c>
      <c r="N775" s="125" t="str">
        <f>IF('2. Enter scores'!M779&lt;&gt;"",'2. Enter scores'!$B779-'2. Enter scores'!M779,"")</f>
        <v/>
      </c>
      <c r="O775" s="125" t="str">
        <f>IF('2. Enter scores'!N779&lt;&gt;"",'2. Enter scores'!$B779-'2. Enter scores'!N779,"")</f>
        <v/>
      </c>
      <c r="P775" s="125" t="str">
        <f>IF('2. Enter scores'!O779&lt;&gt;"",'2. Enter scores'!$B779-'2. Enter scores'!O779,"")</f>
        <v/>
      </c>
      <c r="Q775" s="125" t="str">
        <f>IF('2. Enter scores'!P779&lt;&gt;"",'2. Enter scores'!$B779-'2. Enter scores'!P779,"")</f>
        <v/>
      </c>
      <c r="R775" s="125" t="str">
        <f>IF('2. Enter scores'!Q779&lt;&gt;"",'2. Enter scores'!$B779-'2. Enter scores'!Q779,"")</f>
        <v/>
      </c>
      <c r="S775" s="125" t="str">
        <f>IF('2. Enter scores'!R779&lt;&gt;"",'2. Enter scores'!$B779-'2. Enter scores'!R779,"")</f>
        <v/>
      </c>
      <c r="T775" s="125" t="str">
        <f>IF('2. Enter scores'!S779&lt;&gt;"",'2. Enter scores'!$B779-'2. Enter scores'!S779,"")</f>
        <v/>
      </c>
      <c r="U775" s="125" t="str">
        <f>IF('2. Enter scores'!T779&lt;&gt;"",'2. Enter scores'!$B779-'2. Enter scores'!T779,"")</f>
        <v/>
      </c>
      <c r="V775" s="125" t="str">
        <f>IF('2. Enter scores'!U779&lt;&gt;"",'2. Enter scores'!$B779-'2. Enter scores'!U779,"")</f>
        <v/>
      </c>
      <c r="W775" s="125" t="str">
        <f>IF('2. Enter scores'!V779&lt;&gt;"",'2. Enter scores'!$B779-'2. Enter scores'!V779,"")</f>
        <v/>
      </c>
      <c r="X775" s="125" t="str">
        <f>IF('2. Enter scores'!W779&lt;&gt;"",'2. Enter scores'!$B779-'2. Enter scores'!W779,"")</f>
        <v/>
      </c>
      <c r="Y775" s="125" t="str">
        <f>IF('2. Enter scores'!X779&lt;&gt;"",'2. Enter scores'!$B779-'2. Enter scores'!X779,"")</f>
        <v/>
      </c>
      <c r="Z775" s="125" t="str">
        <f>IF('2. Enter scores'!Y779&lt;&gt;"",'2. Enter scores'!$B779-'2. Enter scores'!Y779,"")</f>
        <v/>
      </c>
      <c r="AA775" s="125" t="str">
        <f>IF('2. Enter scores'!Z779&lt;&gt;"",'2. Enter scores'!$B779-'2. Enter scores'!Z779,"")</f>
        <v/>
      </c>
      <c r="AB775" s="125" t="str">
        <f>IF('2. Enter scores'!AA779&lt;&gt;"",'2. Enter scores'!$B779-'2. Enter scores'!AA779,"")</f>
        <v/>
      </c>
      <c r="AC775" s="125" t="str">
        <f>IF('2. Enter scores'!AB779&lt;&gt;"",'2. Enter scores'!$B779-'2. Enter scores'!AB779,"")</f>
        <v/>
      </c>
      <c r="AD775" s="125" t="str">
        <f>IF('2. Enter scores'!AC779&lt;&gt;"",'2. Enter scores'!$B779-'2. Enter scores'!AC779,"")</f>
        <v/>
      </c>
      <c r="AE775" s="125" t="str">
        <f>IF('2. Enter scores'!AD779&lt;&gt;"",'2. Enter scores'!$B779-'2. Enter scores'!AD779,"")</f>
        <v/>
      </c>
      <c r="AF775" s="125" t="str">
        <f>IF('2. Enter scores'!AE779&lt;&gt;"",'2. Enter scores'!$B779-'2. Enter scores'!AE779,"")</f>
        <v/>
      </c>
      <c r="AG775" s="125" t="str">
        <f>IF('2. Enter scores'!AF779&lt;&gt;"",'2. Enter scores'!$B779-'2. Enter scores'!AF779,"")</f>
        <v/>
      </c>
      <c r="AH775" s="125" t="str">
        <f>IF('2. Enter scores'!AG779&lt;&gt;"",'2. Enter scores'!$B779-'2. Enter scores'!AG779,"")</f>
        <v/>
      </c>
      <c r="AI775" s="125" t="str">
        <f>IF('2. Enter scores'!AH779&lt;&gt;"",'2. Enter scores'!$B779-'2. Enter scores'!AH779,"")</f>
        <v/>
      </c>
      <c r="AJ775" s="125" t="str">
        <f>IF('2. Enter scores'!AI779&lt;&gt;"",'2. Enter scores'!$B779-'2. Enter scores'!AI779,"")</f>
        <v/>
      </c>
      <c r="AK775" s="125" t="str">
        <f>IF('2. Enter scores'!AJ779&lt;&gt;"",'2. Enter scores'!$B779-'2. Enter scores'!AJ779,"")</f>
        <v/>
      </c>
      <c r="AL775" s="125" t="str">
        <f>IF('2. Enter scores'!AK779&lt;&gt;"",'2. Enter scores'!$B779-'2. Enter scores'!AK779,"")</f>
        <v/>
      </c>
      <c r="AM775" s="125" t="str">
        <f>IF('2. Enter scores'!AL779&lt;&gt;"",'2. Enter scores'!$B779-'2. Enter scores'!AL779,"")</f>
        <v/>
      </c>
      <c r="AN775" s="125" t="str">
        <f>IF('2. Enter scores'!AM779&lt;&gt;"",'2. Enter scores'!$B779-'2. Enter scores'!AM779,"")</f>
        <v/>
      </c>
      <c r="AO775" s="125" t="str">
        <f>IF('2. Enter scores'!AN779&lt;&gt;"",'2. Enter scores'!$B779-'2. Enter scores'!AN779,"")</f>
        <v/>
      </c>
      <c r="AP775" s="125" t="str">
        <f>IF('2. Enter scores'!AO779&lt;&gt;"",'2. Enter scores'!$B779-'2. Enter scores'!AO779,"")</f>
        <v/>
      </c>
      <c r="AQ775" s="125" t="str">
        <f>IF('2. Enter scores'!AP779&lt;&gt;"",'2. Enter scores'!$B779-'2. Enter scores'!AP779,"")</f>
        <v/>
      </c>
      <c r="AR775" s="125" t="str">
        <f>IF('2. Enter scores'!AQ779&lt;&gt;"",'2. Enter scores'!$B779-'2. Enter scores'!AQ779,"")</f>
        <v/>
      </c>
      <c r="AS775" s="125" t="str">
        <f>IF('2. Enter scores'!AR779&lt;&gt;"",'2. Enter scores'!$B779-'2. Enter scores'!AR779,"")</f>
        <v/>
      </c>
      <c r="AT775" s="125" t="str">
        <f>IF('2. Enter scores'!AS779&lt;&gt;"",'2. Enter scores'!$B779-'2. Enter scores'!AS779,"")</f>
        <v/>
      </c>
      <c r="AU775" s="125" t="str">
        <f>IF('2. Enter scores'!AT779&lt;&gt;"",'2. Enter scores'!$B779-'2. Enter scores'!AT779,"")</f>
        <v/>
      </c>
      <c r="AV775" s="125" t="str">
        <f>IF('2. Enter scores'!AU779&lt;&gt;"",'2. Enter scores'!$B779-'2. Enter scores'!AU779,"")</f>
        <v/>
      </c>
      <c r="AW775" s="125" t="str">
        <f>IF('2. Enter scores'!AV779&lt;&gt;"",'2. Enter scores'!$B779-'2. Enter scores'!AV779,"")</f>
        <v/>
      </c>
      <c r="AX775" s="125" t="str">
        <f>IF('2. Enter scores'!AW779&lt;&gt;"",'2. Enter scores'!$B779-'2. Enter scores'!AW779,"")</f>
        <v/>
      </c>
      <c r="AY775" s="125" t="str">
        <f>IF('2. Enter scores'!AX779&lt;&gt;"",'2. Enter scores'!$B779-'2. Enter scores'!AX779,"")</f>
        <v/>
      </c>
      <c r="AZ775" s="125" t="str">
        <f>IF('2. Enter scores'!AY779&lt;&gt;"",'2. Enter scores'!$B779-'2. Enter scores'!AY779,"")</f>
        <v/>
      </c>
      <c r="BA775" s="125" t="str">
        <f>IF('2. Enter scores'!AZ779&lt;&gt;"",'2. Enter scores'!$B779-'2. Enter scores'!AZ779,"")</f>
        <v/>
      </c>
      <c r="BB775" s="125" t="str">
        <f>IF('2. Enter scores'!BA779&lt;&gt;"",'2. Enter scores'!$B779-'2. Enter scores'!BA779,"")</f>
        <v/>
      </c>
      <c r="BC775" s="125" t="str">
        <f>IF('2. Enter scores'!BB779&lt;&gt;"",'2. Enter scores'!$B779-'2. Enter scores'!BB779,"")</f>
        <v/>
      </c>
      <c r="BD775" s="125" t="str">
        <f>IF('2. Enter scores'!BC779&lt;&gt;"",'2. Enter scores'!$B779-'2. Enter scores'!BC779,"")</f>
        <v/>
      </c>
      <c r="BE775" s="125" t="str">
        <f>IF('2. Enter scores'!BD779&lt;&gt;"",'2. Enter scores'!$B779-'2. Enter scores'!BD779,"")</f>
        <v/>
      </c>
      <c r="BF775" s="125" t="str">
        <f>IF('2. Enter scores'!BE779&lt;&gt;"",'2. Enter scores'!$B779-'2. Enter scores'!BE779,"")</f>
        <v/>
      </c>
      <c r="BG775" s="125" t="str">
        <f>IF('2. Enter scores'!BF779&lt;&gt;"",'2. Enter scores'!$B779-'2. Enter scores'!BF779,"")</f>
        <v/>
      </c>
      <c r="BH775" s="125" t="str">
        <f>IF('2. Enter scores'!BG779&lt;&gt;"",'2. Enter scores'!$B779-'2. Enter scores'!BG779,"")</f>
        <v/>
      </c>
      <c r="BI775" s="125" t="str">
        <f>IF('2. Enter scores'!BH779&lt;&gt;"",'2. Enter scores'!$B779-'2. Enter scores'!BH779,"")</f>
        <v/>
      </c>
      <c r="BJ775" s="125" t="str">
        <f>IF('2. Enter scores'!BI779&lt;&gt;"",'2. Enter scores'!$B779-'2. Enter scores'!BI779,"")</f>
        <v/>
      </c>
      <c r="BK775" s="125" t="str">
        <f>IF('2. Enter scores'!BJ779&lt;&gt;"",'2. Enter scores'!$B779-'2. Enter scores'!BJ779,"")</f>
        <v/>
      </c>
      <c r="BL775" s="125" t="str">
        <f>IF('2. Enter scores'!BK779&lt;&gt;"",'2. Enter scores'!$B779-'2. Enter scores'!BK779,"")</f>
        <v/>
      </c>
      <c r="BM775" s="125" t="str">
        <f>IF('2. Enter scores'!BL779&lt;&gt;"",'2. Enter scores'!$B779-'2. Enter scores'!BL779,"")</f>
        <v/>
      </c>
      <c r="BN775" s="125" t="str">
        <f>IF('2. Enter scores'!BM779&lt;&gt;"",'2. Enter scores'!$B779-'2. Enter scores'!BM779,"")</f>
        <v/>
      </c>
      <c r="BO775" s="125" t="str">
        <f>IF('2. Enter scores'!BN779&lt;&gt;"",'2. Enter scores'!$B779-'2. Enter scores'!BN779,"")</f>
        <v/>
      </c>
      <c r="BP775" s="108">
        <v>1000</v>
      </c>
    </row>
    <row r="776" spans="2:68" x14ac:dyDescent="0.35">
      <c r="B776" s="125" t="str">
        <f>IF('2. Enter scores'!A780&lt;&gt;"",'2. Enter scores'!A780,"")</f>
        <v/>
      </c>
      <c r="H776" s="125" t="str">
        <f>IF('2. Enter scores'!G780&lt;&gt;"",'2. Enter scores'!$B780-'2. Enter scores'!G780,"")</f>
        <v/>
      </c>
      <c r="I776" s="125" t="str">
        <f>IF('2. Enter scores'!H780&lt;&gt;"",'2. Enter scores'!$B780-'2. Enter scores'!H780,"")</f>
        <v/>
      </c>
      <c r="J776" s="125" t="str">
        <f>IF('2. Enter scores'!I780&lt;&gt;"",'2. Enter scores'!$B780-'2. Enter scores'!I780,"")</f>
        <v/>
      </c>
      <c r="K776" s="125" t="str">
        <f>IF('2. Enter scores'!J780&lt;&gt;"",'2. Enter scores'!$B780-'2. Enter scores'!J780,"")</f>
        <v/>
      </c>
      <c r="L776" s="125" t="str">
        <f>IF('2. Enter scores'!K780&lt;&gt;"",'2. Enter scores'!$B780-'2. Enter scores'!K780,"")</f>
        <v/>
      </c>
      <c r="M776" s="125" t="str">
        <f>IF('2. Enter scores'!L780&lt;&gt;"",'2. Enter scores'!$B780-'2. Enter scores'!L780,"")</f>
        <v/>
      </c>
      <c r="N776" s="125" t="str">
        <f>IF('2. Enter scores'!M780&lt;&gt;"",'2. Enter scores'!$B780-'2. Enter scores'!M780,"")</f>
        <v/>
      </c>
      <c r="O776" s="125" t="str">
        <f>IF('2. Enter scores'!N780&lt;&gt;"",'2. Enter scores'!$B780-'2. Enter scores'!N780,"")</f>
        <v/>
      </c>
      <c r="P776" s="125" t="str">
        <f>IF('2. Enter scores'!O780&lt;&gt;"",'2. Enter scores'!$B780-'2. Enter scores'!O780,"")</f>
        <v/>
      </c>
      <c r="Q776" s="125" t="str">
        <f>IF('2. Enter scores'!P780&lt;&gt;"",'2. Enter scores'!$B780-'2. Enter scores'!P780,"")</f>
        <v/>
      </c>
      <c r="R776" s="125" t="str">
        <f>IF('2. Enter scores'!Q780&lt;&gt;"",'2. Enter scores'!$B780-'2. Enter scores'!Q780,"")</f>
        <v/>
      </c>
      <c r="S776" s="125" t="str">
        <f>IF('2. Enter scores'!R780&lt;&gt;"",'2. Enter scores'!$B780-'2. Enter scores'!R780,"")</f>
        <v/>
      </c>
      <c r="T776" s="125" t="str">
        <f>IF('2. Enter scores'!S780&lt;&gt;"",'2. Enter scores'!$B780-'2. Enter scores'!S780,"")</f>
        <v/>
      </c>
      <c r="U776" s="125" t="str">
        <f>IF('2. Enter scores'!T780&lt;&gt;"",'2. Enter scores'!$B780-'2. Enter scores'!T780,"")</f>
        <v/>
      </c>
      <c r="V776" s="125" t="str">
        <f>IF('2. Enter scores'!U780&lt;&gt;"",'2. Enter scores'!$B780-'2. Enter scores'!U780,"")</f>
        <v/>
      </c>
      <c r="W776" s="125" t="str">
        <f>IF('2. Enter scores'!V780&lt;&gt;"",'2. Enter scores'!$B780-'2. Enter scores'!V780,"")</f>
        <v/>
      </c>
      <c r="X776" s="125" t="str">
        <f>IF('2. Enter scores'!W780&lt;&gt;"",'2. Enter scores'!$B780-'2. Enter scores'!W780,"")</f>
        <v/>
      </c>
      <c r="Y776" s="125" t="str">
        <f>IF('2. Enter scores'!X780&lt;&gt;"",'2. Enter scores'!$B780-'2. Enter scores'!X780,"")</f>
        <v/>
      </c>
      <c r="Z776" s="125" t="str">
        <f>IF('2. Enter scores'!Y780&lt;&gt;"",'2. Enter scores'!$B780-'2. Enter scores'!Y780,"")</f>
        <v/>
      </c>
      <c r="AA776" s="125" t="str">
        <f>IF('2. Enter scores'!Z780&lt;&gt;"",'2. Enter scores'!$B780-'2. Enter scores'!Z780,"")</f>
        <v/>
      </c>
      <c r="AB776" s="125" t="str">
        <f>IF('2. Enter scores'!AA780&lt;&gt;"",'2. Enter scores'!$B780-'2. Enter scores'!AA780,"")</f>
        <v/>
      </c>
      <c r="AC776" s="125" t="str">
        <f>IF('2. Enter scores'!AB780&lt;&gt;"",'2. Enter scores'!$B780-'2. Enter scores'!AB780,"")</f>
        <v/>
      </c>
      <c r="AD776" s="125" t="str">
        <f>IF('2. Enter scores'!AC780&lt;&gt;"",'2. Enter scores'!$B780-'2. Enter scores'!AC780,"")</f>
        <v/>
      </c>
      <c r="AE776" s="125" t="str">
        <f>IF('2. Enter scores'!AD780&lt;&gt;"",'2. Enter scores'!$B780-'2. Enter scores'!AD780,"")</f>
        <v/>
      </c>
      <c r="AF776" s="125" t="str">
        <f>IF('2. Enter scores'!AE780&lt;&gt;"",'2. Enter scores'!$B780-'2. Enter scores'!AE780,"")</f>
        <v/>
      </c>
      <c r="AG776" s="125" t="str">
        <f>IF('2. Enter scores'!AF780&lt;&gt;"",'2. Enter scores'!$B780-'2. Enter scores'!AF780,"")</f>
        <v/>
      </c>
      <c r="AH776" s="125" t="str">
        <f>IF('2. Enter scores'!AG780&lt;&gt;"",'2. Enter scores'!$B780-'2. Enter scores'!AG780,"")</f>
        <v/>
      </c>
      <c r="AI776" s="125" t="str">
        <f>IF('2. Enter scores'!AH780&lt;&gt;"",'2. Enter scores'!$B780-'2. Enter scores'!AH780,"")</f>
        <v/>
      </c>
      <c r="AJ776" s="125" t="str">
        <f>IF('2. Enter scores'!AI780&lt;&gt;"",'2. Enter scores'!$B780-'2. Enter scores'!AI780,"")</f>
        <v/>
      </c>
      <c r="AK776" s="125" t="str">
        <f>IF('2. Enter scores'!AJ780&lt;&gt;"",'2. Enter scores'!$B780-'2. Enter scores'!AJ780,"")</f>
        <v/>
      </c>
      <c r="AL776" s="125" t="str">
        <f>IF('2. Enter scores'!AK780&lt;&gt;"",'2. Enter scores'!$B780-'2. Enter scores'!AK780,"")</f>
        <v/>
      </c>
      <c r="AM776" s="125" t="str">
        <f>IF('2. Enter scores'!AL780&lt;&gt;"",'2. Enter scores'!$B780-'2. Enter scores'!AL780,"")</f>
        <v/>
      </c>
      <c r="AN776" s="125" t="str">
        <f>IF('2. Enter scores'!AM780&lt;&gt;"",'2. Enter scores'!$B780-'2. Enter scores'!AM780,"")</f>
        <v/>
      </c>
      <c r="AO776" s="125" t="str">
        <f>IF('2. Enter scores'!AN780&lt;&gt;"",'2. Enter scores'!$B780-'2. Enter scores'!AN780,"")</f>
        <v/>
      </c>
      <c r="AP776" s="125" t="str">
        <f>IF('2. Enter scores'!AO780&lt;&gt;"",'2. Enter scores'!$B780-'2. Enter scores'!AO780,"")</f>
        <v/>
      </c>
      <c r="AQ776" s="125" t="str">
        <f>IF('2. Enter scores'!AP780&lt;&gt;"",'2. Enter scores'!$B780-'2. Enter scores'!AP780,"")</f>
        <v/>
      </c>
      <c r="AR776" s="125" t="str">
        <f>IF('2. Enter scores'!AQ780&lt;&gt;"",'2. Enter scores'!$B780-'2. Enter scores'!AQ780,"")</f>
        <v/>
      </c>
      <c r="AS776" s="125" t="str">
        <f>IF('2. Enter scores'!AR780&lt;&gt;"",'2. Enter scores'!$B780-'2. Enter scores'!AR780,"")</f>
        <v/>
      </c>
      <c r="AT776" s="125" t="str">
        <f>IF('2. Enter scores'!AS780&lt;&gt;"",'2. Enter scores'!$B780-'2. Enter scores'!AS780,"")</f>
        <v/>
      </c>
      <c r="AU776" s="125" t="str">
        <f>IF('2. Enter scores'!AT780&lt;&gt;"",'2. Enter scores'!$B780-'2. Enter scores'!AT780,"")</f>
        <v/>
      </c>
      <c r="AV776" s="125" t="str">
        <f>IF('2. Enter scores'!AU780&lt;&gt;"",'2. Enter scores'!$B780-'2. Enter scores'!AU780,"")</f>
        <v/>
      </c>
      <c r="AW776" s="125" t="str">
        <f>IF('2. Enter scores'!AV780&lt;&gt;"",'2. Enter scores'!$B780-'2. Enter scores'!AV780,"")</f>
        <v/>
      </c>
      <c r="AX776" s="125" t="str">
        <f>IF('2. Enter scores'!AW780&lt;&gt;"",'2. Enter scores'!$B780-'2. Enter scores'!AW780,"")</f>
        <v/>
      </c>
      <c r="AY776" s="125" t="str">
        <f>IF('2. Enter scores'!AX780&lt;&gt;"",'2. Enter scores'!$B780-'2. Enter scores'!AX780,"")</f>
        <v/>
      </c>
      <c r="AZ776" s="125" t="str">
        <f>IF('2. Enter scores'!AY780&lt;&gt;"",'2. Enter scores'!$B780-'2. Enter scores'!AY780,"")</f>
        <v/>
      </c>
      <c r="BA776" s="125" t="str">
        <f>IF('2. Enter scores'!AZ780&lt;&gt;"",'2. Enter scores'!$B780-'2. Enter scores'!AZ780,"")</f>
        <v/>
      </c>
      <c r="BB776" s="125" t="str">
        <f>IF('2. Enter scores'!BA780&lt;&gt;"",'2. Enter scores'!$B780-'2. Enter scores'!BA780,"")</f>
        <v/>
      </c>
      <c r="BC776" s="125" t="str">
        <f>IF('2. Enter scores'!BB780&lt;&gt;"",'2. Enter scores'!$B780-'2. Enter scores'!BB780,"")</f>
        <v/>
      </c>
      <c r="BD776" s="125" t="str">
        <f>IF('2. Enter scores'!BC780&lt;&gt;"",'2. Enter scores'!$B780-'2. Enter scores'!BC780,"")</f>
        <v/>
      </c>
      <c r="BE776" s="125" t="str">
        <f>IF('2. Enter scores'!BD780&lt;&gt;"",'2. Enter scores'!$B780-'2. Enter scores'!BD780,"")</f>
        <v/>
      </c>
      <c r="BF776" s="125" t="str">
        <f>IF('2. Enter scores'!BE780&lt;&gt;"",'2. Enter scores'!$B780-'2. Enter scores'!BE780,"")</f>
        <v/>
      </c>
      <c r="BG776" s="125" t="str">
        <f>IF('2. Enter scores'!BF780&lt;&gt;"",'2. Enter scores'!$B780-'2. Enter scores'!BF780,"")</f>
        <v/>
      </c>
      <c r="BH776" s="125" t="str">
        <f>IF('2. Enter scores'!BG780&lt;&gt;"",'2. Enter scores'!$B780-'2. Enter scores'!BG780,"")</f>
        <v/>
      </c>
      <c r="BI776" s="125" t="str">
        <f>IF('2. Enter scores'!BH780&lt;&gt;"",'2. Enter scores'!$B780-'2. Enter scores'!BH780,"")</f>
        <v/>
      </c>
      <c r="BJ776" s="125" t="str">
        <f>IF('2. Enter scores'!BI780&lt;&gt;"",'2. Enter scores'!$B780-'2. Enter scores'!BI780,"")</f>
        <v/>
      </c>
      <c r="BK776" s="125" t="str">
        <f>IF('2. Enter scores'!BJ780&lt;&gt;"",'2. Enter scores'!$B780-'2. Enter scores'!BJ780,"")</f>
        <v/>
      </c>
      <c r="BL776" s="125" t="str">
        <f>IF('2. Enter scores'!BK780&lt;&gt;"",'2. Enter scores'!$B780-'2. Enter scores'!BK780,"")</f>
        <v/>
      </c>
      <c r="BM776" s="125" t="str">
        <f>IF('2. Enter scores'!BL780&lt;&gt;"",'2. Enter scores'!$B780-'2. Enter scores'!BL780,"")</f>
        <v/>
      </c>
      <c r="BN776" s="125" t="str">
        <f>IF('2. Enter scores'!BM780&lt;&gt;"",'2. Enter scores'!$B780-'2. Enter scores'!BM780,"")</f>
        <v/>
      </c>
      <c r="BO776" s="125" t="str">
        <f>IF('2. Enter scores'!BN780&lt;&gt;"",'2. Enter scores'!$B780-'2. Enter scores'!BN780,"")</f>
        <v/>
      </c>
      <c r="BP776" s="108">
        <v>1000</v>
      </c>
    </row>
    <row r="777" spans="2:68" x14ac:dyDescent="0.35">
      <c r="B777" s="125" t="str">
        <f>IF('2. Enter scores'!A781&lt;&gt;"",'2. Enter scores'!A781,"")</f>
        <v/>
      </c>
      <c r="H777" s="125" t="str">
        <f>IF('2. Enter scores'!G781&lt;&gt;"",'2. Enter scores'!$B781-'2. Enter scores'!G781,"")</f>
        <v/>
      </c>
      <c r="I777" s="125" t="str">
        <f>IF('2. Enter scores'!H781&lt;&gt;"",'2. Enter scores'!$B781-'2. Enter scores'!H781,"")</f>
        <v/>
      </c>
      <c r="J777" s="125" t="str">
        <f>IF('2. Enter scores'!I781&lt;&gt;"",'2. Enter scores'!$B781-'2. Enter scores'!I781,"")</f>
        <v/>
      </c>
      <c r="K777" s="125" t="str">
        <f>IF('2. Enter scores'!J781&lt;&gt;"",'2. Enter scores'!$B781-'2. Enter scores'!J781,"")</f>
        <v/>
      </c>
      <c r="L777" s="125" t="str">
        <f>IF('2. Enter scores'!K781&lt;&gt;"",'2. Enter scores'!$B781-'2. Enter scores'!K781,"")</f>
        <v/>
      </c>
      <c r="M777" s="125" t="str">
        <f>IF('2. Enter scores'!L781&lt;&gt;"",'2. Enter scores'!$B781-'2. Enter scores'!L781,"")</f>
        <v/>
      </c>
      <c r="N777" s="125" t="str">
        <f>IF('2. Enter scores'!M781&lt;&gt;"",'2. Enter scores'!$B781-'2. Enter scores'!M781,"")</f>
        <v/>
      </c>
      <c r="O777" s="125" t="str">
        <f>IF('2. Enter scores'!N781&lt;&gt;"",'2. Enter scores'!$B781-'2. Enter scores'!N781,"")</f>
        <v/>
      </c>
      <c r="P777" s="125" t="str">
        <f>IF('2. Enter scores'!O781&lt;&gt;"",'2. Enter scores'!$B781-'2. Enter scores'!O781,"")</f>
        <v/>
      </c>
      <c r="Q777" s="125" t="str">
        <f>IF('2. Enter scores'!P781&lt;&gt;"",'2. Enter scores'!$B781-'2. Enter scores'!P781,"")</f>
        <v/>
      </c>
      <c r="R777" s="125" t="str">
        <f>IF('2. Enter scores'!Q781&lt;&gt;"",'2. Enter scores'!$B781-'2. Enter scores'!Q781,"")</f>
        <v/>
      </c>
      <c r="S777" s="125" t="str">
        <f>IF('2. Enter scores'!R781&lt;&gt;"",'2. Enter scores'!$B781-'2. Enter scores'!R781,"")</f>
        <v/>
      </c>
      <c r="T777" s="125" t="str">
        <f>IF('2. Enter scores'!S781&lt;&gt;"",'2. Enter scores'!$B781-'2. Enter scores'!S781,"")</f>
        <v/>
      </c>
      <c r="U777" s="125" t="str">
        <f>IF('2. Enter scores'!T781&lt;&gt;"",'2. Enter scores'!$B781-'2. Enter scores'!T781,"")</f>
        <v/>
      </c>
      <c r="V777" s="125" t="str">
        <f>IF('2. Enter scores'!U781&lt;&gt;"",'2. Enter scores'!$B781-'2. Enter scores'!U781,"")</f>
        <v/>
      </c>
      <c r="W777" s="125" t="str">
        <f>IF('2. Enter scores'!V781&lt;&gt;"",'2. Enter scores'!$B781-'2. Enter scores'!V781,"")</f>
        <v/>
      </c>
      <c r="X777" s="125" t="str">
        <f>IF('2. Enter scores'!W781&lt;&gt;"",'2. Enter scores'!$B781-'2. Enter scores'!W781,"")</f>
        <v/>
      </c>
      <c r="Y777" s="125" t="str">
        <f>IF('2. Enter scores'!X781&lt;&gt;"",'2. Enter scores'!$B781-'2. Enter scores'!X781,"")</f>
        <v/>
      </c>
      <c r="Z777" s="125" t="str">
        <f>IF('2. Enter scores'!Y781&lt;&gt;"",'2. Enter scores'!$B781-'2. Enter scores'!Y781,"")</f>
        <v/>
      </c>
      <c r="AA777" s="125" t="str">
        <f>IF('2. Enter scores'!Z781&lt;&gt;"",'2. Enter scores'!$B781-'2. Enter scores'!Z781,"")</f>
        <v/>
      </c>
      <c r="AB777" s="125" t="str">
        <f>IF('2. Enter scores'!AA781&lt;&gt;"",'2. Enter scores'!$B781-'2. Enter scores'!AA781,"")</f>
        <v/>
      </c>
      <c r="AC777" s="125" t="str">
        <f>IF('2. Enter scores'!AB781&lt;&gt;"",'2. Enter scores'!$B781-'2. Enter scores'!AB781,"")</f>
        <v/>
      </c>
      <c r="AD777" s="125" t="str">
        <f>IF('2. Enter scores'!AC781&lt;&gt;"",'2. Enter scores'!$B781-'2. Enter scores'!AC781,"")</f>
        <v/>
      </c>
      <c r="AE777" s="125" t="str">
        <f>IF('2. Enter scores'!AD781&lt;&gt;"",'2. Enter scores'!$B781-'2. Enter scores'!AD781,"")</f>
        <v/>
      </c>
      <c r="AF777" s="125" t="str">
        <f>IF('2. Enter scores'!AE781&lt;&gt;"",'2. Enter scores'!$B781-'2. Enter scores'!AE781,"")</f>
        <v/>
      </c>
      <c r="AG777" s="125" t="str">
        <f>IF('2. Enter scores'!AF781&lt;&gt;"",'2. Enter scores'!$B781-'2. Enter scores'!AF781,"")</f>
        <v/>
      </c>
      <c r="AH777" s="125" t="str">
        <f>IF('2. Enter scores'!AG781&lt;&gt;"",'2. Enter scores'!$B781-'2. Enter scores'!AG781,"")</f>
        <v/>
      </c>
      <c r="AI777" s="125" t="str">
        <f>IF('2. Enter scores'!AH781&lt;&gt;"",'2. Enter scores'!$B781-'2. Enter scores'!AH781,"")</f>
        <v/>
      </c>
      <c r="AJ777" s="125" t="str">
        <f>IF('2. Enter scores'!AI781&lt;&gt;"",'2. Enter scores'!$B781-'2. Enter scores'!AI781,"")</f>
        <v/>
      </c>
      <c r="AK777" s="125" t="str">
        <f>IF('2. Enter scores'!AJ781&lt;&gt;"",'2. Enter scores'!$B781-'2. Enter scores'!AJ781,"")</f>
        <v/>
      </c>
      <c r="AL777" s="125" t="str">
        <f>IF('2. Enter scores'!AK781&lt;&gt;"",'2. Enter scores'!$B781-'2. Enter scores'!AK781,"")</f>
        <v/>
      </c>
      <c r="AM777" s="125" t="str">
        <f>IF('2. Enter scores'!AL781&lt;&gt;"",'2. Enter scores'!$B781-'2. Enter scores'!AL781,"")</f>
        <v/>
      </c>
      <c r="AN777" s="125" t="str">
        <f>IF('2. Enter scores'!AM781&lt;&gt;"",'2. Enter scores'!$B781-'2. Enter scores'!AM781,"")</f>
        <v/>
      </c>
      <c r="AO777" s="125" t="str">
        <f>IF('2. Enter scores'!AN781&lt;&gt;"",'2. Enter scores'!$B781-'2. Enter scores'!AN781,"")</f>
        <v/>
      </c>
      <c r="AP777" s="125" t="str">
        <f>IF('2. Enter scores'!AO781&lt;&gt;"",'2. Enter scores'!$B781-'2. Enter scores'!AO781,"")</f>
        <v/>
      </c>
      <c r="AQ777" s="125" t="str">
        <f>IF('2. Enter scores'!AP781&lt;&gt;"",'2. Enter scores'!$B781-'2. Enter scores'!AP781,"")</f>
        <v/>
      </c>
      <c r="AR777" s="125" t="str">
        <f>IF('2. Enter scores'!AQ781&lt;&gt;"",'2. Enter scores'!$B781-'2. Enter scores'!AQ781,"")</f>
        <v/>
      </c>
      <c r="AS777" s="125" t="str">
        <f>IF('2. Enter scores'!AR781&lt;&gt;"",'2. Enter scores'!$B781-'2. Enter scores'!AR781,"")</f>
        <v/>
      </c>
      <c r="AT777" s="125" t="str">
        <f>IF('2. Enter scores'!AS781&lt;&gt;"",'2. Enter scores'!$B781-'2. Enter scores'!AS781,"")</f>
        <v/>
      </c>
      <c r="AU777" s="125" t="str">
        <f>IF('2. Enter scores'!AT781&lt;&gt;"",'2. Enter scores'!$B781-'2. Enter scores'!AT781,"")</f>
        <v/>
      </c>
      <c r="AV777" s="125" t="str">
        <f>IF('2. Enter scores'!AU781&lt;&gt;"",'2. Enter scores'!$B781-'2. Enter scores'!AU781,"")</f>
        <v/>
      </c>
      <c r="AW777" s="125" t="str">
        <f>IF('2. Enter scores'!AV781&lt;&gt;"",'2. Enter scores'!$B781-'2. Enter scores'!AV781,"")</f>
        <v/>
      </c>
      <c r="AX777" s="125" t="str">
        <f>IF('2. Enter scores'!AW781&lt;&gt;"",'2. Enter scores'!$B781-'2. Enter scores'!AW781,"")</f>
        <v/>
      </c>
      <c r="AY777" s="125" t="str">
        <f>IF('2. Enter scores'!AX781&lt;&gt;"",'2. Enter scores'!$B781-'2. Enter scores'!AX781,"")</f>
        <v/>
      </c>
      <c r="AZ777" s="125" t="str">
        <f>IF('2. Enter scores'!AY781&lt;&gt;"",'2. Enter scores'!$B781-'2. Enter scores'!AY781,"")</f>
        <v/>
      </c>
      <c r="BA777" s="125" t="str">
        <f>IF('2. Enter scores'!AZ781&lt;&gt;"",'2. Enter scores'!$B781-'2. Enter scores'!AZ781,"")</f>
        <v/>
      </c>
      <c r="BB777" s="125" t="str">
        <f>IF('2. Enter scores'!BA781&lt;&gt;"",'2. Enter scores'!$B781-'2. Enter scores'!BA781,"")</f>
        <v/>
      </c>
      <c r="BC777" s="125" t="str">
        <f>IF('2. Enter scores'!BB781&lt;&gt;"",'2. Enter scores'!$B781-'2. Enter scores'!BB781,"")</f>
        <v/>
      </c>
      <c r="BD777" s="125" t="str">
        <f>IF('2. Enter scores'!BC781&lt;&gt;"",'2. Enter scores'!$B781-'2. Enter scores'!BC781,"")</f>
        <v/>
      </c>
      <c r="BE777" s="125" t="str">
        <f>IF('2. Enter scores'!BD781&lt;&gt;"",'2. Enter scores'!$B781-'2. Enter scores'!BD781,"")</f>
        <v/>
      </c>
      <c r="BF777" s="125" t="str">
        <f>IF('2. Enter scores'!BE781&lt;&gt;"",'2. Enter scores'!$B781-'2. Enter scores'!BE781,"")</f>
        <v/>
      </c>
      <c r="BG777" s="125" t="str">
        <f>IF('2. Enter scores'!BF781&lt;&gt;"",'2. Enter scores'!$B781-'2. Enter scores'!BF781,"")</f>
        <v/>
      </c>
      <c r="BH777" s="125" t="str">
        <f>IF('2. Enter scores'!BG781&lt;&gt;"",'2. Enter scores'!$B781-'2. Enter scores'!BG781,"")</f>
        <v/>
      </c>
      <c r="BI777" s="125" t="str">
        <f>IF('2. Enter scores'!BH781&lt;&gt;"",'2. Enter scores'!$B781-'2. Enter scores'!BH781,"")</f>
        <v/>
      </c>
      <c r="BJ777" s="125" t="str">
        <f>IF('2. Enter scores'!BI781&lt;&gt;"",'2. Enter scores'!$B781-'2. Enter scores'!BI781,"")</f>
        <v/>
      </c>
      <c r="BK777" s="125" t="str">
        <f>IF('2. Enter scores'!BJ781&lt;&gt;"",'2. Enter scores'!$B781-'2. Enter scores'!BJ781,"")</f>
        <v/>
      </c>
      <c r="BL777" s="125" t="str">
        <f>IF('2. Enter scores'!BK781&lt;&gt;"",'2. Enter scores'!$B781-'2. Enter scores'!BK781,"")</f>
        <v/>
      </c>
      <c r="BM777" s="125" t="str">
        <f>IF('2. Enter scores'!BL781&lt;&gt;"",'2. Enter scores'!$B781-'2. Enter scores'!BL781,"")</f>
        <v/>
      </c>
      <c r="BN777" s="125" t="str">
        <f>IF('2. Enter scores'!BM781&lt;&gt;"",'2. Enter scores'!$B781-'2. Enter scores'!BM781,"")</f>
        <v/>
      </c>
      <c r="BO777" s="125" t="str">
        <f>IF('2. Enter scores'!BN781&lt;&gt;"",'2. Enter scores'!$B781-'2. Enter scores'!BN781,"")</f>
        <v/>
      </c>
      <c r="BP777" s="108">
        <v>1000</v>
      </c>
    </row>
    <row r="778" spans="2:68" x14ac:dyDescent="0.35">
      <c r="B778" s="125" t="str">
        <f>IF('2. Enter scores'!A782&lt;&gt;"",'2. Enter scores'!A782,"")</f>
        <v/>
      </c>
      <c r="H778" s="125" t="str">
        <f>IF('2. Enter scores'!G782&lt;&gt;"",'2. Enter scores'!$B782-'2. Enter scores'!G782,"")</f>
        <v/>
      </c>
      <c r="I778" s="125" t="str">
        <f>IF('2. Enter scores'!H782&lt;&gt;"",'2. Enter scores'!$B782-'2. Enter scores'!H782,"")</f>
        <v/>
      </c>
      <c r="J778" s="125" t="str">
        <f>IF('2. Enter scores'!I782&lt;&gt;"",'2. Enter scores'!$B782-'2. Enter scores'!I782,"")</f>
        <v/>
      </c>
      <c r="K778" s="125" t="str">
        <f>IF('2. Enter scores'!J782&lt;&gt;"",'2. Enter scores'!$B782-'2. Enter scores'!J782,"")</f>
        <v/>
      </c>
      <c r="L778" s="125" t="str">
        <f>IF('2. Enter scores'!K782&lt;&gt;"",'2. Enter scores'!$B782-'2. Enter scores'!K782,"")</f>
        <v/>
      </c>
      <c r="M778" s="125" t="str">
        <f>IF('2. Enter scores'!L782&lt;&gt;"",'2. Enter scores'!$B782-'2. Enter scores'!L782,"")</f>
        <v/>
      </c>
      <c r="N778" s="125" t="str">
        <f>IF('2. Enter scores'!M782&lt;&gt;"",'2. Enter scores'!$B782-'2. Enter scores'!M782,"")</f>
        <v/>
      </c>
      <c r="O778" s="125" t="str">
        <f>IF('2. Enter scores'!N782&lt;&gt;"",'2. Enter scores'!$B782-'2. Enter scores'!N782,"")</f>
        <v/>
      </c>
      <c r="P778" s="125" t="str">
        <f>IF('2. Enter scores'!O782&lt;&gt;"",'2. Enter scores'!$B782-'2. Enter scores'!O782,"")</f>
        <v/>
      </c>
      <c r="Q778" s="125" t="str">
        <f>IF('2. Enter scores'!P782&lt;&gt;"",'2. Enter scores'!$B782-'2. Enter scores'!P782,"")</f>
        <v/>
      </c>
      <c r="R778" s="125" t="str">
        <f>IF('2. Enter scores'!Q782&lt;&gt;"",'2. Enter scores'!$B782-'2. Enter scores'!Q782,"")</f>
        <v/>
      </c>
      <c r="S778" s="125" t="str">
        <f>IF('2. Enter scores'!R782&lt;&gt;"",'2. Enter scores'!$B782-'2. Enter scores'!R782,"")</f>
        <v/>
      </c>
      <c r="T778" s="125" t="str">
        <f>IF('2. Enter scores'!S782&lt;&gt;"",'2. Enter scores'!$B782-'2. Enter scores'!S782,"")</f>
        <v/>
      </c>
      <c r="U778" s="125" t="str">
        <f>IF('2. Enter scores'!T782&lt;&gt;"",'2. Enter scores'!$B782-'2. Enter scores'!T782,"")</f>
        <v/>
      </c>
      <c r="V778" s="125" t="str">
        <f>IF('2. Enter scores'!U782&lt;&gt;"",'2. Enter scores'!$B782-'2. Enter scores'!U782,"")</f>
        <v/>
      </c>
      <c r="W778" s="125" t="str">
        <f>IF('2. Enter scores'!V782&lt;&gt;"",'2. Enter scores'!$B782-'2. Enter scores'!V782,"")</f>
        <v/>
      </c>
      <c r="X778" s="125" t="str">
        <f>IF('2. Enter scores'!W782&lt;&gt;"",'2. Enter scores'!$B782-'2. Enter scores'!W782,"")</f>
        <v/>
      </c>
      <c r="Y778" s="125" t="str">
        <f>IF('2. Enter scores'!X782&lt;&gt;"",'2. Enter scores'!$B782-'2. Enter scores'!X782,"")</f>
        <v/>
      </c>
      <c r="Z778" s="125" t="str">
        <f>IF('2. Enter scores'!Y782&lt;&gt;"",'2. Enter scores'!$B782-'2. Enter scores'!Y782,"")</f>
        <v/>
      </c>
      <c r="AA778" s="125" t="str">
        <f>IF('2. Enter scores'!Z782&lt;&gt;"",'2. Enter scores'!$B782-'2. Enter scores'!Z782,"")</f>
        <v/>
      </c>
      <c r="AB778" s="125" t="str">
        <f>IF('2. Enter scores'!AA782&lt;&gt;"",'2. Enter scores'!$B782-'2. Enter scores'!AA782,"")</f>
        <v/>
      </c>
      <c r="AC778" s="125" t="str">
        <f>IF('2. Enter scores'!AB782&lt;&gt;"",'2. Enter scores'!$B782-'2. Enter scores'!AB782,"")</f>
        <v/>
      </c>
      <c r="AD778" s="125" t="str">
        <f>IF('2. Enter scores'!AC782&lt;&gt;"",'2. Enter scores'!$B782-'2. Enter scores'!AC782,"")</f>
        <v/>
      </c>
      <c r="AE778" s="125" t="str">
        <f>IF('2. Enter scores'!AD782&lt;&gt;"",'2. Enter scores'!$B782-'2. Enter scores'!AD782,"")</f>
        <v/>
      </c>
      <c r="AF778" s="125" t="str">
        <f>IF('2. Enter scores'!AE782&lt;&gt;"",'2. Enter scores'!$B782-'2. Enter scores'!AE782,"")</f>
        <v/>
      </c>
      <c r="AG778" s="125" t="str">
        <f>IF('2. Enter scores'!AF782&lt;&gt;"",'2. Enter scores'!$B782-'2. Enter scores'!AF782,"")</f>
        <v/>
      </c>
      <c r="AH778" s="125" t="str">
        <f>IF('2. Enter scores'!AG782&lt;&gt;"",'2. Enter scores'!$B782-'2. Enter scores'!AG782,"")</f>
        <v/>
      </c>
      <c r="AI778" s="125" t="str">
        <f>IF('2. Enter scores'!AH782&lt;&gt;"",'2. Enter scores'!$B782-'2. Enter scores'!AH782,"")</f>
        <v/>
      </c>
      <c r="AJ778" s="125" t="str">
        <f>IF('2. Enter scores'!AI782&lt;&gt;"",'2. Enter scores'!$B782-'2. Enter scores'!AI782,"")</f>
        <v/>
      </c>
      <c r="AK778" s="125" t="str">
        <f>IF('2. Enter scores'!AJ782&lt;&gt;"",'2. Enter scores'!$B782-'2. Enter scores'!AJ782,"")</f>
        <v/>
      </c>
      <c r="AL778" s="125" t="str">
        <f>IF('2. Enter scores'!AK782&lt;&gt;"",'2. Enter scores'!$B782-'2. Enter scores'!AK782,"")</f>
        <v/>
      </c>
      <c r="AM778" s="125" t="str">
        <f>IF('2. Enter scores'!AL782&lt;&gt;"",'2. Enter scores'!$B782-'2. Enter scores'!AL782,"")</f>
        <v/>
      </c>
      <c r="AN778" s="125" t="str">
        <f>IF('2. Enter scores'!AM782&lt;&gt;"",'2. Enter scores'!$B782-'2. Enter scores'!AM782,"")</f>
        <v/>
      </c>
      <c r="AO778" s="125" t="str">
        <f>IF('2. Enter scores'!AN782&lt;&gt;"",'2. Enter scores'!$B782-'2. Enter scores'!AN782,"")</f>
        <v/>
      </c>
      <c r="AP778" s="125" t="str">
        <f>IF('2. Enter scores'!AO782&lt;&gt;"",'2. Enter scores'!$B782-'2. Enter scores'!AO782,"")</f>
        <v/>
      </c>
      <c r="AQ778" s="125" t="str">
        <f>IF('2. Enter scores'!AP782&lt;&gt;"",'2. Enter scores'!$B782-'2. Enter scores'!AP782,"")</f>
        <v/>
      </c>
      <c r="AR778" s="125" t="str">
        <f>IF('2. Enter scores'!AQ782&lt;&gt;"",'2. Enter scores'!$B782-'2. Enter scores'!AQ782,"")</f>
        <v/>
      </c>
      <c r="AS778" s="125" t="str">
        <f>IF('2. Enter scores'!AR782&lt;&gt;"",'2. Enter scores'!$B782-'2. Enter scores'!AR782,"")</f>
        <v/>
      </c>
      <c r="AT778" s="125" t="str">
        <f>IF('2. Enter scores'!AS782&lt;&gt;"",'2. Enter scores'!$B782-'2. Enter scores'!AS782,"")</f>
        <v/>
      </c>
      <c r="AU778" s="125" t="str">
        <f>IF('2. Enter scores'!AT782&lt;&gt;"",'2. Enter scores'!$B782-'2. Enter scores'!AT782,"")</f>
        <v/>
      </c>
      <c r="AV778" s="125" t="str">
        <f>IF('2. Enter scores'!AU782&lt;&gt;"",'2. Enter scores'!$B782-'2. Enter scores'!AU782,"")</f>
        <v/>
      </c>
      <c r="AW778" s="125" t="str">
        <f>IF('2. Enter scores'!AV782&lt;&gt;"",'2. Enter scores'!$B782-'2. Enter scores'!AV782,"")</f>
        <v/>
      </c>
      <c r="AX778" s="125" t="str">
        <f>IF('2. Enter scores'!AW782&lt;&gt;"",'2. Enter scores'!$B782-'2. Enter scores'!AW782,"")</f>
        <v/>
      </c>
      <c r="AY778" s="125" t="str">
        <f>IF('2. Enter scores'!AX782&lt;&gt;"",'2. Enter scores'!$B782-'2. Enter scores'!AX782,"")</f>
        <v/>
      </c>
      <c r="AZ778" s="125" t="str">
        <f>IF('2. Enter scores'!AY782&lt;&gt;"",'2. Enter scores'!$B782-'2. Enter scores'!AY782,"")</f>
        <v/>
      </c>
      <c r="BA778" s="125" t="str">
        <f>IF('2. Enter scores'!AZ782&lt;&gt;"",'2. Enter scores'!$B782-'2. Enter scores'!AZ782,"")</f>
        <v/>
      </c>
      <c r="BB778" s="125" t="str">
        <f>IF('2. Enter scores'!BA782&lt;&gt;"",'2. Enter scores'!$B782-'2. Enter scores'!BA782,"")</f>
        <v/>
      </c>
      <c r="BC778" s="125" t="str">
        <f>IF('2. Enter scores'!BB782&lt;&gt;"",'2. Enter scores'!$B782-'2. Enter scores'!BB782,"")</f>
        <v/>
      </c>
      <c r="BD778" s="125" t="str">
        <f>IF('2. Enter scores'!BC782&lt;&gt;"",'2. Enter scores'!$B782-'2. Enter scores'!BC782,"")</f>
        <v/>
      </c>
      <c r="BE778" s="125" t="str">
        <f>IF('2. Enter scores'!BD782&lt;&gt;"",'2. Enter scores'!$B782-'2. Enter scores'!BD782,"")</f>
        <v/>
      </c>
      <c r="BF778" s="125" t="str">
        <f>IF('2. Enter scores'!BE782&lt;&gt;"",'2. Enter scores'!$B782-'2. Enter scores'!BE782,"")</f>
        <v/>
      </c>
      <c r="BG778" s="125" t="str">
        <f>IF('2. Enter scores'!BF782&lt;&gt;"",'2. Enter scores'!$B782-'2. Enter scores'!BF782,"")</f>
        <v/>
      </c>
      <c r="BH778" s="125" t="str">
        <f>IF('2. Enter scores'!BG782&lt;&gt;"",'2. Enter scores'!$B782-'2. Enter scores'!BG782,"")</f>
        <v/>
      </c>
      <c r="BI778" s="125" t="str">
        <f>IF('2. Enter scores'!BH782&lt;&gt;"",'2. Enter scores'!$B782-'2. Enter scores'!BH782,"")</f>
        <v/>
      </c>
      <c r="BJ778" s="125" t="str">
        <f>IF('2. Enter scores'!BI782&lt;&gt;"",'2. Enter scores'!$B782-'2. Enter scores'!BI782,"")</f>
        <v/>
      </c>
      <c r="BK778" s="125" t="str">
        <f>IF('2. Enter scores'!BJ782&lt;&gt;"",'2. Enter scores'!$B782-'2. Enter scores'!BJ782,"")</f>
        <v/>
      </c>
      <c r="BL778" s="125" t="str">
        <f>IF('2. Enter scores'!BK782&lt;&gt;"",'2. Enter scores'!$B782-'2. Enter scores'!BK782,"")</f>
        <v/>
      </c>
      <c r="BM778" s="125" t="str">
        <f>IF('2. Enter scores'!BL782&lt;&gt;"",'2. Enter scores'!$B782-'2. Enter scores'!BL782,"")</f>
        <v/>
      </c>
      <c r="BN778" s="125" t="str">
        <f>IF('2. Enter scores'!BM782&lt;&gt;"",'2. Enter scores'!$B782-'2. Enter scores'!BM782,"")</f>
        <v/>
      </c>
      <c r="BO778" s="125" t="str">
        <f>IF('2. Enter scores'!BN782&lt;&gt;"",'2. Enter scores'!$B782-'2. Enter scores'!BN782,"")</f>
        <v/>
      </c>
      <c r="BP778" s="108">
        <v>1000</v>
      </c>
    </row>
    <row r="779" spans="2:68" x14ac:dyDescent="0.35">
      <c r="B779" s="125" t="str">
        <f>IF('2. Enter scores'!A783&lt;&gt;"",'2. Enter scores'!A783,"")</f>
        <v/>
      </c>
      <c r="H779" s="125" t="str">
        <f>IF('2. Enter scores'!G783&lt;&gt;"",'2. Enter scores'!$B783-'2. Enter scores'!G783,"")</f>
        <v/>
      </c>
      <c r="I779" s="125" t="str">
        <f>IF('2. Enter scores'!H783&lt;&gt;"",'2. Enter scores'!$B783-'2. Enter scores'!H783,"")</f>
        <v/>
      </c>
      <c r="J779" s="125" t="str">
        <f>IF('2. Enter scores'!I783&lt;&gt;"",'2. Enter scores'!$B783-'2. Enter scores'!I783,"")</f>
        <v/>
      </c>
      <c r="K779" s="125" t="str">
        <f>IF('2. Enter scores'!J783&lt;&gt;"",'2. Enter scores'!$B783-'2. Enter scores'!J783,"")</f>
        <v/>
      </c>
      <c r="L779" s="125" t="str">
        <f>IF('2. Enter scores'!K783&lt;&gt;"",'2. Enter scores'!$B783-'2. Enter scores'!K783,"")</f>
        <v/>
      </c>
      <c r="M779" s="125" t="str">
        <f>IF('2. Enter scores'!L783&lt;&gt;"",'2. Enter scores'!$B783-'2. Enter scores'!L783,"")</f>
        <v/>
      </c>
      <c r="N779" s="125" t="str">
        <f>IF('2. Enter scores'!M783&lt;&gt;"",'2. Enter scores'!$B783-'2. Enter scores'!M783,"")</f>
        <v/>
      </c>
      <c r="O779" s="125" t="str">
        <f>IF('2. Enter scores'!N783&lt;&gt;"",'2. Enter scores'!$B783-'2. Enter scores'!N783,"")</f>
        <v/>
      </c>
      <c r="P779" s="125" t="str">
        <f>IF('2. Enter scores'!O783&lt;&gt;"",'2. Enter scores'!$B783-'2. Enter scores'!O783,"")</f>
        <v/>
      </c>
      <c r="Q779" s="125" t="str">
        <f>IF('2. Enter scores'!P783&lt;&gt;"",'2. Enter scores'!$B783-'2. Enter scores'!P783,"")</f>
        <v/>
      </c>
      <c r="R779" s="125" t="str">
        <f>IF('2. Enter scores'!Q783&lt;&gt;"",'2. Enter scores'!$B783-'2. Enter scores'!Q783,"")</f>
        <v/>
      </c>
      <c r="S779" s="125" t="str">
        <f>IF('2. Enter scores'!R783&lt;&gt;"",'2. Enter scores'!$B783-'2. Enter scores'!R783,"")</f>
        <v/>
      </c>
      <c r="T779" s="125" t="str">
        <f>IF('2. Enter scores'!S783&lt;&gt;"",'2. Enter scores'!$B783-'2. Enter scores'!S783,"")</f>
        <v/>
      </c>
      <c r="U779" s="125" t="str">
        <f>IF('2. Enter scores'!T783&lt;&gt;"",'2. Enter scores'!$B783-'2. Enter scores'!T783,"")</f>
        <v/>
      </c>
      <c r="V779" s="125" t="str">
        <f>IF('2. Enter scores'!U783&lt;&gt;"",'2. Enter scores'!$B783-'2. Enter scores'!U783,"")</f>
        <v/>
      </c>
      <c r="W779" s="125" t="str">
        <f>IF('2. Enter scores'!V783&lt;&gt;"",'2. Enter scores'!$B783-'2. Enter scores'!V783,"")</f>
        <v/>
      </c>
      <c r="X779" s="125" t="str">
        <f>IF('2. Enter scores'!W783&lt;&gt;"",'2. Enter scores'!$B783-'2. Enter scores'!W783,"")</f>
        <v/>
      </c>
      <c r="Y779" s="125" t="str">
        <f>IF('2. Enter scores'!X783&lt;&gt;"",'2. Enter scores'!$B783-'2. Enter scores'!X783,"")</f>
        <v/>
      </c>
      <c r="Z779" s="125" t="str">
        <f>IF('2. Enter scores'!Y783&lt;&gt;"",'2. Enter scores'!$B783-'2. Enter scores'!Y783,"")</f>
        <v/>
      </c>
      <c r="AA779" s="125" t="str">
        <f>IF('2. Enter scores'!Z783&lt;&gt;"",'2. Enter scores'!$B783-'2. Enter scores'!Z783,"")</f>
        <v/>
      </c>
      <c r="AB779" s="125" t="str">
        <f>IF('2. Enter scores'!AA783&lt;&gt;"",'2. Enter scores'!$B783-'2. Enter scores'!AA783,"")</f>
        <v/>
      </c>
      <c r="AC779" s="125" t="str">
        <f>IF('2. Enter scores'!AB783&lt;&gt;"",'2. Enter scores'!$B783-'2. Enter scores'!AB783,"")</f>
        <v/>
      </c>
      <c r="AD779" s="125" t="str">
        <f>IF('2. Enter scores'!AC783&lt;&gt;"",'2. Enter scores'!$B783-'2. Enter scores'!AC783,"")</f>
        <v/>
      </c>
      <c r="AE779" s="125" t="str">
        <f>IF('2. Enter scores'!AD783&lt;&gt;"",'2. Enter scores'!$B783-'2. Enter scores'!AD783,"")</f>
        <v/>
      </c>
      <c r="AF779" s="125" t="str">
        <f>IF('2. Enter scores'!AE783&lt;&gt;"",'2. Enter scores'!$B783-'2. Enter scores'!AE783,"")</f>
        <v/>
      </c>
      <c r="AG779" s="125" t="str">
        <f>IF('2. Enter scores'!AF783&lt;&gt;"",'2. Enter scores'!$B783-'2. Enter scores'!AF783,"")</f>
        <v/>
      </c>
      <c r="AH779" s="125" t="str">
        <f>IF('2. Enter scores'!AG783&lt;&gt;"",'2. Enter scores'!$B783-'2. Enter scores'!AG783,"")</f>
        <v/>
      </c>
      <c r="AI779" s="125" t="str">
        <f>IF('2. Enter scores'!AH783&lt;&gt;"",'2. Enter scores'!$B783-'2. Enter scores'!AH783,"")</f>
        <v/>
      </c>
      <c r="AJ779" s="125" t="str">
        <f>IF('2. Enter scores'!AI783&lt;&gt;"",'2. Enter scores'!$B783-'2. Enter scores'!AI783,"")</f>
        <v/>
      </c>
      <c r="AK779" s="125" t="str">
        <f>IF('2. Enter scores'!AJ783&lt;&gt;"",'2. Enter scores'!$B783-'2. Enter scores'!AJ783,"")</f>
        <v/>
      </c>
      <c r="AL779" s="125" t="str">
        <f>IF('2. Enter scores'!AK783&lt;&gt;"",'2. Enter scores'!$B783-'2. Enter scores'!AK783,"")</f>
        <v/>
      </c>
      <c r="AM779" s="125" t="str">
        <f>IF('2. Enter scores'!AL783&lt;&gt;"",'2. Enter scores'!$B783-'2. Enter scores'!AL783,"")</f>
        <v/>
      </c>
      <c r="AN779" s="125" t="str">
        <f>IF('2. Enter scores'!AM783&lt;&gt;"",'2. Enter scores'!$B783-'2. Enter scores'!AM783,"")</f>
        <v/>
      </c>
      <c r="AO779" s="125" t="str">
        <f>IF('2. Enter scores'!AN783&lt;&gt;"",'2. Enter scores'!$B783-'2. Enter scores'!AN783,"")</f>
        <v/>
      </c>
      <c r="AP779" s="125" t="str">
        <f>IF('2. Enter scores'!AO783&lt;&gt;"",'2. Enter scores'!$B783-'2. Enter scores'!AO783,"")</f>
        <v/>
      </c>
      <c r="AQ779" s="125" t="str">
        <f>IF('2. Enter scores'!AP783&lt;&gt;"",'2. Enter scores'!$B783-'2. Enter scores'!AP783,"")</f>
        <v/>
      </c>
      <c r="AR779" s="125" t="str">
        <f>IF('2. Enter scores'!AQ783&lt;&gt;"",'2. Enter scores'!$B783-'2. Enter scores'!AQ783,"")</f>
        <v/>
      </c>
      <c r="AS779" s="125" t="str">
        <f>IF('2. Enter scores'!AR783&lt;&gt;"",'2. Enter scores'!$B783-'2. Enter scores'!AR783,"")</f>
        <v/>
      </c>
      <c r="AT779" s="125" t="str">
        <f>IF('2. Enter scores'!AS783&lt;&gt;"",'2. Enter scores'!$B783-'2. Enter scores'!AS783,"")</f>
        <v/>
      </c>
      <c r="AU779" s="125" t="str">
        <f>IF('2. Enter scores'!AT783&lt;&gt;"",'2. Enter scores'!$B783-'2. Enter scores'!AT783,"")</f>
        <v/>
      </c>
      <c r="AV779" s="125" t="str">
        <f>IF('2. Enter scores'!AU783&lt;&gt;"",'2. Enter scores'!$B783-'2. Enter scores'!AU783,"")</f>
        <v/>
      </c>
      <c r="AW779" s="125" t="str">
        <f>IF('2. Enter scores'!AV783&lt;&gt;"",'2. Enter scores'!$B783-'2. Enter scores'!AV783,"")</f>
        <v/>
      </c>
      <c r="AX779" s="125" t="str">
        <f>IF('2. Enter scores'!AW783&lt;&gt;"",'2. Enter scores'!$B783-'2. Enter scores'!AW783,"")</f>
        <v/>
      </c>
      <c r="AY779" s="125" t="str">
        <f>IF('2. Enter scores'!AX783&lt;&gt;"",'2. Enter scores'!$B783-'2. Enter scores'!AX783,"")</f>
        <v/>
      </c>
      <c r="AZ779" s="125" t="str">
        <f>IF('2. Enter scores'!AY783&lt;&gt;"",'2. Enter scores'!$B783-'2. Enter scores'!AY783,"")</f>
        <v/>
      </c>
      <c r="BA779" s="125" t="str">
        <f>IF('2. Enter scores'!AZ783&lt;&gt;"",'2. Enter scores'!$B783-'2. Enter scores'!AZ783,"")</f>
        <v/>
      </c>
      <c r="BB779" s="125" t="str">
        <f>IF('2. Enter scores'!BA783&lt;&gt;"",'2. Enter scores'!$B783-'2. Enter scores'!BA783,"")</f>
        <v/>
      </c>
      <c r="BC779" s="125" t="str">
        <f>IF('2. Enter scores'!BB783&lt;&gt;"",'2. Enter scores'!$B783-'2. Enter scores'!BB783,"")</f>
        <v/>
      </c>
      <c r="BD779" s="125" t="str">
        <f>IF('2. Enter scores'!BC783&lt;&gt;"",'2. Enter scores'!$B783-'2. Enter scores'!BC783,"")</f>
        <v/>
      </c>
      <c r="BE779" s="125" t="str">
        <f>IF('2. Enter scores'!BD783&lt;&gt;"",'2. Enter scores'!$B783-'2. Enter scores'!BD783,"")</f>
        <v/>
      </c>
      <c r="BF779" s="125" t="str">
        <f>IF('2. Enter scores'!BE783&lt;&gt;"",'2. Enter scores'!$B783-'2. Enter scores'!BE783,"")</f>
        <v/>
      </c>
      <c r="BG779" s="125" t="str">
        <f>IF('2. Enter scores'!BF783&lt;&gt;"",'2. Enter scores'!$B783-'2. Enter scores'!BF783,"")</f>
        <v/>
      </c>
      <c r="BH779" s="125" t="str">
        <f>IF('2. Enter scores'!BG783&lt;&gt;"",'2. Enter scores'!$B783-'2. Enter scores'!BG783,"")</f>
        <v/>
      </c>
      <c r="BI779" s="125" t="str">
        <f>IF('2. Enter scores'!BH783&lt;&gt;"",'2. Enter scores'!$B783-'2. Enter scores'!BH783,"")</f>
        <v/>
      </c>
      <c r="BJ779" s="125" t="str">
        <f>IF('2. Enter scores'!BI783&lt;&gt;"",'2. Enter scores'!$B783-'2. Enter scores'!BI783,"")</f>
        <v/>
      </c>
      <c r="BK779" s="125" t="str">
        <f>IF('2. Enter scores'!BJ783&lt;&gt;"",'2. Enter scores'!$B783-'2. Enter scores'!BJ783,"")</f>
        <v/>
      </c>
      <c r="BL779" s="125" t="str">
        <f>IF('2. Enter scores'!BK783&lt;&gt;"",'2. Enter scores'!$B783-'2. Enter scores'!BK783,"")</f>
        <v/>
      </c>
      <c r="BM779" s="125" t="str">
        <f>IF('2. Enter scores'!BL783&lt;&gt;"",'2. Enter scores'!$B783-'2. Enter scores'!BL783,"")</f>
        <v/>
      </c>
      <c r="BN779" s="125" t="str">
        <f>IF('2. Enter scores'!BM783&lt;&gt;"",'2. Enter scores'!$B783-'2. Enter scores'!BM783,"")</f>
        <v/>
      </c>
      <c r="BO779" s="125" t="str">
        <f>IF('2. Enter scores'!BN783&lt;&gt;"",'2. Enter scores'!$B783-'2. Enter scores'!BN783,"")</f>
        <v/>
      </c>
      <c r="BP779" s="108">
        <v>1000</v>
      </c>
    </row>
    <row r="780" spans="2:68" x14ac:dyDescent="0.35">
      <c r="B780" s="125" t="str">
        <f>IF('2. Enter scores'!A784&lt;&gt;"",'2. Enter scores'!A784,"")</f>
        <v/>
      </c>
      <c r="H780" s="125" t="str">
        <f>IF('2. Enter scores'!G784&lt;&gt;"",'2. Enter scores'!$B784-'2. Enter scores'!G784,"")</f>
        <v/>
      </c>
      <c r="I780" s="125" t="str">
        <f>IF('2. Enter scores'!H784&lt;&gt;"",'2. Enter scores'!$B784-'2. Enter scores'!H784,"")</f>
        <v/>
      </c>
      <c r="J780" s="125" t="str">
        <f>IF('2. Enter scores'!I784&lt;&gt;"",'2. Enter scores'!$B784-'2. Enter scores'!I784,"")</f>
        <v/>
      </c>
      <c r="K780" s="125" t="str">
        <f>IF('2. Enter scores'!J784&lt;&gt;"",'2. Enter scores'!$B784-'2. Enter scores'!J784,"")</f>
        <v/>
      </c>
      <c r="L780" s="125" t="str">
        <f>IF('2. Enter scores'!K784&lt;&gt;"",'2. Enter scores'!$B784-'2. Enter scores'!K784,"")</f>
        <v/>
      </c>
      <c r="M780" s="125" t="str">
        <f>IF('2. Enter scores'!L784&lt;&gt;"",'2. Enter scores'!$B784-'2. Enter scores'!L784,"")</f>
        <v/>
      </c>
      <c r="N780" s="125" t="str">
        <f>IF('2. Enter scores'!M784&lt;&gt;"",'2. Enter scores'!$B784-'2. Enter scores'!M784,"")</f>
        <v/>
      </c>
      <c r="O780" s="125" t="str">
        <f>IF('2. Enter scores'!N784&lt;&gt;"",'2. Enter scores'!$B784-'2. Enter scores'!N784,"")</f>
        <v/>
      </c>
      <c r="P780" s="125" t="str">
        <f>IF('2. Enter scores'!O784&lt;&gt;"",'2. Enter scores'!$B784-'2. Enter scores'!O784,"")</f>
        <v/>
      </c>
      <c r="Q780" s="125" t="str">
        <f>IF('2. Enter scores'!P784&lt;&gt;"",'2. Enter scores'!$B784-'2. Enter scores'!P784,"")</f>
        <v/>
      </c>
      <c r="R780" s="125" t="str">
        <f>IF('2. Enter scores'!Q784&lt;&gt;"",'2. Enter scores'!$B784-'2. Enter scores'!Q784,"")</f>
        <v/>
      </c>
      <c r="S780" s="125" t="str">
        <f>IF('2. Enter scores'!R784&lt;&gt;"",'2. Enter scores'!$B784-'2. Enter scores'!R784,"")</f>
        <v/>
      </c>
      <c r="T780" s="125" t="str">
        <f>IF('2. Enter scores'!S784&lt;&gt;"",'2. Enter scores'!$B784-'2. Enter scores'!S784,"")</f>
        <v/>
      </c>
      <c r="U780" s="125" t="str">
        <f>IF('2. Enter scores'!T784&lt;&gt;"",'2. Enter scores'!$B784-'2. Enter scores'!T784,"")</f>
        <v/>
      </c>
      <c r="V780" s="125" t="str">
        <f>IF('2. Enter scores'!U784&lt;&gt;"",'2. Enter scores'!$B784-'2. Enter scores'!U784,"")</f>
        <v/>
      </c>
      <c r="W780" s="125" t="str">
        <f>IF('2. Enter scores'!V784&lt;&gt;"",'2. Enter scores'!$B784-'2. Enter scores'!V784,"")</f>
        <v/>
      </c>
      <c r="X780" s="125" t="str">
        <f>IF('2. Enter scores'!W784&lt;&gt;"",'2. Enter scores'!$B784-'2. Enter scores'!W784,"")</f>
        <v/>
      </c>
      <c r="Y780" s="125" t="str">
        <f>IF('2. Enter scores'!X784&lt;&gt;"",'2. Enter scores'!$B784-'2. Enter scores'!X784,"")</f>
        <v/>
      </c>
      <c r="Z780" s="125" t="str">
        <f>IF('2. Enter scores'!Y784&lt;&gt;"",'2. Enter scores'!$B784-'2. Enter scores'!Y784,"")</f>
        <v/>
      </c>
      <c r="AA780" s="125" t="str">
        <f>IF('2. Enter scores'!Z784&lt;&gt;"",'2. Enter scores'!$B784-'2. Enter scores'!Z784,"")</f>
        <v/>
      </c>
      <c r="AB780" s="125" t="str">
        <f>IF('2. Enter scores'!AA784&lt;&gt;"",'2. Enter scores'!$B784-'2. Enter scores'!AA784,"")</f>
        <v/>
      </c>
      <c r="AC780" s="125" t="str">
        <f>IF('2. Enter scores'!AB784&lt;&gt;"",'2. Enter scores'!$B784-'2. Enter scores'!AB784,"")</f>
        <v/>
      </c>
      <c r="AD780" s="125" t="str">
        <f>IF('2. Enter scores'!AC784&lt;&gt;"",'2. Enter scores'!$B784-'2. Enter scores'!AC784,"")</f>
        <v/>
      </c>
      <c r="AE780" s="125" t="str">
        <f>IF('2. Enter scores'!AD784&lt;&gt;"",'2. Enter scores'!$B784-'2. Enter scores'!AD784,"")</f>
        <v/>
      </c>
      <c r="AF780" s="125" t="str">
        <f>IF('2. Enter scores'!AE784&lt;&gt;"",'2. Enter scores'!$B784-'2. Enter scores'!AE784,"")</f>
        <v/>
      </c>
      <c r="AG780" s="125" t="str">
        <f>IF('2. Enter scores'!AF784&lt;&gt;"",'2. Enter scores'!$B784-'2. Enter scores'!AF784,"")</f>
        <v/>
      </c>
      <c r="AH780" s="125" t="str">
        <f>IF('2. Enter scores'!AG784&lt;&gt;"",'2. Enter scores'!$B784-'2. Enter scores'!AG784,"")</f>
        <v/>
      </c>
      <c r="AI780" s="125" t="str">
        <f>IF('2. Enter scores'!AH784&lt;&gt;"",'2. Enter scores'!$B784-'2. Enter scores'!AH784,"")</f>
        <v/>
      </c>
      <c r="AJ780" s="125" t="str">
        <f>IF('2. Enter scores'!AI784&lt;&gt;"",'2. Enter scores'!$B784-'2. Enter scores'!AI784,"")</f>
        <v/>
      </c>
      <c r="AK780" s="125" t="str">
        <f>IF('2. Enter scores'!AJ784&lt;&gt;"",'2. Enter scores'!$B784-'2. Enter scores'!AJ784,"")</f>
        <v/>
      </c>
      <c r="AL780" s="125" t="str">
        <f>IF('2. Enter scores'!AK784&lt;&gt;"",'2. Enter scores'!$B784-'2. Enter scores'!AK784,"")</f>
        <v/>
      </c>
      <c r="AM780" s="125" t="str">
        <f>IF('2. Enter scores'!AL784&lt;&gt;"",'2. Enter scores'!$B784-'2. Enter scores'!AL784,"")</f>
        <v/>
      </c>
      <c r="AN780" s="125" t="str">
        <f>IF('2. Enter scores'!AM784&lt;&gt;"",'2. Enter scores'!$B784-'2. Enter scores'!AM784,"")</f>
        <v/>
      </c>
      <c r="AO780" s="125" t="str">
        <f>IF('2. Enter scores'!AN784&lt;&gt;"",'2. Enter scores'!$B784-'2. Enter scores'!AN784,"")</f>
        <v/>
      </c>
      <c r="AP780" s="125" t="str">
        <f>IF('2. Enter scores'!AO784&lt;&gt;"",'2. Enter scores'!$B784-'2. Enter scores'!AO784,"")</f>
        <v/>
      </c>
      <c r="AQ780" s="125" t="str">
        <f>IF('2. Enter scores'!AP784&lt;&gt;"",'2. Enter scores'!$B784-'2. Enter scores'!AP784,"")</f>
        <v/>
      </c>
      <c r="AR780" s="125" t="str">
        <f>IF('2. Enter scores'!AQ784&lt;&gt;"",'2. Enter scores'!$B784-'2. Enter scores'!AQ784,"")</f>
        <v/>
      </c>
      <c r="AS780" s="125" t="str">
        <f>IF('2. Enter scores'!AR784&lt;&gt;"",'2. Enter scores'!$B784-'2. Enter scores'!AR784,"")</f>
        <v/>
      </c>
      <c r="AT780" s="125" t="str">
        <f>IF('2. Enter scores'!AS784&lt;&gt;"",'2. Enter scores'!$B784-'2. Enter scores'!AS784,"")</f>
        <v/>
      </c>
      <c r="AU780" s="125" t="str">
        <f>IF('2. Enter scores'!AT784&lt;&gt;"",'2. Enter scores'!$B784-'2. Enter scores'!AT784,"")</f>
        <v/>
      </c>
      <c r="AV780" s="125" t="str">
        <f>IF('2. Enter scores'!AU784&lt;&gt;"",'2. Enter scores'!$B784-'2. Enter scores'!AU784,"")</f>
        <v/>
      </c>
      <c r="AW780" s="125" t="str">
        <f>IF('2. Enter scores'!AV784&lt;&gt;"",'2. Enter scores'!$B784-'2. Enter scores'!AV784,"")</f>
        <v/>
      </c>
      <c r="AX780" s="125" t="str">
        <f>IF('2. Enter scores'!AW784&lt;&gt;"",'2. Enter scores'!$B784-'2. Enter scores'!AW784,"")</f>
        <v/>
      </c>
      <c r="AY780" s="125" t="str">
        <f>IF('2. Enter scores'!AX784&lt;&gt;"",'2. Enter scores'!$B784-'2. Enter scores'!AX784,"")</f>
        <v/>
      </c>
      <c r="AZ780" s="125" t="str">
        <f>IF('2. Enter scores'!AY784&lt;&gt;"",'2. Enter scores'!$B784-'2. Enter scores'!AY784,"")</f>
        <v/>
      </c>
      <c r="BA780" s="125" t="str">
        <f>IF('2. Enter scores'!AZ784&lt;&gt;"",'2. Enter scores'!$B784-'2. Enter scores'!AZ784,"")</f>
        <v/>
      </c>
      <c r="BB780" s="125" t="str">
        <f>IF('2. Enter scores'!BA784&lt;&gt;"",'2. Enter scores'!$B784-'2. Enter scores'!BA784,"")</f>
        <v/>
      </c>
      <c r="BC780" s="125" t="str">
        <f>IF('2. Enter scores'!BB784&lt;&gt;"",'2. Enter scores'!$B784-'2. Enter scores'!BB784,"")</f>
        <v/>
      </c>
      <c r="BD780" s="125" t="str">
        <f>IF('2. Enter scores'!BC784&lt;&gt;"",'2. Enter scores'!$B784-'2. Enter scores'!BC784,"")</f>
        <v/>
      </c>
      <c r="BE780" s="125" t="str">
        <f>IF('2. Enter scores'!BD784&lt;&gt;"",'2. Enter scores'!$B784-'2. Enter scores'!BD784,"")</f>
        <v/>
      </c>
      <c r="BF780" s="125" t="str">
        <f>IF('2. Enter scores'!BE784&lt;&gt;"",'2. Enter scores'!$B784-'2. Enter scores'!BE784,"")</f>
        <v/>
      </c>
      <c r="BG780" s="125" t="str">
        <f>IF('2. Enter scores'!BF784&lt;&gt;"",'2. Enter scores'!$B784-'2. Enter scores'!BF784,"")</f>
        <v/>
      </c>
      <c r="BH780" s="125" t="str">
        <f>IF('2. Enter scores'!BG784&lt;&gt;"",'2. Enter scores'!$B784-'2. Enter scores'!BG784,"")</f>
        <v/>
      </c>
      <c r="BI780" s="125" t="str">
        <f>IF('2. Enter scores'!BH784&lt;&gt;"",'2. Enter scores'!$B784-'2. Enter scores'!BH784,"")</f>
        <v/>
      </c>
      <c r="BJ780" s="125" t="str">
        <f>IF('2. Enter scores'!BI784&lt;&gt;"",'2. Enter scores'!$B784-'2. Enter scores'!BI784,"")</f>
        <v/>
      </c>
      <c r="BK780" s="125" t="str">
        <f>IF('2. Enter scores'!BJ784&lt;&gt;"",'2. Enter scores'!$B784-'2. Enter scores'!BJ784,"")</f>
        <v/>
      </c>
      <c r="BL780" s="125" t="str">
        <f>IF('2. Enter scores'!BK784&lt;&gt;"",'2. Enter scores'!$B784-'2. Enter scores'!BK784,"")</f>
        <v/>
      </c>
      <c r="BM780" s="125" t="str">
        <f>IF('2. Enter scores'!BL784&lt;&gt;"",'2. Enter scores'!$B784-'2. Enter scores'!BL784,"")</f>
        <v/>
      </c>
      <c r="BN780" s="125" t="str">
        <f>IF('2. Enter scores'!BM784&lt;&gt;"",'2. Enter scores'!$B784-'2. Enter scores'!BM784,"")</f>
        <v/>
      </c>
      <c r="BO780" s="125" t="str">
        <f>IF('2. Enter scores'!BN784&lt;&gt;"",'2. Enter scores'!$B784-'2. Enter scores'!BN784,"")</f>
        <v/>
      </c>
      <c r="BP780" s="108">
        <v>1000</v>
      </c>
    </row>
    <row r="781" spans="2:68" x14ac:dyDescent="0.35">
      <c r="B781" s="125" t="str">
        <f>IF('2. Enter scores'!A785&lt;&gt;"",'2. Enter scores'!A785,"")</f>
        <v/>
      </c>
      <c r="H781" s="125" t="str">
        <f>IF('2. Enter scores'!G785&lt;&gt;"",'2. Enter scores'!$B785-'2. Enter scores'!G785,"")</f>
        <v/>
      </c>
      <c r="I781" s="125" t="str">
        <f>IF('2. Enter scores'!H785&lt;&gt;"",'2. Enter scores'!$B785-'2. Enter scores'!H785,"")</f>
        <v/>
      </c>
      <c r="J781" s="125" t="str">
        <f>IF('2. Enter scores'!I785&lt;&gt;"",'2. Enter scores'!$B785-'2. Enter scores'!I785,"")</f>
        <v/>
      </c>
      <c r="K781" s="125" t="str">
        <f>IF('2. Enter scores'!J785&lt;&gt;"",'2. Enter scores'!$B785-'2. Enter scores'!J785,"")</f>
        <v/>
      </c>
      <c r="L781" s="125" t="str">
        <f>IF('2. Enter scores'!K785&lt;&gt;"",'2. Enter scores'!$B785-'2. Enter scores'!K785,"")</f>
        <v/>
      </c>
      <c r="M781" s="125" t="str">
        <f>IF('2. Enter scores'!L785&lt;&gt;"",'2. Enter scores'!$B785-'2. Enter scores'!L785,"")</f>
        <v/>
      </c>
      <c r="N781" s="125" t="str">
        <f>IF('2. Enter scores'!M785&lt;&gt;"",'2. Enter scores'!$B785-'2. Enter scores'!M785,"")</f>
        <v/>
      </c>
      <c r="O781" s="125" t="str">
        <f>IF('2. Enter scores'!N785&lt;&gt;"",'2. Enter scores'!$B785-'2. Enter scores'!N785,"")</f>
        <v/>
      </c>
      <c r="P781" s="125" t="str">
        <f>IF('2. Enter scores'!O785&lt;&gt;"",'2. Enter scores'!$B785-'2. Enter scores'!O785,"")</f>
        <v/>
      </c>
      <c r="Q781" s="125" t="str">
        <f>IF('2. Enter scores'!P785&lt;&gt;"",'2. Enter scores'!$B785-'2. Enter scores'!P785,"")</f>
        <v/>
      </c>
      <c r="R781" s="125" t="str">
        <f>IF('2. Enter scores'!Q785&lt;&gt;"",'2. Enter scores'!$B785-'2. Enter scores'!Q785,"")</f>
        <v/>
      </c>
      <c r="S781" s="125" t="str">
        <f>IF('2. Enter scores'!R785&lt;&gt;"",'2. Enter scores'!$B785-'2. Enter scores'!R785,"")</f>
        <v/>
      </c>
      <c r="T781" s="125" t="str">
        <f>IF('2. Enter scores'!S785&lt;&gt;"",'2. Enter scores'!$B785-'2. Enter scores'!S785,"")</f>
        <v/>
      </c>
      <c r="U781" s="125" t="str">
        <f>IF('2. Enter scores'!T785&lt;&gt;"",'2. Enter scores'!$B785-'2. Enter scores'!T785,"")</f>
        <v/>
      </c>
      <c r="V781" s="125" t="str">
        <f>IF('2. Enter scores'!U785&lt;&gt;"",'2. Enter scores'!$B785-'2. Enter scores'!U785,"")</f>
        <v/>
      </c>
      <c r="W781" s="125" t="str">
        <f>IF('2. Enter scores'!V785&lt;&gt;"",'2. Enter scores'!$B785-'2. Enter scores'!V785,"")</f>
        <v/>
      </c>
      <c r="X781" s="125" t="str">
        <f>IF('2. Enter scores'!W785&lt;&gt;"",'2. Enter scores'!$B785-'2. Enter scores'!W785,"")</f>
        <v/>
      </c>
      <c r="Y781" s="125" t="str">
        <f>IF('2. Enter scores'!X785&lt;&gt;"",'2. Enter scores'!$B785-'2. Enter scores'!X785,"")</f>
        <v/>
      </c>
      <c r="Z781" s="125" t="str">
        <f>IF('2. Enter scores'!Y785&lt;&gt;"",'2. Enter scores'!$B785-'2. Enter scores'!Y785,"")</f>
        <v/>
      </c>
      <c r="AA781" s="125" t="str">
        <f>IF('2. Enter scores'!Z785&lt;&gt;"",'2. Enter scores'!$B785-'2. Enter scores'!Z785,"")</f>
        <v/>
      </c>
      <c r="AB781" s="125" t="str">
        <f>IF('2. Enter scores'!AA785&lt;&gt;"",'2. Enter scores'!$B785-'2. Enter scores'!AA785,"")</f>
        <v/>
      </c>
      <c r="AC781" s="125" t="str">
        <f>IF('2. Enter scores'!AB785&lt;&gt;"",'2. Enter scores'!$B785-'2. Enter scores'!AB785,"")</f>
        <v/>
      </c>
      <c r="AD781" s="125" t="str">
        <f>IF('2. Enter scores'!AC785&lt;&gt;"",'2. Enter scores'!$B785-'2. Enter scores'!AC785,"")</f>
        <v/>
      </c>
      <c r="AE781" s="125" t="str">
        <f>IF('2. Enter scores'!AD785&lt;&gt;"",'2. Enter scores'!$B785-'2. Enter scores'!AD785,"")</f>
        <v/>
      </c>
      <c r="AF781" s="125" t="str">
        <f>IF('2. Enter scores'!AE785&lt;&gt;"",'2. Enter scores'!$B785-'2. Enter scores'!AE785,"")</f>
        <v/>
      </c>
      <c r="AG781" s="125" t="str">
        <f>IF('2. Enter scores'!AF785&lt;&gt;"",'2. Enter scores'!$B785-'2. Enter scores'!AF785,"")</f>
        <v/>
      </c>
      <c r="AH781" s="125" t="str">
        <f>IF('2. Enter scores'!AG785&lt;&gt;"",'2. Enter scores'!$B785-'2. Enter scores'!AG785,"")</f>
        <v/>
      </c>
      <c r="AI781" s="125" t="str">
        <f>IF('2. Enter scores'!AH785&lt;&gt;"",'2. Enter scores'!$B785-'2. Enter scores'!AH785,"")</f>
        <v/>
      </c>
      <c r="AJ781" s="125" t="str">
        <f>IF('2. Enter scores'!AI785&lt;&gt;"",'2. Enter scores'!$B785-'2. Enter scores'!AI785,"")</f>
        <v/>
      </c>
      <c r="AK781" s="125" t="str">
        <f>IF('2. Enter scores'!AJ785&lt;&gt;"",'2. Enter scores'!$B785-'2. Enter scores'!AJ785,"")</f>
        <v/>
      </c>
      <c r="AL781" s="125" t="str">
        <f>IF('2. Enter scores'!AK785&lt;&gt;"",'2. Enter scores'!$B785-'2. Enter scores'!AK785,"")</f>
        <v/>
      </c>
      <c r="AM781" s="125" t="str">
        <f>IF('2. Enter scores'!AL785&lt;&gt;"",'2. Enter scores'!$B785-'2. Enter scores'!AL785,"")</f>
        <v/>
      </c>
      <c r="AN781" s="125" t="str">
        <f>IF('2. Enter scores'!AM785&lt;&gt;"",'2. Enter scores'!$B785-'2. Enter scores'!AM785,"")</f>
        <v/>
      </c>
      <c r="AO781" s="125" t="str">
        <f>IF('2. Enter scores'!AN785&lt;&gt;"",'2. Enter scores'!$B785-'2. Enter scores'!AN785,"")</f>
        <v/>
      </c>
      <c r="AP781" s="125" t="str">
        <f>IF('2. Enter scores'!AO785&lt;&gt;"",'2. Enter scores'!$B785-'2. Enter scores'!AO785,"")</f>
        <v/>
      </c>
      <c r="AQ781" s="125" t="str">
        <f>IF('2. Enter scores'!AP785&lt;&gt;"",'2. Enter scores'!$B785-'2. Enter scores'!AP785,"")</f>
        <v/>
      </c>
      <c r="AR781" s="125" t="str">
        <f>IF('2. Enter scores'!AQ785&lt;&gt;"",'2. Enter scores'!$B785-'2. Enter scores'!AQ785,"")</f>
        <v/>
      </c>
      <c r="AS781" s="125" t="str">
        <f>IF('2. Enter scores'!AR785&lt;&gt;"",'2. Enter scores'!$B785-'2. Enter scores'!AR785,"")</f>
        <v/>
      </c>
      <c r="AT781" s="125" t="str">
        <f>IF('2. Enter scores'!AS785&lt;&gt;"",'2. Enter scores'!$B785-'2. Enter scores'!AS785,"")</f>
        <v/>
      </c>
      <c r="AU781" s="125" t="str">
        <f>IF('2. Enter scores'!AT785&lt;&gt;"",'2. Enter scores'!$B785-'2. Enter scores'!AT785,"")</f>
        <v/>
      </c>
      <c r="AV781" s="125" t="str">
        <f>IF('2. Enter scores'!AU785&lt;&gt;"",'2. Enter scores'!$B785-'2. Enter scores'!AU785,"")</f>
        <v/>
      </c>
      <c r="AW781" s="125" t="str">
        <f>IF('2. Enter scores'!AV785&lt;&gt;"",'2. Enter scores'!$B785-'2. Enter scores'!AV785,"")</f>
        <v/>
      </c>
      <c r="AX781" s="125" t="str">
        <f>IF('2. Enter scores'!AW785&lt;&gt;"",'2. Enter scores'!$B785-'2. Enter scores'!AW785,"")</f>
        <v/>
      </c>
      <c r="AY781" s="125" t="str">
        <f>IF('2. Enter scores'!AX785&lt;&gt;"",'2. Enter scores'!$B785-'2. Enter scores'!AX785,"")</f>
        <v/>
      </c>
      <c r="AZ781" s="125" t="str">
        <f>IF('2. Enter scores'!AY785&lt;&gt;"",'2. Enter scores'!$B785-'2. Enter scores'!AY785,"")</f>
        <v/>
      </c>
      <c r="BA781" s="125" t="str">
        <f>IF('2. Enter scores'!AZ785&lt;&gt;"",'2. Enter scores'!$B785-'2. Enter scores'!AZ785,"")</f>
        <v/>
      </c>
      <c r="BB781" s="125" t="str">
        <f>IF('2. Enter scores'!BA785&lt;&gt;"",'2. Enter scores'!$B785-'2. Enter scores'!BA785,"")</f>
        <v/>
      </c>
      <c r="BC781" s="125" t="str">
        <f>IF('2. Enter scores'!BB785&lt;&gt;"",'2. Enter scores'!$B785-'2. Enter scores'!BB785,"")</f>
        <v/>
      </c>
      <c r="BD781" s="125" t="str">
        <f>IF('2. Enter scores'!BC785&lt;&gt;"",'2. Enter scores'!$B785-'2. Enter scores'!BC785,"")</f>
        <v/>
      </c>
      <c r="BE781" s="125" t="str">
        <f>IF('2. Enter scores'!BD785&lt;&gt;"",'2. Enter scores'!$B785-'2. Enter scores'!BD785,"")</f>
        <v/>
      </c>
      <c r="BF781" s="125" t="str">
        <f>IF('2. Enter scores'!BE785&lt;&gt;"",'2. Enter scores'!$B785-'2. Enter scores'!BE785,"")</f>
        <v/>
      </c>
      <c r="BG781" s="125" t="str">
        <f>IF('2. Enter scores'!BF785&lt;&gt;"",'2. Enter scores'!$B785-'2. Enter scores'!BF785,"")</f>
        <v/>
      </c>
      <c r="BH781" s="125" t="str">
        <f>IF('2. Enter scores'!BG785&lt;&gt;"",'2. Enter scores'!$B785-'2. Enter scores'!BG785,"")</f>
        <v/>
      </c>
      <c r="BI781" s="125" t="str">
        <f>IF('2. Enter scores'!BH785&lt;&gt;"",'2. Enter scores'!$B785-'2. Enter scores'!BH785,"")</f>
        <v/>
      </c>
      <c r="BJ781" s="125" t="str">
        <f>IF('2. Enter scores'!BI785&lt;&gt;"",'2. Enter scores'!$B785-'2. Enter scores'!BI785,"")</f>
        <v/>
      </c>
      <c r="BK781" s="125" t="str">
        <f>IF('2. Enter scores'!BJ785&lt;&gt;"",'2. Enter scores'!$B785-'2. Enter scores'!BJ785,"")</f>
        <v/>
      </c>
      <c r="BL781" s="125" t="str">
        <f>IF('2. Enter scores'!BK785&lt;&gt;"",'2. Enter scores'!$B785-'2. Enter scores'!BK785,"")</f>
        <v/>
      </c>
      <c r="BM781" s="125" t="str">
        <f>IF('2. Enter scores'!BL785&lt;&gt;"",'2. Enter scores'!$B785-'2. Enter scores'!BL785,"")</f>
        <v/>
      </c>
      <c r="BN781" s="125" t="str">
        <f>IF('2. Enter scores'!BM785&lt;&gt;"",'2. Enter scores'!$B785-'2. Enter scores'!BM785,"")</f>
        <v/>
      </c>
      <c r="BO781" s="125" t="str">
        <f>IF('2. Enter scores'!BN785&lt;&gt;"",'2. Enter scores'!$B785-'2. Enter scores'!BN785,"")</f>
        <v/>
      </c>
      <c r="BP781" s="108">
        <v>1000</v>
      </c>
    </row>
    <row r="782" spans="2:68" x14ac:dyDescent="0.35">
      <c r="B782" s="125" t="str">
        <f>IF('2. Enter scores'!A786&lt;&gt;"",'2. Enter scores'!A786,"")</f>
        <v/>
      </c>
      <c r="H782" s="125" t="str">
        <f>IF('2. Enter scores'!G786&lt;&gt;"",'2. Enter scores'!$B786-'2. Enter scores'!G786,"")</f>
        <v/>
      </c>
      <c r="I782" s="125" t="str">
        <f>IF('2. Enter scores'!H786&lt;&gt;"",'2. Enter scores'!$B786-'2. Enter scores'!H786,"")</f>
        <v/>
      </c>
      <c r="J782" s="125" t="str">
        <f>IF('2. Enter scores'!I786&lt;&gt;"",'2. Enter scores'!$B786-'2. Enter scores'!I786,"")</f>
        <v/>
      </c>
      <c r="K782" s="125" t="str">
        <f>IF('2. Enter scores'!J786&lt;&gt;"",'2. Enter scores'!$B786-'2. Enter scores'!J786,"")</f>
        <v/>
      </c>
      <c r="L782" s="125" t="str">
        <f>IF('2. Enter scores'!K786&lt;&gt;"",'2. Enter scores'!$B786-'2. Enter scores'!K786,"")</f>
        <v/>
      </c>
      <c r="M782" s="125" t="str">
        <f>IF('2. Enter scores'!L786&lt;&gt;"",'2. Enter scores'!$B786-'2. Enter scores'!L786,"")</f>
        <v/>
      </c>
      <c r="N782" s="125" t="str">
        <f>IF('2. Enter scores'!M786&lt;&gt;"",'2. Enter scores'!$B786-'2. Enter scores'!M786,"")</f>
        <v/>
      </c>
      <c r="O782" s="125" t="str">
        <f>IF('2. Enter scores'!N786&lt;&gt;"",'2. Enter scores'!$B786-'2. Enter scores'!N786,"")</f>
        <v/>
      </c>
      <c r="P782" s="125" t="str">
        <f>IF('2. Enter scores'!O786&lt;&gt;"",'2. Enter scores'!$B786-'2. Enter scores'!O786,"")</f>
        <v/>
      </c>
      <c r="Q782" s="125" t="str">
        <f>IF('2. Enter scores'!P786&lt;&gt;"",'2. Enter scores'!$B786-'2. Enter scores'!P786,"")</f>
        <v/>
      </c>
      <c r="R782" s="125" t="str">
        <f>IF('2. Enter scores'!Q786&lt;&gt;"",'2. Enter scores'!$B786-'2. Enter scores'!Q786,"")</f>
        <v/>
      </c>
      <c r="S782" s="125" t="str">
        <f>IF('2. Enter scores'!R786&lt;&gt;"",'2. Enter scores'!$B786-'2. Enter scores'!R786,"")</f>
        <v/>
      </c>
      <c r="T782" s="125" t="str">
        <f>IF('2. Enter scores'!S786&lt;&gt;"",'2. Enter scores'!$B786-'2. Enter scores'!S786,"")</f>
        <v/>
      </c>
      <c r="U782" s="125" t="str">
        <f>IF('2. Enter scores'!T786&lt;&gt;"",'2. Enter scores'!$B786-'2. Enter scores'!T786,"")</f>
        <v/>
      </c>
      <c r="V782" s="125" t="str">
        <f>IF('2. Enter scores'!U786&lt;&gt;"",'2. Enter scores'!$B786-'2. Enter scores'!U786,"")</f>
        <v/>
      </c>
      <c r="W782" s="125" t="str">
        <f>IF('2. Enter scores'!V786&lt;&gt;"",'2. Enter scores'!$B786-'2. Enter scores'!V786,"")</f>
        <v/>
      </c>
      <c r="X782" s="125" t="str">
        <f>IF('2. Enter scores'!W786&lt;&gt;"",'2. Enter scores'!$B786-'2. Enter scores'!W786,"")</f>
        <v/>
      </c>
      <c r="Y782" s="125" t="str">
        <f>IF('2. Enter scores'!X786&lt;&gt;"",'2. Enter scores'!$B786-'2. Enter scores'!X786,"")</f>
        <v/>
      </c>
      <c r="Z782" s="125" t="str">
        <f>IF('2. Enter scores'!Y786&lt;&gt;"",'2. Enter scores'!$B786-'2. Enter scores'!Y786,"")</f>
        <v/>
      </c>
      <c r="AA782" s="125" t="str">
        <f>IF('2. Enter scores'!Z786&lt;&gt;"",'2. Enter scores'!$B786-'2. Enter scores'!Z786,"")</f>
        <v/>
      </c>
      <c r="AB782" s="125" t="str">
        <f>IF('2. Enter scores'!AA786&lt;&gt;"",'2. Enter scores'!$B786-'2. Enter scores'!AA786,"")</f>
        <v/>
      </c>
      <c r="AC782" s="125" t="str">
        <f>IF('2. Enter scores'!AB786&lt;&gt;"",'2. Enter scores'!$B786-'2. Enter scores'!AB786,"")</f>
        <v/>
      </c>
      <c r="AD782" s="125" t="str">
        <f>IF('2. Enter scores'!AC786&lt;&gt;"",'2. Enter scores'!$B786-'2. Enter scores'!AC786,"")</f>
        <v/>
      </c>
      <c r="AE782" s="125" t="str">
        <f>IF('2. Enter scores'!AD786&lt;&gt;"",'2. Enter scores'!$B786-'2. Enter scores'!AD786,"")</f>
        <v/>
      </c>
      <c r="AF782" s="125" t="str">
        <f>IF('2. Enter scores'!AE786&lt;&gt;"",'2. Enter scores'!$B786-'2. Enter scores'!AE786,"")</f>
        <v/>
      </c>
      <c r="AG782" s="125" t="str">
        <f>IF('2. Enter scores'!AF786&lt;&gt;"",'2. Enter scores'!$B786-'2. Enter scores'!AF786,"")</f>
        <v/>
      </c>
      <c r="AH782" s="125" t="str">
        <f>IF('2. Enter scores'!AG786&lt;&gt;"",'2. Enter scores'!$B786-'2. Enter scores'!AG786,"")</f>
        <v/>
      </c>
      <c r="AI782" s="125" t="str">
        <f>IF('2. Enter scores'!AH786&lt;&gt;"",'2. Enter scores'!$B786-'2. Enter scores'!AH786,"")</f>
        <v/>
      </c>
      <c r="AJ782" s="125" t="str">
        <f>IF('2. Enter scores'!AI786&lt;&gt;"",'2. Enter scores'!$B786-'2. Enter scores'!AI786,"")</f>
        <v/>
      </c>
      <c r="AK782" s="125" t="str">
        <f>IF('2. Enter scores'!AJ786&lt;&gt;"",'2. Enter scores'!$B786-'2. Enter scores'!AJ786,"")</f>
        <v/>
      </c>
      <c r="AL782" s="125" t="str">
        <f>IF('2. Enter scores'!AK786&lt;&gt;"",'2. Enter scores'!$B786-'2. Enter scores'!AK786,"")</f>
        <v/>
      </c>
      <c r="AM782" s="125" t="str">
        <f>IF('2. Enter scores'!AL786&lt;&gt;"",'2. Enter scores'!$B786-'2. Enter scores'!AL786,"")</f>
        <v/>
      </c>
      <c r="AN782" s="125" t="str">
        <f>IF('2. Enter scores'!AM786&lt;&gt;"",'2. Enter scores'!$B786-'2. Enter scores'!AM786,"")</f>
        <v/>
      </c>
      <c r="AO782" s="125" t="str">
        <f>IF('2. Enter scores'!AN786&lt;&gt;"",'2. Enter scores'!$B786-'2. Enter scores'!AN786,"")</f>
        <v/>
      </c>
      <c r="AP782" s="125" t="str">
        <f>IF('2. Enter scores'!AO786&lt;&gt;"",'2. Enter scores'!$B786-'2. Enter scores'!AO786,"")</f>
        <v/>
      </c>
      <c r="AQ782" s="125" t="str">
        <f>IF('2. Enter scores'!AP786&lt;&gt;"",'2. Enter scores'!$B786-'2. Enter scores'!AP786,"")</f>
        <v/>
      </c>
      <c r="AR782" s="125" t="str">
        <f>IF('2. Enter scores'!AQ786&lt;&gt;"",'2. Enter scores'!$B786-'2. Enter scores'!AQ786,"")</f>
        <v/>
      </c>
      <c r="AS782" s="125" t="str">
        <f>IF('2. Enter scores'!AR786&lt;&gt;"",'2. Enter scores'!$B786-'2. Enter scores'!AR786,"")</f>
        <v/>
      </c>
      <c r="AT782" s="125" t="str">
        <f>IF('2. Enter scores'!AS786&lt;&gt;"",'2. Enter scores'!$B786-'2. Enter scores'!AS786,"")</f>
        <v/>
      </c>
      <c r="AU782" s="125" t="str">
        <f>IF('2. Enter scores'!AT786&lt;&gt;"",'2. Enter scores'!$B786-'2. Enter scores'!AT786,"")</f>
        <v/>
      </c>
      <c r="AV782" s="125" t="str">
        <f>IF('2. Enter scores'!AU786&lt;&gt;"",'2. Enter scores'!$B786-'2. Enter scores'!AU786,"")</f>
        <v/>
      </c>
      <c r="AW782" s="125" t="str">
        <f>IF('2. Enter scores'!AV786&lt;&gt;"",'2. Enter scores'!$B786-'2. Enter scores'!AV786,"")</f>
        <v/>
      </c>
      <c r="AX782" s="125" t="str">
        <f>IF('2. Enter scores'!AW786&lt;&gt;"",'2. Enter scores'!$B786-'2. Enter scores'!AW786,"")</f>
        <v/>
      </c>
      <c r="AY782" s="125" t="str">
        <f>IF('2. Enter scores'!AX786&lt;&gt;"",'2. Enter scores'!$B786-'2. Enter scores'!AX786,"")</f>
        <v/>
      </c>
      <c r="AZ782" s="125" t="str">
        <f>IF('2. Enter scores'!AY786&lt;&gt;"",'2. Enter scores'!$B786-'2. Enter scores'!AY786,"")</f>
        <v/>
      </c>
      <c r="BA782" s="125" t="str">
        <f>IF('2. Enter scores'!AZ786&lt;&gt;"",'2. Enter scores'!$B786-'2. Enter scores'!AZ786,"")</f>
        <v/>
      </c>
      <c r="BB782" s="125" t="str">
        <f>IF('2. Enter scores'!BA786&lt;&gt;"",'2. Enter scores'!$B786-'2. Enter scores'!BA786,"")</f>
        <v/>
      </c>
      <c r="BC782" s="125" t="str">
        <f>IF('2. Enter scores'!BB786&lt;&gt;"",'2. Enter scores'!$B786-'2. Enter scores'!BB786,"")</f>
        <v/>
      </c>
      <c r="BD782" s="125" t="str">
        <f>IF('2. Enter scores'!BC786&lt;&gt;"",'2. Enter scores'!$B786-'2. Enter scores'!BC786,"")</f>
        <v/>
      </c>
      <c r="BE782" s="125" t="str">
        <f>IF('2. Enter scores'!BD786&lt;&gt;"",'2. Enter scores'!$B786-'2. Enter scores'!BD786,"")</f>
        <v/>
      </c>
      <c r="BF782" s="125" t="str">
        <f>IF('2. Enter scores'!BE786&lt;&gt;"",'2. Enter scores'!$B786-'2. Enter scores'!BE786,"")</f>
        <v/>
      </c>
      <c r="BG782" s="125" t="str">
        <f>IF('2. Enter scores'!BF786&lt;&gt;"",'2. Enter scores'!$B786-'2. Enter scores'!BF786,"")</f>
        <v/>
      </c>
      <c r="BH782" s="125" t="str">
        <f>IF('2. Enter scores'!BG786&lt;&gt;"",'2. Enter scores'!$B786-'2. Enter scores'!BG786,"")</f>
        <v/>
      </c>
      <c r="BI782" s="125" t="str">
        <f>IF('2. Enter scores'!BH786&lt;&gt;"",'2. Enter scores'!$B786-'2. Enter scores'!BH786,"")</f>
        <v/>
      </c>
      <c r="BJ782" s="125" t="str">
        <f>IF('2. Enter scores'!BI786&lt;&gt;"",'2. Enter scores'!$B786-'2. Enter scores'!BI786,"")</f>
        <v/>
      </c>
      <c r="BK782" s="125" t="str">
        <f>IF('2. Enter scores'!BJ786&lt;&gt;"",'2. Enter scores'!$B786-'2. Enter scores'!BJ786,"")</f>
        <v/>
      </c>
      <c r="BL782" s="125" t="str">
        <f>IF('2. Enter scores'!BK786&lt;&gt;"",'2. Enter scores'!$B786-'2. Enter scores'!BK786,"")</f>
        <v/>
      </c>
      <c r="BM782" s="125" t="str">
        <f>IF('2. Enter scores'!BL786&lt;&gt;"",'2. Enter scores'!$B786-'2. Enter scores'!BL786,"")</f>
        <v/>
      </c>
      <c r="BN782" s="125" t="str">
        <f>IF('2. Enter scores'!BM786&lt;&gt;"",'2. Enter scores'!$B786-'2. Enter scores'!BM786,"")</f>
        <v/>
      </c>
      <c r="BO782" s="125" t="str">
        <f>IF('2. Enter scores'!BN786&lt;&gt;"",'2. Enter scores'!$B786-'2. Enter scores'!BN786,"")</f>
        <v/>
      </c>
      <c r="BP782" s="108">
        <v>1000</v>
      </c>
    </row>
    <row r="783" spans="2:68" x14ac:dyDescent="0.35">
      <c r="B783" s="125" t="str">
        <f>IF('2. Enter scores'!A787&lt;&gt;"",'2. Enter scores'!A787,"")</f>
        <v/>
      </c>
      <c r="H783" s="125" t="str">
        <f>IF('2. Enter scores'!G787&lt;&gt;"",'2. Enter scores'!$B787-'2. Enter scores'!G787,"")</f>
        <v/>
      </c>
      <c r="I783" s="125" t="str">
        <f>IF('2. Enter scores'!H787&lt;&gt;"",'2. Enter scores'!$B787-'2. Enter scores'!H787,"")</f>
        <v/>
      </c>
      <c r="J783" s="125" t="str">
        <f>IF('2. Enter scores'!I787&lt;&gt;"",'2. Enter scores'!$B787-'2. Enter scores'!I787,"")</f>
        <v/>
      </c>
      <c r="K783" s="125" t="str">
        <f>IF('2. Enter scores'!J787&lt;&gt;"",'2. Enter scores'!$B787-'2. Enter scores'!J787,"")</f>
        <v/>
      </c>
      <c r="L783" s="125" t="str">
        <f>IF('2. Enter scores'!K787&lt;&gt;"",'2. Enter scores'!$B787-'2. Enter scores'!K787,"")</f>
        <v/>
      </c>
      <c r="M783" s="125" t="str">
        <f>IF('2. Enter scores'!L787&lt;&gt;"",'2. Enter scores'!$B787-'2. Enter scores'!L787,"")</f>
        <v/>
      </c>
      <c r="N783" s="125" t="str">
        <f>IF('2. Enter scores'!M787&lt;&gt;"",'2. Enter scores'!$B787-'2. Enter scores'!M787,"")</f>
        <v/>
      </c>
      <c r="O783" s="125" t="str">
        <f>IF('2. Enter scores'!N787&lt;&gt;"",'2. Enter scores'!$B787-'2. Enter scores'!N787,"")</f>
        <v/>
      </c>
      <c r="P783" s="125" t="str">
        <f>IF('2. Enter scores'!O787&lt;&gt;"",'2. Enter scores'!$B787-'2. Enter scores'!O787,"")</f>
        <v/>
      </c>
      <c r="Q783" s="125" t="str">
        <f>IF('2. Enter scores'!P787&lt;&gt;"",'2. Enter scores'!$B787-'2. Enter scores'!P787,"")</f>
        <v/>
      </c>
      <c r="R783" s="125" t="str">
        <f>IF('2. Enter scores'!Q787&lt;&gt;"",'2. Enter scores'!$B787-'2. Enter scores'!Q787,"")</f>
        <v/>
      </c>
      <c r="S783" s="125" t="str">
        <f>IF('2. Enter scores'!R787&lt;&gt;"",'2. Enter scores'!$B787-'2. Enter scores'!R787,"")</f>
        <v/>
      </c>
      <c r="T783" s="125" t="str">
        <f>IF('2. Enter scores'!S787&lt;&gt;"",'2. Enter scores'!$B787-'2. Enter scores'!S787,"")</f>
        <v/>
      </c>
      <c r="U783" s="125" t="str">
        <f>IF('2. Enter scores'!T787&lt;&gt;"",'2. Enter scores'!$B787-'2. Enter scores'!T787,"")</f>
        <v/>
      </c>
      <c r="V783" s="125" t="str">
        <f>IF('2. Enter scores'!U787&lt;&gt;"",'2. Enter scores'!$B787-'2. Enter scores'!U787,"")</f>
        <v/>
      </c>
      <c r="W783" s="125" t="str">
        <f>IF('2. Enter scores'!V787&lt;&gt;"",'2. Enter scores'!$B787-'2. Enter scores'!V787,"")</f>
        <v/>
      </c>
      <c r="X783" s="125" t="str">
        <f>IF('2. Enter scores'!W787&lt;&gt;"",'2. Enter scores'!$B787-'2. Enter scores'!W787,"")</f>
        <v/>
      </c>
      <c r="Y783" s="125" t="str">
        <f>IF('2. Enter scores'!X787&lt;&gt;"",'2. Enter scores'!$B787-'2. Enter scores'!X787,"")</f>
        <v/>
      </c>
      <c r="Z783" s="125" t="str">
        <f>IF('2. Enter scores'!Y787&lt;&gt;"",'2. Enter scores'!$B787-'2. Enter scores'!Y787,"")</f>
        <v/>
      </c>
      <c r="AA783" s="125" t="str">
        <f>IF('2. Enter scores'!Z787&lt;&gt;"",'2. Enter scores'!$B787-'2. Enter scores'!Z787,"")</f>
        <v/>
      </c>
      <c r="AB783" s="125" t="str">
        <f>IF('2. Enter scores'!AA787&lt;&gt;"",'2. Enter scores'!$B787-'2. Enter scores'!AA787,"")</f>
        <v/>
      </c>
      <c r="AC783" s="125" t="str">
        <f>IF('2. Enter scores'!AB787&lt;&gt;"",'2. Enter scores'!$B787-'2. Enter scores'!AB787,"")</f>
        <v/>
      </c>
      <c r="AD783" s="125" t="str">
        <f>IF('2. Enter scores'!AC787&lt;&gt;"",'2. Enter scores'!$B787-'2. Enter scores'!AC787,"")</f>
        <v/>
      </c>
      <c r="AE783" s="125" t="str">
        <f>IF('2. Enter scores'!AD787&lt;&gt;"",'2. Enter scores'!$B787-'2. Enter scores'!AD787,"")</f>
        <v/>
      </c>
      <c r="AF783" s="125" t="str">
        <f>IF('2. Enter scores'!AE787&lt;&gt;"",'2. Enter scores'!$B787-'2. Enter scores'!AE787,"")</f>
        <v/>
      </c>
      <c r="AG783" s="125" t="str">
        <f>IF('2. Enter scores'!AF787&lt;&gt;"",'2. Enter scores'!$B787-'2. Enter scores'!AF787,"")</f>
        <v/>
      </c>
      <c r="AH783" s="125" t="str">
        <f>IF('2. Enter scores'!AG787&lt;&gt;"",'2. Enter scores'!$B787-'2. Enter scores'!AG787,"")</f>
        <v/>
      </c>
      <c r="AI783" s="125" t="str">
        <f>IF('2. Enter scores'!AH787&lt;&gt;"",'2. Enter scores'!$B787-'2. Enter scores'!AH787,"")</f>
        <v/>
      </c>
      <c r="AJ783" s="125" t="str">
        <f>IF('2. Enter scores'!AI787&lt;&gt;"",'2. Enter scores'!$B787-'2. Enter scores'!AI787,"")</f>
        <v/>
      </c>
      <c r="AK783" s="125" t="str">
        <f>IF('2. Enter scores'!AJ787&lt;&gt;"",'2. Enter scores'!$B787-'2. Enter scores'!AJ787,"")</f>
        <v/>
      </c>
      <c r="AL783" s="125" t="str">
        <f>IF('2. Enter scores'!AK787&lt;&gt;"",'2. Enter scores'!$B787-'2. Enter scores'!AK787,"")</f>
        <v/>
      </c>
      <c r="AM783" s="125" t="str">
        <f>IF('2. Enter scores'!AL787&lt;&gt;"",'2. Enter scores'!$B787-'2. Enter scores'!AL787,"")</f>
        <v/>
      </c>
      <c r="AN783" s="125" t="str">
        <f>IF('2. Enter scores'!AM787&lt;&gt;"",'2. Enter scores'!$B787-'2. Enter scores'!AM787,"")</f>
        <v/>
      </c>
      <c r="AO783" s="125" t="str">
        <f>IF('2. Enter scores'!AN787&lt;&gt;"",'2. Enter scores'!$B787-'2. Enter scores'!AN787,"")</f>
        <v/>
      </c>
      <c r="AP783" s="125" t="str">
        <f>IF('2. Enter scores'!AO787&lt;&gt;"",'2. Enter scores'!$B787-'2. Enter scores'!AO787,"")</f>
        <v/>
      </c>
      <c r="AQ783" s="125" t="str">
        <f>IF('2. Enter scores'!AP787&lt;&gt;"",'2. Enter scores'!$B787-'2. Enter scores'!AP787,"")</f>
        <v/>
      </c>
      <c r="AR783" s="125" t="str">
        <f>IF('2. Enter scores'!AQ787&lt;&gt;"",'2. Enter scores'!$B787-'2. Enter scores'!AQ787,"")</f>
        <v/>
      </c>
      <c r="AS783" s="125" t="str">
        <f>IF('2. Enter scores'!AR787&lt;&gt;"",'2. Enter scores'!$B787-'2. Enter scores'!AR787,"")</f>
        <v/>
      </c>
      <c r="AT783" s="125" t="str">
        <f>IF('2. Enter scores'!AS787&lt;&gt;"",'2. Enter scores'!$B787-'2. Enter scores'!AS787,"")</f>
        <v/>
      </c>
      <c r="AU783" s="125" t="str">
        <f>IF('2. Enter scores'!AT787&lt;&gt;"",'2. Enter scores'!$B787-'2. Enter scores'!AT787,"")</f>
        <v/>
      </c>
      <c r="AV783" s="125" t="str">
        <f>IF('2. Enter scores'!AU787&lt;&gt;"",'2. Enter scores'!$B787-'2. Enter scores'!AU787,"")</f>
        <v/>
      </c>
      <c r="AW783" s="125" t="str">
        <f>IF('2. Enter scores'!AV787&lt;&gt;"",'2. Enter scores'!$B787-'2. Enter scores'!AV787,"")</f>
        <v/>
      </c>
      <c r="AX783" s="125" t="str">
        <f>IF('2. Enter scores'!AW787&lt;&gt;"",'2. Enter scores'!$B787-'2. Enter scores'!AW787,"")</f>
        <v/>
      </c>
      <c r="AY783" s="125" t="str">
        <f>IF('2. Enter scores'!AX787&lt;&gt;"",'2. Enter scores'!$B787-'2. Enter scores'!AX787,"")</f>
        <v/>
      </c>
      <c r="AZ783" s="125" t="str">
        <f>IF('2. Enter scores'!AY787&lt;&gt;"",'2. Enter scores'!$B787-'2. Enter scores'!AY787,"")</f>
        <v/>
      </c>
      <c r="BA783" s="125" t="str">
        <f>IF('2. Enter scores'!AZ787&lt;&gt;"",'2. Enter scores'!$B787-'2. Enter scores'!AZ787,"")</f>
        <v/>
      </c>
      <c r="BB783" s="125" t="str">
        <f>IF('2. Enter scores'!BA787&lt;&gt;"",'2. Enter scores'!$B787-'2. Enter scores'!BA787,"")</f>
        <v/>
      </c>
      <c r="BC783" s="125" t="str">
        <f>IF('2. Enter scores'!BB787&lt;&gt;"",'2. Enter scores'!$B787-'2. Enter scores'!BB787,"")</f>
        <v/>
      </c>
      <c r="BD783" s="125" t="str">
        <f>IF('2. Enter scores'!BC787&lt;&gt;"",'2. Enter scores'!$B787-'2. Enter scores'!BC787,"")</f>
        <v/>
      </c>
      <c r="BE783" s="125" t="str">
        <f>IF('2. Enter scores'!BD787&lt;&gt;"",'2. Enter scores'!$B787-'2. Enter scores'!BD787,"")</f>
        <v/>
      </c>
      <c r="BF783" s="125" t="str">
        <f>IF('2. Enter scores'!BE787&lt;&gt;"",'2. Enter scores'!$B787-'2. Enter scores'!BE787,"")</f>
        <v/>
      </c>
      <c r="BG783" s="125" t="str">
        <f>IF('2. Enter scores'!BF787&lt;&gt;"",'2. Enter scores'!$B787-'2. Enter scores'!BF787,"")</f>
        <v/>
      </c>
      <c r="BH783" s="125" t="str">
        <f>IF('2. Enter scores'!BG787&lt;&gt;"",'2. Enter scores'!$B787-'2. Enter scores'!BG787,"")</f>
        <v/>
      </c>
      <c r="BI783" s="125" t="str">
        <f>IF('2. Enter scores'!BH787&lt;&gt;"",'2. Enter scores'!$B787-'2. Enter scores'!BH787,"")</f>
        <v/>
      </c>
      <c r="BJ783" s="125" t="str">
        <f>IF('2. Enter scores'!BI787&lt;&gt;"",'2. Enter scores'!$B787-'2. Enter scores'!BI787,"")</f>
        <v/>
      </c>
      <c r="BK783" s="125" t="str">
        <f>IF('2. Enter scores'!BJ787&lt;&gt;"",'2. Enter scores'!$B787-'2. Enter scores'!BJ787,"")</f>
        <v/>
      </c>
      <c r="BL783" s="125" t="str">
        <f>IF('2. Enter scores'!BK787&lt;&gt;"",'2. Enter scores'!$B787-'2. Enter scores'!BK787,"")</f>
        <v/>
      </c>
      <c r="BM783" s="125" t="str">
        <f>IF('2. Enter scores'!BL787&lt;&gt;"",'2. Enter scores'!$B787-'2. Enter scores'!BL787,"")</f>
        <v/>
      </c>
      <c r="BN783" s="125" t="str">
        <f>IF('2. Enter scores'!BM787&lt;&gt;"",'2. Enter scores'!$B787-'2. Enter scores'!BM787,"")</f>
        <v/>
      </c>
      <c r="BO783" s="125" t="str">
        <f>IF('2. Enter scores'!BN787&lt;&gt;"",'2. Enter scores'!$B787-'2. Enter scores'!BN787,"")</f>
        <v/>
      </c>
      <c r="BP783" s="108">
        <v>1000</v>
      </c>
    </row>
    <row r="784" spans="2:68" x14ac:dyDescent="0.35">
      <c r="B784" s="125" t="str">
        <f>IF('2. Enter scores'!A788&lt;&gt;"",'2. Enter scores'!A788,"")</f>
        <v/>
      </c>
      <c r="H784" s="125" t="str">
        <f>IF('2. Enter scores'!G788&lt;&gt;"",'2. Enter scores'!$B788-'2. Enter scores'!G788,"")</f>
        <v/>
      </c>
      <c r="I784" s="125" t="str">
        <f>IF('2. Enter scores'!H788&lt;&gt;"",'2. Enter scores'!$B788-'2. Enter scores'!H788,"")</f>
        <v/>
      </c>
      <c r="J784" s="125" t="str">
        <f>IF('2. Enter scores'!I788&lt;&gt;"",'2. Enter scores'!$B788-'2. Enter scores'!I788,"")</f>
        <v/>
      </c>
      <c r="K784" s="125" t="str">
        <f>IF('2. Enter scores'!J788&lt;&gt;"",'2. Enter scores'!$B788-'2. Enter scores'!J788,"")</f>
        <v/>
      </c>
      <c r="L784" s="125" t="str">
        <f>IF('2. Enter scores'!K788&lt;&gt;"",'2. Enter scores'!$B788-'2. Enter scores'!K788,"")</f>
        <v/>
      </c>
      <c r="M784" s="125" t="str">
        <f>IF('2. Enter scores'!L788&lt;&gt;"",'2. Enter scores'!$B788-'2. Enter scores'!L788,"")</f>
        <v/>
      </c>
      <c r="N784" s="125" t="str">
        <f>IF('2. Enter scores'!M788&lt;&gt;"",'2. Enter scores'!$B788-'2. Enter scores'!M788,"")</f>
        <v/>
      </c>
      <c r="O784" s="125" t="str">
        <f>IF('2. Enter scores'!N788&lt;&gt;"",'2. Enter scores'!$B788-'2. Enter scores'!N788,"")</f>
        <v/>
      </c>
      <c r="P784" s="125" t="str">
        <f>IF('2. Enter scores'!O788&lt;&gt;"",'2. Enter scores'!$B788-'2. Enter scores'!O788,"")</f>
        <v/>
      </c>
      <c r="Q784" s="125" t="str">
        <f>IF('2. Enter scores'!P788&lt;&gt;"",'2. Enter scores'!$B788-'2. Enter scores'!P788,"")</f>
        <v/>
      </c>
      <c r="R784" s="125" t="str">
        <f>IF('2. Enter scores'!Q788&lt;&gt;"",'2. Enter scores'!$B788-'2. Enter scores'!Q788,"")</f>
        <v/>
      </c>
      <c r="S784" s="125" t="str">
        <f>IF('2. Enter scores'!R788&lt;&gt;"",'2. Enter scores'!$B788-'2. Enter scores'!R788,"")</f>
        <v/>
      </c>
      <c r="T784" s="125" t="str">
        <f>IF('2. Enter scores'!S788&lt;&gt;"",'2. Enter scores'!$B788-'2. Enter scores'!S788,"")</f>
        <v/>
      </c>
      <c r="U784" s="125" t="str">
        <f>IF('2. Enter scores'!T788&lt;&gt;"",'2. Enter scores'!$B788-'2. Enter scores'!T788,"")</f>
        <v/>
      </c>
      <c r="V784" s="125" t="str">
        <f>IF('2. Enter scores'!U788&lt;&gt;"",'2. Enter scores'!$B788-'2. Enter scores'!U788,"")</f>
        <v/>
      </c>
      <c r="W784" s="125" t="str">
        <f>IF('2. Enter scores'!V788&lt;&gt;"",'2. Enter scores'!$B788-'2. Enter scores'!V788,"")</f>
        <v/>
      </c>
      <c r="X784" s="125" t="str">
        <f>IF('2. Enter scores'!W788&lt;&gt;"",'2. Enter scores'!$B788-'2. Enter scores'!W788,"")</f>
        <v/>
      </c>
      <c r="Y784" s="125" t="str">
        <f>IF('2. Enter scores'!X788&lt;&gt;"",'2. Enter scores'!$B788-'2. Enter scores'!X788,"")</f>
        <v/>
      </c>
      <c r="Z784" s="125" t="str">
        <f>IF('2. Enter scores'!Y788&lt;&gt;"",'2. Enter scores'!$B788-'2. Enter scores'!Y788,"")</f>
        <v/>
      </c>
      <c r="AA784" s="125" t="str">
        <f>IF('2. Enter scores'!Z788&lt;&gt;"",'2. Enter scores'!$B788-'2. Enter scores'!Z788,"")</f>
        <v/>
      </c>
      <c r="AB784" s="125" t="str">
        <f>IF('2. Enter scores'!AA788&lt;&gt;"",'2. Enter scores'!$B788-'2. Enter scores'!AA788,"")</f>
        <v/>
      </c>
      <c r="AC784" s="125" t="str">
        <f>IF('2. Enter scores'!AB788&lt;&gt;"",'2. Enter scores'!$B788-'2. Enter scores'!AB788,"")</f>
        <v/>
      </c>
      <c r="AD784" s="125" t="str">
        <f>IF('2. Enter scores'!AC788&lt;&gt;"",'2. Enter scores'!$B788-'2. Enter scores'!AC788,"")</f>
        <v/>
      </c>
      <c r="AE784" s="125" t="str">
        <f>IF('2. Enter scores'!AD788&lt;&gt;"",'2. Enter scores'!$B788-'2. Enter scores'!AD788,"")</f>
        <v/>
      </c>
      <c r="AF784" s="125" t="str">
        <f>IF('2. Enter scores'!AE788&lt;&gt;"",'2. Enter scores'!$B788-'2. Enter scores'!AE788,"")</f>
        <v/>
      </c>
      <c r="AG784" s="125" t="str">
        <f>IF('2. Enter scores'!AF788&lt;&gt;"",'2. Enter scores'!$B788-'2. Enter scores'!AF788,"")</f>
        <v/>
      </c>
      <c r="AH784" s="125" t="str">
        <f>IF('2. Enter scores'!AG788&lt;&gt;"",'2. Enter scores'!$B788-'2. Enter scores'!AG788,"")</f>
        <v/>
      </c>
      <c r="AI784" s="125" t="str">
        <f>IF('2. Enter scores'!AH788&lt;&gt;"",'2. Enter scores'!$B788-'2. Enter scores'!AH788,"")</f>
        <v/>
      </c>
      <c r="AJ784" s="125" t="str">
        <f>IF('2. Enter scores'!AI788&lt;&gt;"",'2. Enter scores'!$B788-'2. Enter scores'!AI788,"")</f>
        <v/>
      </c>
      <c r="AK784" s="125" t="str">
        <f>IF('2. Enter scores'!AJ788&lt;&gt;"",'2. Enter scores'!$B788-'2. Enter scores'!AJ788,"")</f>
        <v/>
      </c>
      <c r="AL784" s="125" t="str">
        <f>IF('2. Enter scores'!AK788&lt;&gt;"",'2. Enter scores'!$B788-'2. Enter scores'!AK788,"")</f>
        <v/>
      </c>
      <c r="AM784" s="125" t="str">
        <f>IF('2. Enter scores'!AL788&lt;&gt;"",'2. Enter scores'!$B788-'2. Enter scores'!AL788,"")</f>
        <v/>
      </c>
      <c r="AN784" s="125" t="str">
        <f>IF('2. Enter scores'!AM788&lt;&gt;"",'2. Enter scores'!$B788-'2. Enter scores'!AM788,"")</f>
        <v/>
      </c>
      <c r="AO784" s="125" t="str">
        <f>IF('2. Enter scores'!AN788&lt;&gt;"",'2. Enter scores'!$B788-'2. Enter scores'!AN788,"")</f>
        <v/>
      </c>
      <c r="AP784" s="125" t="str">
        <f>IF('2. Enter scores'!AO788&lt;&gt;"",'2. Enter scores'!$B788-'2. Enter scores'!AO788,"")</f>
        <v/>
      </c>
      <c r="AQ784" s="125" t="str">
        <f>IF('2. Enter scores'!AP788&lt;&gt;"",'2. Enter scores'!$B788-'2. Enter scores'!AP788,"")</f>
        <v/>
      </c>
      <c r="AR784" s="125" t="str">
        <f>IF('2. Enter scores'!AQ788&lt;&gt;"",'2. Enter scores'!$B788-'2. Enter scores'!AQ788,"")</f>
        <v/>
      </c>
      <c r="AS784" s="125" t="str">
        <f>IF('2. Enter scores'!AR788&lt;&gt;"",'2. Enter scores'!$B788-'2. Enter scores'!AR788,"")</f>
        <v/>
      </c>
      <c r="AT784" s="125" t="str">
        <f>IF('2. Enter scores'!AS788&lt;&gt;"",'2. Enter scores'!$B788-'2. Enter scores'!AS788,"")</f>
        <v/>
      </c>
      <c r="AU784" s="125" t="str">
        <f>IF('2. Enter scores'!AT788&lt;&gt;"",'2. Enter scores'!$B788-'2. Enter scores'!AT788,"")</f>
        <v/>
      </c>
      <c r="AV784" s="125" t="str">
        <f>IF('2. Enter scores'!AU788&lt;&gt;"",'2. Enter scores'!$B788-'2. Enter scores'!AU788,"")</f>
        <v/>
      </c>
      <c r="AW784" s="125" t="str">
        <f>IF('2. Enter scores'!AV788&lt;&gt;"",'2. Enter scores'!$B788-'2. Enter scores'!AV788,"")</f>
        <v/>
      </c>
      <c r="AX784" s="125" t="str">
        <f>IF('2. Enter scores'!AW788&lt;&gt;"",'2. Enter scores'!$B788-'2. Enter scores'!AW788,"")</f>
        <v/>
      </c>
      <c r="AY784" s="125" t="str">
        <f>IF('2. Enter scores'!AX788&lt;&gt;"",'2. Enter scores'!$B788-'2. Enter scores'!AX788,"")</f>
        <v/>
      </c>
      <c r="AZ784" s="125" t="str">
        <f>IF('2. Enter scores'!AY788&lt;&gt;"",'2. Enter scores'!$B788-'2. Enter scores'!AY788,"")</f>
        <v/>
      </c>
      <c r="BA784" s="125" t="str">
        <f>IF('2. Enter scores'!AZ788&lt;&gt;"",'2. Enter scores'!$B788-'2. Enter scores'!AZ788,"")</f>
        <v/>
      </c>
      <c r="BB784" s="125" t="str">
        <f>IF('2. Enter scores'!BA788&lt;&gt;"",'2. Enter scores'!$B788-'2. Enter scores'!BA788,"")</f>
        <v/>
      </c>
      <c r="BC784" s="125" t="str">
        <f>IF('2. Enter scores'!BB788&lt;&gt;"",'2. Enter scores'!$B788-'2. Enter scores'!BB788,"")</f>
        <v/>
      </c>
      <c r="BD784" s="125" t="str">
        <f>IF('2. Enter scores'!BC788&lt;&gt;"",'2. Enter scores'!$B788-'2. Enter scores'!BC788,"")</f>
        <v/>
      </c>
      <c r="BE784" s="125" t="str">
        <f>IF('2. Enter scores'!BD788&lt;&gt;"",'2. Enter scores'!$B788-'2. Enter scores'!BD788,"")</f>
        <v/>
      </c>
      <c r="BF784" s="125" t="str">
        <f>IF('2. Enter scores'!BE788&lt;&gt;"",'2. Enter scores'!$B788-'2. Enter scores'!BE788,"")</f>
        <v/>
      </c>
      <c r="BG784" s="125" t="str">
        <f>IF('2. Enter scores'!BF788&lt;&gt;"",'2. Enter scores'!$B788-'2. Enter scores'!BF788,"")</f>
        <v/>
      </c>
      <c r="BH784" s="125" t="str">
        <f>IF('2. Enter scores'!BG788&lt;&gt;"",'2. Enter scores'!$B788-'2. Enter scores'!BG788,"")</f>
        <v/>
      </c>
      <c r="BI784" s="125" t="str">
        <f>IF('2. Enter scores'!BH788&lt;&gt;"",'2. Enter scores'!$B788-'2. Enter scores'!BH788,"")</f>
        <v/>
      </c>
      <c r="BJ784" s="125" t="str">
        <f>IF('2. Enter scores'!BI788&lt;&gt;"",'2. Enter scores'!$B788-'2. Enter scores'!BI788,"")</f>
        <v/>
      </c>
      <c r="BK784" s="125" t="str">
        <f>IF('2. Enter scores'!BJ788&lt;&gt;"",'2. Enter scores'!$B788-'2. Enter scores'!BJ788,"")</f>
        <v/>
      </c>
      <c r="BL784" s="125" t="str">
        <f>IF('2. Enter scores'!BK788&lt;&gt;"",'2. Enter scores'!$B788-'2. Enter scores'!BK788,"")</f>
        <v/>
      </c>
      <c r="BM784" s="125" t="str">
        <f>IF('2. Enter scores'!BL788&lt;&gt;"",'2. Enter scores'!$B788-'2. Enter scores'!BL788,"")</f>
        <v/>
      </c>
      <c r="BN784" s="125" t="str">
        <f>IF('2. Enter scores'!BM788&lt;&gt;"",'2. Enter scores'!$B788-'2. Enter scores'!BM788,"")</f>
        <v/>
      </c>
      <c r="BO784" s="125" t="str">
        <f>IF('2. Enter scores'!BN788&lt;&gt;"",'2. Enter scores'!$B788-'2. Enter scores'!BN788,"")</f>
        <v/>
      </c>
      <c r="BP784" s="108">
        <v>1000</v>
      </c>
    </row>
    <row r="785" spans="2:68" x14ac:dyDescent="0.35">
      <c r="B785" s="125" t="str">
        <f>IF('2. Enter scores'!A789&lt;&gt;"",'2. Enter scores'!A789,"")</f>
        <v/>
      </c>
      <c r="H785" s="125" t="str">
        <f>IF('2. Enter scores'!G789&lt;&gt;"",'2. Enter scores'!$B789-'2. Enter scores'!G789,"")</f>
        <v/>
      </c>
      <c r="I785" s="125" t="str">
        <f>IF('2. Enter scores'!H789&lt;&gt;"",'2. Enter scores'!$B789-'2. Enter scores'!H789,"")</f>
        <v/>
      </c>
      <c r="J785" s="125" t="str">
        <f>IF('2. Enter scores'!I789&lt;&gt;"",'2. Enter scores'!$B789-'2. Enter scores'!I789,"")</f>
        <v/>
      </c>
      <c r="K785" s="125" t="str">
        <f>IF('2. Enter scores'!J789&lt;&gt;"",'2. Enter scores'!$B789-'2. Enter scores'!J789,"")</f>
        <v/>
      </c>
      <c r="L785" s="125" t="str">
        <f>IF('2. Enter scores'!K789&lt;&gt;"",'2. Enter scores'!$B789-'2. Enter scores'!K789,"")</f>
        <v/>
      </c>
      <c r="M785" s="125" t="str">
        <f>IF('2. Enter scores'!L789&lt;&gt;"",'2. Enter scores'!$B789-'2. Enter scores'!L789,"")</f>
        <v/>
      </c>
      <c r="N785" s="125" t="str">
        <f>IF('2. Enter scores'!M789&lt;&gt;"",'2. Enter scores'!$B789-'2. Enter scores'!M789,"")</f>
        <v/>
      </c>
      <c r="O785" s="125" t="str">
        <f>IF('2. Enter scores'!N789&lt;&gt;"",'2. Enter scores'!$B789-'2. Enter scores'!N789,"")</f>
        <v/>
      </c>
      <c r="P785" s="125" t="str">
        <f>IF('2. Enter scores'!O789&lt;&gt;"",'2. Enter scores'!$B789-'2. Enter scores'!O789,"")</f>
        <v/>
      </c>
      <c r="Q785" s="125" t="str">
        <f>IF('2. Enter scores'!P789&lt;&gt;"",'2. Enter scores'!$B789-'2. Enter scores'!P789,"")</f>
        <v/>
      </c>
      <c r="R785" s="125" t="str">
        <f>IF('2. Enter scores'!Q789&lt;&gt;"",'2. Enter scores'!$B789-'2. Enter scores'!Q789,"")</f>
        <v/>
      </c>
      <c r="S785" s="125" t="str">
        <f>IF('2. Enter scores'!R789&lt;&gt;"",'2. Enter scores'!$B789-'2. Enter scores'!R789,"")</f>
        <v/>
      </c>
      <c r="T785" s="125" t="str">
        <f>IF('2. Enter scores'!S789&lt;&gt;"",'2. Enter scores'!$B789-'2. Enter scores'!S789,"")</f>
        <v/>
      </c>
      <c r="U785" s="125" t="str">
        <f>IF('2. Enter scores'!T789&lt;&gt;"",'2. Enter scores'!$B789-'2. Enter scores'!T789,"")</f>
        <v/>
      </c>
      <c r="V785" s="125" t="str">
        <f>IF('2. Enter scores'!U789&lt;&gt;"",'2. Enter scores'!$B789-'2. Enter scores'!U789,"")</f>
        <v/>
      </c>
      <c r="W785" s="125" t="str">
        <f>IF('2. Enter scores'!V789&lt;&gt;"",'2. Enter scores'!$B789-'2. Enter scores'!V789,"")</f>
        <v/>
      </c>
      <c r="X785" s="125" t="str">
        <f>IF('2. Enter scores'!W789&lt;&gt;"",'2. Enter scores'!$B789-'2. Enter scores'!W789,"")</f>
        <v/>
      </c>
      <c r="Y785" s="125" t="str">
        <f>IF('2. Enter scores'!X789&lt;&gt;"",'2. Enter scores'!$B789-'2. Enter scores'!X789,"")</f>
        <v/>
      </c>
      <c r="Z785" s="125" t="str">
        <f>IF('2. Enter scores'!Y789&lt;&gt;"",'2. Enter scores'!$B789-'2. Enter scores'!Y789,"")</f>
        <v/>
      </c>
      <c r="AA785" s="125" t="str">
        <f>IF('2. Enter scores'!Z789&lt;&gt;"",'2. Enter scores'!$B789-'2. Enter scores'!Z789,"")</f>
        <v/>
      </c>
      <c r="AB785" s="125" t="str">
        <f>IF('2. Enter scores'!AA789&lt;&gt;"",'2. Enter scores'!$B789-'2. Enter scores'!AA789,"")</f>
        <v/>
      </c>
      <c r="AC785" s="125" t="str">
        <f>IF('2. Enter scores'!AB789&lt;&gt;"",'2. Enter scores'!$B789-'2. Enter scores'!AB789,"")</f>
        <v/>
      </c>
      <c r="AD785" s="125" t="str">
        <f>IF('2. Enter scores'!AC789&lt;&gt;"",'2. Enter scores'!$B789-'2. Enter scores'!AC789,"")</f>
        <v/>
      </c>
      <c r="AE785" s="125" t="str">
        <f>IF('2. Enter scores'!AD789&lt;&gt;"",'2. Enter scores'!$B789-'2. Enter scores'!AD789,"")</f>
        <v/>
      </c>
      <c r="AF785" s="125" t="str">
        <f>IF('2. Enter scores'!AE789&lt;&gt;"",'2. Enter scores'!$B789-'2. Enter scores'!AE789,"")</f>
        <v/>
      </c>
      <c r="AG785" s="125" t="str">
        <f>IF('2. Enter scores'!AF789&lt;&gt;"",'2. Enter scores'!$B789-'2. Enter scores'!AF789,"")</f>
        <v/>
      </c>
      <c r="AH785" s="125" t="str">
        <f>IF('2. Enter scores'!AG789&lt;&gt;"",'2. Enter scores'!$B789-'2. Enter scores'!AG789,"")</f>
        <v/>
      </c>
      <c r="AI785" s="125" t="str">
        <f>IF('2. Enter scores'!AH789&lt;&gt;"",'2. Enter scores'!$B789-'2. Enter scores'!AH789,"")</f>
        <v/>
      </c>
      <c r="AJ785" s="125" t="str">
        <f>IF('2. Enter scores'!AI789&lt;&gt;"",'2. Enter scores'!$B789-'2. Enter scores'!AI789,"")</f>
        <v/>
      </c>
      <c r="AK785" s="125" t="str">
        <f>IF('2. Enter scores'!AJ789&lt;&gt;"",'2. Enter scores'!$B789-'2. Enter scores'!AJ789,"")</f>
        <v/>
      </c>
      <c r="AL785" s="125" t="str">
        <f>IF('2. Enter scores'!AK789&lt;&gt;"",'2. Enter scores'!$B789-'2. Enter scores'!AK789,"")</f>
        <v/>
      </c>
      <c r="AM785" s="125" t="str">
        <f>IF('2. Enter scores'!AL789&lt;&gt;"",'2. Enter scores'!$B789-'2. Enter scores'!AL789,"")</f>
        <v/>
      </c>
      <c r="AN785" s="125" t="str">
        <f>IF('2. Enter scores'!AM789&lt;&gt;"",'2. Enter scores'!$B789-'2. Enter scores'!AM789,"")</f>
        <v/>
      </c>
      <c r="AO785" s="125" t="str">
        <f>IF('2. Enter scores'!AN789&lt;&gt;"",'2. Enter scores'!$B789-'2. Enter scores'!AN789,"")</f>
        <v/>
      </c>
      <c r="AP785" s="125" t="str">
        <f>IF('2. Enter scores'!AO789&lt;&gt;"",'2. Enter scores'!$B789-'2. Enter scores'!AO789,"")</f>
        <v/>
      </c>
      <c r="AQ785" s="125" t="str">
        <f>IF('2. Enter scores'!AP789&lt;&gt;"",'2. Enter scores'!$B789-'2. Enter scores'!AP789,"")</f>
        <v/>
      </c>
      <c r="AR785" s="125" t="str">
        <f>IF('2. Enter scores'!AQ789&lt;&gt;"",'2. Enter scores'!$B789-'2. Enter scores'!AQ789,"")</f>
        <v/>
      </c>
      <c r="AS785" s="125" t="str">
        <f>IF('2. Enter scores'!AR789&lt;&gt;"",'2. Enter scores'!$B789-'2. Enter scores'!AR789,"")</f>
        <v/>
      </c>
      <c r="AT785" s="125" t="str">
        <f>IF('2. Enter scores'!AS789&lt;&gt;"",'2. Enter scores'!$B789-'2. Enter scores'!AS789,"")</f>
        <v/>
      </c>
      <c r="AU785" s="125" t="str">
        <f>IF('2. Enter scores'!AT789&lt;&gt;"",'2. Enter scores'!$B789-'2. Enter scores'!AT789,"")</f>
        <v/>
      </c>
      <c r="AV785" s="125" t="str">
        <f>IF('2. Enter scores'!AU789&lt;&gt;"",'2. Enter scores'!$B789-'2. Enter scores'!AU789,"")</f>
        <v/>
      </c>
      <c r="AW785" s="125" t="str">
        <f>IF('2. Enter scores'!AV789&lt;&gt;"",'2. Enter scores'!$B789-'2. Enter scores'!AV789,"")</f>
        <v/>
      </c>
      <c r="AX785" s="125" t="str">
        <f>IF('2. Enter scores'!AW789&lt;&gt;"",'2. Enter scores'!$B789-'2. Enter scores'!AW789,"")</f>
        <v/>
      </c>
      <c r="AY785" s="125" t="str">
        <f>IF('2. Enter scores'!AX789&lt;&gt;"",'2. Enter scores'!$B789-'2. Enter scores'!AX789,"")</f>
        <v/>
      </c>
      <c r="AZ785" s="125" t="str">
        <f>IF('2. Enter scores'!AY789&lt;&gt;"",'2. Enter scores'!$B789-'2. Enter scores'!AY789,"")</f>
        <v/>
      </c>
      <c r="BA785" s="125" t="str">
        <f>IF('2. Enter scores'!AZ789&lt;&gt;"",'2. Enter scores'!$B789-'2. Enter scores'!AZ789,"")</f>
        <v/>
      </c>
      <c r="BB785" s="125" t="str">
        <f>IF('2. Enter scores'!BA789&lt;&gt;"",'2. Enter scores'!$B789-'2. Enter scores'!BA789,"")</f>
        <v/>
      </c>
      <c r="BC785" s="125" t="str">
        <f>IF('2. Enter scores'!BB789&lt;&gt;"",'2. Enter scores'!$B789-'2. Enter scores'!BB789,"")</f>
        <v/>
      </c>
      <c r="BD785" s="125" t="str">
        <f>IF('2. Enter scores'!BC789&lt;&gt;"",'2. Enter scores'!$B789-'2. Enter scores'!BC789,"")</f>
        <v/>
      </c>
      <c r="BE785" s="125" t="str">
        <f>IF('2. Enter scores'!BD789&lt;&gt;"",'2. Enter scores'!$B789-'2. Enter scores'!BD789,"")</f>
        <v/>
      </c>
      <c r="BF785" s="125" t="str">
        <f>IF('2. Enter scores'!BE789&lt;&gt;"",'2. Enter scores'!$B789-'2. Enter scores'!BE789,"")</f>
        <v/>
      </c>
      <c r="BG785" s="125" t="str">
        <f>IF('2. Enter scores'!BF789&lt;&gt;"",'2. Enter scores'!$B789-'2. Enter scores'!BF789,"")</f>
        <v/>
      </c>
      <c r="BH785" s="125" t="str">
        <f>IF('2. Enter scores'!BG789&lt;&gt;"",'2. Enter scores'!$B789-'2. Enter scores'!BG789,"")</f>
        <v/>
      </c>
      <c r="BI785" s="125" t="str">
        <f>IF('2. Enter scores'!BH789&lt;&gt;"",'2. Enter scores'!$B789-'2. Enter scores'!BH789,"")</f>
        <v/>
      </c>
      <c r="BJ785" s="125" t="str">
        <f>IF('2. Enter scores'!BI789&lt;&gt;"",'2. Enter scores'!$B789-'2. Enter scores'!BI789,"")</f>
        <v/>
      </c>
      <c r="BK785" s="125" t="str">
        <f>IF('2. Enter scores'!BJ789&lt;&gt;"",'2. Enter scores'!$B789-'2. Enter scores'!BJ789,"")</f>
        <v/>
      </c>
      <c r="BL785" s="125" t="str">
        <f>IF('2. Enter scores'!BK789&lt;&gt;"",'2. Enter scores'!$B789-'2. Enter scores'!BK789,"")</f>
        <v/>
      </c>
      <c r="BM785" s="125" t="str">
        <f>IF('2. Enter scores'!BL789&lt;&gt;"",'2. Enter scores'!$B789-'2. Enter scores'!BL789,"")</f>
        <v/>
      </c>
      <c r="BN785" s="125" t="str">
        <f>IF('2. Enter scores'!BM789&lt;&gt;"",'2. Enter scores'!$B789-'2. Enter scores'!BM789,"")</f>
        <v/>
      </c>
      <c r="BO785" s="125" t="str">
        <f>IF('2. Enter scores'!BN789&lt;&gt;"",'2. Enter scores'!$B789-'2. Enter scores'!BN789,"")</f>
        <v/>
      </c>
      <c r="BP785" s="108">
        <v>1000</v>
      </c>
    </row>
    <row r="786" spans="2:68" x14ac:dyDescent="0.35">
      <c r="B786" s="125" t="str">
        <f>IF('2. Enter scores'!A790&lt;&gt;"",'2. Enter scores'!A790,"")</f>
        <v/>
      </c>
      <c r="H786" s="125" t="str">
        <f>IF('2. Enter scores'!G790&lt;&gt;"",'2. Enter scores'!$B790-'2. Enter scores'!G790,"")</f>
        <v/>
      </c>
      <c r="I786" s="125" t="str">
        <f>IF('2. Enter scores'!H790&lt;&gt;"",'2. Enter scores'!$B790-'2. Enter scores'!H790,"")</f>
        <v/>
      </c>
      <c r="J786" s="125" t="str">
        <f>IF('2. Enter scores'!I790&lt;&gt;"",'2. Enter scores'!$B790-'2. Enter scores'!I790,"")</f>
        <v/>
      </c>
      <c r="K786" s="125" t="str">
        <f>IF('2. Enter scores'!J790&lt;&gt;"",'2. Enter scores'!$B790-'2. Enter scores'!J790,"")</f>
        <v/>
      </c>
      <c r="L786" s="125" t="str">
        <f>IF('2. Enter scores'!K790&lt;&gt;"",'2. Enter scores'!$B790-'2. Enter scores'!K790,"")</f>
        <v/>
      </c>
      <c r="M786" s="125" t="str">
        <f>IF('2. Enter scores'!L790&lt;&gt;"",'2. Enter scores'!$B790-'2. Enter scores'!L790,"")</f>
        <v/>
      </c>
      <c r="N786" s="125" t="str">
        <f>IF('2. Enter scores'!M790&lt;&gt;"",'2. Enter scores'!$B790-'2. Enter scores'!M790,"")</f>
        <v/>
      </c>
      <c r="O786" s="125" t="str">
        <f>IF('2. Enter scores'!N790&lt;&gt;"",'2. Enter scores'!$B790-'2. Enter scores'!N790,"")</f>
        <v/>
      </c>
      <c r="P786" s="125" t="str">
        <f>IF('2. Enter scores'!O790&lt;&gt;"",'2. Enter scores'!$B790-'2. Enter scores'!O790,"")</f>
        <v/>
      </c>
      <c r="Q786" s="125" t="str">
        <f>IF('2. Enter scores'!P790&lt;&gt;"",'2. Enter scores'!$B790-'2. Enter scores'!P790,"")</f>
        <v/>
      </c>
      <c r="R786" s="125" t="str">
        <f>IF('2. Enter scores'!Q790&lt;&gt;"",'2. Enter scores'!$B790-'2. Enter scores'!Q790,"")</f>
        <v/>
      </c>
      <c r="S786" s="125" t="str">
        <f>IF('2. Enter scores'!R790&lt;&gt;"",'2. Enter scores'!$B790-'2. Enter scores'!R790,"")</f>
        <v/>
      </c>
      <c r="T786" s="125" t="str">
        <f>IF('2. Enter scores'!S790&lt;&gt;"",'2. Enter scores'!$B790-'2. Enter scores'!S790,"")</f>
        <v/>
      </c>
      <c r="U786" s="125" t="str">
        <f>IF('2. Enter scores'!T790&lt;&gt;"",'2. Enter scores'!$B790-'2. Enter scores'!T790,"")</f>
        <v/>
      </c>
      <c r="V786" s="125" t="str">
        <f>IF('2. Enter scores'!U790&lt;&gt;"",'2. Enter scores'!$B790-'2. Enter scores'!U790,"")</f>
        <v/>
      </c>
      <c r="W786" s="125" t="str">
        <f>IF('2. Enter scores'!V790&lt;&gt;"",'2. Enter scores'!$B790-'2. Enter scores'!V790,"")</f>
        <v/>
      </c>
      <c r="X786" s="125" t="str">
        <f>IF('2. Enter scores'!W790&lt;&gt;"",'2. Enter scores'!$B790-'2. Enter scores'!W790,"")</f>
        <v/>
      </c>
      <c r="Y786" s="125" t="str">
        <f>IF('2. Enter scores'!X790&lt;&gt;"",'2. Enter scores'!$B790-'2. Enter scores'!X790,"")</f>
        <v/>
      </c>
      <c r="Z786" s="125" t="str">
        <f>IF('2. Enter scores'!Y790&lt;&gt;"",'2. Enter scores'!$B790-'2. Enter scores'!Y790,"")</f>
        <v/>
      </c>
      <c r="AA786" s="125" t="str">
        <f>IF('2. Enter scores'!Z790&lt;&gt;"",'2. Enter scores'!$B790-'2. Enter scores'!Z790,"")</f>
        <v/>
      </c>
      <c r="AB786" s="125" t="str">
        <f>IF('2. Enter scores'!AA790&lt;&gt;"",'2. Enter scores'!$B790-'2. Enter scores'!AA790,"")</f>
        <v/>
      </c>
      <c r="AC786" s="125" t="str">
        <f>IF('2. Enter scores'!AB790&lt;&gt;"",'2. Enter scores'!$B790-'2. Enter scores'!AB790,"")</f>
        <v/>
      </c>
      <c r="AD786" s="125" t="str">
        <f>IF('2. Enter scores'!AC790&lt;&gt;"",'2. Enter scores'!$B790-'2. Enter scores'!AC790,"")</f>
        <v/>
      </c>
      <c r="AE786" s="125" t="str">
        <f>IF('2. Enter scores'!AD790&lt;&gt;"",'2. Enter scores'!$B790-'2. Enter scores'!AD790,"")</f>
        <v/>
      </c>
      <c r="AF786" s="125" t="str">
        <f>IF('2. Enter scores'!AE790&lt;&gt;"",'2. Enter scores'!$B790-'2. Enter scores'!AE790,"")</f>
        <v/>
      </c>
      <c r="AG786" s="125" t="str">
        <f>IF('2. Enter scores'!AF790&lt;&gt;"",'2. Enter scores'!$B790-'2. Enter scores'!AF790,"")</f>
        <v/>
      </c>
      <c r="AH786" s="125" t="str">
        <f>IF('2. Enter scores'!AG790&lt;&gt;"",'2. Enter scores'!$B790-'2. Enter scores'!AG790,"")</f>
        <v/>
      </c>
      <c r="AI786" s="125" t="str">
        <f>IF('2. Enter scores'!AH790&lt;&gt;"",'2. Enter scores'!$B790-'2. Enter scores'!AH790,"")</f>
        <v/>
      </c>
      <c r="AJ786" s="125" t="str">
        <f>IF('2. Enter scores'!AI790&lt;&gt;"",'2. Enter scores'!$B790-'2. Enter scores'!AI790,"")</f>
        <v/>
      </c>
      <c r="AK786" s="125" t="str">
        <f>IF('2. Enter scores'!AJ790&lt;&gt;"",'2. Enter scores'!$B790-'2. Enter scores'!AJ790,"")</f>
        <v/>
      </c>
      <c r="AL786" s="125" t="str">
        <f>IF('2. Enter scores'!AK790&lt;&gt;"",'2. Enter scores'!$B790-'2. Enter scores'!AK790,"")</f>
        <v/>
      </c>
      <c r="AM786" s="125" t="str">
        <f>IF('2. Enter scores'!AL790&lt;&gt;"",'2. Enter scores'!$B790-'2. Enter scores'!AL790,"")</f>
        <v/>
      </c>
      <c r="AN786" s="125" t="str">
        <f>IF('2. Enter scores'!AM790&lt;&gt;"",'2. Enter scores'!$B790-'2. Enter scores'!AM790,"")</f>
        <v/>
      </c>
      <c r="AO786" s="125" t="str">
        <f>IF('2. Enter scores'!AN790&lt;&gt;"",'2. Enter scores'!$B790-'2. Enter scores'!AN790,"")</f>
        <v/>
      </c>
      <c r="AP786" s="125" t="str">
        <f>IF('2. Enter scores'!AO790&lt;&gt;"",'2. Enter scores'!$B790-'2. Enter scores'!AO790,"")</f>
        <v/>
      </c>
      <c r="AQ786" s="125" t="str">
        <f>IF('2. Enter scores'!AP790&lt;&gt;"",'2. Enter scores'!$B790-'2. Enter scores'!AP790,"")</f>
        <v/>
      </c>
      <c r="AR786" s="125" t="str">
        <f>IF('2. Enter scores'!AQ790&lt;&gt;"",'2. Enter scores'!$B790-'2. Enter scores'!AQ790,"")</f>
        <v/>
      </c>
      <c r="AS786" s="125" t="str">
        <f>IF('2. Enter scores'!AR790&lt;&gt;"",'2. Enter scores'!$B790-'2. Enter scores'!AR790,"")</f>
        <v/>
      </c>
      <c r="AT786" s="125" t="str">
        <f>IF('2. Enter scores'!AS790&lt;&gt;"",'2. Enter scores'!$B790-'2. Enter scores'!AS790,"")</f>
        <v/>
      </c>
      <c r="AU786" s="125" t="str">
        <f>IF('2. Enter scores'!AT790&lt;&gt;"",'2. Enter scores'!$B790-'2. Enter scores'!AT790,"")</f>
        <v/>
      </c>
      <c r="AV786" s="125" t="str">
        <f>IF('2. Enter scores'!AU790&lt;&gt;"",'2. Enter scores'!$B790-'2. Enter scores'!AU790,"")</f>
        <v/>
      </c>
      <c r="AW786" s="125" t="str">
        <f>IF('2. Enter scores'!AV790&lt;&gt;"",'2. Enter scores'!$B790-'2. Enter scores'!AV790,"")</f>
        <v/>
      </c>
      <c r="AX786" s="125" t="str">
        <f>IF('2. Enter scores'!AW790&lt;&gt;"",'2. Enter scores'!$B790-'2. Enter scores'!AW790,"")</f>
        <v/>
      </c>
      <c r="AY786" s="125" t="str">
        <f>IF('2. Enter scores'!AX790&lt;&gt;"",'2. Enter scores'!$B790-'2. Enter scores'!AX790,"")</f>
        <v/>
      </c>
      <c r="AZ786" s="125" t="str">
        <f>IF('2. Enter scores'!AY790&lt;&gt;"",'2. Enter scores'!$B790-'2. Enter scores'!AY790,"")</f>
        <v/>
      </c>
      <c r="BA786" s="125" t="str">
        <f>IF('2. Enter scores'!AZ790&lt;&gt;"",'2. Enter scores'!$B790-'2. Enter scores'!AZ790,"")</f>
        <v/>
      </c>
      <c r="BB786" s="125" t="str">
        <f>IF('2. Enter scores'!BA790&lt;&gt;"",'2. Enter scores'!$B790-'2. Enter scores'!BA790,"")</f>
        <v/>
      </c>
      <c r="BC786" s="125" t="str">
        <f>IF('2. Enter scores'!BB790&lt;&gt;"",'2. Enter scores'!$B790-'2. Enter scores'!BB790,"")</f>
        <v/>
      </c>
      <c r="BD786" s="125" t="str">
        <f>IF('2. Enter scores'!BC790&lt;&gt;"",'2. Enter scores'!$B790-'2. Enter scores'!BC790,"")</f>
        <v/>
      </c>
      <c r="BE786" s="125" t="str">
        <f>IF('2. Enter scores'!BD790&lt;&gt;"",'2. Enter scores'!$B790-'2. Enter scores'!BD790,"")</f>
        <v/>
      </c>
      <c r="BF786" s="125" t="str">
        <f>IF('2. Enter scores'!BE790&lt;&gt;"",'2. Enter scores'!$B790-'2. Enter scores'!BE790,"")</f>
        <v/>
      </c>
      <c r="BG786" s="125" t="str">
        <f>IF('2. Enter scores'!BF790&lt;&gt;"",'2. Enter scores'!$B790-'2. Enter scores'!BF790,"")</f>
        <v/>
      </c>
      <c r="BH786" s="125" t="str">
        <f>IF('2. Enter scores'!BG790&lt;&gt;"",'2. Enter scores'!$B790-'2. Enter scores'!BG790,"")</f>
        <v/>
      </c>
      <c r="BI786" s="125" t="str">
        <f>IF('2. Enter scores'!BH790&lt;&gt;"",'2. Enter scores'!$B790-'2. Enter scores'!BH790,"")</f>
        <v/>
      </c>
      <c r="BJ786" s="125" t="str">
        <f>IF('2. Enter scores'!BI790&lt;&gt;"",'2. Enter scores'!$B790-'2. Enter scores'!BI790,"")</f>
        <v/>
      </c>
      <c r="BK786" s="125" t="str">
        <f>IF('2. Enter scores'!BJ790&lt;&gt;"",'2. Enter scores'!$B790-'2. Enter scores'!BJ790,"")</f>
        <v/>
      </c>
      <c r="BL786" s="125" t="str">
        <f>IF('2. Enter scores'!BK790&lt;&gt;"",'2. Enter scores'!$B790-'2. Enter scores'!BK790,"")</f>
        <v/>
      </c>
      <c r="BM786" s="125" t="str">
        <f>IF('2. Enter scores'!BL790&lt;&gt;"",'2. Enter scores'!$B790-'2. Enter scores'!BL790,"")</f>
        <v/>
      </c>
      <c r="BN786" s="125" t="str">
        <f>IF('2. Enter scores'!BM790&lt;&gt;"",'2. Enter scores'!$B790-'2. Enter scores'!BM790,"")</f>
        <v/>
      </c>
      <c r="BO786" s="125" t="str">
        <f>IF('2. Enter scores'!BN790&lt;&gt;"",'2. Enter scores'!$B790-'2. Enter scores'!BN790,"")</f>
        <v/>
      </c>
      <c r="BP786" s="108">
        <v>1000</v>
      </c>
    </row>
    <row r="787" spans="2:68" x14ac:dyDescent="0.35">
      <c r="B787" s="125" t="str">
        <f>IF('2. Enter scores'!A791&lt;&gt;"",'2. Enter scores'!A791,"")</f>
        <v/>
      </c>
      <c r="H787" s="125" t="str">
        <f>IF('2. Enter scores'!G791&lt;&gt;"",'2. Enter scores'!$B791-'2. Enter scores'!G791,"")</f>
        <v/>
      </c>
      <c r="I787" s="125" t="str">
        <f>IF('2. Enter scores'!H791&lt;&gt;"",'2. Enter scores'!$B791-'2. Enter scores'!H791,"")</f>
        <v/>
      </c>
      <c r="J787" s="125" t="str">
        <f>IF('2. Enter scores'!I791&lt;&gt;"",'2. Enter scores'!$B791-'2. Enter scores'!I791,"")</f>
        <v/>
      </c>
      <c r="K787" s="125" t="str">
        <f>IF('2. Enter scores'!J791&lt;&gt;"",'2. Enter scores'!$B791-'2. Enter scores'!J791,"")</f>
        <v/>
      </c>
      <c r="L787" s="125" t="str">
        <f>IF('2. Enter scores'!K791&lt;&gt;"",'2. Enter scores'!$B791-'2. Enter scores'!K791,"")</f>
        <v/>
      </c>
      <c r="M787" s="125" t="str">
        <f>IF('2. Enter scores'!L791&lt;&gt;"",'2. Enter scores'!$B791-'2. Enter scores'!L791,"")</f>
        <v/>
      </c>
      <c r="N787" s="125" t="str">
        <f>IF('2. Enter scores'!M791&lt;&gt;"",'2. Enter scores'!$B791-'2. Enter scores'!M791,"")</f>
        <v/>
      </c>
      <c r="O787" s="125" t="str">
        <f>IF('2. Enter scores'!N791&lt;&gt;"",'2. Enter scores'!$B791-'2. Enter scores'!N791,"")</f>
        <v/>
      </c>
      <c r="P787" s="125" t="str">
        <f>IF('2. Enter scores'!O791&lt;&gt;"",'2. Enter scores'!$B791-'2. Enter scores'!O791,"")</f>
        <v/>
      </c>
      <c r="Q787" s="125" t="str">
        <f>IF('2. Enter scores'!P791&lt;&gt;"",'2. Enter scores'!$B791-'2. Enter scores'!P791,"")</f>
        <v/>
      </c>
      <c r="R787" s="125" t="str">
        <f>IF('2. Enter scores'!Q791&lt;&gt;"",'2. Enter scores'!$B791-'2. Enter scores'!Q791,"")</f>
        <v/>
      </c>
      <c r="S787" s="125" t="str">
        <f>IF('2. Enter scores'!R791&lt;&gt;"",'2. Enter scores'!$B791-'2. Enter scores'!R791,"")</f>
        <v/>
      </c>
      <c r="T787" s="125" t="str">
        <f>IF('2. Enter scores'!S791&lt;&gt;"",'2. Enter scores'!$B791-'2. Enter scores'!S791,"")</f>
        <v/>
      </c>
      <c r="U787" s="125" t="str">
        <f>IF('2. Enter scores'!T791&lt;&gt;"",'2. Enter scores'!$B791-'2. Enter scores'!T791,"")</f>
        <v/>
      </c>
      <c r="V787" s="125" t="str">
        <f>IF('2. Enter scores'!U791&lt;&gt;"",'2. Enter scores'!$B791-'2. Enter scores'!U791,"")</f>
        <v/>
      </c>
      <c r="W787" s="125" t="str">
        <f>IF('2. Enter scores'!V791&lt;&gt;"",'2. Enter scores'!$B791-'2. Enter scores'!V791,"")</f>
        <v/>
      </c>
      <c r="X787" s="125" t="str">
        <f>IF('2. Enter scores'!W791&lt;&gt;"",'2. Enter scores'!$B791-'2. Enter scores'!W791,"")</f>
        <v/>
      </c>
      <c r="Y787" s="125" t="str">
        <f>IF('2. Enter scores'!X791&lt;&gt;"",'2. Enter scores'!$B791-'2. Enter scores'!X791,"")</f>
        <v/>
      </c>
      <c r="Z787" s="125" t="str">
        <f>IF('2. Enter scores'!Y791&lt;&gt;"",'2. Enter scores'!$B791-'2. Enter scores'!Y791,"")</f>
        <v/>
      </c>
      <c r="AA787" s="125" t="str">
        <f>IF('2. Enter scores'!Z791&lt;&gt;"",'2. Enter scores'!$B791-'2. Enter scores'!Z791,"")</f>
        <v/>
      </c>
      <c r="AB787" s="125" t="str">
        <f>IF('2. Enter scores'!AA791&lt;&gt;"",'2. Enter scores'!$B791-'2. Enter scores'!AA791,"")</f>
        <v/>
      </c>
      <c r="AC787" s="125" t="str">
        <f>IF('2. Enter scores'!AB791&lt;&gt;"",'2. Enter scores'!$B791-'2. Enter scores'!AB791,"")</f>
        <v/>
      </c>
      <c r="AD787" s="125" t="str">
        <f>IF('2. Enter scores'!AC791&lt;&gt;"",'2. Enter scores'!$B791-'2. Enter scores'!AC791,"")</f>
        <v/>
      </c>
      <c r="AE787" s="125" t="str">
        <f>IF('2. Enter scores'!AD791&lt;&gt;"",'2. Enter scores'!$B791-'2. Enter scores'!AD791,"")</f>
        <v/>
      </c>
      <c r="AF787" s="125" t="str">
        <f>IF('2. Enter scores'!AE791&lt;&gt;"",'2. Enter scores'!$B791-'2. Enter scores'!AE791,"")</f>
        <v/>
      </c>
      <c r="AG787" s="125" t="str">
        <f>IF('2. Enter scores'!AF791&lt;&gt;"",'2. Enter scores'!$B791-'2. Enter scores'!AF791,"")</f>
        <v/>
      </c>
      <c r="AH787" s="125" t="str">
        <f>IF('2. Enter scores'!AG791&lt;&gt;"",'2. Enter scores'!$B791-'2. Enter scores'!AG791,"")</f>
        <v/>
      </c>
      <c r="AI787" s="125" t="str">
        <f>IF('2. Enter scores'!AH791&lt;&gt;"",'2. Enter scores'!$B791-'2. Enter scores'!AH791,"")</f>
        <v/>
      </c>
      <c r="AJ787" s="125" t="str">
        <f>IF('2. Enter scores'!AI791&lt;&gt;"",'2. Enter scores'!$B791-'2. Enter scores'!AI791,"")</f>
        <v/>
      </c>
      <c r="AK787" s="125" t="str">
        <f>IF('2. Enter scores'!AJ791&lt;&gt;"",'2. Enter scores'!$B791-'2. Enter scores'!AJ791,"")</f>
        <v/>
      </c>
      <c r="AL787" s="125" t="str">
        <f>IF('2. Enter scores'!AK791&lt;&gt;"",'2. Enter scores'!$B791-'2. Enter scores'!AK791,"")</f>
        <v/>
      </c>
      <c r="AM787" s="125" t="str">
        <f>IF('2. Enter scores'!AL791&lt;&gt;"",'2. Enter scores'!$B791-'2. Enter scores'!AL791,"")</f>
        <v/>
      </c>
      <c r="AN787" s="125" t="str">
        <f>IF('2. Enter scores'!AM791&lt;&gt;"",'2. Enter scores'!$B791-'2. Enter scores'!AM791,"")</f>
        <v/>
      </c>
      <c r="AO787" s="125" t="str">
        <f>IF('2. Enter scores'!AN791&lt;&gt;"",'2. Enter scores'!$B791-'2. Enter scores'!AN791,"")</f>
        <v/>
      </c>
      <c r="AP787" s="125" t="str">
        <f>IF('2. Enter scores'!AO791&lt;&gt;"",'2. Enter scores'!$B791-'2. Enter scores'!AO791,"")</f>
        <v/>
      </c>
      <c r="AQ787" s="125" t="str">
        <f>IF('2. Enter scores'!AP791&lt;&gt;"",'2. Enter scores'!$B791-'2. Enter scores'!AP791,"")</f>
        <v/>
      </c>
      <c r="AR787" s="125" t="str">
        <f>IF('2. Enter scores'!AQ791&lt;&gt;"",'2. Enter scores'!$B791-'2. Enter scores'!AQ791,"")</f>
        <v/>
      </c>
      <c r="AS787" s="125" t="str">
        <f>IF('2. Enter scores'!AR791&lt;&gt;"",'2. Enter scores'!$B791-'2. Enter scores'!AR791,"")</f>
        <v/>
      </c>
      <c r="AT787" s="125" t="str">
        <f>IF('2. Enter scores'!AS791&lt;&gt;"",'2. Enter scores'!$B791-'2. Enter scores'!AS791,"")</f>
        <v/>
      </c>
      <c r="AU787" s="125" t="str">
        <f>IF('2. Enter scores'!AT791&lt;&gt;"",'2. Enter scores'!$B791-'2. Enter scores'!AT791,"")</f>
        <v/>
      </c>
      <c r="AV787" s="125" t="str">
        <f>IF('2. Enter scores'!AU791&lt;&gt;"",'2. Enter scores'!$B791-'2. Enter scores'!AU791,"")</f>
        <v/>
      </c>
      <c r="AW787" s="125" t="str">
        <f>IF('2. Enter scores'!AV791&lt;&gt;"",'2. Enter scores'!$B791-'2. Enter scores'!AV791,"")</f>
        <v/>
      </c>
      <c r="AX787" s="125" t="str">
        <f>IF('2. Enter scores'!AW791&lt;&gt;"",'2. Enter scores'!$B791-'2. Enter scores'!AW791,"")</f>
        <v/>
      </c>
      <c r="AY787" s="125" t="str">
        <f>IF('2. Enter scores'!AX791&lt;&gt;"",'2. Enter scores'!$B791-'2. Enter scores'!AX791,"")</f>
        <v/>
      </c>
      <c r="AZ787" s="125" t="str">
        <f>IF('2. Enter scores'!AY791&lt;&gt;"",'2. Enter scores'!$B791-'2. Enter scores'!AY791,"")</f>
        <v/>
      </c>
      <c r="BA787" s="125" t="str">
        <f>IF('2. Enter scores'!AZ791&lt;&gt;"",'2. Enter scores'!$B791-'2. Enter scores'!AZ791,"")</f>
        <v/>
      </c>
      <c r="BB787" s="125" t="str">
        <f>IF('2. Enter scores'!BA791&lt;&gt;"",'2. Enter scores'!$B791-'2. Enter scores'!BA791,"")</f>
        <v/>
      </c>
      <c r="BC787" s="125" t="str">
        <f>IF('2. Enter scores'!BB791&lt;&gt;"",'2. Enter scores'!$B791-'2. Enter scores'!BB791,"")</f>
        <v/>
      </c>
      <c r="BD787" s="125" t="str">
        <f>IF('2. Enter scores'!BC791&lt;&gt;"",'2. Enter scores'!$B791-'2. Enter scores'!BC791,"")</f>
        <v/>
      </c>
      <c r="BE787" s="125" t="str">
        <f>IF('2. Enter scores'!BD791&lt;&gt;"",'2. Enter scores'!$B791-'2. Enter scores'!BD791,"")</f>
        <v/>
      </c>
      <c r="BF787" s="125" t="str">
        <f>IF('2. Enter scores'!BE791&lt;&gt;"",'2. Enter scores'!$B791-'2. Enter scores'!BE791,"")</f>
        <v/>
      </c>
      <c r="BG787" s="125" t="str">
        <f>IF('2. Enter scores'!BF791&lt;&gt;"",'2. Enter scores'!$B791-'2. Enter scores'!BF791,"")</f>
        <v/>
      </c>
      <c r="BH787" s="125" t="str">
        <f>IF('2. Enter scores'!BG791&lt;&gt;"",'2. Enter scores'!$B791-'2. Enter scores'!BG791,"")</f>
        <v/>
      </c>
      <c r="BI787" s="125" t="str">
        <f>IF('2. Enter scores'!BH791&lt;&gt;"",'2. Enter scores'!$B791-'2. Enter scores'!BH791,"")</f>
        <v/>
      </c>
      <c r="BJ787" s="125" t="str">
        <f>IF('2. Enter scores'!BI791&lt;&gt;"",'2. Enter scores'!$B791-'2. Enter scores'!BI791,"")</f>
        <v/>
      </c>
      <c r="BK787" s="125" t="str">
        <f>IF('2. Enter scores'!BJ791&lt;&gt;"",'2. Enter scores'!$B791-'2. Enter scores'!BJ791,"")</f>
        <v/>
      </c>
      <c r="BL787" s="125" t="str">
        <f>IF('2. Enter scores'!BK791&lt;&gt;"",'2. Enter scores'!$B791-'2. Enter scores'!BK791,"")</f>
        <v/>
      </c>
      <c r="BM787" s="125" t="str">
        <f>IF('2. Enter scores'!BL791&lt;&gt;"",'2. Enter scores'!$B791-'2. Enter scores'!BL791,"")</f>
        <v/>
      </c>
      <c r="BN787" s="125" t="str">
        <f>IF('2. Enter scores'!BM791&lt;&gt;"",'2. Enter scores'!$B791-'2. Enter scores'!BM791,"")</f>
        <v/>
      </c>
      <c r="BO787" s="125" t="str">
        <f>IF('2. Enter scores'!BN791&lt;&gt;"",'2. Enter scores'!$B791-'2. Enter scores'!BN791,"")</f>
        <v/>
      </c>
      <c r="BP787" s="108">
        <v>1000</v>
      </c>
    </row>
    <row r="788" spans="2:68" x14ac:dyDescent="0.35">
      <c r="B788" s="125" t="str">
        <f>IF('2. Enter scores'!A792&lt;&gt;"",'2. Enter scores'!A792,"")</f>
        <v/>
      </c>
      <c r="H788" s="125" t="str">
        <f>IF('2. Enter scores'!G792&lt;&gt;"",'2. Enter scores'!$B792-'2. Enter scores'!G792,"")</f>
        <v/>
      </c>
      <c r="I788" s="125" t="str">
        <f>IF('2. Enter scores'!H792&lt;&gt;"",'2. Enter scores'!$B792-'2. Enter scores'!H792,"")</f>
        <v/>
      </c>
      <c r="J788" s="125" t="str">
        <f>IF('2. Enter scores'!I792&lt;&gt;"",'2. Enter scores'!$B792-'2. Enter scores'!I792,"")</f>
        <v/>
      </c>
      <c r="K788" s="125" t="str">
        <f>IF('2. Enter scores'!J792&lt;&gt;"",'2. Enter scores'!$B792-'2. Enter scores'!J792,"")</f>
        <v/>
      </c>
      <c r="L788" s="125" t="str">
        <f>IF('2. Enter scores'!K792&lt;&gt;"",'2. Enter scores'!$B792-'2. Enter scores'!K792,"")</f>
        <v/>
      </c>
      <c r="M788" s="125" t="str">
        <f>IF('2. Enter scores'!L792&lt;&gt;"",'2. Enter scores'!$B792-'2. Enter scores'!L792,"")</f>
        <v/>
      </c>
      <c r="N788" s="125" t="str">
        <f>IF('2. Enter scores'!M792&lt;&gt;"",'2. Enter scores'!$B792-'2. Enter scores'!M792,"")</f>
        <v/>
      </c>
      <c r="O788" s="125" t="str">
        <f>IF('2. Enter scores'!N792&lt;&gt;"",'2. Enter scores'!$B792-'2. Enter scores'!N792,"")</f>
        <v/>
      </c>
      <c r="P788" s="125" t="str">
        <f>IF('2. Enter scores'!O792&lt;&gt;"",'2. Enter scores'!$B792-'2. Enter scores'!O792,"")</f>
        <v/>
      </c>
      <c r="Q788" s="125" t="str">
        <f>IF('2. Enter scores'!P792&lt;&gt;"",'2. Enter scores'!$B792-'2. Enter scores'!P792,"")</f>
        <v/>
      </c>
      <c r="R788" s="125" t="str">
        <f>IF('2. Enter scores'!Q792&lt;&gt;"",'2. Enter scores'!$B792-'2. Enter scores'!Q792,"")</f>
        <v/>
      </c>
      <c r="S788" s="125" t="str">
        <f>IF('2. Enter scores'!R792&lt;&gt;"",'2. Enter scores'!$B792-'2. Enter scores'!R792,"")</f>
        <v/>
      </c>
      <c r="T788" s="125" t="str">
        <f>IF('2. Enter scores'!S792&lt;&gt;"",'2. Enter scores'!$B792-'2. Enter scores'!S792,"")</f>
        <v/>
      </c>
      <c r="U788" s="125" t="str">
        <f>IF('2. Enter scores'!T792&lt;&gt;"",'2. Enter scores'!$B792-'2. Enter scores'!T792,"")</f>
        <v/>
      </c>
      <c r="V788" s="125" t="str">
        <f>IF('2. Enter scores'!U792&lt;&gt;"",'2. Enter scores'!$B792-'2. Enter scores'!U792,"")</f>
        <v/>
      </c>
      <c r="W788" s="125" t="str">
        <f>IF('2. Enter scores'!V792&lt;&gt;"",'2. Enter scores'!$B792-'2. Enter scores'!V792,"")</f>
        <v/>
      </c>
      <c r="X788" s="125" t="str">
        <f>IF('2. Enter scores'!W792&lt;&gt;"",'2. Enter scores'!$B792-'2. Enter scores'!W792,"")</f>
        <v/>
      </c>
      <c r="Y788" s="125" t="str">
        <f>IF('2. Enter scores'!X792&lt;&gt;"",'2. Enter scores'!$B792-'2. Enter scores'!X792,"")</f>
        <v/>
      </c>
      <c r="Z788" s="125" t="str">
        <f>IF('2. Enter scores'!Y792&lt;&gt;"",'2. Enter scores'!$B792-'2. Enter scores'!Y792,"")</f>
        <v/>
      </c>
      <c r="AA788" s="125" t="str">
        <f>IF('2. Enter scores'!Z792&lt;&gt;"",'2. Enter scores'!$B792-'2. Enter scores'!Z792,"")</f>
        <v/>
      </c>
      <c r="AB788" s="125" t="str">
        <f>IF('2. Enter scores'!AA792&lt;&gt;"",'2. Enter scores'!$B792-'2. Enter scores'!AA792,"")</f>
        <v/>
      </c>
      <c r="AC788" s="125" t="str">
        <f>IF('2. Enter scores'!AB792&lt;&gt;"",'2. Enter scores'!$B792-'2. Enter scores'!AB792,"")</f>
        <v/>
      </c>
      <c r="AD788" s="125" t="str">
        <f>IF('2. Enter scores'!AC792&lt;&gt;"",'2. Enter scores'!$B792-'2. Enter scores'!AC792,"")</f>
        <v/>
      </c>
      <c r="AE788" s="125" t="str">
        <f>IF('2. Enter scores'!AD792&lt;&gt;"",'2. Enter scores'!$B792-'2. Enter scores'!AD792,"")</f>
        <v/>
      </c>
      <c r="AF788" s="125" t="str">
        <f>IF('2. Enter scores'!AE792&lt;&gt;"",'2. Enter scores'!$B792-'2. Enter scores'!AE792,"")</f>
        <v/>
      </c>
      <c r="AG788" s="125" t="str">
        <f>IF('2. Enter scores'!AF792&lt;&gt;"",'2. Enter scores'!$B792-'2. Enter scores'!AF792,"")</f>
        <v/>
      </c>
      <c r="AH788" s="125" t="str">
        <f>IF('2. Enter scores'!AG792&lt;&gt;"",'2. Enter scores'!$B792-'2. Enter scores'!AG792,"")</f>
        <v/>
      </c>
      <c r="AI788" s="125" t="str">
        <f>IF('2. Enter scores'!AH792&lt;&gt;"",'2. Enter scores'!$B792-'2. Enter scores'!AH792,"")</f>
        <v/>
      </c>
      <c r="AJ788" s="125" t="str">
        <f>IF('2. Enter scores'!AI792&lt;&gt;"",'2. Enter scores'!$B792-'2. Enter scores'!AI792,"")</f>
        <v/>
      </c>
      <c r="AK788" s="125" t="str">
        <f>IF('2. Enter scores'!AJ792&lt;&gt;"",'2. Enter scores'!$B792-'2. Enter scores'!AJ792,"")</f>
        <v/>
      </c>
      <c r="AL788" s="125" t="str">
        <f>IF('2. Enter scores'!AK792&lt;&gt;"",'2. Enter scores'!$B792-'2. Enter scores'!AK792,"")</f>
        <v/>
      </c>
      <c r="AM788" s="125" t="str">
        <f>IF('2. Enter scores'!AL792&lt;&gt;"",'2. Enter scores'!$B792-'2. Enter scores'!AL792,"")</f>
        <v/>
      </c>
      <c r="AN788" s="125" t="str">
        <f>IF('2. Enter scores'!AM792&lt;&gt;"",'2. Enter scores'!$B792-'2. Enter scores'!AM792,"")</f>
        <v/>
      </c>
      <c r="AO788" s="125" t="str">
        <f>IF('2. Enter scores'!AN792&lt;&gt;"",'2. Enter scores'!$B792-'2. Enter scores'!AN792,"")</f>
        <v/>
      </c>
      <c r="AP788" s="125" t="str">
        <f>IF('2. Enter scores'!AO792&lt;&gt;"",'2. Enter scores'!$B792-'2. Enter scores'!AO792,"")</f>
        <v/>
      </c>
      <c r="AQ788" s="125" t="str">
        <f>IF('2. Enter scores'!AP792&lt;&gt;"",'2. Enter scores'!$B792-'2. Enter scores'!AP792,"")</f>
        <v/>
      </c>
      <c r="AR788" s="125" t="str">
        <f>IF('2. Enter scores'!AQ792&lt;&gt;"",'2. Enter scores'!$B792-'2. Enter scores'!AQ792,"")</f>
        <v/>
      </c>
      <c r="AS788" s="125" t="str">
        <f>IF('2. Enter scores'!AR792&lt;&gt;"",'2. Enter scores'!$B792-'2. Enter scores'!AR792,"")</f>
        <v/>
      </c>
      <c r="AT788" s="125" t="str">
        <f>IF('2. Enter scores'!AS792&lt;&gt;"",'2. Enter scores'!$B792-'2. Enter scores'!AS792,"")</f>
        <v/>
      </c>
      <c r="AU788" s="125" t="str">
        <f>IF('2. Enter scores'!AT792&lt;&gt;"",'2. Enter scores'!$B792-'2. Enter scores'!AT792,"")</f>
        <v/>
      </c>
      <c r="AV788" s="125" t="str">
        <f>IF('2. Enter scores'!AU792&lt;&gt;"",'2. Enter scores'!$B792-'2. Enter scores'!AU792,"")</f>
        <v/>
      </c>
      <c r="AW788" s="125" t="str">
        <f>IF('2. Enter scores'!AV792&lt;&gt;"",'2. Enter scores'!$B792-'2. Enter scores'!AV792,"")</f>
        <v/>
      </c>
      <c r="AX788" s="125" t="str">
        <f>IF('2. Enter scores'!AW792&lt;&gt;"",'2. Enter scores'!$B792-'2. Enter scores'!AW792,"")</f>
        <v/>
      </c>
      <c r="AY788" s="125" t="str">
        <f>IF('2. Enter scores'!AX792&lt;&gt;"",'2. Enter scores'!$B792-'2. Enter scores'!AX792,"")</f>
        <v/>
      </c>
      <c r="AZ788" s="125" t="str">
        <f>IF('2. Enter scores'!AY792&lt;&gt;"",'2. Enter scores'!$B792-'2. Enter scores'!AY792,"")</f>
        <v/>
      </c>
      <c r="BA788" s="125" t="str">
        <f>IF('2. Enter scores'!AZ792&lt;&gt;"",'2. Enter scores'!$B792-'2. Enter scores'!AZ792,"")</f>
        <v/>
      </c>
      <c r="BB788" s="125" t="str">
        <f>IF('2. Enter scores'!BA792&lt;&gt;"",'2. Enter scores'!$B792-'2. Enter scores'!BA792,"")</f>
        <v/>
      </c>
      <c r="BC788" s="125" t="str">
        <f>IF('2. Enter scores'!BB792&lt;&gt;"",'2. Enter scores'!$B792-'2. Enter scores'!BB792,"")</f>
        <v/>
      </c>
      <c r="BD788" s="125" t="str">
        <f>IF('2. Enter scores'!BC792&lt;&gt;"",'2. Enter scores'!$B792-'2. Enter scores'!BC792,"")</f>
        <v/>
      </c>
      <c r="BE788" s="125" t="str">
        <f>IF('2. Enter scores'!BD792&lt;&gt;"",'2. Enter scores'!$B792-'2. Enter scores'!BD792,"")</f>
        <v/>
      </c>
      <c r="BF788" s="125" t="str">
        <f>IF('2. Enter scores'!BE792&lt;&gt;"",'2. Enter scores'!$B792-'2. Enter scores'!BE792,"")</f>
        <v/>
      </c>
      <c r="BG788" s="125" t="str">
        <f>IF('2. Enter scores'!BF792&lt;&gt;"",'2. Enter scores'!$B792-'2. Enter scores'!BF792,"")</f>
        <v/>
      </c>
      <c r="BH788" s="125" t="str">
        <f>IF('2. Enter scores'!BG792&lt;&gt;"",'2. Enter scores'!$B792-'2. Enter scores'!BG792,"")</f>
        <v/>
      </c>
      <c r="BI788" s="125" t="str">
        <f>IF('2. Enter scores'!BH792&lt;&gt;"",'2. Enter scores'!$B792-'2. Enter scores'!BH792,"")</f>
        <v/>
      </c>
      <c r="BJ788" s="125" t="str">
        <f>IF('2. Enter scores'!BI792&lt;&gt;"",'2. Enter scores'!$B792-'2. Enter scores'!BI792,"")</f>
        <v/>
      </c>
      <c r="BK788" s="125" t="str">
        <f>IF('2. Enter scores'!BJ792&lt;&gt;"",'2. Enter scores'!$B792-'2. Enter scores'!BJ792,"")</f>
        <v/>
      </c>
      <c r="BL788" s="125" t="str">
        <f>IF('2. Enter scores'!BK792&lt;&gt;"",'2. Enter scores'!$B792-'2. Enter scores'!BK792,"")</f>
        <v/>
      </c>
      <c r="BM788" s="125" t="str">
        <f>IF('2. Enter scores'!BL792&lt;&gt;"",'2. Enter scores'!$B792-'2. Enter scores'!BL792,"")</f>
        <v/>
      </c>
      <c r="BN788" s="125" t="str">
        <f>IF('2. Enter scores'!BM792&lt;&gt;"",'2. Enter scores'!$B792-'2. Enter scores'!BM792,"")</f>
        <v/>
      </c>
      <c r="BO788" s="125" t="str">
        <f>IF('2. Enter scores'!BN792&lt;&gt;"",'2. Enter scores'!$B792-'2. Enter scores'!BN792,"")</f>
        <v/>
      </c>
      <c r="BP788" s="108">
        <v>1000</v>
      </c>
    </row>
    <row r="789" spans="2:68" x14ac:dyDescent="0.35">
      <c r="B789" s="125" t="str">
        <f>IF('2. Enter scores'!A793&lt;&gt;"",'2. Enter scores'!A793,"")</f>
        <v/>
      </c>
      <c r="H789" s="125" t="str">
        <f>IF('2. Enter scores'!G793&lt;&gt;"",'2. Enter scores'!$B793-'2. Enter scores'!G793,"")</f>
        <v/>
      </c>
      <c r="I789" s="125" t="str">
        <f>IF('2. Enter scores'!H793&lt;&gt;"",'2. Enter scores'!$B793-'2. Enter scores'!H793,"")</f>
        <v/>
      </c>
      <c r="J789" s="125" t="str">
        <f>IF('2. Enter scores'!I793&lt;&gt;"",'2. Enter scores'!$B793-'2. Enter scores'!I793,"")</f>
        <v/>
      </c>
      <c r="K789" s="125" t="str">
        <f>IF('2. Enter scores'!J793&lt;&gt;"",'2. Enter scores'!$B793-'2. Enter scores'!J793,"")</f>
        <v/>
      </c>
      <c r="L789" s="125" t="str">
        <f>IF('2. Enter scores'!K793&lt;&gt;"",'2. Enter scores'!$B793-'2. Enter scores'!K793,"")</f>
        <v/>
      </c>
      <c r="M789" s="125" t="str">
        <f>IF('2. Enter scores'!L793&lt;&gt;"",'2. Enter scores'!$B793-'2. Enter scores'!L793,"")</f>
        <v/>
      </c>
      <c r="N789" s="125" t="str">
        <f>IF('2. Enter scores'!M793&lt;&gt;"",'2. Enter scores'!$B793-'2. Enter scores'!M793,"")</f>
        <v/>
      </c>
      <c r="O789" s="125" t="str">
        <f>IF('2. Enter scores'!N793&lt;&gt;"",'2. Enter scores'!$B793-'2. Enter scores'!N793,"")</f>
        <v/>
      </c>
      <c r="P789" s="125" t="str">
        <f>IF('2. Enter scores'!O793&lt;&gt;"",'2. Enter scores'!$B793-'2. Enter scores'!O793,"")</f>
        <v/>
      </c>
      <c r="Q789" s="125" t="str">
        <f>IF('2. Enter scores'!P793&lt;&gt;"",'2. Enter scores'!$B793-'2. Enter scores'!P793,"")</f>
        <v/>
      </c>
      <c r="R789" s="125" t="str">
        <f>IF('2. Enter scores'!Q793&lt;&gt;"",'2. Enter scores'!$B793-'2. Enter scores'!Q793,"")</f>
        <v/>
      </c>
      <c r="S789" s="125" t="str">
        <f>IF('2. Enter scores'!R793&lt;&gt;"",'2. Enter scores'!$B793-'2. Enter scores'!R793,"")</f>
        <v/>
      </c>
      <c r="T789" s="125" t="str">
        <f>IF('2. Enter scores'!S793&lt;&gt;"",'2. Enter scores'!$B793-'2. Enter scores'!S793,"")</f>
        <v/>
      </c>
      <c r="U789" s="125" t="str">
        <f>IF('2. Enter scores'!T793&lt;&gt;"",'2. Enter scores'!$B793-'2. Enter scores'!T793,"")</f>
        <v/>
      </c>
      <c r="V789" s="125" t="str">
        <f>IF('2. Enter scores'!U793&lt;&gt;"",'2. Enter scores'!$B793-'2. Enter scores'!U793,"")</f>
        <v/>
      </c>
      <c r="W789" s="125" t="str">
        <f>IF('2. Enter scores'!V793&lt;&gt;"",'2. Enter scores'!$B793-'2. Enter scores'!V793,"")</f>
        <v/>
      </c>
      <c r="X789" s="125" t="str">
        <f>IF('2. Enter scores'!W793&lt;&gt;"",'2. Enter scores'!$B793-'2. Enter scores'!W793,"")</f>
        <v/>
      </c>
      <c r="Y789" s="125" t="str">
        <f>IF('2. Enter scores'!X793&lt;&gt;"",'2. Enter scores'!$B793-'2. Enter scores'!X793,"")</f>
        <v/>
      </c>
      <c r="Z789" s="125" t="str">
        <f>IF('2. Enter scores'!Y793&lt;&gt;"",'2. Enter scores'!$B793-'2. Enter scores'!Y793,"")</f>
        <v/>
      </c>
      <c r="AA789" s="125" t="str">
        <f>IF('2. Enter scores'!Z793&lt;&gt;"",'2. Enter scores'!$B793-'2. Enter scores'!Z793,"")</f>
        <v/>
      </c>
      <c r="AB789" s="125" t="str">
        <f>IF('2. Enter scores'!AA793&lt;&gt;"",'2. Enter scores'!$B793-'2. Enter scores'!AA793,"")</f>
        <v/>
      </c>
      <c r="AC789" s="125" t="str">
        <f>IF('2. Enter scores'!AB793&lt;&gt;"",'2. Enter scores'!$B793-'2. Enter scores'!AB793,"")</f>
        <v/>
      </c>
      <c r="AD789" s="125" t="str">
        <f>IF('2. Enter scores'!AC793&lt;&gt;"",'2. Enter scores'!$B793-'2. Enter scores'!AC793,"")</f>
        <v/>
      </c>
      <c r="AE789" s="125" t="str">
        <f>IF('2. Enter scores'!AD793&lt;&gt;"",'2. Enter scores'!$B793-'2. Enter scores'!AD793,"")</f>
        <v/>
      </c>
      <c r="AF789" s="125" t="str">
        <f>IF('2. Enter scores'!AE793&lt;&gt;"",'2. Enter scores'!$B793-'2. Enter scores'!AE793,"")</f>
        <v/>
      </c>
      <c r="AG789" s="125" t="str">
        <f>IF('2. Enter scores'!AF793&lt;&gt;"",'2. Enter scores'!$B793-'2. Enter scores'!AF793,"")</f>
        <v/>
      </c>
      <c r="AH789" s="125" t="str">
        <f>IF('2. Enter scores'!AG793&lt;&gt;"",'2. Enter scores'!$B793-'2. Enter scores'!AG793,"")</f>
        <v/>
      </c>
      <c r="AI789" s="125" t="str">
        <f>IF('2. Enter scores'!AH793&lt;&gt;"",'2. Enter scores'!$B793-'2. Enter scores'!AH793,"")</f>
        <v/>
      </c>
      <c r="AJ789" s="125" t="str">
        <f>IF('2. Enter scores'!AI793&lt;&gt;"",'2. Enter scores'!$B793-'2. Enter scores'!AI793,"")</f>
        <v/>
      </c>
      <c r="AK789" s="125" t="str">
        <f>IF('2. Enter scores'!AJ793&lt;&gt;"",'2. Enter scores'!$B793-'2. Enter scores'!AJ793,"")</f>
        <v/>
      </c>
      <c r="AL789" s="125" t="str">
        <f>IF('2. Enter scores'!AK793&lt;&gt;"",'2. Enter scores'!$B793-'2. Enter scores'!AK793,"")</f>
        <v/>
      </c>
      <c r="AM789" s="125" t="str">
        <f>IF('2. Enter scores'!AL793&lt;&gt;"",'2. Enter scores'!$B793-'2. Enter scores'!AL793,"")</f>
        <v/>
      </c>
      <c r="AN789" s="125" t="str">
        <f>IF('2. Enter scores'!AM793&lt;&gt;"",'2. Enter scores'!$B793-'2. Enter scores'!AM793,"")</f>
        <v/>
      </c>
      <c r="AO789" s="125" t="str">
        <f>IF('2. Enter scores'!AN793&lt;&gt;"",'2. Enter scores'!$B793-'2. Enter scores'!AN793,"")</f>
        <v/>
      </c>
      <c r="AP789" s="125" t="str">
        <f>IF('2. Enter scores'!AO793&lt;&gt;"",'2. Enter scores'!$B793-'2. Enter scores'!AO793,"")</f>
        <v/>
      </c>
      <c r="AQ789" s="125" t="str">
        <f>IF('2. Enter scores'!AP793&lt;&gt;"",'2. Enter scores'!$B793-'2. Enter scores'!AP793,"")</f>
        <v/>
      </c>
      <c r="AR789" s="125" t="str">
        <f>IF('2. Enter scores'!AQ793&lt;&gt;"",'2. Enter scores'!$B793-'2. Enter scores'!AQ793,"")</f>
        <v/>
      </c>
      <c r="AS789" s="125" t="str">
        <f>IF('2. Enter scores'!AR793&lt;&gt;"",'2. Enter scores'!$B793-'2. Enter scores'!AR793,"")</f>
        <v/>
      </c>
      <c r="AT789" s="125" t="str">
        <f>IF('2. Enter scores'!AS793&lt;&gt;"",'2. Enter scores'!$B793-'2. Enter scores'!AS793,"")</f>
        <v/>
      </c>
      <c r="AU789" s="125" t="str">
        <f>IF('2. Enter scores'!AT793&lt;&gt;"",'2. Enter scores'!$B793-'2. Enter scores'!AT793,"")</f>
        <v/>
      </c>
      <c r="AV789" s="125" t="str">
        <f>IF('2. Enter scores'!AU793&lt;&gt;"",'2. Enter scores'!$B793-'2. Enter scores'!AU793,"")</f>
        <v/>
      </c>
      <c r="AW789" s="125" t="str">
        <f>IF('2. Enter scores'!AV793&lt;&gt;"",'2. Enter scores'!$B793-'2. Enter scores'!AV793,"")</f>
        <v/>
      </c>
      <c r="AX789" s="125" t="str">
        <f>IF('2. Enter scores'!AW793&lt;&gt;"",'2. Enter scores'!$B793-'2. Enter scores'!AW793,"")</f>
        <v/>
      </c>
      <c r="AY789" s="125" t="str">
        <f>IF('2. Enter scores'!AX793&lt;&gt;"",'2. Enter scores'!$B793-'2. Enter scores'!AX793,"")</f>
        <v/>
      </c>
      <c r="AZ789" s="125" t="str">
        <f>IF('2. Enter scores'!AY793&lt;&gt;"",'2. Enter scores'!$B793-'2. Enter scores'!AY793,"")</f>
        <v/>
      </c>
      <c r="BA789" s="125" t="str">
        <f>IF('2. Enter scores'!AZ793&lt;&gt;"",'2. Enter scores'!$B793-'2. Enter scores'!AZ793,"")</f>
        <v/>
      </c>
      <c r="BB789" s="125" t="str">
        <f>IF('2. Enter scores'!BA793&lt;&gt;"",'2. Enter scores'!$B793-'2. Enter scores'!BA793,"")</f>
        <v/>
      </c>
      <c r="BC789" s="125" t="str">
        <f>IF('2. Enter scores'!BB793&lt;&gt;"",'2. Enter scores'!$B793-'2. Enter scores'!BB793,"")</f>
        <v/>
      </c>
      <c r="BD789" s="125" t="str">
        <f>IF('2. Enter scores'!BC793&lt;&gt;"",'2. Enter scores'!$B793-'2. Enter scores'!BC793,"")</f>
        <v/>
      </c>
      <c r="BE789" s="125" t="str">
        <f>IF('2. Enter scores'!BD793&lt;&gt;"",'2. Enter scores'!$B793-'2. Enter scores'!BD793,"")</f>
        <v/>
      </c>
      <c r="BF789" s="125" t="str">
        <f>IF('2. Enter scores'!BE793&lt;&gt;"",'2. Enter scores'!$B793-'2. Enter scores'!BE793,"")</f>
        <v/>
      </c>
      <c r="BG789" s="125" t="str">
        <f>IF('2. Enter scores'!BF793&lt;&gt;"",'2. Enter scores'!$B793-'2. Enter scores'!BF793,"")</f>
        <v/>
      </c>
      <c r="BH789" s="125" t="str">
        <f>IF('2. Enter scores'!BG793&lt;&gt;"",'2. Enter scores'!$B793-'2. Enter scores'!BG793,"")</f>
        <v/>
      </c>
      <c r="BI789" s="125" t="str">
        <f>IF('2. Enter scores'!BH793&lt;&gt;"",'2. Enter scores'!$B793-'2. Enter scores'!BH793,"")</f>
        <v/>
      </c>
      <c r="BJ789" s="125" t="str">
        <f>IF('2. Enter scores'!BI793&lt;&gt;"",'2. Enter scores'!$B793-'2. Enter scores'!BI793,"")</f>
        <v/>
      </c>
      <c r="BK789" s="125" t="str">
        <f>IF('2. Enter scores'!BJ793&lt;&gt;"",'2. Enter scores'!$B793-'2. Enter scores'!BJ793,"")</f>
        <v/>
      </c>
      <c r="BL789" s="125" t="str">
        <f>IF('2. Enter scores'!BK793&lt;&gt;"",'2. Enter scores'!$B793-'2. Enter scores'!BK793,"")</f>
        <v/>
      </c>
      <c r="BM789" s="125" t="str">
        <f>IF('2. Enter scores'!BL793&lt;&gt;"",'2. Enter scores'!$B793-'2. Enter scores'!BL793,"")</f>
        <v/>
      </c>
      <c r="BN789" s="125" t="str">
        <f>IF('2. Enter scores'!BM793&lt;&gt;"",'2. Enter scores'!$B793-'2. Enter scores'!BM793,"")</f>
        <v/>
      </c>
      <c r="BO789" s="125" t="str">
        <f>IF('2. Enter scores'!BN793&lt;&gt;"",'2. Enter scores'!$B793-'2. Enter scores'!BN793,"")</f>
        <v/>
      </c>
      <c r="BP789" s="108">
        <v>1000</v>
      </c>
    </row>
    <row r="790" spans="2:68" x14ac:dyDescent="0.35">
      <c r="B790" s="125" t="str">
        <f>IF('2. Enter scores'!A794&lt;&gt;"",'2. Enter scores'!A794,"")</f>
        <v/>
      </c>
      <c r="H790" s="125" t="str">
        <f>IF('2. Enter scores'!G794&lt;&gt;"",'2. Enter scores'!$B794-'2. Enter scores'!G794,"")</f>
        <v/>
      </c>
      <c r="I790" s="125" t="str">
        <f>IF('2. Enter scores'!H794&lt;&gt;"",'2. Enter scores'!$B794-'2. Enter scores'!H794,"")</f>
        <v/>
      </c>
      <c r="J790" s="125" t="str">
        <f>IF('2. Enter scores'!I794&lt;&gt;"",'2. Enter scores'!$B794-'2. Enter scores'!I794,"")</f>
        <v/>
      </c>
      <c r="K790" s="125" t="str">
        <f>IF('2. Enter scores'!J794&lt;&gt;"",'2. Enter scores'!$B794-'2. Enter scores'!J794,"")</f>
        <v/>
      </c>
      <c r="L790" s="125" t="str">
        <f>IF('2. Enter scores'!K794&lt;&gt;"",'2. Enter scores'!$B794-'2. Enter scores'!K794,"")</f>
        <v/>
      </c>
      <c r="M790" s="125" t="str">
        <f>IF('2. Enter scores'!L794&lt;&gt;"",'2. Enter scores'!$B794-'2. Enter scores'!L794,"")</f>
        <v/>
      </c>
      <c r="N790" s="125" t="str">
        <f>IF('2. Enter scores'!M794&lt;&gt;"",'2. Enter scores'!$B794-'2. Enter scores'!M794,"")</f>
        <v/>
      </c>
      <c r="O790" s="125" t="str">
        <f>IF('2. Enter scores'!N794&lt;&gt;"",'2. Enter scores'!$B794-'2. Enter scores'!N794,"")</f>
        <v/>
      </c>
      <c r="P790" s="125" t="str">
        <f>IF('2. Enter scores'!O794&lt;&gt;"",'2. Enter scores'!$B794-'2. Enter scores'!O794,"")</f>
        <v/>
      </c>
      <c r="Q790" s="125" t="str">
        <f>IF('2. Enter scores'!P794&lt;&gt;"",'2. Enter scores'!$B794-'2. Enter scores'!P794,"")</f>
        <v/>
      </c>
      <c r="R790" s="125" t="str">
        <f>IF('2. Enter scores'!Q794&lt;&gt;"",'2. Enter scores'!$B794-'2. Enter scores'!Q794,"")</f>
        <v/>
      </c>
      <c r="S790" s="125" t="str">
        <f>IF('2. Enter scores'!R794&lt;&gt;"",'2. Enter scores'!$B794-'2. Enter scores'!R794,"")</f>
        <v/>
      </c>
      <c r="T790" s="125" t="str">
        <f>IF('2. Enter scores'!S794&lt;&gt;"",'2. Enter scores'!$B794-'2. Enter scores'!S794,"")</f>
        <v/>
      </c>
      <c r="U790" s="125" t="str">
        <f>IF('2. Enter scores'!T794&lt;&gt;"",'2. Enter scores'!$B794-'2. Enter scores'!T794,"")</f>
        <v/>
      </c>
      <c r="V790" s="125" t="str">
        <f>IF('2. Enter scores'!U794&lt;&gt;"",'2. Enter scores'!$B794-'2. Enter scores'!U794,"")</f>
        <v/>
      </c>
      <c r="W790" s="125" t="str">
        <f>IF('2. Enter scores'!V794&lt;&gt;"",'2. Enter scores'!$B794-'2. Enter scores'!V794,"")</f>
        <v/>
      </c>
      <c r="X790" s="125" t="str">
        <f>IF('2. Enter scores'!W794&lt;&gt;"",'2. Enter scores'!$B794-'2. Enter scores'!W794,"")</f>
        <v/>
      </c>
      <c r="Y790" s="125" t="str">
        <f>IF('2. Enter scores'!X794&lt;&gt;"",'2. Enter scores'!$B794-'2. Enter scores'!X794,"")</f>
        <v/>
      </c>
      <c r="Z790" s="125" t="str">
        <f>IF('2. Enter scores'!Y794&lt;&gt;"",'2. Enter scores'!$B794-'2. Enter scores'!Y794,"")</f>
        <v/>
      </c>
      <c r="AA790" s="125" t="str">
        <f>IF('2. Enter scores'!Z794&lt;&gt;"",'2. Enter scores'!$B794-'2. Enter scores'!Z794,"")</f>
        <v/>
      </c>
      <c r="AB790" s="125" t="str">
        <f>IF('2. Enter scores'!AA794&lt;&gt;"",'2. Enter scores'!$B794-'2. Enter scores'!AA794,"")</f>
        <v/>
      </c>
      <c r="AC790" s="125" t="str">
        <f>IF('2. Enter scores'!AB794&lt;&gt;"",'2. Enter scores'!$B794-'2. Enter scores'!AB794,"")</f>
        <v/>
      </c>
      <c r="AD790" s="125" t="str">
        <f>IF('2. Enter scores'!AC794&lt;&gt;"",'2. Enter scores'!$B794-'2. Enter scores'!AC794,"")</f>
        <v/>
      </c>
      <c r="AE790" s="125" t="str">
        <f>IF('2. Enter scores'!AD794&lt;&gt;"",'2. Enter scores'!$B794-'2. Enter scores'!AD794,"")</f>
        <v/>
      </c>
      <c r="AF790" s="125" t="str">
        <f>IF('2. Enter scores'!AE794&lt;&gt;"",'2. Enter scores'!$B794-'2. Enter scores'!AE794,"")</f>
        <v/>
      </c>
      <c r="AG790" s="125" t="str">
        <f>IF('2. Enter scores'!AF794&lt;&gt;"",'2. Enter scores'!$B794-'2. Enter scores'!AF794,"")</f>
        <v/>
      </c>
      <c r="AH790" s="125" t="str">
        <f>IF('2. Enter scores'!AG794&lt;&gt;"",'2. Enter scores'!$B794-'2. Enter scores'!AG794,"")</f>
        <v/>
      </c>
      <c r="AI790" s="125" t="str">
        <f>IF('2. Enter scores'!AH794&lt;&gt;"",'2. Enter scores'!$B794-'2. Enter scores'!AH794,"")</f>
        <v/>
      </c>
      <c r="AJ790" s="125" t="str">
        <f>IF('2. Enter scores'!AI794&lt;&gt;"",'2. Enter scores'!$B794-'2. Enter scores'!AI794,"")</f>
        <v/>
      </c>
      <c r="AK790" s="125" t="str">
        <f>IF('2. Enter scores'!AJ794&lt;&gt;"",'2. Enter scores'!$B794-'2. Enter scores'!AJ794,"")</f>
        <v/>
      </c>
      <c r="AL790" s="125" t="str">
        <f>IF('2. Enter scores'!AK794&lt;&gt;"",'2. Enter scores'!$B794-'2. Enter scores'!AK794,"")</f>
        <v/>
      </c>
      <c r="AM790" s="125" t="str">
        <f>IF('2. Enter scores'!AL794&lt;&gt;"",'2. Enter scores'!$B794-'2. Enter scores'!AL794,"")</f>
        <v/>
      </c>
      <c r="AN790" s="125" t="str">
        <f>IF('2. Enter scores'!AM794&lt;&gt;"",'2. Enter scores'!$B794-'2. Enter scores'!AM794,"")</f>
        <v/>
      </c>
      <c r="AO790" s="125" t="str">
        <f>IF('2. Enter scores'!AN794&lt;&gt;"",'2. Enter scores'!$B794-'2. Enter scores'!AN794,"")</f>
        <v/>
      </c>
      <c r="AP790" s="125" t="str">
        <f>IF('2. Enter scores'!AO794&lt;&gt;"",'2. Enter scores'!$B794-'2. Enter scores'!AO794,"")</f>
        <v/>
      </c>
      <c r="AQ790" s="125" t="str">
        <f>IF('2. Enter scores'!AP794&lt;&gt;"",'2. Enter scores'!$B794-'2. Enter scores'!AP794,"")</f>
        <v/>
      </c>
      <c r="AR790" s="125" t="str">
        <f>IF('2. Enter scores'!AQ794&lt;&gt;"",'2. Enter scores'!$B794-'2. Enter scores'!AQ794,"")</f>
        <v/>
      </c>
      <c r="AS790" s="125" t="str">
        <f>IF('2. Enter scores'!AR794&lt;&gt;"",'2. Enter scores'!$B794-'2. Enter scores'!AR794,"")</f>
        <v/>
      </c>
      <c r="AT790" s="125" t="str">
        <f>IF('2. Enter scores'!AS794&lt;&gt;"",'2. Enter scores'!$B794-'2. Enter scores'!AS794,"")</f>
        <v/>
      </c>
      <c r="AU790" s="125" t="str">
        <f>IF('2. Enter scores'!AT794&lt;&gt;"",'2. Enter scores'!$B794-'2. Enter scores'!AT794,"")</f>
        <v/>
      </c>
      <c r="AV790" s="125" t="str">
        <f>IF('2. Enter scores'!AU794&lt;&gt;"",'2. Enter scores'!$B794-'2. Enter scores'!AU794,"")</f>
        <v/>
      </c>
      <c r="AW790" s="125" t="str">
        <f>IF('2. Enter scores'!AV794&lt;&gt;"",'2. Enter scores'!$B794-'2. Enter scores'!AV794,"")</f>
        <v/>
      </c>
      <c r="AX790" s="125" t="str">
        <f>IF('2. Enter scores'!AW794&lt;&gt;"",'2. Enter scores'!$B794-'2. Enter scores'!AW794,"")</f>
        <v/>
      </c>
      <c r="AY790" s="125" t="str">
        <f>IF('2. Enter scores'!AX794&lt;&gt;"",'2. Enter scores'!$B794-'2. Enter scores'!AX794,"")</f>
        <v/>
      </c>
      <c r="AZ790" s="125" t="str">
        <f>IF('2. Enter scores'!AY794&lt;&gt;"",'2. Enter scores'!$B794-'2. Enter scores'!AY794,"")</f>
        <v/>
      </c>
      <c r="BA790" s="125" t="str">
        <f>IF('2. Enter scores'!AZ794&lt;&gt;"",'2. Enter scores'!$B794-'2. Enter scores'!AZ794,"")</f>
        <v/>
      </c>
      <c r="BB790" s="125" t="str">
        <f>IF('2. Enter scores'!BA794&lt;&gt;"",'2. Enter scores'!$B794-'2. Enter scores'!BA794,"")</f>
        <v/>
      </c>
      <c r="BC790" s="125" t="str">
        <f>IF('2. Enter scores'!BB794&lt;&gt;"",'2. Enter scores'!$B794-'2. Enter scores'!BB794,"")</f>
        <v/>
      </c>
      <c r="BD790" s="125" t="str">
        <f>IF('2. Enter scores'!BC794&lt;&gt;"",'2. Enter scores'!$B794-'2. Enter scores'!BC794,"")</f>
        <v/>
      </c>
      <c r="BE790" s="125" t="str">
        <f>IF('2. Enter scores'!BD794&lt;&gt;"",'2. Enter scores'!$B794-'2. Enter scores'!BD794,"")</f>
        <v/>
      </c>
      <c r="BF790" s="125" t="str">
        <f>IF('2. Enter scores'!BE794&lt;&gt;"",'2. Enter scores'!$B794-'2. Enter scores'!BE794,"")</f>
        <v/>
      </c>
      <c r="BG790" s="125" t="str">
        <f>IF('2. Enter scores'!BF794&lt;&gt;"",'2. Enter scores'!$B794-'2. Enter scores'!BF794,"")</f>
        <v/>
      </c>
      <c r="BH790" s="125" t="str">
        <f>IF('2. Enter scores'!BG794&lt;&gt;"",'2. Enter scores'!$B794-'2. Enter scores'!BG794,"")</f>
        <v/>
      </c>
      <c r="BI790" s="125" t="str">
        <f>IF('2. Enter scores'!BH794&lt;&gt;"",'2. Enter scores'!$B794-'2. Enter scores'!BH794,"")</f>
        <v/>
      </c>
      <c r="BJ790" s="125" t="str">
        <f>IF('2. Enter scores'!BI794&lt;&gt;"",'2. Enter scores'!$B794-'2. Enter scores'!BI794,"")</f>
        <v/>
      </c>
      <c r="BK790" s="125" t="str">
        <f>IF('2. Enter scores'!BJ794&lt;&gt;"",'2. Enter scores'!$B794-'2. Enter scores'!BJ794,"")</f>
        <v/>
      </c>
      <c r="BL790" s="125" t="str">
        <f>IF('2. Enter scores'!BK794&lt;&gt;"",'2. Enter scores'!$B794-'2. Enter scores'!BK794,"")</f>
        <v/>
      </c>
      <c r="BM790" s="125" t="str">
        <f>IF('2. Enter scores'!BL794&lt;&gt;"",'2. Enter scores'!$B794-'2. Enter scores'!BL794,"")</f>
        <v/>
      </c>
      <c r="BN790" s="125" t="str">
        <f>IF('2. Enter scores'!BM794&lt;&gt;"",'2. Enter scores'!$B794-'2. Enter scores'!BM794,"")</f>
        <v/>
      </c>
      <c r="BO790" s="125" t="str">
        <f>IF('2. Enter scores'!BN794&lt;&gt;"",'2. Enter scores'!$B794-'2. Enter scores'!BN794,"")</f>
        <v/>
      </c>
      <c r="BP790" s="108">
        <v>1000</v>
      </c>
    </row>
    <row r="791" spans="2:68" x14ac:dyDescent="0.35">
      <c r="B791" s="125" t="str">
        <f>IF('2. Enter scores'!A795&lt;&gt;"",'2. Enter scores'!A795,"")</f>
        <v/>
      </c>
      <c r="H791" s="125" t="str">
        <f>IF('2. Enter scores'!G795&lt;&gt;"",'2. Enter scores'!$B795-'2. Enter scores'!G795,"")</f>
        <v/>
      </c>
      <c r="I791" s="125" t="str">
        <f>IF('2. Enter scores'!H795&lt;&gt;"",'2. Enter scores'!$B795-'2. Enter scores'!H795,"")</f>
        <v/>
      </c>
      <c r="J791" s="125" t="str">
        <f>IF('2. Enter scores'!I795&lt;&gt;"",'2. Enter scores'!$B795-'2. Enter scores'!I795,"")</f>
        <v/>
      </c>
      <c r="K791" s="125" t="str">
        <f>IF('2. Enter scores'!J795&lt;&gt;"",'2. Enter scores'!$B795-'2. Enter scores'!J795,"")</f>
        <v/>
      </c>
      <c r="L791" s="125" t="str">
        <f>IF('2. Enter scores'!K795&lt;&gt;"",'2. Enter scores'!$B795-'2. Enter scores'!K795,"")</f>
        <v/>
      </c>
      <c r="M791" s="125" t="str">
        <f>IF('2. Enter scores'!L795&lt;&gt;"",'2. Enter scores'!$B795-'2. Enter scores'!L795,"")</f>
        <v/>
      </c>
      <c r="N791" s="125" t="str">
        <f>IF('2. Enter scores'!M795&lt;&gt;"",'2. Enter scores'!$B795-'2. Enter scores'!M795,"")</f>
        <v/>
      </c>
      <c r="O791" s="125" t="str">
        <f>IF('2. Enter scores'!N795&lt;&gt;"",'2. Enter scores'!$B795-'2. Enter scores'!N795,"")</f>
        <v/>
      </c>
      <c r="P791" s="125" t="str">
        <f>IF('2. Enter scores'!O795&lt;&gt;"",'2. Enter scores'!$B795-'2. Enter scores'!O795,"")</f>
        <v/>
      </c>
      <c r="Q791" s="125" t="str">
        <f>IF('2. Enter scores'!P795&lt;&gt;"",'2. Enter scores'!$B795-'2. Enter scores'!P795,"")</f>
        <v/>
      </c>
      <c r="R791" s="125" t="str">
        <f>IF('2. Enter scores'!Q795&lt;&gt;"",'2. Enter scores'!$B795-'2. Enter scores'!Q795,"")</f>
        <v/>
      </c>
      <c r="S791" s="125" t="str">
        <f>IF('2. Enter scores'!R795&lt;&gt;"",'2. Enter scores'!$B795-'2. Enter scores'!R795,"")</f>
        <v/>
      </c>
      <c r="T791" s="125" t="str">
        <f>IF('2. Enter scores'!S795&lt;&gt;"",'2. Enter scores'!$B795-'2. Enter scores'!S795,"")</f>
        <v/>
      </c>
      <c r="U791" s="125" t="str">
        <f>IF('2. Enter scores'!T795&lt;&gt;"",'2. Enter scores'!$B795-'2. Enter scores'!T795,"")</f>
        <v/>
      </c>
      <c r="V791" s="125" t="str">
        <f>IF('2. Enter scores'!U795&lt;&gt;"",'2. Enter scores'!$B795-'2. Enter scores'!U795,"")</f>
        <v/>
      </c>
      <c r="W791" s="125" t="str">
        <f>IF('2. Enter scores'!V795&lt;&gt;"",'2. Enter scores'!$B795-'2. Enter scores'!V795,"")</f>
        <v/>
      </c>
      <c r="X791" s="125" t="str">
        <f>IF('2. Enter scores'!W795&lt;&gt;"",'2. Enter scores'!$B795-'2. Enter scores'!W795,"")</f>
        <v/>
      </c>
      <c r="Y791" s="125" t="str">
        <f>IF('2. Enter scores'!X795&lt;&gt;"",'2. Enter scores'!$B795-'2. Enter scores'!X795,"")</f>
        <v/>
      </c>
      <c r="Z791" s="125" t="str">
        <f>IF('2. Enter scores'!Y795&lt;&gt;"",'2. Enter scores'!$B795-'2. Enter scores'!Y795,"")</f>
        <v/>
      </c>
      <c r="AA791" s="125" t="str">
        <f>IF('2. Enter scores'!Z795&lt;&gt;"",'2. Enter scores'!$B795-'2. Enter scores'!Z795,"")</f>
        <v/>
      </c>
      <c r="AB791" s="125" t="str">
        <f>IF('2. Enter scores'!AA795&lt;&gt;"",'2. Enter scores'!$B795-'2. Enter scores'!AA795,"")</f>
        <v/>
      </c>
      <c r="AC791" s="125" t="str">
        <f>IF('2. Enter scores'!AB795&lt;&gt;"",'2. Enter scores'!$B795-'2. Enter scores'!AB795,"")</f>
        <v/>
      </c>
      <c r="AD791" s="125" t="str">
        <f>IF('2. Enter scores'!AC795&lt;&gt;"",'2. Enter scores'!$B795-'2. Enter scores'!AC795,"")</f>
        <v/>
      </c>
      <c r="AE791" s="125" t="str">
        <f>IF('2. Enter scores'!AD795&lt;&gt;"",'2. Enter scores'!$B795-'2. Enter scores'!AD795,"")</f>
        <v/>
      </c>
      <c r="AF791" s="125" t="str">
        <f>IF('2. Enter scores'!AE795&lt;&gt;"",'2. Enter scores'!$B795-'2. Enter scores'!AE795,"")</f>
        <v/>
      </c>
      <c r="AG791" s="125" t="str">
        <f>IF('2. Enter scores'!AF795&lt;&gt;"",'2. Enter scores'!$B795-'2. Enter scores'!AF795,"")</f>
        <v/>
      </c>
      <c r="AH791" s="125" t="str">
        <f>IF('2. Enter scores'!AG795&lt;&gt;"",'2. Enter scores'!$B795-'2. Enter scores'!AG795,"")</f>
        <v/>
      </c>
      <c r="AI791" s="125" t="str">
        <f>IF('2. Enter scores'!AH795&lt;&gt;"",'2. Enter scores'!$B795-'2. Enter scores'!AH795,"")</f>
        <v/>
      </c>
      <c r="AJ791" s="125" t="str">
        <f>IF('2. Enter scores'!AI795&lt;&gt;"",'2. Enter scores'!$B795-'2. Enter scores'!AI795,"")</f>
        <v/>
      </c>
      <c r="AK791" s="125" t="str">
        <f>IF('2. Enter scores'!AJ795&lt;&gt;"",'2. Enter scores'!$B795-'2. Enter scores'!AJ795,"")</f>
        <v/>
      </c>
      <c r="AL791" s="125" t="str">
        <f>IF('2. Enter scores'!AK795&lt;&gt;"",'2. Enter scores'!$B795-'2. Enter scores'!AK795,"")</f>
        <v/>
      </c>
      <c r="AM791" s="125" t="str">
        <f>IF('2. Enter scores'!AL795&lt;&gt;"",'2. Enter scores'!$B795-'2. Enter scores'!AL795,"")</f>
        <v/>
      </c>
      <c r="AN791" s="125" t="str">
        <f>IF('2. Enter scores'!AM795&lt;&gt;"",'2. Enter scores'!$B795-'2. Enter scores'!AM795,"")</f>
        <v/>
      </c>
      <c r="AO791" s="125" t="str">
        <f>IF('2. Enter scores'!AN795&lt;&gt;"",'2. Enter scores'!$B795-'2. Enter scores'!AN795,"")</f>
        <v/>
      </c>
      <c r="AP791" s="125" t="str">
        <f>IF('2. Enter scores'!AO795&lt;&gt;"",'2. Enter scores'!$B795-'2. Enter scores'!AO795,"")</f>
        <v/>
      </c>
      <c r="AQ791" s="125" t="str">
        <f>IF('2. Enter scores'!AP795&lt;&gt;"",'2. Enter scores'!$B795-'2. Enter scores'!AP795,"")</f>
        <v/>
      </c>
      <c r="AR791" s="125" t="str">
        <f>IF('2. Enter scores'!AQ795&lt;&gt;"",'2. Enter scores'!$B795-'2. Enter scores'!AQ795,"")</f>
        <v/>
      </c>
      <c r="AS791" s="125" t="str">
        <f>IF('2. Enter scores'!AR795&lt;&gt;"",'2. Enter scores'!$B795-'2. Enter scores'!AR795,"")</f>
        <v/>
      </c>
      <c r="AT791" s="125" t="str">
        <f>IF('2. Enter scores'!AS795&lt;&gt;"",'2. Enter scores'!$B795-'2. Enter scores'!AS795,"")</f>
        <v/>
      </c>
      <c r="AU791" s="125" t="str">
        <f>IF('2. Enter scores'!AT795&lt;&gt;"",'2. Enter scores'!$B795-'2. Enter scores'!AT795,"")</f>
        <v/>
      </c>
      <c r="AV791" s="125" t="str">
        <f>IF('2. Enter scores'!AU795&lt;&gt;"",'2. Enter scores'!$B795-'2. Enter scores'!AU795,"")</f>
        <v/>
      </c>
      <c r="AW791" s="125" t="str">
        <f>IF('2. Enter scores'!AV795&lt;&gt;"",'2. Enter scores'!$B795-'2. Enter scores'!AV795,"")</f>
        <v/>
      </c>
      <c r="AX791" s="125" t="str">
        <f>IF('2. Enter scores'!AW795&lt;&gt;"",'2. Enter scores'!$B795-'2. Enter scores'!AW795,"")</f>
        <v/>
      </c>
      <c r="AY791" s="125" t="str">
        <f>IF('2. Enter scores'!AX795&lt;&gt;"",'2. Enter scores'!$B795-'2. Enter scores'!AX795,"")</f>
        <v/>
      </c>
      <c r="AZ791" s="125" t="str">
        <f>IF('2. Enter scores'!AY795&lt;&gt;"",'2. Enter scores'!$B795-'2. Enter scores'!AY795,"")</f>
        <v/>
      </c>
      <c r="BA791" s="125" t="str">
        <f>IF('2. Enter scores'!AZ795&lt;&gt;"",'2. Enter scores'!$B795-'2. Enter scores'!AZ795,"")</f>
        <v/>
      </c>
      <c r="BB791" s="125" t="str">
        <f>IF('2. Enter scores'!BA795&lt;&gt;"",'2. Enter scores'!$B795-'2. Enter scores'!BA795,"")</f>
        <v/>
      </c>
      <c r="BC791" s="125" t="str">
        <f>IF('2. Enter scores'!BB795&lt;&gt;"",'2. Enter scores'!$B795-'2. Enter scores'!BB795,"")</f>
        <v/>
      </c>
      <c r="BD791" s="125" t="str">
        <f>IF('2. Enter scores'!BC795&lt;&gt;"",'2. Enter scores'!$B795-'2. Enter scores'!BC795,"")</f>
        <v/>
      </c>
      <c r="BE791" s="125" t="str">
        <f>IF('2. Enter scores'!BD795&lt;&gt;"",'2. Enter scores'!$B795-'2. Enter scores'!BD795,"")</f>
        <v/>
      </c>
      <c r="BF791" s="125" t="str">
        <f>IF('2. Enter scores'!BE795&lt;&gt;"",'2. Enter scores'!$B795-'2. Enter scores'!BE795,"")</f>
        <v/>
      </c>
      <c r="BG791" s="125" t="str">
        <f>IF('2. Enter scores'!BF795&lt;&gt;"",'2. Enter scores'!$B795-'2. Enter scores'!BF795,"")</f>
        <v/>
      </c>
      <c r="BH791" s="125" t="str">
        <f>IF('2. Enter scores'!BG795&lt;&gt;"",'2. Enter scores'!$B795-'2. Enter scores'!BG795,"")</f>
        <v/>
      </c>
      <c r="BI791" s="125" t="str">
        <f>IF('2. Enter scores'!BH795&lt;&gt;"",'2. Enter scores'!$B795-'2. Enter scores'!BH795,"")</f>
        <v/>
      </c>
      <c r="BJ791" s="125" t="str">
        <f>IF('2. Enter scores'!BI795&lt;&gt;"",'2. Enter scores'!$B795-'2. Enter scores'!BI795,"")</f>
        <v/>
      </c>
      <c r="BK791" s="125" t="str">
        <f>IF('2. Enter scores'!BJ795&lt;&gt;"",'2. Enter scores'!$B795-'2. Enter scores'!BJ795,"")</f>
        <v/>
      </c>
      <c r="BL791" s="125" t="str">
        <f>IF('2. Enter scores'!BK795&lt;&gt;"",'2. Enter scores'!$B795-'2. Enter scores'!BK795,"")</f>
        <v/>
      </c>
      <c r="BM791" s="125" t="str">
        <f>IF('2. Enter scores'!BL795&lt;&gt;"",'2. Enter scores'!$B795-'2. Enter scores'!BL795,"")</f>
        <v/>
      </c>
      <c r="BN791" s="125" t="str">
        <f>IF('2. Enter scores'!BM795&lt;&gt;"",'2. Enter scores'!$B795-'2. Enter scores'!BM795,"")</f>
        <v/>
      </c>
      <c r="BO791" s="125" t="str">
        <f>IF('2. Enter scores'!BN795&lt;&gt;"",'2. Enter scores'!$B795-'2. Enter scores'!BN795,"")</f>
        <v/>
      </c>
      <c r="BP791" s="108">
        <v>1000</v>
      </c>
    </row>
    <row r="792" spans="2:68" x14ac:dyDescent="0.35">
      <c r="B792" s="125" t="str">
        <f>IF('2. Enter scores'!A796&lt;&gt;"",'2. Enter scores'!A796,"")</f>
        <v/>
      </c>
      <c r="H792" s="125" t="str">
        <f>IF('2. Enter scores'!G796&lt;&gt;"",'2. Enter scores'!$B796-'2. Enter scores'!G796,"")</f>
        <v/>
      </c>
      <c r="I792" s="125" t="str">
        <f>IF('2. Enter scores'!H796&lt;&gt;"",'2. Enter scores'!$B796-'2. Enter scores'!H796,"")</f>
        <v/>
      </c>
      <c r="J792" s="125" t="str">
        <f>IF('2. Enter scores'!I796&lt;&gt;"",'2. Enter scores'!$B796-'2. Enter scores'!I796,"")</f>
        <v/>
      </c>
      <c r="K792" s="125" t="str">
        <f>IF('2. Enter scores'!J796&lt;&gt;"",'2. Enter scores'!$B796-'2. Enter scores'!J796,"")</f>
        <v/>
      </c>
      <c r="L792" s="125" t="str">
        <f>IF('2. Enter scores'!K796&lt;&gt;"",'2. Enter scores'!$B796-'2. Enter scores'!K796,"")</f>
        <v/>
      </c>
      <c r="M792" s="125" t="str">
        <f>IF('2. Enter scores'!L796&lt;&gt;"",'2. Enter scores'!$B796-'2. Enter scores'!L796,"")</f>
        <v/>
      </c>
      <c r="N792" s="125" t="str">
        <f>IF('2. Enter scores'!M796&lt;&gt;"",'2. Enter scores'!$B796-'2. Enter scores'!M796,"")</f>
        <v/>
      </c>
      <c r="O792" s="125" t="str">
        <f>IF('2. Enter scores'!N796&lt;&gt;"",'2. Enter scores'!$B796-'2. Enter scores'!N796,"")</f>
        <v/>
      </c>
      <c r="P792" s="125" t="str">
        <f>IF('2. Enter scores'!O796&lt;&gt;"",'2. Enter scores'!$B796-'2. Enter scores'!O796,"")</f>
        <v/>
      </c>
      <c r="Q792" s="125" t="str">
        <f>IF('2. Enter scores'!P796&lt;&gt;"",'2. Enter scores'!$B796-'2. Enter scores'!P796,"")</f>
        <v/>
      </c>
      <c r="R792" s="125" t="str">
        <f>IF('2. Enter scores'!Q796&lt;&gt;"",'2. Enter scores'!$B796-'2. Enter scores'!Q796,"")</f>
        <v/>
      </c>
      <c r="S792" s="125" t="str">
        <f>IF('2. Enter scores'!R796&lt;&gt;"",'2. Enter scores'!$B796-'2. Enter scores'!R796,"")</f>
        <v/>
      </c>
      <c r="T792" s="125" t="str">
        <f>IF('2. Enter scores'!S796&lt;&gt;"",'2. Enter scores'!$B796-'2. Enter scores'!S796,"")</f>
        <v/>
      </c>
      <c r="U792" s="125" t="str">
        <f>IF('2. Enter scores'!T796&lt;&gt;"",'2. Enter scores'!$B796-'2. Enter scores'!T796,"")</f>
        <v/>
      </c>
      <c r="V792" s="125" t="str">
        <f>IF('2. Enter scores'!U796&lt;&gt;"",'2. Enter scores'!$B796-'2. Enter scores'!U796,"")</f>
        <v/>
      </c>
      <c r="W792" s="125" t="str">
        <f>IF('2. Enter scores'!V796&lt;&gt;"",'2. Enter scores'!$B796-'2. Enter scores'!V796,"")</f>
        <v/>
      </c>
      <c r="X792" s="125" t="str">
        <f>IF('2. Enter scores'!W796&lt;&gt;"",'2. Enter scores'!$B796-'2. Enter scores'!W796,"")</f>
        <v/>
      </c>
      <c r="Y792" s="125" t="str">
        <f>IF('2. Enter scores'!X796&lt;&gt;"",'2. Enter scores'!$B796-'2. Enter scores'!X796,"")</f>
        <v/>
      </c>
      <c r="Z792" s="125" t="str">
        <f>IF('2. Enter scores'!Y796&lt;&gt;"",'2. Enter scores'!$B796-'2. Enter scores'!Y796,"")</f>
        <v/>
      </c>
      <c r="AA792" s="125" t="str">
        <f>IF('2. Enter scores'!Z796&lt;&gt;"",'2. Enter scores'!$B796-'2. Enter scores'!Z796,"")</f>
        <v/>
      </c>
      <c r="AB792" s="125" t="str">
        <f>IF('2. Enter scores'!AA796&lt;&gt;"",'2. Enter scores'!$B796-'2. Enter scores'!AA796,"")</f>
        <v/>
      </c>
      <c r="AC792" s="125" t="str">
        <f>IF('2. Enter scores'!AB796&lt;&gt;"",'2. Enter scores'!$B796-'2. Enter scores'!AB796,"")</f>
        <v/>
      </c>
      <c r="AD792" s="125" t="str">
        <f>IF('2. Enter scores'!AC796&lt;&gt;"",'2. Enter scores'!$B796-'2. Enter scores'!AC796,"")</f>
        <v/>
      </c>
      <c r="AE792" s="125" t="str">
        <f>IF('2. Enter scores'!AD796&lt;&gt;"",'2. Enter scores'!$B796-'2. Enter scores'!AD796,"")</f>
        <v/>
      </c>
      <c r="AF792" s="125" t="str">
        <f>IF('2. Enter scores'!AE796&lt;&gt;"",'2. Enter scores'!$B796-'2. Enter scores'!AE796,"")</f>
        <v/>
      </c>
      <c r="AG792" s="125" t="str">
        <f>IF('2. Enter scores'!AF796&lt;&gt;"",'2. Enter scores'!$B796-'2. Enter scores'!AF796,"")</f>
        <v/>
      </c>
      <c r="AH792" s="125" t="str">
        <f>IF('2. Enter scores'!AG796&lt;&gt;"",'2. Enter scores'!$B796-'2. Enter scores'!AG796,"")</f>
        <v/>
      </c>
      <c r="AI792" s="125" t="str">
        <f>IF('2. Enter scores'!AH796&lt;&gt;"",'2. Enter scores'!$B796-'2. Enter scores'!AH796,"")</f>
        <v/>
      </c>
      <c r="AJ792" s="125" t="str">
        <f>IF('2. Enter scores'!AI796&lt;&gt;"",'2. Enter scores'!$B796-'2. Enter scores'!AI796,"")</f>
        <v/>
      </c>
      <c r="AK792" s="125" t="str">
        <f>IF('2. Enter scores'!AJ796&lt;&gt;"",'2. Enter scores'!$B796-'2. Enter scores'!AJ796,"")</f>
        <v/>
      </c>
      <c r="AL792" s="125" t="str">
        <f>IF('2. Enter scores'!AK796&lt;&gt;"",'2. Enter scores'!$B796-'2. Enter scores'!AK796,"")</f>
        <v/>
      </c>
      <c r="AM792" s="125" t="str">
        <f>IF('2. Enter scores'!AL796&lt;&gt;"",'2. Enter scores'!$B796-'2. Enter scores'!AL796,"")</f>
        <v/>
      </c>
      <c r="AN792" s="125" t="str">
        <f>IF('2. Enter scores'!AM796&lt;&gt;"",'2. Enter scores'!$B796-'2. Enter scores'!AM796,"")</f>
        <v/>
      </c>
      <c r="AO792" s="125" t="str">
        <f>IF('2. Enter scores'!AN796&lt;&gt;"",'2. Enter scores'!$B796-'2. Enter scores'!AN796,"")</f>
        <v/>
      </c>
      <c r="AP792" s="125" t="str">
        <f>IF('2. Enter scores'!AO796&lt;&gt;"",'2. Enter scores'!$B796-'2. Enter scores'!AO796,"")</f>
        <v/>
      </c>
      <c r="AQ792" s="125" t="str">
        <f>IF('2. Enter scores'!AP796&lt;&gt;"",'2. Enter scores'!$B796-'2. Enter scores'!AP796,"")</f>
        <v/>
      </c>
      <c r="AR792" s="125" t="str">
        <f>IF('2. Enter scores'!AQ796&lt;&gt;"",'2. Enter scores'!$B796-'2. Enter scores'!AQ796,"")</f>
        <v/>
      </c>
      <c r="AS792" s="125" t="str">
        <f>IF('2. Enter scores'!AR796&lt;&gt;"",'2. Enter scores'!$B796-'2. Enter scores'!AR796,"")</f>
        <v/>
      </c>
      <c r="AT792" s="125" t="str">
        <f>IF('2. Enter scores'!AS796&lt;&gt;"",'2. Enter scores'!$B796-'2. Enter scores'!AS796,"")</f>
        <v/>
      </c>
      <c r="AU792" s="125" t="str">
        <f>IF('2. Enter scores'!AT796&lt;&gt;"",'2. Enter scores'!$B796-'2. Enter scores'!AT796,"")</f>
        <v/>
      </c>
      <c r="AV792" s="125" t="str">
        <f>IF('2. Enter scores'!AU796&lt;&gt;"",'2. Enter scores'!$B796-'2. Enter scores'!AU796,"")</f>
        <v/>
      </c>
      <c r="AW792" s="125" t="str">
        <f>IF('2. Enter scores'!AV796&lt;&gt;"",'2. Enter scores'!$B796-'2. Enter scores'!AV796,"")</f>
        <v/>
      </c>
      <c r="AX792" s="125" t="str">
        <f>IF('2. Enter scores'!AW796&lt;&gt;"",'2. Enter scores'!$B796-'2. Enter scores'!AW796,"")</f>
        <v/>
      </c>
      <c r="AY792" s="125" t="str">
        <f>IF('2. Enter scores'!AX796&lt;&gt;"",'2. Enter scores'!$B796-'2. Enter scores'!AX796,"")</f>
        <v/>
      </c>
      <c r="AZ792" s="125" t="str">
        <f>IF('2. Enter scores'!AY796&lt;&gt;"",'2. Enter scores'!$B796-'2. Enter scores'!AY796,"")</f>
        <v/>
      </c>
      <c r="BA792" s="125" t="str">
        <f>IF('2. Enter scores'!AZ796&lt;&gt;"",'2. Enter scores'!$B796-'2. Enter scores'!AZ796,"")</f>
        <v/>
      </c>
      <c r="BB792" s="125" t="str">
        <f>IF('2. Enter scores'!BA796&lt;&gt;"",'2. Enter scores'!$B796-'2. Enter scores'!BA796,"")</f>
        <v/>
      </c>
      <c r="BC792" s="125" t="str">
        <f>IF('2. Enter scores'!BB796&lt;&gt;"",'2. Enter scores'!$B796-'2. Enter scores'!BB796,"")</f>
        <v/>
      </c>
      <c r="BD792" s="125" t="str">
        <f>IF('2. Enter scores'!BC796&lt;&gt;"",'2. Enter scores'!$B796-'2. Enter scores'!BC796,"")</f>
        <v/>
      </c>
      <c r="BE792" s="125" t="str">
        <f>IF('2. Enter scores'!BD796&lt;&gt;"",'2. Enter scores'!$B796-'2. Enter scores'!BD796,"")</f>
        <v/>
      </c>
      <c r="BF792" s="125" t="str">
        <f>IF('2. Enter scores'!BE796&lt;&gt;"",'2. Enter scores'!$B796-'2. Enter scores'!BE796,"")</f>
        <v/>
      </c>
      <c r="BG792" s="125" t="str">
        <f>IF('2. Enter scores'!BF796&lt;&gt;"",'2. Enter scores'!$B796-'2. Enter scores'!BF796,"")</f>
        <v/>
      </c>
      <c r="BH792" s="125" t="str">
        <f>IF('2. Enter scores'!BG796&lt;&gt;"",'2. Enter scores'!$B796-'2. Enter scores'!BG796,"")</f>
        <v/>
      </c>
      <c r="BI792" s="125" t="str">
        <f>IF('2. Enter scores'!BH796&lt;&gt;"",'2. Enter scores'!$B796-'2. Enter scores'!BH796,"")</f>
        <v/>
      </c>
      <c r="BJ792" s="125" t="str">
        <f>IF('2. Enter scores'!BI796&lt;&gt;"",'2. Enter scores'!$B796-'2. Enter scores'!BI796,"")</f>
        <v/>
      </c>
      <c r="BK792" s="125" t="str">
        <f>IF('2. Enter scores'!BJ796&lt;&gt;"",'2. Enter scores'!$B796-'2. Enter scores'!BJ796,"")</f>
        <v/>
      </c>
      <c r="BL792" s="125" t="str">
        <f>IF('2. Enter scores'!BK796&lt;&gt;"",'2. Enter scores'!$B796-'2. Enter scores'!BK796,"")</f>
        <v/>
      </c>
      <c r="BM792" s="125" t="str">
        <f>IF('2. Enter scores'!BL796&lt;&gt;"",'2. Enter scores'!$B796-'2. Enter scores'!BL796,"")</f>
        <v/>
      </c>
      <c r="BN792" s="125" t="str">
        <f>IF('2. Enter scores'!BM796&lt;&gt;"",'2. Enter scores'!$B796-'2. Enter scores'!BM796,"")</f>
        <v/>
      </c>
      <c r="BO792" s="125" t="str">
        <f>IF('2. Enter scores'!BN796&lt;&gt;"",'2. Enter scores'!$B796-'2. Enter scores'!BN796,"")</f>
        <v/>
      </c>
      <c r="BP792" s="108">
        <v>1000</v>
      </c>
    </row>
    <row r="793" spans="2:68" x14ac:dyDescent="0.35">
      <c r="B793" s="125" t="str">
        <f>IF('2. Enter scores'!A797&lt;&gt;"",'2. Enter scores'!A797,"")</f>
        <v/>
      </c>
      <c r="H793" s="125" t="str">
        <f>IF('2. Enter scores'!G797&lt;&gt;"",'2. Enter scores'!$B797-'2. Enter scores'!G797,"")</f>
        <v/>
      </c>
      <c r="I793" s="125" t="str">
        <f>IF('2. Enter scores'!H797&lt;&gt;"",'2. Enter scores'!$B797-'2. Enter scores'!H797,"")</f>
        <v/>
      </c>
      <c r="J793" s="125" t="str">
        <f>IF('2. Enter scores'!I797&lt;&gt;"",'2. Enter scores'!$B797-'2. Enter scores'!I797,"")</f>
        <v/>
      </c>
      <c r="K793" s="125" t="str">
        <f>IF('2. Enter scores'!J797&lt;&gt;"",'2. Enter scores'!$B797-'2. Enter scores'!J797,"")</f>
        <v/>
      </c>
      <c r="L793" s="125" t="str">
        <f>IF('2. Enter scores'!K797&lt;&gt;"",'2. Enter scores'!$B797-'2. Enter scores'!K797,"")</f>
        <v/>
      </c>
      <c r="M793" s="125" t="str">
        <f>IF('2. Enter scores'!L797&lt;&gt;"",'2. Enter scores'!$B797-'2. Enter scores'!L797,"")</f>
        <v/>
      </c>
      <c r="N793" s="125" t="str">
        <f>IF('2. Enter scores'!M797&lt;&gt;"",'2. Enter scores'!$B797-'2. Enter scores'!M797,"")</f>
        <v/>
      </c>
      <c r="O793" s="125" t="str">
        <f>IF('2. Enter scores'!N797&lt;&gt;"",'2. Enter scores'!$B797-'2. Enter scores'!N797,"")</f>
        <v/>
      </c>
      <c r="P793" s="125" t="str">
        <f>IF('2. Enter scores'!O797&lt;&gt;"",'2. Enter scores'!$B797-'2. Enter scores'!O797,"")</f>
        <v/>
      </c>
      <c r="Q793" s="125" t="str">
        <f>IF('2. Enter scores'!P797&lt;&gt;"",'2. Enter scores'!$B797-'2. Enter scores'!P797,"")</f>
        <v/>
      </c>
      <c r="R793" s="125" t="str">
        <f>IF('2. Enter scores'!Q797&lt;&gt;"",'2. Enter scores'!$B797-'2. Enter scores'!Q797,"")</f>
        <v/>
      </c>
      <c r="S793" s="125" t="str">
        <f>IF('2. Enter scores'!R797&lt;&gt;"",'2. Enter scores'!$B797-'2. Enter scores'!R797,"")</f>
        <v/>
      </c>
      <c r="T793" s="125" t="str">
        <f>IF('2. Enter scores'!S797&lt;&gt;"",'2. Enter scores'!$B797-'2. Enter scores'!S797,"")</f>
        <v/>
      </c>
      <c r="U793" s="125" t="str">
        <f>IF('2. Enter scores'!T797&lt;&gt;"",'2. Enter scores'!$B797-'2. Enter scores'!T797,"")</f>
        <v/>
      </c>
      <c r="V793" s="125" t="str">
        <f>IF('2. Enter scores'!U797&lt;&gt;"",'2. Enter scores'!$B797-'2. Enter scores'!U797,"")</f>
        <v/>
      </c>
      <c r="W793" s="125" t="str">
        <f>IF('2. Enter scores'!V797&lt;&gt;"",'2. Enter scores'!$B797-'2. Enter scores'!V797,"")</f>
        <v/>
      </c>
      <c r="X793" s="125" t="str">
        <f>IF('2. Enter scores'!W797&lt;&gt;"",'2. Enter scores'!$B797-'2. Enter scores'!W797,"")</f>
        <v/>
      </c>
      <c r="Y793" s="125" t="str">
        <f>IF('2. Enter scores'!X797&lt;&gt;"",'2. Enter scores'!$B797-'2. Enter scores'!X797,"")</f>
        <v/>
      </c>
      <c r="Z793" s="125" t="str">
        <f>IF('2. Enter scores'!Y797&lt;&gt;"",'2. Enter scores'!$B797-'2. Enter scores'!Y797,"")</f>
        <v/>
      </c>
      <c r="AA793" s="125" t="str">
        <f>IF('2. Enter scores'!Z797&lt;&gt;"",'2. Enter scores'!$B797-'2. Enter scores'!Z797,"")</f>
        <v/>
      </c>
      <c r="AB793" s="125" t="str">
        <f>IF('2. Enter scores'!AA797&lt;&gt;"",'2. Enter scores'!$B797-'2. Enter scores'!AA797,"")</f>
        <v/>
      </c>
      <c r="AC793" s="125" t="str">
        <f>IF('2. Enter scores'!AB797&lt;&gt;"",'2. Enter scores'!$B797-'2. Enter scores'!AB797,"")</f>
        <v/>
      </c>
      <c r="AD793" s="125" t="str">
        <f>IF('2. Enter scores'!AC797&lt;&gt;"",'2. Enter scores'!$B797-'2. Enter scores'!AC797,"")</f>
        <v/>
      </c>
      <c r="AE793" s="125" t="str">
        <f>IF('2. Enter scores'!AD797&lt;&gt;"",'2. Enter scores'!$B797-'2. Enter scores'!AD797,"")</f>
        <v/>
      </c>
      <c r="AF793" s="125" t="str">
        <f>IF('2. Enter scores'!AE797&lt;&gt;"",'2. Enter scores'!$B797-'2. Enter scores'!AE797,"")</f>
        <v/>
      </c>
      <c r="AG793" s="125" t="str">
        <f>IF('2. Enter scores'!AF797&lt;&gt;"",'2. Enter scores'!$B797-'2. Enter scores'!AF797,"")</f>
        <v/>
      </c>
      <c r="AH793" s="125" t="str">
        <f>IF('2. Enter scores'!AG797&lt;&gt;"",'2. Enter scores'!$B797-'2. Enter scores'!AG797,"")</f>
        <v/>
      </c>
      <c r="AI793" s="125" t="str">
        <f>IF('2. Enter scores'!AH797&lt;&gt;"",'2. Enter scores'!$B797-'2. Enter scores'!AH797,"")</f>
        <v/>
      </c>
      <c r="AJ793" s="125" t="str">
        <f>IF('2. Enter scores'!AI797&lt;&gt;"",'2. Enter scores'!$B797-'2. Enter scores'!AI797,"")</f>
        <v/>
      </c>
      <c r="AK793" s="125" t="str">
        <f>IF('2. Enter scores'!AJ797&lt;&gt;"",'2. Enter scores'!$B797-'2. Enter scores'!AJ797,"")</f>
        <v/>
      </c>
      <c r="AL793" s="125" t="str">
        <f>IF('2. Enter scores'!AK797&lt;&gt;"",'2. Enter scores'!$B797-'2. Enter scores'!AK797,"")</f>
        <v/>
      </c>
      <c r="AM793" s="125" t="str">
        <f>IF('2. Enter scores'!AL797&lt;&gt;"",'2. Enter scores'!$B797-'2. Enter scores'!AL797,"")</f>
        <v/>
      </c>
      <c r="AN793" s="125" t="str">
        <f>IF('2. Enter scores'!AM797&lt;&gt;"",'2. Enter scores'!$B797-'2. Enter scores'!AM797,"")</f>
        <v/>
      </c>
      <c r="AO793" s="125" t="str">
        <f>IF('2. Enter scores'!AN797&lt;&gt;"",'2. Enter scores'!$B797-'2. Enter scores'!AN797,"")</f>
        <v/>
      </c>
      <c r="AP793" s="125" t="str">
        <f>IF('2. Enter scores'!AO797&lt;&gt;"",'2. Enter scores'!$B797-'2. Enter scores'!AO797,"")</f>
        <v/>
      </c>
      <c r="AQ793" s="125" t="str">
        <f>IF('2. Enter scores'!AP797&lt;&gt;"",'2. Enter scores'!$B797-'2. Enter scores'!AP797,"")</f>
        <v/>
      </c>
      <c r="AR793" s="125" t="str">
        <f>IF('2. Enter scores'!AQ797&lt;&gt;"",'2. Enter scores'!$B797-'2. Enter scores'!AQ797,"")</f>
        <v/>
      </c>
      <c r="AS793" s="125" t="str">
        <f>IF('2. Enter scores'!AR797&lt;&gt;"",'2. Enter scores'!$B797-'2. Enter scores'!AR797,"")</f>
        <v/>
      </c>
      <c r="AT793" s="125" t="str">
        <f>IF('2. Enter scores'!AS797&lt;&gt;"",'2. Enter scores'!$B797-'2. Enter scores'!AS797,"")</f>
        <v/>
      </c>
      <c r="AU793" s="125" t="str">
        <f>IF('2. Enter scores'!AT797&lt;&gt;"",'2. Enter scores'!$B797-'2. Enter scores'!AT797,"")</f>
        <v/>
      </c>
      <c r="AV793" s="125" t="str">
        <f>IF('2. Enter scores'!AU797&lt;&gt;"",'2. Enter scores'!$B797-'2. Enter scores'!AU797,"")</f>
        <v/>
      </c>
      <c r="AW793" s="125" t="str">
        <f>IF('2. Enter scores'!AV797&lt;&gt;"",'2. Enter scores'!$B797-'2. Enter scores'!AV797,"")</f>
        <v/>
      </c>
      <c r="AX793" s="125" t="str">
        <f>IF('2. Enter scores'!AW797&lt;&gt;"",'2. Enter scores'!$B797-'2. Enter scores'!AW797,"")</f>
        <v/>
      </c>
      <c r="AY793" s="125" t="str">
        <f>IF('2. Enter scores'!AX797&lt;&gt;"",'2. Enter scores'!$B797-'2. Enter scores'!AX797,"")</f>
        <v/>
      </c>
      <c r="AZ793" s="125" t="str">
        <f>IF('2. Enter scores'!AY797&lt;&gt;"",'2. Enter scores'!$B797-'2. Enter scores'!AY797,"")</f>
        <v/>
      </c>
      <c r="BA793" s="125" t="str">
        <f>IF('2. Enter scores'!AZ797&lt;&gt;"",'2. Enter scores'!$B797-'2. Enter scores'!AZ797,"")</f>
        <v/>
      </c>
      <c r="BB793" s="125" t="str">
        <f>IF('2. Enter scores'!BA797&lt;&gt;"",'2. Enter scores'!$B797-'2. Enter scores'!BA797,"")</f>
        <v/>
      </c>
      <c r="BC793" s="125" t="str">
        <f>IF('2. Enter scores'!BB797&lt;&gt;"",'2. Enter scores'!$B797-'2. Enter scores'!BB797,"")</f>
        <v/>
      </c>
      <c r="BD793" s="125" t="str">
        <f>IF('2. Enter scores'!BC797&lt;&gt;"",'2. Enter scores'!$B797-'2. Enter scores'!BC797,"")</f>
        <v/>
      </c>
      <c r="BE793" s="125" t="str">
        <f>IF('2. Enter scores'!BD797&lt;&gt;"",'2. Enter scores'!$B797-'2. Enter scores'!BD797,"")</f>
        <v/>
      </c>
      <c r="BF793" s="125" t="str">
        <f>IF('2. Enter scores'!BE797&lt;&gt;"",'2. Enter scores'!$B797-'2. Enter scores'!BE797,"")</f>
        <v/>
      </c>
      <c r="BG793" s="125" t="str">
        <f>IF('2. Enter scores'!BF797&lt;&gt;"",'2. Enter scores'!$B797-'2. Enter scores'!BF797,"")</f>
        <v/>
      </c>
      <c r="BH793" s="125" t="str">
        <f>IF('2. Enter scores'!BG797&lt;&gt;"",'2. Enter scores'!$B797-'2. Enter scores'!BG797,"")</f>
        <v/>
      </c>
      <c r="BI793" s="125" t="str">
        <f>IF('2. Enter scores'!BH797&lt;&gt;"",'2. Enter scores'!$B797-'2. Enter scores'!BH797,"")</f>
        <v/>
      </c>
      <c r="BJ793" s="125" t="str">
        <f>IF('2. Enter scores'!BI797&lt;&gt;"",'2. Enter scores'!$B797-'2. Enter scores'!BI797,"")</f>
        <v/>
      </c>
      <c r="BK793" s="125" t="str">
        <f>IF('2. Enter scores'!BJ797&lt;&gt;"",'2. Enter scores'!$B797-'2. Enter scores'!BJ797,"")</f>
        <v/>
      </c>
      <c r="BL793" s="125" t="str">
        <f>IF('2. Enter scores'!BK797&lt;&gt;"",'2. Enter scores'!$B797-'2. Enter scores'!BK797,"")</f>
        <v/>
      </c>
      <c r="BM793" s="125" t="str">
        <f>IF('2. Enter scores'!BL797&lt;&gt;"",'2. Enter scores'!$B797-'2. Enter scores'!BL797,"")</f>
        <v/>
      </c>
      <c r="BN793" s="125" t="str">
        <f>IF('2. Enter scores'!BM797&lt;&gt;"",'2. Enter scores'!$B797-'2. Enter scores'!BM797,"")</f>
        <v/>
      </c>
      <c r="BO793" s="125" t="str">
        <f>IF('2. Enter scores'!BN797&lt;&gt;"",'2. Enter scores'!$B797-'2. Enter scores'!BN797,"")</f>
        <v/>
      </c>
      <c r="BP793" s="108">
        <v>1000</v>
      </c>
    </row>
    <row r="794" spans="2:68" x14ac:dyDescent="0.35">
      <c r="B794" s="125" t="str">
        <f>IF('2. Enter scores'!A798&lt;&gt;"",'2. Enter scores'!A798,"")</f>
        <v/>
      </c>
      <c r="H794" s="125" t="str">
        <f>IF('2. Enter scores'!G798&lt;&gt;"",'2. Enter scores'!$B798-'2. Enter scores'!G798,"")</f>
        <v/>
      </c>
      <c r="I794" s="125" t="str">
        <f>IF('2. Enter scores'!H798&lt;&gt;"",'2. Enter scores'!$B798-'2. Enter scores'!H798,"")</f>
        <v/>
      </c>
      <c r="J794" s="125" t="str">
        <f>IF('2. Enter scores'!I798&lt;&gt;"",'2. Enter scores'!$B798-'2. Enter scores'!I798,"")</f>
        <v/>
      </c>
      <c r="K794" s="125" t="str">
        <f>IF('2. Enter scores'!J798&lt;&gt;"",'2. Enter scores'!$B798-'2. Enter scores'!J798,"")</f>
        <v/>
      </c>
      <c r="L794" s="125" t="str">
        <f>IF('2. Enter scores'!K798&lt;&gt;"",'2. Enter scores'!$B798-'2. Enter scores'!K798,"")</f>
        <v/>
      </c>
      <c r="M794" s="125" t="str">
        <f>IF('2. Enter scores'!L798&lt;&gt;"",'2. Enter scores'!$B798-'2. Enter scores'!L798,"")</f>
        <v/>
      </c>
      <c r="N794" s="125" t="str">
        <f>IF('2. Enter scores'!M798&lt;&gt;"",'2. Enter scores'!$B798-'2. Enter scores'!M798,"")</f>
        <v/>
      </c>
      <c r="O794" s="125" t="str">
        <f>IF('2. Enter scores'!N798&lt;&gt;"",'2. Enter scores'!$B798-'2. Enter scores'!N798,"")</f>
        <v/>
      </c>
      <c r="P794" s="125" t="str">
        <f>IF('2. Enter scores'!O798&lt;&gt;"",'2. Enter scores'!$B798-'2. Enter scores'!O798,"")</f>
        <v/>
      </c>
      <c r="Q794" s="125" t="str">
        <f>IF('2. Enter scores'!P798&lt;&gt;"",'2. Enter scores'!$B798-'2. Enter scores'!P798,"")</f>
        <v/>
      </c>
      <c r="R794" s="125" t="str">
        <f>IF('2. Enter scores'!Q798&lt;&gt;"",'2. Enter scores'!$B798-'2. Enter scores'!Q798,"")</f>
        <v/>
      </c>
      <c r="S794" s="125" t="str">
        <f>IF('2. Enter scores'!R798&lt;&gt;"",'2. Enter scores'!$B798-'2. Enter scores'!R798,"")</f>
        <v/>
      </c>
      <c r="T794" s="125" t="str">
        <f>IF('2. Enter scores'!S798&lt;&gt;"",'2. Enter scores'!$B798-'2. Enter scores'!S798,"")</f>
        <v/>
      </c>
      <c r="U794" s="125" t="str">
        <f>IF('2. Enter scores'!T798&lt;&gt;"",'2. Enter scores'!$B798-'2. Enter scores'!T798,"")</f>
        <v/>
      </c>
      <c r="V794" s="125" t="str">
        <f>IF('2. Enter scores'!U798&lt;&gt;"",'2. Enter scores'!$B798-'2. Enter scores'!U798,"")</f>
        <v/>
      </c>
      <c r="W794" s="125" t="str">
        <f>IF('2. Enter scores'!V798&lt;&gt;"",'2. Enter scores'!$B798-'2. Enter scores'!V798,"")</f>
        <v/>
      </c>
      <c r="X794" s="125" t="str">
        <f>IF('2. Enter scores'!W798&lt;&gt;"",'2. Enter scores'!$B798-'2. Enter scores'!W798,"")</f>
        <v/>
      </c>
      <c r="Y794" s="125" t="str">
        <f>IF('2. Enter scores'!X798&lt;&gt;"",'2. Enter scores'!$B798-'2. Enter scores'!X798,"")</f>
        <v/>
      </c>
      <c r="Z794" s="125" t="str">
        <f>IF('2. Enter scores'!Y798&lt;&gt;"",'2. Enter scores'!$B798-'2. Enter scores'!Y798,"")</f>
        <v/>
      </c>
      <c r="AA794" s="125" t="str">
        <f>IF('2. Enter scores'!Z798&lt;&gt;"",'2. Enter scores'!$B798-'2. Enter scores'!Z798,"")</f>
        <v/>
      </c>
      <c r="AB794" s="125" t="str">
        <f>IF('2. Enter scores'!AA798&lt;&gt;"",'2. Enter scores'!$B798-'2. Enter scores'!AA798,"")</f>
        <v/>
      </c>
      <c r="AC794" s="125" t="str">
        <f>IF('2. Enter scores'!AB798&lt;&gt;"",'2. Enter scores'!$B798-'2. Enter scores'!AB798,"")</f>
        <v/>
      </c>
      <c r="AD794" s="125" t="str">
        <f>IF('2. Enter scores'!AC798&lt;&gt;"",'2. Enter scores'!$B798-'2. Enter scores'!AC798,"")</f>
        <v/>
      </c>
      <c r="AE794" s="125" t="str">
        <f>IF('2. Enter scores'!AD798&lt;&gt;"",'2. Enter scores'!$B798-'2. Enter scores'!AD798,"")</f>
        <v/>
      </c>
      <c r="AF794" s="125" t="str">
        <f>IF('2. Enter scores'!AE798&lt;&gt;"",'2. Enter scores'!$B798-'2. Enter scores'!AE798,"")</f>
        <v/>
      </c>
      <c r="AG794" s="125" t="str">
        <f>IF('2. Enter scores'!AF798&lt;&gt;"",'2. Enter scores'!$B798-'2. Enter scores'!AF798,"")</f>
        <v/>
      </c>
      <c r="AH794" s="125" t="str">
        <f>IF('2. Enter scores'!AG798&lt;&gt;"",'2. Enter scores'!$B798-'2. Enter scores'!AG798,"")</f>
        <v/>
      </c>
      <c r="AI794" s="125" t="str">
        <f>IF('2. Enter scores'!AH798&lt;&gt;"",'2. Enter scores'!$B798-'2. Enter scores'!AH798,"")</f>
        <v/>
      </c>
      <c r="AJ794" s="125" t="str">
        <f>IF('2. Enter scores'!AI798&lt;&gt;"",'2. Enter scores'!$B798-'2. Enter scores'!AI798,"")</f>
        <v/>
      </c>
      <c r="AK794" s="125" t="str">
        <f>IF('2. Enter scores'!AJ798&lt;&gt;"",'2. Enter scores'!$B798-'2. Enter scores'!AJ798,"")</f>
        <v/>
      </c>
      <c r="AL794" s="125" t="str">
        <f>IF('2. Enter scores'!AK798&lt;&gt;"",'2. Enter scores'!$B798-'2. Enter scores'!AK798,"")</f>
        <v/>
      </c>
      <c r="AM794" s="125" t="str">
        <f>IF('2. Enter scores'!AL798&lt;&gt;"",'2. Enter scores'!$B798-'2. Enter scores'!AL798,"")</f>
        <v/>
      </c>
      <c r="AN794" s="125" t="str">
        <f>IF('2. Enter scores'!AM798&lt;&gt;"",'2. Enter scores'!$B798-'2. Enter scores'!AM798,"")</f>
        <v/>
      </c>
      <c r="AO794" s="125" t="str">
        <f>IF('2. Enter scores'!AN798&lt;&gt;"",'2. Enter scores'!$B798-'2. Enter scores'!AN798,"")</f>
        <v/>
      </c>
      <c r="AP794" s="125" t="str">
        <f>IF('2. Enter scores'!AO798&lt;&gt;"",'2. Enter scores'!$B798-'2. Enter scores'!AO798,"")</f>
        <v/>
      </c>
      <c r="AQ794" s="125" t="str">
        <f>IF('2. Enter scores'!AP798&lt;&gt;"",'2. Enter scores'!$B798-'2. Enter scores'!AP798,"")</f>
        <v/>
      </c>
      <c r="AR794" s="125" t="str">
        <f>IF('2. Enter scores'!AQ798&lt;&gt;"",'2. Enter scores'!$B798-'2. Enter scores'!AQ798,"")</f>
        <v/>
      </c>
      <c r="AS794" s="125" t="str">
        <f>IF('2. Enter scores'!AR798&lt;&gt;"",'2. Enter scores'!$B798-'2. Enter scores'!AR798,"")</f>
        <v/>
      </c>
      <c r="AT794" s="125" t="str">
        <f>IF('2. Enter scores'!AS798&lt;&gt;"",'2. Enter scores'!$B798-'2. Enter scores'!AS798,"")</f>
        <v/>
      </c>
      <c r="AU794" s="125" t="str">
        <f>IF('2. Enter scores'!AT798&lt;&gt;"",'2. Enter scores'!$B798-'2. Enter scores'!AT798,"")</f>
        <v/>
      </c>
      <c r="AV794" s="125" t="str">
        <f>IF('2. Enter scores'!AU798&lt;&gt;"",'2. Enter scores'!$B798-'2. Enter scores'!AU798,"")</f>
        <v/>
      </c>
      <c r="AW794" s="125" t="str">
        <f>IF('2. Enter scores'!AV798&lt;&gt;"",'2. Enter scores'!$B798-'2. Enter scores'!AV798,"")</f>
        <v/>
      </c>
      <c r="AX794" s="125" t="str">
        <f>IF('2. Enter scores'!AW798&lt;&gt;"",'2. Enter scores'!$B798-'2. Enter scores'!AW798,"")</f>
        <v/>
      </c>
      <c r="AY794" s="125" t="str">
        <f>IF('2. Enter scores'!AX798&lt;&gt;"",'2. Enter scores'!$B798-'2. Enter scores'!AX798,"")</f>
        <v/>
      </c>
      <c r="AZ794" s="125" t="str">
        <f>IF('2. Enter scores'!AY798&lt;&gt;"",'2. Enter scores'!$B798-'2. Enter scores'!AY798,"")</f>
        <v/>
      </c>
      <c r="BA794" s="125" t="str">
        <f>IF('2. Enter scores'!AZ798&lt;&gt;"",'2. Enter scores'!$B798-'2. Enter scores'!AZ798,"")</f>
        <v/>
      </c>
      <c r="BB794" s="125" t="str">
        <f>IF('2. Enter scores'!BA798&lt;&gt;"",'2. Enter scores'!$B798-'2. Enter scores'!BA798,"")</f>
        <v/>
      </c>
      <c r="BC794" s="125" t="str">
        <f>IF('2. Enter scores'!BB798&lt;&gt;"",'2. Enter scores'!$B798-'2. Enter scores'!BB798,"")</f>
        <v/>
      </c>
      <c r="BD794" s="125" t="str">
        <f>IF('2. Enter scores'!BC798&lt;&gt;"",'2. Enter scores'!$B798-'2. Enter scores'!BC798,"")</f>
        <v/>
      </c>
      <c r="BE794" s="125" t="str">
        <f>IF('2. Enter scores'!BD798&lt;&gt;"",'2. Enter scores'!$B798-'2. Enter scores'!BD798,"")</f>
        <v/>
      </c>
      <c r="BF794" s="125" t="str">
        <f>IF('2. Enter scores'!BE798&lt;&gt;"",'2. Enter scores'!$B798-'2. Enter scores'!BE798,"")</f>
        <v/>
      </c>
      <c r="BG794" s="125" t="str">
        <f>IF('2. Enter scores'!BF798&lt;&gt;"",'2. Enter scores'!$B798-'2. Enter scores'!BF798,"")</f>
        <v/>
      </c>
      <c r="BH794" s="125" t="str">
        <f>IF('2. Enter scores'!BG798&lt;&gt;"",'2. Enter scores'!$B798-'2. Enter scores'!BG798,"")</f>
        <v/>
      </c>
      <c r="BI794" s="125" t="str">
        <f>IF('2. Enter scores'!BH798&lt;&gt;"",'2. Enter scores'!$B798-'2. Enter scores'!BH798,"")</f>
        <v/>
      </c>
      <c r="BJ794" s="125" t="str">
        <f>IF('2. Enter scores'!BI798&lt;&gt;"",'2. Enter scores'!$B798-'2. Enter scores'!BI798,"")</f>
        <v/>
      </c>
      <c r="BK794" s="125" t="str">
        <f>IF('2. Enter scores'!BJ798&lt;&gt;"",'2. Enter scores'!$B798-'2. Enter scores'!BJ798,"")</f>
        <v/>
      </c>
      <c r="BL794" s="125" t="str">
        <f>IF('2. Enter scores'!BK798&lt;&gt;"",'2. Enter scores'!$B798-'2. Enter scores'!BK798,"")</f>
        <v/>
      </c>
      <c r="BM794" s="125" t="str">
        <f>IF('2. Enter scores'!BL798&lt;&gt;"",'2. Enter scores'!$B798-'2. Enter scores'!BL798,"")</f>
        <v/>
      </c>
      <c r="BN794" s="125" t="str">
        <f>IF('2. Enter scores'!BM798&lt;&gt;"",'2. Enter scores'!$B798-'2. Enter scores'!BM798,"")</f>
        <v/>
      </c>
      <c r="BO794" s="125" t="str">
        <f>IF('2. Enter scores'!BN798&lt;&gt;"",'2. Enter scores'!$B798-'2. Enter scores'!BN798,"")</f>
        <v/>
      </c>
      <c r="BP794" s="108">
        <v>1000</v>
      </c>
    </row>
    <row r="795" spans="2:68" x14ac:dyDescent="0.35">
      <c r="B795" s="125" t="str">
        <f>IF('2. Enter scores'!A799&lt;&gt;"",'2. Enter scores'!A799,"")</f>
        <v/>
      </c>
      <c r="H795" s="125" t="str">
        <f>IF('2. Enter scores'!G799&lt;&gt;"",'2. Enter scores'!$B799-'2. Enter scores'!G799,"")</f>
        <v/>
      </c>
      <c r="I795" s="125" t="str">
        <f>IF('2. Enter scores'!H799&lt;&gt;"",'2. Enter scores'!$B799-'2. Enter scores'!H799,"")</f>
        <v/>
      </c>
      <c r="J795" s="125" t="str">
        <f>IF('2. Enter scores'!I799&lt;&gt;"",'2. Enter scores'!$B799-'2. Enter scores'!I799,"")</f>
        <v/>
      </c>
      <c r="K795" s="125" t="str">
        <f>IF('2. Enter scores'!J799&lt;&gt;"",'2. Enter scores'!$B799-'2. Enter scores'!J799,"")</f>
        <v/>
      </c>
      <c r="L795" s="125" t="str">
        <f>IF('2. Enter scores'!K799&lt;&gt;"",'2. Enter scores'!$B799-'2. Enter scores'!K799,"")</f>
        <v/>
      </c>
      <c r="M795" s="125" t="str">
        <f>IF('2. Enter scores'!L799&lt;&gt;"",'2. Enter scores'!$B799-'2. Enter scores'!L799,"")</f>
        <v/>
      </c>
      <c r="N795" s="125" t="str">
        <f>IF('2. Enter scores'!M799&lt;&gt;"",'2. Enter scores'!$B799-'2. Enter scores'!M799,"")</f>
        <v/>
      </c>
      <c r="O795" s="125" t="str">
        <f>IF('2. Enter scores'!N799&lt;&gt;"",'2. Enter scores'!$B799-'2. Enter scores'!N799,"")</f>
        <v/>
      </c>
      <c r="P795" s="125" t="str">
        <f>IF('2. Enter scores'!O799&lt;&gt;"",'2. Enter scores'!$B799-'2. Enter scores'!O799,"")</f>
        <v/>
      </c>
      <c r="Q795" s="125" t="str">
        <f>IF('2. Enter scores'!P799&lt;&gt;"",'2. Enter scores'!$B799-'2. Enter scores'!P799,"")</f>
        <v/>
      </c>
      <c r="R795" s="125" t="str">
        <f>IF('2. Enter scores'!Q799&lt;&gt;"",'2. Enter scores'!$B799-'2. Enter scores'!Q799,"")</f>
        <v/>
      </c>
      <c r="S795" s="125" t="str">
        <f>IF('2. Enter scores'!R799&lt;&gt;"",'2. Enter scores'!$B799-'2. Enter scores'!R799,"")</f>
        <v/>
      </c>
      <c r="T795" s="125" t="str">
        <f>IF('2. Enter scores'!S799&lt;&gt;"",'2. Enter scores'!$B799-'2. Enter scores'!S799,"")</f>
        <v/>
      </c>
      <c r="U795" s="125" t="str">
        <f>IF('2. Enter scores'!T799&lt;&gt;"",'2. Enter scores'!$B799-'2. Enter scores'!T799,"")</f>
        <v/>
      </c>
      <c r="V795" s="125" t="str">
        <f>IF('2. Enter scores'!U799&lt;&gt;"",'2. Enter scores'!$B799-'2. Enter scores'!U799,"")</f>
        <v/>
      </c>
      <c r="W795" s="125" t="str">
        <f>IF('2. Enter scores'!V799&lt;&gt;"",'2. Enter scores'!$B799-'2. Enter scores'!V799,"")</f>
        <v/>
      </c>
      <c r="X795" s="125" t="str">
        <f>IF('2. Enter scores'!W799&lt;&gt;"",'2. Enter scores'!$B799-'2. Enter scores'!W799,"")</f>
        <v/>
      </c>
      <c r="Y795" s="125" t="str">
        <f>IF('2. Enter scores'!X799&lt;&gt;"",'2. Enter scores'!$B799-'2. Enter scores'!X799,"")</f>
        <v/>
      </c>
      <c r="Z795" s="125" t="str">
        <f>IF('2. Enter scores'!Y799&lt;&gt;"",'2. Enter scores'!$B799-'2. Enter scores'!Y799,"")</f>
        <v/>
      </c>
      <c r="AA795" s="125" t="str">
        <f>IF('2. Enter scores'!Z799&lt;&gt;"",'2. Enter scores'!$B799-'2. Enter scores'!Z799,"")</f>
        <v/>
      </c>
      <c r="AB795" s="125" t="str">
        <f>IF('2. Enter scores'!AA799&lt;&gt;"",'2. Enter scores'!$B799-'2. Enter scores'!AA799,"")</f>
        <v/>
      </c>
      <c r="AC795" s="125" t="str">
        <f>IF('2. Enter scores'!AB799&lt;&gt;"",'2. Enter scores'!$B799-'2. Enter scores'!AB799,"")</f>
        <v/>
      </c>
      <c r="AD795" s="125" t="str">
        <f>IF('2. Enter scores'!AC799&lt;&gt;"",'2. Enter scores'!$B799-'2. Enter scores'!AC799,"")</f>
        <v/>
      </c>
      <c r="AE795" s="125" t="str">
        <f>IF('2. Enter scores'!AD799&lt;&gt;"",'2. Enter scores'!$B799-'2. Enter scores'!AD799,"")</f>
        <v/>
      </c>
      <c r="AF795" s="125" t="str">
        <f>IF('2. Enter scores'!AE799&lt;&gt;"",'2. Enter scores'!$B799-'2. Enter scores'!AE799,"")</f>
        <v/>
      </c>
      <c r="AG795" s="125" t="str">
        <f>IF('2. Enter scores'!AF799&lt;&gt;"",'2. Enter scores'!$B799-'2. Enter scores'!AF799,"")</f>
        <v/>
      </c>
      <c r="AH795" s="125" t="str">
        <f>IF('2. Enter scores'!AG799&lt;&gt;"",'2. Enter scores'!$B799-'2. Enter scores'!AG799,"")</f>
        <v/>
      </c>
      <c r="AI795" s="125" t="str">
        <f>IF('2. Enter scores'!AH799&lt;&gt;"",'2. Enter scores'!$B799-'2. Enter scores'!AH799,"")</f>
        <v/>
      </c>
      <c r="AJ795" s="125" t="str">
        <f>IF('2. Enter scores'!AI799&lt;&gt;"",'2. Enter scores'!$B799-'2. Enter scores'!AI799,"")</f>
        <v/>
      </c>
      <c r="AK795" s="125" t="str">
        <f>IF('2. Enter scores'!AJ799&lt;&gt;"",'2. Enter scores'!$B799-'2. Enter scores'!AJ799,"")</f>
        <v/>
      </c>
      <c r="AL795" s="125" t="str">
        <f>IF('2. Enter scores'!AK799&lt;&gt;"",'2. Enter scores'!$B799-'2. Enter scores'!AK799,"")</f>
        <v/>
      </c>
      <c r="AM795" s="125" t="str">
        <f>IF('2. Enter scores'!AL799&lt;&gt;"",'2. Enter scores'!$B799-'2. Enter scores'!AL799,"")</f>
        <v/>
      </c>
      <c r="AN795" s="125" t="str">
        <f>IF('2. Enter scores'!AM799&lt;&gt;"",'2. Enter scores'!$B799-'2. Enter scores'!AM799,"")</f>
        <v/>
      </c>
      <c r="AO795" s="125" t="str">
        <f>IF('2. Enter scores'!AN799&lt;&gt;"",'2. Enter scores'!$B799-'2. Enter scores'!AN799,"")</f>
        <v/>
      </c>
      <c r="AP795" s="125" t="str">
        <f>IF('2. Enter scores'!AO799&lt;&gt;"",'2. Enter scores'!$B799-'2. Enter scores'!AO799,"")</f>
        <v/>
      </c>
      <c r="AQ795" s="125" t="str">
        <f>IF('2. Enter scores'!AP799&lt;&gt;"",'2. Enter scores'!$B799-'2. Enter scores'!AP799,"")</f>
        <v/>
      </c>
      <c r="AR795" s="125" t="str">
        <f>IF('2. Enter scores'!AQ799&lt;&gt;"",'2. Enter scores'!$B799-'2. Enter scores'!AQ799,"")</f>
        <v/>
      </c>
      <c r="AS795" s="125" t="str">
        <f>IF('2. Enter scores'!AR799&lt;&gt;"",'2. Enter scores'!$B799-'2. Enter scores'!AR799,"")</f>
        <v/>
      </c>
      <c r="AT795" s="125" t="str">
        <f>IF('2. Enter scores'!AS799&lt;&gt;"",'2. Enter scores'!$B799-'2. Enter scores'!AS799,"")</f>
        <v/>
      </c>
      <c r="AU795" s="125" t="str">
        <f>IF('2. Enter scores'!AT799&lt;&gt;"",'2. Enter scores'!$B799-'2. Enter scores'!AT799,"")</f>
        <v/>
      </c>
      <c r="AV795" s="125" t="str">
        <f>IF('2. Enter scores'!AU799&lt;&gt;"",'2. Enter scores'!$B799-'2. Enter scores'!AU799,"")</f>
        <v/>
      </c>
      <c r="AW795" s="125" t="str">
        <f>IF('2. Enter scores'!AV799&lt;&gt;"",'2. Enter scores'!$B799-'2. Enter scores'!AV799,"")</f>
        <v/>
      </c>
      <c r="AX795" s="125" t="str">
        <f>IF('2. Enter scores'!AW799&lt;&gt;"",'2. Enter scores'!$B799-'2. Enter scores'!AW799,"")</f>
        <v/>
      </c>
      <c r="AY795" s="125" t="str">
        <f>IF('2. Enter scores'!AX799&lt;&gt;"",'2. Enter scores'!$B799-'2. Enter scores'!AX799,"")</f>
        <v/>
      </c>
      <c r="AZ795" s="125" t="str">
        <f>IF('2. Enter scores'!AY799&lt;&gt;"",'2. Enter scores'!$B799-'2. Enter scores'!AY799,"")</f>
        <v/>
      </c>
      <c r="BA795" s="125" t="str">
        <f>IF('2. Enter scores'!AZ799&lt;&gt;"",'2. Enter scores'!$B799-'2. Enter scores'!AZ799,"")</f>
        <v/>
      </c>
      <c r="BB795" s="125" t="str">
        <f>IF('2. Enter scores'!BA799&lt;&gt;"",'2. Enter scores'!$B799-'2. Enter scores'!BA799,"")</f>
        <v/>
      </c>
      <c r="BC795" s="125" t="str">
        <f>IF('2. Enter scores'!BB799&lt;&gt;"",'2. Enter scores'!$B799-'2. Enter scores'!BB799,"")</f>
        <v/>
      </c>
      <c r="BD795" s="125" t="str">
        <f>IF('2. Enter scores'!BC799&lt;&gt;"",'2. Enter scores'!$B799-'2. Enter scores'!BC799,"")</f>
        <v/>
      </c>
      <c r="BE795" s="125" t="str">
        <f>IF('2. Enter scores'!BD799&lt;&gt;"",'2. Enter scores'!$B799-'2. Enter scores'!BD799,"")</f>
        <v/>
      </c>
      <c r="BF795" s="125" t="str">
        <f>IF('2. Enter scores'!BE799&lt;&gt;"",'2. Enter scores'!$B799-'2. Enter scores'!BE799,"")</f>
        <v/>
      </c>
      <c r="BG795" s="125" t="str">
        <f>IF('2. Enter scores'!BF799&lt;&gt;"",'2. Enter scores'!$B799-'2. Enter scores'!BF799,"")</f>
        <v/>
      </c>
      <c r="BH795" s="125" t="str">
        <f>IF('2. Enter scores'!BG799&lt;&gt;"",'2. Enter scores'!$B799-'2. Enter scores'!BG799,"")</f>
        <v/>
      </c>
      <c r="BI795" s="125" t="str">
        <f>IF('2. Enter scores'!BH799&lt;&gt;"",'2. Enter scores'!$B799-'2. Enter scores'!BH799,"")</f>
        <v/>
      </c>
      <c r="BJ795" s="125" t="str">
        <f>IF('2. Enter scores'!BI799&lt;&gt;"",'2. Enter scores'!$B799-'2. Enter scores'!BI799,"")</f>
        <v/>
      </c>
      <c r="BK795" s="125" t="str">
        <f>IF('2. Enter scores'!BJ799&lt;&gt;"",'2. Enter scores'!$B799-'2. Enter scores'!BJ799,"")</f>
        <v/>
      </c>
      <c r="BL795" s="125" t="str">
        <f>IF('2. Enter scores'!BK799&lt;&gt;"",'2. Enter scores'!$B799-'2. Enter scores'!BK799,"")</f>
        <v/>
      </c>
      <c r="BM795" s="125" t="str">
        <f>IF('2. Enter scores'!BL799&lt;&gt;"",'2. Enter scores'!$B799-'2. Enter scores'!BL799,"")</f>
        <v/>
      </c>
      <c r="BN795" s="125" t="str">
        <f>IF('2. Enter scores'!BM799&lt;&gt;"",'2. Enter scores'!$B799-'2. Enter scores'!BM799,"")</f>
        <v/>
      </c>
      <c r="BO795" s="125" t="str">
        <f>IF('2. Enter scores'!BN799&lt;&gt;"",'2. Enter scores'!$B799-'2. Enter scores'!BN799,"")</f>
        <v/>
      </c>
      <c r="BP795" s="108">
        <v>1000</v>
      </c>
    </row>
    <row r="796" spans="2:68" x14ac:dyDescent="0.35">
      <c r="B796" s="125" t="str">
        <f>IF('2. Enter scores'!A800&lt;&gt;"",'2. Enter scores'!A800,"")</f>
        <v/>
      </c>
      <c r="H796" s="125" t="str">
        <f>IF('2. Enter scores'!G800&lt;&gt;"",'2. Enter scores'!$B800-'2. Enter scores'!G800,"")</f>
        <v/>
      </c>
      <c r="I796" s="125" t="str">
        <f>IF('2. Enter scores'!H800&lt;&gt;"",'2. Enter scores'!$B800-'2. Enter scores'!H800,"")</f>
        <v/>
      </c>
      <c r="J796" s="125" t="str">
        <f>IF('2. Enter scores'!I800&lt;&gt;"",'2. Enter scores'!$B800-'2. Enter scores'!I800,"")</f>
        <v/>
      </c>
      <c r="K796" s="125" t="str">
        <f>IF('2. Enter scores'!J800&lt;&gt;"",'2. Enter scores'!$B800-'2. Enter scores'!J800,"")</f>
        <v/>
      </c>
      <c r="L796" s="125" t="str">
        <f>IF('2. Enter scores'!K800&lt;&gt;"",'2. Enter scores'!$B800-'2. Enter scores'!K800,"")</f>
        <v/>
      </c>
      <c r="M796" s="125" t="str">
        <f>IF('2. Enter scores'!L800&lt;&gt;"",'2. Enter scores'!$B800-'2. Enter scores'!L800,"")</f>
        <v/>
      </c>
      <c r="N796" s="125" t="str">
        <f>IF('2. Enter scores'!M800&lt;&gt;"",'2. Enter scores'!$B800-'2. Enter scores'!M800,"")</f>
        <v/>
      </c>
      <c r="O796" s="125" t="str">
        <f>IF('2. Enter scores'!N800&lt;&gt;"",'2. Enter scores'!$B800-'2. Enter scores'!N800,"")</f>
        <v/>
      </c>
      <c r="P796" s="125" t="str">
        <f>IF('2. Enter scores'!O800&lt;&gt;"",'2. Enter scores'!$B800-'2. Enter scores'!O800,"")</f>
        <v/>
      </c>
      <c r="Q796" s="125" t="str">
        <f>IF('2. Enter scores'!P800&lt;&gt;"",'2. Enter scores'!$B800-'2. Enter scores'!P800,"")</f>
        <v/>
      </c>
      <c r="R796" s="125" t="str">
        <f>IF('2. Enter scores'!Q800&lt;&gt;"",'2. Enter scores'!$B800-'2. Enter scores'!Q800,"")</f>
        <v/>
      </c>
      <c r="S796" s="125" t="str">
        <f>IF('2. Enter scores'!R800&lt;&gt;"",'2. Enter scores'!$B800-'2. Enter scores'!R800,"")</f>
        <v/>
      </c>
      <c r="T796" s="125" t="str">
        <f>IF('2. Enter scores'!S800&lt;&gt;"",'2. Enter scores'!$B800-'2. Enter scores'!S800,"")</f>
        <v/>
      </c>
      <c r="U796" s="125" t="str">
        <f>IF('2. Enter scores'!T800&lt;&gt;"",'2. Enter scores'!$B800-'2. Enter scores'!T800,"")</f>
        <v/>
      </c>
      <c r="V796" s="125" t="str">
        <f>IF('2. Enter scores'!U800&lt;&gt;"",'2. Enter scores'!$B800-'2. Enter scores'!U800,"")</f>
        <v/>
      </c>
      <c r="W796" s="125" t="str">
        <f>IF('2. Enter scores'!V800&lt;&gt;"",'2. Enter scores'!$B800-'2. Enter scores'!V800,"")</f>
        <v/>
      </c>
      <c r="X796" s="125" t="str">
        <f>IF('2. Enter scores'!W800&lt;&gt;"",'2. Enter scores'!$B800-'2. Enter scores'!W800,"")</f>
        <v/>
      </c>
      <c r="Y796" s="125" t="str">
        <f>IF('2. Enter scores'!X800&lt;&gt;"",'2. Enter scores'!$B800-'2. Enter scores'!X800,"")</f>
        <v/>
      </c>
      <c r="Z796" s="125" t="str">
        <f>IF('2. Enter scores'!Y800&lt;&gt;"",'2. Enter scores'!$B800-'2. Enter scores'!Y800,"")</f>
        <v/>
      </c>
      <c r="AA796" s="125" t="str">
        <f>IF('2. Enter scores'!Z800&lt;&gt;"",'2. Enter scores'!$B800-'2. Enter scores'!Z800,"")</f>
        <v/>
      </c>
      <c r="AB796" s="125" t="str">
        <f>IF('2. Enter scores'!AA800&lt;&gt;"",'2. Enter scores'!$B800-'2. Enter scores'!AA800,"")</f>
        <v/>
      </c>
      <c r="AC796" s="125" t="str">
        <f>IF('2. Enter scores'!AB800&lt;&gt;"",'2. Enter scores'!$B800-'2. Enter scores'!AB800,"")</f>
        <v/>
      </c>
      <c r="AD796" s="125" t="str">
        <f>IF('2. Enter scores'!AC800&lt;&gt;"",'2. Enter scores'!$B800-'2. Enter scores'!AC800,"")</f>
        <v/>
      </c>
      <c r="AE796" s="125" t="str">
        <f>IF('2. Enter scores'!AD800&lt;&gt;"",'2. Enter scores'!$B800-'2. Enter scores'!AD800,"")</f>
        <v/>
      </c>
      <c r="AF796" s="125" t="str">
        <f>IF('2. Enter scores'!AE800&lt;&gt;"",'2. Enter scores'!$B800-'2. Enter scores'!AE800,"")</f>
        <v/>
      </c>
      <c r="AG796" s="125" t="str">
        <f>IF('2. Enter scores'!AF800&lt;&gt;"",'2. Enter scores'!$B800-'2. Enter scores'!AF800,"")</f>
        <v/>
      </c>
      <c r="AH796" s="125" t="str">
        <f>IF('2. Enter scores'!AG800&lt;&gt;"",'2. Enter scores'!$B800-'2. Enter scores'!AG800,"")</f>
        <v/>
      </c>
      <c r="AI796" s="125" t="str">
        <f>IF('2. Enter scores'!AH800&lt;&gt;"",'2. Enter scores'!$B800-'2. Enter scores'!AH800,"")</f>
        <v/>
      </c>
      <c r="AJ796" s="125" t="str">
        <f>IF('2. Enter scores'!AI800&lt;&gt;"",'2. Enter scores'!$B800-'2. Enter scores'!AI800,"")</f>
        <v/>
      </c>
      <c r="AK796" s="125" t="str">
        <f>IF('2. Enter scores'!AJ800&lt;&gt;"",'2. Enter scores'!$B800-'2. Enter scores'!AJ800,"")</f>
        <v/>
      </c>
      <c r="AL796" s="125" t="str">
        <f>IF('2. Enter scores'!AK800&lt;&gt;"",'2. Enter scores'!$B800-'2. Enter scores'!AK800,"")</f>
        <v/>
      </c>
      <c r="AM796" s="125" t="str">
        <f>IF('2. Enter scores'!AL800&lt;&gt;"",'2. Enter scores'!$B800-'2. Enter scores'!AL800,"")</f>
        <v/>
      </c>
      <c r="AN796" s="125" t="str">
        <f>IF('2. Enter scores'!AM800&lt;&gt;"",'2. Enter scores'!$B800-'2. Enter scores'!AM800,"")</f>
        <v/>
      </c>
      <c r="AO796" s="125" t="str">
        <f>IF('2. Enter scores'!AN800&lt;&gt;"",'2. Enter scores'!$B800-'2. Enter scores'!AN800,"")</f>
        <v/>
      </c>
      <c r="AP796" s="125" t="str">
        <f>IF('2. Enter scores'!AO800&lt;&gt;"",'2. Enter scores'!$B800-'2. Enter scores'!AO800,"")</f>
        <v/>
      </c>
      <c r="AQ796" s="125" t="str">
        <f>IF('2. Enter scores'!AP800&lt;&gt;"",'2. Enter scores'!$B800-'2. Enter scores'!AP800,"")</f>
        <v/>
      </c>
      <c r="AR796" s="125" t="str">
        <f>IF('2. Enter scores'!AQ800&lt;&gt;"",'2. Enter scores'!$B800-'2. Enter scores'!AQ800,"")</f>
        <v/>
      </c>
      <c r="AS796" s="125" t="str">
        <f>IF('2. Enter scores'!AR800&lt;&gt;"",'2. Enter scores'!$B800-'2. Enter scores'!AR800,"")</f>
        <v/>
      </c>
      <c r="AT796" s="125" t="str">
        <f>IF('2. Enter scores'!AS800&lt;&gt;"",'2. Enter scores'!$B800-'2. Enter scores'!AS800,"")</f>
        <v/>
      </c>
      <c r="AU796" s="125" t="str">
        <f>IF('2. Enter scores'!AT800&lt;&gt;"",'2. Enter scores'!$B800-'2. Enter scores'!AT800,"")</f>
        <v/>
      </c>
      <c r="AV796" s="125" t="str">
        <f>IF('2. Enter scores'!AU800&lt;&gt;"",'2. Enter scores'!$B800-'2. Enter scores'!AU800,"")</f>
        <v/>
      </c>
      <c r="AW796" s="125" t="str">
        <f>IF('2. Enter scores'!AV800&lt;&gt;"",'2. Enter scores'!$B800-'2. Enter scores'!AV800,"")</f>
        <v/>
      </c>
      <c r="AX796" s="125" t="str">
        <f>IF('2. Enter scores'!AW800&lt;&gt;"",'2. Enter scores'!$B800-'2. Enter scores'!AW800,"")</f>
        <v/>
      </c>
      <c r="AY796" s="125" t="str">
        <f>IF('2. Enter scores'!AX800&lt;&gt;"",'2. Enter scores'!$B800-'2. Enter scores'!AX800,"")</f>
        <v/>
      </c>
      <c r="AZ796" s="125" t="str">
        <f>IF('2. Enter scores'!AY800&lt;&gt;"",'2. Enter scores'!$B800-'2. Enter scores'!AY800,"")</f>
        <v/>
      </c>
      <c r="BA796" s="125" t="str">
        <f>IF('2. Enter scores'!AZ800&lt;&gt;"",'2. Enter scores'!$B800-'2. Enter scores'!AZ800,"")</f>
        <v/>
      </c>
      <c r="BB796" s="125" t="str">
        <f>IF('2. Enter scores'!BA800&lt;&gt;"",'2. Enter scores'!$B800-'2. Enter scores'!BA800,"")</f>
        <v/>
      </c>
      <c r="BC796" s="125" t="str">
        <f>IF('2. Enter scores'!BB800&lt;&gt;"",'2. Enter scores'!$B800-'2. Enter scores'!BB800,"")</f>
        <v/>
      </c>
      <c r="BD796" s="125" t="str">
        <f>IF('2. Enter scores'!BC800&lt;&gt;"",'2. Enter scores'!$B800-'2. Enter scores'!BC800,"")</f>
        <v/>
      </c>
      <c r="BE796" s="125" t="str">
        <f>IF('2. Enter scores'!BD800&lt;&gt;"",'2. Enter scores'!$B800-'2. Enter scores'!BD800,"")</f>
        <v/>
      </c>
      <c r="BF796" s="125" t="str">
        <f>IF('2. Enter scores'!BE800&lt;&gt;"",'2. Enter scores'!$B800-'2. Enter scores'!BE800,"")</f>
        <v/>
      </c>
      <c r="BG796" s="125" t="str">
        <f>IF('2. Enter scores'!BF800&lt;&gt;"",'2. Enter scores'!$B800-'2. Enter scores'!BF800,"")</f>
        <v/>
      </c>
      <c r="BH796" s="125" t="str">
        <f>IF('2. Enter scores'!BG800&lt;&gt;"",'2. Enter scores'!$B800-'2. Enter scores'!BG800,"")</f>
        <v/>
      </c>
      <c r="BI796" s="125" t="str">
        <f>IF('2. Enter scores'!BH800&lt;&gt;"",'2. Enter scores'!$B800-'2. Enter scores'!BH800,"")</f>
        <v/>
      </c>
      <c r="BJ796" s="125" t="str">
        <f>IF('2. Enter scores'!BI800&lt;&gt;"",'2. Enter scores'!$B800-'2. Enter scores'!BI800,"")</f>
        <v/>
      </c>
      <c r="BK796" s="125" t="str">
        <f>IF('2. Enter scores'!BJ800&lt;&gt;"",'2. Enter scores'!$B800-'2. Enter scores'!BJ800,"")</f>
        <v/>
      </c>
      <c r="BL796" s="125" t="str">
        <f>IF('2. Enter scores'!BK800&lt;&gt;"",'2. Enter scores'!$B800-'2. Enter scores'!BK800,"")</f>
        <v/>
      </c>
      <c r="BM796" s="125" t="str">
        <f>IF('2. Enter scores'!BL800&lt;&gt;"",'2. Enter scores'!$B800-'2. Enter scores'!BL800,"")</f>
        <v/>
      </c>
      <c r="BN796" s="125" t="str">
        <f>IF('2. Enter scores'!BM800&lt;&gt;"",'2. Enter scores'!$B800-'2. Enter scores'!BM800,"")</f>
        <v/>
      </c>
      <c r="BO796" s="125" t="str">
        <f>IF('2. Enter scores'!BN800&lt;&gt;"",'2. Enter scores'!$B800-'2. Enter scores'!BN800,"")</f>
        <v/>
      </c>
      <c r="BP796" s="108">
        <v>1000</v>
      </c>
    </row>
    <row r="797" spans="2:68" x14ac:dyDescent="0.35">
      <c r="B797" s="125" t="str">
        <f>IF('2. Enter scores'!A801&lt;&gt;"",'2. Enter scores'!A801,"")</f>
        <v/>
      </c>
      <c r="H797" s="125" t="str">
        <f>IF('2. Enter scores'!G801&lt;&gt;"",'2. Enter scores'!$B801-'2. Enter scores'!G801,"")</f>
        <v/>
      </c>
      <c r="I797" s="125" t="str">
        <f>IF('2. Enter scores'!H801&lt;&gt;"",'2. Enter scores'!$B801-'2. Enter scores'!H801,"")</f>
        <v/>
      </c>
      <c r="J797" s="125" t="str">
        <f>IF('2. Enter scores'!I801&lt;&gt;"",'2. Enter scores'!$B801-'2. Enter scores'!I801,"")</f>
        <v/>
      </c>
      <c r="K797" s="125" t="str">
        <f>IF('2. Enter scores'!J801&lt;&gt;"",'2. Enter scores'!$B801-'2. Enter scores'!J801,"")</f>
        <v/>
      </c>
      <c r="L797" s="125" t="str">
        <f>IF('2. Enter scores'!K801&lt;&gt;"",'2. Enter scores'!$B801-'2. Enter scores'!K801,"")</f>
        <v/>
      </c>
      <c r="M797" s="125" t="str">
        <f>IF('2. Enter scores'!L801&lt;&gt;"",'2. Enter scores'!$B801-'2. Enter scores'!L801,"")</f>
        <v/>
      </c>
      <c r="N797" s="125" t="str">
        <f>IF('2. Enter scores'!M801&lt;&gt;"",'2. Enter scores'!$B801-'2. Enter scores'!M801,"")</f>
        <v/>
      </c>
      <c r="O797" s="125" t="str">
        <f>IF('2. Enter scores'!N801&lt;&gt;"",'2. Enter scores'!$B801-'2. Enter scores'!N801,"")</f>
        <v/>
      </c>
      <c r="P797" s="125" t="str">
        <f>IF('2. Enter scores'!O801&lt;&gt;"",'2. Enter scores'!$B801-'2. Enter scores'!O801,"")</f>
        <v/>
      </c>
      <c r="Q797" s="125" t="str">
        <f>IF('2. Enter scores'!P801&lt;&gt;"",'2. Enter scores'!$B801-'2. Enter scores'!P801,"")</f>
        <v/>
      </c>
      <c r="R797" s="125" t="str">
        <f>IF('2. Enter scores'!Q801&lt;&gt;"",'2. Enter scores'!$B801-'2. Enter scores'!Q801,"")</f>
        <v/>
      </c>
      <c r="S797" s="125" t="str">
        <f>IF('2. Enter scores'!R801&lt;&gt;"",'2. Enter scores'!$B801-'2. Enter scores'!R801,"")</f>
        <v/>
      </c>
      <c r="T797" s="125" t="str">
        <f>IF('2. Enter scores'!S801&lt;&gt;"",'2. Enter scores'!$B801-'2. Enter scores'!S801,"")</f>
        <v/>
      </c>
      <c r="U797" s="125" t="str">
        <f>IF('2. Enter scores'!T801&lt;&gt;"",'2. Enter scores'!$B801-'2. Enter scores'!T801,"")</f>
        <v/>
      </c>
      <c r="V797" s="125" t="str">
        <f>IF('2. Enter scores'!U801&lt;&gt;"",'2. Enter scores'!$B801-'2. Enter scores'!U801,"")</f>
        <v/>
      </c>
      <c r="W797" s="125" t="str">
        <f>IF('2. Enter scores'!V801&lt;&gt;"",'2. Enter scores'!$B801-'2. Enter scores'!V801,"")</f>
        <v/>
      </c>
      <c r="X797" s="125" t="str">
        <f>IF('2. Enter scores'!W801&lt;&gt;"",'2. Enter scores'!$B801-'2. Enter scores'!W801,"")</f>
        <v/>
      </c>
      <c r="Y797" s="125" t="str">
        <f>IF('2. Enter scores'!X801&lt;&gt;"",'2. Enter scores'!$B801-'2. Enter scores'!X801,"")</f>
        <v/>
      </c>
      <c r="Z797" s="125" t="str">
        <f>IF('2. Enter scores'!Y801&lt;&gt;"",'2. Enter scores'!$B801-'2. Enter scores'!Y801,"")</f>
        <v/>
      </c>
      <c r="AA797" s="125" t="str">
        <f>IF('2. Enter scores'!Z801&lt;&gt;"",'2. Enter scores'!$B801-'2. Enter scores'!Z801,"")</f>
        <v/>
      </c>
      <c r="AB797" s="125" t="str">
        <f>IF('2. Enter scores'!AA801&lt;&gt;"",'2. Enter scores'!$B801-'2. Enter scores'!AA801,"")</f>
        <v/>
      </c>
      <c r="AC797" s="125" t="str">
        <f>IF('2. Enter scores'!AB801&lt;&gt;"",'2. Enter scores'!$B801-'2. Enter scores'!AB801,"")</f>
        <v/>
      </c>
      <c r="AD797" s="125" t="str">
        <f>IF('2. Enter scores'!AC801&lt;&gt;"",'2. Enter scores'!$B801-'2. Enter scores'!AC801,"")</f>
        <v/>
      </c>
      <c r="AE797" s="125" t="str">
        <f>IF('2. Enter scores'!AD801&lt;&gt;"",'2. Enter scores'!$B801-'2. Enter scores'!AD801,"")</f>
        <v/>
      </c>
      <c r="AF797" s="125" t="str">
        <f>IF('2. Enter scores'!AE801&lt;&gt;"",'2. Enter scores'!$B801-'2. Enter scores'!AE801,"")</f>
        <v/>
      </c>
      <c r="AG797" s="125" t="str">
        <f>IF('2. Enter scores'!AF801&lt;&gt;"",'2. Enter scores'!$B801-'2. Enter scores'!AF801,"")</f>
        <v/>
      </c>
      <c r="AH797" s="125" t="str">
        <f>IF('2. Enter scores'!AG801&lt;&gt;"",'2. Enter scores'!$B801-'2. Enter scores'!AG801,"")</f>
        <v/>
      </c>
      <c r="AI797" s="125" t="str">
        <f>IF('2. Enter scores'!AH801&lt;&gt;"",'2. Enter scores'!$B801-'2. Enter scores'!AH801,"")</f>
        <v/>
      </c>
      <c r="AJ797" s="125" t="str">
        <f>IF('2. Enter scores'!AI801&lt;&gt;"",'2. Enter scores'!$B801-'2. Enter scores'!AI801,"")</f>
        <v/>
      </c>
      <c r="AK797" s="125" t="str">
        <f>IF('2. Enter scores'!AJ801&lt;&gt;"",'2. Enter scores'!$B801-'2. Enter scores'!AJ801,"")</f>
        <v/>
      </c>
      <c r="AL797" s="125" t="str">
        <f>IF('2. Enter scores'!AK801&lt;&gt;"",'2. Enter scores'!$B801-'2. Enter scores'!AK801,"")</f>
        <v/>
      </c>
      <c r="AM797" s="125" t="str">
        <f>IF('2. Enter scores'!AL801&lt;&gt;"",'2. Enter scores'!$B801-'2. Enter scores'!AL801,"")</f>
        <v/>
      </c>
      <c r="AN797" s="125" t="str">
        <f>IF('2. Enter scores'!AM801&lt;&gt;"",'2. Enter scores'!$B801-'2. Enter scores'!AM801,"")</f>
        <v/>
      </c>
      <c r="AO797" s="125" t="str">
        <f>IF('2. Enter scores'!AN801&lt;&gt;"",'2. Enter scores'!$B801-'2. Enter scores'!AN801,"")</f>
        <v/>
      </c>
      <c r="AP797" s="125" t="str">
        <f>IF('2. Enter scores'!AO801&lt;&gt;"",'2. Enter scores'!$B801-'2. Enter scores'!AO801,"")</f>
        <v/>
      </c>
      <c r="AQ797" s="125" t="str">
        <f>IF('2. Enter scores'!AP801&lt;&gt;"",'2. Enter scores'!$B801-'2. Enter scores'!AP801,"")</f>
        <v/>
      </c>
      <c r="AR797" s="125" t="str">
        <f>IF('2. Enter scores'!AQ801&lt;&gt;"",'2. Enter scores'!$B801-'2. Enter scores'!AQ801,"")</f>
        <v/>
      </c>
      <c r="AS797" s="125" t="str">
        <f>IF('2. Enter scores'!AR801&lt;&gt;"",'2. Enter scores'!$B801-'2. Enter scores'!AR801,"")</f>
        <v/>
      </c>
      <c r="AT797" s="125" t="str">
        <f>IF('2. Enter scores'!AS801&lt;&gt;"",'2. Enter scores'!$B801-'2. Enter scores'!AS801,"")</f>
        <v/>
      </c>
      <c r="AU797" s="125" t="str">
        <f>IF('2. Enter scores'!AT801&lt;&gt;"",'2. Enter scores'!$B801-'2. Enter scores'!AT801,"")</f>
        <v/>
      </c>
      <c r="AV797" s="125" t="str">
        <f>IF('2. Enter scores'!AU801&lt;&gt;"",'2. Enter scores'!$B801-'2. Enter scores'!AU801,"")</f>
        <v/>
      </c>
      <c r="AW797" s="125" t="str">
        <f>IF('2. Enter scores'!AV801&lt;&gt;"",'2. Enter scores'!$B801-'2. Enter scores'!AV801,"")</f>
        <v/>
      </c>
      <c r="AX797" s="125" t="str">
        <f>IF('2. Enter scores'!AW801&lt;&gt;"",'2. Enter scores'!$B801-'2. Enter scores'!AW801,"")</f>
        <v/>
      </c>
      <c r="AY797" s="125" t="str">
        <f>IF('2. Enter scores'!AX801&lt;&gt;"",'2. Enter scores'!$B801-'2. Enter scores'!AX801,"")</f>
        <v/>
      </c>
      <c r="AZ797" s="125" t="str">
        <f>IF('2. Enter scores'!AY801&lt;&gt;"",'2. Enter scores'!$B801-'2. Enter scores'!AY801,"")</f>
        <v/>
      </c>
      <c r="BA797" s="125" t="str">
        <f>IF('2. Enter scores'!AZ801&lt;&gt;"",'2. Enter scores'!$B801-'2. Enter scores'!AZ801,"")</f>
        <v/>
      </c>
      <c r="BB797" s="125" t="str">
        <f>IF('2. Enter scores'!BA801&lt;&gt;"",'2. Enter scores'!$B801-'2. Enter scores'!BA801,"")</f>
        <v/>
      </c>
      <c r="BC797" s="125" t="str">
        <f>IF('2. Enter scores'!BB801&lt;&gt;"",'2. Enter scores'!$B801-'2. Enter scores'!BB801,"")</f>
        <v/>
      </c>
      <c r="BD797" s="125" t="str">
        <f>IF('2. Enter scores'!BC801&lt;&gt;"",'2. Enter scores'!$B801-'2. Enter scores'!BC801,"")</f>
        <v/>
      </c>
      <c r="BE797" s="125" t="str">
        <f>IF('2. Enter scores'!BD801&lt;&gt;"",'2. Enter scores'!$B801-'2. Enter scores'!BD801,"")</f>
        <v/>
      </c>
      <c r="BF797" s="125" t="str">
        <f>IF('2. Enter scores'!BE801&lt;&gt;"",'2. Enter scores'!$B801-'2. Enter scores'!BE801,"")</f>
        <v/>
      </c>
      <c r="BG797" s="125" t="str">
        <f>IF('2. Enter scores'!BF801&lt;&gt;"",'2. Enter scores'!$B801-'2. Enter scores'!BF801,"")</f>
        <v/>
      </c>
      <c r="BH797" s="125" t="str">
        <f>IF('2. Enter scores'!BG801&lt;&gt;"",'2. Enter scores'!$B801-'2. Enter scores'!BG801,"")</f>
        <v/>
      </c>
      <c r="BI797" s="125" t="str">
        <f>IF('2. Enter scores'!BH801&lt;&gt;"",'2. Enter scores'!$B801-'2. Enter scores'!BH801,"")</f>
        <v/>
      </c>
      <c r="BJ797" s="125" t="str">
        <f>IF('2. Enter scores'!BI801&lt;&gt;"",'2. Enter scores'!$B801-'2. Enter scores'!BI801,"")</f>
        <v/>
      </c>
      <c r="BK797" s="125" t="str">
        <f>IF('2. Enter scores'!BJ801&lt;&gt;"",'2. Enter scores'!$B801-'2. Enter scores'!BJ801,"")</f>
        <v/>
      </c>
      <c r="BL797" s="125" t="str">
        <f>IF('2. Enter scores'!BK801&lt;&gt;"",'2. Enter scores'!$B801-'2. Enter scores'!BK801,"")</f>
        <v/>
      </c>
      <c r="BM797" s="125" t="str">
        <f>IF('2. Enter scores'!BL801&lt;&gt;"",'2. Enter scores'!$B801-'2. Enter scores'!BL801,"")</f>
        <v/>
      </c>
      <c r="BN797" s="125" t="str">
        <f>IF('2. Enter scores'!BM801&lt;&gt;"",'2. Enter scores'!$B801-'2. Enter scores'!BM801,"")</f>
        <v/>
      </c>
      <c r="BO797" s="125" t="str">
        <f>IF('2. Enter scores'!BN801&lt;&gt;"",'2. Enter scores'!$B801-'2. Enter scores'!BN801,"")</f>
        <v/>
      </c>
      <c r="BP797" s="108">
        <v>1000</v>
      </c>
    </row>
    <row r="798" spans="2:68" x14ac:dyDescent="0.35">
      <c r="B798" s="125" t="str">
        <f>IF('2. Enter scores'!A802&lt;&gt;"",'2. Enter scores'!A802,"")</f>
        <v/>
      </c>
      <c r="H798" s="125" t="str">
        <f>IF('2. Enter scores'!G802&lt;&gt;"",'2. Enter scores'!$B802-'2. Enter scores'!G802,"")</f>
        <v/>
      </c>
      <c r="I798" s="125" t="str">
        <f>IF('2. Enter scores'!H802&lt;&gt;"",'2. Enter scores'!$B802-'2. Enter scores'!H802,"")</f>
        <v/>
      </c>
      <c r="J798" s="125" t="str">
        <f>IF('2. Enter scores'!I802&lt;&gt;"",'2. Enter scores'!$B802-'2. Enter scores'!I802,"")</f>
        <v/>
      </c>
      <c r="K798" s="125" t="str">
        <f>IF('2. Enter scores'!J802&lt;&gt;"",'2. Enter scores'!$B802-'2. Enter scores'!J802,"")</f>
        <v/>
      </c>
      <c r="L798" s="125" t="str">
        <f>IF('2. Enter scores'!K802&lt;&gt;"",'2. Enter scores'!$B802-'2. Enter scores'!K802,"")</f>
        <v/>
      </c>
      <c r="M798" s="125" t="str">
        <f>IF('2. Enter scores'!L802&lt;&gt;"",'2. Enter scores'!$B802-'2. Enter scores'!L802,"")</f>
        <v/>
      </c>
      <c r="N798" s="125" t="str">
        <f>IF('2. Enter scores'!M802&lt;&gt;"",'2. Enter scores'!$B802-'2. Enter scores'!M802,"")</f>
        <v/>
      </c>
      <c r="O798" s="125" t="str">
        <f>IF('2. Enter scores'!N802&lt;&gt;"",'2. Enter scores'!$B802-'2. Enter scores'!N802,"")</f>
        <v/>
      </c>
      <c r="P798" s="125" t="str">
        <f>IF('2. Enter scores'!O802&lt;&gt;"",'2. Enter scores'!$B802-'2. Enter scores'!O802,"")</f>
        <v/>
      </c>
      <c r="Q798" s="125" t="str">
        <f>IF('2. Enter scores'!P802&lt;&gt;"",'2. Enter scores'!$B802-'2. Enter scores'!P802,"")</f>
        <v/>
      </c>
      <c r="R798" s="125" t="str">
        <f>IF('2. Enter scores'!Q802&lt;&gt;"",'2. Enter scores'!$B802-'2. Enter scores'!Q802,"")</f>
        <v/>
      </c>
      <c r="S798" s="125" t="str">
        <f>IF('2. Enter scores'!R802&lt;&gt;"",'2. Enter scores'!$B802-'2. Enter scores'!R802,"")</f>
        <v/>
      </c>
      <c r="T798" s="125" t="str">
        <f>IF('2. Enter scores'!S802&lt;&gt;"",'2. Enter scores'!$B802-'2. Enter scores'!S802,"")</f>
        <v/>
      </c>
      <c r="U798" s="125" t="str">
        <f>IF('2. Enter scores'!T802&lt;&gt;"",'2. Enter scores'!$B802-'2. Enter scores'!T802,"")</f>
        <v/>
      </c>
      <c r="V798" s="125" t="str">
        <f>IF('2. Enter scores'!U802&lt;&gt;"",'2. Enter scores'!$B802-'2. Enter scores'!U802,"")</f>
        <v/>
      </c>
      <c r="W798" s="125" t="str">
        <f>IF('2. Enter scores'!V802&lt;&gt;"",'2. Enter scores'!$B802-'2. Enter scores'!V802,"")</f>
        <v/>
      </c>
      <c r="X798" s="125" t="str">
        <f>IF('2. Enter scores'!W802&lt;&gt;"",'2. Enter scores'!$B802-'2. Enter scores'!W802,"")</f>
        <v/>
      </c>
      <c r="Y798" s="125" t="str">
        <f>IF('2. Enter scores'!X802&lt;&gt;"",'2. Enter scores'!$B802-'2. Enter scores'!X802,"")</f>
        <v/>
      </c>
      <c r="Z798" s="125" t="str">
        <f>IF('2. Enter scores'!Y802&lt;&gt;"",'2. Enter scores'!$B802-'2. Enter scores'!Y802,"")</f>
        <v/>
      </c>
      <c r="AA798" s="125" t="str">
        <f>IF('2. Enter scores'!Z802&lt;&gt;"",'2. Enter scores'!$B802-'2. Enter scores'!Z802,"")</f>
        <v/>
      </c>
      <c r="AB798" s="125" t="str">
        <f>IF('2. Enter scores'!AA802&lt;&gt;"",'2. Enter scores'!$B802-'2. Enter scores'!AA802,"")</f>
        <v/>
      </c>
      <c r="AC798" s="125" t="str">
        <f>IF('2. Enter scores'!AB802&lt;&gt;"",'2. Enter scores'!$B802-'2. Enter scores'!AB802,"")</f>
        <v/>
      </c>
      <c r="AD798" s="125" t="str">
        <f>IF('2. Enter scores'!AC802&lt;&gt;"",'2. Enter scores'!$B802-'2. Enter scores'!AC802,"")</f>
        <v/>
      </c>
      <c r="AE798" s="125" t="str">
        <f>IF('2. Enter scores'!AD802&lt;&gt;"",'2. Enter scores'!$B802-'2. Enter scores'!AD802,"")</f>
        <v/>
      </c>
      <c r="AF798" s="125" t="str">
        <f>IF('2. Enter scores'!AE802&lt;&gt;"",'2. Enter scores'!$B802-'2. Enter scores'!AE802,"")</f>
        <v/>
      </c>
      <c r="AG798" s="125" t="str">
        <f>IF('2. Enter scores'!AF802&lt;&gt;"",'2. Enter scores'!$B802-'2. Enter scores'!AF802,"")</f>
        <v/>
      </c>
      <c r="AH798" s="125" t="str">
        <f>IF('2. Enter scores'!AG802&lt;&gt;"",'2. Enter scores'!$B802-'2. Enter scores'!AG802,"")</f>
        <v/>
      </c>
      <c r="AI798" s="125" t="str">
        <f>IF('2. Enter scores'!AH802&lt;&gt;"",'2. Enter scores'!$B802-'2. Enter scores'!AH802,"")</f>
        <v/>
      </c>
      <c r="AJ798" s="125" t="str">
        <f>IF('2. Enter scores'!AI802&lt;&gt;"",'2. Enter scores'!$B802-'2. Enter scores'!AI802,"")</f>
        <v/>
      </c>
      <c r="AK798" s="125" t="str">
        <f>IF('2. Enter scores'!AJ802&lt;&gt;"",'2. Enter scores'!$B802-'2. Enter scores'!AJ802,"")</f>
        <v/>
      </c>
      <c r="AL798" s="125" t="str">
        <f>IF('2. Enter scores'!AK802&lt;&gt;"",'2. Enter scores'!$B802-'2. Enter scores'!AK802,"")</f>
        <v/>
      </c>
      <c r="AM798" s="125" t="str">
        <f>IF('2. Enter scores'!AL802&lt;&gt;"",'2. Enter scores'!$B802-'2. Enter scores'!AL802,"")</f>
        <v/>
      </c>
      <c r="AN798" s="125" t="str">
        <f>IF('2. Enter scores'!AM802&lt;&gt;"",'2. Enter scores'!$B802-'2. Enter scores'!AM802,"")</f>
        <v/>
      </c>
      <c r="AO798" s="125" t="str">
        <f>IF('2. Enter scores'!AN802&lt;&gt;"",'2. Enter scores'!$B802-'2. Enter scores'!AN802,"")</f>
        <v/>
      </c>
      <c r="AP798" s="125" t="str">
        <f>IF('2. Enter scores'!AO802&lt;&gt;"",'2. Enter scores'!$B802-'2. Enter scores'!AO802,"")</f>
        <v/>
      </c>
      <c r="AQ798" s="125" t="str">
        <f>IF('2. Enter scores'!AP802&lt;&gt;"",'2. Enter scores'!$B802-'2. Enter scores'!AP802,"")</f>
        <v/>
      </c>
      <c r="AR798" s="125" t="str">
        <f>IF('2. Enter scores'!AQ802&lt;&gt;"",'2. Enter scores'!$B802-'2. Enter scores'!AQ802,"")</f>
        <v/>
      </c>
      <c r="AS798" s="125" t="str">
        <f>IF('2. Enter scores'!AR802&lt;&gt;"",'2. Enter scores'!$B802-'2. Enter scores'!AR802,"")</f>
        <v/>
      </c>
      <c r="AT798" s="125" t="str">
        <f>IF('2. Enter scores'!AS802&lt;&gt;"",'2. Enter scores'!$B802-'2. Enter scores'!AS802,"")</f>
        <v/>
      </c>
      <c r="AU798" s="125" t="str">
        <f>IF('2. Enter scores'!AT802&lt;&gt;"",'2. Enter scores'!$B802-'2. Enter scores'!AT802,"")</f>
        <v/>
      </c>
      <c r="AV798" s="125" t="str">
        <f>IF('2. Enter scores'!AU802&lt;&gt;"",'2. Enter scores'!$B802-'2. Enter scores'!AU802,"")</f>
        <v/>
      </c>
      <c r="AW798" s="125" t="str">
        <f>IF('2. Enter scores'!AV802&lt;&gt;"",'2. Enter scores'!$B802-'2. Enter scores'!AV802,"")</f>
        <v/>
      </c>
      <c r="AX798" s="125" t="str">
        <f>IF('2. Enter scores'!AW802&lt;&gt;"",'2. Enter scores'!$B802-'2. Enter scores'!AW802,"")</f>
        <v/>
      </c>
      <c r="AY798" s="125" t="str">
        <f>IF('2. Enter scores'!AX802&lt;&gt;"",'2. Enter scores'!$B802-'2. Enter scores'!AX802,"")</f>
        <v/>
      </c>
      <c r="AZ798" s="125" t="str">
        <f>IF('2. Enter scores'!AY802&lt;&gt;"",'2. Enter scores'!$B802-'2. Enter scores'!AY802,"")</f>
        <v/>
      </c>
      <c r="BA798" s="125" t="str">
        <f>IF('2. Enter scores'!AZ802&lt;&gt;"",'2. Enter scores'!$B802-'2. Enter scores'!AZ802,"")</f>
        <v/>
      </c>
      <c r="BB798" s="125" t="str">
        <f>IF('2. Enter scores'!BA802&lt;&gt;"",'2. Enter scores'!$B802-'2. Enter scores'!BA802,"")</f>
        <v/>
      </c>
      <c r="BC798" s="125" t="str">
        <f>IF('2. Enter scores'!BB802&lt;&gt;"",'2. Enter scores'!$B802-'2. Enter scores'!BB802,"")</f>
        <v/>
      </c>
      <c r="BD798" s="125" t="str">
        <f>IF('2. Enter scores'!BC802&lt;&gt;"",'2. Enter scores'!$B802-'2. Enter scores'!BC802,"")</f>
        <v/>
      </c>
      <c r="BE798" s="125" t="str">
        <f>IF('2. Enter scores'!BD802&lt;&gt;"",'2. Enter scores'!$B802-'2. Enter scores'!BD802,"")</f>
        <v/>
      </c>
      <c r="BF798" s="125" t="str">
        <f>IF('2. Enter scores'!BE802&lt;&gt;"",'2. Enter scores'!$B802-'2. Enter scores'!BE802,"")</f>
        <v/>
      </c>
      <c r="BG798" s="125" t="str">
        <f>IF('2. Enter scores'!BF802&lt;&gt;"",'2. Enter scores'!$B802-'2. Enter scores'!BF802,"")</f>
        <v/>
      </c>
      <c r="BH798" s="125" t="str">
        <f>IF('2. Enter scores'!BG802&lt;&gt;"",'2. Enter scores'!$B802-'2. Enter scores'!BG802,"")</f>
        <v/>
      </c>
      <c r="BI798" s="125" t="str">
        <f>IF('2. Enter scores'!BH802&lt;&gt;"",'2. Enter scores'!$B802-'2. Enter scores'!BH802,"")</f>
        <v/>
      </c>
      <c r="BJ798" s="125" t="str">
        <f>IF('2. Enter scores'!BI802&lt;&gt;"",'2. Enter scores'!$B802-'2. Enter scores'!BI802,"")</f>
        <v/>
      </c>
      <c r="BK798" s="125" t="str">
        <f>IF('2. Enter scores'!BJ802&lt;&gt;"",'2. Enter scores'!$B802-'2. Enter scores'!BJ802,"")</f>
        <v/>
      </c>
      <c r="BL798" s="125" t="str">
        <f>IF('2. Enter scores'!BK802&lt;&gt;"",'2. Enter scores'!$B802-'2. Enter scores'!BK802,"")</f>
        <v/>
      </c>
      <c r="BM798" s="125" t="str">
        <f>IF('2. Enter scores'!BL802&lt;&gt;"",'2. Enter scores'!$B802-'2. Enter scores'!BL802,"")</f>
        <v/>
      </c>
      <c r="BN798" s="125" t="str">
        <f>IF('2. Enter scores'!BM802&lt;&gt;"",'2. Enter scores'!$B802-'2. Enter scores'!BM802,"")</f>
        <v/>
      </c>
      <c r="BO798" s="125" t="str">
        <f>IF('2. Enter scores'!BN802&lt;&gt;"",'2. Enter scores'!$B802-'2. Enter scores'!BN802,"")</f>
        <v/>
      </c>
      <c r="BP798" s="108">
        <v>1000</v>
      </c>
    </row>
    <row r="799" spans="2:68" x14ac:dyDescent="0.35">
      <c r="B799" s="125" t="str">
        <f>IF('2. Enter scores'!A803&lt;&gt;"",'2. Enter scores'!A803,"")</f>
        <v/>
      </c>
      <c r="H799" s="125" t="str">
        <f>IF('2. Enter scores'!G803&lt;&gt;"",'2. Enter scores'!$B803-'2. Enter scores'!G803,"")</f>
        <v/>
      </c>
      <c r="I799" s="125" t="str">
        <f>IF('2. Enter scores'!H803&lt;&gt;"",'2. Enter scores'!$B803-'2. Enter scores'!H803,"")</f>
        <v/>
      </c>
      <c r="J799" s="125" t="str">
        <f>IF('2. Enter scores'!I803&lt;&gt;"",'2. Enter scores'!$B803-'2. Enter scores'!I803,"")</f>
        <v/>
      </c>
      <c r="K799" s="125" t="str">
        <f>IF('2. Enter scores'!J803&lt;&gt;"",'2. Enter scores'!$B803-'2. Enter scores'!J803,"")</f>
        <v/>
      </c>
      <c r="L799" s="125" t="str">
        <f>IF('2. Enter scores'!K803&lt;&gt;"",'2. Enter scores'!$B803-'2. Enter scores'!K803,"")</f>
        <v/>
      </c>
      <c r="M799" s="125" t="str">
        <f>IF('2. Enter scores'!L803&lt;&gt;"",'2. Enter scores'!$B803-'2. Enter scores'!L803,"")</f>
        <v/>
      </c>
      <c r="N799" s="125" t="str">
        <f>IF('2. Enter scores'!M803&lt;&gt;"",'2. Enter scores'!$B803-'2. Enter scores'!M803,"")</f>
        <v/>
      </c>
      <c r="O799" s="125" t="str">
        <f>IF('2. Enter scores'!N803&lt;&gt;"",'2. Enter scores'!$B803-'2. Enter scores'!N803,"")</f>
        <v/>
      </c>
      <c r="P799" s="125" t="str">
        <f>IF('2. Enter scores'!O803&lt;&gt;"",'2. Enter scores'!$B803-'2. Enter scores'!O803,"")</f>
        <v/>
      </c>
      <c r="Q799" s="125" t="str">
        <f>IF('2. Enter scores'!P803&lt;&gt;"",'2. Enter scores'!$B803-'2. Enter scores'!P803,"")</f>
        <v/>
      </c>
      <c r="R799" s="125" t="str">
        <f>IF('2. Enter scores'!Q803&lt;&gt;"",'2. Enter scores'!$B803-'2. Enter scores'!Q803,"")</f>
        <v/>
      </c>
      <c r="S799" s="125" t="str">
        <f>IF('2. Enter scores'!R803&lt;&gt;"",'2. Enter scores'!$B803-'2. Enter scores'!R803,"")</f>
        <v/>
      </c>
      <c r="T799" s="125" t="str">
        <f>IF('2. Enter scores'!S803&lt;&gt;"",'2. Enter scores'!$B803-'2. Enter scores'!S803,"")</f>
        <v/>
      </c>
      <c r="U799" s="125" t="str">
        <f>IF('2. Enter scores'!T803&lt;&gt;"",'2. Enter scores'!$B803-'2. Enter scores'!T803,"")</f>
        <v/>
      </c>
      <c r="V799" s="125" t="str">
        <f>IF('2. Enter scores'!U803&lt;&gt;"",'2. Enter scores'!$B803-'2. Enter scores'!U803,"")</f>
        <v/>
      </c>
      <c r="W799" s="125" t="str">
        <f>IF('2. Enter scores'!V803&lt;&gt;"",'2. Enter scores'!$B803-'2. Enter scores'!V803,"")</f>
        <v/>
      </c>
      <c r="X799" s="125" t="str">
        <f>IF('2. Enter scores'!W803&lt;&gt;"",'2. Enter scores'!$B803-'2. Enter scores'!W803,"")</f>
        <v/>
      </c>
      <c r="Y799" s="125" t="str">
        <f>IF('2. Enter scores'!X803&lt;&gt;"",'2. Enter scores'!$B803-'2. Enter scores'!X803,"")</f>
        <v/>
      </c>
      <c r="Z799" s="125" t="str">
        <f>IF('2. Enter scores'!Y803&lt;&gt;"",'2. Enter scores'!$B803-'2. Enter scores'!Y803,"")</f>
        <v/>
      </c>
      <c r="AA799" s="125" t="str">
        <f>IF('2. Enter scores'!Z803&lt;&gt;"",'2. Enter scores'!$B803-'2. Enter scores'!Z803,"")</f>
        <v/>
      </c>
      <c r="AB799" s="125" t="str">
        <f>IF('2. Enter scores'!AA803&lt;&gt;"",'2. Enter scores'!$B803-'2. Enter scores'!AA803,"")</f>
        <v/>
      </c>
      <c r="AC799" s="125" t="str">
        <f>IF('2. Enter scores'!AB803&lt;&gt;"",'2. Enter scores'!$B803-'2. Enter scores'!AB803,"")</f>
        <v/>
      </c>
      <c r="AD799" s="125" t="str">
        <f>IF('2. Enter scores'!AC803&lt;&gt;"",'2. Enter scores'!$B803-'2. Enter scores'!AC803,"")</f>
        <v/>
      </c>
      <c r="AE799" s="125" t="str">
        <f>IF('2. Enter scores'!AD803&lt;&gt;"",'2. Enter scores'!$B803-'2. Enter scores'!AD803,"")</f>
        <v/>
      </c>
      <c r="AF799" s="125" t="str">
        <f>IF('2. Enter scores'!AE803&lt;&gt;"",'2. Enter scores'!$B803-'2. Enter scores'!AE803,"")</f>
        <v/>
      </c>
      <c r="AG799" s="125" t="str">
        <f>IF('2. Enter scores'!AF803&lt;&gt;"",'2. Enter scores'!$B803-'2. Enter scores'!AF803,"")</f>
        <v/>
      </c>
      <c r="AH799" s="125" t="str">
        <f>IF('2. Enter scores'!AG803&lt;&gt;"",'2. Enter scores'!$B803-'2. Enter scores'!AG803,"")</f>
        <v/>
      </c>
      <c r="AI799" s="125" t="str">
        <f>IF('2. Enter scores'!AH803&lt;&gt;"",'2. Enter scores'!$B803-'2. Enter scores'!AH803,"")</f>
        <v/>
      </c>
      <c r="AJ799" s="125" t="str">
        <f>IF('2. Enter scores'!AI803&lt;&gt;"",'2. Enter scores'!$B803-'2. Enter scores'!AI803,"")</f>
        <v/>
      </c>
      <c r="AK799" s="125" t="str">
        <f>IF('2. Enter scores'!AJ803&lt;&gt;"",'2. Enter scores'!$B803-'2. Enter scores'!AJ803,"")</f>
        <v/>
      </c>
      <c r="AL799" s="125" t="str">
        <f>IF('2. Enter scores'!AK803&lt;&gt;"",'2. Enter scores'!$B803-'2. Enter scores'!AK803,"")</f>
        <v/>
      </c>
      <c r="AM799" s="125" t="str">
        <f>IF('2. Enter scores'!AL803&lt;&gt;"",'2. Enter scores'!$B803-'2. Enter scores'!AL803,"")</f>
        <v/>
      </c>
      <c r="AN799" s="125" t="str">
        <f>IF('2. Enter scores'!AM803&lt;&gt;"",'2. Enter scores'!$B803-'2. Enter scores'!AM803,"")</f>
        <v/>
      </c>
      <c r="AO799" s="125" t="str">
        <f>IF('2. Enter scores'!AN803&lt;&gt;"",'2. Enter scores'!$B803-'2. Enter scores'!AN803,"")</f>
        <v/>
      </c>
      <c r="AP799" s="125" t="str">
        <f>IF('2. Enter scores'!AO803&lt;&gt;"",'2. Enter scores'!$B803-'2. Enter scores'!AO803,"")</f>
        <v/>
      </c>
      <c r="AQ799" s="125" t="str">
        <f>IF('2. Enter scores'!AP803&lt;&gt;"",'2. Enter scores'!$B803-'2. Enter scores'!AP803,"")</f>
        <v/>
      </c>
      <c r="AR799" s="125" t="str">
        <f>IF('2. Enter scores'!AQ803&lt;&gt;"",'2. Enter scores'!$B803-'2. Enter scores'!AQ803,"")</f>
        <v/>
      </c>
      <c r="AS799" s="125" t="str">
        <f>IF('2. Enter scores'!AR803&lt;&gt;"",'2. Enter scores'!$B803-'2. Enter scores'!AR803,"")</f>
        <v/>
      </c>
      <c r="AT799" s="125" t="str">
        <f>IF('2. Enter scores'!AS803&lt;&gt;"",'2. Enter scores'!$B803-'2. Enter scores'!AS803,"")</f>
        <v/>
      </c>
      <c r="AU799" s="125" t="str">
        <f>IF('2. Enter scores'!AT803&lt;&gt;"",'2. Enter scores'!$B803-'2. Enter scores'!AT803,"")</f>
        <v/>
      </c>
      <c r="AV799" s="125" t="str">
        <f>IF('2. Enter scores'!AU803&lt;&gt;"",'2. Enter scores'!$B803-'2. Enter scores'!AU803,"")</f>
        <v/>
      </c>
      <c r="AW799" s="125" t="str">
        <f>IF('2. Enter scores'!AV803&lt;&gt;"",'2. Enter scores'!$B803-'2. Enter scores'!AV803,"")</f>
        <v/>
      </c>
      <c r="AX799" s="125" t="str">
        <f>IF('2. Enter scores'!AW803&lt;&gt;"",'2. Enter scores'!$B803-'2. Enter scores'!AW803,"")</f>
        <v/>
      </c>
      <c r="AY799" s="125" t="str">
        <f>IF('2. Enter scores'!AX803&lt;&gt;"",'2. Enter scores'!$B803-'2. Enter scores'!AX803,"")</f>
        <v/>
      </c>
      <c r="AZ799" s="125" t="str">
        <f>IF('2. Enter scores'!AY803&lt;&gt;"",'2. Enter scores'!$B803-'2. Enter scores'!AY803,"")</f>
        <v/>
      </c>
      <c r="BA799" s="125" t="str">
        <f>IF('2. Enter scores'!AZ803&lt;&gt;"",'2. Enter scores'!$B803-'2. Enter scores'!AZ803,"")</f>
        <v/>
      </c>
      <c r="BB799" s="125" t="str">
        <f>IF('2. Enter scores'!BA803&lt;&gt;"",'2. Enter scores'!$B803-'2. Enter scores'!BA803,"")</f>
        <v/>
      </c>
      <c r="BC799" s="125" t="str">
        <f>IF('2. Enter scores'!BB803&lt;&gt;"",'2. Enter scores'!$B803-'2. Enter scores'!BB803,"")</f>
        <v/>
      </c>
      <c r="BD799" s="125" t="str">
        <f>IF('2. Enter scores'!BC803&lt;&gt;"",'2. Enter scores'!$B803-'2. Enter scores'!BC803,"")</f>
        <v/>
      </c>
      <c r="BE799" s="125" t="str">
        <f>IF('2. Enter scores'!BD803&lt;&gt;"",'2. Enter scores'!$B803-'2. Enter scores'!BD803,"")</f>
        <v/>
      </c>
      <c r="BF799" s="125" t="str">
        <f>IF('2. Enter scores'!BE803&lt;&gt;"",'2. Enter scores'!$B803-'2. Enter scores'!BE803,"")</f>
        <v/>
      </c>
      <c r="BG799" s="125" t="str">
        <f>IF('2. Enter scores'!BF803&lt;&gt;"",'2. Enter scores'!$B803-'2. Enter scores'!BF803,"")</f>
        <v/>
      </c>
      <c r="BH799" s="125" t="str">
        <f>IF('2. Enter scores'!BG803&lt;&gt;"",'2. Enter scores'!$B803-'2. Enter scores'!BG803,"")</f>
        <v/>
      </c>
      <c r="BI799" s="125" t="str">
        <f>IF('2. Enter scores'!BH803&lt;&gt;"",'2. Enter scores'!$B803-'2. Enter scores'!BH803,"")</f>
        <v/>
      </c>
      <c r="BJ799" s="125" t="str">
        <f>IF('2. Enter scores'!BI803&lt;&gt;"",'2. Enter scores'!$B803-'2. Enter scores'!BI803,"")</f>
        <v/>
      </c>
      <c r="BK799" s="125" t="str">
        <f>IF('2. Enter scores'!BJ803&lt;&gt;"",'2. Enter scores'!$B803-'2. Enter scores'!BJ803,"")</f>
        <v/>
      </c>
      <c r="BL799" s="125" t="str">
        <f>IF('2. Enter scores'!BK803&lt;&gt;"",'2. Enter scores'!$B803-'2. Enter scores'!BK803,"")</f>
        <v/>
      </c>
      <c r="BM799" s="125" t="str">
        <f>IF('2. Enter scores'!BL803&lt;&gt;"",'2. Enter scores'!$B803-'2. Enter scores'!BL803,"")</f>
        <v/>
      </c>
      <c r="BN799" s="125" t="str">
        <f>IF('2. Enter scores'!BM803&lt;&gt;"",'2. Enter scores'!$B803-'2. Enter scores'!BM803,"")</f>
        <v/>
      </c>
      <c r="BO799" s="125" t="str">
        <f>IF('2. Enter scores'!BN803&lt;&gt;"",'2. Enter scores'!$B803-'2. Enter scores'!BN803,"")</f>
        <v/>
      </c>
      <c r="BP799" s="108">
        <v>1000</v>
      </c>
    </row>
    <row r="800" spans="2:68" x14ac:dyDescent="0.35">
      <c r="B800" s="125" t="str">
        <f>IF('2. Enter scores'!A804&lt;&gt;"",'2. Enter scores'!A804,"")</f>
        <v/>
      </c>
      <c r="H800" s="125" t="str">
        <f>IF('2. Enter scores'!G804&lt;&gt;"",'2. Enter scores'!$B804-'2. Enter scores'!G804,"")</f>
        <v/>
      </c>
      <c r="I800" s="125" t="str">
        <f>IF('2. Enter scores'!H804&lt;&gt;"",'2. Enter scores'!$B804-'2. Enter scores'!H804,"")</f>
        <v/>
      </c>
      <c r="J800" s="125" t="str">
        <f>IF('2. Enter scores'!I804&lt;&gt;"",'2. Enter scores'!$B804-'2. Enter scores'!I804,"")</f>
        <v/>
      </c>
      <c r="K800" s="125" t="str">
        <f>IF('2. Enter scores'!J804&lt;&gt;"",'2. Enter scores'!$B804-'2. Enter scores'!J804,"")</f>
        <v/>
      </c>
      <c r="L800" s="125" t="str">
        <f>IF('2. Enter scores'!K804&lt;&gt;"",'2. Enter scores'!$B804-'2. Enter scores'!K804,"")</f>
        <v/>
      </c>
      <c r="M800" s="125" t="str">
        <f>IF('2. Enter scores'!L804&lt;&gt;"",'2. Enter scores'!$B804-'2. Enter scores'!L804,"")</f>
        <v/>
      </c>
      <c r="N800" s="125" t="str">
        <f>IF('2. Enter scores'!M804&lt;&gt;"",'2. Enter scores'!$B804-'2. Enter scores'!M804,"")</f>
        <v/>
      </c>
      <c r="O800" s="125" t="str">
        <f>IF('2. Enter scores'!N804&lt;&gt;"",'2. Enter scores'!$B804-'2. Enter scores'!N804,"")</f>
        <v/>
      </c>
      <c r="P800" s="125" t="str">
        <f>IF('2. Enter scores'!O804&lt;&gt;"",'2. Enter scores'!$B804-'2. Enter scores'!O804,"")</f>
        <v/>
      </c>
      <c r="Q800" s="125" t="str">
        <f>IF('2. Enter scores'!P804&lt;&gt;"",'2. Enter scores'!$B804-'2. Enter scores'!P804,"")</f>
        <v/>
      </c>
      <c r="R800" s="125" t="str">
        <f>IF('2. Enter scores'!Q804&lt;&gt;"",'2. Enter scores'!$B804-'2. Enter scores'!Q804,"")</f>
        <v/>
      </c>
      <c r="S800" s="125" t="str">
        <f>IF('2. Enter scores'!R804&lt;&gt;"",'2. Enter scores'!$B804-'2. Enter scores'!R804,"")</f>
        <v/>
      </c>
      <c r="T800" s="125" t="str">
        <f>IF('2. Enter scores'!S804&lt;&gt;"",'2. Enter scores'!$B804-'2. Enter scores'!S804,"")</f>
        <v/>
      </c>
      <c r="U800" s="125" t="str">
        <f>IF('2. Enter scores'!T804&lt;&gt;"",'2. Enter scores'!$B804-'2. Enter scores'!T804,"")</f>
        <v/>
      </c>
      <c r="V800" s="125" t="str">
        <f>IF('2. Enter scores'!U804&lt;&gt;"",'2. Enter scores'!$B804-'2. Enter scores'!U804,"")</f>
        <v/>
      </c>
      <c r="W800" s="125" t="str">
        <f>IF('2. Enter scores'!V804&lt;&gt;"",'2. Enter scores'!$B804-'2. Enter scores'!V804,"")</f>
        <v/>
      </c>
      <c r="X800" s="125" t="str">
        <f>IF('2. Enter scores'!W804&lt;&gt;"",'2. Enter scores'!$B804-'2. Enter scores'!W804,"")</f>
        <v/>
      </c>
      <c r="Y800" s="125" t="str">
        <f>IF('2. Enter scores'!X804&lt;&gt;"",'2. Enter scores'!$B804-'2. Enter scores'!X804,"")</f>
        <v/>
      </c>
      <c r="Z800" s="125" t="str">
        <f>IF('2. Enter scores'!Y804&lt;&gt;"",'2. Enter scores'!$B804-'2. Enter scores'!Y804,"")</f>
        <v/>
      </c>
      <c r="AA800" s="125" t="str">
        <f>IF('2. Enter scores'!Z804&lt;&gt;"",'2. Enter scores'!$B804-'2. Enter scores'!Z804,"")</f>
        <v/>
      </c>
      <c r="AB800" s="125" t="str">
        <f>IF('2. Enter scores'!AA804&lt;&gt;"",'2. Enter scores'!$B804-'2. Enter scores'!AA804,"")</f>
        <v/>
      </c>
      <c r="AC800" s="125" t="str">
        <f>IF('2. Enter scores'!AB804&lt;&gt;"",'2. Enter scores'!$B804-'2. Enter scores'!AB804,"")</f>
        <v/>
      </c>
      <c r="AD800" s="125" t="str">
        <f>IF('2. Enter scores'!AC804&lt;&gt;"",'2. Enter scores'!$B804-'2. Enter scores'!AC804,"")</f>
        <v/>
      </c>
      <c r="AE800" s="125" t="str">
        <f>IF('2. Enter scores'!AD804&lt;&gt;"",'2. Enter scores'!$B804-'2. Enter scores'!AD804,"")</f>
        <v/>
      </c>
      <c r="AF800" s="125" t="str">
        <f>IF('2. Enter scores'!AE804&lt;&gt;"",'2. Enter scores'!$B804-'2. Enter scores'!AE804,"")</f>
        <v/>
      </c>
      <c r="AG800" s="125" t="str">
        <f>IF('2. Enter scores'!AF804&lt;&gt;"",'2. Enter scores'!$B804-'2. Enter scores'!AF804,"")</f>
        <v/>
      </c>
      <c r="AH800" s="125" t="str">
        <f>IF('2. Enter scores'!AG804&lt;&gt;"",'2. Enter scores'!$B804-'2. Enter scores'!AG804,"")</f>
        <v/>
      </c>
      <c r="AI800" s="125" t="str">
        <f>IF('2. Enter scores'!AH804&lt;&gt;"",'2. Enter scores'!$B804-'2. Enter scores'!AH804,"")</f>
        <v/>
      </c>
      <c r="AJ800" s="125" t="str">
        <f>IF('2. Enter scores'!AI804&lt;&gt;"",'2. Enter scores'!$B804-'2. Enter scores'!AI804,"")</f>
        <v/>
      </c>
      <c r="AK800" s="125" t="str">
        <f>IF('2. Enter scores'!AJ804&lt;&gt;"",'2. Enter scores'!$B804-'2. Enter scores'!AJ804,"")</f>
        <v/>
      </c>
      <c r="AL800" s="125" t="str">
        <f>IF('2. Enter scores'!AK804&lt;&gt;"",'2. Enter scores'!$B804-'2. Enter scores'!AK804,"")</f>
        <v/>
      </c>
      <c r="AM800" s="125" t="str">
        <f>IF('2. Enter scores'!AL804&lt;&gt;"",'2. Enter scores'!$B804-'2. Enter scores'!AL804,"")</f>
        <v/>
      </c>
      <c r="AN800" s="125" t="str">
        <f>IF('2. Enter scores'!AM804&lt;&gt;"",'2. Enter scores'!$B804-'2. Enter scores'!AM804,"")</f>
        <v/>
      </c>
      <c r="AO800" s="125" t="str">
        <f>IF('2. Enter scores'!AN804&lt;&gt;"",'2. Enter scores'!$B804-'2. Enter scores'!AN804,"")</f>
        <v/>
      </c>
      <c r="AP800" s="125" t="str">
        <f>IF('2. Enter scores'!AO804&lt;&gt;"",'2. Enter scores'!$B804-'2. Enter scores'!AO804,"")</f>
        <v/>
      </c>
      <c r="AQ800" s="125" t="str">
        <f>IF('2. Enter scores'!AP804&lt;&gt;"",'2. Enter scores'!$B804-'2. Enter scores'!AP804,"")</f>
        <v/>
      </c>
      <c r="AR800" s="125" t="str">
        <f>IF('2. Enter scores'!AQ804&lt;&gt;"",'2. Enter scores'!$B804-'2. Enter scores'!AQ804,"")</f>
        <v/>
      </c>
      <c r="AS800" s="125" t="str">
        <f>IF('2. Enter scores'!AR804&lt;&gt;"",'2. Enter scores'!$B804-'2. Enter scores'!AR804,"")</f>
        <v/>
      </c>
      <c r="AT800" s="125" t="str">
        <f>IF('2. Enter scores'!AS804&lt;&gt;"",'2. Enter scores'!$B804-'2. Enter scores'!AS804,"")</f>
        <v/>
      </c>
      <c r="AU800" s="125" t="str">
        <f>IF('2. Enter scores'!AT804&lt;&gt;"",'2. Enter scores'!$B804-'2. Enter scores'!AT804,"")</f>
        <v/>
      </c>
      <c r="AV800" s="125" t="str">
        <f>IF('2. Enter scores'!AU804&lt;&gt;"",'2. Enter scores'!$B804-'2. Enter scores'!AU804,"")</f>
        <v/>
      </c>
      <c r="AW800" s="125" t="str">
        <f>IF('2. Enter scores'!AV804&lt;&gt;"",'2. Enter scores'!$B804-'2. Enter scores'!AV804,"")</f>
        <v/>
      </c>
      <c r="AX800" s="125" t="str">
        <f>IF('2. Enter scores'!AW804&lt;&gt;"",'2. Enter scores'!$B804-'2. Enter scores'!AW804,"")</f>
        <v/>
      </c>
      <c r="AY800" s="125" t="str">
        <f>IF('2. Enter scores'!AX804&lt;&gt;"",'2. Enter scores'!$B804-'2. Enter scores'!AX804,"")</f>
        <v/>
      </c>
      <c r="AZ800" s="125" t="str">
        <f>IF('2. Enter scores'!AY804&lt;&gt;"",'2. Enter scores'!$B804-'2. Enter scores'!AY804,"")</f>
        <v/>
      </c>
      <c r="BA800" s="125" t="str">
        <f>IF('2. Enter scores'!AZ804&lt;&gt;"",'2. Enter scores'!$B804-'2. Enter scores'!AZ804,"")</f>
        <v/>
      </c>
      <c r="BB800" s="125" t="str">
        <f>IF('2. Enter scores'!BA804&lt;&gt;"",'2. Enter scores'!$B804-'2. Enter scores'!BA804,"")</f>
        <v/>
      </c>
      <c r="BC800" s="125" t="str">
        <f>IF('2. Enter scores'!BB804&lt;&gt;"",'2. Enter scores'!$B804-'2. Enter scores'!BB804,"")</f>
        <v/>
      </c>
      <c r="BD800" s="125" t="str">
        <f>IF('2. Enter scores'!BC804&lt;&gt;"",'2. Enter scores'!$B804-'2. Enter scores'!BC804,"")</f>
        <v/>
      </c>
      <c r="BE800" s="125" t="str">
        <f>IF('2. Enter scores'!BD804&lt;&gt;"",'2. Enter scores'!$B804-'2. Enter scores'!BD804,"")</f>
        <v/>
      </c>
      <c r="BF800" s="125" t="str">
        <f>IF('2. Enter scores'!BE804&lt;&gt;"",'2. Enter scores'!$B804-'2. Enter scores'!BE804,"")</f>
        <v/>
      </c>
      <c r="BG800" s="125" t="str">
        <f>IF('2. Enter scores'!BF804&lt;&gt;"",'2. Enter scores'!$B804-'2. Enter scores'!BF804,"")</f>
        <v/>
      </c>
      <c r="BH800" s="125" t="str">
        <f>IF('2. Enter scores'!BG804&lt;&gt;"",'2. Enter scores'!$B804-'2. Enter scores'!BG804,"")</f>
        <v/>
      </c>
      <c r="BI800" s="125" t="str">
        <f>IF('2. Enter scores'!BH804&lt;&gt;"",'2. Enter scores'!$B804-'2. Enter scores'!BH804,"")</f>
        <v/>
      </c>
      <c r="BJ800" s="125" t="str">
        <f>IF('2. Enter scores'!BI804&lt;&gt;"",'2. Enter scores'!$B804-'2. Enter scores'!BI804,"")</f>
        <v/>
      </c>
      <c r="BK800" s="125" t="str">
        <f>IF('2. Enter scores'!BJ804&lt;&gt;"",'2. Enter scores'!$B804-'2. Enter scores'!BJ804,"")</f>
        <v/>
      </c>
      <c r="BL800" s="125" t="str">
        <f>IF('2. Enter scores'!BK804&lt;&gt;"",'2. Enter scores'!$B804-'2. Enter scores'!BK804,"")</f>
        <v/>
      </c>
      <c r="BM800" s="125" t="str">
        <f>IF('2. Enter scores'!BL804&lt;&gt;"",'2. Enter scores'!$B804-'2. Enter scores'!BL804,"")</f>
        <v/>
      </c>
      <c r="BN800" s="125" t="str">
        <f>IF('2. Enter scores'!BM804&lt;&gt;"",'2. Enter scores'!$B804-'2. Enter scores'!BM804,"")</f>
        <v/>
      </c>
      <c r="BO800" s="125" t="str">
        <f>IF('2. Enter scores'!BN804&lt;&gt;"",'2. Enter scores'!$B804-'2. Enter scores'!BN804,"")</f>
        <v/>
      </c>
      <c r="BP800" s="108">
        <v>1000</v>
      </c>
    </row>
    <row r="801" spans="2:68" x14ac:dyDescent="0.35">
      <c r="B801" s="125" t="str">
        <f>IF('2. Enter scores'!A805&lt;&gt;"",'2. Enter scores'!A805,"")</f>
        <v/>
      </c>
      <c r="H801" s="125" t="str">
        <f>IF('2. Enter scores'!G805&lt;&gt;"",'2. Enter scores'!$B805-'2. Enter scores'!G805,"")</f>
        <v/>
      </c>
      <c r="I801" s="125" t="str">
        <f>IF('2. Enter scores'!H805&lt;&gt;"",'2. Enter scores'!$B805-'2. Enter scores'!H805,"")</f>
        <v/>
      </c>
      <c r="J801" s="125" t="str">
        <f>IF('2. Enter scores'!I805&lt;&gt;"",'2. Enter scores'!$B805-'2. Enter scores'!I805,"")</f>
        <v/>
      </c>
      <c r="K801" s="125" t="str">
        <f>IF('2. Enter scores'!J805&lt;&gt;"",'2. Enter scores'!$B805-'2. Enter scores'!J805,"")</f>
        <v/>
      </c>
      <c r="L801" s="125" t="str">
        <f>IF('2. Enter scores'!K805&lt;&gt;"",'2. Enter scores'!$B805-'2. Enter scores'!K805,"")</f>
        <v/>
      </c>
      <c r="M801" s="125" t="str">
        <f>IF('2. Enter scores'!L805&lt;&gt;"",'2. Enter scores'!$B805-'2. Enter scores'!L805,"")</f>
        <v/>
      </c>
      <c r="N801" s="125" t="str">
        <f>IF('2. Enter scores'!M805&lt;&gt;"",'2. Enter scores'!$B805-'2. Enter scores'!M805,"")</f>
        <v/>
      </c>
      <c r="O801" s="125" t="str">
        <f>IF('2. Enter scores'!N805&lt;&gt;"",'2. Enter scores'!$B805-'2. Enter scores'!N805,"")</f>
        <v/>
      </c>
      <c r="P801" s="125" t="str">
        <f>IF('2. Enter scores'!O805&lt;&gt;"",'2. Enter scores'!$B805-'2. Enter scores'!O805,"")</f>
        <v/>
      </c>
      <c r="Q801" s="125" t="str">
        <f>IF('2. Enter scores'!P805&lt;&gt;"",'2. Enter scores'!$B805-'2. Enter scores'!P805,"")</f>
        <v/>
      </c>
      <c r="R801" s="125" t="str">
        <f>IF('2. Enter scores'!Q805&lt;&gt;"",'2. Enter scores'!$B805-'2. Enter scores'!Q805,"")</f>
        <v/>
      </c>
      <c r="S801" s="125" t="str">
        <f>IF('2. Enter scores'!R805&lt;&gt;"",'2. Enter scores'!$B805-'2. Enter scores'!R805,"")</f>
        <v/>
      </c>
      <c r="T801" s="125" t="str">
        <f>IF('2. Enter scores'!S805&lt;&gt;"",'2. Enter scores'!$B805-'2. Enter scores'!S805,"")</f>
        <v/>
      </c>
      <c r="U801" s="125" t="str">
        <f>IF('2. Enter scores'!T805&lt;&gt;"",'2. Enter scores'!$B805-'2. Enter scores'!T805,"")</f>
        <v/>
      </c>
      <c r="V801" s="125" t="str">
        <f>IF('2. Enter scores'!U805&lt;&gt;"",'2. Enter scores'!$B805-'2. Enter scores'!U805,"")</f>
        <v/>
      </c>
      <c r="W801" s="125" t="str">
        <f>IF('2. Enter scores'!V805&lt;&gt;"",'2. Enter scores'!$B805-'2. Enter scores'!V805,"")</f>
        <v/>
      </c>
      <c r="X801" s="125" t="str">
        <f>IF('2. Enter scores'!W805&lt;&gt;"",'2. Enter scores'!$B805-'2. Enter scores'!W805,"")</f>
        <v/>
      </c>
      <c r="Y801" s="125" t="str">
        <f>IF('2. Enter scores'!X805&lt;&gt;"",'2. Enter scores'!$B805-'2. Enter scores'!X805,"")</f>
        <v/>
      </c>
      <c r="Z801" s="125" t="str">
        <f>IF('2. Enter scores'!Y805&lt;&gt;"",'2. Enter scores'!$B805-'2. Enter scores'!Y805,"")</f>
        <v/>
      </c>
      <c r="AA801" s="125" t="str">
        <f>IF('2. Enter scores'!Z805&lt;&gt;"",'2. Enter scores'!$B805-'2. Enter scores'!Z805,"")</f>
        <v/>
      </c>
      <c r="AB801" s="125" t="str">
        <f>IF('2. Enter scores'!AA805&lt;&gt;"",'2. Enter scores'!$B805-'2. Enter scores'!AA805,"")</f>
        <v/>
      </c>
      <c r="AC801" s="125" t="str">
        <f>IF('2. Enter scores'!AB805&lt;&gt;"",'2. Enter scores'!$B805-'2. Enter scores'!AB805,"")</f>
        <v/>
      </c>
      <c r="AD801" s="125" t="str">
        <f>IF('2. Enter scores'!AC805&lt;&gt;"",'2. Enter scores'!$B805-'2. Enter scores'!AC805,"")</f>
        <v/>
      </c>
      <c r="AE801" s="125" t="str">
        <f>IF('2. Enter scores'!AD805&lt;&gt;"",'2. Enter scores'!$B805-'2. Enter scores'!AD805,"")</f>
        <v/>
      </c>
      <c r="AF801" s="125" t="str">
        <f>IF('2. Enter scores'!AE805&lt;&gt;"",'2. Enter scores'!$B805-'2. Enter scores'!AE805,"")</f>
        <v/>
      </c>
      <c r="AG801" s="125" t="str">
        <f>IF('2. Enter scores'!AF805&lt;&gt;"",'2. Enter scores'!$B805-'2. Enter scores'!AF805,"")</f>
        <v/>
      </c>
      <c r="AH801" s="125" t="str">
        <f>IF('2. Enter scores'!AG805&lt;&gt;"",'2. Enter scores'!$B805-'2. Enter scores'!AG805,"")</f>
        <v/>
      </c>
      <c r="AI801" s="125" t="str">
        <f>IF('2. Enter scores'!AH805&lt;&gt;"",'2. Enter scores'!$B805-'2. Enter scores'!AH805,"")</f>
        <v/>
      </c>
      <c r="AJ801" s="125" t="str">
        <f>IF('2. Enter scores'!AI805&lt;&gt;"",'2. Enter scores'!$B805-'2. Enter scores'!AI805,"")</f>
        <v/>
      </c>
      <c r="AK801" s="125" t="str">
        <f>IF('2. Enter scores'!AJ805&lt;&gt;"",'2. Enter scores'!$B805-'2. Enter scores'!AJ805,"")</f>
        <v/>
      </c>
      <c r="AL801" s="125" t="str">
        <f>IF('2. Enter scores'!AK805&lt;&gt;"",'2. Enter scores'!$B805-'2. Enter scores'!AK805,"")</f>
        <v/>
      </c>
      <c r="AM801" s="125" t="str">
        <f>IF('2. Enter scores'!AL805&lt;&gt;"",'2. Enter scores'!$B805-'2. Enter scores'!AL805,"")</f>
        <v/>
      </c>
      <c r="AN801" s="125" t="str">
        <f>IF('2. Enter scores'!AM805&lt;&gt;"",'2. Enter scores'!$B805-'2. Enter scores'!AM805,"")</f>
        <v/>
      </c>
      <c r="AO801" s="125" t="str">
        <f>IF('2. Enter scores'!AN805&lt;&gt;"",'2. Enter scores'!$B805-'2. Enter scores'!AN805,"")</f>
        <v/>
      </c>
      <c r="AP801" s="125" t="str">
        <f>IF('2. Enter scores'!AO805&lt;&gt;"",'2. Enter scores'!$B805-'2. Enter scores'!AO805,"")</f>
        <v/>
      </c>
      <c r="AQ801" s="125" t="str">
        <f>IF('2. Enter scores'!AP805&lt;&gt;"",'2. Enter scores'!$B805-'2. Enter scores'!AP805,"")</f>
        <v/>
      </c>
      <c r="AR801" s="125" t="str">
        <f>IF('2. Enter scores'!AQ805&lt;&gt;"",'2. Enter scores'!$B805-'2. Enter scores'!AQ805,"")</f>
        <v/>
      </c>
      <c r="AS801" s="125" t="str">
        <f>IF('2. Enter scores'!AR805&lt;&gt;"",'2. Enter scores'!$B805-'2. Enter scores'!AR805,"")</f>
        <v/>
      </c>
      <c r="AT801" s="125" t="str">
        <f>IF('2. Enter scores'!AS805&lt;&gt;"",'2. Enter scores'!$B805-'2. Enter scores'!AS805,"")</f>
        <v/>
      </c>
      <c r="AU801" s="125" t="str">
        <f>IF('2. Enter scores'!AT805&lt;&gt;"",'2. Enter scores'!$B805-'2. Enter scores'!AT805,"")</f>
        <v/>
      </c>
      <c r="AV801" s="125" t="str">
        <f>IF('2. Enter scores'!AU805&lt;&gt;"",'2. Enter scores'!$B805-'2. Enter scores'!AU805,"")</f>
        <v/>
      </c>
      <c r="AW801" s="125" t="str">
        <f>IF('2. Enter scores'!AV805&lt;&gt;"",'2. Enter scores'!$B805-'2. Enter scores'!AV805,"")</f>
        <v/>
      </c>
      <c r="AX801" s="125" t="str">
        <f>IF('2. Enter scores'!AW805&lt;&gt;"",'2. Enter scores'!$B805-'2. Enter scores'!AW805,"")</f>
        <v/>
      </c>
      <c r="AY801" s="125" t="str">
        <f>IF('2. Enter scores'!AX805&lt;&gt;"",'2. Enter scores'!$B805-'2. Enter scores'!AX805,"")</f>
        <v/>
      </c>
      <c r="AZ801" s="125" t="str">
        <f>IF('2. Enter scores'!AY805&lt;&gt;"",'2. Enter scores'!$B805-'2. Enter scores'!AY805,"")</f>
        <v/>
      </c>
      <c r="BA801" s="125" t="str">
        <f>IF('2. Enter scores'!AZ805&lt;&gt;"",'2. Enter scores'!$B805-'2. Enter scores'!AZ805,"")</f>
        <v/>
      </c>
      <c r="BB801" s="125" t="str">
        <f>IF('2. Enter scores'!BA805&lt;&gt;"",'2. Enter scores'!$B805-'2. Enter scores'!BA805,"")</f>
        <v/>
      </c>
      <c r="BC801" s="125" t="str">
        <f>IF('2. Enter scores'!BB805&lt;&gt;"",'2. Enter scores'!$B805-'2. Enter scores'!BB805,"")</f>
        <v/>
      </c>
      <c r="BD801" s="125" t="str">
        <f>IF('2. Enter scores'!BC805&lt;&gt;"",'2. Enter scores'!$B805-'2. Enter scores'!BC805,"")</f>
        <v/>
      </c>
      <c r="BE801" s="125" t="str">
        <f>IF('2. Enter scores'!BD805&lt;&gt;"",'2. Enter scores'!$B805-'2. Enter scores'!BD805,"")</f>
        <v/>
      </c>
      <c r="BF801" s="125" t="str">
        <f>IF('2. Enter scores'!BE805&lt;&gt;"",'2. Enter scores'!$B805-'2. Enter scores'!BE805,"")</f>
        <v/>
      </c>
      <c r="BG801" s="125" t="str">
        <f>IF('2. Enter scores'!BF805&lt;&gt;"",'2. Enter scores'!$B805-'2. Enter scores'!BF805,"")</f>
        <v/>
      </c>
      <c r="BH801" s="125" t="str">
        <f>IF('2. Enter scores'!BG805&lt;&gt;"",'2. Enter scores'!$B805-'2. Enter scores'!BG805,"")</f>
        <v/>
      </c>
      <c r="BI801" s="125" t="str">
        <f>IF('2. Enter scores'!BH805&lt;&gt;"",'2. Enter scores'!$B805-'2. Enter scores'!BH805,"")</f>
        <v/>
      </c>
      <c r="BJ801" s="125" t="str">
        <f>IF('2. Enter scores'!BI805&lt;&gt;"",'2. Enter scores'!$B805-'2. Enter scores'!BI805,"")</f>
        <v/>
      </c>
      <c r="BK801" s="125" t="str">
        <f>IF('2. Enter scores'!BJ805&lt;&gt;"",'2. Enter scores'!$B805-'2. Enter scores'!BJ805,"")</f>
        <v/>
      </c>
      <c r="BL801" s="125" t="str">
        <f>IF('2. Enter scores'!BK805&lt;&gt;"",'2. Enter scores'!$B805-'2. Enter scores'!BK805,"")</f>
        <v/>
      </c>
      <c r="BM801" s="125" t="str">
        <f>IF('2. Enter scores'!BL805&lt;&gt;"",'2. Enter scores'!$B805-'2. Enter scores'!BL805,"")</f>
        <v/>
      </c>
      <c r="BN801" s="125" t="str">
        <f>IF('2. Enter scores'!BM805&lt;&gt;"",'2. Enter scores'!$B805-'2. Enter scores'!BM805,"")</f>
        <v/>
      </c>
      <c r="BO801" s="125" t="str">
        <f>IF('2. Enter scores'!BN805&lt;&gt;"",'2. Enter scores'!$B805-'2. Enter scores'!BN805,"")</f>
        <v/>
      </c>
      <c r="BP801" s="108">
        <v>1000</v>
      </c>
    </row>
    <row r="802" spans="2:68" x14ac:dyDescent="0.35">
      <c r="B802" s="125" t="str">
        <f>IF('2. Enter scores'!A806&lt;&gt;"",'2. Enter scores'!A806,"")</f>
        <v/>
      </c>
      <c r="H802" s="125" t="str">
        <f>IF('2. Enter scores'!G806&lt;&gt;"",'2. Enter scores'!$B806-'2. Enter scores'!G806,"")</f>
        <v/>
      </c>
      <c r="I802" s="125" t="str">
        <f>IF('2. Enter scores'!H806&lt;&gt;"",'2. Enter scores'!$B806-'2. Enter scores'!H806,"")</f>
        <v/>
      </c>
      <c r="J802" s="125" t="str">
        <f>IF('2. Enter scores'!I806&lt;&gt;"",'2. Enter scores'!$B806-'2. Enter scores'!I806,"")</f>
        <v/>
      </c>
      <c r="K802" s="125" t="str">
        <f>IF('2. Enter scores'!J806&lt;&gt;"",'2. Enter scores'!$B806-'2. Enter scores'!J806,"")</f>
        <v/>
      </c>
      <c r="L802" s="125" t="str">
        <f>IF('2. Enter scores'!K806&lt;&gt;"",'2. Enter scores'!$B806-'2. Enter scores'!K806,"")</f>
        <v/>
      </c>
      <c r="M802" s="125" t="str">
        <f>IF('2. Enter scores'!L806&lt;&gt;"",'2. Enter scores'!$B806-'2. Enter scores'!L806,"")</f>
        <v/>
      </c>
      <c r="N802" s="125" t="str">
        <f>IF('2. Enter scores'!M806&lt;&gt;"",'2. Enter scores'!$B806-'2. Enter scores'!M806,"")</f>
        <v/>
      </c>
      <c r="O802" s="125" t="str">
        <f>IF('2. Enter scores'!N806&lt;&gt;"",'2. Enter scores'!$B806-'2. Enter scores'!N806,"")</f>
        <v/>
      </c>
      <c r="P802" s="125" t="str">
        <f>IF('2. Enter scores'!O806&lt;&gt;"",'2. Enter scores'!$B806-'2. Enter scores'!O806,"")</f>
        <v/>
      </c>
      <c r="Q802" s="125" t="str">
        <f>IF('2. Enter scores'!P806&lt;&gt;"",'2. Enter scores'!$B806-'2. Enter scores'!P806,"")</f>
        <v/>
      </c>
      <c r="R802" s="125" t="str">
        <f>IF('2. Enter scores'!Q806&lt;&gt;"",'2. Enter scores'!$B806-'2. Enter scores'!Q806,"")</f>
        <v/>
      </c>
      <c r="S802" s="125" t="str">
        <f>IF('2. Enter scores'!R806&lt;&gt;"",'2. Enter scores'!$B806-'2. Enter scores'!R806,"")</f>
        <v/>
      </c>
      <c r="T802" s="125" t="str">
        <f>IF('2. Enter scores'!S806&lt;&gt;"",'2. Enter scores'!$B806-'2. Enter scores'!S806,"")</f>
        <v/>
      </c>
      <c r="U802" s="125" t="str">
        <f>IF('2. Enter scores'!T806&lt;&gt;"",'2. Enter scores'!$B806-'2. Enter scores'!T806,"")</f>
        <v/>
      </c>
      <c r="V802" s="125" t="str">
        <f>IF('2. Enter scores'!U806&lt;&gt;"",'2. Enter scores'!$B806-'2. Enter scores'!U806,"")</f>
        <v/>
      </c>
      <c r="W802" s="125" t="str">
        <f>IF('2. Enter scores'!V806&lt;&gt;"",'2. Enter scores'!$B806-'2. Enter scores'!V806,"")</f>
        <v/>
      </c>
      <c r="X802" s="125" t="str">
        <f>IF('2. Enter scores'!W806&lt;&gt;"",'2. Enter scores'!$B806-'2. Enter scores'!W806,"")</f>
        <v/>
      </c>
      <c r="Y802" s="125" t="str">
        <f>IF('2. Enter scores'!X806&lt;&gt;"",'2. Enter scores'!$B806-'2. Enter scores'!X806,"")</f>
        <v/>
      </c>
      <c r="Z802" s="125" t="str">
        <f>IF('2. Enter scores'!Y806&lt;&gt;"",'2. Enter scores'!$B806-'2. Enter scores'!Y806,"")</f>
        <v/>
      </c>
      <c r="AA802" s="125" t="str">
        <f>IF('2. Enter scores'!Z806&lt;&gt;"",'2. Enter scores'!$B806-'2. Enter scores'!Z806,"")</f>
        <v/>
      </c>
      <c r="AB802" s="125" t="str">
        <f>IF('2. Enter scores'!AA806&lt;&gt;"",'2. Enter scores'!$B806-'2. Enter scores'!AA806,"")</f>
        <v/>
      </c>
      <c r="AC802" s="125" t="str">
        <f>IF('2. Enter scores'!AB806&lt;&gt;"",'2. Enter scores'!$B806-'2. Enter scores'!AB806,"")</f>
        <v/>
      </c>
      <c r="AD802" s="125" t="str">
        <f>IF('2. Enter scores'!AC806&lt;&gt;"",'2. Enter scores'!$B806-'2. Enter scores'!AC806,"")</f>
        <v/>
      </c>
      <c r="AE802" s="125" t="str">
        <f>IF('2. Enter scores'!AD806&lt;&gt;"",'2. Enter scores'!$B806-'2. Enter scores'!AD806,"")</f>
        <v/>
      </c>
      <c r="AF802" s="125" t="str">
        <f>IF('2. Enter scores'!AE806&lt;&gt;"",'2. Enter scores'!$B806-'2. Enter scores'!AE806,"")</f>
        <v/>
      </c>
      <c r="AG802" s="125" t="str">
        <f>IF('2. Enter scores'!AF806&lt;&gt;"",'2. Enter scores'!$B806-'2. Enter scores'!AF806,"")</f>
        <v/>
      </c>
      <c r="AH802" s="125" t="str">
        <f>IF('2. Enter scores'!AG806&lt;&gt;"",'2. Enter scores'!$B806-'2. Enter scores'!AG806,"")</f>
        <v/>
      </c>
      <c r="AI802" s="125" t="str">
        <f>IF('2. Enter scores'!AH806&lt;&gt;"",'2. Enter scores'!$B806-'2. Enter scores'!AH806,"")</f>
        <v/>
      </c>
      <c r="AJ802" s="125" t="str">
        <f>IF('2. Enter scores'!AI806&lt;&gt;"",'2. Enter scores'!$B806-'2. Enter scores'!AI806,"")</f>
        <v/>
      </c>
      <c r="AK802" s="125" t="str">
        <f>IF('2. Enter scores'!AJ806&lt;&gt;"",'2. Enter scores'!$B806-'2. Enter scores'!AJ806,"")</f>
        <v/>
      </c>
      <c r="AL802" s="125" t="str">
        <f>IF('2. Enter scores'!AK806&lt;&gt;"",'2. Enter scores'!$B806-'2. Enter scores'!AK806,"")</f>
        <v/>
      </c>
      <c r="AM802" s="125" t="str">
        <f>IF('2. Enter scores'!AL806&lt;&gt;"",'2. Enter scores'!$B806-'2. Enter scores'!AL806,"")</f>
        <v/>
      </c>
      <c r="AN802" s="125" t="str">
        <f>IF('2. Enter scores'!AM806&lt;&gt;"",'2. Enter scores'!$B806-'2. Enter scores'!AM806,"")</f>
        <v/>
      </c>
      <c r="AO802" s="125" t="str">
        <f>IF('2. Enter scores'!AN806&lt;&gt;"",'2. Enter scores'!$B806-'2. Enter scores'!AN806,"")</f>
        <v/>
      </c>
      <c r="AP802" s="125" t="str">
        <f>IF('2. Enter scores'!AO806&lt;&gt;"",'2. Enter scores'!$B806-'2. Enter scores'!AO806,"")</f>
        <v/>
      </c>
      <c r="AQ802" s="125" t="str">
        <f>IF('2. Enter scores'!AP806&lt;&gt;"",'2. Enter scores'!$B806-'2. Enter scores'!AP806,"")</f>
        <v/>
      </c>
      <c r="AR802" s="125" t="str">
        <f>IF('2. Enter scores'!AQ806&lt;&gt;"",'2. Enter scores'!$B806-'2. Enter scores'!AQ806,"")</f>
        <v/>
      </c>
      <c r="AS802" s="125" t="str">
        <f>IF('2. Enter scores'!AR806&lt;&gt;"",'2. Enter scores'!$B806-'2. Enter scores'!AR806,"")</f>
        <v/>
      </c>
      <c r="AT802" s="125" t="str">
        <f>IF('2. Enter scores'!AS806&lt;&gt;"",'2. Enter scores'!$B806-'2. Enter scores'!AS806,"")</f>
        <v/>
      </c>
      <c r="AU802" s="125" t="str">
        <f>IF('2. Enter scores'!AT806&lt;&gt;"",'2. Enter scores'!$B806-'2. Enter scores'!AT806,"")</f>
        <v/>
      </c>
      <c r="AV802" s="125" t="str">
        <f>IF('2. Enter scores'!AU806&lt;&gt;"",'2. Enter scores'!$B806-'2. Enter scores'!AU806,"")</f>
        <v/>
      </c>
      <c r="AW802" s="125" t="str">
        <f>IF('2. Enter scores'!AV806&lt;&gt;"",'2. Enter scores'!$B806-'2. Enter scores'!AV806,"")</f>
        <v/>
      </c>
      <c r="AX802" s="125" t="str">
        <f>IF('2. Enter scores'!AW806&lt;&gt;"",'2. Enter scores'!$B806-'2. Enter scores'!AW806,"")</f>
        <v/>
      </c>
      <c r="AY802" s="125" t="str">
        <f>IF('2. Enter scores'!AX806&lt;&gt;"",'2. Enter scores'!$B806-'2. Enter scores'!AX806,"")</f>
        <v/>
      </c>
      <c r="AZ802" s="125" t="str">
        <f>IF('2. Enter scores'!AY806&lt;&gt;"",'2. Enter scores'!$B806-'2. Enter scores'!AY806,"")</f>
        <v/>
      </c>
      <c r="BA802" s="125" t="str">
        <f>IF('2. Enter scores'!AZ806&lt;&gt;"",'2. Enter scores'!$B806-'2. Enter scores'!AZ806,"")</f>
        <v/>
      </c>
      <c r="BB802" s="125" t="str">
        <f>IF('2. Enter scores'!BA806&lt;&gt;"",'2. Enter scores'!$B806-'2. Enter scores'!BA806,"")</f>
        <v/>
      </c>
      <c r="BC802" s="125" t="str">
        <f>IF('2. Enter scores'!BB806&lt;&gt;"",'2. Enter scores'!$B806-'2. Enter scores'!BB806,"")</f>
        <v/>
      </c>
      <c r="BD802" s="125" t="str">
        <f>IF('2. Enter scores'!BC806&lt;&gt;"",'2. Enter scores'!$B806-'2. Enter scores'!BC806,"")</f>
        <v/>
      </c>
      <c r="BE802" s="125" t="str">
        <f>IF('2. Enter scores'!BD806&lt;&gt;"",'2. Enter scores'!$B806-'2. Enter scores'!BD806,"")</f>
        <v/>
      </c>
      <c r="BF802" s="125" t="str">
        <f>IF('2. Enter scores'!BE806&lt;&gt;"",'2. Enter scores'!$B806-'2. Enter scores'!BE806,"")</f>
        <v/>
      </c>
      <c r="BG802" s="125" t="str">
        <f>IF('2. Enter scores'!BF806&lt;&gt;"",'2. Enter scores'!$B806-'2. Enter scores'!BF806,"")</f>
        <v/>
      </c>
      <c r="BH802" s="125" t="str">
        <f>IF('2. Enter scores'!BG806&lt;&gt;"",'2. Enter scores'!$B806-'2. Enter scores'!BG806,"")</f>
        <v/>
      </c>
      <c r="BI802" s="125" t="str">
        <f>IF('2. Enter scores'!BH806&lt;&gt;"",'2. Enter scores'!$B806-'2. Enter scores'!BH806,"")</f>
        <v/>
      </c>
      <c r="BJ802" s="125" t="str">
        <f>IF('2. Enter scores'!BI806&lt;&gt;"",'2. Enter scores'!$B806-'2. Enter scores'!BI806,"")</f>
        <v/>
      </c>
      <c r="BK802" s="125" t="str">
        <f>IF('2. Enter scores'!BJ806&lt;&gt;"",'2. Enter scores'!$B806-'2. Enter scores'!BJ806,"")</f>
        <v/>
      </c>
      <c r="BL802" s="125" t="str">
        <f>IF('2. Enter scores'!BK806&lt;&gt;"",'2. Enter scores'!$B806-'2. Enter scores'!BK806,"")</f>
        <v/>
      </c>
      <c r="BM802" s="125" t="str">
        <f>IF('2. Enter scores'!BL806&lt;&gt;"",'2. Enter scores'!$B806-'2. Enter scores'!BL806,"")</f>
        <v/>
      </c>
      <c r="BN802" s="125" t="str">
        <f>IF('2. Enter scores'!BM806&lt;&gt;"",'2. Enter scores'!$B806-'2. Enter scores'!BM806,"")</f>
        <v/>
      </c>
      <c r="BO802" s="125" t="str">
        <f>IF('2. Enter scores'!BN806&lt;&gt;"",'2. Enter scores'!$B806-'2. Enter scores'!BN806,"")</f>
        <v/>
      </c>
      <c r="BP802" s="108">
        <v>1000</v>
      </c>
    </row>
    <row r="803" spans="2:68" x14ac:dyDescent="0.35">
      <c r="B803" s="125" t="str">
        <f>IF('2. Enter scores'!A807&lt;&gt;"",'2. Enter scores'!A807,"")</f>
        <v/>
      </c>
      <c r="H803" s="125" t="str">
        <f>IF('2. Enter scores'!G807&lt;&gt;"",'2. Enter scores'!$B807-'2. Enter scores'!G807,"")</f>
        <v/>
      </c>
      <c r="I803" s="125" t="str">
        <f>IF('2. Enter scores'!H807&lt;&gt;"",'2. Enter scores'!$B807-'2. Enter scores'!H807,"")</f>
        <v/>
      </c>
      <c r="J803" s="125" t="str">
        <f>IF('2. Enter scores'!I807&lt;&gt;"",'2. Enter scores'!$B807-'2. Enter scores'!I807,"")</f>
        <v/>
      </c>
      <c r="K803" s="125" t="str">
        <f>IF('2. Enter scores'!J807&lt;&gt;"",'2. Enter scores'!$B807-'2. Enter scores'!J807,"")</f>
        <v/>
      </c>
      <c r="L803" s="125" t="str">
        <f>IF('2. Enter scores'!K807&lt;&gt;"",'2. Enter scores'!$B807-'2. Enter scores'!K807,"")</f>
        <v/>
      </c>
      <c r="M803" s="125" t="str">
        <f>IF('2. Enter scores'!L807&lt;&gt;"",'2. Enter scores'!$B807-'2. Enter scores'!L807,"")</f>
        <v/>
      </c>
      <c r="N803" s="125" t="str">
        <f>IF('2. Enter scores'!M807&lt;&gt;"",'2. Enter scores'!$B807-'2. Enter scores'!M807,"")</f>
        <v/>
      </c>
      <c r="O803" s="125" t="str">
        <f>IF('2. Enter scores'!N807&lt;&gt;"",'2. Enter scores'!$B807-'2. Enter scores'!N807,"")</f>
        <v/>
      </c>
      <c r="P803" s="125" t="str">
        <f>IF('2. Enter scores'!O807&lt;&gt;"",'2. Enter scores'!$B807-'2. Enter scores'!O807,"")</f>
        <v/>
      </c>
      <c r="Q803" s="125" t="str">
        <f>IF('2. Enter scores'!P807&lt;&gt;"",'2. Enter scores'!$B807-'2. Enter scores'!P807,"")</f>
        <v/>
      </c>
      <c r="R803" s="125" t="str">
        <f>IF('2. Enter scores'!Q807&lt;&gt;"",'2. Enter scores'!$B807-'2. Enter scores'!Q807,"")</f>
        <v/>
      </c>
      <c r="S803" s="125" t="str">
        <f>IF('2. Enter scores'!R807&lt;&gt;"",'2. Enter scores'!$B807-'2. Enter scores'!R807,"")</f>
        <v/>
      </c>
      <c r="T803" s="125" t="str">
        <f>IF('2. Enter scores'!S807&lt;&gt;"",'2. Enter scores'!$B807-'2. Enter scores'!S807,"")</f>
        <v/>
      </c>
      <c r="U803" s="125" t="str">
        <f>IF('2. Enter scores'!T807&lt;&gt;"",'2. Enter scores'!$B807-'2. Enter scores'!T807,"")</f>
        <v/>
      </c>
      <c r="V803" s="125" t="str">
        <f>IF('2. Enter scores'!U807&lt;&gt;"",'2. Enter scores'!$B807-'2. Enter scores'!U807,"")</f>
        <v/>
      </c>
      <c r="W803" s="125" t="str">
        <f>IF('2. Enter scores'!V807&lt;&gt;"",'2. Enter scores'!$B807-'2. Enter scores'!V807,"")</f>
        <v/>
      </c>
      <c r="X803" s="125" t="str">
        <f>IF('2. Enter scores'!W807&lt;&gt;"",'2. Enter scores'!$B807-'2. Enter scores'!W807,"")</f>
        <v/>
      </c>
      <c r="Y803" s="125" t="str">
        <f>IF('2. Enter scores'!X807&lt;&gt;"",'2. Enter scores'!$B807-'2. Enter scores'!X807,"")</f>
        <v/>
      </c>
      <c r="Z803" s="125" t="str">
        <f>IF('2. Enter scores'!Y807&lt;&gt;"",'2. Enter scores'!$B807-'2. Enter scores'!Y807,"")</f>
        <v/>
      </c>
      <c r="AA803" s="125" t="str">
        <f>IF('2. Enter scores'!Z807&lt;&gt;"",'2. Enter scores'!$B807-'2. Enter scores'!Z807,"")</f>
        <v/>
      </c>
      <c r="AB803" s="125" t="str">
        <f>IF('2. Enter scores'!AA807&lt;&gt;"",'2. Enter scores'!$B807-'2. Enter scores'!AA807,"")</f>
        <v/>
      </c>
      <c r="AC803" s="125" t="str">
        <f>IF('2. Enter scores'!AB807&lt;&gt;"",'2. Enter scores'!$B807-'2. Enter scores'!AB807,"")</f>
        <v/>
      </c>
      <c r="AD803" s="125" t="str">
        <f>IF('2. Enter scores'!AC807&lt;&gt;"",'2. Enter scores'!$B807-'2. Enter scores'!AC807,"")</f>
        <v/>
      </c>
      <c r="AE803" s="125" t="str">
        <f>IF('2. Enter scores'!AD807&lt;&gt;"",'2. Enter scores'!$B807-'2. Enter scores'!AD807,"")</f>
        <v/>
      </c>
      <c r="AF803" s="125" t="str">
        <f>IF('2. Enter scores'!AE807&lt;&gt;"",'2. Enter scores'!$B807-'2. Enter scores'!AE807,"")</f>
        <v/>
      </c>
      <c r="AG803" s="125" t="str">
        <f>IF('2. Enter scores'!AF807&lt;&gt;"",'2. Enter scores'!$B807-'2. Enter scores'!AF807,"")</f>
        <v/>
      </c>
      <c r="AH803" s="125" t="str">
        <f>IF('2. Enter scores'!AG807&lt;&gt;"",'2. Enter scores'!$B807-'2. Enter scores'!AG807,"")</f>
        <v/>
      </c>
      <c r="AI803" s="125" t="str">
        <f>IF('2. Enter scores'!AH807&lt;&gt;"",'2. Enter scores'!$B807-'2. Enter scores'!AH807,"")</f>
        <v/>
      </c>
      <c r="AJ803" s="125" t="str">
        <f>IF('2. Enter scores'!AI807&lt;&gt;"",'2. Enter scores'!$B807-'2. Enter scores'!AI807,"")</f>
        <v/>
      </c>
      <c r="AK803" s="125" t="str">
        <f>IF('2. Enter scores'!AJ807&lt;&gt;"",'2. Enter scores'!$B807-'2. Enter scores'!AJ807,"")</f>
        <v/>
      </c>
      <c r="AL803" s="125" t="str">
        <f>IF('2. Enter scores'!AK807&lt;&gt;"",'2. Enter scores'!$B807-'2. Enter scores'!AK807,"")</f>
        <v/>
      </c>
      <c r="AM803" s="125" t="str">
        <f>IF('2. Enter scores'!AL807&lt;&gt;"",'2. Enter scores'!$B807-'2. Enter scores'!AL807,"")</f>
        <v/>
      </c>
      <c r="AN803" s="125" t="str">
        <f>IF('2. Enter scores'!AM807&lt;&gt;"",'2. Enter scores'!$B807-'2. Enter scores'!AM807,"")</f>
        <v/>
      </c>
      <c r="AO803" s="125" t="str">
        <f>IF('2. Enter scores'!AN807&lt;&gt;"",'2. Enter scores'!$B807-'2. Enter scores'!AN807,"")</f>
        <v/>
      </c>
      <c r="AP803" s="125" t="str">
        <f>IF('2. Enter scores'!AO807&lt;&gt;"",'2. Enter scores'!$B807-'2. Enter scores'!AO807,"")</f>
        <v/>
      </c>
      <c r="AQ803" s="125" t="str">
        <f>IF('2. Enter scores'!AP807&lt;&gt;"",'2. Enter scores'!$B807-'2. Enter scores'!AP807,"")</f>
        <v/>
      </c>
      <c r="AR803" s="125" t="str">
        <f>IF('2. Enter scores'!AQ807&lt;&gt;"",'2. Enter scores'!$B807-'2. Enter scores'!AQ807,"")</f>
        <v/>
      </c>
      <c r="AS803" s="125" t="str">
        <f>IF('2. Enter scores'!AR807&lt;&gt;"",'2. Enter scores'!$B807-'2. Enter scores'!AR807,"")</f>
        <v/>
      </c>
      <c r="AT803" s="125" t="str">
        <f>IF('2. Enter scores'!AS807&lt;&gt;"",'2. Enter scores'!$B807-'2. Enter scores'!AS807,"")</f>
        <v/>
      </c>
      <c r="AU803" s="125" t="str">
        <f>IF('2. Enter scores'!AT807&lt;&gt;"",'2. Enter scores'!$B807-'2. Enter scores'!AT807,"")</f>
        <v/>
      </c>
      <c r="AV803" s="125" t="str">
        <f>IF('2. Enter scores'!AU807&lt;&gt;"",'2. Enter scores'!$B807-'2. Enter scores'!AU807,"")</f>
        <v/>
      </c>
      <c r="AW803" s="125" t="str">
        <f>IF('2. Enter scores'!AV807&lt;&gt;"",'2. Enter scores'!$B807-'2. Enter scores'!AV807,"")</f>
        <v/>
      </c>
      <c r="AX803" s="125" t="str">
        <f>IF('2. Enter scores'!AW807&lt;&gt;"",'2. Enter scores'!$B807-'2. Enter scores'!AW807,"")</f>
        <v/>
      </c>
      <c r="AY803" s="125" t="str">
        <f>IF('2. Enter scores'!AX807&lt;&gt;"",'2. Enter scores'!$B807-'2. Enter scores'!AX807,"")</f>
        <v/>
      </c>
      <c r="AZ803" s="125" t="str">
        <f>IF('2. Enter scores'!AY807&lt;&gt;"",'2. Enter scores'!$B807-'2. Enter scores'!AY807,"")</f>
        <v/>
      </c>
      <c r="BA803" s="125" t="str">
        <f>IF('2. Enter scores'!AZ807&lt;&gt;"",'2. Enter scores'!$B807-'2. Enter scores'!AZ807,"")</f>
        <v/>
      </c>
      <c r="BB803" s="125" t="str">
        <f>IF('2. Enter scores'!BA807&lt;&gt;"",'2. Enter scores'!$B807-'2. Enter scores'!BA807,"")</f>
        <v/>
      </c>
      <c r="BC803" s="125" t="str">
        <f>IF('2. Enter scores'!BB807&lt;&gt;"",'2. Enter scores'!$B807-'2. Enter scores'!BB807,"")</f>
        <v/>
      </c>
      <c r="BD803" s="125" t="str">
        <f>IF('2. Enter scores'!BC807&lt;&gt;"",'2. Enter scores'!$B807-'2. Enter scores'!BC807,"")</f>
        <v/>
      </c>
      <c r="BE803" s="125" t="str">
        <f>IF('2. Enter scores'!BD807&lt;&gt;"",'2. Enter scores'!$B807-'2. Enter scores'!BD807,"")</f>
        <v/>
      </c>
      <c r="BF803" s="125" t="str">
        <f>IF('2. Enter scores'!BE807&lt;&gt;"",'2. Enter scores'!$B807-'2. Enter scores'!BE807,"")</f>
        <v/>
      </c>
      <c r="BG803" s="125" t="str">
        <f>IF('2. Enter scores'!BF807&lt;&gt;"",'2. Enter scores'!$B807-'2. Enter scores'!BF807,"")</f>
        <v/>
      </c>
      <c r="BH803" s="125" t="str">
        <f>IF('2. Enter scores'!BG807&lt;&gt;"",'2. Enter scores'!$B807-'2. Enter scores'!BG807,"")</f>
        <v/>
      </c>
      <c r="BI803" s="125" t="str">
        <f>IF('2. Enter scores'!BH807&lt;&gt;"",'2. Enter scores'!$B807-'2. Enter scores'!BH807,"")</f>
        <v/>
      </c>
      <c r="BJ803" s="125" t="str">
        <f>IF('2. Enter scores'!BI807&lt;&gt;"",'2. Enter scores'!$B807-'2. Enter scores'!BI807,"")</f>
        <v/>
      </c>
      <c r="BK803" s="125" t="str">
        <f>IF('2. Enter scores'!BJ807&lt;&gt;"",'2. Enter scores'!$B807-'2. Enter scores'!BJ807,"")</f>
        <v/>
      </c>
      <c r="BL803" s="125" t="str">
        <f>IF('2. Enter scores'!BK807&lt;&gt;"",'2. Enter scores'!$B807-'2. Enter scores'!BK807,"")</f>
        <v/>
      </c>
      <c r="BM803" s="125" t="str">
        <f>IF('2. Enter scores'!BL807&lt;&gt;"",'2. Enter scores'!$B807-'2. Enter scores'!BL807,"")</f>
        <v/>
      </c>
      <c r="BN803" s="125" t="str">
        <f>IF('2. Enter scores'!BM807&lt;&gt;"",'2. Enter scores'!$B807-'2. Enter scores'!BM807,"")</f>
        <v/>
      </c>
      <c r="BO803" s="125" t="str">
        <f>IF('2. Enter scores'!BN807&lt;&gt;"",'2. Enter scores'!$B807-'2. Enter scores'!BN807,"")</f>
        <v/>
      </c>
      <c r="BP803" s="108">
        <v>1000</v>
      </c>
    </row>
    <row r="804" spans="2:68" x14ac:dyDescent="0.35">
      <c r="B804" s="125" t="str">
        <f>IF('2. Enter scores'!A808&lt;&gt;"",'2. Enter scores'!A808,"")</f>
        <v/>
      </c>
      <c r="H804" s="125" t="str">
        <f>IF('2. Enter scores'!G808&lt;&gt;"",'2. Enter scores'!$B808-'2. Enter scores'!G808,"")</f>
        <v/>
      </c>
      <c r="I804" s="125" t="str">
        <f>IF('2. Enter scores'!H808&lt;&gt;"",'2. Enter scores'!$B808-'2. Enter scores'!H808,"")</f>
        <v/>
      </c>
      <c r="J804" s="125" t="str">
        <f>IF('2. Enter scores'!I808&lt;&gt;"",'2. Enter scores'!$B808-'2. Enter scores'!I808,"")</f>
        <v/>
      </c>
      <c r="K804" s="125" t="str">
        <f>IF('2. Enter scores'!J808&lt;&gt;"",'2. Enter scores'!$B808-'2. Enter scores'!J808,"")</f>
        <v/>
      </c>
      <c r="L804" s="125" t="str">
        <f>IF('2. Enter scores'!K808&lt;&gt;"",'2. Enter scores'!$B808-'2. Enter scores'!K808,"")</f>
        <v/>
      </c>
      <c r="M804" s="125" t="str">
        <f>IF('2. Enter scores'!L808&lt;&gt;"",'2. Enter scores'!$B808-'2. Enter scores'!L808,"")</f>
        <v/>
      </c>
      <c r="N804" s="125" t="str">
        <f>IF('2. Enter scores'!M808&lt;&gt;"",'2. Enter scores'!$B808-'2. Enter scores'!M808,"")</f>
        <v/>
      </c>
      <c r="O804" s="125" t="str">
        <f>IF('2. Enter scores'!N808&lt;&gt;"",'2. Enter scores'!$B808-'2. Enter scores'!N808,"")</f>
        <v/>
      </c>
      <c r="P804" s="125" t="str">
        <f>IF('2. Enter scores'!O808&lt;&gt;"",'2. Enter scores'!$B808-'2. Enter scores'!O808,"")</f>
        <v/>
      </c>
      <c r="Q804" s="125" t="str">
        <f>IF('2. Enter scores'!P808&lt;&gt;"",'2. Enter scores'!$B808-'2. Enter scores'!P808,"")</f>
        <v/>
      </c>
      <c r="R804" s="125" t="str">
        <f>IF('2. Enter scores'!Q808&lt;&gt;"",'2. Enter scores'!$B808-'2. Enter scores'!Q808,"")</f>
        <v/>
      </c>
      <c r="S804" s="125" t="str">
        <f>IF('2. Enter scores'!R808&lt;&gt;"",'2. Enter scores'!$B808-'2. Enter scores'!R808,"")</f>
        <v/>
      </c>
      <c r="T804" s="125" t="str">
        <f>IF('2. Enter scores'!S808&lt;&gt;"",'2. Enter scores'!$B808-'2. Enter scores'!S808,"")</f>
        <v/>
      </c>
      <c r="U804" s="125" t="str">
        <f>IF('2. Enter scores'!T808&lt;&gt;"",'2. Enter scores'!$B808-'2. Enter scores'!T808,"")</f>
        <v/>
      </c>
      <c r="V804" s="125" t="str">
        <f>IF('2. Enter scores'!U808&lt;&gt;"",'2. Enter scores'!$B808-'2. Enter scores'!U808,"")</f>
        <v/>
      </c>
      <c r="W804" s="125" t="str">
        <f>IF('2. Enter scores'!V808&lt;&gt;"",'2. Enter scores'!$B808-'2. Enter scores'!V808,"")</f>
        <v/>
      </c>
      <c r="X804" s="125" t="str">
        <f>IF('2. Enter scores'!W808&lt;&gt;"",'2. Enter scores'!$B808-'2. Enter scores'!W808,"")</f>
        <v/>
      </c>
      <c r="Y804" s="125" t="str">
        <f>IF('2. Enter scores'!X808&lt;&gt;"",'2. Enter scores'!$B808-'2. Enter scores'!X808,"")</f>
        <v/>
      </c>
      <c r="Z804" s="125" t="str">
        <f>IF('2. Enter scores'!Y808&lt;&gt;"",'2. Enter scores'!$B808-'2. Enter scores'!Y808,"")</f>
        <v/>
      </c>
      <c r="AA804" s="125" t="str">
        <f>IF('2. Enter scores'!Z808&lt;&gt;"",'2. Enter scores'!$B808-'2. Enter scores'!Z808,"")</f>
        <v/>
      </c>
      <c r="AB804" s="125" t="str">
        <f>IF('2. Enter scores'!AA808&lt;&gt;"",'2. Enter scores'!$B808-'2. Enter scores'!AA808,"")</f>
        <v/>
      </c>
      <c r="AC804" s="125" t="str">
        <f>IF('2. Enter scores'!AB808&lt;&gt;"",'2. Enter scores'!$B808-'2. Enter scores'!AB808,"")</f>
        <v/>
      </c>
      <c r="AD804" s="125" t="str">
        <f>IF('2. Enter scores'!AC808&lt;&gt;"",'2. Enter scores'!$B808-'2. Enter scores'!AC808,"")</f>
        <v/>
      </c>
      <c r="AE804" s="125" t="str">
        <f>IF('2. Enter scores'!AD808&lt;&gt;"",'2. Enter scores'!$B808-'2. Enter scores'!AD808,"")</f>
        <v/>
      </c>
      <c r="AF804" s="125" t="str">
        <f>IF('2. Enter scores'!AE808&lt;&gt;"",'2. Enter scores'!$B808-'2. Enter scores'!AE808,"")</f>
        <v/>
      </c>
      <c r="AG804" s="125" t="str">
        <f>IF('2. Enter scores'!AF808&lt;&gt;"",'2. Enter scores'!$B808-'2. Enter scores'!AF808,"")</f>
        <v/>
      </c>
      <c r="AH804" s="125" t="str">
        <f>IF('2. Enter scores'!AG808&lt;&gt;"",'2. Enter scores'!$B808-'2. Enter scores'!AG808,"")</f>
        <v/>
      </c>
      <c r="AI804" s="125" t="str">
        <f>IF('2. Enter scores'!AH808&lt;&gt;"",'2. Enter scores'!$B808-'2. Enter scores'!AH808,"")</f>
        <v/>
      </c>
      <c r="AJ804" s="125" t="str">
        <f>IF('2. Enter scores'!AI808&lt;&gt;"",'2. Enter scores'!$B808-'2. Enter scores'!AI808,"")</f>
        <v/>
      </c>
      <c r="AK804" s="125" t="str">
        <f>IF('2. Enter scores'!AJ808&lt;&gt;"",'2. Enter scores'!$B808-'2. Enter scores'!AJ808,"")</f>
        <v/>
      </c>
      <c r="AL804" s="125" t="str">
        <f>IF('2. Enter scores'!AK808&lt;&gt;"",'2. Enter scores'!$B808-'2. Enter scores'!AK808,"")</f>
        <v/>
      </c>
      <c r="AM804" s="125" t="str">
        <f>IF('2. Enter scores'!AL808&lt;&gt;"",'2. Enter scores'!$B808-'2. Enter scores'!AL808,"")</f>
        <v/>
      </c>
      <c r="AN804" s="125" t="str">
        <f>IF('2. Enter scores'!AM808&lt;&gt;"",'2. Enter scores'!$B808-'2. Enter scores'!AM808,"")</f>
        <v/>
      </c>
      <c r="AO804" s="125" t="str">
        <f>IF('2. Enter scores'!AN808&lt;&gt;"",'2. Enter scores'!$B808-'2. Enter scores'!AN808,"")</f>
        <v/>
      </c>
      <c r="AP804" s="125" t="str">
        <f>IF('2. Enter scores'!AO808&lt;&gt;"",'2. Enter scores'!$B808-'2. Enter scores'!AO808,"")</f>
        <v/>
      </c>
      <c r="AQ804" s="125" t="str">
        <f>IF('2. Enter scores'!AP808&lt;&gt;"",'2. Enter scores'!$B808-'2. Enter scores'!AP808,"")</f>
        <v/>
      </c>
      <c r="AR804" s="125" t="str">
        <f>IF('2. Enter scores'!AQ808&lt;&gt;"",'2. Enter scores'!$B808-'2. Enter scores'!AQ808,"")</f>
        <v/>
      </c>
      <c r="AS804" s="125" t="str">
        <f>IF('2. Enter scores'!AR808&lt;&gt;"",'2. Enter scores'!$B808-'2. Enter scores'!AR808,"")</f>
        <v/>
      </c>
      <c r="AT804" s="125" t="str">
        <f>IF('2. Enter scores'!AS808&lt;&gt;"",'2. Enter scores'!$B808-'2. Enter scores'!AS808,"")</f>
        <v/>
      </c>
      <c r="AU804" s="125" t="str">
        <f>IF('2. Enter scores'!AT808&lt;&gt;"",'2. Enter scores'!$B808-'2. Enter scores'!AT808,"")</f>
        <v/>
      </c>
      <c r="AV804" s="125" t="str">
        <f>IF('2. Enter scores'!AU808&lt;&gt;"",'2. Enter scores'!$B808-'2. Enter scores'!AU808,"")</f>
        <v/>
      </c>
      <c r="AW804" s="125" t="str">
        <f>IF('2. Enter scores'!AV808&lt;&gt;"",'2. Enter scores'!$B808-'2. Enter scores'!AV808,"")</f>
        <v/>
      </c>
      <c r="AX804" s="125" t="str">
        <f>IF('2. Enter scores'!AW808&lt;&gt;"",'2. Enter scores'!$B808-'2. Enter scores'!AW808,"")</f>
        <v/>
      </c>
      <c r="AY804" s="125" t="str">
        <f>IF('2. Enter scores'!AX808&lt;&gt;"",'2. Enter scores'!$B808-'2. Enter scores'!AX808,"")</f>
        <v/>
      </c>
      <c r="AZ804" s="125" t="str">
        <f>IF('2. Enter scores'!AY808&lt;&gt;"",'2. Enter scores'!$B808-'2. Enter scores'!AY808,"")</f>
        <v/>
      </c>
      <c r="BA804" s="125" t="str">
        <f>IF('2. Enter scores'!AZ808&lt;&gt;"",'2. Enter scores'!$B808-'2. Enter scores'!AZ808,"")</f>
        <v/>
      </c>
      <c r="BB804" s="125" t="str">
        <f>IF('2. Enter scores'!BA808&lt;&gt;"",'2. Enter scores'!$B808-'2. Enter scores'!BA808,"")</f>
        <v/>
      </c>
      <c r="BC804" s="125" t="str">
        <f>IF('2. Enter scores'!BB808&lt;&gt;"",'2. Enter scores'!$B808-'2. Enter scores'!BB808,"")</f>
        <v/>
      </c>
      <c r="BD804" s="125" t="str">
        <f>IF('2. Enter scores'!BC808&lt;&gt;"",'2. Enter scores'!$B808-'2. Enter scores'!BC808,"")</f>
        <v/>
      </c>
      <c r="BE804" s="125" t="str">
        <f>IF('2. Enter scores'!BD808&lt;&gt;"",'2. Enter scores'!$B808-'2. Enter scores'!BD808,"")</f>
        <v/>
      </c>
      <c r="BF804" s="125" t="str">
        <f>IF('2. Enter scores'!BE808&lt;&gt;"",'2. Enter scores'!$B808-'2. Enter scores'!BE808,"")</f>
        <v/>
      </c>
      <c r="BG804" s="125" t="str">
        <f>IF('2. Enter scores'!BF808&lt;&gt;"",'2. Enter scores'!$B808-'2. Enter scores'!BF808,"")</f>
        <v/>
      </c>
      <c r="BH804" s="125" t="str">
        <f>IF('2. Enter scores'!BG808&lt;&gt;"",'2. Enter scores'!$B808-'2. Enter scores'!BG808,"")</f>
        <v/>
      </c>
      <c r="BI804" s="125" t="str">
        <f>IF('2. Enter scores'!BH808&lt;&gt;"",'2. Enter scores'!$B808-'2. Enter scores'!BH808,"")</f>
        <v/>
      </c>
      <c r="BJ804" s="125" t="str">
        <f>IF('2. Enter scores'!BI808&lt;&gt;"",'2. Enter scores'!$B808-'2. Enter scores'!BI808,"")</f>
        <v/>
      </c>
      <c r="BK804" s="125" t="str">
        <f>IF('2. Enter scores'!BJ808&lt;&gt;"",'2. Enter scores'!$B808-'2. Enter scores'!BJ808,"")</f>
        <v/>
      </c>
      <c r="BL804" s="125" t="str">
        <f>IF('2. Enter scores'!BK808&lt;&gt;"",'2. Enter scores'!$B808-'2. Enter scores'!BK808,"")</f>
        <v/>
      </c>
      <c r="BM804" s="125" t="str">
        <f>IF('2. Enter scores'!BL808&lt;&gt;"",'2. Enter scores'!$B808-'2. Enter scores'!BL808,"")</f>
        <v/>
      </c>
      <c r="BN804" s="125" t="str">
        <f>IF('2. Enter scores'!BM808&lt;&gt;"",'2. Enter scores'!$B808-'2. Enter scores'!BM808,"")</f>
        <v/>
      </c>
      <c r="BO804" s="125" t="str">
        <f>IF('2. Enter scores'!BN808&lt;&gt;"",'2. Enter scores'!$B808-'2. Enter scores'!BN808,"")</f>
        <v/>
      </c>
      <c r="BP804" s="108">
        <v>1000</v>
      </c>
    </row>
    <row r="805" spans="2:68" x14ac:dyDescent="0.35">
      <c r="B805" s="125" t="str">
        <f>IF('2. Enter scores'!A809&lt;&gt;"",'2. Enter scores'!A809,"")</f>
        <v/>
      </c>
      <c r="H805" s="125" t="str">
        <f>IF('2. Enter scores'!G809&lt;&gt;"",'2. Enter scores'!$B809-'2. Enter scores'!G809,"")</f>
        <v/>
      </c>
      <c r="I805" s="125" t="str">
        <f>IF('2. Enter scores'!H809&lt;&gt;"",'2. Enter scores'!$B809-'2. Enter scores'!H809,"")</f>
        <v/>
      </c>
      <c r="J805" s="125" t="str">
        <f>IF('2. Enter scores'!I809&lt;&gt;"",'2. Enter scores'!$B809-'2. Enter scores'!I809,"")</f>
        <v/>
      </c>
      <c r="K805" s="125" t="str">
        <f>IF('2. Enter scores'!J809&lt;&gt;"",'2. Enter scores'!$B809-'2. Enter scores'!J809,"")</f>
        <v/>
      </c>
      <c r="L805" s="125" t="str">
        <f>IF('2. Enter scores'!K809&lt;&gt;"",'2. Enter scores'!$B809-'2. Enter scores'!K809,"")</f>
        <v/>
      </c>
      <c r="M805" s="125" t="str">
        <f>IF('2. Enter scores'!L809&lt;&gt;"",'2. Enter scores'!$B809-'2. Enter scores'!L809,"")</f>
        <v/>
      </c>
      <c r="N805" s="125" t="str">
        <f>IF('2. Enter scores'!M809&lt;&gt;"",'2. Enter scores'!$B809-'2. Enter scores'!M809,"")</f>
        <v/>
      </c>
      <c r="O805" s="125" t="str">
        <f>IF('2. Enter scores'!N809&lt;&gt;"",'2. Enter scores'!$B809-'2. Enter scores'!N809,"")</f>
        <v/>
      </c>
      <c r="P805" s="125" t="str">
        <f>IF('2. Enter scores'!O809&lt;&gt;"",'2. Enter scores'!$B809-'2. Enter scores'!O809,"")</f>
        <v/>
      </c>
      <c r="Q805" s="125" t="str">
        <f>IF('2. Enter scores'!P809&lt;&gt;"",'2. Enter scores'!$B809-'2. Enter scores'!P809,"")</f>
        <v/>
      </c>
      <c r="R805" s="125" t="str">
        <f>IF('2. Enter scores'!Q809&lt;&gt;"",'2. Enter scores'!$B809-'2. Enter scores'!Q809,"")</f>
        <v/>
      </c>
      <c r="S805" s="125" t="str">
        <f>IF('2. Enter scores'!R809&lt;&gt;"",'2. Enter scores'!$B809-'2. Enter scores'!R809,"")</f>
        <v/>
      </c>
      <c r="T805" s="125" t="str">
        <f>IF('2. Enter scores'!S809&lt;&gt;"",'2. Enter scores'!$B809-'2. Enter scores'!S809,"")</f>
        <v/>
      </c>
      <c r="U805" s="125" t="str">
        <f>IF('2. Enter scores'!T809&lt;&gt;"",'2. Enter scores'!$B809-'2. Enter scores'!T809,"")</f>
        <v/>
      </c>
      <c r="V805" s="125" t="str">
        <f>IF('2. Enter scores'!U809&lt;&gt;"",'2. Enter scores'!$B809-'2. Enter scores'!U809,"")</f>
        <v/>
      </c>
      <c r="W805" s="125" t="str">
        <f>IF('2. Enter scores'!V809&lt;&gt;"",'2. Enter scores'!$B809-'2. Enter scores'!V809,"")</f>
        <v/>
      </c>
      <c r="X805" s="125" t="str">
        <f>IF('2. Enter scores'!W809&lt;&gt;"",'2. Enter scores'!$B809-'2. Enter scores'!W809,"")</f>
        <v/>
      </c>
      <c r="Y805" s="125" t="str">
        <f>IF('2. Enter scores'!X809&lt;&gt;"",'2. Enter scores'!$B809-'2. Enter scores'!X809,"")</f>
        <v/>
      </c>
      <c r="Z805" s="125" t="str">
        <f>IF('2. Enter scores'!Y809&lt;&gt;"",'2. Enter scores'!$B809-'2. Enter scores'!Y809,"")</f>
        <v/>
      </c>
      <c r="AA805" s="125" t="str">
        <f>IF('2. Enter scores'!Z809&lt;&gt;"",'2. Enter scores'!$B809-'2. Enter scores'!Z809,"")</f>
        <v/>
      </c>
      <c r="AB805" s="125" t="str">
        <f>IF('2. Enter scores'!AA809&lt;&gt;"",'2. Enter scores'!$B809-'2. Enter scores'!AA809,"")</f>
        <v/>
      </c>
      <c r="AC805" s="125" t="str">
        <f>IF('2. Enter scores'!AB809&lt;&gt;"",'2. Enter scores'!$B809-'2. Enter scores'!AB809,"")</f>
        <v/>
      </c>
      <c r="AD805" s="125" t="str">
        <f>IF('2. Enter scores'!AC809&lt;&gt;"",'2. Enter scores'!$B809-'2. Enter scores'!AC809,"")</f>
        <v/>
      </c>
      <c r="AE805" s="125" t="str">
        <f>IF('2. Enter scores'!AD809&lt;&gt;"",'2. Enter scores'!$B809-'2. Enter scores'!AD809,"")</f>
        <v/>
      </c>
      <c r="AF805" s="125" t="str">
        <f>IF('2. Enter scores'!AE809&lt;&gt;"",'2. Enter scores'!$B809-'2. Enter scores'!AE809,"")</f>
        <v/>
      </c>
      <c r="AG805" s="125" t="str">
        <f>IF('2. Enter scores'!AF809&lt;&gt;"",'2. Enter scores'!$B809-'2. Enter scores'!AF809,"")</f>
        <v/>
      </c>
      <c r="AH805" s="125" t="str">
        <f>IF('2. Enter scores'!AG809&lt;&gt;"",'2. Enter scores'!$B809-'2. Enter scores'!AG809,"")</f>
        <v/>
      </c>
      <c r="AI805" s="125" t="str">
        <f>IF('2. Enter scores'!AH809&lt;&gt;"",'2. Enter scores'!$B809-'2. Enter scores'!AH809,"")</f>
        <v/>
      </c>
      <c r="AJ805" s="125" t="str">
        <f>IF('2. Enter scores'!AI809&lt;&gt;"",'2. Enter scores'!$B809-'2. Enter scores'!AI809,"")</f>
        <v/>
      </c>
      <c r="AK805" s="125" t="str">
        <f>IF('2. Enter scores'!AJ809&lt;&gt;"",'2. Enter scores'!$B809-'2. Enter scores'!AJ809,"")</f>
        <v/>
      </c>
      <c r="AL805" s="125" t="str">
        <f>IF('2. Enter scores'!AK809&lt;&gt;"",'2. Enter scores'!$B809-'2. Enter scores'!AK809,"")</f>
        <v/>
      </c>
      <c r="AM805" s="125" t="str">
        <f>IF('2. Enter scores'!AL809&lt;&gt;"",'2. Enter scores'!$B809-'2. Enter scores'!AL809,"")</f>
        <v/>
      </c>
      <c r="AN805" s="125" t="str">
        <f>IF('2. Enter scores'!AM809&lt;&gt;"",'2. Enter scores'!$B809-'2. Enter scores'!AM809,"")</f>
        <v/>
      </c>
      <c r="AO805" s="125" t="str">
        <f>IF('2. Enter scores'!AN809&lt;&gt;"",'2. Enter scores'!$B809-'2. Enter scores'!AN809,"")</f>
        <v/>
      </c>
      <c r="AP805" s="125" t="str">
        <f>IF('2. Enter scores'!AO809&lt;&gt;"",'2. Enter scores'!$B809-'2. Enter scores'!AO809,"")</f>
        <v/>
      </c>
      <c r="AQ805" s="125" t="str">
        <f>IF('2. Enter scores'!AP809&lt;&gt;"",'2. Enter scores'!$B809-'2. Enter scores'!AP809,"")</f>
        <v/>
      </c>
      <c r="AR805" s="125" t="str">
        <f>IF('2. Enter scores'!AQ809&lt;&gt;"",'2. Enter scores'!$B809-'2. Enter scores'!AQ809,"")</f>
        <v/>
      </c>
      <c r="AS805" s="125" t="str">
        <f>IF('2. Enter scores'!AR809&lt;&gt;"",'2. Enter scores'!$B809-'2. Enter scores'!AR809,"")</f>
        <v/>
      </c>
      <c r="AT805" s="125" t="str">
        <f>IF('2. Enter scores'!AS809&lt;&gt;"",'2. Enter scores'!$B809-'2. Enter scores'!AS809,"")</f>
        <v/>
      </c>
      <c r="AU805" s="125" t="str">
        <f>IF('2. Enter scores'!AT809&lt;&gt;"",'2. Enter scores'!$B809-'2. Enter scores'!AT809,"")</f>
        <v/>
      </c>
      <c r="AV805" s="125" t="str">
        <f>IF('2. Enter scores'!AU809&lt;&gt;"",'2. Enter scores'!$B809-'2. Enter scores'!AU809,"")</f>
        <v/>
      </c>
      <c r="AW805" s="125" t="str">
        <f>IF('2. Enter scores'!AV809&lt;&gt;"",'2. Enter scores'!$B809-'2. Enter scores'!AV809,"")</f>
        <v/>
      </c>
      <c r="AX805" s="125" t="str">
        <f>IF('2. Enter scores'!AW809&lt;&gt;"",'2. Enter scores'!$B809-'2. Enter scores'!AW809,"")</f>
        <v/>
      </c>
      <c r="AY805" s="125" t="str">
        <f>IF('2. Enter scores'!AX809&lt;&gt;"",'2. Enter scores'!$B809-'2. Enter scores'!AX809,"")</f>
        <v/>
      </c>
      <c r="AZ805" s="125" t="str">
        <f>IF('2. Enter scores'!AY809&lt;&gt;"",'2. Enter scores'!$B809-'2. Enter scores'!AY809,"")</f>
        <v/>
      </c>
      <c r="BA805" s="125" t="str">
        <f>IF('2. Enter scores'!AZ809&lt;&gt;"",'2. Enter scores'!$B809-'2. Enter scores'!AZ809,"")</f>
        <v/>
      </c>
      <c r="BB805" s="125" t="str">
        <f>IF('2. Enter scores'!BA809&lt;&gt;"",'2. Enter scores'!$B809-'2. Enter scores'!BA809,"")</f>
        <v/>
      </c>
      <c r="BC805" s="125" t="str">
        <f>IF('2. Enter scores'!BB809&lt;&gt;"",'2. Enter scores'!$B809-'2. Enter scores'!BB809,"")</f>
        <v/>
      </c>
      <c r="BD805" s="125" t="str">
        <f>IF('2. Enter scores'!BC809&lt;&gt;"",'2. Enter scores'!$B809-'2. Enter scores'!BC809,"")</f>
        <v/>
      </c>
      <c r="BE805" s="125" t="str">
        <f>IF('2. Enter scores'!BD809&lt;&gt;"",'2. Enter scores'!$B809-'2. Enter scores'!BD809,"")</f>
        <v/>
      </c>
      <c r="BF805" s="125" t="str">
        <f>IF('2. Enter scores'!BE809&lt;&gt;"",'2. Enter scores'!$B809-'2. Enter scores'!BE809,"")</f>
        <v/>
      </c>
      <c r="BG805" s="125" t="str">
        <f>IF('2. Enter scores'!BF809&lt;&gt;"",'2. Enter scores'!$B809-'2. Enter scores'!BF809,"")</f>
        <v/>
      </c>
      <c r="BH805" s="125" t="str">
        <f>IF('2. Enter scores'!BG809&lt;&gt;"",'2. Enter scores'!$B809-'2. Enter scores'!BG809,"")</f>
        <v/>
      </c>
      <c r="BI805" s="125" t="str">
        <f>IF('2. Enter scores'!BH809&lt;&gt;"",'2. Enter scores'!$B809-'2. Enter scores'!BH809,"")</f>
        <v/>
      </c>
      <c r="BJ805" s="125" t="str">
        <f>IF('2. Enter scores'!BI809&lt;&gt;"",'2. Enter scores'!$B809-'2. Enter scores'!BI809,"")</f>
        <v/>
      </c>
      <c r="BK805" s="125" t="str">
        <f>IF('2. Enter scores'!BJ809&lt;&gt;"",'2. Enter scores'!$B809-'2. Enter scores'!BJ809,"")</f>
        <v/>
      </c>
      <c r="BL805" s="125" t="str">
        <f>IF('2. Enter scores'!BK809&lt;&gt;"",'2. Enter scores'!$B809-'2. Enter scores'!BK809,"")</f>
        <v/>
      </c>
      <c r="BM805" s="125" t="str">
        <f>IF('2. Enter scores'!BL809&lt;&gt;"",'2. Enter scores'!$B809-'2. Enter scores'!BL809,"")</f>
        <v/>
      </c>
      <c r="BN805" s="125" t="str">
        <f>IF('2. Enter scores'!BM809&lt;&gt;"",'2. Enter scores'!$B809-'2. Enter scores'!BM809,"")</f>
        <v/>
      </c>
      <c r="BO805" s="125" t="str">
        <f>IF('2. Enter scores'!BN809&lt;&gt;"",'2. Enter scores'!$B809-'2. Enter scores'!BN809,"")</f>
        <v/>
      </c>
      <c r="BP805" s="108">
        <v>1000</v>
      </c>
    </row>
    <row r="806" spans="2:68" x14ac:dyDescent="0.35">
      <c r="B806" s="125" t="str">
        <f>IF('2. Enter scores'!A810&lt;&gt;"",'2. Enter scores'!A810,"")</f>
        <v/>
      </c>
      <c r="H806" s="125" t="str">
        <f>IF('2. Enter scores'!G810&lt;&gt;"",'2. Enter scores'!$B810-'2. Enter scores'!G810,"")</f>
        <v/>
      </c>
      <c r="I806" s="125" t="str">
        <f>IF('2. Enter scores'!H810&lt;&gt;"",'2. Enter scores'!$B810-'2. Enter scores'!H810,"")</f>
        <v/>
      </c>
      <c r="J806" s="125" t="str">
        <f>IF('2. Enter scores'!I810&lt;&gt;"",'2. Enter scores'!$B810-'2. Enter scores'!I810,"")</f>
        <v/>
      </c>
      <c r="K806" s="125" t="str">
        <f>IF('2. Enter scores'!J810&lt;&gt;"",'2. Enter scores'!$B810-'2. Enter scores'!J810,"")</f>
        <v/>
      </c>
      <c r="L806" s="125" t="str">
        <f>IF('2. Enter scores'!K810&lt;&gt;"",'2. Enter scores'!$B810-'2. Enter scores'!K810,"")</f>
        <v/>
      </c>
      <c r="M806" s="125" t="str">
        <f>IF('2. Enter scores'!L810&lt;&gt;"",'2. Enter scores'!$B810-'2. Enter scores'!L810,"")</f>
        <v/>
      </c>
      <c r="N806" s="125" t="str">
        <f>IF('2. Enter scores'!M810&lt;&gt;"",'2. Enter scores'!$B810-'2. Enter scores'!M810,"")</f>
        <v/>
      </c>
      <c r="O806" s="125" t="str">
        <f>IF('2. Enter scores'!N810&lt;&gt;"",'2. Enter scores'!$B810-'2. Enter scores'!N810,"")</f>
        <v/>
      </c>
      <c r="P806" s="125" t="str">
        <f>IF('2. Enter scores'!O810&lt;&gt;"",'2. Enter scores'!$B810-'2. Enter scores'!O810,"")</f>
        <v/>
      </c>
      <c r="Q806" s="125" t="str">
        <f>IF('2. Enter scores'!P810&lt;&gt;"",'2. Enter scores'!$B810-'2. Enter scores'!P810,"")</f>
        <v/>
      </c>
      <c r="R806" s="125" t="str">
        <f>IF('2. Enter scores'!Q810&lt;&gt;"",'2. Enter scores'!$B810-'2. Enter scores'!Q810,"")</f>
        <v/>
      </c>
      <c r="S806" s="125" t="str">
        <f>IF('2. Enter scores'!R810&lt;&gt;"",'2. Enter scores'!$B810-'2. Enter scores'!R810,"")</f>
        <v/>
      </c>
      <c r="T806" s="125" t="str">
        <f>IF('2. Enter scores'!S810&lt;&gt;"",'2. Enter scores'!$B810-'2. Enter scores'!S810,"")</f>
        <v/>
      </c>
      <c r="U806" s="125" t="str">
        <f>IF('2. Enter scores'!T810&lt;&gt;"",'2. Enter scores'!$B810-'2. Enter scores'!T810,"")</f>
        <v/>
      </c>
      <c r="V806" s="125" t="str">
        <f>IF('2. Enter scores'!U810&lt;&gt;"",'2. Enter scores'!$B810-'2. Enter scores'!U810,"")</f>
        <v/>
      </c>
      <c r="W806" s="125" t="str">
        <f>IF('2. Enter scores'!V810&lt;&gt;"",'2. Enter scores'!$B810-'2. Enter scores'!V810,"")</f>
        <v/>
      </c>
      <c r="X806" s="125" t="str">
        <f>IF('2. Enter scores'!W810&lt;&gt;"",'2. Enter scores'!$B810-'2. Enter scores'!W810,"")</f>
        <v/>
      </c>
      <c r="Y806" s="125" t="str">
        <f>IF('2. Enter scores'!X810&lt;&gt;"",'2. Enter scores'!$B810-'2. Enter scores'!X810,"")</f>
        <v/>
      </c>
      <c r="Z806" s="125" t="str">
        <f>IF('2. Enter scores'!Y810&lt;&gt;"",'2. Enter scores'!$B810-'2. Enter scores'!Y810,"")</f>
        <v/>
      </c>
      <c r="AA806" s="125" t="str">
        <f>IF('2. Enter scores'!Z810&lt;&gt;"",'2. Enter scores'!$B810-'2. Enter scores'!Z810,"")</f>
        <v/>
      </c>
      <c r="AB806" s="125" t="str">
        <f>IF('2. Enter scores'!AA810&lt;&gt;"",'2. Enter scores'!$B810-'2. Enter scores'!AA810,"")</f>
        <v/>
      </c>
      <c r="AC806" s="125" t="str">
        <f>IF('2. Enter scores'!AB810&lt;&gt;"",'2. Enter scores'!$B810-'2. Enter scores'!AB810,"")</f>
        <v/>
      </c>
      <c r="AD806" s="125" t="str">
        <f>IF('2. Enter scores'!AC810&lt;&gt;"",'2. Enter scores'!$B810-'2. Enter scores'!AC810,"")</f>
        <v/>
      </c>
      <c r="AE806" s="125" t="str">
        <f>IF('2. Enter scores'!AD810&lt;&gt;"",'2. Enter scores'!$B810-'2. Enter scores'!AD810,"")</f>
        <v/>
      </c>
      <c r="AF806" s="125" t="str">
        <f>IF('2. Enter scores'!AE810&lt;&gt;"",'2. Enter scores'!$B810-'2. Enter scores'!AE810,"")</f>
        <v/>
      </c>
      <c r="AG806" s="125" t="str">
        <f>IF('2. Enter scores'!AF810&lt;&gt;"",'2. Enter scores'!$B810-'2. Enter scores'!AF810,"")</f>
        <v/>
      </c>
      <c r="AH806" s="125" t="str">
        <f>IF('2. Enter scores'!AG810&lt;&gt;"",'2. Enter scores'!$B810-'2. Enter scores'!AG810,"")</f>
        <v/>
      </c>
      <c r="AI806" s="125" t="str">
        <f>IF('2. Enter scores'!AH810&lt;&gt;"",'2. Enter scores'!$B810-'2. Enter scores'!AH810,"")</f>
        <v/>
      </c>
      <c r="AJ806" s="125" t="str">
        <f>IF('2. Enter scores'!AI810&lt;&gt;"",'2. Enter scores'!$B810-'2. Enter scores'!AI810,"")</f>
        <v/>
      </c>
      <c r="AK806" s="125" t="str">
        <f>IF('2. Enter scores'!AJ810&lt;&gt;"",'2. Enter scores'!$B810-'2. Enter scores'!AJ810,"")</f>
        <v/>
      </c>
      <c r="AL806" s="125" t="str">
        <f>IF('2. Enter scores'!AK810&lt;&gt;"",'2. Enter scores'!$B810-'2. Enter scores'!AK810,"")</f>
        <v/>
      </c>
      <c r="AM806" s="125" t="str">
        <f>IF('2. Enter scores'!AL810&lt;&gt;"",'2. Enter scores'!$B810-'2. Enter scores'!AL810,"")</f>
        <v/>
      </c>
      <c r="AN806" s="125" t="str">
        <f>IF('2. Enter scores'!AM810&lt;&gt;"",'2. Enter scores'!$B810-'2. Enter scores'!AM810,"")</f>
        <v/>
      </c>
      <c r="AO806" s="125" t="str">
        <f>IF('2. Enter scores'!AN810&lt;&gt;"",'2. Enter scores'!$B810-'2. Enter scores'!AN810,"")</f>
        <v/>
      </c>
      <c r="AP806" s="125" t="str">
        <f>IF('2. Enter scores'!AO810&lt;&gt;"",'2. Enter scores'!$B810-'2. Enter scores'!AO810,"")</f>
        <v/>
      </c>
      <c r="AQ806" s="125" t="str">
        <f>IF('2. Enter scores'!AP810&lt;&gt;"",'2. Enter scores'!$B810-'2. Enter scores'!AP810,"")</f>
        <v/>
      </c>
      <c r="AR806" s="125" t="str">
        <f>IF('2. Enter scores'!AQ810&lt;&gt;"",'2. Enter scores'!$B810-'2. Enter scores'!AQ810,"")</f>
        <v/>
      </c>
      <c r="AS806" s="125" t="str">
        <f>IF('2. Enter scores'!AR810&lt;&gt;"",'2. Enter scores'!$B810-'2. Enter scores'!AR810,"")</f>
        <v/>
      </c>
      <c r="AT806" s="125" t="str">
        <f>IF('2. Enter scores'!AS810&lt;&gt;"",'2. Enter scores'!$B810-'2. Enter scores'!AS810,"")</f>
        <v/>
      </c>
      <c r="AU806" s="125" t="str">
        <f>IF('2. Enter scores'!AT810&lt;&gt;"",'2. Enter scores'!$B810-'2. Enter scores'!AT810,"")</f>
        <v/>
      </c>
      <c r="AV806" s="125" t="str">
        <f>IF('2. Enter scores'!AU810&lt;&gt;"",'2. Enter scores'!$B810-'2. Enter scores'!AU810,"")</f>
        <v/>
      </c>
      <c r="AW806" s="125" t="str">
        <f>IF('2. Enter scores'!AV810&lt;&gt;"",'2. Enter scores'!$B810-'2. Enter scores'!AV810,"")</f>
        <v/>
      </c>
      <c r="AX806" s="125" t="str">
        <f>IF('2. Enter scores'!AW810&lt;&gt;"",'2. Enter scores'!$B810-'2. Enter scores'!AW810,"")</f>
        <v/>
      </c>
      <c r="AY806" s="125" t="str">
        <f>IF('2. Enter scores'!AX810&lt;&gt;"",'2. Enter scores'!$B810-'2. Enter scores'!AX810,"")</f>
        <v/>
      </c>
      <c r="AZ806" s="125" t="str">
        <f>IF('2. Enter scores'!AY810&lt;&gt;"",'2. Enter scores'!$B810-'2. Enter scores'!AY810,"")</f>
        <v/>
      </c>
      <c r="BA806" s="125" t="str">
        <f>IF('2. Enter scores'!AZ810&lt;&gt;"",'2. Enter scores'!$B810-'2. Enter scores'!AZ810,"")</f>
        <v/>
      </c>
      <c r="BB806" s="125" t="str">
        <f>IF('2. Enter scores'!BA810&lt;&gt;"",'2. Enter scores'!$B810-'2. Enter scores'!BA810,"")</f>
        <v/>
      </c>
      <c r="BC806" s="125" t="str">
        <f>IF('2. Enter scores'!BB810&lt;&gt;"",'2. Enter scores'!$B810-'2. Enter scores'!BB810,"")</f>
        <v/>
      </c>
      <c r="BD806" s="125" t="str">
        <f>IF('2. Enter scores'!BC810&lt;&gt;"",'2. Enter scores'!$B810-'2. Enter scores'!BC810,"")</f>
        <v/>
      </c>
      <c r="BE806" s="125" t="str">
        <f>IF('2. Enter scores'!BD810&lt;&gt;"",'2. Enter scores'!$B810-'2. Enter scores'!BD810,"")</f>
        <v/>
      </c>
      <c r="BF806" s="125" t="str">
        <f>IF('2. Enter scores'!BE810&lt;&gt;"",'2. Enter scores'!$B810-'2. Enter scores'!BE810,"")</f>
        <v/>
      </c>
      <c r="BG806" s="125" t="str">
        <f>IF('2. Enter scores'!BF810&lt;&gt;"",'2. Enter scores'!$B810-'2. Enter scores'!BF810,"")</f>
        <v/>
      </c>
      <c r="BH806" s="125" t="str">
        <f>IF('2. Enter scores'!BG810&lt;&gt;"",'2. Enter scores'!$B810-'2. Enter scores'!BG810,"")</f>
        <v/>
      </c>
      <c r="BI806" s="125" t="str">
        <f>IF('2. Enter scores'!BH810&lt;&gt;"",'2. Enter scores'!$B810-'2. Enter scores'!BH810,"")</f>
        <v/>
      </c>
      <c r="BJ806" s="125" t="str">
        <f>IF('2. Enter scores'!BI810&lt;&gt;"",'2. Enter scores'!$B810-'2. Enter scores'!BI810,"")</f>
        <v/>
      </c>
      <c r="BK806" s="125" t="str">
        <f>IF('2. Enter scores'!BJ810&lt;&gt;"",'2. Enter scores'!$B810-'2. Enter scores'!BJ810,"")</f>
        <v/>
      </c>
      <c r="BL806" s="125" t="str">
        <f>IF('2. Enter scores'!BK810&lt;&gt;"",'2. Enter scores'!$B810-'2. Enter scores'!BK810,"")</f>
        <v/>
      </c>
      <c r="BM806" s="125" t="str">
        <f>IF('2. Enter scores'!BL810&lt;&gt;"",'2. Enter scores'!$B810-'2. Enter scores'!BL810,"")</f>
        <v/>
      </c>
      <c r="BN806" s="125" t="str">
        <f>IF('2. Enter scores'!BM810&lt;&gt;"",'2. Enter scores'!$B810-'2. Enter scores'!BM810,"")</f>
        <v/>
      </c>
      <c r="BO806" s="125" t="str">
        <f>IF('2. Enter scores'!BN810&lt;&gt;"",'2. Enter scores'!$B810-'2. Enter scores'!BN810,"")</f>
        <v/>
      </c>
      <c r="BP806" s="108">
        <v>1000</v>
      </c>
    </row>
    <row r="807" spans="2:68" x14ac:dyDescent="0.35">
      <c r="B807" s="125" t="str">
        <f>IF('2. Enter scores'!A811&lt;&gt;"",'2. Enter scores'!A811,"")</f>
        <v/>
      </c>
      <c r="H807" s="125" t="str">
        <f>IF('2. Enter scores'!G811&lt;&gt;"",'2. Enter scores'!$B811-'2. Enter scores'!G811,"")</f>
        <v/>
      </c>
      <c r="I807" s="125" t="str">
        <f>IF('2. Enter scores'!H811&lt;&gt;"",'2. Enter scores'!$B811-'2. Enter scores'!H811,"")</f>
        <v/>
      </c>
      <c r="J807" s="125" t="str">
        <f>IF('2. Enter scores'!I811&lt;&gt;"",'2. Enter scores'!$B811-'2. Enter scores'!I811,"")</f>
        <v/>
      </c>
      <c r="K807" s="125" t="str">
        <f>IF('2. Enter scores'!J811&lt;&gt;"",'2. Enter scores'!$B811-'2. Enter scores'!J811,"")</f>
        <v/>
      </c>
      <c r="L807" s="125" t="str">
        <f>IF('2. Enter scores'!K811&lt;&gt;"",'2. Enter scores'!$B811-'2. Enter scores'!K811,"")</f>
        <v/>
      </c>
      <c r="M807" s="125" t="str">
        <f>IF('2. Enter scores'!L811&lt;&gt;"",'2. Enter scores'!$B811-'2. Enter scores'!L811,"")</f>
        <v/>
      </c>
      <c r="N807" s="125" t="str">
        <f>IF('2. Enter scores'!M811&lt;&gt;"",'2. Enter scores'!$B811-'2. Enter scores'!M811,"")</f>
        <v/>
      </c>
      <c r="O807" s="125" t="str">
        <f>IF('2. Enter scores'!N811&lt;&gt;"",'2. Enter scores'!$B811-'2. Enter scores'!N811,"")</f>
        <v/>
      </c>
      <c r="P807" s="125" t="str">
        <f>IF('2. Enter scores'!O811&lt;&gt;"",'2. Enter scores'!$B811-'2. Enter scores'!O811,"")</f>
        <v/>
      </c>
      <c r="Q807" s="125" t="str">
        <f>IF('2. Enter scores'!P811&lt;&gt;"",'2. Enter scores'!$B811-'2. Enter scores'!P811,"")</f>
        <v/>
      </c>
      <c r="R807" s="125" t="str">
        <f>IF('2. Enter scores'!Q811&lt;&gt;"",'2. Enter scores'!$B811-'2. Enter scores'!Q811,"")</f>
        <v/>
      </c>
      <c r="S807" s="125" t="str">
        <f>IF('2. Enter scores'!R811&lt;&gt;"",'2. Enter scores'!$B811-'2. Enter scores'!R811,"")</f>
        <v/>
      </c>
      <c r="T807" s="125" t="str">
        <f>IF('2. Enter scores'!S811&lt;&gt;"",'2. Enter scores'!$B811-'2. Enter scores'!S811,"")</f>
        <v/>
      </c>
      <c r="U807" s="125" t="str">
        <f>IF('2. Enter scores'!T811&lt;&gt;"",'2. Enter scores'!$B811-'2. Enter scores'!T811,"")</f>
        <v/>
      </c>
      <c r="V807" s="125" t="str">
        <f>IF('2. Enter scores'!U811&lt;&gt;"",'2. Enter scores'!$B811-'2. Enter scores'!U811,"")</f>
        <v/>
      </c>
      <c r="W807" s="125" t="str">
        <f>IF('2. Enter scores'!V811&lt;&gt;"",'2. Enter scores'!$B811-'2. Enter scores'!V811,"")</f>
        <v/>
      </c>
      <c r="X807" s="125" t="str">
        <f>IF('2. Enter scores'!W811&lt;&gt;"",'2. Enter scores'!$B811-'2. Enter scores'!W811,"")</f>
        <v/>
      </c>
      <c r="Y807" s="125" t="str">
        <f>IF('2. Enter scores'!X811&lt;&gt;"",'2. Enter scores'!$B811-'2. Enter scores'!X811,"")</f>
        <v/>
      </c>
      <c r="Z807" s="125" t="str">
        <f>IF('2. Enter scores'!Y811&lt;&gt;"",'2. Enter scores'!$B811-'2. Enter scores'!Y811,"")</f>
        <v/>
      </c>
      <c r="AA807" s="125" t="str">
        <f>IF('2. Enter scores'!Z811&lt;&gt;"",'2. Enter scores'!$B811-'2. Enter scores'!Z811,"")</f>
        <v/>
      </c>
      <c r="AB807" s="125" t="str">
        <f>IF('2. Enter scores'!AA811&lt;&gt;"",'2. Enter scores'!$B811-'2. Enter scores'!AA811,"")</f>
        <v/>
      </c>
      <c r="AC807" s="125" t="str">
        <f>IF('2. Enter scores'!AB811&lt;&gt;"",'2. Enter scores'!$B811-'2. Enter scores'!AB811,"")</f>
        <v/>
      </c>
      <c r="AD807" s="125" t="str">
        <f>IF('2. Enter scores'!AC811&lt;&gt;"",'2. Enter scores'!$B811-'2. Enter scores'!AC811,"")</f>
        <v/>
      </c>
      <c r="AE807" s="125" t="str">
        <f>IF('2. Enter scores'!AD811&lt;&gt;"",'2. Enter scores'!$B811-'2. Enter scores'!AD811,"")</f>
        <v/>
      </c>
      <c r="AF807" s="125" t="str">
        <f>IF('2. Enter scores'!AE811&lt;&gt;"",'2. Enter scores'!$B811-'2. Enter scores'!AE811,"")</f>
        <v/>
      </c>
      <c r="AG807" s="125" t="str">
        <f>IF('2. Enter scores'!AF811&lt;&gt;"",'2. Enter scores'!$B811-'2. Enter scores'!AF811,"")</f>
        <v/>
      </c>
      <c r="AH807" s="125" t="str">
        <f>IF('2. Enter scores'!AG811&lt;&gt;"",'2. Enter scores'!$B811-'2. Enter scores'!AG811,"")</f>
        <v/>
      </c>
      <c r="AI807" s="125" t="str">
        <f>IF('2. Enter scores'!AH811&lt;&gt;"",'2. Enter scores'!$B811-'2. Enter scores'!AH811,"")</f>
        <v/>
      </c>
      <c r="AJ807" s="125" t="str">
        <f>IF('2. Enter scores'!AI811&lt;&gt;"",'2. Enter scores'!$B811-'2. Enter scores'!AI811,"")</f>
        <v/>
      </c>
      <c r="AK807" s="125" t="str">
        <f>IF('2. Enter scores'!AJ811&lt;&gt;"",'2. Enter scores'!$B811-'2. Enter scores'!AJ811,"")</f>
        <v/>
      </c>
      <c r="AL807" s="125" t="str">
        <f>IF('2. Enter scores'!AK811&lt;&gt;"",'2. Enter scores'!$B811-'2. Enter scores'!AK811,"")</f>
        <v/>
      </c>
      <c r="AM807" s="125" t="str">
        <f>IF('2. Enter scores'!AL811&lt;&gt;"",'2. Enter scores'!$B811-'2. Enter scores'!AL811,"")</f>
        <v/>
      </c>
      <c r="AN807" s="125" t="str">
        <f>IF('2. Enter scores'!AM811&lt;&gt;"",'2. Enter scores'!$B811-'2. Enter scores'!AM811,"")</f>
        <v/>
      </c>
      <c r="AO807" s="125" t="str">
        <f>IF('2. Enter scores'!AN811&lt;&gt;"",'2. Enter scores'!$B811-'2. Enter scores'!AN811,"")</f>
        <v/>
      </c>
      <c r="AP807" s="125" t="str">
        <f>IF('2. Enter scores'!AO811&lt;&gt;"",'2. Enter scores'!$B811-'2. Enter scores'!AO811,"")</f>
        <v/>
      </c>
      <c r="AQ807" s="125" t="str">
        <f>IF('2. Enter scores'!AP811&lt;&gt;"",'2. Enter scores'!$B811-'2. Enter scores'!AP811,"")</f>
        <v/>
      </c>
      <c r="AR807" s="125" t="str">
        <f>IF('2. Enter scores'!AQ811&lt;&gt;"",'2. Enter scores'!$B811-'2. Enter scores'!AQ811,"")</f>
        <v/>
      </c>
      <c r="AS807" s="125" t="str">
        <f>IF('2. Enter scores'!AR811&lt;&gt;"",'2. Enter scores'!$B811-'2. Enter scores'!AR811,"")</f>
        <v/>
      </c>
      <c r="AT807" s="125" t="str">
        <f>IF('2. Enter scores'!AS811&lt;&gt;"",'2. Enter scores'!$B811-'2. Enter scores'!AS811,"")</f>
        <v/>
      </c>
      <c r="AU807" s="125" t="str">
        <f>IF('2. Enter scores'!AT811&lt;&gt;"",'2. Enter scores'!$B811-'2. Enter scores'!AT811,"")</f>
        <v/>
      </c>
      <c r="AV807" s="125" t="str">
        <f>IF('2. Enter scores'!AU811&lt;&gt;"",'2. Enter scores'!$B811-'2. Enter scores'!AU811,"")</f>
        <v/>
      </c>
      <c r="AW807" s="125" t="str">
        <f>IF('2. Enter scores'!AV811&lt;&gt;"",'2. Enter scores'!$B811-'2. Enter scores'!AV811,"")</f>
        <v/>
      </c>
      <c r="AX807" s="125" t="str">
        <f>IF('2. Enter scores'!AW811&lt;&gt;"",'2. Enter scores'!$B811-'2. Enter scores'!AW811,"")</f>
        <v/>
      </c>
      <c r="AY807" s="125" t="str">
        <f>IF('2. Enter scores'!AX811&lt;&gt;"",'2. Enter scores'!$B811-'2. Enter scores'!AX811,"")</f>
        <v/>
      </c>
      <c r="AZ807" s="125" t="str">
        <f>IF('2. Enter scores'!AY811&lt;&gt;"",'2. Enter scores'!$B811-'2. Enter scores'!AY811,"")</f>
        <v/>
      </c>
      <c r="BA807" s="125" t="str">
        <f>IF('2. Enter scores'!AZ811&lt;&gt;"",'2. Enter scores'!$B811-'2. Enter scores'!AZ811,"")</f>
        <v/>
      </c>
      <c r="BB807" s="125" t="str">
        <f>IF('2. Enter scores'!BA811&lt;&gt;"",'2. Enter scores'!$B811-'2. Enter scores'!BA811,"")</f>
        <v/>
      </c>
      <c r="BC807" s="125" t="str">
        <f>IF('2. Enter scores'!BB811&lt;&gt;"",'2. Enter scores'!$B811-'2. Enter scores'!BB811,"")</f>
        <v/>
      </c>
      <c r="BD807" s="125" t="str">
        <f>IF('2. Enter scores'!BC811&lt;&gt;"",'2. Enter scores'!$B811-'2. Enter scores'!BC811,"")</f>
        <v/>
      </c>
      <c r="BE807" s="125" t="str">
        <f>IF('2. Enter scores'!BD811&lt;&gt;"",'2. Enter scores'!$B811-'2. Enter scores'!BD811,"")</f>
        <v/>
      </c>
      <c r="BF807" s="125" t="str">
        <f>IF('2. Enter scores'!BE811&lt;&gt;"",'2. Enter scores'!$B811-'2. Enter scores'!BE811,"")</f>
        <v/>
      </c>
      <c r="BG807" s="125" t="str">
        <f>IF('2. Enter scores'!BF811&lt;&gt;"",'2. Enter scores'!$B811-'2. Enter scores'!BF811,"")</f>
        <v/>
      </c>
      <c r="BH807" s="125" t="str">
        <f>IF('2. Enter scores'!BG811&lt;&gt;"",'2. Enter scores'!$B811-'2. Enter scores'!BG811,"")</f>
        <v/>
      </c>
      <c r="BI807" s="125" t="str">
        <f>IF('2. Enter scores'!BH811&lt;&gt;"",'2. Enter scores'!$B811-'2. Enter scores'!BH811,"")</f>
        <v/>
      </c>
      <c r="BJ807" s="125" t="str">
        <f>IF('2. Enter scores'!BI811&lt;&gt;"",'2. Enter scores'!$B811-'2. Enter scores'!BI811,"")</f>
        <v/>
      </c>
      <c r="BK807" s="125" t="str">
        <f>IF('2. Enter scores'!BJ811&lt;&gt;"",'2. Enter scores'!$B811-'2. Enter scores'!BJ811,"")</f>
        <v/>
      </c>
      <c r="BL807" s="125" t="str">
        <f>IF('2. Enter scores'!BK811&lt;&gt;"",'2. Enter scores'!$B811-'2. Enter scores'!BK811,"")</f>
        <v/>
      </c>
      <c r="BM807" s="125" t="str">
        <f>IF('2. Enter scores'!BL811&lt;&gt;"",'2. Enter scores'!$B811-'2. Enter scores'!BL811,"")</f>
        <v/>
      </c>
      <c r="BN807" s="125" t="str">
        <f>IF('2. Enter scores'!BM811&lt;&gt;"",'2. Enter scores'!$B811-'2. Enter scores'!BM811,"")</f>
        <v/>
      </c>
      <c r="BO807" s="125" t="str">
        <f>IF('2. Enter scores'!BN811&lt;&gt;"",'2. Enter scores'!$B811-'2. Enter scores'!BN811,"")</f>
        <v/>
      </c>
      <c r="BP807" s="108">
        <v>1000</v>
      </c>
    </row>
    <row r="808" spans="2:68" x14ac:dyDescent="0.35">
      <c r="B808" s="125" t="str">
        <f>IF('2. Enter scores'!A812&lt;&gt;"",'2. Enter scores'!A812,"")</f>
        <v/>
      </c>
      <c r="H808" s="125" t="str">
        <f>IF('2. Enter scores'!G812&lt;&gt;"",'2. Enter scores'!$B812-'2. Enter scores'!G812,"")</f>
        <v/>
      </c>
      <c r="I808" s="125" t="str">
        <f>IF('2. Enter scores'!H812&lt;&gt;"",'2. Enter scores'!$B812-'2. Enter scores'!H812,"")</f>
        <v/>
      </c>
      <c r="J808" s="125" t="str">
        <f>IF('2. Enter scores'!I812&lt;&gt;"",'2. Enter scores'!$B812-'2. Enter scores'!I812,"")</f>
        <v/>
      </c>
      <c r="K808" s="125" t="str">
        <f>IF('2. Enter scores'!J812&lt;&gt;"",'2. Enter scores'!$B812-'2. Enter scores'!J812,"")</f>
        <v/>
      </c>
      <c r="L808" s="125" t="str">
        <f>IF('2. Enter scores'!K812&lt;&gt;"",'2. Enter scores'!$B812-'2. Enter scores'!K812,"")</f>
        <v/>
      </c>
      <c r="M808" s="125" t="str">
        <f>IF('2. Enter scores'!L812&lt;&gt;"",'2. Enter scores'!$B812-'2. Enter scores'!L812,"")</f>
        <v/>
      </c>
      <c r="N808" s="125" t="str">
        <f>IF('2. Enter scores'!M812&lt;&gt;"",'2. Enter scores'!$B812-'2. Enter scores'!M812,"")</f>
        <v/>
      </c>
      <c r="O808" s="125" t="str">
        <f>IF('2. Enter scores'!N812&lt;&gt;"",'2. Enter scores'!$B812-'2. Enter scores'!N812,"")</f>
        <v/>
      </c>
      <c r="P808" s="125" t="str">
        <f>IF('2. Enter scores'!O812&lt;&gt;"",'2. Enter scores'!$B812-'2. Enter scores'!O812,"")</f>
        <v/>
      </c>
      <c r="Q808" s="125" t="str">
        <f>IF('2. Enter scores'!P812&lt;&gt;"",'2. Enter scores'!$B812-'2. Enter scores'!P812,"")</f>
        <v/>
      </c>
      <c r="R808" s="125" t="str">
        <f>IF('2. Enter scores'!Q812&lt;&gt;"",'2. Enter scores'!$B812-'2. Enter scores'!Q812,"")</f>
        <v/>
      </c>
      <c r="S808" s="125" t="str">
        <f>IF('2. Enter scores'!R812&lt;&gt;"",'2. Enter scores'!$B812-'2. Enter scores'!R812,"")</f>
        <v/>
      </c>
      <c r="T808" s="125" t="str">
        <f>IF('2. Enter scores'!S812&lt;&gt;"",'2. Enter scores'!$B812-'2. Enter scores'!S812,"")</f>
        <v/>
      </c>
      <c r="U808" s="125" t="str">
        <f>IF('2. Enter scores'!T812&lt;&gt;"",'2. Enter scores'!$B812-'2. Enter scores'!T812,"")</f>
        <v/>
      </c>
      <c r="V808" s="125" t="str">
        <f>IF('2. Enter scores'!U812&lt;&gt;"",'2. Enter scores'!$B812-'2. Enter scores'!U812,"")</f>
        <v/>
      </c>
      <c r="W808" s="125" t="str">
        <f>IF('2. Enter scores'!V812&lt;&gt;"",'2. Enter scores'!$B812-'2. Enter scores'!V812,"")</f>
        <v/>
      </c>
      <c r="X808" s="125" t="str">
        <f>IF('2. Enter scores'!W812&lt;&gt;"",'2. Enter scores'!$B812-'2. Enter scores'!W812,"")</f>
        <v/>
      </c>
      <c r="Y808" s="125" t="str">
        <f>IF('2. Enter scores'!X812&lt;&gt;"",'2. Enter scores'!$B812-'2. Enter scores'!X812,"")</f>
        <v/>
      </c>
      <c r="Z808" s="125" t="str">
        <f>IF('2. Enter scores'!Y812&lt;&gt;"",'2. Enter scores'!$B812-'2. Enter scores'!Y812,"")</f>
        <v/>
      </c>
      <c r="AA808" s="125" t="str">
        <f>IF('2. Enter scores'!Z812&lt;&gt;"",'2. Enter scores'!$B812-'2. Enter scores'!Z812,"")</f>
        <v/>
      </c>
      <c r="AB808" s="125" t="str">
        <f>IF('2. Enter scores'!AA812&lt;&gt;"",'2. Enter scores'!$B812-'2. Enter scores'!AA812,"")</f>
        <v/>
      </c>
      <c r="AC808" s="125" t="str">
        <f>IF('2. Enter scores'!AB812&lt;&gt;"",'2. Enter scores'!$B812-'2. Enter scores'!AB812,"")</f>
        <v/>
      </c>
      <c r="AD808" s="125" t="str">
        <f>IF('2. Enter scores'!AC812&lt;&gt;"",'2. Enter scores'!$B812-'2. Enter scores'!AC812,"")</f>
        <v/>
      </c>
      <c r="AE808" s="125" t="str">
        <f>IF('2. Enter scores'!AD812&lt;&gt;"",'2. Enter scores'!$B812-'2. Enter scores'!AD812,"")</f>
        <v/>
      </c>
      <c r="AF808" s="125" t="str">
        <f>IF('2. Enter scores'!AE812&lt;&gt;"",'2. Enter scores'!$B812-'2. Enter scores'!AE812,"")</f>
        <v/>
      </c>
      <c r="AG808" s="125" t="str">
        <f>IF('2. Enter scores'!AF812&lt;&gt;"",'2. Enter scores'!$B812-'2. Enter scores'!AF812,"")</f>
        <v/>
      </c>
      <c r="AH808" s="125" t="str">
        <f>IF('2. Enter scores'!AG812&lt;&gt;"",'2. Enter scores'!$B812-'2. Enter scores'!AG812,"")</f>
        <v/>
      </c>
      <c r="AI808" s="125" t="str">
        <f>IF('2. Enter scores'!AH812&lt;&gt;"",'2. Enter scores'!$B812-'2. Enter scores'!AH812,"")</f>
        <v/>
      </c>
      <c r="AJ808" s="125" t="str">
        <f>IF('2. Enter scores'!AI812&lt;&gt;"",'2. Enter scores'!$B812-'2. Enter scores'!AI812,"")</f>
        <v/>
      </c>
      <c r="AK808" s="125" t="str">
        <f>IF('2. Enter scores'!AJ812&lt;&gt;"",'2. Enter scores'!$B812-'2. Enter scores'!AJ812,"")</f>
        <v/>
      </c>
      <c r="AL808" s="125" t="str">
        <f>IF('2. Enter scores'!AK812&lt;&gt;"",'2. Enter scores'!$B812-'2. Enter scores'!AK812,"")</f>
        <v/>
      </c>
      <c r="AM808" s="125" t="str">
        <f>IF('2. Enter scores'!AL812&lt;&gt;"",'2. Enter scores'!$B812-'2. Enter scores'!AL812,"")</f>
        <v/>
      </c>
      <c r="AN808" s="125" t="str">
        <f>IF('2. Enter scores'!AM812&lt;&gt;"",'2. Enter scores'!$B812-'2. Enter scores'!AM812,"")</f>
        <v/>
      </c>
      <c r="AO808" s="125" t="str">
        <f>IF('2. Enter scores'!AN812&lt;&gt;"",'2. Enter scores'!$B812-'2. Enter scores'!AN812,"")</f>
        <v/>
      </c>
      <c r="AP808" s="125" t="str">
        <f>IF('2. Enter scores'!AO812&lt;&gt;"",'2. Enter scores'!$B812-'2. Enter scores'!AO812,"")</f>
        <v/>
      </c>
      <c r="AQ808" s="125" t="str">
        <f>IF('2. Enter scores'!AP812&lt;&gt;"",'2. Enter scores'!$B812-'2. Enter scores'!AP812,"")</f>
        <v/>
      </c>
      <c r="AR808" s="125" t="str">
        <f>IF('2. Enter scores'!AQ812&lt;&gt;"",'2. Enter scores'!$B812-'2. Enter scores'!AQ812,"")</f>
        <v/>
      </c>
      <c r="AS808" s="125" t="str">
        <f>IF('2. Enter scores'!AR812&lt;&gt;"",'2. Enter scores'!$B812-'2. Enter scores'!AR812,"")</f>
        <v/>
      </c>
      <c r="AT808" s="125" t="str">
        <f>IF('2. Enter scores'!AS812&lt;&gt;"",'2. Enter scores'!$B812-'2. Enter scores'!AS812,"")</f>
        <v/>
      </c>
      <c r="AU808" s="125" t="str">
        <f>IF('2. Enter scores'!AT812&lt;&gt;"",'2. Enter scores'!$B812-'2. Enter scores'!AT812,"")</f>
        <v/>
      </c>
      <c r="AV808" s="125" t="str">
        <f>IF('2. Enter scores'!AU812&lt;&gt;"",'2. Enter scores'!$B812-'2. Enter scores'!AU812,"")</f>
        <v/>
      </c>
      <c r="AW808" s="125" t="str">
        <f>IF('2. Enter scores'!AV812&lt;&gt;"",'2. Enter scores'!$B812-'2. Enter scores'!AV812,"")</f>
        <v/>
      </c>
      <c r="AX808" s="125" t="str">
        <f>IF('2. Enter scores'!AW812&lt;&gt;"",'2. Enter scores'!$B812-'2. Enter scores'!AW812,"")</f>
        <v/>
      </c>
      <c r="AY808" s="125" t="str">
        <f>IF('2. Enter scores'!AX812&lt;&gt;"",'2. Enter scores'!$B812-'2. Enter scores'!AX812,"")</f>
        <v/>
      </c>
      <c r="AZ808" s="125" t="str">
        <f>IF('2. Enter scores'!AY812&lt;&gt;"",'2. Enter scores'!$B812-'2. Enter scores'!AY812,"")</f>
        <v/>
      </c>
      <c r="BA808" s="125" t="str">
        <f>IF('2. Enter scores'!AZ812&lt;&gt;"",'2. Enter scores'!$B812-'2. Enter scores'!AZ812,"")</f>
        <v/>
      </c>
      <c r="BB808" s="125" t="str">
        <f>IF('2. Enter scores'!BA812&lt;&gt;"",'2. Enter scores'!$B812-'2. Enter scores'!BA812,"")</f>
        <v/>
      </c>
      <c r="BC808" s="125" t="str">
        <f>IF('2. Enter scores'!BB812&lt;&gt;"",'2. Enter scores'!$B812-'2. Enter scores'!BB812,"")</f>
        <v/>
      </c>
      <c r="BD808" s="125" t="str">
        <f>IF('2. Enter scores'!BC812&lt;&gt;"",'2. Enter scores'!$B812-'2. Enter scores'!BC812,"")</f>
        <v/>
      </c>
      <c r="BE808" s="125" t="str">
        <f>IF('2. Enter scores'!BD812&lt;&gt;"",'2. Enter scores'!$B812-'2. Enter scores'!BD812,"")</f>
        <v/>
      </c>
      <c r="BF808" s="125" t="str">
        <f>IF('2. Enter scores'!BE812&lt;&gt;"",'2. Enter scores'!$B812-'2. Enter scores'!BE812,"")</f>
        <v/>
      </c>
      <c r="BG808" s="125" t="str">
        <f>IF('2. Enter scores'!BF812&lt;&gt;"",'2. Enter scores'!$B812-'2. Enter scores'!BF812,"")</f>
        <v/>
      </c>
      <c r="BH808" s="125" t="str">
        <f>IF('2. Enter scores'!BG812&lt;&gt;"",'2. Enter scores'!$B812-'2. Enter scores'!BG812,"")</f>
        <v/>
      </c>
      <c r="BI808" s="125" t="str">
        <f>IF('2. Enter scores'!BH812&lt;&gt;"",'2. Enter scores'!$B812-'2. Enter scores'!BH812,"")</f>
        <v/>
      </c>
      <c r="BJ808" s="125" t="str">
        <f>IF('2. Enter scores'!BI812&lt;&gt;"",'2. Enter scores'!$B812-'2. Enter scores'!BI812,"")</f>
        <v/>
      </c>
      <c r="BK808" s="125" t="str">
        <f>IF('2. Enter scores'!BJ812&lt;&gt;"",'2. Enter scores'!$B812-'2. Enter scores'!BJ812,"")</f>
        <v/>
      </c>
      <c r="BL808" s="125" t="str">
        <f>IF('2. Enter scores'!BK812&lt;&gt;"",'2. Enter scores'!$B812-'2. Enter scores'!BK812,"")</f>
        <v/>
      </c>
      <c r="BM808" s="125" t="str">
        <f>IF('2. Enter scores'!BL812&lt;&gt;"",'2. Enter scores'!$B812-'2. Enter scores'!BL812,"")</f>
        <v/>
      </c>
      <c r="BN808" s="125" t="str">
        <f>IF('2. Enter scores'!BM812&lt;&gt;"",'2. Enter scores'!$B812-'2. Enter scores'!BM812,"")</f>
        <v/>
      </c>
      <c r="BO808" s="125" t="str">
        <f>IF('2. Enter scores'!BN812&lt;&gt;"",'2. Enter scores'!$B812-'2. Enter scores'!BN812,"")</f>
        <v/>
      </c>
      <c r="BP808" s="108">
        <v>1000</v>
      </c>
    </row>
    <row r="809" spans="2:68" x14ac:dyDescent="0.35">
      <c r="B809" s="125" t="str">
        <f>IF('2. Enter scores'!A813&lt;&gt;"",'2. Enter scores'!A813,"")</f>
        <v/>
      </c>
      <c r="H809" s="125" t="str">
        <f>IF('2. Enter scores'!G813&lt;&gt;"",'2. Enter scores'!$B813-'2. Enter scores'!G813,"")</f>
        <v/>
      </c>
      <c r="I809" s="125" t="str">
        <f>IF('2. Enter scores'!H813&lt;&gt;"",'2. Enter scores'!$B813-'2. Enter scores'!H813,"")</f>
        <v/>
      </c>
      <c r="J809" s="125" t="str">
        <f>IF('2. Enter scores'!I813&lt;&gt;"",'2. Enter scores'!$B813-'2. Enter scores'!I813,"")</f>
        <v/>
      </c>
      <c r="K809" s="125" t="str">
        <f>IF('2. Enter scores'!J813&lt;&gt;"",'2. Enter scores'!$B813-'2. Enter scores'!J813,"")</f>
        <v/>
      </c>
      <c r="L809" s="125" t="str">
        <f>IF('2. Enter scores'!K813&lt;&gt;"",'2. Enter scores'!$B813-'2. Enter scores'!K813,"")</f>
        <v/>
      </c>
      <c r="M809" s="125" t="str">
        <f>IF('2. Enter scores'!L813&lt;&gt;"",'2. Enter scores'!$B813-'2. Enter scores'!L813,"")</f>
        <v/>
      </c>
      <c r="N809" s="125" t="str">
        <f>IF('2. Enter scores'!M813&lt;&gt;"",'2. Enter scores'!$B813-'2. Enter scores'!M813,"")</f>
        <v/>
      </c>
      <c r="O809" s="125" t="str">
        <f>IF('2. Enter scores'!N813&lt;&gt;"",'2. Enter scores'!$B813-'2. Enter scores'!N813,"")</f>
        <v/>
      </c>
      <c r="P809" s="125" t="str">
        <f>IF('2. Enter scores'!O813&lt;&gt;"",'2. Enter scores'!$B813-'2. Enter scores'!O813,"")</f>
        <v/>
      </c>
      <c r="Q809" s="125" t="str">
        <f>IF('2. Enter scores'!P813&lt;&gt;"",'2. Enter scores'!$B813-'2. Enter scores'!P813,"")</f>
        <v/>
      </c>
      <c r="R809" s="125" t="str">
        <f>IF('2. Enter scores'!Q813&lt;&gt;"",'2. Enter scores'!$B813-'2. Enter scores'!Q813,"")</f>
        <v/>
      </c>
      <c r="S809" s="125" t="str">
        <f>IF('2. Enter scores'!R813&lt;&gt;"",'2. Enter scores'!$B813-'2. Enter scores'!R813,"")</f>
        <v/>
      </c>
      <c r="T809" s="125" t="str">
        <f>IF('2. Enter scores'!S813&lt;&gt;"",'2. Enter scores'!$B813-'2. Enter scores'!S813,"")</f>
        <v/>
      </c>
      <c r="U809" s="125" t="str">
        <f>IF('2. Enter scores'!T813&lt;&gt;"",'2. Enter scores'!$B813-'2. Enter scores'!T813,"")</f>
        <v/>
      </c>
      <c r="V809" s="125" t="str">
        <f>IF('2. Enter scores'!U813&lt;&gt;"",'2. Enter scores'!$B813-'2. Enter scores'!U813,"")</f>
        <v/>
      </c>
      <c r="W809" s="125" t="str">
        <f>IF('2. Enter scores'!V813&lt;&gt;"",'2. Enter scores'!$B813-'2. Enter scores'!V813,"")</f>
        <v/>
      </c>
      <c r="X809" s="125" t="str">
        <f>IF('2. Enter scores'!W813&lt;&gt;"",'2. Enter scores'!$B813-'2. Enter scores'!W813,"")</f>
        <v/>
      </c>
      <c r="Y809" s="125" t="str">
        <f>IF('2. Enter scores'!X813&lt;&gt;"",'2. Enter scores'!$B813-'2. Enter scores'!X813,"")</f>
        <v/>
      </c>
      <c r="Z809" s="125" t="str">
        <f>IF('2. Enter scores'!Y813&lt;&gt;"",'2. Enter scores'!$B813-'2. Enter scores'!Y813,"")</f>
        <v/>
      </c>
      <c r="AA809" s="125" t="str">
        <f>IF('2. Enter scores'!Z813&lt;&gt;"",'2. Enter scores'!$B813-'2. Enter scores'!Z813,"")</f>
        <v/>
      </c>
      <c r="AB809" s="125" t="str">
        <f>IF('2. Enter scores'!AA813&lt;&gt;"",'2. Enter scores'!$B813-'2. Enter scores'!AA813,"")</f>
        <v/>
      </c>
      <c r="AC809" s="125" t="str">
        <f>IF('2. Enter scores'!AB813&lt;&gt;"",'2. Enter scores'!$B813-'2. Enter scores'!AB813,"")</f>
        <v/>
      </c>
      <c r="AD809" s="125" t="str">
        <f>IF('2. Enter scores'!AC813&lt;&gt;"",'2. Enter scores'!$B813-'2. Enter scores'!AC813,"")</f>
        <v/>
      </c>
      <c r="AE809" s="125" t="str">
        <f>IF('2. Enter scores'!AD813&lt;&gt;"",'2. Enter scores'!$B813-'2. Enter scores'!AD813,"")</f>
        <v/>
      </c>
      <c r="AF809" s="125" t="str">
        <f>IF('2. Enter scores'!AE813&lt;&gt;"",'2. Enter scores'!$B813-'2. Enter scores'!AE813,"")</f>
        <v/>
      </c>
      <c r="AG809" s="125" t="str">
        <f>IF('2. Enter scores'!AF813&lt;&gt;"",'2. Enter scores'!$B813-'2. Enter scores'!AF813,"")</f>
        <v/>
      </c>
      <c r="AH809" s="125" t="str">
        <f>IF('2. Enter scores'!AG813&lt;&gt;"",'2. Enter scores'!$B813-'2. Enter scores'!AG813,"")</f>
        <v/>
      </c>
      <c r="AI809" s="125" t="str">
        <f>IF('2. Enter scores'!AH813&lt;&gt;"",'2. Enter scores'!$B813-'2. Enter scores'!AH813,"")</f>
        <v/>
      </c>
      <c r="AJ809" s="125" t="str">
        <f>IF('2. Enter scores'!AI813&lt;&gt;"",'2. Enter scores'!$B813-'2. Enter scores'!AI813,"")</f>
        <v/>
      </c>
      <c r="AK809" s="125" t="str">
        <f>IF('2. Enter scores'!AJ813&lt;&gt;"",'2. Enter scores'!$B813-'2. Enter scores'!AJ813,"")</f>
        <v/>
      </c>
      <c r="AL809" s="125" t="str">
        <f>IF('2. Enter scores'!AK813&lt;&gt;"",'2. Enter scores'!$B813-'2. Enter scores'!AK813,"")</f>
        <v/>
      </c>
      <c r="AM809" s="125" t="str">
        <f>IF('2. Enter scores'!AL813&lt;&gt;"",'2. Enter scores'!$B813-'2. Enter scores'!AL813,"")</f>
        <v/>
      </c>
      <c r="AN809" s="125" t="str">
        <f>IF('2. Enter scores'!AM813&lt;&gt;"",'2. Enter scores'!$B813-'2. Enter scores'!AM813,"")</f>
        <v/>
      </c>
      <c r="AO809" s="125" t="str">
        <f>IF('2. Enter scores'!AN813&lt;&gt;"",'2. Enter scores'!$B813-'2. Enter scores'!AN813,"")</f>
        <v/>
      </c>
      <c r="AP809" s="125" t="str">
        <f>IF('2. Enter scores'!AO813&lt;&gt;"",'2. Enter scores'!$B813-'2. Enter scores'!AO813,"")</f>
        <v/>
      </c>
      <c r="AQ809" s="125" t="str">
        <f>IF('2. Enter scores'!AP813&lt;&gt;"",'2. Enter scores'!$B813-'2. Enter scores'!AP813,"")</f>
        <v/>
      </c>
      <c r="AR809" s="125" t="str">
        <f>IF('2. Enter scores'!AQ813&lt;&gt;"",'2. Enter scores'!$B813-'2. Enter scores'!AQ813,"")</f>
        <v/>
      </c>
      <c r="AS809" s="125" t="str">
        <f>IF('2. Enter scores'!AR813&lt;&gt;"",'2. Enter scores'!$B813-'2. Enter scores'!AR813,"")</f>
        <v/>
      </c>
      <c r="AT809" s="125" t="str">
        <f>IF('2. Enter scores'!AS813&lt;&gt;"",'2. Enter scores'!$B813-'2. Enter scores'!AS813,"")</f>
        <v/>
      </c>
      <c r="AU809" s="125" t="str">
        <f>IF('2. Enter scores'!AT813&lt;&gt;"",'2. Enter scores'!$B813-'2. Enter scores'!AT813,"")</f>
        <v/>
      </c>
      <c r="AV809" s="125" t="str">
        <f>IF('2. Enter scores'!AU813&lt;&gt;"",'2. Enter scores'!$B813-'2. Enter scores'!AU813,"")</f>
        <v/>
      </c>
      <c r="AW809" s="125" t="str">
        <f>IF('2. Enter scores'!AV813&lt;&gt;"",'2. Enter scores'!$B813-'2. Enter scores'!AV813,"")</f>
        <v/>
      </c>
      <c r="AX809" s="125" t="str">
        <f>IF('2. Enter scores'!AW813&lt;&gt;"",'2. Enter scores'!$B813-'2. Enter scores'!AW813,"")</f>
        <v/>
      </c>
      <c r="AY809" s="125" t="str">
        <f>IF('2. Enter scores'!AX813&lt;&gt;"",'2. Enter scores'!$B813-'2. Enter scores'!AX813,"")</f>
        <v/>
      </c>
      <c r="AZ809" s="125" t="str">
        <f>IF('2. Enter scores'!AY813&lt;&gt;"",'2. Enter scores'!$B813-'2. Enter scores'!AY813,"")</f>
        <v/>
      </c>
      <c r="BA809" s="125" t="str">
        <f>IF('2. Enter scores'!AZ813&lt;&gt;"",'2. Enter scores'!$B813-'2. Enter scores'!AZ813,"")</f>
        <v/>
      </c>
      <c r="BB809" s="125" t="str">
        <f>IF('2. Enter scores'!BA813&lt;&gt;"",'2. Enter scores'!$B813-'2. Enter scores'!BA813,"")</f>
        <v/>
      </c>
      <c r="BC809" s="125" t="str">
        <f>IF('2. Enter scores'!BB813&lt;&gt;"",'2. Enter scores'!$B813-'2. Enter scores'!BB813,"")</f>
        <v/>
      </c>
      <c r="BD809" s="125" t="str">
        <f>IF('2. Enter scores'!BC813&lt;&gt;"",'2. Enter scores'!$B813-'2. Enter scores'!BC813,"")</f>
        <v/>
      </c>
      <c r="BE809" s="125" t="str">
        <f>IF('2. Enter scores'!BD813&lt;&gt;"",'2. Enter scores'!$B813-'2. Enter scores'!BD813,"")</f>
        <v/>
      </c>
      <c r="BF809" s="125" t="str">
        <f>IF('2. Enter scores'!BE813&lt;&gt;"",'2. Enter scores'!$B813-'2. Enter scores'!BE813,"")</f>
        <v/>
      </c>
      <c r="BG809" s="125" t="str">
        <f>IF('2. Enter scores'!BF813&lt;&gt;"",'2. Enter scores'!$B813-'2. Enter scores'!BF813,"")</f>
        <v/>
      </c>
      <c r="BH809" s="125" t="str">
        <f>IF('2. Enter scores'!BG813&lt;&gt;"",'2. Enter scores'!$B813-'2. Enter scores'!BG813,"")</f>
        <v/>
      </c>
      <c r="BI809" s="125" t="str">
        <f>IF('2. Enter scores'!BH813&lt;&gt;"",'2. Enter scores'!$B813-'2. Enter scores'!BH813,"")</f>
        <v/>
      </c>
      <c r="BJ809" s="125" t="str">
        <f>IF('2. Enter scores'!BI813&lt;&gt;"",'2. Enter scores'!$B813-'2. Enter scores'!BI813,"")</f>
        <v/>
      </c>
      <c r="BK809" s="125" t="str">
        <f>IF('2. Enter scores'!BJ813&lt;&gt;"",'2. Enter scores'!$B813-'2. Enter scores'!BJ813,"")</f>
        <v/>
      </c>
      <c r="BL809" s="125" t="str">
        <f>IF('2. Enter scores'!BK813&lt;&gt;"",'2. Enter scores'!$B813-'2. Enter scores'!BK813,"")</f>
        <v/>
      </c>
      <c r="BM809" s="125" t="str">
        <f>IF('2. Enter scores'!BL813&lt;&gt;"",'2. Enter scores'!$B813-'2. Enter scores'!BL813,"")</f>
        <v/>
      </c>
      <c r="BN809" s="125" t="str">
        <f>IF('2. Enter scores'!BM813&lt;&gt;"",'2. Enter scores'!$B813-'2. Enter scores'!BM813,"")</f>
        <v/>
      </c>
      <c r="BO809" s="125" t="str">
        <f>IF('2. Enter scores'!BN813&lt;&gt;"",'2. Enter scores'!$B813-'2. Enter scores'!BN813,"")</f>
        <v/>
      </c>
      <c r="BP809" s="108">
        <v>1000</v>
      </c>
    </row>
    <row r="810" spans="2:68" x14ac:dyDescent="0.35">
      <c r="B810" s="125" t="str">
        <f>IF('2. Enter scores'!A814&lt;&gt;"",'2. Enter scores'!A814,"")</f>
        <v/>
      </c>
      <c r="H810" s="125" t="str">
        <f>IF('2. Enter scores'!G814&lt;&gt;"",'2. Enter scores'!$B814-'2. Enter scores'!G814,"")</f>
        <v/>
      </c>
      <c r="I810" s="125" t="str">
        <f>IF('2. Enter scores'!H814&lt;&gt;"",'2. Enter scores'!$B814-'2. Enter scores'!H814,"")</f>
        <v/>
      </c>
      <c r="J810" s="125" t="str">
        <f>IF('2. Enter scores'!I814&lt;&gt;"",'2. Enter scores'!$B814-'2. Enter scores'!I814,"")</f>
        <v/>
      </c>
      <c r="K810" s="125" t="str">
        <f>IF('2. Enter scores'!J814&lt;&gt;"",'2. Enter scores'!$B814-'2. Enter scores'!J814,"")</f>
        <v/>
      </c>
      <c r="L810" s="125" t="str">
        <f>IF('2. Enter scores'!K814&lt;&gt;"",'2. Enter scores'!$B814-'2. Enter scores'!K814,"")</f>
        <v/>
      </c>
      <c r="M810" s="125" t="str">
        <f>IF('2. Enter scores'!L814&lt;&gt;"",'2. Enter scores'!$B814-'2. Enter scores'!L814,"")</f>
        <v/>
      </c>
      <c r="N810" s="125" t="str">
        <f>IF('2. Enter scores'!M814&lt;&gt;"",'2. Enter scores'!$B814-'2. Enter scores'!M814,"")</f>
        <v/>
      </c>
      <c r="O810" s="125" t="str">
        <f>IF('2. Enter scores'!N814&lt;&gt;"",'2. Enter scores'!$B814-'2. Enter scores'!N814,"")</f>
        <v/>
      </c>
      <c r="P810" s="125" t="str">
        <f>IF('2. Enter scores'!O814&lt;&gt;"",'2. Enter scores'!$B814-'2. Enter scores'!O814,"")</f>
        <v/>
      </c>
      <c r="Q810" s="125" t="str">
        <f>IF('2. Enter scores'!P814&lt;&gt;"",'2. Enter scores'!$B814-'2. Enter scores'!P814,"")</f>
        <v/>
      </c>
      <c r="R810" s="125" t="str">
        <f>IF('2. Enter scores'!Q814&lt;&gt;"",'2. Enter scores'!$B814-'2. Enter scores'!Q814,"")</f>
        <v/>
      </c>
      <c r="S810" s="125" t="str">
        <f>IF('2. Enter scores'!R814&lt;&gt;"",'2. Enter scores'!$B814-'2. Enter scores'!R814,"")</f>
        <v/>
      </c>
      <c r="T810" s="125" t="str">
        <f>IF('2. Enter scores'!S814&lt;&gt;"",'2. Enter scores'!$B814-'2. Enter scores'!S814,"")</f>
        <v/>
      </c>
      <c r="U810" s="125" t="str">
        <f>IF('2. Enter scores'!T814&lt;&gt;"",'2. Enter scores'!$B814-'2. Enter scores'!T814,"")</f>
        <v/>
      </c>
      <c r="V810" s="125" t="str">
        <f>IF('2. Enter scores'!U814&lt;&gt;"",'2. Enter scores'!$B814-'2. Enter scores'!U814,"")</f>
        <v/>
      </c>
      <c r="W810" s="125" t="str">
        <f>IF('2. Enter scores'!V814&lt;&gt;"",'2. Enter scores'!$B814-'2. Enter scores'!V814,"")</f>
        <v/>
      </c>
      <c r="X810" s="125" t="str">
        <f>IF('2. Enter scores'!W814&lt;&gt;"",'2. Enter scores'!$B814-'2. Enter scores'!W814,"")</f>
        <v/>
      </c>
      <c r="Y810" s="125" t="str">
        <f>IF('2. Enter scores'!X814&lt;&gt;"",'2. Enter scores'!$B814-'2. Enter scores'!X814,"")</f>
        <v/>
      </c>
      <c r="Z810" s="125" t="str">
        <f>IF('2. Enter scores'!Y814&lt;&gt;"",'2. Enter scores'!$B814-'2. Enter scores'!Y814,"")</f>
        <v/>
      </c>
      <c r="AA810" s="125" t="str">
        <f>IF('2. Enter scores'!Z814&lt;&gt;"",'2. Enter scores'!$B814-'2. Enter scores'!Z814,"")</f>
        <v/>
      </c>
      <c r="AB810" s="125" t="str">
        <f>IF('2. Enter scores'!AA814&lt;&gt;"",'2. Enter scores'!$B814-'2. Enter scores'!AA814,"")</f>
        <v/>
      </c>
      <c r="AC810" s="125" t="str">
        <f>IF('2. Enter scores'!AB814&lt;&gt;"",'2. Enter scores'!$B814-'2. Enter scores'!AB814,"")</f>
        <v/>
      </c>
      <c r="AD810" s="125" t="str">
        <f>IF('2. Enter scores'!AC814&lt;&gt;"",'2. Enter scores'!$B814-'2. Enter scores'!AC814,"")</f>
        <v/>
      </c>
      <c r="AE810" s="125" t="str">
        <f>IF('2. Enter scores'!AD814&lt;&gt;"",'2. Enter scores'!$B814-'2. Enter scores'!AD814,"")</f>
        <v/>
      </c>
      <c r="AF810" s="125" t="str">
        <f>IF('2. Enter scores'!AE814&lt;&gt;"",'2. Enter scores'!$B814-'2. Enter scores'!AE814,"")</f>
        <v/>
      </c>
      <c r="AG810" s="125" t="str">
        <f>IF('2. Enter scores'!AF814&lt;&gt;"",'2. Enter scores'!$B814-'2. Enter scores'!AF814,"")</f>
        <v/>
      </c>
      <c r="AH810" s="125" t="str">
        <f>IF('2. Enter scores'!AG814&lt;&gt;"",'2. Enter scores'!$B814-'2. Enter scores'!AG814,"")</f>
        <v/>
      </c>
      <c r="AI810" s="125" t="str">
        <f>IF('2. Enter scores'!AH814&lt;&gt;"",'2. Enter scores'!$B814-'2. Enter scores'!AH814,"")</f>
        <v/>
      </c>
      <c r="AJ810" s="125" t="str">
        <f>IF('2. Enter scores'!AI814&lt;&gt;"",'2. Enter scores'!$B814-'2. Enter scores'!AI814,"")</f>
        <v/>
      </c>
      <c r="AK810" s="125" t="str">
        <f>IF('2. Enter scores'!AJ814&lt;&gt;"",'2. Enter scores'!$B814-'2. Enter scores'!AJ814,"")</f>
        <v/>
      </c>
      <c r="AL810" s="125" t="str">
        <f>IF('2. Enter scores'!AK814&lt;&gt;"",'2. Enter scores'!$B814-'2. Enter scores'!AK814,"")</f>
        <v/>
      </c>
      <c r="AM810" s="125" t="str">
        <f>IF('2. Enter scores'!AL814&lt;&gt;"",'2. Enter scores'!$B814-'2. Enter scores'!AL814,"")</f>
        <v/>
      </c>
      <c r="AN810" s="125" t="str">
        <f>IF('2. Enter scores'!AM814&lt;&gt;"",'2. Enter scores'!$B814-'2. Enter scores'!AM814,"")</f>
        <v/>
      </c>
      <c r="AO810" s="125" t="str">
        <f>IF('2. Enter scores'!AN814&lt;&gt;"",'2. Enter scores'!$B814-'2. Enter scores'!AN814,"")</f>
        <v/>
      </c>
      <c r="AP810" s="125" t="str">
        <f>IF('2. Enter scores'!AO814&lt;&gt;"",'2. Enter scores'!$B814-'2. Enter scores'!AO814,"")</f>
        <v/>
      </c>
      <c r="AQ810" s="125" t="str">
        <f>IF('2. Enter scores'!AP814&lt;&gt;"",'2. Enter scores'!$B814-'2. Enter scores'!AP814,"")</f>
        <v/>
      </c>
      <c r="AR810" s="125" t="str">
        <f>IF('2. Enter scores'!AQ814&lt;&gt;"",'2. Enter scores'!$B814-'2. Enter scores'!AQ814,"")</f>
        <v/>
      </c>
      <c r="AS810" s="125" t="str">
        <f>IF('2. Enter scores'!AR814&lt;&gt;"",'2. Enter scores'!$B814-'2. Enter scores'!AR814,"")</f>
        <v/>
      </c>
      <c r="AT810" s="125" t="str">
        <f>IF('2. Enter scores'!AS814&lt;&gt;"",'2. Enter scores'!$B814-'2. Enter scores'!AS814,"")</f>
        <v/>
      </c>
      <c r="AU810" s="125" t="str">
        <f>IF('2. Enter scores'!AT814&lt;&gt;"",'2. Enter scores'!$B814-'2. Enter scores'!AT814,"")</f>
        <v/>
      </c>
      <c r="AV810" s="125" t="str">
        <f>IF('2. Enter scores'!AU814&lt;&gt;"",'2. Enter scores'!$B814-'2. Enter scores'!AU814,"")</f>
        <v/>
      </c>
      <c r="AW810" s="125" t="str">
        <f>IF('2. Enter scores'!AV814&lt;&gt;"",'2. Enter scores'!$B814-'2. Enter scores'!AV814,"")</f>
        <v/>
      </c>
      <c r="AX810" s="125" t="str">
        <f>IF('2. Enter scores'!AW814&lt;&gt;"",'2. Enter scores'!$B814-'2. Enter scores'!AW814,"")</f>
        <v/>
      </c>
      <c r="AY810" s="125" t="str">
        <f>IF('2. Enter scores'!AX814&lt;&gt;"",'2. Enter scores'!$B814-'2. Enter scores'!AX814,"")</f>
        <v/>
      </c>
      <c r="AZ810" s="125" t="str">
        <f>IF('2. Enter scores'!AY814&lt;&gt;"",'2. Enter scores'!$B814-'2. Enter scores'!AY814,"")</f>
        <v/>
      </c>
      <c r="BA810" s="125" t="str">
        <f>IF('2. Enter scores'!AZ814&lt;&gt;"",'2. Enter scores'!$B814-'2. Enter scores'!AZ814,"")</f>
        <v/>
      </c>
      <c r="BB810" s="125" t="str">
        <f>IF('2. Enter scores'!BA814&lt;&gt;"",'2. Enter scores'!$B814-'2. Enter scores'!BA814,"")</f>
        <v/>
      </c>
      <c r="BC810" s="125" t="str">
        <f>IF('2. Enter scores'!BB814&lt;&gt;"",'2. Enter scores'!$B814-'2. Enter scores'!BB814,"")</f>
        <v/>
      </c>
      <c r="BD810" s="125" t="str">
        <f>IF('2. Enter scores'!BC814&lt;&gt;"",'2. Enter scores'!$B814-'2. Enter scores'!BC814,"")</f>
        <v/>
      </c>
      <c r="BE810" s="125" t="str">
        <f>IF('2. Enter scores'!BD814&lt;&gt;"",'2. Enter scores'!$B814-'2. Enter scores'!BD814,"")</f>
        <v/>
      </c>
      <c r="BF810" s="125" t="str">
        <f>IF('2. Enter scores'!BE814&lt;&gt;"",'2. Enter scores'!$B814-'2. Enter scores'!BE814,"")</f>
        <v/>
      </c>
      <c r="BG810" s="125" t="str">
        <f>IF('2. Enter scores'!BF814&lt;&gt;"",'2. Enter scores'!$B814-'2. Enter scores'!BF814,"")</f>
        <v/>
      </c>
      <c r="BH810" s="125" t="str">
        <f>IF('2. Enter scores'!BG814&lt;&gt;"",'2. Enter scores'!$B814-'2. Enter scores'!BG814,"")</f>
        <v/>
      </c>
      <c r="BI810" s="125" t="str">
        <f>IF('2. Enter scores'!BH814&lt;&gt;"",'2. Enter scores'!$B814-'2. Enter scores'!BH814,"")</f>
        <v/>
      </c>
      <c r="BJ810" s="125" t="str">
        <f>IF('2. Enter scores'!BI814&lt;&gt;"",'2. Enter scores'!$B814-'2. Enter scores'!BI814,"")</f>
        <v/>
      </c>
      <c r="BK810" s="125" t="str">
        <f>IF('2. Enter scores'!BJ814&lt;&gt;"",'2. Enter scores'!$B814-'2. Enter scores'!BJ814,"")</f>
        <v/>
      </c>
      <c r="BL810" s="125" t="str">
        <f>IF('2. Enter scores'!BK814&lt;&gt;"",'2. Enter scores'!$B814-'2. Enter scores'!BK814,"")</f>
        <v/>
      </c>
      <c r="BM810" s="125" t="str">
        <f>IF('2. Enter scores'!BL814&lt;&gt;"",'2. Enter scores'!$B814-'2. Enter scores'!BL814,"")</f>
        <v/>
      </c>
      <c r="BN810" s="125" t="str">
        <f>IF('2. Enter scores'!BM814&lt;&gt;"",'2. Enter scores'!$B814-'2. Enter scores'!BM814,"")</f>
        <v/>
      </c>
      <c r="BO810" s="125" t="str">
        <f>IF('2. Enter scores'!BN814&lt;&gt;"",'2. Enter scores'!$B814-'2. Enter scores'!BN814,"")</f>
        <v/>
      </c>
      <c r="BP810" s="108">
        <v>1000</v>
      </c>
    </row>
    <row r="811" spans="2:68" x14ac:dyDescent="0.35">
      <c r="B811" s="125" t="str">
        <f>IF('2. Enter scores'!A815&lt;&gt;"",'2. Enter scores'!A815,"")</f>
        <v/>
      </c>
      <c r="H811" s="125" t="str">
        <f>IF('2. Enter scores'!G815&lt;&gt;"",'2. Enter scores'!$B815-'2. Enter scores'!G815,"")</f>
        <v/>
      </c>
      <c r="I811" s="125" t="str">
        <f>IF('2. Enter scores'!H815&lt;&gt;"",'2. Enter scores'!$B815-'2. Enter scores'!H815,"")</f>
        <v/>
      </c>
      <c r="J811" s="125" t="str">
        <f>IF('2. Enter scores'!I815&lt;&gt;"",'2. Enter scores'!$B815-'2. Enter scores'!I815,"")</f>
        <v/>
      </c>
      <c r="K811" s="125" t="str">
        <f>IF('2. Enter scores'!J815&lt;&gt;"",'2. Enter scores'!$B815-'2. Enter scores'!J815,"")</f>
        <v/>
      </c>
      <c r="L811" s="125" t="str">
        <f>IF('2. Enter scores'!K815&lt;&gt;"",'2. Enter scores'!$B815-'2. Enter scores'!K815,"")</f>
        <v/>
      </c>
      <c r="M811" s="125" t="str">
        <f>IF('2. Enter scores'!L815&lt;&gt;"",'2. Enter scores'!$B815-'2. Enter scores'!L815,"")</f>
        <v/>
      </c>
      <c r="N811" s="125" t="str">
        <f>IF('2. Enter scores'!M815&lt;&gt;"",'2. Enter scores'!$B815-'2. Enter scores'!M815,"")</f>
        <v/>
      </c>
      <c r="O811" s="125" t="str">
        <f>IF('2. Enter scores'!N815&lt;&gt;"",'2. Enter scores'!$B815-'2. Enter scores'!N815,"")</f>
        <v/>
      </c>
      <c r="P811" s="125" t="str">
        <f>IF('2. Enter scores'!O815&lt;&gt;"",'2. Enter scores'!$B815-'2. Enter scores'!O815,"")</f>
        <v/>
      </c>
      <c r="Q811" s="125" t="str">
        <f>IF('2. Enter scores'!P815&lt;&gt;"",'2. Enter scores'!$B815-'2. Enter scores'!P815,"")</f>
        <v/>
      </c>
      <c r="R811" s="125" t="str">
        <f>IF('2. Enter scores'!Q815&lt;&gt;"",'2. Enter scores'!$B815-'2. Enter scores'!Q815,"")</f>
        <v/>
      </c>
      <c r="S811" s="125" t="str">
        <f>IF('2. Enter scores'!R815&lt;&gt;"",'2. Enter scores'!$B815-'2. Enter scores'!R815,"")</f>
        <v/>
      </c>
      <c r="T811" s="125" t="str">
        <f>IF('2. Enter scores'!S815&lt;&gt;"",'2. Enter scores'!$B815-'2. Enter scores'!S815,"")</f>
        <v/>
      </c>
      <c r="U811" s="125" t="str">
        <f>IF('2. Enter scores'!T815&lt;&gt;"",'2. Enter scores'!$B815-'2. Enter scores'!T815,"")</f>
        <v/>
      </c>
      <c r="V811" s="125" t="str">
        <f>IF('2. Enter scores'!U815&lt;&gt;"",'2. Enter scores'!$B815-'2. Enter scores'!U815,"")</f>
        <v/>
      </c>
      <c r="W811" s="125" t="str">
        <f>IF('2. Enter scores'!V815&lt;&gt;"",'2. Enter scores'!$B815-'2. Enter scores'!V815,"")</f>
        <v/>
      </c>
      <c r="X811" s="125" t="str">
        <f>IF('2. Enter scores'!W815&lt;&gt;"",'2. Enter scores'!$B815-'2. Enter scores'!W815,"")</f>
        <v/>
      </c>
      <c r="Y811" s="125" t="str">
        <f>IF('2. Enter scores'!X815&lt;&gt;"",'2. Enter scores'!$B815-'2. Enter scores'!X815,"")</f>
        <v/>
      </c>
      <c r="Z811" s="125" t="str">
        <f>IF('2. Enter scores'!Y815&lt;&gt;"",'2. Enter scores'!$B815-'2. Enter scores'!Y815,"")</f>
        <v/>
      </c>
      <c r="AA811" s="125" t="str">
        <f>IF('2. Enter scores'!Z815&lt;&gt;"",'2. Enter scores'!$B815-'2. Enter scores'!Z815,"")</f>
        <v/>
      </c>
      <c r="AB811" s="125" t="str">
        <f>IF('2. Enter scores'!AA815&lt;&gt;"",'2. Enter scores'!$B815-'2. Enter scores'!AA815,"")</f>
        <v/>
      </c>
      <c r="AC811" s="125" t="str">
        <f>IF('2. Enter scores'!AB815&lt;&gt;"",'2. Enter scores'!$B815-'2. Enter scores'!AB815,"")</f>
        <v/>
      </c>
      <c r="AD811" s="125" t="str">
        <f>IF('2. Enter scores'!AC815&lt;&gt;"",'2. Enter scores'!$B815-'2. Enter scores'!AC815,"")</f>
        <v/>
      </c>
      <c r="AE811" s="125" t="str">
        <f>IF('2. Enter scores'!AD815&lt;&gt;"",'2. Enter scores'!$B815-'2. Enter scores'!AD815,"")</f>
        <v/>
      </c>
      <c r="AF811" s="125" t="str">
        <f>IF('2. Enter scores'!AE815&lt;&gt;"",'2. Enter scores'!$B815-'2. Enter scores'!AE815,"")</f>
        <v/>
      </c>
      <c r="AG811" s="125" t="str">
        <f>IF('2. Enter scores'!AF815&lt;&gt;"",'2. Enter scores'!$B815-'2. Enter scores'!AF815,"")</f>
        <v/>
      </c>
      <c r="AH811" s="125" t="str">
        <f>IF('2. Enter scores'!AG815&lt;&gt;"",'2. Enter scores'!$B815-'2. Enter scores'!AG815,"")</f>
        <v/>
      </c>
      <c r="AI811" s="125" t="str">
        <f>IF('2. Enter scores'!AH815&lt;&gt;"",'2. Enter scores'!$B815-'2. Enter scores'!AH815,"")</f>
        <v/>
      </c>
      <c r="AJ811" s="125" t="str">
        <f>IF('2. Enter scores'!AI815&lt;&gt;"",'2. Enter scores'!$B815-'2. Enter scores'!AI815,"")</f>
        <v/>
      </c>
      <c r="AK811" s="125" t="str">
        <f>IF('2. Enter scores'!AJ815&lt;&gt;"",'2. Enter scores'!$B815-'2. Enter scores'!AJ815,"")</f>
        <v/>
      </c>
      <c r="AL811" s="125" t="str">
        <f>IF('2. Enter scores'!AK815&lt;&gt;"",'2. Enter scores'!$B815-'2. Enter scores'!AK815,"")</f>
        <v/>
      </c>
      <c r="AM811" s="125" t="str">
        <f>IF('2. Enter scores'!AL815&lt;&gt;"",'2. Enter scores'!$B815-'2. Enter scores'!AL815,"")</f>
        <v/>
      </c>
      <c r="AN811" s="125" t="str">
        <f>IF('2. Enter scores'!AM815&lt;&gt;"",'2. Enter scores'!$B815-'2. Enter scores'!AM815,"")</f>
        <v/>
      </c>
      <c r="AO811" s="125" t="str">
        <f>IF('2. Enter scores'!AN815&lt;&gt;"",'2. Enter scores'!$B815-'2. Enter scores'!AN815,"")</f>
        <v/>
      </c>
      <c r="AP811" s="125" t="str">
        <f>IF('2. Enter scores'!AO815&lt;&gt;"",'2. Enter scores'!$B815-'2. Enter scores'!AO815,"")</f>
        <v/>
      </c>
      <c r="AQ811" s="125" t="str">
        <f>IF('2. Enter scores'!AP815&lt;&gt;"",'2. Enter scores'!$B815-'2. Enter scores'!AP815,"")</f>
        <v/>
      </c>
      <c r="AR811" s="125" t="str">
        <f>IF('2. Enter scores'!AQ815&lt;&gt;"",'2. Enter scores'!$B815-'2. Enter scores'!AQ815,"")</f>
        <v/>
      </c>
      <c r="AS811" s="125" t="str">
        <f>IF('2. Enter scores'!AR815&lt;&gt;"",'2. Enter scores'!$B815-'2. Enter scores'!AR815,"")</f>
        <v/>
      </c>
      <c r="AT811" s="125" t="str">
        <f>IF('2. Enter scores'!AS815&lt;&gt;"",'2. Enter scores'!$B815-'2. Enter scores'!AS815,"")</f>
        <v/>
      </c>
      <c r="AU811" s="125" t="str">
        <f>IF('2. Enter scores'!AT815&lt;&gt;"",'2. Enter scores'!$B815-'2. Enter scores'!AT815,"")</f>
        <v/>
      </c>
      <c r="AV811" s="125" t="str">
        <f>IF('2. Enter scores'!AU815&lt;&gt;"",'2. Enter scores'!$B815-'2. Enter scores'!AU815,"")</f>
        <v/>
      </c>
      <c r="AW811" s="125" t="str">
        <f>IF('2. Enter scores'!AV815&lt;&gt;"",'2. Enter scores'!$B815-'2. Enter scores'!AV815,"")</f>
        <v/>
      </c>
      <c r="AX811" s="125" t="str">
        <f>IF('2. Enter scores'!AW815&lt;&gt;"",'2. Enter scores'!$B815-'2. Enter scores'!AW815,"")</f>
        <v/>
      </c>
      <c r="AY811" s="125" t="str">
        <f>IF('2. Enter scores'!AX815&lt;&gt;"",'2. Enter scores'!$B815-'2. Enter scores'!AX815,"")</f>
        <v/>
      </c>
      <c r="AZ811" s="125" t="str">
        <f>IF('2. Enter scores'!AY815&lt;&gt;"",'2. Enter scores'!$B815-'2. Enter scores'!AY815,"")</f>
        <v/>
      </c>
      <c r="BA811" s="125" t="str">
        <f>IF('2. Enter scores'!AZ815&lt;&gt;"",'2. Enter scores'!$B815-'2. Enter scores'!AZ815,"")</f>
        <v/>
      </c>
      <c r="BB811" s="125" t="str">
        <f>IF('2. Enter scores'!BA815&lt;&gt;"",'2. Enter scores'!$B815-'2. Enter scores'!BA815,"")</f>
        <v/>
      </c>
      <c r="BC811" s="125" t="str">
        <f>IF('2. Enter scores'!BB815&lt;&gt;"",'2. Enter scores'!$B815-'2. Enter scores'!BB815,"")</f>
        <v/>
      </c>
      <c r="BD811" s="125" t="str">
        <f>IF('2. Enter scores'!BC815&lt;&gt;"",'2. Enter scores'!$B815-'2. Enter scores'!BC815,"")</f>
        <v/>
      </c>
      <c r="BE811" s="125" t="str">
        <f>IF('2. Enter scores'!BD815&lt;&gt;"",'2. Enter scores'!$B815-'2. Enter scores'!BD815,"")</f>
        <v/>
      </c>
      <c r="BF811" s="125" t="str">
        <f>IF('2. Enter scores'!BE815&lt;&gt;"",'2. Enter scores'!$B815-'2. Enter scores'!BE815,"")</f>
        <v/>
      </c>
      <c r="BG811" s="125" t="str">
        <f>IF('2. Enter scores'!BF815&lt;&gt;"",'2. Enter scores'!$B815-'2. Enter scores'!BF815,"")</f>
        <v/>
      </c>
      <c r="BH811" s="125" t="str">
        <f>IF('2. Enter scores'!BG815&lt;&gt;"",'2. Enter scores'!$B815-'2. Enter scores'!BG815,"")</f>
        <v/>
      </c>
      <c r="BI811" s="125" t="str">
        <f>IF('2. Enter scores'!BH815&lt;&gt;"",'2. Enter scores'!$B815-'2. Enter scores'!BH815,"")</f>
        <v/>
      </c>
      <c r="BJ811" s="125" t="str">
        <f>IF('2. Enter scores'!BI815&lt;&gt;"",'2. Enter scores'!$B815-'2. Enter scores'!BI815,"")</f>
        <v/>
      </c>
      <c r="BK811" s="125" t="str">
        <f>IF('2. Enter scores'!BJ815&lt;&gt;"",'2. Enter scores'!$B815-'2. Enter scores'!BJ815,"")</f>
        <v/>
      </c>
      <c r="BL811" s="125" t="str">
        <f>IF('2. Enter scores'!BK815&lt;&gt;"",'2. Enter scores'!$B815-'2. Enter scores'!BK815,"")</f>
        <v/>
      </c>
      <c r="BM811" s="125" t="str">
        <f>IF('2. Enter scores'!BL815&lt;&gt;"",'2. Enter scores'!$B815-'2. Enter scores'!BL815,"")</f>
        <v/>
      </c>
      <c r="BN811" s="125" t="str">
        <f>IF('2. Enter scores'!BM815&lt;&gt;"",'2. Enter scores'!$B815-'2. Enter scores'!BM815,"")</f>
        <v/>
      </c>
      <c r="BO811" s="125" t="str">
        <f>IF('2. Enter scores'!BN815&lt;&gt;"",'2. Enter scores'!$B815-'2. Enter scores'!BN815,"")</f>
        <v/>
      </c>
      <c r="BP811" s="108">
        <v>1000</v>
      </c>
    </row>
    <row r="812" spans="2:68" x14ac:dyDescent="0.35">
      <c r="B812" s="125" t="str">
        <f>IF('2. Enter scores'!A816&lt;&gt;"",'2. Enter scores'!A816,"")</f>
        <v/>
      </c>
      <c r="H812" s="125" t="str">
        <f>IF('2. Enter scores'!G816&lt;&gt;"",'2. Enter scores'!$B816-'2. Enter scores'!G816,"")</f>
        <v/>
      </c>
      <c r="I812" s="125" t="str">
        <f>IF('2. Enter scores'!H816&lt;&gt;"",'2. Enter scores'!$B816-'2. Enter scores'!H816,"")</f>
        <v/>
      </c>
      <c r="J812" s="125" t="str">
        <f>IF('2. Enter scores'!I816&lt;&gt;"",'2. Enter scores'!$B816-'2. Enter scores'!I816,"")</f>
        <v/>
      </c>
      <c r="K812" s="125" t="str">
        <f>IF('2. Enter scores'!J816&lt;&gt;"",'2. Enter scores'!$B816-'2. Enter scores'!J816,"")</f>
        <v/>
      </c>
      <c r="L812" s="125" t="str">
        <f>IF('2. Enter scores'!K816&lt;&gt;"",'2. Enter scores'!$B816-'2. Enter scores'!K816,"")</f>
        <v/>
      </c>
      <c r="M812" s="125" t="str">
        <f>IF('2. Enter scores'!L816&lt;&gt;"",'2. Enter scores'!$B816-'2. Enter scores'!L816,"")</f>
        <v/>
      </c>
      <c r="N812" s="125" t="str">
        <f>IF('2. Enter scores'!M816&lt;&gt;"",'2. Enter scores'!$B816-'2. Enter scores'!M816,"")</f>
        <v/>
      </c>
      <c r="O812" s="125" t="str">
        <f>IF('2. Enter scores'!N816&lt;&gt;"",'2. Enter scores'!$B816-'2. Enter scores'!N816,"")</f>
        <v/>
      </c>
      <c r="P812" s="125" t="str">
        <f>IF('2. Enter scores'!O816&lt;&gt;"",'2. Enter scores'!$B816-'2. Enter scores'!O816,"")</f>
        <v/>
      </c>
      <c r="Q812" s="125" t="str">
        <f>IF('2. Enter scores'!P816&lt;&gt;"",'2. Enter scores'!$B816-'2. Enter scores'!P816,"")</f>
        <v/>
      </c>
      <c r="R812" s="125" t="str">
        <f>IF('2. Enter scores'!Q816&lt;&gt;"",'2. Enter scores'!$B816-'2. Enter scores'!Q816,"")</f>
        <v/>
      </c>
      <c r="S812" s="125" t="str">
        <f>IF('2. Enter scores'!R816&lt;&gt;"",'2. Enter scores'!$B816-'2. Enter scores'!R816,"")</f>
        <v/>
      </c>
      <c r="T812" s="125" t="str">
        <f>IF('2. Enter scores'!S816&lt;&gt;"",'2. Enter scores'!$B816-'2. Enter scores'!S816,"")</f>
        <v/>
      </c>
      <c r="U812" s="125" t="str">
        <f>IF('2. Enter scores'!T816&lt;&gt;"",'2. Enter scores'!$B816-'2. Enter scores'!T816,"")</f>
        <v/>
      </c>
      <c r="V812" s="125" t="str">
        <f>IF('2. Enter scores'!U816&lt;&gt;"",'2. Enter scores'!$B816-'2. Enter scores'!U816,"")</f>
        <v/>
      </c>
      <c r="W812" s="125" t="str">
        <f>IF('2. Enter scores'!V816&lt;&gt;"",'2. Enter scores'!$B816-'2. Enter scores'!V816,"")</f>
        <v/>
      </c>
      <c r="X812" s="125" t="str">
        <f>IF('2. Enter scores'!W816&lt;&gt;"",'2. Enter scores'!$B816-'2. Enter scores'!W816,"")</f>
        <v/>
      </c>
      <c r="Y812" s="125" t="str">
        <f>IF('2. Enter scores'!X816&lt;&gt;"",'2. Enter scores'!$B816-'2. Enter scores'!X816,"")</f>
        <v/>
      </c>
      <c r="Z812" s="125" t="str">
        <f>IF('2. Enter scores'!Y816&lt;&gt;"",'2. Enter scores'!$B816-'2. Enter scores'!Y816,"")</f>
        <v/>
      </c>
      <c r="AA812" s="125" t="str">
        <f>IF('2. Enter scores'!Z816&lt;&gt;"",'2. Enter scores'!$B816-'2. Enter scores'!Z816,"")</f>
        <v/>
      </c>
      <c r="AB812" s="125" t="str">
        <f>IF('2. Enter scores'!AA816&lt;&gt;"",'2. Enter scores'!$B816-'2. Enter scores'!AA816,"")</f>
        <v/>
      </c>
      <c r="AC812" s="125" t="str">
        <f>IF('2. Enter scores'!AB816&lt;&gt;"",'2. Enter scores'!$B816-'2. Enter scores'!AB816,"")</f>
        <v/>
      </c>
      <c r="AD812" s="125" t="str">
        <f>IF('2. Enter scores'!AC816&lt;&gt;"",'2. Enter scores'!$B816-'2. Enter scores'!AC816,"")</f>
        <v/>
      </c>
      <c r="AE812" s="125" t="str">
        <f>IF('2. Enter scores'!AD816&lt;&gt;"",'2. Enter scores'!$B816-'2. Enter scores'!AD816,"")</f>
        <v/>
      </c>
      <c r="AF812" s="125" t="str">
        <f>IF('2. Enter scores'!AE816&lt;&gt;"",'2. Enter scores'!$B816-'2. Enter scores'!AE816,"")</f>
        <v/>
      </c>
      <c r="AG812" s="125" t="str">
        <f>IF('2. Enter scores'!AF816&lt;&gt;"",'2. Enter scores'!$B816-'2. Enter scores'!AF816,"")</f>
        <v/>
      </c>
      <c r="AH812" s="125" t="str">
        <f>IF('2. Enter scores'!AG816&lt;&gt;"",'2. Enter scores'!$B816-'2. Enter scores'!AG816,"")</f>
        <v/>
      </c>
      <c r="AI812" s="125" t="str">
        <f>IF('2. Enter scores'!AH816&lt;&gt;"",'2. Enter scores'!$B816-'2. Enter scores'!AH816,"")</f>
        <v/>
      </c>
      <c r="AJ812" s="125" t="str">
        <f>IF('2. Enter scores'!AI816&lt;&gt;"",'2. Enter scores'!$B816-'2. Enter scores'!AI816,"")</f>
        <v/>
      </c>
      <c r="AK812" s="125" t="str">
        <f>IF('2. Enter scores'!AJ816&lt;&gt;"",'2. Enter scores'!$B816-'2. Enter scores'!AJ816,"")</f>
        <v/>
      </c>
      <c r="AL812" s="125" t="str">
        <f>IF('2. Enter scores'!AK816&lt;&gt;"",'2. Enter scores'!$B816-'2. Enter scores'!AK816,"")</f>
        <v/>
      </c>
      <c r="AM812" s="125" t="str">
        <f>IF('2. Enter scores'!AL816&lt;&gt;"",'2. Enter scores'!$B816-'2. Enter scores'!AL816,"")</f>
        <v/>
      </c>
      <c r="AN812" s="125" t="str">
        <f>IF('2. Enter scores'!AM816&lt;&gt;"",'2. Enter scores'!$B816-'2. Enter scores'!AM816,"")</f>
        <v/>
      </c>
      <c r="AO812" s="125" t="str">
        <f>IF('2. Enter scores'!AN816&lt;&gt;"",'2. Enter scores'!$B816-'2. Enter scores'!AN816,"")</f>
        <v/>
      </c>
      <c r="AP812" s="125" t="str">
        <f>IF('2. Enter scores'!AO816&lt;&gt;"",'2. Enter scores'!$B816-'2. Enter scores'!AO816,"")</f>
        <v/>
      </c>
      <c r="AQ812" s="125" t="str">
        <f>IF('2. Enter scores'!AP816&lt;&gt;"",'2. Enter scores'!$B816-'2. Enter scores'!AP816,"")</f>
        <v/>
      </c>
      <c r="AR812" s="125" t="str">
        <f>IF('2. Enter scores'!AQ816&lt;&gt;"",'2. Enter scores'!$B816-'2. Enter scores'!AQ816,"")</f>
        <v/>
      </c>
      <c r="AS812" s="125" t="str">
        <f>IF('2. Enter scores'!AR816&lt;&gt;"",'2. Enter scores'!$B816-'2. Enter scores'!AR816,"")</f>
        <v/>
      </c>
      <c r="AT812" s="125" t="str">
        <f>IF('2. Enter scores'!AS816&lt;&gt;"",'2. Enter scores'!$B816-'2. Enter scores'!AS816,"")</f>
        <v/>
      </c>
      <c r="AU812" s="125" t="str">
        <f>IF('2. Enter scores'!AT816&lt;&gt;"",'2. Enter scores'!$B816-'2. Enter scores'!AT816,"")</f>
        <v/>
      </c>
      <c r="AV812" s="125" t="str">
        <f>IF('2. Enter scores'!AU816&lt;&gt;"",'2. Enter scores'!$B816-'2. Enter scores'!AU816,"")</f>
        <v/>
      </c>
      <c r="AW812" s="125" t="str">
        <f>IF('2. Enter scores'!AV816&lt;&gt;"",'2. Enter scores'!$B816-'2. Enter scores'!AV816,"")</f>
        <v/>
      </c>
      <c r="AX812" s="125" t="str">
        <f>IF('2. Enter scores'!AW816&lt;&gt;"",'2. Enter scores'!$B816-'2. Enter scores'!AW816,"")</f>
        <v/>
      </c>
      <c r="AY812" s="125" t="str">
        <f>IF('2. Enter scores'!AX816&lt;&gt;"",'2. Enter scores'!$B816-'2. Enter scores'!AX816,"")</f>
        <v/>
      </c>
      <c r="AZ812" s="125" t="str">
        <f>IF('2. Enter scores'!AY816&lt;&gt;"",'2. Enter scores'!$B816-'2. Enter scores'!AY816,"")</f>
        <v/>
      </c>
      <c r="BA812" s="125" t="str">
        <f>IF('2. Enter scores'!AZ816&lt;&gt;"",'2. Enter scores'!$B816-'2. Enter scores'!AZ816,"")</f>
        <v/>
      </c>
      <c r="BB812" s="125" t="str">
        <f>IF('2. Enter scores'!BA816&lt;&gt;"",'2. Enter scores'!$B816-'2. Enter scores'!BA816,"")</f>
        <v/>
      </c>
      <c r="BC812" s="125" t="str">
        <f>IF('2. Enter scores'!BB816&lt;&gt;"",'2. Enter scores'!$B816-'2. Enter scores'!BB816,"")</f>
        <v/>
      </c>
      <c r="BD812" s="125" t="str">
        <f>IF('2. Enter scores'!BC816&lt;&gt;"",'2. Enter scores'!$B816-'2. Enter scores'!BC816,"")</f>
        <v/>
      </c>
      <c r="BE812" s="125" t="str">
        <f>IF('2. Enter scores'!BD816&lt;&gt;"",'2. Enter scores'!$B816-'2. Enter scores'!BD816,"")</f>
        <v/>
      </c>
      <c r="BF812" s="125" t="str">
        <f>IF('2. Enter scores'!BE816&lt;&gt;"",'2. Enter scores'!$B816-'2. Enter scores'!BE816,"")</f>
        <v/>
      </c>
      <c r="BG812" s="125" t="str">
        <f>IF('2. Enter scores'!BF816&lt;&gt;"",'2. Enter scores'!$B816-'2. Enter scores'!BF816,"")</f>
        <v/>
      </c>
      <c r="BH812" s="125" t="str">
        <f>IF('2. Enter scores'!BG816&lt;&gt;"",'2. Enter scores'!$B816-'2. Enter scores'!BG816,"")</f>
        <v/>
      </c>
      <c r="BI812" s="125" t="str">
        <f>IF('2. Enter scores'!BH816&lt;&gt;"",'2. Enter scores'!$B816-'2. Enter scores'!BH816,"")</f>
        <v/>
      </c>
      <c r="BJ812" s="125" t="str">
        <f>IF('2. Enter scores'!BI816&lt;&gt;"",'2. Enter scores'!$B816-'2. Enter scores'!BI816,"")</f>
        <v/>
      </c>
      <c r="BK812" s="125" t="str">
        <f>IF('2. Enter scores'!BJ816&lt;&gt;"",'2. Enter scores'!$B816-'2. Enter scores'!BJ816,"")</f>
        <v/>
      </c>
      <c r="BL812" s="125" t="str">
        <f>IF('2. Enter scores'!BK816&lt;&gt;"",'2. Enter scores'!$B816-'2. Enter scores'!BK816,"")</f>
        <v/>
      </c>
      <c r="BM812" s="125" t="str">
        <f>IF('2. Enter scores'!BL816&lt;&gt;"",'2. Enter scores'!$B816-'2. Enter scores'!BL816,"")</f>
        <v/>
      </c>
      <c r="BN812" s="125" t="str">
        <f>IF('2. Enter scores'!BM816&lt;&gt;"",'2. Enter scores'!$B816-'2. Enter scores'!BM816,"")</f>
        <v/>
      </c>
      <c r="BO812" s="125" t="str">
        <f>IF('2. Enter scores'!BN816&lt;&gt;"",'2. Enter scores'!$B816-'2. Enter scores'!BN816,"")</f>
        <v/>
      </c>
      <c r="BP812" s="108">
        <v>1000</v>
      </c>
    </row>
    <row r="813" spans="2:68" x14ac:dyDescent="0.35">
      <c r="B813" s="125" t="str">
        <f>IF('2. Enter scores'!A817&lt;&gt;"",'2. Enter scores'!A817,"")</f>
        <v/>
      </c>
      <c r="H813" s="125" t="str">
        <f>IF('2. Enter scores'!G817&lt;&gt;"",'2. Enter scores'!$B817-'2. Enter scores'!G817,"")</f>
        <v/>
      </c>
      <c r="I813" s="125" t="str">
        <f>IF('2. Enter scores'!H817&lt;&gt;"",'2. Enter scores'!$B817-'2. Enter scores'!H817,"")</f>
        <v/>
      </c>
      <c r="J813" s="125" t="str">
        <f>IF('2. Enter scores'!I817&lt;&gt;"",'2. Enter scores'!$B817-'2. Enter scores'!I817,"")</f>
        <v/>
      </c>
      <c r="K813" s="125" t="str">
        <f>IF('2. Enter scores'!J817&lt;&gt;"",'2. Enter scores'!$B817-'2. Enter scores'!J817,"")</f>
        <v/>
      </c>
      <c r="L813" s="125" t="str">
        <f>IF('2. Enter scores'!K817&lt;&gt;"",'2. Enter scores'!$B817-'2. Enter scores'!K817,"")</f>
        <v/>
      </c>
      <c r="M813" s="125" t="str">
        <f>IF('2. Enter scores'!L817&lt;&gt;"",'2. Enter scores'!$B817-'2. Enter scores'!L817,"")</f>
        <v/>
      </c>
      <c r="N813" s="125" t="str">
        <f>IF('2. Enter scores'!M817&lt;&gt;"",'2. Enter scores'!$B817-'2. Enter scores'!M817,"")</f>
        <v/>
      </c>
      <c r="O813" s="125" t="str">
        <f>IF('2. Enter scores'!N817&lt;&gt;"",'2. Enter scores'!$B817-'2. Enter scores'!N817,"")</f>
        <v/>
      </c>
      <c r="P813" s="125" t="str">
        <f>IF('2. Enter scores'!O817&lt;&gt;"",'2. Enter scores'!$B817-'2. Enter scores'!O817,"")</f>
        <v/>
      </c>
      <c r="Q813" s="125" t="str">
        <f>IF('2. Enter scores'!P817&lt;&gt;"",'2. Enter scores'!$B817-'2. Enter scores'!P817,"")</f>
        <v/>
      </c>
      <c r="R813" s="125" t="str">
        <f>IF('2. Enter scores'!Q817&lt;&gt;"",'2. Enter scores'!$B817-'2. Enter scores'!Q817,"")</f>
        <v/>
      </c>
      <c r="S813" s="125" t="str">
        <f>IF('2. Enter scores'!R817&lt;&gt;"",'2. Enter scores'!$B817-'2. Enter scores'!R817,"")</f>
        <v/>
      </c>
      <c r="T813" s="125" t="str">
        <f>IF('2. Enter scores'!S817&lt;&gt;"",'2. Enter scores'!$B817-'2. Enter scores'!S817,"")</f>
        <v/>
      </c>
      <c r="U813" s="125" t="str">
        <f>IF('2. Enter scores'!T817&lt;&gt;"",'2. Enter scores'!$B817-'2. Enter scores'!T817,"")</f>
        <v/>
      </c>
      <c r="V813" s="125" t="str">
        <f>IF('2. Enter scores'!U817&lt;&gt;"",'2. Enter scores'!$B817-'2. Enter scores'!U817,"")</f>
        <v/>
      </c>
      <c r="W813" s="125" t="str">
        <f>IF('2. Enter scores'!V817&lt;&gt;"",'2. Enter scores'!$B817-'2. Enter scores'!V817,"")</f>
        <v/>
      </c>
      <c r="X813" s="125" t="str">
        <f>IF('2. Enter scores'!W817&lt;&gt;"",'2. Enter scores'!$B817-'2. Enter scores'!W817,"")</f>
        <v/>
      </c>
      <c r="Y813" s="125" t="str">
        <f>IF('2. Enter scores'!X817&lt;&gt;"",'2. Enter scores'!$B817-'2. Enter scores'!X817,"")</f>
        <v/>
      </c>
      <c r="Z813" s="125" t="str">
        <f>IF('2. Enter scores'!Y817&lt;&gt;"",'2. Enter scores'!$B817-'2. Enter scores'!Y817,"")</f>
        <v/>
      </c>
      <c r="AA813" s="125" t="str">
        <f>IF('2. Enter scores'!Z817&lt;&gt;"",'2. Enter scores'!$B817-'2. Enter scores'!Z817,"")</f>
        <v/>
      </c>
      <c r="AB813" s="125" t="str">
        <f>IF('2. Enter scores'!AA817&lt;&gt;"",'2. Enter scores'!$B817-'2. Enter scores'!AA817,"")</f>
        <v/>
      </c>
      <c r="AC813" s="125" t="str">
        <f>IF('2. Enter scores'!AB817&lt;&gt;"",'2. Enter scores'!$B817-'2. Enter scores'!AB817,"")</f>
        <v/>
      </c>
      <c r="AD813" s="125" t="str">
        <f>IF('2. Enter scores'!AC817&lt;&gt;"",'2. Enter scores'!$B817-'2. Enter scores'!AC817,"")</f>
        <v/>
      </c>
      <c r="AE813" s="125" t="str">
        <f>IF('2. Enter scores'!AD817&lt;&gt;"",'2. Enter scores'!$B817-'2. Enter scores'!AD817,"")</f>
        <v/>
      </c>
      <c r="AF813" s="125" t="str">
        <f>IF('2. Enter scores'!AE817&lt;&gt;"",'2. Enter scores'!$B817-'2. Enter scores'!AE817,"")</f>
        <v/>
      </c>
      <c r="AG813" s="125" t="str">
        <f>IF('2. Enter scores'!AF817&lt;&gt;"",'2. Enter scores'!$B817-'2. Enter scores'!AF817,"")</f>
        <v/>
      </c>
      <c r="AH813" s="125" t="str">
        <f>IF('2. Enter scores'!AG817&lt;&gt;"",'2. Enter scores'!$B817-'2. Enter scores'!AG817,"")</f>
        <v/>
      </c>
      <c r="AI813" s="125" t="str">
        <f>IF('2. Enter scores'!AH817&lt;&gt;"",'2. Enter scores'!$B817-'2. Enter scores'!AH817,"")</f>
        <v/>
      </c>
      <c r="AJ813" s="125" t="str">
        <f>IF('2. Enter scores'!AI817&lt;&gt;"",'2. Enter scores'!$B817-'2. Enter scores'!AI817,"")</f>
        <v/>
      </c>
      <c r="AK813" s="125" t="str">
        <f>IF('2. Enter scores'!AJ817&lt;&gt;"",'2. Enter scores'!$B817-'2. Enter scores'!AJ817,"")</f>
        <v/>
      </c>
      <c r="AL813" s="125" t="str">
        <f>IF('2. Enter scores'!AK817&lt;&gt;"",'2. Enter scores'!$B817-'2. Enter scores'!AK817,"")</f>
        <v/>
      </c>
      <c r="AM813" s="125" t="str">
        <f>IF('2. Enter scores'!AL817&lt;&gt;"",'2. Enter scores'!$B817-'2. Enter scores'!AL817,"")</f>
        <v/>
      </c>
      <c r="AN813" s="125" t="str">
        <f>IF('2. Enter scores'!AM817&lt;&gt;"",'2. Enter scores'!$B817-'2. Enter scores'!AM817,"")</f>
        <v/>
      </c>
      <c r="AO813" s="125" t="str">
        <f>IF('2. Enter scores'!AN817&lt;&gt;"",'2. Enter scores'!$B817-'2. Enter scores'!AN817,"")</f>
        <v/>
      </c>
      <c r="AP813" s="125" t="str">
        <f>IF('2. Enter scores'!AO817&lt;&gt;"",'2. Enter scores'!$B817-'2. Enter scores'!AO817,"")</f>
        <v/>
      </c>
      <c r="AQ813" s="125" t="str">
        <f>IF('2. Enter scores'!AP817&lt;&gt;"",'2. Enter scores'!$B817-'2. Enter scores'!AP817,"")</f>
        <v/>
      </c>
      <c r="AR813" s="125" t="str">
        <f>IF('2. Enter scores'!AQ817&lt;&gt;"",'2. Enter scores'!$B817-'2. Enter scores'!AQ817,"")</f>
        <v/>
      </c>
      <c r="AS813" s="125" t="str">
        <f>IF('2. Enter scores'!AR817&lt;&gt;"",'2. Enter scores'!$B817-'2. Enter scores'!AR817,"")</f>
        <v/>
      </c>
      <c r="AT813" s="125" t="str">
        <f>IF('2. Enter scores'!AS817&lt;&gt;"",'2. Enter scores'!$B817-'2. Enter scores'!AS817,"")</f>
        <v/>
      </c>
      <c r="AU813" s="125" t="str">
        <f>IF('2. Enter scores'!AT817&lt;&gt;"",'2. Enter scores'!$B817-'2. Enter scores'!AT817,"")</f>
        <v/>
      </c>
      <c r="AV813" s="125" t="str">
        <f>IF('2. Enter scores'!AU817&lt;&gt;"",'2. Enter scores'!$B817-'2. Enter scores'!AU817,"")</f>
        <v/>
      </c>
      <c r="AW813" s="125" t="str">
        <f>IF('2. Enter scores'!AV817&lt;&gt;"",'2. Enter scores'!$B817-'2. Enter scores'!AV817,"")</f>
        <v/>
      </c>
      <c r="AX813" s="125" t="str">
        <f>IF('2. Enter scores'!AW817&lt;&gt;"",'2. Enter scores'!$B817-'2. Enter scores'!AW817,"")</f>
        <v/>
      </c>
      <c r="AY813" s="125" t="str">
        <f>IF('2. Enter scores'!AX817&lt;&gt;"",'2. Enter scores'!$B817-'2. Enter scores'!AX817,"")</f>
        <v/>
      </c>
      <c r="AZ813" s="125" t="str">
        <f>IF('2. Enter scores'!AY817&lt;&gt;"",'2. Enter scores'!$B817-'2. Enter scores'!AY817,"")</f>
        <v/>
      </c>
      <c r="BA813" s="125" t="str">
        <f>IF('2. Enter scores'!AZ817&lt;&gt;"",'2. Enter scores'!$B817-'2. Enter scores'!AZ817,"")</f>
        <v/>
      </c>
      <c r="BB813" s="125" t="str">
        <f>IF('2. Enter scores'!BA817&lt;&gt;"",'2. Enter scores'!$B817-'2. Enter scores'!BA817,"")</f>
        <v/>
      </c>
      <c r="BC813" s="125" t="str">
        <f>IF('2. Enter scores'!BB817&lt;&gt;"",'2. Enter scores'!$B817-'2. Enter scores'!BB817,"")</f>
        <v/>
      </c>
      <c r="BD813" s="125" t="str">
        <f>IF('2. Enter scores'!BC817&lt;&gt;"",'2. Enter scores'!$B817-'2. Enter scores'!BC817,"")</f>
        <v/>
      </c>
      <c r="BE813" s="125" t="str">
        <f>IF('2. Enter scores'!BD817&lt;&gt;"",'2. Enter scores'!$B817-'2. Enter scores'!BD817,"")</f>
        <v/>
      </c>
      <c r="BF813" s="125" t="str">
        <f>IF('2. Enter scores'!BE817&lt;&gt;"",'2. Enter scores'!$B817-'2. Enter scores'!BE817,"")</f>
        <v/>
      </c>
      <c r="BG813" s="125" t="str">
        <f>IF('2. Enter scores'!BF817&lt;&gt;"",'2. Enter scores'!$B817-'2. Enter scores'!BF817,"")</f>
        <v/>
      </c>
      <c r="BH813" s="125" t="str">
        <f>IF('2. Enter scores'!BG817&lt;&gt;"",'2. Enter scores'!$B817-'2. Enter scores'!BG817,"")</f>
        <v/>
      </c>
      <c r="BI813" s="125" t="str">
        <f>IF('2. Enter scores'!BH817&lt;&gt;"",'2. Enter scores'!$B817-'2. Enter scores'!BH817,"")</f>
        <v/>
      </c>
      <c r="BJ813" s="125" t="str">
        <f>IF('2. Enter scores'!BI817&lt;&gt;"",'2. Enter scores'!$B817-'2. Enter scores'!BI817,"")</f>
        <v/>
      </c>
      <c r="BK813" s="125" t="str">
        <f>IF('2. Enter scores'!BJ817&lt;&gt;"",'2. Enter scores'!$B817-'2. Enter scores'!BJ817,"")</f>
        <v/>
      </c>
      <c r="BL813" s="125" t="str">
        <f>IF('2. Enter scores'!BK817&lt;&gt;"",'2. Enter scores'!$B817-'2. Enter scores'!BK817,"")</f>
        <v/>
      </c>
      <c r="BM813" s="125" t="str">
        <f>IF('2. Enter scores'!BL817&lt;&gt;"",'2. Enter scores'!$B817-'2. Enter scores'!BL817,"")</f>
        <v/>
      </c>
      <c r="BN813" s="125" t="str">
        <f>IF('2. Enter scores'!BM817&lt;&gt;"",'2. Enter scores'!$B817-'2. Enter scores'!BM817,"")</f>
        <v/>
      </c>
      <c r="BO813" s="125" t="str">
        <f>IF('2. Enter scores'!BN817&lt;&gt;"",'2. Enter scores'!$B817-'2. Enter scores'!BN817,"")</f>
        <v/>
      </c>
      <c r="BP813" s="108">
        <v>1000</v>
      </c>
    </row>
    <row r="814" spans="2:68" x14ac:dyDescent="0.35">
      <c r="B814" s="125" t="str">
        <f>IF('2. Enter scores'!A818&lt;&gt;"",'2. Enter scores'!A818,"")</f>
        <v/>
      </c>
      <c r="H814" s="125" t="str">
        <f>IF('2. Enter scores'!G818&lt;&gt;"",'2. Enter scores'!$B818-'2. Enter scores'!G818,"")</f>
        <v/>
      </c>
      <c r="I814" s="125" t="str">
        <f>IF('2. Enter scores'!H818&lt;&gt;"",'2. Enter scores'!$B818-'2. Enter scores'!H818,"")</f>
        <v/>
      </c>
      <c r="J814" s="125" t="str">
        <f>IF('2. Enter scores'!I818&lt;&gt;"",'2. Enter scores'!$B818-'2. Enter scores'!I818,"")</f>
        <v/>
      </c>
      <c r="K814" s="125" t="str">
        <f>IF('2. Enter scores'!J818&lt;&gt;"",'2. Enter scores'!$B818-'2. Enter scores'!J818,"")</f>
        <v/>
      </c>
      <c r="L814" s="125" t="str">
        <f>IF('2. Enter scores'!K818&lt;&gt;"",'2. Enter scores'!$B818-'2. Enter scores'!K818,"")</f>
        <v/>
      </c>
      <c r="M814" s="125" t="str">
        <f>IF('2. Enter scores'!L818&lt;&gt;"",'2. Enter scores'!$B818-'2. Enter scores'!L818,"")</f>
        <v/>
      </c>
      <c r="N814" s="125" t="str">
        <f>IF('2. Enter scores'!M818&lt;&gt;"",'2. Enter scores'!$B818-'2. Enter scores'!M818,"")</f>
        <v/>
      </c>
      <c r="O814" s="125" t="str">
        <f>IF('2. Enter scores'!N818&lt;&gt;"",'2. Enter scores'!$B818-'2. Enter scores'!N818,"")</f>
        <v/>
      </c>
      <c r="P814" s="125" t="str">
        <f>IF('2. Enter scores'!O818&lt;&gt;"",'2. Enter scores'!$B818-'2. Enter scores'!O818,"")</f>
        <v/>
      </c>
      <c r="Q814" s="125" t="str">
        <f>IF('2. Enter scores'!P818&lt;&gt;"",'2. Enter scores'!$B818-'2. Enter scores'!P818,"")</f>
        <v/>
      </c>
      <c r="R814" s="125" t="str">
        <f>IF('2. Enter scores'!Q818&lt;&gt;"",'2. Enter scores'!$B818-'2. Enter scores'!Q818,"")</f>
        <v/>
      </c>
      <c r="S814" s="125" t="str">
        <f>IF('2. Enter scores'!R818&lt;&gt;"",'2. Enter scores'!$B818-'2. Enter scores'!R818,"")</f>
        <v/>
      </c>
      <c r="T814" s="125" t="str">
        <f>IF('2. Enter scores'!S818&lt;&gt;"",'2. Enter scores'!$B818-'2. Enter scores'!S818,"")</f>
        <v/>
      </c>
      <c r="U814" s="125" t="str">
        <f>IF('2. Enter scores'!T818&lt;&gt;"",'2. Enter scores'!$B818-'2. Enter scores'!T818,"")</f>
        <v/>
      </c>
      <c r="V814" s="125" t="str">
        <f>IF('2. Enter scores'!U818&lt;&gt;"",'2. Enter scores'!$B818-'2. Enter scores'!U818,"")</f>
        <v/>
      </c>
      <c r="W814" s="125" t="str">
        <f>IF('2. Enter scores'!V818&lt;&gt;"",'2. Enter scores'!$B818-'2. Enter scores'!V818,"")</f>
        <v/>
      </c>
      <c r="X814" s="125" t="str">
        <f>IF('2. Enter scores'!W818&lt;&gt;"",'2. Enter scores'!$B818-'2. Enter scores'!W818,"")</f>
        <v/>
      </c>
      <c r="Y814" s="125" t="str">
        <f>IF('2. Enter scores'!X818&lt;&gt;"",'2. Enter scores'!$B818-'2. Enter scores'!X818,"")</f>
        <v/>
      </c>
      <c r="Z814" s="125" t="str">
        <f>IF('2. Enter scores'!Y818&lt;&gt;"",'2. Enter scores'!$B818-'2. Enter scores'!Y818,"")</f>
        <v/>
      </c>
      <c r="AA814" s="125" t="str">
        <f>IF('2. Enter scores'!Z818&lt;&gt;"",'2. Enter scores'!$B818-'2. Enter scores'!Z818,"")</f>
        <v/>
      </c>
      <c r="AB814" s="125" t="str">
        <f>IF('2. Enter scores'!AA818&lt;&gt;"",'2. Enter scores'!$B818-'2. Enter scores'!AA818,"")</f>
        <v/>
      </c>
      <c r="AC814" s="125" t="str">
        <f>IF('2. Enter scores'!AB818&lt;&gt;"",'2. Enter scores'!$B818-'2. Enter scores'!AB818,"")</f>
        <v/>
      </c>
      <c r="AD814" s="125" t="str">
        <f>IF('2. Enter scores'!AC818&lt;&gt;"",'2. Enter scores'!$B818-'2. Enter scores'!AC818,"")</f>
        <v/>
      </c>
      <c r="AE814" s="125" t="str">
        <f>IF('2. Enter scores'!AD818&lt;&gt;"",'2. Enter scores'!$B818-'2. Enter scores'!AD818,"")</f>
        <v/>
      </c>
      <c r="AF814" s="125" t="str">
        <f>IF('2. Enter scores'!AE818&lt;&gt;"",'2. Enter scores'!$B818-'2. Enter scores'!AE818,"")</f>
        <v/>
      </c>
      <c r="AG814" s="125" t="str">
        <f>IF('2. Enter scores'!AF818&lt;&gt;"",'2. Enter scores'!$B818-'2. Enter scores'!AF818,"")</f>
        <v/>
      </c>
      <c r="AH814" s="125" t="str">
        <f>IF('2. Enter scores'!AG818&lt;&gt;"",'2. Enter scores'!$B818-'2. Enter scores'!AG818,"")</f>
        <v/>
      </c>
      <c r="AI814" s="125" t="str">
        <f>IF('2. Enter scores'!AH818&lt;&gt;"",'2. Enter scores'!$B818-'2. Enter scores'!AH818,"")</f>
        <v/>
      </c>
      <c r="AJ814" s="125" t="str">
        <f>IF('2. Enter scores'!AI818&lt;&gt;"",'2. Enter scores'!$B818-'2. Enter scores'!AI818,"")</f>
        <v/>
      </c>
      <c r="AK814" s="125" t="str">
        <f>IF('2. Enter scores'!AJ818&lt;&gt;"",'2. Enter scores'!$B818-'2. Enter scores'!AJ818,"")</f>
        <v/>
      </c>
      <c r="AL814" s="125" t="str">
        <f>IF('2. Enter scores'!AK818&lt;&gt;"",'2. Enter scores'!$B818-'2. Enter scores'!AK818,"")</f>
        <v/>
      </c>
      <c r="AM814" s="125" t="str">
        <f>IF('2. Enter scores'!AL818&lt;&gt;"",'2. Enter scores'!$B818-'2. Enter scores'!AL818,"")</f>
        <v/>
      </c>
      <c r="AN814" s="125" t="str">
        <f>IF('2. Enter scores'!AM818&lt;&gt;"",'2. Enter scores'!$B818-'2. Enter scores'!AM818,"")</f>
        <v/>
      </c>
      <c r="AO814" s="125" t="str">
        <f>IF('2. Enter scores'!AN818&lt;&gt;"",'2. Enter scores'!$B818-'2. Enter scores'!AN818,"")</f>
        <v/>
      </c>
      <c r="AP814" s="125" t="str">
        <f>IF('2. Enter scores'!AO818&lt;&gt;"",'2. Enter scores'!$B818-'2. Enter scores'!AO818,"")</f>
        <v/>
      </c>
      <c r="AQ814" s="125" t="str">
        <f>IF('2. Enter scores'!AP818&lt;&gt;"",'2. Enter scores'!$B818-'2. Enter scores'!AP818,"")</f>
        <v/>
      </c>
      <c r="AR814" s="125" t="str">
        <f>IF('2. Enter scores'!AQ818&lt;&gt;"",'2. Enter scores'!$B818-'2. Enter scores'!AQ818,"")</f>
        <v/>
      </c>
      <c r="AS814" s="125" t="str">
        <f>IF('2. Enter scores'!AR818&lt;&gt;"",'2. Enter scores'!$B818-'2. Enter scores'!AR818,"")</f>
        <v/>
      </c>
      <c r="AT814" s="125" t="str">
        <f>IF('2. Enter scores'!AS818&lt;&gt;"",'2. Enter scores'!$B818-'2. Enter scores'!AS818,"")</f>
        <v/>
      </c>
      <c r="AU814" s="125" t="str">
        <f>IF('2. Enter scores'!AT818&lt;&gt;"",'2. Enter scores'!$B818-'2. Enter scores'!AT818,"")</f>
        <v/>
      </c>
      <c r="AV814" s="125" t="str">
        <f>IF('2. Enter scores'!AU818&lt;&gt;"",'2. Enter scores'!$B818-'2. Enter scores'!AU818,"")</f>
        <v/>
      </c>
      <c r="AW814" s="125" t="str">
        <f>IF('2. Enter scores'!AV818&lt;&gt;"",'2. Enter scores'!$B818-'2. Enter scores'!AV818,"")</f>
        <v/>
      </c>
      <c r="AX814" s="125" t="str">
        <f>IF('2. Enter scores'!AW818&lt;&gt;"",'2. Enter scores'!$B818-'2. Enter scores'!AW818,"")</f>
        <v/>
      </c>
      <c r="AY814" s="125" t="str">
        <f>IF('2. Enter scores'!AX818&lt;&gt;"",'2. Enter scores'!$B818-'2. Enter scores'!AX818,"")</f>
        <v/>
      </c>
      <c r="AZ814" s="125" t="str">
        <f>IF('2. Enter scores'!AY818&lt;&gt;"",'2. Enter scores'!$B818-'2. Enter scores'!AY818,"")</f>
        <v/>
      </c>
      <c r="BA814" s="125" t="str">
        <f>IF('2. Enter scores'!AZ818&lt;&gt;"",'2. Enter scores'!$B818-'2. Enter scores'!AZ818,"")</f>
        <v/>
      </c>
      <c r="BB814" s="125" t="str">
        <f>IF('2. Enter scores'!BA818&lt;&gt;"",'2. Enter scores'!$B818-'2. Enter scores'!BA818,"")</f>
        <v/>
      </c>
      <c r="BC814" s="125" t="str">
        <f>IF('2. Enter scores'!BB818&lt;&gt;"",'2. Enter scores'!$B818-'2. Enter scores'!BB818,"")</f>
        <v/>
      </c>
      <c r="BD814" s="125" t="str">
        <f>IF('2. Enter scores'!BC818&lt;&gt;"",'2. Enter scores'!$B818-'2. Enter scores'!BC818,"")</f>
        <v/>
      </c>
      <c r="BE814" s="125" t="str">
        <f>IF('2. Enter scores'!BD818&lt;&gt;"",'2. Enter scores'!$B818-'2. Enter scores'!BD818,"")</f>
        <v/>
      </c>
      <c r="BF814" s="125" t="str">
        <f>IF('2. Enter scores'!BE818&lt;&gt;"",'2. Enter scores'!$B818-'2. Enter scores'!BE818,"")</f>
        <v/>
      </c>
      <c r="BG814" s="125" t="str">
        <f>IF('2. Enter scores'!BF818&lt;&gt;"",'2. Enter scores'!$B818-'2. Enter scores'!BF818,"")</f>
        <v/>
      </c>
      <c r="BH814" s="125" t="str">
        <f>IF('2. Enter scores'!BG818&lt;&gt;"",'2. Enter scores'!$B818-'2. Enter scores'!BG818,"")</f>
        <v/>
      </c>
      <c r="BI814" s="125" t="str">
        <f>IF('2. Enter scores'!BH818&lt;&gt;"",'2. Enter scores'!$B818-'2. Enter scores'!BH818,"")</f>
        <v/>
      </c>
      <c r="BJ814" s="125" t="str">
        <f>IF('2. Enter scores'!BI818&lt;&gt;"",'2. Enter scores'!$B818-'2. Enter scores'!BI818,"")</f>
        <v/>
      </c>
      <c r="BK814" s="125" t="str">
        <f>IF('2. Enter scores'!BJ818&lt;&gt;"",'2. Enter scores'!$B818-'2. Enter scores'!BJ818,"")</f>
        <v/>
      </c>
      <c r="BL814" s="125" t="str">
        <f>IF('2. Enter scores'!BK818&lt;&gt;"",'2. Enter scores'!$B818-'2. Enter scores'!BK818,"")</f>
        <v/>
      </c>
      <c r="BM814" s="125" t="str">
        <f>IF('2. Enter scores'!BL818&lt;&gt;"",'2. Enter scores'!$B818-'2. Enter scores'!BL818,"")</f>
        <v/>
      </c>
      <c r="BN814" s="125" t="str">
        <f>IF('2. Enter scores'!BM818&lt;&gt;"",'2. Enter scores'!$B818-'2. Enter scores'!BM818,"")</f>
        <v/>
      </c>
      <c r="BO814" s="125" t="str">
        <f>IF('2. Enter scores'!BN818&lt;&gt;"",'2. Enter scores'!$B818-'2. Enter scores'!BN818,"")</f>
        <v/>
      </c>
      <c r="BP814" s="108">
        <v>1000</v>
      </c>
    </row>
    <row r="815" spans="2:68" x14ac:dyDescent="0.35">
      <c r="B815" s="125" t="str">
        <f>IF('2. Enter scores'!A819&lt;&gt;"",'2. Enter scores'!A819,"")</f>
        <v/>
      </c>
      <c r="H815" s="125" t="str">
        <f>IF('2. Enter scores'!G819&lt;&gt;"",'2. Enter scores'!$B819-'2. Enter scores'!G819,"")</f>
        <v/>
      </c>
      <c r="I815" s="125" t="str">
        <f>IF('2. Enter scores'!H819&lt;&gt;"",'2. Enter scores'!$B819-'2. Enter scores'!H819,"")</f>
        <v/>
      </c>
      <c r="J815" s="125" t="str">
        <f>IF('2. Enter scores'!I819&lt;&gt;"",'2. Enter scores'!$B819-'2. Enter scores'!I819,"")</f>
        <v/>
      </c>
      <c r="K815" s="125" t="str">
        <f>IF('2. Enter scores'!J819&lt;&gt;"",'2. Enter scores'!$B819-'2. Enter scores'!J819,"")</f>
        <v/>
      </c>
      <c r="L815" s="125" t="str">
        <f>IF('2. Enter scores'!K819&lt;&gt;"",'2. Enter scores'!$B819-'2. Enter scores'!K819,"")</f>
        <v/>
      </c>
      <c r="M815" s="125" t="str">
        <f>IF('2. Enter scores'!L819&lt;&gt;"",'2. Enter scores'!$B819-'2. Enter scores'!L819,"")</f>
        <v/>
      </c>
      <c r="N815" s="125" t="str">
        <f>IF('2. Enter scores'!M819&lt;&gt;"",'2. Enter scores'!$B819-'2. Enter scores'!M819,"")</f>
        <v/>
      </c>
      <c r="O815" s="125" t="str">
        <f>IF('2. Enter scores'!N819&lt;&gt;"",'2. Enter scores'!$B819-'2. Enter scores'!N819,"")</f>
        <v/>
      </c>
      <c r="P815" s="125" t="str">
        <f>IF('2. Enter scores'!O819&lt;&gt;"",'2. Enter scores'!$B819-'2. Enter scores'!O819,"")</f>
        <v/>
      </c>
      <c r="Q815" s="125" t="str">
        <f>IF('2. Enter scores'!P819&lt;&gt;"",'2. Enter scores'!$B819-'2. Enter scores'!P819,"")</f>
        <v/>
      </c>
      <c r="R815" s="125" t="str">
        <f>IF('2. Enter scores'!Q819&lt;&gt;"",'2. Enter scores'!$B819-'2. Enter scores'!Q819,"")</f>
        <v/>
      </c>
      <c r="S815" s="125" t="str">
        <f>IF('2. Enter scores'!R819&lt;&gt;"",'2. Enter scores'!$B819-'2. Enter scores'!R819,"")</f>
        <v/>
      </c>
      <c r="T815" s="125" t="str">
        <f>IF('2. Enter scores'!S819&lt;&gt;"",'2. Enter scores'!$B819-'2. Enter scores'!S819,"")</f>
        <v/>
      </c>
      <c r="U815" s="125" t="str">
        <f>IF('2. Enter scores'!T819&lt;&gt;"",'2. Enter scores'!$B819-'2. Enter scores'!T819,"")</f>
        <v/>
      </c>
      <c r="V815" s="125" t="str">
        <f>IF('2. Enter scores'!U819&lt;&gt;"",'2. Enter scores'!$B819-'2. Enter scores'!U819,"")</f>
        <v/>
      </c>
      <c r="W815" s="125" t="str">
        <f>IF('2. Enter scores'!V819&lt;&gt;"",'2. Enter scores'!$B819-'2. Enter scores'!V819,"")</f>
        <v/>
      </c>
      <c r="X815" s="125" t="str">
        <f>IF('2. Enter scores'!W819&lt;&gt;"",'2. Enter scores'!$B819-'2. Enter scores'!W819,"")</f>
        <v/>
      </c>
      <c r="Y815" s="125" t="str">
        <f>IF('2. Enter scores'!X819&lt;&gt;"",'2. Enter scores'!$B819-'2. Enter scores'!X819,"")</f>
        <v/>
      </c>
      <c r="Z815" s="125" t="str">
        <f>IF('2. Enter scores'!Y819&lt;&gt;"",'2. Enter scores'!$B819-'2. Enter scores'!Y819,"")</f>
        <v/>
      </c>
      <c r="AA815" s="125" t="str">
        <f>IF('2. Enter scores'!Z819&lt;&gt;"",'2. Enter scores'!$B819-'2. Enter scores'!Z819,"")</f>
        <v/>
      </c>
      <c r="AB815" s="125" t="str">
        <f>IF('2. Enter scores'!AA819&lt;&gt;"",'2. Enter scores'!$B819-'2. Enter scores'!AA819,"")</f>
        <v/>
      </c>
      <c r="AC815" s="125" t="str">
        <f>IF('2. Enter scores'!AB819&lt;&gt;"",'2. Enter scores'!$B819-'2. Enter scores'!AB819,"")</f>
        <v/>
      </c>
      <c r="AD815" s="125" t="str">
        <f>IF('2. Enter scores'!AC819&lt;&gt;"",'2. Enter scores'!$B819-'2. Enter scores'!AC819,"")</f>
        <v/>
      </c>
      <c r="AE815" s="125" t="str">
        <f>IF('2. Enter scores'!AD819&lt;&gt;"",'2. Enter scores'!$B819-'2. Enter scores'!AD819,"")</f>
        <v/>
      </c>
      <c r="AF815" s="125" t="str">
        <f>IF('2. Enter scores'!AE819&lt;&gt;"",'2. Enter scores'!$B819-'2. Enter scores'!AE819,"")</f>
        <v/>
      </c>
      <c r="AG815" s="125" t="str">
        <f>IF('2. Enter scores'!AF819&lt;&gt;"",'2. Enter scores'!$B819-'2. Enter scores'!AF819,"")</f>
        <v/>
      </c>
      <c r="AH815" s="125" t="str">
        <f>IF('2. Enter scores'!AG819&lt;&gt;"",'2. Enter scores'!$B819-'2. Enter scores'!AG819,"")</f>
        <v/>
      </c>
      <c r="AI815" s="125" t="str">
        <f>IF('2. Enter scores'!AH819&lt;&gt;"",'2. Enter scores'!$B819-'2. Enter scores'!AH819,"")</f>
        <v/>
      </c>
      <c r="AJ815" s="125" t="str">
        <f>IF('2. Enter scores'!AI819&lt;&gt;"",'2. Enter scores'!$B819-'2. Enter scores'!AI819,"")</f>
        <v/>
      </c>
      <c r="AK815" s="125" t="str">
        <f>IF('2. Enter scores'!AJ819&lt;&gt;"",'2. Enter scores'!$B819-'2. Enter scores'!AJ819,"")</f>
        <v/>
      </c>
      <c r="AL815" s="125" t="str">
        <f>IF('2. Enter scores'!AK819&lt;&gt;"",'2. Enter scores'!$B819-'2. Enter scores'!AK819,"")</f>
        <v/>
      </c>
      <c r="AM815" s="125" t="str">
        <f>IF('2. Enter scores'!AL819&lt;&gt;"",'2. Enter scores'!$B819-'2. Enter scores'!AL819,"")</f>
        <v/>
      </c>
      <c r="AN815" s="125" t="str">
        <f>IF('2. Enter scores'!AM819&lt;&gt;"",'2. Enter scores'!$B819-'2. Enter scores'!AM819,"")</f>
        <v/>
      </c>
      <c r="AO815" s="125" t="str">
        <f>IF('2. Enter scores'!AN819&lt;&gt;"",'2. Enter scores'!$B819-'2. Enter scores'!AN819,"")</f>
        <v/>
      </c>
      <c r="AP815" s="125" t="str">
        <f>IF('2. Enter scores'!AO819&lt;&gt;"",'2. Enter scores'!$B819-'2. Enter scores'!AO819,"")</f>
        <v/>
      </c>
      <c r="AQ815" s="125" t="str">
        <f>IF('2. Enter scores'!AP819&lt;&gt;"",'2. Enter scores'!$B819-'2. Enter scores'!AP819,"")</f>
        <v/>
      </c>
      <c r="AR815" s="125" t="str">
        <f>IF('2. Enter scores'!AQ819&lt;&gt;"",'2. Enter scores'!$B819-'2. Enter scores'!AQ819,"")</f>
        <v/>
      </c>
      <c r="AS815" s="125" t="str">
        <f>IF('2. Enter scores'!AR819&lt;&gt;"",'2. Enter scores'!$B819-'2. Enter scores'!AR819,"")</f>
        <v/>
      </c>
      <c r="AT815" s="125" t="str">
        <f>IF('2. Enter scores'!AS819&lt;&gt;"",'2. Enter scores'!$B819-'2. Enter scores'!AS819,"")</f>
        <v/>
      </c>
      <c r="AU815" s="125" t="str">
        <f>IF('2. Enter scores'!AT819&lt;&gt;"",'2. Enter scores'!$B819-'2. Enter scores'!AT819,"")</f>
        <v/>
      </c>
      <c r="AV815" s="125" t="str">
        <f>IF('2. Enter scores'!AU819&lt;&gt;"",'2. Enter scores'!$B819-'2. Enter scores'!AU819,"")</f>
        <v/>
      </c>
      <c r="AW815" s="125" t="str">
        <f>IF('2. Enter scores'!AV819&lt;&gt;"",'2. Enter scores'!$B819-'2. Enter scores'!AV819,"")</f>
        <v/>
      </c>
      <c r="AX815" s="125" t="str">
        <f>IF('2. Enter scores'!AW819&lt;&gt;"",'2. Enter scores'!$B819-'2. Enter scores'!AW819,"")</f>
        <v/>
      </c>
      <c r="AY815" s="125" t="str">
        <f>IF('2. Enter scores'!AX819&lt;&gt;"",'2. Enter scores'!$B819-'2. Enter scores'!AX819,"")</f>
        <v/>
      </c>
      <c r="AZ815" s="125" t="str">
        <f>IF('2. Enter scores'!AY819&lt;&gt;"",'2. Enter scores'!$B819-'2. Enter scores'!AY819,"")</f>
        <v/>
      </c>
      <c r="BA815" s="125" t="str">
        <f>IF('2. Enter scores'!AZ819&lt;&gt;"",'2. Enter scores'!$B819-'2. Enter scores'!AZ819,"")</f>
        <v/>
      </c>
      <c r="BB815" s="125" t="str">
        <f>IF('2. Enter scores'!BA819&lt;&gt;"",'2. Enter scores'!$B819-'2. Enter scores'!BA819,"")</f>
        <v/>
      </c>
      <c r="BC815" s="125" t="str">
        <f>IF('2. Enter scores'!BB819&lt;&gt;"",'2. Enter scores'!$B819-'2. Enter scores'!BB819,"")</f>
        <v/>
      </c>
      <c r="BD815" s="125" t="str">
        <f>IF('2. Enter scores'!BC819&lt;&gt;"",'2. Enter scores'!$B819-'2. Enter scores'!BC819,"")</f>
        <v/>
      </c>
      <c r="BE815" s="125" t="str">
        <f>IF('2. Enter scores'!BD819&lt;&gt;"",'2. Enter scores'!$B819-'2. Enter scores'!BD819,"")</f>
        <v/>
      </c>
      <c r="BF815" s="125" t="str">
        <f>IF('2. Enter scores'!BE819&lt;&gt;"",'2. Enter scores'!$B819-'2. Enter scores'!BE819,"")</f>
        <v/>
      </c>
      <c r="BG815" s="125" t="str">
        <f>IF('2. Enter scores'!BF819&lt;&gt;"",'2. Enter scores'!$B819-'2. Enter scores'!BF819,"")</f>
        <v/>
      </c>
      <c r="BH815" s="125" t="str">
        <f>IF('2. Enter scores'!BG819&lt;&gt;"",'2. Enter scores'!$B819-'2. Enter scores'!BG819,"")</f>
        <v/>
      </c>
      <c r="BI815" s="125" t="str">
        <f>IF('2. Enter scores'!BH819&lt;&gt;"",'2. Enter scores'!$B819-'2. Enter scores'!BH819,"")</f>
        <v/>
      </c>
      <c r="BJ815" s="125" t="str">
        <f>IF('2. Enter scores'!BI819&lt;&gt;"",'2. Enter scores'!$B819-'2. Enter scores'!BI819,"")</f>
        <v/>
      </c>
      <c r="BK815" s="125" t="str">
        <f>IF('2. Enter scores'!BJ819&lt;&gt;"",'2. Enter scores'!$B819-'2. Enter scores'!BJ819,"")</f>
        <v/>
      </c>
      <c r="BL815" s="125" t="str">
        <f>IF('2. Enter scores'!BK819&lt;&gt;"",'2. Enter scores'!$B819-'2. Enter scores'!BK819,"")</f>
        <v/>
      </c>
      <c r="BM815" s="125" t="str">
        <f>IF('2. Enter scores'!BL819&lt;&gt;"",'2. Enter scores'!$B819-'2. Enter scores'!BL819,"")</f>
        <v/>
      </c>
      <c r="BN815" s="125" t="str">
        <f>IF('2. Enter scores'!BM819&lt;&gt;"",'2. Enter scores'!$B819-'2. Enter scores'!BM819,"")</f>
        <v/>
      </c>
      <c r="BO815" s="125" t="str">
        <f>IF('2. Enter scores'!BN819&lt;&gt;"",'2. Enter scores'!$B819-'2. Enter scores'!BN819,"")</f>
        <v/>
      </c>
      <c r="BP815" s="108">
        <v>1000</v>
      </c>
    </row>
    <row r="816" spans="2:68" x14ac:dyDescent="0.35">
      <c r="B816" s="125" t="str">
        <f>IF('2. Enter scores'!A820&lt;&gt;"",'2. Enter scores'!A820,"")</f>
        <v/>
      </c>
      <c r="H816" s="125" t="str">
        <f>IF('2. Enter scores'!G820&lt;&gt;"",'2. Enter scores'!$B820-'2. Enter scores'!G820,"")</f>
        <v/>
      </c>
      <c r="I816" s="125" t="str">
        <f>IF('2. Enter scores'!H820&lt;&gt;"",'2. Enter scores'!$B820-'2. Enter scores'!H820,"")</f>
        <v/>
      </c>
      <c r="J816" s="125" t="str">
        <f>IF('2. Enter scores'!I820&lt;&gt;"",'2. Enter scores'!$B820-'2. Enter scores'!I820,"")</f>
        <v/>
      </c>
      <c r="K816" s="125" t="str">
        <f>IF('2. Enter scores'!J820&lt;&gt;"",'2. Enter scores'!$B820-'2. Enter scores'!J820,"")</f>
        <v/>
      </c>
      <c r="L816" s="125" t="str">
        <f>IF('2. Enter scores'!K820&lt;&gt;"",'2. Enter scores'!$B820-'2. Enter scores'!K820,"")</f>
        <v/>
      </c>
      <c r="M816" s="125" t="str">
        <f>IF('2. Enter scores'!L820&lt;&gt;"",'2. Enter scores'!$B820-'2. Enter scores'!L820,"")</f>
        <v/>
      </c>
      <c r="N816" s="125" t="str">
        <f>IF('2. Enter scores'!M820&lt;&gt;"",'2. Enter scores'!$B820-'2. Enter scores'!M820,"")</f>
        <v/>
      </c>
      <c r="O816" s="125" t="str">
        <f>IF('2. Enter scores'!N820&lt;&gt;"",'2. Enter scores'!$B820-'2. Enter scores'!N820,"")</f>
        <v/>
      </c>
      <c r="P816" s="125" t="str">
        <f>IF('2. Enter scores'!O820&lt;&gt;"",'2. Enter scores'!$B820-'2. Enter scores'!O820,"")</f>
        <v/>
      </c>
      <c r="Q816" s="125" t="str">
        <f>IF('2. Enter scores'!P820&lt;&gt;"",'2. Enter scores'!$B820-'2. Enter scores'!P820,"")</f>
        <v/>
      </c>
      <c r="R816" s="125" t="str">
        <f>IF('2. Enter scores'!Q820&lt;&gt;"",'2. Enter scores'!$B820-'2. Enter scores'!Q820,"")</f>
        <v/>
      </c>
      <c r="S816" s="125" t="str">
        <f>IF('2. Enter scores'!R820&lt;&gt;"",'2. Enter scores'!$B820-'2. Enter scores'!R820,"")</f>
        <v/>
      </c>
      <c r="T816" s="125" t="str">
        <f>IF('2. Enter scores'!S820&lt;&gt;"",'2. Enter scores'!$B820-'2. Enter scores'!S820,"")</f>
        <v/>
      </c>
      <c r="U816" s="125" t="str">
        <f>IF('2. Enter scores'!T820&lt;&gt;"",'2. Enter scores'!$B820-'2. Enter scores'!T820,"")</f>
        <v/>
      </c>
      <c r="V816" s="125" t="str">
        <f>IF('2. Enter scores'!U820&lt;&gt;"",'2. Enter scores'!$B820-'2. Enter scores'!U820,"")</f>
        <v/>
      </c>
      <c r="W816" s="125" t="str">
        <f>IF('2. Enter scores'!V820&lt;&gt;"",'2. Enter scores'!$B820-'2. Enter scores'!V820,"")</f>
        <v/>
      </c>
      <c r="X816" s="125" t="str">
        <f>IF('2. Enter scores'!W820&lt;&gt;"",'2. Enter scores'!$B820-'2. Enter scores'!W820,"")</f>
        <v/>
      </c>
      <c r="Y816" s="125" t="str">
        <f>IF('2. Enter scores'!X820&lt;&gt;"",'2. Enter scores'!$B820-'2. Enter scores'!X820,"")</f>
        <v/>
      </c>
      <c r="Z816" s="125" t="str">
        <f>IF('2. Enter scores'!Y820&lt;&gt;"",'2. Enter scores'!$B820-'2. Enter scores'!Y820,"")</f>
        <v/>
      </c>
      <c r="AA816" s="125" t="str">
        <f>IF('2. Enter scores'!Z820&lt;&gt;"",'2. Enter scores'!$B820-'2. Enter scores'!Z820,"")</f>
        <v/>
      </c>
      <c r="AB816" s="125" t="str">
        <f>IF('2. Enter scores'!AA820&lt;&gt;"",'2. Enter scores'!$B820-'2. Enter scores'!AA820,"")</f>
        <v/>
      </c>
      <c r="AC816" s="125" t="str">
        <f>IF('2. Enter scores'!AB820&lt;&gt;"",'2. Enter scores'!$B820-'2. Enter scores'!AB820,"")</f>
        <v/>
      </c>
      <c r="AD816" s="125" t="str">
        <f>IF('2. Enter scores'!AC820&lt;&gt;"",'2. Enter scores'!$B820-'2. Enter scores'!AC820,"")</f>
        <v/>
      </c>
      <c r="AE816" s="125" t="str">
        <f>IF('2. Enter scores'!AD820&lt;&gt;"",'2. Enter scores'!$B820-'2. Enter scores'!AD820,"")</f>
        <v/>
      </c>
      <c r="AF816" s="125" t="str">
        <f>IF('2. Enter scores'!AE820&lt;&gt;"",'2. Enter scores'!$B820-'2. Enter scores'!AE820,"")</f>
        <v/>
      </c>
      <c r="AG816" s="125" t="str">
        <f>IF('2. Enter scores'!AF820&lt;&gt;"",'2. Enter scores'!$B820-'2. Enter scores'!AF820,"")</f>
        <v/>
      </c>
      <c r="AH816" s="125" t="str">
        <f>IF('2. Enter scores'!AG820&lt;&gt;"",'2. Enter scores'!$B820-'2. Enter scores'!AG820,"")</f>
        <v/>
      </c>
      <c r="AI816" s="125" t="str">
        <f>IF('2. Enter scores'!AH820&lt;&gt;"",'2. Enter scores'!$B820-'2. Enter scores'!AH820,"")</f>
        <v/>
      </c>
      <c r="AJ816" s="125" t="str">
        <f>IF('2. Enter scores'!AI820&lt;&gt;"",'2. Enter scores'!$B820-'2. Enter scores'!AI820,"")</f>
        <v/>
      </c>
      <c r="AK816" s="125" t="str">
        <f>IF('2. Enter scores'!AJ820&lt;&gt;"",'2. Enter scores'!$B820-'2. Enter scores'!AJ820,"")</f>
        <v/>
      </c>
      <c r="AL816" s="125" t="str">
        <f>IF('2. Enter scores'!AK820&lt;&gt;"",'2. Enter scores'!$B820-'2. Enter scores'!AK820,"")</f>
        <v/>
      </c>
      <c r="AM816" s="125" t="str">
        <f>IF('2. Enter scores'!AL820&lt;&gt;"",'2. Enter scores'!$B820-'2. Enter scores'!AL820,"")</f>
        <v/>
      </c>
      <c r="AN816" s="125" t="str">
        <f>IF('2. Enter scores'!AM820&lt;&gt;"",'2. Enter scores'!$B820-'2. Enter scores'!AM820,"")</f>
        <v/>
      </c>
      <c r="AO816" s="125" t="str">
        <f>IF('2. Enter scores'!AN820&lt;&gt;"",'2. Enter scores'!$B820-'2. Enter scores'!AN820,"")</f>
        <v/>
      </c>
      <c r="AP816" s="125" t="str">
        <f>IF('2. Enter scores'!AO820&lt;&gt;"",'2. Enter scores'!$B820-'2. Enter scores'!AO820,"")</f>
        <v/>
      </c>
      <c r="AQ816" s="125" t="str">
        <f>IF('2. Enter scores'!AP820&lt;&gt;"",'2. Enter scores'!$B820-'2. Enter scores'!AP820,"")</f>
        <v/>
      </c>
      <c r="AR816" s="125" t="str">
        <f>IF('2. Enter scores'!AQ820&lt;&gt;"",'2. Enter scores'!$B820-'2. Enter scores'!AQ820,"")</f>
        <v/>
      </c>
      <c r="AS816" s="125" t="str">
        <f>IF('2. Enter scores'!AR820&lt;&gt;"",'2. Enter scores'!$B820-'2. Enter scores'!AR820,"")</f>
        <v/>
      </c>
      <c r="AT816" s="125" t="str">
        <f>IF('2. Enter scores'!AS820&lt;&gt;"",'2. Enter scores'!$B820-'2. Enter scores'!AS820,"")</f>
        <v/>
      </c>
      <c r="AU816" s="125" t="str">
        <f>IF('2. Enter scores'!AT820&lt;&gt;"",'2. Enter scores'!$B820-'2. Enter scores'!AT820,"")</f>
        <v/>
      </c>
      <c r="AV816" s="125" t="str">
        <f>IF('2. Enter scores'!AU820&lt;&gt;"",'2. Enter scores'!$B820-'2. Enter scores'!AU820,"")</f>
        <v/>
      </c>
      <c r="AW816" s="125" t="str">
        <f>IF('2. Enter scores'!AV820&lt;&gt;"",'2. Enter scores'!$B820-'2. Enter scores'!AV820,"")</f>
        <v/>
      </c>
      <c r="AX816" s="125" t="str">
        <f>IF('2. Enter scores'!AW820&lt;&gt;"",'2. Enter scores'!$B820-'2. Enter scores'!AW820,"")</f>
        <v/>
      </c>
      <c r="AY816" s="125" t="str">
        <f>IF('2. Enter scores'!AX820&lt;&gt;"",'2. Enter scores'!$B820-'2. Enter scores'!AX820,"")</f>
        <v/>
      </c>
      <c r="AZ816" s="125" t="str">
        <f>IF('2. Enter scores'!AY820&lt;&gt;"",'2. Enter scores'!$B820-'2. Enter scores'!AY820,"")</f>
        <v/>
      </c>
      <c r="BA816" s="125" t="str">
        <f>IF('2. Enter scores'!AZ820&lt;&gt;"",'2. Enter scores'!$B820-'2. Enter scores'!AZ820,"")</f>
        <v/>
      </c>
      <c r="BB816" s="125" t="str">
        <f>IF('2. Enter scores'!BA820&lt;&gt;"",'2. Enter scores'!$B820-'2. Enter scores'!BA820,"")</f>
        <v/>
      </c>
      <c r="BC816" s="125" t="str">
        <f>IF('2. Enter scores'!BB820&lt;&gt;"",'2. Enter scores'!$B820-'2. Enter scores'!BB820,"")</f>
        <v/>
      </c>
      <c r="BD816" s="125" t="str">
        <f>IF('2. Enter scores'!BC820&lt;&gt;"",'2. Enter scores'!$B820-'2. Enter scores'!BC820,"")</f>
        <v/>
      </c>
      <c r="BE816" s="125" t="str">
        <f>IF('2. Enter scores'!BD820&lt;&gt;"",'2. Enter scores'!$B820-'2. Enter scores'!BD820,"")</f>
        <v/>
      </c>
      <c r="BF816" s="125" t="str">
        <f>IF('2. Enter scores'!BE820&lt;&gt;"",'2. Enter scores'!$B820-'2. Enter scores'!BE820,"")</f>
        <v/>
      </c>
      <c r="BG816" s="125" t="str">
        <f>IF('2. Enter scores'!BF820&lt;&gt;"",'2. Enter scores'!$B820-'2. Enter scores'!BF820,"")</f>
        <v/>
      </c>
      <c r="BH816" s="125" t="str">
        <f>IF('2. Enter scores'!BG820&lt;&gt;"",'2. Enter scores'!$B820-'2. Enter scores'!BG820,"")</f>
        <v/>
      </c>
      <c r="BI816" s="125" t="str">
        <f>IF('2. Enter scores'!BH820&lt;&gt;"",'2. Enter scores'!$B820-'2. Enter scores'!BH820,"")</f>
        <v/>
      </c>
      <c r="BJ816" s="125" t="str">
        <f>IF('2. Enter scores'!BI820&lt;&gt;"",'2. Enter scores'!$B820-'2. Enter scores'!BI820,"")</f>
        <v/>
      </c>
      <c r="BK816" s="125" t="str">
        <f>IF('2. Enter scores'!BJ820&lt;&gt;"",'2. Enter scores'!$B820-'2. Enter scores'!BJ820,"")</f>
        <v/>
      </c>
      <c r="BL816" s="125" t="str">
        <f>IF('2. Enter scores'!BK820&lt;&gt;"",'2. Enter scores'!$B820-'2. Enter scores'!BK820,"")</f>
        <v/>
      </c>
      <c r="BM816" s="125" t="str">
        <f>IF('2. Enter scores'!BL820&lt;&gt;"",'2. Enter scores'!$B820-'2. Enter scores'!BL820,"")</f>
        <v/>
      </c>
      <c r="BN816" s="125" t="str">
        <f>IF('2. Enter scores'!BM820&lt;&gt;"",'2. Enter scores'!$B820-'2. Enter scores'!BM820,"")</f>
        <v/>
      </c>
      <c r="BO816" s="125" t="str">
        <f>IF('2. Enter scores'!BN820&lt;&gt;"",'2. Enter scores'!$B820-'2. Enter scores'!BN820,"")</f>
        <v/>
      </c>
      <c r="BP816" s="108">
        <v>1000</v>
      </c>
    </row>
    <row r="817" spans="2:68" x14ac:dyDescent="0.35">
      <c r="B817" s="125" t="str">
        <f>IF('2. Enter scores'!A821&lt;&gt;"",'2. Enter scores'!A821,"")</f>
        <v/>
      </c>
      <c r="H817" s="125" t="str">
        <f>IF('2. Enter scores'!G821&lt;&gt;"",'2. Enter scores'!$B821-'2. Enter scores'!G821,"")</f>
        <v/>
      </c>
      <c r="I817" s="125" t="str">
        <f>IF('2. Enter scores'!H821&lt;&gt;"",'2. Enter scores'!$B821-'2. Enter scores'!H821,"")</f>
        <v/>
      </c>
      <c r="J817" s="125" t="str">
        <f>IF('2. Enter scores'!I821&lt;&gt;"",'2. Enter scores'!$B821-'2. Enter scores'!I821,"")</f>
        <v/>
      </c>
      <c r="K817" s="125" t="str">
        <f>IF('2. Enter scores'!J821&lt;&gt;"",'2. Enter scores'!$B821-'2. Enter scores'!J821,"")</f>
        <v/>
      </c>
      <c r="L817" s="125" t="str">
        <f>IF('2. Enter scores'!K821&lt;&gt;"",'2. Enter scores'!$B821-'2. Enter scores'!K821,"")</f>
        <v/>
      </c>
      <c r="M817" s="125" t="str">
        <f>IF('2. Enter scores'!L821&lt;&gt;"",'2. Enter scores'!$B821-'2. Enter scores'!L821,"")</f>
        <v/>
      </c>
      <c r="N817" s="125" t="str">
        <f>IF('2. Enter scores'!M821&lt;&gt;"",'2. Enter scores'!$B821-'2. Enter scores'!M821,"")</f>
        <v/>
      </c>
      <c r="O817" s="125" t="str">
        <f>IF('2. Enter scores'!N821&lt;&gt;"",'2. Enter scores'!$B821-'2. Enter scores'!N821,"")</f>
        <v/>
      </c>
      <c r="P817" s="125" t="str">
        <f>IF('2. Enter scores'!O821&lt;&gt;"",'2. Enter scores'!$B821-'2. Enter scores'!O821,"")</f>
        <v/>
      </c>
      <c r="Q817" s="125" t="str">
        <f>IF('2. Enter scores'!P821&lt;&gt;"",'2. Enter scores'!$B821-'2. Enter scores'!P821,"")</f>
        <v/>
      </c>
      <c r="R817" s="125" t="str">
        <f>IF('2. Enter scores'!Q821&lt;&gt;"",'2. Enter scores'!$B821-'2. Enter scores'!Q821,"")</f>
        <v/>
      </c>
      <c r="S817" s="125" t="str">
        <f>IF('2. Enter scores'!R821&lt;&gt;"",'2. Enter scores'!$B821-'2. Enter scores'!R821,"")</f>
        <v/>
      </c>
      <c r="T817" s="125" t="str">
        <f>IF('2. Enter scores'!S821&lt;&gt;"",'2. Enter scores'!$B821-'2. Enter scores'!S821,"")</f>
        <v/>
      </c>
      <c r="U817" s="125" t="str">
        <f>IF('2. Enter scores'!T821&lt;&gt;"",'2. Enter scores'!$B821-'2. Enter scores'!T821,"")</f>
        <v/>
      </c>
      <c r="V817" s="125" t="str">
        <f>IF('2. Enter scores'!U821&lt;&gt;"",'2. Enter scores'!$B821-'2. Enter scores'!U821,"")</f>
        <v/>
      </c>
      <c r="W817" s="125" t="str">
        <f>IF('2. Enter scores'!V821&lt;&gt;"",'2. Enter scores'!$B821-'2. Enter scores'!V821,"")</f>
        <v/>
      </c>
      <c r="X817" s="125" t="str">
        <f>IF('2. Enter scores'!W821&lt;&gt;"",'2. Enter scores'!$B821-'2. Enter scores'!W821,"")</f>
        <v/>
      </c>
      <c r="Y817" s="125" t="str">
        <f>IF('2. Enter scores'!X821&lt;&gt;"",'2. Enter scores'!$B821-'2. Enter scores'!X821,"")</f>
        <v/>
      </c>
      <c r="Z817" s="125" t="str">
        <f>IF('2. Enter scores'!Y821&lt;&gt;"",'2. Enter scores'!$B821-'2. Enter scores'!Y821,"")</f>
        <v/>
      </c>
      <c r="AA817" s="125" t="str">
        <f>IF('2. Enter scores'!Z821&lt;&gt;"",'2. Enter scores'!$B821-'2. Enter scores'!Z821,"")</f>
        <v/>
      </c>
      <c r="AB817" s="125" t="str">
        <f>IF('2. Enter scores'!AA821&lt;&gt;"",'2. Enter scores'!$B821-'2. Enter scores'!AA821,"")</f>
        <v/>
      </c>
      <c r="AC817" s="125" t="str">
        <f>IF('2. Enter scores'!AB821&lt;&gt;"",'2. Enter scores'!$B821-'2. Enter scores'!AB821,"")</f>
        <v/>
      </c>
      <c r="AD817" s="125" t="str">
        <f>IF('2. Enter scores'!AC821&lt;&gt;"",'2. Enter scores'!$B821-'2. Enter scores'!AC821,"")</f>
        <v/>
      </c>
      <c r="AE817" s="125" t="str">
        <f>IF('2. Enter scores'!AD821&lt;&gt;"",'2. Enter scores'!$B821-'2. Enter scores'!AD821,"")</f>
        <v/>
      </c>
      <c r="AF817" s="125" t="str">
        <f>IF('2. Enter scores'!AE821&lt;&gt;"",'2. Enter scores'!$B821-'2. Enter scores'!AE821,"")</f>
        <v/>
      </c>
      <c r="AG817" s="125" t="str">
        <f>IF('2. Enter scores'!AF821&lt;&gt;"",'2. Enter scores'!$B821-'2. Enter scores'!AF821,"")</f>
        <v/>
      </c>
      <c r="AH817" s="125" t="str">
        <f>IF('2. Enter scores'!AG821&lt;&gt;"",'2. Enter scores'!$B821-'2. Enter scores'!AG821,"")</f>
        <v/>
      </c>
      <c r="AI817" s="125" t="str">
        <f>IF('2. Enter scores'!AH821&lt;&gt;"",'2. Enter scores'!$B821-'2. Enter scores'!AH821,"")</f>
        <v/>
      </c>
      <c r="AJ817" s="125" t="str">
        <f>IF('2. Enter scores'!AI821&lt;&gt;"",'2. Enter scores'!$B821-'2. Enter scores'!AI821,"")</f>
        <v/>
      </c>
      <c r="AK817" s="125" t="str">
        <f>IF('2. Enter scores'!AJ821&lt;&gt;"",'2. Enter scores'!$B821-'2. Enter scores'!AJ821,"")</f>
        <v/>
      </c>
      <c r="AL817" s="125" t="str">
        <f>IF('2. Enter scores'!AK821&lt;&gt;"",'2. Enter scores'!$B821-'2. Enter scores'!AK821,"")</f>
        <v/>
      </c>
      <c r="AM817" s="125" t="str">
        <f>IF('2. Enter scores'!AL821&lt;&gt;"",'2. Enter scores'!$B821-'2. Enter scores'!AL821,"")</f>
        <v/>
      </c>
      <c r="AN817" s="125" t="str">
        <f>IF('2. Enter scores'!AM821&lt;&gt;"",'2. Enter scores'!$B821-'2. Enter scores'!AM821,"")</f>
        <v/>
      </c>
      <c r="AO817" s="125" t="str">
        <f>IF('2. Enter scores'!AN821&lt;&gt;"",'2. Enter scores'!$B821-'2. Enter scores'!AN821,"")</f>
        <v/>
      </c>
      <c r="AP817" s="125" t="str">
        <f>IF('2. Enter scores'!AO821&lt;&gt;"",'2. Enter scores'!$B821-'2. Enter scores'!AO821,"")</f>
        <v/>
      </c>
      <c r="AQ817" s="125" t="str">
        <f>IF('2. Enter scores'!AP821&lt;&gt;"",'2. Enter scores'!$B821-'2. Enter scores'!AP821,"")</f>
        <v/>
      </c>
      <c r="AR817" s="125" t="str">
        <f>IF('2. Enter scores'!AQ821&lt;&gt;"",'2. Enter scores'!$B821-'2. Enter scores'!AQ821,"")</f>
        <v/>
      </c>
      <c r="AS817" s="125" t="str">
        <f>IF('2. Enter scores'!AR821&lt;&gt;"",'2. Enter scores'!$B821-'2. Enter scores'!AR821,"")</f>
        <v/>
      </c>
      <c r="AT817" s="125" t="str">
        <f>IF('2. Enter scores'!AS821&lt;&gt;"",'2. Enter scores'!$B821-'2. Enter scores'!AS821,"")</f>
        <v/>
      </c>
      <c r="AU817" s="125" t="str">
        <f>IF('2. Enter scores'!AT821&lt;&gt;"",'2. Enter scores'!$B821-'2. Enter scores'!AT821,"")</f>
        <v/>
      </c>
      <c r="AV817" s="125" t="str">
        <f>IF('2. Enter scores'!AU821&lt;&gt;"",'2. Enter scores'!$B821-'2. Enter scores'!AU821,"")</f>
        <v/>
      </c>
      <c r="AW817" s="125" t="str">
        <f>IF('2. Enter scores'!AV821&lt;&gt;"",'2. Enter scores'!$B821-'2. Enter scores'!AV821,"")</f>
        <v/>
      </c>
      <c r="AX817" s="125" t="str">
        <f>IF('2. Enter scores'!AW821&lt;&gt;"",'2. Enter scores'!$B821-'2. Enter scores'!AW821,"")</f>
        <v/>
      </c>
      <c r="AY817" s="125" t="str">
        <f>IF('2. Enter scores'!AX821&lt;&gt;"",'2. Enter scores'!$B821-'2. Enter scores'!AX821,"")</f>
        <v/>
      </c>
      <c r="AZ817" s="125" t="str">
        <f>IF('2. Enter scores'!AY821&lt;&gt;"",'2. Enter scores'!$B821-'2. Enter scores'!AY821,"")</f>
        <v/>
      </c>
      <c r="BA817" s="125" t="str">
        <f>IF('2. Enter scores'!AZ821&lt;&gt;"",'2. Enter scores'!$B821-'2. Enter scores'!AZ821,"")</f>
        <v/>
      </c>
      <c r="BB817" s="125" t="str">
        <f>IF('2. Enter scores'!BA821&lt;&gt;"",'2. Enter scores'!$B821-'2. Enter scores'!BA821,"")</f>
        <v/>
      </c>
      <c r="BC817" s="125" t="str">
        <f>IF('2. Enter scores'!BB821&lt;&gt;"",'2. Enter scores'!$B821-'2. Enter scores'!BB821,"")</f>
        <v/>
      </c>
      <c r="BD817" s="125" t="str">
        <f>IF('2. Enter scores'!BC821&lt;&gt;"",'2. Enter scores'!$B821-'2. Enter scores'!BC821,"")</f>
        <v/>
      </c>
      <c r="BE817" s="125" t="str">
        <f>IF('2. Enter scores'!BD821&lt;&gt;"",'2. Enter scores'!$B821-'2. Enter scores'!BD821,"")</f>
        <v/>
      </c>
      <c r="BF817" s="125" t="str">
        <f>IF('2. Enter scores'!BE821&lt;&gt;"",'2. Enter scores'!$B821-'2. Enter scores'!BE821,"")</f>
        <v/>
      </c>
      <c r="BG817" s="125" t="str">
        <f>IF('2. Enter scores'!BF821&lt;&gt;"",'2. Enter scores'!$B821-'2. Enter scores'!BF821,"")</f>
        <v/>
      </c>
      <c r="BH817" s="125" t="str">
        <f>IF('2. Enter scores'!BG821&lt;&gt;"",'2. Enter scores'!$B821-'2. Enter scores'!BG821,"")</f>
        <v/>
      </c>
      <c r="BI817" s="125" t="str">
        <f>IF('2. Enter scores'!BH821&lt;&gt;"",'2. Enter scores'!$B821-'2. Enter scores'!BH821,"")</f>
        <v/>
      </c>
      <c r="BJ817" s="125" t="str">
        <f>IF('2. Enter scores'!BI821&lt;&gt;"",'2. Enter scores'!$B821-'2. Enter scores'!BI821,"")</f>
        <v/>
      </c>
      <c r="BK817" s="125" t="str">
        <f>IF('2. Enter scores'!BJ821&lt;&gt;"",'2. Enter scores'!$B821-'2. Enter scores'!BJ821,"")</f>
        <v/>
      </c>
      <c r="BL817" s="125" t="str">
        <f>IF('2. Enter scores'!BK821&lt;&gt;"",'2. Enter scores'!$B821-'2. Enter scores'!BK821,"")</f>
        <v/>
      </c>
      <c r="BM817" s="125" t="str">
        <f>IF('2. Enter scores'!BL821&lt;&gt;"",'2. Enter scores'!$B821-'2. Enter scores'!BL821,"")</f>
        <v/>
      </c>
      <c r="BN817" s="125" t="str">
        <f>IF('2. Enter scores'!BM821&lt;&gt;"",'2. Enter scores'!$B821-'2. Enter scores'!BM821,"")</f>
        <v/>
      </c>
      <c r="BO817" s="125" t="str">
        <f>IF('2. Enter scores'!BN821&lt;&gt;"",'2. Enter scores'!$B821-'2. Enter scores'!BN821,"")</f>
        <v/>
      </c>
      <c r="BP817" s="108">
        <v>1000</v>
      </c>
    </row>
    <row r="818" spans="2:68" x14ac:dyDescent="0.35">
      <c r="B818" s="125" t="str">
        <f>IF('2. Enter scores'!A822&lt;&gt;"",'2. Enter scores'!A822,"")</f>
        <v/>
      </c>
      <c r="H818" s="125" t="str">
        <f>IF('2. Enter scores'!G822&lt;&gt;"",'2. Enter scores'!$B822-'2. Enter scores'!G822,"")</f>
        <v/>
      </c>
      <c r="I818" s="125" t="str">
        <f>IF('2. Enter scores'!H822&lt;&gt;"",'2. Enter scores'!$B822-'2. Enter scores'!H822,"")</f>
        <v/>
      </c>
      <c r="J818" s="125" t="str">
        <f>IF('2. Enter scores'!I822&lt;&gt;"",'2. Enter scores'!$B822-'2. Enter scores'!I822,"")</f>
        <v/>
      </c>
      <c r="K818" s="125" t="str">
        <f>IF('2. Enter scores'!J822&lt;&gt;"",'2. Enter scores'!$B822-'2. Enter scores'!J822,"")</f>
        <v/>
      </c>
      <c r="L818" s="125" t="str">
        <f>IF('2. Enter scores'!K822&lt;&gt;"",'2. Enter scores'!$B822-'2. Enter scores'!K822,"")</f>
        <v/>
      </c>
      <c r="M818" s="125" t="str">
        <f>IF('2. Enter scores'!L822&lt;&gt;"",'2. Enter scores'!$B822-'2. Enter scores'!L822,"")</f>
        <v/>
      </c>
      <c r="N818" s="125" t="str">
        <f>IF('2. Enter scores'!M822&lt;&gt;"",'2. Enter scores'!$B822-'2. Enter scores'!M822,"")</f>
        <v/>
      </c>
      <c r="O818" s="125" t="str">
        <f>IF('2. Enter scores'!N822&lt;&gt;"",'2. Enter scores'!$B822-'2. Enter scores'!N822,"")</f>
        <v/>
      </c>
      <c r="P818" s="125" t="str">
        <f>IF('2. Enter scores'!O822&lt;&gt;"",'2. Enter scores'!$B822-'2. Enter scores'!O822,"")</f>
        <v/>
      </c>
      <c r="Q818" s="125" t="str">
        <f>IF('2. Enter scores'!P822&lt;&gt;"",'2. Enter scores'!$B822-'2. Enter scores'!P822,"")</f>
        <v/>
      </c>
      <c r="R818" s="125" t="str">
        <f>IF('2. Enter scores'!Q822&lt;&gt;"",'2. Enter scores'!$B822-'2. Enter scores'!Q822,"")</f>
        <v/>
      </c>
      <c r="S818" s="125" t="str">
        <f>IF('2. Enter scores'!R822&lt;&gt;"",'2. Enter scores'!$B822-'2. Enter scores'!R822,"")</f>
        <v/>
      </c>
      <c r="T818" s="125" t="str">
        <f>IF('2. Enter scores'!S822&lt;&gt;"",'2. Enter scores'!$B822-'2. Enter scores'!S822,"")</f>
        <v/>
      </c>
      <c r="U818" s="125" t="str">
        <f>IF('2. Enter scores'!T822&lt;&gt;"",'2. Enter scores'!$B822-'2. Enter scores'!T822,"")</f>
        <v/>
      </c>
      <c r="V818" s="125" t="str">
        <f>IF('2. Enter scores'!U822&lt;&gt;"",'2. Enter scores'!$B822-'2. Enter scores'!U822,"")</f>
        <v/>
      </c>
      <c r="W818" s="125" t="str">
        <f>IF('2. Enter scores'!V822&lt;&gt;"",'2. Enter scores'!$B822-'2. Enter scores'!V822,"")</f>
        <v/>
      </c>
      <c r="X818" s="125" t="str">
        <f>IF('2. Enter scores'!W822&lt;&gt;"",'2. Enter scores'!$B822-'2. Enter scores'!W822,"")</f>
        <v/>
      </c>
      <c r="Y818" s="125" t="str">
        <f>IF('2. Enter scores'!X822&lt;&gt;"",'2. Enter scores'!$B822-'2. Enter scores'!X822,"")</f>
        <v/>
      </c>
      <c r="Z818" s="125" t="str">
        <f>IF('2. Enter scores'!Y822&lt;&gt;"",'2. Enter scores'!$B822-'2. Enter scores'!Y822,"")</f>
        <v/>
      </c>
      <c r="AA818" s="125" t="str">
        <f>IF('2. Enter scores'!Z822&lt;&gt;"",'2. Enter scores'!$B822-'2. Enter scores'!Z822,"")</f>
        <v/>
      </c>
      <c r="AB818" s="125" t="str">
        <f>IF('2. Enter scores'!AA822&lt;&gt;"",'2. Enter scores'!$B822-'2. Enter scores'!AA822,"")</f>
        <v/>
      </c>
      <c r="AC818" s="125" t="str">
        <f>IF('2. Enter scores'!AB822&lt;&gt;"",'2. Enter scores'!$B822-'2. Enter scores'!AB822,"")</f>
        <v/>
      </c>
      <c r="AD818" s="125" t="str">
        <f>IF('2. Enter scores'!AC822&lt;&gt;"",'2. Enter scores'!$B822-'2. Enter scores'!AC822,"")</f>
        <v/>
      </c>
      <c r="AE818" s="125" t="str">
        <f>IF('2. Enter scores'!AD822&lt;&gt;"",'2. Enter scores'!$B822-'2. Enter scores'!AD822,"")</f>
        <v/>
      </c>
      <c r="AF818" s="125" t="str">
        <f>IF('2. Enter scores'!AE822&lt;&gt;"",'2. Enter scores'!$B822-'2. Enter scores'!AE822,"")</f>
        <v/>
      </c>
      <c r="AG818" s="125" t="str">
        <f>IF('2. Enter scores'!AF822&lt;&gt;"",'2. Enter scores'!$B822-'2. Enter scores'!AF822,"")</f>
        <v/>
      </c>
      <c r="AH818" s="125" t="str">
        <f>IF('2. Enter scores'!AG822&lt;&gt;"",'2. Enter scores'!$B822-'2. Enter scores'!AG822,"")</f>
        <v/>
      </c>
      <c r="AI818" s="125" t="str">
        <f>IF('2. Enter scores'!AH822&lt;&gt;"",'2. Enter scores'!$B822-'2. Enter scores'!AH822,"")</f>
        <v/>
      </c>
      <c r="AJ818" s="125" t="str">
        <f>IF('2. Enter scores'!AI822&lt;&gt;"",'2. Enter scores'!$B822-'2. Enter scores'!AI822,"")</f>
        <v/>
      </c>
      <c r="AK818" s="125" t="str">
        <f>IF('2. Enter scores'!AJ822&lt;&gt;"",'2. Enter scores'!$B822-'2. Enter scores'!AJ822,"")</f>
        <v/>
      </c>
      <c r="AL818" s="125" t="str">
        <f>IF('2. Enter scores'!AK822&lt;&gt;"",'2. Enter scores'!$B822-'2. Enter scores'!AK822,"")</f>
        <v/>
      </c>
      <c r="AM818" s="125" t="str">
        <f>IF('2. Enter scores'!AL822&lt;&gt;"",'2. Enter scores'!$B822-'2. Enter scores'!AL822,"")</f>
        <v/>
      </c>
      <c r="AN818" s="125" t="str">
        <f>IF('2. Enter scores'!AM822&lt;&gt;"",'2. Enter scores'!$B822-'2. Enter scores'!AM822,"")</f>
        <v/>
      </c>
      <c r="AO818" s="125" t="str">
        <f>IF('2. Enter scores'!AN822&lt;&gt;"",'2. Enter scores'!$B822-'2. Enter scores'!AN822,"")</f>
        <v/>
      </c>
      <c r="AP818" s="125" t="str">
        <f>IF('2. Enter scores'!AO822&lt;&gt;"",'2. Enter scores'!$B822-'2. Enter scores'!AO822,"")</f>
        <v/>
      </c>
      <c r="AQ818" s="125" t="str">
        <f>IF('2. Enter scores'!AP822&lt;&gt;"",'2. Enter scores'!$B822-'2. Enter scores'!AP822,"")</f>
        <v/>
      </c>
      <c r="AR818" s="125" t="str">
        <f>IF('2. Enter scores'!AQ822&lt;&gt;"",'2. Enter scores'!$B822-'2. Enter scores'!AQ822,"")</f>
        <v/>
      </c>
      <c r="AS818" s="125" t="str">
        <f>IF('2. Enter scores'!AR822&lt;&gt;"",'2. Enter scores'!$B822-'2. Enter scores'!AR822,"")</f>
        <v/>
      </c>
      <c r="AT818" s="125" t="str">
        <f>IF('2. Enter scores'!AS822&lt;&gt;"",'2. Enter scores'!$B822-'2. Enter scores'!AS822,"")</f>
        <v/>
      </c>
      <c r="AU818" s="125" t="str">
        <f>IF('2. Enter scores'!AT822&lt;&gt;"",'2. Enter scores'!$B822-'2. Enter scores'!AT822,"")</f>
        <v/>
      </c>
      <c r="AV818" s="125" t="str">
        <f>IF('2. Enter scores'!AU822&lt;&gt;"",'2. Enter scores'!$B822-'2. Enter scores'!AU822,"")</f>
        <v/>
      </c>
      <c r="AW818" s="125" t="str">
        <f>IF('2. Enter scores'!AV822&lt;&gt;"",'2. Enter scores'!$B822-'2. Enter scores'!AV822,"")</f>
        <v/>
      </c>
      <c r="AX818" s="125" t="str">
        <f>IF('2. Enter scores'!AW822&lt;&gt;"",'2. Enter scores'!$B822-'2. Enter scores'!AW822,"")</f>
        <v/>
      </c>
      <c r="AY818" s="125" t="str">
        <f>IF('2. Enter scores'!AX822&lt;&gt;"",'2. Enter scores'!$B822-'2. Enter scores'!AX822,"")</f>
        <v/>
      </c>
      <c r="AZ818" s="125" t="str">
        <f>IF('2. Enter scores'!AY822&lt;&gt;"",'2. Enter scores'!$B822-'2. Enter scores'!AY822,"")</f>
        <v/>
      </c>
      <c r="BA818" s="125" t="str">
        <f>IF('2. Enter scores'!AZ822&lt;&gt;"",'2. Enter scores'!$B822-'2. Enter scores'!AZ822,"")</f>
        <v/>
      </c>
      <c r="BB818" s="125" t="str">
        <f>IF('2. Enter scores'!BA822&lt;&gt;"",'2. Enter scores'!$B822-'2. Enter scores'!BA822,"")</f>
        <v/>
      </c>
      <c r="BC818" s="125" t="str">
        <f>IF('2. Enter scores'!BB822&lt;&gt;"",'2. Enter scores'!$B822-'2. Enter scores'!BB822,"")</f>
        <v/>
      </c>
      <c r="BD818" s="125" t="str">
        <f>IF('2. Enter scores'!BC822&lt;&gt;"",'2. Enter scores'!$B822-'2. Enter scores'!BC822,"")</f>
        <v/>
      </c>
      <c r="BE818" s="125" t="str">
        <f>IF('2. Enter scores'!BD822&lt;&gt;"",'2. Enter scores'!$B822-'2. Enter scores'!BD822,"")</f>
        <v/>
      </c>
      <c r="BF818" s="125" t="str">
        <f>IF('2. Enter scores'!BE822&lt;&gt;"",'2. Enter scores'!$B822-'2. Enter scores'!BE822,"")</f>
        <v/>
      </c>
      <c r="BG818" s="125" t="str">
        <f>IF('2. Enter scores'!BF822&lt;&gt;"",'2. Enter scores'!$B822-'2. Enter scores'!BF822,"")</f>
        <v/>
      </c>
      <c r="BH818" s="125" t="str">
        <f>IF('2. Enter scores'!BG822&lt;&gt;"",'2. Enter scores'!$B822-'2. Enter scores'!BG822,"")</f>
        <v/>
      </c>
      <c r="BI818" s="125" t="str">
        <f>IF('2. Enter scores'!BH822&lt;&gt;"",'2. Enter scores'!$B822-'2. Enter scores'!BH822,"")</f>
        <v/>
      </c>
      <c r="BJ818" s="125" t="str">
        <f>IF('2. Enter scores'!BI822&lt;&gt;"",'2. Enter scores'!$B822-'2. Enter scores'!BI822,"")</f>
        <v/>
      </c>
      <c r="BK818" s="125" t="str">
        <f>IF('2. Enter scores'!BJ822&lt;&gt;"",'2. Enter scores'!$B822-'2. Enter scores'!BJ822,"")</f>
        <v/>
      </c>
      <c r="BL818" s="125" t="str">
        <f>IF('2. Enter scores'!BK822&lt;&gt;"",'2. Enter scores'!$B822-'2. Enter scores'!BK822,"")</f>
        <v/>
      </c>
      <c r="BM818" s="125" t="str">
        <f>IF('2. Enter scores'!BL822&lt;&gt;"",'2. Enter scores'!$B822-'2. Enter scores'!BL822,"")</f>
        <v/>
      </c>
      <c r="BN818" s="125" t="str">
        <f>IF('2. Enter scores'!BM822&lt;&gt;"",'2. Enter scores'!$B822-'2. Enter scores'!BM822,"")</f>
        <v/>
      </c>
      <c r="BO818" s="125" t="str">
        <f>IF('2. Enter scores'!BN822&lt;&gt;"",'2. Enter scores'!$B822-'2. Enter scores'!BN822,"")</f>
        <v/>
      </c>
      <c r="BP818" s="108">
        <v>1000</v>
      </c>
    </row>
    <row r="819" spans="2:68" x14ac:dyDescent="0.35">
      <c r="B819" s="125" t="str">
        <f>IF('2. Enter scores'!A823&lt;&gt;"",'2. Enter scores'!A823,"")</f>
        <v/>
      </c>
      <c r="H819" s="125" t="str">
        <f>IF('2. Enter scores'!G823&lt;&gt;"",'2. Enter scores'!$B823-'2. Enter scores'!G823,"")</f>
        <v/>
      </c>
      <c r="I819" s="125" t="str">
        <f>IF('2. Enter scores'!H823&lt;&gt;"",'2. Enter scores'!$B823-'2. Enter scores'!H823,"")</f>
        <v/>
      </c>
      <c r="J819" s="125" t="str">
        <f>IF('2. Enter scores'!I823&lt;&gt;"",'2. Enter scores'!$B823-'2. Enter scores'!I823,"")</f>
        <v/>
      </c>
      <c r="K819" s="125" t="str">
        <f>IF('2. Enter scores'!J823&lt;&gt;"",'2. Enter scores'!$B823-'2. Enter scores'!J823,"")</f>
        <v/>
      </c>
      <c r="L819" s="125" t="str">
        <f>IF('2. Enter scores'!K823&lt;&gt;"",'2. Enter scores'!$B823-'2. Enter scores'!K823,"")</f>
        <v/>
      </c>
      <c r="M819" s="125" t="str">
        <f>IF('2. Enter scores'!L823&lt;&gt;"",'2. Enter scores'!$B823-'2. Enter scores'!L823,"")</f>
        <v/>
      </c>
      <c r="N819" s="125" t="str">
        <f>IF('2. Enter scores'!M823&lt;&gt;"",'2. Enter scores'!$B823-'2. Enter scores'!M823,"")</f>
        <v/>
      </c>
      <c r="O819" s="125" t="str">
        <f>IF('2. Enter scores'!N823&lt;&gt;"",'2. Enter scores'!$B823-'2. Enter scores'!N823,"")</f>
        <v/>
      </c>
      <c r="P819" s="125" t="str">
        <f>IF('2. Enter scores'!O823&lt;&gt;"",'2. Enter scores'!$B823-'2. Enter scores'!O823,"")</f>
        <v/>
      </c>
      <c r="Q819" s="125" t="str">
        <f>IF('2. Enter scores'!P823&lt;&gt;"",'2. Enter scores'!$B823-'2. Enter scores'!P823,"")</f>
        <v/>
      </c>
      <c r="R819" s="125" t="str">
        <f>IF('2. Enter scores'!Q823&lt;&gt;"",'2. Enter scores'!$B823-'2. Enter scores'!Q823,"")</f>
        <v/>
      </c>
      <c r="S819" s="125" t="str">
        <f>IF('2. Enter scores'!R823&lt;&gt;"",'2. Enter scores'!$B823-'2. Enter scores'!R823,"")</f>
        <v/>
      </c>
      <c r="T819" s="125" t="str">
        <f>IF('2. Enter scores'!S823&lt;&gt;"",'2. Enter scores'!$B823-'2. Enter scores'!S823,"")</f>
        <v/>
      </c>
      <c r="U819" s="125" t="str">
        <f>IF('2. Enter scores'!T823&lt;&gt;"",'2. Enter scores'!$B823-'2. Enter scores'!T823,"")</f>
        <v/>
      </c>
      <c r="V819" s="125" t="str">
        <f>IF('2. Enter scores'!U823&lt;&gt;"",'2. Enter scores'!$B823-'2. Enter scores'!U823,"")</f>
        <v/>
      </c>
      <c r="W819" s="125" t="str">
        <f>IF('2. Enter scores'!V823&lt;&gt;"",'2. Enter scores'!$B823-'2. Enter scores'!V823,"")</f>
        <v/>
      </c>
      <c r="X819" s="125" t="str">
        <f>IF('2. Enter scores'!W823&lt;&gt;"",'2. Enter scores'!$B823-'2. Enter scores'!W823,"")</f>
        <v/>
      </c>
      <c r="Y819" s="125" t="str">
        <f>IF('2. Enter scores'!X823&lt;&gt;"",'2. Enter scores'!$B823-'2. Enter scores'!X823,"")</f>
        <v/>
      </c>
      <c r="Z819" s="125" t="str">
        <f>IF('2. Enter scores'!Y823&lt;&gt;"",'2. Enter scores'!$B823-'2. Enter scores'!Y823,"")</f>
        <v/>
      </c>
      <c r="AA819" s="125" t="str">
        <f>IF('2. Enter scores'!Z823&lt;&gt;"",'2. Enter scores'!$B823-'2. Enter scores'!Z823,"")</f>
        <v/>
      </c>
      <c r="AB819" s="125" t="str">
        <f>IF('2. Enter scores'!AA823&lt;&gt;"",'2. Enter scores'!$B823-'2. Enter scores'!AA823,"")</f>
        <v/>
      </c>
      <c r="AC819" s="125" t="str">
        <f>IF('2. Enter scores'!AB823&lt;&gt;"",'2. Enter scores'!$B823-'2. Enter scores'!AB823,"")</f>
        <v/>
      </c>
      <c r="AD819" s="125" t="str">
        <f>IF('2. Enter scores'!AC823&lt;&gt;"",'2. Enter scores'!$B823-'2. Enter scores'!AC823,"")</f>
        <v/>
      </c>
      <c r="AE819" s="125" t="str">
        <f>IF('2. Enter scores'!AD823&lt;&gt;"",'2. Enter scores'!$B823-'2. Enter scores'!AD823,"")</f>
        <v/>
      </c>
      <c r="AF819" s="125" t="str">
        <f>IF('2. Enter scores'!AE823&lt;&gt;"",'2. Enter scores'!$B823-'2. Enter scores'!AE823,"")</f>
        <v/>
      </c>
      <c r="AG819" s="125" t="str">
        <f>IF('2. Enter scores'!AF823&lt;&gt;"",'2. Enter scores'!$B823-'2. Enter scores'!AF823,"")</f>
        <v/>
      </c>
      <c r="AH819" s="125" t="str">
        <f>IF('2. Enter scores'!AG823&lt;&gt;"",'2. Enter scores'!$B823-'2. Enter scores'!AG823,"")</f>
        <v/>
      </c>
      <c r="AI819" s="125" t="str">
        <f>IF('2. Enter scores'!AH823&lt;&gt;"",'2. Enter scores'!$B823-'2. Enter scores'!AH823,"")</f>
        <v/>
      </c>
      <c r="AJ819" s="125" t="str">
        <f>IF('2. Enter scores'!AI823&lt;&gt;"",'2. Enter scores'!$B823-'2. Enter scores'!AI823,"")</f>
        <v/>
      </c>
      <c r="AK819" s="125" t="str">
        <f>IF('2. Enter scores'!AJ823&lt;&gt;"",'2. Enter scores'!$B823-'2. Enter scores'!AJ823,"")</f>
        <v/>
      </c>
      <c r="AL819" s="125" t="str">
        <f>IF('2. Enter scores'!AK823&lt;&gt;"",'2. Enter scores'!$B823-'2. Enter scores'!AK823,"")</f>
        <v/>
      </c>
      <c r="AM819" s="125" t="str">
        <f>IF('2. Enter scores'!AL823&lt;&gt;"",'2. Enter scores'!$B823-'2. Enter scores'!AL823,"")</f>
        <v/>
      </c>
      <c r="AN819" s="125" t="str">
        <f>IF('2. Enter scores'!AM823&lt;&gt;"",'2. Enter scores'!$B823-'2. Enter scores'!AM823,"")</f>
        <v/>
      </c>
      <c r="AO819" s="125" t="str">
        <f>IF('2. Enter scores'!AN823&lt;&gt;"",'2. Enter scores'!$B823-'2. Enter scores'!AN823,"")</f>
        <v/>
      </c>
      <c r="AP819" s="125" t="str">
        <f>IF('2. Enter scores'!AO823&lt;&gt;"",'2. Enter scores'!$B823-'2. Enter scores'!AO823,"")</f>
        <v/>
      </c>
      <c r="AQ819" s="125" t="str">
        <f>IF('2. Enter scores'!AP823&lt;&gt;"",'2. Enter scores'!$B823-'2. Enter scores'!AP823,"")</f>
        <v/>
      </c>
      <c r="AR819" s="125" t="str">
        <f>IF('2. Enter scores'!AQ823&lt;&gt;"",'2. Enter scores'!$B823-'2. Enter scores'!AQ823,"")</f>
        <v/>
      </c>
      <c r="AS819" s="125" t="str">
        <f>IF('2. Enter scores'!AR823&lt;&gt;"",'2. Enter scores'!$B823-'2. Enter scores'!AR823,"")</f>
        <v/>
      </c>
      <c r="AT819" s="125" t="str">
        <f>IF('2. Enter scores'!AS823&lt;&gt;"",'2. Enter scores'!$B823-'2. Enter scores'!AS823,"")</f>
        <v/>
      </c>
      <c r="AU819" s="125" t="str">
        <f>IF('2. Enter scores'!AT823&lt;&gt;"",'2. Enter scores'!$B823-'2. Enter scores'!AT823,"")</f>
        <v/>
      </c>
      <c r="AV819" s="125" t="str">
        <f>IF('2. Enter scores'!AU823&lt;&gt;"",'2. Enter scores'!$B823-'2. Enter scores'!AU823,"")</f>
        <v/>
      </c>
      <c r="AW819" s="125" t="str">
        <f>IF('2. Enter scores'!AV823&lt;&gt;"",'2. Enter scores'!$B823-'2. Enter scores'!AV823,"")</f>
        <v/>
      </c>
      <c r="AX819" s="125" t="str">
        <f>IF('2. Enter scores'!AW823&lt;&gt;"",'2. Enter scores'!$B823-'2. Enter scores'!AW823,"")</f>
        <v/>
      </c>
      <c r="AY819" s="125" t="str">
        <f>IF('2. Enter scores'!AX823&lt;&gt;"",'2. Enter scores'!$B823-'2. Enter scores'!AX823,"")</f>
        <v/>
      </c>
      <c r="AZ819" s="125" t="str">
        <f>IF('2. Enter scores'!AY823&lt;&gt;"",'2. Enter scores'!$B823-'2. Enter scores'!AY823,"")</f>
        <v/>
      </c>
      <c r="BA819" s="125" t="str">
        <f>IF('2. Enter scores'!AZ823&lt;&gt;"",'2. Enter scores'!$B823-'2. Enter scores'!AZ823,"")</f>
        <v/>
      </c>
      <c r="BB819" s="125" t="str">
        <f>IF('2. Enter scores'!BA823&lt;&gt;"",'2. Enter scores'!$B823-'2. Enter scores'!BA823,"")</f>
        <v/>
      </c>
      <c r="BC819" s="125" t="str">
        <f>IF('2. Enter scores'!BB823&lt;&gt;"",'2. Enter scores'!$B823-'2. Enter scores'!BB823,"")</f>
        <v/>
      </c>
      <c r="BD819" s="125" t="str">
        <f>IF('2. Enter scores'!BC823&lt;&gt;"",'2. Enter scores'!$B823-'2. Enter scores'!BC823,"")</f>
        <v/>
      </c>
      <c r="BE819" s="125" t="str">
        <f>IF('2. Enter scores'!BD823&lt;&gt;"",'2. Enter scores'!$B823-'2. Enter scores'!BD823,"")</f>
        <v/>
      </c>
      <c r="BF819" s="125" t="str">
        <f>IF('2. Enter scores'!BE823&lt;&gt;"",'2. Enter scores'!$B823-'2. Enter scores'!BE823,"")</f>
        <v/>
      </c>
      <c r="BG819" s="125" t="str">
        <f>IF('2. Enter scores'!BF823&lt;&gt;"",'2. Enter scores'!$B823-'2. Enter scores'!BF823,"")</f>
        <v/>
      </c>
      <c r="BH819" s="125" t="str">
        <f>IF('2. Enter scores'!BG823&lt;&gt;"",'2. Enter scores'!$B823-'2. Enter scores'!BG823,"")</f>
        <v/>
      </c>
      <c r="BI819" s="125" t="str">
        <f>IF('2. Enter scores'!BH823&lt;&gt;"",'2. Enter scores'!$B823-'2. Enter scores'!BH823,"")</f>
        <v/>
      </c>
      <c r="BJ819" s="125" t="str">
        <f>IF('2. Enter scores'!BI823&lt;&gt;"",'2. Enter scores'!$B823-'2. Enter scores'!BI823,"")</f>
        <v/>
      </c>
      <c r="BK819" s="125" t="str">
        <f>IF('2. Enter scores'!BJ823&lt;&gt;"",'2. Enter scores'!$B823-'2. Enter scores'!BJ823,"")</f>
        <v/>
      </c>
      <c r="BL819" s="125" t="str">
        <f>IF('2. Enter scores'!BK823&lt;&gt;"",'2. Enter scores'!$B823-'2. Enter scores'!BK823,"")</f>
        <v/>
      </c>
      <c r="BM819" s="125" t="str">
        <f>IF('2. Enter scores'!BL823&lt;&gt;"",'2. Enter scores'!$B823-'2. Enter scores'!BL823,"")</f>
        <v/>
      </c>
      <c r="BN819" s="125" t="str">
        <f>IF('2. Enter scores'!BM823&lt;&gt;"",'2. Enter scores'!$B823-'2. Enter scores'!BM823,"")</f>
        <v/>
      </c>
      <c r="BO819" s="125" t="str">
        <f>IF('2. Enter scores'!BN823&lt;&gt;"",'2. Enter scores'!$B823-'2. Enter scores'!BN823,"")</f>
        <v/>
      </c>
      <c r="BP819" s="108">
        <v>1000</v>
      </c>
    </row>
    <row r="820" spans="2:68" x14ac:dyDescent="0.35">
      <c r="B820" s="125" t="str">
        <f>IF('2. Enter scores'!A824&lt;&gt;"",'2. Enter scores'!A824,"")</f>
        <v/>
      </c>
      <c r="H820" s="125" t="str">
        <f>IF('2. Enter scores'!G824&lt;&gt;"",'2. Enter scores'!$B824-'2. Enter scores'!G824,"")</f>
        <v/>
      </c>
      <c r="I820" s="125" t="str">
        <f>IF('2. Enter scores'!H824&lt;&gt;"",'2. Enter scores'!$B824-'2. Enter scores'!H824,"")</f>
        <v/>
      </c>
      <c r="J820" s="125" t="str">
        <f>IF('2. Enter scores'!I824&lt;&gt;"",'2. Enter scores'!$B824-'2. Enter scores'!I824,"")</f>
        <v/>
      </c>
      <c r="K820" s="125" t="str">
        <f>IF('2. Enter scores'!J824&lt;&gt;"",'2. Enter scores'!$B824-'2. Enter scores'!J824,"")</f>
        <v/>
      </c>
      <c r="L820" s="125" t="str">
        <f>IF('2. Enter scores'!K824&lt;&gt;"",'2. Enter scores'!$B824-'2. Enter scores'!K824,"")</f>
        <v/>
      </c>
      <c r="M820" s="125" t="str">
        <f>IF('2. Enter scores'!L824&lt;&gt;"",'2. Enter scores'!$B824-'2. Enter scores'!L824,"")</f>
        <v/>
      </c>
      <c r="N820" s="125" t="str">
        <f>IF('2. Enter scores'!M824&lt;&gt;"",'2. Enter scores'!$B824-'2. Enter scores'!M824,"")</f>
        <v/>
      </c>
      <c r="O820" s="125" t="str">
        <f>IF('2. Enter scores'!N824&lt;&gt;"",'2. Enter scores'!$B824-'2. Enter scores'!N824,"")</f>
        <v/>
      </c>
      <c r="P820" s="125" t="str">
        <f>IF('2. Enter scores'!O824&lt;&gt;"",'2. Enter scores'!$B824-'2. Enter scores'!O824,"")</f>
        <v/>
      </c>
      <c r="Q820" s="125" t="str">
        <f>IF('2. Enter scores'!P824&lt;&gt;"",'2. Enter scores'!$B824-'2. Enter scores'!P824,"")</f>
        <v/>
      </c>
      <c r="R820" s="125" t="str">
        <f>IF('2. Enter scores'!Q824&lt;&gt;"",'2. Enter scores'!$B824-'2. Enter scores'!Q824,"")</f>
        <v/>
      </c>
      <c r="S820" s="125" t="str">
        <f>IF('2. Enter scores'!R824&lt;&gt;"",'2. Enter scores'!$B824-'2. Enter scores'!R824,"")</f>
        <v/>
      </c>
      <c r="T820" s="125" t="str">
        <f>IF('2. Enter scores'!S824&lt;&gt;"",'2. Enter scores'!$B824-'2. Enter scores'!S824,"")</f>
        <v/>
      </c>
      <c r="U820" s="125" t="str">
        <f>IF('2. Enter scores'!T824&lt;&gt;"",'2. Enter scores'!$B824-'2. Enter scores'!T824,"")</f>
        <v/>
      </c>
      <c r="V820" s="125" t="str">
        <f>IF('2. Enter scores'!U824&lt;&gt;"",'2. Enter scores'!$B824-'2. Enter scores'!U824,"")</f>
        <v/>
      </c>
      <c r="W820" s="125" t="str">
        <f>IF('2. Enter scores'!V824&lt;&gt;"",'2. Enter scores'!$B824-'2. Enter scores'!V824,"")</f>
        <v/>
      </c>
      <c r="X820" s="125" t="str">
        <f>IF('2. Enter scores'!W824&lt;&gt;"",'2. Enter scores'!$B824-'2. Enter scores'!W824,"")</f>
        <v/>
      </c>
      <c r="Y820" s="125" t="str">
        <f>IF('2. Enter scores'!X824&lt;&gt;"",'2. Enter scores'!$B824-'2. Enter scores'!X824,"")</f>
        <v/>
      </c>
      <c r="Z820" s="125" t="str">
        <f>IF('2. Enter scores'!Y824&lt;&gt;"",'2. Enter scores'!$B824-'2. Enter scores'!Y824,"")</f>
        <v/>
      </c>
      <c r="AA820" s="125" t="str">
        <f>IF('2. Enter scores'!Z824&lt;&gt;"",'2. Enter scores'!$B824-'2. Enter scores'!Z824,"")</f>
        <v/>
      </c>
      <c r="AB820" s="125" t="str">
        <f>IF('2. Enter scores'!AA824&lt;&gt;"",'2. Enter scores'!$B824-'2. Enter scores'!AA824,"")</f>
        <v/>
      </c>
      <c r="AC820" s="125" t="str">
        <f>IF('2. Enter scores'!AB824&lt;&gt;"",'2. Enter scores'!$B824-'2. Enter scores'!AB824,"")</f>
        <v/>
      </c>
      <c r="AD820" s="125" t="str">
        <f>IF('2. Enter scores'!AC824&lt;&gt;"",'2. Enter scores'!$B824-'2. Enter scores'!AC824,"")</f>
        <v/>
      </c>
      <c r="AE820" s="125" t="str">
        <f>IF('2. Enter scores'!AD824&lt;&gt;"",'2. Enter scores'!$B824-'2. Enter scores'!AD824,"")</f>
        <v/>
      </c>
      <c r="AF820" s="125" t="str">
        <f>IF('2. Enter scores'!AE824&lt;&gt;"",'2. Enter scores'!$B824-'2. Enter scores'!AE824,"")</f>
        <v/>
      </c>
      <c r="AG820" s="125" t="str">
        <f>IF('2. Enter scores'!AF824&lt;&gt;"",'2. Enter scores'!$B824-'2. Enter scores'!AF824,"")</f>
        <v/>
      </c>
      <c r="AH820" s="125" t="str">
        <f>IF('2. Enter scores'!AG824&lt;&gt;"",'2. Enter scores'!$B824-'2. Enter scores'!AG824,"")</f>
        <v/>
      </c>
      <c r="AI820" s="125" t="str">
        <f>IF('2. Enter scores'!AH824&lt;&gt;"",'2. Enter scores'!$B824-'2. Enter scores'!AH824,"")</f>
        <v/>
      </c>
      <c r="AJ820" s="125" t="str">
        <f>IF('2. Enter scores'!AI824&lt;&gt;"",'2. Enter scores'!$B824-'2. Enter scores'!AI824,"")</f>
        <v/>
      </c>
      <c r="AK820" s="125" t="str">
        <f>IF('2. Enter scores'!AJ824&lt;&gt;"",'2. Enter scores'!$B824-'2. Enter scores'!AJ824,"")</f>
        <v/>
      </c>
      <c r="AL820" s="125" t="str">
        <f>IF('2. Enter scores'!AK824&lt;&gt;"",'2. Enter scores'!$B824-'2. Enter scores'!AK824,"")</f>
        <v/>
      </c>
      <c r="AM820" s="125" t="str">
        <f>IF('2. Enter scores'!AL824&lt;&gt;"",'2. Enter scores'!$B824-'2. Enter scores'!AL824,"")</f>
        <v/>
      </c>
      <c r="AN820" s="125" t="str">
        <f>IF('2. Enter scores'!AM824&lt;&gt;"",'2. Enter scores'!$B824-'2. Enter scores'!AM824,"")</f>
        <v/>
      </c>
      <c r="AO820" s="125" t="str">
        <f>IF('2. Enter scores'!AN824&lt;&gt;"",'2. Enter scores'!$B824-'2. Enter scores'!AN824,"")</f>
        <v/>
      </c>
      <c r="AP820" s="125" t="str">
        <f>IF('2. Enter scores'!AO824&lt;&gt;"",'2. Enter scores'!$B824-'2. Enter scores'!AO824,"")</f>
        <v/>
      </c>
      <c r="AQ820" s="125" t="str">
        <f>IF('2. Enter scores'!AP824&lt;&gt;"",'2. Enter scores'!$B824-'2. Enter scores'!AP824,"")</f>
        <v/>
      </c>
      <c r="AR820" s="125" t="str">
        <f>IF('2. Enter scores'!AQ824&lt;&gt;"",'2. Enter scores'!$B824-'2. Enter scores'!AQ824,"")</f>
        <v/>
      </c>
      <c r="AS820" s="125" t="str">
        <f>IF('2. Enter scores'!AR824&lt;&gt;"",'2. Enter scores'!$B824-'2. Enter scores'!AR824,"")</f>
        <v/>
      </c>
      <c r="AT820" s="125" t="str">
        <f>IF('2. Enter scores'!AS824&lt;&gt;"",'2. Enter scores'!$B824-'2. Enter scores'!AS824,"")</f>
        <v/>
      </c>
      <c r="AU820" s="125" t="str">
        <f>IF('2. Enter scores'!AT824&lt;&gt;"",'2. Enter scores'!$B824-'2. Enter scores'!AT824,"")</f>
        <v/>
      </c>
      <c r="AV820" s="125" t="str">
        <f>IF('2. Enter scores'!AU824&lt;&gt;"",'2. Enter scores'!$B824-'2. Enter scores'!AU824,"")</f>
        <v/>
      </c>
      <c r="AW820" s="125" t="str">
        <f>IF('2. Enter scores'!AV824&lt;&gt;"",'2. Enter scores'!$B824-'2. Enter scores'!AV824,"")</f>
        <v/>
      </c>
      <c r="AX820" s="125" t="str">
        <f>IF('2. Enter scores'!AW824&lt;&gt;"",'2. Enter scores'!$B824-'2. Enter scores'!AW824,"")</f>
        <v/>
      </c>
      <c r="AY820" s="125" t="str">
        <f>IF('2. Enter scores'!AX824&lt;&gt;"",'2. Enter scores'!$B824-'2. Enter scores'!AX824,"")</f>
        <v/>
      </c>
      <c r="AZ820" s="125" t="str">
        <f>IF('2. Enter scores'!AY824&lt;&gt;"",'2. Enter scores'!$B824-'2. Enter scores'!AY824,"")</f>
        <v/>
      </c>
      <c r="BA820" s="125" t="str">
        <f>IF('2. Enter scores'!AZ824&lt;&gt;"",'2. Enter scores'!$B824-'2. Enter scores'!AZ824,"")</f>
        <v/>
      </c>
      <c r="BB820" s="125" t="str">
        <f>IF('2. Enter scores'!BA824&lt;&gt;"",'2. Enter scores'!$B824-'2. Enter scores'!BA824,"")</f>
        <v/>
      </c>
      <c r="BC820" s="125" t="str">
        <f>IF('2. Enter scores'!BB824&lt;&gt;"",'2. Enter scores'!$B824-'2. Enter scores'!BB824,"")</f>
        <v/>
      </c>
      <c r="BD820" s="125" t="str">
        <f>IF('2. Enter scores'!BC824&lt;&gt;"",'2. Enter scores'!$B824-'2. Enter scores'!BC824,"")</f>
        <v/>
      </c>
      <c r="BE820" s="125" t="str">
        <f>IF('2. Enter scores'!BD824&lt;&gt;"",'2. Enter scores'!$B824-'2. Enter scores'!BD824,"")</f>
        <v/>
      </c>
      <c r="BF820" s="125" t="str">
        <f>IF('2. Enter scores'!BE824&lt;&gt;"",'2. Enter scores'!$B824-'2. Enter scores'!BE824,"")</f>
        <v/>
      </c>
      <c r="BG820" s="125" t="str">
        <f>IF('2. Enter scores'!BF824&lt;&gt;"",'2. Enter scores'!$B824-'2. Enter scores'!BF824,"")</f>
        <v/>
      </c>
      <c r="BH820" s="125" t="str">
        <f>IF('2. Enter scores'!BG824&lt;&gt;"",'2. Enter scores'!$B824-'2. Enter scores'!BG824,"")</f>
        <v/>
      </c>
      <c r="BI820" s="125" t="str">
        <f>IF('2. Enter scores'!BH824&lt;&gt;"",'2. Enter scores'!$B824-'2. Enter scores'!BH824,"")</f>
        <v/>
      </c>
      <c r="BJ820" s="125" t="str">
        <f>IF('2. Enter scores'!BI824&lt;&gt;"",'2. Enter scores'!$B824-'2. Enter scores'!BI824,"")</f>
        <v/>
      </c>
      <c r="BK820" s="125" t="str">
        <f>IF('2. Enter scores'!BJ824&lt;&gt;"",'2. Enter scores'!$B824-'2. Enter scores'!BJ824,"")</f>
        <v/>
      </c>
      <c r="BL820" s="125" t="str">
        <f>IF('2. Enter scores'!BK824&lt;&gt;"",'2. Enter scores'!$B824-'2. Enter scores'!BK824,"")</f>
        <v/>
      </c>
      <c r="BM820" s="125" t="str">
        <f>IF('2. Enter scores'!BL824&lt;&gt;"",'2. Enter scores'!$B824-'2. Enter scores'!BL824,"")</f>
        <v/>
      </c>
      <c r="BN820" s="125" t="str">
        <f>IF('2. Enter scores'!BM824&lt;&gt;"",'2. Enter scores'!$B824-'2. Enter scores'!BM824,"")</f>
        <v/>
      </c>
      <c r="BO820" s="125" t="str">
        <f>IF('2. Enter scores'!BN824&lt;&gt;"",'2. Enter scores'!$B824-'2. Enter scores'!BN824,"")</f>
        <v/>
      </c>
      <c r="BP820" s="108">
        <v>1000</v>
      </c>
    </row>
    <row r="821" spans="2:68" x14ac:dyDescent="0.35">
      <c r="B821" s="125" t="str">
        <f>IF('2. Enter scores'!A825&lt;&gt;"",'2. Enter scores'!A825,"")</f>
        <v/>
      </c>
      <c r="H821" s="125" t="str">
        <f>IF('2. Enter scores'!G825&lt;&gt;"",'2. Enter scores'!$B825-'2. Enter scores'!G825,"")</f>
        <v/>
      </c>
      <c r="I821" s="125" t="str">
        <f>IF('2. Enter scores'!H825&lt;&gt;"",'2. Enter scores'!$B825-'2. Enter scores'!H825,"")</f>
        <v/>
      </c>
      <c r="J821" s="125" t="str">
        <f>IF('2. Enter scores'!I825&lt;&gt;"",'2. Enter scores'!$B825-'2. Enter scores'!I825,"")</f>
        <v/>
      </c>
      <c r="K821" s="125" t="str">
        <f>IF('2. Enter scores'!J825&lt;&gt;"",'2. Enter scores'!$B825-'2. Enter scores'!J825,"")</f>
        <v/>
      </c>
      <c r="L821" s="125" t="str">
        <f>IF('2. Enter scores'!K825&lt;&gt;"",'2. Enter scores'!$B825-'2. Enter scores'!K825,"")</f>
        <v/>
      </c>
      <c r="M821" s="125" t="str">
        <f>IF('2. Enter scores'!L825&lt;&gt;"",'2. Enter scores'!$B825-'2. Enter scores'!L825,"")</f>
        <v/>
      </c>
      <c r="N821" s="125" t="str">
        <f>IF('2. Enter scores'!M825&lt;&gt;"",'2. Enter scores'!$B825-'2. Enter scores'!M825,"")</f>
        <v/>
      </c>
      <c r="O821" s="125" t="str">
        <f>IF('2. Enter scores'!N825&lt;&gt;"",'2. Enter scores'!$B825-'2. Enter scores'!N825,"")</f>
        <v/>
      </c>
      <c r="P821" s="125" t="str">
        <f>IF('2. Enter scores'!O825&lt;&gt;"",'2. Enter scores'!$B825-'2. Enter scores'!O825,"")</f>
        <v/>
      </c>
      <c r="Q821" s="125" t="str">
        <f>IF('2. Enter scores'!P825&lt;&gt;"",'2. Enter scores'!$B825-'2. Enter scores'!P825,"")</f>
        <v/>
      </c>
      <c r="R821" s="125" t="str">
        <f>IF('2. Enter scores'!Q825&lt;&gt;"",'2. Enter scores'!$B825-'2. Enter scores'!Q825,"")</f>
        <v/>
      </c>
      <c r="S821" s="125" t="str">
        <f>IF('2. Enter scores'!R825&lt;&gt;"",'2. Enter scores'!$B825-'2. Enter scores'!R825,"")</f>
        <v/>
      </c>
      <c r="T821" s="125" t="str">
        <f>IF('2. Enter scores'!S825&lt;&gt;"",'2. Enter scores'!$B825-'2. Enter scores'!S825,"")</f>
        <v/>
      </c>
      <c r="U821" s="125" t="str">
        <f>IF('2. Enter scores'!T825&lt;&gt;"",'2. Enter scores'!$B825-'2. Enter scores'!T825,"")</f>
        <v/>
      </c>
      <c r="V821" s="125" t="str">
        <f>IF('2. Enter scores'!U825&lt;&gt;"",'2. Enter scores'!$B825-'2. Enter scores'!U825,"")</f>
        <v/>
      </c>
      <c r="W821" s="125" t="str">
        <f>IF('2. Enter scores'!V825&lt;&gt;"",'2. Enter scores'!$B825-'2. Enter scores'!V825,"")</f>
        <v/>
      </c>
      <c r="X821" s="125" t="str">
        <f>IF('2. Enter scores'!W825&lt;&gt;"",'2. Enter scores'!$B825-'2. Enter scores'!W825,"")</f>
        <v/>
      </c>
      <c r="Y821" s="125" t="str">
        <f>IF('2. Enter scores'!X825&lt;&gt;"",'2. Enter scores'!$B825-'2. Enter scores'!X825,"")</f>
        <v/>
      </c>
      <c r="Z821" s="125" t="str">
        <f>IF('2. Enter scores'!Y825&lt;&gt;"",'2. Enter scores'!$B825-'2. Enter scores'!Y825,"")</f>
        <v/>
      </c>
      <c r="AA821" s="125" t="str">
        <f>IF('2. Enter scores'!Z825&lt;&gt;"",'2. Enter scores'!$B825-'2. Enter scores'!Z825,"")</f>
        <v/>
      </c>
      <c r="AB821" s="125" t="str">
        <f>IF('2. Enter scores'!AA825&lt;&gt;"",'2. Enter scores'!$B825-'2. Enter scores'!AA825,"")</f>
        <v/>
      </c>
      <c r="AC821" s="125" t="str">
        <f>IF('2. Enter scores'!AB825&lt;&gt;"",'2. Enter scores'!$B825-'2. Enter scores'!AB825,"")</f>
        <v/>
      </c>
      <c r="AD821" s="125" t="str">
        <f>IF('2. Enter scores'!AC825&lt;&gt;"",'2. Enter scores'!$B825-'2. Enter scores'!AC825,"")</f>
        <v/>
      </c>
      <c r="AE821" s="125" t="str">
        <f>IF('2. Enter scores'!AD825&lt;&gt;"",'2. Enter scores'!$B825-'2. Enter scores'!AD825,"")</f>
        <v/>
      </c>
      <c r="AF821" s="125" t="str">
        <f>IF('2. Enter scores'!AE825&lt;&gt;"",'2. Enter scores'!$B825-'2. Enter scores'!AE825,"")</f>
        <v/>
      </c>
      <c r="AG821" s="125" t="str">
        <f>IF('2. Enter scores'!AF825&lt;&gt;"",'2. Enter scores'!$B825-'2. Enter scores'!AF825,"")</f>
        <v/>
      </c>
      <c r="AH821" s="125" t="str">
        <f>IF('2. Enter scores'!AG825&lt;&gt;"",'2. Enter scores'!$B825-'2. Enter scores'!AG825,"")</f>
        <v/>
      </c>
      <c r="AI821" s="125" t="str">
        <f>IF('2. Enter scores'!AH825&lt;&gt;"",'2. Enter scores'!$B825-'2. Enter scores'!AH825,"")</f>
        <v/>
      </c>
      <c r="AJ821" s="125" t="str">
        <f>IF('2. Enter scores'!AI825&lt;&gt;"",'2. Enter scores'!$B825-'2. Enter scores'!AI825,"")</f>
        <v/>
      </c>
      <c r="AK821" s="125" t="str">
        <f>IF('2. Enter scores'!AJ825&lt;&gt;"",'2. Enter scores'!$B825-'2. Enter scores'!AJ825,"")</f>
        <v/>
      </c>
      <c r="AL821" s="125" t="str">
        <f>IF('2. Enter scores'!AK825&lt;&gt;"",'2. Enter scores'!$B825-'2. Enter scores'!AK825,"")</f>
        <v/>
      </c>
      <c r="AM821" s="125" t="str">
        <f>IF('2. Enter scores'!AL825&lt;&gt;"",'2. Enter scores'!$B825-'2. Enter scores'!AL825,"")</f>
        <v/>
      </c>
      <c r="AN821" s="125" t="str">
        <f>IF('2. Enter scores'!AM825&lt;&gt;"",'2. Enter scores'!$B825-'2. Enter scores'!AM825,"")</f>
        <v/>
      </c>
      <c r="AO821" s="125" t="str">
        <f>IF('2. Enter scores'!AN825&lt;&gt;"",'2. Enter scores'!$B825-'2. Enter scores'!AN825,"")</f>
        <v/>
      </c>
      <c r="AP821" s="125" t="str">
        <f>IF('2. Enter scores'!AO825&lt;&gt;"",'2. Enter scores'!$B825-'2. Enter scores'!AO825,"")</f>
        <v/>
      </c>
      <c r="AQ821" s="125" t="str">
        <f>IF('2. Enter scores'!AP825&lt;&gt;"",'2. Enter scores'!$B825-'2. Enter scores'!AP825,"")</f>
        <v/>
      </c>
      <c r="AR821" s="125" t="str">
        <f>IF('2. Enter scores'!AQ825&lt;&gt;"",'2. Enter scores'!$B825-'2. Enter scores'!AQ825,"")</f>
        <v/>
      </c>
      <c r="AS821" s="125" t="str">
        <f>IF('2. Enter scores'!AR825&lt;&gt;"",'2. Enter scores'!$B825-'2. Enter scores'!AR825,"")</f>
        <v/>
      </c>
      <c r="AT821" s="125" t="str">
        <f>IF('2. Enter scores'!AS825&lt;&gt;"",'2. Enter scores'!$B825-'2. Enter scores'!AS825,"")</f>
        <v/>
      </c>
      <c r="AU821" s="125" t="str">
        <f>IF('2. Enter scores'!AT825&lt;&gt;"",'2. Enter scores'!$B825-'2. Enter scores'!AT825,"")</f>
        <v/>
      </c>
      <c r="AV821" s="125" t="str">
        <f>IF('2. Enter scores'!AU825&lt;&gt;"",'2. Enter scores'!$B825-'2. Enter scores'!AU825,"")</f>
        <v/>
      </c>
      <c r="AW821" s="125" t="str">
        <f>IF('2. Enter scores'!AV825&lt;&gt;"",'2. Enter scores'!$B825-'2. Enter scores'!AV825,"")</f>
        <v/>
      </c>
      <c r="AX821" s="125" t="str">
        <f>IF('2. Enter scores'!AW825&lt;&gt;"",'2. Enter scores'!$B825-'2. Enter scores'!AW825,"")</f>
        <v/>
      </c>
      <c r="AY821" s="125" t="str">
        <f>IF('2. Enter scores'!AX825&lt;&gt;"",'2. Enter scores'!$B825-'2. Enter scores'!AX825,"")</f>
        <v/>
      </c>
      <c r="AZ821" s="125" t="str">
        <f>IF('2. Enter scores'!AY825&lt;&gt;"",'2. Enter scores'!$B825-'2. Enter scores'!AY825,"")</f>
        <v/>
      </c>
      <c r="BA821" s="125" t="str">
        <f>IF('2. Enter scores'!AZ825&lt;&gt;"",'2. Enter scores'!$B825-'2. Enter scores'!AZ825,"")</f>
        <v/>
      </c>
      <c r="BB821" s="125" t="str">
        <f>IF('2. Enter scores'!BA825&lt;&gt;"",'2. Enter scores'!$B825-'2. Enter scores'!BA825,"")</f>
        <v/>
      </c>
      <c r="BC821" s="125" t="str">
        <f>IF('2. Enter scores'!BB825&lt;&gt;"",'2. Enter scores'!$B825-'2. Enter scores'!BB825,"")</f>
        <v/>
      </c>
      <c r="BD821" s="125" t="str">
        <f>IF('2. Enter scores'!BC825&lt;&gt;"",'2. Enter scores'!$B825-'2. Enter scores'!BC825,"")</f>
        <v/>
      </c>
      <c r="BE821" s="125" t="str">
        <f>IF('2. Enter scores'!BD825&lt;&gt;"",'2. Enter scores'!$B825-'2. Enter scores'!BD825,"")</f>
        <v/>
      </c>
      <c r="BF821" s="125" t="str">
        <f>IF('2. Enter scores'!BE825&lt;&gt;"",'2. Enter scores'!$B825-'2. Enter scores'!BE825,"")</f>
        <v/>
      </c>
      <c r="BG821" s="125" t="str">
        <f>IF('2. Enter scores'!BF825&lt;&gt;"",'2. Enter scores'!$B825-'2. Enter scores'!BF825,"")</f>
        <v/>
      </c>
      <c r="BH821" s="125" t="str">
        <f>IF('2. Enter scores'!BG825&lt;&gt;"",'2. Enter scores'!$B825-'2. Enter scores'!BG825,"")</f>
        <v/>
      </c>
      <c r="BI821" s="125" t="str">
        <f>IF('2. Enter scores'!BH825&lt;&gt;"",'2. Enter scores'!$B825-'2. Enter scores'!BH825,"")</f>
        <v/>
      </c>
      <c r="BJ821" s="125" t="str">
        <f>IF('2. Enter scores'!BI825&lt;&gt;"",'2. Enter scores'!$B825-'2. Enter scores'!BI825,"")</f>
        <v/>
      </c>
      <c r="BK821" s="125" t="str">
        <f>IF('2. Enter scores'!BJ825&lt;&gt;"",'2. Enter scores'!$B825-'2. Enter scores'!BJ825,"")</f>
        <v/>
      </c>
      <c r="BL821" s="125" t="str">
        <f>IF('2. Enter scores'!BK825&lt;&gt;"",'2. Enter scores'!$B825-'2. Enter scores'!BK825,"")</f>
        <v/>
      </c>
      <c r="BM821" s="125" t="str">
        <f>IF('2. Enter scores'!BL825&lt;&gt;"",'2. Enter scores'!$B825-'2. Enter scores'!BL825,"")</f>
        <v/>
      </c>
      <c r="BN821" s="125" t="str">
        <f>IF('2. Enter scores'!BM825&lt;&gt;"",'2. Enter scores'!$B825-'2. Enter scores'!BM825,"")</f>
        <v/>
      </c>
      <c r="BO821" s="125" t="str">
        <f>IF('2. Enter scores'!BN825&lt;&gt;"",'2. Enter scores'!$B825-'2. Enter scores'!BN825,"")</f>
        <v/>
      </c>
      <c r="BP821" s="108">
        <v>1000</v>
      </c>
    </row>
    <row r="822" spans="2:68" x14ac:dyDescent="0.35">
      <c r="B822" s="125" t="str">
        <f>IF('2. Enter scores'!A826&lt;&gt;"",'2. Enter scores'!A826,"")</f>
        <v/>
      </c>
      <c r="H822" s="125" t="str">
        <f>IF('2. Enter scores'!G826&lt;&gt;"",'2. Enter scores'!$B826-'2. Enter scores'!G826,"")</f>
        <v/>
      </c>
      <c r="I822" s="125" t="str">
        <f>IF('2. Enter scores'!H826&lt;&gt;"",'2. Enter scores'!$B826-'2. Enter scores'!H826,"")</f>
        <v/>
      </c>
      <c r="J822" s="125" t="str">
        <f>IF('2. Enter scores'!I826&lt;&gt;"",'2. Enter scores'!$B826-'2. Enter scores'!I826,"")</f>
        <v/>
      </c>
      <c r="K822" s="125" t="str">
        <f>IF('2. Enter scores'!J826&lt;&gt;"",'2. Enter scores'!$B826-'2. Enter scores'!J826,"")</f>
        <v/>
      </c>
      <c r="L822" s="125" t="str">
        <f>IF('2. Enter scores'!K826&lt;&gt;"",'2. Enter scores'!$B826-'2. Enter scores'!K826,"")</f>
        <v/>
      </c>
      <c r="M822" s="125" t="str">
        <f>IF('2. Enter scores'!L826&lt;&gt;"",'2. Enter scores'!$B826-'2. Enter scores'!L826,"")</f>
        <v/>
      </c>
      <c r="N822" s="125" t="str">
        <f>IF('2. Enter scores'!M826&lt;&gt;"",'2. Enter scores'!$B826-'2. Enter scores'!M826,"")</f>
        <v/>
      </c>
      <c r="O822" s="125" t="str">
        <f>IF('2. Enter scores'!N826&lt;&gt;"",'2. Enter scores'!$B826-'2. Enter scores'!N826,"")</f>
        <v/>
      </c>
      <c r="P822" s="125" t="str">
        <f>IF('2. Enter scores'!O826&lt;&gt;"",'2. Enter scores'!$B826-'2. Enter scores'!O826,"")</f>
        <v/>
      </c>
      <c r="Q822" s="125" t="str">
        <f>IF('2. Enter scores'!P826&lt;&gt;"",'2. Enter scores'!$B826-'2. Enter scores'!P826,"")</f>
        <v/>
      </c>
      <c r="R822" s="125" t="str">
        <f>IF('2. Enter scores'!Q826&lt;&gt;"",'2. Enter scores'!$B826-'2. Enter scores'!Q826,"")</f>
        <v/>
      </c>
      <c r="S822" s="125" t="str">
        <f>IF('2. Enter scores'!R826&lt;&gt;"",'2. Enter scores'!$B826-'2. Enter scores'!R826,"")</f>
        <v/>
      </c>
      <c r="T822" s="125" t="str">
        <f>IF('2. Enter scores'!S826&lt;&gt;"",'2. Enter scores'!$B826-'2. Enter scores'!S826,"")</f>
        <v/>
      </c>
      <c r="U822" s="125" t="str">
        <f>IF('2. Enter scores'!T826&lt;&gt;"",'2. Enter scores'!$B826-'2. Enter scores'!T826,"")</f>
        <v/>
      </c>
      <c r="V822" s="125" t="str">
        <f>IF('2. Enter scores'!U826&lt;&gt;"",'2. Enter scores'!$B826-'2. Enter scores'!U826,"")</f>
        <v/>
      </c>
      <c r="W822" s="125" t="str">
        <f>IF('2. Enter scores'!V826&lt;&gt;"",'2. Enter scores'!$B826-'2. Enter scores'!V826,"")</f>
        <v/>
      </c>
      <c r="X822" s="125" t="str">
        <f>IF('2. Enter scores'!W826&lt;&gt;"",'2. Enter scores'!$B826-'2. Enter scores'!W826,"")</f>
        <v/>
      </c>
      <c r="Y822" s="125" t="str">
        <f>IF('2. Enter scores'!X826&lt;&gt;"",'2. Enter scores'!$B826-'2. Enter scores'!X826,"")</f>
        <v/>
      </c>
      <c r="Z822" s="125" t="str">
        <f>IF('2. Enter scores'!Y826&lt;&gt;"",'2. Enter scores'!$B826-'2. Enter scores'!Y826,"")</f>
        <v/>
      </c>
      <c r="AA822" s="125" t="str">
        <f>IF('2. Enter scores'!Z826&lt;&gt;"",'2. Enter scores'!$B826-'2. Enter scores'!Z826,"")</f>
        <v/>
      </c>
      <c r="AB822" s="125" t="str">
        <f>IF('2. Enter scores'!AA826&lt;&gt;"",'2. Enter scores'!$B826-'2. Enter scores'!AA826,"")</f>
        <v/>
      </c>
      <c r="AC822" s="125" t="str">
        <f>IF('2. Enter scores'!AB826&lt;&gt;"",'2. Enter scores'!$B826-'2. Enter scores'!AB826,"")</f>
        <v/>
      </c>
      <c r="AD822" s="125" t="str">
        <f>IF('2. Enter scores'!AC826&lt;&gt;"",'2. Enter scores'!$B826-'2. Enter scores'!AC826,"")</f>
        <v/>
      </c>
      <c r="AE822" s="125" t="str">
        <f>IF('2. Enter scores'!AD826&lt;&gt;"",'2. Enter scores'!$B826-'2. Enter scores'!AD826,"")</f>
        <v/>
      </c>
      <c r="AF822" s="125" t="str">
        <f>IF('2. Enter scores'!AE826&lt;&gt;"",'2. Enter scores'!$B826-'2. Enter scores'!AE826,"")</f>
        <v/>
      </c>
      <c r="AG822" s="125" t="str">
        <f>IF('2. Enter scores'!AF826&lt;&gt;"",'2. Enter scores'!$B826-'2. Enter scores'!AF826,"")</f>
        <v/>
      </c>
      <c r="AH822" s="125" t="str">
        <f>IF('2. Enter scores'!AG826&lt;&gt;"",'2. Enter scores'!$B826-'2. Enter scores'!AG826,"")</f>
        <v/>
      </c>
      <c r="AI822" s="125" t="str">
        <f>IF('2. Enter scores'!AH826&lt;&gt;"",'2. Enter scores'!$B826-'2. Enter scores'!AH826,"")</f>
        <v/>
      </c>
      <c r="AJ822" s="125" t="str">
        <f>IF('2. Enter scores'!AI826&lt;&gt;"",'2. Enter scores'!$B826-'2. Enter scores'!AI826,"")</f>
        <v/>
      </c>
      <c r="AK822" s="125" t="str">
        <f>IF('2. Enter scores'!AJ826&lt;&gt;"",'2. Enter scores'!$B826-'2. Enter scores'!AJ826,"")</f>
        <v/>
      </c>
      <c r="AL822" s="125" t="str">
        <f>IF('2. Enter scores'!AK826&lt;&gt;"",'2. Enter scores'!$B826-'2. Enter scores'!AK826,"")</f>
        <v/>
      </c>
      <c r="AM822" s="125" t="str">
        <f>IF('2. Enter scores'!AL826&lt;&gt;"",'2. Enter scores'!$B826-'2. Enter scores'!AL826,"")</f>
        <v/>
      </c>
      <c r="AN822" s="125" t="str">
        <f>IF('2. Enter scores'!AM826&lt;&gt;"",'2. Enter scores'!$B826-'2. Enter scores'!AM826,"")</f>
        <v/>
      </c>
      <c r="AO822" s="125" t="str">
        <f>IF('2. Enter scores'!AN826&lt;&gt;"",'2. Enter scores'!$B826-'2. Enter scores'!AN826,"")</f>
        <v/>
      </c>
      <c r="AP822" s="125" t="str">
        <f>IF('2. Enter scores'!AO826&lt;&gt;"",'2. Enter scores'!$B826-'2. Enter scores'!AO826,"")</f>
        <v/>
      </c>
      <c r="AQ822" s="125" t="str">
        <f>IF('2. Enter scores'!AP826&lt;&gt;"",'2. Enter scores'!$B826-'2. Enter scores'!AP826,"")</f>
        <v/>
      </c>
      <c r="AR822" s="125" t="str">
        <f>IF('2. Enter scores'!AQ826&lt;&gt;"",'2. Enter scores'!$B826-'2. Enter scores'!AQ826,"")</f>
        <v/>
      </c>
      <c r="AS822" s="125" t="str">
        <f>IF('2. Enter scores'!AR826&lt;&gt;"",'2. Enter scores'!$B826-'2. Enter scores'!AR826,"")</f>
        <v/>
      </c>
      <c r="AT822" s="125" t="str">
        <f>IF('2. Enter scores'!AS826&lt;&gt;"",'2. Enter scores'!$B826-'2. Enter scores'!AS826,"")</f>
        <v/>
      </c>
      <c r="AU822" s="125" t="str">
        <f>IF('2. Enter scores'!AT826&lt;&gt;"",'2. Enter scores'!$B826-'2. Enter scores'!AT826,"")</f>
        <v/>
      </c>
      <c r="AV822" s="125" t="str">
        <f>IF('2. Enter scores'!AU826&lt;&gt;"",'2. Enter scores'!$B826-'2. Enter scores'!AU826,"")</f>
        <v/>
      </c>
      <c r="AW822" s="125" t="str">
        <f>IF('2. Enter scores'!AV826&lt;&gt;"",'2. Enter scores'!$B826-'2. Enter scores'!AV826,"")</f>
        <v/>
      </c>
      <c r="AX822" s="125" t="str">
        <f>IF('2. Enter scores'!AW826&lt;&gt;"",'2. Enter scores'!$B826-'2. Enter scores'!AW826,"")</f>
        <v/>
      </c>
      <c r="AY822" s="125" t="str">
        <f>IF('2. Enter scores'!AX826&lt;&gt;"",'2. Enter scores'!$B826-'2. Enter scores'!AX826,"")</f>
        <v/>
      </c>
      <c r="AZ822" s="125" t="str">
        <f>IF('2. Enter scores'!AY826&lt;&gt;"",'2. Enter scores'!$B826-'2. Enter scores'!AY826,"")</f>
        <v/>
      </c>
      <c r="BA822" s="125" t="str">
        <f>IF('2. Enter scores'!AZ826&lt;&gt;"",'2. Enter scores'!$B826-'2. Enter scores'!AZ826,"")</f>
        <v/>
      </c>
      <c r="BB822" s="125" t="str">
        <f>IF('2. Enter scores'!BA826&lt;&gt;"",'2. Enter scores'!$B826-'2. Enter scores'!BA826,"")</f>
        <v/>
      </c>
      <c r="BC822" s="125" t="str">
        <f>IF('2. Enter scores'!BB826&lt;&gt;"",'2. Enter scores'!$B826-'2. Enter scores'!BB826,"")</f>
        <v/>
      </c>
      <c r="BD822" s="125" t="str">
        <f>IF('2. Enter scores'!BC826&lt;&gt;"",'2. Enter scores'!$B826-'2. Enter scores'!BC826,"")</f>
        <v/>
      </c>
      <c r="BE822" s="125" t="str">
        <f>IF('2. Enter scores'!BD826&lt;&gt;"",'2. Enter scores'!$B826-'2. Enter scores'!BD826,"")</f>
        <v/>
      </c>
      <c r="BF822" s="125" t="str">
        <f>IF('2. Enter scores'!BE826&lt;&gt;"",'2. Enter scores'!$B826-'2. Enter scores'!BE826,"")</f>
        <v/>
      </c>
      <c r="BG822" s="125" t="str">
        <f>IF('2. Enter scores'!BF826&lt;&gt;"",'2. Enter scores'!$B826-'2. Enter scores'!BF826,"")</f>
        <v/>
      </c>
      <c r="BH822" s="125" t="str">
        <f>IF('2. Enter scores'!BG826&lt;&gt;"",'2. Enter scores'!$B826-'2. Enter scores'!BG826,"")</f>
        <v/>
      </c>
      <c r="BI822" s="125" t="str">
        <f>IF('2. Enter scores'!BH826&lt;&gt;"",'2. Enter scores'!$B826-'2. Enter scores'!BH826,"")</f>
        <v/>
      </c>
      <c r="BJ822" s="125" t="str">
        <f>IF('2. Enter scores'!BI826&lt;&gt;"",'2. Enter scores'!$B826-'2. Enter scores'!BI826,"")</f>
        <v/>
      </c>
      <c r="BK822" s="125" t="str">
        <f>IF('2. Enter scores'!BJ826&lt;&gt;"",'2. Enter scores'!$B826-'2. Enter scores'!BJ826,"")</f>
        <v/>
      </c>
      <c r="BL822" s="125" t="str">
        <f>IF('2. Enter scores'!BK826&lt;&gt;"",'2. Enter scores'!$B826-'2. Enter scores'!BK826,"")</f>
        <v/>
      </c>
      <c r="BM822" s="125" t="str">
        <f>IF('2. Enter scores'!BL826&lt;&gt;"",'2. Enter scores'!$B826-'2. Enter scores'!BL826,"")</f>
        <v/>
      </c>
      <c r="BN822" s="125" t="str">
        <f>IF('2. Enter scores'!BM826&lt;&gt;"",'2. Enter scores'!$B826-'2. Enter scores'!BM826,"")</f>
        <v/>
      </c>
      <c r="BO822" s="125" t="str">
        <f>IF('2. Enter scores'!BN826&lt;&gt;"",'2. Enter scores'!$B826-'2. Enter scores'!BN826,"")</f>
        <v/>
      </c>
      <c r="BP822" s="108">
        <v>1000</v>
      </c>
    </row>
    <row r="823" spans="2:68" x14ac:dyDescent="0.35">
      <c r="B823" s="125" t="str">
        <f>IF('2. Enter scores'!A827&lt;&gt;"",'2. Enter scores'!A827,"")</f>
        <v/>
      </c>
      <c r="H823" s="125" t="str">
        <f>IF('2. Enter scores'!G827&lt;&gt;"",'2. Enter scores'!$B827-'2. Enter scores'!G827,"")</f>
        <v/>
      </c>
      <c r="I823" s="125" t="str">
        <f>IF('2. Enter scores'!H827&lt;&gt;"",'2. Enter scores'!$B827-'2. Enter scores'!H827,"")</f>
        <v/>
      </c>
      <c r="J823" s="125" t="str">
        <f>IF('2. Enter scores'!I827&lt;&gt;"",'2. Enter scores'!$B827-'2. Enter scores'!I827,"")</f>
        <v/>
      </c>
      <c r="K823" s="125" t="str">
        <f>IF('2. Enter scores'!J827&lt;&gt;"",'2. Enter scores'!$B827-'2. Enter scores'!J827,"")</f>
        <v/>
      </c>
      <c r="L823" s="125" t="str">
        <f>IF('2. Enter scores'!K827&lt;&gt;"",'2. Enter scores'!$B827-'2. Enter scores'!K827,"")</f>
        <v/>
      </c>
      <c r="M823" s="125" t="str">
        <f>IF('2. Enter scores'!L827&lt;&gt;"",'2. Enter scores'!$B827-'2. Enter scores'!L827,"")</f>
        <v/>
      </c>
      <c r="N823" s="125" t="str">
        <f>IF('2. Enter scores'!M827&lt;&gt;"",'2. Enter scores'!$B827-'2. Enter scores'!M827,"")</f>
        <v/>
      </c>
      <c r="O823" s="125" t="str">
        <f>IF('2. Enter scores'!N827&lt;&gt;"",'2. Enter scores'!$B827-'2. Enter scores'!N827,"")</f>
        <v/>
      </c>
      <c r="P823" s="125" t="str">
        <f>IF('2. Enter scores'!O827&lt;&gt;"",'2. Enter scores'!$B827-'2. Enter scores'!O827,"")</f>
        <v/>
      </c>
      <c r="Q823" s="125" t="str">
        <f>IF('2. Enter scores'!P827&lt;&gt;"",'2. Enter scores'!$B827-'2. Enter scores'!P827,"")</f>
        <v/>
      </c>
      <c r="R823" s="125" t="str">
        <f>IF('2. Enter scores'!Q827&lt;&gt;"",'2. Enter scores'!$B827-'2. Enter scores'!Q827,"")</f>
        <v/>
      </c>
      <c r="S823" s="125" t="str">
        <f>IF('2. Enter scores'!R827&lt;&gt;"",'2. Enter scores'!$B827-'2. Enter scores'!R827,"")</f>
        <v/>
      </c>
      <c r="T823" s="125" t="str">
        <f>IF('2. Enter scores'!S827&lt;&gt;"",'2. Enter scores'!$B827-'2. Enter scores'!S827,"")</f>
        <v/>
      </c>
      <c r="U823" s="125" t="str">
        <f>IF('2. Enter scores'!T827&lt;&gt;"",'2. Enter scores'!$B827-'2. Enter scores'!T827,"")</f>
        <v/>
      </c>
      <c r="V823" s="125" t="str">
        <f>IF('2. Enter scores'!U827&lt;&gt;"",'2. Enter scores'!$B827-'2. Enter scores'!U827,"")</f>
        <v/>
      </c>
      <c r="W823" s="125" t="str">
        <f>IF('2. Enter scores'!V827&lt;&gt;"",'2. Enter scores'!$B827-'2. Enter scores'!V827,"")</f>
        <v/>
      </c>
      <c r="X823" s="125" t="str">
        <f>IF('2. Enter scores'!W827&lt;&gt;"",'2. Enter scores'!$B827-'2. Enter scores'!W827,"")</f>
        <v/>
      </c>
      <c r="Y823" s="125" t="str">
        <f>IF('2. Enter scores'!X827&lt;&gt;"",'2. Enter scores'!$B827-'2. Enter scores'!X827,"")</f>
        <v/>
      </c>
      <c r="Z823" s="125" t="str">
        <f>IF('2. Enter scores'!Y827&lt;&gt;"",'2. Enter scores'!$B827-'2. Enter scores'!Y827,"")</f>
        <v/>
      </c>
      <c r="AA823" s="125" t="str">
        <f>IF('2. Enter scores'!Z827&lt;&gt;"",'2. Enter scores'!$B827-'2. Enter scores'!Z827,"")</f>
        <v/>
      </c>
      <c r="AB823" s="125" t="str">
        <f>IF('2. Enter scores'!AA827&lt;&gt;"",'2. Enter scores'!$B827-'2. Enter scores'!AA827,"")</f>
        <v/>
      </c>
      <c r="AC823" s="125" t="str">
        <f>IF('2. Enter scores'!AB827&lt;&gt;"",'2. Enter scores'!$B827-'2. Enter scores'!AB827,"")</f>
        <v/>
      </c>
      <c r="AD823" s="125" t="str">
        <f>IF('2. Enter scores'!AC827&lt;&gt;"",'2. Enter scores'!$B827-'2. Enter scores'!AC827,"")</f>
        <v/>
      </c>
      <c r="AE823" s="125" t="str">
        <f>IF('2. Enter scores'!AD827&lt;&gt;"",'2. Enter scores'!$B827-'2. Enter scores'!AD827,"")</f>
        <v/>
      </c>
      <c r="AF823" s="125" t="str">
        <f>IF('2. Enter scores'!AE827&lt;&gt;"",'2. Enter scores'!$B827-'2. Enter scores'!AE827,"")</f>
        <v/>
      </c>
      <c r="AG823" s="125" t="str">
        <f>IF('2. Enter scores'!AF827&lt;&gt;"",'2. Enter scores'!$B827-'2. Enter scores'!AF827,"")</f>
        <v/>
      </c>
      <c r="AH823" s="125" t="str">
        <f>IF('2. Enter scores'!AG827&lt;&gt;"",'2. Enter scores'!$B827-'2. Enter scores'!AG827,"")</f>
        <v/>
      </c>
      <c r="AI823" s="125" t="str">
        <f>IF('2. Enter scores'!AH827&lt;&gt;"",'2. Enter scores'!$B827-'2. Enter scores'!AH827,"")</f>
        <v/>
      </c>
      <c r="AJ823" s="125" t="str">
        <f>IF('2. Enter scores'!AI827&lt;&gt;"",'2. Enter scores'!$B827-'2. Enter scores'!AI827,"")</f>
        <v/>
      </c>
      <c r="AK823" s="125" t="str">
        <f>IF('2. Enter scores'!AJ827&lt;&gt;"",'2. Enter scores'!$B827-'2. Enter scores'!AJ827,"")</f>
        <v/>
      </c>
      <c r="AL823" s="125" t="str">
        <f>IF('2. Enter scores'!AK827&lt;&gt;"",'2. Enter scores'!$B827-'2. Enter scores'!AK827,"")</f>
        <v/>
      </c>
      <c r="AM823" s="125" t="str">
        <f>IF('2. Enter scores'!AL827&lt;&gt;"",'2. Enter scores'!$B827-'2. Enter scores'!AL827,"")</f>
        <v/>
      </c>
      <c r="AN823" s="125" t="str">
        <f>IF('2. Enter scores'!AM827&lt;&gt;"",'2. Enter scores'!$B827-'2. Enter scores'!AM827,"")</f>
        <v/>
      </c>
      <c r="AO823" s="125" t="str">
        <f>IF('2. Enter scores'!AN827&lt;&gt;"",'2. Enter scores'!$B827-'2. Enter scores'!AN827,"")</f>
        <v/>
      </c>
      <c r="AP823" s="125" t="str">
        <f>IF('2. Enter scores'!AO827&lt;&gt;"",'2. Enter scores'!$B827-'2. Enter scores'!AO827,"")</f>
        <v/>
      </c>
      <c r="AQ823" s="125" t="str">
        <f>IF('2. Enter scores'!AP827&lt;&gt;"",'2. Enter scores'!$B827-'2. Enter scores'!AP827,"")</f>
        <v/>
      </c>
      <c r="AR823" s="125" t="str">
        <f>IF('2. Enter scores'!AQ827&lt;&gt;"",'2. Enter scores'!$B827-'2. Enter scores'!AQ827,"")</f>
        <v/>
      </c>
      <c r="AS823" s="125" t="str">
        <f>IF('2. Enter scores'!AR827&lt;&gt;"",'2. Enter scores'!$B827-'2. Enter scores'!AR827,"")</f>
        <v/>
      </c>
      <c r="AT823" s="125" t="str">
        <f>IF('2. Enter scores'!AS827&lt;&gt;"",'2. Enter scores'!$B827-'2. Enter scores'!AS827,"")</f>
        <v/>
      </c>
      <c r="AU823" s="125" t="str">
        <f>IF('2. Enter scores'!AT827&lt;&gt;"",'2. Enter scores'!$B827-'2. Enter scores'!AT827,"")</f>
        <v/>
      </c>
      <c r="AV823" s="125" t="str">
        <f>IF('2. Enter scores'!AU827&lt;&gt;"",'2. Enter scores'!$B827-'2. Enter scores'!AU827,"")</f>
        <v/>
      </c>
      <c r="AW823" s="125" t="str">
        <f>IF('2. Enter scores'!AV827&lt;&gt;"",'2. Enter scores'!$B827-'2. Enter scores'!AV827,"")</f>
        <v/>
      </c>
      <c r="AX823" s="125" t="str">
        <f>IF('2. Enter scores'!AW827&lt;&gt;"",'2. Enter scores'!$B827-'2. Enter scores'!AW827,"")</f>
        <v/>
      </c>
      <c r="AY823" s="125" t="str">
        <f>IF('2. Enter scores'!AX827&lt;&gt;"",'2. Enter scores'!$B827-'2. Enter scores'!AX827,"")</f>
        <v/>
      </c>
      <c r="AZ823" s="125" t="str">
        <f>IF('2. Enter scores'!AY827&lt;&gt;"",'2. Enter scores'!$B827-'2. Enter scores'!AY827,"")</f>
        <v/>
      </c>
      <c r="BA823" s="125" t="str">
        <f>IF('2. Enter scores'!AZ827&lt;&gt;"",'2. Enter scores'!$B827-'2. Enter scores'!AZ827,"")</f>
        <v/>
      </c>
      <c r="BB823" s="125" t="str">
        <f>IF('2. Enter scores'!BA827&lt;&gt;"",'2. Enter scores'!$B827-'2. Enter scores'!BA827,"")</f>
        <v/>
      </c>
      <c r="BC823" s="125" t="str">
        <f>IF('2. Enter scores'!BB827&lt;&gt;"",'2. Enter scores'!$B827-'2. Enter scores'!BB827,"")</f>
        <v/>
      </c>
      <c r="BD823" s="125" t="str">
        <f>IF('2. Enter scores'!BC827&lt;&gt;"",'2. Enter scores'!$B827-'2. Enter scores'!BC827,"")</f>
        <v/>
      </c>
      <c r="BE823" s="125" t="str">
        <f>IF('2. Enter scores'!BD827&lt;&gt;"",'2. Enter scores'!$B827-'2. Enter scores'!BD827,"")</f>
        <v/>
      </c>
      <c r="BF823" s="125" t="str">
        <f>IF('2. Enter scores'!BE827&lt;&gt;"",'2. Enter scores'!$B827-'2. Enter scores'!BE827,"")</f>
        <v/>
      </c>
      <c r="BG823" s="125" t="str">
        <f>IF('2. Enter scores'!BF827&lt;&gt;"",'2. Enter scores'!$B827-'2. Enter scores'!BF827,"")</f>
        <v/>
      </c>
      <c r="BH823" s="125" t="str">
        <f>IF('2. Enter scores'!BG827&lt;&gt;"",'2. Enter scores'!$B827-'2. Enter scores'!BG827,"")</f>
        <v/>
      </c>
      <c r="BI823" s="125" t="str">
        <f>IF('2. Enter scores'!BH827&lt;&gt;"",'2. Enter scores'!$B827-'2. Enter scores'!BH827,"")</f>
        <v/>
      </c>
      <c r="BJ823" s="125" t="str">
        <f>IF('2. Enter scores'!BI827&lt;&gt;"",'2. Enter scores'!$B827-'2. Enter scores'!BI827,"")</f>
        <v/>
      </c>
      <c r="BK823" s="125" t="str">
        <f>IF('2. Enter scores'!BJ827&lt;&gt;"",'2. Enter scores'!$B827-'2. Enter scores'!BJ827,"")</f>
        <v/>
      </c>
      <c r="BL823" s="125" t="str">
        <f>IF('2. Enter scores'!BK827&lt;&gt;"",'2. Enter scores'!$B827-'2. Enter scores'!BK827,"")</f>
        <v/>
      </c>
      <c r="BM823" s="125" t="str">
        <f>IF('2. Enter scores'!BL827&lt;&gt;"",'2. Enter scores'!$B827-'2. Enter scores'!BL827,"")</f>
        <v/>
      </c>
      <c r="BN823" s="125" t="str">
        <f>IF('2. Enter scores'!BM827&lt;&gt;"",'2. Enter scores'!$B827-'2. Enter scores'!BM827,"")</f>
        <v/>
      </c>
      <c r="BO823" s="125" t="str">
        <f>IF('2. Enter scores'!BN827&lt;&gt;"",'2. Enter scores'!$B827-'2. Enter scores'!BN827,"")</f>
        <v/>
      </c>
      <c r="BP823" s="108">
        <v>1000</v>
      </c>
    </row>
    <row r="824" spans="2:68" x14ac:dyDescent="0.35">
      <c r="B824" s="125" t="str">
        <f>IF('2. Enter scores'!A828&lt;&gt;"",'2. Enter scores'!A828,"")</f>
        <v/>
      </c>
      <c r="H824" s="125" t="str">
        <f>IF('2. Enter scores'!G828&lt;&gt;"",'2. Enter scores'!$B828-'2. Enter scores'!G828,"")</f>
        <v/>
      </c>
      <c r="I824" s="125" t="str">
        <f>IF('2. Enter scores'!H828&lt;&gt;"",'2. Enter scores'!$B828-'2. Enter scores'!H828,"")</f>
        <v/>
      </c>
      <c r="J824" s="125" t="str">
        <f>IF('2. Enter scores'!I828&lt;&gt;"",'2. Enter scores'!$B828-'2. Enter scores'!I828,"")</f>
        <v/>
      </c>
      <c r="K824" s="125" t="str">
        <f>IF('2. Enter scores'!J828&lt;&gt;"",'2. Enter scores'!$B828-'2. Enter scores'!J828,"")</f>
        <v/>
      </c>
      <c r="L824" s="125" t="str">
        <f>IF('2. Enter scores'!K828&lt;&gt;"",'2. Enter scores'!$B828-'2. Enter scores'!K828,"")</f>
        <v/>
      </c>
      <c r="M824" s="125" t="str">
        <f>IF('2. Enter scores'!L828&lt;&gt;"",'2. Enter scores'!$B828-'2. Enter scores'!L828,"")</f>
        <v/>
      </c>
      <c r="N824" s="125" t="str">
        <f>IF('2. Enter scores'!M828&lt;&gt;"",'2. Enter scores'!$B828-'2. Enter scores'!M828,"")</f>
        <v/>
      </c>
      <c r="O824" s="125" t="str">
        <f>IF('2. Enter scores'!N828&lt;&gt;"",'2. Enter scores'!$B828-'2. Enter scores'!N828,"")</f>
        <v/>
      </c>
      <c r="P824" s="125" t="str">
        <f>IF('2. Enter scores'!O828&lt;&gt;"",'2. Enter scores'!$B828-'2. Enter scores'!O828,"")</f>
        <v/>
      </c>
      <c r="Q824" s="125" t="str">
        <f>IF('2. Enter scores'!P828&lt;&gt;"",'2. Enter scores'!$B828-'2. Enter scores'!P828,"")</f>
        <v/>
      </c>
      <c r="R824" s="125" t="str">
        <f>IF('2. Enter scores'!Q828&lt;&gt;"",'2. Enter scores'!$B828-'2. Enter scores'!Q828,"")</f>
        <v/>
      </c>
      <c r="S824" s="125" t="str">
        <f>IF('2. Enter scores'!R828&lt;&gt;"",'2. Enter scores'!$B828-'2. Enter scores'!R828,"")</f>
        <v/>
      </c>
      <c r="T824" s="125" t="str">
        <f>IF('2. Enter scores'!S828&lt;&gt;"",'2. Enter scores'!$B828-'2. Enter scores'!S828,"")</f>
        <v/>
      </c>
      <c r="U824" s="125" t="str">
        <f>IF('2. Enter scores'!T828&lt;&gt;"",'2. Enter scores'!$B828-'2. Enter scores'!T828,"")</f>
        <v/>
      </c>
      <c r="V824" s="125" t="str">
        <f>IF('2. Enter scores'!U828&lt;&gt;"",'2. Enter scores'!$B828-'2. Enter scores'!U828,"")</f>
        <v/>
      </c>
      <c r="W824" s="125" t="str">
        <f>IF('2. Enter scores'!V828&lt;&gt;"",'2. Enter scores'!$B828-'2. Enter scores'!V828,"")</f>
        <v/>
      </c>
      <c r="X824" s="125" t="str">
        <f>IF('2. Enter scores'!W828&lt;&gt;"",'2. Enter scores'!$B828-'2. Enter scores'!W828,"")</f>
        <v/>
      </c>
      <c r="Y824" s="125" t="str">
        <f>IF('2. Enter scores'!X828&lt;&gt;"",'2. Enter scores'!$B828-'2. Enter scores'!X828,"")</f>
        <v/>
      </c>
      <c r="Z824" s="125" t="str">
        <f>IF('2. Enter scores'!Y828&lt;&gt;"",'2. Enter scores'!$B828-'2. Enter scores'!Y828,"")</f>
        <v/>
      </c>
      <c r="AA824" s="125" t="str">
        <f>IF('2. Enter scores'!Z828&lt;&gt;"",'2. Enter scores'!$B828-'2. Enter scores'!Z828,"")</f>
        <v/>
      </c>
      <c r="AB824" s="125" t="str">
        <f>IF('2. Enter scores'!AA828&lt;&gt;"",'2. Enter scores'!$B828-'2. Enter scores'!AA828,"")</f>
        <v/>
      </c>
      <c r="AC824" s="125" t="str">
        <f>IF('2. Enter scores'!AB828&lt;&gt;"",'2. Enter scores'!$B828-'2. Enter scores'!AB828,"")</f>
        <v/>
      </c>
      <c r="AD824" s="125" t="str">
        <f>IF('2. Enter scores'!AC828&lt;&gt;"",'2. Enter scores'!$B828-'2. Enter scores'!AC828,"")</f>
        <v/>
      </c>
      <c r="AE824" s="125" t="str">
        <f>IF('2. Enter scores'!AD828&lt;&gt;"",'2. Enter scores'!$B828-'2. Enter scores'!AD828,"")</f>
        <v/>
      </c>
      <c r="AF824" s="125" t="str">
        <f>IF('2. Enter scores'!AE828&lt;&gt;"",'2. Enter scores'!$B828-'2. Enter scores'!AE828,"")</f>
        <v/>
      </c>
      <c r="AG824" s="125" t="str">
        <f>IF('2. Enter scores'!AF828&lt;&gt;"",'2. Enter scores'!$B828-'2. Enter scores'!AF828,"")</f>
        <v/>
      </c>
      <c r="AH824" s="125" t="str">
        <f>IF('2. Enter scores'!AG828&lt;&gt;"",'2. Enter scores'!$B828-'2. Enter scores'!AG828,"")</f>
        <v/>
      </c>
      <c r="AI824" s="125" t="str">
        <f>IF('2. Enter scores'!AH828&lt;&gt;"",'2. Enter scores'!$B828-'2. Enter scores'!AH828,"")</f>
        <v/>
      </c>
      <c r="AJ824" s="125" t="str">
        <f>IF('2. Enter scores'!AI828&lt;&gt;"",'2. Enter scores'!$B828-'2. Enter scores'!AI828,"")</f>
        <v/>
      </c>
      <c r="AK824" s="125" t="str">
        <f>IF('2. Enter scores'!AJ828&lt;&gt;"",'2. Enter scores'!$B828-'2. Enter scores'!AJ828,"")</f>
        <v/>
      </c>
      <c r="AL824" s="125" t="str">
        <f>IF('2. Enter scores'!AK828&lt;&gt;"",'2. Enter scores'!$B828-'2. Enter scores'!AK828,"")</f>
        <v/>
      </c>
      <c r="AM824" s="125" t="str">
        <f>IF('2. Enter scores'!AL828&lt;&gt;"",'2. Enter scores'!$B828-'2. Enter scores'!AL828,"")</f>
        <v/>
      </c>
      <c r="AN824" s="125" t="str">
        <f>IF('2. Enter scores'!AM828&lt;&gt;"",'2. Enter scores'!$B828-'2. Enter scores'!AM828,"")</f>
        <v/>
      </c>
      <c r="AO824" s="125" t="str">
        <f>IF('2. Enter scores'!AN828&lt;&gt;"",'2. Enter scores'!$B828-'2. Enter scores'!AN828,"")</f>
        <v/>
      </c>
      <c r="AP824" s="125" t="str">
        <f>IF('2. Enter scores'!AO828&lt;&gt;"",'2. Enter scores'!$B828-'2. Enter scores'!AO828,"")</f>
        <v/>
      </c>
      <c r="AQ824" s="125" t="str">
        <f>IF('2. Enter scores'!AP828&lt;&gt;"",'2. Enter scores'!$B828-'2. Enter scores'!AP828,"")</f>
        <v/>
      </c>
      <c r="AR824" s="125" t="str">
        <f>IF('2. Enter scores'!AQ828&lt;&gt;"",'2. Enter scores'!$B828-'2. Enter scores'!AQ828,"")</f>
        <v/>
      </c>
      <c r="AS824" s="125" t="str">
        <f>IF('2. Enter scores'!AR828&lt;&gt;"",'2. Enter scores'!$B828-'2. Enter scores'!AR828,"")</f>
        <v/>
      </c>
      <c r="AT824" s="125" t="str">
        <f>IF('2. Enter scores'!AS828&lt;&gt;"",'2. Enter scores'!$B828-'2. Enter scores'!AS828,"")</f>
        <v/>
      </c>
      <c r="AU824" s="125" t="str">
        <f>IF('2. Enter scores'!AT828&lt;&gt;"",'2. Enter scores'!$B828-'2. Enter scores'!AT828,"")</f>
        <v/>
      </c>
      <c r="AV824" s="125" t="str">
        <f>IF('2. Enter scores'!AU828&lt;&gt;"",'2. Enter scores'!$B828-'2. Enter scores'!AU828,"")</f>
        <v/>
      </c>
      <c r="AW824" s="125" t="str">
        <f>IF('2. Enter scores'!AV828&lt;&gt;"",'2. Enter scores'!$B828-'2. Enter scores'!AV828,"")</f>
        <v/>
      </c>
      <c r="AX824" s="125" t="str">
        <f>IF('2. Enter scores'!AW828&lt;&gt;"",'2. Enter scores'!$B828-'2. Enter scores'!AW828,"")</f>
        <v/>
      </c>
      <c r="AY824" s="125" t="str">
        <f>IF('2. Enter scores'!AX828&lt;&gt;"",'2. Enter scores'!$B828-'2. Enter scores'!AX828,"")</f>
        <v/>
      </c>
      <c r="AZ824" s="125" t="str">
        <f>IF('2. Enter scores'!AY828&lt;&gt;"",'2. Enter scores'!$B828-'2. Enter scores'!AY828,"")</f>
        <v/>
      </c>
      <c r="BA824" s="125" t="str">
        <f>IF('2. Enter scores'!AZ828&lt;&gt;"",'2. Enter scores'!$B828-'2. Enter scores'!AZ828,"")</f>
        <v/>
      </c>
      <c r="BB824" s="125" t="str">
        <f>IF('2. Enter scores'!BA828&lt;&gt;"",'2. Enter scores'!$B828-'2. Enter scores'!BA828,"")</f>
        <v/>
      </c>
      <c r="BC824" s="125" t="str">
        <f>IF('2. Enter scores'!BB828&lt;&gt;"",'2. Enter scores'!$B828-'2. Enter scores'!BB828,"")</f>
        <v/>
      </c>
      <c r="BD824" s="125" t="str">
        <f>IF('2. Enter scores'!BC828&lt;&gt;"",'2. Enter scores'!$B828-'2. Enter scores'!BC828,"")</f>
        <v/>
      </c>
      <c r="BE824" s="125" t="str">
        <f>IF('2. Enter scores'!BD828&lt;&gt;"",'2. Enter scores'!$B828-'2. Enter scores'!BD828,"")</f>
        <v/>
      </c>
      <c r="BF824" s="125" t="str">
        <f>IF('2. Enter scores'!BE828&lt;&gt;"",'2. Enter scores'!$B828-'2. Enter scores'!BE828,"")</f>
        <v/>
      </c>
      <c r="BG824" s="125" t="str">
        <f>IF('2. Enter scores'!BF828&lt;&gt;"",'2. Enter scores'!$B828-'2. Enter scores'!BF828,"")</f>
        <v/>
      </c>
      <c r="BH824" s="125" t="str">
        <f>IF('2. Enter scores'!BG828&lt;&gt;"",'2. Enter scores'!$B828-'2. Enter scores'!BG828,"")</f>
        <v/>
      </c>
      <c r="BI824" s="125" t="str">
        <f>IF('2. Enter scores'!BH828&lt;&gt;"",'2. Enter scores'!$B828-'2. Enter scores'!BH828,"")</f>
        <v/>
      </c>
      <c r="BJ824" s="125" t="str">
        <f>IF('2. Enter scores'!BI828&lt;&gt;"",'2. Enter scores'!$B828-'2. Enter scores'!BI828,"")</f>
        <v/>
      </c>
      <c r="BK824" s="125" t="str">
        <f>IF('2. Enter scores'!BJ828&lt;&gt;"",'2. Enter scores'!$B828-'2. Enter scores'!BJ828,"")</f>
        <v/>
      </c>
      <c r="BL824" s="125" t="str">
        <f>IF('2. Enter scores'!BK828&lt;&gt;"",'2. Enter scores'!$B828-'2. Enter scores'!BK828,"")</f>
        <v/>
      </c>
      <c r="BM824" s="125" t="str">
        <f>IF('2. Enter scores'!BL828&lt;&gt;"",'2. Enter scores'!$B828-'2. Enter scores'!BL828,"")</f>
        <v/>
      </c>
      <c r="BN824" s="125" t="str">
        <f>IF('2. Enter scores'!BM828&lt;&gt;"",'2. Enter scores'!$B828-'2. Enter scores'!BM828,"")</f>
        <v/>
      </c>
      <c r="BO824" s="125" t="str">
        <f>IF('2. Enter scores'!BN828&lt;&gt;"",'2. Enter scores'!$B828-'2. Enter scores'!BN828,"")</f>
        <v/>
      </c>
      <c r="BP824" s="108">
        <v>1000</v>
      </c>
    </row>
    <row r="825" spans="2:68" x14ac:dyDescent="0.35">
      <c r="B825" s="125" t="str">
        <f>IF('2. Enter scores'!A829&lt;&gt;"",'2. Enter scores'!A829,"")</f>
        <v/>
      </c>
      <c r="H825" s="125" t="str">
        <f>IF('2. Enter scores'!G829&lt;&gt;"",'2. Enter scores'!$B829-'2. Enter scores'!G829,"")</f>
        <v/>
      </c>
      <c r="I825" s="125" t="str">
        <f>IF('2. Enter scores'!H829&lt;&gt;"",'2. Enter scores'!$B829-'2. Enter scores'!H829,"")</f>
        <v/>
      </c>
      <c r="J825" s="125" t="str">
        <f>IF('2. Enter scores'!I829&lt;&gt;"",'2. Enter scores'!$B829-'2. Enter scores'!I829,"")</f>
        <v/>
      </c>
      <c r="K825" s="125" t="str">
        <f>IF('2. Enter scores'!J829&lt;&gt;"",'2. Enter scores'!$B829-'2. Enter scores'!J829,"")</f>
        <v/>
      </c>
      <c r="L825" s="125" t="str">
        <f>IF('2. Enter scores'!K829&lt;&gt;"",'2. Enter scores'!$B829-'2. Enter scores'!K829,"")</f>
        <v/>
      </c>
      <c r="M825" s="125" t="str">
        <f>IF('2. Enter scores'!L829&lt;&gt;"",'2. Enter scores'!$B829-'2. Enter scores'!L829,"")</f>
        <v/>
      </c>
      <c r="N825" s="125" t="str">
        <f>IF('2. Enter scores'!M829&lt;&gt;"",'2. Enter scores'!$B829-'2. Enter scores'!M829,"")</f>
        <v/>
      </c>
      <c r="O825" s="125" t="str">
        <f>IF('2. Enter scores'!N829&lt;&gt;"",'2. Enter scores'!$B829-'2. Enter scores'!N829,"")</f>
        <v/>
      </c>
      <c r="P825" s="125" t="str">
        <f>IF('2. Enter scores'!O829&lt;&gt;"",'2. Enter scores'!$B829-'2. Enter scores'!O829,"")</f>
        <v/>
      </c>
      <c r="Q825" s="125" t="str">
        <f>IF('2. Enter scores'!P829&lt;&gt;"",'2. Enter scores'!$B829-'2. Enter scores'!P829,"")</f>
        <v/>
      </c>
      <c r="R825" s="125" t="str">
        <f>IF('2. Enter scores'!Q829&lt;&gt;"",'2. Enter scores'!$B829-'2. Enter scores'!Q829,"")</f>
        <v/>
      </c>
      <c r="S825" s="125" t="str">
        <f>IF('2. Enter scores'!R829&lt;&gt;"",'2. Enter scores'!$B829-'2. Enter scores'!R829,"")</f>
        <v/>
      </c>
      <c r="T825" s="125" t="str">
        <f>IF('2. Enter scores'!S829&lt;&gt;"",'2. Enter scores'!$B829-'2. Enter scores'!S829,"")</f>
        <v/>
      </c>
      <c r="U825" s="125" t="str">
        <f>IF('2. Enter scores'!T829&lt;&gt;"",'2. Enter scores'!$B829-'2. Enter scores'!T829,"")</f>
        <v/>
      </c>
      <c r="V825" s="125" t="str">
        <f>IF('2. Enter scores'!U829&lt;&gt;"",'2. Enter scores'!$B829-'2. Enter scores'!U829,"")</f>
        <v/>
      </c>
      <c r="W825" s="125" t="str">
        <f>IF('2. Enter scores'!V829&lt;&gt;"",'2. Enter scores'!$B829-'2. Enter scores'!V829,"")</f>
        <v/>
      </c>
      <c r="X825" s="125" t="str">
        <f>IF('2. Enter scores'!W829&lt;&gt;"",'2. Enter scores'!$B829-'2. Enter scores'!W829,"")</f>
        <v/>
      </c>
      <c r="Y825" s="125" t="str">
        <f>IF('2. Enter scores'!X829&lt;&gt;"",'2. Enter scores'!$B829-'2. Enter scores'!X829,"")</f>
        <v/>
      </c>
      <c r="Z825" s="125" t="str">
        <f>IF('2. Enter scores'!Y829&lt;&gt;"",'2. Enter scores'!$B829-'2. Enter scores'!Y829,"")</f>
        <v/>
      </c>
      <c r="AA825" s="125" t="str">
        <f>IF('2. Enter scores'!Z829&lt;&gt;"",'2. Enter scores'!$B829-'2. Enter scores'!Z829,"")</f>
        <v/>
      </c>
      <c r="AB825" s="125" t="str">
        <f>IF('2. Enter scores'!AA829&lt;&gt;"",'2. Enter scores'!$B829-'2. Enter scores'!AA829,"")</f>
        <v/>
      </c>
      <c r="AC825" s="125" t="str">
        <f>IF('2. Enter scores'!AB829&lt;&gt;"",'2. Enter scores'!$B829-'2. Enter scores'!AB829,"")</f>
        <v/>
      </c>
      <c r="AD825" s="125" t="str">
        <f>IF('2. Enter scores'!AC829&lt;&gt;"",'2. Enter scores'!$B829-'2. Enter scores'!AC829,"")</f>
        <v/>
      </c>
      <c r="AE825" s="125" t="str">
        <f>IF('2. Enter scores'!AD829&lt;&gt;"",'2. Enter scores'!$B829-'2. Enter scores'!AD829,"")</f>
        <v/>
      </c>
      <c r="AF825" s="125" t="str">
        <f>IF('2. Enter scores'!AE829&lt;&gt;"",'2. Enter scores'!$B829-'2. Enter scores'!AE829,"")</f>
        <v/>
      </c>
      <c r="AG825" s="125" t="str">
        <f>IF('2. Enter scores'!AF829&lt;&gt;"",'2. Enter scores'!$B829-'2. Enter scores'!AF829,"")</f>
        <v/>
      </c>
      <c r="AH825" s="125" t="str">
        <f>IF('2. Enter scores'!AG829&lt;&gt;"",'2. Enter scores'!$B829-'2. Enter scores'!AG829,"")</f>
        <v/>
      </c>
      <c r="AI825" s="125" t="str">
        <f>IF('2. Enter scores'!AH829&lt;&gt;"",'2. Enter scores'!$B829-'2. Enter scores'!AH829,"")</f>
        <v/>
      </c>
      <c r="AJ825" s="125" t="str">
        <f>IF('2. Enter scores'!AI829&lt;&gt;"",'2. Enter scores'!$B829-'2. Enter scores'!AI829,"")</f>
        <v/>
      </c>
      <c r="AK825" s="125" t="str">
        <f>IF('2. Enter scores'!AJ829&lt;&gt;"",'2. Enter scores'!$B829-'2. Enter scores'!AJ829,"")</f>
        <v/>
      </c>
      <c r="AL825" s="125" t="str">
        <f>IF('2. Enter scores'!AK829&lt;&gt;"",'2. Enter scores'!$B829-'2. Enter scores'!AK829,"")</f>
        <v/>
      </c>
      <c r="AM825" s="125" t="str">
        <f>IF('2. Enter scores'!AL829&lt;&gt;"",'2. Enter scores'!$B829-'2. Enter scores'!AL829,"")</f>
        <v/>
      </c>
      <c r="AN825" s="125" t="str">
        <f>IF('2. Enter scores'!AM829&lt;&gt;"",'2. Enter scores'!$B829-'2. Enter scores'!AM829,"")</f>
        <v/>
      </c>
      <c r="AO825" s="125" t="str">
        <f>IF('2. Enter scores'!AN829&lt;&gt;"",'2. Enter scores'!$B829-'2. Enter scores'!AN829,"")</f>
        <v/>
      </c>
      <c r="AP825" s="125" t="str">
        <f>IF('2. Enter scores'!AO829&lt;&gt;"",'2. Enter scores'!$B829-'2. Enter scores'!AO829,"")</f>
        <v/>
      </c>
      <c r="AQ825" s="125" t="str">
        <f>IF('2. Enter scores'!AP829&lt;&gt;"",'2. Enter scores'!$B829-'2. Enter scores'!AP829,"")</f>
        <v/>
      </c>
      <c r="AR825" s="125" t="str">
        <f>IF('2. Enter scores'!AQ829&lt;&gt;"",'2. Enter scores'!$B829-'2. Enter scores'!AQ829,"")</f>
        <v/>
      </c>
      <c r="AS825" s="125" t="str">
        <f>IF('2. Enter scores'!AR829&lt;&gt;"",'2. Enter scores'!$B829-'2. Enter scores'!AR829,"")</f>
        <v/>
      </c>
      <c r="AT825" s="125" t="str">
        <f>IF('2. Enter scores'!AS829&lt;&gt;"",'2. Enter scores'!$B829-'2. Enter scores'!AS829,"")</f>
        <v/>
      </c>
      <c r="AU825" s="125" t="str">
        <f>IF('2. Enter scores'!AT829&lt;&gt;"",'2. Enter scores'!$B829-'2. Enter scores'!AT829,"")</f>
        <v/>
      </c>
      <c r="AV825" s="125" t="str">
        <f>IF('2. Enter scores'!AU829&lt;&gt;"",'2. Enter scores'!$B829-'2. Enter scores'!AU829,"")</f>
        <v/>
      </c>
      <c r="AW825" s="125" t="str">
        <f>IF('2. Enter scores'!AV829&lt;&gt;"",'2. Enter scores'!$B829-'2. Enter scores'!AV829,"")</f>
        <v/>
      </c>
      <c r="AX825" s="125" t="str">
        <f>IF('2. Enter scores'!AW829&lt;&gt;"",'2. Enter scores'!$B829-'2. Enter scores'!AW829,"")</f>
        <v/>
      </c>
      <c r="AY825" s="125" t="str">
        <f>IF('2. Enter scores'!AX829&lt;&gt;"",'2. Enter scores'!$B829-'2. Enter scores'!AX829,"")</f>
        <v/>
      </c>
      <c r="AZ825" s="125" t="str">
        <f>IF('2. Enter scores'!AY829&lt;&gt;"",'2. Enter scores'!$B829-'2. Enter scores'!AY829,"")</f>
        <v/>
      </c>
      <c r="BA825" s="125" t="str">
        <f>IF('2. Enter scores'!AZ829&lt;&gt;"",'2. Enter scores'!$B829-'2. Enter scores'!AZ829,"")</f>
        <v/>
      </c>
      <c r="BB825" s="125" t="str">
        <f>IF('2. Enter scores'!BA829&lt;&gt;"",'2. Enter scores'!$B829-'2. Enter scores'!BA829,"")</f>
        <v/>
      </c>
      <c r="BC825" s="125" t="str">
        <f>IF('2. Enter scores'!BB829&lt;&gt;"",'2. Enter scores'!$B829-'2. Enter scores'!BB829,"")</f>
        <v/>
      </c>
      <c r="BD825" s="125" t="str">
        <f>IF('2. Enter scores'!BC829&lt;&gt;"",'2. Enter scores'!$B829-'2. Enter scores'!BC829,"")</f>
        <v/>
      </c>
      <c r="BE825" s="125" t="str">
        <f>IF('2. Enter scores'!BD829&lt;&gt;"",'2. Enter scores'!$B829-'2. Enter scores'!BD829,"")</f>
        <v/>
      </c>
      <c r="BF825" s="125" t="str">
        <f>IF('2. Enter scores'!BE829&lt;&gt;"",'2. Enter scores'!$B829-'2. Enter scores'!BE829,"")</f>
        <v/>
      </c>
      <c r="BG825" s="125" t="str">
        <f>IF('2. Enter scores'!BF829&lt;&gt;"",'2. Enter scores'!$B829-'2. Enter scores'!BF829,"")</f>
        <v/>
      </c>
      <c r="BH825" s="125" t="str">
        <f>IF('2. Enter scores'!BG829&lt;&gt;"",'2. Enter scores'!$B829-'2. Enter scores'!BG829,"")</f>
        <v/>
      </c>
      <c r="BI825" s="125" t="str">
        <f>IF('2. Enter scores'!BH829&lt;&gt;"",'2. Enter scores'!$B829-'2. Enter scores'!BH829,"")</f>
        <v/>
      </c>
      <c r="BJ825" s="125" t="str">
        <f>IF('2. Enter scores'!BI829&lt;&gt;"",'2. Enter scores'!$B829-'2. Enter scores'!BI829,"")</f>
        <v/>
      </c>
      <c r="BK825" s="125" t="str">
        <f>IF('2. Enter scores'!BJ829&lt;&gt;"",'2. Enter scores'!$B829-'2. Enter scores'!BJ829,"")</f>
        <v/>
      </c>
      <c r="BL825" s="125" t="str">
        <f>IF('2. Enter scores'!BK829&lt;&gt;"",'2. Enter scores'!$B829-'2. Enter scores'!BK829,"")</f>
        <v/>
      </c>
      <c r="BM825" s="125" t="str">
        <f>IF('2. Enter scores'!BL829&lt;&gt;"",'2. Enter scores'!$B829-'2. Enter scores'!BL829,"")</f>
        <v/>
      </c>
      <c r="BN825" s="125" t="str">
        <f>IF('2. Enter scores'!BM829&lt;&gt;"",'2. Enter scores'!$B829-'2. Enter scores'!BM829,"")</f>
        <v/>
      </c>
      <c r="BO825" s="125" t="str">
        <f>IF('2. Enter scores'!BN829&lt;&gt;"",'2. Enter scores'!$B829-'2. Enter scores'!BN829,"")</f>
        <v/>
      </c>
      <c r="BP825" s="108">
        <v>1000</v>
      </c>
    </row>
    <row r="826" spans="2:68" x14ac:dyDescent="0.35">
      <c r="B826" s="125" t="str">
        <f>IF('2. Enter scores'!A830&lt;&gt;"",'2. Enter scores'!A830,"")</f>
        <v/>
      </c>
      <c r="H826" s="125" t="str">
        <f>IF('2. Enter scores'!G830&lt;&gt;"",'2. Enter scores'!$B830-'2. Enter scores'!G830,"")</f>
        <v/>
      </c>
      <c r="I826" s="125" t="str">
        <f>IF('2. Enter scores'!H830&lt;&gt;"",'2. Enter scores'!$B830-'2. Enter scores'!H830,"")</f>
        <v/>
      </c>
      <c r="J826" s="125" t="str">
        <f>IF('2. Enter scores'!I830&lt;&gt;"",'2. Enter scores'!$B830-'2. Enter scores'!I830,"")</f>
        <v/>
      </c>
      <c r="K826" s="125" t="str">
        <f>IF('2. Enter scores'!J830&lt;&gt;"",'2. Enter scores'!$B830-'2. Enter scores'!J830,"")</f>
        <v/>
      </c>
      <c r="L826" s="125" t="str">
        <f>IF('2. Enter scores'!K830&lt;&gt;"",'2. Enter scores'!$B830-'2. Enter scores'!K830,"")</f>
        <v/>
      </c>
      <c r="M826" s="125" t="str">
        <f>IF('2. Enter scores'!L830&lt;&gt;"",'2. Enter scores'!$B830-'2. Enter scores'!L830,"")</f>
        <v/>
      </c>
      <c r="N826" s="125" t="str">
        <f>IF('2. Enter scores'!M830&lt;&gt;"",'2. Enter scores'!$B830-'2. Enter scores'!M830,"")</f>
        <v/>
      </c>
      <c r="O826" s="125" t="str">
        <f>IF('2. Enter scores'!N830&lt;&gt;"",'2. Enter scores'!$B830-'2. Enter scores'!N830,"")</f>
        <v/>
      </c>
      <c r="P826" s="125" t="str">
        <f>IF('2. Enter scores'!O830&lt;&gt;"",'2. Enter scores'!$B830-'2. Enter scores'!O830,"")</f>
        <v/>
      </c>
      <c r="Q826" s="125" t="str">
        <f>IF('2. Enter scores'!P830&lt;&gt;"",'2. Enter scores'!$B830-'2. Enter scores'!P830,"")</f>
        <v/>
      </c>
      <c r="R826" s="125" t="str">
        <f>IF('2. Enter scores'!Q830&lt;&gt;"",'2. Enter scores'!$B830-'2. Enter scores'!Q830,"")</f>
        <v/>
      </c>
      <c r="S826" s="125" t="str">
        <f>IF('2. Enter scores'!R830&lt;&gt;"",'2. Enter scores'!$B830-'2. Enter scores'!R830,"")</f>
        <v/>
      </c>
      <c r="T826" s="125" t="str">
        <f>IF('2. Enter scores'!S830&lt;&gt;"",'2. Enter scores'!$B830-'2. Enter scores'!S830,"")</f>
        <v/>
      </c>
      <c r="U826" s="125" t="str">
        <f>IF('2. Enter scores'!T830&lt;&gt;"",'2. Enter scores'!$B830-'2. Enter scores'!T830,"")</f>
        <v/>
      </c>
      <c r="V826" s="125" t="str">
        <f>IF('2. Enter scores'!U830&lt;&gt;"",'2. Enter scores'!$B830-'2. Enter scores'!U830,"")</f>
        <v/>
      </c>
      <c r="W826" s="125" t="str">
        <f>IF('2. Enter scores'!V830&lt;&gt;"",'2. Enter scores'!$B830-'2. Enter scores'!V830,"")</f>
        <v/>
      </c>
      <c r="X826" s="125" t="str">
        <f>IF('2. Enter scores'!W830&lt;&gt;"",'2. Enter scores'!$B830-'2. Enter scores'!W830,"")</f>
        <v/>
      </c>
      <c r="Y826" s="125" t="str">
        <f>IF('2. Enter scores'!X830&lt;&gt;"",'2. Enter scores'!$B830-'2. Enter scores'!X830,"")</f>
        <v/>
      </c>
      <c r="Z826" s="125" t="str">
        <f>IF('2. Enter scores'!Y830&lt;&gt;"",'2. Enter scores'!$B830-'2. Enter scores'!Y830,"")</f>
        <v/>
      </c>
      <c r="AA826" s="125" t="str">
        <f>IF('2. Enter scores'!Z830&lt;&gt;"",'2. Enter scores'!$B830-'2. Enter scores'!Z830,"")</f>
        <v/>
      </c>
      <c r="AB826" s="125" t="str">
        <f>IF('2. Enter scores'!AA830&lt;&gt;"",'2. Enter scores'!$B830-'2. Enter scores'!AA830,"")</f>
        <v/>
      </c>
      <c r="AC826" s="125" t="str">
        <f>IF('2. Enter scores'!AB830&lt;&gt;"",'2. Enter scores'!$B830-'2. Enter scores'!AB830,"")</f>
        <v/>
      </c>
      <c r="AD826" s="125" t="str">
        <f>IF('2. Enter scores'!AC830&lt;&gt;"",'2. Enter scores'!$B830-'2. Enter scores'!AC830,"")</f>
        <v/>
      </c>
      <c r="AE826" s="125" t="str">
        <f>IF('2. Enter scores'!AD830&lt;&gt;"",'2. Enter scores'!$B830-'2. Enter scores'!AD830,"")</f>
        <v/>
      </c>
      <c r="AF826" s="125" t="str">
        <f>IF('2. Enter scores'!AE830&lt;&gt;"",'2. Enter scores'!$B830-'2. Enter scores'!AE830,"")</f>
        <v/>
      </c>
      <c r="AG826" s="125" t="str">
        <f>IF('2. Enter scores'!AF830&lt;&gt;"",'2. Enter scores'!$B830-'2. Enter scores'!AF830,"")</f>
        <v/>
      </c>
      <c r="AH826" s="125" t="str">
        <f>IF('2. Enter scores'!AG830&lt;&gt;"",'2. Enter scores'!$B830-'2. Enter scores'!AG830,"")</f>
        <v/>
      </c>
      <c r="AI826" s="125" t="str">
        <f>IF('2. Enter scores'!AH830&lt;&gt;"",'2. Enter scores'!$B830-'2. Enter scores'!AH830,"")</f>
        <v/>
      </c>
      <c r="AJ826" s="125" t="str">
        <f>IF('2. Enter scores'!AI830&lt;&gt;"",'2. Enter scores'!$B830-'2. Enter scores'!AI830,"")</f>
        <v/>
      </c>
      <c r="AK826" s="125" t="str">
        <f>IF('2. Enter scores'!AJ830&lt;&gt;"",'2. Enter scores'!$B830-'2. Enter scores'!AJ830,"")</f>
        <v/>
      </c>
      <c r="AL826" s="125" t="str">
        <f>IF('2. Enter scores'!AK830&lt;&gt;"",'2. Enter scores'!$B830-'2. Enter scores'!AK830,"")</f>
        <v/>
      </c>
      <c r="AM826" s="125" t="str">
        <f>IF('2. Enter scores'!AL830&lt;&gt;"",'2. Enter scores'!$B830-'2. Enter scores'!AL830,"")</f>
        <v/>
      </c>
      <c r="AN826" s="125" t="str">
        <f>IF('2. Enter scores'!AM830&lt;&gt;"",'2. Enter scores'!$B830-'2. Enter scores'!AM830,"")</f>
        <v/>
      </c>
      <c r="AO826" s="125" t="str">
        <f>IF('2. Enter scores'!AN830&lt;&gt;"",'2. Enter scores'!$B830-'2. Enter scores'!AN830,"")</f>
        <v/>
      </c>
      <c r="AP826" s="125" t="str">
        <f>IF('2. Enter scores'!AO830&lt;&gt;"",'2. Enter scores'!$B830-'2. Enter scores'!AO830,"")</f>
        <v/>
      </c>
      <c r="AQ826" s="125" t="str">
        <f>IF('2. Enter scores'!AP830&lt;&gt;"",'2. Enter scores'!$B830-'2. Enter scores'!AP830,"")</f>
        <v/>
      </c>
      <c r="AR826" s="125" t="str">
        <f>IF('2. Enter scores'!AQ830&lt;&gt;"",'2. Enter scores'!$B830-'2. Enter scores'!AQ830,"")</f>
        <v/>
      </c>
      <c r="AS826" s="125" t="str">
        <f>IF('2. Enter scores'!AR830&lt;&gt;"",'2. Enter scores'!$B830-'2. Enter scores'!AR830,"")</f>
        <v/>
      </c>
      <c r="AT826" s="125" t="str">
        <f>IF('2. Enter scores'!AS830&lt;&gt;"",'2. Enter scores'!$B830-'2. Enter scores'!AS830,"")</f>
        <v/>
      </c>
      <c r="AU826" s="125" t="str">
        <f>IF('2. Enter scores'!AT830&lt;&gt;"",'2. Enter scores'!$B830-'2. Enter scores'!AT830,"")</f>
        <v/>
      </c>
      <c r="AV826" s="125" t="str">
        <f>IF('2. Enter scores'!AU830&lt;&gt;"",'2. Enter scores'!$B830-'2. Enter scores'!AU830,"")</f>
        <v/>
      </c>
      <c r="AW826" s="125" t="str">
        <f>IF('2. Enter scores'!AV830&lt;&gt;"",'2. Enter scores'!$B830-'2. Enter scores'!AV830,"")</f>
        <v/>
      </c>
      <c r="AX826" s="125" t="str">
        <f>IF('2. Enter scores'!AW830&lt;&gt;"",'2. Enter scores'!$B830-'2. Enter scores'!AW830,"")</f>
        <v/>
      </c>
      <c r="AY826" s="125" t="str">
        <f>IF('2. Enter scores'!AX830&lt;&gt;"",'2. Enter scores'!$B830-'2. Enter scores'!AX830,"")</f>
        <v/>
      </c>
      <c r="AZ826" s="125" t="str">
        <f>IF('2. Enter scores'!AY830&lt;&gt;"",'2. Enter scores'!$B830-'2. Enter scores'!AY830,"")</f>
        <v/>
      </c>
      <c r="BA826" s="125" t="str">
        <f>IF('2. Enter scores'!AZ830&lt;&gt;"",'2. Enter scores'!$B830-'2. Enter scores'!AZ830,"")</f>
        <v/>
      </c>
      <c r="BB826" s="125" t="str">
        <f>IF('2. Enter scores'!BA830&lt;&gt;"",'2. Enter scores'!$B830-'2. Enter scores'!BA830,"")</f>
        <v/>
      </c>
      <c r="BC826" s="125" t="str">
        <f>IF('2. Enter scores'!BB830&lt;&gt;"",'2. Enter scores'!$B830-'2. Enter scores'!BB830,"")</f>
        <v/>
      </c>
      <c r="BD826" s="125" t="str">
        <f>IF('2. Enter scores'!BC830&lt;&gt;"",'2. Enter scores'!$B830-'2. Enter scores'!BC830,"")</f>
        <v/>
      </c>
      <c r="BE826" s="125" t="str">
        <f>IF('2. Enter scores'!BD830&lt;&gt;"",'2. Enter scores'!$B830-'2. Enter scores'!BD830,"")</f>
        <v/>
      </c>
      <c r="BF826" s="125" t="str">
        <f>IF('2. Enter scores'!BE830&lt;&gt;"",'2. Enter scores'!$B830-'2. Enter scores'!BE830,"")</f>
        <v/>
      </c>
      <c r="BG826" s="125" t="str">
        <f>IF('2. Enter scores'!BF830&lt;&gt;"",'2. Enter scores'!$B830-'2. Enter scores'!BF830,"")</f>
        <v/>
      </c>
      <c r="BH826" s="125" t="str">
        <f>IF('2. Enter scores'!BG830&lt;&gt;"",'2. Enter scores'!$B830-'2. Enter scores'!BG830,"")</f>
        <v/>
      </c>
      <c r="BI826" s="125" t="str">
        <f>IF('2. Enter scores'!BH830&lt;&gt;"",'2. Enter scores'!$B830-'2. Enter scores'!BH830,"")</f>
        <v/>
      </c>
      <c r="BJ826" s="125" t="str">
        <f>IF('2. Enter scores'!BI830&lt;&gt;"",'2. Enter scores'!$B830-'2. Enter scores'!BI830,"")</f>
        <v/>
      </c>
      <c r="BK826" s="125" t="str">
        <f>IF('2. Enter scores'!BJ830&lt;&gt;"",'2. Enter scores'!$B830-'2. Enter scores'!BJ830,"")</f>
        <v/>
      </c>
      <c r="BL826" s="125" t="str">
        <f>IF('2. Enter scores'!BK830&lt;&gt;"",'2. Enter scores'!$B830-'2. Enter scores'!BK830,"")</f>
        <v/>
      </c>
      <c r="BM826" s="125" t="str">
        <f>IF('2. Enter scores'!BL830&lt;&gt;"",'2. Enter scores'!$B830-'2. Enter scores'!BL830,"")</f>
        <v/>
      </c>
      <c r="BN826" s="125" t="str">
        <f>IF('2. Enter scores'!BM830&lt;&gt;"",'2. Enter scores'!$B830-'2. Enter scores'!BM830,"")</f>
        <v/>
      </c>
      <c r="BO826" s="125" t="str">
        <f>IF('2. Enter scores'!BN830&lt;&gt;"",'2. Enter scores'!$B830-'2. Enter scores'!BN830,"")</f>
        <v/>
      </c>
      <c r="BP826" s="108">
        <v>1000</v>
      </c>
    </row>
    <row r="827" spans="2:68" x14ac:dyDescent="0.35">
      <c r="B827" s="125" t="str">
        <f>IF('2. Enter scores'!A831&lt;&gt;"",'2. Enter scores'!A831,"")</f>
        <v/>
      </c>
      <c r="H827" s="125" t="str">
        <f>IF('2. Enter scores'!G831&lt;&gt;"",'2. Enter scores'!$B831-'2. Enter scores'!G831,"")</f>
        <v/>
      </c>
      <c r="I827" s="125" t="str">
        <f>IF('2. Enter scores'!H831&lt;&gt;"",'2. Enter scores'!$B831-'2. Enter scores'!H831,"")</f>
        <v/>
      </c>
      <c r="J827" s="125" t="str">
        <f>IF('2. Enter scores'!I831&lt;&gt;"",'2. Enter scores'!$B831-'2. Enter scores'!I831,"")</f>
        <v/>
      </c>
      <c r="K827" s="125" t="str">
        <f>IF('2. Enter scores'!J831&lt;&gt;"",'2. Enter scores'!$B831-'2. Enter scores'!J831,"")</f>
        <v/>
      </c>
      <c r="L827" s="125" t="str">
        <f>IF('2. Enter scores'!K831&lt;&gt;"",'2. Enter scores'!$B831-'2. Enter scores'!K831,"")</f>
        <v/>
      </c>
      <c r="M827" s="125" t="str">
        <f>IF('2. Enter scores'!L831&lt;&gt;"",'2. Enter scores'!$B831-'2. Enter scores'!L831,"")</f>
        <v/>
      </c>
      <c r="N827" s="125" t="str">
        <f>IF('2. Enter scores'!M831&lt;&gt;"",'2. Enter scores'!$B831-'2. Enter scores'!M831,"")</f>
        <v/>
      </c>
      <c r="O827" s="125" t="str">
        <f>IF('2. Enter scores'!N831&lt;&gt;"",'2. Enter scores'!$B831-'2. Enter scores'!N831,"")</f>
        <v/>
      </c>
      <c r="P827" s="125" t="str">
        <f>IF('2. Enter scores'!O831&lt;&gt;"",'2. Enter scores'!$B831-'2. Enter scores'!O831,"")</f>
        <v/>
      </c>
      <c r="Q827" s="125" t="str">
        <f>IF('2. Enter scores'!P831&lt;&gt;"",'2. Enter scores'!$B831-'2. Enter scores'!P831,"")</f>
        <v/>
      </c>
      <c r="R827" s="125" t="str">
        <f>IF('2. Enter scores'!Q831&lt;&gt;"",'2. Enter scores'!$B831-'2. Enter scores'!Q831,"")</f>
        <v/>
      </c>
      <c r="S827" s="125" t="str">
        <f>IF('2. Enter scores'!R831&lt;&gt;"",'2. Enter scores'!$B831-'2. Enter scores'!R831,"")</f>
        <v/>
      </c>
      <c r="T827" s="125" t="str">
        <f>IF('2. Enter scores'!S831&lt;&gt;"",'2. Enter scores'!$B831-'2. Enter scores'!S831,"")</f>
        <v/>
      </c>
      <c r="U827" s="125" t="str">
        <f>IF('2. Enter scores'!T831&lt;&gt;"",'2. Enter scores'!$B831-'2. Enter scores'!T831,"")</f>
        <v/>
      </c>
      <c r="V827" s="125" t="str">
        <f>IF('2. Enter scores'!U831&lt;&gt;"",'2. Enter scores'!$B831-'2. Enter scores'!U831,"")</f>
        <v/>
      </c>
      <c r="W827" s="125" t="str">
        <f>IF('2. Enter scores'!V831&lt;&gt;"",'2. Enter scores'!$B831-'2. Enter scores'!V831,"")</f>
        <v/>
      </c>
      <c r="X827" s="125" t="str">
        <f>IF('2. Enter scores'!W831&lt;&gt;"",'2. Enter scores'!$B831-'2. Enter scores'!W831,"")</f>
        <v/>
      </c>
      <c r="Y827" s="125" t="str">
        <f>IF('2. Enter scores'!X831&lt;&gt;"",'2. Enter scores'!$B831-'2. Enter scores'!X831,"")</f>
        <v/>
      </c>
      <c r="Z827" s="125" t="str">
        <f>IF('2. Enter scores'!Y831&lt;&gt;"",'2. Enter scores'!$B831-'2. Enter scores'!Y831,"")</f>
        <v/>
      </c>
      <c r="AA827" s="125" t="str">
        <f>IF('2. Enter scores'!Z831&lt;&gt;"",'2. Enter scores'!$B831-'2. Enter scores'!Z831,"")</f>
        <v/>
      </c>
      <c r="AB827" s="125" t="str">
        <f>IF('2. Enter scores'!AA831&lt;&gt;"",'2. Enter scores'!$B831-'2. Enter scores'!AA831,"")</f>
        <v/>
      </c>
      <c r="AC827" s="125" t="str">
        <f>IF('2. Enter scores'!AB831&lt;&gt;"",'2. Enter scores'!$B831-'2. Enter scores'!AB831,"")</f>
        <v/>
      </c>
      <c r="AD827" s="125" t="str">
        <f>IF('2. Enter scores'!AC831&lt;&gt;"",'2. Enter scores'!$B831-'2. Enter scores'!AC831,"")</f>
        <v/>
      </c>
      <c r="AE827" s="125" t="str">
        <f>IF('2. Enter scores'!AD831&lt;&gt;"",'2. Enter scores'!$B831-'2. Enter scores'!AD831,"")</f>
        <v/>
      </c>
      <c r="AF827" s="125" t="str">
        <f>IF('2. Enter scores'!AE831&lt;&gt;"",'2. Enter scores'!$B831-'2. Enter scores'!AE831,"")</f>
        <v/>
      </c>
      <c r="AG827" s="125" t="str">
        <f>IF('2. Enter scores'!AF831&lt;&gt;"",'2. Enter scores'!$B831-'2. Enter scores'!AF831,"")</f>
        <v/>
      </c>
      <c r="AH827" s="125" t="str">
        <f>IF('2. Enter scores'!AG831&lt;&gt;"",'2. Enter scores'!$B831-'2. Enter scores'!AG831,"")</f>
        <v/>
      </c>
      <c r="AI827" s="125" t="str">
        <f>IF('2. Enter scores'!AH831&lt;&gt;"",'2. Enter scores'!$B831-'2. Enter scores'!AH831,"")</f>
        <v/>
      </c>
      <c r="AJ827" s="125" t="str">
        <f>IF('2. Enter scores'!AI831&lt;&gt;"",'2. Enter scores'!$B831-'2. Enter scores'!AI831,"")</f>
        <v/>
      </c>
      <c r="AK827" s="125" t="str">
        <f>IF('2. Enter scores'!AJ831&lt;&gt;"",'2. Enter scores'!$B831-'2. Enter scores'!AJ831,"")</f>
        <v/>
      </c>
      <c r="AL827" s="125" t="str">
        <f>IF('2. Enter scores'!AK831&lt;&gt;"",'2. Enter scores'!$B831-'2. Enter scores'!AK831,"")</f>
        <v/>
      </c>
      <c r="AM827" s="125" t="str">
        <f>IF('2. Enter scores'!AL831&lt;&gt;"",'2. Enter scores'!$B831-'2. Enter scores'!AL831,"")</f>
        <v/>
      </c>
      <c r="AN827" s="125" t="str">
        <f>IF('2. Enter scores'!AM831&lt;&gt;"",'2. Enter scores'!$B831-'2. Enter scores'!AM831,"")</f>
        <v/>
      </c>
      <c r="AO827" s="125" t="str">
        <f>IF('2. Enter scores'!AN831&lt;&gt;"",'2. Enter scores'!$B831-'2. Enter scores'!AN831,"")</f>
        <v/>
      </c>
      <c r="AP827" s="125" t="str">
        <f>IF('2. Enter scores'!AO831&lt;&gt;"",'2. Enter scores'!$B831-'2. Enter scores'!AO831,"")</f>
        <v/>
      </c>
      <c r="AQ827" s="125" t="str">
        <f>IF('2. Enter scores'!AP831&lt;&gt;"",'2. Enter scores'!$B831-'2. Enter scores'!AP831,"")</f>
        <v/>
      </c>
      <c r="AR827" s="125" t="str">
        <f>IF('2. Enter scores'!AQ831&lt;&gt;"",'2. Enter scores'!$B831-'2. Enter scores'!AQ831,"")</f>
        <v/>
      </c>
      <c r="AS827" s="125" t="str">
        <f>IF('2. Enter scores'!AR831&lt;&gt;"",'2. Enter scores'!$B831-'2. Enter scores'!AR831,"")</f>
        <v/>
      </c>
      <c r="AT827" s="125" t="str">
        <f>IF('2. Enter scores'!AS831&lt;&gt;"",'2. Enter scores'!$B831-'2. Enter scores'!AS831,"")</f>
        <v/>
      </c>
      <c r="AU827" s="125" t="str">
        <f>IF('2. Enter scores'!AT831&lt;&gt;"",'2. Enter scores'!$B831-'2. Enter scores'!AT831,"")</f>
        <v/>
      </c>
      <c r="AV827" s="125" t="str">
        <f>IF('2. Enter scores'!AU831&lt;&gt;"",'2. Enter scores'!$B831-'2. Enter scores'!AU831,"")</f>
        <v/>
      </c>
      <c r="AW827" s="125" t="str">
        <f>IF('2. Enter scores'!AV831&lt;&gt;"",'2. Enter scores'!$B831-'2. Enter scores'!AV831,"")</f>
        <v/>
      </c>
      <c r="AX827" s="125" t="str">
        <f>IF('2. Enter scores'!AW831&lt;&gt;"",'2. Enter scores'!$B831-'2. Enter scores'!AW831,"")</f>
        <v/>
      </c>
      <c r="AY827" s="125" t="str">
        <f>IF('2. Enter scores'!AX831&lt;&gt;"",'2. Enter scores'!$B831-'2. Enter scores'!AX831,"")</f>
        <v/>
      </c>
      <c r="AZ827" s="125" t="str">
        <f>IF('2. Enter scores'!AY831&lt;&gt;"",'2. Enter scores'!$B831-'2. Enter scores'!AY831,"")</f>
        <v/>
      </c>
      <c r="BA827" s="125" t="str">
        <f>IF('2. Enter scores'!AZ831&lt;&gt;"",'2. Enter scores'!$B831-'2. Enter scores'!AZ831,"")</f>
        <v/>
      </c>
      <c r="BB827" s="125" t="str">
        <f>IF('2. Enter scores'!BA831&lt;&gt;"",'2. Enter scores'!$B831-'2. Enter scores'!BA831,"")</f>
        <v/>
      </c>
      <c r="BC827" s="125" t="str">
        <f>IF('2. Enter scores'!BB831&lt;&gt;"",'2. Enter scores'!$B831-'2. Enter scores'!BB831,"")</f>
        <v/>
      </c>
      <c r="BD827" s="125" t="str">
        <f>IF('2. Enter scores'!BC831&lt;&gt;"",'2. Enter scores'!$B831-'2. Enter scores'!BC831,"")</f>
        <v/>
      </c>
      <c r="BE827" s="125" t="str">
        <f>IF('2. Enter scores'!BD831&lt;&gt;"",'2. Enter scores'!$B831-'2. Enter scores'!BD831,"")</f>
        <v/>
      </c>
      <c r="BF827" s="125" t="str">
        <f>IF('2. Enter scores'!BE831&lt;&gt;"",'2. Enter scores'!$B831-'2. Enter scores'!BE831,"")</f>
        <v/>
      </c>
      <c r="BG827" s="125" t="str">
        <f>IF('2. Enter scores'!BF831&lt;&gt;"",'2. Enter scores'!$B831-'2. Enter scores'!BF831,"")</f>
        <v/>
      </c>
      <c r="BH827" s="125" t="str">
        <f>IF('2. Enter scores'!BG831&lt;&gt;"",'2. Enter scores'!$B831-'2. Enter scores'!BG831,"")</f>
        <v/>
      </c>
      <c r="BI827" s="125" t="str">
        <f>IF('2. Enter scores'!BH831&lt;&gt;"",'2. Enter scores'!$B831-'2. Enter scores'!BH831,"")</f>
        <v/>
      </c>
      <c r="BJ827" s="125" t="str">
        <f>IF('2. Enter scores'!BI831&lt;&gt;"",'2. Enter scores'!$B831-'2. Enter scores'!BI831,"")</f>
        <v/>
      </c>
      <c r="BK827" s="125" t="str">
        <f>IF('2. Enter scores'!BJ831&lt;&gt;"",'2. Enter scores'!$B831-'2. Enter scores'!BJ831,"")</f>
        <v/>
      </c>
      <c r="BL827" s="125" t="str">
        <f>IF('2. Enter scores'!BK831&lt;&gt;"",'2. Enter scores'!$B831-'2. Enter scores'!BK831,"")</f>
        <v/>
      </c>
      <c r="BM827" s="125" t="str">
        <f>IF('2. Enter scores'!BL831&lt;&gt;"",'2. Enter scores'!$B831-'2. Enter scores'!BL831,"")</f>
        <v/>
      </c>
      <c r="BN827" s="125" t="str">
        <f>IF('2. Enter scores'!BM831&lt;&gt;"",'2. Enter scores'!$B831-'2. Enter scores'!BM831,"")</f>
        <v/>
      </c>
      <c r="BO827" s="125" t="str">
        <f>IF('2. Enter scores'!BN831&lt;&gt;"",'2. Enter scores'!$B831-'2. Enter scores'!BN831,"")</f>
        <v/>
      </c>
      <c r="BP827" s="108">
        <v>1000</v>
      </c>
    </row>
    <row r="828" spans="2:68" x14ac:dyDescent="0.35">
      <c r="B828" s="125" t="str">
        <f>IF('2. Enter scores'!A832&lt;&gt;"",'2. Enter scores'!A832,"")</f>
        <v/>
      </c>
      <c r="H828" s="125" t="str">
        <f>IF('2. Enter scores'!G832&lt;&gt;"",'2. Enter scores'!$B832-'2. Enter scores'!G832,"")</f>
        <v/>
      </c>
      <c r="I828" s="125" t="str">
        <f>IF('2. Enter scores'!H832&lt;&gt;"",'2. Enter scores'!$B832-'2. Enter scores'!H832,"")</f>
        <v/>
      </c>
      <c r="J828" s="125" t="str">
        <f>IF('2. Enter scores'!I832&lt;&gt;"",'2. Enter scores'!$B832-'2. Enter scores'!I832,"")</f>
        <v/>
      </c>
      <c r="K828" s="125" t="str">
        <f>IF('2. Enter scores'!J832&lt;&gt;"",'2. Enter scores'!$B832-'2. Enter scores'!J832,"")</f>
        <v/>
      </c>
      <c r="L828" s="125" t="str">
        <f>IF('2. Enter scores'!K832&lt;&gt;"",'2. Enter scores'!$B832-'2. Enter scores'!K832,"")</f>
        <v/>
      </c>
      <c r="M828" s="125" t="str">
        <f>IF('2. Enter scores'!L832&lt;&gt;"",'2. Enter scores'!$B832-'2. Enter scores'!L832,"")</f>
        <v/>
      </c>
      <c r="N828" s="125" t="str">
        <f>IF('2. Enter scores'!M832&lt;&gt;"",'2. Enter scores'!$B832-'2. Enter scores'!M832,"")</f>
        <v/>
      </c>
      <c r="O828" s="125" t="str">
        <f>IF('2. Enter scores'!N832&lt;&gt;"",'2. Enter scores'!$B832-'2. Enter scores'!N832,"")</f>
        <v/>
      </c>
      <c r="P828" s="125" t="str">
        <f>IF('2. Enter scores'!O832&lt;&gt;"",'2. Enter scores'!$B832-'2. Enter scores'!O832,"")</f>
        <v/>
      </c>
      <c r="Q828" s="125" t="str">
        <f>IF('2. Enter scores'!P832&lt;&gt;"",'2. Enter scores'!$B832-'2. Enter scores'!P832,"")</f>
        <v/>
      </c>
      <c r="R828" s="125" t="str">
        <f>IF('2. Enter scores'!Q832&lt;&gt;"",'2. Enter scores'!$B832-'2. Enter scores'!Q832,"")</f>
        <v/>
      </c>
      <c r="S828" s="125" t="str">
        <f>IF('2. Enter scores'!R832&lt;&gt;"",'2. Enter scores'!$B832-'2. Enter scores'!R832,"")</f>
        <v/>
      </c>
      <c r="T828" s="125" t="str">
        <f>IF('2. Enter scores'!S832&lt;&gt;"",'2. Enter scores'!$B832-'2. Enter scores'!S832,"")</f>
        <v/>
      </c>
      <c r="U828" s="125" t="str">
        <f>IF('2. Enter scores'!T832&lt;&gt;"",'2. Enter scores'!$B832-'2. Enter scores'!T832,"")</f>
        <v/>
      </c>
      <c r="V828" s="125" t="str">
        <f>IF('2. Enter scores'!U832&lt;&gt;"",'2. Enter scores'!$B832-'2. Enter scores'!U832,"")</f>
        <v/>
      </c>
      <c r="W828" s="125" t="str">
        <f>IF('2. Enter scores'!V832&lt;&gt;"",'2. Enter scores'!$B832-'2. Enter scores'!V832,"")</f>
        <v/>
      </c>
      <c r="X828" s="125" t="str">
        <f>IF('2. Enter scores'!W832&lt;&gt;"",'2. Enter scores'!$B832-'2. Enter scores'!W832,"")</f>
        <v/>
      </c>
      <c r="Y828" s="125" t="str">
        <f>IF('2. Enter scores'!X832&lt;&gt;"",'2. Enter scores'!$B832-'2. Enter scores'!X832,"")</f>
        <v/>
      </c>
      <c r="Z828" s="125" t="str">
        <f>IF('2. Enter scores'!Y832&lt;&gt;"",'2. Enter scores'!$B832-'2. Enter scores'!Y832,"")</f>
        <v/>
      </c>
      <c r="AA828" s="125" t="str">
        <f>IF('2. Enter scores'!Z832&lt;&gt;"",'2. Enter scores'!$B832-'2. Enter scores'!Z832,"")</f>
        <v/>
      </c>
      <c r="AB828" s="125" t="str">
        <f>IF('2. Enter scores'!AA832&lt;&gt;"",'2. Enter scores'!$B832-'2. Enter scores'!AA832,"")</f>
        <v/>
      </c>
      <c r="AC828" s="125" t="str">
        <f>IF('2. Enter scores'!AB832&lt;&gt;"",'2. Enter scores'!$B832-'2. Enter scores'!AB832,"")</f>
        <v/>
      </c>
      <c r="AD828" s="125" t="str">
        <f>IF('2. Enter scores'!AC832&lt;&gt;"",'2. Enter scores'!$B832-'2. Enter scores'!AC832,"")</f>
        <v/>
      </c>
      <c r="AE828" s="125" t="str">
        <f>IF('2. Enter scores'!AD832&lt;&gt;"",'2. Enter scores'!$B832-'2. Enter scores'!AD832,"")</f>
        <v/>
      </c>
      <c r="AF828" s="125" t="str">
        <f>IF('2. Enter scores'!AE832&lt;&gt;"",'2. Enter scores'!$B832-'2. Enter scores'!AE832,"")</f>
        <v/>
      </c>
      <c r="AG828" s="125" t="str">
        <f>IF('2. Enter scores'!AF832&lt;&gt;"",'2. Enter scores'!$B832-'2. Enter scores'!AF832,"")</f>
        <v/>
      </c>
      <c r="AH828" s="125" t="str">
        <f>IF('2. Enter scores'!AG832&lt;&gt;"",'2. Enter scores'!$B832-'2. Enter scores'!AG832,"")</f>
        <v/>
      </c>
      <c r="AI828" s="125" t="str">
        <f>IF('2. Enter scores'!AH832&lt;&gt;"",'2. Enter scores'!$B832-'2. Enter scores'!AH832,"")</f>
        <v/>
      </c>
      <c r="AJ828" s="125" t="str">
        <f>IF('2. Enter scores'!AI832&lt;&gt;"",'2. Enter scores'!$B832-'2. Enter scores'!AI832,"")</f>
        <v/>
      </c>
      <c r="AK828" s="125" t="str">
        <f>IF('2. Enter scores'!AJ832&lt;&gt;"",'2. Enter scores'!$B832-'2. Enter scores'!AJ832,"")</f>
        <v/>
      </c>
      <c r="AL828" s="125" t="str">
        <f>IF('2. Enter scores'!AK832&lt;&gt;"",'2. Enter scores'!$B832-'2. Enter scores'!AK832,"")</f>
        <v/>
      </c>
      <c r="AM828" s="125" t="str">
        <f>IF('2. Enter scores'!AL832&lt;&gt;"",'2. Enter scores'!$B832-'2. Enter scores'!AL832,"")</f>
        <v/>
      </c>
      <c r="AN828" s="125" t="str">
        <f>IF('2. Enter scores'!AM832&lt;&gt;"",'2. Enter scores'!$B832-'2. Enter scores'!AM832,"")</f>
        <v/>
      </c>
      <c r="AO828" s="125" t="str">
        <f>IF('2. Enter scores'!AN832&lt;&gt;"",'2. Enter scores'!$B832-'2. Enter scores'!AN832,"")</f>
        <v/>
      </c>
      <c r="AP828" s="125" t="str">
        <f>IF('2. Enter scores'!AO832&lt;&gt;"",'2. Enter scores'!$B832-'2. Enter scores'!AO832,"")</f>
        <v/>
      </c>
      <c r="AQ828" s="125" t="str">
        <f>IF('2. Enter scores'!AP832&lt;&gt;"",'2. Enter scores'!$B832-'2. Enter scores'!AP832,"")</f>
        <v/>
      </c>
      <c r="AR828" s="125" t="str">
        <f>IF('2. Enter scores'!AQ832&lt;&gt;"",'2. Enter scores'!$B832-'2. Enter scores'!AQ832,"")</f>
        <v/>
      </c>
      <c r="AS828" s="125" t="str">
        <f>IF('2. Enter scores'!AR832&lt;&gt;"",'2. Enter scores'!$B832-'2. Enter scores'!AR832,"")</f>
        <v/>
      </c>
      <c r="AT828" s="125" t="str">
        <f>IF('2. Enter scores'!AS832&lt;&gt;"",'2. Enter scores'!$B832-'2. Enter scores'!AS832,"")</f>
        <v/>
      </c>
      <c r="AU828" s="125" t="str">
        <f>IF('2. Enter scores'!AT832&lt;&gt;"",'2. Enter scores'!$B832-'2. Enter scores'!AT832,"")</f>
        <v/>
      </c>
      <c r="AV828" s="125" t="str">
        <f>IF('2. Enter scores'!AU832&lt;&gt;"",'2. Enter scores'!$B832-'2. Enter scores'!AU832,"")</f>
        <v/>
      </c>
      <c r="AW828" s="125" t="str">
        <f>IF('2. Enter scores'!AV832&lt;&gt;"",'2. Enter scores'!$B832-'2. Enter scores'!AV832,"")</f>
        <v/>
      </c>
      <c r="AX828" s="125" t="str">
        <f>IF('2. Enter scores'!AW832&lt;&gt;"",'2. Enter scores'!$B832-'2. Enter scores'!AW832,"")</f>
        <v/>
      </c>
      <c r="AY828" s="125" t="str">
        <f>IF('2. Enter scores'!AX832&lt;&gt;"",'2. Enter scores'!$B832-'2. Enter scores'!AX832,"")</f>
        <v/>
      </c>
      <c r="AZ828" s="125" t="str">
        <f>IF('2. Enter scores'!AY832&lt;&gt;"",'2. Enter scores'!$B832-'2. Enter scores'!AY832,"")</f>
        <v/>
      </c>
      <c r="BA828" s="125" t="str">
        <f>IF('2. Enter scores'!AZ832&lt;&gt;"",'2. Enter scores'!$B832-'2. Enter scores'!AZ832,"")</f>
        <v/>
      </c>
      <c r="BB828" s="125" t="str">
        <f>IF('2. Enter scores'!BA832&lt;&gt;"",'2. Enter scores'!$B832-'2. Enter scores'!BA832,"")</f>
        <v/>
      </c>
      <c r="BC828" s="125" t="str">
        <f>IF('2. Enter scores'!BB832&lt;&gt;"",'2. Enter scores'!$B832-'2. Enter scores'!BB832,"")</f>
        <v/>
      </c>
      <c r="BD828" s="125" t="str">
        <f>IF('2. Enter scores'!BC832&lt;&gt;"",'2. Enter scores'!$B832-'2. Enter scores'!BC832,"")</f>
        <v/>
      </c>
      <c r="BE828" s="125" t="str">
        <f>IF('2. Enter scores'!BD832&lt;&gt;"",'2. Enter scores'!$B832-'2. Enter scores'!BD832,"")</f>
        <v/>
      </c>
      <c r="BF828" s="125" t="str">
        <f>IF('2. Enter scores'!BE832&lt;&gt;"",'2. Enter scores'!$B832-'2. Enter scores'!BE832,"")</f>
        <v/>
      </c>
      <c r="BG828" s="125" t="str">
        <f>IF('2. Enter scores'!BF832&lt;&gt;"",'2. Enter scores'!$B832-'2. Enter scores'!BF832,"")</f>
        <v/>
      </c>
      <c r="BH828" s="125" t="str">
        <f>IF('2. Enter scores'!BG832&lt;&gt;"",'2. Enter scores'!$B832-'2. Enter scores'!BG832,"")</f>
        <v/>
      </c>
      <c r="BI828" s="125" t="str">
        <f>IF('2. Enter scores'!BH832&lt;&gt;"",'2. Enter scores'!$B832-'2. Enter scores'!BH832,"")</f>
        <v/>
      </c>
      <c r="BJ828" s="125" t="str">
        <f>IF('2. Enter scores'!BI832&lt;&gt;"",'2. Enter scores'!$B832-'2. Enter scores'!BI832,"")</f>
        <v/>
      </c>
      <c r="BK828" s="125" t="str">
        <f>IF('2. Enter scores'!BJ832&lt;&gt;"",'2. Enter scores'!$B832-'2. Enter scores'!BJ832,"")</f>
        <v/>
      </c>
      <c r="BL828" s="125" t="str">
        <f>IF('2. Enter scores'!BK832&lt;&gt;"",'2. Enter scores'!$B832-'2. Enter scores'!BK832,"")</f>
        <v/>
      </c>
      <c r="BM828" s="125" t="str">
        <f>IF('2. Enter scores'!BL832&lt;&gt;"",'2. Enter scores'!$B832-'2. Enter scores'!BL832,"")</f>
        <v/>
      </c>
      <c r="BN828" s="125" t="str">
        <f>IF('2. Enter scores'!BM832&lt;&gt;"",'2. Enter scores'!$B832-'2. Enter scores'!BM832,"")</f>
        <v/>
      </c>
      <c r="BO828" s="125" t="str">
        <f>IF('2. Enter scores'!BN832&lt;&gt;"",'2. Enter scores'!$B832-'2. Enter scores'!BN832,"")</f>
        <v/>
      </c>
      <c r="BP828" s="108">
        <v>1000</v>
      </c>
    </row>
    <row r="829" spans="2:68" x14ac:dyDescent="0.35">
      <c r="B829" s="125" t="str">
        <f>IF('2. Enter scores'!A833&lt;&gt;"",'2. Enter scores'!A833,"")</f>
        <v/>
      </c>
      <c r="H829" s="125" t="str">
        <f>IF('2. Enter scores'!G833&lt;&gt;"",'2. Enter scores'!$B833-'2. Enter scores'!G833,"")</f>
        <v/>
      </c>
      <c r="I829" s="125" t="str">
        <f>IF('2. Enter scores'!H833&lt;&gt;"",'2. Enter scores'!$B833-'2. Enter scores'!H833,"")</f>
        <v/>
      </c>
      <c r="J829" s="125" t="str">
        <f>IF('2. Enter scores'!I833&lt;&gt;"",'2. Enter scores'!$B833-'2. Enter scores'!I833,"")</f>
        <v/>
      </c>
      <c r="K829" s="125" t="str">
        <f>IF('2. Enter scores'!J833&lt;&gt;"",'2. Enter scores'!$B833-'2. Enter scores'!J833,"")</f>
        <v/>
      </c>
      <c r="L829" s="125" t="str">
        <f>IF('2. Enter scores'!K833&lt;&gt;"",'2. Enter scores'!$B833-'2. Enter scores'!K833,"")</f>
        <v/>
      </c>
      <c r="M829" s="125" t="str">
        <f>IF('2. Enter scores'!L833&lt;&gt;"",'2. Enter scores'!$B833-'2. Enter scores'!L833,"")</f>
        <v/>
      </c>
      <c r="N829" s="125" t="str">
        <f>IF('2. Enter scores'!M833&lt;&gt;"",'2. Enter scores'!$B833-'2. Enter scores'!M833,"")</f>
        <v/>
      </c>
      <c r="O829" s="125" t="str">
        <f>IF('2. Enter scores'!N833&lt;&gt;"",'2. Enter scores'!$B833-'2. Enter scores'!N833,"")</f>
        <v/>
      </c>
      <c r="P829" s="125" t="str">
        <f>IF('2. Enter scores'!O833&lt;&gt;"",'2. Enter scores'!$B833-'2. Enter scores'!O833,"")</f>
        <v/>
      </c>
      <c r="Q829" s="125" t="str">
        <f>IF('2. Enter scores'!P833&lt;&gt;"",'2. Enter scores'!$B833-'2. Enter scores'!P833,"")</f>
        <v/>
      </c>
      <c r="R829" s="125" t="str">
        <f>IF('2. Enter scores'!Q833&lt;&gt;"",'2. Enter scores'!$B833-'2. Enter scores'!Q833,"")</f>
        <v/>
      </c>
      <c r="S829" s="125" t="str">
        <f>IF('2. Enter scores'!R833&lt;&gt;"",'2. Enter scores'!$B833-'2. Enter scores'!R833,"")</f>
        <v/>
      </c>
      <c r="T829" s="125" t="str">
        <f>IF('2. Enter scores'!S833&lt;&gt;"",'2. Enter scores'!$B833-'2. Enter scores'!S833,"")</f>
        <v/>
      </c>
      <c r="U829" s="125" t="str">
        <f>IF('2. Enter scores'!T833&lt;&gt;"",'2. Enter scores'!$B833-'2. Enter scores'!T833,"")</f>
        <v/>
      </c>
      <c r="V829" s="125" t="str">
        <f>IF('2. Enter scores'!U833&lt;&gt;"",'2. Enter scores'!$B833-'2. Enter scores'!U833,"")</f>
        <v/>
      </c>
      <c r="W829" s="125" t="str">
        <f>IF('2. Enter scores'!V833&lt;&gt;"",'2. Enter scores'!$B833-'2. Enter scores'!V833,"")</f>
        <v/>
      </c>
      <c r="X829" s="125" t="str">
        <f>IF('2. Enter scores'!W833&lt;&gt;"",'2. Enter scores'!$B833-'2. Enter scores'!W833,"")</f>
        <v/>
      </c>
      <c r="Y829" s="125" t="str">
        <f>IF('2. Enter scores'!X833&lt;&gt;"",'2. Enter scores'!$B833-'2. Enter scores'!X833,"")</f>
        <v/>
      </c>
      <c r="Z829" s="125" t="str">
        <f>IF('2. Enter scores'!Y833&lt;&gt;"",'2. Enter scores'!$B833-'2. Enter scores'!Y833,"")</f>
        <v/>
      </c>
      <c r="AA829" s="125" t="str">
        <f>IF('2. Enter scores'!Z833&lt;&gt;"",'2. Enter scores'!$B833-'2. Enter scores'!Z833,"")</f>
        <v/>
      </c>
      <c r="AB829" s="125" t="str">
        <f>IF('2. Enter scores'!AA833&lt;&gt;"",'2. Enter scores'!$B833-'2. Enter scores'!AA833,"")</f>
        <v/>
      </c>
      <c r="AC829" s="125" t="str">
        <f>IF('2. Enter scores'!AB833&lt;&gt;"",'2. Enter scores'!$B833-'2. Enter scores'!AB833,"")</f>
        <v/>
      </c>
      <c r="AD829" s="125" t="str">
        <f>IF('2. Enter scores'!AC833&lt;&gt;"",'2. Enter scores'!$B833-'2. Enter scores'!AC833,"")</f>
        <v/>
      </c>
      <c r="AE829" s="125" t="str">
        <f>IF('2. Enter scores'!AD833&lt;&gt;"",'2. Enter scores'!$B833-'2. Enter scores'!AD833,"")</f>
        <v/>
      </c>
      <c r="AF829" s="125" t="str">
        <f>IF('2. Enter scores'!AE833&lt;&gt;"",'2. Enter scores'!$B833-'2. Enter scores'!AE833,"")</f>
        <v/>
      </c>
      <c r="AG829" s="125" t="str">
        <f>IF('2. Enter scores'!AF833&lt;&gt;"",'2. Enter scores'!$B833-'2. Enter scores'!AF833,"")</f>
        <v/>
      </c>
      <c r="AH829" s="125" t="str">
        <f>IF('2. Enter scores'!AG833&lt;&gt;"",'2. Enter scores'!$B833-'2. Enter scores'!AG833,"")</f>
        <v/>
      </c>
      <c r="AI829" s="125" t="str">
        <f>IF('2. Enter scores'!AH833&lt;&gt;"",'2. Enter scores'!$B833-'2. Enter scores'!AH833,"")</f>
        <v/>
      </c>
      <c r="AJ829" s="125" t="str">
        <f>IF('2. Enter scores'!AI833&lt;&gt;"",'2. Enter scores'!$B833-'2. Enter scores'!AI833,"")</f>
        <v/>
      </c>
      <c r="AK829" s="125" t="str">
        <f>IF('2. Enter scores'!AJ833&lt;&gt;"",'2. Enter scores'!$B833-'2. Enter scores'!AJ833,"")</f>
        <v/>
      </c>
      <c r="AL829" s="125" t="str">
        <f>IF('2. Enter scores'!AK833&lt;&gt;"",'2. Enter scores'!$B833-'2. Enter scores'!AK833,"")</f>
        <v/>
      </c>
      <c r="AM829" s="125" t="str">
        <f>IF('2. Enter scores'!AL833&lt;&gt;"",'2. Enter scores'!$B833-'2. Enter scores'!AL833,"")</f>
        <v/>
      </c>
      <c r="AN829" s="125" t="str">
        <f>IF('2. Enter scores'!AM833&lt;&gt;"",'2. Enter scores'!$B833-'2. Enter scores'!AM833,"")</f>
        <v/>
      </c>
      <c r="AO829" s="125" t="str">
        <f>IF('2. Enter scores'!AN833&lt;&gt;"",'2. Enter scores'!$B833-'2. Enter scores'!AN833,"")</f>
        <v/>
      </c>
      <c r="AP829" s="125" t="str">
        <f>IF('2. Enter scores'!AO833&lt;&gt;"",'2. Enter scores'!$B833-'2. Enter scores'!AO833,"")</f>
        <v/>
      </c>
      <c r="AQ829" s="125" t="str">
        <f>IF('2. Enter scores'!AP833&lt;&gt;"",'2. Enter scores'!$B833-'2. Enter scores'!AP833,"")</f>
        <v/>
      </c>
      <c r="AR829" s="125" t="str">
        <f>IF('2. Enter scores'!AQ833&lt;&gt;"",'2. Enter scores'!$B833-'2. Enter scores'!AQ833,"")</f>
        <v/>
      </c>
      <c r="AS829" s="125" t="str">
        <f>IF('2. Enter scores'!AR833&lt;&gt;"",'2. Enter scores'!$B833-'2. Enter scores'!AR833,"")</f>
        <v/>
      </c>
      <c r="AT829" s="125" t="str">
        <f>IF('2. Enter scores'!AS833&lt;&gt;"",'2. Enter scores'!$B833-'2. Enter scores'!AS833,"")</f>
        <v/>
      </c>
      <c r="AU829" s="125" t="str">
        <f>IF('2. Enter scores'!AT833&lt;&gt;"",'2. Enter scores'!$B833-'2. Enter scores'!AT833,"")</f>
        <v/>
      </c>
      <c r="AV829" s="125" t="str">
        <f>IF('2. Enter scores'!AU833&lt;&gt;"",'2. Enter scores'!$B833-'2. Enter scores'!AU833,"")</f>
        <v/>
      </c>
      <c r="AW829" s="125" t="str">
        <f>IF('2. Enter scores'!AV833&lt;&gt;"",'2. Enter scores'!$B833-'2. Enter scores'!AV833,"")</f>
        <v/>
      </c>
      <c r="AX829" s="125" t="str">
        <f>IF('2. Enter scores'!AW833&lt;&gt;"",'2. Enter scores'!$B833-'2. Enter scores'!AW833,"")</f>
        <v/>
      </c>
      <c r="AY829" s="125" t="str">
        <f>IF('2. Enter scores'!AX833&lt;&gt;"",'2. Enter scores'!$B833-'2. Enter scores'!AX833,"")</f>
        <v/>
      </c>
      <c r="AZ829" s="125" t="str">
        <f>IF('2. Enter scores'!AY833&lt;&gt;"",'2. Enter scores'!$B833-'2. Enter scores'!AY833,"")</f>
        <v/>
      </c>
      <c r="BA829" s="125" t="str">
        <f>IF('2. Enter scores'!AZ833&lt;&gt;"",'2. Enter scores'!$B833-'2. Enter scores'!AZ833,"")</f>
        <v/>
      </c>
      <c r="BB829" s="125" t="str">
        <f>IF('2. Enter scores'!BA833&lt;&gt;"",'2. Enter scores'!$B833-'2. Enter scores'!BA833,"")</f>
        <v/>
      </c>
      <c r="BC829" s="125" t="str">
        <f>IF('2. Enter scores'!BB833&lt;&gt;"",'2. Enter scores'!$B833-'2. Enter scores'!BB833,"")</f>
        <v/>
      </c>
      <c r="BD829" s="125" t="str">
        <f>IF('2. Enter scores'!BC833&lt;&gt;"",'2. Enter scores'!$B833-'2. Enter scores'!BC833,"")</f>
        <v/>
      </c>
      <c r="BE829" s="125" t="str">
        <f>IF('2. Enter scores'!BD833&lt;&gt;"",'2. Enter scores'!$B833-'2. Enter scores'!BD833,"")</f>
        <v/>
      </c>
      <c r="BF829" s="125" t="str">
        <f>IF('2. Enter scores'!BE833&lt;&gt;"",'2. Enter scores'!$B833-'2. Enter scores'!BE833,"")</f>
        <v/>
      </c>
      <c r="BG829" s="125" t="str">
        <f>IF('2. Enter scores'!BF833&lt;&gt;"",'2. Enter scores'!$B833-'2. Enter scores'!BF833,"")</f>
        <v/>
      </c>
      <c r="BH829" s="125" t="str">
        <f>IF('2. Enter scores'!BG833&lt;&gt;"",'2. Enter scores'!$B833-'2. Enter scores'!BG833,"")</f>
        <v/>
      </c>
      <c r="BI829" s="125" t="str">
        <f>IF('2. Enter scores'!BH833&lt;&gt;"",'2. Enter scores'!$B833-'2. Enter scores'!BH833,"")</f>
        <v/>
      </c>
      <c r="BJ829" s="125" t="str">
        <f>IF('2. Enter scores'!BI833&lt;&gt;"",'2. Enter scores'!$B833-'2. Enter scores'!BI833,"")</f>
        <v/>
      </c>
      <c r="BK829" s="125" t="str">
        <f>IF('2. Enter scores'!BJ833&lt;&gt;"",'2. Enter scores'!$B833-'2. Enter scores'!BJ833,"")</f>
        <v/>
      </c>
      <c r="BL829" s="125" t="str">
        <f>IF('2. Enter scores'!BK833&lt;&gt;"",'2. Enter scores'!$B833-'2. Enter scores'!BK833,"")</f>
        <v/>
      </c>
      <c r="BM829" s="125" t="str">
        <f>IF('2. Enter scores'!BL833&lt;&gt;"",'2. Enter scores'!$B833-'2. Enter scores'!BL833,"")</f>
        <v/>
      </c>
      <c r="BN829" s="125" t="str">
        <f>IF('2. Enter scores'!BM833&lt;&gt;"",'2. Enter scores'!$B833-'2. Enter scores'!BM833,"")</f>
        <v/>
      </c>
      <c r="BO829" s="125" t="str">
        <f>IF('2. Enter scores'!BN833&lt;&gt;"",'2. Enter scores'!$B833-'2. Enter scores'!BN833,"")</f>
        <v/>
      </c>
      <c r="BP829" s="108">
        <v>1000</v>
      </c>
    </row>
    <row r="830" spans="2:68" x14ac:dyDescent="0.35">
      <c r="B830" s="125" t="str">
        <f>IF('2. Enter scores'!A834&lt;&gt;"",'2. Enter scores'!A834,"")</f>
        <v/>
      </c>
      <c r="H830" s="125" t="str">
        <f>IF('2. Enter scores'!G834&lt;&gt;"",'2. Enter scores'!$B834-'2. Enter scores'!G834,"")</f>
        <v/>
      </c>
      <c r="I830" s="125" t="str">
        <f>IF('2. Enter scores'!H834&lt;&gt;"",'2. Enter scores'!$B834-'2. Enter scores'!H834,"")</f>
        <v/>
      </c>
      <c r="J830" s="125" t="str">
        <f>IF('2. Enter scores'!I834&lt;&gt;"",'2. Enter scores'!$B834-'2. Enter scores'!I834,"")</f>
        <v/>
      </c>
      <c r="K830" s="125" t="str">
        <f>IF('2. Enter scores'!J834&lt;&gt;"",'2. Enter scores'!$B834-'2. Enter scores'!J834,"")</f>
        <v/>
      </c>
      <c r="L830" s="125" t="str">
        <f>IF('2. Enter scores'!K834&lt;&gt;"",'2. Enter scores'!$B834-'2. Enter scores'!K834,"")</f>
        <v/>
      </c>
      <c r="M830" s="125" t="str">
        <f>IF('2. Enter scores'!L834&lt;&gt;"",'2. Enter scores'!$B834-'2. Enter scores'!L834,"")</f>
        <v/>
      </c>
      <c r="N830" s="125" t="str">
        <f>IF('2. Enter scores'!M834&lt;&gt;"",'2. Enter scores'!$B834-'2. Enter scores'!M834,"")</f>
        <v/>
      </c>
      <c r="O830" s="125" t="str">
        <f>IF('2. Enter scores'!N834&lt;&gt;"",'2. Enter scores'!$B834-'2. Enter scores'!N834,"")</f>
        <v/>
      </c>
      <c r="P830" s="125" t="str">
        <f>IF('2. Enter scores'!O834&lt;&gt;"",'2. Enter scores'!$B834-'2. Enter scores'!O834,"")</f>
        <v/>
      </c>
      <c r="Q830" s="125" t="str">
        <f>IF('2. Enter scores'!P834&lt;&gt;"",'2. Enter scores'!$B834-'2. Enter scores'!P834,"")</f>
        <v/>
      </c>
      <c r="R830" s="125" t="str">
        <f>IF('2. Enter scores'!Q834&lt;&gt;"",'2. Enter scores'!$B834-'2. Enter scores'!Q834,"")</f>
        <v/>
      </c>
      <c r="S830" s="125" t="str">
        <f>IF('2. Enter scores'!R834&lt;&gt;"",'2. Enter scores'!$B834-'2. Enter scores'!R834,"")</f>
        <v/>
      </c>
      <c r="T830" s="125" t="str">
        <f>IF('2. Enter scores'!S834&lt;&gt;"",'2. Enter scores'!$B834-'2. Enter scores'!S834,"")</f>
        <v/>
      </c>
      <c r="U830" s="125" t="str">
        <f>IF('2. Enter scores'!T834&lt;&gt;"",'2. Enter scores'!$B834-'2. Enter scores'!T834,"")</f>
        <v/>
      </c>
      <c r="V830" s="125" t="str">
        <f>IF('2. Enter scores'!U834&lt;&gt;"",'2. Enter scores'!$B834-'2. Enter scores'!U834,"")</f>
        <v/>
      </c>
      <c r="W830" s="125" t="str">
        <f>IF('2. Enter scores'!V834&lt;&gt;"",'2. Enter scores'!$B834-'2. Enter scores'!V834,"")</f>
        <v/>
      </c>
      <c r="X830" s="125" t="str">
        <f>IF('2. Enter scores'!W834&lt;&gt;"",'2. Enter scores'!$B834-'2. Enter scores'!W834,"")</f>
        <v/>
      </c>
      <c r="Y830" s="125" t="str">
        <f>IF('2. Enter scores'!X834&lt;&gt;"",'2. Enter scores'!$B834-'2. Enter scores'!X834,"")</f>
        <v/>
      </c>
      <c r="Z830" s="125" t="str">
        <f>IF('2. Enter scores'!Y834&lt;&gt;"",'2. Enter scores'!$B834-'2. Enter scores'!Y834,"")</f>
        <v/>
      </c>
      <c r="AA830" s="125" t="str">
        <f>IF('2. Enter scores'!Z834&lt;&gt;"",'2. Enter scores'!$B834-'2. Enter scores'!Z834,"")</f>
        <v/>
      </c>
      <c r="AB830" s="125" t="str">
        <f>IF('2. Enter scores'!AA834&lt;&gt;"",'2. Enter scores'!$B834-'2. Enter scores'!AA834,"")</f>
        <v/>
      </c>
      <c r="AC830" s="125" t="str">
        <f>IF('2. Enter scores'!AB834&lt;&gt;"",'2. Enter scores'!$B834-'2. Enter scores'!AB834,"")</f>
        <v/>
      </c>
      <c r="AD830" s="125" t="str">
        <f>IF('2. Enter scores'!AC834&lt;&gt;"",'2. Enter scores'!$B834-'2. Enter scores'!AC834,"")</f>
        <v/>
      </c>
      <c r="AE830" s="125" t="str">
        <f>IF('2. Enter scores'!AD834&lt;&gt;"",'2. Enter scores'!$B834-'2. Enter scores'!AD834,"")</f>
        <v/>
      </c>
      <c r="AF830" s="125" t="str">
        <f>IF('2. Enter scores'!AE834&lt;&gt;"",'2. Enter scores'!$B834-'2. Enter scores'!AE834,"")</f>
        <v/>
      </c>
      <c r="AG830" s="125" t="str">
        <f>IF('2. Enter scores'!AF834&lt;&gt;"",'2. Enter scores'!$B834-'2. Enter scores'!AF834,"")</f>
        <v/>
      </c>
      <c r="AH830" s="125" t="str">
        <f>IF('2. Enter scores'!AG834&lt;&gt;"",'2. Enter scores'!$B834-'2. Enter scores'!AG834,"")</f>
        <v/>
      </c>
      <c r="AI830" s="125" t="str">
        <f>IF('2. Enter scores'!AH834&lt;&gt;"",'2. Enter scores'!$B834-'2. Enter scores'!AH834,"")</f>
        <v/>
      </c>
      <c r="AJ830" s="125" t="str">
        <f>IF('2. Enter scores'!AI834&lt;&gt;"",'2. Enter scores'!$B834-'2. Enter scores'!AI834,"")</f>
        <v/>
      </c>
      <c r="AK830" s="125" t="str">
        <f>IF('2. Enter scores'!AJ834&lt;&gt;"",'2. Enter scores'!$B834-'2. Enter scores'!AJ834,"")</f>
        <v/>
      </c>
      <c r="AL830" s="125" t="str">
        <f>IF('2. Enter scores'!AK834&lt;&gt;"",'2. Enter scores'!$B834-'2. Enter scores'!AK834,"")</f>
        <v/>
      </c>
      <c r="AM830" s="125" t="str">
        <f>IF('2. Enter scores'!AL834&lt;&gt;"",'2. Enter scores'!$B834-'2. Enter scores'!AL834,"")</f>
        <v/>
      </c>
      <c r="AN830" s="125" t="str">
        <f>IF('2. Enter scores'!AM834&lt;&gt;"",'2. Enter scores'!$B834-'2. Enter scores'!AM834,"")</f>
        <v/>
      </c>
      <c r="AO830" s="125" t="str">
        <f>IF('2. Enter scores'!AN834&lt;&gt;"",'2. Enter scores'!$B834-'2. Enter scores'!AN834,"")</f>
        <v/>
      </c>
      <c r="AP830" s="125" t="str">
        <f>IF('2. Enter scores'!AO834&lt;&gt;"",'2. Enter scores'!$B834-'2. Enter scores'!AO834,"")</f>
        <v/>
      </c>
      <c r="AQ830" s="125" t="str">
        <f>IF('2. Enter scores'!AP834&lt;&gt;"",'2. Enter scores'!$B834-'2. Enter scores'!AP834,"")</f>
        <v/>
      </c>
      <c r="AR830" s="125" t="str">
        <f>IF('2. Enter scores'!AQ834&lt;&gt;"",'2. Enter scores'!$B834-'2. Enter scores'!AQ834,"")</f>
        <v/>
      </c>
      <c r="AS830" s="125" t="str">
        <f>IF('2. Enter scores'!AR834&lt;&gt;"",'2. Enter scores'!$B834-'2. Enter scores'!AR834,"")</f>
        <v/>
      </c>
      <c r="AT830" s="125" t="str">
        <f>IF('2. Enter scores'!AS834&lt;&gt;"",'2. Enter scores'!$B834-'2. Enter scores'!AS834,"")</f>
        <v/>
      </c>
      <c r="AU830" s="125" t="str">
        <f>IF('2. Enter scores'!AT834&lt;&gt;"",'2. Enter scores'!$B834-'2. Enter scores'!AT834,"")</f>
        <v/>
      </c>
      <c r="AV830" s="125" t="str">
        <f>IF('2. Enter scores'!AU834&lt;&gt;"",'2. Enter scores'!$B834-'2. Enter scores'!AU834,"")</f>
        <v/>
      </c>
      <c r="AW830" s="125" t="str">
        <f>IF('2. Enter scores'!AV834&lt;&gt;"",'2. Enter scores'!$B834-'2. Enter scores'!AV834,"")</f>
        <v/>
      </c>
      <c r="AX830" s="125" t="str">
        <f>IF('2. Enter scores'!AW834&lt;&gt;"",'2. Enter scores'!$B834-'2. Enter scores'!AW834,"")</f>
        <v/>
      </c>
      <c r="AY830" s="125" t="str">
        <f>IF('2. Enter scores'!AX834&lt;&gt;"",'2. Enter scores'!$B834-'2. Enter scores'!AX834,"")</f>
        <v/>
      </c>
      <c r="AZ830" s="125" t="str">
        <f>IF('2. Enter scores'!AY834&lt;&gt;"",'2. Enter scores'!$B834-'2. Enter scores'!AY834,"")</f>
        <v/>
      </c>
      <c r="BA830" s="125" t="str">
        <f>IF('2. Enter scores'!AZ834&lt;&gt;"",'2. Enter scores'!$B834-'2. Enter scores'!AZ834,"")</f>
        <v/>
      </c>
      <c r="BB830" s="125" t="str">
        <f>IF('2. Enter scores'!BA834&lt;&gt;"",'2. Enter scores'!$B834-'2. Enter scores'!BA834,"")</f>
        <v/>
      </c>
      <c r="BC830" s="125" t="str">
        <f>IF('2. Enter scores'!BB834&lt;&gt;"",'2. Enter scores'!$B834-'2. Enter scores'!BB834,"")</f>
        <v/>
      </c>
      <c r="BD830" s="125" t="str">
        <f>IF('2. Enter scores'!BC834&lt;&gt;"",'2. Enter scores'!$B834-'2. Enter scores'!BC834,"")</f>
        <v/>
      </c>
      <c r="BE830" s="125" t="str">
        <f>IF('2. Enter scores'!BD834&lt;&gt;"",'2. Enter scores'!$B834-'2. Enter scores'!BD834,"")</f>
        <v/>
      </c>
      <c r="BF830" s="125" t="str">
        <f>IF('2. Enter scores'!BE834&lt;&gt;"",'2. Enter scores'!$B834-'2. Enter scores'!BE834,"")</f>
        <v/>
      </c>
      <c r="BG830" s="125" t="str">
        <f>IF('2. Enter scores'!BF834&lt;&gt;"",'2. Enter scores'!$B834-'2. Enter scores'!BF834,"")</f>
        <v/>
      </c>
      <c r="BH830" s="125" t="str">
        <f>IF('2. Enter scores'!BG834&lt;&gt;"",'2. Enter scores'!$B834-'2. Enter scores'!BG834,"")</f>
        <v/>
      </c>
      <c r="BI830" s="125" t="str">
        <f>IF('2. Enter scores'!BH834&lt;&gt;"",'2. Enter scores'!$B834-'2. Enter scores'!BH834,"")</f>
        <v/>
      </c>
      <c r="BJ830" s="125" t="str">
        <f>IF('2. Enter scores'!BI834&lt;&gt;"",'2. Enter scores'!$B834-'2. Enter scores'!BI834,"")</f>
        <v/>
      </c>
      <c r="BK830" s="125" t="str">
        <f>IF('2. Enter scores'!BJ834&lt;&gt;"",'2. Enter scores'!$B834-'2. Enter scores'!BJ834,"")</f>
        <v/>
      </c>
      <c r="BL830" s="125" t="str">
        <f>IF('2. Enter scores'!BK834&lt;&gt;"",'2. Enter scores'!$B834-'2. Enter scores'!BK834,"")</f>
        <v/>
      </c>
      <c r="BM830" s="125" t="str">
        <f>IF('2. Enter scores'!BL834&lt;&gt;"",'2. Enter scores'!$B834-'2. Enter scores'!BL834,"")</f>
        <v/>
      </c>
      <c r="BN830" s="125" t="str">
        <f>IF('2. Enter scores'!BM834&lt;&gt;"",'2. Enter scores'!$B834-'2. Enter scores'!BM834,"")</f>
        <v/>
      </c>
      <c r="BO830" s="125" t="str">
        <f>IF('2. Enter scores'!BN834&lt;&gt;"",'2. Enter scores'!$B834-'2. Enter scores'!BN834,"")</f>
        <v/>
      </c>
      <c r="BP830" s="108">
        <v>1000</v>
      </c>
    </row>
    <row r="831" spans="2:68" x14ac:dyDescent="0.35">
      <c r="B831" s="125" t="str">
        <f>IF('2. Enter scores'!A835&lt;&gt;"",'2. Enter scores'!A835,"")</f>
        <v/>
      </c>
      <c r="H831" s="125" t="str">
        <f>IF('2. Enter scores'!G835&lt;&gt;"",'2. Enter scores'!$B835-'2. Enter scores'!G835,"")</f>
        <v/>
      </c>
      <c r="I831" s="125" t="str">
        <f>IF('2. Enter scores'!H835&lt;&gt;"",'2. Enter scores'!$B835-'2. Enter scores'!H835,"")</f>
        <v/>
      </c>
      <c r="J831" s="125" t="str">
        <f>IF('2. Enter scores'!I835&lt;&gt;"",'2. Enter scores'!$B835-'2. Enter scores'!I835,"")</f>
        <v/>
      </c>
      <c r="K831" s="125" t="str">
        <f>IF('2. Enter scores'!J835&lt;&gt;"",'2. Enter scores'!$B835-'2. Enter scores'!J835,"")</f>
        <v/>
      </c>
      <c r="L831" s="125" t="str">
        <f>IF('2. Enter scores'!K835&lt;&gt;"",'2. Enter scores'!$B835-'2. Enter scores'!K835,"")</f>
        <v/>
      </c>
      <c r="M831" s="125" t="str">
        <f>IF('2. Enter scores'!L835&lt;&gt;"",'2. Enter scores'!$B835-'2. Enter scores'!L835,"")</f>
        <v/>
      </c>
      <c r="N831" s="125" t="str">
        <f>IF('2. Enter scores'!M835&lt;&gt;"",'2. Enter scores'!$B835-'2. Enter scores'!M835,"")</f>
        <v/>
      </c>
      <c r="O831" s="125" t="str">
        <f>IF('2. Enter scores'!N835&lt;&gt;"",'2. Enter scores'!$B835-'2. Enter scores'!N835,"")</f>
        <v/>
      </c>
      <c r="P831" s="125" t="str">
        <f>IF('2. Enter scores'!O835&lt;&gt;"",'2. Enter scores'!$B835-'2. Enter scores'!O835,"")</f>
        <v/>
      </c>
      <c r="Q831" s="125" t="str">
        <f>IF('2. Enter scores'!P835&lt;&gt;"",'2. Enter scores'!$B835-'2. Enter scores'!P835,"")</f>
        <v/>
      </c>
      <c r="R831" s="125" t="str">
        <f>IF('2. Enter scores'!Q835&lt;&gt;"",'2. Enter scores'!$B835-'2. Enter scores'!Q835,"")</f>
        <v/>
      </c>
      <c r="S831" s="125" t="str">
        <f>IF('2. Enter scores'!R835&lt;&gt;"",'2. Enter scores'!$B835-'2. Enter scores'!R835,"")</f>
        <v/>
      </c>
      <c r="T831" s="125" t="str">
        <f>IF('2. Enter scores'!S835&lt;&gt;"",'2. Enter scores'!$B835-'2. Enter scores'!S835,"")</f>
        <v/>
      </c>
      <c r="U831" s="125" t="str">
        <f>IF('2. Enter scores'!T835&lt;&gt;"",'2. Enter scores'!$B835-'2. Enter scores'!T835,"")</f>
        <v/>
      </c>
      <c r="V831" s="125" t="str">
        <f>IF('2. Enter scores'!U835&lt;&gt;"",'2. Enter scores'!$B835-'2. Enter scores'!U835,"")</f>
        <v/>
      </c>
      <c r="W831" s="125" t="str">
        <f>IF('2. Enter scores'!V835&lt;&gt;"",'2. Enter scores'!$B835-'2. Enter scores'!V835,"")</f>
        <v/>
      </c>
      <c r="X831" s="125" t="str">
        <f>IF('2. Enter scores'!W835&lt;&gt;"",'2. Enter scores'!$B835-'2. Enter scores'!W835,"")</f>
        <v/>
      </c>
      <c r="Y831" s="125" t="str">
        <f>IF('2. Enter scores'!X835&lt;&gt;"",'2. Enter scores'!$B835-'2. Enter scores'!X835,"")</f>
        <v/>
      </c>
      <c r="Z831" s="125" t="str">
        <f>IF('2. Enter scores'!Y835&lt;&gt;"",'2. Enter scores'!$B835-'2. Enter scores'!Y835,"")</f>
        <v/>
      </c>
      <c r="AA831" s="125" t="str">
        <f>IF('2. Enter scores'!Z835&lt;&gt;"",'2. Enter scores'!$B835-'2. Enter scores'!Z835,"")</f>
        <v/>
      </c>
      <c r="AB831" s="125" t="str">
        <f>IF('2. Enter scores'!AA835&lt;&gt;"",'2. Enter scores'!$B835-'2. Enter scores'!AA835,"")</f>
        <v/>
      </c>
      <c r="AC831" s="125" t="str">
        <f>IF('2. Enter scores'!AB835&lt;&gt;"",'2. Enter scores'!$B835-'2. Enter scores'!AB835,"")</f>
        <v/>
      </c>
      <c r="AD831" s="125" t="str">
        <f>IF('2. Enter scores'!AC835&lt;&gt;"",'2. Enter scores'!$B835-'2. Enter scores'!AC835,"")</f>
        <v/>
      </c>
      <c r="AE831" s="125" t="str">
        <f>IF('2. Enter scores'!AD835&lt;&gt;"",'2. Enter scores'!$B835-'2. Enter scores'!AD835,"")</f>
        <v/>
      </c>
      <c r="AF831" s="125" t="str">
        <f>IF('2. Enter scores'!AE835&lt;&gt;"",'2. Enter scores'!$B835-'2. Enter scores'!AE835,"")</f>
        <v/>
      </c>
      <c r="AG831" s="125" t="str">
        <f>IF('2. Enter scores'!AF835&lt;&gt;"",'2. Enter scores'!$B835-'2. Enter scores'!AF835,"")</f>
        <v/>
      </c>
      <c r="AH831" s="125" t="str">
        <f>IF('2. Enter scores'!AG835&lt;&gt;"",'2. Enter scores'!$B835-'2. Enter scores'!AG835,"")</f>
        <v/>
      </c>
      <c r="AI831" s="125" t="str">
        <f>IF('2. Enter scores'!AH835&lt;&gt;"",'2. Enter scores'!$B835-'2. Enter scores'!AH835,"")</f>
        <v/>
      </c>
      <c r="AJ831" s="125" t="str">
        <f>IF('2. Enter scores'!AI835&lt;&gt;"",'2. Enter scores'!$B835-'2. Enter scores'!AI835,"")</f>
        <v/>
      </c>
      <c r="AK831" s="125" t="str">
        <f>IF('2. Enter scores'!AJ835&lt;&gt;"",'2. Enter scores'!$B835-'2. Enter scores'!AJ835,"")</f>
        <v/>
      </c>
      <c r="AL831" s="125" t="str">
        <f>IF('2. Enter scores'!AK835&lt;&gt;"",'2. Enter scores'!$B835-'2. Enter scores'!AK835,"")</f>
        <v/>
      </c>
      <c r="AM831" s="125" t="str">
        <f>IF('2. Enter scores'!AL835&lt;&gt;"",'2. Enter scores'!$B835-'2. Enter scores'!AL835,"")</f>
        <v/>
      </c>
      <c r="AN831" s="125" t="str">
        <f>IF('2. Enter scores'!AM835&lt;&gt;"",'2. Enter scores'!$B835-'2. Enter scores'!AM835,"")</f>
        <v/>
      </c>
      <c r="AO831" s="125" t="str">
        <f>IF('2. Enter scores'!AN835&lt;&gt;"",'2. Enter scores'!$B835-'2. Enter scores'!AN835,"")</f>
        <v/>
      </c>
      <c r="AP831" s="125" t="str">
        <f>IF('2. Enter scores'!AO835&lt;&gt;"",'2. Enter scores'!$B835-'2. Enter scores'!AO835,"")</f>
        <v/>
      </c>
      <c r="AQ831" s="125" t="str">
        <f>IF('2. Enter scores'!AP835&lt;&gt;"",'2. Enter scores'!$B835-'2. Enter scores'!AP835,"")</f>
        <v/>
      </c>
      <c r="AR831" s="125" t="str">
        <f>IF('2. Enter scores'!AQ835&lt;&gt;"",'2. Enter scores'!$B835-'2. Enter scores'!AQ835,"")</f>
        <v/>
      </c>
      <c r="AS831" s="125" t="str">
        <f>IF('2. Enter scores'!AR835&lt;&gt;"",'2. Enter scores'!$B835-'2. Enter scores'!AR835,"")</f>
        <v/>
      </c>
      <c r="AT831" s="125" t="str">
        <f>IF('2. Enter scores'!AS835&lt;&gt;"",'2. Enter scores'!$B835-'2. Enter scores'!AS835,"")</f>
        <v/>
      </c>
      <c r="AU831" s="125" t="str">
        <f>IF('2. Enter scores'!AT835&lt;&gt;"",'2. Enter scores'!$B835-'2. Enter scores'!AT835,"")</f>
        <v/>
      </c>
      <c r="AV831" s="125" t="str">
        <f>IF('2. Enter scores'!AU835&lt;&gt;"",'2. Enter scores'!$B835-'2. Enter scores'!AU835,"")</f>
        <v/>
      </c>
      <c r="AW831" s="125" t="str">
        <f>IF('2. Enter scores'!AV835&lt;&gt;"",'2. Enter scores'!$B835-'2. Enter scores'!AV835,"")</f>
        <v/>
      </c>
      <c r="AX831" s="125" t="str">
        <f>IF('2. Enter scores'!AW835&lt;&gt;"",'2. Enter scores'!$B835-'2. Enter scores'!AW835,"")</f>
        <v/>
      </c>
      <c r="AY831" s="125" t="str">
        <f>IF('2. Enter scores'!AX835&lt;&gt;"",'2. Enter scores'!$B835-'2. Enter scores'!AX835,"")</f>
        <v/>
      </c>
      <c r="AZ831" s="125" t="str">
        <f>IF('2. Enter scores'!AY835&lt;&gt;"",'2. Enter scores'!$B835-'2. Enter scores'!AY835,"")</f>
        <v/>
      </c>
      <c r="BA831" s="125" t="str">
        <f>IF('2. Enter scores'!AZ835&lt;&gt;"",'2. Enter scores'!$B835-'2. Enter scores'!AZ835,"")</f>
        <v/>
      </c>
      <c r="BB831" s="125" t="str">
        <f>IF('2. Enter scores'!BA835&lt;&gt;"",'2. Enter scores'!$B835-'2. Enter scores'!BA835,"")</f>
        <v/>
      </c>
      <c r="BC831" s="125" t="str">
        <f>IF('2. Enter scores'!BB835&lt;&gt;"",'2. Enter scores'!$B835-'2. Enter scores'!BB835,"")</f>
        <v/>
      </c>
      <c r="BD831" s="125" t="str">
        <f>IF('2. Enter scores'!BC835&lt;&gt;"",'2. Enter scores'!$B835-'2. Enter scores'!BC835,"")</f>
        <v/>
      </c>
      <c r="BE831" s="125" t="str">
        <f>IF('2. Enter scores'!BD835&lt;&gt;"",'2. Enter scores'!$B835-'2. Enter scores'!BD835,"")</f>
        <v/>
      </c>
      <c r="BF831" s="125" t="str">
        <f>IF('2. Enter scores'!BE835&lt;&gt;"",'2. Enter scores'!$B835-'2. Enter scores'!BE835,"")</f>
        <v/>
      </c>
      <c r="BG831" s="125" t="str">
        <f>IF('2. Enter scores'!BF835&lt;&gt;"",'2. Enter scores'!$B835-'2. Enter scores'!BF835,"")</f>
        <v/>
      </c>
      <c r="BH831" s="125" t="str">
        <f>IF('2. Enter scores'!BG835&lt;&gt;"",'2. Enter scores'!$B835-'2. Enter scores'!BG835,"")</f>
        <v/>
      </c>
      <c r="BI831" s="125" t="str">
        <f>IF('2. Enter scores'!BH835&lt;&gt;"",'2. Enter scores'!$B835-'2. Enter scores'!BH835,"")</f>
        <v/>
      </c>
      <c r="BJ831" s="125" t="str">
        <f>IF('2. Enter scores'!BI835&lt;&gt;"",'2. Enter scores'!$B835-'2. Enter scores'!BI835,"")</f>
        <v/>
      </c>
      <c r="BK831" s="125" t="str">
        <f>IF('2. Enter scores'!BJ835&lt;&gt;"",'2. Enter scores'!$B835-'2. Enter scores'!BJ835,"")</f>
        <v/>
      </c>
      <c r="BL831" s="125" t="str">
        <f>IF('2. Enter scores'!BK835&lt;&gt;"",'2. Enter scores'!$B835-'2. Enter scores'!BK835,"")</f>
        <v/>
      </c>
      <c r="BM831" s="125" t="str">
        <f>IF('2. Enter scores'!BL835&lt;&gt;"",'2. Enter scores'!$B835-'2. Enter scores'!BL835,"")</f>
        <v/>
      </c>
      <c r="BN831" s="125" t="str">
        <f>IF('2. Enter scores'!BM835&lt;&gt;"",'2. Enter scores'!$B835-'2. Enter scores'!BM835,"")</f>
        <v/>
      </c>
      <c r="BO831" s="125" t="str">
        <f>IF('2. Enter scores'!BN835&lt;&gt;"",'2. Enter scores'!$B835-'2. Enter scores'!BN835,"")</f>
        <v/>
      </c>
      <c r="BP831" s="108">
        <v>1000</v>
      </c>
    </row>
    <row r="832" spans="2:68" x14ac:dyDescent="0.35">
      <c r="B832" s="125" t="str">
        <f>IF('2. Enter scores'!A836&lt;&gt;"",'2. Enter scores'!A836,"")</f>
        <v/>
      </c>
      <c r="H832" s="125" t="str">
        <f>IF('2. Enter scores'!G836&lt;&gt;"",'2. Enter scores'!$B836-'2. Enter scores'!G836,"")</f>
        <v/>
      </c>
      <c r="I832" s="125" t="str">
        <f>IF('2. Enter scores'!H836&lt;&gt;"",'2. Enter scores'!$B836-'2. Enter scores'!H836,"")</f>
        <v/>
      </c>
      <c r="J832" s="125" t="str">
        <f>IF('2. Enter scores'!I836&lt;&gt;"",'2. Enter scores'!$B836-'2. Enter scores'!I836,"")</f>
        <v/>
      </c>
      <c r="K832" s="125" t="str">
        <f>IF('2. Enter scores'!J836&lt;&gt;"",'2. Enter scores'!$B836-'2. Enter scores'!J836,"")</f>
        <v/>
      </c>
      <c r="L832" s="125" t="str">
        <f>IF('2. Enter scores'!K836&lt;&gt;"",'2. Enter scores'!$B836-'2. Enter scores'!K836,"")</f>
        <v/>
      </c>
      <c r="M832" s="125" t="str">
        <f>IF('2. Enter scores'!L836&lt;&gt;"",'2. Enter scores'!$B836-'2. Enter scores'!L836,"")</f>
        <v/>
      </c>
      <c r="N832" s="125" t="str">
        <f>IF('2. Enter scores'!M836&lt;&gt;"",'2. Enter scores'!$B836-'2. Enter scores'!M836,"")</f>
        <v/>
      </c>
      <c r="O832" s="125" t="str">
        <f>IF('2. Enter scores'!N836&lt;&gt;"",'2. Enter scores'!$B836-'2. Enter scores'!N836,"")</f>
        <v/>
      </c>
      <c r="P832" s="125" t="str">
        <f>IF('2. Enter scores'!O836&lt;&gt;"",'2. Enter scores'!$B836-'2. Enter scores'!O836,"")</f>
        <v/>
      </c>
      <c r="Q832" s="125" t="str">
        <f>IF('2. Enter scores'!P836&lt;&gt;"",'2. Enter scores'!$B836-'2. Enter scores'!P836,"")</f>
        <v/>
      </c>
      <c r="R832" s="125" t="str">
        <f>IF('2. Enter scores'!Q836&lt;&gt;"",'2. Enter scores'!$B836-'2. Enter scores'!Q836,"")</f>
        <v/>
      </c>
      <c r="S832" s="125" t="str">
        <f>IF('2. Enter scores'!R836&lt;&gt;"",'2. Enter scores'!$B836-'2. Enter scores'!R836,"")</f>
        <v/>
      </c>
      <c r="T832" s="125" t="str">
        <f>IF('2. Enter scores'!S836&lt;&gt;"",'2. Enter scores'!$B836-'2. Enter scores'!S836,"")</f>
        <v/>
      </c>
      <c r="U832" s="125" t="str">
        <f>IF('2. Enter scores'!T836&lt;&gt;"",'2. Enter scores'!$B836-'2. Enter scores'!T836,"")</f>
        <v/>
      </c>
      <c r="V832" s="125" t="str">
        <f>IF('2. Enter scores'!U836&lt;&gt;"",'2. Enter scores'!$B836-'2. Enter scores'!U836,"")</f>
        <v/>
      </c>
      <c r="W832" s="125" t="str">
        <f>IF('2. Enter scores'!V836&lt;&gt;"",'2. Enter scores'!$B836-'2. Enter scores'!V836,"")</f>
        <v/>
      </c>
      <c r="X832" s="125" t="str">
        <f>IF('2. Enter scores'!W836&lt;&gt;"",'2. Enter scores'!$B836-'2. Enter scores'!W836,"")</f>
        <v/>
      </c>
      <c r="Y832" s="125" t="str">
        <f>IF('2. Enter scores'!X836&lt;&gt;"",'2. Enter scores'!$B836-'2. Enter scores'!X836,"")</f>
        <v/>
      </c>
      <c r="Z832" s="125" t="str">
        <f>IF('2. Enter scores'!Y836&lt;&gt;"",'2. Enter scores'!$B836-'2. Enter scores'!Y836,"")</f>
        <v/>
      </c>
      <c r="AA832" s="125" t="str">
        <f>IF('2. Enter scores'!Z836&lt;&gt;"",'2. Enter scores'!$B836-'2. Enter scores'!Z836,"")</f>
        <v/>
      </c>
      <c r="AB832" s="125" t="str">
        <f>IF('2. Enter scores'!AA836&lt;&gt;"",'2. Enter scores'!$B836-'2. Enter scores'!AA836,"")</f>
        <v/>
      </c>
      <c r="AC832" s="125" t="str">
        <f>IF('2. Enter scores'!AB836&lt;&gt;"",'2. Enter scores'!$B836-'2. Enter scores'!AB836,"")</f>
        <v/>
      </c>
      <c r="AD832" s="125" t="str">
        <f>IF('2. Enter scores'!AC836&lt;&gt;"",'2. Enter scores'!$B836-'2. Enter scores'!AC836,"")</f>
        <v/>
      </c>
      <c r="AE832" s="125" t="str">
        <f>IF('2. Enter scores'!AD836&lt;&gt;"",'2. Enter scores'!$B836-'2. Enter scores'!AD836,"")</f>
        <v/>
      </c>
      <c r="AF832" s="125" t="str">
        <f>IF('2. Enter scores'!AE836&lt;&gt;"",'2. Enter scores'!$B836-'2. Enter scores'!AE836,"")</f>
        <v/>
      </c>
      <c r="AG832" s="125" t="str">
        <f>IF('2. Enter scores'!AF836&lt;&gt;"",'2. Enter scores'!$B836-'2. Enter scores'!AF836,"")</f>
        <v/>
      </c>
      <c r="AH832" s="125" t="str">
        <f>IF('2. Enter scores'!AG836&lt;&gt;"",'2. Enter scores'!$B836-'2. Enter scores'!AG836,"")</f>
        <v/>
      </c>
      <c r="AI832" s="125" t="str">
        <f>IF('2. Enter scores'!AH836&lt;&gt;"",'2. Enter scores'!$B836-'2. Enter scores'!AH836,"")</f>
        <v/>
      </c>
      <c r="AJ832" s="125" t="str">
        <f>IF('2. Enter scores'!AI836&lt;&gt;"",'2. Enter scores'!$B836-'2. Enter scores'!AI836,"")</f>
        <v/>
      </c>
      <c r="AK832" s="125" t="str">
        <f>IF('2. Enter scores'!AJ836&lt;&gt;"",'2. Enter scores'!$B836-'2. Enter scores'!AJ836,"")</f>
        <v/>
      </c>
      <c r="AL832" s="125" t="str">
        <f>IF('2. Enter scores'!AK836&lt;&gt;"",'2. Enter scores'!$B836-'2. Enter scores'!AK836,"")</f>
        <v/>
      </c>
      <c r="AM832" s="125" t="str">
        <f>IF('2. Enter scores'!AL836&lt;&gt;"",'2. Enter scores'!$B836-'2. Enter scores'!AL836,"")</f>
        <v/>
      </c>
      <c r="AN832" s="125" t="str">
        <f>IF('2. Enter scores'!AM836&lt;&gt;"",'2. Enter scores'!$B836-'2. Enter scores'!AM836,"")</f>
        <v/>
      </c>
      <c r="AO832" s="125" t="str">
        <f>IF('2. Enter scores'!AN836&lt;&gt;"",'2. Enter scores'!$B836-'2. Enter scores'!AN836,"")</f>
        <v/>
      </c>
      <c r="AP832" s="125" t="str">
        <f>IF('2. Enter scores'!AO836&lt;&gt;"",'2. Enter scores'!$B836-'2. Enter scores'!AO836,"")</f>
        <v/>
      </c>
      <c r="AQ832" s="125" t="str">
        <f>IF('2. Enter scores'!AP836&lt;&gt;"",'2. Enter scores'!$B836-'2. Enter scores'!AP836,"")</f>
        <v/>
      </c>
      <c r="AR832" s="125" t="str">
        <f>IF('2. Enter scores'!AQ836&lt;&gt;"",'2. Enter scores'!$B836-'2. Enter scores'!AQ836,"")</f>
        <v/>
      </c>
      <c r="AS832" s="125" t="str">
        <f>IF('2. Enter scores'!AR836&lt;&gt;"",'2. Enter scores'!$B836-'2. Enter scores'!AR836,"")</f>
        <v/>
      </c>
      <c r="AT832" s="125" t="str">
        <f>IF('2. Enter scores'!AS836&lt;&gt;"",'2. Enter scores'!$B836-'2. Enter scores'!AS836,"")</f>
        <v/>
      </c>
      <c r="AU832" s="125" t="str">
        <f>IF('2. Enter scores'!AT836&lt;&gt;"",'2. Enter scores'!$B836-'2. Enter scores'!AT836,"")</f>
        <v/>
      </c>
      <c r="AV832" s="125" t="str">
        <f>IF('2. Enter scores'!AU836&lt;&gt;"",'2. Enter scores'!$B836-'2. Enter scores'!AU836,"")</f>
        <v/>
      </c>
      <c r="AW832" s="125" t="str">
        <f>IF('2. Enter scores'!AV836&lt;&gt;"",'2. Enter scores'!$B836-'2. Enter scores'!AV836,"")</f>
        <v/>
      </c>
      <c r="AX832" s="125" t="str">
        <f>IF('2. Enter scores'!AW836&lt;&gt;"",'2. Enter scores'!$B836-'2. Enter scores'!AW836,"")</f>
        <v/>
      </c>
      <c r="AY832" s="125" t="str">
        <f>IF('2. Enter scores'!AX836&lt;&gt;"",'2. Enter scores'!$B836-'2. Enter scores'!AX836,"")</f>
        <v/>
      </c>
      <c r="AZ832" s="125" t="str">
        <f>IF('2. Enter scores'!AY836&lt;&gt;"",'2. Enter scores'!$B836-'2. Enter scores'!AY836,"")</f>
        <v/>
      </c>
      <c r="BA832" s="125" t="str">
        <f>IF('2. Enter scores'!AZ836&lt;&gt;"",'2. Enter scores'!$B836-'2. Enter scores'!AZ836,"")</f>
        <v/>
      </c>
      <c r="BB832" s="125" t="str">
        <f>IF('2. Enter scores'!BA836&lt;&gt;"",'2. Enter scores'!$B836-'2. Enter scores'!BA836,"")</f>
        <v/>
      </c>
      <c r="BC832" s="125" t="str">
        <f>IF('2. Enter scores'!BB836&lt;&gt;"",'2. Enter scores'!$B836-'2. Enter scores'!BB836,"")</f>
        <v/>
      </c>
      <c r="BD832" s="125" t="str">
        <f>IF('2. Enter scores'!BC836&lt;&gt;"",'2. Enter scores'!$B836-'2. Enter scores'!BC836,"")</f>
        <v/>
      </c>
      <c r="BE832" s="125" t="str">
        <f>IF('2. Enter scores'!BD836&lt;&gt;"",'2. Enter scores'!$B836-'2. Enter scores'!BD836,"")</f>
        <v/>
      </c>
      <c r="BF832" s="125" t="str">
        <f>IF('2. Enter scores'!BE836&lt;&gt;"",'2. Enter scores'!$B836-'2. Enter scores'!BE836,"")</f>
        <v/>
      </c>
      <c r="BG832" s="125" t="str">
        <f>IF('2. Enter scores'!BF836&lt;&gt;"",'2. Enter scores'!$B836-'2. Enter scores'!BF836,"")</f>
        <v/>
      </c>
      <c r="BH832" s="125" t="str">
        <f>IF('2. Enter scores'!BG836&lt;&gt;"",'2. Enter scores'!$B836-'2. Enter scores'!BG836,"")</f>
        <v/>
      </c>
      <c r="BI832" s="125" t="str">
        <f>IF('2. Enter scores'!BH836&lt;&gt;"",'2. Enter scores'!$B836-'2. Enter scores'!BH836,"")</f>
        <v/>
      </c>
      <c r="BJ832" s="125" t="str">
        <f>IF('2. Enter scores'!BI836&lt;&gt;"",'2. Enter scores'!$B836-'2. Enter scores'!BI836,"")</f>
        <v/>
      </c>
      <c r="BK832" s="125" t="str">
        <f>IF('2. Enter scores'!BJ836&lt;&gt;"",'2. Enter scores'!$B836-'2. Enter scores'!BJ836,"")</f>
        <v/>
      </c>
      <c r="BL832" s="125" t="str">
        <f>IF('2. Enter scores'!BK836&lt;&gt;"",'2. Enter scores'!$B836-'2. Enter scores'!BK836,"")</f>
        <v/>
      </c>
      <c r="BM832" s="125" t="str">
        <f>IF('2. Enter scores'!BL836&lt;&gt;"",'2. Enter scores'!$B836-'2. Enter scores'!BL836,"")</f>
        <v/>
      </c>
      <c r="BN832" s="125" t="str">
        <f>IF('2. Enter scores'!BM836&lt;&gt;"",'2. Enter scores'!$B836-'2. Enter scores'!BM836,"")</f>
        <v/>
      </c>
      <c r="BO832" s="125" t="str">
        <f>IF('2. Enter scores'!BN836&lt;&gt;"",'2. Enter scores'!$B836-'2. Enter scores'!BN836,"")</f>
        <v/>
      </c>
      <c r="BP832" s="108">
        <v>1000</v>
      </c>
    </row>
    <row r="833" spans="2:68" x14ac:dyDescent="0.35">
      <c r="B833" s="125" t="str">
        <f>IF('2. Enter scores'!A837&lt;&gt;"",'2. Enter scores'!A837,"")</f>
        <v/>
      </c>
      <c r="H833" s="125" t="str">
        <f>IF('2. Enter scores'!G837&lt;&gt;"",'2. Enter scores'!$B837-'2. Enter scores'!G837,"")</f>
        <v/>
      </c>
      <c r="I833" s="125" t="str">
        <f>IF('2. Enter scores'!H837&lt;&gt;"",'2. Enter scores'!$B837-'2. Enter scores'!H837,"")</f>
        <v/>
      </c>
      <c r="J833" s="125" t="str">
        <f>IF('2. Enter scores'!I837&lt;&gt;"",'2. Enter scores'!$B837-'2. Enter scores'!I837,"")</f>
        <v/>
      </c>
      <c r="K833" s="125" t="str">
        <f>IF('2. Enter scores'!J837&lt;&gt;"",'2. Enter scores'!$B837-'2. Enter scores'!J837,"")</f>
        <v/>
      </c>
      <c r="L833" s="125" t="str">
        <f>IF('2. Enter scores'!K837&lt;&gt;"",'2. Enter scores'!$B837-'2. Enter scores'!K837,"")</f>
        <v/>
      </c>
      <c r="M833" s="125" t="str">
        <f>IF('2. Enter scores'!L837&lt;&gt;"",'2. Enter scores'!$B837-'2. Enter scores'!L837,"")</f>
        <v/>
      </c>
      <c r="N833" s="125" t="str">
        <f>IF('2. Enter scores'!M837&lt;&gt;"",'2. Enter scores'!$B837-'2. Enter scores'!M837,"")</f>
        <v/>
      </c>
      <c r="O833" s="125" t="str">
        <f>IF('2. Enter scores'!N837&lt;&gt;"",'2. Enter scores'!$B837-'2. Enter scores'!N837,"")</f>
        <v/>
      </c>
      <c r="P833" s="125" t="str">
        <f>IF('2. Enter scores'!O837&lt;&gt;"",'2. Enter scores'!$B837-'2. Enter scores'!O837,"")</f>
        <v/>
      </c>
      <c r="Q833" s="125" t="str">
        <f>IF('2. Enter scores'!P837&lt;&gt;"",'2. Enter scores'!$B837-'2. Enter scores'!P837,"")</f>
        <v/>
      </c>
      <c r="R833" s="125" t="str">
        <f>IF('2. Enter scores'!Q837&lt;&gt;"",'2. Enter scores'!$B837-'2. Enter scores'!Q837,"")</f>
        <v/>
      </c>
      <c r="S833" s="125" t="str">
        <f>IF('2. Enter scores'!R837&lt;&gt;"",'2. Enter scores'!$B837-'2. Enter scores'!R837,"")</f>
        <v/>
      </c>
      <c r="T833" s="125" t="str">
        <f>IF('2. Enter scores'!S837&lt;&gt;"",'2. Enter scores'!$B837-'2. Enter scores'!S837,"")</f>
        <v/>
      </c>
      <c r="U833" s="125" t="str">
        <f>IF('2. Enter scores'!T837&lt;&gt;"",'2. Enter scores'!$B837-'2. Enter scores'!T837,"")</f>
        <v/>
      </c>
      <c r="V833" s="125" t="str">
        <f>IF('2. Enter scores'!U837&lt;&gt;"",'2. Enter scores'!$B837-'2. Enter scores'!U837,"")</f>
        <v/>
      </c>
      <c r="W833" s="125" t="str">
        <f>IF('2. Enter scores'!V837&lt;&gt;"",'2. Enter scores'!$B837-'2. Enter scores'!V837,"")</f>
        <v/>
      </c>
      <c r="X833" s="125" t="str">
        <f>IF('2. Enter scores'!W837&lt;&gt;"",'2. Enter scores'!$B837-'2. Enter scores'!W837,"")</f>
        <v/>
      </c>
      <c r="Y833" s="125" t="str">
        <f>IF('2. Enter scores'!X837&lt;&gt;"",'2. Enter scores'!$B837-'2. Enter scores'!X837,"")</f>
        <v/>
      </c>
      <c r="Z833" s="125" t="str">
        <f>IF('2. Enter scores'!Y837&lt;&gt;"",'2. Enter scores'!$B837-'2. Enter scores'!Y837,"")</f>
        <v/>
      </c>
      <c r="AA833" s="125" t="str">
        <f>IF('2. Enter scores'!Z837&lt;&gt;"",'2. Enter scores'!$B837-'2. Enter scores'!Z837,"")</f>
        <v/>
      </c>
      <c r="AB833" s="125" t="str">
        <f>IF('2. Enter scores'!AA837&lt;&gt;"",'2. Enter scores'!$B837-'2. Enter scores'!AA837,"")</f>
        <v/>
      </c>
      <c r="AC833" s="125" t="str">
        <f>IF('2. Enter scores'!AB837&lt;&gt;"",'2. Enter scores'!$B837-'2. Enter scores'!AB837,"")</f>
        <v/>
      </c>
      <c r="AD833" s="125" t="str">
        <f>IF('2. Enter scores'!AC837&lt;&gt;"",'2. Enter scores'!$B837-'2. Enter scores'!AC837,"")</f>
        <v/>
      </c>
      <c r="AE833" s="125" t="str">
        <f>IF('2. Enter scores'!AD837&lt;&gt;"",'2. Enter scores'!$B837-'2. Enter scores'!AD837,"")</f>
        <v/>
      </c>
      <c r="AF833" s="125" t="str">
        <f>IF('2. Enter scores'!AE837&lt;&gt;"",'2. Enter scores'!$B837-'2. Enter scores'!AE837,"")</f>
        <v/>
      </c>
      <c r="AG833" s="125" t="str">
        <f>IF('2. Enter scores'!AF837&lt;&gt;"",'2. Enter scores'!$B837-'2. Enter scores'!AF837,"")</f>
        <v/>
      </c>
      <c r="AH833" s="125" t="str">
        <f>IF('2. Enter scores'!AG837&lt;&gt;"",'2. Enter scores'!$B837-'2. Enter scores'!AG837,"")</f>
        <v/>
      </c>
      <c r="AI833" s="125" t="str">
        <f>IF('2. Enter scores'!AH837&lt;&gt;"",'2. Enter scores'!$B837-'2. Enter scores'!AH837,"")</f>
        <v/>
      </c>
      <c r="AJ833" s="125" t="str">
        <f>IF('2. Enter scores'!AI837&lt;&gt;"",'2. Enter scores'!$B837-'2. Enter scores'!AI837,"")</f>
        <v/>
      </c>
      <c r="AK833" s="125" t="str">
        <f>IF('2. Enter scores'!AJ837&lt;&gt;"",'2. Enter scores'!$B837-'2. Enter scores'!AJ837,"")</f>
        <v/>
      </c>
      <c r="AL833" s="125" t="str">
        <f>IF('2. Enter scores'!AK837&lt;&gt;"",'2. Enter scores'!$B837-'2. Enter scores'!AK837,"")</f>
        <v/>
      </c>
      <c r="AM833" s="125" t="str">
        <f>IF('2. Enter scores'!AL837&lt;&gt;"",'2. Enter scores'!$B837-'2. Enter scores'!AL837,"")</f>
        <v/>
      </c>
      <c r="AN833" s="125" t="str">
        <f>IF('2. Enter scores'!AM837&lt;&gt;"",'2. Enter scores'!$B837-'2. Enter scores'!AM837,"")</f>
        <v/>
      </c>
      <c r="AO833" s="125" t="str">
        <f>IF('2. Enter scores'!AN837&lt;&gt;"",'2. Enter scores'!$B837-'2. Enter scores'!AN837,"")</f>
        <v/>
      </c>
      <c r="AP833" s="125" t="str">
        <f>IF('2. Enter scores'!AO837&lt;&gt;"",'2. Enter scores'!$B837-'2. Enter scores'!AO837,"")</f>
        <v/>
      </c>
      <c r="AQ833" s="125" t="str">
        <f>IF('2. Enter scores'!AP837&lt;&gt;"",'2. Enter scores'!$B837-'2. Enter scores'!AP837,"")</f>
        <v/>
      </c>
      <c r="AR833" s="125" t="str">
        <f>IF('2. Enter scores'!AQ837&lt;&gt;"",'2. Enter scores'!$B837-'2. Enter scores'!AQ837,"")</f>
        <v/>
      </c>
      <c r="AS833" s="125" t="str">
        <f>IF('2. Enter scores'!AR837&lt;&gt;"",'2. Enter scores'!$B837-'2. Enter scores'!AR837,"")</f>
        <v/>
      </c>
      <c r="AT833" s="125" t="str">
        <f>IF('2. Enter scores'!AS837&lt;&gt;"",'2. Enter scores'!$B837-'2. Enter scores'!AS837,"")</f>
        <v/>
      </c>
      <c r="AU833" s="125" t="str">
        <f>IF('2. Enter scores'!AT837&lt;&gt;"",'2. Enter scores'!$B837-'2. Enter scores'!AT837,"")</f>
        <v/>
      </c>
      <c r="AV833" s="125" t="str">
        <f>IF('2. Enter scores'!AU837&lt;&gt;"",'2. Enter scores'!$B837-'2. Enter scores'!AU837,"")</f>
        <v/>
      </c>
      <c r="AW833" s="125" t="str">
        <f>IF('2. Enter scores'!AV837&lt;&gt;"",'2. Enter scores'!$B837-'2. Enter scores'!AV837,"")</f>
        <v/>
      </c>
      <c r="AX833" s="125" t="str">
        <f>IF('2. Enter scores'!AW837&lt;&gt;"",'2. Enter scores'!$B837-'2. Enter scores'!AW837,"")</f>
        <v/>
      </c>
      <c r="AY833" s="125" t="str">
        <f>IF('2. Enter scores'!AX837&lt;&gt;"",'2. Enter scores'!$B837-'2. Enter scores'!AX837,"")</f>
        <v/>
      </c>
      <c r="AZ833" s="125" t="str">
        <f>IF('2. Enter scores'!AY837&lt;&gt;"",'2. Enter scores'!$B837-'2. Enter scores'!AY837,"")</f>
        <v/>
      </c>
      <c r="BA833" s="125" t="str">
        <f>IF('2. Enter scores'!AZ837&lt;&gt;"",'2. Enter scores'!$B837-'2. Enter scores'!AZ837,"")</f>
        <v/>
      </c>
      <c r="BB833" s="125" t="str">
        <f>IF('2. Enter scores'!BA837&lt;&gt;"",'2. Enter scores'!$B837-'2. Enter scores'!BA837,"")</f>
        <v/>
      </c>
      <c r="BC833" s="125" t="str">
        <f>IF('2. Enter scores'!BB837&lt;&gt;"",'2. Enter scores'!$B837-'2. Enter scores'!BB837,"")</f>
        <v/>
      </c>
      <c r="BD833" s="125" t="str">
        <f>IF('2. Enter scores'!BC837&lt;&gt;"",'2. Enter scores'!$B837-'2. Enter scores'!BC837,"")</f>
        <v/>
      </c>
      <c r="BE833" s="125" t="str">
        <f>IF('2. Enter scores'!BD837&lt;&gt;"",'2. Enter scores'!$B837-'2. Enter scores'!BD837,"")</f>
        <v/>
      </c>
      <c r="BF833" s="125" t="str">
        <f>IF('2. Enter scores'!BE837&lt;&gt;"",'2. Enter scores'!$B837-'2. Enter scores'!BE837,"")</f>
        <v/>
      </c>
      <c r="BG833" s="125" t="str">
        <f>IF('2. Enter scores'!BF837&lt;&gt;"",'2. Enter scores'!$B837-'2. Enter scores'!BF837,"")</f>
        <v/>
      </c>
      <c r="BH833" s="125" t="str">
        <f>IF('2. Enter scores'!BG837&lt;&gt;"",'2. Enter scores'!$B837-'2. Enter scores'!BG837,"")</f>
        <v/>
      </c>
      <c r="BI833" s="125" t="str">
        <f>IF('2. Enter scores'!BH837&lt;&gt;"",'2. Enter scores'!$B837-'2. Enter scores'!BH837,"")</f>
        <v/>
      </c>
      <c r="BJ833" s="125" t="str">
        <f>IF('2. Enter scores'!BI837&lt;&gt;"",'2. Enter scores'!$B837-'2. Enter scores'!BI837,"")</f>
        <v/>
      </c>
      <c r="BK833" s="125" t="str">
        <f>IF('2. Enter scores'!BJ837&lt;&gt;"",'2. Enter scores'!$B837-'2. Enter scores'!BJ837,"")</f>
        <v/>
      </c>
      <c r="BL833" s="125" t="str">
        <f>IF('2. Enter scores'!BK837&lt;&gt;"",'2. Enter scores'!$B837-'2. Enter scores'!BK837,"")</f>
        <v/>
      </c>
      <c r="BM833" s="125" t="str">
        <f>IF('2. Enter scores'!BL837&lt;&gt;"",'2. Enter scores'!$B837-'2. Enter scores'!BL837,"")</f>
        <v/>
      </c>
      <c r="BN833" s="125" t="str">
        <f>IF('2. Enter scores'!BM837&lt;&gt;"",'2. Enter scores'!$B837-'2. Enter scores'!BM837,"")</f>
        <v/>
      </c>
      <c r="BO833" s="125" t="str">
        <f>IF('2. Enter scores'!BN837&lt;&gt;"",'2. Enter scores'!$B837-'2. Enter scores'!BN837,"")</f>
        <v/>
      </c>
      <c r="BP833" s="108">
        <v>1000</v>
      </c>
    </row>
    <row r="834" spans="2:68" x14ac:dyDescent="0.35">
      <c r="B834" s="125" t="str">
        <f>IF('2. Enter scores'!A838&lt;&gt;"",'2. Enter scores'!A838,"")</f>
        <v/>
      </c>
      <c r="H834" s="125" t="str">
        <f>IF('2. Enter scores'!G838&lt;&gt;"",'2. Enter scores'!$B838-'2. Enter scores'!G838,"")</f>
        <v/>
      </c>
      <c r="I834" s="125" t="str">
        <f>IF('2. Enter scores'!H838&lt;&gt;"",'2. Enter scores'!$B838-'2. Enter scores'!H838,"")</f>
        <v/>
      </c>
      <c r="J834" s="125" t="str">
        <f>IF('2. Enter scores'!I838&lt;&gt;"",'2. Enter scores'!$B838-'2. Enter scores'!I838,"")</f>
        <v/>
      </c>
      <c r="K834" s="125" t="str">
        <f>IF('2. Enter scores'!J838&lt;&gt;"",'2. Enter scores'!$B838-'2. Enter scores'!J838,"")</f>
        <v/>
      </c>
      <c r="L834" s="125" t="str">
        <f>IF('2. Enter scores'!K838&lt;&gt;"",'2. Enter scores'!$B838-'2. Enter scores'!K838,"")</f>
        <v/>
      </c>
      <c r="M834" s="125" t="str">
        <f>IF('2. Enter scores'!L838&lt;&gt;"",'2. Enter scores'!$B838-'2. Enter scores'!L838,"")</f>
        <v/>
      </c>
      <c r="N834" s="125" t="str">
        <f>IF('2. Enter scores'!M838&lt;&gt;"",'2. Enter scores'!$B838-'2. Enter scores'!M838,"")</f>
        <v/>
      </c>
      <c r="O834" s="125" t="str">
        <f>IF('2. Enter scores'!N838&lt;&gt;"",'2. Enter scores'!$B838-'2. Enter scores'!N838,"")</f>
        <v/>
      </c>
      <c r="P834" s="125" t="str">
        <f>IF('2. Enter scores'!O838&lt;&gt;"",'2. Enter scores'!$B838-'2. Enter scores'!O838,"")</f>
        <v/>
      </c>
      <c r="Q834" s="125" t="str">
        <f>IF('2. Enter scores'!P838&lt;&gt;"",'2. Enter scores'!$B838-'2. Enter scores'!P838,"")</f>
        <v/>
      </c>
      <c r="R834" s="125" t="str">
        <f>IF('2. Enter scores'!Q838&lt;&gt;"",'2. Enter scores'!$B838-'2. Enter scores'!Q838,"")</f>
        <v/>
      </c>
      <c r="S834" s="125" t="str">
        <f>IF('2. Enter scores'!R838&lt;&gt;"",'2. Enter scores'!$B838-'2. Enter scores'!R838,"")</f>
        <v/>
      </c>
      <c r="T834" s="125" t="str">
        <f>IF('2. Enter scores'!S838&lt;&gt;"",'2. Enter scores'!$B838-'2. Enter scores'!S838,"")</f>
        <v/>
      </c>
      <c r="U834" s="125" t="str">
        <f>IF('2. Enter scores'!T838&lt;&gt;"",'2. Enter scores'!$B838-'2. Enter scores'!T838,"")</f>
        <v/>
      </c>
      <c r="V834" s="125" t="str">
        <f>IF('2. Enter scores'!U838&lt;&gt;"",'2. Enter scores'!$B838-'2. Enter scores'!U838,"")</f>
        <v/>
      </c>
      <c r="W834" s="125" t="str">
        <f>IF('2. Enter scores'!V838&lt;&gt;"",'2. Enter scores'!$B838-'2. Enter scores'!V838,"")</f>
        <v/>
      </c>
      <c r="X834" s="125" t="str">
        <f>IF('2. Enter scores'!W838&lt;&gt;"",'2. Enter scores'!$B838-'2. Enter scores'!W838,"")</f>
        <v/>
      </c>
      <c r="Y834" s="125" t="str">
        <f>IF('2. Enter scores'!X838&lt;&gt;"",'2. Enter scores'!$B838-'2. Enter scores'!X838,"")</f>
        <v/>
      </c>
      <c r="Z834" s="125" t="str">
        <f>IF('2. Enter scores'!Y838&lt;&gt;"",'2. Enter scores'!$B838-'2. Enter scores'!Y838,"")</f>
        <v/>
      </c>
      <c r="AA834" s="125" t="str">
        <f>IF('2. Enter scores'!Z838&lt;&gt;"",'2. Enter scores'!$B838-'2. Enter scores'!Z838,"")</f>
        <v/>
      </c>
      <c r="AB834" s="125" t="str">
        <f>IF('2. Enter scores'!AA838&lt;&gt;"",'2. Enter scores'!$B838-'2. Enter scores'!AA838,"")</f>
        <v/>
      </c>
      <c r="AC834" s="125" t="str">
        <f>IF('2. Enter scores'!AB838&lt;&gt;"",'2. Enter scores'!$B838-'2. Enter scores'!AB838,"")</f>
        <v/>
      </c>
      <c r="AD834" s="125" t="str">
        <f>IF('2. Enter scores'!AC838&lt;&gt;"",'2. Enter scores'!$B838-'2. Enter scores'!AC838,"")</f>
        <v/>
      </c>
      <c r="AE834" s="125" t="str">
        <f>IF('2. Enter scores'!AD838&lt;&gt;"",'2. Enter scores'!$B838-'2. Enter scores'!AD838,"")</f>
        <v/>
      </c>
      <c r="AF834" s="125" t="str">
        <f>IF('2. Enter scores'!AE838&lt;&gt;"",'2. Enter scores'!$B838-'2. Enter scores'!AE838,"")</f>
        <v/>
      </c>
      <c r="AG834" s="125" t="str">
        <f>IF('2. Enter scores'!AF838&lt;&gt;"",'2. Enter scores'!$B838-'2. Enter scores'!AF838,"")</f>
        <v/>
      </c>
      <c r="AH834" s="125" t="str">
        <f>IF('2. Enter scores'!AG838&lt;&gt;"",'2. Enter scores'!$B838-'2. Enter scores'!AG838,"")</f>
        <v/>
      </c>
      <c r="AI834" s="125" t="str">
        <f>IF('2. Enter scores'!AH838&lt;&gt;"",'2. Enter scores'!$B838-'2. Enter scores'!AH838,"")</f>
        <v/>
      </c>
      <c r="AJ834" s="125" t="str">
        <f>IF('2. Enter scores'!AI838&lt;&gt;"",'2. Enter scores'!$B838-'2. Enter scores'!AI838,"")</f>
        <v/>
      </c>
      <c r="AK834" s="125" t="str">
        <f>IF('2. Enter scores'!AJ838&lt;&gt;"",'2. Enter scores'!$B838-'2. Enter scores'!AJ838,"")</f>
        <v/>
      </c>
      <c r="AL834" s="125" t="str">
        <f>IF('2. Enter scores'!AK838&lt;&gt;"",'2. Enter scores'!$B838-'2. Enter scores'!AK838,"")</f>
        <v/>
      </c>
      <c r="AM834" s="125" t="str">
        <f>IF('2. Enter scores'!AL838&lt;&gt;"",'2. Enter scores'!$B838-'2. Enter scores'!AL838,"")</f>
        <v/>
      </c>
      <c r="AN834" s="125" t="str">
        <f>IF('2. Enter scores'!AM838&lt;&gt;"",'2. Enter scores'!$B838-'2. Enter scores'!AM838,"")</f>
        <v/>
      </c>
      <c r="AO834" s="125" t="str">
        <f>IF('2. Enter scores'!AN838&lt;&gt;"",'2. Enter scores'!$B838-'2. Enter scores'!AN838,"")</f>
        <v/>
      </c>
      <c r="AP834" s="125" t="str">
        <f>IF('2. Enter scores'!AO838&lt;&gt;"",'2. Enter scores'!$B838-'2. Enter scores'!AO838,"")</f>
        <v/>
      </c>
      <c r="AQ834" s="125" t="str">
        <f>IF('2. Enter scores'!AP838&lt;&gt;"",'2. Enter scores'!$B838-'2. Enter scores'!AP838,"")</f>
        <v/>
      </c>
      <c r="AR834" s="125" t="str">
        <f>IF('2. Enter scores'!AQ838&lt;&gt;"",'2. Enter scores'!$B838-'2. Enter scores'!AQ838,"")</f>
        <v/>
      </c>
      <c r="AS834" s="125" t="str">
        <f>IF('2. Enter scores'!AR838&lt;&gt;"",'2. Enter scores'!$B838-'2. Enter scores'!AR838,"")</f>
        <v/>
      </c>
      <c r="AT834" s="125" t="str">
        <f>IF('2. Enter scores'!AS838&lt;&gt;"",'2. Enter scores'!$B838-'2. Enter scores'!AS838,"")</f>
        <v/>
      </c>
      <c r="AU834" s="125" t="str">
        <f>IF('2. Enter scores'!AT838&lt;&gt;"",'2. Enter scores'!$B838-'2. Enter scores'!AT838,"")</f>
        <v/>
      </c>
      <c r="AV834" s="125" t="str">
        <f>IF('2. Enter scores'!AU838&lt;&gt;"",'2. Enter scores'!$B838-'2. Enter scores'!AU838,"")</f>
        <v/>
      </c>
      <c r="AW834" s="125" t="str">
        <f>IF('2. Enter scores'!AV838&lt;&gt;"",'2. Enter scores'!$B838-'2. Enter scores'!AV838,"")</f>
        <v/>
      </c>
      <c r="AX834" s="125" t="str">
        <f>IF('2. Enter scores'!AW838&lt;&gt;"",'2. Enter scores'!$B838-'2. Enter scores'!AW838,"")</f>
        <v/>
      </c>
      <c r="AY834" s="125" t="str">
        <f>IF('2. Enter scores'!AX838&lt;&gt;"",'2. Enter scores'!$B838-'2. Enter scores'!AX838,"")</f>
        <v/>
      </c>
      <c r="AZ834" s="125" t="str">
        <f>IF('2. Enter scores'!AY838&lt;&gt;"",'2. Enter scores'!$B838-'2. Enter scores'!AY838,"")</f>
        <v/>
      </c>
      <c r="BA834" s="125" t="str">
        <f>IF('2. Enter scores'!AZ838&lt;&gt;"",'2. Enter scores'!$B838-'2. Enter scores'!AZ838,"")</f>
        <v/>
      </c>
      <c r="BB834" s="125" t="str">
        <f>IF('2. Enter scores'!BA838&lt;&gt;"",'2. Enter scores'!$B838-'2. Enter scores'!BA838,"")</f>
        <v/>
      </c>
      <c r="BC834" s="125" t="str">
        <f>IF('2. Enter scores'!BB838&lt;&gt;"",'2. Enter scores'!$B838-'2. Enter scores'!BB838,"")</f>
        <v/>
      </c>
      <c r="BD834" s="125" t="str">
        <f>IF('2. Enter scores'!BC838&lt;&gt;"",'2. Enter scores'!$B838-'2. Enter scores'!BC838,"")</f>
        <v/>
      </c>
      <c r="BE834" s="125" t="str">
        <f>IF('2. Enter scores'!BD838&lt;&gt;"",'2. Enter scores'!$B838-'2. Enter scores'!BD838,"")</f>
        <v/>
      </c>
      <c r="BF834" s="125" t="str">
        <f>IF('2. Enter scores'!BE838&lt;&gt;"",'2. Enter scores'!$B838-'2. Enter scores'!BE838,"")</f>
        <v/>
      </c>
      <c r="BG834" s="125" t="str">
        <f>IF('2. Enter scores'!BF838&lt;&gt;"",'2. Enter scores'!$B838-'2. Enter scores'!BF838,"")</f>
        <v/>
      </c>
      <c r="BH834" s="125" t="str">
        <f>IF('2. Enter scores'!BG838&lt;&gt;"",'2. Enter scores'!$B838-'2. Enter scores'!BG838,"")</f>
        <v/>
      </c>
      <c r="BI834" s="125" t="str">
        <f>IF('2. Enter scores'!BH838&lt;&gt;"",'2. Enter scores'!$B838-'2. Enter scores'!BH838,"")</f>
        <v/>
      </c>
      <c r="BJ834" s="125" t="str">
        <f>IF('2. Enter scores'!BI838&lt;&gt;"",'2. Enter scores'!$B838-'2. Enter scores'!BI838,"")</f>
        <v/>
      </c>
      <c r="BK834" s="125" t="str">
        <f>IF('2. Enter scores'!BJ838&lt;&gt;"",'2. Enter scores'!$B838-'2. Enter scores'!BJ838,"")</f>
        <v/>
      </c>
      <c r="BL834" s="125" t="str">
        <f>IF('2. Enter scores'!BK838&lt;&gt;"",'2. Enter scores'!$B838-'2. Enter scores'!BK838,"")</f>
        <v/>
      </c>
      <c r="BM834" s="125" t="str">
        <f>IF('2. Enter scores'!BL838&lt;&gt;"",'2. Enter scores'!$B838-'2. Enter scores'!BL838,"")</f>
        <v/>
      </c>
      <c r="BN834" s="125" t="str">
        <f>IF('2. Enter scores'!BM838&lt;&gt;"",'2. Enter scores'!$B838-'2. Enter scores'!BM838,"")</f>
        <v/>
      </c>
      <c r="BO834" s="125" t="str">
        <f>IF('2. Enter scores'!BN838&lt;&gt;"",'2. Enter scores'!$B838-'2. Enter scores'!BN838,"")</f>
        <v/>
      </c>
      <c r="BP834" s="108">
        <v>1000</v>
      </c>
    </row>
    <row r="835" spans="2:68" x14ac:dyDescent="0.35">
      <c r="B835" s="125" t="str">
        <f>IF('2. Enter scores'!A839&lt;&gt;"",'2. Enter scores'!A839,"")</f>
        <v/>
      </c>
      <c r="H835" s="125" t="str">
        <f>IF('2. Enter scores'!G839&lt;&gt;"",'2. Enter scores'!$B839-'2. Enter scores'!G839,"")</f>
        <v/>
      </c>
      <c r="I835" s="125" t="str">
        <f>IF('2. Enter scores'!H839&lt;&gt;"",'2. Enter scores'!$B839-'2. Enter scores'!H839,"")</f>
        <v/>
      </c>
      <c r="J835" s="125" t="str">
        <f>IF('2. Enter scores'!I839&lt;&gt;"",'2. Enter scores'!$B839-'2. Enter scores'!I839,"")</f>
        <v/>
      </c>
      <c r="K835" s="125" t="str">
        <f>IF('2. Enter scores'!J839&lt;&gt;"",'2. Enter scores'!$B839-'2. Enter scores'!J839,"")</f>
        <v/>
      </c>
      <c r="L835" s="125" t="str">
        <f>IF('2. Enter scores'!K839&lt;&gt;"",'2. Enter scores'!$B839-'2. Enter scores'!K839,"")</f>
        <v/>
      </c>
      <c r="M835" s="125" t="str">
        <f>IF('2. Enter scores'!L839&lt;&gt;"",'2. Enter scores'!$B839-'2. Enter scores'!L839,"")</f>
        <v/>
      </c>
      <c r="N835" s="125" t="str">
        <f>IF('2. Enter scores'!M839&lt;&gt;"",'2. Enter scores'!$B839-'2. Enter scores'!M839,"")</f>
        <v/>
      </c>
      <c r="O835" s="125" t="str">
        <f>IF('2. Enter scores'!N839&lt;&gt;"",'2. Enter scores'!$B839-'2. Enter scores'!N839,"")</f>
        <v/>
      </c>
      <c r="P835" s="125" t="str">
        <f>IF('2. Enter scores'!O839&lt;&gt;"",'2. Enter scores'!$B839-'2. Enter scores'!O839,"")</f>
        <v/>
      </c>
      <c r="Q835" s="125" t="str">
        <f>IF('2. Enter scores'!P839&lt;&gt;"",'2. Enter scores'!$B839-'2. Enter scores'!P839,"")</f>
        <v/>
      </c>
      <c r="R835" s="125" t="str">
        <f>IF('2. Enter scores'!Q839&lt;&gt;"",'2. Enter scores'!$B839-'2. Enter scores'!Q839,"")</f>
        <v/>
      </c>
      <c r="S835" s="125" t="str">
        <f>IF('2. Enter scores'!R839&lt;&gt;"",'2. Enter scores'!$B839-'2. Enter scores'!R839,"")</f>
        <v/>
      </c>
      <c r="T835" s="125" t="str">
        <f>IF('2. Enter scores'!S839&lt;&gt;"",'2. Enter scores'!$B839-'2. Enter scores'!S839,"")</f>
        <v/>
      </c>
      <c r="U835" s="125" t="str">
        <f>IF('2. Enter scores'!T839&lt;&gt;"",'2. Enter scores'!$B839-'2. Enter scores'!T839,"")</f>
        <v/>
      </c>
      <c r="V835" s="125" t="str">
        <f>IF('2. Enter scores'!U839&lt;&gt;"",'2. Enter scores'!$B839-'2. Enter scores'!U839,"")</f>
        <v/>
      </c>
      <c r="W835" s="125" t="str">
        <f>IF('2. Enter scores'!V839&lt;&gt;"",'2. Enter scores'!$B839-'2. Enter scores'!V839,"")</f>
        <v/>
      </c>
      <c r="X835" s="125" t="str">
        <f>IF('2. Enter scores'!W839&lt;&gt;"",'2. Enter scores'!$B839-'2. Enter scores'!W839,"")</f>
        <v/>
      </c>
      <c r="Y835" s="125" t="str">
        <f>IF('2. Enter scores'!X839&lt;&gt;"",'2. Enter scores'!$B839-'2. Enter scores'!X839,"")</f>
        <v/>
      </c>
      <c r="Z835" s="125" t="str">
        <f>IF('2. Enter scores'!Y839&lt;&gt;"",'2. Enter scores'!$B839-'2. Enter scores'!Y839,"")</f>
        <v/>
      </c>
      <c r="AA835" s="125" t="str">
        <f>IF('2. Enter scores'!Z839&lt;&gt;"",'2. Enter scores'!$B839-'2. Enter scores'!Z839,"")</f>
        <v/>
      </c>
      <c r="AB835" s="125" t="str">
        <f>IF('2. Enter scores'!AA839&lt;&gt;"",'2. Enter scores'!$B839-'2. Enter scores'!AA839,"")</f>
        <v/>
      </c>
      <c r="AC835" s="125" t="str">
        <f>IF('2. Enter scores'!AB839&lt;&gt;"",'2. Enter scores'!$B839-'2. Enter scores'!AB839,"")</f>
        <v/>
      </c>
      <c r="AD835" s="125" t="str">
        <f>IF('2. Enter scores'!AC839&lt;&gt;"",'2. Enter scores'!$B839-'2. Enter scores'!AC839,"")</f>
        <v/>
      </c>
      <c r="AE835" s="125" t="str">
        <f>IF('2. Enter scores'!AD839&lt;&gt;"",'2. Enter scores'!$B839-'2. Enter scores'!AD839,"")</f>
        <v/>
      </c>
      <c r="AF835" s="125" t="str">
        <f>IF('2. Enter scores'!AE839&lt;&gt;"",'2. Enter scores'!$B839-'2. Enter scores'!AE839,"")</f>
        <v/>
      </c>
      <c r="AG835" s="125" t="str">
        <f>IF('2. Enter scores'!AF839&lt;&gt;"",'2. Enter scores'!$B839-'2. Enter scores'!AF839,"")</f>
        <v/>
      </c>
      <c r="AH835" s="125" t="str">
        <f>IF('2. Enter scores'!AG839&lt;&gt;"",'2. Enter scores'!$B839-'2. Enter scores'!AG839,"")</f>
        <v/>
      </c>
      <c r="AI835" s="125" t="str">
        <f>IF('2. Enter scores'!AH839&lt;&gt;"",'2. Enter scores'!$B839-'2. Enter scores'!AH839,"")</f>
        <v/>
      </c>
      <c r="AJ835" s="125" t="str">
        <f>IF('2. Enter scores'!AI839&lt;&gt;"",'2. Enter scores'!$B839-'2. Enter scores'!AI839,"")</f>
        <v/>
      </c>
      <c r="AK835" s="125" t="str">
        <f>IF('2. Enter scores'!AJ839&lt;&gt;"",'2. Enter scores'!$B839-'2. Enter scores'!AJ839,"")</f>
        <v/>
      </c>
      <c r="AL835" s="125" t="str">
        <f>IF('2. Enter scores'!AK839&lt;&gt;"",'2. Enter scores'!$B839-'2. Enter scores'!AK839,"")</f>
        <v/>
      </c>
      <c r="AM835" s="125" t="str">
        <f>IF('2. Enter scores'!AL839&lt;&gt;"",'2. Enter scores'!$B839-'2. Enter scores'!AL839,"")</f>
        <v/>
      </c>
      <c r="AN835" s="125" t="str">
        <f>IF('2. Enter scores'!AM839&lt;&gt;"",'2. Enter scores'!$B839-'2. Enter scores'!AM839,"")</f>
        <v/>
      </c>
      <c r="AO835" s="125" t="str">
        <f>IF('2. Enter scores'!AN839&lt;&gt;"",'2. Enter scores'!$B839-'2. Enter scores'!AN839,"")</f>
        <v/>
      </c>
      <c r="AP835" s="125" t="str">
        <f>IF('2. Enter scores'!AO839&lt;&gt;"",'2. Enter scores'!$B839-'2. Enter scores'!AO839,"")</f>
        <v/>
      </c>
      <c r="AQ835" s="125" t="str">
        <f>IF('2. Enter scores'!AP839&lt;&gt;"",'2. Enter scores'!$B839-'2. Enter scores'!AP839,"")</f>
        <v/>
      </c>
      <c r="AR835" s="125" t="str">
        <f>IF('2. Enter scores'!AQ839&lt;&gt;"",'2. Enter scores'!$B839-'2. Enter scores'!AQ839,"")</f>
        <v/>
      </c>
      <c r="AS835" s="125" t="str">
        <f>IF('2. Enter scores'!AR839&lt;&gt;"",'2. Enter scores'!$B839-'2. Enter scores'!AR839,"")</f>
        <v/>
      </c>
      <c r="AT835" s="125" t="str">
        <f>IF('2. Enter scores'!AS839&lt;&gt;"",'2. Enter scores'!$B839-'2. Enter scores'!AS839,"")</f>
        <v/>
      </c>
      <c r="AU835" s="125" t="str">
        <f>IF('2. Enter scores'!AT839&lt;&gt;"",'2. Enter scores'!$B839-'2. Enter scores'!AT839,"")</f>
        <v/>
      </c>
      <c r="AV835" s="125" t="str">
        <f>IF('2. Enter scores'!AU839&lt;&gt;"",'2. Enter scores'!$B839-'2. Enter scores'!AU839,"")</f>
        <v/>
      </c>
      <c r="AW835" s="125" t="str">
        <f>IF('2. Enter scores'!AV839&lt;&gt;"",'2. Enter scores'!$B839-'2. Enter scores'!AV839,"")</f>
        <v/>
      </c>
      <c r="AX835" s="125" t="str">
        <f>IF('2. Enter scores'!AW839&lt;&gt;"",'2. Enter scores'!$B839-'2. Enter scores'!AW839,"")</f>
        <v/>
      </c>
      <c r="AY835" s="125" t="str">
        <f>IF('2. Enter scores'!AX839&lt;&gt;"",'2. Enter scores'!$B839-'2. Enter scores'!AX839,"")</f>
        <v/>
      </c>
      <c r="AZ835" s="125" t="str">
        <f>IF('2. Enter scores'!AY839&lt;&gt;"",'2. Enter scores'!$B839-'2. Enter scores'!AY839,"")</f>
        <v/>
      </c>
      <c r="BA835" s="125" t="str">
        <f>IF('2. Enter scores'!AZ839&lt;&gt;"",'2. Enter scores'!$B839-'2. Enter scores'!AZ839,"")</f>
        <v/>
      </c>
      <c r="BB835" s="125" t="str">
        <f>IF('2. Enter scores'!BA839&lt;&gt;"",'2. Enter scores'!$B839-'2. Enter scores'!BA839,"")</f>
        <v/>
      </c>
      <c r="BC835" s="125" t="str">
        <f>IF('2. Enter scores'!BB839&lt;&gt;"",'2. Enter scores'!$B839-'2. Enter scores'!BB839,"")</f>
        <v/>
      </c>
      <c r="BD835" s="125" t="str">
        <f>IF('2. Enter scores'!BC839&lt;&gt;"",'2. Enter scores'!$B839-'2. Enter scores'!BC839,"")</f>
        <v/>
      </c>
      <c r="BE835" s="125" t="str">
        <f>IF('2. Enter scores'!BD839&lt;&gt;"",'2. Enter scores'!$B839-'2. Enter scores'!BD839,"")</f>
        <v/>
      </c>
      <c r="BF835" s="125" t="str">
        <f>IF('2. Enter scores'!BE839&lt;&gt;"",'2. Enter scores'!$B839-'2. Enter scores'!BE839,"")</f>
        <v/>
      </c>
      <c r="BG835" s="125" t="str">
        <f>IF('2. Enter scores'!BF839&lt;&gt;"",'2. Enter scores'!$B839-'2. Enter scores'!BF839,"")</f>
        <v/>
      </c>
      <c r="BH835" s="125" t="str">
        <f>IF('2. Enter scores'!BG839&lt;&gt;"",'2. Enter scores'!$B839-'2. Enter scores'!BG839,"")</f>
        <v/>
      </c>
      <c r="BI835" s="125" t="str">
        <f>IF('2. Enter scores'!BH839&lt;&gt;"",'2. Enter scores'!$B839-'2. Enter scores'!BH839,"")</f>
        <v/>
      </c>
      <c r="BJ835" s="125" t="str">
        <f>IF('2. Enter scores'!BI839&lt;&gt;"",'2. Enter scores'!$B839-'2. Enter scores'!BI839,"")</f>
        <v/>
      </c>
      <c r="BK835" s="125" t="str">
        <f>IF('2. Enter scores'!BJ839&lt;&gt;"",'2. Enter scores'!$B839-'2. Enter scores'!BJ839,"")</f>
        <v/>
      </c>
      <c r="BL835" s="125" t="str">
        <f>IF('2. Enter scores'!BK839&lt;&gt;"",'2. Enter scores'!$B839-'2. Enter scores'!BK839,"")</f>
        <v/>
      </c>
      <c r="BM835" s="125" t="str">
        <f>IF('2. Enter scores'!BL839&lt;&gt;"",'2. Enter scores'!$B839-'2. Enter scores'!BL839,"")</f>
        <v/>
      </c>
      <c r="BN835" s="125" t="str">
        <f>IF('2. Enter scores'!BM839&lt;&gt;"",'2. Enter scores'!$B839-'2. Enter scores'!BM839,"")</f>
        <v/>
      </c>
      <c r="BO835" s="125" t="str">
        <f>IF('2. Enter scores'!BN839&lt;&gt;"",'2. Enter scores'!$B839-'2. Enter scores'!BN839,"")</f>
        <v/>
      </c>
      <c r="BP835" s="108">
        <v>1000</v>
      </c>
    </row>
    <row r="836" spans="2:68" x14ac:dyDescent="0.35">
      <c r="B836" s="125" t="str">
        <f>IF('2. Enter scores'!A840&lt;&gt;"",'2. Enter scores'!A840,"")</f>
        <v/>
      </c>
      <c r="H836" s="125" t="str">
        <f>IF('2. Enter scores'!G840&lt;&gt;"",'2. Enter scores'!$B840-'2. Enter scores'!G840,"")</f>
        <v/>
      </c>
      <c r="I836" s="125" t="str">
        <f>IF('2. Enter scores'!H840&lt;&gt;"",'2. Enter scores'!$B840-'2. Enter scores'!H840,"")</f>
        <v/>
      </c>
      <c r="J836" s="125" t="str">
        <f>IF('2. Enter scores'!I840&lt;&gt;"",'2. Enter scores'!$B840-'2. Enter scores'!I840,"")</f>
        <v/>
      </c>
      <c r="K836" s="125" t="str">
        <f>IF('2. Enter scores'!J840&lt;&gt;"",'2. Enter scores'!$B840-'2. Enter scores'!J840,"")</f>
        <v/>
      </c>
      <c r="L836" s="125" t="str">
        <f>IF('2. Enter scores'!K840&lt;&gt;"",'2. Enter scores'!$B840-'2. Enter scores'!K840,"")</f>
        <v/>
      </c>
      <c r="M836" s="125" t="str">
        <f>IF('2. Enter scores'!L840&lt;&gt;"",'2. Enter scores'!$B840-'2. Enter scores'!L840,"")</f>
        <v/>
      </c>
      <c r="N836" s="125" t="str">
        <f>IF('2. Enter scores'!M840&lt;&gt;"",'2. Enter scores'!$B840-'2. Enter scores'!M840,"")</f>
        <v/>
      </c>
      <c r="O836" s="125" t="str">
        <f>IF('2. Enter scores'!N840&lt;&gt;"",'2. Enter scores'!$B840-'2. Enter scores'!N840,"")</f>
        <v/>
      </c>
      <c r="P836" s="125" t="str">
        <f>IF('2. Enter scores'!O840&lt;&gt;"",'2. Enter scores'!$B840-'2. Enter scores'!O840,"")</f>
        <v/>
      </c>
      <c r="Q836" s="125" t="str">
        <f>IF('2. Enter scores'!P840&lt;&gt;"",'2. Enter scores'!$B840-'2. Enter scores'!P840,"")</f>
        <v/>
      </c>
      <c r="R836" s="125" t="str">
        <f>IF('2. Enter scores'!Q840&lt;&gt;"",'2. Enter scores'!$B840-'2. Enter scores'!Q840,"")</f>
        <v/>
      </c>
      <c r="S836" s="125" t="str">
        <f>IF('2. Enter scores'!R840&lt;&gt;"",'2. Enter scores'!$B840-'2. Enter scores'!R840,"")</f>
        <v/>
      </c>
      <c r="T836" s="125" t="str">
        <f>IF('2. Enter scores'!S840&lt;&gt;"",'2. Enter scores'!$B840-'2. Enter scores'!S840,"")</f>
        <v/>
      </c>
      <c r="U836" s="125" t="str">
        <f>IF('2. Enter scores'!T840&lt;&gt;"",'2. Enter scores'!$B840-'2. Enter scores'!T840,"")</f>
        <v/>
      </c>
      <c r="V836" s="125" t="str">
        <f>IF('2. Enter scores'!U840&lt;&gt;"",'2. Enter scores'!$B840-'2. Enter scores'!U840,"")</f>
        <v/>
      </c>
      <c r="W836" s="125" t="str">
        <f>IF('2. Enter scores'!V840&lt;&gt;"",'2. Enter scores'!$B840-'2. Enter scores'!V840,"")</f>
        <v/>
      </c>
      <c r="X836" s="125" t="str">
        <f>IF('2. Enter scores'!W840&lt;&gt;"",'2. Enter scores'!$B840-'2. Enter scores'!W840,"")</f>
        <v/>
      </c>
      <c r="Y836" s="125" t="str">
        <f>IF('2. Enter scores'!X840&lt;&gt;"",'2. Enter scores'!$B840-'2. Enter scores'!X840,"")</f>
        <v/>
      </c>
      <c r="Z836" s="125" t="str">
        <f>IF('2. Enter scores'!Y840&lt;&gt;"",'2. Enter scores'!$B840-'2. Enter scores'!Y840,"")</f>
        <v/>
      </c>
      <c r="AA836" s="125" t="str">
        <f>IF('2. Enter scores'!Z840&lt;&gt;"",'2. Enter scores'!$B840-'2. Enter scores'!Z840,"")</f>
        <v/>
      </c>
      <c r="AB836" s="125" t="str">
        <f>IF('2. Enter scores'!AA840&lt;&gt;"",'2. Enter scores'!$B840-'2. Enter scores'!AA840,"")</f>
        <v/>
      </c>
      <c r="AC836" s="125" t="str">
        <f>IF('2. Enter scores'!AB840&lt;&gt;"",'2. Enter scores'!$B840-'2. Enter scores'!AB840,"")</f>
        <v/>
      </c>
      <c r="AD836" s="125" t="str">
        <f>IF('2. Enter scores'!AC840&lt;&gt;"",'2. Enter scores'!$B840-'2. Enter scores'!AC840,"")</f>
        <v/>
      </c>
      <c r="AE836" s="125" t="str">
        <f>IF('2. Enter scores'!AD840&lt;&gt;"",'2. Enter scores'!$B840-'2. Enter scores'!AD840,"")</f>
        <v/>
      </c>
      <c r="AF836" s="125" t="str">
        <f>IF('2. Enter scores'!AE840&lt;&gt;"",'2. Enter scores'!$B840-'2. Enter scores'!AE840,"")</f>
        <v/>
      </c>
      <c r="AG836" s="125" t="str">
        <f>IF('2. Enter scores'!AF840&lt;&gt;"",'2. Enter scores'!$B840-'2. Enter scores'!AF840,"")</f>
        <v/>
      </c>
      <c r="AH836" s="125" t="str">
        <f>IF('2. Enter scores'!AG840&lt;&gt;"",'2. Enter scores'!$B840-'2. Enter scores'!AG840,"")</f>
        <v/>
      </c>
      <c r="AI836" s="125" t="str">
        <f>IF('2. Enter scores'!AH840&lt;&gt;"",'2. Enter scores'!$B840-'2. Enter scores'!AH840,"")</f>
        <v/>
      </c>
      <c r="AJ836" s="125" t="str">
        <f>IF('2. Enter scores'!AI840&lt;&gt;"",'2. Enter scores'!$B840-'2. Enter scores'!AI840,"")</f>
        <v/>
      </c>
      <c r="AK836" s="125" t="str">
        <f>IF('2. Enter scores'!AJ840&lt;&gt;"",'2. Enter scores'!$B840-'2. Enter scores'!AJ840,"")</f>
        <v/>
      </c>
      <c r="AL836" s="125" t="str">
        <f>IF('2. Enter scores'!AK840&lt;&gt;"",'2. Enter scores'!$B840-'2. Enter scores'!AK840,"")</f>
        <v/>
      </c>
      <c r="AM836" s="125" t="str">
        <f>IF('2. Enter scores'!AL840&lt;&gt;"",'2. Enter scores'!$B840-'2. Enter scores'!AL840,"")</f>
        <v/>
      </c>
      <c r="AN836" s="125" t="str">
        <f>IF('2. Enter scores'!AM840&lt;&gt;"",'2. Enter scores'!$B840-'2. Enter scores'!AM840,"")</f>
        <v/>
      </c>
      <c r="AO836" s="125" t="str">
        <f>IF('2. Enter scores'!AN840&lt;&gt;"",'2. Enter scores'!$B840-'2. Enter scores'!AN840,"")</f>
        <v/>
      </c>
      <c r="AP836" s="125" t="str">
        <f>IF('2. Enter scores'!AO840&lt;&gt;"",'2. Enter scores'!$B840-'2. Enter scores'!AO840,"")</f>
        <v/>
      </c>
      <c r="AQ836" s="125" t="str">
        <f>IF('2. Enter scores'!AP840&lt;&gt;"",'2. Enter scores'!$B840-'2. Enter scores'!AP840,"")</f>
        <v/>
      </c>
      <c r="AR836" s="125" t="str">
        <f>IF('2. Enter scores'!AQ840&lt;&gt;"",'2. Enter scores'!$B840-'2. Enter scores'!AQ840,"")</f>
        <v/>
      </c>
      <c r="AS836" s="125" t="str">
        <f>IF('2. Enter scores'!AR840&lt;&gt;"",'2. Enter scores'!$B840-'2. Enter scores'!AR840,"")</f>
        <v/>
      </c>
      <c r="AT836" s="125" t="str">
        <f>IF('2. Enter scores'!AS840&lt;&gt;"",'2. Enter scores'!$B840-'2. Enter scores'!AS840,"")</f>
        <v/>
      </c>
      <c r="AU836" s="125" t="str">
        <f>IF('2. Enter scores'!AT840&lt;&gt;"",'2. Enter scores'!$B840-'2. Enter scores'!AT840,"")</f>
        <v/>
      </c>
      <c r="AV836" s="125" t="str">
        <f>IF('2. Enter scores'!AU840&lt;&gt;"",'2. Enter scores'!$B840-'2. Enter scores'!AU840,"")</f>
        <v/>
      </c>
      <c r="AW836" s="125" t="str">
        <f>IF('2. Enter scores'!AV840&lt;&gt;"",'2. Enter scores'!$B840-'2. Enter scores'!AV840,"")</f>
        <v/>
      </c>
      <c r="AX836" s="125" t="str">
        <f>IF('2. Enter scores'!AW840&lt;&gt;"",'2. Enter scores'!$B840-'2. Enter scores'!AW840,"")</f>
        <v/>
      </c>
      <c r="AY836" s="125" t="str">
        <f>IF('2. Enter scores'!AX840&lt;&gt;"",'2. Enter scores'!$B840-'2. Enter scores'!AX840,"")</f>
        <v/>
      </c>
      <c r="AZ836" s="125" t="str">
        <f>IF('2. Enter scores'!AY840&lt;&gt;"",'2. Enter scores'!$B840-'2. Enter scores'!AY840,"")</f>
        <v/>
      </c>
      <c r="BA836" s="125" t="str">
        <f>IF('2. Enter scores'!AZ840&lt;&gt;"",'2. Enter scores'!$B840-'2. Enter scores'!AZ840,"")</f>
        <v/>
      </c>
      <c r="BB836" s="125" t="str">
        <f>IF('2. Enter scores'!BA840&lt;&gt;"",'2. Enter scores'!$B840-'2. Enter scores'!BA840,"")</f>
        <v/>
      </c>
      <c r="BC836" s="125" t="str">
        <f>IF('2. Enter scores'!BB840&lt;&gt;"",'2. Enter scores'!$B840-'2. Enter scores'!BB840,"")</f>
        <v/>
      </c>
      <c r="BD836" s="125" t="str">
        <f>IF('2. Enter scores'!BC840&lt;&gt;"",'2. Enter scores'!$B840-'2. Enter scores'!BC840,"")</f>
        <v/>
      </c>
      <c r="BE836" s="125" t="str">
        <f>IF('2. Enter scores'!BD840&lt;&gt;"",'2. Enter scores'!$B840-'2. Enter scores'!BD840,"")</f>
        <v/>
      </c>
      <c r="BF836" s="125" t="str">
        <f>IF('2. Enter scores'!BE840&lt;&gt;"",'2. Enter scores'!$B840-'2. Enter scores'!BE840,"")</f>
        <v/>
      </c>
      <c r="BG836" s="125" t="str">
        <f>IF('2. Enter scores'!BF840&lt;&gt;"",'2. Enter scores'!$B840-'2. Enter scores'!BF840,"")</f>
        <v/>
      </c>
      <c r="BH836" s="125" t="str">
        <f>IF('2. Enter scores'!BG840&lt;&gt;"",'2. Enter scores'!$B840-'2. Enter scores'!BG840,"")</f>
        <v/>
      </c>
      <c r="BI836" s="125" t="str">
        <f>IF('2. Enter scores'!BH840&lt;&gt;"",'2. Enter scores'!$B840-'2. Enter scores'!BH840,"")</f>
        <v/>
      </c>
      <c r="BJ836" s="125" t="str">
        <f>IF('2. Enter scores'!BI840&lt;&gt;"",'2. Enter scores'!$B840-'2. Enter scores'!BI840,"")</f>
        <v/>
      </c>
      <c r="BK836" s="125" t="str">
        <f>IF('2. Enter scores'!BJ840&lt;&gt;"",'2. Enter scores'!$B840-'2. Enter scores'!BJ840,"")</f>
        <v/>
      </c>
      <c r="BL836" s="125" t="str">
        <f>IF('2. Enter scores'!BK840&lt;&gt;"",'2. Enter scores'!$B840-'2. Enter scores'!BK840,"")</f>
        <v/>
      </c>
      <c r="BM836" s="125" t="str">
        <f>IF('2. Enter scores'!BL840&lt;&gt;"",'2. Enter scores'!$B840-'2. Enter scores'!BL840,"")</f>
        <v/>
      </c>
      <c r="BN836" s="125" t="str">
        <f>IF('2. Enter scores'!BM840&lt;&gt;"",'2. Enter scores'!$B840-'2. Enter scores'!BM840,"")</f>
        <v/>
      </c>
      <c r="BO836" s="125" t="str">
        <f>IF('2. Enter scores'!BN840&lt;&gt;"",'2. Enter scores'!$B840-'2. Enter scores'!BN840,"")</f>
        <v/>
      </c>
      <c r="BP836" s="108">
        <v>1000</v>
      </c>
    </row>
    <row r="837" spans="2:68" x14ac:dyDescent="0.35">
      <c r="B837" s="125" t="str">
        <f>IF('2. Enter scores'!A841&lt;&gt;"",'2. Enter scores'!A841,"")</f>
        <v/>
      </c>
      <c r="H837" s="125" t="str">
        <f>IF('2. Enter scores'!G841&lt;&gt;"",'2. Enter scores'!$B841-'2. Enter scores'!G841,"")</f>
        <v/>
      </c>
      <c r="I837" s="125" t="str">
        <f>IF('2. Enter scores'!H841&lt;&gt;"",'2. Enter scores'!$B841-'2. Enter scores'!H841,"")</f>
        <v/>
      </c>
      <c r="J837" s="125" t="str">
        <f>IF('2. Enter scores'!I841&lt;&gt;"",'2. Enter scores'!$B841-'2. Enter scores'!I841,"")</f>
        <v/>
      </c>
      <c r="K837" s="125" t="str">
        <f>IF('2. Enter scores'!J841&lt;&gt;"",'2. Enter scores'!$B841-'2. Enter scores'!J841,"")</f>
        <v/>
      </c>
      <c r="L837" s="125" t="str">
        <f>IF('2. Enter scores'!K841&lt;&gt;"",'2. Enter scores'!$B841-'2. Enter scores'!K841,"")</f>
        <v/>
      </c>
      <c r="M837" s="125" t="str">
        <f>IF('2. Enter scores'!L841&lt;&gt;"",'2. Enter scores'!$B841-'2. Enter scores'!L841,"")</f>
        <v/>
      </c>
      <c r="N837" s="125" t="str">
        <f>IF('2. Enter scores'!M841&lt;&gt;"",'2. Enter scores'!$B841-'2. Enter scores'!M841,"")</f>
        <v/>
      </c>
      <c r="O837" s="125" t="str">
        <f>IF('2. Enter scores'!N841&lt;&gt;"",'2. Enter scores'!$B841-'2. Enter scores'!N841,"")</f>
        <v/>
      </c>
      <c r="P837" s="125" t="str">
        <f>IF('2. Enter scores'!O841&lt;&gt;"",'2. Enter scores'!$B841-'2. Enter scores'!O841,"")</f>
        <v/>
      </c>
      <c r="Q837" s="125" t="str">
        <f>IF('2. Enter scores'!P841&lt;&gt;"",'2. Enter scores'!$B841-'2. Enter scores'!P841,"")</f>
        <v/>
      </c>
      <c r="R837" s="125" t="str">
        <f>IF('2. Enter scores'!Q841&lt;&gt;"",'2. Enter scores'!$B841-'2. Enter scores'!Q841,"")</f>
        <v/>
      </c>
      <c r="S837" s="125" t="str">
        <f>IF('2. Enter scores'!R841&lt;&gt;"",'2. Enter scores'!$B841-'2. Enter scores'!R841,"")</f>
        <v/>
      </c>
      <c r="T837" s="125" t="str">
        <f>IF('2. Enter scores'!S841&lt;&gt;"",'2. Enter scores'!$B841-'2. Enter scores'!S841,"")</f>
        <v/>
      </c>
      <c r="U837" s="125" t="str">
        <f>IF('2. Enter scores'!T841&lt;&gt;"",'2. Enter scores'!$B841-'2. Enter scores'!T841,"")</f>
        <v/>
      </c>
      <c r="V837" s="125" t="str">
        <f>IF('2. Enter scores'!U841&lt;&gt;"",'2. Enter scores'!$B841-'2. Enter scores'!U841,"")</f>
        <v/>
      </c>
      <c r="W837" s="125" t="str">
        <f>IF('2. Enter scores'!V841&lt;&gt;"",'2. Enter scores'!$B841-'2. Enter scores'!V841,"")</f>
        <v/>
      </c>
      <c r="X837" s="125" t="str">
        <f>IF('2. Enter scores'!W841&lt;&gt;"",'2. Enter scores'!$B841-'2. Enter scores'!W841,"")</f>
        <v/>
      </c>
      <c r="Y837" s="125" t="str">
        <f>IF('2. Enter scores'!X841&lt;&gt;"",'2. Enter scores'!$B841-'2. Enter scores'!X841,"")</f>
        <v/>
      </c>
      <c r="Z837" s="125" t="str">
        <f>IF('2. Enter scores'!Y841&lt;&gt;"",'2. Enter scores'!$B841-'2. Enter scores'!Y841,"")</f>
        <v/>
      </c>
      <c r="AA837" s="125" t="str">
        <f>IF('2. Enter scores'!Z841&lt;&gt;"",'2. Enter scores'!$B841-'2. Enter scores'!Z841,"")</f>
        <v/>
      </c>
      <c r="AB837" s="125" t="str">
        <f>IF('2. Enter scores'!AA841&lt;&gt;"",'2. Enter scores'!$B841-'2. Enter scores'!AA841,"")</f>
        <v/>
      </c>
      <c r="AC837" s="125" t="str">
        <f>IF('2. Enter scores'!AB841&lt;&gt;"",'2. Enter scores'!$B841-'2. Enter scores'!AB841,"")</f>
        <v/>
      </c>
      <c r="AD837" s="125" t="str">
        <f>IF('2. Enter scores'!AC841&lt;&gt;"",'2. Enter scores'!$B841-'2. Enter scores'!AC841,"")</f>
        <v/>
      </c>
      <c r="AE837" s="125" t="str">
        <f>IF('2. Enter scores'!AD841&lt;&gt;"",'2. Enter scores'!$B841-'2. Enter scores'!AD841,"")</f>
        <v/>
      </c>
      <c r="AF837" s="125" t="str">
        <f>IF('2. Enter scores'!AE841&lt;&gt;"",'2. Enter scores'!$B841-'2. Enter scores'!AE841,"")</f>
        <v/>
      </c>
      <c r="AG837" s="125" t="str">
        <f>IF('2. Enter scores'!AF841&lt;&gt;"",'2. Enter scores'!$B841-'2. Enter scores'!AF841,"")</f>
        <v/>
      </c>
      <c r="AH837" s="125" t="str">
        <f>IF('2. Enter scores'!AG841&lt;&gt;"",'2. Enter scores'!$B841-'2. Enter scores'!AG841,"")</f>
        <v/>
      </c>
      <c r="AI837" s="125" t="str">
        <f>IF('2. Enter scores'!AH841&lt;&gt;"",'2. Enter scores'!$B841-'2. Enter scores'!AH841,"")</f>
        <v/>
      </c>
      <c r="AJ837" s="125" t="str">
        <f>IF('2. Enter scores'!AI841&lt;&gt;"",'2. Enter scores'!$B841-'2. Enter scores'!AI841,"")</f>
        <v/>
      </c>
      <c r="AK837" s="125" t="str">
        <f>IF('2. Enter scores'!AJ841&lt;&gt;"",'2. Enter scores'!$B841-'2. Enter scores'!AJ841,"")</f>
        <v/>
      </c>
      <c r="AL837" s="125" t="str">
        <f>IF('2. Enter scores'!AK841&lt;&gt;"",'2. Enter scores'!$B841-'2. Enter scores'!AK841,"")</f>
        <v/>
      </c>
      <c r="AM837" s="125" t="str">
        <f>IF('2. Enter scores'!AL841&lt;&gt;"",'2. Enter scores'!$B841-'2. Enter scores'!AL841,"")</f>
        <v/>
      </c>
      <c r="AN837" s="125" t="str">
        <f>IF('2. Enter scores'!AM841&lt;&gt;"",'2. Enter scores'!$B841-'2. Enter scores'!AM841,"")</f>
        <v/>
      </c>
      <c r="AO837" s="125" t="str">
        <f>IF('2. Enter scores'!AN841&lt;&gt;"",'2. Enter scores'!$B841-'2. Enter scores'!AN841,"")</f>
        <v/>
      </c>
      <c r="AP837" s="125" t="str">
        <f>IF('2. Enter scores'!AO841&lt;&gt;"",'2. Enter scores'!$B841-'2. Enter scores'!AO841,"")</f>
        <v/>
      </c>
      <c r="AQ837" s="125" t="str">
        <f>IF('2. Enter scores'!AP841&lt;&gt;"",'2. Enter scores'!$B841-'2. Enter scores'!AP841,"")</f>
        <v/>
      </c>
      <c r="AR837" s="125" t="str">
        <f>IF('2. Enter scores'!AQ841&lt;&gt;"",'2. Enter scores'!$B841-'2. Enter scores'!AQ841,"")</f>
        <v/>
      </c>
      <c r="AS837" s="125" t="str">
        <f>IF('2. Enter scores'!AR841&lt;&gt;"",'2. Enter scores'!$B841-'2. Enter scores'!AR841,"")</f>
        <v/>
      </c>
      <c r="AT837" s="125" t="str">
        <f>IF('2. Enter scores'!AS841&lt;&gt;"",'2. Enter scores'!$B841-'2. Enter scores'!AS841,"")</f>
        <v/>
      </c>
      <c r="AU837" s="125" t="str">
        <f>IF('2. Enter scores'!AT841&lt;&gt;"",'2. Enter scores'!$B841-'2. Enter scores'!AT841,"")</f>
        <v/>
      </c>
      <c r="AV837" s="125" t="str">
        <f>IF('2. Enter scores'!AU841&lt;&gt;"",'2. Enter scores'!$B841-'2. Enter scores'!AU841,"")</f>
        <v/>
      </c>
      <c r="AW837" s="125" t="str">
        <f>IF('2. Enter scores'!AV841&lt;&gt;"",'2. Enter scores'!$B841-'2. Enter scores'!AV841,"")</f>
        <v/>
      </c>
      <c r="AX837" s="125" t="str">
        <f>IF('2. Enter scores'!AW841&lt;&gt;"",'2. Enter scores'!$B841-'2. Enter scores'!AW841,"")</f>
        <v/>
      </c>
      <c r="AY837" s="125" t="str">
        <f>IF('2. Enter scores'!AX841&lt;&gt;"",'2. Enter scores'!$B841-'2. Enter scores'!AX841,"")</f>
        <v/>
      </c>
      <c r="AZ837" s="125" t="str">
        <f>IF('2. Enter scores'!AY841&lt;&gt;"",'2. Enter scores'!$B841-'2. Enter scores'!AY841,"")</f>
        <v/>
      </c>
      <c r="BA837" s="125" t="str">
        <f>IF('2. Enter scores'!AZ841&lt;&gt;"",'2. Enter scores'!$B841-'2. Enter scores'!AZ841,"")</f>
        <v/>
      </c>
      <c r="BB837" s="125" t="str">
        <f>IF('2. Enter scores'!BA841&lt;&gt;"",'2. Enter scores'!$B841-'2. Enter scores'!BA841,"")</f>
        <v/>
      </c>
      <c r="BC837" s="125" t="str">
        <f>IF('2. Enter scores'!BB841&lt;&gt;"",'2. Enter scores'!$B841-'2. Enter scores'!BB841,"")</f>
        <v/>
      </c>
      <c r="BD837" s="125" t="str">
        <f>IF('2. Enter scores'!BC841&lt;&gt;"",'2. Enter scores'!$B841-'2. Enter scores'!BC841,"")</f>
        <v/>
      </c>
      <c r="BE837" s="125" t="str">
        <f>IF('2. Enter scores'!BD841&lt;&gt;"",'2. Enter scores'!$B841-'2. Enter scores'!BD841,"")</f>
        <v/>
      </c>
      <c r="BF837" s="125" t="str">
        <f>IF('2. Enter scores'!BE841&lt;&gt;"",'2. Enter scores'!$B841-'2. Enter scores'!BE841,"")</f>
        <v/>
      </c>
      <c r="BG837" s="125" t="str">
        <f>IF('2. Enter scores'!BF841&lt;&gt;"",'2. Enter scores'!$B841-'2. Enter scores'!BF841,"")</f>
        <v/>
      </c>
      <c r="BH837" s="125" t="str">
        <f>IF('2. Enter scores'!BG841&lt;&gt;"",'2. Enter scores'!$B841-'2. Enter scores'!BG841,"")</f>
        <v/>
      </c>
      <c r="BI837" s="125" t="str">
        <f>IF('2. Enter scores'!BH841&lt;&gt;"",'2. Enter scores'!$B841-'2. Enter scores'!BH841,"")</f>
        <v/>
      </c>
      <c r="BJ837" s="125" t="str">
        <f>IF('2. Enter scores'!BI841&lt;&gt;"",'2. Enter scores'!$B841-'2. Enter scores'!BI841,"")</f>
        <v/>
      </c>
      <c r="BK837" s="125" t="str">
        <f>IF('2. Enter scores'!BJ841&lt;&gt;"",'2. Enter scores'!$B841-'2. Enter scores'!BJ841,"")</f>
        <v/>
      </c>
      <c r="BL837" s="125" t="str">
        <f>IF('2. Enter scores'!BK841&lt;&gt;"",'2. Enter scores'!$B841-'2. Enter scores'!BK841,"")</f>
        <v/>
      </c>
      <c r="BM837" s="125" t="str">
        <f>IF('2. Enter scores'!BL841&lt;&gt;"",'2. Enter scores'!$B841-'2. Enter scores'!BL841,"")</f>
        <v/>
      </c>
      <c r="BN837" s="125" t="str">
        <f>IF('2. Enter scores'!BM841&lt;&gt;"",'2. Enter scores'!$B841-'2. Enter scores'!BM841,"")</f>
        <v/>
      </c>
      <c r="BO837" s="125" t="str">
        <f>IF('2. Enter scores'!BN841&lt;&gt;"",'2. Enter scores'!$B841-'2. Enter scores'!BN841,"")</f>
        <v/>
      </c>
      <c r="BP837" s="108">
        <v>1000</v>
      </c>
    </row>
    <row r="838" spans="2:68" x14ac:dyDescent="0.35">
      <c r="B838" s="125" t="str">
        <f>IF('2. Enter scores'!A842&lt;&gt;"",'2. Enter scores'!A842,"")</f>
        <v/>
      </c>
      <c r="H838" s="125" t="str">
        <f>IF('2. Enter scores'!G842&lt;&gt;"",'2. Enter scores'!$B842-'2. Enter scores'!G842,"")</f>
        <v/>
      </c>
      <c r="I838" s="125" t="str">
        <f>IF('2. Enter scores'!H842&lt;&gt;"",'2. Enter scores'!$B842-'2. Enter scores'!H842,"")</f>
        <v/>
      </c>
      <c r="J838" s="125" t="str">
        <f>IF('2. Enter scores'!I842&lt;&gt;"",'2. Enter scores'!$B842-'2. Enter scores'!I842,"")</f>
        <v/>
      </c>
      <c r="K838" s="125" t="str">
        <f>IF('2. Enter scores'!J842&lt;&gt;"",'2. Enter scores'!$B842-'2. Enter scores'!J842,"")</f>
        <v/>
      </c>
      <c r="L838" s="125" t="str">
        <f>IF('2. Enter scores'!K842&lt;&gt;"",'2. Enter scores'!$B842-'2. Enter scores'!K842,"")</f>
        <v/>
      </c>
      <c r="M838" s="125" t="str">
        <f>IF('2. Enter scores'!L842&lt;&gt;"",'2. Enter scores'!$B842-'2. Enter scores'!L842,"")</f>
        <v/>
      </c>
      <c r="N838" s="125" t="str">
        <f>IF('2. Enter scores'!M842&lt;&gt;"",'2. Enter scores'!$B842-'2. Enter scores'!M842,"")</f>
        <v/>
      </c>
      <c r="O838" s="125" t="str">
        <f>IF('2. Enter scores'!N842&lt;&gt;"",'2. Enter scores'!$B842-'2. Enter scores'!N842,"")</f>
        <v/>
      </c>
      <c r="P838" s="125" t="str">
        <f>IF('2. Enter scores'!O842&lt;&gt;"",'2. Enter scores'!$B842-'2. Enter scores'!O842,"")</f>
        <v/>
      </c>
      <c r="Q838" s="125" t="str">
        <f>IF('2. Enter scores'!P842&lt;&gt;"",'2. Enter scores'!$B842-'2. Enter scores'!P842,"")</f>
        <v/>
      </c>
      <c r="R838" s="125" t="str">
        <f>IF('2. Enter scores'!Q842&lt;&gt;"",'2. Enter scores'!$B842-'2. Enter scores'!Q842,"")</f>
        <v/>
      </c>
      <c r="S838" s="125" t="str">
        <f>IF('2. Enter scores'!R842&lt;&gt;"",'2. Enter scores'!$B842-'2. Enter scores'!R842,"")</f>
        <v/>
      </c>
      <c r="T838" s="125" t="str">
        <f>IF('2. Enter scores'!S842&lt;&gt;"",'2. Enter scores'!$B842-'2. Enter scores'!S842,"")</f>
        <v/>
      </c>
      <c r="U838" s="125" t="str">
        <f>IF('2. Enter scores'!T842&lt;&gt;"",'2. Enter scores'!$B842-'2. Enter scores'!T842,"")</f>
        <v/>
      </c>
      <c r="V838" s="125" t="str">
        <f>IF('2. Enter scores'!U842&lt;&gt;"",'2. Enter scores'!$B842-'2. Enter scores'!U842,"")</f>
        <v/>
      </c>
      <c r="W838" s="125" t="str">
        <f>IF('2. Enter scores'!V842&lt;&gt;"",'2. Enter scores'!$B842-'2. Enter scores'!V842,"")</f>
        <v/>
      </c>
      <c r="X838" s="125" t="str">
        <f>IF('2. Enter scores'!W842&lt;&gt;"",'2. Enter scores'!$B842-'2. Enter scores'!W842,"")</f>
        <v/>
      </c>
      <c r="Y838" s="125" t="str">
        <f>IF('2. Enter scores'!X842&lt;&gt;"",'2. Enter scores'!$B842-'2. Enter scores'!X842,"")</f>
        <v/>
      </c>
      <c r="Z838" s="125" t="str">
        <f>IF('2. Enter scores'!Y842&lt;&gt;"",'2. Enter scores'!$B842-'2. Enter scores'!Y842,"")</f>
        <v/>
      </c>
      <c r="AA838" s="125" t="str">
        <f>IF('2. Enter scores'!Z842&lt;&gt;"",'2. Enter scores'!$B842-'2. Enter scores'!Z842,"")</f>
        <v/>
      </c>
      <c r="AB838" s="125" t="str">
        <f>IF('2. Enter scores'!AA842&lt;&gt;"",'2. Enter scores'!$B842-'2. Enter scores'!AA842,"")</f>
        <v/>
      </c>
      <c r="AC838" s="125" t="str">
        <f>IF('2. Enter scores'!AB842&lt;&gt;"",'2. Enter scores'!$B842-'2. Enter scores'!AB842,"")</f>
        <v/>
      </c>
      <c r="AD838" s="125" t="str">
        <f>IF('2. Enter scores'!AC842&lt;&gt;"",'2. Enter scores'!$B842-'2. Enter scores'!AC842,"")</f>
        <v/>
      </c>
      <c r="AE838" s="125" t="str">
        <f>IF('2. Enter scores'!AD842&lt;&gt;"",'2. Enter scores'!$B842-'2. Enter scores'!AD842,"")</f>
        <v/>
      </c>
      <c r="AF838" s="125" t="str">
        <f>IF('2. Enter scores'!AE842&lt;&gt;"",'2. Enter scores'!$B842-'2. Enter scores'!AE842,"")</f>
        <v/>
      </c>
      <c r="AG838" s="125" t="str">
        <f>IF('2. Enter scores'!AF842&lt;&gt;"",'2. Enter scores'!$B842-'2. Enter scores'!AF842,"")</f>
        <v/>
      </c>
      <c r="AH838" s="125" t="str">
        <f>IF('2. Enter scores'!AG842&lt;&gt;"",'2. Enter scores'!$B842-'2. Enter scores'!AG842,"")</f>
        <v/>
      </c>
      <c r="AI838" s="125" t="str">
        <f>IF('2. Enter scores'!AH842&lt;&gt;"",'2. Enter scores'!$B842-'2. Enter scores'!AH842,"")</f>
        <v/>
      </c>
      <c r="AJ838" s="125" t="str">
        <f>IF('2. Enter scores'!AI842&lt;&gt;"",'2. Enter scores'!$B842-'2. Enter scores'!AI842,"")</f>
        <v/>
      </c>
      <c r="AK838" s="125" t="str">
        <f>IF('2. Enter scores'!AJ842&lt;&gt;"",'2. Enter scores'!$B842-'2. Enter scores'!AJ842,"")</f>
        <v/>
      </c>
      <c r="AL838" s="125" t="str">
        <f>IF('2. Enter scores'!AK842&lt;&gt;"",'2. Enter scores'!$B842-'2. Enter scores'!AK842,"")</f>
        <v/>
      </c>
      <c r="AM838" s="125" t="str">
        <f>IF('2. Enter scores'!AL842&lt;&gt;"",'2. Enter scores'!$B842-'2. Enter scores'!AL842,"")</f>
        <v/>
      </c>
      <c r="AN838" s="125" t="str">
        <f>IF('2. Enter scores'!AM842&lt;&gt;"",'2. Enter scores'!$B842-'2. Enter scores'!AM842,"")</f>
        <v/>
      </c>
      <c r="AO838" s="125" t="str">
        <f>IF('2. Enter scores'!AN842&lt;&gt;"",'2. Enter scores'!$B842-'2. Enter scores'!AN842,"")</f>
        <v/>
      </c>
      <c r="AP838" s="125" t="str">
        <f>IF('2. Enter scores'!AO842&lt;&gt;"",'2. Enter scores'!$B842-'2. Enter scores'!AO842,"")</f>
        <v/>
      </c>
      <c r="AQ838" s="125" t="str">
        <f>IF('2. Enter scores'!AP842&lt;&gt;"",'2. Enter scores'!$B842-'2. Enter scores'!AP842,"")</f>
        <v/>
      </c>
      <c r="AR838" s="125" t="str">
        <f>IF('2. Enter scores'!AQ842&lt;&gt;"",'2. Enter scores'!$B842-'2. Enter scores'!AQ842,"")</f>
        <v/>
      </c>
      <c r="AS838" s="125" t="str">
        <f>IF('2. Enter scores'!AR842&lt;&gt;"",'2. Enter scores'!$B842-'2. Enter scores'!AR842,"")</f>
        <v/>
      </c>
      <c r="AT838" s="125" t="str">
        <f>IF('2. Enter scores'!AS842&lt;&gt;"",'2. Enter scores'!$B842-'2. Enter scores'!AS842,"")</f>
        <v/>
      </c>
      <c r="AU838" s="125" t="str">
        <f>IF('2. Enter scores'!AT842&lt;&gt;"",'2. Enter scores'!$B842-'2. Enter scores'!AT842,"")</f>
        <v/>
      </c>
      <c r="AV838" s="125" t="str">
        <f>IF('2. Enter scores'!AU842&lt;&gt;"",'2. Enter scores'!$B842-'2. Enter scores'!AU842,"")</f>
        <v/>
      </c>
      <c r="AW838" s="125" t="str">
        <f>IF('2. Enter scores'!AV842&lt;&gt;"",'2. Enter scores'!$B842-'2. Enter scores'!AV842,"")</f>
        <v/>
      </c>
      <c r="AX838" s="125" t="str">
        <f>IF('2. Enter scores'!AW842&lt;&gt;"",'2. Enter scores'!$B842-'2. Enter scores'!AW842,"")</f>
        <v/>
      </c>
      <c r="AY838" s="125" t="str">
        <f>IF('2. Enter scores'!AX842&lt;&gt;"",'2. Enter scores'!$B842-'2. Enter scores'!AX842,"")</f>
        <v/>
      </c>
      <c r="AZ838" s="125" t="str">
        <f>IF('2. Enter scores'!AY842&lt;&gt;"",'2. Enter scores'!$B842-'2. Enter scores'!AY842,"")</f>
        <v/>
      </c>
      <c r="BA838" s="125" t="str">
        <f>IF('2. Enter scores'!AZ842&lt;&gt;"",'2. Enter scores'!$B842-'2. Enter scores'!AZ842,"")</f>
        <v/>
      </c>
      <c r="BB838" s="125" t="str">
        <f>IF('2. Enter scores'!BA842&lt;&gt;"",'2. Enter scores'!$B842-'2. Enter scores'!BA842,"")</f>
        <v/>
      </c>
      <c r="BC838" s="125" t="str">
        <f>IF('2. Enter scores'!BB842&lt;&gt;"",'2. Enter scores'!$B842-'2. Enter scores'!BB842,"")</f>
        <v/>
      </c>
      <c r="BD838" s="125" t="str">
        <f>IF('2. Enter scores'!BC842&lt;&gt;"",'2. Enter scores'!$B842-'2. Enter scores'!BC842,"")</f>
        <v/>
      </c>
      <c r="BE838" s="125" t="str">
        <f>IF('2. Enter scores'!BD842&lt;&gt;"",'2. Enter scores'!$B842-'2. Enter scores'!BD842,"")</f>
        <v/>
      </c>
      <c r="BF838" s="125" t="str">
        <f>IF('2. Enter scores'!BE842&lt;&gt;"",'2. Enter scores'!$B842-'2. Enter scores'!BE842,"")</f>
        <v/>
      </c>
      <c r="BG838" s="125" t="str">
        <f>IF('2. Enter scores'!BF842&lt;&gt;"",'2. Enter scores'!$B842-'2. Enter scores'!BF842,"")</f>
        <v/>
      </c>
      <c r="BH838" s="125" t="str">
        <f>IF('2. Enter scores'!BG842&lt;&gt;"",'2. Enter scores'!$B842-'2. Enter scores'!BG842,"")</f>
        <v/>
      </c>
      <c r="BI838" s="125" t="str">
        <f>IF('2. Enter scores'!BH842&lt;&gt;"",'2. Enter scores'!$B842-'2. Enter scores'!BH842,"")</f>
        <v/>
      </c>
      <c r="BJ838" s="125" t="str">
        <f>IF('2. Enter scores'!BI842&lt;&gt;"",'2. Enter scores'!$B842-'2. Enter scores'!BI842,"")</f>
        <v/>
      </c>
      <c r="BK838" s="125" t="str">
        <f>IF('2. Enter scores'!BJ842&lt;&gt;"",'2. Enter scores'!$B842-'2. Enter scores'!BJ842,"")</f>
        <v/>
      </c>
      <c r="BL838" s="125" t="str">
        <f>IF('2. Enter scores'!BK842&lt;&gt;"",'2. Enter scores'!$B842-'2. Enter scores'!BK842,"")</f>
        <v/>
      </c>
      <c r="BM838" s="125" t="str">
        <f>IF('2. Enter scores'!BL842&lt;&gt;"",'2. Enter scores'!$B842-'2. Enter scores'!BL842,"")</f>
        <v/>
      </c>
      <c r="BN838" s="125" t="str">
        <f>IF('2. Enter scores'!BM842&lt;&gt;"",'2. Enter scores'!$B842-'2. Enter scores'!BM842,"")</f>
        <v/>
      </c>
      <c r="BO838" s="125" t="str">
        <f>IF('2. Enter scores'!BN842&lt;&gt;"",'2. Enter scores'!$B842-'2. Enter scores'!BN842,"")</f>
        <v/>
      </c>
      <c r="BP838" s="108">
        <v>1000</v>
      </c>
    </row>
    <row r="839" spans="2:68" x14ac:dyDescent="0.35">
      <c r="B839" s="125" t="str">
        <f>IF('2. Enter scores'!A843&lt;&gt;"",'2. Enter scores'!A843,"")</f>
        <v/>
      </c>
      <c r="H839" s="125" t="str">
        <f>IF('2. Enter scores'!G843&lt;&gt;"",'2. Enter scores'!$B843-'2. Enter scores'!G843,"")</f>
        <v/>
      </c>
      <c r="I839" s="125" t="str">
        <f>IF('2. Enter scores'!H843&lt;&gt;"",'2. Enter scores'!$B843-'2. Enter scores'!H843,"")</f>
        <v/>
      </c>
      <c r="J839" s="125" t="str">
        <f>IF('2. Enter scores'!I843&lt;&gt;"",'2. Enter scores'!$B843-'2. Enter scores'!I843,"")</f>
        <v/>
      </c>
      <c r="K839" s="125" t="str">
        <f>IF('2. Enter scores'!J843&lt;&gt;"",'2. Enter scores'!$B843-'2. Enter scores'!J843,"")</f>
        <v/>
      </c>
      <c r="L839" s="125" t="str">
        <f>IF('2. Enter scores'!K843&lt;&gt;"",'2. Enter scores'!$B843-'2. Enter scores'!K843,"")</f>
        <v/>
      </c>
      <c r="M839" s="125" t="str">
        <f>IF('2. Enter scores'!L843&lt;&gt;"",'2. Enter scores'!$B843-'2. Enter scores'!L843,"")</f>
        <v/>
      </c>
      <c r="N839" s="125" t="str">
        <f>IF('2. Enter scores'!M843&lt;&gt;"",'2. Enter scores'!$B843-'2. Enter scores'!M843,"")</f>
        <v/>
      </c>
      <c r="O839" s="125" t="str">
        <f>IF('2. Enter scores'!N843&lt;&gt;"",'2. Enter scores'!$B843-'2. Enter scores'!N843,"")</f>
        <v/>
      </c>
      <c r="P839" s="125" t="str">
        <f>IF('2. Enter scores'!O843&lt;&gt;"",'2. Enter scores'!$B843-'2. Enter scores'!O843,"")</f>
        <v/>
      </c>
      <c r="Q839" s="125" t="str">
        <f>IF('2. Enter scores'!P843&lt;&gt;"",'2. Enter scores'!$B843-'2. Enter scores'!P843,"")</f>
        <v/>
      </c>
      <c r="R839" s="125" t="str">
        <f>IF('2. Enter scores'!Q843&lt;&gt;"",'2. Enter scores'!$B843-'2. Enter scores'!Q843,"")</f>
        <v/>
      </c>
      <c r="S839" s="125" t="str">
        <f>IF('2. Enter scores'!R843&lt;&gt;"",'2. Enter scores'!$B843-'2. Enter scores'!R843,"")</f>
        <v/>
      </c>
      <c r="T839" s="125" t="str">
        <f>IF('2. Enter scores'!S843&lt;&gt;"",'2. Enter scores'!$B843-'2. Enter scores'!S843,"")</f>
        <v/>
      </c>
      <c r="U839" s="125" t="str">
        <f>IF('2. Enter scores'!T843&lt;&gt;"",'2. Enter scores'!$B843-'2. Enter scores'!T843,"")</f>
        <v/>
      </c>
      <c r="V839" s="125" t="str">
        <f>IF('2. Enter scores'!U843&lt;&gt;"",'2. Enter scores'!$B843-'2. Enter scores'!U843,"")</f>
        <v/>
      </c>
      <c r="W839" s="125" t="str">
        <f>IF('2. Enter scores'!V843&lt;&gt;"",'2. Enter scores'!$B843-'2. Enter scores'!V843,"")</f>
        <v/>
      </c>
      <c r="X839" s="125" t="str">
        <f>IF('2. Enter scores'!W843&lt;&gt;"",'2. Enter scores'!$B843-'2. Enter scores'!W843,"")</f>
        <v/>
      </c>
      <c r="Y839" s="125" t="str">
        <f>IF('2. Enter scores'!X843&lt;&gt;"",'2. Enter scores'!$B843-'2. Enter scores'!X843,"")</f>
        <v/>
      </c>
      <c r="Z839" s="125" t="str">
        <f>IF('2. Enter scores'!Y843&lt;&gt;"",'2. Enter scores'!$B843-'2. Enter scores'!Y843,"")</f>
        <v/>
      </c>
      <c r="AA839" s="125" t="str">
        <f>IF('2. Enter scores'!Z843&lt;&gt;"",'2. Enter scores'!$B843-'2. Enter scores'!Z843,"")</f>
        <v/>
      </c>
      <c r="AB839" s="125" t="str">
        <f>IF('2. Enter scores'!AA843&lt;&gt;"",'2. Enter scores'!$B843-'2. Enter scores'!AA843,"")</f>
        <v/>
      </c>
      <c r="AC839" s="125" t="str">
        <f>IF('2. Enter scores'!AB843&lt;&gt;"",'2. Enter scores'!$B843-'2. Enter scores'!AB843,"")</f>
        <v/>
      </c>
      <c r="AD839" s="125" t="str">
        <f>IF('2. Enter scores'!AC843&lt;&gt;"",'2. Enter scores'!$B843-'2. Enter scores'!AC843,"")</f>
        <v/>
      </c>
      <c r="AE839" s="125" t="str">
        <f>IF('2. Enter scores'!AD843&lt;&gt;"",'2. Enter scores'!$B843-'2. Enter scores'!AD843,"")</f>
        <v/>
      </c>
      <c r="AF839" s="125" t="str">
        <f>IF('2. Enter scores'!AE843&lt;&gt;"",'2. Enter scores'!$B843-'2. Enter scores'!AE843,"")</f>
        <v/>
      </c>
      <c r="AG839" s="125" t="str">
        <f>IF('2. Enter scores'!AF843&lt;&gt;"",'2. Enter scores'!$B843-'2. Enter scores'!AF843,"")</f>
        <v/>
      </c>
      <c r="AH839" s="125" t="str">
        <f>IF('2. Enter scores'!AG843&lt;&gt;"",'2. Enter scores'!$B843-'2. Enter scores'!AG843,"")</f>
        <v/>
      </c>
      <c r="AI839" s="125" t="str">
        <f>IF('2. Enter scores'!AH843&lt;&gt;"",'2. Enter scores'!$B843-'2. Enter scores'!AH843,"")</f>
        <v/>
      </c>
      <c r="AJ839" s="125" t="str">
        <f>IF('2. Enter scores'!AI843&lt;&gt;"",'2. Enter scores'!$B843-'2. Enter scores'!AI843,"")</f>
        <v/>
      </c>
      <c r="AK839" s="125" t="str">
        <f>IF('2. Enter scores'!AJ843&lt;&gt;"",'2. Enter scores'!$B843-'2. Enter scores'!AJ843,"")</f>
        <v/>
      </c>
      <c r="AL839" s="125" t="str">
        <f>IF('2. Enter scores'!AK843&lt;&gt;"",'2. Enter scores'!$B843-'2. Enter scores'!AK843,"")</f>
        <v/>
      </c>
      <c r="AM839" s="125" t="str">
        <f>IF('2. Enter scores'!AL843&lt;&gt;"",'2. Enter scores'!$B843-'2. Enter scores'!AL843,"")</f>
        <v/>
      </c>
      <c r="AN839" s="125" t="str">
        <f>IF('2. Enter scores'!AM843&lt;&gt;"",'2. Enter scores'!$B843-'2. Enter scores'!AM843,"")</f>
        <v/>
      </c>
      <c r="AO839" s="125" t="str">
        <f>IF('2. Enter scores'!AN843&lt;&gt;"",'2. Enter scores'!$B843-'2. Enter scores'!AN843,"")</f>
        <v/>
      </c>
      <c r="AP839" s="125" t="str">
        <f>IF('2. Enter scores'!AO843&lt;&gt;"",'2. Enter scores'!$B843-'2. Enter scores'!AO843,"")</f>
        <v/>
      </c>
      <c r="AQ839" s="125" t="str">
        <f>IF('2. Enter scores'!AP843&lt;&gt;"",'2. Enter scores'!$B843-'2. Enter scores'!AP843,"")</f>
        <v/>
      </c>
      <c r="AR839" s="125" t="str">
        <f>IF('2. Enter scores'!AQ843&lt;&gt;"",'2. Enter scores'!$B843-'2. Enter scores'!AQ843,"")</f>
        <v/>
      </c>
      <c r="AS839" s="125" t="str">
        <f>IF('2. Enter scores'!AR843&lt;&gt;"",'2. Enter scores'!$B843-'2. Enter scores'!AR843,"")</f>
        <v/>
      </c>
      <c r="AT839" s="125" t="str">
        <f>IF('2. Enter scores'!AS843&lt;&gt;"",'2. Enter scores'!$B843-'2. Enter scores'!AS843,"")</f>
        <v/>
      </c>
      <c r="AU839" s="125" t="str">
        <f>IF('2. Enter scores'!AT843&lt;&gt;"",'2. Enter scores'!$B843-'2. Enter scores'!AT843,"")</f>
        <v/>
      </c>
      <c r="AV839" s="125" t="str">
        <f>IF('2. Enter scores'!AU843&lt;&gt;"",'2. Enter scores'!$B843-'2. Enter scores'!AU843,"")</f>
        <v/>
      </c>
      <c r="AW839" s="125" t="str">
        <f>IF('2. Enter scores'!AV843&lt;&gt;"",'2. Enter scores'!$B843-'2. Enter scores'!AV843,"")</f>
        <v/>
      </c>
      <c r="AX839" s="125" t="str">
        <f>IF('2. Enter scores'!AW843&lt;&gt;"",'2. Enter scores'!$B843-'2. Enter scores'!AW843,"")</f>
        <v/>
      </c>
      <c r="AY839" s="125" t="str">
        <f>IF('2. Enter scores'!AX843&lt;&gt;"",'2. Enter scores'!$B843-'2. Enter scores'!AX843,"")</f>
        <v/>
      </c>
      <c r="AZ839" s="125" t="str">
        <f>IF('2. Enter scores'!AY843&lt;&gt;"",'2. Enter scores'!$B843-'2. Enter scores'!AY843,"")</f>
        <v/>
      </c>
      <c r="BA839" s="125" t="str">
        <f>IF('2. Enter scores'!AZ843&lt;&gt;"",'2. Enter scores'!$B843-'2. Enter scores'!AZ843,"")</f>
        <v/>
      </c>
      <c r="BB839" s="125" t="str">
        <f>IF('2. Enter scores'!BA843&lt;&gt;"",'2. Enter scores'!$B843-'2. Enter scores'!BA843,"")</f>
        <v/>
      </c>
      <c r="BC839" s="125" t="str">
        <f>IF('2. Enter scores'!BB843&lt;&gt;"",'2. Enter scores'!$B843-'2. Enter scores'!BB843,"")</f>
        <v/>
      </c>
      <c r="BD839" s="125" t="str">
        <f>IF('2. Enter scores'!BC843&lt;&gt;"",'2. Enter scores'!$B843-'2. Enter scores'!BC843,"")</f>
        <v/>
      </c>
      <c r="BE839" s="125" t="str">
        <f>IF('2. Enter scores'!BD843&lt;&gt;"",'2. Enter scores'!$B843-'2. Enter scores'!BD843,"")</f>
        <v/>
      </c>
      <c r="BF839" s="125" t="str">
        <f>IF('2. Enter scores'!BE843&lt;&gt;"",'2. Enter scores'!$B843-'2. Enter scores'!BE843,"")</f>
        <v/>
      </c>
      <c r="BG839" s="125" t="str">
        <f>IF('2. Enter scores'!BF843&lt;&gt;"",'2. Enter scores'!$B843-'2. Enter scores'!BF843,"")</f>
        <v/>
      </c>
      <c r="BH839" s="125" t="str">
        <f>IF('2. Enter scores'!BG843&lt;&gt;"",'2. Enter scores'!$B843-'2. Enter scores'!BG843,"")</f>
        <v/>
      </c>
      <c r="BI839" s="125" t="str">
        <f>IF('2. Enter scores'!BH843&lt;&gt;"",'2. Enter scores'!$B843-'2. Enter scores'!BH843,"")</f>
        <v/>
      </c>
      <c r="BJ839" s="125" t="str">
        <f>IF('2. Enter scores'!BI843&lt;&gt;"",'2. Enter scores'!$B843-'2. Enter scores'!BI843,"")</f>
        <v/>
      </c>
      <c r="BK839" s="125" t="str">
        <f>IF('2. Enter scores'!BJ843&lt;&gt;"",'2. Enter scores'!$B843-'2. Enter scores'!BJ843,"")</f>
        <v/>
      </c>
      <c r="BL839" s="125" t="str">
        <f>IF('2. Enter scores'!BK843&lt;&gt;"",'2. Enter scores'!$B843-'2. Enter scores'!BK843,"")</f>
        <v/>
      </c>
      <c r="BM839" s="125" t="str">
        <f>IF('2. Enter scores'!BL843&lt;&gt;"",'2. Enter scores'!$B843-'2. Enter scores'!BL843,"")</f>
        <v/>
      </c>
      <c r="BN839" s="125" t="str">
        <f>IF('2. Enter scores'!BM843&lt;&gt;"",'2. Enter scores'!$B843-'2. Enter scores'!BM843,"")</f>
        <v/>
      </c>
      <c r="BO839" s="125" t="str">
        <f>IF('2. Enter scores'!BN843&lt;&gt;"",'2. Enter scores'!$B843-'2. Enter scores'!BN843,"")</f>
        <v/>
      </c>
      <c r="BP839" s="108">
        <v>1000</v>
      </c>
    </row>
    <row r="840" spans="2:68" x14ac:dyDescent="0.35">
      <c r="B840" s="125" t="str">
        <f>IF('2. Enter scores'!A844&lt;&gt;"",'2. Enter scores'!A844,"")</f>
        <v/>
      </c>
      <c r="H840" s="125" t="str">
        <f>IF('2. Enter scores'!G844&lt;&gt;"",'2. Enter scores'!$B844-'2. Enter scores'!G844,"")</f>
        <v/>
      </c>
      <c r="I840" s="125" t="str">
        <f>IF('2. Enter scores'!H844&lt;&gt;"",'2. Enter scores'!$B844-'2. Enter scores'!H844,"")</f>
        <v/>
      </c>
      <c r="J840" s="125" t="str">
        <f>IF('2. Enter scores'!I844&lt;&gt;"",'2. Enter scores'!$B844-'2. Enter scores'!I844,"")</f>
        <v/>
      </c>
      <c r="K840" s="125" t="str">
        <f>IF('2. Enter scores'!J844&lt;&gt;"",'2. Enter scores'!$B844-'2. Enter scores'!J844,"")</f>
        <v/>
      </c>
      <c r="L840" s="125" t="str">
        <f>IF('2. Enter scores'!K844&lt;&gt;"",'2. Enter scores'!$B844-'2. Enter scores'!K844,"")</f>
        <v/>
      </c>
      <c r="M840" s="125" t="str">
        <f>IF('2. Enter scores'!L844&lt;&gt;"",'2. Enter scores'!$B844-'2. Enter scores'!L844,"")</f>
        <v/>
      </c>
      <c r="N840" s="125" t="str">
        <f>IF('2. Enter scores'!M844&lt;&gt;"",'2. Enter scores'!$B844-'2. Enter scores'!M844,"")</f>
        <v/>
      </c>
      <c r="O840" s="125" t="str">
        <f>IF('2. Enter scores'!N844&lt;&gt;"",'2. Enter scores'!$B844-'2. Enter scores'!N844,"")</f>
        <v/>
      </c>
      <c r="P840" s="125" t="str">
        <f>IF('2. Enter scores'!O844&lt;&gt;"",'2. Enter scores'!$B844-'2. Enter scores'!O844,"")</f>
        <v/>
      </c>
      <c r="Q840" s="125" t="str">
        <f>IF('2. Enter scores'!P844&lt;&gt;"",'2. Enter scores'!$B844-'2. Enter scores'!P844,"")</f>
        <v/>
      </c>
      <c r="R840" s="125" t="str">
        <f>IF('2. Enter scores'!Q844&lt;&gt;"",'2. Enter scores'!$B844-'2. Enter scores'!Q844,"")</f>
        <v/>
      </c>
      <c r="S840" s="125" t="str">
        <f>IF('2. Enter scores'!R844&lt;&gt;"",'2. Enter scores'!$B844-'2. Enter scores'!R844,"")</f>
        <v/>
      </c>
      <c r="T840" s="125" t="str">
        <f>IF('2. Enter scores'!S844&lt;&gt;"",'2. Enter scores'!$B844-'2. Enter scores'!S844,"")</f>
        <v/>
      </c>
      <c r="U840" s="125" t="str">
        <f>IF('2. Enter scores'!T844&lt;&gt;"",'2. Enter scores'!$B844-'2. Enter scores'!T844,"")</f>
        <v/>
      </c>
      <c r="V840" s="125" t="str">
        <f>IF('2. Enter scores'!U844&lt;&gt;"",'2. Enter scores'!$B844-'2. Enter scores'!U844,"")</f>
        <v/>
      </c>
      <c r="W840" s="125" t="str">
        <f>IF('2. Enter scores'!V844&lt;&gt;"",'2. Enter scores'!$B844-'2. Enter scores'!V844,"")</f>
        <v/>
      </c>
      <c r="X840" s="125" t="str">
        <f>IF('2. Enter scores'!W844&lt;&gt;"",'2. Enter scores'!$B844-'2. Enter scores'!W844,"")</f>
        <v/>
      </c>
      <c r="Y840" s="125" t="str">
        <f>IF('2. Enter scores'!X844&lt;&gt;"",'2. Enter scores'!$B844-'2. Enter scores'!X844,"")</f>
        <v/>
      </c>
      <c r="Z840" s="125" t="str">
        <f>IF('2. Enter scores'!Y844&lt;&gt;"",'2. Enter scores'!$B844-'2. Enter scores'!Y844,"")</f>
        <v/>
      </c>
      <c r="AA840" s="125" t="str">
        <f>IF('2. Enter scores'!Z844&lt;&gt;"",'2. Enter scores'!$B844-'2. Enter scores'!Z844,"")</f>
        <v/>
      </c>
      <c r="AB840" s="125" t="str">
        <f>IF('2. Enter scores'!AA844&lt;&gt;"",'2. Enter scores'!$B844-'2. Enter scores'!AA844,"")</f>
        <v/>
      </c>
      <c r="AC840" s="125" t="str">
        <f>IF('2. Enter scores'!AB844&lt;&gt;"",'2. Enter scores'!$B844-'2. Enter scores'!AB844,"")</f>
        <v/>
      </c>
      <c r="AD840" s="125" t="str">
        <f>IF('2. Enter scores'!AC844&lt;&gt;"",'2. Enter scores'!$B844-'2. Enter scores'!AC844,"")</f>
        <v/>
      </c>
      <c r="AE840" s="125" t="str">
        <f>IF('2. Enter scores'!AD844&lt;&gt;"",'2. Enter scores'!$B844-'2. Enter scores'!AD844,"")</f>
        <v/>
      </c>
      <c r="AF840" s="125" t="str">
        <f>IF('2. Enter scores'!AE844&lt;&gt;"",'2. Enter scores'!$B844-'2. Enter scores'!AE844,"")</f>
        <v/>
      </c>
      <c r="AG840" s="125" t="str">
        <f>IF('2. Enter scores'!AF844&lt;&gt;"",'2. Enter scores'!$B844-'2. Enter scores'!AF844,"")</f>
        <v/>
      </c>
      <c r="AH840" s="125" t="str">
        <f>IF('2. Enter scores'!AG844&lt;&gt;"",'2. Enter scores'!$B844-'2. Enter scores'!AG844,"")</f>
        <v/>
      </c>
      <c r="AI840" s="125" t="str">
        <f>IF('2. Enter scores'!AH844&lt;&gt;"",'2. Enter scores'!$B844-'2. Enter scores'!AH844,"")</f>
        <v/>
      </c>
      <c r="AJ840" s="125" t="str">
        <f>IF('2. Enter scores'!AI844&lt;&gt;"",'2. Enter scores'!$B844-'2. Enter scores'!AI844,"")</f>
        <v/>
      </c>
      <c r="AK840" s="125" t="str">
        <f>IF('2. Enter scores'!AJ844&lt;&gt;"",'2. Enter scores'!$B844-'2. Enter scores'!AJ844,"")</f>
        <v/>
      </c>
      <c r="AL840" s="125" t="str">
        <f>IF('2. Enter scores'!AK844&lt;&gt;"",'2. Enter scores'!$B844-'2. Enter scores'!AK844,"")</f>
        <v/>
      </c>
      <c r="AM840" s="125" t="str">
        <f>IF('2. Enter scores'!AL844&lt;&gt;"",'2. Enter scores'!$B844-'2. Enter scores'!AL844,"")</f>
        <v/>
      </c>
      <c r="AN840" s="125" t="str">
        <f>IF('2. Enter scores'!AM844&lt;&gt;"",'2. Enter scores'!$B844-'2. Enter scores'!AM844,"")</f>
        <v/>
      </c>
      <c r="AO840" s="125" t="str">
        <f>IF('2. Enter scores'!AN844&lt;&gt;"",'2. Enter scores'!$B844-'2. Enter scores'!AN844,"")</f>
        <v/>
      </c>
      <c r="AP840" s="125" t="str">
        <f>IF('2. Enter scores'!AO844&lt;&gt;"",'2. Enter scores'!$B844-'2. Enter scores'!AO844,"")</f>
        <v/>
      </c>
      <c r="AQ840" s="125" t="str">
        <f>IF('2. Enter scores'!AP844&lt;&gt;"",'2. Enter scores'!$B844-'2. Enter scores'!AP844,"")</f>
        <v/>
      </c>
      <c r="AR840" s="125" t="str">
        <f>IF('2. Enter scores'!AQ844&lt;&gt;"",'2. Enter scores'!$B844-'2. Enter scores'!AQ844,"")</f>
        <v/>
      </c>
      <c r="AS840" s="125" t="str">
        <f>IF('2. Enter scores'!AR844&lt;&gt;"",'2. Enter scores'!$B844-'2. Enter scores'!AR844,"")</f>
        <v/>
      </c>
      <c r="AT840" s="125" t="str">
        <f>IF('2. Enter scores'!AS844&lt;&gt;"",'2. Enter scores'!$B844-'2. Enter scores'!AS844,"")</f>
        <v/>
      </c>
      <c r="AU840" s="125" t="str">
        <f>IF('2. Enter scores'!AT844&lt;&gt;"",'2. Enter scores'!$B844-'2. Enter scores'!AT844,"")</f>
        <v/>
      </c>
      <c r="AV840" s="125" t="str">
        <f>IF('2. Enter scores'!AU844&lt;&gt;"",'2. Enter scores'!$B844-'2. Enter scores'!AU844,"")</f>
        <v/>
      </c>
      <c r="AW840" s="125" t="str">
        <f>IF('2. Enter scores'!AV844&lt;&gt;"",'2. Enter scores'!$B844-'2. Enter scores'!AV844,"")</f>
        <v/>
      </c>
      <c r="AX840" s="125" t="str">
        <f>IF('2. Enter scores'!AW844&lt;&gt;"",'2. Enter scores'!$B844-'2. Enter scores'!AW844,"")</f>
        <v/>
      </c>
      <c r="AY840" s="125" t="str">
        <f>IF('2. Enter scores'!AX844&lt;&gt;"",'2. Enter scores'!$B844-'2. Enter scores'!AX844,"")</f>
        <v/>
      </c>
      <c r="AZ840" s="125" t="str">
        <f>IF('2. Enter scores'!AY844&lt;&gt;"",'2. Enter scores'!$B844-'2. Enter scores'!AY844,"")</f>
        <v/>
      </c>
      <c r="BA840" s="125" t="str">
        <f>IF('2. Enter scores'!AZ844&lt;&gt;"",'2. Enter scores'!$B844-'2. Enter scores'!AZ844,"")</f>
        <v/>
      </c>
      <c r="BB840" s="125" t="str">
        <f>IF('2. Enter scores'!BA844&lt;&gt;"",'2. Enter scores'!$B844-'2. Enter scores'!BA844,"")</f>
        <v/>
      </c>
      <c r="BC840" s="125" t="str">
        <f>IF('2. Enter scores'!BB844&lt;&gt;"",'2. Enter scores'!$B844-'2. Enter scores'!BB844,"")</f>
        <v/>
      </c>
      <c r="BD840" s="125" t="str">
        <f>IF('2. Enter scores'!BC844&lt;&gt;"",'2. Enter scores'!$B844-'2. Enter scores'!BC844,"")</f>
        <v/>
      </c>
      <c r="BE840" s="125" t="str">
        <f>IF('2. Enter scores'!BD844&lt;&gt;"",'2. Enter scores'!$B844-'2. Enter scores'!BD844,"")</f>
        <v/>
      </c>
      <c r="BF840" s="125" t="str">
        <f>IF('2. Enter scores'!BE844&lt;&gt;"",'2. Enter scores'!$B844-'2. Enter scores'!BE844,"")</f>
        <v/>
      </c>
      <c r="BG840" s="125" t="str">
        <f>IF('2. Enter scores'!BF844&lt;&gt;"",'2. Enter scores'!$B844-'2. Enter scores'!BF844,"")</f>
        <v/>
      </c>
      <c r="BH840" s="125" t="str">
        <f>IF('2. Enter scores'!BG844&lt;&gt;"",'2. Enter scores'!$B844-'2. Enter scores'!BG844,"")</f>
        <v/>
      </c>
      <c r="BI840" s="125" t="str">
        <f>IF('2. Enter scores'!BH844&lt;&gt;"",'2. Enter scores'!$B844-'2. Enter scores'!BH844,"")</f>
        <v/>
      </c>
      <c r="BJ840" s="125" t="str">
        <f>IF('2. Enter scores'!BI844&lt;&gt;"",'2. Enter scores'!$B844-'2. Enter scores'!BI844,"")</f>
        <v/>
      </c>
      <c r="BK840" s="125" t="str">
        <f>IF('2. Enter scores'!BJ844&lt;&gt;"",'2. Enter scores'!$B844-'2. Enter scores'!BJ844,"")</f>
        <v/>
      </c>
      <c r="BL840" s="125" t="str">
        <f>IF('2. Enter scores'!BK844&lt;&gt;"",'2. Enter scores'!$B844-'2. Enter scores'!BK844,"")</f>
        <v/>
      </c>
      <c r="BM840" s="125" t="str">
        <f>IF('2. Enter scores'!BL844&lt;&gt;"",'2. Enter scores'!$B844-'2. Enter scores'!BL844,"")</f>
        <v/>
      </c>
      <c r="BN840" s="125" t="str">
        <f>IF('2. Enter scores'!BM844&lt;&gt;"",'2. Enter scores'!$B844-'2. Enter scores'!BM844,"")</f>
        <v/>
      </c>
      <c r="BO840" s="125" t="str">
        <f>IF('2. Enter scores'!BN844&lt;&gt;"",'2. Enter scores'!$B844-'2. Enter scores'!BN844,"")</f>
        <v/>
      </c>
      <c r="BP840" s="108">
        <v>1000</v>
      </c>
    </row>
    <row r="841" spans="2:68" x14ac:dyDescent="0.35">
      <c r="B841" s="125" t="str">
        <f>IF('2. Enter scores'!A845&lt;&gt;"",'2. Enter scores'!A845,"")</f>
        <v/>
      </c>
      <c r="H841" s="125" t="str">
        <f>IF('2. Enter scores'!G845&lt;&gt;"",'2. Enter scores'!$B845-'2. Enter scores'!G845,"")</f>
        <v/>
      </c>
      <c r="I841" s="125" t="str">
        <f>IF('2. Enter scores'!H845&lt;&gt;"",'2. Enter scores'!$B845-'2. Enter scores'!H845,"")</f>
        <v/>
      </c>
      <c r="J841" s="125" t="str">
        <f>IF('2. Enter scores'!I845&lt;&gt;"",'2. Enter scores'!$B845-'2. Enter scores'!I845,"")</f>
        <v/>
      </c>
      <c r="K841" s="125" t="str">
        <f>IF('2. Enter scores'!J845&lt;&gt;"",'2. Enter scores'!$B845-'2. Enter scores'!J845,"")</f>
        <v/>
      </c>
      <c r="L841" s="125" t="str">
        <f>IF('2. Enter scores'!K845&lt;&gt;"",'2. Enter scores'!$B845-'2. Enter scores'!K845,"")</f>
        <v/>
      </c>
      <c r="M841" s="125" t="str">
        <f>IF('2. Enter scores'!L845&lt;&gt;"",'2. Enter scores'!$B845-'2. Enter scores'!L845,"")</f>
        <v/>
      </c>
      <c r="N841" s="125" t="str">
        <f>IF('2. Enter scores'!M845&lt;&gt;"",'2. Enter scores'!$B845-'2. Enter scores'!M845,"")</f>
        <v/>
      </c>
      <c r="O841" s="125" t="str">
        <f>IF('2. Enter scores'!N845&lt;&gt;"",'2. Enter scores'!$B845-'2. Enter scores'!N845,"")</f>
        <v/>
      </c>
      <c r="P841" s="125" t="str">
        <f>IF('2. Enter scores'!O845&lt;&gt;"",'2. Enter scores'!$B845-'2. Enter scores'!O845,"")</f>
        <v/>
      </c>
      <c r="Q841" s="125" t="str">
        <f>IF('2. Enter scores'!P845&lt;&gt;"",'2. Enter scores'!$B845-'2. Enter scores'!P845,"")</f>
        <v/>
      </c>
      <c r="R841" s="125" t="str">
        <f>IF('2. Enter scores'!Q845&lt;&gt;"",'2. Enter scores'!$B845-'2. Enter scores'!Q845,"")</f>
        <v/>
      </c>
      <c r="S841" s="125" t="str">
        <f>IF('2. Enter scores'!R845&lt;&gt;"",'2. Enter scores'!$B845-'2. Enter scores'!R845,"")</f>
        <v/>
      </c>
      <c r="T841" s="125" t="str">
        <f>IF('2. Enter scores'!S845&lt;&gt;"",'2. Enter scores'!$B845-'2. Enter scores'!S845,"")</f>
        <v/>
      </c>
      <c r="U841" s="125" t="str">
        <f>IF('2. Enter scores'!T845&lt;&gt;"",'2. Enter scores'!$B845-'2. Enter scores'!T845,"")</f>
        <v/>
      </c>
      <c r="V841" s="125" t="str">
        <f>IF('2. Enter scores'!U845&lt;&gt;"",'2. Enter scores'!$B845-'2. Enter scores'!U845,"")</f>
        <v/>
      </c>
      <c r="W841" s="125" t="str">
        <f>IF('2. Enter scores'!V845&lt;&gt;"",'2. Enter scores'!$B845-'2. Enter scores'!V845,"")</f>
        <v/>
      </c>
      <c r="X841" s="125" t="str">
        <f>IF('2. Enter scores'!W845&lt;&gt;"",'2. Enter scores'!$B845-'2. Enter scores'!W845,"")</f>
        <v/>
      </c>
      <c r="Y841" s="125" t="str">
        <f>IF('2. Enter scores'!X845&lt;&gt;"",'2. Enter scores'!$B845-'2. Enter scores'!X845,"")</f>
        <v/>
      </c>
      <c r="Z841" s="125" t="str">
        <f>IF('2. Enter scores'!Y845&lt;&gt;"",'2. Enter scores'!$B845-'2. Enter scores'!Y845,"")</f>
        <v/>
      </c>
      <c r="AA841" s="125" t="str">
        <f>IF('2. Enter scores'!Z845&lt;&gt;"",'2. Enter scores'!$B845-'2. Enter scores'!Z845,"")</f>
        <v/>
      </c>
      <c r="AB841" s="125" t="str">
        <f>IF('2. Enter scores'!AA845&lt;&gt;"",'2. Enter scores'!$B845-'2. Enter scores'!AA845,"")</f>
        <v/>
      </c>
      <c r="AC841" s="125" t="str">
        <f>IF('2. Enter scores'!AB845&lt;&gt;"",'2. Enter scores'!$B845-'2. Enter scores'!AB845,"")</f>
        <v/>
      </c>
      <c r="AD841" s="125" t="str">
        <f>IF('2. Enter scores'!AC845&lt;&gt;"",'2. Enter scores'!$B845-'2. Enter scores'!AC845,"")</f>
        <v/>
      </c>
      <c r="AE841" s="125" t="str">
        <f>IF('2. Enter scores'!AD845&lt;&gt;"",'2. Enter scores'!$B845-'2. Enter scores'!AD845,"")</f>
        <v/>
      </c>
      <c r="AF841" s="125" t="str">
        <f>IF('2. Enter scores'!AE845&lt;&gt;"",'2. Enter scores'!$B845-'2. Enter scores'!AE845,"")</f>
        <v/>
      </c>
      <c r="AG841" s="125" t="str">
        <f>IF('2. Enter scores'!AF845&lt;&gt;"",'2. Enter scores'!$B845-'2. Enter scores'!AF845,"")</f>
        <v/>
      </c>
      <c r="AH841" s="125" t="str">
        <f>IF('2. Enter scores'!AG845&lt;&gt;"",'2. Enter scores'!$B845-'2. Enter scores'!AG845,"")</f>
        <v/>
      </c>
      <c r="AI841" s="125" t="str">
        <f>IF('2. Enter scores'!AH845&lt;&gt;"",'2. Enter scores'!$B845-'2. Enter scores'!AH845,"")</f>
        <v/>
      </c>
      <c r="AJ841" s="125" t="str">
        <f>IF('2. Enter scores'!AI845&lt;&gt;"",'2. Enter scores'!$B845-'2. Enter scores'!AI845,"")</f>
        <v/>
      </c>
      <c r="AK841" s="125" t="str">
        <f>IF('2. Enter scores'!AJ845&lt;&gt;"",'2. Enter scores'!$B845-'2. Enter scores'!AJ845,"")</f>
        <v/>
      </c>
      <c r="AL841" s="125" t="str">
        <f>IF('2. Enter scores'!AK845&lt;&gt;"",'2. Enter scores'!$B845-'2. Enter scores'!AK845,"")</f>
        <v/>
      </c>
      <c r="AM841" s="125" t="str">
        <f>IF('2. Enter scores'!AL845&lt;&gt;"",'2. Enter scores'!$B845-'2. Enter scores'!AL845,"")</f>
        <v/>
      </c>
      <c r="AN841" s="125" t="str">
        <f>IF('2. Enter scores'!AM845&lt;&gt;"",'2. Enter scores'!$B845-'2. Enter scores'!AM845,"")</f>
        <v/>
      </c>
      <c r="AO841" s="125" t="str">
        <f>IF('2. Enter scores'!AN845&lt;&gt;"",'2. Enter scores'!$B845-'2. Enter scores'!AN845,"")</f>
        <v/>
      </c>
      <c r="AP841" s="125" t="str">
        <f>IF('2. Enter scores'!AO845&lt;&gt;"",'2. Enter scores'!$B845-'2. Enter scores'!AO845,"")</f>
        <v/>
      </c>
      <c r="AQ841" s="125" t="str">
        <f>IF('2. Enter scores'!AP845&lt;&gt;"",'2. Enter scores'!$B845-'2. Enter scores'!AP845,"")</f>
        <v/>
      </c>
      <c r="AR841" s="125" t="str">
        <f>IF('2. Enter scores'!AQ845&lt;&gt;"",'2. Enter scores'!$B845-'2. Enter scores'!AQ845,"")</f>
        <v/>
      </c>
      <c r="AS841" s="125" t="str">
        <f>IF('2. Enter scores'!AR845&lt;&gt;"",'2. Enter scores'!$B845-'2. Enter scores'!AR845,"")</f>
        <v/>
      </c>
      <c r="AT841" s="125" t="str">
        <f>IF('2. Enter scores'!AS845&lt;&gt;"",'2. Enter scores'!$B845-'2. Enter scores'!AS845,"")</f>
        <v/>
      </c>
      <c r="AU841" s="125" t="str">
        <f>IF('2. Enter scores'!AT845&lt;&gt;"",'2. Enter scores'!$B845-'2. Enter scores'!AT845,"")</f>
        <v/>
      </c>
      <c r="AV841" s="125" t="str">
        <f>IF('2. Enter scores'!AU845&lt;&gt;"",'2. Enter scores'!$B845-'2. Enter scores'!AU845,"")</f>
        <v/>
      </c>
      <c r="AW841" s="125" t="str">
        <f>IF('2. Enter scores'!AV845&lt;&gt;"",'2. Enter scores'!$B845-'2. Enter scores'!AV845,"")</f>
        <v/>
      </c>
      <c r="AX841" s="125" t="str">
        <f>IF('2. Enter scores'!AW845&lt;&gt;"",'2. Enter scores'!$B845-'2. Enter scores'!AW845,"")</f>
        <v/>
      </c>
      <c r="AY841" s="125" t="str">
        <f>IF('2. Enter scores'!AX845&lt;&gt;"",'2. Enter scores'!$B845-'2. Enter scores'!AX845,"")</f>
        <v/>
      </c>
      <c r="AZ841" s="125" t="str">
        <f>IF('2. Enter scores'!AY845&lt;&gt;"",'2. Enter scores'!$B845-'2. Enter scores'!AY845,"")</f>
        <v/>
      </c>
      <c r="BA841" s="125" t="str">
        <f>IF('2. Enter scores'!AZ845&lt;&gt;"",'2. Enter scores'!$B845-'2. Enter scores'!AZ845,"")</f>
        <v/>
      </c>
      <c r="BB841" s="125" t="str">
        <f>IF('2. Enter scores'!BA845&lt;&gt;"",'2. Enter scores'!$B845-'2. Enter scores'!BA845,"")</f>
        <v/>
      </c>
      <c r="BC841" s="125" t="str">
        <f>IF('2. Enter scores'!BB845&lt;&gt;"",'2. Enter scores'!$B845-'2. Enter scores'!BB845,"")</f>
        <v/>
      </c>
      <c r="BD841" s="125" t="str">
        <f>IF('2. Enter scores'!BC845&lt;&gt;"",'2. Enter scores'!$B845-'2. Enter scores'!BC845,"")</f>
        <v/>
      </c>
      <c r="BE841" s="125" t="str">
        <f>IF('2. Enter scores'!BD845&lt;&gt;"",'2. Enter scores'!$B845-'2. Enter scores'!BD845,"")</f>
        <v/>
      </c>
      <c r="BF841" s="125" t="str">
        <f>IF('2. Enter scores'!BE845&lt;&gt;"",'2. Enter scores'!$B845-'2. Enter scores'!BE845,"")</f>
        <v/>
      </c>
      <c r="BG841" s="125" t="str">
        <f>IF('2. Enter scores'!BF845&lt;&gt;"",'2. Enter scores'!$B845-'2. Enter scores'!BF845,"")</f>
        <v/>
      </c>
      <c r="BH841" s="125" t="str">
        <f>IF('2. Enter scores'!BG845&lt;&gt;"",'2. Enter scores'!$B845-'2. Enter scores'!BG845,"")</f>
        <v/>
      </c>
      <c r="BI841" s="125" t="str">
        <f>IF('2. Enter scores'!BH845&lt;&gt;"",'2. Enter scores'!$B845-'2. Enter scores'!BH845,"")</f>
        <v/>
      </c>
      <c r="BJ841" s="125" t="str">
        <f>IF('2. Enter scores'!BI845&lt;&gt;"",'2. Enter scores'!$B845-'2. Enter scores'!BI845,"")</f>
        <v/>
      </c>
      <c r="BK841" s="125" t="str">
        <f>IF('2. Enter scores'!BJ845&lt;&gt;"",'2. Enter scores'!$B845-'2. Enter scores'!BJ845,"")</f>
        <v/>
      </c>
      <c r="BL841" s="125" t="str">
        <f>IF('2. Enter scores'!BK845&lt;&gt;"",'2. Enter scores'!$B845-'2. Enter scores'!BK845,"")</f>
        <v/>
      </c>
      <c r="BM841" s="125" t="str">
        <f>IF('2. Enter scores'!BL845&lt;&gt;"",'2. Enter scores'!$B845-'2. Enter scores'!BL845,"")</f>
        <v/>
      </c>
      <c r="BN841" s="125" t="str">
        <f>IF('2. Enter scores'!BM845&lt;&gt;"",'2. Enter scores'!$B845-'2. Enter scores'!BM845,"")</f>
        <v/>
      </c>
      <c r="BO841" s="125" t="str">
        <f>IF('2. Enter scores'!BN845&lt;&gt;"",'2. Enter scores'!$B845-'2. Enter scores'!BN845,"")</f>
        <v/>
      </c>
      <c r="BP841" s="108">
        <v>1000</v>
      </c>
    </row>
    <row r="842" spans="2:68" x14ac:dyDescent="0.35">
      <c r="B842" s="125" t="str">
        <f>IF('2. Enter scores'!A846&lt;&gt;"",'2. Enter scores'!A846,"")</f>
        <v/>
      </c>
      <c r="H842" s="125" t="str">
        <f>IF('2. Enter scores'!G846&lt;&gt;"",'2. Enter scores'!$B846-'2. Enter scores'!G846,"")</f>
        <v/>
      </c>
      <c r="I842" s="125" t="str">
        <f>IF('2. Enter scores'!H846&lt;&gt;"",'2. Enter scores'!$B846-'2. Enter scores'!H846,"")</f>
        <v/>
      </c>
      <c r="J842" s="125" t="str">
        <f>IF('2. Enter scores'!I846&lt;&gt;"",'2. Enter scores'!$B846-'2. Enter scores'!I846,"")</f>
        <v/>
      </c>
      <c r="K842" s="125" t="str">
        <f>IF('2. Enter scores'!J846&lt;&gt;"",'2. Enter scores'!$B846-'2. Enter scores'!J846,"")</f>
        <v/>
      </c>
      <c r="L842" s="125" t="str">
        <f>IF('2. Enter scores'!K846&lt;&gt;"",'2. Enter scores'!$B846-'2. Enter scores'!K846,"")</f>
        <v/>
      </c>
      <c r="M842" s="125" t="str">
        <f>IF('2. Enter scores'!L846&lt;&gt;"",'2. Enter scores'!$B846-'2. Enter scores'!L846,"")</f>
        <v/>
      </c>
      <c r="N842" s="125" t="str">
        <f>IF('2. Enter scores'!M846&lt;&gt;"",'2. Enter scores'!$B846-'2. Enter scores'!M846,"")</f>
        <v/>
      </c>
      <c r="O842" s="125" t="str">
        <f>IF('2. Enter scores'!N846&lt;&gt;"",'2. Enter scores'!$B846-'2. Enter scores'!N846,"")</f>
        <v/>
      </c>
      <c r="P842" s="125" t="str">
        <f>IF('2. Enter scores'!O846&lt;&gt;"",'2. Enter scores'!$B846-'2. Enter scores'!O846,"")</f>
        <v/>
      </c>
      <c r="Q842" s="125" t="str">
        <f>IF('2. Enter scores'!P846&lt;&gt;"",'2. Enter scores'!$B846-'2. Enter scores'!P846,"")</f>
        <v/>
      </c>
      <c r="R842" s="125" t="str">
        <f>IF('2. Enter scores'!Q846&lt;&gt;"",'2. Enter scores'!$B846-'2. Enter scores'!Q846,"")</f>
        <v/>
      </c>
      <c r="S842" s="125" t="str">
        <f>IF('2. Enter scores'!R846&lt;&gt;"",'2. Enter scores'!$B846-'2. Enter scores'!R846,"")</f>
        <v/>
      </c>
      <c r="T842" s="125" t="str">
        <f>IF('2. Enter scores'!S846&lt;&gt;"",'2. Enter scores'!$B846-'2. Enter scores'!S846,"")</f>
        <v/>
      </c>
      <c r="U842" s="125" t="str">
        <f>IF('2. Enter scores'!T846&lt;&gt;"",'2. Enter scores'!$B846-'2. Enter scores'!T846,"")</f>
        <v/>
      </c>
      <c r="V842" s="125" t="str">
        <f>IF('2. Enter scores'!U846&lt;&gt;"",'2. Enter scores'!$B846-'2. Enter scores'!U846,"")</f>
        <v/>
      </c>
      <c r="W842" s="125" t="str">
        <f>IF('2. Enter scores'!V846&lt;&gt;"",'2. Enter scores'!$B846-'2. Enter scores'!V846,"")</f>
        <v/>
      </c>
      <c r="X842" s="125" t="str">
        <f>IF('2. Enter scores'!W846&lt;&gt;"",'2. Enter scores'!$B846-'2. Enter scores'!W846,"")</f>
        <v/>
      </c>
      <c r="Y842" s="125" t="str">
        <f>IF('2. Enter scores'!X846&lt;&gt;"",'2. Enter scores'!$B846-'2. Enter scores'!X846,"")</f>
        <v/>
      </c>
      <c r="Z842" s="125" t="str">
        <f>IF('2. Enter scores'!Y846&lt;&gt;"",'2. Enter scores'!$B846-'2. Enter scores'!Y846,"")</f>
        <v/>
      </c>
      <c r="AA842" s="125" t="str">
        <f>IF('2. Enter scores'!Z846&lt;&gt;"",'2. Enter scores'!$B846-'2. Enter scores'!Z846,"")</f>
        <v/>
      </c>
      <c r="AB842" s="125" t="str">
        <f>IF('2. Enter scores'!AA846&lt;&gt;"",'2. Enter scores'!$B846-'2. Enter scores'!AA846,"")</f>
        <v/>
      </c>
      <c r="AC842" s="125" t="str">
        <f>IF('2. Enter scores'!AB846&lt;&gt;"",'2. Enter scores'!$B846-'2. Enter scores'!AB846,"")</f>
        <v/>
      </c>
      <c r="AD842" s="125" t="str">
        <f>IF('2. Enter scores'!AC846&lt;&gt;"",'2. Enter scores'!$B846-'2. Enter scores'!AC846,"")</f>
        <v/>
      </c>
      <c r="AE842" s="125" t="str">
        <f>IF('2. Enter scores'!AD846&lt;&gt;"",'2. Enter scores'!$B846-'2. Enter scores'!AD846,"")</f>
        <v/>
      </c>
      <c r="AF842" s="125" t="str">
        <f>IF('2. Enter scores'!AE846&lt;&gt;"",'2. Enter scores'!$B846-'2. Enter scores'!AE846,"")</f>
        <v/>
      </c>
      <c r="AG842" s="125" t="str">
        <f>IF('2. Enter scores'!AF846&lt;&gt;"",'2. Enter scores'!$B846-'2. Enter scores'!AF846,"")</f>
        <v/>
      </c>
      <c r="AH842" s="125" t="str">
        <f>IF('2. Enter scores'!AG846&lt;&gt;"",'2. Enter scores'!$B846-'2. Enter scores'!AG846,"")</f>
        <v/>
      </c>
      <c r="AI842" s="125" t="str">
        <f>IF('2. Enter scores'!AH846&lt;&gt;"",'2. Enter scores'!$B846-'2. Enter scores'!AH846,"")</f>
        <v/>
      </c>
      <c r="AJ842" s="125" t="str">
        <f>IF('2. Enter scores'!AI846&lt;&gt;"",'2. Enter scores'!$B846-'2. Enter scores'!AI846,"")</f>
        <v/>
      </c>
      <c r="AK842" s="125" t="str">
        <f>IF('2. Enter scores'!AJ846&lt;&gt;"",'2. Enter scores'!$B846-'2. Enter scores'!AJ846,"")</f>
        <v/>
      </c>
      <c r="AL842" s="125" t="str">
        <f>IF('2. Enter scores'!AK846&lt;&gt;"",'2. Enter scores'!$B846-'2. Enter scores'!AK846,"")</f>
        <v/>
      </c>
      <c r="AM842" s="125" t="str">
        <f>IF('2. Enter scores'!AL846&lt;&gt;"",'2. Enter scores'!$B846-'2. Enter scores'!AL846,"")</f>
        <v/>
      </c>
      <c r="AN842" s="125" t="str">
        <f>IF('2. Enter scores'!AM846&lt;&gt;"",'2. Enter scores'!$B846-'2. Enter scores'!AM846,"")</f>
        <v/>
      </c>
      <c r="AO842" s="125" t="str">
        <f>IF('2. Enter scores'!AN846&lt;&gt;"",'2. Enter scores'!$B846-'2. Enter scores'!AN846,"")</f>
        <v/>
      </c>
      <c r="AP842" s="125" t="str">
        <f>IF('2. Enter scores'!AO846&lt;&gt;"",'2. Enter scores'!$B846-'2. Enter scores'!AO846,"")</f>
        <v/>
      </c>
      <c r="AQ842" s="125" t="str">
        <f>IF('2. Enter scores'!AP846&lt;&gt;"",'2. Enter scores'!$B846-'2. Enter scores'!AP846,"")</f>
        <v/>
      </c>
      <c r="AR842" s="125" t="str">
        <f>IF('2. Enter scores'!AQ846&lt;&gt;"",'2. Enter scores'!$B846-'2. Enter scores'!AQ846,"")</f>
        <v/>
      </c>
      <c r="AS842" s="125" t="str">
        <f>IF('2. Enter scores'!AR846&lt;&gt;"",'2. Enter scores'!$B846-'2. Enter scores'!AR846,"")</f>
        <v/>
      </c>
      <c r="AT842" s="125" t="str">
        <f>IF('2. Enter scores'!AS846&lt;&gt;"",'2. Enter scores'!$B846-'2. Enter scores'!AS846,"")</f>
        <v/>
      </c>
      <c r="AU842" s="125" t="str">
        <f>IF('2. Enter scores'!AT846&lt;&gt;"",'2. Enter scores'!$B846-'2. Enter scores'!AT846,"")</f>
        <v/>
      </c>
      <c r="AV842" s="125" t="str">
        <f>IF('2. Enter scores'!AU846&lt;&gt;"",'2. Enter scores'!$B846-'2. Enter scores'!AU846,"")</f>
        <v/>
      </c>
      <c r="AW842" s="125" t="str">
        <f>IF('2. Enter scores'!AV846&lt;&gt;"",'2. Enter scores'!$B846-'2. Enter scores'!AV846,"")</f>
        <v/>
      </c>
      <c r="AX842" s="125" t="str">
        <f>IF('2. Enter scores'!AW846&lt;&gt;"",'2. Enter scores'!$B846-'2. Enter scores'!AW846,"")</f>
        <v/>
      </c>
      <c r="AY842" s="125" t="str">
        <f>IF('2. Enter scores'!AX846&lt;&gt;"",'2. Enter scores'!$B846-'2. Enter scores'!AX846,"")</f>
        <v/>
      </c>
      <c r="AZ842" s="125" t="str">
        <f>IF('2. Enter scores'!AY846&lt;&gt;"",'2. Enter scores'!$B846-'2. Enter scores'!AY846,"")</f>
        <v/>
      </c>
      <c r="BA842" s="125" t="str">
        <f>IF('2. Enter scores'!AZ846&lt;&gt;"",'2. Enter scores'!$B846-'2. Enter scores'!AZ846,"")</f>
        <v/>
      </c>
      <c r="BB842" s="125" t="str">
        <f>IF('2. Enter scores'!BA846&lt;&gt;"",'2. Enter scores'!$B846-'2. Enter scores'!BA846,"")</f>
        <v/>
      </c>
      <c r="BC842" s="125" t="str">
        <f>IF('2. Enter scores'!BB846&lt;&gt;"",'2. Enter scores'!$B846-'2. Enter scores'!BB846,"")</f>
        <v/>
      </c>
      <c r="BD842" s="125" t="str">
        <f>IF('2. Enter scores'!BC846&lt;&gt;"",'2. Enter scores'!$B846-'2. Enter scores'!BC846,"")</f>
        <v/>
      </c>
      <c r="BE842" s="125" t="str">
        <f>IF('2. Enter scores'!BD846&lt;&gt;"",'2. Enter scores'!$B846-'2. Enter scores'!BD846,"")</f>
        <v/>
      </c>
      <c r="BF842" s="125" t="str">
        <f>IF('2. Enter scores'!BE846&lt;&gt;"",'2. Enter scores'!$B846-'2. Enter scores'!BE846,"")</f>
        <v/>
      </c>
      <c r="BG842" s="125" t="str">
        <f>IF('2. Enter scores'!BF846&lt;&gt;"",'2. Enter scores'!$B846-'2. Enter scores'!BF846,"")</f>
        <v/>
      </c>
      <c r="BH842" s="125" t="str">
        <f>IF('2. Enter scores'!BG846&lt;&gt;"",'2. Enter scores'!$B846-'2. Enter scores'!BG846,"")</f>
        <v/>
      </c>
      <c r="BI842" s="125" t="str">
        <f>IF('2. Enter scores'!BH846&lt;&gt;"",'2. Enter scores'!$B846-'2. Enter scores'!BH846,"")</f>
        <v/>
      </c>
      <c r="BJ842" s="125" t="str">
        <f>IF('2. Enter scores'!BI846&lt;&gt;"",'2. Enter scores'!$B846-'2. Enter scores'!BI846,"")</f>
        <v/>
      </c>
      <c r="BK842" s="125" t="str">
        <f>IF('2. Enter scores'!BJ846&lt;&gt;"",'2. Enter scores'!$B846-'2. Enter scores'!BJ846,"")</f>
        <v/>
      </c>
      <c r="BL842" s="125" t="str">
        <f>IF('2. Enter scores'!BK846&lt;&gt;"",'2. Enter scores'!$B846-'2. Enter scores'!BK846,"")</f>
        <v/>
      </c>
      <c r="BM842" s="125" t="str">
        <f>IF('2. Enter scores'!BL846&lt;&gt;"",'2. Enter scores'!$B846-'2. Enter scores'!BL846,"")</f>
        <v/>
      </c>
      <c r="BN842" s="125" t="str">
        <f>IF('2. Enter scores'!BM846&lt;&gt;"",'2. Enter scores'!$B846-'2. Enter scores'!BM846,"")</f>
        <v/>
      </c>
      <c r="BO842" s="125" t="str">
        <f>IF('2. Enter scores'!BN846&lt;&gt;"",'2. Enter scores'!$B846-'2. Enter scores'!BN846,"")</f>
        <v/>
      </c>
      <c r="BP842" s="108">
        <v>1000</v>
      </c>
    </row>
    <row r="843" spans="2:68" x14ac:dyDescent="0.35">
      <c r="B843" s="125" t="str">
        <f>IF('2. Enter scores'!A847&lt;&gt;"",'2. Enter scores'!A847,"")</f>
        <v/>
      </c>
      <c r="H843" s="125" t="str">
        <f>IF('2. Enter scores'!G847&lt;&gt;"",'2. Enter scores'!$B847-'2. Enter scores'!G847,"")</f>
        <v/>
      </c>
      <c r="I843" s="125" t="str">
        <f>IF('2. Enter scores'!H847&lt;&gt;"",'2. Enter scores'!$B847-'2. Enter scores'!H847,"")</f>
        <v/>
      </c>
      <c r="J843" s="125" t="str">
        <f>IF('2. Enter scores'!I847&lt;&gt;"",'2. Enter scores'!$B847-'2. Enter scores'!I847,"")</f>
        <v/>
      </c>
      <c r="K843" s="125" t="str">
        <f>IF('2. Enter scores'!J847&lt;&gt;"",'2. Enter scores'!$B847-'2. Enter scores'!J847,"")</f>
        <v/>
      </c>
      <c r="L843" s="125" t="str">
        <f>IF('2. Enter scores'!K847&lt;&gt;"",'2. Enter scores'!$B847-'2. Enter scores'!K847,"")</f>
        <v/>
      </c>
      <c r="M843" s="125" t="str">
        <f>IF('2. Enter scores'!L847&lt;&gt;"",'2. Enter scores'!$B847-'2. Enter scores'!L847,"")</f>
        <v/>
      </c>
      <c r="N843" s="125" t="str">
        <f>IF('2. Enter scores'!M847&lt;&gt;"",'2. Enter scores'!$B847-'2. Enter scores'!M847,"")</f>
        <v/>
      </c>
      <c r="O843" s="125" t="str">
        <f>IF('2. Enter scores'!N847&lt;&gt;"",'2. Enter scores'!$B847-'2. Enter scores'!N847,"")</f>
        <v/>
      </c>
      <c r="P843" s="125" t="str">
        <f>IF('2. Enter scores'!O847&lt;&gt;"",'2. Enter scores'!$B847-'2. Enter scores'!O847,"")</f>
        <v/>
      </c>
      <c r="Q843" s="125" t="str">
        <f>IF('2. Enter scores'!P847&lt;&gt;"",'2. Enter scores'!$B847-'2. Enter scores'!P847,"")</f>
        <v/>
      </c>
      <c r="R843" s="125" t="str">
        <f>IF('2. Enter scores'!Q847&lt;&gt;"",'2. Enter scores'!$B847-'2. Enter scores'!Q847,"")</f>
        <v/>
      </c>
      <c r="S843" s="125" t="str">
        <f>IF('2. Enter scores'!R847&lt;&gt;"",'2. Enter scores'!$B847-'2. Enter scores'!R847,"")</f>
        <v/>
      </c>
      <c r="T843" s="125" t="str">
        <f>IF('2. Enter scores'!S847&lt;&gt;"",'2. Enter scores'!$B847-'2. Enter scores'!S847,"")</f>
        <v/>
      </c>
      <c r="U843" s="125" t="str">
        <f>IF('2. Enter scores'!T847&lt;&gt;"",'2. Enter scores'!$B847-'2. Enter scores'!T847,"")</f>
        <v/>
      </c>
      <c r="V843" s="125" t="str">
        <f>IF('2. Enter scores'!U847&lt;&gt;"",'2. Enter scores'!$B847-'2. Enter scores'!U847,"")</f>
        <v/>
      </c>
      <c r="W843" s="125" t="str">
        <f>IF('2. Enter scores'!V847&lt;&gt;"",'2. Enter scores'!$B847-'2. Enter scores'!V847,"")</f>
        <v/>
      </c>
      <c r="X843" s="125" t="str">
        <f>IF('2. Enter scores'!W847&lt;&gt;"",'2. Enter scores'!$B847-'2. Enter scores'!W847,"")</f>
        <v/>
      </c>
      <c r="Y843" s="125" t="str">
        <f>IF('2. Enter scores'!X847&lt;&gt;"",'2. Enter scores'!$B847-'2. Enter scores'!X847,"")</f>
        <v/>
      </c>
      <c r="Z843" s="125" t="str">
        <f>IF('2. Enter scores'!Y847&lt;&gt;"",'2. Enter scores'!$B847-'2. Enter scores'!Y847,"")</f>
        <v/>
      </c>
      <c r="AA843" s="125" t="str">
        <f>IF('2. Enter scores'!Z847&lt;&gt;"",'2. Enter scores'!$B847-'2. Enter scores'!Z847,"")</f>
        <v/>
      </c>
      <c r="AB843" s="125" t="str">
        <f>IF('2. Enter scores'!AA847&lt;&gt;"",'2. Enter scores'!$B847-'2. Enter scores'!AA847,"")</f>
        <v/>
      </c>
      <c r="AC843" s="125" t="str">
        <f>IF('2. Enter scores'!AB847&lt;&gt;"",'2. Enter scores'!$B847-'2. Enter scores'!AB847,"")</f>
        <v/>
      </c>
      <c r="AD843" s="125" t="str">
        <f>IF('2. Enter scores'!AC847&lt;&gt;"",'2. Enter scores'!$B847-'2. Enter scores'!AC847,"")</f>
        <v/>
      </c>
      <c r="AE843" s="125" t="str">
        <f>IF('2. Enter scores'!AD847&lt;&gt;"",'2. Enter scores'!$B847-'2. Enter scores'!AD847,"")</f>
        <v/>
      </c>
      <c r="AF843" s="125" t="str">
        <f>IF('2. Enter scores'!AE847&lt;&gt;"",'2. Enter scores'!$B847-'2. Enter scores'!AE847,"")</f>
        <v/>
      </c>
      <c r="AG843" s="125" t="str">
        <f>IF('2. Enter scores'!AF847&lt;&gt;"",'2. Enter scores'!$B847-'2. Enter scores'!AF847,"")</f>
        <v/>
      </c>
      <c r="AH843" s="125" t="str">
        <f>IF('2. Enter scores'!AG847&lt;&gt;"",'2. Enter scores'!$B847-'2. Enter scores'!AG847,"")</f>
        <v/>
      </c>
      <c r="AI843" s="125" t="str">
        <f>IF('2. Enter scores'!AH847&lt;&gt;"",'2. Enter scores'!$B847-'2. Enter scores'!AH847,"")</f>
        <v/>
      </c>
      <c r="AJ843" s="125" t="str">
        <f>IF('2. Enter scores'!AI847&lt;&gt;"",'2. Enter scores'!$B847-'2. Enter scores'!AI847,"")</f>
        <v/>
      </c>
      <c r="AK843" s="125" t="str">
        <f>IF('2. Enter scores'!AJ847&lt;&gt;"",'2. Enter scores'!$B847-'2. Enter scores'!AJ847,"")</f>
        <v/>
      </c>
      <c r="AL843" s="125" t="str">
        <f>IF('2. Enter scores'!AK847&lt;&gt;"",'2. Enter scores'!$B847-'2. Enter scores'!AK847,"")</f>
        <v/>
      </c>
      <c r="AM843" s="125" t="str">
        <f>IF('2. Enter scores'!AL847&lt;&gt;"",'2. Enter scores'!$B847-'2. Enter scores'!AL847,"")</f>
        <v/>
      </c>
      <c r="AN843" s="125" t="str">
        <f>IF('2. Enter scores'!AM847&lt;&gt;"",'2. Enter scores'!$B847-'2. Enter scores'!AM847,"")</f>
        <v/>
      </c>
      <c r="AO843" s="125" t="str">
        <f>IF('2. Enter scores'!AN847&lt;&gt;"",'2. Enter scores'!$B847-'2. Enter scores'!AN847,"")</f>
        <v/>
      </c>
      <c r="AP843" s="125" t="str">
        <f>IF('2. Enter scores'!AO847&lt;&gt;"",'2. Enter scores'!$B847-'2. Enter scores'!AO847,"")</f>
        <v/>
      </c>
      <c r="AQ843" s="125" t="str">
        <f>IF('2. Enter scores'!AP847&lt;&gt;"",'2. Enter scores'!$B847-'2. Enter scores'!AP847,"")</f>
        <v/>
      </c>
      <c r="AR843" s="125" t="str">
        <f>IF('2. Enter scores'!AQ847&lt;&gt;"",'2. Enter scores'!$B847-'2. Enter scores'!AQ847,"")</f>
        <v/>
      </c>
      <c r="AS843" s="125" t="str">
        <f>IF('2. Enter scores'!AR847&lt;&gt;"",'2. Enter scores'!$B847-'2. Enter scores'!AR847,"")</f>
        <v/>
      </c>
      <c r="AT843" s="125" t="str">
        <f>IF('2. Enter scores'!AS847&lt;&gt;"",'2. Enter scores'!$B847-'2. Enter scores'!AS847,"")</f>
        <v/>
      </c>
      <c r="AU843" s="125" t="str">
        <f>IF('2. Enter scores'!AT847&lt;&gt;"",'2. Enter scores'!$B847-'2. Enter scores'!AT847,"")</f>
        <v/>
      </c>
      <c r="AV843" s="125" t="str">
        <f>IF('2. Enter scores'!AU847&lt;&gt;"",'2. Enter scores'!$B847-'2. Enter scores'!AU847,"")</f>
        <v/>
      </c>
      <c r="AW843" s="125" t="str">
        <f>IF('2. Enter scores'!AV847&lt;&gt;"",'2. Enter scores'!$B847-'2. Enter scores'!AV847,"")</f>
        <v/>
      </c>
      <c r="AX843" s="125" t="str">
        <f>IF('2. Enter scores'!AW847&lt;&gt;"",'2. Enter scores'!$B847-'2. Enter scores'!AW847,"")</f>
        <v/>
      </c>
      <c r="AY843" s="125" t="str">
        <f>IF('2. Enter scores'!AX847&lt;&gt;"",'2. Enter scores'!$B847-'2. Enter scores'!AX847,"")</f>
        <v/>
      </c>
      <c r="AZ843" s="125" t="str">
        <f>IF('2. Enter scores'!AY847&lt;&gt;"",'2. Enter scores'!$B847-'2. Enter scores'!AY847,"")</f>
        <v/>
      </c>
      <c r="BA843" s="125" t="str">
        <f>IF('2. Enter scores'!AZ847&lt;&gt;"",'2. Enter scores'!$B847-'2. Enter scores'!AZ847,"")</f>
        <v/>
      </c>
      <c r="BB843" s="125" t="str">
        <f>IF('2. Enter scores'!BA847&lt;&gt;"",'2. Enter scores'!$B847-'2. Enter scores'!BA847,"")</f>
        <v/>
      </c>
      <c r="BC843" s="125" t="str">
        <f>IF('2. Enter scores'!BB847&lt;&gt;"",'2. Enter scores'!$B847-'2. Enter scores'!BB847,"")</f>
        <v/>
      </c>
      <c r="BD843" s="125" t="str">
        <f>IF('2. Enter scores'!BC847&lt;&gt;"",'2. Enter scores'!$B847-'2. Enter scores'!BC847,"")</f>
        <v/>
      </c>
      <c r="BE843" s="125" t="str">
        <f>IF('2. Enter scores'!BD847&lt;&gt;"",'2. Enter scores'!$B847-'2. Enter scores'!BD847,"")</f>
        <v/>
      </c>
      <c r="BF843" s="125" t="str">
        <f>IF('2. Enter scores'!BE847&lt;&gt;"",'2. Enter scores'!$B847-'2. Enter scores'!BE847,"")</f>
        <v/>
      </c>
      <c r="BG843" s="125" t="str">
        <f>IF('2. Enter scores'!BF847&lt;&gt;"",'2. Enter scores'!$B847-'2. Enter scores'!BF847,"")</f>
        <v/>
      </c>
      <c r="BH843" s="125" t="str">
        <f>IF('2. Enter scores'!BG847&lt;&gt;"",'2. Enter scores'!$B847-'2. Enter scores'!BG847,"")</f>
        <v/>
      </c>
      <c r="BI843" s="125" t="str">
        <f>IF('2. Enter scores'!BH847&lt;&gt;"",'2. Enter scores'!$B847-'2. Enter scores'!BH847,"")</f>
        <v/>
      </c>
      <c r="BJ843" s="125" t="str">
        <f>IF('2. Enter scores'!BI847&lt;&gt;"",'2. Enter scores'!$B847-'2. Enter scores'!BI847,"")</f>
        <v/>
      </c>
      <c r="BK843" s="125" t="str">
        <f>IF('2. Enter scores'!BJ847&lt;&gt;"",'2. Enter scores'!$B847-'2. Enter scores'!BJ847,"")</f>
        <v/>
      </c>
      <c r="BL843" s="125" t="str">
        <f>IF('2. Enter scores'!BK847&lt;&gt;"",'2. Enter scores'!$B847-'2. Enter scores'!BK847,"")</f>
        <v/>
      </c>
      <c r="BM843" s="125" t="str">
        <f>IF('2. Enter scores'!BL847&lt;&gt;"",'2. Enter scores'!$B847-'2. Enter scores'!BL847,"")</f>
        <v/>
      </c>
      <c r="BN843" s="125" t="str">
        <f>IF('2. Enter scores'!BM847&lt;&gt;"",'2. Enter scores'!$B847-'2. Enter scores'!BM847,"")</f>
        <v/>
      </c>
      <c r="BO843" s="125" t="str">
        <f>IF('2. Enter scores'!BN847&lt;&gt;"",'2. Enter scores'!$B847-'2. Enter scores'!BN847,"")</f>
        <v/>
      </c>
      <c r="BP843" s="108">
        <v>1000</v>
      </c>
    </row>
    <row r="844" spans="2:68" x14ac:dyDescent="0.35">
      <c r="B844" s="125" t="str">
        <f>IF('2. Enter scores'!A848&lt;&gt;"",'2. Enter scores'!A848,"")</f>
        <v/>
      </c>
      <c r="H844" s="125" t="str">
        <f>IF('2. Enter scores'!G848&lt;&gt;"",'2. Enter scores'!$B848-'2. Enter scores'!G848,"")</f>
        <v/>
      </c>
      <c r="I844" s="125" t="str">
        <f>IF('2. Enter scores'!H848&lt;&gt;"",'2. Enter scores'!$B848-'2. Enter scores'!H848,"")</f>
        <v/>
      </c>
      <c r="J844" s="125" t="str">
        <f>IF('2. Enter scores'!I848&lt;&gt;"",'2. Enter scores'!$B848-'2. Enter scores'!I848,"")</f>
        <v/>
      </c>
      <c r="K844" s="125" t="str">
        <f>IF('2. Enter scores'!J848&lt;&gt;"",'2. Enter scores'!$B848-'2. Enter scores'!J848,"")</f>
        <v/>
      </c>
      <c r="L844" s="125" t="str">
        <f>IF('2. Enter scores'!K848&lt;&gt;"",'2. Enter scores'!$B848-'2. Enter scores'!K848,"")</f>
        <v/>
      </c>
      <c r="M844" s="125" t="str">
        <f>IF('2. Enter scores'!L848&lt;&gt;"",'2. Enter scores'!$B848-'2. Enter scores'!L848,"")</f>
        <v/>
      </c>
      <c r="N844" s="125" t="str">
        <f>IF('2. Enter scores'!M848&lt;&gt;"",'2. Enter scores'!$B848-'2. Enter scores'!M848,"")</f>
        <v/>
      </c>
      <c r="O844" s="125" t="str">
        <f>IF('2. Enter scores'!N848&lt;&gt;"",'2. Enter scores'!$B848-'2. Enter scores'!N848,"")</f>
        <v/>
      </c>
      <c r="P844" s="125" t="str">
        <f>IF('2. Enter scores'!O848&lt;&gt;"",'2. Enter scores'!$B848-'2. Enter scores'!O848,"")</f>
        <v/>
      </c>
      <c r="Q844" s="125" t="str">
        <f>IF('2. Enter scores'!P848&lt;&gt;"",'2. Enter scores'!$B848-'2. Enter scores'!P848,"")</f>
        <v/>
      </c>
      <c r="R844" s="125" t="str">
        <f>IF('2. Enter scores'!Q848&lt;&gt;"",'2. Enter scores'!$B848-'2. Enter scores'!Q848,"")</f>
        <v/>
      </c>
      <c r="S844" s="125" t="str">
        <f>IF('2. Enter scores'!R848&lt;&gt;"",'2. Enter scores'!$B848-'2. Enter scores'!R848,"")</f>
        <v/>
      </c>
      <c r="T844" s="125" t="str">
        <f>IF('2. Enter scores'!S848&lt;&gt;"",'2. Enter scores'!$B848-'2. Enter scores'!S848,"")</f>
        <v/>
      </c>
      <c r="U844" s="125" t="str">
        <f>IF('2. Enter scores'!T848&lt;&gt;"",'2. Enter scores'!$B848-'2. Enter scores'!T848,"")</f>
        <v/>
      </c>
      <c r="V844" s="125" t="str">
        <f>IF('2. Enter scores'!U848&lt;&gt;"",'2. Enter scores'!$B848-'2. Enter scores'!U848,"")</f>
        <v/>
      </c>
      <c r="W844" s="125" t="str">
        <f>IF('2. Enter scores'!V848&lt;&gt;"",'2. Enter scores'!$B848-'2. Enter scores'!V848,"")</f>
        <v/>
      </c>
      <c r="X844" s="125" t="str">
        <f>IF('2. Enter scores'!W848&lt;&gt;"",'2. Enter scores'!$B848-'2. Enter scores'!W848,"")</f>
        <v/>
      </c>
      <c r="Y844" s="125" t="str">
        <f>IF('2. Enter scores'!X848&lt;&gt;"",'2. Enter scores'!$B848-'2. Enter scores'!X848,"")</f>
        <v/>
      </c>
      <c r="Z844" s="125" t="str">
        <f>IF('2. Enter scores'!Y848&lt;&gt;"",'2. Enter scores'!$B848-'2. Enter scores'!Y848,"")</f>
        <v/>
      </c>
      <c r="AA844" s="125" t="str">
        <f>IF('2. Enter scores'!Z848&lt;&gt;"",'2. Enter scores'!$B848-'2. Enter scores'!Z848,"")</f>
        <v/>
      </c>
      <c r="AB844" s="125" t="str">
        <f>IF('2. Enter scores'!AA848&lt;&gt;"",'2. Enter scores'!$B848-'2. Enter scores'!AA848,"")</f>
        <v/>
      </c>
      <c r="AC844" s="125" t="str">
        <f>IF('2. Enter scores'!AB848&lt;&gt;"",'2. Enter scores'!$B848-'2. Enter scores'!AB848,"")</f>
        <v/>
      </c>
      <c r="AD844" s="125" t="str">
        <f>IF('2. Enter scores'!AC848&lt;&gt;"",'2. Enter scores'!$B848-'2. Enter scores'!AC848,"")</f>
        <v/>
      </c>
      <c r="AE844" s="125" t="str">
        <f>IF('2. Enter scores'!AD848&lt;&gt;"",'2. Enter scores'!$B848-'2. Enter scores'!AD848,"")</f>
        <v/>
      </c>
      <c r="AF844" s="125" t="str">
        <f>IF('2. Enter scores'!AE848&lt;&gt;"",'2. Enter scores'!$B848-'2. Enter scores'!AE848,"")</f>
        <v/>
      </c>
      <c r="AG844" s="125" t="str">
        <f>IF('2. Enter scores'!AF848&lt;&gt;"",'2. Enter scores'!$B848-'2. Enter scores'!AF848,"")</f>
        <v/>
      </c>
      <c r="AH844" s="125" t="str">
        <f>IF('2. Enter scores'!AG848&lt;&gt;"",'2. Enter scores'!$B848-'2. Enter scores'!AG848,"")</f>
        <v/>
      </c>
      <c r="AI844" s="125" t="str">
        <f>IF('2. Enter scores'!AH848&lt;&gt;"",'2. Enter scores'!$B848-'2. Enter scores'!AH848,"")</f>
        <v/>
      </c>
      <c r="AJ844" s="125" t="str">
        <f>IF('2. Enter scores'!AI848&lt;&gt;"",'2. Enter scores'!$B848-'2. Enter scores'!AI848,"")</f>
        <v/>
      </c>
      <c r="AK844" s="125" t="str">
        <f>IF('2. Enter scores'!AJ848&lt;&gt;"",'2. Enter scores'!$B848-'2. Enter scores'!AJ848,"")</f>
        <v/>
      </c>
      <c r="AL844" s="125" t="str">
        <f>IF('2. Enter scores'!AK848&lt;&gt;"",'2. Enter scores'!$B848-'2. Enter scores'!AK848,"")</f>
        <v/>
      </c>
      <c r="AM844" s="125" t="str">
        <f>IF('2. Enter scores'!AL848&lt;&gt;"",'2. Enter scores'!$B848-'2. Enter scores'!AL848,"")</f>
        <v/>
      </c>
      <c r="AN844" s="125" t="str">
        <f>IF('2. Enter scores'!AM848&lt;&gt;"",'2. Enter scores'!$B848-'2. Enter scores'!AM848,"")</f>
        <v/>
      </c>
      <c r="AO844" s="125" t="str">
        <f>IF('2. Enter scores'!AN848&lt;&gt;"",'2. Enter scores'!$B848-'2. Enter scores'!AN848,"")</f>
        <v/>
      </c>
      <c r="AP844" s="125" t="str">
        <f>IF('2. Enter scores'!AO848&lt;&gt;"",'2. Enter scores'!$B848-'2. Enter scores'!AO848,"")</f>
        <v/>
      </c>
      <c r="AQ844" s="125" t="str">
        <f>IF('2. Enter scores'!AP848&lt;&gt;"",'2. Enter scores'!$B848-'2. Enter scores'!AP848,"")</f>
        <v/>
      </c>
      <c r="AR844" s="125" t="str">
        <f>IF('2. Enter scores'!AQ848&lt;&gt;"",'2. Enter scores'!$B848-'2. Enter scores'!AQ848,"")</f>
        <v/>
      </c>
      <c r="AS844" s="125" t="str">
        <f>IF('2. Enter scores'!AR848&lt;&gt;"",'2. Enter scores'!$B848-'2. Enter scores'!AR848,"")</f>
        <v/>
      </c>
      <c r="AT844" s="125" t="str">
        <f>IF('2. Enter scores'!AS848&lt;&gt;"",'2. Enter scores'!$B848-'2. Enter scores'!AS848,"")</f>
        <v/>
      </c>
      <c r="AU844" s="125" t="str">
        <f>IF('2. Enter scores'!AT848&lt;&gt;"",'2. Enter scores'!$B848-'2. Enter scores'!AT848,"")</f>
        <v/>
      </c>
      <c r="AV844" s="125" t="str">
        <f>IF('2. Enter scores'!AU848&lt;&gt;"",'2. Enter scores'!$B848-'2. Enter scores'!AU848,"")</f>
        <v/>
      </c>
      <c r="AW844" s="125" t="str">
        <f>IF('2. Enter scores'!AV848&lt;&gt;"",'2. Enter scores'!$B848-'2. Enter scores'!AV848,"")</f>
        <v/>
      </c>
      <c r="AX844" s="125" t="str">
        <f>IF('2. Enter scores'!AW848&lt;&gt;"",'2. Enter scores'!$B848-'2. Enter scores'!AW848,"")</f>
        <v/>
      </c>
      <c r="AY844" s="125" t="str">
        <f>IF('2. Enter scores'!AX848&lt;&gt;"",'2. Enter scores'!$B848-'2. Enter scores'!AX848,"")</f>
        <v/>
      </c>
      <c r="AZ844" s="125" t="str">
        <f>IF('2. Enter scores'!AY848&lt;&gt;"",'2. Enter scores'!$B848-'2. Enter scores'!AY848,"")</f>
        <v/>
      </c>
      <c r="BA844" s="125" t="str">
        <f>IF('2. Enter scores'!AZ848&lt;&gt;"",'2. Enter scores'!$B848-'2. Enter scores'!AZ848,"")</f>
        <v/>
      </c>
      <c r="BB844" s="125" t="str">
        <f>IF('2. Enter scores'!BA848&lt;&gt;"",'2. Enter scores'!$B848-'2. Enter scores'!BA848,"")</f>
        <v/>
      </c>
      <c r="BC844" s="125" t="str">
        <f>IF('2. Enter scores'!BB848&lt;&gt;"",'2. Enter scores'!$B848-'2. Enter scores'!BB848,"")</f>
        <v/>
      </c>
      <c r="BD844" s="125" t="str">
        <f>IF('2. Enter scores'!BC848&lt;&gt;"",'2. Enter scores'!$B848-'2. Enter scores'!BC848,"")</f>
        <v/>
      </c>
      <c r="BE844" s="125" t="str">
        <f>IF('2. Enter scores'!BD848&lt;&gt;"",'2. Enter scores'!$B848-'2. Enter scores'!BD848,"")</f>
        <v/>
      </c>
      <c r="BF844" s="125" t="str">
        <f>IF('2. Enter scores'!BE848&lt;&gt;"",'2. Enter scores'!$B848-'2. Enter scores'!BE848,"")</f>
        <v/>
      </c>
      <c r="BG844" s="125" t="str">
        <f>IF('2. Enter scores'!BF848&lt;&gt;"",'2. Enter scores'!$B848-'2. Enter scores'!BF848,"")</f>
        <v/>
      </c>
      <c r="BH844" s="125" t="str">
        <f>IF('2. Enter scores'!BG848&lt;&gt;"",'2. Enter scores'!$B848-'2. Enter scores'!BG848,"")</f>
        <v/>
      </c>
      <c r="BI844" s="125" t="str">
        <f>IF('2. Enter scores'!BH848&lt;&gt;"",'2. Enter scores'!$B848-'2. Enter scores'!BH848,"")</f>
        <v/>
      </c>
      <c r="BJ844" s="125" t="str">
        <f>IF('2. Enter scores'!BI848&lt;&gt;"",'2. Enter scores'!$B848-'2. Enter scores'!BI848,"")</f>
        <v/>
      </c>
      <c r="BK844" s="125" t="str">
        <f>IF('2. Enter scores'!BJ848&lt;&gt;"",'2. Enter scores'!$B848-'2. Enter scores'!BJ848,"")</f>
        <v/>
      </c>
      <c r="BL844" s="125" t="str">
        <f>IF('2. Enter scores'!BK848&lt;&gt;"",'2. Enter scores'!$B848-'2. Enter scores'!BK848,"")</f>
        <v/>
      </c>
      <c r="BM844" s="125" t="str">
        <f>IF('2. Enter scores'!BL848&lt;&gt;"",'2. Enter scores'!$B848-'2. Enter scores'!BL848,"")</f>
        <v/>
      </c>
      <c r="BN844" s="125" t="str">
        <f>IF('2. Enter scores'!BM848&lt;&gt;"",'2. Enter scores'!$B848-'2. Enter scores'!BM848,"")</f>
        <v/>
      </c>
      <c r="BO844" s="125" t="str">
        <f>IF('2. Enter scores'!BN848&lt;&gt;"",'2. Enter scores'!$B848-'2. Enter scores'!BN848,"")</f>
        <v/>
      </c>
      <c r="BP844" s="108">
        <v>1000</v>
      </c>
    </row>
    <row r="845" spans="2:68" x14ac:dyDescent="0.35">
      <c r="B845" s="125" t="str">
        <f>IF('2. Enter scores'!A849&lt;&gt;"",'2. Enter scores'!A849,"")</f>
        <v/>
      </c>
      <c r="H845" s="125" t="str">
        <f>IF('2. Enter scores'!G849&lt;&gt;"",'2. Enter scores'!$B849-'2. Enter scores'!G849,"")</f>
        <v/>
      </c>
      <c r="I845" s="125" t="str">
        <f>IF('2. Enter scores'!H849&lt;&gt;"",'2. Enter scores'!$B849-'2. Enter scores'!H849,"")</f>
        <v/>
      </c>
      <c r="J845" s="125" t="str">
        <f>IF('2. Enter scores'!I849&lt;&gt;"",'2. Enter scores'!$B849-'2. Enter scores'!I849,"")</f>
        <v/>
      </c>
      <c r="K845" s="125" t="str">
        <f>IF('2. Enter scores'!J849&lt;&gt;"",'2. Enter scores'!$B849-'2. Enter scores'!J849,"")</f>
        <v/>
      </c>
      <c r="L845" s="125" t="str">
        <f>IF('2. Enter scores'!K849&lt;&gt;"",'2. Enter scores'!$B849-'2. Enter scores'!K849,"")</f>
        <v/>
      </c>
      <c r="M845" s="125" t="str">
        <f>IF('2. Enter scores'!L849&lt;&gt;"",'2. Enter scores'!$B849-'2. Enter scores'!L849,"")</f>
        <v/>
      </c>
      <c r="N845" s="125" t="str">
        <f>IF('2. Enter scores'!M849&lt;&gt;"",'2. Enter scores'!$B849-'2. Enter scores'!M849,"")</f>
        <v/>
      </c>
      <c r="O845" s="125" t="str">
        <f>IF('2. Enter scores'!N849&lt;&gt;"",'2. Enter scores'!$B849-'2. Enter scores'!N849,"")</f>
        <v/>
      </c>
      <c r="P845" s="125" t="str">
        <f>IF('2. Enter scores'!O849&lt;&gt;"",'2. Enter scores'!$B849-'2. Enter scores'!O849,"")</f>
        <v/>
      </c>
      <c r="Q845" s="125" t="str">
        <f>IF('2. Enter scores'!P849&lt;&gt;"",'2. Enter scores'!$B849-'2. Enter scores'!P849,"")</f>
        <v/>
      </c>
      <c r="R845" s="125" t="str">
        <f>IF('2. Enter scores'!Q849&lt;&gt;"",'2. Enter scores'!$B849-'2. Enter scores'!Q849,"")</f>
        <v/>
      </c>
      <c r="S845" s="125" t="str">
        <f>IF('2. Enter scores'!R849&lt;&gt;"",'2. Enter scores'!$B849-'2. Enter scores'!R849,"")</f>
        <v/>
      </c>
      <c r="T845" s="125" t="str">
        <f>IF('2. Enter scores'!S849&lt;&gt;"",'2. Enter scores'!$B849-'2. Enter scores'!S849,"")</f>
        <v/>
      </c>
      <c r="U845" s="125" t="str">
        <f>IF('2. Enter scores'!T849&lt;&gt;"",'2. Enter scores'!$B849-'2. Enter scores'!T849,"")</f>
        <v/>
      </c>
      <c r="V845" s="125" t="str">
        <f>IF('2. Enter scores'!U849&lt;&gt;"",'2. Enter scores'!$B849-'2. Enter scores'!U849,"")</f>
        <v/>
      </c>
      <c r="W845" s="125" t="str">
        <f>IF('2. Enter scores'!V849&lt;&gt;"",'2. Enter scores'!$B849-'2. Enter scores'!V849,"")</f>
        <v/>
      </c>
      <c r="X845" s="125" t="str">
        <f>IF('2. Enter scores'!W849&lt;&gt;"",'2. Enter scores'!$B849-'2. Enter scores'!W849,"")</f>
        <v/>
      </c>
      <c r="Y845" s="125" t="str">
        <f>IF('2. Enter scores'!X849&lt;&gt;"",'2. Enter scores'!$B849-'2. Enter scores'!X849,"")</f>
        <v/>
      </c>
      <c r="Z845" s="125" t="str">
        <f>IF('2. Enter scores'!Y849&lt;&gt;"",'2. Enter scores'!$B849-'2. Enter scores'!Y849,"")</f>
        <v/>
      </c>
      <c r="AA845" s="125" t="str">
        <f>IF('2. Enter scores'!Z849&lt;&gt;"",'2. Enter scores'!$B849-'2. Enter scores'!Z849,"")</f>
        <v/>
      </c>
      <c r="AB845" s="125" t="str">
        <f>IF('2. Enter scores'!AA849&lt;&gt;"",'2. Enter scores'!$B849-'2. Enter scores'!AA849,"")</f>
        <v/>
      </c>
      <c r="AC845" s="125" t="str">
        <f>IF('2. Enter scores'!AB849&lt;&gt;"",'2. Enter scores'!$B849-'2. Enter scores'!AB849,"")</f>
        <v/>
      </c>
      <c r="AD845" s="125" t="str">
        <f>IF('2. Enter scores'!AC849&lt;&gt;"",'2. Enter scores'!$B849-'2. Enter scores'!AC849,"")</f>
        <v/>
      </c>
      <c r="AE845" s="125" t="str">
        <f>IF('2. Enter scores'!AD849&lt;&gt;"",'2. Enter scores'!$B849-'2. Enter scores'!AD849,"")</f>
        <v/>
      </c>
      <c r="AF845" s="125" t="str">
        <f>IF('2. Enter scores'!AE849&lt;&gt;"",'2. Enter scores'!$B849-'2. Enter scores'!AE849,"")</f>
        <v/>
      </c>
      <c r="AG845" s="125" t="str">
        <f>IF('2. Enter scores'!AF849&lt;&gt;"",'2. Enter scores'!$B849-'2. Enter scores'!AF849,"")</f>
        <v/>
      </c>
      <c r="AH845" s="125" t="str">
        <f>IF('2. Enter scores'!AG849&lt;&gt;"",'2. Enter scores'!$B849-'2. Enter scores'!AG849,"")</f>
        <v/>
      </c>
      <c r="AI845" s="125" t="str">
        <f>IF('2. Enter scores'!AH849&lt;&gt;"",'2. Enter scores'!$B849-'2. Enter scores'!AH849,"")</f>
        <v/>
      </c>
      <c r="AJ845" s="125" t="str">
        <f>IF('2. Enter scores'!AI849&lt;&gt;"",'2. Enter scores'!$B849-'2. Enter scores'!AI849,"")</f>
        <v/>
      </c>
      <c r="AK845" s="125" t="str">
        <f>IF('2. Enter scores'!AJ849&lt;&gt;"",'2. Enter scores'!$B849-'2. Enter scores'!AJ849,"")</f>
        <v/>
      </c>
      <c r="AL845" s="125" t="str">
        <f>IF('2. Enter scores'!AK849&lt;&gt;"",'2. Enter scores'!$B849-'2. Enter scores'!AK849,"")</f>
        <v/>
      </c>
      <c r="AM845" s="125" t="str">
        <f>IF('2. Enter scores'!AL849&lt;&gt;"",'2. Enter scores'!$B849-'2. Enter scores'!AL849,"")</f>
        <v/>
      </c>
      <c r="AN845" s="125" t="str">
        <f>IF('2. Enter scores'!AM849&lt;&gt;"",'2. Enter scores'!$B849-'2. Enter scores'!AM849,"")</f>
        <v/>
      </c>
      <c r="AO845" s="125" t="str">
        <f>IF('2. Enter scores'!AN849&lt;&gt;"",'2. Enter scores'!$B849-'2. Enter scores'!AN849,"")</f>
        <v/>
      </c>
      <c r="AP845" s="125" t="str">
        <f>IF('2. Enter scores'!AO849&lt;&gt;"",'2. Enter scores'!$B849-'2. Enter scores'!AO849,"")</f>
        <v/>
      </c>
      <c r="AQ845" s="125" t="str">
        <f>IF('2. Enter scores'!AP849&lt;&gt;"",'2. Enter scores'!$B849-'2. Enter scores'!AP849,"")</f>
        <v/>
      </c>
      <c r="AR845" s="125" t="str">
        <f>IF('2. Enter scores'!AQ849&lt;&gt;"",'2. Enter scores'!$B849-'2. Enter scores'!AQ849,"")</f>
        <v/>
      </c>
      <c r="AS845" s="125" t="str">
        <f>IF('2. Enter scores'!AR849&lt;&gt;"",'2. Enter scores'!$B849-'2. Enter scores'!AR849,"")</f>
        <v/>
      </c>
      <c r="AT845" s="125" t="str">
        <f>IF('2. Enter scores'!AS849&lt;&gt;"",'2. Enter scores'!$B849-'2. Enter scores'!AS849,"")</f>
        <v/>
      </c>
      <c r="AU845" s="125" t="str">
        <f>IF('2. Enter scores'!AT849&lt;&gt;"",'2. Enter scores'!$B849-'2. Enter scores'!AT849,"")</f>
        <v/>
      </c>
      <c r="AV845" s="125" t="str">
        <f>IF('2. Enter scores'!AU849&lt;&gt;"",'2. Enter scores'!$B849-'2. Enter scores'!AU849,"")</f>
        <v/>
      </c>
      <c r="AW845" s="125" t="str">
        <f>IF('2. Enter scores'!AV849&lt;&gt;"",'2. Enter scores'!$B849-'2. Enter scores'!AV849,"")</f>
        <v/>
      </c>
      <c r="AX845" s="125" t="str">
        <f>IF('2. Enter scores'!AW849&lt;&gt;"",'2. Enter scores'!$B849-'2. Enter scores'!AW849,"")</f>
        <v/>
      </c>
      <c r="AY845" s="125" t="str">
        <f>IF('2. Enter scores'!AX849&lt;&gt;"",'2. Enter scores'!$B849-'2. Enter scores'!AX849,"")</f>
        <v/>
      </c>
      <c r="AZ845" s="125" t="str">
        <f>IF('2. Enter scores'!AY849&lt;&gt;"",'2. Enter scores'!$B849-'2. Enter scores'!AY849,"")</f>
        <v/>
      </c>
      <c r="BA845" s="125" t="str">
        <f>IF('2. Enter scores'!AZ849&lt;&gt;"",'2. Enter scores'!$B849-'2. Enter scores'!AZ849,"")</f>
        <v/>
      </c>
      <c r="BB845" s="125" t="str">
        <f>IF('2. Enter scores'!BA849&lt;&gt;"",'2. Enter scores'!$B849-'2. Enter scores'!BA849,"")</f>
        <v/>
      </c>
      <c r="BC845" s="125" t="str">
        <f>IF('2. Enter scores'!BB849&lt;&gt;"",'2. Enter scores'!$B849-'2. Enter scores'!BB849,"")</f>
        <v/>
      </c>
      <c r="BD845" s="125" t="str">
        <f>IF('2. Enter scores'!BC849&lt;&gt;"",'2. Enter scores'!$B849-'2. Enter scores'!BC849,"")</f>
        <v/>
      </c>
      <c r="BE845" s="125" t="str">
        <f>IF('2. Enter scores'!BD849&lt;&gt;"",'2. Enter scores'!$B849-'2. Enter scores'!BD849,"")</f>
        <v/>
      </c>
      <c r="BF845" s="125" t="str">
        <f>IF('2. Enter scores'!BE849&lt;&gt;"",'2. Enter scores'!$B849-'2. Enter scores'!BE849,"")</f>
        <v/>
      </c>
      <c r="BG845" s="125" t="str">
        <f>IF('2. Enter scores'!BF849&lt;&gt;"",'2. Enter scores'!$B849-'2. Enter scores'!BF849,"")</f>
        <v/>
      </c>
      <c r="BH845" s="125" t="str">
        <f>IF('2. Enter scores'!BG849&lt;&gt;"",'2. Enter scores'!$B849-'2. Enter scores'!BG849,"")</f>
        <v/>
      </c>
      <c r="BI845" s="125" t="str">
        <f>IF('2. Enter scores'!BH849&lt;&gt;"",'2. Enter scores'!$B849-'2. Enter scores'!BH849,"")</f>
        <v/>
      </c>
      <c r="BJ845" s="125" t="str">
        <f>IF('2. Enter scores'!BI849&lt;&gt;"",'2. Enter scores'!$B849-'2. Enter scores'!BI849,"")</f>
        <v/>
      </c>
      <c r="BK845" s="125" t="str">
        <f>IF('2. Enter scores'!BJ849&lt;&gt;"",'2. Enter scores'!$B849-'2. Enter scores'!BJ849,"")</f>
        <v/>
      </c>
      <c r="BL845" s="125" t="str">
        <f>IF('2. Enter scores'!BK849&lt;&gt;"",'2. Enter scores'!$B849-'2. Enter scores'!BK849,"")</f>
        <v/>
      </c>
      <c r="BM845" s="125" t="str">
        <f>IF('2. Enter scores'!BL849&lt;&gt;"",'2. Enter scores'!$B849-'2. Enter scores'!BL849,"")</f>
        <v/>
      </c>
      <c r="BN845" s="125" t="str">
        <f>IF('2. Enter scores'!BM849&lt;&gt;"",'2. Enter scores'!$B849-'2. Enter scores'!BM849,"")</f>
        <v/>
      </c>
      <c r="BO845" s="125" t="str">
        <f>IF('2. Enter scores'!BN849&lt;&gt;"",'2. Enter scores'!$B849-'2. Enter scores'!BN849,"")</f>
        <v/>
      </c>
      <c r="BP845" s="108">
        <v>1000</v>
      </c>
    </row>
    <row r="846" spans="2:68" x14ac:dyDescent="0.35">
      <c r="B846" s="125" t="str">
        <f>IF('2. Enter scores'!A850&lt;&gt;"",'2. Enter scores'!A850,"")</f>
        <v/>
      </c>
      <c r="H846" s="125" t="str">
        <f>IF('2. Enter scores'!G850&lt;&gt;"",'2. Enter scores'!$B850-'2. Enter scores'!G850,"")</f>
        <v/>
      </c>
      <c r="I846" s="125" t="str">
        <f>IF('2. Enter scores'!H850&lt;&gt;"",'2. Enter scores'!$B850-'2. Enter scores'!H850,"")</f>
        <v/>
      </c>
      <c r="J846" s="125" t="str">
        <f>IF('2. Enter scores'!I850&lt;&gt;"",'2. Enter scores'!$B850-'2. Enter scores'!I850,"")</f>
        <v/>
      </c>
      <c r="K846" s="125" t="str">
        <f>IF('2. Enter scores'!J850&lt;&gt;"",'2. Enter scores'!$B850-'2. Enter scores'!J850,"")</f>
        <v/>
      </c>
      <c r="L846" s="125" t="str">
        <f>IF('2. Enter scores'!K850&lt;&gt;"",'2. Enter scores'!$B850-'2. Enter scores'!K850,"")</f>
        <v/>
      </c>
      <c r="M846" s="125" t="str">
        <f>IF('2. Enter scores'!L850&lt;&gt;"",'2. Enter scores'!$B850-'2. Enter scores'!L850,"")</f>
        <v/>
      </c>
      <c r="N846" s="125" t="str">
        <f>IF('2. Enter scores'!M850&lt;&gt;"",'2. Enter scores'!$B850-'2. Enter scores'!M850,"")</f>
        <v/>
      </c>
      <c r="O846" s="125" t="str">
        <f>IF('2. Enter scores'!N850&lt;&gt;"",'2. Enter scores'!$B850-'2. Enter scores'!N850,"")</f>
        <v/>
      </c>
      <c r="P846" s="125" t="str">
        <f>IF('2. Enter scores'!O850&lt;&gt;"",'2. Enter scores'!$B850-'2. Enter scores'!O850,"")</f>
        <v/>
      </c>
      <c r="Q846" s="125" t="str">
        <f>IF('2. Enter scores'!P850&lt;&gt;"",'2. Enter scores'!$B850-'2. Enter scores'!P850,"")</f>
        <v/>
      </c>
      <c r="R846" s="125" t="str">
        <f>IF('2. Enter scores'!Q850&lt;&gt;"",'2. Enter scores'!$B850-'2. Enter scores'!Q850,"")</f>
        <v/>
      </c>
      <c r="S846" s="125" t="str">
        <f>IF('2. Enter scores'!R850&lt;&gt;"",'2. Enter scores'!$B850-'2. Enter scores'!R850,"")</f>
        <v/>
      </c>
      <c r="T846" s="125" t="str">
        <f>IF('2. Enter scores'!S850&lt;&gt;"",'2. Enter scores'!$B850-'2. Enter scores'!S850,"")</f>
        <v/>
      </c>
      <c r="U846" s="125" t="str">
        <f>IF('2. Enter scores'!T850&lt;&gt;"",'2. Enter scores'!$B850-'2. Enter scores'!T850,"")</f>
        <v/>
      </c>
      <c r="V846" s="125" t="str">
        <f>IF('2. Enter scores'!U850&lt;&gt;"",'2. Enter scores'!$B850-'2. Enter scores'!U850,"")</f>
        <v/>
      </c>
      <c r="W846" s="125" t="str">
        <f>IF('2. Enter scores'!V850&lt;&gt;"",'2. Enter scores'!$B850-'2. Enter scores'!V850,"")</f>
        <v/>
      </c>
      <c r="X846" s="125" t="str">
        <f>IF('2. Enter scores'!W850&lt;&gt;"",'2. Enter scores'!$B850-'2. Enter scores'!W850,"")</f>
        <v/>
      </c>
      <c r="Y846" s="125" t="str">
        <f>IF('2. Enter scores'!X850&lt;&gt;"",'2. Enter scores'!$B850-'2. Enter scores'!X850,"")</f>
        <v/>
      </c>
      <c r="Z846" s="125" t="str">
        <f>IF('2. Enter scores'!Y850&lt;&gt;"",'2. Enter scores'!$B850-'2. Enter scores'!Y850,"")</f>
        <v/>
      </c>
      <c r="AA846" s="125" t="str">
        <f>IF('2. Enter scores'!Z850&lt;&gt;"",'2. Enter scores'!$B850-'2. Enter scores'!Z850,"")</f>
        <v/>
      </c>
      <c r="AB846" s="125" t="str">
        <f>IF('2. Enter scores'!AA850&lt;&gt;"",'2. Enter scores'!$B850-'2. Enter scores'!AA850,"")</f>
        <v/>
      </c>
      <c r="AC846" s="125" t="str">
        <f>IF('2. Enter scores'!AB850&lt;&gt;"",'2. Enter scores'!$B850-'2. Enter scores'!AB850,"")</f>
        <v/>
      </c>
      <c r="AD846" s="125" t="str">
        <f>IF('2. Enter scores'!AC850&lt;&gt;"",'2. Enter scores'!$B850-'2. Enter scores'!AC850,"")</f>
        <v/>
      </c>
      <c r="AE846" s="125" t="str">
        <f>IF('2. Enter scores'!AD850&lt;&gt;"",'2. Enter scores'!$B850-'2. Enter scores'!AD850,"")</f>
        <v/>
      </c>
      <c r="AF846" s="125" t="str">
        <f>IF('2. Enter scores'!AE850&lt;&gt;"",'2. Enter scores'!$B850-'2. Enter scores'!AE850,"")</f>
        <v/>
      </c>
      <c r="AG846" s="125" t="str">
        <f>IF('2. Enter scores'!AF850&lt;&gt;"",'2. Enter scores'!$B850-'2. Enter scores'!AF850,"")</f>
        <v/>
      </c>
      <c r="AH846" s="125" t="str">
        <f>IF('2. Enter scores'!AG850&lt;&gt;"",'2. Enter scores'!$B850-'2. Enter scores'!AG850,"")</f>
        <v/>
      </c>
      <c r="AI846" s="125" t="str">
        <f>IF('2. Enter scores'!AH850&lt;&gt;"",'2. Enter scores'!$B850-'2. Enter scores'!AH850,"")</f>
        <v/>
      </c>
      <c r="AJ846" s="125" t="str">
        <f>IF('2. Enter scores'!AI850&lt;&gt;"",'2. Enter scores'!$B850-'2. Enter scores'!AI850,"")</f>
        <v/>
      </c>
      <c r="AK846" s="125" t="str">
        <f>IF('2. Enter scores'!AJ850&lt;&gt;"",'2. Enter scores'!$B850-'2. Enter scores'!AJ850,"")</f>
        <v/>
      </c>
      <c r="AL846" s="125" t="str">
        <f>IF('2. Enter scores'!AK850&lt;&gt;"",'2. Enter scores'!$B850-'2. Enter scores'!AK850,"")</f>
        <v/>
      </c>
      <c r="AM846" s="125" t="str">
        <f>IF('2. Enter scores'!AL850&lt;&gt;"",'2. Enter scores'!$B850-'2. Enter scores'!AL850,"")</f>
        <v/>
      </c>
      <c r="AN846" s="125" t="str">
        <f>IF('2. Enter scores'!AM850&lt;&gt;"",'2. Enter scores'!$B850-'2. Enter scores'!AM850,"")</f>
        <v/>
      </c>
      <c r="AO846" s="125" t="str">
        <f>IF('2. Enter scores'!AN850&lt;&gt;"",'2. Enter scores'!$B850-'2. Enter scores'!AN850,"")</f>
        <v/>
      </c>
      <c r="AP846" s="125" t="str">
        <f>IF('2. Enter scores'!AO850&lt;&gt;"",'2. Enter scores'!$B850-'2. Enter scores'!AO850,"")</f>
        <v/>
      </c>
      <c r="AQ846" s="125" t="str">
        <f>IF('2. Enter scores'!AP850&lt;&gt;"",'2. Enter scores'!$B850-'2. Enter scores'!AP850,"")</f>
        <v/>
      </c>
      <c r="AR846" s="125" t="str">
        <f>IF('2. Enter scores'!AQ850&lt;&gt;"",'2. Enter scores'!$B850-'2. Enter scores'!AQ850,"")</f>
        <v/>
      </c>
      <c r="AS846" s="125" t="str">
        <f>IF('2. Enter scores'!AR850&lt;&gt;"",'2. Enter scores'!$B850-'2. Enter scores'!AR850,"")</f>
        <v/>
      </c>
      <c r="AT846" s="125" t="str">
        <f>IF('2. Enter scores'!AS850&lt;&gt;"",'2. Enter scores'!$B850-'2. Enter scores'!AS850,"")</f>
        <v/>
      </c>
      <c r="AU846" s="125" t="str">
        <f>IF('2. Enter scores'!AT850&lt;&gt;"",'2. Enter scores'!$B850-'2. Enter scores'!AT850,"")</f>
        <v/>
      </c>
      <c r="AV846" s="125" t="str">
        <f>IF('2. Enter scores'!AU850&lt;&gt;"",'2. Enter scores'!$B850-'2. Enter scores'!AU850,"")</f>
        <v/>
      </c>
      <c r="AW846" s="125" t="str">
        <f>IF('2. Enter scores'!AV850&lt;&gt;"",'2. Enter scores'!$B850-'2. Enter scores'!AV850,"")</f>
        <v/>
      </c>
      <c r="AX846" s="125" t="str">
        <f>IF('2. Enter scores'!AW850&lt;&gt;"",'2. Enter scores'!$B850-'2. Enter scores'!AW850,"")</f>
        <v/>
      </c>
      <c r="AY846" s="125" t="str">
        <f>IF('2. Enter scores'!AX850&lt;&gt;"",'2. Enter scores'!$B850-'2. Enter scores'!AX850,"")</f>
        <v/>
      </c>
      <c r="AZ846" s="125" t="str">
        <f>IF('2. Enter scores'!AY850&lt;&gt;"",'2. Enter scores'!$B850-'2. Enter scores'!AY850,"")</f>
        <v/>
      </c>
      <c r="BA846" s="125" t="str">
        <f>IF('2. Enter scores'!AZ850&lt;&gt;"",'2. Enter scores'!$B850-'2. Enter scores'!AZ850,"")</f>
        <v/>
      </c>
      <c r="BB846" s="125" t="str">
        <f>IF('2. Enter scores'!BA850&lt;&gt;"",'2. Enter scores'!$B850-'2. Enter scores'!BA850,"")</f>
        <v/>
      </c>
      <c r="BC846" s="125" t="str">
        <f>IF('2. Enter scores'!BB850&lt;&gt;"",'2. Enter scores'!$B850-'2. Enter scores'!BB850,"")</f>
        <v/>
      </c>
      <c r="BD846" s="125" t="str">
        <f>IF('2. Enter scores'!BC850&lt;&gt;"",'2. Enter scores'!$B850-'2. Enter scores'!BC850,"")</f>
        <v/>
      </c>
      <c r="BE846" s="125" t="str">
        <f>IF('2. Enter scores'!BD850&lt;&gt;"",'2. Enter scores'!$B850-'2. Enter scores'!BD850,"")</f>
        <v/>
      </c>
      <c r="BF846" s="125" t="str">
        <f>IF('2. Enter scores'!BE850&lt;&gt;"",'2. Enter scores'!$B850-'2. Enter scores'!BE850,"")</f>
        <v/>
      </c>
      <c r="BG846" s="125" t="str">
        <f>IF('2. Enter scores'!BF850&lt;&gt;"",'2. Enter scores'!$B850-'2. Enter scores'!BF850,"")</f>
        <v/>
      </c>
      <c r="BH846" s="125" t="str">
        <f>IF('2. Enter scores'!BG850&lt;&gt;"",'2. Enter scores'!$B850-'2. Enter scores'!BG850,"")</f>
        <v/>
      </c>
      <c r="BI846" s="125" t="str">
        <f>IF('2. Enter scores'!BH850&lt;&gt;"",'2. Enter scores'!$B850-'2. Enter scores'!BH850,"")</f>
        <v/>
      </c>
      <c r="BJ846" s="125" t="str">
        <f>IF('2. Enter scores'!BI850&lt;&gt;"",'2. Enter scores'!$B850-'2. Enter scores'!BI850,"")</f>
        <v/>
      </c>
      <c r="BK846" s="125" t="str">
        <f>IF('2. Enter scores'!BJ850&lt;&gt;"",'2. Enter scores'!$B850-'2. Enter scores'!BJ850,"")</f>
        <v/>
      </c>
      <c r="BL846" s="125" t="str">
        <f>IF('2. Enter scores'!BK850&lt;&gt;"",'2. Enter scores'!$B850-'2. Enter scores'!BK850,"")</f>
        <v/>
      </c>
      <c r="BM846" s="125" t="str">
        <f>IF('2. Enter scores'!BL850&lt;&gt;"",'2. Enter scores'!$B850-'2. Enter scores'!BL850,"")</f>
        <v/>
      </c>
      <c r="BN846" s="125" t="str">
        <f>IF('2. Enter scores'!BM850&lt;&gt;"",'2. Enter scores'!$B850-'2. Enter scores'!BM850,"")</f>
        <v/>
      </c>
      <c r="BO846" s="125" t="str">
        <f>IF('2. Enter scores'!BN850&lt;&gt;"",'2. Enter scores'!$B850-'2. Enter scores'!BN850,"")</f>
        <v/>
      </c>
      <c r="BP846" s="108">
        <v>1000</v>
      </c>
    </row>
    <row r="847" spans="2:68" x14ac:dyDescent="0.35">
      <c r="B847" s="125" t="str">
        <f>IF('2. Enter scores'!A851&lt;&gt;"",'2. Enter scores'!A851,"")</f>
        <v/>
      </c>
      <c r="H847" s="125" t="str">
        <f>IF('2. Enter scores'!G851&lt;&gt;"",'2. Enter scores'!$B851-'2. Enter scores'!G851,"")</f>
        <v/>
      </c>
      <c r="I847" s="125" t="str">
        <f>IF('2. Enter scores'!H851&lt;&gt;"",'2. Enter scores'!$B851-'2. Enter scores'!H851,"")</f>
        <v/>
      </c>
      <c r="J847" s="125" t="str">
        <f>IF('2. Enter scores'!I851&lt;&gt;"",'2. Enter scores'!$B851-'2. Enter scores'!I851,"")</f>
        <v/>
      </c>
      <c r="K847" s="125" t="str">
        <f>IF('2. Enter scores'!J851&lt;&gt;"",'2. Enter scores'!$B851-'2. Enter scores'!J851,"")</f>
        <v/>
      </c>
      <c r="L847" s="125" t="str">
        <f>IF('2. Enter scores'!K851&lt;&gt;"",'2. Enter scores'!$B851-'2. Enter scores'!K851,"")</f>
        <v/>
      </c>
      <c r="M847" s="125" t="str">
        <f>IF('2. Enter scores'!L851&lt;&gt;"",'2. Enter scores'!$B851-'2. Enter scores'!L851,"")</f>
        <v/>
      </c>
      <c r="N847" s="125" t="str">
        <f>IF('2. Enter scores'!M851&lt;&gt;"",'2. Enter scores'!$B851-'2. Enter scores'!M851,"")</f>
        <v/>
      </c>
      <c r="O847" s="125" t="str">
        <f>IF('2. Enter scores'!N851&lt;&gt;"",'2. Enter scores'!$B851-'2. Enter scores'!N851,"")</f>
        <v/>
      </c>
      <c r="P847" s="125" t="str">
        <f>IF('2. Enter scores'!O851&lt;&gt;"",'2. Enter scores'!$B851-'2. Enter scores'!O851,"")</f>
        <v/>
      </c>
      <c r="Q847" s="125" t="str">
        <f>IF('2. Enter scores'!P851&lt;&gt;"",'2. Enter scores'!$B851-'2. Enter scores'!P851,"")</f>
        <v/>
      </c>
      <c r="R847" s="125" t="str">
        <f>IF('2. Enter scores'!Q851&lt;&gt;"",'2. Enter scores'!$B851-'2. Enter scores'!Q851,"")</f>
        <v/>
      </c>
      <c r="S847" s="125" t="str">
        <f>IF('2. Enter scores'!R851&lt;&gt;"",'2. Enter scores'!$B851-'2. Enter scores'!R851,"")</f>
        <v/>
      </c>
      <c r="T847" s="125" t="str">
        <f>IF('2. Enter scores'!S851&lt;&gt;"",'2. Enter scores'!$B851-'2. Enter scores'!S851,"")</f>
        <v/>
      </c>
      <c r="U847" s="125" t="str">
        <f>IF('2. Enter scores'!T851&lt;&gt;"",'2. Enter scores'!$B851-'2. Enter scores'!T851,"")</f>
        <v/>
      </c>
      <c r="V847" s="125" t="str">
        <f>IF('2. Enter scores'!U851&lt;&gt;"",'2. Enter scores'!$B851-'2. Enter scores'!U851,"")</f>
        <v/>
      </c>
      <c r="W847" s="125" t="str">
        <f>IF('2. Enter scores'!V851&lt;&gt;"",'2. Enter scores'!$B851-'2. Enter scores'!V851,"")</f>
        <v/>
      </c>
      <c r="X847" s="125" t="str">
        <f>IF('2. Enter scores'!W851&lt;&gt;"",'2. Enter scores'!$B851-'2. Enter scores'!W851,"")</f>
        <v/>
      </c>
      <c r="Y847" s="125" t="str">
        <f>IF('2. Enter scores'!X851&lt;&gt;"",'2. Enter scores'!$B851-'2. Enter scores'!X851,"")</f>
        <v/>
      </c>
      <c r="Z847" s="125" t="str">
        <f>IF('2. Enter scores'!Y851&lt;&gt;"",'2. Enter scores'!$B851-'2. Enter scores'!Y851,"")</f>
        <v/>
      </c>
      <c r="AA847" s="125" t="str">
        <f>IF('2. Enter scores'!Z851&lt;&gt;"",'2. Enter scores'!$B851-'2. Enter scores'!Z851,"")</f>
        <v/>
      </c>
      <c r="AB847" s="125" t="str">
        <f>IF('2. Enter scores'!AA851&lt;&gt;"",'2. Enter scores'!$B851-'2. Enter scores'!AA851,"")</f>
        <v/>
      </c>
      <c r="AC847" s="125" t="str">
        <f>IF('2. Enter scores'!AB851&lt;&gt;"",'2. Enter scores'!$B851-'2. Enter scores'!AB851,"")</f>
        <v/>
      </c>
      <c r="AD847" s="125" t="str">
        <f>IF('2. Enter scores'!AC851&lt;&gt;"",'2. Enter scores'!$B851-'2. Enter scores'!AC851,"")</f>
        <v/>
      </c>
      <c r="AE847" s="125" t="str">
        <f>IF('2. Enter scores'!AD851&lt;&gt;"",'2. Enter scores'!$B851-'2. Enter scores'!AD851,"")</f>
        <v/>
      </c>
      <c r="AF847" s="125" t="str">
        <f>IF('2. Enter scores'!AE851&lt;&gt;"",'2. Enter scores'!$B851-'2. Enter scores'!AE851,"")</f>
        <v/>
      </c>
      <c r="AG847" s="125" t="str">
        <f>IF('2. Enter scores'!AF851&lt;&gt;"",'2. Enter scores'!$B851-'2. Enter scores'!AF851,"")</f>
        <v/>
      </c>
      <c r="AH847" s="125" t="str">
        <f>IF('2. Enter scores'!AG851&lt;&gt;"",'2. Enter scores'!$B851-'2. Enter scores'!AG851,"")</f>
        <v/>
      </c>
      <c r="AI847" s="125" t="str">
        <f>IF('2. Enter scores'!AH851&lt;&gt;"",'2. Enter scores'!$B851-'2. Enter scores'!AH851,"")</f>
        <v/>
      </c>
      <c r="AJ847" s="125" t="str">
        <f>IF('2. Enter scores'!AI851&lt;&gt;"",'2. Enter scores'!$B851-'2. Enter scores'!AI851,"")</f>
        <v/>
      </c>
      <c r="AK847" s="125" t="str">
        <f>IF('2. Enter scores'!AJ851&lt;&gt;"",'2. Enter scores'!$B851-'2. Enter scores'!AJ851,"")</f>
        <v/>
      </c>
      <c r="AL847" s="125" t="str">
        <f>IF('2. Enter scores'!AK851&lt;&gt;"",'2. Enter scores'!$B851-'2. Enter scores'!AK851,"")</f>
        <v/>
      </c>
      <c r="AM847" s="125" t="str">
        <f>IF('2. Enter scores'!AL851&lt;&gt;"",'2. Enter scores'!$B851-'2. Enter scores'!AL851,"")</f>
        <v/>
      </c>
      <c r="AN847" s="125" t="str">
        <f>IF('2. Enter scores'!AM851&lt;&gt;"",'2. Enter scores'!$B851-'2. Enter scores'!AM851,"")</f>
        <v/>
      </c>
      <c r="AO847" s="125" t="str">
        <f>IF('2. Enter scores'!AN851&lt;&gt;"",'2. Enter scores'!$B851-'2. Enter scores'!AN851,"")</f>
        <v/>
      </c>
      <c r="AP847" s="125" t="str">
        <f>IF('2. Enter scores'!AO851&lt;&gt;"",'2. Enter scores'!$B851-'2. Enter scores'!AO851,"")</f>
        <v/>
      </c>
      <c r="AQ847" s="125" t="str">
        <f>IF('2. Enter scores'!AP851&lt;&gt;"",'2. Enter scores'!$B851-'2. Enter scores'!AP851,"")</f>
        <v/>
      </c>
      <c r="AR847" s="125" t="str">
        <f>IF('2. Enter scores'!AQ851&lt;&gt;"",'2. Enter scores'!$B851-'2. Enter scores'!AQ851,"")</f>
        <v/>
      </c>
      <c r="AS847" s="125" t="str">
        <f>IF('2. Enter scores'!AR851&lt;&gt;"",'2. Enter scores'!$B851-'2. Enter scores'!AR851,"")</f>
        <v/>
      </c>
      <c r="AT847" s="125" t="str">
        <f>IF('2. Enter scores'!AS851&lt;&gt;"",'2. Enter scores'!$B851-'2. Enter scores'!AS851,"")</f>
        <v/>
      </c>
      <c r="AU847" s="125" t="str">
        <f>IF('2. Enter scores'!AT851&lt;&gt;"",'2. Enter scores'!$B851-'2. Enter scores'!AT851,"")</f>
        <v/>
      </c>
      <c r="AV847" s="125" t="str">
        <f>IF('2. Enter scores'!AU851&lt;&gt;"",'2. Enter scores'!$B851-'2. Enter scores'!AU851,"")</f>
        <v/>
      </c>
      <c r="AW847" s="125" t="str">
        <f>IF('2. Enter scores'!AV851&lt;&gt;"",'2. Enter scores'!$B851-'2. Enter scores'!AV851,"")</f>
        <v/>
      </c>
      <c r="AX847" s="125" t="str">
        <f>IF('2. Enter scores'!AW851&lt;&gt;"",'2. Enter scores'!$B851-'2. Enter scores'!AW851,"")</f>
        <v/>
      </c>
      <c r="AY847" s="125" t="str">
        <f>IF('2. Enter scores'!AX851&lt;&gt;"",'2. Enter scores'!$B851-'2. Enter scores'!AX851,"")</f>
        <v/>
      </c>
      <c r="AZ847" s="125" t="str">
        <f>IF('2. Enter scores'!AY851&lt;&gt;"",'2. Enter scores'!$B851-'2. Enter scores'!AY851,"")</f>
        <v/>
      </c>
      <c r="BA847" s="125" t="str">
        <f>IF('2. Enter scores'!AZ851&lt;&gt;"",'2. Enter scores'!$B851-'2. Enter scores'!AZ851,"")</f>
        <v/>
      </c>
      <c r="BB847" s="125" t="str">
        <f>IF('2. Enter scores'!BA851&lt;&gt;"",'2. Enter scores'!$B851-'2. Enter scores'!BA851,"")</f>
        <v/>
      </c>
      <c r="BC847" s="125" t="str">
        <f>IF('2. Enter scores'!BB851&lt;&gt;"",'2. Enter scores'!$B851-'2. Enter scores'!BB851,"")</f>
        <v/>
      </c>
      <c r="BD847" s="125" t="str">
        <f>IF('2. Enter scores'!BC851&lt;&gt;"",'2. Enter scores'!$B851-'2. Enter scores'!BC851,"")</f>
        <v/>
      </c>
      <c r="BE847" s="125" t="str">
        <f>IF('2. Enter scores'!BD851&lt;&gt;"",'2. Enter scores'!$B851-'2. Enter scores'!BD851,"")</f>
        <v/>
      </c>
      <c r="BF847" s="125" t="str">
        <f>IF('2. Enter scores'!BE851&lt;&gt;"",'2. Enter scores'!$B851-'2. Enter scores'!BE851,"")</f>
        <v/>
      </c>
      <c r="BG847" s="125" t="str">
        <f>IF('2. Enter scores'!BF851&lt;&gt;"",'2. Enter scores'!$B851-'2. Enter scores'!BF851,"")</f>
        <v/>
      </c>
      <c r="BH847" s="125" t="str">
        <f>IF('2. Enter scores'!BG851&lt;&gt;"",'2. Enter scores'!$B851-'2. Enter scores'!BG851,"")</f>
        <v/>
      </c>
      <c r="BI847" s="125" t="str">
        <f>IF('2. Enter scores'!BH851&lt;&gt;"",'2. Enter scores'!$B851-'2. Enter scores'!BH851,"")</f>
        <v/>
      </c>
      <c r="BJ847" s="125" t="str">
        <f>IF('2. Enter scores'!BI851&lt;&gt;"",'2. Enter scores'!$B851-'2. Enter scores'!BI851,"")</f>
        <v/>
      </c>
      <c r="BK847" s="125" t="str">
        <f>IF('2. Enter scores'!BJ851&lt;&gt;"",'2. Enter scores'!$B851-'2. Enter scores'!BJ851,"")</f>
        <v/>
      </c>
      <c r="BL847" s="125" t="str">
        <f>IF('2. Enter scores'!BK851&lt;&gt;"",'2. Enter scores'!$B851-'2. Enter scores'!BK851,"")</f>
        <v/>
      </c>
      <c r="BM847" s="125" t="str">
        <f>IF('2. Enter scores'!BL851&lt;&gt;"",'2. Enter scores'!$B851-'2. Enter scores'!BL851,"")</f>
        <v/>
      </c>
      <c r="BN847" s="125" t="str">
        <f>IF('2. Enter scores'!BM851&lt;&gt;"",'2. Enter scores'!$B851-'2. Enter scores'!BM851,"")</f>
        <v/>
      </c>
      <c r="BO847" s="125" t="str">
        <f>IF('2. Enter scores'!BN851&lt;&gt;"",'2. Enter scores'!$B851-'2. Enter scores'!BN851,"")</f>
        <v/>
      </c>
      <c r="BP847" s="108">
        <v>1000</v>
      </c>
    </row>
    <row r="848" spans="2:68" x14ac:dyDescent="0.35">
      <c r="B848" s="125" t="str">
        <f>IF('2. Enter scores'!A852&lt;&gt;"",'2. Enter scores'!A852,"")</f>
        <v/>
      </c>
      <c r="H848" s="125" t="str">
        <f>IF('2. Enter scores'!G852&lt;&gt;"",'2. Enter scores'!$B852-'2. Enter scores'!G852,"")</f>
        <v/>
      </c>
      <c r="I848" s="125" t="str">
        <f>IF('2. Enter scores'!H852&lt;&gt;"",'2. Enter scores'!$B852-'2. Enter scores'!H852,"")</f>
        <v/>
      </c>
      <c r="J848" s="125" t="str">
        <f>IF('2. Enter scores'!I852&lt;&gt;"",'2. Enter scores'!$B852-'2. Enter scores'!I852,"")</f>
        <v/>
      </c>
      <c r="K848" s="125" t="str">
        <f>IF('2. Enter scores'!J852&lt;&gt;"",'2. Enter scores'!$B852-'2. Enter scores'!J852,"")</f>
        <v/>
      </c>
      <c r="L848" s="125" t="str">
        <f>IF('2. Enter scores'!K852&lt;&gt;"",'2. Enter scores'!$B852-'2. Enter scores'!K852,"")</f>
        <v/>
      </c>
      <c r="M848" s="125" t="str">
        <f>IF('2. Enter scores'!L852&lt;&gt;"",'2. Enter scores'!$B852-'2. Enter scores'!L852,"")</f>
        <v/>
      </c>
      <c r="N848" s="125" t="str">
        <f>IF('2. Enter scores'!M852&lt;&gt;"",'2. Enter scores'!$B852-'2. Enter scores'!M852,"")</f>
        <v/>
      </c>
      <c r="O848" s="125" t="str">
        <f>IF('2. Enter scores'!N852&lt;&gt;"",'2. Enter scores'!$B852-'2. Enter scores'!N852,"")</f>
        <v/>
      </c>
      <c r="P848" s="125" t="str">
        <f>IF('2. Enter scores'!O852&lt;&gt;"",'2. Enter scores'!$B852-'2. Enter scores'!O852,"")</f>
        <v/>
      </c>
      <c r="Q848" s="125" t="str">
        <f>IF('2. Enter scores'!P852&lt;&gt;"",'2. Enter scores'!$B852-'2. Enter scores'!P852,"")</f>
        <v/>
      </c>
      <c r="R848" s="125" t="str">
        <f>IF('2. Enter scores'!Q852&lt;&gt;"",'2. Enter scores'!$B852-'2. Enter scores'!Q852,"")</f>
        <v/>
      </c>
      <c r="S848" s="125" t="str">
        <f>IF('2. Enter scores'!R852&lt;&gt;"",'2. Enter scores'!$B852-'2. Enter scores'!R852,"")</f>
        <v/>
      </c>
      <c r="T848" s="125" t="str">
        <f>IF('2. Enter scores'!S852&lt;&gt;"",'2. Enter scores'!$B852-'2. Enter scores'!S852,"")</f>
        <v/>
      </c>
      <c r="U848" s="125" t="str">
        <f>IF('2. Enter scores'!T852&lt;&gt;"",'2. Enter scores'!$B852-'2. Enter scores'!T852,"")</f>
        <v/>
      </c>
      <c r="V848" s="125" t="str">
        <f>IF('2. Enter scores'!U852&lt;&gt;"",'2. Enter scores'!$B852-'2. Enter scores'!U852,"")</f>
        <v/>
      </c>
      <c r="W848" s="125" t="str">
        <f>IF('2. Enter scores'!V852&lt;&gt;"",'2. Enter scores'!$B852-'2. Enter scores'!V852,"")</f>
        <v/>
      </c>
      <c r="X848" s="125" t="str">
        <f>IF('2. Enter scores'!W852&lt;&gt;"",'2. Enter scores'!$B852-'2. Enter scores'!W852,"")</f>
        <v/>
      </c>
      <c r="Y848" s="125" t="str">
        <f>IF('2. Enter scores'!X852&lt;&gt;"",'2. Enter scores'!$B852-'2. Enter scores'!X852,"")</f>
        <v/>
      </c>
      <c r="Z848" s="125" t="str">
        <f>IF('2. Enter scores'!Y852&lt;&gt;"",'2. Enter scores'!$B852-'2. Enter scores'!Y852,"")</f>
        <v/>
      </c>
      <c r="AA848" s="125" t="str">
        <f>IF('2. Enter scores'!Z852&lt;&gt;"",'2. Enter scores'!$B852-'2. Enter scores'!Z852,"")</f>
        <v/>
      </c>
      <c r="AB848" s="125" t="str">
        <f>IF('2. Enter scores'!AA852&lt;&gt;"",'2. Enter scores'!$B852-'2. Enter scores'!AA852,"")</f>
        <v/>
      </c>
      <c r="AC848" s="125" t="str">
        <f>IF('2. Enter scores'!AB852&lt;&gt;"",'2. Enter scores'!$B852-'2. Enter scores'!AB852,"")</f>
        <v/>
      </c>
      <c r="AD848" s="125" t="str">
        <f>IF('2. Enter scores'!AC852&lt;&gt;"",'2. Enter scores'!$B852-'2. Enter scores'!AC852,"")</f>
        <v/>
      </c>
      <c r="AE848" s="125" t="str">
        <f>IF('2. Enter scores'!AD852&lt;&gt;"",'2. Enter scores'!$B852-'2. Enter scores'!AD852,"")</f>
        <v/>
      </c>
      <c r="AF848" s="125" t="str">
        <f>IF('2. Enter scores'!AE852&lt;&gt;"",'2. Enter scores'!$B852-'2. Enter scores'!AE852,"")</f>
        <v/>
      </c>
      <c r="AG848" s="125" t="str">
        <f>IF('2. Enter scores'!AF852&lt;&gt;"",'2. Enter scores'!$B852-'2. Enter scores'!AF852,"")</f>
        <v/>
      </c>
      <c r="AH848" s="125" t="str">
        <f>IF('2. Enter scores'!AG852&lt;&gt;"",'2. Enter scores'!$B852-'2. Enter scores'!AG852,"")</f>
        <v/>
      </c>
      <c r="AI848" s="125" t="str">
        <f>IF('2. Enter scores'!AH852&lt;&gt;"",'2. Enter scores'!$B852-'2. Enter scores'!AH852,"")</f>
        <v/>
      </c>
      <c r="AJ848" s="125" t="str">
        <f>IF('2. Enter scores'!AI852&lt;&gt;"",'2. Enter scores'!$B852-'2. Enter scores'!AI852,"")</f>
        <v/>
      </c>
      <c r="AK848" s="125" t="str">
        <f>IF('2. Enter scores'!AJ852&lt;&gt;"",'2. Enter scores'!$B852-'2. Enter scores'!AJ852,"")</f>
        <v/>
      </c>
      <c r="AL848" s="125" t="str">
        <f>IF('2. Enter scores'!AK852&lt;&gt;"",'2. Enter scores'!$B852-'2. Enter scores'!AK852,"")</f>
        <v/>
      </c>
      <c r="AM848" s="125" t="str">
        <f>IF('2. Enter scores'!AL852&lt;&gt;"",'2. Enter scores'!$B852-'2. Enter scores'!AL852,"")</f>
        <v/>
      </c>
      <c r="AN848" s="125" t="str">
        <f>IF('2. Enter scores'!AM852&lt;&gt;"",'2. Enter scores'!$B852-'2. Enter scores'!AM852,"")</f>
        <v/>
      </c>
      <c r="AO848" s="125" t="str">
        <f>IF('2. Enter scores'!AN852&lt;&gt;"",'2. Enter scores'!$B852-'2. Enter scores'!AN852,"")</f>
        <v/>
      </c>
      <c r="AP848" s="125" t="str">
        <f>IF('2. Enter scores'!AO852&lt;&gt;"",'2. Enter scores'!$B852-'2. Enter scores'!AO852,"")</f>
        <v/>
      </c>
      <c r="AQ848" s="125" t="str">
        <f>IF('2. Enter scores'!AP852&lt;&gt;"",'2. Enter scores'!$B852-'2. Enter scores'!AP852,"")</f>
        <v/>
      </c>
      <c r="AR848" s="125" t="str">
        <f>IF('2. Enter scores'!AQ852&lt;&gt;"",'2. Enter scores'!$B852-'2. Enter scores'!AQ852,"")</f>
        <v/>
      </c>
      <c r="AS848" s="125" t="str">
        <f>IF('2. Enter scores'!AR852&lt;&gt;"",'2. Enter scores'!$B852-'2. Enter scores'!AR852,"")</f>
        <v/>
      </c>
      <c r="AT848" s="125" t="str">
        <f>IF('2. Enter scores'!AS852&lt;&gt;"",'2. Enter scores'!$B852-'2. Enter scores'!AS852,"")</f>
        <v/>
      </c>
      <c r="AU848" s="125" t="str">
        <f>IF('2. Enter scores'!AT852&lt;&gt;"",'2. Enter scores'!$B852-'2. Enter scores'!AT852,"")</f>
        <v/>
      </c>
      <c r="AV848" s="125" t="str">
        <f>IF('2. Enter scores'!AU852&lt;&gt;"",'2. Enter scores'!$B852-'2. Enter scores'!AU852,"")</f>
        <v/>
      </c>
      <c r="AW848" s="125" t="str">
        <f>IF('2. Enter scores'!AV852&lt;&gt;"",'2. Enter scores'!$B852-'2. Enter scores'!AV852,"")</f>
        <v/>
      </c>
      <c r="AX848" s="125" t="str">
        <f>IF('2. Enter scores'!AW852&lt;&gt;"",'2. Enter scores'!$B852-'2. Enter scores'!AW852,"")</f>
        <v/>
      </c>
      <c r="AY848" s="125" t="str">
        <f>IF('2. Enter scores'!AX852&lt;&gt;"",'2. Enter scores'!$B852-'2. Enter scores'!AX852,"")</f>
        <v/>
      </c>
      <c r="AZ848" s="125" t="str">
        <f>IF('2. Enter scores'!AY852&lt;&gt;"",'2. Enter scores'!$B852-'2. Enter scores'!AY852,"")</f>
        <v/>
      </c>
      <c r="BA848" s="125" t="str">
        <f>IF('2. Enter scores'!AZ852&lt;&gt;"",'2. Enter scores'!$B852-'2. Enter scores'!AZ852,"")</f>
        <v/>
      </c>
      <c r="BB848" s="125" t="str">
        <f>IF('2. Enter scores'!BA852&lt;&gt;"",'2. Enter scores'!$B852-'2. Enter scores'!BA852,"")</f>
        <v/>
      </c>
      <c r="BC848" s="125" t="str">
        <f>IF('2. Enter scores'!BB852&lt;&gt;"",'2. Enter scores'!$B852-'2. Enter scores'!BB852,"")</f>
        <v/>
      </c>
      <c r="BD848" s="125" t="str">
        <f>IF('2. Enter scores'!BC852&lt;&gt;"",'2. Enter scores'!$B852-'2. Enter scores'!BC852,"")</f>
        <v/>
      </c>
      <c r="BE848" s="125" t="str">
        <f>IF('2. Enter scores'!BD852&lt;&gt;"",'2. Enter scores'!$B852-'2. Enter scores'!BD852,"")</f>
        <v/>
      </c>
      <c r="BF848" s="125" t="str">
        <f>IF('2. Enter scores'!BE852&lt;&gt;"",'2. Enter scores'!$B852-'2. Enter scores'!BE852,"")</f>
        <v/>
      </c>
      <c r="BG848" s="125" t="str">
        <f>IF('2. Enter scores'!BF852&lt;&gt;"",'2. Enter scores'!$B852-'2. Enter scores'!BF852,"")</f>
        <v/>
      </c>
      <c r="BH848" s="125" t="str">
        <f>IF('2. Enter scores'!BG852&lt;&gt;"",'2. Enter scores'!$B852-'2. Enter scores'!BG852,"")</f>
        <v/>
      </c>
      <c r="BI848" s="125" t="str">
        <f>IF('2. Enter scores'!BH852&lt;&gt;"",'2. Enter scores'!$B852-'2. Enter scores'!BH852,"")</f>
        <v/>
      </c>
      <c r="BJ848" s="125" t="str">
        <f>IF('2. Enter scores'!BI852&lt;&gt;"",'2. Enter scores'!$B852-'2. Enter scores'!BI852,"")</f>
        <v/>
      </c>
      <c r="BK848" s="125" t="str">
        <f>IF('2. Enter scores'!BJ852&lt;&gt;"",'2. Enter scores'!$B852-'2. Enter scores'!BJ852,"")</f>
        <v/>
      </c>
      <c r="BL848" s="125" t="str">
        <f>IF('2. Enter scores'!BK852&lt;&gt;"",'2. Enter scores'!$B852-'2. Enter scores'!BK852,"")</f>
        <v/>
      </c>
      <c r="BM848" s="125" t="str">
        <f>IF('2. Enter scores'!BL852&lt;&gt;"",'2. Enter scores'!$B852-'2. Enter scores'!BL852,"")</f>
        <v/>
      </c>
      <c r="BN848" s="125" t="str">
        <f>IF('2. Enter scores'!BM852&lt;&gt;"",'2. Enter scores'!$B852-'2. Enter scores'!BM852,"")</f>
        <v/>
      </c>
      <c r="BO848" s="125" t="str">
        <f>IF('2. Enter scores'!BN852&lt;&gt;"",'2. Enter scores'!$B852-'2. Enter scores'!BN852,"")</f>
        <v/>
      </c>
      <c r="BP848" s="108">
        <v>1000</v>
      </c>
    </row>
    <row r="849" spans="2:68" x14ac:dyDescent="0.35">
      <c r="B849" s="125" t="str">
        <f>IF('2. Enter scores'!A853&lt;&gt;"",'2. Enter scores'!A853,"")</f>
        <v/>
      </c>
      <c r="H849" s="125" t="str">
        <f>IF('2. Enter scores'!G853&lt;&gt;"",'2. Enter scores'!$B853-'2. Enter scores'!G853,"")</f>
        <v/>
      </c>
      <c r="I849" s="125" t="str">
        <f>IF('2. Enter scores'!H853&lt;&gt;"",'2. Enter scores'!$B853-'2. Enter scores'!H853,"")</f>
        <v/>
      </c>
      <c r="J849" s="125" t="str">
        <f>IF('2. Enter scores'!I853&lt;&gt;"",'2. Enter scores'!$B853-'2. Enter scores'!I853,"")</f>
        <v/>
      </c>
      <c r="K849" s="125" t="str">
        <f>IF('2. Enter scores'!J853&lt;&gt;"",'2. Enter scores'!$B853-'2. Enter scores'!J853,"")</f>
        <v/>
      </c>
      <c r="L849" s="125" t="str">
        <f>IF('2. Enter scores'!K853&lt;&gt;"",'2. Enter scores'!$B853-'2. Enter scores'!K853,"")</f>
        <v/>
      </c>
      <c r="M849" s="125" t="str">
        <f>IF('2. Enter scores'!L853&lt;&gt;"",'2. Enter scores'!$B853-'2. Enter scores'!L853,"")</f>
        <v/>
      </c>
      <c r="N849" s="125" t="str">
        <f>IF('2. Enter scores'!M853&lt;&gt;"",'2. Enter scores'!$B853-'2. Enter scores'!M853,"")</f>
        <v/>
      </c>
      <c r="O849" s="125" t="str">
        <f>IF('2. Enter scores'!N853&lt;&gt;"",'2. Enter scores'!$B853-'2. Enter scores'!N853,"")</f>
        <v/>
      </c>
      <c r="P849" s="125" t="str">
        <f>IF('2. Enter scores'!O853&lt;&gt;"",'2. Enter scores'!$B853-'2. Enter scores'!O853,"")</f>
        <v/>
      </c>
      <c r="Q849" s="125" t="str">
        <f>IF('2. Enter scores'!P853&lt;&gt;"",'2. Enter scores'!$B853-'2. Enter scores'!P853,"")</f>
        <v/>
      </c>
      <c r="R849" s="125" t="str">
        <f>IF('2. Enter scores'!Q853&lt;&gt;"",'2. Enter scores'!$B853-'2. Enter scores'!Q853,"")</f>
        <v/>
      </c>
      <c r="S849" s="125" t="str">
        <f>IF('2. Enter scores'!R853&lt;&gt;"",'2. Enter scores'!$B853-'2. Enter scores'!R853,"")</f>
        <v/>
      </c>
      <c r="T849" s="125" t="str">
        <f>IF('2. Enter scores'!S853&lt;&gt;"",'2. Enter scores'!$B853-'2. Enter scores'!S853,"")</f>
        <v/>
      </c>
      <c r="U849" s="125" t="str">
        <f>IF('2. Enter scores'!T853&lt;&gt;"",'2. Enter scores'!$B853-'2. Enter scores'!T853,"")</f>
        <v/>
      </c>
      <c r="V849" s="125" t="str">
        <f>IF('2. Enter scores'!U853&lt;&gt;"",'2. Enter scores'!$B853-'2. Enter scores'!U853,"")</f>
        <v/>
      </c>
      <c r="W849" s="125" t="str">
        <f>IF('2. Enter scores'!V853&lt;&gt;"",'2. Enter scores'!$B853-'2. Enter scores'!V853,"")</f>
        <v/>
      </c>
      <c r="X849" s="125" t="str">
        <f>IF('2. Enter scores'!W853&lt;&gt;"",'2. Enter scores'!$B853-'2. Enter scores'!W853,"")</f>
        <v/>
      </c>
      <c r="Y849" s="125" t="str">
        <f>IF('2. Enter scores'!X853&lt;&gt;"",'2. Enter scores'!$B853-'2. Enter scores'!X853,"")</f>
        <v/>
      </c>
      <c r="Z849" s="125" t="str">
        <f>IF('2. Enter scores'!Y853&lt;&gt;"",'2. Enter scores'!$B853-'2. Enter scores'!Y853,"")</f>
        <v/>
      </c>
      <c r="AA849" s="125" t="str">
        <f>IF('2. Enter scores'!Z853&lt;&gt;"",'2. Enter scores'!$B853-'2. Enter scores'!Z853,"")</f>
        <v/>
      </c>
      <c r="AB849" s="125" t="str">
        <f>IF('2. Enter scores'!AA853&lt;&gt;"",'2. Enter scores'!$B853-'2. Enter scores'!AA853,"")</f>
        <v/>
      </c>
      <c r="AC849" s="125" t="str">
        <f>IF('2. Enter scores'!AB853&lt;&gt;"",'2. Enter scores'!$B853-'2. Enter scores'!AB853,"")</f>
        <v/>
      </c>
      <c r="AD849" s="125" t="str">
        <f>IF('2. Enter scores'!AC853&lt;&gt;"",'2. Enter scores'!$B853-'2. Enter scores'!AC853,"")</f>
        <v/>
      </c>
      <c r="AE849" s="125" t="str">
        <f>IF('2. Enter scores'!AD853&lt;&gt;"",'2. Enter scores'!$B853-'2. Enter scores'!AD853,"")</f>
        <v/>
      </c>
      <c r="AF849" s="125" t="str">
        <f>IF('2. Enter scores'!AE853&lt;&gt;"",'2. Enter scores'!$B853-'2. Enter scores'!AE853,"")</f>
        <v/>
      </c>
      <c r="AG849" s="125" t="str">
        <f>IF('2. Enter scores'!AF853&lt;&gt;"",'2. Enter scores'!$B853-'2. Enter scores'!AF853,"")</f>
        <v/>
      </c>
      <c r="AH849" s="125" t="str">
        <f>IF('2. Enter scores'!AG853&lt;&gt;"",'2. Enter scores'!$B853-'2. Enter scores'!AG853,"")</f>
        <v/>
      </c>
      <c r="AI849" s="125" t="str">
        <f>IF('2. Enter scores'!AH853&lt;&gt;"",'2. Enter scores'!$B853-'2. Enter scores'!AH853,"")</f>
        <v/>
      </c>
      <c r="AJ849" s="125" t="str">
        <f>IF('2. Enter scores'!AI853&lt;&gt;"",'2. Enter scores'!$B853-'2. Enter scores'!AI853,"")</f>
        <v/>
      </c>
      <c r="AK849" s="125" t="str">
        <f>IF('2. Enter scores'!AJ853&lt;&gt;"",'2. Enter scores'!$B853-'2. Enter scores'!AJ853,"")</f>
        <v/>
      </c>
      <c r="AL849" s="125" t="str">
        <f>IF('2. Enter scores'!AK853&lt;&gt;"",'2. Enter scores'!$B853-'2. Enter scores'!AK853,"")</f>
        <v/>
      </c>
      <c r="AM849" s="125" t="str">
        <f>IF('2. Enter scores'!AL853&lt;&gt;"",'2. Enter scores'!$B853-'2. Enter scores'!AL853,"")</f>
        <v/>
      </c>
      <c r="AN849" s="125" t="str">
        <f>IF('2. Enter scores'!AM853&lt;&gt;"",'2. Enter scores'!$B853-'2. Enter scores'!AM853,"")</f>
        <v/>
      </c>
      <c r="AO849" s="125" t="str">
        <f>IF('2. Enter scores'!AN853&lt;&gt;"",'2. Enter scores'!$B853-'2. Enter scores'!AN853,"")</f>
        <v/>
      </c>
      <c r="AP849" s="125" t="str">
        <f>IF('2. Enter scores'!AO853&lt;&gt;"",'2. Enter scores'!$B853-'2. Enter scores'!AO853,"")</f>
        <v/>
      </c>
      <c r="AQ849" s="125" t="str">
        <f>IF('2. Enter scores'!AP853&lt;&gt;"",'2. Enter scores'!$B853-'2. Enter scores'!AP853,"")</f>
        <v/>
      </c>
      <c r="AR849" s="125" t="str">
        <f>IF('2. Enter scores'!AQ853&lt;&gt;"",'2. Enter scores'!$B853-'2. Enter scores'!AQ853,"")</f>
        <v/>
      </c>
      <c r="AS849" s="125" t="str">
        <f>IF('2. Enter scores'!AR853&lt;&gt;"",'2. Enter scores'!$B853-'2. Enter scores'!AR853,"")</f>
        <v/>
      </c>
      <c r="AT849" s="125" t="str">
        <f>IF('2. Enter scores'!AS853&lt;&gt;"",'2. Enter scores'!$B853-'2. Enter scores'!AS853,"")</f>
        <v/>
      </c>
      <c r="AU849" s="125" t="str">
        <f>IF('2. Enter scores'!AT853&lt;&gt;"",'2. Enter scores'!$B853-'2. Enter scores'!AT853,"")</f>
        <v/>
      </c>
      <c r="AV849" s="125" t="str">
        <f>IF('2. Enter scores'!AU853&lt;&gt;"",'2. Enter scores'!$B853-'2. Enter scores'!AU853,"")</f>
        <v/>
      </c>
      <c r="AW849" s="125" t="str">
        <f>IF('2. Enter scores'!AV853&lt;&gt;"",'2. Enter scores'!$B853-'2. Enter scores'!AV853,"")</f>
        <v/>
      </c>
      <c r="AX849" s="125" t="str">
        <f>IF('2. Enter scores'!AW853&lt;&gt;"",'2. Enter scores'!$B853-'2. Enter scores'!AW853,"")</f>
        <v/>
      </c>
      <c r="AY849" s="125" t="str">
        <f>IF('2. Enter scores'!AX853&lt;&gt;"",'2. Enter scores'!$B853-'2. Enter scores'!AX853,"")</f>
        <v/>
      </c>
      <c r="AZ849" s="125" t="str">
        <f>IF('2. Enter scores'!AY853&lt;&gt;"",'2. Enter scores'!$B853-'2. Enter scores'!AY853,"")</f>
        <v/>
      </c>
      <c r="BA849" s="125" t="str">
        <f>IF('2. Enter scores'!AZ853&lt;&gt;"",'2. Enter scores'!$B853-'2. Enter scores'!AZ853,"")</f>
        <v/>
      </c>
      <c r="BB849" s="125" t="str">
        <f>IF('2. Enter scores'!BA853&lt;&gt;"",'2. Enter scores'!$B853-'2. Enter scores'!BA853,"")</f>
        <v/>
      </c>
      <c r="BC849" s="125" t="str">
        <f>IF('2. Enter scores'!BB853&lt;&gt;"",'2. Enter scores'!$B853-'2. Enter scores'!BB853,"")</f>
        <v/>
      </c>
      <c r="BD849" s="125" t="str">
        <f>IF('2. Enter scores'!BC853&lt;&gt;"",'2. Enter scores'!$B853-'2. Enter scores'!BC853,"")</f>
        <v/>
      </c>
      <c r="BE849" s="125" t="str">
        <f>IF('2. Enter scores'!BD853&lt;&gt;"",'2. Enter scores'!$B853-'2. Enter scores'!BD853,"")</f>
        <v/>
      </c>
      <c r="BF849" s="125" t="str">
        <f>IF('2. Enter scores'!BE853&lt;&gt;"",'2. Enter scores'!$B853-'2. Enter scores'!BE853,"")</f>
        <v/>
      </c>
      <c r="BG849" s="125" t="str">
        <f>IF('2. Enter scores'!BF853&lt;&gt;"",'2. Enter scores'!$B853-'2. Enter scores'!BF853,"")</f>
        <v/>
      </c>
      <c r="BH849" s="125" t="str">
        <f>IF('2. Enter scores'!BG853&lt;&gt;"",'2. Enter scores'!$B853-'2. Enter scores'!BG853,"")</f>
        <v/>
      </c>
      <c r="BI849" s="125" t="str">
        <f>IF('2. Enter scores'!BH853&lt;&gt;"",'2. Enter scores'!$B853-'2. Enter scores'!BH853,"")</f>
        <v/>
      </c>
      <c r="BJ849" s="125" t="str">
        <f>IF('2. Enter scores'!BI853&lt;&gt;"",'2. Enter scores'!$B853-'2. Enter scores'!BI853,"")</f>
        <v/>
      </c>
      <c r="BK849" s="125" t="str">
        <f>IF('2. Enter scores'!BJ853&lt;&gt;"",'2. Enter scores'!$B853-'2. Enter scores'!BJ853,"")</f>
        <v/>
      </c>
      <c r="BL849" s="125" t="str">
        <f>IF('2. Enter scores'!BK853&lt;&gt;"",'2. Enter scores'!$B853-'2. Enter scores'!BK853,"")</f>
        <v/>
      </c>
      <c r="BM849" s="125" t="str">
        <f>IF('2. Enter scores'!BL853&lt;&gt;"",'2. Enter scores'!$B853-'2. Enter scores'!BL853,"")</f>
        <v/>
      </c>
      <c r="BN849" s="125" t="str">
        <f>IF('2. Enter scores'!BM853&lt;&gt;"",'2. Enter scores'!$B853-'2. Enter scores'!BM853,"")</f>
        <v/>
      </c>
      <c r="BO849" s="125" t="str">
        <f>IF('2. Enter scores'!BN853&lt;&gt;"",'2. Enter scores'!$B853-'2. Enter scores'!BN853,"")</f>
        <v/>
      </c>
      <c r="BP849" s="108">
        <v>1000</v>
      </c>
    </row>
    <row r="850" spans="2:68" x14ac:dyDescent="0.35">
      <c r="B850" s="125" t="str">
        <f>IF('2. Enter scores'!A854&lt;&gt;"",'2. Enter scores'!A854,"")</f>
        <v/>
      </c>
      <c r="H850" s="125" t="str">
        <f>IF('2. Enter scores'!G854&lt;&gt;"",'2. Enter scores'!$B854-'2. Enter scores'!G854,"")</f>
        <v/>
      </c>
      <c r="I850" s="125" t="str">
        <f>IF('2. Enter scores'!H854&lt;&gt;"",'2. Enter scores'!$B854-'2. Enter scores'!H854,"")</f>
        <v/>
      </c>
      <c r="J850" s="125" t="str">
        <f>IF('2. Enter scores'!I854&lt;&gt;"",'2. Enter scores'!$B854-'2. Enter scores'!I854,"")</f>
        <v/>
      </c>
      <c r="K850" s="125" t="str">
        <f>IF('2. Enter scores'!J854&lt;&gt;"",'2. Enter scores'!$B854-'2. Enter scores'!J854,"")</f>
        <v/>
      </c>
      <c r="L850" s="125" t="str">
        <f>IF('2. Enter scores'!K854&lt;&gt;"",'2. Enter scores'!$B854-'2. Enter scores'!K854,"")</f>
        <v/>
      </c>
      <c r="M850" s="125" t="str">
        <f>IF('2. Enter scores'!L854&lt;&gt;"",'2. Enter scores'!$B854-'2. Enter scores'!L854,"")</f>
        <v/>
      </c>
      <c r="N850" s="125" t="str">
        <f>IF('2. Enter scores'!M854&lt;&gt;"",'2. Enter scores'!$B854-'2. Enter scores'!M854,"")</f>
        <v/>
      </c>
      <c r="O850" s="125" t="str">
        <f>IF('2. Enter scores'!N854&lt;&gt;"",'2. Enter scores'!$B854-'2. Enter scores'!N854,"")</f>
        <v/>
      </c>
      <c r="P850" s="125" t="str">
        <f>IF('2. Enter scores'!O854&lt;&gt;"",'2. Enter scores'!$B854-'2. Enter scores'!O854,"")</f>
        <v/>
      </c>
      <c r="Q850" s="125" t="str">
        <f>IF('2. Enter scores'!P854&lt;&gt;"",'2. Enter scores'!$B854-'2. Enter scores'!P854,"")</f>
        <v/>
      </c>
      <c r="R850" s="125" t="str">
        <f>IF('2. Enter scores'!Q854&lt;&gt;"",'2. Enter scores'!$B854-'2. Enter scores'!Q854,"")</f>
        <v/>
      </c>
      <c r="S850" s="125" t="str">
        <f>IF('2. Enter scores'!R854&lt;&gt;"",'2. Enter scores'!$B854-'2. Enter scores'!R854,"")</f>
        <v/>
      </c>
      <c r="T850" s="125" t="str">
        <f>IF('2. Enter scores'!S854&lt;&gt;"",'2. Enter scores'!$B854-'2. Enter scores'!S854,"")</f>
        <v/>
      </c>
      <c r="U850" s="125" t="str">
        <f>IF('2. Enter scores'!T854&lt;&gt;"",'2. Enter scores'!$B854-'2. Enter scores'!T854,"")</f>
        <v/>
      </c>
      <c r="V850" s="125" t="str">
        <f>IF('2. Enter scores'!U854&lt;&gt;"",'2. Enter scores'!$B854-'2. Enter scores'!U854,"")</f>
        <v/>
      </c>
      <c r="W850" s="125" t="str">
        <f>IF('2. Enter scores'!V854&lt;&gt;"",'2. Enter scores'!$B854-'2. Enter scores'!V854,"")</f>
        <v/>
      </c>
      <c r="X850" s="125" t="str">
        <f>IF('2. Enter scores'!W854&lt;&gt;"",'2. Enter scores'!$B854-'2. Enter scores'!W854,"")</f>
        <v/>
      </c>
      <c r="Y850" s="125" t="str">
        <f>IF('2. Enter scores'!X854&lt;&gt;"",'2. Enter scores'!$B854-'2. Enter scores'!X854,"")</f>
        <v/>
      </c>
      <c r="Z850" s="125" t="str">
        <f>IF('2. Enter scores'!Y854&lt;&gt;"",'2. Enter scores'!$B854-'2. Enter scores'!Y854,"")</f>
        <v/>
      </c>
      <c r="AA850" s="125" t="str">
        <f>IF('2. Enter scores'!Z854&lt;&gt;"",'2. Enter scores'!$B854-'2. Enter scores'!Z854,"")</f>
        <v/>
      </c>
      <c r="AB850" s="125" t="str">
        <f>IF('2. Enter scores'!AA854&lt;&gt;"",'2. Enter scores'!$B854-'2. Enter scores'!AA854,"")</f>
        <v/>
      </c>
      <c r="AC850" s="125" t="str">
        <f>IF('2. Enter scores'!AB854&lt;&gt;"",'2. Enter scores'!$B854-'2. Enter scores'!AB854,"")</f>
        <v/>
      </c>
      <c r="AD850" s="125" t="str">
        <f>IF('2. Enter scores'!AC854&lt;&gt;"",'2. Enter scores'!$B854-'2. Enter scores'!AC854,"")</f>
        <v/>
      </c>
      <c r="AE850" s="125" t="str">
        <f>IF('2. Enter scores'!AD854&lt;&gt;"",'2. Enter scores'!$B854-'2. Enter scores'!AD854,"")</f>
        <v/>
      </c>
      <c r="AF850" s="125" t="str">
        <f>IF('2. Enter scores'!AE854&lt;&gt;"",'2. Enter scores'!$B854-'2. Enter scores'!AE854,"")</f>
        <v/>
      </c>
      <c r="AG850" s="125" t="str">
        <f>IF('2. Enter scores'!AF854&lt;&gt;"",'2. Enter scores'!$B854-'2. Enter scores'!AF854,"")</f>
        <v/>
      </c>
      <c r="AH850" s="125" t="str">
        <f>IF('2. Enter scores'!AG854&lt;&gt;"",'2. Enter scores'!$B854-'2. Enter scores'!AG854,"")</f>
        <v/>
      </c>
      <c r="AI850" s="125" t="str">
        <f>IF('2. Enter scores'!AH854&lt;&gt;"",'2. Enter scores'!$B854-'2. Enter scores'!AH854,"")</f>
        <v/>
      </c>
      <c r="AJ850" s="125" t="str">
        <f>IF('2. Enter scores'!AI854&lt;&gt;"",'2. Enter scores'!$B854-'2. Enter scores'!AI854,"")</f>
        <v/>
      </c>
      <c r="AK850" s="125" t="str">
        <f>IF('2. Enter scores'!AJ854&lt;&gt;"",'2. Enter scores'!$B854-'2. Enter scores'!AJ854,"")</f>
        <v/>
      </c>
      <c r="AL850" s="125" t="str">
        <f>IF('2. Enter scores'!AK854&lt;&gt;"",'2. Enter scores'!$B854-'2. Enter scores'!AK854,"")</f>
        <v/>
      </c>
      <c r="AM850" s="125" t="str">
        <f>IF('2. Enter scores'!AL854&lt;&gt;"",'2. Enter scores'!$B854-'2. Enter scores'!AL854,"")</f>
        <v/>
      </c>
      <c r="AN850" s="125" t="str">
        <f>IF('2. Enter scores'!AM854&lt;&gt;"",'2. Enter scores'!$B854-'2. Enter scores'!AM854,"")</f>
        <v/>
      </c>
      <c r="AO850" s="125" t="str">
        <f>IF('2. Enter scores'!AN854&lt;&gt;"",'2. Enter scores'!$B854-'2. Enter scores'!AN854,"")</f>
        <v/>
      </c>
      <c r="AP850" s="125" t="str">
        <f>IF('2. Enter scores'!AO854&lt;&gt;"",'2. Enter scores'!$B854-'2. Enter scores'!AO854,"")</f>
        <v/>
      </c>
      <c r="AQ850" s="125" t="str">
        <f>IF('2. Enter scores'!AP854&lt;&gt;"",'2. Enter scores'!$B854-'2. Enter scores'!AP854,"")</f>
        <v/>
      </c>
      <c r="AR850" s="125" t="str">
        <f>IF('2. Enter scores'!AQ854&lt;&gt;"",'2. Enter scores'!$B854-'2. Enter scores'!AQ854,"")</f>
        <v/>
      </c>
      <c r="AS850" s="125" t="str">
        <f>IF('2. Enter scores'!AR854&lt;&gt;"",'2. Enter scores'!$B854-'2. Enter scores'!AR854,"")</f>
        <v/>
      </c>
      <c r="AT850" s="125" t="str">
        <f>IF('2. Enter scores'!AS854&lt;&gt;"",'2. Enter scores'!$B854-'2. Enter scores'!AS854,"")</f>
        <v/>
      </c>
      <c r="AU850" s="125" t="str">
        <f>IF('2. Enter scores'!AT854&lt;&gt;"",'2. Enter scores'!$B854-'2. Enter scores'!AT854,"")</f>
        <v/>
      </c>
      <c r="AV850" s="125" t="str">
        <f>IF('2. Enter scores'!AU854&lt;&gt;"",'2. Enter scores'!$B854-'2. Enter scores'!AU854,"")</f>
        <v/>
      </c>
      <c r="AW850" s="125" t="str">
        <f>IF('2. Enter scores'!AV854&lt;&gt;"",'2. Enter scores'!$B854-'2. Enter scores'!AV854,"")</f>
        <v/>
      </c>
      <c r="AX850" s="125" t="str">
        <f>IF('2. Enter scores'!AW854&lt;&gt;"",'2. Enter scores'!$B854-'2. Enter scores'!AW854,"")</f>
        <v/>
      </c>
      <c r="AY850" s="125" t="str">
        <f>IF('2. Enter scores'!AX854&lt;&gt;"",'2. Enter scores'!$B854-'2. Enter scores'!AX854,"")</f>
        <v/>
      </c>
      <c r="AZ850" s="125" t="str">
        <f>IF('2. Enter scores'!AY854&lt;&gt;"",'2. Enter scores'!$B854-'2. Enter scores'!AY854,"")</f>
        <v/>
      </c>
      <c r="BA850" s="125" t="str">
        <f>IF('2. Enter scores'!AZ854&lt;&gt;"",'2. Enter scores'!$B854-'2. Enter scores'!AZ854,"")</f>
        <v/>
      </c>
      <c r="BB850" s="125" t="str">
        <f>IF('2. Enter scores'!BA854&lt;&gt;"",'2. Enter scores'!$B854-'2. Enter scores'!BA854,"")</f>
        <v/>
      </c>
      <c r="BC850" s="125" t="str">
        <f>IF('2. Enter scores'!BB854&lt;&gt;"",'2. Enter scores'!$B854-'2. Enter scores'!BB854,"")</f>
        <v/>
      </c>
      <c r="BD850" s="125" t="str">
        <f>IF('2. Enter scores'!BC854&lt;&gt;"",'2. Enter scores'!$B854-'2. Enter scores'!BC854,"")</f>
        <v/>
      </c>
      <c r="BE850" s="125" t="str">
        <f>IF('2. Enter scores'!BD854&lt;&gt;"",'2. Enter scores'!$B854-'2. Enter scores'!BD854,"")</f>
        <v/>
      </c>
      <c r="BF850" s="125" t="str">
        <f>IF('2. Enter scores'!BE854&lt;&gt;"",'2. Enter scores'!$B854-'2. Enter scores'!BE854,"")</f>
        <v/>
      </c>
      <c r="BG850" s="125" t="str">
        <f>IF('2. Enter scores'!BF854&lt;&gt;"",'2. Enter scores'!$B854-'2. Enter scores'!BF854,"")</f>
        <v/>
      </c>
      <c r="BH850" s="125" t="str">
        <f>IF('2. Enter scores'!BG854&lt;&gt;"",'2. Enter scores'!$B854-'2. Enter scores'!BG854,"")</f>
        <v/>
      </c>
      <c r="BI850" s="125" t="str">
        <f>IF('2. Enter scores'!BH854&lt;&gt;"",'2. Enter scores'!$B854-'2. Enter scores'!BH854,"")</f>
        <v/>
      </c>
      <c r="BJ850" s="125" t="str">
        <f>IF('2. Enter scores'!BI854&lt;&gt;"",'2. Enter scores'!$B854-'2. Enter scores'!BI854,"")</f>
        <v/>
      </c>
      <c r="BK850" s="125" t="str">
        <f>IF('2. Enter scores'!BJ854&lt;&gt;"",'2. Enter scores'!$B854-'2. Enter scores'!BJ854,"")</f>
        <v/>
      </c>
      <c r="BL850" s="125" t="str">
        <f>IF('2. Enter scores'!BK854&lt;&gt;"",'2. Enter scores'!$B854-'2. Enter scores'!BK854,"")</f>
        <v/>
      </c>
      <c r="BM850" s="125" t="str">
        <f>IF('2. Enter scores'!BL854&lt;&gt;"",'2. Enter scores'!$B854-'2. Enter scores'!BL854,"")</f>
        <v/>
      </c>
      <c r="BN850" s="125" t="str">
        <f>IF('2. Enter scores'!BM854&lt;&gt;"",'2. Enter scores'!$B854-'2. Enter scores'!BM854,"")</f>
        <v/>
      </c>
      <c r="BO850" s="125" t="str">
        <f>IF('2. Enter scores'!BN854&lt;&gt;"",'2. Enter scores'!$B854-'2. Enter scores'!BN854,"")</f>
        <v/>
      </c>
      <c r="BP850" s="108">
        <v>1000</v>
      </c>
    </row>
    <row r="851" spans="2:68" x14ac:dyDescent="0.35">
      <c r="B851" s="125" t="str">
        <f>IF('2. Enter scores'!A855&lt;&gt;"",'2. Enter scores'!A855,"")</f>
        <v/>
      </c>
      <c r="H851" s="125" t="str">
        <f>IF('2. Enter scores'!G855&lt;&gt;"",'2. Enter scores'!$B855-'2. Enter scores'!G855,"")</f>
        <v/>
      </c>
      <c r="I851" s="125" t="str">
        <f>IF('2. Enter scores'!H855&lt;&gt;"",'2. Enter scores'!$B855-'2. Enter scores'!H855,"")</f>
        <v/>
      </c>
      <c r="J851" s="125" t="str">
        <f>IF('2. Enter scores'!I855&lt;&gt;"",'2. Enter scores'!$B855-'2. Enter scores'!I855,"")</f>
        <v/>
      </c>
      <c r="K851" s="125" t="str">
        <f>IF('2. Enter scores'!J855&lt;&gt;"",'2. Enter scores'!$B855-'2. Enter scores'!J855,"")</f>
        <v/>
      </c>
      <c r="L851" s="125" t="str">
        <f>IF('2. Enter scores'!K855&lt;&gt;"",'2. Enter scores'!$B855-'2. Enter scores'!K855,"")</f>
        <v/>
      </c>
      <c r="M851" s="125" t="str">
        <f>IF('2. Enter scores'!L855&lt;&gt;"",'2. Enter scores'!$B855-'2. Enter scores'!L855,"")</f>
        <v/>
      </c>
      <c r="N851" s="125" t="str">
        <f>IF('2. Enter scores'!M855&lt;&gt;"",'2. Enter scores'!$B855-'2. Enter scores'!M855,"")</f>
        <v/>
      </c>
      <c r="O851" s="125" t="str">
        <f>IF('2. Enter scores'!N855&lt;&gt;"",'2. Enter scores'!$B855-'2. Enter scores'!N855,"")</f>
        <v/>
      </c>
      <c r="P851" s="125" t="str">
        <f>IF('2. Enter scores'!O855&lt;&gt;"",'2. Enter scores'!$B855-'2. Enter scores'!O855,"")</f>
        <v/>
      </c>
      <c r="Q851" s="125" t="str">
        <f>IF('2. Enter scores'!P855&lt;&gt;"",'2. Enter scores'!$B855-'2. Enter scores'!P855,"")</f>
        <v/>
      </c>
      <c r="R851" s="125" t="str">
        <f>IF('2. Enter scores'!Q855&lt;&gt;"",'2. Enter scores'!$B855-'2. Enter scores'!Q855,"")</f>
        <v/>
      </c>
      <c r="S851" s="125" t="str">
        <f>IF('2. Enter scores'!R855&lt;&gt;"",'2. Enter scores'!$B855-'2. Enter scores'!R855,"")</f>
        <v/>
      </c>
      <c r="T851" s="125" t="str">
        <f>IF('2. Enter scores'!S855&lt;&gt;"",'2. Enter scores'!$B855-'2. Enter scores'!S855,"")</f>
        <v/>
      </c>
      <c r="U851" s="125" t="str">
        <f>IF('2. Enter scores'!T855&lt;&gt;"",'2. Enter scores'!$B855-'2. Enter scores'!T855,"")</f>
        <v/>
      </c>
      <c r="V851" s="125" t="str">
        <f>IF('2. Enter scores'!U855&lt;&gt;"",'2. Enter scores'!$B855-'2. Enter scores'!U855,"")</f>
        <v/>
      </c>
      <c r="W851" s="125" t="str">
        <f>IF('2. Enter scores'!V855&lt;&gt;"",'2. Enter scores'!$B855-'2. Enter scores'!V855,"")</f>
        <v/>
      </c>
      <c r="X851" s="125" t="str">
        <f>IF('2. Enter scores'!W855&lt;&gt;"",'2. Enter scores'!$B855-'2. Enter scores'!W855,"")</f>
        <v/>
      </c>
      <c r="Y851" s="125" t="str">
        <f>IF('2. Enter scores'!X855&lt;&gt;"",'2. Enter scores'!$B855-'2. Enter scores'!X855,"")</f>
        <v/>
      </c>
      <c r="Z851" s="125" t="str">
        <f>IF('2. Enter scores'!Y855&lt;&gt;"",'2. Enter scores'!$B855-'2. Enter scores'!Y855,"")</f>
        <v/>
      </c>
      <c r="AA851" s="125" t="str">
        <f>IF('2. Enter scores'!Z855&lt;&gt;"",'2. Enter scores'!$B855-'2. Enter scores'!Z855,"")</f>
        <v/>
      </c>
      <c r="AB851" s="125" t="str">
        <f>IF('2. Enter scores'!AA855&lt;&gt;"",'2. Enter scores'!$B855-'2. Enter scores'!AA855,"")</f>
        <v/>
      </c>
      <c r="AC851" s="125" t="str">
        <f>IF('2. Enter scores'!AB855&lt;&gt;"",'2. Enter scores'!$B855-'2. Enter scores'!AB855,"")</f>
        <v/>
      </c>
      <c r="AD851" s="125" t="str">
        <f>IF('2. Enter scores'!AC855&lt;&gt;"",'2. Enter scores'!$B855-'2. Enter scores'!AC855,"")</f>
        <v/>
      </c>
      <c r="AE851" s="125" t="str">
        <f>IF('2. Enter scores'!AD855&lt;&gt;"",'2. Enter scores'!$B855-'2. Enter scores'!AD855,"")</f>
        <v/>
      </c>
      <c r="AF851" s="125" t="str">
        <f>IF('2. Enter scores'!AE855&lt;&gt;"",'2. Enter scores'!$B855-'2. Enter scores'!AE855,"")</f>
        <v/>
      </c>
      <c r="AG851" s="125" t="str">
        <f>IF('2. Enter scores'!AF855&lt;&gt;"",'2. Enter scores'!$B855-'2. Enter scores'!AF855,"")</f>
        <v/>
      </c>
      <c r="AH851" s="125" t="str">
        <f>IF('2. Enter scores'!AG855&lt;&gt;"",'2. Enter scores'!$B855-'2. Enter scores'!AG855,"")</f>
        <v/>
      </c>
      <c r="AI851" s="125" t="str">
        <f>IF('2. Enter scores'!AH855&lt;&gt;"",'2. Enter scores'!$B855-'2. Enter scores'!AH855,"")</f>
        <v/>
      </c>
      <c r="AJ851" s="125" t="str">
        <f>IF('2. Enter scores'!AI855&lt;&gt;"",'2. Enter scores'!$B855-'2. Enter scores'!AI855,"")</f>
        <v/>
      </c>
      <c r="AK851" s="125" t="str">
        <f>IF('2. Enter scores'!AJ855&lt;&gt;"",'2. Enter scores'!$B855-'2. Enter scores'!AJ855,"")</f>
        <v/>
      </c>
      <c r="AL851" s="125" t="str">
        <f>IF('2. Enter scores'!AK855&lt;&gt;"",'2. Enter scores'!$B855-'2. Enter scores'!AK855,"")</f>
        <v/>
      </c>
      <c r="AM851" s="125" t="str">
        <f>IF('2. Enter scores'!AL855&lt;&gt;"",'2. Enter scores'!$B855-'2. Enter scores'!AL855,"")</f>
        <v/>
      </c>
      <c r="AN851" s="125" t="str">
        <f>IF('2. Enter scores'!AM855&lt;&gt;"",'2. Enter scores'!$B855-'2. Enter scores'!AM855,"")</f>
        <v/>
      </c>
      <c r="AO851" s="125" t="str">
        <f>IF('2. Enter scores'!AN855&lt;&gt;"",'2. Enter scores'!$B855-'2. Enter scores'!AN855,"")</f>
        <v/>
      </c>
      <c r="AP851" s="125" t="str">
        <f>IF('2. Enter scores'!AO855&lt;&gt;"",'2. Enter scores'!$B855-'2. Enter scores'!AO855,"")</f>
        <v/>
      </c>
      <c r="AQ851" s="125" t="str">
        <f>IF('2. Enter scores'!AP855&lt;&gt;"",'2. Enter scores'!$B855-'2. Enter scores'!AP855,"")</f>
        <v/>
      </c>
      <c r="AR851" s="125" t="str">
        <f>IF('2. Enter scores'!AQ855&lt;&gt;"",'2. Enter scores'!$B855-'2. Enter scores'!AQ855,"")</f>
        <v/>
      </c>
      <c r="AS851" s="125" t="str">
        <f>IF('2. Enter scores'!AR855&lt;&gt;"",'2. Enter scores'!$B855-'2. Enter scores'!AR855,"")</f>
        <v/>
      </c>
      <c r="AT851" s="125" t="str">
        <f>IF('2. Enter scores'!AS855&lt;&gt;"",'2. Enter scores'!$B855-'2. Enter scores'!AS855,"")</f>
        <v/>
      </c>
      <c r="AU851" s="125" t="str">
        <f>IF('2. Enter scores'!AT855&lt;&gt;"",'2. Enter scores'!$B855-'2. Enter scores'!AT855,"")</f>
        <v/>
      </c>
      <c r="AV851" s="125" t="str">
        <f>IF('2. Enter scores'!AU855&lt;&gt;"",'2. Enter scores'!$B855-'2. Enter scores'!AU855,"")</f>
        <v/>
      </c>
      <c r="AW851" s="125" t="str">
        <f>IF('2. Enter scores'!AV855&lt;&gt;"",'2. Enter scores'!$B855-'2. Enter scores'!AV855,"")</f>
        <v/>
      </c>
      <c r="AX851" s="125" t="str">
        <f>IF('2. Enter scores'!AW855&lt;&gt;"",'2. Enter scores'!$B855-'2. Enter scores'!AW855,"")</f>
        <v/>
      </c>
      <c r="AY851" s="125" t="str">
        <f>IF('2. Enter scores'!AX855&lt;&gt;"",'2. Enter scores'!$B855-'2. Enter scores'!AX855,"")</f>
        <v/>
      </c>
      <c r="AZ851" s="125" t="str">
        <f>IF('2. Enter scores'!AY855&lt;&gt;"",'2. Enter scores'!$B855-'2. Enter scores'!AY855,"")</f>
        <v/>
      </c>
      <c r="BA851" s="125" t="str">
        <f>IF('2. Enter scores'!AZ855&lt;&gt;"",'2. Enter scores'!$B855-'2. Enter scores'!AZ855,"")</f>
        <v/>
      </c>
      <c r="BB851" s="125" t="str">
        <f>IF('2. Enter scores'!BA855&lt;&gt;"",'2. Enter scores'!$B855-'2. Enter scores'!BA855,"")</f>
        <v/>
      </c>
      <c r="BC851" s="125" t="str">
        <f>IF('2. Enter scores'!BB855&lt;&gt;"",'2. Enter scores'!$B855-'2. Enter scores'!BB855,"")</f>
        <v/>
      </c>
      <c r="BD851" s="125" t="str">
        <f>IF('2. Enter scores'!BC855&lt;&gt;"",'2. Enter scores'!$B855-'2. Enter scores'!BC855,"")</f>
        <v/>
      </c>
      <c r="BE851" s="125" t="str">
        <f>IF('2. Enter scores'!BD855&lt;&gt;"",'2. Enter scores'!$B855-'2. Enter scores'!BD855,"")</f>
        <v/>
      </c>
      <c r="BF851" s="125" t="str">
        <f>IF('2. Enter scores'!BE855&lt;&gt;"",'2. Enter scores'!$B855-'2. Enter scores'!BE855,"")</f>
        <v/>
      </c>
      <c r="BG851" s="125" t="str">
        <f>IF('2. Enter scores'!BF855&lt;&gt;"",'2. Enter scores'!$B855-'2. Enter scores'!BF855,"")</f>
        <v/>
      </c>
      <c r="BH851" s="125" t="str">
        <f>IF('2. Enter scores'!BG855&lt;&gt;"",'2. Enter scores'!$B855-'2. Enter scores'!BG855,"")</f>
        <v/>
      </c>
      <c r="BI851" s="125" t="str">
        <f>IF('2. Enter scores'!BH855&lt;&gt;"",'2. Enter scores'!$B855-'2. Enter scores'!BH855,"")</f>
        <v/>
      </c>
      <c r="BJ851" s="125" t="str">
        <f>IF('2. Enter scores'!BI855&lt;&gt;"",'2. Enter scores'!$B855-'2. Enter scores'!BI855,"")</f>
        <v/>
      </c>
      <c r="BK851" s="125" t="str">
        <f>IF('2. Enter scores'!BJ855&lt;&gt;"",'2. Enter scores'!$B855-'2. Enter scores'!BJ855,"")</f>
        <v/>
      </c>
      <c r="BL851" s="125" t="str">
        <f>IF('2. Enter scores'!BK855&lt;&gt;"",'2. Enter scores'!$B855-'2. Enter scores'!BK855,"")</f>
        <v/>
      </c>
      <c r="BM851" s="125" t="str">
        <f>IF('2. Enter scores'!BL855&lt;&gt;"",'2. Enter scores'!$B855-'2. Enter scores'!BL855,"")</f>
        <v/>
      </c>
      <c r="BN851" s="125" t="str">
        <f>IF('2. Enter scores'!BM855&lt;&gt;"",'2. Enter scores'!$B855-'2. Enter scores'!BM855,"")</f>
        <v/>
      </c>
      <c r="BO851" s="125" t="str">
        <f>IF('2. Enter scores'!BN855&lt;&gt;"",'2. Enter scores'!$B855-'2. Enter scores'!BN855,"")</f>
        <v/>
      </c>
      <c r="BP851" s="108">
        <v>1000</v>
      </c>
    </row>
    <row r="852" spans="2:68" x14ac:dyDescent="0.35">
      <c r="B852" s="125" t="str">
        <f>IF('2. Enter scores'!A856&lt;&gt;"",'2. Enter scores'!A856,"")</f>
        <v/>
      </c>
      <c r="H852" s="125" t="str">
        <f>IF('2. Enter scores'!G856&lt;&gt;"",'2. Enter scores'!$B856-'2. Enter scores'!G856,"")</f>
        <v/>
      </c>
      <c r="I852" s="125" t="str">
        <f>IF('2. Enter scores'!H856&lt;&gt;"",'2. Enter scores'!$B856-'2. Enter scores'!H856,"")</f>
        <v/>
      </c>
      <c r="J852" s="125" t="str">
        <f>IF('2. Enter scores'!I856&lt;&gt;"",'2. Enter scores'!$B856-'2. Enter scores'!I856,"")</f>
        <v/>
      </c>
      <c r="K852" s="125" t="str">
        <f>IF('2. Enter scores'!J856&lt;&gt;"",'2. Enter scores'!$B856-'2. Enter scores'!J856,"")</f>
        <v/>
      </c>
      <c r="L852" s="125" t="str">
        <f>IF('2. Enter scores'!K856&lt;&gt;"",'2. Enter scores'!$B856-'2. Enter scores'!K856,"")</f>
        <v/>
      </c>
      <c r="M852" s="125" t="str">
        <f>IF('2. Enter scores'!L856&lt;&gt;"",'2. Enter scores'!$B856-'2. Enter scores'!L856,"")</f>
        <v/>
      </c>
      <c r="N852" s="125" t="str">
        <f>IF('2. Enter scores'!M856&lt;&gt;"",'2. Enter scores'!$B856-'2. Enter scores'!M856,"")</f>
        <v/>
      </c>
      <c r="O852" s="125" t="str">
        <f>IF('2. Enter scores'!N856&lt;&gt;"",'2. Enter scores'!$B856-'2. Enter scores'!N856,"")</f>
        <v/>
      </c>
      <c r="P852" s="125" t="str">
        <f>IF('2. Enter scores'!O856&lt;&gt;"",'2. Enter scores'!$B856-'2. Enter scores'!O856,"")</f>
        <v/>
      </c>
      <c r="Q852" s="125" t="str">
        <f>IF('2. Enter scores'!P856&lt;&gt;"",'2. Enter scores'!$B856-'2. Enter scores'!P856,"")</f>
        <v/>
      </c>
      <c r="R852" s="125" t="str">
        <f>IF('2. Enter scores'!Q856&lt;&gt;"",'2. Enter scores'!$B856-'2. Enter scores'!Q856,"")</f>
        <v/>
      </c>
      <c r="S852" s="125" t="str">
        <f>IF('2. Enter scores'!R856&lt;&gt;"",'2. Enter scores'!$B856-'2. Enter scores'!R856,"")</f>
        <v/>
      </c>
      <c r="T852" s="125" t="str">
        <f>IF('2. Enter scores'!S856&lt;&gt;"",'2. Enter scores'!$B856-'2. Enter scores'!S856,"")</f>
        <v/>
      </c>
      <c r="U852" s="125" t="str">
        <f>IF('2. Enter scores'!T856&lt;&gt;"",'2. Enter scores'!$B856-'2. Enter scores'!T856,"")</f>
        <v/>
      </c>
      <c r="V852" s="125" t="str">
        <f>IF('2. Enter scores'!U856&lt;&gt;"",'2. Enter scores'!$B856-'2. Enter scores'!U856,"")</f>
        <v/>
      </c>
      <c r="W852" s="125" t="str">
        <f>IF('2. Enter scores'!V856&lt;&gt;"",'2. Enter scores'!$B856-'2. Enter scores'!V856,"")</f>
        <v/>
      </c>
      <c r="X852" s="125" t="str">
        <f>IF('2. Enter scores'!W856&lt;&gt;"",'2. Enter scores'!$B856-'2. Enter scores'!W856,"")</f>
        <v/>
      </c>
      <c r="Y852" s="125" t="str">
        <f>IF('2. Enter scores'!X856&lt;&gt;"",'2. Enter scores'!$B856-'2. Enter scores'!X856,"")</f>
        <v/>
      </c>
      <c r="Z852" s="125" t="str">
        <f>IF('2. Enter scores'!Y856&lt;&gt;"",'2. Enter scores'!$B856-'2. Enter scores'!Y856,"")</f>
        <v/>
      </c>
      <c r="AA852" s="125" t="str">
        <f>IF('2. Enter scores'!Z856&lt;&gt;"",'2. Enter scores'!$B856-'2. Enter scores'!Z856,"")</f>
        <v/>
      </c>
      <c r="AB852" s="125" t="str">
        <f>IF('2. Enter scores'!AA856&lt;&gt;"",'2. Enter scores'!$B856-'2. Enter scores'!AA856,"")</f>
        <v/>
      </c>
      <c r="AC852" s="125" t="str">
        <f>IF('2. Enter scores'!AB856&lt;&gt;"",'2. Enter scores'!$B856-'2. Enter scores'!AB856,"")</f>
        <v/>
      </c>
      <c r="AD852" s="125" t="str">
        <f>IF('2. Enter scores'!AC856&lt;&gt;"",'2. Enter scores'!$B856-'2. Enter scores'!AC856,"")</f>
        <v/>
      </c>
      <c r="AE852" s="125" t="str">
        <f>IF('2. Enter scores'!AD856&lt;&gt;"",'2. Enter scores'!$B856-'2. Enter scores'!AD856,"")</f>
        <v/>
      </c>
      <c r="AF852" s="125" t="str">
        <f>IF('2. Enter scores'!AE856&lt;&gt;"",'2. Enter scores'!$B856-'2. Enter scores'!AE856,"")</f>
        <v/>
      </c>
      <c r="AG852" s="125" t="str">
        <f>IF('2. Enter scores'!AF856&lt;&gt;"",'2. Enter scores'!$B856-'2. Enter scores'!AF856,"")</f>
        <v/>
      </c>
      <c r="AH852" s="125" t="str">
        <f>IF('2. Enter scores'!AG856&lt;&gt;"",'2. Enter scores'!$B856-'2. Enter scores'!AG856,"")</f>
        <v/>
      </c>
      <c r="AI852" s="125" t="str">
        <f>IF('2. Enter scores'!AH856&lt;&gt;"",'2. Enter scores'!$B856-'2. Enter scores'!AH856,"")</f>
        <v/>
      </c>
      <c r="AJ852" s="125" t="str">
        <f>IF('2. Enter scores'!AI856&lt;&gt;"",'2. Enter scores'!$B856-'2. Enter scores'!AI856,"")</f>
        <v/>
      </c>
      <c r="AK852" s="125" t="str">
        <f>IF('2. Enter scores'!AJ856&lt;&gt;"",'2. Enter scores'!$B856-'2. Enter scores'!AJ856,"")</f>
        <v/>
      </c>
      <c r="AL852" s="125" t="str">
        <f>IF('2. Enter scores'!AK856&lt;&gt;"",'2. Enter scores'!$B856-'2. Enter scores'!AK856,"")</f>
        <v/>
      </c>
      <c r="AM852" s="125" t="str">
        <f>IF('2. Enter scores'!AL856&lt;&gt;"",'2. Enter scores'!$B856-'2. Enter scores'!AL856,"")</f>
        <v/>
      </c>
      <c r="AN852" s="125" t="str">
        <f>IF('2. Enter scores'!AM856&lt;&gt;"",'2. Enter scores'!$B856-'2. Enter scores'!AM856,"")</f>
        <v/>
      </c>
      <c r="AO852" s="125" t="str">
        <f>IF('2. Enter scores'!AN856&lt;&gt;"",'2. Enter scores'!$B856-'2. Enter scores'!AN856,"")</f>
        <v/>
      </c>
      <c r="AP852" s="125" t="str">
        <f>IF('2. Enter scores'!AO856&lt;&gt;"",'2. Enter scores'!$B856-'2. Enter scores'!AO856,"")</f>
        <v/>
      </c>
      <c r="AQ852" s="125" t="str">
        <f>IF('2. Enter scores'!AP856&lt;&gt;"",'2. Enter scores'!$B856-'2. Enter scores'!AP856,"")</f>
        <v/>
      </c>
      <c r="AR852" s="125" t="str">
        <f>IF('2. Enter scores'!AQ856&lt;&gt;"",'2. Enter scores'!$B856-'2. Enter scores'!AQ856,"")</f>
        <v/>
      </c>
      <c r="AS852" s="125" t="str">
        <f>IF('2. Enter scores'!AR856&lt;&gt;"",'2. Enter scores'!$B856-'2. Enter scores'!AR856,"")</f>
        <v/>
      </c>
      <c r="AT852" s="125" t="str">
        <f>IF('2. Enter scores'!AS856&lt;&gt;"",'2. Enter scores'!$B856-'2. Enter scores'!AS856,"")</f>
        <v/>
      </c>
      <c r="AU852" s="125" t="str">
        <f>IF('2. Enter scores'!AT856&lt;&gt;"",'2. Enter scores'!$B856-'2. Enter scores'!AT856,"")</f>
        <v/>
      </c>
      <c r="AV852" s="125" t="str">
        <f>IF('2. Enter scores'!AU856&lt;&gt;"",'2. Enter scores'!$B856-'2. Enter scores'!AU856,"")</f>
        <v/>
      </c>
      <c r="AW852" s="125" t="str">
        <f>IF('2. Enter scores'!AV856&lt;&gt;"",'2. Enter scores'!$B856-'2. Enter scores'!AV856,"")</f>
        <v/>
      </c>
      <c r="AX852" s="125" t="str">
        <f>IF('2. Enter scores'!AW856&lt;&gt;"",'2. Enter scores'!$B856-'2. Enter scores'!AW856,"")</f>
        <v/>
      </c>
      <c r="AY852" s="125" t="str">
        <f>IF('2. Enter scores'!AX856&lt;&gt;"",'2. Enter scores'!$B856-'2. Enter scores'!AX856,"")</f>
        <v/>
      </c>
      <c r="AZ852" s="125" t="str">
        <f>IF('2. Enter scores'!AY856&lt;&gt;"",'2. Enter scores'!$B856-'2. Enter scores'!AY856,"")</f>
        <v/>
      </c>
      <c r="BA852" s="125" t="str">
        <f>IF('2. Enter scores'!AZ856&lt;&gt;"",'2. Enter scores'!$B856-'2. Enter scores'!AZ856,"")</f>
        <v/>
      </c>
      <c r="BB852" s="125" t="str">
        <f>IF('2. Enter scores'!BA856&lt;&gt;"",'2. Enter scores'!$B856-'2. Enter scores'!BA856,"")</f>
        <v/>
      </c>
      <c r="BC852" s="125" t="str">
        <f>IF('2. Enter scores'!BB856&lt;&gt;"",'2. Enter scores'!$B856-'2. Enter scores'!BB856,"")</f>
        <v/>
      </c>
      <c r="BD852" s="125" t="str">
        <f>IF('2. Enter scores'!BC856&lt;&gt;"",'2. Enter scores'!$B856-'2. Enter scores'!BC856,"")</f>
        <v/>
      </c>
      <c r="BE852" s="125" t="str">
        <f>IF('2. Enter scores'!BD856&lt;&gt;"",'2. Enter scores'!$B856-'2. Enter scores'!BD856,"")</f>
        <v/>
      </c>
      <c r="BF852" s="125" t="str">
        <f>IF('2. Enter scores'!BE856&lt;&gt;"",'2. Enter scores'!$B856-'2. Enter scores'!BE856,"")</f>
        <v/>
      </c>
      <c r="BG852" s="125" t="str">
        <f>IF('2. Enter scores'!BF856&lt;&gt;"",'2. Enter scores'!$B856-'2. Enter scores'!BF856,"")</f>
        <v/>
      </c>
      <c r="BH852" s="125" t="str">
        <f>IF('2. Enter scores'!BG856&lt;&gt;"",'2. Enter scores'!$B856-'2. Enter scores'!BG856,"")</f>
        <v/>
      </c>
      <c r="BI852" s="125" t="str">
        <f>IF('2. Enter scores'!BH856&lt;&gt;"",'2. Enter scores'!$B856-'2. Enter scores'!BH856,"")</f>
        <v/>
      </c>
      <c r="BJ852" s="125" t="str">
        <f>IF('2. Enter scores'!BI856&lt;&gt;"",'2. Enter scores'!$B856-'2. Enter scores'!BI856,"")</f>
        <v/>
      </c>
      <c r="BK852" s="125" t="str">
        <f>IF('2. Enter scores'!BJ856&lt;&gt;"",'2. Enter scores'!$B856-'2. Enter scores'!BJ856,"")</f>
        <v/>
      </c>
      <c r="BL852" s="125" t="str">
        <f>IF('2. Enter scores'!BK856&lt;&gt;"",'2. Enter scores'!$B856-'2. Enter scores'!BK856,"")</f>
        <v/>
      </c>
      <c r="BM852" s="125" t="str">
        <f>IF('2. Enter scores'!BL856&lt;&gt;"",'2. Enter scores'!$B856-'2. Enter scores'!BL856,"")</f>
        <v/>
      </c>
      <c r="BN852" s="125" t="str">
        <f>IF('2. Enter scores'!BM856&lt;&gt;"",'2. Enter scores'!$B856-'2. Enter scores'!BM856,"")</f>
        <v/>
      </c>
      <c r="BO852" s="125" t="str">
        <f>IF('2. Enter scores'!BN856&lt;&gt;"",'2. Enter scores'!$B856-'2. Enter scores'!BN856,"")</f>
        <v/>
      </c>
      <c r="BP852" s="108">
        <v>1000</v>
      </c>
    </row>
    <row r="853" spans="2:68" x14ac:dyDescent="0.35">
      <c r="B853" s="125" t="str">
        <f>IF('2. Enter scores'!A857&lt;&gt;"",'2. Enter scores'!A857,"")</f>
        <v/>
      </c>
      <c r="H853" s="125" t="str">
        <f>IF('2. Enter scores'!G857&lt;&gt;"",'2. Enter scores'!$B857-'2. Enter scores'!G857,"")</f>
        <v/>
      </c>
      <c r="I853" s="125" t="str">
        <f>IF('2. Enter scores'!H857&lt;&gt;"",'2. Enter scores'!$B857-'2. Enter scores'!H857,"")</f>
        <v/>
      </c>
      <c r="J853" s="125" t="str">
        <f>IF('2. Enter scores'!I857&lt;&gt;"",'2. Enter scores'!$B857-'2. Enter scores'!I857,"")</f>
        <v/>
      </c>
      <c r="K853" s="125" t="str">
        <f>IF('2. Enter scores'!J857&lt;&gt;"",'2. Enter scores'!$B857-'2. Enter scores'!J857,"")</f>
        <v/>
      </c>
      <c r="L853" s="125" t="str">
        <f>IF('2. Enter scores'!K857&lt;&gt;"",'2. Enter scores'!$B857-'2. Enter scores'!K857,"")</f>
        <v/>
      </c>
      <c r="M853" s="125" t="str">
        <f>IF('2. Enter scores'!L857&lt;&gt;"",'2. Enter scores'!$B857-'2. Enter scores'!L857,"")</f>
        <v/>
      </c>
      <c r="N853" s="125" t="str">
        <f>IF('2. Enter scores'!M857&lt;&gt;"",'2. Enter scores'!$B857-'2. Enter scores'!M857,"")</f>
        <v/>
      </c>
      <c r="O853" s="125" t="str">
        <f>IF('2. Enter scores'!N857&lt;&gt;"",'2. Enter scores'!$B857-'2. Enter scores'!N857,"")</f>
        <v/>
      </c>
      <c r="P853" s="125" t="str">
        <f>IF('2. Enter scores'!O857&lt;&gt;"",'2. Enter scores'!$B857-'2. Enter scores'!O857,"")</f>
        <v/>
      </c>
      <c r="Q853" s="125" t="str">
        <f>IF('2. Enter scores'!P857&lt;&gt;"",'2. Enter scores'!$B857-'2. Enter scores'!P857,"")</f>
        <v/>
      </c>
      <c r="R853" s="125" t="str">
        <f>IF('2. Enter scores'!Q857&lt;&gt;"",'2. Enter scores'!$B857-'2. Enter scores'!Q857,"")</f>
        <v/>
      </c>
      <c r="S853" s="125" t="str">
        <f>IF('2. Enter scores'!R857&lt;&gt;"",'2. Enter scores'!$B857-'2. Enter scores'!R857,"")</f>
        <v/>
      </c>
      <c r="T853" s="125" t="str">
        <f>IF('2. Enter scores'!S857&lt;&gt;"",'2. Enter scores'!$B857-'2. Enter scores'!S857,"")</f>
        <v/>
      </c>
      <c r="U853" s="125" t="str">
        <f>IF('2. Enter scores'!T857&lt;&gt;"",'2. Enter scores'!$B857-'2. Enter scores'!T857,"")</f>
        <v/>
      </c>
      <c r="V853" s="125" t="str">
        <f>IF('2. Enter scores'!U857&lt;&gt;"",'2. Enter scores'!$B857-'2. Enter scores'!U857,"")</f>
        <v/>
      </c>
      <c r="W853" s="125" t="str">
        <f>IF('2. Enter scores'!V857&lt;&gt;"",'2. Enter scores'!$B857-'2. Enter scores'!V857,"")</f>
        <v/>
      </c>
      <c r="X853" s="125" t="str">
        <f>IF('2. Enter scores'!W857&lt;&gt;"",'2. Enter scores'!$B857-'2. Enter scores'!W857,"")</f>
        <v/>
      </c>
      <c r="Y853" s="125" t="str">
        <f>IF('2. Enter scores'!X857&lt;&gt;"",'2. Enter scores'!$B857-'2. Enter scores'!X857,"")</f>
        <v/>
      </c>
      <c r="Z853" s="125" t="str">
        <f>IF('2. Enter scores'!Y857&lt;&gt;"",'2. Enter scores'!$B857-'2. Enter scores'!Y857,"")</f>
        <v/>
      </c>
      <c r="AA853" s="125" t="str">
        <f>IF('2. Enter scores'!Z857&lt;&gt;"",'2. Enter scores'!$B857-'2. Enter scores'!Z857,"")</f>
        <v/>
      </c>
      <c r="AB853" s="125" t="str">
        <f>IF('2. Enter scores'!AA857&lt;&gt;"",'2. Enter scores'!$B857-'2. Enter scores'!AA857,"")</f>
        <v/>
      </c>
      <c r="AC853" s="125" t="str">
        <f>IF('2. Enter scores'!AB857&lt;&gt;"",'2. Enter scores'!$B857-'2. Enter scores'!AB857,"")</f>
        <v/>
      </c>
      <c r="AD853" s="125" t="str">
        <f>IF('2. Enter scores'!AC857&lt;&gt;"",'2. Enter scores'!$B857-'2. Enter scores'!AC857,"")</f>
        <v/>
      </c>
      <c r="AE853" s="125" t="str">
        <f>IF('2. Enter scores'!AD857&lt;&gt;"",'2. Enter scores'!$B857-'2. Enter scores'!AD857,"")</f>
        <v/>
      </c>
      <c r="AF853" s="125" t="str">
        <f>IF('2. Enter scores'!AE857&lt;&gt;"",'2. Enter scores'!$B857-'2. Enter scores'!AE857,"")</f>
        <v/>
      </c>
      <c r="AG853" s="125" t="str">
        <f>IF('2. Enter scores'!AF857&lt;&gt;"",'2. Enter scores'!$B857-'2. Enter scores'!AF857,"")</f>
        <v/>
      </c>
      <c r="AH853" s="125" t="str">
        <f>IF('2. Enter scores'!AG857&lt;&gt;"",'2. Enter scores'!$B857-'2. Enter scores'!AG857,"")</f>
        <v/>
      </c>
      <c r="AI853" s="125" t="str">
        <f>IF('2. Enter scores'!AH857&lt;&gt;"",'2. Enter scores'!$B857-'2. Enter scores'!AH857,"")</f>
        <v/>
      </c>
      <c r="AJ853" s="125" t="str">
        <f>IF('2. Enter scores'!AI857&lt;&gt;"",'2. Enter scores'!$B857-'2. Enter scores'!AI857,"")</f>
        <v/>
      </c>
      <c r="AK853" s="125" t="str">
        <f>IF('2. Enter scores'!AJ857&lt;&gt;"",'2. Enter scores'!$B857-'2. Enter scores'!AJ857,"")</f>
        <v/>
      </c>
      <c r="AL853" s="125" t="str">
        <f>IF('2. Enter scores'!AK857&lt;&gt;"",'2. Enter scores'!$B857-'2. Enter scores'!AK857,"")</f>
        <v/>
      </c>
      <c r="AM853" s="125" t="str">
        <f>IF('2. Enter scores'!AL857&lt;&gt;"",'2. Enter scores'!$B857-'2. Enter scores'!AL857,"")</f>
        <v/>
      </c>
      <c r="AN853" s="125" t="str">
        <f>IF('2. Enter scores'!AM857&lt;&gt;"",'2. Enter scores'!$B857-'2. Enter scores'!AM857,"")</f>
        <v/>
      </c>
      <c r="AO853" s="125" t="str">
        <f>IF('2. Enter scores'!AN857&lt;&gt;"",'2. Enter scores'!$B857-'2. Enter scores'!AN857,"")</f>
        <v/>
      </c>
      <c r="AP853" s="125" t="str">
        <f>IF('2. Enter scores'!AO857&lt;&gt;"",'2. Enter scores'!$B857-'2. Enter scores'!AO857,"")</f>
        <v/>
      </c>
      <c r="AQ853" s="125" t="str">
        <f>IF('2. Enter scores'!AP857&lt;&gt;"",'2. Enter scores'!$B857-'2. Enter scores'!AP857,"")</f>
        <v/>
      </c>
      <c r="AR853" s="125" t="str">
        <f>IF('2. Enter scores'!AQ857&lt;&gt;"",'2. Enter scores'!$B857-'2. Enter scores'!AQ857,"")</f>
        <v/>
      </c>
      <c r="AS853" s="125" t="str">
        <f>IF('2. Enter scores'!AR857&lt;&gt;"",'2. Enter scores'!$B857-'2. Enter scores'!AR857,"")</f>
        <v/>
      </c>
      <c r="AT853" s="125" t="str">
        <f>IF('2. Enter scores'!AS857&lt;&gt;"",'2. Enter scores'!$B857-'2. Enter scores'!AS857,"")</f>
        <v/>
      </c>
      <c r="AU853" s="125" t="str">
        <f>IF('2. Enter scores'!AT857&lt;&gt;"",'2. Enter scores'!$B857-'2. Enter scores'!AT857,"")</f>
        <v/>
      </c>
      <c r="AV853" s="125" t="str">
        <f>IF('2. Enter scores'!AU857&lt;&gt;"",'2. Enter scores'!$B857-'2. Enter scores'!AU857,"")</f>
        <v/>
      </c>
      <c r="AW853" s="125" t="str">
        <f>IF('2. Enter scores'!AV857&lt;&gt;"",'2. Enter scores'!$B857-'2. Enter scores'!AV857,"")</f>
        <v/>
      </c>
      <c r="AX853" s="125" t="str">
        <f>IF('2. Enter scores'!AW857&lt;&gt;"",'2. Enter scores'!$B857-'2. Enter scores'!AW857,"")</f>
        <v/>
      </c>
      <c r="AY853" s="125" t="str">
        <f>IF('2. Enter scores'!AX857&lt;&gt;"",'2. Enter scores'!$B857-'2. Enter scores'!AX857,"")</f>
        <v/>
      </c>
      <c r="AZ853" s="125" t="str">
        <f>IF('2. Enter scores'!AY857&lt;&gt;"",'2. Enter scores'!$B857-'2. Enter scores'!AY857,"")</f>
        <v/>
      </c>
      <c r="BA853" s="125" t="str">
        <f>IF('2. Enter scores'!AZ857&lt;&gt;"",'2. Enter scores'!$B857-'2. Enter scores'!AZ857,"")</f>
        <v/>
      </c>
      <c r="BB853" s="125" t="str">
        <f>IF('2. Enter scores'!BA857&lt;&gt;"",'2. Enter scores'!$B857-'2. Enter scores'!BA857,"")</f>
        <v/>
      </c>
      <c r="BC853" s="125" t="str">
        <f>IF('2. Enter scores'!BB857&lt;&gt;"",'2. Enter scores'!$B857-'2. Enter scores'!BB857,"")</f>
        <v/>
      </c>
      <c r="BD853" s="125" t="str">
        <f>IF('2. Enter scores'!BC857&lt;&gt;"",'2. Enter scores'!$B857-'2. Enter scores'!BC857,"")</f>
        <v/>
      </c>
      <c r="BE853" s="125" t="str">
        <f>IF('2. Enter scores'!BD857&lt;&gt;"",'2. Enter scores'!$B857-'2. Enter scores'!BD857,"")</f>
        <v/>
      </c>
      <c r="BF853" s="125" t="str">
        <f>IF('2. Enter scores'!BE857&lt;&gt;"",'2. Enter scores'!$B857-'2. Enter scores'!BE857,"")</f>
        <v/>
      </c>
      <c r="BG853" s="125" t="str">
        <f>IF('2. Enter scores'!BF857&lt;&gt;"",'2. Enter scores'!$B857-'2. Enter scores'!BF857,"")</f>
        <v/>
      </c>
      <c r="BH853" s="125" t="str">
        <f>IF('2. Enter scores'!BG857&lt;&gt;"",'2. Enter scores'!$B857-'2. Enter scores'!BG857,"")</f>
        <v/>
      </c>
      <c r="BI853" s="125" t="str">
        <f>IF('2. Enter scores'!BH857&lt;&gt;"",'2. Enter scores'!$B857-'2. Enter scores'!BH857,"")</f>
        <v/>
      </c>
      <c r="BJ853" s="125" t="str">
        <f>IF('2. Enter scores'!BI857&lt;&gt;"",'2. Enter scores'!$B857-'2. Enter scores'!BI857,"")</f>
        <v/>
      </c>
      <c r="BK853" s="125" t="str">
        <f>IF('2. Enter scores'!BJ857&lt;&gt;"",'2. Enter scores'!$B857-'2. Enter scores'!BJ857,"")</f>
        <v/>
      </c>
      <c r="BL853" s="125" t="str">
        <f>IF('2. Enter scores'!BK857&lt;&gt;"",'2. Enter scores'!$B857-'2. Enter scores'!BK857,"")</f>
        <v/>
      </c>
      <c r="BM853" s="125" t="str">
        <f>IF('2. Enter scores'!BL857&lt;&gt;"",'2. Enter scores'!$B857-'2. Enter scores'!BL857,"")</f>
        <v/>
      </c>
      <c r="BN853" s="125" t="str">
        <f>IF('2. Enter scores'!BM857&lt;&gt;"",'2. Enter scores'!$B857-'2. Enter scores'!BM857,"")</f>
        <v/>
      </c>
      <c r="BO853" s="125" t="str">
        <f>IF('2. Enter scores'!BN857&lt;&gt;"",'2. Enter scores'!$B857-'2. Enter scores'!BN857,"")</f>
        <v/>
      </c>
      <c r="BP853" s="108">
        <v>1000</v>
      </c>
    </row>
    <row r="854" spans="2:68" x14ac:dyDescent="0.35">
      <c r="B854" s="125" t="str">
        <f>IF('2. Enter scores'!A858&lt;&gt;"",'2. Enter scores'!A858,"")</f>
        <v/>
      </c>
      <c r="H854" s="125" t="str">
        <f>IF('2. Enter scores'!G858&lt;&gt;"",'2. Enter scores'!$B858-'2. Enter scores'!G858,"")</f>
        <v/>
      </c>
      <c r="I854" s="125" t="str">
        <f>IF('2. Enter scores'!H858&lt;&gt;"",'2. Enter scores'!$B858-'2. Enter scores'!H858,"")</f>
        <v/>
      </c>
      <c r="J854" s="125" t="str">
        <f>IF('2. Enter scores'!I858&lt;&gt;"",'2. Enter scores'!$B858-'2. Enter scores'!I858,"")</f>
        <v/>
      </c>
      <c r="K854" s="125" t="str">
        <f>IF('2. Enter scores'!J858&lt;&gt;"",'2. Enter scores'!$B858-'2. Enter scores'!J858,"")</f>
        <v/>
      </c>
      <c r="L854" s="125" t="str">
        <f>IF('2. Enter scores'!K858&lt;&gt;"",'2. Enter scores'!$B858-'2. Enter scores'!K858,"")</f>
        <v/>
      </c>
      <c r="M854" s="125" t="str">
        <f>IF('2. Enter scores'!L858&lt;&gt;"",'2. Enter scores'!$B858-'2. Enter scores'!L858,"")</f>
        <v/>
      </c>
      <c r="N854" s="125" t="str">
        <f>IF('2. Enter scores'!M858&lt;&gt;"",'2. Enter scores'!$B858-'2. Enter scores'!M858,"")</f>
        <v/>
      </c>
      <c r="O854" s="125" t="str">
        <f>IF('2. Enter scores'!N858&lt;&gt;"",'2. Enter scores'!$B858-'2. Enter scores'!N858,"")</f>
        <v/>
      </c>
      <c r="P854" s="125" t="str">
        <f>IF('2. Enter scores'!O858&lt;&gt;"",'2. Enter scores'!$B858-'2. Enter scores'!O858,"")</f>
        <v/>
      </c>
      <c r="Q854" s="125" t="str">
        <f>IF('2. Enter scores'!P858&lt;&gt;"",'2. Enter scores'!$B858-'2. Enter scores'!P858,"")</f>
        <v/>
      </c>
      <c r="R854" s="125" t="str">
        <f>IF('2. Enter scores'!Q858&lt;&gt;"",'2. Enter scores'!$B858-'2. Enter scores'!Q858,"")</f>
        <v/>
      </c>
      <c r="S854" s="125" t="str">
        <f>IF('2. Enter scores'!R858&lt;&gt;"",'2. Enter scores'!$B858-'2. Enter scores'!R858,"")</f>
        <v/>
      </c>
      <c r="T854" s="125" t="str">
        <f>IF('2. Enter scores'!S858&lt;&gt;"",'2. Enter scores'!$B858-'2. Enter scores'!S858,"")</f>
        <v/>
      </c>
      <c r="U854" s="125" t="str">
        <f>IF('2. Enter scores'!T858&lt;&gt;"",'2. Enter scores'!$B858-'2. Enter scores'!T858,"")</f>
        <v/>
      </c>
      <c r="V854" s="125" t="str">
        <f>IF('2. Enter scores'!U858&lt;&gt;"",'2. Enter scores'!$B858-'2. Enter scores'!U858,"")</f>
        <v/>
      </c>
      <c r="W854" s="125" t="str">
        <f>IF('2. Enter scores'!V858&lt;&gt;"",'2. Enter scores'!$B858-'2. Enter scores'!V858,"")</f>
        <v/>
      </c>
      <c r="X854" s="125" t="str">
        <f>IF('2. Enter scores'!W858&lt;&gt;"",'2. Enter scores'!$B858-'2. Enter scores'!W858,"")</f>
        <v/>
      </c>
      <c r="Y854" s="125" t="str">
        <f>IF('2. Enter scores'!X858&lt;&gt;"",'2. Enter scores'!$B858-'2. Enter scores'!X858,"")</f>
        <v/>
      </c>
      <c r="Z854" s="125" t="str">
        <f>IF('2. Enter scores'!Y858&lt;&gt;"",'2. Enter scores'!$B858-'2. Enter scores'!Y858,"")</f>
        <v/>
      </c>
      <c r="AA854" s="125" t="str">
        <f>IF('2. Enter scores'!Z858&lt;&gt;"",'2. Enter scores'!$B858-'2. Enter scores'!Z858,"")</f>
        <v/>
      </c>
      <c r="AB854" s="125" t="str">
        <f>IF('2. Enter scores'!AA858&lt;&gt;"",'2. Enter scores'!$B858-'2. Enter scores'!AA858,"")</f>
        <v/>
      </c>
      <c r="AC854" s="125" t="str">
        <f>IF('2. Enter scores'!AB858&lt;&gt;"",'2. Enter scores'!$B858-'2. Enter scores'!AB858,"")</f>
        <v/>
      </c>
      <c r="AD854" s="125" t="str">
        <f>IF('2. Enter scores'!AC858&lt;&gt;"",'2. Enter scores'!$B858-'2. Enter scores'!AC858,"")</f>
        <v/>
      </c>
      <c r="AE854" s="125" t="str">
        <f>IF('2. Enter scores'!AD858&lt;&gt;"",'2. Enter scores'!$B858-'2. Enter scores'!AD858,"")</f>
        <v/>
      </c>
      <c r="AF854" s="125" t="str">
        <f>IF('2. Enter scores'!AE858&lt;&gt;"",'2. Enter scores'!$B858-'2. Enter scores'!AE858,"")</f>
        <v/>
      </c>
      <c r="AG854" s="125" t="str">
        <f>IF('2. Enter scores'!AF858&lt;&gt;"",'2. Enter scores'!$B858-'2. Enter scores'!AF858,"")</f>
        <v/>
      </c>
      <c r="AH854" s="125" t="str">
        <f>IF('2. Enter scores'!AG858&lt;&gt;"",'2. Enter scores'!$B858-'2. Enter scores'!AG858,"")</f>
        <v/>
      </c>
      <c r="AI854" s="125" t="str">
        <f>IF('2. Enter scores'!AH858&lt;&gt;"",'2. Enter scores'!$B858-'2. Enter scores'!AH858,"")</f>
        <v/>
      </c>
      <c r="AJ854" s="125" t="str">
        <f>IF('2. Enter scores'!AI858&lt;&gt;"",'2. Enter scores'!$B858-'2. Enter scores'!AI858,"")</f>
        <v/>
      </c>
      <c r="AK854" s="125" t="str">
        <f>IF('2. Enter scores'!AJ858&lt;&gt;"",'2. Enter scores'!$B858-'2. Enter scores'!AJ858,"")</f>
        <v/>
      </c>
      <c r="AL854" s="125" t="str">
        <f>IF('2. Enter scores'!AK858&lt;&gt;"",'2. Enter scores'!$B858-'2. Enter scores'!AK858,"")</f>
        <v/>
      </c>
      <c r="AM854" s="125" t="str">
        <f>IF('2. Enter scores'!AL858&lt;&gt;"",'2. Enter scores'!$B858-'2. Enter scores'!AL858,"")</f>
        <v/>
      </c>
      <c r="AN854" s="125" t="str">
        <f>IF('2. Enter scores'!AM858&lt;&gt;"",'2. Enter scores'!$B858-'2. Enter scores'!AM858,"")</f>
        <v/>
      </c>
      <c r="AO854" s="125" t="str">
        <f>IF('2. Enter scores'!AN858&lt;&gt;"",'2. Enter scores'!$B858-'2. Enter scores'!AN858,"")</f>
        <v/>
      </c>
      <c r="AP854" s="125" t="str">
        <f>IF('2. Enter scores'!AO858&lt;&gt;"",'2. Enter scores'!$B858-'2. Enter scores'!AO858,"")</f>
        <v/>
      </c>
      <c r="AQ854" s="125" t="str">
        <f>IF('2. Enter scores'!AP858&lt;&gt;"",'2. Enter scores'!$B858-'2. Enter scores'!AP858,"")</f>
        <v/>
      </c>
      <c r="AR854" s="125" t="str">
        <f>IF('2. Enter scores'!AQ858&lt;&gt;"",'2. Enter scores'!$B858-'2. Enter scores'!AQ858,"")</f>
        <v/>
      </c>
      <c r="AS854" s="125" t="str">
        <f>IF('2. Enter scores'!AR858&lt;&gt;"",'2. Enter scores'!$B858-'2. Enter scores'!AR858,"")</f>
        <v/>
      </c>
      <c r="AT854" s="125" t="str">
        <f>IF('2. Enter scores'!AS858&lt;&gt;"",'2. Enter scores'!$B858-'2. Enter scores'!AS858,"")</f>
        <v/>
      </c>
      <c r="AU854" s="125" t="str">
        <f>IF('2. Enter scores'!AT858&lt;&gt;"",'2. Enter scores'!$B858-'2. Enter scores'!AT858,"")</f>
        <v/>
      </c>
      <c r="AV854" s="125" t="str">
        <f>IF('2. Enter scores'!AU858&lt;&gt;"",'2. Enter scores'!$B858-'2. Enter scores'!AU858,"")</f>
        <v/>
      </c>
      <c r="AW854" s="125" t="str">
        <f>IF('2. Enter scores'!AV858&lt;&gt;"",'2. Enter scores'!$B858-'2. Enter scores'!AV858,"")</f>
        <v/>
      </c>
      <c r="AX854" s="125" t="str">
        <f>IF('2. Enter scores'!AW858&lt;&gt;"",'2. Enter scores'!$B858-'2. Enter scores'!AW858,"")</f>
        <v/>
      </c>
      <c r="AY854" s="125" t="str">
        <f>IF('2. Enter scores'!AX858&lt;&gt;"",'2. Enter scores'!$B858-'2. Enter scores'!AX858,"")</f>
        <v/>
      </c>
      <c r="AZ854" s="125" t="str">
        <f>IF('2. Enter scores'!AY858&lt;&gt;"",'2. Enter scores'!$B858-'2. Enter scores'!AY858,"")</f>
        <v/>
      </c>
      <c r="BA854" s="125" t="str">
        <f>IF('2. Enter scores'!AZ858&lt;&gt;"",'2. Enter scores'!$B858-'2. Enter scores'!AZ858,"")</f>
        <v/>
      </c>
      <c r="BB854" s="125" t="str">
        <f>IF('2. Enter scores'!BA858&lt;&gt;"",'2. Enter scores'!$B858-'2. Enter scores'!BA858,"")</f>
        <v/>
      </c>
      <c r="BC854" s="125" t="str">
        <f>IF('2. Enter scores'!BB858&lt;&gt;"",'2. Enter scores'!$B858-'2. Enter scores'!BB858,"")</f>
        <v/>
      </c>
      <c r="BD854" s="125" t="str">
        <f>IF('2. Enter scores'!BC858&lt;&gt;"",'2. Enter scores'!$B858-'2. Enter scores'!BC858,"")</f>
        <v/>
      </c>
      <c r="BE854" s="125" t="str">
        <f>IF('2. Enter scores'!BD858&lt;&gt;"",'2. Enter scores'!$B858-'2. Enter scores'!BD858,"")</f>
        <v/>
      </c>
      <c r="BF854" s="125" t="str">
        <f>IF('2. Enter scores'!BE858&lt;&gt;"",'2. Enter scores'!$B858-'2. Enter scores'!BE858,"")</f>
        <v/>
      </c>
      <c r="BG854" s="125" t="str">
        <f>IF('2. Enter scores'!BF858&lt;&gt;"",'2. Enter scores'!$B858-'2. Enter scores'!BF858,"")</f>
        <v/>
      </c>
      <c r="BH854" s="125" t="str">
        <f>IF('2. Enter scores'!BG858&lt;&gt;"",'2. Enter scores'!$B858-'2. Enter scores'!BG858,"")</f>
        <v/>
      </c>
      <c r="BI854" s="125" t="str">
        <f>IF('2. Enter scores'!BH858&lt;&gt;"",'2. Enter scores'!$B858-'2. Enter scores'!BH858,"")</f>
        <v/>
      </c>
      <c r="BJ854" s="125" t="str">
        <f>IF('2. Enter scores'!BI858&lt;&gt;"",'2. Enter scores'!$B858-'2. Enter scores'!BI858,"")</f>
        <v/>
      </c>
      <c r="BK854" s="125" t="str">
        <f>IF('2. Enter scores'!BJ858&lt;&gt;"",'2. Enter scores'!$B858-'2. Enter scores'!BJ858,"")</f>
        <v/>
      </c>
      <c r="BL854" s="125" t="str">
        <f>IF('2. Enter scores'!BK858&lt;&gt;"",'2. Enter scores'!$B858-'2. Enter scores'!BK858,"")</f>
        <v/>
      </c>
      <c r="BM854" s="125" t="str">
        <f>IF('2. Enter scores'!BL858&lt;&gt;"",'2. Enter scores'!$B858-'2. Enter scores'!BL858,"")</f>
        <v/>
      </c>
      <c r="BN854" s="125" t="str">
        <f>IF('2. Enter scores'!BM858&lt;&gt;"",'2. Enter scores'!$B858-'2. Enter scores'!BM858,"")</f>
        <v/>
      </c>
      <c r="BO854" s="125" t="str">
        <f>IF('2. Enter scores'!BN858&lt;&gt;"",'2. Enter scores'!$B858-'2. Enter scores'!BN858,"")</f>
        <v/>
      </c>
      <c r="BP854" s="108">
        <v>1000</v>
      </c>
    </row>
    <row r="855" spans="2:68" x14ac:dyDescent="0.35">
      <c r="B855" s="125" t="str">
        <f>IF('2. Enter scores'!A859&lt;&gt;"",'2. Enter scores'!A859,"")</f>
        <v/>
      </c>
      <c r="H855" s="125" t="str">
        <f>IF('2. Enter scores'!G859&lt;&gt;"",'2. Enter scores'!$B859-'2. Enter scores'!G859,"")</f>
        <v/>
      </c>
      <c r="I855" s="125" t="str">
        <f>IF('2. Enter scores'!H859&lt;&gt;"",'2. Enter scores'!$B859-'2. Enter scores'!H859,"")</f>
        <v/>
      </c>
      <c r="J855" s="125" t="str">
        <f>IF('2. Enter scores'!I859&lt;&gt;"",'2. Enter scores'!$B859-'2. Enter scores'!I859,"")</f>
        <v/>
      </c>
      <c r="K855" s="125" t="str">
        <f>IF('2. Enter scores'!J859&lt;&gt;"",'2. Enter scores'!$B859-'2. Enter scores'!J859,"")</f>
        <v/>
      </c>
      <c r="L855" s="125" t="str">
        <f>IF('2. Enter scores'!K859&lt;&gt;"",'2. Enter scores'!$B859-'2. Enter scores'!K859,"")</f>
        <v/>
      </c>
      <c r="M855" s="125" t="str">
        <f>IF('2. Enter scores'!L859&lt;&gt;"",'2. Enter scores'!$B859-'2. Enter scores'!L859,"")</f>
        <v/>
      </c>
      <c r="N855" s="125" t="str">
        <f>IF('2. Enter scores'!M859&lt;&gt;"",'2. Enter scores'!$B859-'2. Enter scores'!M859,"")</f>
        <v/>
      </c>
      <c r="O855" s="125" t="str">
        <f>IF('2. Enter scores'!N859&lt;&gt;"",'2. Enter scores'!$B859-'2. Enter scores'!N859,"")</f>
        <v/>
      </c>
      <c r="P855" s="125" t="str">
        <f>IF('2. Enter scores'!O859&lt;&gt;"",'2. Enter scores'!$B859-'2. Enter scores'!O859,"")</f>
        <v/>
      </c>
      <c r="Q855" s="125" t="str">
        <f>IF('2. Enter scores'!P859&lt;&gt;"",'2. Enter scores'!$B859-'2. Enter scores'!P859,"")</f>
        <v/>
      </c>
      <c r="R855" s="125" t="str">
        <f>IF('2. Enter scores'!Q859&lt;&gt;"",'2. Enter scores'!$B859-'2. Enter scores'!Q859,"")</f>
        <v/>
      </c>
      <c r="S855" s="125" t="str">
        <f>IF('2. Enter scores'!R859&lt;&gt;"",'2. Enter scores'!$B859-'2. Enter scores'!R859,"")</f>
        <v/>
      </c>
      <c r="T855" s="125" t="str">
        <f>IF('2. Enter scores'!S859&lt;&gt;"",'2. Enter scores'!$B859-'2. Enter scores'!S859,"")</f>
        <v/>
      </c>
      <c r="U855" s="125" t="str">
        <f>IF('2. Enter scores'!T859&lt;&gt;"",'2. Enter scores'!$B859-'2. Enter scores'!T859,"")</f>
        <v/>
      </c>
      <c r="V855" s="125" t="str">
        <f>IF('2. Enter scores'!U859&lt;&gt;"",'2. Enter scores'!$B859-'2. Enter scores'!U859,"")</f>
        <v/>
      </c>
      <c r="W855" s="125" t="str">
        <f>IF('2. Enter scores'!V859&lt;&gt;"",'2. Enter scores'!$B859-'2. Enter scores'!V859,"")</f>
        <v/>
      </c>
      <c r="X855" s="125" t="str">
        <f>IF('2. Enter scores'!W859&lt;&gt;"",'2. Enter scores'!$B859-'2. Enter scores'!W859,"")</f>
        <v/>
      </c>
      <c r="Y855" s="125" t="str">
        <f>IF('2. Enter scores'!X859&lt;&gt;"",'2. Enter scores'!$B859-'2. Enter scores'!X859,"")</f>
        <v/>
      </c>
      <c r="Z855" s="125" t="str">
        <f>IF('2. Enter scores'!Y859&lt;&gt;"",'2. Enter scores'!$B859-'2. Enter scores'!Y859,"")</f>
        <v/>
      </c>
      <c r="AA855" s="125" t="str">
        <f>IF('2. Enter scores'!Z859&lt;&gt;"",'2. Enter scores'!$B859-'2. Enter scores'!Z859,"")</f>
        <v/>
      </c>
      <c r="AB855" s="125" t="str">
        <f>IF('2. Enter scores'!AA859&lt;&gt;"",'2. Enter scores'!$B859-'2. Enter scores'!AA859,"")</f>
        <v/>
      </c>
      <c r="AC855" s="125" t="str">
        <f>IF('2. Enter scores'!AB859&lt;&gt;"",'2. Enter scores'!$B859-'2. Enter scores'!AB859,"")</f>
        <v/>
      </c>
      <c r="AD855" s="125" t="str">
        <f>IF('2. Enter scores'!AC859&lt;&gt;"",'2. Enter scores'!$B859-'2. Enter scores'!AC859,"")</f>
        <v/>
      </c>
      <c r="AE855" s="125" t="str">
        <f>IF('2. Enter scores'!AD859&lt;&gt;"",'2. Enter scores'!$B859-'2. Enter scores'!AD859,"")</f>
        <v/>
      </c>
      <c r="AF855" s="125" t="str">
        <f>IF('2. Enter scores'!AE859&lt;&gt;"",'2. Enter scores'!$B859-'2. Enter scores'!AE859,"")</f>
        <v/>
      </c>
      <c r="AG855" s="125" t="str">
        <f>IF('2. Enter scores'!AF859&lt;&gt;"",'2. Enter scores'!$B859-'2. Enter scores'!AF859,"")</f>
        <v/>
      </c>
      <c r="AH855" s="125" t="str">
        <f>IF('2. Enter scores'!AG859&lt;&gt;"",'2. Enter scores'!$B859-'2. Enter scores'!AG859,"")</f>
        <v/>
      </c>
      <c r="AI855" s="125" t="str">
        <f>IF('2. Enter scores'!AH859&lt;&gt;"",'2. Enter scores'!$B859-'2. Enter scores'!AH859,"")</f>
        <v/>
      </c>
      <c r="AJ855" s="125" t="str">
        <f>IF('2. Enter scores'!AI859&lt;&gt;"",'2. Enter scores'!$B859-'2. Enter scores'!AI859,"")</f>
        <v/>
      </c>
      <c r="AK855" s="125" t="str">
        <f>IF('2. Enter scores'!AJ859&lt;&gt;"",'2. Enter scores'!$B859-'2. Enter scores'!AJ859,"")</f>
        <v/>
      </c>
      <c r="AL855" s="125" t="str">
        <f>IF('2. Enter scores'!AK859&lt;&gt;"",'2. Enter scores'!$B859-'2. Enter scores'!AK859,"")</f>
        <v/>
      </c>
      <c r="AM855" s="125" t="str">
        <f>IF('2. Enter scores'!AL859&lt;&gt;"",'2. Enter scores'!$B859-'2. Enter scores'!AL859,"")</f>
        <v/>
      </c>
      <c r="AN855" s="125" t="str">
        <f>IF('2. Enter scores'!AM859&lt;&gt;"",'2. Enter scores'!$B859-'2. Enter scores'!AM859,"")</f>
        <v/>
      </c>
      <c r="AO855" s="125" t="str">
        <f>IF('2. Enter scores'!AN859&lt;&gt;"",'2. Enter scores'!$B859-'2. Enter scores'!AN859,"")</f>
        <v/>
      </c>
      <c r="AP855" s="125" t="str">
        <f>IF('2. Enter scores'!AO859&lt;&gt;"",'2. Enter scores'!$B859-'2. Enter scores'!AO859,"")</f>
        <v/>
      </c>
      <c r="AQ855" s="125" t="str">
        <f>IF('2. Enter scores'!AP859&lt;&gt;"",'2. Enter scores'!$B859-'2. Enter scores'!AP859,"")</f>
        <v/>
      </c>
      <c r="AR855" s="125" t="str">
        <f>IF('2. Enter scores'!AQ859&lt;&gt;"",'2. Enter scores'!$B859-'2. Enter scores'!AQ859,"")</f>
        <v/>
      </c>
      <c r="AS855" s="125" t="str">
        <f>IF('2. Enter scores'!AR859&lt;&gt;"",'2. Enter scores'!$B859-'2. Enter scores'!AR859,"")</f>
        <v/>
      </c>
      <c r="AT855" s="125" t="str">
        <f>IF('2. Enter scores'!AS859&lt;&gt;"",'2. Enter scores'!$B859-'2. Enter scores'!AS859,"")</f>
        <v/>
      </c>
      <c r="AU855" s="125" t="str">
        <f>IF('2. Enter scores'!AT859&lt;&gt;"",'2. Enter scores'!$B859-'2. Enter scores'!AT859,"")</f>
        <v/>
      </c>
      <c r="AV855" s="125" t="str">
        <f>IF('2. Enter scores'!AU859&lt;&gt;"",'2. Enter scores'!$B859-'2. Enter scores'!AU859,"")</f>
        <v/>
      </c>
      <c r="AW855" s="125" t="str">
        <f>IF('2. Enter scores'!AV859&lt;&gt;"",'2. Enter scores'!$B859-'2. Enter scores'!AV859,"")</f>
        <v/>
      </c>
      <c r="AX855" s="125" t="str">
        <f>IF('2. Enter scores'!AW859&lt;&gt;"",'2. Enter scores'!$B859-'2. Enter scores'!AW859,"")</f>
        <v/>
      </c>
      <c r="AY855" s="125" t="str">
        <f>IF('2. Enter scores'!AX859&lt;&gt;"",'2. Enter scores'!$B859-'2. Enter scores'!AX859,"")</f>
        <v/>
      </c>
      <c r="AZ855" s="125" t="str">
        <f>IF('2. Enter scores'!AY859&lt;&gt;"",'2. Enter scores'!$B859-'2. Enter scores'!AY859,"")</f>
        <v/>
      </c>
      <c r="BA855" s="125" t="str">
        <f>IF('2. Enter scores'!AZ859&lt;&gt;"",'2. Enter scores'!$B859-'2. Enter scores'!AZ859,"")</f>
        <v/>
      </c>
      <c r="BB855" s="125" t="str">
        <f>IF('2. Enter scores'!BA859&lt;&gt;"",'2. Enter scores'!$B859-'2. Enter scores'!BA859,"")</f>
        <v/>
      </c>
      <c r="BC855" s="125" t="str">
        <f>IF('2. Enter scores'!BB859&lt;&gt;"",'2. Enter scores'!$B859-'2. Enter scores'!BB859,"")</f>
        <v/>
      </c>
      <c r="BD855" s="125" t="str">
        <f>IF('2. Enter scores'!BC859&lt;&gt;"",'2. Enter scores'!$B859-'2. Enter scores'!BC859,"")</f>
        <v/>
      </c>
      <c r="BE855" s="125" t="str">
        <f>IF('2. Enter scores'!BD859&lt;&gt;"",'2. Enter scores'!$B859-'2. Enter scores'!BD859,"")</f>
        <v/>
      </c>
      <c r="BF855" s="125" t="str">
        <f>IF('2. Enter scores'!BE859&lt;&gt;"",'2. Enter scores'!$B859-'2. Enter scores'!BE859,"")</f>
        <v/>
      </c>
      <c r="BG855" s="125" t="str">
        <f>IF('2. Enter scores'!BF859&lt;&gt;"",'2. Enter scores'!$B859-'2. Enter scores'!BF859,"")</f>
        <v/>
      </c>
      <c r="BH855" s="125" t="str">
        <f>IF('2. Enter scores'!BG859&lt;&gt;"",'2. Enter scores'!$B859-'2. Enter scores'!BG859,"")</f>
        <v/>
      </c>
      <c r="BI855" s="125" t="str">
        <f>IF('2. Enter scores'!BH859&lt;&gt;"",'2. Enter scores'!$B859-'2. Enter scores'!BH859,"")</f>
        <v/>
      </c>
      <c r="BJ855" s="125" t="str">
        <f>IF('2. Enter scores'!BI859&lt;&gt;"",'2. Enter scores'!$B859-'2. Enter scores'!BI859,"")</f>
        <v/>
      </c>
      <c r="BK855" s="125" t="str">
        <f>IF('2. Enter scores'!BJ859&lt;&gt;"",'2. Enter scores'!$B859-'2. Enter scores'!BJ859,"")</f>
        <v/>
      </c>
      <c r="BL855" s="125" t="str">
        <f>IF('2. Enter scores'!BK859&lt;&gt;"",'2. Enter scores'!$B859-'2. Enter scores'!BK859,"")</f>
        <v/>
      </c>
      <c r="BM855" s="125" t="str">
        <f>IF('2. Enter scores'!BL859&lt;&gt;"",'2. Enter scores'!$B859-'2. Enter scores'!BL859,"")</f>
        <v/>
      </c>
      <c r="BN855" s="125" t="str">
        <f>IF('2. Enter scores'!BM859&lt;&gt;"",'2. Enter scores'!$B859-'2. Enter scores'!BM859,"")</f>
        <v/>
      </c>
      <c r="BO855" s="125" t="str">
        <f>IF('2. Enter scores'!BN859&lt;&gt;"",'2. Enter scores'!$B859-'2. Enter scores'!BN859,"")</f>
        <v/>
      </c>
      <c r="BP855" s="108">
        <v>1000</v>
      </c>
    </row>
    <row r="856" spans="2:68" x14ac:dyDescent="0.35">
      <c r="B856" s="125" t="str">
        <f>IF('2. Enter scores'!A860&lt;&gt;"",'2. Enter scores'!A860,"")</f>
        <v/>
      </c>
      <c r="H856" s="125" t="str">
        <f>IF('2. Enter scores'!G860&lt;&gt;"",'2. Enter scores'!$B860-'2. Enter scores'!G860,"")</f>
        <v/>
      </c>
      <c r="I856" s="125" t="str">
        <f>IF('2. Enter scores'!H860&lt;&gt;"",'2. Enter scores'!$B860-'2. Enter scores'!H860,"")</f>
        <v/>
      </c>
      <c r="J856" s="125" t="str">
        <f>IF('2. Enter scores'!I860&lt;&gt;"",'2. Enter scores'!$B860-'2. Enter scores'!I860,"")</f>
        <v/>
      </c>
      <c r="K856" s="125" t="str">
        <f>IF('2. Enter scores'!J860&lt;&gt;"",'2. Enter scores'!$B860-'2. Enter scores'!J860,"")</f>
        <v/>
      </c>
      <c r="L856" s="125" t="str">
        <f>IF('2. Enter scores'!K860&lt;&gt;"",'2. Enter scores'!$B860-'2. Enter scores'!K860,"")</f>
        <v/>
      </c>
      <c r="M856" s="125" t="str">
        <f>IF('2. Enter scores'!L860&lt;&gt;"",'2. Enter scores'!$B860-'2. Enter scores'!L860,"")</f>
        <v/>
      </c>
      <c r="N856" s="125" t="str">
        <f>IF('2. Enter scores'!M860&lt;&gt;"",'2. Enter scores'!$B860-'2. Enter scores'!M860,"")</f>
        <v/>
      </c>
      <c r="O856" s="125" t="str">
        <f>IF('2. Enter scores'!N860&lt;&gt;"",'2. Enter scores'!$B860-'2. Enter scores'!N860,"")</f>
        <v/>
      </c>
      <c r="P856" s="125" t="str">
        <f>IF('2. Enter scores'!O860&lt;&gt;"",'2. Enter scores'!$B860-'2. Enter scores'!O860,"")</f>
        <v/>
      </c>
      <c r="Q856" s="125" t="str">
        <f>IF('2. Enter scores'!P860&lt;&gt;"",'2. Enter scores'!$B860-'2. Enter scores'!P860,"")</f>
        <v/>
      </c>
      <c r="R856" s="125" t="str">
        <f>IF('2. Enter scores'!Q860&lt;&gt;"",'2. Enter scores'!$B860-'2. Enter scores'!Q860,"")</f>
        <v/>
      </c>
      <c r="S856" s="125" t="str">
        <f>IF('2. Enter scores'!R860&lt;&gt;"",'2. Enter scores'!$B860-'2. Enter scores'!R860,"")</f>
        <v/>
      </c>
      <c r="T856" s="125" t="str">
        <f>IF('2. Enter scores'!S860&lt;&gt;"",'2. Enter scores'!$B860-'2. Enter scores'!S860,"")</f>
        <v/>
      </c>
      <c r="U856" s="125" t="str">
        <f>IF('2. Enter scores'!T860&lt;&gt;"",'2. Enter scores'!$B860-'2. Enter scores'!T860,"")</f>
        <v/>
      </c>
      <c r="V856" s="125" t="str">
        <f>IF('2. Enter scores'!U860&lt;&gt;"",'2. Enter scores'!$B860-'2. Enter scores'!U860,"")</f>
        <v/>
      </c>
      <c r="W856" s="125" t="str">
        <f>IF('2. Enter scores'!V860&lt;&gt;"",'2. Enter scores'!$B860-'2. Enter scores'!V860,"")</f>
        <v/>
      </c>
      <c r="X856" s="125" t="str">
        <f>IF('2. Enter scores'!W860&lt;&gt;"",'2. Enter scores'!$B860-'2. Enter scores'!W860,"")</f>
        <v/>
      </c>
      <c r="Y856" s="125" t="str">
        <f>IF('2. Enter scores'!X860&lt;&gt;"",'2. Enter scores'!$B860-'2. Enter scores'!X860,"")</f>
        <v/>
      </c>
      <c r="Z856" s="125" t="str">
        <f>IF('2. Enter scores'!Y860&lt;&gt;"",'2. Enter scores'!$B860-'2. Enter scores'!Y860,"")</f>
        <v/>
      </c>
      <c r="AA856" s="125" t="str">
        <f>IF('2. Enter scores'!Z860&lt;&gt;"",'2. Enter scores'!$B860-'2. Enter scores'!Z860,"")</f>
        <v/>
      </c>
      <c r="AB856" s="125" t="str">
        <f>IF('2. Enter scores'!AA860&lt;&gt;"",'2. Enter scores'!$B860-'2. Enter scores'!AA860,"")</f>
        <v/>
      </c>
      <c r="AC856" s="125" t="str">
        <f>IF('2. Enter scores'!AB860&lt;&gt;"",'2. Enter scores'!$B860-'2. Enter scores'!AB860,"")</f>
        <v/>
      </c>
      <c r="AD856" s="125" t="str">
        <f>IF('2. Enter scores'!AC860&lt;&gt;"",'2. Enter scores'!$B860-'2. Enter scores'!AC860,"")</f>
        <v/>
      </c>
      <c r="AE856" s="125" t="str">
        <f>IF('2. Enter scores'!AD860&lt;&gt;"",'2. Enter scores'!$B860-'2. Enter scores'!AD860,"")</f>
        <v/>
      </c>
      <c r="AF856" s="125" t="str">
        <f>IF('2. Enter scores'!AE860&lt;&gt;"",'2. Enter scores'!$B860-'2. Enter scores'!AE860,"")</f>
        <v/>
      </c>
      <c r="AG856" s="125" t="str">
        <f>IF('2. Enter scores'!AF860&lt;&gt;"",'2. Enter scores'!$B860-'2. Enter scores'!AF860,"")</f>
        <v/>
      </c>
      <c r="AH856" s="125" t="str">
        <f>IF('2. Enter scores'!AG860&lt;&gt;"",'2. Enter scores'!$B860-'2. Enter scores'!AG860,"")</f>
        <v/>
      </c>
      <c r="AI856" s="125" t="str">
        <f>IF('2. Enter scores'!AH860&lt;&gt;"",'2. Enter scores'!$B860-'2. Enter scores'!AH860,"")</f>
        <v/>
      </c>
      <c r="AJ856" s="125" t="str">
        <f>IF('2. Enter scores'!AI860&lt;&gt;"",'2. Enter scores'!$B860-'2. Enter scores'!AI860,"")</f>
        <v/>
      </c>
      <c r="AK856" s="125" t="str">
        <f>IF('2. Enter scores'!AJ860&lt;&gt;"",'2. Enter scores'!$B860-'2. Enter scores'!AJ860,"")</f>
        <v/>
      </c>
      <c r="AL856" s="125" t="str">
        <f>IF('2. Enter scores'!AK860&lt;&gt;"",'2. Enter scores'!$B860-'2. Enter scores'!AK860,"")</f>
        <v/>
      </c>
      <c r="AM856" s="125" t="str">
        <f>IF('2. Enter scores'!AL860&lt;&gt;"",'2. Enter scores'!$B860-'2. Enter scores'!AL860,"")</f>
        <v/>
      </c>
      <c r="AN856" s="125" t="str">
        <f>IF('2. Enter scores'!AM860&lt;&gt;"",'2. Enter scores'!$B860-'2. Enter scores'!AM860,"")</f>
        <v/>
      </c>
      <c r="AO856" s="125" t="str">
        <f>IF('2. Enter scores'!AN860&lt;&gt;"",'2. Enter scores'!$B860-'2. Enter scores'!AN860,"")</f>
        <v/>
      </c>
      <c r="AP856" s="125" t="str">
        <f>IF('2. Enter scores'!AO860&lt;&gt;"",'2. Enter scores'!$B860-'2. Enter scores'!AO860,"")</f>
        <v/>
      </c>
      <c r="AQ856" s="125" t="str">
        <f>IF('2. Enter scores'!AP860&lt;&gt;"",'2. Enter scores'!$B860-'2. Enter scores'!AP860,"")</f>
        <v/>
      </c>
      <c r="AR856" s="125" t="str">
        <f>IF('2. Enter scores'!AQ860&lt;&gt;"",'2. Enter scores'!$B860-'2. Enter scores'!AQ860,"")</f>
        <v/>
      </c>
      <c r="AS856" s="125" t="str">
        <f>IF('2. Enter scores'!AR860&lt;&gt;"",'2. Enter scores'!$B860-'2. Enter scores'!AR860,"")</f>
        <v/>
      </c>
      <c r="AT856" s="125" t="str">
        <f>IF('2. Enter scores'!AS860&lt;&gt;"",'2. Enter scores'!$B860-'2. Enter scores'!AS860,"")</f>
        <v/>
      </c>
      <c r="AU856" s="125" t="str">
        <f>IF('2. Enter scores'!AT860&lt;&gt;"",'2. Enter scores'!$B860-'2. Enter scores'!AT860,"")</f>
        <v/>
      </c>
      <c r="AV856" s="125" t="str">
        <f>IF('2. Enter scores'!AU860&lt;&gt;"",'2. Enter scores'!$B860-'2. Enter scores'!AU860,"")</f>
        <v/>
      </c>
      <c r="AW856" s="125" t="str">
        <f>IF('2. Enter scores'!AV860&lt;&gt;"",'2. Enter scores'!$B860-'2. Enter scores'!AV860,"")</f>
        <v/>
      </c>
      <c r="AX856" s="125" t="str">
        <f>IF('2. Enter scores'!AW860&lt;&gt;"",'2. Enter scores'!$B860-'2. Enter scores'!AW860,"")</f>
        <v/>
      </c>
      <c r="AY856" s="125" t="str">
        <f>IF('2. Enter scores'!AX860&lt;&gt;"",'2. Enter scores'!$B860-'2. Enter scores'!AX860,"")</f>
        <v/>
      </c>
      <c r="AZ856" s="125" t="str">
        <f>IF('2. Enter scores'!AY860&lt;&gt;"",'2. Enter scores'!$B860-'2. Enter scores'!AY860,"")</f>
        <v/>
      </c>
      <c r="BA856" s="125" t="str">
        <f>IF('2. Enter scores'!AZ860&lt;&gt;"",'2. Enter scores'!$B860-'2. Enter scores'!AZ860,"")</f>
        <v/>
      </c>
      <c r="BB856" s="125" t="str">
        <f>IF('2. Enter scores'!BA860&lt;&gt;"",'2. Enter scores'!$B860-'2. Enter scores'!BA860,"")</f>
        <v/>
      </c>
      <c r="BC856" s="125" t="str">
        <f>IF('2. Enter scores'!BB860&lt;&gt;"",'2. Enter scores'!$B860-'2. Enter scores'!BB860,"")</f>
        <v/>
      </c>
      <c r="BD856" s="125" t="str">
        <f>IF('2. Enter scores'!BC860&lt;&gt;"",'2. Enter scores'!$B860-'2. Enter scores'!BC860,"")</f>
        <v/>
      </c>
      <c r="BE856" s="125" t="str">
        <f>IF('2. Enter scores'!BD860&lt;&gt;"",'2. Enter scores'!$B860-'2. Enter scores'!BD860,"")</f>
        <v/>
      </c>
      <c r="BF856" s="125" t="str">
        <f>IF('2. Enter scores'!BE860&lt;&gt;"",'2. Enter scores'!$B860-'2. Enter scores'!BE860,"")</f>
        <v/>
      </c>
      <c r="BG856" s="125" t="str">
        <f>IF('2. Enter scores'!BF860&lt;&gt;"",'2. Enter scores'!$B860-'2. Enter scores'!BF860,"")</f>
        <v/>
      </c>
      <c r="BH856" s="125" t="str">
        <f>IF('2. Enter scores'!BG860&lt;&gt;"",'2. Enter scores'!$B860-'2. Enter scores'!BG860,"")</f>
        <v/>
      </c>
      <c r="BI856" s="125" t="str">
        <f>IF('2. Enter scores'!BH860&lt;&gt;"",'2. Enter scores'!$B860-'2. Enter scores'!BH860,"")</f>
        <v/>
      </c>
      <c r="BJ856" s="125" t="str">
        <f>IF('2. Enter scores'!BI860&lt;&gt;"",'2. Enter scores'!$B860-'2. Enter scores'!BI860,"")</f>
        <v/>
      </c>
      <c r="BK856" s="125" t="str">
        <f>IF('2. Enter scores'!BJ860&lt;&gt;"",'2. Enter scores'!$B860-'2. Enter scores'!BJ860,"")</f>
        <v/>
      </c>
      <c r="BL856" s="125" t="str">
        <f>IF('2. Enter scores'!BK860&lt;&gt;"",'2. Enter scores'!$B860-'2. Enter scores'!BK860,"")</f>
        <v/>
      </c>
      <c r="BM856" s="125" t="str">
        <f>IF('2. Enter scores'!BL860&lt;&gt;"",'2. Enter scores'!$B860-'2. Enter scores'!BL860,"")</f>
        <v/>
      </c>
      <c r="BN856" s="125" t="str">
        <f>IF('2. Enter scores'!BM860&lt;&gt;"",'2. Enter scores'!$B860-'2. Enter scores'!BM860,"")</f>
        <v/>
      </c>
      <c r="BO856" s="125" t="str">
        <f>IF('2. Enter scores'!BN860&lt;&gt;"",'2. Enter scores'!$B860-'2. Enter scores'!BN860,"")</f>
        <v/>
      </c>
      <c r="BP856" s="108">
        <v>1000</v>
      </c>
    </row>
    <row r="857" spans="2:68" x14ac:dyDescent="0.35">
      <c r="B857" s="125" t="str">
        <f>IF('2. Enter scores'!A861&lt;&gt;"",'2. Enter scores'!A861,"")</f>
        <v/>
      </c>
      <c r="H857" s="125" t="str">
        <f>IF('2. Enter scores'!G861&lt;&gt;"",'2. Enter scores'!$B861-'2. Enter scores'!G861,"")</f>
        <v/>
      </c>
      <c r="I857" s="125" t="str">
        <f>IF('2. Enter scores'!H861&lt;&gt;"",'2. Enter scores'!$B861-'2. Enter scores'!H861,"")</f>
        <v/>
      </c>
      <c r="J857" s="125" t="str">
        <f>IF('2. Enter scores'!I861&lt;&gt;"",'2. Enter scores'!$B861-'2. Enter scores'!I861,"")</f>
        <v/>
      </c>
      <c r="K857" s="125" t="str">
        <f>IF('2. Enter scores'!J861&lt;&gt;"",'2. Enter scores'!$B861-'2. Enter scores'!J861,"")</f>
        <v/>
      </c>
      <c r="L857" s="125" t="str">
        <f>IF('2. Enter scores'!K861&lt;&gt;"",'2. Enter scores'!$B861-'2. Enter scores'!K861,"")</f>
        <v/>
      </c>
      <c r="M857" s="125" t="str">
        <f>IF('2. Enter scores'!L861&lt;&gt;"",'2. Enter scores'!$B861-'2. Enter scores'!L861,"")</f>
        <v/>
      </c>
      <c r="N857" s="125" t="str">
        <f>IF('2. Enter scores'!M861&lt;&gt;"",'2. Enter scores'!$B861-'2. Enter scores'!M861,"")</f>
        <v/>
      </c>
      <c r="O857" s="125" t="str">
        <f>IF('2. Enter scores'!N861&lt;&gt;"",'2. Enter scores'!$B861-'2. Enter scores'!N861,"")</f>
        <v/>
      </c>
      <c r="P857" s="125" t="str">
        <f>IF('2. Enter scores'!O861&lt;&gt;"",'2. Enter scores'!$B861-'2. Enter scores'!O861,"")</f>
        <v/>
      </c>
      <c r="Q857" s="125" t="str">
        <f>IF('2. Enter scores'!P861&lt;&gt;"",'2. Enter scores'!$B861-'2. Enter scores'!P861,"")</f>
        <v/>
      </c>
      <c r="R857" s="125" t="str">
        <f>IF('2. Enter scores'!Q861&lt;&gt;"",'2. Enter scores'!$B861-'2. Enter scores'!Q861,"")</f>
        <v/>
      </c>
      <c r="S857" s="125" t="str">
        <f>IF('2. Enter scores'!R861&lt;&gt;"",'2. Enter scores'!$B861-'2. Enter scores'!R861,"")</f>
        <v/>
      </c>
      <c r="T857" s="125" t="str">
        <f>IF('2. Enter scores'!S861&lt;&gt;"",'2. Enter scores'!$B861-'2. Enter scores'!S861,"")</f>
        <v/>
      </c>
      <c r="U857" s="125" t="str">
        <f>IF('2. Enter scores'!T861&lt;&gt;"",'2. Enter scores'!$B861-'2. Enter scores'!T861,"")</f>
        <v/>
      </c>
      <c r="V857" s="125" t="str">
        <f>IF('2. Enter scores'!U861&lt;&gt;"",'2. Enter scores'!$B861-'2. Enter scores'!U861,"")</f>
        <v/>
      </c>
      <c r="W857" s="125" t="str">
        <f>IF('2. Enter scores'!V861&lt;&gt;"",'2. Enter scores'!$B861-'2. Enter scores'!V861,"")</f>
        <v/>
      </c>
      <c r="X857" s="125" t="str">
        <f>IF('2. Enter scores'!W861&lt;&gt;"",'2. Enter scores'!$B861-'2. Enter scores'!W861,"")</f>
        <v/>
      </c>
      <c r="Y857" s="125" t="str">
        <f>IF('2. Enter scores'!X861&lt;&gt;"",'2. Enter scores'!$B861-'2. Enter scores'!X861,"")</f>
        <v/>
      </c>
      <c r="Z857" s="125" t="str">
        <f>IF('2. Enter scores'!Y861&lt;&gt;"",'2. Enter scores'!$B861-'2. Enter scores'!Y861,"")</f>
        <v/>
      </c>
      <c r="AA857" s="125" t="str">
        <f>IF('2. Enter scores'!Z861&lt;&gt;"",'2. Enter scores'!$B861-'2. Enter scores'!Z861,"")</f>
        <v/>
      </c>
      <c r="AB857" s="125" t="str">
        <f>IF('2. Enter scores'!AA861&lt;&gt;"",'2. Enter scores'!$B861-'2. Enter scores'!AA861,"")</f>
        <v/>
      </c>
      <c r="AC857" s="125" t="str">
        <f>IF('2. Enter scores'!AB861&lt;&gt;"",'2. Enter scores'!$B861-'2. Enter scores'!AB861,"")</f>
        <v/>
      </c>
      <c r="AD857" s="125" t="str">
        <f>IF('2. Enter scores'!AC861&lt;&gt;"",'2. Enter scores'!$B861-'2. Enter scores'!AC861,"")</f>
        <v/>
      </c>
      <c r="AE857" s="125" t="str">
        <f>IF('2. Enter scores'!AD861&lt;&gt;"",'2. Enter scores'!$B861-'2. Enter scores'!AD861,"")</f>
        <v/>
      </c>
      <c r="AF857" s="125" t="str">
        <f>IF('2. Enter scores'!AE861&lt;&gt;"",'2. Enter scores'!$B861-'2. Enter scores'!AE861,"")</f>
        <v/>
      </c>
      <c r="AG857" s="125" t="str">
        <f>IF('2. Enter scores'!AF861&lt;&gt;"",'2. Enter scores'!$B861-'2. Enter scores'!AF861,"")</f>
        <v/>
      </c>
      <c r="AH857" s="125" t="str">
        <f>IF('2. Enter scores'!AG861&lt;&gt;"",'2. Enter scores'!$B861-'2. Enter scores'!AG861,"")</f>
        <v/>
      </c>
      <c r="AI857" s="125" t="str">
        <f>IF('2. Enter scores'!AH861&lt;&gt;"",'2. Enter scores'!$B861-'2. Enter scores'!AH861,"")</f>
        <v/>
      </c>
      <c r="AJ857" s="125" t="str">
        <f>IF('2. Enter scores'!AI861&lt;&gt;"",'2. Enter scores'!$B861-'2. Enter scores'!AI861,"")</f>
        <v/>
      </c>
      <c r="AK857" s="125" t="str">
        <f>IF('2. Enter scores'!AJ861&lt;&gt;"",'2. Enter scores'!$B861-'2. Enter scores'!AJ861,"")</f>
        <v/>
      </c>
      <c r="AL857" s="125" t="str">
        <f>IF('2. Enter scores'!AK861&lt;&gt;"",'2. Enter scores'!$B861-'2. Enter scores'!AK861,"")</f>
        <v/>
      </c>
      <c r="AM857" s="125" t="str">
        <f>IF('2. Enter scores'!AL861&lt;&gt;"",'2. Enter scores'!$B861-'2. Enter scores'!AL861,"")</f>
        <v/>
      </c>
      <c r="AN857" s="125" t="str">
        <f>IF('2. Enter scores'!AM861&lt;&gt;"",'2. Enter scores'!$B861-'2. Enter scores'!AM861,"")</f>
        <v/>
      </c>
      <c r="AO857" s="125" t="str">
        <f>IF('2. Enter scores'!AN861&lt;&gt;"",'2. Enter scores'!$B861-'2. Enter scores'!AN861,"")</f>
        <v/>
      </c>
      <c r="AP857" s="125" t="str">
        <f>IF('2. Enter scores'!AO861&lt;&gt;"",'2. Enter scores'!$B861-'2. Enter scores'!AO861,"")</f>
        <v/>
      </c>
      <c r="AQ857" s="125" t="str">
        <f>IF('2. Enter scores'!AP861&lt;&gt;"",'2. Enter scores'!$B861-'2. Enter scores'!AP861,"")</f>
        <v/>
      </c>
      <c r="AR857" s="125" t="str">
        <f>IF('2. Enter scores'!AQ861&lt;&gt;"",'2. Enter scores'!$B861-'2. Enter scores'!AQ861,"")</f>
        <v/>
      </c>
      <c r="AS857" s="125" t="str">
        <f>IF('2. Enter scores'!AR861&lt;&gt;"",'2. Enter scores'!$B861-'2. Enter scores'!AR861,"")</f>
        <v/>
      </c>
      <c r="AT857" s="125" t="str">
        <f>IF('2. Enter scores'!AS861&lt;&gt;"",'2. Enter scores'!$B861-'2. Enter scores'!AS861,"")</f>
        <v/>
      </c>
      <c r="AU857" s="125" t="str">
        <f>IF('2. Enter scores'!AT861&lt;&gt;"",'2. Enter scores'!$B861-'2. Enter scores'!AT861,"")</f>
        <v/>
      </c>
      <c r="AV857" s="125" t="str">
        <f>IF('2. Enter scores'!AU861&lt;&gt;"",'2. Enter scores'!$B861-'2. Enter scores'!AU861,"")</f>
        <v/>
      </c>
      <c r="AW857" s="125" t="str">
        <f>IF('2. Enter scores'!AV861&lt;&gt;"",'2. Enter scores'!$B861-'2. Enter scores'!AV861,"")</f>
        <v/>
      </c>
      <c r="AX857" s="125" t="str">
        <f>IF('2. Enter scores'!AW861&lt;&gt;"",'2. Enter scores'!$B861-'2. Enter scores'!AW861,"")</f>
        <v/>
      </c>
      <c r="AY857" s="125" t="str">
        <f>IF('2. Enter scores'!AX861&lt;&gt;"",'2. Enter scores'!$B861-'2. Enter scores'!AX861,"")</f>
        <v/>
      </c>
      <c r="AZ857" s="125" t="str">
        <f>IF('2. Enter scores'!AY861&lt;&gt;"",'2. Enter scores'!$B861-'2. Enter scores'!AY861,"")</f>
        <v/>
      </c>
      <c r="BA857" s="125" t="str">
        <f>IF('2. Enter scores'!AZ861&lt;&gt;"",'2. Enter scores'!$B861-'2. Enter scores'!AZ861,"")</f>
        <v/>
      </c>
      <c r="BB857" s="125" t="str">
        <f>IF('2. Enter scores'!BA861&lt;&gt;"",'2. Enter scores'!$B861-'2. Enter scores'!BA861,"")</f>
        <v/>
      </c>
      <c r="BC857" s="125" t="str">
        <f>IF('2. Enter scores'!BB861&lt;&gt;"",'2. Enter scores'!$B861-'2. Enter scores'!BB861,"")</f>
        <v/>
      </c>
      <c r="BD857" s="125" t="str">
        <f>IF('2. Enter scores'!BC861&lt;&gt;"",'2. Enter scores'!$B861-'2. Enter scores'!BC861,"")</f>
        <v/>
      </c>
      <c r="BE857" s="125" t="str">
        <f>IF('2. Enter scores'!BD861&lt;&gt;"",'2. Enter scores'!$B861-'2. Enter scores'!BD861,"")</f>
        <v/>
      </c>
      <c r="BF857" s="125" t="str">
        <f>IF('2. Enter scores'!BE861&lt;&gt;"",'2. Enter scores'!$B861-'2. Enter scores'!BE861,"")</f>
        <v/>
      </c>
      <c r="BG857" s="125" t="str">
        <f>IF('2. Enter scores'!BF861&lt;&gt;"",'2. Enter scores'!$B861-'2. Enter scores'!BF861,"")</f>
        <v/>
      </c>
      <c r="BH857" s="125" t="str">
        <f>IF('2. Enter scores'!BG861&lt;&gt;"",'2. Enter scores'!$B861-'2. Enter scores'!BG861,"")</f>
        <v/>
      </c>
      <c r="BI857" s="125" t="str">
        <f>IF('2. Enter scores'!BH861&lt;&gt;"",'2. Enter scores'!$B861-'2. Enter scores'!BH861,"")</f>
        <v/>
      </c>
      <c r="BJ857" s="125" t="str">
        <f>IF('2. Enter scores'!BI861&lt;&gt;"",'2. Enter scores'!$B861-'2. Enter scores'!BI861,"")</f>
        <v/>
      </c>
      <c r="BK857" s="125" t="str">
        <f>IF('2. Enter scores'!BJ861&lt;&gt;"",'2. Enter scores'!$B861-'2. Enter scores'!BJ861,"")</f>
        <v/>
      </c>
      <c r="BL857" s="125" t="str">
        <f>IF('2. Enter scores'!BK861&lt;&gt;"",'2. Enter scores'!$B861-'2. Enter scores'!BK861,"")</f>
        <v/>
      </c>
      <c r="BM857" s="125" t="str">
        <f>IF('2. Enter scores'!BL861&lt;&gt;"",'2. Enter scores'!$B861-'2. Enter scores'!BL861,"")</f>
        <v/>
      </c>
      <c r="BN857" s="125" t="str">
        <f>IF('2. Enter scores'!BM861&lt;&gt;"",'2. Enter scores'!$B861-'2. Enter scores'!BM861,"")</f>
        <v/>
      </c>
      <c r="BO857" s="125" t="str">
        <f>IF('2. Enter scores'!BN861&lt;&gt;"",'2. Enter scores'!$B861-'2. Enter scores'!BN861,"")</f>
        <v/>
      </c>
      <c r="BP857" s="108">
        <v>1000</v>
      </c>
    </row>
    <row r="858" spans="2:68" x14ac:dyDescent="0.35">
      <c r="B858" s="125" t="str">
        <f>IF('2. Enter scores'!A862&lt;&gt;"",'2. Enter scores'!A862,"")</f>
        <v/>
      </c>
      <c r="H858" s="125" t="str">
        <f>IF('2. Enter scores'!G862&lt;&gt;"",'2. Enter scores'!$B862-'2. Enter scores'!G862,"")</f>
        <v/>
      </c>
      <c r="I858" s="125" t="str">
        <f>IF('2. Enter scores'!H862&lt;&gt;"",'2. Enter scores'!$B862-'2. Enter scores'!H862,"")</f>
        <v/>
      </c>
      <c r="J858" s="125" t="str">
        <f>IF('2. Enter scores'!I862&lt;&gt;"",'2. Enter scores'!$B862-'2. Enter scores'!I862,"")</f>
        <v/>
      </c>
      <c r="K858" s="125" t="str">
        <f>IF('2. Enter scores'!J862&lt;&gt;"",'2. Enter scores'!$B862-'2. Enter scores'!J862,"")</f>
        <v/>
      </c>
      <c r="L858" s="125" t="str">
        <f>IF('2. Enter scores'!K862&lt;&gt;"",'2. Enter scores'!$B862-'2. Enter scores'!K862,"")</f>
        <v/>
      </c>
      <c r="M858" s="125" t="str">
        <f>IF('2. Enter scores'!L862&lt;&gt;"",'2. Enter scores'!$B862-'2. Enter scores'!L862,"")</f>
        <v/>
      </c>
      <c r="N858" s="125" t="str">
        <f>IF('2. Enter scores'!M862&lt;&gt;"",'2. Enter scores'!$B862-'2. Enter scores'!M862,"")</f>
        <v/>
      </c>
      <c r="O858" s="125" t="str">
        <f>IF('2. Enter scores'!N862&lt;&gt;"",'2. Enter scores'!$B862-'2. Enter scores'!N862,"")</f>
        <v/>
      </c>
      <c r="P858" s="125" t="str">
        <f>IF('2. Enter scores'!O862&lt;&gt;"",'2. Enter scores'!$B862-'2. Enter scores'!O862,"")</f>
        <v/>
      </c>
      <c r="Q858" s="125" t="str">
        <f>IF('2. Enter scores'!P862&lt;&gt;"",'2. Enter scores'!$B862-'2. Enter scores'!P862,"")</f>
        <v/>
      </c>
      <c r="R858" s="125" t="str">
        <f>IF('2. Enter scores'!Q862&lt;&gt;"",'2. Enter scores'!$B862-'2. Enter scores'!Q862,"")</f>
        <v/>
      </c>
      <c r="S858" s="125" t="str">
        <f>IF('2. Enter scores'!R862&lt;&gt;"",'2. Enter scores'!$B862-'2. Enter scores'!R862,"")</f>
        <v/>
      </c>
      <c r="T858" s="125" t="str">
        <f>IF('2. Enter scores'!S862&lt;&gt;"",'2. Enter scores'!$B862-'2. Enter scores'!S862,"")</f>
        <v/>
      </c>
      <c r="U858" s="125" t="str">
        <f>IF('2. Enter scores'!T862&lt;&gt;"",'2. Enter scores'!$B862-'2. Enter scores'!T862,"")</f>
        <v/>
      </c>
      <c r="V858" s="125" t="str">
        <f>IF('2. Enter scores'!U862&lt;&gt;"",'2. Enter scores'!$B862-'2. Enter scores'!U862,"")</f>
        <v/>
      </c>
      <c r="W858" s="125" t="str">
        <f>IF('2. Enter scores'!V862&lt;&gt;"",'2. Enter scores'!$B862-'2. Enter scores'!V862,"")</f>
        <v/>
      </c>
      <c r="X858" s="125" t="str">
        <f>IF('2. Enter scores'!W862&lt;&gt;"",'2. Enter scores'!$B862-'2. Enter scores'!W862,"")</f>
        <v/>
      </c>
      <c r="Y858" s="125" t="str">
        <f>IF('2. Enter scores'!X862&lt;&gt;"",'2. Enter scores'!$B862-'2. Enter scores'!X862,"")</f>
        <v/>
      </c>
      <c r="Z858" s="125" t="str">
        <f>IF('2. Enter scores'!Y862&lt;&gt;"",'2. Enter scores'!$B862-'2. Enter scores'!Y862,"")</f>
        <v/>
      </c>
      <c r="AA858" s="125" t="str">
        <f>IF('2. Enter scores'!Z862&lt;&gt;"",'2. Enter scores'!$B862-'2. Enter scores'!Z862,"")</f>
        <v/>
      </c>
      <c r="AB858" s="125" t="str">
        <f>IF('2. Enter scores'!AA862&lt;&gt;"",'2. Enter scores'!$B862-'2. Enter scores'!AA862,"")</f>
        <v/>
      </c>
      <c r="AC858" s="125" t="str">
        <f>IF('2. Enter scores'!AB862&lt;&gt;"",'2. Enter scores'!$B862-'2. Enter scores'!AB862,"")</f>
        <v/>
      </c>
      <c r="AD858" s="125" t="str">
        <f>IF('2. Enter scores'!AC862&lt;&gt;"",'2. Enter scores'!$B862-'2. Enter scores'!AC862,"")</f>
        <v/>
      </c>
      <c r="AE858" s="125" t="str">
        <f>IF('2. Enter scores'!AD862&lt;&gt;"",'2. Enter scores'!$B862-'2. Enter scores'!AD862,"")</f>
        <v/>
      </c>
      <c r="AF858" s="125" t="str">
        <f>IF('2. Enter scores'!AE862&lt;&gt;"",'2. Enter scores'!$B862-'2. Enter scores'!AE862,"")</f>
        <v/>
      </c>
      <c r="AG858" s="125" t="str">
        <f>IF('2. Enter scores'!AF862&lt;&gt;"",'2. Enter scores'!$B862-'2. Enter scores'!AF862,"")</f>
        <v/>
      </c>
      <c r="AH858" s="125" t="str">
        <f>IF('2. Enter scores'!AG862&lt;&gt;"",'2. Enter scores'!$B862-'2. Enter scores'!AG862,"")</f>
        <v/>
      </c>
      <c r="AI858" s="125" t="str">
        <f>IF('2. Enter scores'!AH862&lt;&gt;"",'2. Enter scores'!$B862-'2. Enter scores'!AH862,"")</f>
        <v/>
      </c>
      <c r="AJ858" s="125" t="str">
        <f>IF('2. Enter scores'!AI862&lt;&gt;"",'2. Enter scores'!$B862-'2. Enter scores'!AI862,"")</f>
        <v/>
      </c>
      <c r="AK858" s="125" t="str">
        <f>IF('2. Enter scores'!AJ862&lt;&gt;"",'2. Enter scores'!$B862-'2. Enter scores'!AJ862,"")</f>
        <v/>
      </c>
      <c r="AL858" s="125" t="str">
        <f>IF('2. Enter scores'!AK862&lt;&gt;"",'2. Enter scores'!$B862-'2. Enter scores'!AK862,"")</f>
        <v/>
      </c>
      <c r="AM858" s="125" t="str">
        <f>IF('2. Enter scores'!AL862&lt;&gt;"",'2. Enter scores'!$B862-'2. Enter scores'!AL862,"")</f>
        <v/>
      </c>
      <c r="AN858" s="125" t="str">
        <f>IF('2. Enter scores'!AM862&lt;&gt;"",'2. Enter scores'!$B862-'2. Enter scores'!AM862,"")</f>
        <v/>
      </c>
      <c r="AO858" s="125" t="str">
        <f>IF('2. Enter scores'!AN862&lt;&gt;"",'2. Enter scores'!$B862-'2. Enter scores'!AN862,"")</f>
        <v/>
      </c>
      <c r="AP858" s="125" t="str">
        <f>IF('2. Enter scores'!AO862&lt;&gt;"",'2. Enter scores'!$B862-'2. Enter scores'!AO862,"")</f>
        <v/>
      </c>
      <c r="AQ858" s="125" t="str">
        <f>IF('2. Enter scores'!AP862&lt;&gt;"",'2. Enter scores'!$B862-'2. Enter scores'!AP862,"")</f>
        <v/>
      </c>
      <c r="AR858" s="125" t="str">
        <f>IF('2. Enter scores'!AQ862&lt;&gt;"",'2. Enter scores'!$B862-'2. Enter scores'!AQ862,"")</f>
        <v/>
      </c>
      <c r="AS858" s="125" t="str">
        <f>IF('2. Enter scores'!AR862&lt;&gt;"",'2. Enter scores'!$B862-'2. Enter scores'!AR862,"")</f>
        <v/>
      </c>
      <c r="AT858" s="125" t="str">
        <f>IF('2. Enter scores'!AS862&lt;&gt;"",'2. Enter scores'!$B862-'2. Enter scores'!AS862,"")</f>
        <v/>
      </c>
      <c r="AU858" s="125" t="str">
        <f>IF('2. Enter scores'!AT862&lt;&gt;"",'2. Enter scores'!$B862-'2. Enter scores'!AT862,"")</f>
        <v/>
      </c>
      <c r="AV858" s="125" t="str">
        <f>IF('2. Enter scores'!AU862&lt;&gt;"",'2. Enter scores'!$B862-'2. Enter scores'!AU862,"")</f>
        <v/>
      </c>
      <c r="AW858" s="125" t="str">
        <f>IF('2. Enter scores'!AV862&lt;&gt;"",'2. Enter scores'!$B862-'2. Enter scores'!AV862,"")</f>
        <v/>
      </c>
      <c r="AX858" s="125" t="str">
        <f>IF('2. Enter scores'!AW862&lt;&gt;"",'2. Enter scores'!$B862-'2. Enter scores'!AW862,"")</f>
        <v/>
      </c>
      <c r="AY858" s="125" t="str">
        <f>IF('2. Enter scores'!AX862&lt;&gt;"",'2. Enter scores'!$B862-'2. Enter scores'!AX862,"")</f>
        <v/>
      </c>
      <c r="AZ858" s="125" t="str">
        <f>IF('2. Enter scores'!AY862&lt;&gt;"",'2. Enter scores'!$B862-'2. Enter scores'!AY862,"")</f>
        <v/>
      </c>
      <c r="BA858" s="125" t="str">
        <f>IF('2. Enter scores'!AZ862&lt;&gt;"",'2. Enter scores'!$B862-'2. Enter scores'!AZ862,"")</f>
        <v/>
      </c>
      <c r="BB858" s="125" t="str">
        <f>IF('2. Enter scores'!BA862&lt;&gt;"",'2. Enter scores'!$B862-'2. Enter scores'!BA862,"")</f>
        <v/>
      </c>
      <c r="BC858" s="125" t="str">
        <f>IF('2. Enter scores'!BB862&lt;&gt;"",'2. Enter scores'!$B862-'2. Enter scores'!BB862,"")</f>
        <v/>
      </c>
      <c r="BD858" s="125" t="str">
        <f>IF('2. Enter scores'!BC862&lt;&gt;"",'2. Enter scores'!$B862-'2. Enter scores'!BC862,"")</f>
        <v/>
      </c>
      <c r="BE858" s="125" t="str">
        <f>IF('2. Enter scores'!BD862&lt;&gt;"",'2. Enter scores'!$B862-'2. Enter scores'!BD862,"")</f>
        <v/>
      </c>
      <c r="BF858" s="125" t="str">
        <f>IF('2. Enter scores'!BE862&lt;&gt;"",'2. Enter scores'!$B862-'2. Enter scores'!BE862,"")</f>
        <v/>
      </c>
      <c r="BG858" s="125" t="str">
        <f>IF('2. Enter scores'!BF862&lt;&gt;"",'2. Enter scores'!$B862-'2. Enter scores'!BF862,"")</f>
        <v/>
      </c>
      <c r="BH858" s="125" t="str">
        <f>IF('2. Enter scores'!BG862&lt;&gt;"",'2. Enter scores'!$B862-'2. Enter scores'!BG862,"")</f>
        <v/>
      </c>
      <c r="BI858" s="125" t="str">
        <f>IF('2. Enter scores'!BH862&lt;&gt;"",'2. Enter scores'!$B862-'2. Enter scores'!BH862,"")</f>
        <v/>
      </c>
      <c r="BJ858" s="125" t="str">
        <f>IF('2. Enter scores'!BI862&lt;&gt;"",'2. Enter scores'!$B862-'2. Enter scores'!BI862,"")</f>
        <v/>
      </c>
      <c r="BK858" s="125" t="str">
        <f>IF('2. Enter scores'!BJ862&lt;&gt;"",'2. Enter scores'!$B862-'2. Enter scores'!BJ862,"")</f>
        <v/>
      </c>
      <c r="BL858" s="125" t="str">
        <f>IF('2. Enter scores'!BK862&lt;&gt;"",'2. Enter scores'!$B862-'2. Enter scores'!BK862,"")</f>
        <v/>
      </c>
      <c r="BM858" s="125" t="str">
        <f>IF('2. Enter scores'!BL862&lt;&gt;"",'2. Enter scores'!$B862-'2. Enter scores'!BL862,"")</f>
        <v/>
      </c>
      <c r="BN858" s="125" t="str">
        <f>IF('2. Enter scores'!BM862&lt;&gt;"",'2. Enter scores'!$B862-'2. Enter scores'!BM862,"")</f>
        <v/>
      </c>
      <c r="BO858" s="125" t="str">
        <f>IF('2. Enter scores'!BN862&lt;&gt;"",'2. Enter scores'!$B862-'2. Enter scores'!BN862,"")</f>
        <v/>
      </c>
      <c r="BP858" s="108">
        <v>1000</v>
      </c>
    </row>
    <row r="859" spans="2:68" x14ac:dyDescent="0.35">
      <c r="B859" s="125" t="str">
        <f>IF('2. Enter scores'!A863&lt;&gt;"",'2. Enter scores'!A863,"")</f>
        <v/>
      </c>
      <c r="H859" s="125" t="str">
        <f>IF('2. Enter scores'!G863&lt;&gt;"",'2. Enter scores'!$B863-'2. Enter scores'!G863,"")</f>
        <v/>
      </c>
      <c r="I859" s="125" t="str">
        <f>IF('2. Enter scores'!H863&lt;&gt;"",'2. Enter scores'!$B863-'2. Enter scores'!H863,"")</f>
        <v/>
      </c>
      <c r="J859" s="125" t="str">
        <f>IF('2. Enter scores'!I863&lt;&gt;"",'2. Enter scores'!$B863-'2. Enter scores'!I863,"")</f>
        <v/>
      </c>
      <c r="K859" s="125" t="str">
        <f>IF('2. Enter scores'!J863&lt;&gt;"",'2. Enter scores'!$B863-'2. Enter scores'!J863,"")</f>
        <v/>
      </c>
      <c r="L859" s="125" t="str">
        <f>IF('2. Enter scores'!K863&lt;&gt;"",'2. Enter scores'!$B863-'2. Enter scores'!K863,"")</f>
        <v/>
      </c>
      <c r="M859" s="125" t="str">
        <f>IF('2. Enter scores'!L863&lt;&gt;"",'2. Enter scores'!$B863-'2. Enter scores'!L863,"")</f>
        <v/>
      </c>
      <c r="N859" s="125" t="str">
        <f>IF('2. Enter scores'!M863&lt;&gt;"",'2. Enter scores'!$B863-'2. Enter scores'!M863,"")</f>
        <v/>
      </c>
      <c r="O859" s="125" t="str">
        <f>IF('2. Enter scores'!N863&lt;&gt;"",'2. Enter scores'!$B863-'2. Enter scores'!N863,"")</f>
        <v/>
      </c>
      <c r="P859" s="125" t="str">
        <f>IF('2. Enter scores'!O863&lt;&gt;"",'2. Enter scores'!$B863-'2. Enter scores'!O863,"")</f>
        <v/>
      </c>
      <c r="Q859" s="125" t="str">
        <f>IF('2. Enter scores'!P863&lt;&gt;"",'2. Enter scores'!$B863-'2. Enter scores'!P863,"")</f>
        <v/>
      </c>
      <c r="R859" s="125" t="str">
        <f>IF('2. Enter scores'!Q863&lt;&gt;"",'2. Enter scores'!$B863-'2. Enter scores'!Q863,"")</f>
        <v/>
      </c>
      <c r="S859" s="125" t="str">
        <f>IF('2. Enter scores'!R863&lt;&gt;"",'2. Enter scores'!$B863-'2. Enter scores'!R863,"")</f>
        <v/>
      </c>
      <c r="T859" s="125" t="str">
        <f>IF('2. Enter scores'!S863&lt;&gt;"",'2. Enter scores'!$B863-'2. Enter scores'!S863,"")</f>
        <v/>
      </c>
      <c r="U859" s="125" t="str">
        <f>IF('2. Enter scores'!T863&lt;&gt;"",'2. Enter scores'!$B863-'2. Enter scores'!T863,"")</f>
        <v/>
      </c>
      <c r="V859" s="125" t="str">
        <f>IF('2. Enter scores'!U863&lt;&gt;"",'2. Enter scores'!$B863-'2. Enter scores'!U863,"")</f>
        <v/>
      </c>
      <c r="W859" s="125" t="str">
        <f>IF('2. Enter scores'!V863&lt;&gt;"",'2. Enter scores'!$B863-'2. Enter scores'!V863,"")</f>
        <v/>
      </c>
      <c r="X859" s="125" t="str">
        <f>IF('2. Enter scores'!W863&lt;&gt;"",'2. Enter scores'!$B863-'2. Enter scores'!W863,"")</f>
        <v/>
      </c>
      <c r="Y859" s="125" t="str">
        <f>IF('2. Enter scores'!X863&lt;&gt;"",'2. Enter scores'!$B863-'2. Enter scores'!X863,"")</f>
        <v/>
      </c>
      <c r="Z859" s="125" t="str">
        <f>IF('2. Enter scores'!Y863&lt;&gt;"",'2. Enter scores'!$B863-'2. Enter scores'!Y863,"")</f>
        <v/>
      </c>
      <c r="AA859" s="125" t="str">
        <f>IF('2. Enter scores'!Z863&lt;&gt;"",'2. Enter scores'!$B863-'2. Enter scores'!Z863,"")</f>
        <v/>
      </c>
      <c r="AB859" s="125" t="str">
        <f>IF('2. Enter scores'!AA863&lt;&gt;"",'2. Enter scores'!$B863-'2. Enter scores'!AA863,"")</f>
        <v/>
      </c>
      <c r="AC859" s="125" t="str">
        <f>IF('2. Enter scores'!AB863&lt;&gt;"",'2. Enter scores'!$B863-'2. Enter scores'!AB863,"")</f>
        <v/>
      </c>
      <c r="AD859" s="125" t="str">
        <f>IF('2. Enter scores'!AC863&lt;&gt;"",'2. Enter scores'!$B863-'2. Enter scores'!AC863,"")</f>
        <v/>
      </c>
      <c r="AE859" s="125" t="str">
        <f>IF('2. Enter scores'!AD863&lt;&gt;"",'2. Enter scores'!$B863-'2. Enter scores'!AD863,"")</f>
        <v/>
      </c>
      <c r="AF859" s="125" t="str">
        <f>IF('2. Enter scores'!AE863&lt;&gt;"",'2. Enter scores'!$B863-'2. Enter scores'!AE863,"")</f>
        <v/>
      </c>
      <c r="AG859" s="125" t="str">
        <f>IF('2. Enter scores'!AF863&lt;&gt;"",'2. Enter scores'!$B863-'2. Enter scores'!AF863,"")</f>
        <v/>
      </c>
      <c r="AH859" s="125" t="str">
        <f>IF('2. Enter scores'!AG863&lt;&gt;"",'2. Enter scores'!$B863-'2. Enter scores'!AG863,"")</f>
        <v/>
      </c>
      <c r="AI859" s="125" t="str">
        <f>IF('2. Enter scores'!AH863&lt;&gt;"",'2. Enter scores'!$B863-'2. Enter scores'!AH863,"")</f>
        <v/>
      </c>
      <c r="AJ859" s="125" t="str">
        <f>IF('2. Enter scores'!AI863&lt;&gt;"",'2. Enter scores'!$B863-'2. Enter scores'!AI863,"")</f>
        <v/>
      </c>
      <c r="AK859" s="125" t="str">
        <f>IF('2. Enter scores'!AJ863&lt;&gt;"",'2. Enter scores'!$B863-'2. Enter scores'!AJ863,"")</f>
        <v/>
      </c>
      <c r="AL859" s="125" t="str">
        <f>IF('2. Enter scores'!AK863&lt;&gt;"",'2. Enter scores'!$B863-'2. Enter scores'!AK863,"")</f>
        <v/>
      </c>
      <c r="AM859" s="125" t="str">
        <f>IF('2. Enter scores'!AL863&lt;&gt;"",'2. Enter scores'!$B863-'2. Enter scores'!AL863,"")</f>
        <v/>
      </c>
      <c r="AN859" s="125" t="str">
        <f>IF('2. Enter scores'!AM863&lt;&gt;"",'2. Enter scores'!$B863-'2. Enter scores'!AM863,"")</f>
        <v/>
      </c>
      <c r="AO859" s="125" t="str">
        <f>IF('2. Enter scores'!AN863&lt;&gt;"",'2. Enter scores'!$B863-'2. Enter scores'!AN863,"")</f>
        <v/>
      </c>
      <c r="AP859" s="125" t="str">
        <f>IF('2. Enter scores'!AO863&lt;&gt;"",'2. Enter scores'!$B863-'2. Enter scores'!AO863,"")</f>
        <v/>
      </c>
      <c r="AQ859" s="125" t="str">
        <f>IF('2. Enter scores'!AP863&lt;&gt;"",'2. Enter scores'!$B863-'2. Enter scores'!AP863,"")</f>
        <v/>
      </c>
      <c r="AR859" s="125" t="str">
        <f>IF('2. Enter scores'!AQ863&lt;&gt;"",'2. Enter scores'!$B863-'2. Enter scores'!AQ863,"")</f>
        <v/>
      </c>
      <c r="AS859" s="125" t="str">
        <f>IF('2. Enter scores'!AR863&lt;&gt;"",'2. Enter scores'!$B863-'2. Enter scores'!AR863,"")</f>
        <v/>
      </c>
      <c r="AT859" s="125" t="str">
        <f>IF('2. Enter scores'!AS863&lt;&gt;"",'2. Enter scores'!$B863-'2. Enter scores'!AS863,"")</f>
        <v/>
      </c>
      <c r="AU859" s="125" t="str">
        <f>IF('2. Enter scores'!AT863&lt;&gt;"",'2. Enter scores'!$B863-'2. Enter scores'!AT863,"")</f>
        <v/>
      </c>
      <c r="AV859" s="125" t="str">
        <f>IF('2. Enter scores'!AU863&lt;&gt;"",'2. Enter scores'!$B863-'2. Enter scores'!AU863,"")</f>
        <v/>
      </c>
      <c r="AW859" s="125" t="str">
        <f>IF('2. Enter scores'!AV863&lt;&gt;"",'2. Enter scores'!$B863-'2. Enter scores'!AV863,"")</f>
        <v/>
      </c>
      <c r="AX859" s="125" t="str">
        <f>IF('2. Enter scores'!AW863&lt;&gt;"",'2. Enter scores'!$B863-'2. Enter scores'!AW863,"")</f>
        <v/>
      </c>
      <c r="AY859" s="125" t="str">
        <f>IF('2. Enter scores'!AX863&lt;&gt;"",'2. Enter scores'!$B863-'2. Enter scores'!AX863,"")</f>
        <v/>
      </c>
      <c r="AZ859" s="125" t="str">
        <f>IF('2. Enter scores'!AY863&lt;&gt;"",'2. Enter scores'!$B863-'2. Enter scores'!AY863,"")</f>
        <v/>
      </c>
      <c r="BA859" s="125" t="str">
        <f>IF('2. Enter scores'!AZ863&lt;&gt;"",'2. Enter scores'!$B863-'2. Enter scores'!AZ863,"")</f>
        <v/>
      </c>
      <c r="BB859" s="125" t="str">
        <f>IF('2. Enter scores'!BA863&lt;&gt;"",'2. Enter scores'!$B863-'2. Enter scores'!BA863,"")</f>
        <v/>
      </c>
      <c r="BC859" s="125" t="str">
        <f>IF('2. Enter scores'!BB863&lt;&gt;"",'2. Enter scores'!$B863-'2. Enter scores'!BB863,"")</f>
        <v/>
      </c>
      <c r="BD859" s="125" t="str">
        <f>IF('2. Enter scores'!BC863&lt;&gt;"",'2. Enter scores'!$B863-'2. Enter scores'!BC863,"")</f>
        <v/>
      </c>
      <c r="BE859" s="125" t="str">
        <f>IF('2. Enter scores'!BD863&lt;&gt;"",'2. Enter scores'!$B863-'2. Enter scores'!BD863,"")</f>
        <v/>
      </c>
      <c r="BF859" s="125" t="str">
        <f>IF('2. Enter scores'!BE863&lt;&gt;"",'2. Enter scores'!$B863-'2. Enter scores'!BE863,"")</f>
        <v/>
      </c>
      <c r="BG859" s="125" t="str">
        <f>IF('2. Enter scores'!BF863&lt;&gt;"",'2. Enter scores'!$B863-'2. Enter scores'!BF863,"")</f>
        <v/>
      </c>
      <c r="BH859" s="125" t="str">
        <f>IF('2. Enter scores'!BG863&lt;&gt;"",'2. Enter scores'!$B863-'2. Enter scores'!BG863,"")</f>
        <v/>
      </c>
      <c r="BI859" s="125" t="str">
        <f>IF('2. Enter scores'!BH863&lt;&gt;"",'2. Enter scores'!$B863-'2. Enter scores'!BH863,"")</f>
        <v/>
      </c>
      <c r="BJ859" s="125" t="str">
        <f>IF('2. Enter scores'!BI863&lt;&gt;"",'2. Enter scores'!$B863-'2. Enter scores'!BI863,"")</f>
        <v/>
      </c>
      <c r="BK859" s="125" t="str">
        <f>IF('2. Enter scores'!BJ863&lt;&gt;"",'2. Enter scores'!$B863-'2. Enter scores'!BJ863,"")</f>
        <v/>
      </c>
      <c r="BL859" s="125" t="str">
        <f>IF('2. Enter scores'!BK863&lt;&gt;"",'2. Enter scores'!$B863-'2. Enter scores'!BK863,"")</f>
        <v/>
      </c>
      <c r="BM859" s="125" t="str">
        <f>IF('2. Enter scores'!BL863&lt;&gt;"",'2. Enter scores'!$B863-'2. Enter scores'!BL863,"")</f>
        <v/>
      </c>
      <c r="BN859" s="125" t="str">
        <f>IF('2. Enter scores'!BM863&lt;&gt;"",'2. Enter scores'!$B863-'2. Enter scores'!BM863,"")</f>
        <v/>
      </c>
      <c r="BO859" s="125" t="str">
        <f>IF('2. Enter scores'!BN863&lt;&gt;"",'2. Enter scores'!$B863-'2. Enter scores'!BN863,"")</f>
        <v/>
      </c>
      <c r="BP859" s="108">
        <v>1000</v>
      </c>
    </row>
    <row r="860" spans="2:68" x14ac:dyDescent="0.35">
      <c r="B860" s="125" t="str">
        <f>IF('2. Enter scores'!A864&lt;&gt;"",'2. Enter scores'!A864,"")</f>
        <v/>
      </c>
      <c r="H860" s="125" t="str">
        <f>IF('2. Enter scores'!G864&lt;&gt;"",'2. Enter scores'!$B864-'2. Enter scores'!G864,"")</f>
        <v/>
      </c>
      <c r="I860" s="125" t="str">
        <f>IF('2. Enter scores'!H864&lt;&gt;"",'2. Enter scores'!$B864-'2. Enter scores'!H864,"")</f>
        <v/>
      </c>
      <c r="J860" s="125" t="str">
        <f>IF('2. Enter scores'!I864&lt;&gt;"",'2. Enter scores'!$B864-'2. Enter scores'!I864,"")</f>
        <v/>
      </c>
      <c r="K860" s="125" t="str">
        <f>IF('2. Enter scores'!J864&lt;&gt;"",'2. Enter scores'!$B864-'2. Enter scores'!J864,"")</f>
        <v/>
      </c>
      <c r="L860" s="125" t="str">
        <f>IF('2. Enter scores'!K864&lt;&gt;"",'2. Enter scores'!$B864-'2. Enter scores'!K864,"")</f>
        <v/>
      </c>
      <c r="M860" s="125" t="str">
        <f>IF('2. Enter scores'!L864&lt;&gt;"",'2. Enter scores'!$B864-'2. Enter scores'!L864,"")</f>
        <v/>
      </c>
      <c r="N860" s="125" t="str">
        <f>IF('2. Enter scores'!M864&lt;&gt;"",'2. Enter scores'!$B864-'2. Enter scores'!M864,"")</f>
        <v/>
      </c>
      <c r="O860" s="125" t="str">
        <f>IF('2. Enter scores'!N864&lt;&gt;"",'2. Enter scores'!$B864-'2. Enter scores'!N864,"")</f>
        <v/>
      </c>
      <c r="P860" s="125" t="str">
        <f>IF('2. Enter scores'!O864&lt;&gt;"",'2. Enter scores'!$B864-'2. Enter scores'!O864,"")</f>
        <v/>
      </c>
      <c r="Q860" s="125" t="str">
        <f>IF('2. Enter scores'!P864&lt;&gt;"",'2. Enter scores'!$B864-'2. Enter scores'!P864,"")</f>
        <v/>
      </c>
      <c r="R860" s="125" t="str">
        <f>IF('2. Enter scores'!Q864&lt;&gt;"",'2. Enter scores'!$B864-'2. Enter scores'!Q864,"")</f>
        <v/>
      </c>
      <c r="S860" s="125" t="str">
        <f>IF('2. Enter scores'!R864&lt;&gt;"",'2. Enter scores'!$B864-'2. Enter scores'!R864,"")</f>
        <v/>
      </c>
      <c r="T860" s="125" t="str">
        <f>IF('2. Enter scores'!S864&lt;&gt;"",'2. Enter scores'!$B864-'2. Enter scores'!S864,"")</f>
        <v/>
      </c>
      <c r="U860" s="125" t="str">
        <f>IF('2. Enter scores'!T864&lt;&gt;"",'2. Enter scores'!$B864-'2. Enter scores'!T864,"")</f>
        <v/>
      </c>
      <c r="V860" s="125" t="str">
        <f>IF('2. Enter scores'!U864&lt;&gt;"",'2. Enter scores'!$B864-'2. Enter scores'!U864,"")</f>
        <v/>
      </c>
      <c r="W860" s="125" t="str">
        <f>IF('2. Enter scores'!V864&lt;&gt;"",'2. Enter scores'!$B864-'2. Enter scores'!V864,"")</f>
        <v/>
      </c>
      <c r="X860" s="125" t="str">
        <f>IF('2. Enter scores'!W864&lt;&gt;"",'2. Enter scores'!$B864-'2. Enter scores'!W864,"")</f>
        <v/>
      </c>
      <c r="Y860" s="125" t="str">
        <f>IF('2. Enter scores'!X864&lt;&gt;"",'2. Enter scores'!$B864-'2. Enter scores'!X864,"")</f>
        <v/>
      </c>
      <c r="Z860" s="125" t="str">
        <f>IF('2. Enter scores'!Y864&lt;&gt;"",'2. Enter scores'!$B864-'2. Enter scores'!Y864,"")</f>
        <v/>
      </c>
      <c r="AA860" s="125" t="str">
        <f>IF('2. Enter scores'!Z864&lt;&gt;"",'2. Enter scores'!$B864-'2. Enter scores'!Z864,"")</f>
        <v/>
      </c>
      <c r="AB860" s="125" t="str">
        <f>IF('2. Enter scores'!AA864&lt;&gt;"",'2. Enter scores'!$B864-'2. Enter scores'!AA864,"")</f>
        <v/>
      </c>
      <c r="AC860" s="125" t="str">
        <f>IF('2. Enter scores'!AB864&lt;&gt;"",'2. Enter scores'!$B864-'2. Enter scores'!AB864,"")</f>
        <v/>
      </c>
      <c r="AD860" s="125" t="str">
        <f>IF('2. Enter scores'!AC864&lt;&gt;"",'2. Enter scores'!$B864-'2. Enter scores'!AC864,"")</f>
        <v/>
      </c>
      <c r="AE860" s="125" t="str">
        <f>IF('2. Enter scores'!AD864&lt;&gt;"",'2. Enter scores'!$B864-'2. Enter scores'!AD864,"")</f>
        <v/>
      </c>
      <c r="AF860" s="125" t="str">
        <f>IF('2. Enter scores'!AE864&lt;&gt;"",'2. Enter scores'!$B864-'2. Enter scores'!AE864,"")</f>
        <v/>
      </c>
      <c r="AG860" s="125" t="str">
        <f>IF('2. Enter scores'!AF864&lt;&gt;"",'2. Enter scores'!$B864-'2. Enter scores'!AF864,"")</f>
        <v/>
      </c>
      <c r="AH860" s="125" t="str">
        <f>IF('2. Enter scores'!AG864&lt;&gt;"",'2. Enter scores'!$B864-'2. Enter scores'!AG864,"")</f>
        <v/>
      </c>
      <c r="AI860" s="125" t="str">
        <f>IF('2. Enter scores'!AH864&lt;&gt;"",'2. Enter scores'!$B864-'2. Enter scores'!AH864,"")</f>
        <v/>
      </c>
      <c r="AJ860" s="125" t="str">
        <f>IF('2. Enter scores'!AI864&lt;&gt;"",'2. Enter scores'!$B864-'2. Enter scores'!AI864,"")</f>
        <v/>
      </c>
      <c r="AK860" s="125" t="str">
        <f>IF('2. Enter scores'!AJ864&lt;&gt;"",'2. Enter scores'!$B864-'2. Enter scores'!AJ864,"")</f>
        <v/>
      </c>
      <c r="AL860" s="125" t="str">
        <f>IF('2. Enter scores'!AK864&lt;&gt;"",'2. Enter scores'!$B864-'2. Enter scores'!AK864,"")</f>
        <v/>
      </c>
      <c r="AM860" s="125" t="str">
        <f>IF('2. Enter scores'!AL864&lt;&gt;"",'2. Enter scores'!$B864-'2. Enter scores'!AL864,"")</f>
        <v/>
      </c>
      <c r="AN860" s="125" t="str">
        <f>IF('2. Enter scores'!AM864&lt;&gt;"",'2. Enter scores'!$B864-'2. Enter scores'!AM864,"")</f>
        <v/>
      </c>
      <c r="AO860" s="125" t="str">
        <f>IF('2. Enter scores'!AN864&lt;&gt;"",'2. Enter scores'!$B864-'2. Enter scores'!AN864,"")</f>
        <v/>
      </c>
      <c r="AP860" s="125" t="str">
        <f>IF('2. Enter scores'!AO864&lt;&gt;"",'2. Enter scores'!$B864-'2. Enter scores'!AO864,"")</f>
        <v/>
      </c>
      <c r="AQ860" s="125" t="str">
        <f>IF('2. Enter scores'!AP864&lt;&gt;"",'2. Enter scores'!$B864-'2. Enter scores'!AP864,"")</f>
        <v/>
      </c>
      <c r="AR860" s="125" t="str">
        <f>IF('2. Enter scores'!AQ864&lt;&gt;"",'2. Enter scores'!$B864-'2. Enter scores'!AQ864,"")</f>
        <v/>
      </c>
      <c r="AS860" s="125" t="str">
        <f>IF('2. Enter scores'!AR864&lt;&gt;"",'2. Enter scores'!$B864-'2. Enter scores'!AR864,"")</f>
        <v/>
      </c>
      <c r="AT860" s="125" t="str">
        <f>IF('2. Enter scores'!AS864&lt;&gt;"",'2. Enter scores'!$B864-'2. Enter scores'!AS864,"")</f>
        <v/>
      </c>
      <c r="AU860" s="125" t="str">
        <f>IF('2. Enter scores'!AT864&lt;&gt;"",'2. Enter scores'!$B864-'2. Enter scores'!AT864,"")</f>
        <v/>
      </c>
      <c r="AV860" s="125" t="str">
        <f>IF('2. Enter scores'!AU864&lt;&gt;"",'2. Enter scores'!$B864-'2. Enter scores'!AU864,"")</f>
        <v/>
      </c>
      <c r="AW860" s="125" t="str">
        <f>IF('2. Enter scores'!AV864&lt;&gt;"",'2. Enter scores'!$B864-'2. Enter scores'!AV864,"")</f>
        <v/>
      </c>
      <c r="AX860" s="125" t="str">
        <f>IF('2. Enter scores'!AW864&lt;&gt;"",'2. Enter scores'!$B864-'2. Enter scores'!AW864,"")</f>
        <v/>
      </c>
      <c r="AY860" s="125" t="str">
        <f>IF('2. Enter scores'!AX864&lt;&gt;"",'2. Enter scores'!$B864-'2. Enter scores'!AX864,"")</f>
        <v/>
      </c>
      <c r="AZ860" s="125" t="str">
        <f>IF('2. Enter scores'!AY864&lt;&gt;"",'2. Enter scores'!$B864-'2. Enter scores'!AY864,"")</f>
        <v/>
      </c>
      <c r="BA860" s="125" t="str">
        <f>IF('2. Enter scores'!AZ864&lt;&gt;"",'2. Enter scores'!$B864-'2. Enter scores'!AZ864,"")</f>
        <v/>
      </c>
      <c r="BB860" s="125" t="str">
        <f>IF('2. Enter scores'!BA864&lt;&gt;"",'2. Enter scores'!$B864-'2. Enter scores'!BA864,"")</f>
        <v/>
      </c>
      <c r="BC860" s="125" t="str">
        <f>IF('2. Enter scores'!BB864&lt;&gt;"",'2. Enter scores'!$B864-'2. Enter scores'!BB864,"")</f>
        <v/>
      </c>
      <c r="BD860" s="125" t="str">
        <f>IF('2. Enter scores'!BC864&lt;&gt;"",'2. Enter scores'!$B864-'2. Enter scores'!BC864,"")</f>
        <v/>
      </c>
      <c r="BE860" s="125" t="str">
        <f>IF('2. Enter scores'!BD864&lt;&gt;"",'2. Enter scores'!$B864-'2. Enter scores'!BD864,"")</f>
        <v/>
      </c>
      <c r="BF860" s="125" t="str">
        <f>IF('2. Enter scores'!BE864&lt;&gt;"",'2. Enter scores'!$B864-'2. Enter scores'!BE864,"")</f>
        <v/>
      </c>
      <c r="BG860" s="125" t="str">
        <f>IF('2. Enter scores'!BF864&lt;&gt;"",'2. Enter scores'!$B864-'2. Enter scores'!BF864,"")</f>
        <v/>
      </c>
      <c r="BH860" s="125" t="str">
        <f>IF('2. Enter scores'!BG864&lt;&gt;"",'2. Enter scores'!$B864-'2. Enter scores'!BG864,"")</f>
        <v/>
      </c>
      <c r="BI860" s="125" t="str">
        <f>IF('2. Enter scores'!BH864&lt;&gt;"",'2. Enter scores'!$B864-'2. Enter scores'!BH864,"")</f>
        <v/>
      </c>
      <c r="BJ860" s="125" t="str">
        <f>IF('2. Enter scores'!BI864&lt;&gt;"",'2. Enter scores'!$B864-'2. Enter scores'!BI864,"")</f>
        <v/>
      </c>
      <c r="BK860" s="125" t="str">
        <f>IF('2. Enter scores'!BJ864&lt;&gt;"",'2. Enter scores'!$B864-'2. Enter scores'!BJ864,"")</f>
        <v/>
      </c>
      <c r="BL860" s="125" t="str">
        <f>IF('2. Enter scores'!BK864&lt;&gt;"",'2. Enter scores'!$B864-'2. Enter scores'!BK864,"")</f>
        <v/>
      </c>
      <c r="BM860" s="125" t="str">
        <f>IF('2. Enter scores'!BL864&lt;&gt;"",'2. Enter scores'!$B864-'2. Enter scores'!BL864,"")</f>
        <v/>
      </c>
      <c r="BN860" s="125" t="str">
        <f>IF('2. Enter scores'!BM864&lt;&gt;"",'2. Enter scores'!$B864-'2. Enter scores'!BM864,"")</f>
        <v/>
      </c>
      <c r="BO860" s="125" t="str">
        <f>IF('2. Enter scores'!BN864&lt;&gt;"",'2. Enter scores'!$B864-'2. Enter scores'!BN864,"")</f>
        <v/>
      </c>
      <c r="BP860" s="108">
        <v>1000</v>
      </c>
    </row>
    <row r="861" spans="2:68" x14ac:dyDescent="0.35">
      <c r="B861" s="125" t="str">
        <f>IF('2. Enter scores'!A865&lt;&gt;"",'2. Enter scores'!A865,"")</f>
        <v/>
      </c>
      <c r="H861" s="125" t="str">
        <f>IF('2. Enter scores'!G865&lt;&gt;"",'2. Enter scores'!$B865-'2. Enter scores'!G865,"")</f>
        <v/>
      </c>
      <c r="I861" s="125" t="str">
        <f>IF('2. Enter scores'!H865&lt;&gt;"",'2. Enter scores'!$B865-'2. Enter scores'!H865,"")</f>
        <v/>
      </c>
      <c r="J861" s="125" t="str">
        <f>IF('2. Enter scores'!I865&lt;&gt;"",'2. Enter scores'!$B865-'2. Enter scores'!I865,"")</f>
        <v/>
      </c>
      <c r="K861" s="125" t="str">
        <f>IF('2. Enter scores'!J865&lt;&gt;"",'2. Enter scores'!$B865-'2. Enter scores'!J865,"")</f>
        <v/>
      </c>
      <c r="L861" s="125" t="str">
        <f>IF('2. Enter scores'!K865&lt;&gt;"",'2. Enter scores'!$B865-'2. Enter scores'!K865,"")</f>
        <v/>
      </c>
      <c r="M861" s="125" t="str">
        <f>IF('2. Enter scores'!L865&lt;&gt;"",'2. Enter scores'!$B865-'2. Enter scores'!L865,"")</f>
        <v/>
      </c>
      <c r="N861" s="125" t="str">
        <f>IF('2. Enter scores'!M865&lt;&gt;"",'2. Enter scores'!$B865-'2. Enter scores'!M865,"")</f>
        <v/>
      </c>
      <c r="O861" s="125" t="str">
        <f>IF('2. Enter scores'!N865&lt;&gt;"",'2. Enter scores'!$B865-'2. Enter scores'!N865,"")</f>
        <v/>
      </c>
      <c r="P861" s="125" t="str">
        <f>IF('2. Enter scores'!O865&lt;&gt;"",'2. Enter scores'!$B865-'2. Enter scores'!O865,"")</f>
        <v/>
      </c>
      <c r="Q861" s="125" t="str">
        <f>IF('2. Enter scores'!P865&lt;&gt;"",'2. Enter scores'!$B865-'2. Enter scores'!P865,"")</f>
        <v/>
      </c>
      <c r="R861" s="125" t="str">
        <f>IF('2. Enter scores'!Q865&lt;&gt;"",'2. Enter scores'!$B865-'2. Enter scores'!Q865,"")</f>
        <v/>
      </c>
      <c r="S861" s="125" t="str">
        <f>IF('2. Enter scores'!R865&lt;&gt;"",'2. Enter scores'!$B865-'2. Enter scores'!R865,"")</f>
        <v/>
      </c>
      <c r="T861" s="125" t="str">
        <f>IF('2. Enter scores'!S865&lt;&gt;"",'2. Enter scores'!$B865-'2. Enter scores'!S865,"")</f>
        <v/>
      </c>
      <c r="U861" s="125" t="str">
        <f>IF('2. Enter scores'!T865&lt;&gt;"",'2. Enter scores'!$B865-'2. Enter scores'!T865,"")</f>
        <v/>
      </c>
      <c r="V861" s="125" t="str">
        <f>IF('2. Enter scores'!U865&lt;&gt;"",'2. Enter scores'!$B865-'2. Enter scores'!U865,"")</f>
        <v/>
      </c>
      <c r="W861" s="125" t="str">
        <f>IF('2. Enter scores'!V865&lt;&gt;"",'2. Enter scores'!$B865-'2. Enter scores'!V865,"")</f>
        <v/>
      </c>
      <c r="X861" s="125" t="str">
        <f>IF('2. Enter scores'!W865&lt;&gt;"",'2. Enter scores'!$B865-'2. Enter scores'!W865,"")</f>
        <v/>
      </c>
      <c r="Y861" s="125" t="str">
        <f>IF('2. Enter scores'!X865&lt;&gt;"",'2. Enter scores'!$B865-'2. Enter scores'!X865,"")</f>
        <v/>
      </c>
      <c r="Z861" s="125" t="str">
        <f>IF('2. Enter scores'!Y865&lt;&gt;"",'2. Enter scores'!$B865-'2. Enter scores'!Y865,"")</f>
        <v/>
      </c>
      <c r="AA861" s="125" t="str">
        <f>IF('2. Enter scores'!Z865&lt;&gt;"",'2. Enter scores'!$B865-'2. Enter scores'!Z865,"")</f>
        <v/>
      </c>
      <c r="AB861" s="125" t="str">
        <f>IF('2. Enter scores'!AA865&lt;&gt;"",'2. Enter scores'!$B865-'2. Enter scores'!AA865,"")</f>
        <v/>
      </c>
      <c r="AC861" s="125" t="str">
        <f>IF('2. Enter scores'!AB865&lt;&gt;"",'2. Enter scores'!$B865-'2. Enter scores'!AB865,"")</f>
        <v/>
      </c>
      <c r="AD861" s="125" t="str">
        <f>IF('2. Enter scores'!AC865&lt;&gt;"",'2. Enter scores'!$B865-'2. Enter scores'!AC865,"")</f>
        <v/>
      </c>
      <c r="AE861" s="125" t="str">
        <f>IF('2. Enter scores'!AD865&lt;&gt;"",'2. Enter scores'!$B865-'2. Enter scores'!AD865,"")</f>
        <v/>
      </c>
      <c r="AF861" s="125" t="str">
        <f>IF('2. Enter scores'!AE865&lt;&gt;"",'2. Enter scores'!$B865-'2. Enter scores'!AE865,"")</f>
        <v/>
      </c>
      <c r="AG861" s="125" t="str">
        <f>IF('2. Enter scores'!AF865&lt;&gt;"",'2. Enter scores'!$B865-'2. Enter scores'!AF865,"")</f>
        <v/>
      </c>
      <c r="AH861" s="125" t="str">
        <f>IF('2. Enter scores'!AG865&lt;&gt;"",'2. Enter scores'!$B865-'2. Enter scores'!AG865,"")</f>
        <v/>
      </c>
      <c r="AI861" s="125" t="str">
        <f>IF('2. Enter scores'!AH865&lt;&gt;"",'2. Enter scores'!$B865-'2. Enter scores'!AH865,"")</f>
        <v/>
      </c>
      <c r="AJ861" s="125" t="str">
        <f>IF('2. Enter scores'!AI865&lt;&gt;"",'2. Enter scores'!$B865-'2. Enter scores'!AI865,"")</f>
        <v/>
      </c>
      <c r="AK861" s="125" t="str">
        <f>IF('2. Enter scores'!AJ865&lt;&gt;"",'2. Enter scores'!$B865-'2. Enter scores'!AJ865,"")</f>
        <v/>
      </c>
      <c r="AL861" s="125" t="str">
        <f>IF('2. Enter scores'!AK865&lt;&gt;"",'2. Enter scores'!$B865-'2. Enter scores'!AK865,"")</f>
        <v/>
      </c>
      <c r="AM861" s="125" t="str">
        <f>IF('2. Enter scores'!AL865&lt;&gt;"",'2. Enter scores'!$B865-'2. Enter scores'!AL865,"")</f>
        <v/>
      </c>
      <c r="AN861" s="125" t="str">
        <f>IF('2. Enter scores'!AM865&lt;&gt;"",'2. Enter scores'!$B865-'2. Enter scores'!AM865,"")</f>
        <v/>
      </c>
      <c r="AO861" s="125" t="str">
        <f>IF('2. Enter scores'!AN865&lt;&gt;"",'2. Enter scores'!$B865-'2. Enter scores'!AN865,"")</f>
        <v/>
      </c>
      <c r="AP861" s="125" t="str">
        <f>IF('2. Enter scores'!AO865&lt;&gt;"",'2. Enter scores'!$B865-'2. Enter scores'!AO865,"")</f>
        <v/>
      </c>
      <c r="AQ861" s="125" t="str">
        <f>IF('2. Enter scores'!AP865&lt;&gt;"",'2. Enter scores'!$B865-'2. Enter scores'!AP865,"")</f>
        <v/>
      </c>
      <c r="AR861" s="125" t="str">
        <f>IF('2. Enter scores'!AQ865&lt;&gt;"",'2. Enter scores'!$B865-'2. Enter scores'!AQ865,"")</f>
        <v/>
      </c>
      <c r="AS861" s="125" t="str">
        <f>IF('2. Enter scores'!AR865&lt;&gt;"",'2. Enter scores'!$B865-'2. Enter scores'!AR865,"")</f>
        <v/>
      </c>
      <c r="AT861" s="125" t="str">
        <f>IF('2. Enter scores'!AS865&lt;&gt;"",'2. Enter scores'!$B865-'2. Enter scores'!AS865,"")</f>
        <v/>
      </c>
      <c r="AU861" s="125" t="str">
        <f>IF('2. Enter scores'!AT865&lt;&gt;"",'2. Enter scores'!$B865-'2. Enter scores'!AT865,"")</f>
        <v/>
      </c>
      <c r="AV861" s="125" t="str">
        <f>IF('2. Enter scores'!AU865&lt;&gt;"",'2. Enter scores'!$B865-'2. Enter scores'!AU865,"")</f>
        <v/>
      </c>
      <c r="AW861" s="125" t="str">
        <f>IF('2. Enter scores'!AV865&lt;&gt;"",'2. Enter scores'!$B865-'2. Enter scores'!AV865,"")</f>
        <v/>
      </c>
      <c r="AX861" s="125" t="str">
        <f>IF('2. Enter scores'!AW865&lt;&gt;"",'2. Enter scores'!$B865-'2. Enter scores'!AW865,"")</f>
        <v/>
      </c>
      <c r="AY861" s="125" t="str">
        <f>IF('2. Enter scores'!AX865&lt;&gt;"",'2. Enter scores'!$B865-'2. Enter scores'!AX865,"")</f>
        <v/>
      </c>
      <c r="AZ861" s="125" t="str">
        <f>IF('2. Enter scores'!AY865&lt;&gt;"",'2. Enter scores'!$B865-'2. Enter scores'!AY865,"")</f>
        <v/>
      </c>
      <c r="BA861" s="125" t="str">
        <f>IF('2. Enter scores'!AZ865&lt;&gt;"",'2. Enter scores'!$B865-'2. Enter scores'!AZ865,"")</f>
        <v/>
      </c>
      <c r="BB861" s="125" t="str">
        <f>IF('2. Enter scores'!BA865&lt;&gt;"",'2. Enter scores'!$B865-'2. Enter scores'!BA865,"")</f>
        <v/>
      </c>
      <c r="BC861" s="125" t="str">
        <f>IF('2. Enter scores'!BB865&lt;&gt;"",'2. Enter scores'!$B865-'2. Enter scores'!BB865,"")</f>
        <v/>
      </c>
      <c r="BD861" s="125" t="str">
        <f>IF('2. Enter scores'!BC865&lt;&gt;"",'2. Enter scores'!$B865-'2. Enter scores'!BC865,"")</f>
        <v/>
      </c>
      <c r="BE861" s="125" t="str">
        <f>IF('2. Enter scores'!BD865&lt;&gt;"",'2. Enter scores'!$B865-'2. Enter scores'!BD865,"")</f>
        <v/>
      </c>
      <c r="BF861" s="125" t="str">
        <f>IF('2. Enter scores'!BE865&lt;&gt;"",'2. Enter scores'!$B865-'2. Enter scores'!BE865,"")</f>
        <v/>
      </c>
      <c r="BG861" s="125" t="str">
        <f>IF('2. Enter scores'!BF865&lt;&gt;"",'2. Enter scores'!$B865-'2. Enter scores'!BF865,"")</f>
        <v/>
      </c>
      <c r="BH861" s="125" t="str">
        <f>IF('2. Enter scores'!BG865&lt;&gt;"",'2. Enter scores'!$B865-'2. Enter scores'!BG865,"")</f>
        <v/>
      </c>
      <c r="BI861" s="125" t="str">
        <f>IF('2. Enter scores'!BH865&lt;&gt;"",'2. Enter scores'!$B865-'2. Enter scores'!BH865,"")</f>
        <v/>
      </c>
      <c r="BJ861" s="125" t="str">
        <f>IF('2. Enter scores'!BI865&lt;&gt;"",'2. Enter scores'!$B865-'2. Enter scores'!BI865,"")</f>
        <v/>
      </c>
      <c r="BK861" s="125" t="str">
        <f>IF('2. Enter scores'!BJ865&lt;&gt;"",'2. Enter scores'!$B865-'2. Enter scores'!BJ865,"")</f>
        <v/>
      </c>
      <c r="BL861" s="125" t="str">
        <f>IF('2. Enter scores'!BK865&lt;&gt;"",'2. Enter scores'!$B865-'2. Enter scores'!BK865,"")</f>
        <v/>
      </c>
      <c r="BM861" s="125" t="str">
        <f>IF('2. Enter scores'!BL865&lt;&gt;"",'2. Enter scores'!$B865-'2. Enter scores'!BL865,"")</f>
        <v/>
      </c>
      <c r="BN861" s="125" t="str">
        <f>IF('2. Enter scores'!BM865&lt;&gt;"",'2. Enter scores'!$B865-'2. Enter scores'!BM865,"")</f>
        <v/>
      </c>
      <c r="BO861" s="125" t="str">
        <f>IF('2. Enter scores'!BN865&lt;&gt;"",'2. Enter scores'!$B865-'2. Enter scores'!BN865,"")</f>
        <v/>
      </c>
      <c r="BP861" s="108">
        <v>1000</v>
      </c>
    </row>
    <row r="862" spans="2:68" x14ac:dyDescent="0.35">
      <c r="B862" s="125" t="str">
        <f>IF('2. Enter scores'!A866&lt;&gt;"",'2. Enter scores'!A866,"")</f>
        <v/>
      </c>
      <c r="H862" s="125" t="str">
        <f>IF('2. Enter scores'!G866&lt;&gt;"",'2. Enter scores'!$B866-'2. Enter scores'!G866,"")</f>
        <v/>
      </c>
      <c r="I862" s="125" t="str">
        <f>IF('2. Enter scores'!H866&lt;&gt;"",'2. Enter scores'!$B866-'2. Enter scores'!H866,"")</f>
        <v/>
      </c>
      <c r="J862" s="125" t="str">
        <f>IF('2. Enter scores'!I866&lt;&gt;"",'2. Enter scores'!$B866-'2. Enter scores'!I866,"")</f>
        <v/>
      </c>
      <c r="K862" s="125" t="str">
        <f>IF('2. Enter scores'!J866&lt;&gt;"",'2. Enter scores'!$B866-'2. Enter scores'!J866,"")</f>
        <v/>
      </c>
      <c r="L862" s="125" t="str">
        <f>IF('2. Enter scores'!K866&lt;&gt;"",'2. Enter scores'!$B866-'2. Enter scores'!K866,"")</f>
        <v/>
      </c>
      <c r="M862" s="125" t="str">
        <f>IF('2. Enter scores'!L866&lt;&gt;"",'2. Enter scores'!$B866-'2. Enter scores'!L866,"")</f>
        <v/>
      </c>
      <c r="N862" s="125" t="str">
        <f>IF('2. Enter scores'!M866&lt;&gt;"",'2. Enter scores'!$B866-'2. Enter scores'!M866,"")</f>
        <v/>
      </c>
      <c r="O862" s="125" t="str">
        <f>IF('2. Enter scores'!N866&lt;&gt;"",'2. Enter scores'!$B866-'2. Enter scores'!N866,"")</f>
        <v/>
      </c>
      <c r="P862" s="125" t="str">
        <f>IF('2. Enter scores'!O866&lt;&gt;"",'2. Enter scores'!$B866-'2. Enter scores'!O866,"")</f>
        <v/>
      </c>
      <c r="Q862" s="125" t="str">
        <f>IF('2. Enter scores'!P866&lt;&gt;"",'2. Enter scores'!$B866-'2. Enter scores'!P866,"")</f>
        <v/>
      </c>
      <c r="R862" s="125" t="str">
        <f>IF('2. Enter scores'!Q866&lt;&gt;"",'2. Enter scores'!$B866-'2. Enter scores'!Q866,"")</f>
        <v/>
      </c>
      <c r="S862" s="125" t="str">
        <f>IF('2. Enter scores'!R866&lt;&gt;"",'2. Enter scores'!$B866-'2. Enter scores'!R866,"")</f>
        <v/>
      </c>
      <c r="T862" s="125" t="str">
        <f>IF('2. Enter scores'!S866&lt;&gt;"",'2. Enter scores'!$B866-'2. Enter scores'!S866,"")</f>
        <v/>
      </c>
      <c r="U862" s="125" t="str">
        <f>IF('2. Enter scores'!T866&lt;&gt;"",'2. Enter scores'!$B866-'2. Enter scores'!T866,"")</f>
        <v/>
      </c>
      <c r="V862" s="125" t="str">
        <f>IF('2. Enter scores'!U866&lt;&gt;"",'2. Enter scores'!$B866-'2. Enter scores'!U866,"")</f>
        <v/>
      </c>
      <c r="W862" s="125" t="str">
        <f>IF('2. Enter scores'!V866&lt;&gt;"",'2. Enter scores'!$B866-'2. Enter scores'!V866,"")</f>
        <v/>
      </c>
      <c r="X862" s="125" t="str">
        <f>IF('2. Enter scores'!W866&lt;&gt;"",'2. Enter scores'!$B866-'2. Enter scores'!W866,"")</f>
        <v/>
      </c>
      <c r="Y862" s="125" t="str">
        <f>IF('2. Enter scores'!X866&lt;&gt;"",'2. Enter scores'!$B866-'2. Enter scores'!X866,"")</f>
        <v/>
      </c>
      <c r="Z862" s="125" t="str">
        <f>IF('2. Enter scores'!Y866&lt;&gt;"",'2. Enter scores'!$B866-'2. Enter scores'!Y866,"")</f>
        <v/>
      </c>
      <c r="AA862" s="125" t="str">
        <f>IF('2. Enter scores'!Z866&lt;&gt;"",'2. Enter scores'!$B866-'2. Enter scores'!Z866,"")</f>
        <v/>
      </c>
      <c r="AB862" s="125" t="str">
        <f>IF('2. Enter scores'!AA866&lt;&gt;"",'2. Enter scores'!$B866-'2. Enter scores'!AA866,"")</f>
        <v/>
      </c>
      <c r="AC862" s="125" t="str">
        <f>IF('2. Enter scores'!AB866&lt;&gt;"",'2. Enter scores'!$B866-'2. Enter scores'!AB866,"")</f>
        <v/>
      </c>
      <c r="AD862" s="125" t="str">
        <f>IF('2. Enter scores'!AC866&lt;&gt;"",'2. Enter scores'!$B866-'2. Enter scores'!AC866,"")</f>
        <v/>
      </c>
      <c r="AE862" s="125" t="str">
        <f>IF('2. Enter scores'!AD866&lt;&gt;"",'2. Enter scores'!$B866-'2. Enter scores'!AD866,"")</f>
        <v/>
      </c>
      <c r="AF862" s="125" t="str">
        <f>IF('2. Enter scores'!AE866&lt;&gt;"",'2. Enter scores'!$B866-'2. Enter scores'!AE866,"")</f>
        <v/>
      </c>
      <c r="AG862" s="125" t="str">
        <f>IF('2. Enter scores'!AF866&lt;&gt;"",'2. Enter scores'!$B866-'2. Enter scores'!AF866,"")</f>
        <v/>
      </c>
      <c r="AH862" s="125" t="str">
        <f>IF('2. Enter scores'!AG866&lt;&gt;"",'2. Enter scores'!$B866-'2. Enter scores'!AG866,"")</f>
        <v/>
      </c>
      <c r="AI862" s="125" t="str">
        <f>IF('2. Enter scores'!AH866&lt;&gt;"",'2. Enter scores'!$B866-'2. Enter scores'!AH866,"")</f>
        <v/>
      </c>
      <c r="AJ862" s="125" t="str">
        <f>IF('2. Enter scores'!AI866&lt;&gt;"",'2. Enter scores'!$B866-'2. Enter scores'!AI866,"")</f>
        <v/>
      </c>
      <c r="AK862" s="125" t="str">
        <f>IF('2. Enter scores'!AJ866&lt;&gt;"",'2. Enter scores'!$B866-'2. Enter scores'!AJ866,"")</f>
        <v/>
      </c>
      <c r="AL862" s="125" t="str">
        <f>IF('2. Enter scores'!AK866&lt;&gt;"",'2. Enter scores'!$B866-'2. Enter scores'!AK866,"")</f>
        <v/>
      </c>
      <c r="AM862" s="125" t="str">
        <f>IF('2. Enter scores'!AL866&lt;&gt;"",'2. Enter scores'!$B866-'2. Enter scores'!AL866,"")</f>
        <v/>
      </c>
      <c r="AN862" s="125" t="str">
        <f>IF('2. Enter scores'!AM866&lt;&gt;"",'2. Enter scores'!$B866-'2. Enter scores'!AM866,"")</f>
        <v/>
      </c>
      <c r="AO862" s="125" t="str">
        <f>IF('2. Enter scores'!AN866&lt;&gt;"",'2. Enter scores'!$B866-'2. Enter scores'!AN866,"")</f>
        <v/>
      </c>
      <c r="AP862" s="125" t="str">
        <f>IF('2. Enter scores'!AO866&lt;&gt;"",'2. Enter scores'!$B866-'2. Enter scores'!AO866,"")</f>
        <v/>
      </c>
      <c r="AQ862" s="125" t="str">
        <f>IF('2. Enter scores'!AP866&lt;&gt;"",'2. Enter scores'!$B866-'2. Enter scores'!AP866,"")</f>
        <v/>
      </c>
      <c r="AR862" s="125" t="str">
        <f>IF('2. Enter scores'!AQ866&lt;&gt;"",'2. Enter scores'!$B866-'2. Enter scores'!AQ866,"")</f>
        <v/>
      </c>
      <c r="AS862" s="125" t="str">
        <f>IF('2. Enter scores'!AR866&lt;&gt;"",'2. Enter scores'!$B866-'2. Enter scores'!AR866,"")</f>
        <v/>
      </c>
      <c r="AT862" s="125" t="str">
        <f>IF('2. Enter scores'!AS866&lt;&gt;"",'2. Enter scores'!$B866-'2. Enter scores'!AS866,"")</f>
        <v/>
      </c>
      <c r="AU862" s="125" t="str">
        <f>IF('2. Enter scores'!AT866&lt;&gt;"",'2. Enter scores'!$B866-'2. Enter scores'!AT866,"")</f>
        <v/>
      </c>
      <c r="AV862" s="125" t="str">
        <f>IF('2. Enter scores'!AU866&lt;&gt;"",'2. Enter scores'!$B866-'2. Enter scores'!AU866,"")</f>
        <v/>
      </c>
      <c r="AW862" s="125" t="str">
        <f>IF('2. Enter scores'!AV866&lt;&gt;"",'2. Enter scores'!$B866-'2. Enter scores'!AV866,"")</f>
        <v/>
      </c>
      <c r="AX862" s="125" t="str">
        <f>IF('2. Enter scores'!AW866&lt;&gt;"",'2. Enter scores'!$B866-'2. Enter scores'!AW866,"")</f>
        <v/>
      </c>
      <c r="AY862" s="125" t="str">
        <f>IF('2. Enter scores'!AX866&lt;&gt;"",'2. Enter scores'!$B866-'2. Enter scores'!AX866,"")</f>
        <v/>
      </c>
      <c r="AZ862" s="125" t="str">
        <f>IF('2. Enter scores'!AY866&lt;&gt;"",'2. Enter scores'!$B866-'2. Enter scores'!AY866,"")</f>
        <v/>
      </c>
      <c r="BA862" s="125" t="str">
        <f>IF('2. Enter scores'!AZ866&lt;&gt;"",'2. Enter scores'!$B866-'2. Enter scores'!AZ866,"")</f>
        <v/>
      </c>
      <c r="BB862" s="125" t="str">
        <f>IF('2. Enter scores'!BA866&lt;&gt;"",'2. Enter scores'!$B866-'2. Enter scores'!BA866,"")</f>
        <v/>
      </c>
      <c r="BC862" s="125" t="str">
        <f>IF('2. Enter scores'!BB866&lt;&gt;"",'2. Enter scores'!$B866-'2. Enter scores'!BB866,"")</f>
        <v/>
      </c>
      <c r="BD862" s="125" t="str">
        <f>IF('2. Enter scores'!BC866&lt;&gt;"",'2. Enter scores'!$B866-'2. Enter scores'!BC866,"")</f>
        <v/>
      </c>
      <c r="BE862" s="125" t="str">
        <f>IF('2. Enter scores'!BD866&lt;&gt;"",'2. Enter scores'!$B866-'2. Enter scores'!BD866,"")</f>
        <v/>
      </c>
      <c r="BF862" s="125" t="str">
        <f>IF('2. Enter scores'!BE866&lt;&gt;"",'2. Enter scores'!$B866-'2. Enter scores'!BE866,"")</f>
        <v/>
      </c>
      <c r="BG862" s="125" t="str">
        <f>IF('2. Enter scores'!BF866&lt;&gt;"",'2. Enter scores'!$B866-'2. Enter scores'!BF866,"")</f>
        <v/>
      </c>
      <c r="BH862" s="125" t="str">
        <f>IF('2. Enter scores'!BG866&lt;&gt;"",'2. Enter scores'!$B866-'2. Enter scores'!BG866,"")</f>
        <v/>
      </c>
      <c r="BI862" s="125" t="str">
        <f>IF('2. Enter scores'!BH866&lt;&gt;"",'2. Enter scores'!$B866-'2. Enter scores'!BH866,"")</f>
        <v/>
      </c>
      <c r="BJ862" s="125" t="str">
        <f>IF('2. Enter scores'!BI866&lt;&gt;"",'2. Enter scores'!$B866-'2. Enter scores'!BI866,"")</f>
        <v/>
      </c>
      <c r="BK862" s="125" t="str">
        <f>IF('2. Enter scores'!BJ866&lt;&gt;"",'2. Enter scores'!$B866-'2. Enter scores'!BJ866,"")</f>
        <v/>
      </c>
      <c r="BL862" s="125" t="str">
        <f>IF('2. Enter scores'!BK866&lt;&gt;"",'2. Enter scores'!$B866-'2. Enter scores'!BK866,"")</f>
        <v/>
      </c>
      <c r="BM862" s="125" t="str">
        <f>IF('2. Enter scores'!BL866&lt;&gt;"",'2. Enter scores'!$B866-'2. Enter scores'!BL866,"")</f>
        <v/>
      </c>
      <c r="BN862" s="125" t="str">
        <f>IF('2. Enter scores'!BM866&lt;&gt;"",'2. Enter scores'!$B866-'2. Enter scores'!BM866,"")</f>
        <v/>
      </c>
      <c r="BO862" s="125" t="str">
        <f>IF('2. Enter scores'!BN866&lt;&gt;"",'2. Enter scores'!$B866-'2. Enter scores'!BN866,"")</f>
        <v/>
      </c>
      <c r="BP862" s="108">
        <v>1000</v>
      </c>
    </row>
    <row r="863" spans="2:68" x14ac:dyDescent="0.35">
      <c r="B863" s="125" t="str">
        <f>IF('2. Enter scores'!A867&lt;&gt;"",'2. Enter scores'!A867,"")</f>
        <v/>
      </c>
      <c r="H863" s="125" t="str">
        <f>IF('2. Enter scores'!G867&lt;&gt;"",'2. Enter scores'!$B867-'2. Enter scores'!G867,"")</f>
        <v/>
      </c>
      <c r="I863" s="125" t="str">
        <f>IF('2. Enter scores'!H867&lt;&gt;"",'2. Enter scores'!$B867-'2. Enter scores'!H867,"")</f>
        <v/>
      </c>
      <c r="J863" s="125" t="str">
        <f>IF('2. Enter scores'!I867&lt;&gt;"",'2. Enter scores'!$B867-'2. Enter scores'!I867,"")</f>
        <v/>
      </c>
      <c r="K863" s="125" t="str">
        <f>IF('2. Enter scores'!J867&lt;&gt;"",'2. Enter scores'!$B867-'2. Enter scores'!J867,"")</f>
        <v/>
      </c>
      <c r="L863" s="125" t="str">
        <f>IF('2. Enter scores'!K867&lt;&gt;"",'2. Enter scores'!$B867-'2. Enter scores'!K867,"")</f>
        <v/>
      </c>
      <c r="M863" s="125" t="str">
        <f>IF('2. Enter scores'!L867&lt;&gt;"",'2. Enter scores'!$B867-'2. Enter scores'!L867,"")</f>
        <v/>
      </c>
      <c r="N863" s="125" t="str">
        <f>IF('2. Enter scores'!M867&lt;&gt;"",'2. Enter scores'!$B867-'2. Enter scores'!M867,"")</f>
        <v/>
      </c>
      <c r="O863" s="125" t="str">
        <f>IF('2. Enter scores'!N867&lt;&gt;"",'2. Enter scores'!$B867-'2. Enter scores'!N867,"")</f>
        <v/>
      </c>
      <c r="P863" s="125" t="str">
        <f>IF('2. Enter scores'!O867&lt;&gt;"",'2. Enter scores'!$B867-'2. Enter scores'!O867,"")</f>
        <v/>
      </c>
      <c r="Q863" s="125" t="str">
        <f>IF('2. Enter scores'!P867&lt;&gt;"",'2. Enter scores'!$B867-'2. Enter scores'!P867,"")</f>
        <v/>
      </c>
      <c r="R863" s="125" t="str">
        <f>IF('2. Enter scores'!Q867&lt;&gt;"",'2. Enter scores'!$B867-'2. Enter scores'!Q867,"")</f>
        <v/>
      </c>
      <c r="S863" s="125" t="str">
        <f>IF('2. Enter scores'!R867&lt;&gt;"",'2. Enter scores'!$B867-'2. Enter scores'!R867,"")</f>
        <v/>
      </c>
      <c r="T863" s="125" t="str">
        <f>IF('2. Enter scores'!S867&lt;&gt;"",'2. Enter scores'!$B867-'2. Enter scores'!S867,"")</f>
        <v/>
      </c>
      <c r="U863" s="125" t="str">
        <f>IF('2. Enter scores'!T867&lt;&gt;"",'2. Enter scores'!$B867-'2. Enter scores'!T867,"")</f>
        <v/>
      </c>
      <c r="V863" s="125" t="str">
        <f>IF('2. Enter scores'!U867&lt;&gt;"",'2. Enter scores'!$B867-'2. Enter scores'!U867,"")</f>
        <v/>
      </c>
      <c r="W863" s="125" t="str">
        <f>IF('2. Enter scores'!V867&lt;&gt;"",'2. Enter scores'!$B867-'2. Enter scores'!V867,"")</f>
        <v/>
      </c>
      <c r="X863" s="125" t="str">
        <f>IF('2. Enter scores'!W867&lt;&gt;"",'2. Enter scores'!$B867-'2. Enter scores'!W867,"")</f>
        <v/>
      </c>
      <c r="Y863" s="125" t="str">
        <f>IF('2. Enter scores'!X867&lt;&gt;"",'2. Enter scores'!$B867-'2. Enter scores'!X867,"")</f>
        <v/>
      </c>
      <c r="Z863" s="125" t="str">
        <f>IF('2. Enter scores'!Y867&lt;&gt;"",'2. Enter scores'!$B867-'2. Enter scores'!Y867,"")</f>
        <v/>
      </c>
      <c r="AA863" s="125" t="str">
        <f>IF('2. Enter scores'!Z867&lt;&gt;"",'2. Enter scores'!$B867-'2. Enter scores'!Z867,"")</f>
        <v/>
      </c>
      <c r="AB863" s="125" t="str">
        <f>IF('2. Enter scores'!AA867&lt;&gt;"",'2. Enter scores'!$B867-'2. Enter scores'!AA867,"")</f>
        <v/>
      </c>
      <c r="AC863" s="125" t="str">
        <f>IF('2. Enter scores'!AB867&lt;&gt;"",'2. Enter scores'!$B867-'2. Enter scores'!AB867,"")</f>
        <v/>
      </c>
      <c r="AD863" s="125" t="str">
        <f>IF('2. Enter scores'!AC867&lt;&gt;"",'2. Enter scores'!$B867-'2. Enter scores'!AC867,"")</f>
        <v/>
      </c>
      <c r="AE863" s="125" t="str">
        <f>IF('2. Enter scores'!AD867&lt;&gt;"",'2. Enter scores'!$B867-'2. Enter scores'!AD867,"")</f>
        <v/>
      </c>
      <c r="AF863" s="125" t="str">
        <f>IF('2. Enter scores'!AE867&lt;&gt;"",'2. Enter scores'!$B867-'2. Enter scores'!AE867,"")</f>
        <v/>
      </c>
      <c r="AG863" s="125" t="str">
        <f>IF('2. Enter scores'!AF867&lt;&gt;"",'2. Enter scores'!$B867-'2. Enter scores'!AF867,"")</f>
        <v/>
      </c>
      <c r="AH863" s="125" t="str">
        <f>IF('2. Enter scores'!AG867&lt;&gt;"",'2. Enter scores'!$B867-'2. Enter scores'!AG867,"")</f>
        <v/>
      </c>
      <c r="AI863" s="125" t="str">
        <f>IF('2. Enter scores'!AH867&lt;&gt;"",'2. Enter scores'!$B867-'2. Enter scores'!AH867,"")</f>
        <v/>
      </c>
      <c r="AJ863" s="125" t="str">
        <f>IF('2. Enter scores'!AI867&lt;&gt;"",'2. Enter scores'!$B867-'2. Enter scores'!AI867,"")</f>
        <v/>
      </c>
      <c r="AK863" s="125" t="str">
        <f>IF('2. Enter scores'!AJ867&lt;&gt;"",'2. Enter scores'!$B867-'2. Enter scores'!AJ867,"")</f>
        <v/>
      </c>
      <c r="AL863" s="125" t="str">
        <f>IF('2. Enter scores'!AK867&lt;&gt;"",'2. Enter scores'!$B867-'2. Enter scores'!AK867,"")</f>
        <v/>
      </c>
      <c r="AM863" s="125" t="str">
        <f>IF('2. Enter scores'!AL867&lt;&gt;"",'2. Enter scores'!$B867-'2. Enter scores'!AL867,"")</f>
        <v/>
      </c>
      <c r="AN863" s="125" t="str">
        <f>IF('2. Enter scores'!AM867&lt;&gt;"",'2. Enter scores'!$B867-'2. Enter scores'!AM867,"")</f>
        <v/>
      </c>
      <c r="AO863" s="125" t="str">
        <f>IF('2. Enter scores'!AN867&lt;&gt;"",'2. Enter scores'!$B867-'2. Enter scores'!AN867,"")</f>
        <v/>
      </c>
      <c r="AP863" s="125" t="str">
        <f>IF('2. Enter scores'!AO867&lt;&gt;"",'2. Enter scores'!$B867-'2. Enter scores'!AO867,"")</f>
        <v/>
      </c>
      <c r="AQ863" s="125" t="str">
        <f>IF('2. Enter scores'!AP867&lt;&gt;"",'2. Enter scores'!$B867-'2. Enter scores'!AP867,"")</f>
        <v/>
      </c>
      <c r="AR863" s="125" t="str">
        <f>IF('2. Enter scores'!AQ867&lt;&gt;"",'2. Enter scores'!$B867-'2. Enter scores'!AQ867,"")</f>
        <v/>
      </c>
      <c r="AS863" s="125" t="str">
        <f>IF('2. Enter scores'!AR867&lt;&gt;"",'2. Enter scores'!$B867-'2. Enter scores'!AR867,"")</f>
        <v/>
      </c>
      <c r="AT863" s="125" t="str">
        <f>IF('2. Enter scores'!AS867&lt;&gt;"",'2. Enter scores'!$B867-'2. Enter scores'!AS867,"")</f>
        <v/>
      </c>
      <c r="AU863" s="125" t="str">
        <f>IF('2. Enter scores'!AT867&lt;&gt;"",'2. Enter scores'!$B867-'2. Enter scores'!AT867,"")</f>
        <v/>
      </c>
      <c r="AV863" s="125" t="str">
        <f>IF('2. Enter scores'!AU867&lt;&gt;"",'2. Enter scores'!$B867-'2. Enter scores'!AU867,"")</f>
        <v/>
      </c>
      <c r="AW863" s="125" t="str">
        <f>IF('2. Enter scores'!AV867&lt;&gt;"",'2. Enter scores'!$B867-'2. Enter scores'!AV867,"")</f>
        <v/>
      </c>
      <c r="AX863" s="125" t="str">
        <f>IF('2. Enter scores'!AW867&lt;&gt;"",'2. Enter scores'!$B867-'2. Enter scores'!AW867,"")</f>
        <v/>
      </c>
      <c r="AY863" s="125" t="str">
        <f>IF('2. Enter scores'!AX867&lt;&gt;"",'2. Enter scores'!$B867-'2. Enter scores'!AX867,"")</f>
        <v/>
      </c>
      <c r="AZ863" s="125" t="str">
        <f>IF('2. Enter scores'!AY867&lt;&gt;"",'2. Enter scores'!$B867-'2. Enter scores'!AY867,"")</f>
        <v/>
      </c>
      <c r="BA863" s="125" t="str">
        <f>IF('2. Enter scores'!AZ867&lt;&gt;"",'2. Enter scores'!$B867-'2. Enter scores'!AZ867,"")</f>
        <v/>
      </c>
      <c r="BB863" s="125" t="str">
        <f>IF('2. Enter scores'!BA867&lt;&gt;"",'2. Enter scores'!$B867-'2. Enter scores'!BA867,"")</f>
        <v/>
      </c>
      <c r="BC863" s="125" t="str">
        <f>IF('2. Enter scores'!BB867&lt;&gt;"",'2. Enter scores'!$B867-'2. Enter scores'!BB867,"")</f>
        <v/>
      </c>
      <c r="BD863" s="125" t="str">
        <f>IF('2. Enter scores'!BC867&lt;&gt;"",'2. Enter scores'!$B867-'2. Enter scores'!BC867,"")</f>
        <v/>
      </c>
      <c r="BE863" s="125" t="str">
        <f>IF('2. Enter scores'!BD867&lt;&gt;"",'2. Enter scores'!$B867-'2. Enter scores'!BD867,"")</f>
        <v/>
      </c>
      <c r="BF863" s="125" t="str">
        <f>IF('2. Enter scores'!BE867&lt;&gt;"",'2. Enter scores'!$B867-'2. Enter scores'!BE867,"")</f>
        <v/>
      </c>
      <c r="BG863" s="125" t="str">
        <f>IF('2. Enter scores'!BF867&lt;&gt;"",'2. Enter scores'!$B867-'2. Enter scores'!BF867,"")</f>
        <v/>
      </c>
      <c r="BH863" s="125" t="str">
        <f>IF('2. Enter scores'!BG867&lt;&gt;"",'2. Enter scores'!$B867-'2. Enter scores'!BG867,"")</f>
        <v/>
      </c>
      <c r="BI863" s="125" t="str">
        <f>IF('2. Enter scores'!BH867&lt;&gt;"",'2. Enter scores'!$B867-'2. Enter scores'!BH867,"")</f>
        <v/>
      </c>
      <c r="BJ863" s="125" t="str">
        <f>IF('2. Enter scores'!BI867&lt;&gt;"",'2. Enter scores'!$B867-'2. Enter scores'!BI867,"")</f>
        <v/>
      </c>
      <c r="BK863" s="125" t="str">
        <f>IF('2. Enter scores'!BJ867&lt;&gt;"",'2. Enter scores'!$B867-'2. Enter scores'!BJ867,"")</f>
        <v/>
      </c>
      <c r="BL863" s="125" t="str">
        <f>IF('2. Enter scores'!BK867&lt;&gt;"",'2. Enter scores'!$B867-'2. Enter scores'!BK867,"")</f>
        <v/>
      </c>
      <c r="BM863" s="125" t="str">
        <f>IF('2. Enter scores'!BL867&lt;&gt;"",'2. Enter scores'!$B867-'2. Enter scores'!BL867,"")</f>
        <v/>
      </c>
      <c r="BN863" s="125" t="str">
        <f>IF('2. Enter scores'!BM867&lt;&gt;"",'2. Enter scores'!$B867-'2. Enter scores'!BM867,"")</f>
        <v/>
      </c>
      <c r="BO863" s="125" t="str">
        <f>IF('2. Enter scores'!BN867&lt;&gt;"",'2. Enter scores'!$B867-'2. Enter scores'!BN867,"")</f>
        <v/>
      </c>
      <c r="BP863" s="108">
        <v>1000</v>
      </c>
    </row>
    <row r="864" spans="2:68" x14ac:dyDescent="0.35">
      <c r="B864" s="125" t="str">
        <f>IF('2. Enter scores'!A868&lt;&gt;"",'2. Enter scores'!A868,"")</f>
        <v/>
      </c>
      <c r="H864" s="125" t="str">
        <f>IF('2. Enter scores'!G868&lt;&gt;"",'2. Enter scores'!$B868-'2. Enter scores'!G868,"")</f>
        <v/>
      </c>
      <c r="I864" s="125" t="str">
        <f>IF('2. Enter scores'!H868&lt;&gt;"",'2. Enter scores'!$B868-'2. Enter scores'!H868,"")</f>
        <v/>
      </c>
      <c r="J864" s="125" t="str">
        <f>IF('2. Enter scores'!I868&lt;&gt;"",'2. Enter scores'!$B868-'2. Enter scores'!I868,"")</f>
        <v/>
      </c>
      <c r="K864" s="125" t="str">
        <f>IF('2. Enter scores'!J868&lt;&gt;"",'2. Enter scores'!$B868-'2. Enter scores'!J868,"")</f>
        <v/>
      </c>
      <c r="L864" s="125" t="str">
        <f>IF('2. Enter scores'!K868&lt;&gt;"",'2. Enter scores'!$B868-'2. Enter scores'!K868,"")</f>
        <v/>
      </c>
      <c r="M864" s="125" t="str">
        <f>IF('2. Enter scores'!L868&lt;&gt;"",'2. Enter scores'!$B868-'2. Enter scores'!L868,"")</f>
        <v/>
      </c>
      <c r="N864" s="125" t="str">
        <f>IF('2. Enter scores'!M868&lt;&gt;"",'2. Enter scores'!$B868-'2. Enter scores'!M868,"")</f>
        <v/>
      </c>
      <c r="O864" s="125" t="str">
        <f>IF('2. Enter scores'!N868&lt;&gt;"",'2. Enter scores'!$B868-'2. Enter scores'!N868,"")</f>
        <v/>
      </c>
      <c r="P864" s="125" t="str">
        <f>IF('2. Enter scores'!O868&lt;&gt;"",'2. Enter scores'!$B868-'2. Enter scores'!O868,"")</f>
        <v/>
      </c>
      <c r="Q864" s="125" t="str">
        <f>IF('2. Enter scores'!P868&lt;&gt;"",'2. Enter scores'!$B868-'2. Enter scores'!P868,"")</f>
        <v/>
      </c>
      <c r="R864" s="125" t="str">
        <f>IF('2. Enter scores'!Q868&lt;&gt;"",'2. Enter scores'!$B868-'2. Enter scores'!Q868,"")</f>
        <v/>
      </c>
      <c r="S864" s="125" t="str">
        <f>IF('2. Enter scores'!R868&lt;&gt;"",'2. Enter scores'!$B868-'2. Enter scores'!R868,"")</f>
        <v/>
      </c>
      <c r="T864" s="125" t="str">
        <f>IF('2. Enter scores'!S868&lt;&gt;"",'2. Enter scores'!$B868-'2. Enter scores'!S868,"")</f>
        <v/>
      </c>
      <c r="U864" s="125" t="str">
        <f>IF('2. Enter scores'!T868&lt;&gt;"",'2. Enter scores'!$B868-'2. Enter scores'!T868,"")</f>
        <v/>
      </c>
      <c r="V864" s="125" t="str">
        <f>IF('2. Enter scores'!U868&lt;&gt;"",'2. Enter scores'!$B868-'2. Enter scores'!U868,"")</f>
        <v/>
      </c>
      <c r="W864" s="125" t="str">
        <f>IF('2. Enter scores'!V868&lt;&gt;"",'2. Enter scores'!$B868-'2. Enter scores'!V868,"")</f>
        <v/>
      </c>
      <c r="X864" s="125" t="str">
        <f>IF('2. Enter scores'!W868&lt;&gt;"",'2. Enter scores'!$B868-'2. Enter scores'!W868,"")</f>
        <v/>
      </c>
      <c r="Y864" s="125" t="str">
        <f>IF('2. Enter scores'!X868&lt;&gt;"",'2. Enter scores'!$B868-'2. Enter scores'!X868,"")</f>
        <v/>
      </c>
      <c r="Z864" s="125" t="str">
        <f>IF('2. Enter scores'!Y868&lt;&gt;"",'2. Enter scores'!$B868-'2. Enter scores'!Y868,"")</f>
        <v/>
      </c>
      <c r="AA864" s="125" t="str">
        <f>IF('2. Enter scores'!Z868&lt;&gt;"",'2. Enter scores'!$B868-'2. Enter scores'!Z868,"")</f>
        <v/>
      </c>
      <c r="AB864" s="125" t="str">
        <f>IF('2. Enter scores'!AA868&lt;&gt;"",'2. Enter scores'!$B868-'2. Enter scores'!AA868,"")</f>
        <v/>
      </c>
      <c r="AC864" s="125" t="str">
        <f>IF('2. Enter scores'!AB868&lt;&gt;"",'2. Enter scores'!$B868-'2. Enter scores'!AB868,"")</f>
        <v/>
      </c>
      <c r="AD864" s="125" t="str">
        <f>IF('2. Enter scores'!AC868&lt;&gt;"",'2. Enter scores'!$B868-'2. Enter scores'!AC868,"")</f>
        <v/>
      </c>
      <c r="AE864" s="125" t="str">
        <f>IF('2. Enter scores'!AD868&lt;&gt;"",'2. Enter scores'!$B868-'2. Enter scores'!AD868,"")</f>
        <v/>
      </c>
      <c r="AF864" s="125" t="str">
        <f>IF('2. Enter scores'!AE868&lt;&gt;"",'2. Enter scores'!$B868-'2. Enter scores'!AE868,"")</f>
        <v/>
      </c>
      <c r="AG864" s="125" t="str">
        <f>IF('2. Enter scores'!AF868&lt;&gt;"",'2. Enter scores'!$B868-'2. Enter scores'!AF868,"")</f>
        <v/>
      </c>
      <c r="AH864" s="125" t="str">
        <f>IF('2. Enter scores'!AG868&lt;&gt;"",'2. Enter scores'!$B868-'2. Enter scores'!AG868,"")</f>
        <v/>
      </c>
      <c r="AI864" s="125" t="str">
        <f>IF('2. Enter scores'!AH868&lt;&gt;"",'2. Enter scores'!$B868-'2. Enter scores'!AH868,"")</f>
        <v/>
      </c>
      <c r="AJ864" s="125" t="str">
        <f>IF('2. Enter scores'!AI868&lt;&gt;"",'2. Enter scores'!$B868-'2. Enter scores'!AI868,"")</f>
        <v/>
      </c>
      <c r="AK864" s="125" t="str">
        <f>IF('2. Enter scores'!AJ868&lt;&gt;"",'2. Enter scores'!$B868-'2. Enter scores'!AJ868,"")</f>
        <v/>
      </c>
      <c r="AL864" s="125" t="str">
        <f>IF('2. Enter scores'!AK868&lt;&gt;"",'2. Enter scores'!$B868-'2. Enter scores'!AK868,"")</f>
        <v/>
      </c>
      <c r="AM864" s="125" t="str">
        <f>IF('2. Enter scores'!AL868&lt;&gt;"",'2. Enter scores'!$B868-'2. Enter scores'!AL868,"")</f>
        <v/>
      </c>
      <c r="AN864" s="125" t="str">
        <f>IF('2. Enter scores'!AM868&lt;&gt;"",'2. Enter scores'!$B868-'2. Enter scores'!AM868,"")</f>
        <v/>
      </c>
      <c r="AO864" s="125" t="str">
        <f>IF('2. Enter scores'!AN868&lt;&gt;"",'2. Enter scores'!$B868-'2. Enter scores'!AN868,"")</f>
        <v/>
      </c>
      <c r="AP864" s="125" t="str">
        <f>IF('2. Enter scores'!AO868&lt;&gt;"",'2. Enter scores'!$B868-'2. Enter scores'!AO868,"")</f>
        <v/>
      </c>
      <c r="AQ864" s="125" t="str">
        <f>IF('2. Enter scores'!AP868&lt;&gt;"",'2. Enter scores'!$B868-'2. Enter scores'!AP868,"")</f>
        <v/>
      </c>
      <c r="AR864" s="125" t="str">
        <f>IF('2. Enter scores'!AQ868&lt;&gt;"",'2. Enter scores'!$B868-'2. Enter scores'!AQ868,"")</f>
        <v/>
      </c>
      <c r="AS864" s="125" t="str">
        <f>IF('2. Enter scores'!AR868&lt;&gt;"",'2. Enter scores'!$B868-'2. Enter scores'!AR868,"")</f>
        <v/>
      </c>
      <c r="AT864" s="125" t="str">
        <f>IF('2. Enter scores'!AS868&lt;&gt;"",'2. Enter scores'!$B868-'2. Enter scores'!AS868,"")</f>
        <v/>
      </c>
      <c r="AU864" s="125" t="str">
        <f>IF('2. Enter scores'!AT868&lt;&gt;"",'2. Enter scores'!$B868-'2. Enter scores'!AT868,"")</f>
        <v/>
      </c>
      <c r="AV864" s="125" t="str">
        <f>IF('2. Enter scores'!AU868&lt;&gt;"",'2. Enter scores'!$B868-'2. Enter scores'!AU868,"")</f>
        <v/>
      </c>
      <c r="AW864" s="125" t="str">
        <f>IF('2. Enter scores'!AV868&lt;&gt;"",'2. Enter scores'!$B868-'2. Enter scores'!AV868,"")</f>
        <v/>
      </c>
      <c r="AX864" s="125" t="str">
        <f>IF('2. Enter scores'!AW868&lt;&gt;"",'2. Enter scores'!$B868-'2. Enter scores'!AW868,"")</f>
        <v/>
      </c>
      <c r="AY864" s="125" t="str">
        <f>IF('2. Enter scores'!AX868&lt;&gt;"",'2. Enter scores'!$B868-'2. Enter scores'!AX868,"")</f>
        <v/>
      </c>
      <c r="AZ864" s="125" t="str">
        <f>IF('2. Enter scores'!AY868&lt;&gt;"",'2. Enter scores'!$B868-'2. Enter scores'!AY868,"")</f>
        <v/>
      </c>
      <c r="BA864" s="125" t="str">
        <f>IF('2. Enter scores'!AZ868&lt;&gt;"",'2. Enter scores'!$B868-'2. Enter scores'!AZ868,"")</f>
        <v/>
      </c>
      <c r="BB864" s="125" t="str">
        <f>IF('2. Enter scores'!BA868&lt;&gt;"",'2. Enter scores'!$B868-'2. Enter scores'!BA868,"")</f>
        <v/>
      </c>
      <c r="BC864" s="125" t="str">
        <f>IF('2. Enter scores'!BB868&lt;&gt;"",'2. Enter scores'!$B868-'2. Enter scores'!BB868,"")</f>
        <v/>
      </c>
      <c r="BD864" s="125" t="str">
        <f>IF('2. Enter scores'!BC868&lt;&gt;"",'2. Enter scores'!$B868-'2. Enter scores'!BC868,"")</f>
        <v/>
      </c>
      <c r="BE864" s="125" t="str">
        <f>IF('2. Enter scores'!BD868&lt;&gt;"",'2. Enter scores'!$B868-'2. Enter scores'!BD868,"")</f>
        <v/>
      </c>
      <c r="BF864" s="125" t="str">
        <f>IF('2. Enter scores'!BE868&lt;&gt;"",'2. Enter scores'!$B868-'2. Enter scores'!BE868,"")</f>
        <v/>
      </c>
      <c r="BG864" s="125" t="str">
        <f>IF('2. Enter scores'!BF868&lt;&gt;"",'2. Enter scores'!$B868-'2. Enter scores'!BF868,"")</f>
        <v/>
      </c>
      <c r="BH864" s="125" t="str">
        <f>IF('2. Enter scores'!BG868&lt;&gt;"",'2. Enter scores'!$B868-'2. Enter scores'!BG868,"")</f>
        <v/>
      </c>
      <c r="BI864" s="125" t="str">
        <f>IF('2. Enter scores'!BH868&lt;&gt;"",'2. Enter scores'!$B868-'2. Enter scores'!BH868,"")</f>
        <v/>
      </c>
      <c r="BJ864" s="125" t="str">
        <f>IF('2. Enter scores'!BI868&lt;&gt;"",'2. Enter scores'!$B868-'2. Enter scores'!BI868,"")</f>
        <v/>
      </c>
      <c r="BK864" s="125" t="str">
        <f>IF('2. Enter scores'!BJ868&lt;&gt;"",'2. Enter scores'!$B868-'2. Enter scores'!BJ868,"")</f>
        <v/>
      </c>
      <c r="BL864" s="125" t="str">
        <f>IF('2. Enter scores'!BK868&lt;&gt;"",'2. Enter scores'!$B868-'2. Enter scores'!BK868,"")</f>
        <v/>
      </c>
      <c r="BM864" s="125" t="str">
        <f>IF('2. Enter scores'!BL868&lt;&gt;"",'2. Enter scores'!$B868-'2. Enter scores'!BL868,"")</f>
        <v/>
      </c>
      <c r="BN864" s="125" t="str">
        <f>IF('2. Enter scores'!BM868&lt;&gt;"",'2. Enter scores'!$B868-'2. Enter scores'!BM868,"")</f>
        <v/>
      </c>
      <c r="BO864" s="125" t="str">
        <f>IF('2. Enter scores'!BN868&lt;&gt;"",'2. Enter scores'!$B868-'2. Enter scores'!BN868,"")</f>
        <v/>
      </c>
      <c r="BP864" s="108">
        <v>1000</v>
      </c>
    </row>
    <row r="865" spans="2:68" x14ac:dyDescent="0.35">
      <c r="B865" s="125" t="str">
        <f>IF('2. Enter scores'!A869&lt;&gt;"",'2. Enter scores'!A869,"")</f>
        <v/>
      </c>
      <c r="H865" s="125" t="str">
        <f>IF('2. Enter scores'!G869&lt;&gt;"",'2. Enter scores'!$B869-'2. Enter scores'!G869,"")</f>
        <v/>
      </c>
      <c r="I865" s="125" t="str">
        <f>IF('2. Enter scores'!H869&lt;&gt;"",'2. Enter scores'!$B869-'2. Enter scores'!H869,"")</f>
        <v/>
      </c>
      <c r="J865" s="125" t="str">
        <f>IF('2. Enter scores'!I869&lt;&gt;"",'2. Enter scores'!$B869-'2. Enter scores'!I869,"")</f>
        <v/>
      </c>
      <c r="K865" s="125" t="str">
        <f>IF('2. Enter scores'!J869&lt;&gt;"",'2. Enter scores'!$B869-'2. Enter scores'!J869,"")</f>
        <v/>
      </c>
      <c r="L865" s="125" t="str">
        <f>IF('2. Enter scores'!K869&lt;&gt;"",'2. Enter scores'!$B869-'2. Enter scores'!K869,"")</f>
        <v/>
      </c>
      <c r="M865" s="125" t="str">
        <f>IF('2. Enter scores'!L869&lt;&gt;"",'2. Enter scores'!$B869-'2. Enter scores'!L869,"")</f>
        <v/>
      </c>
      <c r="N865" s="125" t="str">
        <f>IF('2. Enter scores'!M869&lt;&gt;"",'2. Enter scores'!$B869-'2. Enter scores'!M869,"")</f>
        <v/>
      </c>
      <c r="O865" s="125" t="str">
        <f>IF('2. Enter scores'!N869&lt;&gt;"",'2. Enter scores'!$B869-'2. Enter scores'!N869,"")</f>
        <v/>
      </c>
      <c r="P865" s="125" t="str">
        <f>IF('2. Enter scores'!O869&lt;&gt;"",'2. Enter scores'!$B869-'2. Enter scores'!O869,"")</f>
        <v/>
      </c>
      <c r="Q865" s="125" t="str">
        <f>IF('2. Enter scores'!P869&lt;&gt;"",'2. Enter scores'!$B869-'2. Enter scores'!P869,"")</f>
        <v/>
      </c>
      <c r="R865" s="125" t="str">
        <f>IF('2. Enter scores'!Q869&lt;&gt;"",'2. Enter scores'!$B869-'2. Enter scores'!Q869,"")</f>
        <v/>
      </c>
      <c r="S865" s="125" t="str">
        <f>IF('2. Enter scores'!R869&lt;&gt;"",'2. Enter scores'!$B869-'2. Enter scores'!R869,"")</f>
        <v/>
      </c>
      <c r="T865" s="125" t="str">
        <f>IF('2. Enter scores'!S869&lt;&gt;"",'2. Enter scores'!$B869-'2. Enter scores'!S869,"")</f>
        <v/>
      </c>
      <c r="U865" s="125" t="str">
        <f>IF('2. Enter scores'!T869&lt;&gt;"",'2. Enter scores'!$B869-'2. Enter scores'!T869,"")</f>
        <v/>
      </c>
      <c r="V865" s="125" t="str">
        <f>IF('2. Enter scores'!U869&lt;&gt;"",'2. Enter scores'!$B869-'2. Enter scores'!U869,"")</f>
        <v/>
      </c>
      <c r="W865" s="125" t="str">
        <f>IF('2. Enter scores'!V869&lt;&gt;"",'2. Enter scores'!$B869-'2. Enter scores'!V869,"")</f>
        <v/>
      </c>
      <c r="X865" s="125" t="str">
        <f>IF('2. Enter scores'!W869&lt;&gt;"",'2. Enter scores'!$B869-'2. Enter scores'!W869,"")</f>
        <v/>
      </c>
      <c r="Y865" s="125" t="str">
        <f>IF('2. Enter scores'!X869&lt;&gt;"",'2. Enter scores'!$B869-'2. Enter scores'!X869,"")</f>
        <v/>
      </c>
      <c r="Z865" s="125" t="str">
        <f>IF('2. Enter scores'!Y869&lt;&gt;"",'2. Enter scores'!$B869-'2. Enter scores'!Y869,"")</f>
        <v/>
      </c>
      <c r="AA865" s="125" t="str">
        <f>IF('2. Enter scores'!Z869&lt;&gt;"",'2. Enter scores'!$B869-'2. Enter scores'!Z869,"")</f>
        <v/>
      </c>
      <c r="AB865" s="125" t="str">
        <f>IF('2. Enter scores'!AA869&lt;&gt;"",'2. Enter scores'!$B869-'2. Enter scores'!AA869,"")</f>
        <v/>
      </c>
      <c r="AC865" s="125" t="str">
        <f>IF('2. Enter scores'!AB869&lt;&gt;"",'2. Enter scores'!$B869-'2. Enter scores'!AB869,"")</f>
        <v/>
      </c>
      <c r="AD865" s="125" t="str">
        <f>IF('2. Enter scores'!AC869&lt;&gt;"",'2. Enter scores'!$B869-'2. Enter scores'!AC869,"")</f>
        <v/>
      </c>
      <c r="AE865" s="125" t="str">
        <f>IF('2. Enter scores'!AD869&lt;&gt;"",'2. Enter scores'!$B869-'2. Enter scores'!AD869,"")</f>
        <v/>
      </c>
      <c r="AF865" s="125" t="str">
        <f>IF('2. Enter scores'!AE869&lt;&gt;"",'2. Enter scores'!$B869-'2. Enter scores'!AE869,"")</f>
        <v/>
      </c>
      <c r="AG865" s="125" t="str">
        <f>IF('2. Enter scores'!AF869&lt;&gt;"",'2. Enter scores'!$B869-'2. Enter scores'!AF869,"")</f>
        <v/>
      </c>
      <c r="AH865" s="125" t="str">
        <f>IF('2. Enter scores'!AG869&lt;&gt;"",'2. Enter scores'!$B869-'2. Enter scores'!AG869,"")</f>
        <v/>
      </c>
      <c r="AI865" s="125" t="str">
        <f>IF('2. Enter scores'!AH869&lt;&gt;"",'2. Enter scores'!$B869-'2. Enter scores'!AH869,"")</f>
        <v/>
      </c>
      <c r="AJ865" s="125" t="str">
        <f>IF('2. Enter scores'!AI869&lt;&gt;"",'2. Enter scores'!$B869-'2. Enter scores'!AI869,"")</f>
        <v/>
      </c>
      <c r="AK865" s="125" t="str">
        <f>IF('2. Enter scores'!AJ869&lt;&gt;"",'2. Enter scores'!$B869-'2. Enter scores'!AJ869,"")</f>
        <v/>
      </c>
      <c r="AL865" s="125" t="str">
        <f>IF('2. Enter scores'!AK869&lt;&gt;"",'2. Enter scores'!$B869-'2. Enter scores'!AK869,"")</f>
        <v/>
      </c>
      <c r="AM865" s="125" t="str">
        <f>IF('2. Enter scores'!AL869&lt;&gt;"",'2. Enter scores'!$B869-'2. Enter scores'!AL869,"")</f>
        <v/>
      </c>
      <c r="AN865" s="125" t="str">
        <f>IF('2. Enter scores'!AM869&lt;&gt;"",'2. Enter scores'!$B869-'2. Enter scores'!AM869,"")</f>
        <v/>
      </c>
      <c r="AO865" s="125" t="str">
        <f>IF('2. Enter scores'!AN869&lt;&gt;"",'2. Enter scores'!$B869-'2. Enter scores'!AN869,"")</f>
        <v/>
      </c>
      <c r="AP865" s="125" t="str">
        <f>IF('2. Enter scores'!AO869&lt;&gt;"",'2. Enter scores'!$B869-'2. Enter scores'!AO869,"")</f>
        <v/>
      </c>
      <c r="AQ865" s="125" t="str">
        <f>IF('2. Enter scores'!AP869&lt;&gt;"",'2. Enter scores'!$B869-'2. Enter scores'!AP869,"")</f>
        <v/>
      </c>
      <c r="AR865" s="125" t="str">
        <f>IF('2. Enter scores'!AQ869&lt;&gt;"",'2. Enter scores'!$B869-'2. Enter scores'!AQ869,"")</f>
        <v/>
      </c>
      <c r="AS865" s="125" t="str">
        <f>IF('2. Enter scores'!AR869&lt;&gt;"",'2. Enter scores'!$B869-'2. Enter scores'!AR869,"")</f>
        <v/>
      </c>
      <c r="AT865" s="125" t="str">
        <f>IF('2. Enter scores'!AS869&lt;&gt;"",'2. Enter scores'!$B869-'2. Enter scores'!AS869,"")</f>
        <v/>
      </c>
      <c r="AU865" s="125" t="str">
        <f>IF('2. Enter scores'!AT869&lt;&gt;"",'2. Enter scores'!$B869-'2. Enter scores'!AT869,"")</f>
        <v/>
      </c>
      <c r="AV865" s="125" t="str">
        <f>IF('2. Enter scores'!AU869&lt;&gt;"",'2. Enter scores'!$B869-'2. Enter scores'!AU869,"")</f>
        <v/>
      </c>
      <c r="AW865" s="125" t="str">
        <f>IF('2. Enter scores'!AV869&lt;&gt;"",'2. Enter scores'!$B869-'2. Enter scores'!AV869,"")</f>
        <v/>
      </c>
      <c r="AX865" s="125" t="str">
        <f>IF('2. Enter scores'!AW869&lt;&gt;"",'2. Enter scores'!$B869-'2. Enter scores'!AW869,"")</f>
        <v/>
      </c>
      <c r="AY865" s="125" t="str">
        <f>IF('2. Enter scores'!AX869&lt;&gt;"",'2. Enter scores'!$B869-'2. Enter scores'!AX869,"")</f>
        <v/>
      </c>
      <c r="AZ865" s="125" t="str">
        <f>IF('2. Enter scores'!AY869&lt;&gt;"",'2. Enter scores'!$B869-'2. Enter scores'!AY869,"")</f>
        <v/>
      </c>
      <c r="BA865" s="125" t="str">
        <f>IF('2. Enter scores'!AZ869&lt;&gt;"",'2. Enter scores'!$B869-'2. Enter scores'!AZ869,"")</f>
        <v/>
      </c>
      <c r="BB865" s="125" t="str">
        <f>IF('2. Enter scores'!BA869&lt;&gt;"",'2. Enter scores'!$B869-'2. Enter scores'!BA869,"")</f>
        <v/>
      </c>
      <c r="BC865" s="125" t="str">
        <f>IF('2. Enter scores'!BB869&lt;&gt;"",'2. Enter scores'!$B869-'2. Enter scores'!BB869,"")</f>
        <v/>
      </c>
      <c r="BD865" s="125" t="str">
        <f>IF('2. Enter scores'!BC869&lt;&gt;"",'2. Enter scores'!$B869-'2. Enter scores'!BC869,"")</f>
        <v/>
      </c>
      <c r="BE865" s="125" t="str">
        <f>IF('2. Enter scores'!BD869&lt;&gt;"",'2. Enter scores'!$B869-'2. Enter scores'!BD869,"")</f>
        <v/>
      </c>
      <c r="BF865" s="125" t="str">
        <f>IF('2. Enter scores'!BE869&lt;&gt;"",'2. Enter scores'!$B869-'2. Enter scores'!BE869,"")</f>
        <v/>
      </c>
      <c r="BG865" s="125" t="str">
        <f>IF('2. Enter scores'!BF869&lt;&gt;"",'2. Enter scores'!$B869-'2. Enter scores'!BF869,"")</f>
        <v/>
      </c>
      <c r="BH865" s="125" t="str">
        <f>IF('2. Enter scores'!BG869&lt;&gt;"",'2. Enter scores'!$B869-'2. Enter scores'!BG869,"")</f>
        <v/>
      </c>
      <c r="BI865" s="125" t="str">
        <f>IF('2. Enter scores'!BH869&lt;&gt;"",'2. Enter scores'!$B869-'2. Enter scores'!BH869,"")</f>
        <v/>
      </c>
      <c r="BJ865" s="125" t="str">
        <f>IF('2. Enter scores'!BI869&lt;&gt;"",'2. Enter scores'!$B869-'2. Enter scores'!BI869,"")</f>
        <v/>
      </c>
      <c r="BK865" s="125" t="str">
        <f>IF('2. Enter scores'!BJ869&lt;&gt;"",'2. Enter scores'!$B869-'2. Enter scores'!BJ869,"")</f>
        <v/>
      </c>
      <c r="BL865" s="125" t="str">
        <f>IF('2. Enter scores'!BK869&lt;&gt;"",'2. Enter scores'!$B869-'2. Enter scores'!BK869,"")</f>
        <v/>
      </c>
      <c r="BM865" s="125" t="str">
        <f>IF('2. Enter scores'!BL869&lt;&gt;"",'2. Enter scores'!$B869-'2. Enter scores'!BL869,"")</f>
        <v/>
      </c>
      <c r="BN865" s="125" t="str">
        <f>IF('2. Enter scores'!BM869&lt;&gt;"",'2. Enter scores'!$B869-'2. Enter scores'!BM869,"")</f>
        <v/>
      </c>
      <c r="BO865" s="125" t="str">
        <f>IF('2. Enter scores'!BN869&lt;&gt;"",'2. Enter scores'!$B869-'2. Enter scores'!BN869,"")</f>
        <v/>
      </c>
      <c r="BP865" s="108">
        <v>1000</v>
      </c>
    </row>
    <row r="866" spans="2:68" x14ac:dyDescent="0.35">
      <c r="B866" s="125" t="str">
        <f>IF('2. Enter scores'!A870&lt;&gt;"",'2. Enter scores'!A870,"")</f>
        <v/>
      </c>
      <c r="H866" s="125" t="str">
        <f>IF('2. Enter scores'!G870&lt;&gt;"",'2. Enter scores'!$B870-'2. Enter scores'!G870,"")</f>
        <v/>
      </c>
      <c r="I866" s="125" t="str">
        <f>IF('2. Enter scores'!H870&lt;&gt;"",'2. Enter scores'!$B870-'2. Enter scores'!H870,"")</f>
        <v/>
      </c>
      <c r="J866" s="125" t="str">
        <f>IF('2. Enter scores'!I870&lt;&gt;"",'2. Enter scores'!$B870-'2. Enter scores'!I870,"")</f>
        <v/>
      </c>
      <c r="K866" s="125" t="str">
        <f>IF('2. Enter scores'!J870&lt;&gt;"",'2. Enter scores'!$B870-'2. Enter scores'!J870,"")</f>
        <v/>
      </c>
      <c r="L866" s="125" t="str">
        <f>IF('2. Enter scores'!K870&lt;&gt;"",'2. Enter scores'!$B870-'2. Enter scores'!K870,"")</f>
        <v/>
      </c>
      <c r="M866" s="125" t="str">
        <f>IF('2. Enter scores'!L870&lt;&gt;"",'2. Enter scores'!$B870-'2. Enter scores'!L870,"")</f>
        <v/>
      </c>
      <c r="N866" s="125" t="str">
        <f>IF('2. Enter scores'!M870&lt;&gt;"",'2. Enter scores'!$B870-'2. Enter scores'!M870,"")</f>
        <v/>
      </c>
      <c r="O866" s="125" t="str">
        <f>IF('2. Enter scores'!N870&lt;&gt;"",'2. Enter scores'!$B870-'2. Enter scores'!N870,"")</f>
        <v/>
      </c>
      <c r="P866" s="125" t="str">
        <f>IF('2. Enter scores'!O870&lt;&gt;"",'2. Enter scores'!$B870-'2. Enter scores'!O870,"")</f>
        <v/>
      </c>
      <c r="Q866" s="125" t="str">
        <f>IF('2. Enter scores'!P870&lt;&gt;"",'2. Enter scores'!$B870-'2. Enter scores'!P870,"")</f>
        <v/>
      </c>
      <c r="R866" s="125" t="str">
        <f>IF('2. Enter scores'!Q870&lt;&gt;"",'2. Enter scores'!$B870-'2. Enter scores'!Q870,"")</f>
        <v/>
      </c>
      <c r="S866" s="125" t="str">
        <f>IF('2. Enter scores'!R870&lt;&gt;"",'2. Enter scores'!$B870-'2. Enter scores'!R870,"")</f>
        <v/>
      </c>
      <c r="T866" s="125" t="str">
        <f>IF('2. Enter scores'!S870&lt;&gt;"",'2. Enter scores'!$B870-'2. Enter scores'!S870,"")</f>
        <v/>
      </c>
      <c r="U866" s="125" t="str">
        <f>IF('2. Enter scores'!T870&lt;&gt;"",'2. Enter scores'!$B870-'2. Enter scores'!T870,"")</f>
        <v/>
      </c>
      <c r="V866" s="125" t="str">
        <f>IF('2. Enter scores'!U870&lt;&gt;"",'2. Enter scores'!$B870-'2. Enter scores'!U870,"")</f>
        <v/>
      </c>
      <c r="W866" s="125" t="str">
        <f>IF('2. Enter scores'!V870&lt;&gt;"",'2. Enter scores'!$B870-'2. Enter scores'!V870,"")</f>
        <v/>
      </c>
      <c r="X866" s="125" t="str">
        <f>IF('2. Enter scores'!W870&lt;&gt;"",'2. Enter scores'!$B870-'2. Enter scores'!W870,"")</f>
        <v/>
      </c>
      <c r="Y866" s="125" t="str">
        <f>IF('2. Enter scores'!X870&lt;&gt;"",'2. Enter scores'!$B870-'2. Enter scores'!X870,"")</f>
        <v/>
      </c>
      <c r="Z866" s="125" t="str">
        <f>IF('2. Enter scores'!Y870&lt;&gt;"",'2. Enter scores'!$B870-'2. Enter scores'!Y870,"")</f>
        <v/>
      </c>
      <c r="AA866" s="125" t="str">
        <f>IF('2. Enter scores'!Z870&lt;&gt;"",'2. Enter scores'!$B870-'2. Enter scores'!Z870,"")</f>
        <v/>
      </c>
      <c r="AB866" s="125" t="str">
        <f>IF('2. Enter scores'!AA870&lt;&gt;"",'2. Enter scores'!$B870-'2. Enter scores'!AA870,"")</f>
        <v/>
      </c>
      <c r="AC866" s="125" t="str">
        <f>IF('2. Enter scores'!AB870&lt;&gt;"",'2. Enter scores'!$B870-'2. Enter scores'!AB870,"")</f>
        <v/>
      </c>
      <c r="AD866" s="125" t="str">
        <f>IF('2. Enter scores'!AC870&lt;&gt;"",'2. Enter scores'!$B870-'2. Enter scores'!AC870,"")</f>
        <v/>
      </c>
      <c r="AE866" s="125" t="str">
        <f>IF('2. Enter scores'!AD870&lt;&gt;"",'2. Enter scores'!$B870-'2. Enter scores'!AD870,"")</f>
        <v/>
      </c>
      <c r="AF866" s="125" t="str">
        <f>IF('2. Enter scores'!AE870&lt;&gt;"",'2. Enter scores'!$B870-'2. Enter scores'!AE870,"")</f>
        <v/>
      </c>
      <c r="AG866" s="125" t="str">
        <f>IF('2. Enter scores'!AF870&lt;&gt;"",'2. Enter scores'!$B870-'2. Enter scores'!AF870,"")</f>
        <v/>
      </c>
      <c r="AH866" s="125" t="str">
        <f>IF('2. Enter scores'!AG870&lt;&gt;"",'2. Enter scores'!$B870-'2. Enter scores'!AG870,"")</f>
        <v/>
      </c>
      <c r="AI866" s="125" t="str">
        <f>IF('2. Enter scores'!AH870&lt;&gt;"",'2. Enter scores'!$B870-'2. Enter scores'!AH870,"")</f>
        <v/>
      </c>
      <c r="AJ866" s="125" t="str">
        <f>IF('2. Enter scores'!AI870&lt;&gt;"",'2. Enter scores'!$B870-'2. Enter scores'!AI870,"")</f>
        <v/>
      </c>
      <c r="AK866" s="125" t="str">
        <f>IF('2. Enter scores'!AJ870&lt;&gt;"",'2. Enter scores'!$B870-'2. Enter scores'!AJ870,"")</f>
        <v/>
      </c>
      <c r="AL866" s="125" t="str">
        <f>IF('2. Enter scores'!AK870&lt;&gt;"",'2. Enter scores'!$B870-'2. Enter scores'!AK870,"")</f>
        <v/>
      </c>
      <c r="AM866" s="125" t="str">
        <f>IF('2. Enter scores'!AL870&lt;&gt;"",'2. Enter scores'!$B870-'2. Enter scores'!AL870,"")</f>
        <v/>
      </c>
      <c r="AN866" s="125" t="str">
        <f>IF('2. Enter scores'!AM870&lt;&gt;"",'2. Enter scores'!$B870-'2. Enter scores'!AM870,"")</f>
        <v/>
      </c>
      <c r="AO866" s="125" t="str">
        <f>IF('2. Enter scores'!AN870&lt;&gt;"",'2. Enter scores'!$B870-'2. Enter scores'!AN870,"")</f>
        <v/>
      </c>
      <c r="AP866" s="125" t="str">
        <f>IF('2. Enter scores'!AO870&lt;&gt;"",'2. Enter scores'!$B870-'2. Enter scores'!AO870,"")</f>
        <v/>
      </c>
      <c r="AQ866" s="125" t="str">
        <f>IF('2. Enter scores'!AP870&lt;&gt;"",'2. Enter scores'!$B870-'2. Enter scores'!AP870,"")</f>
        <v/>
      </c>
      <c r="AR866" s="125" t="str">
        <f>IF('2. Enter scores'!AQ870&lt;&gt;"",'2. Enter scores'!$B870-'2. Enter scores'!AQ870,"")</f>
        <v/>
      </c>
      <c r="AS866" s="125" t="str">
        <f>IF('2. Enter scores'!AR870&lt;&gt;"",'2. Enter scores'!$B870-'2. Enter scores'!AR870,"")</f>
        <v/>
      </c>
      <c r="AT866" s="125" t="str">
        <f>IF('2. Enter scores'!AS870&lt;&gt;"",'2. Enter scores'!$B870-'2. Enter scores'!AS870,"")</f>
        <v/>
      </c>
      <c r="AU866" s="125" t="str">
        <f>IF('2. Enter scores'!AT870&lt;&gt;"",'2. Enter scores'!$B870-'2. Enter scores'!AT870,"")</f>
        <v/>
      </c>
      <c r="AV866" s="125" t="str">
        <f>IF('2. Enter scores'!AU870&lt;&gt;"",'2. Enter scores'!$B870-'2. Enter scores'!AU870,"")</f>
        <v/>
      </c>
      <c r="AW866" s="125" t="str">
        <f>IF('2. Enter scores'!AV870&lt;&gt;"",'2. Enter scores'!$B870-'2. Enter scores'!AV870,"")</f>
        <v/>
      </c>
      <c r="AX866" s="125" t="str">
        <f>IF('2. Enter scores'!AW870&lt;&gt;"",'2. Enter scores'!$B870-'2. Enter scores'!AW870,"")</f>
        <v/>
      </c>
      <c r="AY866" s="125" t="str">
        <f>IF('2. Enter scores'!AX870&lt;&gt;"",'2. Enter scores'!$B870-'2. Enter scores'!AX870,"")</f>
        <v/>
      </c>
      <c r="AZ866" s="125" t="str">
        <f>IF('2. Enter scores'!AY870&lt;&gt;"",'2. Enter scores'!$B870-'2. Enter scores'!AY870,"")</f>
        <v/>
      </c>
      <c r="BA866" s="125" t="str">
        <f>IF('2. Enter scores'!AZ870&lt;&gt;"",'2. Enter scores'!$B870-'2. Enter scores'!AZ870,"")</f>
        <v/>
      </c>
      <c r="BB866" s="125" t="str">
        <f>IF('2. Enter scores'!BA870&lt;&gt;"",'2. Enter scores'!$B870-'2. Enter scores'!BA870,"")</f>
        <v/>
      </c>
      <c r="BC866" s="125" t="str">
        <f>IF('2. Enter scores'!BB870&lt;&gt;"",'2. Enter scores'!$B870-'2. Enter scores'!BB870,"")</f>
        <v/>
      </c>
      <c r="BD866" s="125" t="str">
        <f>IF('2. Enter scores'!BC870&lt;&gt;"",'2. Enter scores'!$B870-'2. Enter scores'!BC870,"")</f>
        <v/>
      </c>
      <c r="BE866" s="125" t="str">
        <f>IF('2. Enter scores'!BD870&lt;&gt;"",'2. Enter scores'!$B870-'2. Enter scores'!BD870,"")</f>
        <v/>
      </c>
      <c r="BF866" s="125" t="str">
        <f>IF('2. Enter scores'!BE870&lt;&gt;"",'2. Enter scores'!$B870-'2. Enter scores'!BE870,"")</f>
        <v/>
      </c>
      <c r="BG866" s="125" t="str">
        <f>IF('2. Enter scores'!BF870&lt;&gt;"",'2. Enter scores'!$B870-'2. Enter scores'!BF870,"")</f>
        <v/>
      </c>
      <c r="BH866" s="125" t="str">
        <f>IF('2. Enter scores'!BG870&lt;&gt;"",'2. Enter scores'!$B870-'2. Enter scores'!BG870,"")</f>
        <v/>
      </c>
      <c r="BI866" s="125" t="str">
        <f>IF('2. Enter scores'!BH870&lt;&gt;"",'2. Enter scores'!$B870-'2. Enter scores'!BH870,"")</f>
        <v/>
      </c>
      <c r="BJ866" s="125" t="str">
        <f>IF('2. Enter scores'!BI870&lt;&gt;"",'2. Enter scores'!$B870-'2. Enter scores'!BI870,"")</f>
        <v/>
      </c>
      <c r="BK866" s="125" t="str">
        <f>IF('2. Enter scores'!BJ870&lt;&gt;"",'2. Enter scores'!$B870-'2. Enter scores'!BJ870,"")</f>
        <v/>
      </c>
      <c r="BL866" s="125" t="str">
        <f>IF('2. Enter scores'!BK870&lt;&gt;"",'2. Enter scores'!$B870-'2. Enter scores'!BK870,"")</f>
        <v/>
      </c>
      <c r="BM866" s="125" t="str">
        <f>IF('2. Enter scores'!BL870&lt;&gt;"",'2. Enter scores'!$B870-'2. Enter scores'!BL870,"")</f>
        <v/>
      </c>
      <c r="BN866" s="125" t="str">
        <f>IF('2. Enter scores'!BM870&lt;&gt;"",'2. Enter scores'!$B870-'2. Enter scores'!BM870,"")</f>
        <v/>
      </c>
      <c r="BO866" s="125" t="str">
        <f>IF('2. Enter scores'!BN870&lt;&gt;"",'2. Enter scores'!$B870-'2. Enter scores'!BN870,"")</f>
        <v/>
      </c>
      <c r="BP866" s="108">
        <v>1000</v>
      </c>
    </row>
    <row r="867" spans="2:68" x14ac:dyDescent="0.35">
      <c r="B867" s="125" t="str">
        <f>IF('2. Enter scores'!A871&lt;&gt;"",'2. Enter scores'!A871,"")</f>
        <v/>
      </c>
      <c r="H867" s="125" t="str">
        <f>IF('2. Enter scores'!G871&lt;&gt;"",'2. Enter scores'!$B871-'2. Enter scores'!G871,"")</f>
        <v/>
      </c>
      <c r="I867" s="125" t="str">
        <f>IF('2. Enter scores'!H871&lt;&gt;"",'2. Enter scores'!$B871-'2. Enter scores'!H871,"")</f>
        <v/>
      </c>
      <c r="J867" s="125" t="str">
        <f>IF('2. Enter scores'!I871&lt;&gt;"",'2. Enter scores'!$B871-'2. Enter scores'!I871,"")</f>
        <v/>
      </c>
      <c r="K867" s="125" t="str">
        <f>IF('2. Enter scores'!J871&lt;&gt;"",'2. Enter scores'!$B871-'2. Enter scores'!J871,"")</f>
        <v/>
      </c>
      <c r="L867" s="125" t="str">
        <f>IF('2. Enter scores'!K871&lt;&gt;"",'2. Enter scores'!$B871-'2. Enter scores'!K871,"")</f>
        <v/>
      </c>
      <c r="M867" s="125" t="str">
        <f>IF('2. Enter scores'!L871&lt;&gt;"",'2. Enter scores'!$B871-'2. Enter scores'!L871,"")</f>
        <v/>
      </c>
      <c r="N867" s="125" t="str">
        <f>IF('2. Enter scores'!M871&lt;&gt;"",'2. Enter scores'!$B871-'2. Enter scores'!M871,"")</f>
        <v/>
      </c>
      <c r="O867" s="125" t="str">
        <f>IF('2. Enter scores'!N871&lt;&gt;"",'2. Enter scores'!$B871-'2. Enter scores'!N871,"")</f>
        <v/>
      </c>
      <c r="P867" s="125" t="str">
        <f>IF('2. Enter scores'!O871&lt;&gt;"",'2. Enter scores'!$B871-'2. Enter scores'!O871,"")</f>
        <v/>
      </c>
      <c r="Q867" s="125" t="str">
        <f>IF('2. Enter scores'!P871&lt;&gt;"",'2. Enter scores'!$B871-'2. Enter scores'!P871,"")</f>
        <v/>
      </c>
      <c r="R867" s="125" t="str">
        <f>IF('2. Enter scores'!Q871&lt;&gt;"",'2. Enter scores'!$B871-'2. Enter scores'!Q871,"")</f>
        <v/>
      </c>
      <c r="S867" s="125" t="str">
        <f>IF('2. Enter scores'!R871&lt;&gt;"",'2. Enter scores'!$B871-'2. Enter scores'!R871,"")</f>
        <v/>
      </c>
      <c r="T867" s="125" t="str">
        <f>IF('2. Enter scores'!S871&lt;&gt;"",'2. Enter scores'!$B871-'2. Enter scores'!S871,"")</f>
        <v/>
      </c>
      <c r="U867" s="125" t="str">
        <f>IF('2. Enter scores'!T871&lt;&gt;"",'2. Enter scores'!$B871-'2. Enter scores'!T871,"")</f>
        <v/>
      </c>
      <c r="V867" s="125" t="str">
        <f>IF('2. Enter scores'!U871&lt;&gt;"",'2. Enter scores'!$B871-'2. Enter scores'!U871,"")</f>
        <v/>
      </c>
      <c r="W867" s="125" t="str">
        <f>IF('2. Enter scores'!V871&lt;&gt;"",'2. Enter scores'!$B871-'2. Enter scores'!V871,"")</f>
        <v/>
      </c>
      <c r="X867" s="125" t="str">
        <f>IF('2. Enter scores'!W871&lt;&gt;"",'2. Enter scores'!$B871-'2. Enter scores'!W871,"")</f>
        <v/>
      </c>
      <c r="Y867" s="125" t="str">
        <f>IF('2. Enter scores'!X871&lt;&gt;"",'2. Enter scores'!$B871-'2. Enter scores'!X871,"")</f>
        <v/>
      </c>
      <c r="Z867" s="125" t="str">
        <f>IF('2. Enter scores'!Y871&lt;&gt;"",'2. Enter scores'!$B871-'2. Enter scores'!Y871,"")</f>
        <v/>
      </c>
      <c r="AA867" s="125" t="str">
        <f>IF('2. Enter scores'!Z871&lt;&gt;"",'2. Enter scores'!$B871-'2. Enter scores'!Z871,"")</f>
        <v/>
      </c>
      <c r="AB867" s="125" t="str">
        <f>IF('2. Enter scores'!AA871&lt;&gt;"",'2. Enter scores'!$B871-'2. Enter scores'!AA871,"")</f>
        <v/>
      </c>
      <c r="AC867" s="125" t="str">
        <f>IF('2. Enter scores'!AB871&lt;&gt;"",'2. Enter scores'!$B871-'2. Enter scores'!AB871,"")</f>
        <v/>
      </c>
      <c r="AD867" s="125" t="str">
        <f>IF('2. Enter scores'!AC871&lt;&gt;"",'2. Enter scores'!$B871-'2. Enter scores'!AC871,"")</f>
        <v/>
      </c>
      <c r="AE867" s="125" t="str">
        <f>IF('2. Enter scores'!AD871&lt;&gt;"",'2. Enter scores'!$B871-'2. Enter scores'!AD871,"")</f>
        <v/>
      </c>
      <c r="AF867" s="125" t="str">
        <f>IF('2. Enter scores'!AE871&lt;&gt;"",'2. Enter scores'!$B871-'2. Enter scores'!AE871,"")</f>
        <v/>
      </c>
      <c r="AG867" s="125" t="str">
        <f>IF('2. Enter scores'!AF871&lt;&gt;"",'2. Enter scores'!$B871-'2. Enter scores'!AF871,"")</f>
        <v/>
      </c>
      <c r="AH867" s="125" t="str">
        <f>IF('2. Enter scores'!AG871&lt;&gt;"",'2. Enter scores'!$B871-'2. Enter scores'!AG871,"")</f>
        <v/>
      </c>
      <c r="AI867" s="125" t="str">
        <f>IF('2. Enter scores'!AH871&lt;&gt;"",'2. Enter scores'!$B871-'2. Enter scores'!AH871,"")</f>
        <v/>
      </c>
      <c r="AJ867" s="125" t="str">
        <f>IF('2. Enter scores'!AI871&lt;&gt;"",'2. Enter scores'!$B871-'2. Enter scores'!AI871,"")</f>
        <v/>
      </c>
      <c r="AK867" s="125" t="str">
        <f>IF('2. Enter scores'!AJ871&lt;&gt;"",'2. Enter scores'!$B871-'2. Enter scores'!AJ871,"")</f>
        <v/>
      </c>
      <c r="AL867" s="125" t="str">
        <f>IF('2. Enter scores'!AK871&lt;&gt;"",'2. Enter scores'!$B871-'2. Enter scores'!AK871,"")</f>
        <v/>
      </c>
      <c r="AM867" s="125" t="str">
        <f>IF('2. Enter scores'!AL871&lt;&gt;"",'2. Enter scores'!$B871-'2. Enter scores'!AL871,"")</f>
        <v/>
      </c>
      <c r="AN867" s="125" t="str">
        <f>IF('2. Enter scores'!AM871&lt;&gt;"",'2. Enter scores'!$B871-'2. Enter scores'!AM871,"")</f>
        <v/>
      </c>
      <c r="AO867" s="125" t="str">
        <f>IF('2. Enter scores'!AN871&lt;&gt;"",'2. Enter scores'!$B871-'2. Enter scores'!AN871,"")</f>
        <v/>
      </c>
      <c r="AP867" s="125" t="str">
        <f>IF('2. Enter scores'!AO871&lt;&gt;"",'2. Enter scores'!$B871-'2. Enter scores'!AO871,"")</f>
        <v/>
      </c>
      <c r="AQ867" s="125" t="str">
        <f>IF('2. Enter scores'!AP871&lt;&gt;"",'2. Enter scores'!$B871-'2. Enter scores'!AP871,"")</f>
        <v/>
      </c>
      <c r="AR867" s="125" t="str">
        <f>IF('2. Enter scores'!AQ871&lt;&gt;"",'2. Enter scores'!$B871-'2. Enter scores'!AQ871,"")</f>
        <v/>
      </c>
      <c r="AS867" s="125" t="str">
        <f>IF('2. Enter scores'!AR871&lt;&gt;"",'2. Enter scores'!$B871-'2. Enter scores'!AR871,"")</f>
        <v/>
      </c>
      <c r="AT867" s="125" t="str">
        <f>IF('2. Enter scores'!AS871&lt;&gt;"",'2. Enter scores'!$B871-'2. Enter scores'!AS871,"")</f>
        <v/>
      </c>
      <c r="AU867" s="125" t="str">
        <f>IF('2. Enter scores'!AT871&lt;&gt;"",'2. Enter scores'!$B871-'2. Enter scores'!AT871,"")</f>
        <v/>
      </c>
      <c r="AV867" s="125" t="str">
        <f>IF('2. Enter scores'!AU871&lt;&gt;"",'2. Enter scores'!$B871-'2. Enter scores'!AU871,"")</f>
        <v/>
      </c>
      <c r="AW867" s="125" t="str">
        <f>IF('2. Enter scores'!AV871&lt;&gt;"",'2. Enter scores'!$B871-'2. Enter scores'!AV871,"")</f>
        <v/>
      </c>
      <c r="AX867" s="125" t="str">
        <f>IF('2. Enter scores'!AW871&lt;&gt;"",'2. Enter scores'!$B871-'2. Enter scores'!AW871,"")</f>
        <v/>
      </c>
      <c r="AY867" s="125" t="str">
        <f>IF('2. Enter scores'!AX871&lt;&gt;"",'2. Enter scores'!$B871-'2. Enter scores'!AX871,"")</f>
        <v/>
      </c>
      <c r="AZ867" s="125" t="str">
        <f>IF('2. Enter scores'!AY871&lt;&gt;"",'2. Enter scores'!$B871-'2. Enter scores'!AY871,"")</f>
        <v/>
      </c>
      <c r="BA867" s="125" t="str">
        <f>IF('2. Enter scores'!AZ871&lt;&gt;"",'2. Enter scores'!$B871-'2. Enter scores'!AZ871,"")</f>
        <v/>
      </c>
      <c r="BB867" s="125" t="str">
        <f>IF('2. Enter scores'!BA871&lt;&gt;"",'2. Enter scores'!$B871-'2. Enter scores'!BA871,"")</f>
        <v/>
      </c>
      <c r="BC867" s="125" t="str">
        <f>IF('2. Enter scores'!BB871&lt;&gt;"",'2. Enter scores'!$B871-'2. Enter scores'!BB871,"")</f>
        <v/>
      </c>
      <c r="BD867" s="125" t="str">
        <f>IF('2. Enter scores'!BC871&lt;&gt;"",'2. Enter scores'!$B871-'2. Enter scores'!BC871,"")</f>
        <v/>
      </c>
      <c r="BE867" s="125" t="str">
        <f>IF('2. Enter scores'!BD871&lt;&gt;"",'2. Enter scores'!$B871-'2. Enter scores'!BD871,"")</f>
        <v/>
      </c>
      <c r="BF867" s="125" t="str">
        <f>IF('2. Enter scores'!BE871&lt;&gt;"",'2. Enter scores'!$B871-'2. Enter scores'!BE871,"")</f>
        <v/>
      </c>
      <c r="BG867" s="125" t="str">
        <f>IF('2. Enter scores'!BF871&lt;&gt;"",'2. Enter scores'!$B871-'2. Enter scores'!BF871,"")</f>
        <v/>
      </c>
      <c r="BH867" s="125" t="str">
        <f>IF('2. Enter scores'!BG871&lt;&gt;"",'2. Enter scores'!$B871-'2. Enter scores'!BG871,"")</f>
        <v/>
      </c>
      <c r="BI867" s="125" t="str">
        <f>IF('2. Enter scores'!BH871&lt;&gt;"",'2. Enter scores'!$B871-'2. Enter scores'!BH871,"")</f>
        <v/>
      </c>
      <c r="BJ867" s="125" t="str">
        <f>IF('2. Enter scores'!BI871&lt;&gt;"",'2. Enter scores'!$B871-'2. Enter scores'!BI871,"")</f>
        <v/>
      </c>
      <c r="BK867" s="125" t="str">
        <f>IF('2. Enter scores'!BJ871&lt;&gt;"",'2. Enter scores'!$B871-'2. Enter scores'!BJ871,"")</f>
        <v/>
      </c>
      <c r="BL867" s="125" t="str">
        <f>IF('2. Enter scores'!BK871&lt;&gt;"",'2. Enter scores'!$B871-'2. Enter scores'!BK871,"")</f>
        <v/>
      </c>
      <c r="BM867" s="125" t="str">
        <f>IF('2. Enter scores'!BL871&lt;&gt;"",'2. Enter scores'!$B871-'2. Enter scores'!BL871,"")</f>
        <v/>
      </c>
      <c r="BN867" s="125" t="str">
        <f>IF('2. Enter scores'!BM871&lt;&gt;"",'2. Enter scores'!$B871-'2. Enter scores'!BM871,"")</f>
        <v/>
      </c>
      <c r="BO867" s="125" t="str">
        <f>IF('2. Enter scores'!BN871&lt;&gt;"",'2. Enter scores'!$B871-'2. Enter scores'!BN871,"")</f>
        <v/>
      </c>
      <c r="BP867" s="108">
        <v>1000</v>
      </c>
    </row>
    <row r="868" spans="2:68" x14ac:dyDescent="0.35">
      <c r="B868" s="125" t="str">
        <f>IF('2. Enter scores'!A872&lt;&gt;"",'2. Enter scores'!A872,"")</f>
        <v/>
      </c>
      <c r="H868" s="125" t="str">
        <f>IF('2. Enter scores'!G872&lt;&gt;"",'2. Enter scores'!$B872-'2. Enter scores'!G872,"")</f>
        <v/>
      </c>
      <c r="I868" s="125" t="str">
        <f>IF('2. Enter scores'!H872&lt;&gt;"",'2. Enter scores'!$B872-'2. Enter scores'!H872,"")</f>
        <v/>
      </c>
      <c r="J868" s="125" t="str">
        <f>IF('2. Enter scores'!I872&lt;&gt;"",'2. Enter scores'!$B872-'2. Enter scores'!I872,"")</f>
        <v/>
      </c>
      <c r="K868" s="125" t="str">
        <f>IF('2. Enter scores'!J872&lt;&gt;"",'2. Enter scores'!$B872-'2. Enter scores'!J872,"")</f>
        <v/>
      </c>
      <c r="L868" s="125" t="str">
        <f>IF('2. Enter scores'!K872&lt;&gt;"",'2. Enter scores'!$B872-'2. Enter scores'!K872,"")</f>
        <v/>
      </c>
      <c r="M868" s="125" t="str">
        <f>IF('2. Enter scores'!L872&lt;&gt;"",'2. Enter scores'!$B872-'2. Enter scores'!L872,"")</f>
        <v/>
      </c>
      <c r="N868" s="125" t="str">
        <f>IF('2. Enter scores'!M872&lt;&gt;"",'2. Enter scores'!$B872-'2. Enter scores'!M872,"")</f>
        <v/>
      </c>
      <c r="O868" s="125" t="str">
        <f>IF('2. Enter scores'!N872&lt;&gt;"",'2. Enter scores'!$B872-'2. Enter scores'!N872,"")</f>
        <v/>
      </c>
      <c r="P868" s="125" t="str">
        <f>IF('2. Enter scores'!O872&lt;&gt;"",'2. Enter scores'!$B872-'2. Enter scores'!O872,"")</f>
        <v/>
      </c>
      <c r="Q868" s="125" t="str">
        <f>IF('2. Enter scores'!P872&lt;&gt;"",'2. Enter scores'!$B872-'2. Enter scores'!P872,"")</f>
        <v/>
      </c>
      <c r="R868" s="125" t="str">
        <f>IF('2. Enter scores'!Q872&lt;&gt;"",'2. Enter scores'!$B872-'2. Enter scores'!Q872,"")</f>
        <v/>
      </c>
      <c r="S868" s="125" t="str">
        <f>IF('2. Enter scores'!R872&lt;&gt;"",'2. Enter scores'!$B872-'2. Enter scores'!R872,"")</f>
        <v/>
      </c>
      <c r="T868" s="125" t="str">
        <f>IF('2. Enter scores'!S872&lt;&gt;"",'2. Enter scores'!$B872-'2. Enter scores'!S872,"")</f>
        <v/>
      </c>
      <c r="U868" s="125" t="str">
        <f>IF('2. Enter scores'!T872&lt;&gt;"",'2. Enter scores'!$B872-'2. Enter scores'!T872,"")</f>
        <v/>
      </c>
      <c r="V868" s="125" t="str">
        <f>IF('2. Enter scores'!U872&lt;&gt;"",'2. Enter scores'!$B872-'2. Enter scores'!U872,"")</f>
        <v/>
      </c>
      <c r="W868" s="125" t="str">
        <f>IF('2. Enter scores'!V872&lt;&gt;"",'2. Enter scores'!$B872-'2. Enter scores'!V872,"")</f>
        <v/>
      </c>
      <c r="X868" s="125" t="str">
        <f>IF('2. Enter scores'!W872&lt;&gt;"",'2. Enter scores'!$B872-'2. Enter scores'!W872,"")</f>
        <v/>
      </c>
      <c r="Y868" s="125" t="str">
        <f>IF('2. Enter scores'!X872&lt;&gt;"",'2. Enter scores'!$B872-'2. Enter scores'!X872,"")</f>
        <v/>
      </c>
      <c r="Z868" s="125" t="str">
        <f>IF('2. Enter scores'!Y872&lt;&gt;"",'2. Enter scores'!$B872-'2. Enter scores'!Y872,"")</f>
        <v/>
      </c>
      <c r="AA868" s="125" t="str">
        <f>IF('2. Enter scores'!Z872&lt;&gt;"",'2. Enter scores'!$B872-'2. Enter scores'!Z872,"")</f>
        <v/>
      </c>
      <c r="AB868" s="125" t="str">
        <f>IF('2. Enter scores'!AA872&lt;&gt;"",'2. Enter scores'!$B872-'2. Enter scores'!AA872,"")</f>
        <v/>
      </c>
      <c r="AC868" s="125" t="str">
        <f>IF('2. Enter scores'!AB872&lt;&gt;"",'2. Enter scores'!$B872-'2. Enter scores'!AB872,"")</f>
        <v/>
      </c>
      <c r="AD868" s="125" t="str">
        <f>IF('2. Enter scores'!AC872&lt;&gt;"",'2. Enter scores'!$B872-'2. Enter scores'!AC872,"")</f>
        <v/>
      </c>
      <c r="AE868" s="125" t="str">
        <f>IF('2. Enter scores'!AD872&lt;&gt;"",'2. Enter scores'!$B872-'2. Enter scores'!AD872,"")</f>
        <v/>
      </c>
      <c r="AF868" s="125" t="str">
        <f>IF('2. Enter scores'!AE872&lt;&gt;"",'2. Enter scores'!$B872-'2. Enter scores'!AE872,"")</f>
        <v/>
      </c>
      <c r="AG868" s="125" t="str">
        <f>IF('2. Enter scores'!AF872&lt;&gt;"",'2. Enter scores'!$B872-'2. Enter scores'!AF872,"")</f>
        <v/>
      </c>
      <c r="AH868" s="125" t="str">
        <f>IF('2. Enter scores'!AG872&lt;&gt;"",'2. Enter scores'!$B872-'2. Enter scores'!AG872,"")</f>
        <v/>
      </c>
      <c r="AI868" s="125" t="str">
        <f>IF('2. Enter scores'!AH872&lt;&gt;"",'2. Enter scores'!$B872-'2. Enter scores'!AH872,"")</f>
        <v/>
      </c>
      <c r="AJ868" s="125" t="str">
        <f>IF('2. Enter scores'!AI872&lt;&gt;"",'2. Enter scores'!$B872-'2. Enter scores'!AI872,"")</f>
        <v/>
      </c>
      <c r="AK868" s="125" t="str">
        <f>IF('2. Enter scores'!AJ872&lt;&gt;"",'2. Enter scores'!$B872-'2. Enter scores'!AJ872,"")</f>
        <v/>
      </c>
      <c r="AL868" s="125" t="str">
        <f>IF('2. Enter scores'!AK872&lt;&gt;"",'2. Enter scores'!$B872-'2. Enter scores'!AK872,"")</f>
        <v/>
      </c>
      <c r="AM868" s="125" t="str">
        <f>IF('2. Enter scores'!AL872&lt;&gt;"",'2. Enter scores'!$B872-'2. Enter scores'!AL872,"")</f>
        <v/>
      </c>
      <c r="AN868" s="125" t="str">
        <f>IF('2. Enter scores'!AM872&lt;&gt;"",'2. Enter scores'!$B872-'2. Enter scores'!AM872,"")</f>
        <v/>
      </c>
      <c r="AO868" s="125" t="str">
        <f>IF('2. Enter scores'!AN872&lt;&gt;"",'2. Enter scores'!$B872-'2. Enter scores'!AN872,"")</f>
        <v/>
      </c>
      <c r="AP868" s="125" t="str">
        <f>IF('2. Enter scores'!AO872&lt;&gt;"",'2. Enter scores'!$B872-'2. Enter scores'!AO872,"")</f>
        <v/>
      </c>
      <c r="AQ868" s="125" t="str">
        <f>IF('2. Enter scores'!AP872&lt;&gt;"",'2. Enter scores'!$B872-'2. Enter scores'!AP872,"")</f>
        <v/>
      </c>
      <c r="AR868" s="125" t="str">
        <f>IF('2. Enter scores'!AQ872&lt;&gt;"",'2. Enter scores'!$B872-'2. Enter scores'!AQ872,"")</f>
        <v/>
      </c>
      <c r="AS868" s="125" t="str">
        <f>IF('2. Enter scores'!AR872&lt;&gt;"",'2. Enter scores'!$B872-'2. Enter scores'!AR872,"")</f>
        <v/>
      </c>
      <c r="AT868" s="125" t="str">
        <f>IF('2. Enter scores'!AS872&lt;&gt;"",'2. Enter scores'!$B872-'2. Enter scores'!AS872,"")</f>
        <v/>
      </c>
      <c r="AU868" s="125" t="str">
        <f>IF('2. Enter scores'!AT872&lt;&gt;"",'2. Enter scores'!$B872-'2. Enter scores'!AT872,"")</f>
        <v/>
      </c>
      <c r="AV868" s="125" t="str">
        <f>IF('2. Enter scores'!AU872&lt;&gt;"",'2. Enter scores'!$B872-'2. Enter scores'!AU872,"")</f>
        <v/>
      </c>
      <c r="AW868" s="125" t="str">
        <f>IF('2. Enter scores'!AV872&lt;&gt;"",'2. Enter scores'!$B872-'2. Enter scores'!AV872,"")</f>
        <v/>
      </c>
      <c r="AX868" s="125" t="str">
        <f>IF('2. Enter scores'!AW872&lt;&gt;"",'2. Enter scores'!$B872-'2. Enter scores'!AW872,"")</f>
        <v/>
      </c>
      <c r="AY868" s="125" t="str">
        <f>IF('2. Enter scores'!AX872&lt;&gt;"",'2. Enter scores'!$B872-'2. Enter scores'!AX872,"")</f>
        <v/>
      </c>
      <c r="AZ868" s="125" t="str">
        <f>IF('2. Enter scores'!AY872&lt;&gt;"",'2. Enter scores'!$B872-'2. Enter scores'!AY872,"")</f>
        <v/>
      </c>
      <c r="BA868" s="125" t="str">
        <f>IF('2. Enter scores'!AZ872&lt;&gt;"",'2. Enter scores'!$B872-'2. Enter scores'!AZ872,"")</f>
        <v/>
      </c>
      <c r="BB868" s="125" t="str">
        <f>IF('2. Enter scores'!BA872&lt;&gt;"",'2. Enter scores'!$B872-'2. Enter scores'!BA872,"")</f>
        <v/>
      </c>
      <c r="BC868" s="125" t="str">
        <f>IF('2. Enter scores'!BB872&lt;&gt;"",'2. Enter scores'!$B872-'2. Enter scores'!BB872,"")</f>
        <v/>
      </c>
      <c r="BD868" s="125" t="str">
        <f>IF('2. Enter scores'!BC872&lt;&gt;"",'2. Enter scores'!$B872-'2. Enter scores'!BC872,"")</f>
        <v/>
      </c>
      <c r="BE868" s="125" t="str">
        <f>IF('2. Enter scores'!BD872&lt;&gt;"",'2. Enter scores'!$B872-'2. Enter scores'!BD872,"")</f>
        <v/>
      </c>
      <c r="BF868" s="125" t="str">
        <f>IF('2. Enter scores'!BE872&lt;&gt;"",'2. Enter scores'!$B872-'2. Enter scores'!BE872,"")</f>
        <v/>
      </c>
      <c r="BG868" s="125" t="str">
        <f>IF('2. Enter scores'!BF872&lt;&gt;"",'2. Enter scores'!$B872-'2. Enter scores'!BF872,"")</f>
        <v/>
      </c>
      <c r="BH868" s="125" t="str">
        <f>IF('2. Enter scores'!BG872&lt;&gt;"",'2. Enter scores'!$B872-'2. Enter scores'!BG872,"")</f>
        <v/>
      </c>
      <c r="BI868" s="125" t="str">
        <f>IF('2. Enter scores'!BH872&lt;&gt;"",'2. Enter scores'!$B872-'2. Enter scores'!BH872,"")</f>
        <v/>
      </c>
      <c r="BJ868" s="125" t="str">
        <f>IF('2. Enter scores'!BI872&lt;&gt;"",'2. Enter scores'!$B872-'2. Enter scores'!BI872,"")</f>
        <v/>
      </c>
      <c r="BK868" s="125" t="str">
        <f>IF('2. Enter scores'!BJ872&lt;&gt;"",'2. Enter scores'!$B872-'2. Enter scores'!BJ872,"")</f>
        <v/>
      </c>
      <c r="BL868" s="125" t="str">
        <f>IF('2. Enter scores'!BK872&lt;&gt;"",'2. Enter scores'!$B872-'2. Enter scores'!BK872,"")</f>
        <v/>
      </c>
      <c r="BM868" s="125" t="str">
        <f>IF('2. Enter scores'!BL872&lt;&gt;"",'2. Enter scores'!$B872-'2. Enter scores'!BL872,"")</f>
        <v/>
      </c>
      <c r="BN868" s="125" t="str">
        <f>IF('2. Enter scores'!BM872&lt;&gt;"",'2. Enter scores'!$B872-'2. Enter scores'!BM872,"")</f>
        <v/>
      </c>
      <c r="BO868" s="125" t="str">
        <f>IF('2. Enter scores'!BN872&lt;&gt;"",'2. Enter scores'!$B872-'2. Enter scores'!BN872,"")</f>
        <v/>
      </c>
      <c r="BP868" s="108">
        <v>1000</v>
      </c>
    </row>
    <row r="869" spans="2:68" x14ac:dyDescent="0.35">
      <c r="B869" s="125" t="str">
        <f>IF('2. Enter scores'!A873&lt;&gt;"",'2. Enter scores'!A873,"")</f>
        <v/>
      </c>
      <c r="H869" s="125" t="str">
        <f>IF('2. Enter scores'!G873&lt;&gt;"",'2. Enter scores'!$B873-'2. Enter scores'!G873,"")</f>
        <v/>
      </c>
      <c r="I869" s="125" t="str">
        <f>IF('2. Enter scores'!H873&lt;&gt;"",'2. Enter scores'!$B873-'2. Enter scores'!H873,"")</f>
        <v/>
      </c>
      <c r="J869" s="125" t="str">
        <f>IF('2. Enter scores'!I873&lt;&gt;"",'2. Enter scores'!$B873-'2. Enter scores'!I873,"")</f>
        <v/>
      </c>
      <c r="K869" s="125" t="str">
        <f>IF('2. Enter scores'!J873&lt;&gt;"",'2. Enter scores'!$B873-'2. Enter scores'!J873,"")</f>
        <v/>
      </c>
      <c r="L869" s="125" t="str">
        <f>IF('2. Enter scores'!K873&lt;&gt;"",'2. Enter scores'!$B873-'2. Enter scores'!K873,"")</f>
        <v/>
      </c>
      <c r="M869" s="125" t="str">
        <f>IF('2. Enter scores'!L873&lt;&gt;"",'2. Enter scores'!$B873-'2. Enter scores'!L873,"")</f>
        <v/>
      </c>
      <c r="N869" s="125" t="str">
        <f>IF('2. Enter scores'!M873&lt;&gt;"",'2. Enter scores'!$B873-'2. Enter scores'!M873,"")</f>
        <v/>
      </c>
      <c r="O869" s="125" t="str">
        <f>IF('2. Enter scores'!N873&lt;&gt;"",'2. Enter scores'!$B873-'2. Enter scores'!N873,"")</f>
        <v/>
      </c>
      <c r="P869" s="125" t="str">
        <f>IF('2. Enter scores'!O873&lt;&gt;"",'2. Enter scores'!$B873-'2. Enter scores'!O873,"")</f>
        <v/>
      </c>
      <c r="Q869" s="125" t="str">
        <f>IF('2. Enter scores'!P873&lt;&gt;"",'2. Enter scores'!$B873-'2. Enter scores'!P873,"")</f>
        <v/>
      </c>
      <c r="R869" s="125" t="str">
        <f>IF('2. Enter scores'!Q873&lt;&gt;"",'2. Enter scores'!$B873-'2. Enter scores'!Q873,"")</f>
        <v/>
      </c>
      <c r="S869" s="125" t="str">
        <f>IF('2. Enter scores'!R873&lt;&gt;"",'2. Enter scores'!$B873-'2. Enter scores'!R873,"")</f>
        <v/>
      </c>
      <c r="T869" s="125" t="str">
        <f>IF('2. Enter scores'!S873&lt;&gt;"",'2. Enter scores'!$B873-'2. Enter scores'!S873,"")</f>
        <v/>
      </c>
      <c r="U869" s="125" t="str">
        <f>IF('2. Enter scores'!T873&lt;&gt;"",'2. Enter scores'!$B873-'2. Enter scores'!T873,"")</f>
        <v/>
      </c>
      <c r="V869" s="125" t="str">
        <f>IF('2. Enter scores'!U873&lt;&gt;"",'2. Enter scores'!$B873-'2. Enter scores'!U873,"")</f>
        <v/>
      </c>
      <c r="W869" s="125" t="str">
        <f>IF('2. Enter scores'!V873&lt;&gt;"",'2. Enter scores'!$B873-'2. Enter scores'!V873,"")</f>
        <v/>
      </c>
      <c r="X869" s="125" t="str">
        <f>IF('2. Enter scores'!W873&lt;&gt;"",'2. Enter scores'!$B873-'2. Enter scores'!W873,"")</f>
        <v/>
      </c>
      <c r="Y869" s="125" t="str">
        <f>IF('2. Enter scores'!X873&lt;&gt;"",'2. Enter scores'!$B873-'2. Enter scores'!X873,"")</f>
        <v/>
      </c>
      <c r="Z869" s="125" t="str">
        <f>IF('2. Enter scores'!Y873&lt;&gt;"",'2. Enter scores'!$B873-'2. Enter scores'!Y873,"")</f>
        <v/>
      </c>
      <c r="AA869" s="125" t="str">
        <f>IF('2. Enter scores'!Z873&lt;&gt;"",'2. Enter scores'!$B873-'2. Enter scores'!Z873,"")</f>
        <v/>
      </c>
      <c r="AB869" s="125" t="str">
        <f>IF('2. Enter scores'!AA873&lt;&gt;"",'2. Enter scores'!$B873-'2. Enter scores'!AA873,"")</f>
        <v/>
      </c>
      <c r="AC869" s="125" t="str">
        <f>IF('2. Enter scores'!AB873&lt;&gt;"",'2. Enter scores'!$B873-'2. Enter scores'!AB873,"")</f>
        <v/>
      </c>
      <c r="AD869" s="125" t="str">
        <f>IF('2. Enter scores'!AC873&lt;&gt;"",'2. Enter scores'!$B873-'2. Enter scores'!AC873,"")</f>
        <v/>
      </c>
      <c r="AE869" s="125" t="str">
        <f>IF('2. Enter scores'!AD873&lt;&gt;"",'2. Enter scores'!$B873-'2. Enter scores'!AD873,"")</f>
        <v/>
      </c>
      <c r="AF869" s="125" t="str">
        <f>IF('2. Enter scores'!AE873&lt;&gt;"",'2. Enter scores'!$B873-'2. Enter scores'!AE873,"")</f>
        <v/>
      </c>
      <c r="AG869" s="125" t="str">
        <f>IF('2. Enter scores'!AF873&lt;&gt;"",'2. Enter scores'!$B873-'2. Enter scores'!AF873,"")</f>
        <v/>
      </c>
      <c r="AH869" s="125" t="str">
        <f>IF('2. Enter scores'!AG873&lt;&gt;"",'2. Enter scores'!$B873-'2. Enter scores'!AG873,"")</f>
        <v/>
      </c>
      <c r="AI869" s="125" t="str">
        <f>IF('2. Enter scores'!AH873&lt;&gt;"",'2. Enter scores'!$B873-'2. Enter scores'!AH873,"")</f>
        <v/>
      </c>
      <c r="AJ869" s="125" t="str">
        <f>IF('2. Enter scores'!AI873&lt;&gt;"",'2. Enter scores'!$B873-'2. Enter scores'!AI873,"")</f>
        <v/>
      </c>
      <c r="AK869" s="125" t="str">
        <f>IF('2. Enter scores'!AJ873&lt;&gt;"",'2. Enter scores'!$B873-'2. Enter scores'!AJ873,"")</f>
        <v/>
      </c>
      <c r="AL869" s="125" t="str">
        <f>IF('2. Enter scores'!AK873&lt;&gt;"",'2. Enter scores'!$B873-'2. Enter scores'!AK873,"")</f>
        <v/>
      </c>
      <c r="AM869" s="125" t="str">
        <f>IF('2. Enter scores'!AL873&lt;&gt;"",'2. Enter scores'!$B873-'2. Enter scores'!AL873,"")</f>
        <v/>
      </c>
      <c r="AN869" s="125" t="str">
        <f>IF('2. Enter scores'!AM873&lt;&gt;"",'2. Enter scores'!$B873-'2. Enter scores'!AM873,"")</f>
        <v/>
      </c>
      <c r="AO869" s="125" t="str">
        <f>IF('2. Enter scores'!AN873&lt;&gt;"",'2. Enter scores'!$B873-'2. Enter scores'!AN873,"")</f>
        <v/>
      </c>
      <c r="AP869" s="125" t="str">
        <f>IF('2. Enter scores'!AO873&lt;&gt;"",'2. Enter scores'!$B873-'2. Enter scores'!AO873,"")</f>
        <v/>
      </c>
      <c r="AQ869" s="125" t="str">
        <f>IF('2. Enter scores'!AP873&lt;&gt;"",'2. Enter scores'!$B873-'2. Enter scores'!AP873,"")</f>
        <v/>
      </c>
      <c r="AR869" s="125" t="str">
        <f>IF('2. Enter scores'!AQ873&lt;&gt;"",'2. Enter scores'!$B873-'2. Enter scores'!AQ873,"")</f>
        <v/>
      </c>
      <c r="AS869" s="125" t="str">
        <f>IF('2. Enter scores'!AR873&lt;&gt;"",'2. Enter scores'!$B873-'2. Enter scores'!AR873,"")</f>
        <v/>
      </c>
      <c r="AT869" s="125" t="str">
        <f>IF('2. Enter scores'!AS873&lt;&gt;"",'2. Enter scores'!$B873-'2. Enter scores'!AS873,"")</f>
        <v/>
      </c>
      <c r="AU869" s="125" t="str">
        <f>IF('2. Enter scores'!AT873&lt;&gt;"",'2. Enter scores'!$B873-'2. Enter scores'!AT873,"")</f>
        <v/>
      </c>
      <c r="AV869" s="125" t="str">
        <f>IF('2. Enter scores'!AU873&lt;&gt;"",'2. Enter scores'!$B873-'2. Enter scores'!AU873,"")</f>
        <v/>
      </c>
      <c r="AW869" s="125" t="str">
        <f>IF('2. Enter scores'!AV873&lt;&gt;"",'2. Enter scores'!$B873-'2. Enter scores'!AV873,"")</f>
        <v/>
      </c>
      <c r="AX869" s="125" t="str">
        <f>IF('2. Enter scores'!AW873&lt;&gt;"",'2. Enter scores'!$B873-'2. Enter scores'!AW873,"")</f>
        <v/>
      </c>
      <c r="AY869" s="125" t="str">
        <f>IF('2. Enter scores'!AX873&lt;&gt;"",'2. Enter scores'!$B873-'2. Enter scores'!AX873,"")</f>
        <v/>
      </c>
      <c r="AZ869" s="125" t="str">
        <f>IF('2. Enter scores'!AY873&lt;&gt;"",'2. Enter scores'!$B873-'2. Enter scores'!AY873,"")</f>
        <v/>
      </c>
      <c r="BA869" s="125" t="str">
        <f>IF('2. Enter scores'!AZ873&lt;&gt;"",'2. Enter scores'!$B873-'2. Enter scores'!AZ873,"")</f>
        <v/>
      </c>
      <c r="BB869" s="125" t="str">
        <f>IF('2. Enter scores'!BA873&lt;&gt;"",'2. Enter scores'!$B873-'2. Enter scores'!BA873,"")</f>
        <v/>
      </c>
      <c r="BC869" s="125" t="str">
        <f>IF('2. Enter scores'!BB873&lt;&gt;"",'2. Enter scores'!$B873-'2. Enter scores'!BB873,"")</f>
        <v/>
      </c>
      <c r="BD869" s="125" t="str">
        <f>IF('2. Enter scores'!BC873&lt;&gt;"",'2. Enter scores'!$B873-'2. Enter scores'!BC873,"")</f>
        <v/>
      </c>
      <c r="BE869" s="125" t="str">
        <f>IF('2. Enter scores'!BD873&lt;&gt;"",'2. Enter scores'!$B873-'2. Enter scores'!BD873,"")</f>
        <v/>
      </c>
      <c r="BF869" s="125" t="str">
        <f>IF('2. Enter scores'!BE873&lt;&gt;"",'2. Enter scores'!$B873-'2. Enter scores'!BE873,"")</f>
        <v/>
      </c>
      <c r="BG869" s="125" t="str">
        <f>IF('2. Enter scores'!BF873&lt;&gt;"",'2. Enter scores'!$B873-'2. Enter scores'!BF873,"")</f>
        <v/>
      </c>
      <c r="BH869" s="125" t="str">
        <f>IF('2. Enter scores'!BG873&lt;&gt;"",'2. Enter scores'!$B873-'2. Enter scores'!BG873,"")</f>
        <v/>
      </c>
      <c r="BI869" s="125" t="str">
        <f>IF('2. Enter scores'!BH873&lt;&gt;"",'2. Enter scores'!$B873-'2. Enter scores'!BH873,"")</f>
        <v/>
      </c>
      <c r="BJ869" s="125" t="str">
        <f>IF('2. Enter scores'!BI873&lt;&gt;"",'2. Enter scores'!$B873-'2. Enter scores'!BI873,"")</f>
        <v/>
      </c>
      <c r="BK869" s="125" t="str">
        <f>IF('2. Enter scores'!BJ873&lt;&gt;"",'2. Enter scores'!$B873-'2. Enter scores'!BJ873,"")</f>
        <v/>
      </c>
      <c r="BL869" s="125" t="str">
        <f>IF('2. Enter scores'!BK873&lt;&gt;"",'2. Enter scores'!$B873-'2. Enter scores'!BK873,"")</f>
        <v/>
      </c>
      <c r="BM869" s="125" t="str">
        <f>IF('2. Enter scores'!BL873&lt;&gt;"",'2. Enter scores'!$B873-'2. Enter scores'!BL873,"")</f>
        <v/>
      </c>
      <c r="BN869" s="125" t="str">
        <f>IF('2. Enter scores'!BM873&lt;&gt;"",'2. Enter scores'!$B873-'2. Enter scores'!BM873,"")</f>
        <v/>
      </c>
      <c r="BO869" s="125" t="str">
        <f>IF('2. Enter scores'!BN873&lt;&gt;"",'2. Enter scores'!$B873-'2. Enter scores'!BN873,"")</f>
        <v/>
      </c>
      <c r="BP869" s="108">
        <v>1000</v>
      </c>
    </row>
    <row r="870" spans="2:68" x14ac:dyDescent="0.35">
      <c r="B870" s="125" t="str">
        <f>IF('2. Enter scores'!A874&lt;&gt;"",'2. Enter scores'!A874,"")</f>
        <v/>
      </c>
      <c r="H870" s="125" t="str">
        <f>IF('2. Enter scores'!G874&lt;&gt;"",'2. Enter scores'!$B874-'2. Enter scores'!G874,"")</f>
        <v/>
      </c>
      <c r="I870" s="125" t="str">
        <f>IF('2. Enter scores'!H874&lt;&gt;"",'2. Enter scores'!$B874-'2. Enter scores'!H874,"")</f>
        <v/>
      </c>
      <c r="J870" s="125" t="str">
        <f>IF('2. Enter scores'!I874&lt;&gt;"",'2. Enter scores'!$B874-'2. Enter scores'!I874,"")</f>
        <v/>
      </c>
      <c r="K870" s="125" t="str">
        <f>IF('2. Enter scores'!J874&lt;&gt;"",'2. Enter scores'!$B874-'2. Enter scores'!J874,"")</f>
        <v/>
      </c>
      <c r="L870" s="125" t="str">
        <f>IF('2. Enter scores'!K874&lt;&gt;"",'2. Enter scores'!$B874-'2. Enter scores'!K874,"")</f>
        <v/>
      </c>
      <c r="M870" s="125" t="str">
        <f>IF('2. Enter scores'!L874&lt;&gt;"",'2. Enter scores'!$B874-'2. Enter scores'!L874,"")</f>
        <v/>
      </c>
      <c r="N870" s="125" t="str">
        <f>IF('2. Enter scores'!M874&lt;&gt;"",'2. Enter scores'!$B874-'2. Enter scores'!M874,"")</f>
        <v/>
      </c>
      <c r="O870" s="125" t="str">
        <f>IF('2. Enter scores'!N874&lt;&gt;"",'2. Enter scores'!$B874-'2. Enter scores'!N874,"")</f>
        <v/>
      </c>
      <c r="P870" s="125" t="str">
        <f>IF('2. Enter scores'!O874&lt;&gt;"",'2. Enter scores'!$B874-'2. Enter scores'!O874,"")</f>
        <v/>
      </c>
      <c r="Q870" s="125" t="str">
        <f>IF('2. Enter scores'!P874&lt;&gt;"",'2. Enter scores'!$B874-'2. Enter scores'!P874,"")</f>
        <v/>
      </c>
      <c r="R870" s="125" t="str">
        <f>IF('2. Enter scores'!Q874&lt;&gt;"",'2. Enter scores'!$B874-'2. Enter scores'!Q874,"")</f>
        <v/>
      </c>
      <c r="S870" s="125" t="str">
        <f>IF('2. Enter scores'!R874&lt;&gt;"",'2. Enter scores'!$B874-'2. Enter scores'!R874,"")</f>
        <v/>
      </c>
      <c r="T870" s="125" t="str">
        <f>IF('2. Enter scores'!S874&lt;&gt;"",'2. Enter scores'!$B874-'2. Enter scores'!S874,"")</f>
        <v/>
      </c>
      <c r="U870" s="125" t="str">
        <f>IF('2. Enter scores'!T874&lt;&gt;"",'2. Enter scores'!$B874-'2. Enter scores'!T874,"")</f>
        <v/>
      </c>
      <c r="V870" s="125" t="str">
        <f>IF('2. Enter scores'!U874&lt;&gt;"",'2. Enter scores'!$B874-'2. Enter scores'!U874,"")</f>
        <v/>
      </c>
      <c r="W870" s="125" t="str">
        <f>IF('2. Enter scores'!V874&lt;&gt;"",'2. Enter scores'!$B874-'2. Enter scores'!V874,"")</f>
        <v/>
      </c>
      <c r="X870" s="125" t="str">
        <f>IF('2. Enter scores'!W874&lt;&gt;"",'2. Enter scores'!$B874-'2. Enter scores'!W874,"")</f>
        <v/>
      </c>
      <c r="Y870" s="125" t="str">
        <f>IF('2. Enter scores'!X874&lt;&gt;"",'2. Enter scores'!$B874-'2. Enter scores'!X874,"")</f>
        <v/>
      </c>
      <c r="Z870" s="125" t="str">
        <f>IF('2. Enter scores'!Y874&lt;&gt;"",'2. Enter scores'!$B874-'2. Enter scores'!Y874,"")</f>
        <v/>
      </c>
      <c r="AA870" s="125" t="str">
        <f>IF('2. Enter scores'!Z874&lt;&gt;"",'2. Enter scores'!$B874-'2. Enter scores'!Z874,"")</f>
        <v/>
      </c>
      <c r="AB870" s="125" t="str">
        <f>IF('2. Enter scores'!AA874&lt;&gt;"",'2. Enter scores'!$B874-'2. Enter scores'!AA874,"")</f>
        <v/>
      </c>
      <c r="AC870" s="125" t="str">
        <f>IF('2. Enter scores'!AB874&lt;&gt;"",'2. Enter scores'!$B874-'2. Enter scores'!AB874,"")</f>
        <v/>
      </c>
      <c r="AD870" s="125" t="str">
        <f>IF('2. Enter scores'!AC874&lt;&gt;"",'2. Enter scores'!$B874-'2. Enter scores'!AC874,"")</f>
        <v/>
      </c>
      <c r="AE870" s="125" t="str">
        <f>IF('2. Enter scores'!AD874&lt;&gt;"",'2. Enter scores'!$B874-'2. Enter scores'!AD874,"")</f>
        <v/>
      </c>
      <c r="AF870" s="125" t="str">
        <f>IF('2. Enter scores'!AE874&lt;&gt;"",'2. Enter scores'!$B874-'2. Enter scores'!AE874,"")</f>
        <v/>
      </c>
      <c r="AG870" s="125" t="str">
        <f>IF('2. Enter scores'!AF874&lt;&gt;"",'2. Enter scores'!$B874-'2. Enter scores'!AF874,"")</f>
        <v/>
      </c>
      <c r="AH870" s="125" t="str">
        <f>IF('2. Enter scores'!AG874&lt;&gt;"",'2. Enter scores'!$B874-'2. Enter scores'!AG874,"")</f>
        <v/>
      </c>
      <c r="AI870" s="125" t="str">
        <f>IF('2. Enter scores'!AH874&lt;&gt;"",'2. Enter scores'!$B874-'2. Enter scores'!AH874,"")</f>
        <v/>
      </c>
      <c r="AJ870" s="125" t="str">
        <f>IF('2. Enter scores'!AI874&lt;&gt;"",'2. Enter scores'!$B874-'2. Enter scores'!AI874,"")</f>
        <v/>
      </c>
      <c r="AK870" s="125" t="str">
        <f>IF('2. Enter scores'!AJ874&lt;&gt;"",'2. Enter scores'!$B874-'2. Enter scores'!AJ874,"")</f>
        <v/>
      </c>
      <c r="AL870" s="125" t="str">
        <f>IF('2. Enter scores'!AK874&lt;&gt;"",'2. Enter scores'!$B874-'2. Enter scores'!AK874,"")</f>
        <v/>
      </c>
      <c r="AM870" s="125" t="str">
        <f>IF('2. Enter scores'!AL874&lt;&gt;"",'2. Enter scores'!$B874-'2. Enter scores'!AL874,"")</f>
        <v/>
      </c>
      <c r="AN870" s="125" t="str">
        <f>IF('2. Enter scores'!AM874&lt;&gt;"",'2. Enter scores'!$B874-'2. Enter scores'!AM874,"")</f>
        <v/>
      </c>
      <c r="AO870" s="125" t="str">
        <f>IF('2. Enter scores'!AN874&lt;&gt;"",'2. Enter scores'!$B874-'2. Enter scores'!AN874,"")</f>
        <v/>
      </c>
      <c r="AP870" s="125" t="str">
        <f>IF('2. Enter scores'!AO874&lt;&gt;"",'2. Enter scores'!$B874-'2. Enter scores'!AO874,"")</f>
        <v/>
      </c>
      <c r="AQ870" s="125" t="str">
        <f>IF('2. Enter scores'!AP874&lt;&gt;"",'2. Enter scores'!$B874-'2. Enter scores'!AP874,"")</f>
        <v/>
      </c>
      <c r="AR870" s="125" t="str">
        <f>IF('2. Enter scores'!AQ874&lt;&gt;"",'2. Enter scores'!$B874-'2. Enter scores'!AQ874,"")</f>
        <v/>
      </c>
      <c r="AS870" s="125" t="str">
        <f>IF('2. Enter scores'!AR874&lt;&gt;"",'2. Enter scores'!$B874-'2. Enter scores'!AR874,"")</f>
        <v/>
      </c>
      <c r="AT870" s="125" t="str">
        <f>IF('2. Enter scores'!AS874&lt;&gt;"",'2. Enter scores'!$B874-'2. Enter scores'!AS874,"")</f>
        <v/>
      </c>
      <c r="AU870" s="125" t="str">
        <f>IF('2. Enter scores'!AT874&lt;&gt;"",'2. Enter scores'!$B874-'2. Enter scores'!AT874,"")</f>
        <v/>
      </c>
      <c r="AV870" s="125" t="str">
        <f>IF('2. Enter scores'!AU874&lt;&gt;"",'2. Enter scores'!$B874-'2. Enter scores'!AU874,"")</f>
        <v/>
      </c>
      <c r="AW870" s="125" t="str">
        <f>IF('2. Enter scores'!AV874&lt;&gt;"",'2. Enter scores'!$B874-'2. Enter scores'!AV874,"")</f>
        <v/>
      </c>
      <c r="AX870" s="125" t="str">
        <f>IF('2. Enter scores'!AW874&lt;&gt;"",'2. Enter scores'!$B874-'2. Enter scores'!AW874,"")</f>
        <v/>
      </c>
      <c r="AY870" s="125" t="str">
        <f>IF('2. Enter scores'!AX874&lt;&gt;"",'2. Enter scores'!$B874-'2. Enter scores'!AX874,"")</f>
        <v/>
      </c>
      <c r="AZ870" s="125" t="str">
        <f>IF('2. Enter scores'!AY874&lt;&gt;"",'2. Enter scores'!$B874-'2. Enter scores'!AY874,"")</f>
        <v/>
      </c>
      <c r="BA870" s="125" t="str">
        <f>IF('2. Enter scores'!AZ874&lt;&gt;"",'2. Enter scores'!$B874-'2. Enter scores'!AZ874,"")</f>
        <v/>
      </c>
      <c r="BB870" s="125" t="str">
        <f>IF('2. Enter scores'!BA874&lt;&gt;"",'2. Enter scores'!$B874-'2. Enter scores'!BA874,"")</f>
        <v/>
      </c>
      <c r="BC870" s="125" t="str">
        <f>IF('2. Enter scores'!BB874&lt;&gt;"",'2. Enter scores'!$B874-'2. Enter scores'!BB874,"")</f>
        <v/>
      </c>
      <c r="BD870" s="125" t="str">
        <f>IF('2. Enter scores'!BC874&lt;&gt;"",'2. Enter scores'!$B874-'2. Enter scores'!BC874,"")</f>
        <v/>
      </c>
      <c r="BE870" s="125" t="str">
        <f>IF('2. Enter scores'!BD874&lt;&gt;"",'2. Enter scores'!$B874-'2. Enter scores'!BD874,"")</f>
        <v/>
      </c>
      <c r="BF870" s="125" t="str">
        <f>IF('2. Enter scores'!BE874&lt;&gt;"",'2. Enter scores'!$B874-'2. Enter scores'!BE874,"")</f>
        <v/>
      </c>
      <c r="BG870" s="125" t="str">
        <f>IF('2. Enter scores'!BF874&lt;&gt;"",'2. Enter scores'!$B874-'2. Enter scores'!BF874,"")</f>
        <v/>
      </c>
      <c r="BH870" s="125" t="str">
        <f>IF('2. Enter scores'!BG874&lt;&gt;"",'2. Enter scores'!$B874-'2. Enter scores'!BG874,"")</f>
        <v/>
      </c>
      <c r="BI870" s="125" t="str">
        <f>IF('2. Enter scores'!BH874&lt;&gt;"",'2. Enter scores'!$B874-'2. Enter scores'!BH874,"")</f>
        <v/>
      </c>
      <c r="BJ870" s="125" t="str">
        <f>IF('2. Enter scores'!BI874&lt;&gt;"",'2. Enter scores'!$B874-'2. Enter scores'!BI874,"")</f>
        <v/>
      </c>
      <c r="BK870" s="125" t="str">
        <f>IF('2. Enter scores'!BJ874&lt;&gt;"",'2. Enter scores'!$B874-'2. Enter scores'!BJ874,"")</f>
        <v/>
      </c>
      <c r="BL870" s="125" t="str">
        <f>IF('2. Enter scores'!BK874&lt;&gt;"",'2. Enter scores'!$B874-'2. Enter scores'!BK874,"")</f>
        <v/>
      </c>
      <c r="BM870" s="125" t="str">
        <f>IF('2. Enter scores'!BL874&lt;&gt;"",'2. Enter scores'!$B874-'2. Enter scores'!BL874,"")</f>
        <v/>
      </c>
      <c r="BN870" s="125" t="str">
        <f>IF('2. Enter scores'!BM874&lt;&gt;"",'2. Enter scores'!$B874-'2. Enter scores'!BM874,"")</f>
        <v/>
      </c>
      <c r="BO870" s="125" t="str">
        <f>IF('2. Enter scores'!BN874&lt;&gt;"",'2. Enter scores'!$B874-'2. Enter scores'!BN874,"")</f>
        <v/>
      </c>
      <c r="BP870" s="108">
        <v>1000</v>
      </c>
    </row>
    <row r="871" spans="2:68" x14ac:dyDescent="0.35">
      <c r="B871" s="125" t="str">
        <f>IF('2. Enter scores'!A875&lt;&gt;"",'2. Enter scores'!A875,"")</f>
        <v/>
      </c>
      <c r="H871" s="125" t="str">
        <f>IF('2. Enter scores'!G875&lt;&gt;"",'2. Enter scores'!$B875-'2. Enter scores'!G875,"")</f>
        <v/>
      </c>
      <c r="I871" s="125" t="str">
        <f>IF('2. Enter scores'!H875&lt;&gt;"",'2. Enter scores'!$B875-'2. Enter scores'!H875,"")</f>
        <v/>
      </c>
      <c r="J871" s="125" t="str">
        <f>IF('2. Enter scores'!I875&lt;&gt;"",'2. Enter scores'!$B875-'2. Enter scores'!I875,"")</f>
        <v/>
      </c>
      <c r="K871" s="125" t="str">
        <f>IF('2. Enter scores'!J875&lt;&gt;"",'2. Enter scores'!$B875-'2. Enter scores'!J875,"")</f>
        <v/>
      </c>
      <c r="L871" s="125" t="str">
        <f>IF('2. Enter scores'!K875&lt;&gt;"",'2. Enter scores'!$B875-'2. Enter scores'!K875,"")</f>
        <v/>
      </c>
      <c r="M871" s="125" t="str">
        <f>IF('2. Enter scores'!L875&lt;&gt;"",'2. Enter scores'!$B875-'2. Enter scores'!L875,"")</f>
        <v/>
      </c>
      <c r="N871" s="125" t="str">
        <f>IF('2. Enter scores'!M875&lt;&gt;"",'2. Enter scores'!$B875-'2. Enter scores'!M875,"")</f>
        <v/>
      </c>
      <c r="O871" s="125" t="str">
        <f>IF('2. Enter scores'!N875&lt;&gt;"",'2. Enter scores'!$B875-'2. Enter scores'!N875,"")</f>
        <v/>
      </c>
      <c r="P871" s="125" t="str">
        <f>IF('2. Enter scores'!O875&lt;&gt;"",'2. Enter scores'!$B875-'2. Enter scores'!O875,"")</f>
        <v/>
      </c>
      <c r="Q871" s="125" t="str">
        <f>IF('2. Enter scores'!P875&lt;&gt;"",'2. Enter scores'!$B875-'2. Enter scores'!P875,"")</f>
        <v/>
      </c>
      <c r="R871" s="125" t="str">
        <f>IF('2. Enter scores'!Q875&lt;&gt;"",'2. Enter scores'!$B875-'2. Enter scores'!Q875,"")</f>
        <v/>
      </c>
      <c r="S871" s="125" t="str">
        <f>IF('2. Enter scores'!R875&lt;&gt;"",'2. Enter scores'!$B875-'2. Enter scores'!R875,"")</f>
        <v/>
      </c>
      <c r="T871" s="125" t="str">
        <f>IF('2. Enter scores'!S875&lt;&gt;"",'2. Enter scores'!$B875-'2. Enter scores'!S875,"")</f>
        <v/>
      </c>
      <c r="U871" s="125" t="str">
        <f>IF('2. Enter scores'!T875&lt;&gt;"",'2. Enter scores'!$B875-'2. Enter scores'!T875,"")</f>
        <v/>
      </c>
      <c r="V871" s="125" t="str">
        <f>IF('2. Enter scores'!U875&lt;&gt;"",'2. Enter scores'!$B875-'2. Enter scores'!U875,"")</f>
        <v/>
      </c>
      <c r="W871" s="125" t="str">
        <f>IF('2. Enter scores'!V875&lt;&gt;"",'2. Enter scores'!$B875-'2. Enter scores'!V875,"")</f>
        <v/>
      </c>
      <c r="X871" s="125" t="str">
        <f>IF('2. Enter scores'!W875&lt;&gt;"",'2. Enter scores'!$B875-'2. Enter scores'!W875,"")</f>
        <v/>
      </c>
      <c r="Y871" s="125" t="str">
        <f>IF('2. Enter scores'!X875&lt;&gt;"",'2. Enter scores'!$B875-'2. Enter scores'!X875,"")</f>
        <v/>
      </c>
      <c r="Z871" s="125" t="str">
        <f>IF('2. Enter scores'!Y875&lt;&gt;"",'2. Enter scores'!$B875-'2. Enter scores'!Y875,"")</f>
        <v/>
      </c>
      <c r="AA871" s="125" t="str">
        <f>IF('2. Enter scores'!Z875&lt;&gt;"",'2. Enter scores'!$B875-'2. Enter scores'!Z875,"")</f>
        <v/>
      </c>
      <c r="AB871" s="125" t="str">
        <f>IF('2. Enter scores'!AA875&lt;&gt;"",'2. Enter scores'!$B875-'2. Enter scores'!AA875,"")</f>
        <v/>
      </c>
      <c r="AC871" s="125" t="str">
        <f>IF('2. Enter scores'!AB875&lt;&gt;"",'2. Enter scores'!$B875-'2. Enter scores'!AB875,"")</f>
        <v/>
      </c>
      <c r="AD871" s="125" t="str">
        <f>IF('2. Enter scores'!AC875&lt;&gt;"",'2. Enter scores'!$B875-'2. Enter scores'!AC875,"")</f>
        <v/>
      </c>
      <c r="AE871" s="125" t="str">
        <f>IF('2. Enter scores'!AD875&lt;&gt;"",'2. Enter scores'!$B875-'2. Enter scores'!AD875,"")</f>
        <v/>
      </c>
      <c r="AF871" s="125" t="str">
        <f>IF('2. Enter scores'!AE875&lt;&gt;"",'2. Enter scores'!$B875-'2. Enter scores'!AE875,"")</f>
        <v/>
      </c>
      <c r="AG871" s="125" t="str">
        <f>IF('2. Enter scores'!AF875&lt;&gt;"",'2. Enter scores'!$B875-'2. Enter scores'!AF875,"")</f>
        <v/>
      </c>
      <c r="AH871" s="125" t="str">
        <f>IF('2. Enter scores'!AG875&lt;&gt;"",'2. Enter scores'!$B875-'2. Enter scores'!AG875,"")</f>
        <v/>
      </c>
      <c r="AI871" s="125" t="str">
        <f>IF('2. Enter scores'!AH875&lt;&gt;"",'2. Enter scores'!$B875-'2. Enter scores'!AH875,"")</f>
        <v/>
      </c>
      <c r="AJ871" s="125" t="str">
        <f>IF('2. Enter scores'!AI875&lt;&gt;"",'2. Enter scores'!$B875-'2. Enter scores'!AI875,"")</f>
        <v/>
      </c>
      <c r="AK871" s="125" t="str">
        <f>IF('2. Enter scores'!AJ875&lt;&gt;"",'2. Enter scores'!$B875-'2. Enter scores'!AJ875,"")</f>
        <v/>
      </c>
      <c r="AL871" s="125" t="str">
        <f>IF('2. Enter scores'!AK875&lt;&gt;"",'2. Enter scores'!$B875-'2. Enter scores'!AK875,"")</f>
        <v/>
      </c>
      <c r="AM871" s="125" t="str">
        <f>IF('2. Enter scores'!AL875&lt;&gt;"",'2. Enter scores'!$B875-'2. Enter scores'!AL875,"")</f>
        <v/>
      </c>
      <c r="AN871" s="125" t="str">
        <f>IF('2. Enter scores'!AM875&lt;&gt;"",'2. Enter scores'!$B875-'2. Enter scores'!AM875,"")</f>
        <v/>
      </c>
      <c r="AO871" s="125" t="str">
        <f>IF('2. Enter scores'!AN875&lt;&gt;"",'2. Enter scores'!$B875-'2. Enter scores'!AN875,"")</f>
        <v/>
      </c>
      <c r="AP871" s="125" t="str">
        <f>IF('2. Enter scores'!AO875&lt;&gt;"",'2. Enter scores'!$B875-'2. Enter scores'!AO875,"")</f>
        <v/>
      </c>
      <c r="AQ871" s="125" t="str">
        <f>IF('2. Enter scores'!AP875&lt;&gt;"",'2. Enter scores'!$B875-'2. Enter scores'!AP875,"")</f>
        <v/>
      </c>
      <c r="AR871" s="125" t="str">
        <f>IF('2. Enter scores'!AQ875&lt;&gt;"",'2. Enter scores'!$B875-'2. Enter scores'!AQ875,"")</f>
        <v/>
      </c>
      <c r="AS871" s="125" t="str">
        <f>IF('2. Enter scores'!AR875&lt;&gt;"",'2. Enter scores'!$B875-'2. Enter scores'!AR875,"")</f>
        <v/>
      </c>
      <c r="AT871" s="125" t="str">
        <f>IF('2. Enter scores'!AS875&lt;&gt;"",'2. Enter scores'!$B875-'2. Enter scores'!AS875,"")</f>
        <v/>
      </c>
      <c r="AU871" s="125" t="str">
        <f>IF('2. Enter scores'!AT875&lt;&gt;"",'2. Enter scores'!$B875-'2. Enter scores'!AT875,"")</f>
        <v/>
      </c>
      <c r="AV871" s="125" t="str">
        <f>IF('2. Enter scores'!AU875&lt;&gt;"",'2. Enter scores'!$B875-'2. Enter scores'!AU875,"")</f>
        <v/>
      </c>
      <c r="AW871" s="125" t="str">
        <f>IF('2. Enter scores'!AV875&lt;&gt;"",'2. Enter scores'!$B875-'2. Enter scores'!AV875,"")</f>
        <v/>
      </c>
      <c r="AX871" s="125" t="str">
        <f>IF('2. Enter scores'!AW875&lt;&gt;"",'2. Enter scores'!$B875-'2. Enter scores'!AW875,"")</f>
        <v/>
      </c>
      <c r="AY871" s="125" t="str">
        <f>IF('2. Enter scores'!AX875&lt;&gt;"",'2. Enter scores'!$B875-'2. Enter scores'!AX875,"")</f>
        <v/>
      </c>
      <c r="AZ871" s="125" t="str">
        <f>IF('2. Enter scores'!AY875&lt;&gt;"",'2. Enter scores'!$B875-'2. Enter scores'!AY875,"")</f>
        <v/>
      </c>
      <c r="BA871" s="125" t="str">
        <f>IF('2. Enter scores'!AZ875&lt;&gt;"",'2. Enter scores'!$B875-'2. Enter scores'!AZ875,"")</f>
        <v/>
      </c>
      <c r="BB871" s="125" t="str">
        <f>IF('2. Enter scores'!BA875&lt;&gt;"",'2. Enter scores'!$B875-'2. Enter scores'!BA875,"")</f>
        <v/>
      </c>
      <c r="BC871" s="125" t="str">
        <f>IF('2. Enter scores'!BB875&lt;&gt;"",'2. Enter scores'!$B875-'2. Enter scores'!BB875,"")</f>
        <v/>
      </c>
      <c r="BD871" s="125" t="str">
        <f>IF('2. Enter scores'!BC875&lt;&gt;"",'2. Enter scores'!$B875-'2. Enter scores'!BC875,"")</f>
        <v/>
      </c>
      <c r="BE871" s="125" t="str">
        <f>IF('2. Enter scores'!BD875&lt;&gt;"",'2. Enter scores'!$B875-'2. Enter scores'!BD875,"")</f>
        <v/>
      </c>
      <c r="BF871" s="125" t="str">
        <f>IF('2. Enter scores'!BE875&lt;&gt;"",'2. Enter scores'!$B875-'2. Enter scores'!BE875,"")</f>
        <v/>
      </c>
      <c r="BG871" s="125" t="str">
        <f>IF('2. Enter scores'!BF875&lt;&gt;"",'2. Enter scores'!$B875-'2. Enter scores'!BF875,"")</f>
        <v/>
      </c>
      <c r="BH871" s="125" t="str">
        <f>IF('2. Enter scores'!BG875&lt;&gt;"",'2. Enter scores'!$B875-'2. Enter scores'!BG875,"")</f>
        <v/>
      </c>
      <c r="BI871" s="125" t="str">
        <f>IF('2. Enter scores'!BH875&lt;&gt;"",'2. Enter scores'!$B875-'2. Enter scores'!BH875,"")</f>
        <v/>
      </c>
      <c r="BJ871" s="125" t="str">
        <f>IF('2. Enter scores'!BI875&lt;&gt;"",'2. Enter scores'!$B875-'2. Enter scores'!BI875,"")</f>
        <v/>
      </c>
      <c r="BK871" s="125" t="str">
        <f>IF('2. Enter scores'!BJ875&lt;&gt;"",'2. Enter scores'!$B875-'2. Enter scores'!BJ875,"")</f>
        <v/>
      </c>
      <c r="BL871" s="125" t="str">
        <f>IF('2. Enter scores'!BK875&lt;&gt;"",'2. Enter scores'!$B875-'2. Enter scores'!BK875,"")</f>
        <v/>
      </c>
      <c r="BM871" s="125" t="str">
        <f>IF('2. Enter scores'!BL875&lt;&gt;"",'2. Enter scores'!$B875-'2. Enter scores'!BL875,"")</f>
        <v/>
      </c>
      <c r="BN871" s="125" t="str">
        <f>IF('2. Enter scores'!BM875&lt;&gt;"",'2. Enter scores'!$B875-'2. Enter scores'!BM875,"")</f>
        <v/>
      </c>
      <c r="BO871" s="125" t="str">
        <f>IF('2. Enter scores'!BN875&lt;&gt;"",'2. Enter scores'!$B875-'2. Enter scores'!BN875,"")</f>
        <v/>
      </c>
      <c r="BP871" s="108">
        <v>1000</v>
      </c>
    </row>
    <row r="872" spans="2:68" x14ac:dyDescent="0.35">
      <c r="B872" s="125" t="str">
        <f>IF('2. Enter scores'!A876&lt;&gt;"",'2. Enter scores'!A876,"")</f>
        <v/>
      </c>
      <c r="H872" s="125" t="str">
        <f>IF('2. Enter scores'!G876&lt;&gt;"",'2. Enter scores'!$B876-'2. Enter scores'!G876,"")</f>
        <v/>
      </c>
      <c r="I872" s="125" t="str">
        <f>IF('2. Enter scores'!H876&lt;&gt;"",'2. Enter scores'!$B876-'2. Enter scores'!H876,"")</f>
        <v/>
      </c>
      <c r="J872" s="125" t="str">
        <f>IF('2. Enter scores'!I876&lt;&gt;"",'2. Enter scores'!$B876-'2. Enter scores'!I876,"")</f>
        <v/>
      </c>
      <c r="K872" s="125" t="str">
        <f>IF('2. Enter scores'!J876&lt;&gt;"",'2. Enter scores'!$B876-'2. Enter scores'!J876,"")</f>
        <v/>
      </c>
      <c r="L872" s="125" t="str">
        <f>IF('2. Enter scores'!K876&lt;&gt;"",'2. Enter scores'!$B876-'2. Enter scores'!K876,"")</f>
        <v/>
      </c>
      <c r="M872" s="125" t="str">
        <f>IF('2. Enter scores'!L876&lt;&gt;"",'2. Enter scores'!$B876-'2. Enter scores'!L876,"")</f>
        <v/>
      </c>
      <c r="N872" s="125" t="str">
        <f>IF('2. Enter scores'!M876&lt;&gt;"",'2. Enter scores'!$B876-'2. Enter scores'!M876,"")</f>
        <v/>
      </c>
      <c r="O872" s="125" t="str">
        <f>IF('2. Enter scores'!N876&lt;&gt;"",'2. Enter scores'!$B876-'2. Enter scores'!N876,"")</f>
        <v/>
      </c>
      <c r="P872" s="125" t="str">
        <f>IF('2. Enter scores'!O876&lt;&gt;"",'2. Enter scores'!$B876-'2. Enter scores'!O876,"")</f>
        <v/>
      </c>
      <c r="Q872" s="125" t="str">
        <f>IF('2. Enter scores'!P876&lt;&gt;"",'2. Enter scores'!$B876-'2. Enter scores'!P876,"")</f>
        <v/>
      </c>
      <c r="R872" s="125" t="str">
        <f>IF('2. Enter scores'!Q876&lt;&gt;"",'2. Enter scores'!$B876-'2. Enter scores'!Q876,"")</f>
        <v/>
      </c>
      <c r="S872" s="125" t="str">
        <f>IF('2. Enter scores'!R876&lt;&gt;"",'2. Enter scores'!$B876-'2. Enter scores'!R876,"")</f>
        <v/>
      </c>
      <c r="T872" s="125" t="str">
        <f>IF('2. Enter scores'!S876&lt;&gt;"",'2. Enter scores'!$B876-'2. Enter scores'!S876,"")</f>
        <v/>
      </c>
      <c r="U872" s="125" t="str">
        <f>IF('2. Enter scores'!T876&lt;&gt;"",'2. Enter scores'!$B876-'2. Enter scores'!T876,"")</f>
        <v/>
      </c>
      <c r="V872" s="125" t="str">
        <f>IF('2. Enter scores'!U876&lt;&gt;"",'2. Enter scores'!$B876-'2. Enter scores'!U876,"")</f>
        <v/>
      </c>
      <c r="W872" s="125" t="str">
        <f>IF('2. Enter scores'!V876&lt;&gt;"",'2. Enter scores'!$B876-'2. Enter scores'!V876,"")</f>
        <v/>
      </c>
      <c r="X872" s="125" t="str">
        <f>IF('2. Enter scores'!W876&lt;&gt;"",'2. Enter scores'!$B876-'2. Enter scores'!W876,"")</f>
        <v/>
      </c>
      <c r="Y872" s="125" t="str">
        <f>IF('2. Enter scores'!X876&lt;&gt;"",'2. Enter scores'!$B876-'2. Enter scores'!X876,"")</f>
        <v/>
      </c>
      <c r="Z872" s="125" t="str">
        <f>IF('2. Enter scores'!Y876&lt;&gt;"",'2. Enter scores'!$B876-'2. Enter scores'!Y876,"")</f>
        <v/>
      </c>
      <c r="AA872" s="125" t="str">
        <f>IF('2. Enter scores'!Z876&lt;&gt;"",'2. Enter scores'!$B876-'2. Enter scores'!Z876,"")</f>
        <v/>
      </c>
      <c r="AB872" s="125" t="str">
        <f>IF('2. Enter scores'!AA876&lt;&gt;"",'2. Enter scores'!$B876-'2. Enter scores'!AA876,"")</f>
        <v/>
      </c>
      <c r="AC872" s="125" t="str">
        <f>IF('2. Enter scores'!AB876&lt;&gt;"",'2. Enter scores'!$B876-'2. Enter scores'!AB876,"")</f>
        <v/>
      </c>
      <c r="AD872" s="125" t="str">
        <f>IF('2. Enter scores'!AC876&lt;&gt;"",'2. Enter scores'!$B876-'2. Enter scores'!AC876,"")</f>
        <v/>
      </c>
      <c r="AE872" s="125" t="str">
        <f>IF('2. Enter scores'!AD876&lt;&gt;"",'2. Enter scores'!$B876-'2. Enter scores'!AD876,"")</f>
        <v/>
      </c>
      <c r="AF872" s="125" t="str">
        <f>IF('2. Enter scores'!AE876&lt;&gt;"",'2. Enter scores'!$B876-'2. Enter scores'!AE876,"")</f>
        <v/>
      </c>
      <c r="AG872" s="125" t="str">
        <f>IF('2. Enter scores'!AF876&lt;&gt;"",'2. Enter scores'!$B876-'2. Enter scores'!AF876,"")</f>
        <v/>
      </c>
      <c r="AH872" s="125" t="str">
        <f>IF('2. Enter scores'!AG876&lt;&gt;"",'2. Enter scores'!$B876-'2. Enter scores'!AG876,"")</f>
        <v/>
      </c>
      <c r="AI872" s="125" t="str">
        <f>IF('2. Enter scores'!AH876&lt;&gt;"",'2. Enter scores'!$B876-'2. Enter scores'!AH876,"")</f>
        <v/>
      </c>
      <c r="AJ872" s="125" t="str">
        <f>IF('2. Enter scores'!AI876&lt;&gt;"",'2. Enter scores'!$B876-'2. Enter scores'!AI876,"")</f>
        <v/>
      </c>
      <c r="AK872" s="125" t="str">
        <f>IF('2. Enter scores'!AJ876&lt;&gt;"",'2. Enter scores'!$B876-'2. Enter scores'!AJ876,"")</f>
        <v/>
      </c>
      <c r="AL872" s="125" t="str">
        <f>IF('2. Enter scores'!AK876&lt;&gt;"",'2. Enter scores'!$B876-'2. Enter scores'!AK876,"")</f>
        <v/>
      </c>
      <c r="AM872" s="125" t="str">
        <f>IF('2. Enter scores'!AL876&lt;&gt;"",'2. Enter scores'!$B876-'2. Enter scores'!AL876,"")</f>
        <v/>
      </c>
      <c r="AN872" s="125" t="str">
        <f>IF('2. Enter scores'!AM876&lt;&gt;"",'2. Enter scores'!$B876-'2. Enter scores'!AM876,"")</f>
        <v/>
      </c>
      <c r="AO872" s="125" t="str">
        <f>IF('2. Enter scores'!AN876&lt;&gt;"",'2. Enter scores'!$B876-'2. Enter scores'!AN876,"")</f>
        <v/>
      </c>
      <c r="AP872" s="125" t="str">
        <f>IF('2. Enter scores'!AO876&lt;&gt;"",'2. Enter scores'!$B876-'2. Enter scores'!AO876,"")</f>
        <v/>
      </c>
      <c r="AQ872" s="125" t="str">
        <f>IF('2. Enter scores'!AP876&lt;&gt;"",'2. Enter scores'!$B876-'2. Enter scores'!AP876,"")</f>
        <v/>
      </c>
      <c r="AR872" s="125" t="str">
        <f>IF('2. Enter scores'!AQ876&lt;&gt;"",'2. Enter scores'!$B876-'2. Enter scores'!AQ876,"")</f>
        <v/>
      </c>
      <c r="AS872" s="125" t="str">
        <f>IF('2. Enter scores'!AR876&lt;&gt;"",'2. Enter scores'!$B876-'2. Enter scores'!AR876,"")</f>
        <v/>
      </c>
      <c r="AT872" s="125" t="str">
        <f>IF('2. Enter scores'!AS876&lt;&gt;"",'2. Enter scores'!$B876-'2. Enter scores'!AS876,"")</f>
        <v/>
      </c>
      <c r="AU872" s="125" t="str">
        <f>IF('2. Enter scores'!AT876&lt;&gt;"",'2. Enter scores'!$B876-'2. Enter scores'!AT876,"")</f>
        <v/>
      </c>
      <c r="AV872" s="125" t="str">
        <f>IF('2. Enter scores'!AU876&lt;&gt;"",'2. Enter scores'!$B876-'2. Enter scores'!AU876,"")</f>
        <v/>
      </c>
      <c r="AW872" s="125" t="str">
        <f>IF('2. Enter scores'!AV876&lt;&gt;"",'2. Enter scores'!$B876-'2. Enter scores'!AV876,"")</f>
        <v/>
      </c>
      <c r="AX872" s="125" t="str">
        <f>IF('2. Enter scores'!AW876&lt;&gt;"",'2. Enter scores'!$B876-'2. Enter scores'!AW876,"")</f>
        <v/>
      </c>
      <c r="AY872" s="125" t="str">
        <f>IF('2. Enter scores'!AX876&lt;&gt;"",'2. Enter scores'!$B876-'2. Enter scores'!AX876,"")</f>
        <v/>
      </c>
      <c r="AZ872" s="125" t="str">
        <f>IF('2. Enter scores'!AY876&lt;&gt;"",'2. Enter scores'!$B876-'2. Enter scores'!AY876,"")</f>
        <v/>
      </c>
      <c r="BA872" s="125" t="str">
        <f>IF('2. Enter scores'!AZ876&lt;&gt;"",'2. Enter scores'!$B876-'2. Enter scores'!AZ876,"")</f>
        <v/>
      </c>
      <c r="BB872" s="125" t="str">
        <f>IF('2. Enter scores'!BA876&lt;&gt;"",'2. Enter scores'!$B876-'2. Enter scores'!BA876,"")</f>
        <v/>
      </c>
      <c r="BC872" s="125" t="str">
        <f>IF('2. Enter scores'!BB876&lt;&gt;"",'2. Enter scores'!$B876-'2. Enter scores'!BB876,"")</f>
        <v/>
      </c>
      <c r="BD872" s="125" t="str">
        <f>IF('2. Enter scores'!BC876&lt;&gt;"",'2. Enter scores'!$B876-'2. Enter scores'!BC876,"")</f>
        <v/>
      </c>
      <c r="BE872" s="125" t="str">
        <f>IF('2. Enter scores'!BD876&lt;&gt;"",'2. Enter scores'!$B876-'2. Enter scores'!BD876,"")</f>
        <v/>
      </c>
      <c r="BF872" s="125" t="str">
        <f>IF('2. Enter scores'!BE876&lt;&gt;"",'2. Enter scores'!$B876-'2. Enter scores'!BE876,"")</f>
        <v/>
      </c>
      <c r="BG872" s="125" t="str">
        <f>IF('2. Enter scores'!BF876&lt;&gt;"",'2. Enter scores'!$B876-'2. Enter scores'!BF876,"")</f>
        <v/>
      </c>
      <c r="BH872" s="125" t="str">
        <f>IF('2. Enter scores'!BG876&lt;&gt;"",'2. Enter scores'!$B876-'2. Enter scores'!BG876,"")</f>
        <v/>
      </c>
      <c r="BI872" s="125" t="str">
        <f>IF('2. Enter scores'!BH876&lt;&gt;"",'2. Enter scores'!$B876-'2. Enter scores'!BH876,"")</f>
        <v/>
      </c>
      <c r="BJ872" s="125" t="str">
        <f>IF('2. Enter scores'!BI876&lt;&gt;"",'2. Enter scores'!$B876-'2. Enter scores'!BI876,"")</f>
        <v/>
      </c>
      <c r="BK872" s="125" t="str">
        <f>IF('2. Enter scores'!BJ876&lt;&gt;"",'2. Enter scores'!$B876-'2. Enter scores'!BJ876,"")</f>
        <v/>
      </c>
      <c r="BL872" s="125" t="str">
        <f>IF('2. Enter scores'!BK876&lt;&gt;"",'2. Enter scores'!$B876-'2. Enter scores'!BK876,"")</f>
        <v/>
      </c>
      <c r="BM872" s="125" t="str">
        <f>IF('2. Enter scores'!BL876&lt;&gt;"",'2. Enter scores'!$B876-'2. Enter scores'!BL876,"")</f>
        <v/>
      </c>
      <c r="BN872" s="125" t="str">
        <f>IF('2. Enter scores'!BM876&lt;&gt;"",'2. Enter scores'!$B876-'2. Enter scores'!BM876,"")</f>
        <v/>
      </c>
      <c r="BO872" s="125" t="str">
        <f>IF('2. Enter scores'!BN876&lt;&gt;"",'2. Enter scores'!$B876-'2. Enter scores'!BN876,"")</f>
        <v/>
      </c>
      <c r="BP872" s="108">
        <v>1000</v>
      </c>
    </row>
    <row r="873" spans="2:68" x14ac:dyDescent="0.35">
      <c r="B873" s="125" t="str">
        <f>IF('2. Enter scores'!A877&lt;&gt;"",'2. Enter scores'!A877,"")</f>
        <v/>
      </c>
      <c r="H873" s="125" t="str">
        <f>IF('2. Enter scores'!G877&lt;&gt;"",'2. Enter scores'!$B877-'2. Enter scores'!G877,"")</f>
        <v/>
      </c>
      <c r="I873" s="125" t="str">
        <f>IF('2. Enter scores'!H877&lt;&gt;"",'2. Enter scores'!$B877-'2. Enter scores'!H877,"")</f>
        <v/>
      </c>
      <c r="J873" s="125" t="str">
        <f>IF('2. Enter scores'!I877&lt;&gt;"",'2. Enter scores'!$B877-'2. Enter scores'!I877,"")</f>
        <v/>
      </c>
      <c r="K873" s="125" t="str">
        <f>IF('2. Enter scores'!J877&lt;&gt;"",'2. Enter scores'!$B877-'2. Enter scores'!J877,"")</f>
        <v/>
      </c>
      <c r="L873" s="125" t="str">
        <f>IF('2. Enter scores'!K877&lt;&gt;"",'2. Enter scores'!$B877-'2. Enter scores'!K877,"")</f>
        <v/>
      </c>
      <c r="M873" s="125" t="str">
        <f>IF('2. Enter scores'!L877&lt;&gt;"",'2. Enter scores'!$B877-'2. Enter scores'!L877,"")</f>
        <v/>
      </c>
      <c r="N873" s="125" t="str">
        <f>IF('2. Enter scores'!M877&lt;&gt;"",'2. Enter scores'!$B877-'2. Enter scores'!M877,"")</f>
        <v/>
      </c>
      <c r="O873" s="125" t="str">
        <f>IF('2. Enter scores'!N877&lt;&gt;"",'2. Enter scores'!$B877-'2. Enter scores'!N877,"")</f>
        <v/>
      </c>
      <c r="P873" s="125" t="str">
        <f>IF('2. Enter scores'!O877&lt;&gt;"",'2. Enter scores'!$B877-'2. Enter scores'!O877,"")</f>
        <v/>
      </c>
      <c r="Q873" s="125" t="str">
        <f>IF('2. Enter scores'!P877&lt;&gt;"",'2. Enter scores'!$B877-'2. Enter scores'!P877,"")</f>
        <v/>
      </c>
      <c r="R873" s="125" t="str">
        <f>IF('2. Enter scores'!Q877&lt;&gt;"",'2. Enter scores'!$B877-'2. Enter scores'!Q877,"")</f>
        <v/>
      </c>
      <c r="S873" s="125" t="str">
        <f>IF('2. Enter scores'!R877&lt;&gt;"",'2. Enter scores'!$B877-'2. Enter scores'!R877,"")</f>
        <v/>
      </c>
      <c r="T873" s="125" t="str">
        <f>IF('2. Enter scores'!S877&lt;&gt;"",'2. Enter scores'!$B877-'2. Enter scores'!S877,"")</f>
        <v/>
      </c>
      <c r="U873" s="125" t="str">
        <f>IF('2. Enter scores'!T877&lt;&gt;"",'2. Enter scores'!$B877-'2. Enter scores'!T877,"")</f>
        <v/>
      </c>
      <c r="V873" s="125" t="str">
        <f>IF('2. Enter scores'!U877&lt;&gt;"",'2. Enter scores'!$B877-'2. Enter scores'!U877,"")</f>
        <v/>
      </c>
      <c r="W873" s="125" t="str">
        <f>IF('2. Enter scores'!V877&lt;&gt;"",'2. Enter scores'!$B877-'2. Enter scores'!V877,"")</f>
        <v/>
      </c>
      <c r="X873" s="125" t="str">
        <f>IF('2. Enter scores'!W877&lt;&gt;"",'2. Enter scores'!$B877-'2. Enter scores'!W877,"")</f>
        <v/>
      </c>
      <c r="Y873" s="125" t="str">
        <f>IF('2. Enter scores'!X877&lt;&gt;"",'2. Enter scores'!$B877-'2. Enter scores'!X877,"")</f>
        <v/>
      </c>
      <c r="Z873" s="125" t="str">
        <f>IF('2. Enter scores'!Y877&lt;&gt;"",'2. Enter scores'!$B877-'2. Enter scores'!Y877,"")</f>
        <v/>
      </c>
      <c r="AA873" s="125" t="str">
        <f>IF('2. Enter scores'!Z877&lt;&gt;"",'2. Enter scores'!$B877-'2. Enter scores'!Z877,"")</f>
        <v/>
      </c>
      <c r="AB873" s="125" t="str">
        <f>IF('2. Enter scores'!AA877&lt;&gt;"",'2. Enter scores'!$B877-'2. Enter scores'!AA877,"")</f>
        <v/>
      </c>
      <c r="AC873" s="125" t="str">
        <f>IF('2. Enter scores'!AB877&lt;&gt;"",'2. Enter scores'!$B877-'2. Enter scores'!AB877,"")</f>
        <v/>
      </c>
      <c r="AD873" s="125" t="str">
        <f>IF('2. Enter scores'!AC877&lt;&gt;"",'2. Enter scores'!$B877-'2. Enter scores'!AC877,"")</f>
        <v/>
      </c>
      <c r="AE873" s="125" t="str">
        <f>IF('2. Enter scores'!AD877&lt;&gt;"",'2. Enter scores'!$B877-'2. Enter scores'!AD877,"")</f>
        <v/>
      </c>
      <c r="AF873" s="125" t="str">
        <f>IF('2. Enter scores'!AE877&lt;&gt;"",'2. Enter scores'!$B877-'2. Enter scores'!AE877,"")</f>
        <v/>
      </c>
      <c r="AG873" s="125" t="str">
        <f>IF('2. Enter scores'!AF877&lt;&gt;"",'2. Enter scores'!$B877-'2. Enter scores'!AF877,"")</f>
        <v/>
      </c>
      <c r="AH873" s="125" t="str">
        <f>IF('2. Enter scores'!AG877&lt;&gt;"",'2. Enter scores'!$B877-'2. Enter scores'!AG877,"")</f>
        <v/>
      </c>
      <c r="AI873" s="125" t="str">
        <f>IF('2. Enter scores'!AH877&lt;&gt;"",'2. Enter scores'!$B877-'2. Enter scores'!AH877,"")</f>
        <v/>
      </c>
      <c r="AJ873" s="125" t="str">
        <f>IF('2. Enter scores'!AI877&lt;&gt;"",'2. Enter scores'!$B877-'2. Enter scores'!AI877,"")</f>
        <v/>
      </c>
      <c r="AK873" s="125" t="str">
        <f>IF('2. Enter scores'!AJ877&lt;&gt;"",'2. Enter scores'!$B877-'2. Enter scores'!AJ877,"")</f>
        <v/>
      </c>
      <c r="AL873" s="125" t="str">
        <f>IF('2. Enter scores'!AK877&lt;&gt;"",'2. Enter scores'!$B877-'2. Enter scores'!AK877,"")</f>
        <v/>
      </c>
      <c r="AM873" s="125" t="str">
        <f>IF('2. Enter scores'!AL877&lt;&gt;"",'2. Enter scores'!$B877-'2. Enter scores'!AL877,"")</f>
        <v/>
      </c>
      <c r="AN873" s="125" t="str">
        <f>IF('2. Enter scores'!AM877&lt;&gt;"",'2. Enter scores'!$B877-'2. Enter scores'!AM877,"")</f>
        <v/>
      </c>
      <c r="AO873" s="125" t="str">
        <f>IF('2. Enter scores'!AN877&lt;&gt;"",'2. Enter scores'!$B877-'2. Enter scores'!AN877,"")</f>
        <v/>
      </c>
      <c r="AP873" s="125" t="str">
        <f>IF('2. Enter scores'!AO877&lt;&gt;"",'2. Enter scores'!$B877-'2. Enter scores'!AO877,"")</f>
        <v/>
      </c>
      <c r="AQ873" s="125" t="str">
        <f>IF('2. Enter scores'!AP877&lt;&gt;"",'2. Enter scores'!$B877-'2. Enter scores'!AP877,"")</f>
        <v/>
      </c>
      <c r="AR873" s="125" t="str">
        <f>IF('2. Enter scores'!AQ877&lt;&gt;"",'2. Enter scores'!$B877-'2. Enter scores'!AQ877,"")</f>
        <v/>
      </c>
      <c r="AS873" s="125" t="str">
        <f>IF('2. Enter scores'!AR877&lt;&gt;"",'2. Enter scores'!$B877-'2. Enter scores'!AR877,"")</f>
        <v/>
      </c>
      <c r="AT873" s="125" t="str">
        <f>IF('2. Enter scores'!AS877&lt;&gt;"",'2. Enter scores'!$B877-'2. Enter scores'!AS877,"")</f>
        <v/>
      </c>
      <c r="AU873" s="125" t="str">
        <f>IF('2. Enter scores'!AT877&lt;&gt;"",'2. Enter scores'!$B877-'2. Enter scores'!AT877,"")</f>
        <v/>
      </c>
      <c r="AV873" s="125" t="str">
        <f>IF('2. Enter scores'!AU877&lt;&gt;"",'2. Enter scores'!$B877-'2. Enter scores'!AU877,"")</f>
        <v/>
      </c>
      <c r="AW873" s="125" t="str">
        <f>IF('2. Enter scores'!AV877&lt;&gt;"",'2. Enter scores'!$B877-'2. Enter scores'!AV877,"")</f>
        <v/>
      </c>
      <c r="AX873" s="125" t="str">
        <f>IF('2. Enter scores'!AW877&lt;&gt;"",'2. Enter scores'!$B877-'2. Enter scores'!AW877,"")</f>
        <v/>
      </c>
      <c r="AY873" s="125" t="str">
        <f>IF('2. Enter scores'!AX877&lt;&gt;"",'2. Enter scores'!$B877-'2. Enter scores'!AX877,"")</f>
        <v/>
      </c>
      <c r="AZ873" s="125" t="str">
        <f>IF('2. Enter scores'!AY877&lt;&gt;"",'2. Enter scores'!$B877-'2. Enter scores'!AY877,"")</f>
        <v/>
      </c>
      <c r="BA873" s="125" t="str">
        <f>IF('2. Enter scores'!AZ877&lt;&gt;"",'2. Enter scores'!$B877-'2. Enter scores'!AZ877,"")</f>
        <v/>
      </c>
      <c r="BB873" s="125" t="str">
        <f>IF('2. Enter scores'!BA877&lt;&gt;"",'2. Enter scores'!$B877-'2. Enter scores'!BA877,"")</f>
        <v/>
      </c>
      <c r="BC873" s="125" t="str">
        <f>IF('2. Enter scores'!BB877&lt;&gt;"",'2. Enter scores'!$B877-'2. Enter scores'!BB877,"")</f>
        <v/>
      </c>
      <c r="BD873" s="125" t="str">
        <f>IF('2. Enter scores'!BC877&lt;&gt;"",'2. Enter scores'!$B877-'2. Enter scores'!BC877,"")</f>
        <v/>
      </c>
      <c r="BE873" s="125" t="str">
        <f>IF('2. Enter scores'!BD877&lt;&gt;"",'2. Enter scores'!$B877-'2. Enter scores'!BD877,"")</f>
        <v/>
      </c>
      <c r="BF873" s="125" t="str">
        <f>IF('2. Enter scores'!BE877&lt;&gt;"",'2. Enter scores'!$B877-'2. Enter scores'!BE877,"")</f>
        <v/>
      </c>
      <c r="BG873" s="125" t="str">
        <f>IF('2. Enter scores'!BF877&lt;&gt;"",'2. Enter scores'!$B877-'2. Enter scores'!BF877,"")</f>
        <v/>
      </c>
      <c r="BH873" s="125" t="str">
        <f>IF('2. Enter scores'!BG877&lt;&gt;"",'2. Enter scores'!$B877-'2. Enter scores'!BG877,"")</f>
        <v/>
      </c>
      <c r="BI873" s="125" t="str">
        <f>IF('2. Enter scores'!BH877&lt;&gt;"",'2. Enter scores'!$B877-'2. Enter scores'!BH877,"")</f>
        <v/>
      </c>
      <c r="BJ873" s="125" t="str">
        <f>IF('2. Enter scores'!BI877&lt;&gt;"",'2. Enter scores'!$B877-'2. Enter scores'!BI877,"")</f>
        <v/>
      </c>
      <c r="BK873" s="125" t="str">
        <f>IF('2. Enter scores'!BJ877&lt;&gt;"",'2. Enter scores'!$B877-'2. Enter scores'!BJ877,"")</f>
        <v/>
      </c>
      <c r="BL873" s="125" t="str">
        <f>IF('2. Enter scores'!BK877&lt;&gt;"",'2. Enter scores'!$B877-'2. Enter scores'!BK877,"")</f>
        <v/>
      </c>
      <c r="BM873" s="125" t="str">
        <f>IF('2. Enter scores'!BL877&lt;&gt;"",'2. Enter scores'!$B877-'2. Enter scores'!BL877,"")</f>
        <v/>
      </c>
      <c r="BN873" s="125" t="str">
        <f>IF('2. Enter scores'!BM877&lt;&gt;"",'2. Enter scores'!$B877-'2. Enter scores'!BM877,"")</f>
        <v/>
      </c>
      <c r="BO873" s="125" t="str">
        <f>IF('2. Enter scores'!BN877&lt;&gt;"",'2. Enter scores'!$B877-'2. Enter scores'!BN877,"")</f>
        <v/>
      </c>
      <c r="BP873" s="108">
        <v>1000</v>
      </c>
    </row>
    <row r="874" spans="2:68" x14ac:dyDescent="0.35">
      <c r="B874" s="125" t="str">
        <f>IF('2. Enter scores'!A878&lt;&gt;"",'2. Enter scores'!A878,"")</f>
        <v/>
      </c>
      <c r="H874" s="125" t="str">
        <f>IF('2. Enter scores'!G878&lt;&gt;"",'2. Enter scores'!$B878-'2. Enter scores'!G878,"")</f>
        <v/>
      </c>
      <c r="I874" s="125" t="str">
        <f>IF('2. Enter scores'!H878&lt;&gt;"",'2. Enter scores'!$B878-'2. Enter scores'!H878,"")</f>
        <v/>
      </c>
      <c r="J874" s="125" t="str">
        <f>IF('2. Enter scores'!I878&lt;&gt;"",'2. Enter scores'!$B878-'2. Enter scores'!I878,"")</f>
        <v/>
      </c>
      <c r="K874" s="125" t="str">
        <f>IF('2. Enter scores'!J878&lt;&gt;"",'2. Enter scores'!$B878-'2. Enter scores'!J878,"")</f>
        <v/>
      </c>
      <c r="L874" s="125" t="str">
        <f>IF('2. Enter scores'!K878&lt;&gt;"",'2. Enter scores'!$B878-'2. Enter scores'!K878,"")</f>
        <v/>
      </c>
      <c r="M874" s="125" t="str">
        <f>IF('2. Enter scores'!L878&lt;&gt;"",'2. Enter scores'!$B878-'2. Enter scores'!L878,"")</f>
        <v/>
      </c>
      <c r="N874" s="125" t="str">
        <f>IF('2. Enter scores'!M878&lt;&gt;"",'2. Enter scores'!$B878-'2. Enter scores'!M878,"")</f>
        <v/>
      </c>
      <c r="O874" s="125" t="str">
        <f>IF('2. Enter scores'!N878&lt;&gt;"",'2. Enter scores'!$B878-'2. Enter scores'!N878,"")</f>
        <v/>
      </c>
      <c r="P874" s="125" t="str">
        <f>IF('2. Enter scores'!O878&lt;&gt;"",'2. Enter scores'!$B878-'2. Enter scores'!O878,"")</f>
        <v/>
      </c>
      <c r="Q874" s="125" t="str">
        <f>IF('2. Enter scores'!P878&lt;&gt;"",'2. Enter scores'!$B878-'2. Enter scores'!P878,"")</f>
        <v/>
      </c>
      <c r="R874" s="125" t="str">
        <f>IF('2. Enter scores'!Q878&lt;&gt;"",'2. Enter scores'!$B878-'2. Enter scores'!Q878,"")</f>
        <v/>
      </c>
      <c r="S874" s="125" t="str">
        <f>IF('2. Enter scores'!R878&lt;&gt;"",'2. Enter scores'!$B878-'2. Enter scores'!R878,"")</f>
        <v/>
      </c>
      <c r="T874" s="125" t="str">
        <f>IF('2. Enter scores'!S878&lt;&gt;"",'2. Enter scores'!$B878-'2. Enter scores'!S878,"")</f>
        <v/>
      </c>
      <c r="U874" s="125" t="str">
        <f>IF('2. Enter scores'!T878&lt;&gt;"",'2. Enter scores'!$B878-'2. Enter scores'!T878,"")</f>
        <v/>
      </c>
      <c r="V874" s="125" t="str">
        <f>IF('2. Enter scores'!U878&lt;&gt;"",'2. Enter scores'!$B878-'2. Enter scores'!U878,"")</f>
        <v/>
      </c>
      <c r="W874" s="125" t="str">
        <f>IF('2. Enter scores'!V878&lt;&gt;"",'2. Enter scores'!$B878-'2. Enter scores'!V878,"")</f>
        <v/>
      </c>
      <c r="X874" s="125" t="str">
        <f>IF('2. Enter scores'!W878&lt;&gt;"",'2. Enter scores'!$B878-'2. Enter scores'!W878,"")</f>
        <v/>
      </c>
      <c r="Y874" s="125" t="str">
        <f>IF('2. Enter scores'!X878&lt;&gt;"",'2. Enter scores'!$B878-'2. Enter scores'!X878,"")</f>
        <v/>
      </c>
      <c r="Z874" s="125" t="str">
        <f>IF('2. Enter scores'!Y878&lt;&gt;"",'2. Enter scores'!$B878-'2. Enter scores'!Y878,"")</f>
        <v/>
      </c>
      <c r="AA874" s="125" t="str">
        <f>IF('2. Enter scores'!Z878&lt;&gt;"",'2. Enter scores'!$B878-'2. Enter scores'!Z878,"")</f>
        <v/>
      </c>
      <c r="AB874" s="125" t="str">
        <f>IF('2. Enter scores'!AA878&lt;&gt;"",'2. Enter scores'!$B878-'2. Enter scores'!AA878,"")</f>
        <v/>
      </c>
      <c r="AC874" s="125" t="str">
        <f>IF('2. Enter scores'!AB878&lt;&gt;"",'2. Enter scores'!$B878-'2. Enter scores'!AB878,"")</f>
        <v/>
      </c>
      <c r="AD874" s="125" t="str">
        <f>IF('2. Enter scores'!AC878&lt;&gt;"",'2. Enter scores'!$B878-'2. Enter scores'!AC878,"")</f>
        <v/>
      </c>
      <c r="AE874" s="125" t="str">
        <f>IF('2. Enter scores'!AD878&lt;&gt;"",'2. Enter scores'!$B878-'2. Enter scores'!AD878,"")</f>
        <v/>
      </c>
      <c r="AF874" s="125" t="str">
        <f>IF('2. Enter scores'!AE878&lt;&gt;"",'2. Enter scores'!$B878-'2. Enter scores'!AE878,"")</f>
        <v/>
      </c>
      <c r="AG874" s="125" t="str">
        <f>IF('2. Enter scores'!AF878&lt;&gt;"",'2. Enter scores'!$B878-'2. Enter scores'!AF878,"")</f>
        <v/>
      </c>
      <c r="AH874" s="125" t="str">
        <f>IF('2. Enter scores'!AG878&lt;&gt;"",'2. Enter scores'!$B878-'2. Enter scores'!AG878,"")</f>
        <v/>
      </c>
      <c r="AI874" s="125" t="str">
        <f>IF('2. Enter scores'!AH878&lt;&gt;"",'2. Enter scores'!$B878-'2. Enter scores'!AH878,"")</f>
        <v/>
      </c>
      <c r="AJ874" s="125" t="str">
        <f>IF('2. Enter scores'!AI878&lt;&gt;"",'2. Enter scores'!$B878-'2. Enter scores'!AI878,"")</f>
        <v/>
      </c>
      <c r="AK874" s="125" t="str">
        <f>IF('2. Enter scores'!AJ878&lt;&gt;"",'2. Enter scores'!$B878-'2. Enter scores'!AJ878,"")</f>
        <v/>
      </c>
      <c r="AL874" s="125" t="str">
        <f>IF('2. Enter scores'!AK878&lt;&gt;"",'2. Enter scores'!$B878-'2. Enter scores'!AK878,"")</f>
        <v/>
      </c>
      <c r="AM874" s="125" t="str">
        <f>IF('2. Enter scores'!AL878&lt;&gt;"",'2. Enter scores'!$B878-'2. Enter scores'!AL878,"")</f>
        <v/>
      </c>
      <c r="AN874" s="125" t="str">
        <f>IF('2. Enter scores'!AM878&lt;&gt;"",'2. Enter scores'!$B878-'2. Enter scores'!AM878,"")</f>
        <v/>
      </c>
      <c r="AO874" s="125" t="str">
        <f>IF('2. Enter scores'!AN878&lt;&gt;"",'2. Enter scores'!$B878-'2. Enter scores'!AN878,"")</f>
        <v/>
      </c>
      <c r="AP874" s="125" t="str">
        <f>IF('2. Enter scores'!AO878&lt;&gt;"",'2. Enter scores'!$B878-'2. Enter scores'!AO878,"")</f>
        <v/>
      </c>
      <c r="AQ874" s="125" t="str">
        <f>IF('2. Enter scores'!AP878&lt;&gt;"",'2. Enter scores'!$B878-'2. Enter scores'!AP878,"")</f>
        <v/>
      </c>
      <c r="AR874" s="125" t="str">
        <f>IF('2. Enter scores'!AQ878&lt;&gt;"",'2. Enter scores'!$B878-'2. Enter scores'!AQ878,"")</f>
        <v/>
      </c>
      <c r="AS874" s="125" t="str">
        <f>IF('2. Enter scores'!AR878&lt;&gt;"",'2. Enter scores'!$B878-'2. Enter scores'!AR878,"")</f>
        <v/>
      </c>
      <c r="AT874" s="125" t="str">
        <f>IF('2. Enter scores'!AS878&lt;&gt;"",'2. Enter scores'!$B878-'2. Enter scores'!AS878,"")</f>
        <v/>
      </c>
      <c r="AU874" s="125" t="str">
        <f>IF('2. Enter scores'!AT878&lt;&gt;"",'2. Enter scores'!$B878-'2. Enter scores'!AT878,"")</f>
        <v/>
      </c>
      <c r="AV874" s="125" t="str">
        <f>IF('2. Enter scores'!AU878&lt;&gt;"",'2. Enter scores'!$B878-'2. Enter scores'!AU878,"")</f>
        <v/>
      </c>
      <c r="AW874" s="125" t="str">
        <f>IF('2. Enter scores'!AV878&lt;&gt;"",'2. Enter scores'!$B878-'2. Enter scores'!AV878,"")</f>
        <v/>
      </c>
      <c r="AX874" s="125" t="str">
        <f>IF('2. Enter scores'!AW878&lt;&gt;"",'2. Enter scores'!$B878-'2. Enter scores'!AW878,"")</f>
        <v/>
      </c>
      <c r="AY874" s="125" t="str">
        <f>IF('2. Enter scores'!AX878&lt;&gt;"",'2. Enter scores'!$B878-'2. Enter scores'!AX878,"")</f>
        <v/>
      </c>
      <c r="AZ874" s="125" t="str">
        <f>IF('2. Enter scores'!AY878&lt;&gt;"",'2. Enter scores'!$B878-'2. Enter scores'!AY878,"")</f>
        <v/>
      </c>
      <c r="BA874" s="125" t="str">
        <f>IF('2. Enter scores'!AZ878&lt;&gt;"",'2. Enter scores'!$B878-'2. Enter scores'!AZ878,"")</f>
        <v/>
      </c>
      <c r="BB874" s="125" t="str">
        <f>IF('2. Enter scores'!BA878&lt;&gt;"",'2. Enter scores'!$B878-'2. Enter scores'!BA878,"")</f>
        <v/>
      </c>
      <c r="BC874" s="125" t="str">
        <f>IF('2. Enter scores'!BB878&lt;&gt;"",'2. Enter scores'!$B878-'2. Enter scores'!BB878,"")</f>
        <v/>
      </c>
      <c r="BD874" s="125" t="str">
        <f>IF('2. Enter scores'!BC878&lt;&gt;"",'2. Enter scores'!$B878-'2. Enter scores'!BC878,"")</f>
        <v/>
      </c>
      <c r="BE874" s="125" t="str">
        <f>IF('2. Enter scores'!BD878&lt;&gt;"",'2. Enter scores'!$B878-'2. Enter scores'!BD878,"")</f>
        <v/>
      </c>
      <c r="BF874" s="125" t="str">
        <f>IF('2. Enter scores'!BE878&lt;&gt;"",'2. Enter scores'!$B878-'2. Enter scores'!BE878,"")</f>
        <v/>
      </c>
      <c r="BG874" s="125" t="str">
        <f>IF('2. Enter scores'!BF878&lt;&gt;"",'2. Enter scores'!$B878-'2. Enter scores'!BF878,"")</f>
        <v/>
      </c>
      <c r="BH874" s="125" t="str">
        <f>IF('2. Enter scores'!BG878&lt;&gt;"",'2. Enter scores'!$B878-'2. Enter scores'!BG878,"")</f>
        <v/>
      </c>
      <c r="BI874" s="125" t="str">
        <f>IF('2. Enter scores'!BH878&lt;&gt;"",'2. Enter scores'!$B878-'2. Enter scores'!BH878,"")</f>
        <v/>
      </c>
      <c r="BJ874" s="125" t="str">
        <f>IF('2. Enter scores'!BI878&lt;&gt;"",'2. Enter scores'!$B878-'2. Enter scores'!BI878,"")</f>
        <v/>
      </c>
      <c r="BK874" s="125" t="str">
        <f>IF('2. Enter scores'!BJ878&lt;&gt;"",'2. Enter scores'!$B878-'2. Enter scores'!BJ878,"")</f>
        <v/>
      </c>
      <c r="BL874" s="125" t="str">
        <f>IF('2. Enter scores'!BK878&lt;&gt;"",'2. Enter scores'!$B878-'2. Enter scores'!BK878,"")</f>
        <v/>
      </c>
      <c r="BM874" s="125" t="str">
        <f>IF('2. Enter scores'!BL878&lt;&gt;"",'2. Enter scores'!$B878-'2. Enter scores'!BL878,"")</f>
        <v/>
      </c>
      <c r="BN874" s="125" t="str">
        <f>IF('2. Enter scores'!BM878&lt;&gt;"",'2. Enter scores'!$B878-'2. Enter scores'!BM878,"")</f>
        <v/>
      </c>
      <c r="BO874" s="125" t="str">
        <f>IF('2. Enter scores'!BN878&lt;&gt;"",'2. Enter scores'!$B878-'2. Enter scores'!BN878,"")</f>
        <v/>
      </c>
      <c r="BP874" s="108">
        <v>1000</v>
      </c>
    </row>
    <row r="875" spans="2:68" x14ac:dyDescent="0.35">
      <c r="B875" s="125" t="str">
        <f>IF('2. Enter scores'!A879&lt;&gt;"",'2. Enter scores'!A879,"")</f>
        <v/>
      </c>
      <c r="H875" s="125" t="str">
        <f>IF('2. Enter scores'!G879&lt;&gt;"",'2. Enter scores'!$B879-'2. Enter scores'!G879,"")</f>
        <v/>
      </c>
      <c r="I875" s="125" t="str">
        <f>IF('2. Enter scores'!H879&lt;&gt;"",'2. Enter scores'!$B879-'2. Enter scores'!H879,"")</f>
        <v/>
      </c>
      <c r="J875" s="125" t="str">
        <f>IF('2. Enter scores'!I879&lt;&gt;"",'2. Enter scores'!$B879-'2. Enter scores'!I879,"")</f>
        <v/>
      </c>
      <c r="K875" s="125" t="str">
        <f>IF('2. Enter scores'!J879&lt;&gt;"",'2. Enter scores'!$B879-'2. Enter scores'!J879,"")</f>
        <v/>
      </c>
      <c r="L875" s="125" t="str">
        <f>IF('2. Enter scores'!K879&lt;&gt;"",'2. Enter scores'!$B879-'2. Enter scores'!K879,"")</f>
        <v/>
      </c>
      <c r="M875" s="125" t="str">
        <f>IF('2. Enter scores'!L879&lt;&gt;"",'2. Enter scores'!$B879-'2. Enter scores'!L879,"")</f>
        <v/>
      </c>
      <c r="N875" s="125" t="str">
        <f>IF('2. Enter scores'!M879&lt;&gt;"",'2. Enter scores'!$B879-'2. Enter scores'!M879,"")</f>
        <v/>
      </c>
      <c r="O875" s="125" t="str">
        <f>IF('2. Enter scores'!N879&lt;&gt;"",'2. Enter scores'!$B879-'2. Enter scores'!N879,"")</f>
        <v/>
      </c>
      <c r="P875" s="125" t="str">
        <f>IF('2. Enter scores'!O879&lt;&gt;"",'2. Enter scores'!$B879-'2. Enter scores'!O879,"")</f>
        <v/>
      </c>
      <c r="Q875" s="125" t="str">
        <f>IF('2. Enter scores'!P879&lt;&gt;"",'2. Enter scores'!$B879-'2. Enter scores'!P879,"")</f>
        <v/>
      </c>
      <c r="R875" s="125" t="str">
        <f>IF('2. Enter scores'!Q879&lt;&gt;"",'2. Enter scores'!$B879-'2. Enter scores'!Q879,"")</f>
        <v/>
      </c>
      <c r="S875" s="125" t="str">
        <f>IF('2. Enter scores'!R879&lt;&gt;"",'2. Enter scores'!$B879-'2. Enter scores'!R879,"")</f>
        <v/>
      </c>
      <c r="T875" s="125" t="str">
        <f>IF('2. Enter scores'!S879&lt;&gt;"",'2. Enter scores'!$B879-'2. Enter scores'!S879,"")</f>
        <v/>
      </c>
      <c r="U875" s="125" t="str">
        <f>IF('2. Enter scores'!T879&lt;&gt;"",'2. Enter scores'!$B879-'2. Enter scores'!T879,"")</f>
        <v/>
      </c>
      <c r="V875" s="125" t="str">
        <f>IF('2. Enter scores'!U879&lt;&gt;"",'2. Enter scores'!$B879-'2. Enter scores'!U879,"")</f>
        <v/>
      </c>
      <c r="W875" s="125" t="str">
        <f>IF('2. Enter scores'!V879&lt;&gt;"",'2. Enter scores'!$B879-'2. Enter scores'!V879,"")</f>
        <v/>
      </c>
      <c r="X875" s="125" t="str">
        <f>IF('2. Enter scores'!W879&lt;&gt;"",'2. Enter scores'!$B879-'2. Enter scores'!W879,"")</f>
        <v/>
      </c>
      <c r="Y875" s="125" t="str">
        <f>IF('2. Enter scores'!X879&lt;&gt;"",'2. Enter scores'!$B879-'2. Enter scores'!X879,"")</f>
        <v/>
      </c>
      <c r="Z875" s="125" t="str">
        <f>IF('2. Enter scores'!Y879&lt;&gt;"",'2. Enter scores'!$B879-'2. Enter scores'!Y879,"")</f>
        <v/>
      </c>
      <c r="AA875" s="125" t="str">
        <f>IF('2. Enter scores'!Z879&lt;&gt;"",'2. Enter scores'!$B879-'2. Enter scores'!Z879,"")</f>
        <v/>
      </c>
      <c r="AB875" s="125" t="str">
        <f>IF('2. Enter scores'!AA879&lt;&gt;"",'2. Enter scores'!$B879-'2. Enter scores'!AA879,"")</f>
        <v/>
      </c>
      <c r="AC875" s="125" t="str">
        <f>IF('2. Enter scores'!AB879&lt;&gt;"",'2. Enter scores'!$B879-'2. Enter scores'!AB879,"")</f>
        <v/>
      </c>
      <c r="AD875" s="125" t="str">
        <f>IF('2. Enter scores'!AC879&lt;&gt;"",'2. Enter scores'!$B879-'2. Enter scores'!AC879,"")</f>
        <v/>
      </c>
      <c r="AE875" s="125" t="str">
        <f>IF('2. Enter scores'!AD879&lt;&gt;"",'2. Enter scores'!$B879-'2. Enter scores'!AD879,"")</f>
        <v/>
      </c>
      <c r="AF875" s="125" t="str">
        <f>IF('2. Enter scores'!AE879&lt;&gt;"",'2. Enter scores'!$B879-'2. Enter scores'!AE879,"")</f>
        <v/>
      </c>
      <c r="AG875" s="125" t="str">
        <f>IF('2. Enter scores'!AF879&lt;&gt;"",'2. Enter scores'!$B879-'2. Enter scores'!AF879,"")</f>
        <v/>
      </c>
      <c r="AH875" s="125" t="str">
        <f>IF('2. Enter scores'!AG879&lt;&gt;"",'2. Enter scores'!$B879-'2. Enter scores'!AG879,"")</f>
        <v/>
      </c>
      <c r="AI875" s="125" t="str">
        <f>IF('2. Enter scores'!AH879&lt;&gt;"",'2. Enter scores'!$B879-'2. Enter scores'!AH879,"")</f>
        <v/>
      </c>
      <c r="AJ875" s="125" t="str">
        <f>IF('2. Enter scores'!AI879&lt;&gt;"",'2. Enter scores'!$B879-'2. Enter scores'!AI879,"")</f>
        <v/>
      </c>
      <c r="AK875" s="125" t="str">
        <f>IF('2. Enter scores'!AJ879&lt;&gt;"",'2. Enter scores'!$B879-'2. Enter scores'!AJ879,"")</f>
        <v/>
      </c>
      <c r="AL875" s="125" t="str">
        <f>IF('2. Enter scores'!AK879&lt;&gt;"",'2. Enter scores'!$B879-'2. Enter scores'!AK879,"")</f>
        <v/>
      </c>
      <c r="AM875" s="125" t="str">
        <f>IF('2. Enter scores'!AL879&lt;&gt;"",'2. Enter scores'!$B879-'2. Enter scores'!AL879,"")</f>
        <v/>
      </c>
      <c r="AN875" s="125" t="str">
        <f>IF('2. Enter scores'!AM879&lt;&gt;"",'2. Enter scores'!$B879-'2. Enter scores'!AM879,"")</f>
        <v/>
      </c>
      <c r="AO875" s="125" t="str">
        <f>IF('2. Enter scores'!AN879&lt;&gt;"",'2. Enter scores'!$B879-'2. Enter scores'!AN879,"")</f>
        <v/>
      </c>
      <c r="AP875" s="125" t="str">
        <f>IF('2. Enter scores'!AO879&lt;&gt;"",'2. Enter scores'!$B879-'2. Enter scores'!AO879,"")</f>
        <v/>
      </c>
      <c r="AQ875" s="125" t="str">
        <f>IF('2. Enter scores'!AP879&lt;&gt;"",'2. Enter scores'!$B879-'2. Enter scores'!AP879,"")</f>
        <v/>
      </c>
      <c r="AR875" s="125" t="str">
        <f>IF('2. Enter scores'!AQ879&lt;&gt;"",'2. Enter scores'!$B879-'2. Enter scores'!AQ879,"")</f>
        <v/>
      </c>
      <c r="AS875" s="125" t="str">
        <f>IF('2. Enter scores'!AR879&lt;&gt;"",'2. Enter scores'!$B879-'2. Enter scores'!AR879,"")</f>
        <v/>
      </c>
      <c r="AT875" s="125" t="str">
        <f>IF('2. Enter scores'!AS879&lt;&gt;"",'2. Enter scores'!$B879-'2. Enter scores'!AS879,"")</f>
        <v/>
      </c>
      <c r="AU875" s="125" t="str">
        <f>IF('2. Enter scores'!AT879&lt;&gt;"",'2. Enter scores'!$B879-'2. Enter scores'!AT879,"")</f>
        <v/>
      </c>
      <c r="AV875" s="125" t="str">
        <f>IF('2. Enter scores'!AU879&lt;&gt;"",'2. Enter scores'!$B879-'2. Enter scores'!AU879,"")</f>
        <v/>
      </c>
      <c r="AW875" s="125" t="str">
        <f>IF('2. Enter scores'!AV879&lt;&gt;"",'2. Enter scores'!$B879-'2. Enter scores'!AV879,"")</f>
        <v/>
      </c>
      <c r="AX875" s="125" t="str">
        <f>IF('2. Enter scores'!AW879&lt;&gt;"",'2. Enter scores'!$B879-'2. Enter scores'!AW879,"")</f>
        <v/>
      </c>
      <c r="AY875" s="125" t="str">
        <f>IF('2. Enter scores'!AX879&lt;&gt;"",'2. Enter scores'!$B879-'2. Enter scores'!AX879,"")</f>
        <v/>
      </c>
      <c r="AZ875" s="125" t="str">
        <f>IF('2. Enter scores'!AY879&lt;&gt;"",'2. Enter scores'!$B879-'2. Enter scores'!AY879,"")</f>
        <v/>
      </c>
      <c r="BA875" s="125" t="str">
        <f>IF('2. Enter scores'!AZ879&lt;&gt;"",'2. Enter scores'!$B879-'2. Enter scores'!AZ879,"")</f>
        <v/>
      </c>
      <c r="BB875" s="125" t="str">
        <f>IF('2. Enter scores'!BA879&lt;&gt;"",'2. Enter scores'!$B879-'2. Enter scores'!BA879,"")</f>
        <v/>
      </c>
      <c r="BC875" s="125" t="str">
        <f>IF('2. Enter scores'!BB879&lt;&gt;"",'2. Enter scores'!$B879-'2. Enter scores'!BB879,"")</f>
        <v/>
      </c>
      <c r="BD875" s="125" t="str">
        <f>IF('2. Enter scores'!BC879&lt;&gt;"",'2. Enter scores'!$B879-'2. Enter scores'!BC879,"")</f>
        <v/>
      </c>
      <c r="BE875" s="125" t="str">
        <f>IF('2. Enter scores'!BD879&lt;&gt;"",'2. Enter scores'!$B879-'2. Enter scores'!BD879,"")</f>
        <v/>
      </c>
      <c r="BF875" s="125" t="str">
        <f>IF('2. Enter scores'!BE879&lt;&gt;"",'2. Enter scores'!$B879-'2. Enter scores'!BE879,"")</f>
        <v/>
      </c>
      <c r="BG875" s="125" t="str">
        <f>IF('2. Enter scores'!BF879&lt;&gt;"",'2. Enter scores'!$B879-'2. Enter scores'!BF879,"")</f>
        <v/>
      </c>
      <c r="BH875" s="125" t="str">
        <f>IF('2. Enter scores'!BG879&lt;&gt;"",'2. Enter scores'!$B879-'2. Enter scores'!BG879,"")</f>
        <v/>
      </c>
      <c r="BI875" s="125" t="str">
        <f>IF('2. Enter scores'!BH879&lt;&gt;"",'2. Enter scores'!$B879-'2. Enter scores'!BH879,"")</f>
        <v/>
      </c>
      <c r="BJ875" s="125" t="str">
        <f>IF('2. Enter scores'!BI879&lt;&gt;"",'2. Enter scores'!$B879-'2. Enter scores'!BI879,"")</f>
        <v/>
      </c>
      <c r="BK875" s="125" t="str">
        <f>IF('2. Enter scores'!BJ879&lt;&gt;"",'2. Enter scores'!$B879-'2. Enter scores'!BJ879,"")</f>
        <v/>
      </c>
      <c r="BL875" s="125" t="str">
        <f>IF('2. Enter scores'!BK879&lt;&gt;"",'2. Enter scores'!$B879-'2. Enter scores'!BK879,"")</f>
        <v/>
      </c>
      <c r="BM875" s="125" t="str">
        <f>IF('2. Enter scores'!BL879&lt;&gt;"",'2. Enter scores'!$B879-'2. Enter scores'!BL879,"")</f>
        <v/>
      </c>
      <c r="BN875" s="125" t="str">
        <f>IF('2. Enter scores'!BM879&lt;&gt;"",'2. Enter scores'!$B879-'2. Enter scores'!BM879,"")</f>
        <v/>
      </c>
      <c r="BO875" s="125" t="str">
        <f>IF('2. Enter scores'!BN879&lt;&gt;"",'2. Enter scores'!$B879-'2. Enter scores'!BN879,"")</f>
        <v/>
      </c>
      <c r="BP875" s="108">
        <v>1000</v>
      </c>
    </row>
    <row r="876" spans="2:68" x14ac:dyDescent="0.35">
      <c r="B876" s="125" t="str">
        <f>IF('2. Enter scores'!A880&lt;&gt;"",'2. Enter scores'!A880,"")</f>
        <v/>
      </c>
      <c r="H876" s="125" t="str">
        <f>IF('2. Enter scores'!G880&lt;&gt;"",'2. Enter scores'!$B880-'2. Enter scores'!G880,"")</f>
        <v/>
      </c>
      <c r="I876" s="125" t="str">
        <f>IF('2. Enter scores'!H880&lt;&gt;"",'2. Enter scores'!$B880-'2. Enter scores'!H880,"")</f>
        <v/>
      </c>
      <c r="J876" s="125" t="str">
        <f>IF('2. Enter scores'!I880&lt;&gt;"",'2. Enter scores'!$B880-'2. Enter scores'!I880,"")</f>
        <v/>
      </c>
      <c r="K876" s="125" t="str">
        <f>IF('2. Enter scores'!J880&lt;&gt;"",'2. Enter scores'!$B880-'2. Enter scores'!J880,"")</f>
        <v/>
      </c>
      <c r="L876" s="125" t="str">
        <f>IF('2. Enter scores'!K880&lt;&gt;"",'2. Enter scores'!$B880-'2. Enter scores'!K880,"")</f>
        <v/>
      </c>
      <c r="M876" s="125" t="str">
        <f>IF('2. Enter scores'!L880&lt;&gt;"",'2. Enter scores'!$B880-'2. Enter scores'!L880,"")</f>
        <v/>
      </c>
      <c r="N876" s="125" t="str">
        <f>IF('2. Enter scores'!M880&lt;&gt;"",'2. Enter scores'!$B880-'2. Enter scores'!M880,"")</f>
        <v/>
      </c>
      <c r="O876" s="125" t="str">
        <f>IF('2. Enter scores'!N880&lt;&gt;"",'2. Enter scores'!$B880-'2. Enter scores'!N880,"")</f>
        <v/>
      </c>
      <c r="P876" s="125" t="str">
        <f>IF('2. Enter scores'!O880&lt;&gt;"",'2. Enter scores'!$B880-'2. Enter scores'!O880,"")</f>
        <v/>
      </c>
      <c r="Q876" s="125" t="str">
        <f>IF('2. Enter scores'!P880&lt;&gt;"",'2. Enter scores'!$B880-'2. Enter scores'!P880,"")</f>
        <v/>
      </c>
      <c r="R876" s="125" t="str">
        <f>IF('2. Enter scores'!Q880&lt;&gt;"",'2. Enter scores'!$B880-'2. Enter scores'!Q880,"")</f>
        <v/>
      </c>
      <c r="S876" s="125" t="str">
        <f>IF('2. Enter scores'!R880&lt;&gt;"",'2. Enter scores'!$B880-'2. Enter scores'!R880,"")</f>
        <v/>
      </c>
      <c r="T876" s="125" t="str">
        <f>IF('2. Enter scores'!S880&lt;&gt;"",'2. Enter scores'!$B880-'2. Enter scores'!S880,"")</f>
        <v/>
      </c>
      <c r="U876" s="125" t="str">
        <f>IF('2. Enter scores'!T880&lt;&gt;"",'2. Enter scores'!$B880-'2. Enter scores'!T880,"")</f>
        <v/>
      </c>
      <c r="V876" s="125" t="str">
        <f>IF('2. Enter scores'!U880&lt;&gt;"",'2. Enter scores'!$B880-'2. Enter scores'!U880,"")</f>
        <v/>
      </c>
      <c r="W876" s="125" t="str">
        <f>IF('2. Enter scores'!V880&lt;&gt;"",'2. Enter scores'!$B880-'2. Enter scores'!V880,"")</f>
        <v/>
      </c>
      <c r="X876" s="125" t="str">
        <f>IF('2. Enter scores'!W880&lt;&gt;"",'2. Enter scores'!$B880-'2. Enter scores'!W880,"")</f>
        <v/>
      </c>
      <c r="Y876" s="125" t="str">
        <f>IF('2. Enter scores'!X880&lt;&gt;"",'2. Enter scores'!$B880-'2. Enter scores'!X880,"")</f>
        <v/>
      </c>
      <c r="Z876" s="125" t="str">
        <f>IF('2. Enter scores'!Y880&lt;&gt;"",'2. Enter scores'!$B880-'2. Enter scores'!Y880,"")</f>
        <v/>
      </c>
      <c r="AA876" s="125" t="str">
        <f>IF('2. Enter scores'!Z880&lt;&gt;"",'2. Enter scores'!$B880-'2. Enter scores'!Z880,"")</f>
        <v/>
      </c>
      <c r="AB876" s="125" t="str">
        <f>IF('2. Enter scores'!AA880&lt;&gt;"",'2. Enter scores'!$B880-'2. Enter scores'!AA880,"")</f>
        <v/>
      </c>
      <c r="AC876" s="125" t="str">
        <f>IF('2. Enter scores'!AB880&lt;&gt;"",'2. Enter scores'!$B880-'2. Enter scores'!AB880,"")</f>
        <v/>
      </c>
      <c r="AD876" s="125" t="str">
        <f>IF('2. Enter scores'!AC880&lt;&gt;"",'2. Enter scores'!$B880-'2. Enter scores'!AC880,"")</f>
        <v/>
      </c>
      <c r="AE876" s="125" t="str">
        <f>IF('2. Enter scores'!AD880&lt;&gt;"",'2. Enter scores'!$B880-'2. Enter scores'!AD880,"")</f>
        <v/>
      </c>
      <c r="AF876" s="125" t="str">
        <f>IF('2. Enter scores'!AE880&lt;&gt;"",'2. Enter scores'!$B880-'2. Enter scores'!AE880,"")</f>
        <v/>
      </c>
      <c r="AG876" s="125" t="str">
        <f>IF('2. Enter scores'!AF880&lt;&gt;"",'2. Enter scores'!$B880-'2. Enter scores'!AF880,"")</f>
        <v/>
      </c>
      <c r="AH876" s="125" t="str">
        <f>IF('2. Enter scores'!AG880&lt;&gt;"",'2. Enter scores'!$B880-'2. Enter scores'!AG880,"")</f>
        <v/>
      </c>
      <c r="AI876" s="125" t="str">
        <f>IF('2. Enter scores'!AH880&lt;&gt;"",'2. Enter scores'!$B880-'2. Enter scores'!AH880,"")</f>
        <v/>
      </c>
      <c r="AJ876" s="125" t="str">
        <f>IF('2. Enter scores'!AI880&lt;&gt;"",'2. Enter scores'!$B880-'2. Enter scores'!AI880,"")</f>
        <v/>
      </c>
      <c r="AK876" s="125" t="str">
        <f>IF('2. Enter scores'!AJ880&lt;&gt;"",'2. Enter scores'!$B880-'2. Enter scores'!AJ880,"")</f>
        <v/>
      </c>
      <c r="AL876" s="125" t="str">
        <f>IF('2. Enter scores'!AK880&lt;&gt;"",'2. Enter scores'!$B880-'2. Enter scores'!AK880,"")</f>
        <v/>
      </c>
      <c r="AM876" s="125" t="str">
        <f>IF('2. Enter scores'!AL880&lt;&gt;"",'2. Enter scores'!$B880-'2. Enter scores'!AL880,"")</f>
        <v/>
      </c>
      <c r="AN876" s="125" t="str">
        <f>IF('2. Enter scores'!AM880&lt;&gt;"",'2. Enter scores'!$B880-'2. Enter scores'!AM880,"")</f>
        <v/>
      </c>
      <c r="AO876" s="125" t="str">
        <f>IF('2. Enter scores'!AN880&lt;&gt;"",'2. Enter scores'!$B880-'2. Enter scores'!AN880,"")</f>
        <v/>
      </c>
      <c r="AP876" s="125" t="str">
        <f>IF('2. Enter scores'!AO880&lt;&gt;"",'2. Enter scores'!$B880-'2. Enter scores'!AO880,"")</f>
        <v/>
      </c>
      <c r="AQ876" s="125" t="str">
        <f>IF('2. Enter scores'!AP880&lt;&gt;"",'2. Enter scores'!$B880-'2. Enter scores'!AP880,"")</f>
        <v/>
      </c>
      <c r="AR876" s="125" t="str">
        <f>IF('2. Enter scores'!AQ880&lt;&gt;"",'2. Enter scores'!$B880-'2. Enter scores'!AQ880,"")</f>
        <v/>
      </c>
      <c r="AS876" s="125" t="str">
        <f>IF('2. Enter scores'!AR880&lt;&gt;"",'2. Enter scores'!$B880-'2. Enter scores'!AR880,"")</f>
        <v/>
      </c>
      <c r="AT876" s="125" t="str">
        <f>IF('2. Enter scores'!AS880&lt;&gt;"",'2. Enter scores'!$B880-'2. Enter scores'!AS880,"")</f>
        <v/>
      </c>
      <c r="AU876" s="125" t="str">
        <f>IF('2. Enter scores'!AT880&lt;&gt;"",'2. Enter scores'!$B880-'2. Enter scores'!AT880,"")</f>
        <v/>
      </c>
      <c r="AV876" s="125" t="str">
        <f>IF('2. Enter scores'!AU880&lt;&gt;"",'2. Enter scores'!$B880-'2. Enter scores'!AU880,"")</f>
        <v/>
      </c>
      <c r="AW876" s="125" t="str">
        <f>IF('2. Enter scores'!AV880&lt;&gt;"",'2. Enter scores'!$B880-'2. Enter scores'!AV880,"")</f>
        <v/>
      </c>
      <c r="AX876" s="125" t="str">
        <f>IF('2. Enter scores'!AW880&lt;&gt;"",'2. Enter scores'!$B880-'2. Enter scores'!AW880,"")</f>
        <v/>
      </c>
      <c r="AY876" s="125" t="str">
        <f>IF('2. Enter scores'!AX880&lt;&gt;"",'2. Enter scores'!$B880-'2. Enter scores'!AX880,"")</f>
        <v/>
      </c>
      <c r="AZ876" s="125" t="str">
        <f>IF('2. Enter scores'!AY880&lt;&gt;"",'2. Enter scores'!$B880-'2. Enter scores'!AY880,"")</f>
        <v/>
      </c>
      <c r="BA876" s="125" t="str">
        <f>IF('2. Enter scores'!AZ880&lt;&gt;"",'2. Enter scores'!$B880-'2. Enter scores'!AZ880,"")</f>
        <v/>
      </c>
      <c r="BB876" s="125" t="str">
        <f>IF('2. Enter scores'!BA880&lt;&gt;"",'2. Enter scores'!$B880-'2. Enter scores'!BA880,"")</f>
        <v/>
      </c>
      <c r="BC876" s="125" t="str">
        <f>IF('2. Enter scores'!BB880&lt;&gt;"",'2. Enter scores'!$B880-'2. Enter scores'!BB880,"")</f>
        <v/>
      </c>
      <c r="BD876" s="125" t="str">
        <f>IF('2. Enter scores'!BC880&lt;&gt;"",'2. Enter scores'!$B880-'2. Enter scores'!BC880,"")</f>
        <v/>
      </c>
      <c r="BE876" s="125" t="str">
        <f>IF('2. Enter scores'!BD880&lt;&gt;"",'2. Enter scores'!$B880-'2. Enter scores'!BD880,"")</f>
        <v/>
      </c>
      <c r="BF876" s="125" t="str">
        <f>IF('2. Enter scores'!BE880&lt;&gt;"",'2. Enter scores'!$B880-'2. Enter scores'!BE880,"")</f>
        <v/>
      </c>
      <c r="BG876" s="125" t="str">
        <f>IF('2. Enter scores'!BF880&lt;&gt;"",'2. Enter scores'!$B880-'2. Enter scores'!BF880,"")</f>
        <v/>
      </c>
      <c r="BH876" s="125" t="str">
        <f>IF('2. Enter scores'!BG880&lt;&gt;"",'2. Enter scores'!$B880-'2. Enter scores'!BG880,"")</f>
        <v/>
      </c>
      <c r="BI876" s="125" t="str">
        <f>IF('2. Enter scores'!BH880&lt;&gt;"",'2. Enter scores'!$B880-'2. Enter scores'!BH880,"")</f>
        <v/>
      </c>
      <c r="BJ876" s="125" t="str">
        <f>IF('2. Enter scores'!BI880&lt;&gt;"",'2. Enter scores'!$B880-'2. Enter scores'!BI880,"")</f>
        <v/>
      </c>
      <c r="BK876" s="125" t="str">
        <f>IF('2. Enter scores'!BJ880&lt;&gt;"",'2. Enter scores'!$B880-'2. Enter scores'!BJ880,"")</f>
        <v/>
      </c>
      <c r="BL876" s="125" t="str">
        <f>IF('2. Enter scores'!BK880&lt;&gt;"",'2. Enter scores'!$B880-'2. Enter scores'!BK880,"")</f>
        <v/>
      </c>
      <c r="BM876" s="125" t="str">
        <f>IF('2. Enter scores'!BL880&lt;&gt;"",'2. Enter scores'!$B880-'2. Enter scores'!BL880,"")</f>
        <v/>
      </c>
      <c r="BN876" s="125" t="str">
        <f>IF('2. Enter scores'!BM880&lt;&gt;"",'2. Enter scores'!$B880-'2. Enter scores'!BM880,"")</f>
        <v/>
      </c>
      <c r="BO876" s="125" t="str">
        <f>IF('2. Enter scores'!BN880&lt;&gt;"",'2. Enter scores'!$B880-'2. Enter scores'!BN880,"")</f>
        <v/>
      </c>
      <c r="BP876" s="108">
        <v>1000</v>
      </c>
    </row>
    <row r="877" spans="2:68" x14ac:dyDescent="0.35">
      <c r="B877" s="125" t="str">
        <f>IF('2. Enter scores'!A881&lt;&gt;"",'2. Enter scores'!A881,"")</f>
        <v/>
      </c>
      <c r="H877" s="125" t="str">
        <f>IF('2. Enter scores'!G881&lt;&gt;"",'2. Enter scores'!$B881-'2. Enter scores'!G881,"")</f>
        <v/>
      </c>
      <c r="I877" s="125" t="str">
        <f>IF('2. Enter scores'!H881&lt;&gt;"",'2. Enter scores'!$B881-'2. Enter scores'!H881,"")</f>
        <v/>
      </c>
      <c r="J877" s="125" t="str">
        <f>IF('2. Enter scores'!I881&lt;&gt;"",'2. Enter scores'!$B881-'2. Enter scores'!I881,"")</f>
        <v/>
      </c>
      <c r="K877" s="125" t="str">
        <f>IF('2. Enter scores'!J881&lt;&gt;"",'2. Enter scores'!$B881-'2. Enter scores'!J881,"")</f>
        <v/>
      </c>
      <c r="L877" s="125" t="str">
        <f>IF('2. Enter scores'!K881&lt;&gt;"",'2. Enter scores'!$B881-'2. Enter scores'!K881,"")</f>
        <v/>
      </c>
      <c r="M877" s="125" t="str">
        <f>IF('2. Enter scores'!L881&lt;&gt;"",'2. Enter scores'!$B881-'2. Enter scores'!L881,"")</f>
        <v/>
      </c>
      <c r="N877" s="125" t="str">
        <f>IF('2. Enter scores'!M881&lt;&gt;"",'2. Enter scores'!$B881-'2. Enter scores'!M881,"")</f>
        <v/>
      </c>
      <c r="O877" s="125" t="str">
        <f>IF('2. Enter scores'!N881&lt;&gt;"",'2. Enter scores'!$B881-'2. Enter scores'!N881,"")</f>
        <v/>
      </c>
      <c r="P877" s="125" t="str">
        <f>IF('2. Enter scores'!O881&lt;&gt;"",'2. Enter scores'!$B881-'2. Enter scores'!O881,"")</f>
        <v/>
      </c>
      <c r="Q877" s="125" t="str">
        <f>IF('2. Enter scores'!P881&lt;&gt;"",'2. Enter scores'!$B881-'2. Enter scores'!P881,"")</f>
        <v/>
      </c>
      <c r="R877" s="125" t="str">
        <f>IF('2. Enter scores'!Q881&lt;&gt;"",'2. Enter scores'!$B881-'2. Enter scores'!Q881,"")</f>
        <v/>
      </c>
      <c r="S877" s="125" t="str">
        <f>IF('2. Enter scores'!R881&lt;&gt;"",'2. Enter scores'!$B881-'2. Enter scores'!R881,"")</f>
        <v/>
      </c>
      <c r="T877" s="125" t="str">
        <f>IF('2. Enter scores'!S881&lt;&gt;"",'2. Enter scores'!$B881-'2. Enter scores'!S881,"")</f>
        <v/>
      </c>
      <c r="U877" s="125" t="str">
        <f>IF('2. Enter scores'!T881&lt;&gt;"",'2. Enter scores'!$B881-'2. Enter scores'!T881,"")</f>
        <v/>
      </c>
      <c r="V877" s="125" t="str">
        <f>IF('2. Enter scores'!U881&lt;&gt;"",'2. Enter scores'!$B881-'2. Enter scores'!U881,"")</f>
        <v/>
      </c>
      <c r="W877" s="125" t="str">
        <f>IF('2. Enter scores'!V881&lt;&gt;"",'2. Enter scores'!$B881-'2. Enter scores'!V881,"")</f>
        <v/>
      </c>
      <c r="X877" s="125" t="str">
        <f>IF('2. Enter scores'!W881&lt;&gt;"",'2. Enter scores'!$B881-'2. Enter scores'!W881,"")</f>
        <v/>
      </c>
      <c r="Y877" s="125" t="str">
        <f>IF('2. Enter scores'!X881&lt;&gt;"",'2. Enter scores'!$B881-'2. Enter scores'!X881,"")</f>
        <v/>
      </c>
      <c r="Z877" s="125" t="str">
        <f>IF('2. Enter scores'!Y881&lt;&gt;"",'2. Enter scores'!$B881-'2. Enter scores'!Y881,"")</f>
        <v/>
      </c>
      <c r="AA877" s="125" t="str">
        <f>IF('2. Enter scores'!Z881&lt;&gt;"",'2. Enter scores'!$B881-'2. Enter scores'!Z881,"")</f>
        <v/>
      </c>
      <c r="AB877" s="125" t="str">
        <f>IF('2. Enter scores'!AA881&lt;&gt;"",'2. Enter scores'!$B881-'2. Enter scores'!AA881,"")</f>
        <v/>
      </c>
      <c r="AC877" s="125" t="str">
        <f>IF('2. Enter scores'!AB881&lt;&gt;"",'2. Enter scores'!$B881-'2. Enter scores'!AB881,"")</f>
        <v/>
      </c>
      <c r="AD877" s="125" t="str">
        <f>IF('2. Enter scores'!AC881&lt;&gt;"",'2. Enter scores'!$B881-'2. Enter scores'!AC881,"")</f>
        <v/>
      </c>
      <c r="AE877" s="125" t="str">
        <f>IF('2. Enter scores'!AD881&lt;&gt;"",'2. Enter scores'!$B881-'2. Enter scores'!AD881,"")</f>
        <v/>
      </c>
      <c r="AF877" s="125" t="str">
        <f>IF('2. Enter scores'!AE881&lt;&gt;"",'2. Enter scores'!$B881-'2. Enter scores'!AE881,"")</f>
        <v/>
      </c>
      <c r="AG877" s="125" t="str">
        <f>IF('2. Enter scores'!AF881&lt;&gt;"",'2. Enter scores'!$B881-'2. Enter scores'!AF881,"")</f>
        <v/>
      </c>
      <c r="AH877" s="125" t="str">
        <f>IF('2. Enter scores'!AG881&lt;&gt;"",'2. Enter scores'!$B881-'2. Enter scores'!AG881,"")</f>
        <v/>
      </c>
      <c r="AI877" s="125" t="str">
        <f>IF('2. Enter scores'!AH881&lt;&gt;"",'2. Enter scores'!$B881-'2. Enter scores'!AH881,"")</f>
        <v/>
      </c>
      <c r="AJ877" s="125" t="str">
        <f>IF('2. Enter scores'!AI881&lt;&gt;"",'2. Enter scores'!$B881-'2. Enter scores'!AI881,"")</f>
        <v/>
      </c>
      <c r="AK877" s="125" t="str">
        <f>IF('2. Enter scores'!AJ881&lt;&gt;"",'2. Enter scores'!$B881-'2. Enter scores'!AJ881,"")</f>
        <v/>
      </c>
      <c r="AL877" s="125" t="str">
        <f>IF('2. Enter scores'!AK881&lt;&gt;"",'2. Enter scores'!$B881-'2. Enter scores'!AK881,"")</f>
        <v/>
      </c>
      <c r="AM877" s="125" t="str">
        <f>IF('2. Enter scores'!AL881&lt;&gt;"",'2. Enter scores'!$B881-'2. Enter scores'!AL881,"")</f>
        <v/>
      </c>
      <c r="AN877" s="125" t="str">
        <f>IF('2. Enter scores'!AM881&lt;&gt;"",'2. Enter scores'!$B881-'2. Enter scores'!AM881,"")</f>
        <v/>
      </c>
      <c r="AO877" s="125" t="str">
        <f>IF('2. Enter scores'!AN881&lt;&gt;"",'2. Enter scores'!$B881-'2. Enter scores'!AN881,"")</f>
        <v/>
      </c>
      <c r="AP877" s="125" t="str">
        <f>IF('2. Enter scores'!AO881&lt;&gt;"",'2. Enter scores'!$B881-'2. Enter scores'!AO881,"")</f>
        <v/>
      </c>
      <c r="AQ877" s="125" t="str">
        <f>IF('2. Enter scores'!AP881&lt;&gt;"",'2. Enter scores'!$B881-'2. Enter scores'!AP881,"")</f>
        <v/>
      </c>
      <c r="AR877" s="125" t="str">
        <f>IF('2. Enter scores'!AQ881&lt;&gt;"",'2. Enter scores'!$B881-'2. Enter scores'!AQ881,"")</f>
        <v/>
      </c>
      <c r="AS877" s="125" t="str">
        <f>IF('2. Enter scores'!AR881&lt;&gt;"",'2. Enter scores'!$B881-'2. Enter scores'!AR881,"")</f>
        <v/>
      </c>
      <c r="AT877" s="125" t="str">
        <f>IF('2. Enter scores'!AS881&lt;&gt;"",'2. Enter scores'!$B881-'2. Enter scores'!AS881,"")</f>
        <v/>
      </c>
      <c r="AU877" s="125" t="str">
        <f>IF('2. Enter scores'!AT881&lt;&gt;"",'2. Enter scores'!$B881-'2. Enter scores'!AT881,"")</f>
        <v/>
      </c>
      <c r="AV877" s="125" t="str">
        <f>IF('2. Enter scores'!AU881&lt;&gt;"",'2. Enter scores'!$B881-'2. Enter scores'!AU881,"")</f>
        <v/>
      </c>
      <c r="AW877" s="125" t="str">
        <f>IF('2. Enter scores'!AV881&lt;&gt;"",'2. Enter scores'!$B881-'2. Enter scores'!AV881,"")</f>
        <v/>
      </c>
      <c r="AX877" s="125" t="str">
        <f>IF('2. Enter scores'!AW881&lt;&gt;"",'2. Enter scores'!$B881-'2. Enter scores'!AW881,"")</f>
        <v/>
      </c>
      <c r="AY877" s="125" t="str">
        <f>IF('2. Enter scores'!AX881&lt;&gt;"",'2. Enter scores'!$B881-'2. Enter scores'!AX881,"")</f>
        <v/>
      </c>
      <c r="AZ877" s="125" t="str">
        <f>IF('2. Enter scores'!AY881&lt;&gt;"",'2. Enter scores'!$B881-'2. Enter scores'!AY881,"")</f>
        <v/>
      </c>
      <c r="BA877" s="125" t="str">
        <f>IF('2. Enter scores'!AZ881&lt;&gt;"",'2. Enter scores'!$B881-'2. Enter scores'!AZ881,"")</f>
        <v/>
      </c>
      <c r="BB877" s="125" t="str">
        <f>IF('2. Enter scores'!BA881&lt;&gt;"",'2. Enter scores'!$B881-'2. Enter scores'!BA881,"")</f>
        <v/>
      </c>
      <c r="BC877" s="125" t="str">
        <f>IF('2. Enter scores'!BB881&lt;&gt;"",'2. Enter scores'!$B881-'2. Enter scores'!BB881,"")</f>
        <v/>
      </c>
      <c r="BD877" s="125" t="str">
        <f>IF('2. Enter scores'!BC881&lt;&gt;"",'2. Enter scores'!$B881-'2. Enter scores'!BC881,"")</f>
        <v/>
      </c>
      <c r="BE877" s="125" t="str">
        <f>IF('2. Enter scores'!BD881&lt;&gt;"",'2. Enter scores'!$B881-'2. Enter scores'!BD881,"")</f>
        <v/>
      </c>
      <c r="BF877" s="125" t="str">
        <f>IF('2. Enter scores'!BE881&lt;&gt;"",'2. Enter scores'!$B881-'2. Enter scores'!BE881,"")</f>
        <v/>
      </c>
      <c r="BG877" s="125" t="str">
        <f>IF('2. Enter scores'!BF881&lt;&gt;"",'2. Enter scores'!$B881-'2. Enter scores'!BF881,"")</f>
        <v/>
      </c>
      <c r="BH877" s="125" t="str">
        <f>IF('2. Enter scores'!BG881&lt;&gt;"",'2. Enter scores'!$B881-'2. Enter scores'!BG881,"")</f>
        <v/>
      </c>
      <c r="BI877" s="125" t="str">
        <f>IF('2. Enter scores'!BH881&lt;&gt;"",'2. Enter scores'!$B881-'2. Enter scores'!BH881,"")</f>
        <v/>
      </c>
      <c r="BJ877" s="125" t="str">
        <f>IF('2. Enter scores'!BI881&lt;&gt;"",'2. Enter scores'!$B881-'2. Enter scores'!BI881,"")</f>
        <v/>
      </c>
      <c r="BK877" s="125" t="str">
        <f>IF('2. Enter scores'!BJ881&lt;&gt;"",'2. Enter scores'!$B881-'2. Enter scores'!BJ881,"")</f>
        <v/>
      </c>
      <c r="BL877" s="125" t="str">
        <f>IF('2. Enter scores'!BK881&lt;&gt;"",'2. Enter scores'!$B881-'2. Enter scores'!BK881,"")</f>
        <v/>
      </c>
      <c r="BM877" s="125" t="str">
        <f>IF('2. Enter scores'!BL881&lt;&gt;"",'2. Enter scores'!$B881-'2. Enter scores'!BL881,"")</f>
        <v/>
      </c>
      <c r="BN877" s="125" t="str">
        <f>IF('2. Enter scores'!BM881&lt;&gt;"",'2. Enter scores'!$B881-'2. Enter scores'!BM881,"")</f>
        <v/>
      </c>
      <c r="BO877" s="125" t="str">
        <f>IF('2. Enter scores'!BN881&lt;&gt;"",'2. Enter scores'!$B881-'2. Enter scores'!BN881,"")</f>
        <v/>
      </c>
      <c r="BP877" s="108">
        <v>1000</v>
      </c>
    </row>
    <row r="878" spans="2:68" x14ac:dyDescent="0.35">
      <c r="B878" s="125" t="str">
        <f>IF('2. Enter scores'!A882&lt;&gt;"",'2. Enter scores'!A882,"")</f>
        <v/>
      </c>
      <c r="H878" s="125" t="str">
        <f>IF('2. Enter scores'!G882&lt;&gt;"",'2. Enter scores'!$B882-'2. Enter scores'!G882,"")</f>
        <v/>
      </c>
      <c r="I878" s="125" t="str">
        <f>IF('2. Enter scores'!H882&lt;&gt;"",'2. Enter scores'!$B882-'2. Enter scores'!H882,"")</f>
        <v/>
      </c>
      <c r="J878" s="125" t="str">
        <f>IF('2. Enter scores'!I882&lt;&gt;"",'2. Enter scores'!$B882-'2. Enter scores'!I882,"")</f>
        <v/>
      </c>
      <c r="K878" s="125" t="str">
        <f>IF('2. Enter scores'!J882&lt;&gt;"",'2. Enter scores'!$B882-'2. Enter scores'!J882,"")</f>
        <v/>
      </c>
      <c r="L878" s="125" t="str">
        <f>IF('2. Enter scores'!K882&lt;&gt;"",'2. Enter scores'!$B882-'2. Enter scores'!K882,"")</f>
        <v/>
      </c>
      <c r="M878" s="125" t="str">
        <f>IF('2. Enter scores'!L882&lt;&gt;"",'2. Enter scores'!$B882-'2. Enter scores'!L882,"")</f>
        <v/>
      </c>
      <c r="N878" s="125" t="str">
        <f>IF('2. Enter scores'!M882&lt;&gt;"",'2. Enter scores'!$B882-'2. Enter scores'!M882,"")</f>
        <v/>
      </c>
      <c r="O878" s="125" t="str">
        <f>IF('2. Enter scores'!N882&lt;&gt;"",'2. Enter scores'!$B882-'2. Enter scores'!N882,"")</f>
        <v/>
      </c>
      <c r="P878" s="125" t="str">
        <f>IF('2. Enter scores'!O882&lt;&gt;"",'2. Enter scores'!$B882-'2. Enter scores'!O882,"")</f>
        <v/>
      </c>
      <c r="Q878" s="125" t="str">
        <f>IF('2. Enter scores'!P882&lt;&gt;"",'2. Enter scores'!$B882-'2. Enter scores'!P882,"")</f>
        <v/>
      </c>
      <c r="R878" s="125" t="str">
        <f>IF('2. Enter scores'!Q882&lt;&gt;"",'2. Enter scores'!$B882-'2. Enter scores'!Q882,"")</f>
        <v/>
      </c>
      <c r="S878" s="125" t="str">
        <f>IF('2. Enter scores'!R882&lt;&gt;"",'2. Enter scores'!$B882-'2. Enter scores'!R882,"")</f>
        <v/>
      </c>
      <c r="T878" s="125" t="str">
        <f>IF('2. Enter scores'!S882&lt;&gt;"",'2. Enter scores'!$B882-'2. Enter scores'!S882,"")</f>
        <v/>
      </c>
      <c r="U878" s="125" t="str">
        <f>IF('2. Enter scores'!T882&lt;&gt;"",'2. Enter scores'!$B882-'2. Enter scores'!T882,"")</f>
        <v/>
      </c>
      <c r="V878" s="125" t="str">
        <f>IF('2. Enter scores'!U882&lt;&gt;"",'2. Enter scores'!$B882-'2. Enter scores'!U882,"")</f>
        <v/>
      </c>
      <c r="W878" s="125" t="str">
        <f>IF('2. Enter scores'!V882&lt;&gt;"",'2. Enter scores'!$B882-'2. Enter scores'!V882,"")</f>
        <v/>
      </c>
      <c r="X878" s="125" t="str">
        <f>IF('2. Enter scores'!W882&lt;&gt;"",'2. Enter scores'!$B882-'2. Enter scores'!W882,"")</f>
        <v/>
      </c>
      <c r="Y878" s="125" t="str">
        <f>IF('2. Enter scores'!X882&lt;&gt;"",'2. Enter scores'!$B882-'2. Enter scores'!X882,"")</f>
        <v/>
      </c>
      <c r="Z878" s="125" t="str">
        <f>IF('2. Enter scores'!Y882&lt;&gt;"",'2. Enter scores'!$B882-'2. Enter scores'!Y882,"")</f>
        <v/>
      </c>
      <c r="AA878" s="125" t="str">
        <f>IF('2. Enter scores'!Z882&lt;&gt;"",'2. Enter scores'!$B882-'2. Enter scores'!Z882,"")</f>
        <v/>
      </c>
      <c r="AB878" s="125" t="str">
        <f>IF('2. Enter scores'!AA882&lt;&gt;"",'2. Enter scores'!$B882-'2. Enter scores'!AA882,"")</f>
        <v/>
      </c>
      <c r="AC878" s="125" t="str">
        <f>IF('2. Enter scores'!AB882&lt;&gt;"",'2. Enter scores'!$B882-'2. Enter scores'!AB882,"")</f>
        <v/>
      </c>
      <c r="AD878" s="125" t="str">
        <f>IF('2. Enter scores'!AC882&lt;&gt;"",'2. Enter scores'!$B882-'2. Enter scores'!AC882,"")</f>
        <v/>
      </c>
      <c r="AE878" s="125" t="str">
        <f>IF('2. Enter scores'!AD882&lt;&gt;"",'2. Enter scores'!$B882-'2. Enter scores'!AD882,"")</f>
        <v/>
      </c>
      <c r="AF878" s="125" t="str">
        <f>IF('2. Enter scores'!AE882&lt;&gt;"",'2. Enter scores'!$B882-'2. Enter scores'!AE882,"")</f>
        <v/>
      </c>
      <c r="AG878" s="125" t="str">
        <f>IF('2. Enter scores'!AF882&lt;&gt;"",'2. Enter scores'!$B882-'2. Enter scores'!AF882,"")</f>
        <v/>
      </c>
      <c r="AH878" s="125" t="str">
        <f>IF('2. Enter scores'!AG882&lt;&gt;"",'2. Enter scores'!$B882-'2. Enter scores'!AG882,"")</f>
        <v/>
      </c>
      <c r="AI878" s="125" t="str">
        <f>IF('2. Enter scores'!AH882&lt;&gt;"",'2. Enter scores'!$B882-'2. Enter scores'!AH882,"")</f>
        <v/>
      </c>
      <c r="AJ878" s="125" t="str">
        <f>IF('2. Enter scores'!AI882&lt;&gt;"",'2. Enter scores'!$B882-'2. Enter scores'!AI882,"")</f>
        <v/>
      </c>
      <c r="AK878" s="125" t="str">
        <f>IF('2. Enter scores'!AJ882&lt;&gt;"",'2. Enter scores'!$B882-'2. Enter scores'!AJ882,"")</f>
        <v/>
      </c>
      <c r="AL878" s="125" t="str">
        <f>IF('2. Enter scores'!AK882&lt;&gt;"",'2. Enter scores'!$B882-'2. Enter scores'!AK882,"")</f>
        <v/>
      </c>
      <c r="AM878" s="125" t="str">
        <f>IF('2. Enter scores'!AL882&lt;&gt;"",'2. Enter scores'!$B882-'2. Enter scores'!AL882,"")</f>
        <v/>
      </c>
      <c r="AN878" s="125" t="str">
        <f>IF('2. Enter scores'!AM882&lt;&gt;"",'2. Enter scores'!$B882-'2. Enter scores'!AM882,"")</f>
        <v/>
      </c>
      <c r="AO878" s="125" t="str">
        <f>IF('2. Enter scores'!AN882&lt;&gt;"",'2. Enter scores'!$B882-'2. Enter scores'!AN882,"")</f>
        <v/>
      </c>
      <c r="AP878" s="125" t="str">
        <f>IF('2. Enter scores'!AO882&lt;&gt;"",'2. Enter scores'!$B882-'2. Enter scores'!AO882,"")</f>
        <v/>
      </c>
      <c r="AQ878" s="125" t="str">
        <f>IF('2. Enter scores'!AP882&lt;&gt;"",'2. Enter scores'!$B882-'2. Enter scores'!AP882,"")</f>
        <v/>
      </c>
      <c r="AR878" s="125" t="str">
        <f>IF('2. Enter scores'!AQ882&lt;&gt;"",'2. Enter scores'!$B882-'2. Enter scores'!AQ882,"")</f>
        <v/>
      </c>
      <c r="AS878" s="125" t="str">
        <f>IF('2. Enter scores'!AR882&lt;&gt;"",'2. Enter scores'!$B882-'2. Enter scores'!AR882,"")</f>
        <v/>
      </c>
      <c r="AT878" s="125" t="str">
        <f>IF('2. Enter scores'!AS882&lt;&gt;"",'2. Enter scores'!$B882-'2. Enter scores'!AS882,"")</f>
        <v/>
      </c>
      <c r="AU878" s="125" t="str">
        <f>IF('2. Enter scores'!AT882&lt;&gt;"",'2. Enter scores'!$B882-'2. Enter scores'!AT882,"")</f>
        <v/>
      </c>
      <c r="AV878" s="125" t="str">
        <f>IF('2. Enter scores'!AU882&lt;&gt;"",'2. Enter scores'!$B882-'2. Enter scores'!AU882,"")</f>
        <v/>
      </c>
      <c r="AW878" s="125" t="str">
        <f>IF('2. Enter scores'!AV882&lt;&gt;"",'2. Enter scores'!$B882-'2. Enter scores'!AV882,"")</f>
        <v/>
      </c>
      <c r="AX878" s="125" t="str">
        <f>IF('2. Enter scores'!AW882&lt;&gt;"",'2. Enter scores'!$B882-'2. Enter scores'!AW882,"")</f>
        <v/>
      </c>
      <c r="AY878" s="125" t="str">
        <f>IF('2. Enter scores'!AX882&lt;&gt;"",'2. Enter scores'!$B882-'2. Enter scores'!AX882,"")</f>
        <v/>
      </c>
      <c r="AZ878" s="125" t="str">
        <f>IF('2. Enter scores'!AY882&lt;&gt;"",'2. Enter scores'!$B882-'2. Enter scores'!AY882,"")</f>
        <v/>
      </c>
      <c r="BA878" s="125" t="str">
        <f>IF('2. Enter scores'!AZ882&lt;&gt;"",'2. Enter scores'!$B882-'2. Enter scores'!AZ882,"")</f>
        <v/>
      </c>
      <c r="BB878" s="125" t="str">
        <f>IF('2. Enter scores'!BA882&lt;&gt;"",'2. Enter scores'!$B882-'2. Enter scores'!BA882,"")</f>
        <v/>
      </c>
      <c r="BC878" s="125" t="str">
        <f>IF('2. Enter scores'!BB882&lt;&gt;"",'2. Enter scores'!$B882-'2. Enter scores'!BB882,"")</f>
        <v/>
      </c>
      <c r="BD878" s="125" t="str">
        <f>IF('2. Enter scores'!BC882&lt;&gt;"",'2. Enter scores'!$B882-'2. Enter scores'!BC882,"")</f>
        <v/>
      </c>
      <c r="BE878" s="125" t="str">
        <f>IF('2. Enter scores'!BD882&lt;&gt;"",'2. Enter scores'!$B882-'2. Enter scores'!BD882,"")</f>
        <v/>
      </c>
      <c r="BF878" s="125" t="str">
        <f>IF('2. Enter scores'!BE882&lt;&gt;"",'2. Enter scores'!$B882-'2. Enter scores'!BE882,"")</f>
        <v/>
      </c>
      <c r="BG878" s="125" t="str">
        <f>IF('2. Enter scores'!BF882&lt;&gt;"",'2. Enter scores'!$B882-'2. Enter scores'!BF882,"")</f>
        <v/>
      </c>
      <c r="BH878" s="125" t="str">
        <f>IF('2. Enter scores'!BG882&lt;&gt;"",'2. Enter scores'!$B882-'2. Enter scores'!BG882,"")</f>
        <v/>
      </c>
      <c r="BI878" s="125" t="str">
        <f>IF('2. Enter scores'!BH882&lt;&gt;"",'2. Enter scores'!$B882-'2. Enter scores'!BH882,"")</f>
        <v/>
      </c>
      <c r="BJ878" s="125" t="str">
        <f>IF('2. Enter scores'!BI882&lt;&gt;"",'2. Enter scores'!$B882-'2. Enter scores'!BI882,"")</f>
        <v/>
      </c>
      <c r="BK878" s="125" t="str">
        <f>IF('2. Enter scores'!BJ882&lt;&gt;"",'2. Enter scores'!$B882-'2. Enter scores'!BJ882,"")</f>
        <v/>
      </c>
      <c r="BL878" s="125" t="str">
        <f>IF('2. Enter scores'!BK882&lt;&gt;"",'2. Enter scores'!$B882-'2. Enter scores'!BK882,"")</f>
        <v/>
      </c>
      <c r="BM878" s="125" t="str">
        <f>IF('2. Enter scores'!BL882&lt;&gt;"",'2. Enter scores'!$B882-'2. Enter scores'!BL882,"")</f>
        <v/>
      </c>
      <c r="BN878" s="125" t="str">
        <f>IF('2. Enter scores'!BM882&lt;&gt;"",'2. Enter scores'!$B882-'2. Enter scores'!BM882,"")</f>
        <v/>
      </c>
      <c r="BO878" s="125" t="str">
        <f>IF('2. Enter scores'!BN882&lt;&gt;"",'2. Enter scores'!$B882-'2. Enter scores'!BN882,"")</f>
        <v/>
      </c>
      <c r="BP878" s="108">
        <v>1000</v>
      </c>
    </row>
    <row r="879" spans="2:68" x14ac:dyDescent="0.35">
      <c r="B879" s="125" t="str">
        <f>IF('2. Enter scores'!A883&lt;&gt;"",'2. Enter scores'!A883,"")</f>
        <v/>
      </c>
      <c r="H879" s="125" t="str">
        <f>IF('2. Enter scores'!G883&lt;&gt;"",'2. Enter scores'!$B883-'2. Enter scores'!G883,"")</f>
        <v/>
      </c>
      <c r="I879" s="125" t="str">
        <f>IF('2. Enter scores'!H883&lt;&gt;"",'2. Enter scores'!$B883-'2. Enter scores'!H883,"")</f>
        <v/>
      </c>
      <c r="J879" s="125" t="str">
        <f>IF('2. Enter scores'!I883&lt;&gt;"",'2. Enter scores'!$B883-'2. Enter scores'!I883,"")</f>
        <v/>
      </c>
      <c r="K879" s="125" t="str">
        <f>IF('2. Enter scores'!J883&lt;&gt;"",'2. Enter scores'!$B883-'2. Enter scores'!J883,"")</f>
        <v/>
      </c>
      <c r="L879" s="125" t="str">
        <f>IF('2. Enter scores'!K883&lt;&gt;"",'2. Enter scores'!$B883-'2. Enter scores'!K883,"")</f>
        <v/>
      </c>
      <c r="M879" s="125" t="str">
        <f>IF('2. Enter scores'!L883&lt;&gt;"",'2. Enter scores'!$B883-'2. Enter scores'!L883,"")</f>
        <v/>
      </c>
      <c r="N879" s="125" t="str">
        <f>IF('2. Enter scores'!M883&lt;&gt;"",'2. Enter scores'!$B883-'2. Enter scores'!M883,"")</f>
        <v/>
      </c>
      <c r="O879" s="125" t="str">
        <f>IF('2. Enter scores'!N883&lt;&gt;"",'2. Enter scores'!$B883-'2. Enter scores'!N883,"")</f>
        <v/>
      </c>
      <c r="P879" s="125" t="str">
        <f>IF('2. Enter scores'!O883&lt;&gt;"",'2. Enter scores'!$B883-'2. Enter scores'!O883,"")</f>
        <v/>
      </c>
      <c r="Q879" s="125" t="str">
        <f>IF('2. Enter scores'!P883&lt;&gt;"",'2. Enter scores'!$B883-'2. Enter scores'!P883,"")</f>
        <v/>
      </c>
      <c r="R879" s="125" t="str">
        <f>IF('2. Enter scores'!Q883&lt;&gt;"",'2. Enter scores'!$B883-'2. Enter scores'!Q883,"")</f>
        <v/>
      </c>
      <c r="S879" s="125" t="str">
        <f>IF('2. Enter scores'!R883&lt;&gt;"",'2. Enter scores'!$B883-'2. Enter scores'!R883,"")</f>
        <v/>
      </c>
      <c r="T879" s="125" t="str">
        <f>IF('2. Enter scores'!S883&lt;&gt;"",'2. Enter scores'!$B883-'2. Enter scores'!S883,"")</f>
        <v/>
      </c>
      <c r="U879" s="125" t="str">
        <f>IF('2. Enter scores'!T883&lt;&gt;"",'2. Enter scores'!$B883-'2. Enter scores'!T883,"")</f>
        <v/>
      </c>
      <c r="V879" s="125" t="str">
        <f>IF('2. Enter scores'!U883&lt;&gt;"",'2. Enter scores'!$B883-'2. Enter scores'!U883,"")</f>
        <v/>
      </c>
      <c r="W879" s="125" t="str">
        <f>IF('2. Enter scores'!V883&lt;&gt;"",'2. Enter scores'!$B883-'2. Enter scores'!V883,"")</f>
        <v/>
      </c>
      <c r="X879" s="125" t="str">
        <f>IF('2. Enter scores'!W883&lt;&gt;"",'2. Enter scores'!$B883-'2. Enter scores'!W883,"")</f>
        <v/>
      </c>
      <c r="Y879" s="125" t="str">
        <f>IF('2. Enter scores'!X883&lt;&gt;"",'2. Enter scores'!$B883-'2. Enter scores'!X883,"")</f>
        <v/>
      </c>
      <c r="Z879" s="125" t="str">
        <f>IF('2. Enter scores'!Y883&lt;&gt;"",'2. Enter scores'!$B883-'2. Enter scores'!Y883,"")</f>
        <v/>
      </c>
      <c r="AA879" s="125" t="str">
        <f>IF('2. Enter scores'!Z883&lt;&gt;"",'2. Enter scores'!$B883-'2. Enter scores'!Z883,"")</f>
        <v/>
      </c>
      <c r="AB879" s="125" t="str">
        <f>IF('2. Enter scores'!AA883&lt;&gt;"",'2. Enter scores'!$B883-'2. Enter scores'!AA883,"")</f>
        <v/>
      </c>
      <c r="AC879" s="125" t="str">
        <f>IF('2. Enter scores'!AB883&lt;&gt;"",'2. Enter scores'!$B883-'2. Enter scores'!AB883,"")</f>
        <v/>
      </c>
      <c r="AD879" s="125" t="str">
        <f>IF('2. Enter scores'!AC883&lt;&gt;"",'2. Enter scores'!$B883-'2. Enter scores'!AC883,"")</f>
        <v/>
      </c>
      <c r="AE879" s="125" t="str">
        <f>IF('2. Enter scores'!AD883&lt;&gt;"",'2. Enter scores'!$B883-'2. Enter scores'!AD883,"")</f>
        <v/>
      </c>
      <c r="AF879" s="125" t="str">
        <f>IF('2. Enter scores'!AE883&lt;&gt;"",'2. Enter scores'!$B883-'2. Enter scores'!AE883,"")</f>
        <v/>
      </c>
      <c r="AG879" s="125" t="str">
        <f>IF('2. Enter scores'!AF883&lt;&gt;"",'2. Enter scores'!$B883-'2. Enter scores'!AF883,"")</f>
        <v/>
      </c>
      <c r="AH879" s="125" t="str">
        <f>IF('2. Enter scores'!AG883&lt;&gt;"",'2. Enter scores'!$B883-'2. Enter scores'!AG883,"")</f>
        <v/>
      </c>
      <c r="AI879" s="125" t="str">
        <f>IF('2. Enter scores'!AH883&lt;&gt;"",'2. Enter scores'!$B883-'2. Enter scores'!AH883,"")</f>
        <v/>
      </c>
      <c r="AJ879" s="125" t="str">
        <f>IF('2. Enter scores'!AI883&lt;&gt;"",'2. Enter scores'!$B883-'2. Enter scores'!AI883,"")</f>
        <v/>
      </c>
      <c r="AK879" s="125" t="str">
        <f>IF('2. Enter scores'!AJ883&lt;&gt;"",'2. Enter scores'!$B883-'2. Enter scores'!AJ883,"")</f>
        <v/>
      </c>
      <c r="AL879" s="125" t="str">
        <f>IF('2. Enter scores'!AK883&lt;&gt;"",'2. Enter scores'!$B883-'2. Enter scores'!AK883,"")</f>
        <v/>
      </c>
      <c r="AM879" s="125" t="str">
        <f>IF('2. Enter scores'!AL883&lt;&gt;"",'2. Enter scores'!$B883-'2. Enter scores'!AL883,"")</f>
        <v/>
      </c>
      <c r="AN879" s="125" t="str">
        <f>IF('2. Enter scores'!AM883&lt;&gt;"",'2. Enter scores'!$B883-'2. Enter scores'!AM883,"")</f>
        <v/>
      </c>
      <c r="AO879" s="125" t="str">
        <f>IF('2. Enter scores'!AN883&lt;&gt;"",'2. Enter scores'!$B883-'2. Enter scores'!AN883,"")</f>
        <v/>
      </c>
      <c r="AP879" s="125" t="str">
        <f>IF('2. Enter scores'!AO883&lt;&gt;"",'2. Enter scores'!$B883-'2. Enter scores'!AO883,"")</f>
        <v/>
      </c>
      <c r="AQ879" s="125" t="str">
        <f>IF('2. Enter scores'!AP883&lt;&gt;"",'2. Enter scores'!$B883-'2. Enter scores'!AP883,"")</f>
        <v/>
      </c>
      <c r="AR879" s="125" t="str">
        <f>IF('2. Enter scores'!AQ883&lt;&gt;"",'2. Enter scores'!$B883-'2. Enter scores'!AQ883,"")</f>
        <v/>
      </c>
      <c r="AS879" s="125" t="str">
        <f>IF('2. Enter scores'!AR883&lt;&gt;"",'2. Enter scores'!$B883-'2. Enter scores'!AR883,"")</f>
        <v/>
      </c>
      <c r="AT879" s="125" t="str">
        <f>IF('2. Enter scores'!AS883&lt;&gt;"",'2. Enter scores'!$B883-'2. Enter scores'!AS883,"")</f>
        <v/>
      </c>
      <c r="AU879" s="125" t="str">
        <f>IF('2. Enter scores'!AT883&lt;&gt;"",'2. Enter scores'!$B883-'2. Enter scores'!AT883,"")</f>
        <v/>
      </c>
      <c r="AV879" s="125" t="str">
        <f>IF('2. Enter scores'!AU883&lt;&gt;"",'2. Enter scores'!$B883-'2. Enter scores'!AU883,"")</f>
        <v/>
      </c>
      <c r="AW879" s="125" t="str">
        <f>IF('2. Enter scores'!AV883&lt;&gt;"",'2. Enter scores'!$B883-'2. Enter scores'!AV883,"")</f>
        <v/>
      </c>
      <c r="AX879" s="125" t="str">
        <f>IF('2. Enter scores'!AW883&lt;&gt;"",'2. Enter scores'!$B883-'2. Enter scores'!AW883,"")</f>
        <v/>
      </c>
      <c r="AY879" s="125" t="str">
        <f>IF('2. Enter scores'!AX883&lt;&gt;"",'2. Enter scores'!$B883-'2. Enter scores'!AX883,"")</f>
        <v/>
      </c>
      <c r="AZ879" s="125" t="str">
        <f>IF('2. Enter scores'!AY883&lt;&gt;"",'2. Enter scores'!$B883-'2. Enter scores'!AY883,"")</f>
        <v/>
      </c>
      <c r="BA879" s="125" t="str">
        <f>IF('2. Enter scores'!AZ883&lt;&gt;"",'2. Enter scores'!$B883-'2. Enter scores'!AZ883,"")</f>
        <v/>
      </c>
      <c r="BB879" s="125" t="str">
        <f>IF('2. Enter scores'!BA883&lt;&gt;"",'2. Enter scores'!$B883-'2. Enter scores'!BA883,"")</f>
        <v/>
      </c>
      <c r="BC879" s="125" t="str">
        <f>IF('2. Enter scores'!BB883&lt;&gt;"",'2. Enter scores'!$B883-'2. Enter scores'!BB883,"")</f>
        <v/>
      </c>
      <c r="BD879" s="125" t="str">
        <f>IF('2. Enter scores'!BC883&lt;&gt;"",'2. Enter scores'!$B883-'2. Enter scores'!BC883,"")</f>
        <v/>
      </c>
      <c r="BE879" s="125" t="str">
        <f>IF('2. Enter scores'!BD883&lt;&gt;"",'2. Enter scores'!$B883-'2. Enter scores'!BD883,"")</f>
        <v/>
      </c>
      <c r="BF879" s="125" t="str">
        <f>IF('2. Enter scores'!BE883&lt;&gt;"",'2. Enter scores'!$B883-'2. Enter scores'!BE883,"")</f>
        <v/>
      </c>
      <c r="BG879" s="125" t="str">
        <f>IF('2. Enter scores'!BF883&lt;&gt;"",'2. Enter scores'!$B883-'2. Enter scores'!BF883,"")</f>
        <v/>
      </c>
      <c r="BH879" s="125" t="str">
        <f>IF('2. Enter scores'!BG883&lt;&gt;"",'2. Enter scores'!$B883-'2. Enter scores'!BG883,"")</f>
        <v/>
      </c>
      <c r="BI879" s="125" t="str">
        <f>IF('2. Enter scores'!BH883&lt;&gt;"",'2. Enter scores'!$B883-'2. Enter scores'!BH883,"")</f>
        <v/>
      </c>
      <c r="BJ879" s="125" t="str">
        <f>IF('2. Enter scores'!BI883&lt;&gt;"",'2. Enter scores'!$B883-'2. Enter scores'!BI883,"")</f>
        <v/>
      </c>
      <c r="BK879" s="125" t="str">
        <f>IF('2. Enter scores'!BJ883&lt;&gt;"",'2. Enter scores'!$B883-'2. Enter scores'!BJ883,"")</f>
        <v/>
      </c>
      <c r="BL879" s="125" t="str">
        <f>IF('2. Enter scores'!BK883&lt;&gt;"",'2. Enter scores'!$B883-'2. Enter scores'!BK883,"")</f>
        <v/>
      </c>
      <c r="BM879" s="125" t="str">
        <f>IF('2. Enter scores'!BL883&lt;&gt;"",'2. Enter scores'!$B883-'2. Enter scores'!BL883,"")</f>
        <v/>
      </c>
      <c r="BN879" s="125" t="str">
        <f>IF('2. Enter scores'!BM883&lt;&gt;"",'2. Enter scores'!$B883-'2. Enter scores'!BM883,"")</f>
        <v/>
      </c>
      <c r="BO879" s="125" t="str">
        <f>IF('2. Enter scores'!BN883&lt;&gt;"",'2. Enter scores'!$B883-'2. Enter scores'!BN883,"")</f>
        <v/>
      </c>
      <c r="BP879" s="108">
        <v>1000</v>
      </c>
    </row>
    <row r="880" spans="2:68" x14ac:dyDescent="0.35">
      <c r="B880" s="125" t="str">
        <f>IF('2. Enter scores'!A884&lt;&gt;"",'2. Enter scores'!A884,"")</f>
        <v/>
      </c>
      <c r="H880" s="125" t="str">
        <f>IF('2. Enter scores'!G884&lt;&gt;"",'2. Enter scores'!$B884-'2. Enter scores'!G884,"")</f>
        <v/>
      </c>
      <c r="I880" s="125" t="str">
        <f>IF('2. Enter scores'!H884&lt;&gt;"",'2. Enter scores'!$B884-'2. Enter scores'!H884,"")</f>
        <v/>
      </c>
      <c r="J880" s="125" t="str">
        <f>IF('2. Enter scores'!I884&lt;&gt;"",'2. Enter scores'!$B884-'2. Enter scores'!I884,"")</f>
        <v/>
      </c>
      <c r="K880" s="125" t="str">
        <f>IF('2. Enter scores'!J884&lt;&gt;"",'2. Enter scores'!$B884-'2. Enter scores'!J884,"")</f>
        <v/>
      </c>
      <c r="L880" s="125" t="str">
        <f>IF('2. Enter scores'!K884&lt;&gt;"",'2. Enter scores'!$B884-'2. Enter scores'!K884,"")</f>
        <v/>
      </c>
      <c r="M880" s="125" t="str">
        <f>IF('2. Enter scores'!L884&lt;&gt;"",'2. Enter scores'!$B884-'2. Enter scores'!L884,"")</f>
        <v/>
      </c>
      <c r="N880" s="125" t="str">
        <f>IF('2. Enter scores'!M884&lt;&gt;"",'2. Enter scores'!$B884-'2. Enter scores'!M884,"")</f>
        <v/>
      </c>
      <c r="O880" s="125" t="str">
        <f>IF('2. Enter scores'!N884&lt;&gt;"",'2. Enter scores'!$B884-'2. Enter scores'!N884,"")</f>
        <v/>
      </c>
      <c r="P880" s="125" t="str">
        <f>IF('2. Enter scores'!O884&lt;&gt;"",'2. Enter scores'!$B884-'2. Enter scores'!O884,"")</f>
        <v/>
      </c>
      <c r="Q880" s="125" t="str">
        <f>IF('2. Enter scores'!P884&lt;&gt;"",'2. Enter scores'!$B884-'2. Enter scores'!P884,"")</f>
        <v/>
      </c>
      <c r="R880" s="125" t="str">
        <f>IF('2. Enter scores'!Q884&lt;&gt;"",'2. Enter scores'!$B884-'2. Enter scores'!Q884,"")</f>
        <v/>
      </c>
      <c r="S880" s="125" t="str">
        <f>IF('2. Enter scores'!R884&lt;&gt;"",'2. Enter scores'!$B884-'2. Enter scores'!R884,"")</f>
        <v/>
      </c>
      <c r="T880" s="125" t="str">
        <f>IF('2. Enter scores'!S884&lt;&gt;"",'2. Enter scores'!$B884-'2. Enter scores'!S884,"")</f>
        <v/>
      </c>
      <c r="U880" s="125" t="str">
        <f>IF('2. Enter scores'!T884&lt;&gt;"",'2. Enter scores'!$B884-'2. Enter scores'!T884,"")</f>
        <v/>
      </c>
      <c r="V880" s="125" t="str">
        <f>IF('2. Enter scores'!U884&lt;&gt;"",'2. Enter scores'!$B884-'2. Enter scores'!U884,"")</f>
        <v/>
      </c>
      <c r="W880" s="125" t="str">
        <f>IF('2. Enter scores'!V884&lt;&gt;"",'2. Enter scores'!$B884-'2. Enter scores'!V884,"")</f>
        <v/>
      </c>
      <c r="X880" s="125" t="str">
        <f>IF('2. Enter scores'!W884&lt;&gt;"",'2. Enter scores'!$B884-'2. Enter scores'!W884,"")</f>
        <v/>
      </c>
      <c r="Y880" s="125" t="str">
        <f>IF('2. Enter scores'!X884&lt;&gt;"",'2. Enter scores'!$B884-'2. Enter scores'!X884,"")</f>
        <v/>
      </c>
      <c r="Z880" s="125" t="str">
        <f>IF('2. Enter scores'!Y884&lt;&gt;"",'2. Enter scores'!$B884-'2. Enter scores'!Y884,"")</f>
        <v/>
      </c>
      <c r="AA880" s="125" t="str">
        <f>IF('2. Enter scores'!Z884&lt;&gt;"",'2. Enter scores'!$B884-'2. Enter scores'!Z884,"")</f>
        <v/>
      </c>
      <c r="AB880" s="125" t="str">
        <f>IF('2. Enter scores'!AA884&lt;&gt;"",'2. Enter scores'!$B884-'2. Enter scores'!AA884,"")</f>
        <v/>
      </c>
      <c r="AC880" s="125" t="str">
        <f>IF('2. Enter scores'!AB884&lt;&gt;"",'2. Enter scores'!$B884-'2. Enter scores'!AB884,"")</f>
        <v/>
      </c>
      <c r="AD880" s="125" t="str">
        <f>IF('2. Enter scores'!AC884&lt;&gt;"",'2. Enter scores'!$B884-'2. Enter scores'!AC884,"")</f>
        <v/>
      </c>
      <c r="AE880" s="125" t="str">
        <f>IF('2. Enter scores'!AD884&lt;&gt;"",'2. Enter scores'!$B884-'2. Enter scores'!AD884,"")</f>
        <v/>
      </c>
      <c r="AF880" s="125" t="str">
        <f>IF('2. Enter scores'!AE884&lt;&gt;"",'2. Enter scores'!$B884-'2. Enter scores'!AE884,"")</f>
        <v/>
      </c>
      <c r="AG880" s="125" t="str">
        <f>IF('2. Enter scores'!AF884&lt;&gt;"",'2. Enter scores'!$B884-'2. Enter scores'!AF884,"")</f>
        <v/>
      </c>
      <c r="AH880" s="125" t="str">
        <f>IF('2. Enter scores'!AG884&lt;&gt;"",'2. Enter scores'!$B884-'2. Enter scores'!AG884,"")</f>
        <v/>
      </c>
      <c r="AI880" s="125" t="str">
        <f>IF('2. Enter scores'!AH884&lt;&gt;"",'2. Enter scores'!$B884-'2. Enter scores'!AH884,"")</f>
        <v/>
      </c>
      <c r="AJ880" s="125" t="str">
        <f>IF('2. Enter scores'!AI884&lt;&gt;"",'2. Enter scores'!$B884-'2. Enter scores'!AI884,"")</f>
        <v/>
      </c>
      <c r="AK880" s="125" t="str">
        <f>IF('2. Enter scores'!AJ884&lt;&gt;"",'2. Enter scores'!$B884-'2. Enter scores'!AJ884,"")</f>
        <v/>
      </c>
      <c r="AL880" s="125" t="str">
        <f>IF('2. Enter scores'!AK884&lt;&gt;"",'2. Enter scores'!$B884-'2. Enter scores'!AK884,"")</f>
        <v/>
      </c>
      <c r="AM880" s="125" t="str">
        <f>IF('2. Enter scores'!AL884&lt;&gt;"",'2. Enter scores'!$B884-'2. Enter scores'!AL884,"")</f>
        <v/>
      </c>
      <c r="AN880" s="125" t="str">
        <f>IF('2. Enter scores'!AM884&lt;&gt;"",'2. Enter scores'!$B884-'2. Enter scores'!AM884,"")</f>
        <v/>
      </c>
      <c r="AO880" s="125" t="str">
        <f>IF('2. Enter scores'!AN884&lt;&gt;"",'2. Enter scores'!$B884-'2. Enter scores'!AN884,"")</f>
        <v/>
      </c>
      <c r="AP880" s="125" t="str">
        <f>IF('2. Enter scores'!AO884&lt;&gt;"",'2. Enter scores'!$B884-'2. Enter scores'!AO884,"")</f>
        <v/>
      </c>
      <c r="AQ880" s="125" t="str">
        <f>IF('2. Enter scores'!AP884&lt;&gt;"",'2. Enter scores'!$B884-'2. Enter scores'!AP884,"")</f>
        <v/>
      </c>
      <c r="AR880" s="125" t="str">
        <f>IF('2. Enter scores'!AQ884&lt;&gt;"",'2. Enter scores'!$B884-'2. Enter scores'!AQ884,"")</f>
        <v/>
      </c>
      <c r="AS880" s="125" t="str">
        <f>IF('2. Enter scores'!AR884&lt;&gt;"",'2. Enter scores'!$B884-'2. Enter scores'!AR884,"")</f>
        <v/>
      </c>
      <c r="AT880" s="125" t="str">
        <f>IF('2. Enter scores'!AS884&lt;&gt;"",'2. Enter scores'!$B884-'2. Enter scores'!AS884,"")</f>
        <v/>
      </c>
      <c r="AU880" s="125" t="str">
        <f>IF('2. Enter scores'!AT884&lt;&gt;"",'2. Enter scores'!$B884-'2. Enter scores'!AT884,"")</f>
        <v/>
      </c>
      <c r="AV880" s="125" t="str">
        <f>IF('2. Enter scores'!AU884&lt;&gt;"",'2. Enter scores'!$B884-'2. Enter scores'!AU884,"")</f>
        <v/>
      </c>
      <c r="AW880" s="125" t="str">
        <f>IF('2. Enter scores'!AV884&lt;&gt;"",'2. Enter scores'!$B884-'2. Enter scores'!AV884,"")</f>
        <v/>
      </c>
      <c r="AX880" s="125" t="str">
        <f>IF('2. Enter scores'!AW884&lt;&gt;"",'2. Enter scores'!$B884-'2. Enter scores'!AW884,"")</f>
        <v/>
      </c>
      <c r="AY880" s="125" t="str">
        <f>IF('2. Enter scores'!AX884&lt;&gt;"",'2. Enter scores'!$B884-'2. Enter scores'!AX884,"")</f>
        <v/>
      </c>
      <c r="AZ880" s="125" t="str">
        <f>IF('2. Enter scores'!AY884&lt;&gt;"",'2. Enter scores'!$B884-'2. Enter scores'!AY884,"")</f>
        <v/>
      </c>
      <c r="BA880" s="125" t="str">
        <f>IF('2. Enter scores'!AZ884&lt;&gt;"",'2. Enter scores'!$B884-'2. Enter scores'!AZ884,"")</f>
        <v/>
      </c>
      <c r="BB880" s="125" t="str">
        <f>IF('2. Enter scores'!BA884&lt;&gt;"",'2. Enter scores'!$B884-'2. Enter scores'!BA884,"")</f>
        <v/>
      </c>
      <c r="BC880" s="125" t="str">
        <f>IF('2. Enter scores'!BB884&lt;&gt;"",'2. Enter scores'!$B884-'2. Enter scores'!BB884,"")</f>
        <v/>
      </c>
      <c r="BD880" s="125" t="str">
        <f>IF('2. Enter scores'!BC884&lt;&gt;"",'2. Enter scores'!$B884-'2. Enter scores'!BC884,"")</f>
        <v/>
      </c>
      <c r="BE880" s="125" t="str">
        <f>IF('2. Enter scores'!BD884&lt;&gt;"",'2. Enter scores'!$B884-'2. Enter scores'!BD884,"")</f>
        <v/>
      </c>
      <c r="BF880" s="125" t="str">
        <f>IF('2. Enter scores'!BE884&lt;&gt;"",'2. Enter scores'!$B884-'2. Enter scores'!BE884,"")</f>
        <v/>
      </c>
      <c r="BG880" s="125" t="str">
        <f>IF('2. Enter scores'!BF884&lt;&gt;"",'2. Enter scores'!$B884-'2. Enter scores'!BF884,"")</f>
        <v/>
      </c>
      <c r="BH880" s="125" t="str">
        <f>IF('2. Enter scores'!BG884&lt;&gt;"",'2. Enter scores'!$B884-'2. Enter scores'!BG884,"")</f>
        <v/>
      </c>
      <c r="BI880" s="125" t="str">
        <f>IF('2. Enter scores'!BH884&lt;&gt;"",'2. Enter scores'!$B884-'2. Enter scores'!BH884,"")</f>
        <v/>
      </c>
      <c r="BJ880" s="125" t="str">
        <f>IF('2. Enter scores'!BI884&lt;&gt;"",'2. Enter scores'!$B884-'2. Enter scores'!BI884,"")</f>
        <v/>
      </c>
      <c r="BK880" s="125" t="str">
        <f>IF('2. Enter scores'!BJ884&lt;&gt;"",'2. Enter scores'!$B884-'2. Enter scores'!BJ884,"")</f>
        <v/>
      </c>
      <c r="BL880" s="125" t="str">
        <f>IF('2. Enter scores'!BK884&lt;&gt;"",'2. Enter scores'!$B884-'2. Enter scores'!BK884,"")</f>
        <v/>
      </c>
      <c r="BM880" s="125" t="str">
        <f>IF('2. Enter scores'!BL884&lt;&gt;"",'2. Enter scores'!$B884-'2. Enter scores'!BL884,"")</f>
        <v/>
      </c>
      <c r="BN880" s="125" t="str">
        <f>IF('2. Enter scores'!BM884&lt;&gt;"",'2. Enter scores'!$B884-'2. Enter scores'!BM884,"")</f>
        <v/>
      </c>
      <c r="BO880" s="125" t="str">
        <f>IF('2. Enter scores'!BN884&lt;&gt;"",'2. Enter scores'!$B884-'2. Enter scores'!BN884,"")</f>
        <v/>
      </c>
      <c r="BP880" s="108">
        <v>1000</v>
      </c>
    </row>
    <row r="881" spans="2:68" x14ac:dyDescent="0.35">
      <c r="B881" s="125" t="str">
        <f>IF('2. Enter scores'!A885&lt;&gt;"",'2. Enter scores'!A885,"")</f>
        <v/>
      </c>
      <c r="H881" s="125" t="str">
        <f>IF('2. Enter scores'!G885&lt;&gt;"",'2. Enter scores'!$B885-'2. Enter scores'!G885,"")</f>
        <v/>
      </c>
      <c r="I881" s="125" t="str">
        <f>IF('2. Enter scores'!H885&lt;&gt;"",'2. Enter scores'!$B885-'2. Enter scores'!H885,"")</f>
        <v/>
      </c>
      <c r="J881" s="125" t="str">
        <f>IF('2. Enter scores'!I885&lt;&gt;"",'2. Enter scores'!$B885-'2. Enter scores'!I885,"")</f>
        <v/>
      </c>
      <c r="K881" s="125" t="str">
        <f>IF('2. Enter scores'!J885&lt;&gt;"",'2. Enter scores'!$B885-'2. Enter scores'!J885,"")</f>
        <v/>
      </c>
      <c r="L881" s="125" t="str">
        <f>IF('2. Enter scores'!K885&lt;&gt;"",'2. Enter scores'!$B885-'2. Enter scores'!K885,"")</f>
        <v/>
      </c>
      <c r="M881" s="125" t="str">
        <f>IF('2. Enter scores'!L885&lt;&gt;"",'2. Enter scores'!$B885-'2. Enter scores'!L885,"")</f>
        <v/>
      </c>
      <c r="N881" s="125" t="str">
        <f>IF('2. Enter scores'!M885&lt;&gt;"",'2. Enter scores'!$B885-'2. Enter scores'!M885,"")</f>
        <v/>
      </c>
      <c r="O881" s="125" t="str">
        <f>IF('2. Enter scores'!N885&lt;&gt;"",'2. Enter scores'!$B885-'2. Enter scores'!N885,"")</f>
        <v/>
      </c>
      <c r="P881" s="125" t="str">
        <f>IF('2. Enter scores'!O885&lt;&gt;"",'2. Enter scores'!$B885-'2. Enter scores'!O885,"")</f>
        <v/>
      </c>
      <c r="Q881" s="125" t="str">
        <f>IF('2. Enter scores'!P885&lt;&gt;"",'2. Enter scores'!$B885-'2. Enter scores'!P885,"")</f>
        <v/>
      </c>
      <c r="R881" s="125" t="str">
        <f>IF('2. Enter scores'!Q885&lt;&gt;"",'2. Enter scores'!$B885-'2. Enter scores'!Q885,"")</f>
        <v/>
      </c>
      <c r="S881" s="125" t="str">
        <f>IF('2. Enter scores'!R885&lt;&gt;"",'2. Enter scores'!$B885-'2. Enter scores'!R885,"")</f>
        <v/>
      </c>
      <c r="T881" s="125" t="str">
        <f>IF('2. Enter scores'!S885&lt;&gt;"",'2. Enter scores'!$B885-'2. Enter scores'!S885,"")</f>
        <v/>
      </c>
      <c r="U881" s="125" t="str">
        <f>IF('2. Enter scores'!T885&lt;&gt;"",'2. Enter scores'!$B885-'2. Enter scores'!T885,"")</f>
        <v/>
      </c>
      <c r="V881" s="125" t="str">
        <f>IF('2. Enter scores'!U885&lt;&gt;"",'2. Enter scores'!$B885-'2. Enter scores'!U885,"")</f>
        <v/>
      </c>
      <c r="W881" s="125" t="str">
        <f>IF('2. Enter scores'!V885&lt;&gt;"",'2. Enter scores'!$B885-'2. Enter scores'!V885,"")</f>
        <v/>
      </c>
      <c r="X881" s="125" t="str">
        <f>IF('2. Enter scores'!W885&lt;&gt;"",'2. Enter scores'!$B885-'2. Enter scores'!W885,"")</f>
        <v/>
      </c>
      <c r="Y881" s="125" t="str">
        <f>IF('2. Enter scores'!X885&lt;&gt;"",'2. Enter scores'!$B885-'2. Enter scores'!X885,"")</f>
        <v/>
      </c>
      <c r="Z881" s="125" t="str">
        <f>IF('2. Enter scores'!Y885&lt;&gt;"",'2. Enter scores'!$B885-'2. Enter scores'!Y885,"")</f>
        <v/>
      </c>
      <c r="AA881" s="125" t="str">
        <f>IF('2. Enter scores'!Z885&lt;&gt;"",'2. Enter scores'!$B885-'2. Enter scores'!Z885,"")</f>
        <v/>
      </c>
      <c r="AB881" s="125" t="str">
        <f>IF('2. Enter scores'!AA885&lt;&gt;"",'2. Enter scores'!$B885-'2. Enter scores'!AA885,"")</f>
        <v/>
      </c>
      <c r="AC881" s="125" t="str">
        <f>IF('2. Enter scores'!AB885&lt;&gt;"",'2. Enter scores'!$B885-'2. Enter scores'!AB885,"")</f>
        <v/>
      </c>
      <c r="AD881" s="125" t="str">
        <f>IF('2. Enter scores'!AC885&lt;&gt;"",'2. Enter scores'!$B885-'2. Enter scores'!AC885,"")</f>
        <v/>
      </c>
      <c r="AE881" s="125" t="str">
        <f>IF('2. Enter scores'!AD885&lt;&gt;"",'2. Enter scores'!$B885-'2. Enter scores'!AD885,"")</f>
        <v/>
      </c>
      <c r="AF881" s="125" t="str">
        <f>IF('2. Enter scores'!AE885&lt;&gt;"",'2. Enter scores'!$B885-'2. Enter scores'!AE885,"")</f>
        <v/>
      </c>
      <c r="AG881" s="125" t="str">
        <f>IF('2. Enter scores'!AF885&lt;&gt;"",'2. Enter scores'!$B885-'2. Enter scores'!AF885,"")</f>
        <v/>
      </c>
      <c r="AH881" s="125" t="str">
        <f>IF('2. Enter scores'!AG885&lt;&gt;"",'2. Enter scores'!$B885-'2. Enter scores'!AG885,"")</f>
        <v/>
      </c>
      <c r="AI881" s="125" t="str">
        <f>IF('2. Enter scores'!AH885&lt;&gt;"",'2. Enter scores'!$B885-'2. Enter scores'!AH885,"")</f>
        <v/>
      </c>
      <c r="AJ881" s="125" t="str">
        <f>IF('2. Enter scores'!AI885&lt;&gt;"",'2. Enter scores'!$B885-'2. Enter scores'!AI885,"")</f>
        <v/>
      </c>
      <c r="AK881" s="125" t="str">
        <f>IF('2. Enter scores'!AJ885&lt;&gt;"",'2. Enter scores'!$B885-'2. Enter scores'!AJ885,"")</f>
        <v/>
      </c>
      <c r="AL881" s="125" t="str">
        <f>IF('2. Enter scores'!AK885&lt;&gt;"",'2. Enter scores'!$B885-'2. Enter scores'!AK885,"")</f>
        <v/>
      </c>
      <c r="AM881" s="125" t="str">
        <f>IF('2. Enter scores'!AL885&lt;&gt;"",'2. Enter scores'!$B885-'2. Enter scores'!AL885,"")</f>
        <v/>
      </c>
      <c r="AN881" s="125" t="str">
        <f>IF('2. Enter scores'!AM885&lt;&gt;"",'2. Enter scores'!$B885-'2. Enter scores'!AM885,"")</f>
        <v/>
      </c>
      <c r="AO881" s="125" t="str">
        <f>IF('2. Enter scores'!AN885&lt;&gt;"",'2. Enter scores'!$B885-'2. Enter scores'!AN885,"")</f>
        <v/>
      </c>
      <c r="AP881" s="125" t="str">
        <f>IF('2. Enter scores'!AO885&lt;&gt;"",'2. Enter scores'!$B885-'2. Enter scores'!AO885,"")</f>
        <v/>
      </c>
      <c r="AQ881" s="125" t="str">
        <f>IF('2. Enter scores'!AP885&lt;&gt;"",'2. Enter scores'!$B885-'2. Enter scores'!AP885,"")</f>
        <v/>
      </c>
      <c r="AR881" s="125" t="str">
        <f>IF('2. Enter scores'!AQ885&lt;&gt;"",'2. Enter scores'!$B885-'2. Enter scores'!AQ885,"")</f>
        <v/>
      </c>
      <c r="AS881" s="125" t="str">
        <f>IF('2. Enter scores'!AR885&lt;&gt;"",'2. Enter scores'!$B885-'2. Enter scores'!AR885,"")</f>
        <v/>
      </c>
      <c r="AT881" s="125" t="str">
        <f>IF('2. Enter scores'!AS885&lt;&gt;"",'2. Enter scores'!$B885-'2. Enter scores'!AS885,"")</f>
        <v/>
      </c>
      <c r="AU881" s="125" t="str">
        <f>IF('2. Enter scores'!AT885&lt;&gt;"",'2. Enter scores'!$B885-'2. Enter scores'!AT885,"")</f>
        <v/>
      </c>
      <c r="AV881" s="125" t="str">
        <f>IF('2. Enter scores'!AU885&lt;&gt;"",'2. Enter scores'!$B885-'2. Enter scores'!AU885,"")</f>
        <v/>
      </c>
      <c r="AW881" s="125" t="str">
        <f>IF('2. Enter scores'!AV885&lt;&gt;"",'2. Enter scores'!$B885-'2. Enter scores'!AV885,"")</f>
        <v/>
      </c>
      <c r="AX881" s="125" t="str">
        <f>IF('2. Enter scores'!AW885&lt;&gt;"",'2. Enter scores'!$B885-'2. Enter scores'!AW885,"")</f>
        <v/>
      </c>
      <c r="AY881" s="125" t="str">
        <f>IF('2. Enter scores'!AX885&lt;&gt;"",'2. Enter scores'!$B885-'2. Enter scores'!AX885,"")</f>
        <v/>
      </c>
      <c r="AZ881" s="125" t="str">
        <f>IF('2. Enter scores'!AY885&lt;&gt;"",'2. Enter scores'!$B885-'2. Enter scores'!AY885,"")</f>
        <v/>
      </c>
      <c r="BA881" s="125" t="str">
        <f>IF('2. Enter scores'!AZ885&lt;&gt;"",'2. Enter scores'!$B885-'2. Enter scores'!AZ885,"")</f>
        <v/>
      </c>
      <c r="BB881" s="125" t="str">
        <f>IF('2. Enter scores'!BA885&lt;&gt;"",'2. Enter scores'!$B885-'2. Enter scores'!BA885,"")</f>
        <v/>
      </c>
      <c r="BC881" s="125" t="str">
        <f>IF('2. Enter scores'!BB885&lt;&gt;"",'2. Enter scores'!$B885-'2. Enter scores'!BB885,"")</f>
        <v/>
      </c>
      <c r="BD881" s="125" t="str">
        <f>IF('2. Enter scores'!BC885&lt;&gt;"",'2. Enter scores'!$B885-'2. Enter scores'!BC885,"")</f>
        <v/>
      </c>
      <c r="BE881" s="125" t="str">
        <f>IF('2. Enter scores'!BD885&lt;&gt;"",'2. Enter scores'!$B885-'2. Enter scores'!BD885,"")</f>
        <v/>
      </c>
      <c r="BF881" s="125" t="str">
        <f>IF('2. Enter scores'!BE885&lt;&gt;"",'2. Enter scores'!$B885-'2. Enter scores'!BE885,"")</f>
        <v/>
      </c>
      <c r="BG881" s="125" t="str">
        <f>IF('2. Enter scores'!BF885&lt;&gt;"",'2. Enter scores'!$B885-'2. Enter scores'!BF885,"")</f>
        <v/>
      </c>
      <c r="BH881" s="125" t="str">
        <f>IF('2. Enter scores'!BG885&lt;&gt;"",'2. Enter scores'!$B885-'2. Enter scores'!BG885,"")</f>
        <v/>
      </c>
      <c r="BI881" s="125" t="str">
        <f>IF('2. Enter scores'!BH885&lt;&gt;"",'2. Enter scores'!$B885-'2. Enter scores'!BH885,"")</f>
        <v/>
      </c>
      <c r="BJ881" s="125" t="str">
        <f>IF('2. Enter scores'!BI885&lt;&gt;"",'2. Enter scores'!$B885-'2. Enter scores'!BI885,"")</f>
        <v/>
      </c>
      <c r="BK881" s="125" t="str">
        <f>IF('2. Enter scores'!BJ885&lt;&gt;"",'2. Enter scores'!$B885-'2. Enter scores'!BJ885,"")</f>
        <v/>
      </c>
      <c r="BL881" s="125" t="str">
        <f>IF('2. Enter scores'!BK885&lt;&gt;"",'2. Enter scores'!$B885-'2. Enter scores'!BK885,"")</f>
        <v/>
      </c>
      <c r="BM881" s="125" t="str">
        <f>IF('2. Enter scores'!BL885&lt;&gt;"",'2. Enter scores'!$B885-'2. Enter scores'!BL885,"")</f>
        <v/>
      </c>
      <c r="BN881" s="125" t="str">
        <f>IF('2. Enter scores'!BM885&lt;&gt;"",'2. Enter scores'!$B885-'2. Enter scores'!BM885,"")</f>
        <v/>
      </c>
      <c r="BO881" s="125" t="str">
        <f>IF('2. Enter scores'!BN885&lt;&gt;"",'2. Enter scores'!$B885-'2. Enter scores'!BN885,"")</f>
        <v/>
      </c>
      <c r="BP881" s="108">
        <v>1000</v>
      </c>
    </row>
    <row r="882" spans="2:68" x14ac:dyDescent="0.35">
      <c r="B882" s="125" t="str">
        <f>IF('2. Enter scores'!A886&lt;&gt;"",'2. Enter scores'!A886,"")</f>
        <v/>
      </c>
      <c r="H882" s="125" t="str">
        <f>IF('2. Enter scores'!G886&lt;&gt;"",'2. Enter scores'!$B886-'2. Enter scores'!G886,"")</f>
        <v/>
      </c>
      <c r="I882" s="125" t="str">
        <f>IF('2. Enter scores'!H886&lt;&gt;"",'2. Enter scores'!$B886-'2. Enter scores'!H886,"")</f>
        <v/>
      </c>
      <c r="J882" s="125" t="str">
        <f>IF('2. Enter scores'!I886&lt;&gt;"",'2. Enter scores'!$B886-'2. Enter scores'!I886,"")</f>
        <v/>
      </c>
      <c r="K882" s="125" t="str">
        <f>IF('2. Enter scores'!J886&lt;&gt;"",'2. Enter scores'!$B886-'2. Enter scores'!J886,"")</f>
        <v/>
      </c>
      <c r="L882" s="125" t="str">
        <f>IF('2. Enter scores'!K886&lt;&gt;"",'2. Enter scores'!$B886-'2. Enter scores'!K886,"")</f>
        <v/>
      </c>
      <c r="M882" s="125" t="str">
        <f>IF('2. Enter scores'!L886&lt;&gt;"",'2. Enter scores'!$B886-'2. Enter scores'!L886,"")</f>
        <v/>
      </c>
      <c r="N882" s="125" t="str">
        <f>IF('2. Enter scores'!M886&lt;&gt;"",'2. Enter scores'!$B886-'2. Enter scores'!M886,"")</f>
        <v/>
      </c>
      <c r="O882" s="125" t="str">
        <f>IF('2. Enter scores'!N886&lt;&gt;"",'2. Enter scores'!$B886-'2. Enter scores'!N886,"")</f>
        <v/>
      </c>
      <c r="P882" s="125" t="str">
        <f>IF('2. Enter scores'!O886&lt;&gt;"",'2. Enter scores'!$B886-'2. Enter scores'!O886,"")</f>
        <v/>
      </c>
      <c r="Q882" s="125" t="str">
        <f>IF('2. Enter scores'!P886&lt;&gt;"",'2. Enter scores'!$B886-'2. Enter scores'!P886,"")</f>
        <v/>
      </c>
      <c r="R882" s="125" t="str">
        <f>IF('2. Enter scores'!Q886&lt;&gt;"",'2. Enter scores'!$B886-'2. Enter scores'!Q886,"")</f>
        <v/>
      </c>
      <c r="S882" s="125" t="str">
        <f>IF('2. Enter scores'!R886&lt;&gt;"",'2. Enter scores'!$B886-'2. Enter scores'!R886,"")</f>
        <v/>
      </c>
      <c r="T882" s="125" t="str">
        <f>IF('2. Enter scores'!S886&lt;&gt;"",'2. Enter scores'!$B886-'2. Enter scores'!S886,"")</f>
        <v/>
      </c>
      <c r="U882" s="125" t="str">
        <f>IF('2. Enter scores'!T886&lt;&gt;"",'2. Enter scores'!$B886-'2. Enter scores'!T886,"")</f>
        <v/>
      </c>
      <c r="V882" s="125" t="str">
        <f>IF('2. Enter scores'!U886&lt;&gt;"",'2. Enter scores'!$B886-'2. Enter scores'!U886,"")</f>
        <v/>
      </c>
      <c r="W882" s="125" t="str">
        <f>IF('2. Enter scores'!V886&lt;&gt;"",'2. Enter scores'!$B886-'2. Enter scores'!V886,"")</f>
        <v/>
      </c>
      <c r="X882" s="125" t="str">
        <f>IF('2. Enter scores'!W886&lt;&gt;"",'2. Enter scores'!$B886-'2. Enter scores'!W886,"")</f>
        <v/>
      </c>
      <c r="Y882" s="125" t="str">
        <f>IF('2. Enter scores'!X886&lt;&gt;"",'2. Enter scores'!$B886-'2. Enter scores'!X886,"")</f>
        <v/>
      </c>
      <c r="Z882" s="125" t="str">
        <f>IF('2. Enter scores'!Y886&lt;&gt;"",'2. Enter scores'!$B886-'2. Enter scores'!Y886,"")</f>
        <v/>
      </c>
      <c r="AA882" s="125" t="str">
        <f>IF('2. Enter scores'!Z886&lt;&gt;"",'2. Enter scores'!$B886-'2. Enter scores'!Z886,"")</f>
        <v/>
      </c>
      <c r="AB882" s="125" t="str">
        <f>IF('2. Enter scores'!AA886&lt;&gt;"",'2. Enter scores'!$B886-'2. Enter scores'!AA886,"")</f>
        <v/>
      </c>
      <c r="AC882" s="125" t="str">
        <f>IF('2. Enter scores'!AB886&lt;&gt;"",'2. Enter scores'!$B886-'2. Enter scores'!AB886,"")</f>
        <v/>
      </c>
      <c r="AD882" s="125" t="str">
        <f>IF('2. Enter scores'!AC886&lt;&gt;"",'2. Enter scores'!$B886-'2. Enter scores'!AC886,"")</f>
        <v/>
      </c>
      <c r="AE882" s="125" t="str">
        <f>IF('2. Enter scores'!AD886&lt;&gt;"",'2. Enter scores'!$B886-'2. Enter scores'!AD886,"")</f>
        <v/>
      </c>
      <c r="AF882" s="125" t="str">
        <f>IF('2. Enter scores'!AE886&lt;&gt;"",'2. Enter scores'!$B886-'2. Enter scores'!AE886,"")</f>
        <v/>
      </c>
      <c r="AG882" s="125" t="str">
        <f>IF('2. Enter scores'!AF886&lt;&gt;"",'2. Enter scores'!$B886-'2. Enter scores'!AF886,"")</f>
        <v/>
      </c>
      <c r="AH882" s="125" t="str">
        <f>IF('2. Enter scores'!AG886&lt;&gt;"",'2. Enter scores'!$B886-'2. Enter scores'!AG886,"")</f>
        <v/>
      </c>
      <c r="AI882" s="125" t="str">
        <f>IF('2. Enter scores'!AH886&lt;&gt;"",'2. Enter scores'!$B886-'2. Enter scores'!AH886,"")</f>
        <v/>
      </c>
      <c r="AJ882" s="125" t="str">
        <f>IF('2. Enter scores'!AI886&lt;&gt;"",'2. Enter scores'!$B886-'2. Enter scores'!AI886,"")</f>
        <v/>
      </c>
      <c r="AK882" s="125" t="str">
        <f>IF('2. Enter scores'!AJ886&lt;&gt;"",'2. Enter scores'!$B886-'2. Enter scores'!AJ886,"")</f>
        <v/>
      </c>
      <c r="AL882" s="125" t="str">
        <f>IF('2. Enter scores'!AK886&lt;&gt;"",'2. Enter scores'!$B886-'2. Enter scores'!AK886,"")</f>
        <v/>
      </c>
      <c r="AM882" s="125" t="str">
        <f>IF('2. Enter scores'!AL886&lt;&gt;"",'2. Enter scores'!$B886-'2. Enter scores'!AL886,"")</f>
        <v/>
      </c>
      <c r="AN882" s="125" t="str">
        <f>IF('2. Enter scores'!AM886&lt;&gt;"",'2. Enter scores'!$B886-'2. Enter scores'!AM886,"")</f>
        <v/>
      </c>
      <c r="AO882" s="125" t="str">
        <f>IF('2. Enter scores'!AN886&lt;&gt;"",'2. Enter scores'!$B886-'2. Enter scores'!AN886,"")</f>
        <v/>
      </c>
      <c r="AP882" s="125" t="str">
        <f>IF('2. Enter scores'!AO886&lt;&gt;"",'2. Enter scores'!$B886-'2. Enter scores'!AO886,"")</f>
        <v/>
      </c>
      <c r="AQ882" s="125" t="str">
        <f>IF('2. Enter scores'!AP886&lt;&gt;"",'2. Enter scores'!$B886-'2. Enter scores'!AP886,"")</f>
        <v/>
      </c>
      <c r="AR882" s="125" t="str">
        <f>IF('2. Enter scores'!AQ886&lt;&gt;"",'2. Enter scores'!$B886-'2. Enter scores'!AQ886,"")</f>
        <v/>
      </c>
      <c r="AS882" s="125" t="str">
        <f>IF('2. Enter scores'!AR886&lt;&gt;"",'2. Enter scores'!$B886-'2. Enter scores'!AR886,"")</f>
        <v/>
      </c>
      <c r="AT882" s="125" t="str">
        <f>IF('2. Enter scores'!AS886&lt;&gt;"",'2. Enter scores'!$B886-'2. Enter scores'!AS886,"")</f>
        <v/>
      </c>
      <c r="AU882" s="125" t="str">
        <f>IF('2. Enter scores'!AT886&lt;&gt;"",'2. Enter scores'!$B886-'2. Enter scores'!AT886,"")</f>
        <v/>
      </c>
      <c r="AV882" s="125" t="str">
        <f>IF('2. Enter scores'!AU886&lt;&gt;"",'2. Enter scores'!$B886-'2. Enter scores'!AU886,"")</f>
        <v/>
      </c>
      <c r="AW882" s="125" t="str">
        <f>IF('2. Enter scores'!AV886&lt;&gt;"",'2. Enter scores'!$B886-'2. Enter scores'!AV886,"")</f>
        <v/>
      </c>
      <c r="AX882" s="125" t="str">
        <f>IF('2. Enter scores'!AW886&lt;&gt;"",'2. Enter scores'!$B886-'2. Enter scores'!AW886,"")</f>
        <v/>
      </c>
      <c r="AY882" s="125" t="str">
        <f>IF('2. Enter scores'!AX886&lt;&gt;"",'2. Enter scores'!$B886-'2. Enter scores'!AX886,"")</f>
        <v/>
      </c>
      <c r="AZ882" s="125" t="str">
        <f>IF('2. Enter scores'!AY886&lt;&gt;"",'2. Enter scores'!$B886-'2. Enter scores'!AY886,"")</f>
        <v/>
      </c>
      <c r="BA882" s="125" t="str">
        <f>IF('2. Enter scores'!AZ886&lt;&gt;"",'2. Enter scores'!$B886-'2. Enter scores'!AZ886,"")</f>
        <v/>
      </c>
      <c r="BB882" s="125" t="str">
        <f>IF('2. Enter scores'!BA886&lt;&gt;"",'2. Enter scores'!$B886-'2. Enter scores'!BA886,"")</f>
        <v/>
      </c>
      <c r="BC882" s="125" t="str">
        <f>IF('2. Enter scores'!BB886&lt;&gt;"",'2. Enter scores'!$B886-'2. Enter scores'!BB886,"")</f>
        <v/>
      </c>
      <c r="BD882" s="125" t="str">
        <f>IF('2. Enter scores'!BC886&lt;&gt;"",'2. Enter scores'!$B886-'2. Enter scores'!BC886,"")</f>
        <v/>
      </c>
      <c r="BE882" s="125" t="str">
        <f>IF('2. Enter scores'!BD886&lt;&gt;"",'2. Enter scores'!$B886-'2. Enter scores'!BD886,"")</f>
        <v/>
      </c>
      <c r="BF882" s="125" t="str">
        <f>IF('2. Enter scores'!BE886&lt;&gt;"",'2. Enter scores'!$B886-'2. Enter scores'!BE886,"")</f>
        <v/>
      </c>
      <c r="BG882" s="125" t="str">
        <f>IF('2. Enter scores'!BF886&lt;&gt;"",'2. Enter scores'!$B886-'2. Enter scores'!BF886,"")</f>
        <v/>
      </c>
      <c r="BH882" s="125" t="str">
        <f>IF('2. Enter scores'!BG886&lt;&gt;"",'2. Enter scores'!$B886-'2. Enter scores'!BG886,"")</f>
        <v/>
      </c>
      <c r="BI882" s="125" t="str">
        <f>IF('2. Enter scores'!BH886&lt;&gt;"",'2. Enter scores'!$B886-'2. Enter scores'!BH886,"")</f>
        <v/>
      </c>
      <c r="BJ882" s="125" t="str">
        <f>IF('2. Enter scores'!BI886&lt;&gt;"",'2. Enter scores'!$B886-'2. Enter scores'!BI886,"")</f>
        <v/>
      </c>
      <c r="BK882" s="125" t="str">
        <f>IF('2. Enter scores'!BJ886&lt;&gt;"",'2. Enter scores'!$B886-'2. Enter scores'!BJ886,"")</f>
        <v/>
      </c>
      <c r="BL882" s="125" t="str">
        <f>IF('2. Enter scores'!BK886&lt;&gt;"",'2. Enter scores'!$B886-'2. Enter scores'!BK886,"")</f>
        <v/>
      </c>
      <c r="BM882" s="125" t="str">
        <f>IF('2. Enter scores'!BL886&lt;&gt;"",'2. Enter scores'!$B886-'2. Enter scores'!BL886,"")</f>
        <v/>
      </c>
      <c r="BN882" s="125" t="str">
        <f>IF('2. Enter scores'!BM886&lt;&gt;"",'2. Enter scores'!$B886-'2. Enter scores'!BM886,"")</f>
        <v/>
      </c>
      <c r="BO882" s="125" t="str">
        <f>IF('2. Enter scores'!BN886&lt;&gt;"",'2. Enter scores'!$B886-'2. Enter scores'!BN886,"")</f>
        <v/>
      </c>
      <c r="BP882" s="108">
        <v>1000</v>
      </c>
    </row>
    <row r="883" spans="2:68" x14ac:dyDescent="0.35">
      <c r="B883" s="125" t="str">
        <f>IF('2. Enter scores'!A887&lt;&gt;"",'2. Enter scores'!A887,"")</f>
        <v/>
      </c>
      <c r="H883" s="125" t="str">
        <f>IF('2. Enter scores'!G887&lt;&gt;"",'2. Enter scores'!$B887-'2. Enter scores'!G887,"")</f>
        <v/>
      </c>
      <c r="I883" s="125" t="str">
        <f>IF('2. Enter scores'!H887&lt;&gt;"",'2. Enter scores'!$B887-'2. Enter scores'!H887,"")</f>
        <v/>
      </c>
      <c r="J883" s="125" t="str">
        <f>IF('2. Enter scores'!I887&lt;&gt;"",'2. Enter scores'!$B887-'2. Enter scores'!I887,"")</f>
        <v/>
      </c>
      <c r="K883" s="125" t="str">
        <f>IF('2. Enter scores'!J887&lt;&gt;"",'2. Enter scores'!$B887-'2. Enter scores'!J887,"")</f>
        <v/>
      </c>
      <c r="L883" s="125" t="str">
        <f>IF('2. Enter scores'!K887&lt;&gt;"",'2. Enter scores'!$B887-'2. Enter scores'!K887,"")</f>
        <v/>
      </c>
      <c r="M883" s="125" t="str">
        <f>IF('2. Enter scores'!L887&lt;&gt;"",'2. Enter scores'!$B887-'2. Enter scores'!L887,"")</f>
        <v/>
      </c>
      <c r="N883" s="125" t="str">
        <f>IF('2. Enter scores'!M887&lt;&gt;"",'2. Enter scores'!$B887-'2. Enter scores'!M887,"")</f>
        <v/>
      </c>
      <c r="O883" s="125" t="str">
        <f>IF('2. Enter scores'!N887&lt;&gt;"",'2. Enter scores'!$B887-'2. Enter scores'!N887,"")</f>
        <v/>
      </c>
      <c r="P883" s="125" t="str">
        <f>IF('2. Enter scores'!O887&lt;&gt;"",'2. Enter scores'!$B887-'2. Enter scores'!O887,"")</f>
        <v/>
      </c>
      <c r="Q883" s="125" t="str">
        <f>IF('2. Enter scores'!P887&lt;&gt;"",'2. Enter scores'!$B887-'2. Enter scores'!P887,"")</f>
        <v/>
      </c>
      <c r="R883" s="125" t="str">
        <f>IF('2. Enter scores'!Q887&lt;&gt;"",'2. Enter scores'!$B887-'2. Enter scores'!Q887,"")</f>
        <v/>
      </c>
      <c r="S883" s="125" t="str">
        <f>IF('2. Enter scores'!R887&lt;&gt;"",'2. Enter scores'!$B887-'2. Enter scores'!R887,"")</f>
        <v/>
      </c>
      <c r="T883" s="125" t="str">
        <f>IF('2. Enter scores'!S887&lt;&gt;"",'2. Enter scores'!$B887-'2. Enter scores'!S887,"")</f>
        <v/>
      </c>
      <c r="U883" s="125" t="str">
        <f>IF('2. Enter scores'!T887&lt;&gt;"",'2. Enter scores'!$B887-'2. Enter scores'!T887,"")</f>
        <v/>
      </c>
      <c r="V883" s="125" t="str">
        <f>IF('2. Enter scores'!U887&lt;&gt;"",'2. Enter scores'!$B887-'2. Enter scores'!U887,"")</f>
        <v/>
      </c>
      <c r="W883" s="125" t="str">
        <f>IF('2. Enter scores'!V887&lt;&gt;"",'2. Enter scores'!$B887-'2. Enter scores'!V887,"")</f>
        <v/>
      </c>
      <c r="X883" s="125" t="str">
        <f>IF('2. Enter scores'!W887&lt;&gt;"",'2. Enter scores'!$B887-'2. Enter scores'!W887,"")</f>
        <v/>
      </c>
      <c r="Y883" s="125" t="str">
        <f>IF('2. Enter scores'!X887&lt;&gt;"",'2. Enter scores'!$B887-'2. Enter scores'!X887,"")</f>
        <v/>
      </c>
      <c r="Z883" s="125" t="str">
        <f>IF('2. Enter scores'!Y887&lt;&gt;"",'2. Enter scores'!$B887-'2. Enter scores'!Y887,"")</f>
        <v/>
      </c>
      <c r="AA883" s="125" t="str">
        <f>IF('2. Enter scores'!Z887&lt;&gt;"",'2. Enter scores'!$B887-'2. Enter scores'!Z887,"")</f>
        <v/>
      </c>
      <c r="AB883" s="125" t="str">
        <f>IF('2. Enter scores'!AA887&lt;&gt;"",'2. Enter scores'!$B887-'2. Enter scores'!AA887,"")</f>
        <v/>
      </c>
      <c r="AC883" s="125" t="str">
        <f>IF('2. Enter scores'!AB887&lt;&gt;"",'2. Enter scores'!$B887-'2. Enter scores'!AB887,"")</f>
        <v/>
      </c>
      <c r="AD883" s="125" t="str">
        <f>IF('2. Enter scores'!AC887&lt;&gt;"",'2. Enter scores'!$B887-'2. Enter scores'!AC887,"")</f>
        <v/>
      </c>
      <c r="AE883" s="125" t="str">
        <f>IF('2. Enter scores'!AD887&lt;&gt;"",'2. Enter scores'!$B887-'2. Enter scores'!AD887,"")</f>
        <v/>
      </c>
      <c r="AF883" s="125" t="str">
        <f>IF('2. Enter scores'!AE887&lt;&gt;"",'2. Enter scores'!$B887-'2. Enter scores'!AE887,"")</f>
        <v/>
      </c>
      <c r="AG883" s="125" t="str">
        <f>IF('2. Enter scores'!AF887&lt;&gt;"",'2. Enter scores'!$B887-'2. Enter scores'!AF887,"")</f>
        <v/>
      </c>
      <c r="AH883" s="125" t="str">
        <f>IF('2. Enter scores'!AG887&lt;&gt;"",'2. Enter scores'!$B887-'2. Enter scores'!AG887,"")</f>
        <v/>
      </c>
      <c r="AI883" s="125" t="str">
        <f>IF('2. Enter scores'!AH887&lt;&gt;"",'2. Enter scores'!$B887-'2. Enter scores'!AH887,"")</f>
        <v/>
      </c>
      <c r="AJ883" s="125" t="str">
        <f>IF('2. Enter scores'!AI887&lt;&gt;"",'2. Enter scores'!$B887-'2. Enter scores'!AI887,"")</f>
        <v/>
      </c>
      <c r="AK883" s="125" t="str">
        <f>IF('2. Enter scores'!AJ887&lt;&gt;"",'2. Enter scores'!$B887-'2. Enter scores'!AJ887,"")</f>
        <v/>
      </c>
      <c r="AL883" s="125" t="str">
        <f>IF('2. Enter scores'!AK887&lt;&gt;"",'2. Enter scores'!$B887-'2. Enter scores'!AK887,"")</f>
        <v/>
      </c>
      <c r="AM883" s="125" t="str">
        <f>IF('2. Enter scores'!AL887&lt;&gt;"",'2. Enter scores'!$B887-'2. Enter scores'!AL887,"")</f>
        <v/>
      </c>
      <c r="AN883" s="125" t="str">
        <f>IF('2. Enter scores'!AM887&lt;&gt;"",'2. Enter scores'!$B887-'2. Enter scores'!AM887,"")</f>
        <v/>
      </c>
      <c r="AO883" s="125" t="str">
        <f>IF('2. Enter scores'!AN887&lt;&gt;"",'2. Enter scores'!$B887-'2. Enter scores'!AN887,"")</f>
        <v/>
      </c>
      <c r="AP883" s="125" t="str">
        <f>IF('2. Enter scores'!AO887&lt;&gt;"",'2. Enter scores'!$B887-'2. Enter scores'!AO887,"")</f>
        <v/>
      </c>
      <c r="AQ883" s="125" t="str">
        <f>IF('2. Enter scores'!AP887&lt;&gt;"",'2. Enter scores'!$B887-'2. Enter scores'!AP887,"")</f>
        <v/>
      </c>
      <c r="AR883" s="125" t="str">
        <f>IF('2. Enter scores'!AQ887&lt;&gt;"",'2. Enter scores'!$B887-'2. Enter scores'!AQ887,"")</f>
        <v/>
      </c>
      <c r="AS883" s="125" t="str">
        <f>IF('2. Enter scores'!AR887&lt;&gt;"",'2. Enter scores'!$B887-'2. Enter scores'!AR887,"")</f>
        <v/>
      </c>
      <c r="AT883" s="125" t="str">
        <f>IF('2. Enter scores'!AS887&lt;&gt;"",'2. Enter scores'!$B887-'2. Enter scores'!AS887,"")</f>
        <v/>
      </c>
      <c r="AU883" s="125" t="str">
        <f>IF('2. Enter scores'!AT887&lt;&gt;"",'2. Enter scores'!$B887-'2. Enter scores'!AT887,"")</f>
        <v/>
      </c>
      <c r="AV883" s="125" t="str">
        <f>IF('2. Enter scores'!AU887&lt;&gt;"",'2. Enter scores'!$B887-'2. Enter scores'!AU887,"")</f>
        <v/>
      </c>
      <c r="AW883" s="125" t="str">
        <f>IF('2. Enter scores'!AV887&lt;&gt;"",'2. Enter scores'!$B887-'2. Enter scores'!AV887,"")</f>
        <v/>
      </c>
      <c r="AX883" s="125" t="str">
        <f>IF('2. Enter scores'!AW887&lt;&gt;"",'2. Enter scores'!$B887-'2. Enter scores'!AW887,"")</f>
        <v/>
      </c>
      <c r="AY883" s="125" t="str">
        <f>IF('2. Enter scores'!AX887&lt;&gt;"",'2. Enter scores'!$B887-'2. Enter scores'!AX887,"")</f>
        <v/>
      </c>
      <c r="AZ883" s="125" t="str">
        <f>IF('2. Enter scores'!AY887&lt;&gt;"",'2. Enter scores'!$B887-'2. Enter scores'!AY887,"")</f>
        <v/>
      </c>
      <c r="BA883" s="125" t="str">
        <f>IF('2. Enter scores'!AZ887&lt;&gt;"",'2. Enter scores'!$B887-'2. Enter scores'!AZ887,"")</f>
        <v/>
      </c>
      <c r="BB883" s="125" t="str">
        <f>IF('2. Enter scores'!BA887&lt;&gt;"",'2. Enter scores'!$B887-'2. Enter scores'!BA887,"")</f>
        <v/>
      </c>
      <c r="BC883" s="125" t="str">
        <f>IF('2. Enter scores'!BB887&lt;&gt;"",'2. Enter scores'!$B887-'2. Enter scores'!BB887,"")</f>
        <v/>
      </c>
      <c r="BD883" s="125" t="str">
        <f>IF('2. Enter scores'!BC887&lt;&gt;"",'2. Enter scores'!$B887-'2. Enter scores'!BC887,"")</f>
        <v/>
      </c>
      <c r="BE883" s="125" t="str">
        <f>IF('2. Enter scores'!BD887&lt;&gt;"",'2. Enter scores'!$B887-'2. Enter scores'!BD887,"")</f>
        <v/>
      </c>
      <c r="BF883" s="125" t="str">
        <f>IF('2. Enter scores'!BE887&lt;&gt;"",'2. Enter scores'!$B887-'2. Enter scores'!BE887,"")</f>
        <v/>
      </c>
      <c r="BG883" s="125" t="str">
        <f>IF('2. Enter scores'!BF887&lt;&gt;"",'2. Enter scores'!$B887-'2. Enter scores'!BF887,"")</f>
        <v/>
      </c>
      <c r="BH883" s="125" t="str">
        <f>IF('2. Enter scores'!BG887&lt;&gt;"",'2. Enter scores'!$B887-'2. Enter scores'!BG887,"")</f>
        <v/>
      </c>
      <c r="BI883" s="125" t="str">
        <f>IF('2. Enter scores'!BH887&lt;&gt;"",'2. Enter scores'!$B887-'2. Enter scores'!BH887,"")</f>
        <v/>
      </c>
      <c r="BJ883" s="125" t="str">
        <f>IF('2. Enter scores'!BI887&lt;&gt;"",'2. Enter scores'!$B887-'2. Enter scores'!BI887,"")</f>
        <v/>
      </c>
      <c r="BK883" s="125" t="str">
        <f>IF('2. Enter scores'!BJ887&lt;&gt;"",'2. Enter scores'!$B887-'2. Enter scores'!BJ887,"")</f>
        <v/>
      </c>
      <c r="BL883" s="125" t="str">
        <f>IF('2. Enter scores'!BK887&lt;&gt;"",'2. Enter scores'!$B887-'2. Enter scores'!BK887,"")</f>
        <v/>
      </c>
      <c r="BM883" s="125" t="str">
        <f>IF('2. Enter scores'!BL887&lt;&gt;"",'2. Enter scores'!$B887-'2. Enter scores'!BL887,"")</f>
        <v/>
      </c>
      <c r="BN883" s="125" t="str">
        <f>IF('2. Enter scores'!BM887&lt;&gt;"",'2. Enter scores'!$B887-'2. Enter scores'!BM887,"")</f>
        <v/>
      </c>
      <c r="BO883" s="125" t="str">
        <f>IF('2. Enter scores'!BN887&lt;&gt;"",'2. Enter scores'!$B887-'2. Enter scores'!BN887,"")</f>
        <v/>
      </c>
      <c r="BP883" s="108">
        <v>1000</v>
      </c>
    </row>
    <row r="884" spans="2:68" x14ac:dyDescent="0.35">
      <c r="B884" s="125" t="str">
        <f>IF('2. Enter scores'!A888&lt;&gt;"",'2. Enter scores'!A888,"")</f>
        <v/>
      </c>
      <c r="H884" s="125" t="str">
        <f>IF('2. Enter scores'!G888&lt;&gt;"",'2. Enter scores'!$B888-'2. Enter scores'!G888,"")</f>
        <v/>
      </c>
      <c r="I884" s="125" t="str">
        <f>IF('2. Enter scores'!H888&lt;&gt;"",'2. Enter scores'!$B888-'2. Enter scores'!H888,"")</f>
        <v/>
      </c>
      <c r="J884" s="125" t="str">
        <f>IF('2. Enter scores'!I888&lt;&gt;"",'2. Enter scores'!$B888-'2. Enter scores'!I888,"")</f>
        <v/>
      </c>
      <c r="K884" s="125" t="str">
        <f>IF('2. Enter scores'!J888&lt;&gt;"",'2. Enter scores'!$B888-'2. Enter scores'!J888,"")</f>
        <v/>
      </c>
      <c r="L884" s="125" t="str">
        <f>IF('2. Enter scores'!K888&lt;&gt;"",'2. Enter scores'!$B888-'2. Enter scores'!K888,"")</f>
        <v/>
      </c>
      <c r="M884" s="125" t="str">
        <f>IF('2. Enter scores'!L888&lt;&gt;"",'2. Enter scores'!$B888-'2. Enter scores'!L888,"")</f>
        <v/>
      </c>
      <c r="N884" s="125" t="str">
        <f>IF('2. Enter scores'!M888&lt;&gt;"",'2. Enter scores'!$B888-'2. Enter scores'!M888,"")</f>
        <v/>
      </c>
      <c r="O884" s="125" t="str">
        <f>IF('2. Enter scores'!N888&lt;&gt;"",'2. Enter scores'!$B888-'2. Enter scores'!N888,"")</f>
        <v/>
      </c>
      <c r="P884" s="125" t="str">
        <f>IF('2. Enter scores'!O888&lt;&gt;"",'2. Enter scores'!$B888-'2. Enter scores'!O888,"")</f>
        <v/>
      </c>
      <c r="Q884" s="125" t="str">
        <f>IF('2. Enter scores'!P888&lt;&gt;"",'2. Enter scores'!$B888-'2. Enter scores'!P888,"")</f>
        <v/>
      </c>
      <c r="R884" s="125" t="str">
        <f>IF('2. Enter scores'!Q888&lt;&gt;"",'2. Enter scores'!$B888-'2. Enter scores'!Q888,"")</f>
        <v/>
      </c>
      <c r="S884" s="125" t="str">
        <f>IF('2. Enter scores'!R888&lt;&gt;"",'2. Enter scores'!$B888-'2. Enter scores'!R888,"")</f>
        <v/>
      </c>
      <c r="T884" s="125" t="str">
        <f>IF('2. Enter scores'!S888&lt;&gt;"",'2. Enter scores'!$B888-'2. Enter scores'!S888,"")</f>
        <v/>
      </c>
      <c r="U884" s="125" t="str">
        <f>IF('2. Enter scores'!T888&lt;&gt;"",'2. Enter scores'!$B888-'2. Enter scores'!T888,"")</f>
        <v/>
      </c>
      <c r="V884" s="125" t="str">
        <f>IF('2. Enter scores'!U888&lt;&gt;"",'2. Enter scores'!$B888-'2. Enter scores'!U888,"")</f>
        <v/>
      </c>
      <c r="W884" s="125" t="str">
        <f>IF('2. Enter scores'!V888&lt;&gt;"",'2. Enter scores'!$B888-'2. Enter scores'!V888,"")</f>
        <v/>
      </c>
      <c r="X884" s="125" t="str">
        <f>IF('2. Enter scores'!W888&lt;&gt;"",'2. Enter scores'!$B888-'2. Enter scores'!W888,"")</f>
        <v/>
      </c>
      <c r="Y884" s="125" t="str">
        <f>IF('2. Enter scores'!X888&lt;&gt;"",'2. Enter scores'!$B888-'2. Enter scores'!X888,"")</f>
        <v/>
      </c>
      <c r="Z884" s="125" t="str">
        <f>IF('2. Enter scores'!Y888&lt;&gt;"",'2. Enter scores'!$B888-'2. Enter scores'!Y888,"")</f>
        <v/>
      </c>
      <c r="AA884" s="125" t="str">
        <f>IF('2. Enter scores'!Z888&lt;&gt;"",'2. Enter scores'!$B888-'2. Enter scores'!Z888,"")</f>
        <v/>
      </c>
      <c r="AB884" s="125" t="str">
        <f>IF('2. Enter scores'!AA888&lt;&gt;"",'2. Enter scores'!$B888-'2. Enter scores'!AA888,"")</f>
        <v/>
      </c>
      <c r="AC884" s="125" t="str">
        <f>IF('2. Enter scores'!AB888&lt;&gt;"",'2. Enter scores'!$B888-'2. Enter scores'!AB888,"")</f>
        <v/>
      </c>
      <c r="AD884" s="125" t="str">
        <f>IF('2. Enter scores'!AC888&lt;&gt;"",'2. Enter scores'!$B888-'2. Enter scores'!AC888,"")</f>
        <v/>
      </c>
      <c r="AE884" s="125" t="str">
        <f>IF('2. Enter scores'!AD888&lt;&gt;"",'2. Enter scores'!$B888-'2. Enter scores'!AD888,"")</f>
        <v/>
      </c>
      <c r="AF884" s="125" t="str">
        <f>IF('2. Enter scores'!AE888&lt;&gt;"",'2. Enter scores'!$B888-'2. Enter scores'!AE888,"")</f>
        <v/>
      </c>
      <c r="AG884" s="125" t="str">
        <f>IF('2. Enter scores'!AF888&lt;&gt;"",'2. Enter scores'!$B888-'2. Enter scores'!AF888,"")</f>
        <v/>
      </c>
      <c r="AH884" s="125" t="str">
        <f>IF('2. Enter scores'!AG888&lt;&gt;"",'2. Enter scores'!$B888-'2. Enter scores'!AG888,"")</f>
        <v/>
      </c>
      <c r="AI884" s="125" t="str">
        <f>IF('2. Enter scores'!AH888&lt;&gt;"",'2. Enter scores'!$B888-'2. Enter scores'!AH888,"")</f>
        <v/>
      </c>
      <c r="AJ884" s="125" t="str">
        <f>IF('2. Enter scores'!AI888&lt;&gt;"",'2. Enter scores'!$B888-'2. Enter scores'!AI888,"")</f>
        <v/>
      </c>
      <c r="AK884" s="125" t="str">
        <f>IF('2. Enter scores'!AJ888&lt;&gt;"",'2. Enter scores'!$B888-'2. Enter scores'!AJ888,"")</f>
        <v/>
      </c>
      <c r="AL884" s="125" t="str">
        <f>IF('2. Enter scores'!AK888&lt;&gt;"",'2. Enter scores'!$B888-'2. Enter scores'!AK888,"")</f>
        <v/>
      </c>
      <c r="AM884" s="125" t="str">
        <f>IF('2. Enter scores'!AL888&lt;&gt;"",'2. Enter scores'!$B888-'2. Enter scores'!AL888,"")</f>
        <v/>
      </c>
      <c r="AN884" s="125" t="str">
        <f>IF('2. Enter scores'!AM888&lt;&gt;"",'2. Enter scores'!$B888-'2. Enter scores'!AM888,"")</f>
        <v/>
      </c>
      <c r="AO884" s="125" t="str">
        <f>IF('2. Enter scores'!AN888&lt;&gt;"",'2. Enter scores'!$B888-'2. Enter scores'!AN888,"")</f>
        <v/>
      </c>
      <c r="AP884" s="125" t="str">
        <f>IF('2. Enter scores'!AO888&lt;&gt;"",'2. Enter scores'!$B888-'2. Enter scores'!AO888,"")</f>
        <v/>
      </c>
      <c r="AQ884" s="125" t="str">
        <f>IF('2. Enter scores'!AP888&lt;&gt;"",'2. Enter scores'!$B888-'2. Enter scores'!AP888,"")</f>
        <v/>
      </c>
      <c r="AR884" s="125" t="str">
        <f>IF('2. Enter scores'!AQ888&lt;&gt;"",'2. Enter scores'!$B888-'2. Enter scores'!AQ888,"")</f>
        <v/>
      </c>
      <c r="AS884" s="125" t="str">
        <f>IF('2. Enter scores'!AR888&lt;&gt;"",'2. Enter scores'!$B888-'2. Enter scores'!AR888,"")</f>
        <v/>
      </c>
      <c r="AT884" s="125" t="str">
        <f>IF('2. Enter scores'!AS888&lt;&gt;"",'2. Enter scores'!$B888-'2. Enter scores'!AS888,"")</f>
        <v/>
      </c>
      <c r="AU884" s="125" t="str">
        <f>IF('2. Enter scores'!AT888&lt;&gt;"",'2. Enter scores'!$B888-'2. Enter scores'!AT888,"")</f>
        <v/>
      </c>
      <c r="AV884" s="125" t="str">
        <f>IF('2. Enter scores'!AU888&lt;&gt;"",'2. Enter scores'!$B888-'2. Enter scores'!AU888,"")</f>
        <v/>
      </c>
      <c r="AW884" s="125" t="str">
        <f>IF('2. Enter scores'!AV888&lt;&gt;"",'2. Enter scores'!$B888-'2. Enter scores'!AV888,"")</f>
        <v/>
      </c>
      <c r="AX884" s="125" t="str">
        <f>IF('2. Enter scores'!AW888&lt;&gt;"",'2. Enter scores'!$B888-'2. Enter scores'!AW888,"")</f>
        <v/>
      </c>
      <c r="AY884" s="125" t="str">
        <f>IF('2. Enter scores'!AX888&lt;&gt;"",'2. Enter scores'!$B888-'2. Enter scores'!AX888,"")</f>
        <v/>
      </c>
      <c r="AZ884" s="125" t="str">
        <f>IF('2. Enter scores'!AY888&lt;&gt;"",'2. Enter scores'!$B888-'2. Enter scores'!AY888,"")</f>
        <v/>
      </c>
      <c r="BA884" s="125" t="str">
        <f>IF('2. Enter scores'!AZ888&lt;&gt;"",'2. Enter scores'!$B888-'2. Enter scores'!AZ888,"")</f>
        <v/>
      </c>
      <c r="BB884" s="125" t="str">
        <f>IF('2. Enter scores'!BA888&lt;&gt;"",'2. Enter scores'!$B888-'2. Enter scores'!BA888,"")</f>
        <v/>
      </c>
      <c r="BC884" s="125" t="str">
        <f>IF('2. Enter scores'!BB888&lt;&gt;"",'2. Enter scores'!$B888-'2. Enter scores'!BB888,"")</f>
        <v/>
      </c>
      <c r="BD884" s="125" t="str">
        <f>IF('2. Enter scores'!BC888&lt;&gt;"",'2. Enter scores'!$B888-'2. Enter scores'!BC888,"")</f>
        <v/>
      </c>
      <c r="BE884" s="125" t="str">
        <f>IF('2. Enter scores'!BD888&lt;&gt;"",'2. Enter scores'!$B888-'2. Enter scores'!BD888,"")</f>
        <v/>
      </c>
      <c r="BF884" s="125" t="str">
        <f>IF('2. Enter scores'!BE888&lt;&gt;"",'2. Enter scores'!$B888-'2. Enter scores'!BE888,"")</f>
        <v/>
      </c>
      <c r="BG884" s="125" t="str">
        <f>IF('2. Enter scores'!BF888&lt;&gt;"",'2. Enter scores'!$B888-'2. Enter scores'!BF888,"")</f>
        <v/>
      </c>
      <c r="BH884" s="125" t="str">
        <f>IF('2. Enter scores'!BG888&lt;&gt;"",'2. Enter scores'!$B888-'2. Enter scores'!BG888,"")</f>
        <v/>
      </c>
      <c r="BI884" s="125" t="str">
        <f>IF('2. Enter scores'!BH888&lt;&gt;"",'2. Enter scores'!$B888-'2. Enter scores'!BH888,"")</f>
        <v/>
      </c>
      <c r="BJ884" s="125" t="str">
        <f>IF('2. Enter scores'!BI888&lt;&gt;"",'2. Enter scores'!$B888-'2. Enter scores'!BI888,"")</f>
        <v/>
      </c>
      <c r="BK884" s="125" t="str">
        <f>IF('2. Enter scores'!BJ888&lt;&gt;"",'2. Enter scores'!$B888-'2. Enter scores'!BJ888,"")</f>
        <v/>
      </c>
      <c r="BL884" s="125" t="str">
        <f>IF('2. Enter scores'!BK888&lt;&gt;"",'2. Enter scores'!$B888-'2. Enter scores'!BK888,"")</f>
        <v/>
      </c>
      <c r="BM884" s="125" t="str">
        <f>IF('2. Enter scores'!BL888&lt;&gt;"",'2. Enter scores'!$B888-'2. Enter scores'!BL888,"")</f>
        <v/>
      </c>
      <c r="BN884" s="125" t="str">
        <f>IF('2. Enter scores'!BM888&lt;&gt;"",'2. Enter scores'!$B888-'2. Enter scores'!BM888,"")</f>
        <v/>
      </c>
      <c r="BO884" s="125" t="str">
        <f>IF('2. Enter scores'!BN888&lt;&gt;"",'2. Enter scores'!$B888-'2. Enter scores'!BN888,"")</f>
        <v/>
      </c>
      <c r="BP884" s="108">
        <v>1000</v>
      </c>
    </row>
    <row r="885" spans="2:68" x14ac:dyDescent="0.35">
      <c r="B885" s="125" t="str">
        <f>IF('2. Enter scores'!A889&lt;&gt;"",'2. Enter scores'!A889,"")</f>
        <v/>
      </c>
      <c r="H885" s="125" t="str">
        <f>IF('2. Enter scores'!G889&lt;&gt;"",'2. Enter scores'!$B889-'2. Enter scores'!G889,"")</f>
        <v/>
      </c>
      <c r="I885" s="125" t="str">
        <f>IF('2. Enter scores'!H889&lt;&gt;"",'2. Enter scores'!$B889-'2. Enter scores'!H889,"")</f>
        <v/>
      </c>
      <c r="J885" s="125" t="str">
        <f>IF('2. Enter scores'!I889&lt;&gt;"",'2. Enter scores'!$B889-'2. Enter scores'!I889,"")</f>
        <v/>
      </c>
      <c r="K885" s="125" t="str">
        <f>IF('2. Enter scores'!J889&lt;&gt;"",'2. Enter scores'!$B889-'2. Enter scores'!J889,"")</f>
        <v/>
      </c>
      <c r="L885" s="125" t="str">
        <f>IF('2. Enter scores'!K889&lt;&gt;"",'2. Enter scores'!$B889-'2. Enter scores'!K889,"")</f>
        <v/>
      </c>
      <c r="M885" s="125" t="str">
        <f>IF('2. Enter scores'!L889&lt;&gt;"",'2. Enter scores'!$B889-'2. Enter scores'!L889,"")</f>
        <v/>
      </c>
      <c r="N885" s="125" t="str">
        <f>IF('2. Enter scores'!M889&lt;&gt;"",'2. Enter scores'!$B889-'2. Enter scores'!M889,"")</f>
        <v/>
      </c>
      <c r="O885" s="125" t="str">
        <f>IF('2. Enter scores'!N889&lt;&gt;"",'2. Enter scores'!$B889-'2. Enter scores'!N889,"")</f>
        <v/>
      </c>
      <c r="P885" s="125" t="str">
        <f>IF('2. Enter scores'!O889&lt;&gt;"",'2. Enter scores'!$B889-'2. Enter scores'!O889,"")</f>
        <v/>
      </c>
      <c r="Q885" s="125" t="str">
        <f>IF('2. Enter scores'!P889&lt;&gt;"",'2. Enter scores'!$B889-'2. Enter scores'!P889,"")</f>
        <v/>
      </c>
      <c r="R885" s="125" t="str">
        <f>IF('2. Enter scores'!Q889&lt;&gt;"",'2. Enter scores'!$B889-'2. Enter scores'!Q889,"")</f>
        <v/>
      </c>
      <c r="S885" s="125" t="str">
        <f>IF('2. Enter scores'!R889&lt;&gt;"",'2. Enter scores'!$B889-'2. Enter scores'!R889,"")</f>
        <v/>
      </c>
      <c r="T885" s="125" t="str">
        <f>IF('2. Enter scores'!S889&lt;&gt;"",'2. Enter scores'!$B889-'2. Enter scores'!S889,"")</f>
        <v/>
      </c>
      <c r="U885" s="125" t="str">
        <f>IF('2. Enter scores'!T889&lt;&gt;"",'2. Enter scores'!$B889-'2. Enter scores'!T889,"")</f>
        <v/>
      </c>
      <c r="V885" s="125" t="str">
        <f>IF('2. Enter scores'!U889&lt;&gt;"",'2. Enter scores'!$B889-'2. Enter scores'!U889,"")</f>
        <v/>
      </c>
      <c r="W885" s="125" t="str">
        <f>IF('2. Enter scores'!V889&lt;&gt;"",'2. Enter scores'!$B889-'2. Enter scores'!V889,"")</f>
        <v/>
      </c>
      <c r="X885" s="125" t="str">
        <f>IF('2. Enter scores'!W889&lt;&gt;"",'2. Enter scores'!$B889-'2. Enter scores'!W889,"")</f>
        <v/>
      </c>
      <c r="Y885" s="125" t="str">
        <f>IF('2. Enter scores'!X889&lt;&gt;"",'2. Enter scores'!$B889-'2. Enter scores'!X889,"")</f>
        <v/>
      </c>
      <c r="Z885" s="125" t="str">
        <f>IF('2. Enter scores'!Y889&lt;&gt;"",'2. Enter scores'!$B889-'2. Enter scores'!Y889,"")</f>
        <v/>
      </c>
      <c r="AA885" s="125" t="str">
        <f>IF('2. Enter scores'!Z889&lt;&gt;"",'2. Enter scores'!$B889-'2. Enter scores'!Z889,"")</f>
        <v/>
      </c>
      <c r="AB885" s="125" t="str">
        <f>IF('2. Enter scores'!AA889&lt;&gt;"",'2. Enter scores'!$B889-'2. Enter scores'!AA889,"")</f>
        <v/>
      </c>
      <c r="AC885" s="125" t="str">
        <f>IF('2. Enter scores'!AB889&lt;&gt;"",'2. Enter scores'!$B889-'2. Enter scores'!AB889,"")</f>
        <v/>
      </c>
      <c r="AD885" s="125" t="str">
        <f>IF('2. Enter scores'!AC889&lt;&gt;"",'2. Enter scores'!$B889-'2. Enter scores'!AC889,"")</f>
        <v/>
      </c>
      <c r="AE885" s="125" t="str">
        <f>IF('2. Enter scores'!AD889&lt;&gt;"",'2. Enter scores'!$B889-'2. Enter scores'!AD889,"")</f>
        <v/>
      </c>
      <c r="AF885" s="125" t="str">
        <f>IF('2. Enter scores'!AE889&lt;&gt;"",'2. Enter scores'!$B889-'2. Enter scores'!AE889,"")</f>
        <v/>
      </c>
      <c r="AG885" s="125" t="str">
        <f>IF('2. Enter scores'!AF889&lt;&gt;"",'2. Enter scores'!$B889-'2. Enter scores'!AF889,"")</f>
        <v/>
      </c>
      <c r="AH885" s="125" t="str">
        <f>IF('2. Enter scores'!AG889&lt;&gt;"",'2. Enter scores'!$B889-'2. Enter scores'!AG889,"")</f>
        <v/>
      </c>
      <c r="AI885" s="125" t="str">
        <f>IF('2. Enter scores'!AH889&lt;&gt;"",'2. Enter scores'!$B889-'2. Enter scores'!AH889,"")</f>
        <v/>
      </c>
      <c r="AJ885" s="125" t="str">
        <f>IF('2. Enter scores'!AI889&lt;&gt;"",'2. Enter scores'!$B889-'2. Enter scores'!AI889,"")</f>
        <v/>
      </c>
      <c r="AK885" s="125" t="str">
        <f>IF('2. Enter scores'!AJ889&lt;&gt;"",'2. Enter scores'!$B889-'2. Enter scores'!AJ889,"")</f>
        <v/>
      </c>
      <c r="AL885" s="125" t="str">
        <f>IF('2. Enter scores'!AK889&lt;&gt;"",'2. Enter scores'!$B889-'2. Enter scores'!AK889,"")</f>
        <v/>
      </c>
      <c r="AM885" s="125" t="str">
        <f>IF('2. Enter scores'!AL889&lt;&gt;"",'2. Enter scores'!$B889-'2. Enter scores'!AL889,"")</f>
        <v/>
      </c>
      <c r="AN885" s="125" t="str">
        <f>IF('2. Enter scores'!AM889&lt;&gt;"",'2. Enter scores'!$B889-'2. Enter scores'!AM889,"")</f>
        <v/>
      </c>
      <c r="AO885" s="125" t="str">
        <f>IF('2. Enter scores'!AN889&lt;&gt;"",'2. Enter scores'!$B889-'2. Enter scores'!AN889,"")</f>
        <v/>
      </c>
      <c r="AP885" s="125" t="str">
        <f>IF('2. Enter scores'!AO889&lt;&gt;"",'2. Enter scores'!$B889-'2. Enter scores'!AO889,"")</f>
        <v/>
      </c>
      <c r="AQ885" s="125" t="str">
        <f>IF('2. Enter scores'!AP889&lt;&gt;"",'2. Enter scores'!$B889-'2. Enter scores'!AP889,"")</f>
        <v/>
      </c>
      <c r="AR885" s="125" t="str">
        <f>IF('2. Enter scores'!AQ889&lt;&gt;"",'2. Enter scores'!$B889-'2. Enter scores'!AQ889,"")</f>
        <v/>
      </c>
      <c r="AS885" s="125" t="str">
        <f>IF('2. Enter scores'!AR889&lt;&gt;"",'2. Enter scores'!$B889-'2. Enter scores'!AR889,"")</f>
        <v/>
      </c>
      <c r="AT885" s="125" t="str">
        <f>IF('2. Enter scores'!AS889&lt;&gt;"",'2. Enter scores'!$B889-'2. Enter scores'!AS889,"")</f>
        <v/>
      </c>
      <c r="AU885" s="125" t="str">
        <f>IF('2. Enter scores'!AT889&lt;&gt;"",'2. Enter scores'!$B889-'2. Enter scores'!AT889,"")</f>
        <v/>
      </c>
      <c r="AV885" s="125" t="str">
        <f>IF('2. Enter scores'!AU889&lt;&gt;"",'2. Enter scores'!$B889-'2. Enter scores'!AU889,"")</f>
        <v/>
      </c>
      <c r="AW885" s="125" t="str">
        <f>IF('2. Enter scores'!AV889&lt;&gt;"",'2. Enter scores'!$B889-'2. Enter scores'!AV889,"")</f>
        <v/>
      </c>
      <c r="AX885" s="125" t="str">
        <f>IF('2. Enter scores'!AW889&lt;&gt;"",'2. Enter scores'!$B889-'2. Enter scores'!AW889,"")</f>
        <v/>
      </c>
      <c r="AY885" s="125" t="str">
        <f>IF('2. Enter scores'!AX889&lt;&gt;"",'2. Enter scores'!$B889-'2. Enter scores'!AX889,"")</f>
        <v/>
      </c>
      <c r="AZ885" s="125" t="str">
        <f>IF('2. Enter scores'!AY889&lt;&gt;"",'2. Enter scores'!$B889-'2. Enter scores'!AY889,"")</f>
        <v/>
      </c>
      <c r="BA885" s="125" t="str">
        <f>IF('2. Enter scores'!AZ889&lt;&gt;"",'2. Enter scores'!$B889-'2. Enter scores'!AZ889,"")</f>
        <v/>
      </c>
      <c r="BB885" s="125" t="str">
        <f>IF('2. Enter scores'!BA889&lt;&gt;"",'2. Enter scores'!$B889-'2. Enter scores'!BA889,"")</f>
        <v/>
      </c>
      <c r="BC885" s="125" t="str">
        <f>IF('2. Enter scores'!BB889&lt;&gt;"",'2. Enter scores'!$B889-'2. Enter scores'!BB889,"")</f>
        <v/>
      </c>
      <c r="BD885" s="125" t="str">
        <f>IF('2. Enter scores'!BC889&lt;&gt;"",'2. Enter scores'!$B889-'2. Enter scores'!BC889,"")</f>
        <v/>
      </c>
      <c r="BE885" s="125" t="str">
        <f>IF('2. Enter scores'!BD889&lt;&gt;"",'2. Enter scores'!$B889-'2. Enter scores'!BD889,"")</f>
        <v/>
      </c>
      <c r="BF885" s="125" t="str">
        <f>IF('2. Enter scores'!BE889&lt;&gt;"",'2. Enter scores'!$B889-'2. Enter scores'!BE889,"")</f>
        <v/>
      </c>
      <c r="BG885" s="125" t="str">
        <f>IF('2. Enter scores'!BF889&lt;&gt;"",'2. Enter scores'!$B889-'2. Enter scores'!BF889,"")</f>
        <v/>
      </c>
      <c r="BH885" s="125" t="str">
        <f>IF('2. Enter scores'!BG889&lt;&gt;"",'2. Enter scores'!$B889-'2. Enter scores'!BG889,"")</f>
        <v/>
      </c>
      <c r="BI885" s="125" t="str">
        <f>IF('2. Enter scores'!BH889&lt;&gt;"",'2. Enter scores'!$B889-'2. Enter scores'!BH889,"")</f>
        <v/>
      </c>
      <c r="BJ885" s="125" t="str">
        <f>IF('2. Enter scores'!BI889&lt;&gt;"",'2. Enter scores'!$B889-'2. Enter scores'!BI889,"")</f>
        <v/>
      </c>
      <c r="BK885" s="125" t="str">
        <f>IF('2. Enter scores'!BJ889&lt;&gt;"",'2. Enter scores'!$B889-'2. Enter scores'!BJ889,"")</f>
        <v/>
      </c>
      <c r="BL885" s="125" t="str">
        <f>IF('2. Enter scores'!BK889&lt;&gt;"",'2. Enter scores'!$B889-'2. Enter scores'!BK889,"")</f>
        <v/>
      </c>
      <c r="BM885" s="125" t="str">
        <f>IF('2. Enter scores'!BL889&lt;&gt;"",'2. Enter scores'!$B889-'2. Enter scores'!BL889,"")</f>
        <v/>
      </c>
      <c r="BN885" s="125" t="str">
        <f>IF('2. Enter scores'!BM889&lt;&gt;"",'2. Enter scores'!$B889-'2. Enter scores'!BM889,"")</f>
        <v/>
      </c>
      <c r="BO885" s="125" t="str">
        <f>IF('2. Enter scores'!BN889&lt;&gt;"",'2. Enter scores'!$B889-'2. Enter scores'!BN889,"")</f>
        <v/>
      </c>
      <c r="BP885" s="108">
        <v>1000</v>
      </c>
    </row>
    <row r="886" spans="2:68" x14ac:dyDescent="0.35">
      <c r="B886" s="125" t="str">
        <f>IF('2. Enter scores'!A890&lt;&gt;"",'2. Enter scores'!A890,"")</f>
        <v/>
      </c>
      <c r="H886" s="125" t="str">
        <f>IF('2. Enter scores'!G890&lt;&gt;"",'2. Enter scores'!$B890-'2. Enter scores'!G890,"")</f>
        <v/>
      </c>
      <c r="I886" s="125" t="str">
        <f>IF('2. Enter scores'!H890&lt;&gt;"",'2. Enter scores'!$B890-'2. Enter scores'!H890,"")</f>
        <v/>
      </c>
      <c r="J886" s="125" t="str">
        <f>IF('2. Enter scores'!I890&lt;&gt;"",'2. Enter scores'!$B890-'2. Enter scores'!I890,"")</f>
        <v/>
      </c>
      <c r="K886" s="125" t="str">
        <f>IF('2. Enter scores'!J890&lt;&gt;"",'2. Enter scores'!$B890-'2. Enter scores'!J890,"")</f>
        <v/>
      </c>
      <c r="L886" s="125" t="str">
        <f>IF('2. Enter scores'!K890&lt;&gt;"",'2. Enter scores'!$B890-'2. Enter scores'!K890,"")</f>
        <v/>
      </c>
      <c r="M886" s="125" t="str">
        <f>IF('2. Enter scores'!L890&lt;&gt;"",'2. Enter scores'!$B890-'2. Enter scores'!L890,"")</f>
        <v/>
      </c>
      <c r="N886" s="125" t="str">
        <f>IF('2. Enter scores'!M890&lt;&gt;"",'2. Enter scores'!$B890-'2. Enter scores'!M890,"")</f>
        <v/>
      </c>
      <c r="O886" s="125" t="str">
        <f>IF('2. Enter scores'!N890&lt;&gt;"",'2. Enter scores'!$B890-'2. Enter scores'!N890,"")</f>
        <v/>
      </c>
      <c r="P886" s="125" t="str">
        <f>IF('2. Enter scores'!O890&lt;&gt;"",'2. Enter scores'!$B890-'2. Enter scores'!O890,"")</f>
        <v/>
      </c>
      <c r="Q886" s="125" t="str">
        <f>IF('2. Enter scores'!P890&lt;&gt;"",'2. Enter scores'!$B890-'2. Enter scores'!P890,"")</f>
        <v/>
      </c>
      <c r="R886" s="125" t="str">
        <f>IF('2. Enter scores'!Q890&lt;&gt;"",'2. Enter scores'!$B890-'2. Enter scores'!Q890,"")</f>
        <v/>
      </c>
      <c r="S886" s="125" t="str">
        <f>IF('2. Enter scores'!R890&lt;&gt;"",'2. Enter scores'!$B890-'2. Enter scores'!R890,"")</f>
        <v/>
      </c>
      <c r="T886" s="125" t="str">
        <f>IF('2. Enter scores'!S890&lt;&gt;"",'2. Enter scores'!$B890-'2. Enter scores'!S890,"")</f>
        <v/>
      </c>
      <c r="U886" s="125" t="str">
        <f>IF('2. Enter scores'!T890&lt;&gt;"",'2. Enter scores'!$B890-'2. Enter scores'!T890,"")</f>
        <v/>
      </c>
      <c r="V886" s="125" t="str">
        <f>IF('2. Enter scores'!U890&lt;&gt;"",'2. Enter scores'!$B890-'2. Enter scores'!U890,"")</f>
        <v/>
      </c>
      <c r="W886" s="125" t="str">
        <f>IF('2. Enter scores'!V890&lt;&gt;"",'2. Enter scores'!$B890-'2. Enter scores'!V890,"")</f>
        <v/>
      </c>
      <c r="X886" s="125" t="str">
        <f>IF('2. Enter scores'!W890&lt;&gt;"",'2. Enter scores'!$B890-'2. Enter scores'!W890,"")</f>
        <v/>
      </c>
      <c r="Y886" s="125" t="str">
        <f>IF('2. Enter scores'!X890&lt;&gt;"",'2. Enter scores'!$B890-'2. Enter scores'!X890,"")</f>
        <v/>
      </c>
      <c r="Z886" s="125" t="str">
        <f>IF('2. Enter scores'!Y890&lt;&gt;"",'2. Enter scores'!$B890-'2. Enter scores'!Y890,"")</f>
        <v/>
      </c>
      <c r="AA886" s="125" t="str">
        <f>IF('2. Enter scores'!Z890&lt;&gt;"",'2. Enter scores'!$B890-'2. Enter scores'!Z890,"")</f>
        <v/>
      </c>
      <c r="AB886" s="125" t="str">
        <f>IF('2. Enter scores'!AA890&lt;&gt;"",'2. Enter scores'!$B890-'2. Enter scores'!AA890,"")</f>
        <v/>
      </c>
      <c r="AC886" s="125" t="str">
        <f>IF('2. Enter scores'!AB890&lt;&gt;"",'2. Enter scores'!$B890-'2. Enter scores'!AB890,"")</f>
        <v/>
      </c>
      <c r="AD886" s="125" t="str">
        <f>IF('2. Enter scores'!AC890&lt;&gt;"",'2. Enter scores'!$B890-'2. Enter scores'!AC890,"")</f>
        <v/>
      </c>
      <c r="AE886" s="125" t="str">
        <f>IF('2. Enter scores'!AD890&lt;&gt;"",'2. Enter scores'!$B890-'2. Enter scores'!AD890,"")</f>
        <v/>
      </c>
      <c r="AF886" s="125" t="str">
        <f>IF('2. Enter scores'!AE890&lt;&gt;"",'2. Enter scores'!$B890-'2. Enter scores'!AE890,"")</f>
        <v/>
      </c>
      <c r="AG886" s="125" t="str">
        <f>IF('2. Enter scores'!AF890&lt;&gt;"",'2. Enter scores'!$B890-'2. Enter scores'!AF890,"")</f>
        <v/>
      </c>
      <c r="AH886" s="125" t="str">
        <f>IF('2. Enter scores'!AG890&lt;&gt;"",'2. Enter scores'!$B890-'2. Enter scores'!AG890,"")</f>
        <v/>
      </c>
      <c r="AI886" s="125" t="str">
        <f>IF('2. Enter scores'!AH890&lt;&gt;"",'2. Enter scores'!$B890-'2. Enter scores'!AH890,"")</f>
        <v/>
      </c>
      <c r="AJ886" s="125" t="str">
        <f>IF('2. Enter scores'!AI890&lt;&gt;"",'2. Enter scores'!$B890-'2. Enter scores'!AI890,"")</f>
        <v/>
      </c>
      <c r="AK886" s="125" t="str">
        <f>IF('2. Enter scores'!AJ890&lt;&gt;"",'2. Enter scores'!$B890-'2. Enter scores'!AJ890,"")</f>
        <v/>
      </c>
      <c r="AL886" s="125" t="str">
        <f>IF('2. Enter scores'!AK890&lt;&gt;"",'2. Enter scores'!$B890-'2. Enter scores'!AK890,"")</f>
        <v/>
      </c>
      <c r="AM886" s="125" t="str">
        <f>IF('2. Enter scores'!AL890&lt;&gt;"",'2. Enter scores'!$B890-'2. Enter scores'!AL890,"")</f>
        <v/>
      </c>
      <c r="AN886" s="125" t="str">
        <f>IF('2. Enter scores'!AM890&lt;&gt;"",'2. Enter scores'!$B890-'2. Enter scores'!AM890,"")</f>
        <v/>
      </c>
      <c r="AO886" s="125" t="str">
        <f>IF('2. Enter scores'!AN890&lt;&gt;"",'2. Enter scores'!$B890-'2. Enter scores'!AN890,"")</f>
        <v/>
      </c>
      <c r="AP886" s="125" t="str">
        <f>IF('2. Enter scores'!AO890&lt;&gt;"",'2. Enter scores'!$B890-'2. Enter scores'!AO890,"")</f>
        <v/>
      </c>
      <c r="AQ886" s="125" t="str">
        <f>IF('2. Enter scores'!AP890&lt;&gt;"",'2. Enter scores'!$B890-'2. Enter scores'!AP890,"")</f>
        <v/>
      </c>
      <c r="AR886" s="125" t="str">
        <f>IF('2. Enter scores'!AQ890&lt;&gt;"",'2. Enter scores'!$B890-'2. Enter scores'!AQ890,"")</f>
        <v/>
      </c>
      <c r="AS886" s="125" t="str">
        <f>IF('2. Enter scores'!AR890&lt;&gt;"",'2. Enter scores'!$B890-'2. Enter scores'!AR890,"")</f>
        <v/>
      </c>
      <c r="AT886" s="125" t="str">
        <f>IF('2. Enter scores'!AS890&lt;&gt;"",'2. Enter scores'!$B890-'2. Enter scores'!AS890,"")</f>
        <v/>
      </c>
      <c r="AU886" s="125" t="str">
        <f>IF('2. Enter scores'!AT890&lt;&gt;"",'2. Enter scores'!$B890-'2. Enter scores'!AT890,"")</f>
        <v/>
      </c>
      <c r="AV886" s="125" t="str">
        <f>IF('2. Enter scores'!AU890&lt;&gt;"",'2. Enter scores'!$B890-'2. Enter scores'!AU890,"")</f>
        <v/>
      </c>
      <c r="AW886" s="125" t="str">
        <f>IF('2. Enter scores'!AV890&lt;&gt;"",'2. Enter scores'!$B890-'2. Enter scores'!AV890,"")</f>
        <v/>
      </c>
      <c r="AX886" s="125" t="str">
        <f>IF('2. Enter scores'!AW890&lt;&gt;"",'2. Enter scores'!$B890-'2. Enter scores'!AW890,"")</f>
        <v/>
      </c>
      <c r="AY886" s="125" t="str">
        <f>IF('2. Enter scores'!AX890&lt;&gt;"",'2. Enter scores'!$B890-'2. Enter scores'!AX890,"")</f>
        <v/>
      </c>
      <c r="AZ886" s="125" t="str">
        <f>IF('2. Enter scores'!AY890&lt;&gt;"",'2. Enter scores'!$B890-'2. Enter scores'!AY890,"")</f>
        <v/>
      </c>
      <c r="BA886" s="125" t="str">
        <f>IF('2. Enter scores'!AZ890&lt;&gt;"",'2. Enter scores'!$B890-'2. Enter scores'!AZ890,"")</f>
        <v/>
      </c>
      <c r="BB886" s="125" t="str">
        <f>IF('2. Enter scores'!BA890&lt;&gt;"",'2. Enter scores'!$B890-'2. Enter scores'!BA890,"")</f>
        <v/>
      </c>
      <c r="BC886" s="125" t="str">
        <f>IF('2. Enter scores'!BB890&lt;&gt;"",'2. Enter scores'!$B890-'2. Enter scores'!BB890,"")</f>
        <v/>
      </c>
      <c r="BD886" s="125" t="str">
        <f>IF('2. Enter scores'!BC890&lt;&gt;"",'2. Enter scores'!$B890-'2. Enter scores'!BC890,"")</f>
        <v/>
      </c>
      <c r="BE886" s="125" t="str">
        <f>IF('2. Enter scores'!BD890&lt;&gt;"",'2. Enter scores'!$B890-'2. Enter scores'!BD890,"")</f>
        <v/>
      </c>
      <c r="BF886" s="125" t="str">
        <f>IF('2. Enter scores'!BE890&lt;&gt;"",'2. Enter scores'!$B890-'2. Enter scores'!BE890,"")</f>
        <v/>
      </c>
      <c r="BG886" s="125" t="str">
        <f>IF('2. Enter scores'!BF890&lt;&gt;"",'2. Enter scores'!$B890-'2. Enter scores'!BF890,"")</f>
        <v/>
      </c>
      <c r="BH886" s="125" t="str">
        <f>IF('2. Enter scores'!BG890&lt;&gt;"",'2. Enter scores'!$B890-'2. Enter scores'!BG890,"")</f>
        <v/>
      </c>
      <c r="BI886" s="125" t="str">
        <f>IF('2. Enter scores'!BH890&lt;&gt;"",'2. Enter scores'!$B890-'2. Enter scores'!BH890,"")</f>
        <v/>
      </c>
      <c r="BJ886" s="125" t="str">
        <f>IF('2. Enter scores'!BI890&lt;&gt;"",'2. Enter scores'!$B890-'2. Enter scores'!BI890,"")</f>
        <v/>
      </c>
      <c r="BK886" s="125" t="str">
        <f>IF('2. Enter scores'!BJ890&lt;&gt;"",'2. Enter scores'!$B890-'2. Enter scores'!BJ890,"")</f>
        <v/>
      </c>
      <c r="BL886" s="125" t="str">
        <f>IF('2. Enter scores'!BK890&lt;&gt;"",'2. Enter scores'!$B890-'2. Enter scores'!BK890,"")</f>
        <v/>
      </c>
      <c r="BM886" s="125" t="str">
        <f>IF('2. Enter scores'!BL890&lt;&gt;"",'2. Enter scores'!$B890-'2. Enter scores'!BL890,"")</f>
        <v/>
      </c>
      <c r="BN886" s="125" t="str">
        <f>IF('2. Enter scores'!BM890&lt;&gt;"",'2. Enter scores'!$B890-'2. Enter scores'!BM890,"")</f>
        <v/>
      </c>
      <c r="BO886" s="125" t="str">
        <f>IF('2. Enter scores'!BN890&lt;&gt;"",'2. Enter scores'!$B890-'2. Enter scores'!BN890,"")</f>
        <v/>
      </c>
      <c r="BP886" s="108">
        <v>1000</v>
      </c>
    </row>
    <row r="887" spans="2:68" x14ac:dyDescent="0.35">
      <c r="B887" s="125" t="str">
        <f>IF('2. Enter scores'!A891&lt;&gt;"",'2. Enter scores'!A891,"")</f>
        <v/>
      </c>
      <c r="H887" s="125" t="str">
        <f>IF('2. Enter scores'!G891&lt;&gt;"",'2. Enter scores'!$B891-'2. Enter scores'!G891,"")</f>
        <v/>
      </c>
      <c r="I887" s="125" t="str">
        <f>IF('2. Enter scores'!H891&lt;&gt;"",'2. Enter scores'!$B891-'2. Enter scores'!H891,"")</f>
        <v/>
      </c>
      <c r="J887" s="125" t="str">
        <f>IF('2. Enter scores'!I891&lt;&gt;"",'2. Enter scores'!$B891-'2. Enter scores'!I891,"")</f>
        <v/>
      </c>
      <c r="K887" s="125" t="str">
        <f>IF('2. Enter scores'!J891&lt;&gt;"",'2. Enter scores'!$B891-'2. Enter scores'!J891,"")</f>
        <v/>
      </c>
      <c r="L887" s="125" t="str">
        <f>IF('2. Enter scores'!K891&lt;&gt;"",'2. Enter scores'!$B891-'2. Enter scores'!K891,"")</f>
        <v/>
      </c>
      <c r="M887" s="125" t="str">
        <f>IF('2. Enter scores'!L891&lt;&gt;"",'2. Enter scores'!$B891-'2. Enter scores'!L891,"")</f>
        <v/>
      </c>
      <c r="N887" s="125" t="str">
        <f>IF('2. Enter scores'!M891&lt;&gt;"",'2. Enter scores'!$B891-'2. Enter scores'!M891,"")</f>
        <v/>
      </c>
      <c r="O887" s="125" t="str">
        <f>IF('2. Enter scores'!N891&lt;&gt;"",'2. Enter scores'!$B891-'2. Enter scores'!N891,"")</f>
        <v/>
      </c>
      <c r="P887" s="125" t="str">
        <f>IF('2. Enter scores'!O891&lt;&gt;"",'2. Enter scores'!$B891-'2. Enter scores'!O891,"")</f>
        <v/>
      </c>
      <c r="Q887" s="125" t="str">
        <f>IF('2. Enter scores'!P891&lt;&gt;"",'2. Enter scores'!$B891-'2. Enter scores'!P891,"")</f>
        <v/>
      </c>
      <c r="R887" s="125" t="str">
        <f>IF('2. Enter scores'!Q891&lt;&gt;"",'2. Enter scores'!$B891-'2. Enter scores'!Q891,"")</f>
        <v/>
      </c>
      <c r="S887" s="125" t="str">
        <f>IF('2. Enter scores'!R891&lt;&gt;"",'2. Enter scores'!$B891-'2. Enter scores'!R891,"")</f>
        <v/>
      </c>
      <c r="T887" s="125" t="str">
        <f>IF('2. Enter scores'!S891&lt;&gt;"",'2. Enter scores'!$B891-'2. Enter scores'!S891,"")</f>
        <v/>
      </c>
      <c r="U887" s="125" t="str">
        <f>IF('2. Enter scores'!T891&lt;&gt;"",'2. Enter scores'!$B891-'2. Enter scores'!T891,"")</f>
        <v/>
      </c>
      <c r="V887" s="125" t="str">
        <f>IF('2. Enter scores'!U891&lt;&gt;"",'2. Enter scores'!$B891-'2. Enter scores'!U891,"")</f>
        <v/>
      </c>
      <c r="W887" s="125" t="str">
        <f>IF('2. Enter scores'!V891&lt;&gt;"",'2. Enter scores'!$B891-'2. Enter scores'!V891,"")</f>
        <v/>
      </c>
      <c r="X887" s="125" t="str">
        <f>IF('2. Enter scores'!W891&lt;&gt;"",'2. Enter scores'!$B891-'2. Enter scores'!W891,"")</f>
        <v/>
      </c>
      <c r="Y887" s="125" t="str">
        <f>IF('2. Enter scores'!X891&lt;&gt;"",'2. Enter scores'!$B891-'2. Enter scores'!X891,"")</f>
        <v/>
      </c>
      <c r="Z887" s="125" t="str">
        <f>IF('2. Enter scores'!Y891&lt;&gt;"",'2. Enter scores'!$B891-'2. Enter scores'!Y891,"")</f>
        <v/>
      </c>
      <c r="AA887" s="125" t="str">
        <f>IF('2. Enter scores'!Z891&lt;&gt;"",'2. Enter scores'!$B891-'2. Enter scores'!Z891,"")</f>
        <v/>
      </c>
      <c r="AB887" s="125" t="str">
        <f>IF('2. Enter scores'!AA891&lt;&gt;"",'2. Enter scores'!$B891-'2. Enter scores'!AA891,"")</f>
        <v/>
      </c>
      <c r="AC887" s="125" t="str">
        <f>IF('2. Enter scores'!AB891&lt;&gt;"",'2. Enter scores'!$B891-'2. Enter scores'!AB891,"")</f>
        <v/>
      </c>
      <c r="AD887" s="125" t="str">
        <f>IF('2. Enter scores'!AC891&lt;&gt;"",'2. Enter scores'!$B891-'2. Enter scores'!AC891,"")</f>
        <v/>
      </c>
      <c r="AE887" s="125" t="str">
        <f>IF('2. Enter scores'!AD891&lt;&gt;"",'2. Enter scores'!$B891-'2. Enter scores'!AD891,"")</f>
        <v/>
      </c>
      <c r="AF887" s="125" t="str">
        <f>IF('2. Enter scores'!AE891&lt;&gt;"",'2. Enter scores'!$B891-'2. Enter scores'!AE891,"")</f>
        <v/>
      </c>
      <c r="AG887" s="125" t="str">
        <f>IF('2. Enter scores'!AF891&lt;&gt;"",'2. Enter scores'!$B891-'2. Enter scores'!AF891,"")</f>
        <v/>
      </c>
      <c r="AH887" s="125" t="str">
        <f>IF('2. Enter scores'!AG891&lt;&gt;"",'2. Enter scores'!$B891-'2. Enter scores'!AG891,"")</f>
        <v/>
      </c>
      <c r="AI887" s="125" t="str">
        <f>IF('2. Enter scores'!AH891&lt;&gt;"",'2. Enter scores'!$B891-'2. Enter scores'!AH891,"")</f>
        <v/>
      </c>
      <c r="AJ887" s="125" t="str">
        <f>IF('2. Enter scores'!AI891&lt;&gt;"",'2. Enter scores'!$B891-'2. Enter scores'!AI891,"")</f>
        <v/>
      </c>
      <c r="AK887" s="125" t="str">
        <f>IF('2. Enter scores'!AJ891&lt;&gt;"",'2. Enter scores'!$B891-'2. Enter scores'!AJ891,"")</f>
        <v/>
      </c>
      <c r="AL887" s="125" t="str">
        <f>IF('2. Enter scores'!AK891&lt;&gt;"",'2. Enter scores'!$B891-'2. Enter scores'!AK891,"")</f>
        <v/>
      </c>
      <c r="AM887" s="125" t="str">
        <f>IF('2. Enter scores'!AL891&lt;&gt;"",'2. Enter scores'!$B891-'2. Enter scores'!AL891,"")</f>
        <v/>
      </c>
      <c r="AN887" s="125" t="str">
        <f>IF('2. Enter scores'!AM891&lt;&gt;"",'2. Enter scores'!$B891-'2. Enter scores'!AM891,"")</f>
        <v/>
      </c>
      <c r="AO887" s="125" t="str">
        <f>IF('2. Enter scores'!AN891&lt;&gt;"",'2. Enter scores'!$B891-'2. Enter scores'!AN891,"")</f>
        <v/>
      </c>
      <c r="AP887" s="125" t="str">
        <f>IF('2. Enter scores'!AO891&lt;&gt;"",'2. Enter scores'!$B891-'2. Enter scores'!AO891,"")</f>
        <v/>
      </c>
      <c r="AQ887" s="125" t="str">
        <f>IF('2. Enter scores'!AP891&lt;&gt;"",'2. Enter scores'!$B891-'2. Enter scores'!AP891,"")</f>
        <v/>
      </c>
      <c r="AR887" s="125" t="str">
        <f>IF('2. Enter scores'!AQ891&lt;&gt;"",'2. Enter scores'!$B891-'2. Enter scores'!AQ891,"")</f>
        <v/>
      </c>
      <c r="AS887" s="125" t="str">
        <f>IF('2. Enter scores'!AR891&lt;&gt;"",'2. Enter scores'!$B891-'2. Enter scores'!AR891,"")</f>
        <v/>
      </c>
      <c r="AT887" s="125" t="str">
        <f>IF('2. Enter scores'!AS891&lt;&gt;"",'2. Enter scores'!$B891-'2. Enter scores'!AS891,"")</f>
        <v/>
      </c>
      <c r="AU887" s="125" t="str">
        <f>IF('2. Enter scores'!AT891&lt;&gt;"",'2. Enter scores'!$B891-'2. Enter scores'!AT891,"")</f>
        <v/>
      </c>
      <c r="AV887" s="125" t="str">
        <f>IF('2. Enter scores'!AU891&lt;&gt;"",'2. Enter scores'!$B891-'2. Enter scores'!AU891,"")</f>
        <v/>
      </c>
      <c r="AW887" s="125" t="str">
        <f>IF('2. Enter scores'!AV891&lt;&gt;"",'2. Enter scores'!$B891-'2. Enter scores'!AV891,"")</f>
        <v/>
      </c>
      <c r="AX887" s="125" t="str">
        <f>IF('2. Enter scores'!AW891&lt;&gt;"",'2. Enter scores'!$B891-'2. Enter scores'!AW891,"")</f>
        <v/>
      </c>
      <c r="AY887" s="125" t="str">
        <f>IF('2. Enter scores'!AX891&lt;&gt;"",'2. Enter scores'!$B891-'2. Enter scores'!AX891,"")</f>
        <v/>
      </c>
      <c r="AZ887" s="125" t="str">
        <f>IF('2. Enter scores'!AY891&lt;&gt;"",'2. Enter scores'!$B891-'2. Enter scores'!AY891,"")</f>
        <v/>
      </c>
      <c r="BA887" s="125" t="str">
        <f>IF('2. Enter scores'!AZ891&lt;&gt;"",'2. Enter scores'!$B891-'2. Enter scores'!AZ891,"")</f>
        <v/>
      </c>
      <c r="BB887" s="125" t="str">
        <f>IF('2. Enter scores'!BA891&lt;&gt;"",'2. Enter scores'!$B891-'2. Enter scores'!BA891,"")</f>
        <v/>
      </c>
      <c r="BC887" s="125" t="str">
        <f>IF('2. Enter scores'!BB891&lt;&gt;"",'2. Enter scores'!$B891-'2. Enter scores'!BB891,"")</f>
        <v/>
      </c>
      <c r="BD887" s="125" t="str">
        <f>IF('2. Enter scores'!BC891&lt;&gt;"",'2. Enter scores'!$B891-'2. Enter scores'!BC891,"")</f>
        <v/>
      </c>
      <c r="BE887" s="125" t="str">
        <f>IF('2. Enter scores'!BD891&lt;&gt;"",'2. Enter scores'!$B891-'2. Enter scores'!BD891,"")</f>
        <v/>
      </c>
      <c r="BF887" s="125" t="str">
        <f>IF('2. Enter scores'!BE891&lt;&gt;"",'2. Enter scores'!$B891-'2. Enter scores'!BE891,"")</f>
        <v/>
      </c>
      <c r="BG887" s="125" t="str">
        <f>IF('2. Enter scores'!BF891&lt;&gt;"",'2. Enter scores'!$B891-'2. Enter scores'!BF891,"")</f>
        <v/>
      </c>
      <c r="BH887" s="125" t="str">
        <f>IF('2. Enter scores'!BG891&lt;&gt;"",'2. Enter scores'!$B891-'2. Enter scores'!BG891,"")</f>
        <v/>
      </c>
      <c r="BI887" s="125" t="str">
        <f>IF('2. Enter scores'!BH891&lt;&gt;"",'2. Enter scores'!$B891-'2. Enter scores'!BH891,"")</f>
        <v/>
      </c>
      <c r="BJ887" s="125" t="str">
        <f>IF('2. Enter scores'!BI891&lt;&gt;"",'2. Enter scores'!$B891-'2. Enter scores'!BI891,"")</f>
        <v/>
      </c>
      <c r="BK887" s="125" t="str">
        <f>IF('2. Enter scores'!BJ891&lt;&gt;"",'2. Enter scores'!$B891-'2. Enter scores'!BJ891,"")</f>
        <v/>
      </c>
      <c r="BL887" s="125" t="str">
        <f>IF('2. Enter scores'!BK891&lt;&gt;"",'2. Enter scores'!$B891-'2. Enter scores'!BK891,"")</f>
        <v/>
      </c>
      <c r="BM887" s="125" t="str">
        <f>IF('2. Enter scores'!BL891&lt;&gt;"",'2. Enter scores'!$B891-'2. Enter scores'!BL891,"")</f>
        <v/>
      </c>
      <c r="BN887" s="125" t="str">
        <f>IF('2. Enter scores'!BM891&lt;&gt;"",'2. Enter scores'!$B891-'2. Enter scores'!BM891,"")</f>
        <v/>
      </c>
      <c r="BO887" s="125" t="str">
        <f>IF('2. Enter scores'!BN891&lt;&gt;"",'2. Enter scores'!$B891-'2. Enter scores'!BN891,"")</f>
        <v/>
      </c>
      <c r="BP887" s="108">
        <v>1000</v>
      </c>
    </row>
    <row r="888" spans="2:68" x14ac:dyDescent="0.35">
      <c r="B888" s="125" t="str">
        <f>IF('2. Enter scores'!A892&lt;&gt;"",'2. Enter scores'!A892,"")</f>
        <v/>
      </c>
      <c r="H888" s="125" t="str">
        <f>IF('2. Enter scores'!G892&lt;&gt;"",'2. Enter scores'!$B892-'2. Enter scores'!G892,"")</f>
        <v/>
      </c>
      <c r="I888" s="125" t="str">
        <f>IF('2. Enter scores'!H892&lt;&gt;"",'2. Enter scores'!$B892-'2. Enter scores'!H892,"")</f>
        <v/>
      </c>
      <c r="J888" s="125" t="str">
        <f>IF('2. Enter scores'!I892&lt;&gt;"",'2. Enter scores'!$B892-'2. Enter scores'!I892,"")</f>
        <v/>
      </c>
      <c r="K888" s="125" t="str">
        <f>IF('2. Enter scores'!J892&lt;&gt;"",'2. Enter scores'!$B892-'2. Enter scores'!J892,"")</f>
        <v/>
      </c>
      <c r="L888" s="125" t="str">
        <f>IF('2. Enter scores'!K892&lt;&gt;"",'2. Enter scores'!$B892-'2. Enter scores'!K892,"")</f>
        <v/>
      </c>
      <c r="M888" s="125" t="str">
        <f>IF('2. Enter scores'!L892&lt;&gt;"",'2. Enter scores'!$B892-'2. Enter scores'!L892,"")</f>
        <v/>
      </c>
      <c r="N888" s="125" t="str">
        <f>IF('2. Enter scores'!M892&lt;&gt;"",'2. Enter scores'!$B892-'2. Enter scores'!M892,"")</f>
        <v/>
      </c>
      <c r="O888" s="125" t="str">
        <f>IF('2. Enter scores'!N892&lt;&gt;"",'2. Enter scores'!$B892-'2. Enter scores'!N892,"")</f>
        <v/>
      </c>
      <c r="P888" s="125" t="str">
        <f>IF('2. Enter scores'!O892&lt;&gt;"",'2. Enter scores'!$B892-'2. Enter scores'!O892,"")</f>
        <v/>
      </c>
      <c r="Q888" s="125" t="str">
        <f>IF('2. Enter scores'!P892&lt;&gt;"",'2. Enter scores'!$B892-'2. Enter scores'!P892,"")</f>
        <v/>
      </c>
      <c r="R888" s="125" t="str">
        <f>IF('2. Enter scores'!Q892&lt;&gt;"",'2. Enter scores'!$B892-'2. Enter scores'!Q892,"")</f>
        <v/>
      </c>
      <c r="S888" s="125" t="str">
        <f>IF('2. Enter scores'!R892&lt;&gt;"",'2. Enter scores'!$B892-'2. Enter scores'!R892,"")</f>
        <v/>
      </c>
      <c r="T888" s="125" t="str">
        <f>IF('2. Enter scores'!S892&lt;&gt;"",'2. Enter scores'!$B892-'2. Enter scores'!S892,"")</f>
        <v/>
      </c>
      <c r="U888" s="125" t="str">
        <f>IF('2. Enter scores'!T892&lt;&gt;"",'2. Enter scores'!$B892-'2. Enter scores'!T892,"")</f>
        <v/>
      </c>
      <c r="V888" s="125" t="str">
        <f>IF('2. Enter scores'!U892&lt;&gt;"",'2. Enter scores'!$B892-'2. Enter scores'!U892,"")</f>
        <v/>
      </c>
      <c r="W888" s="125" t="str">
        <f>IF('2. Enter scores'!V892&lt;&gt;"",'2. Enter scores'!$B892-'2. Enter scores'!V892,"")</f>
        <v/>
      </c>
      <c r="X888" s="125" t="str">
        <f>IF('2. Enter scores'!W892&lt;&gt;"",'2. Enter scores'!$B892-'2. Enter scores'!W892,"")</f>
        <v/>
      </c>
      <c r="Y888" s="125" t="str">
        <f>IF('2. Enter scores'!X892&lt;&gt;"",'2. Enter scores'!$B892-'2. Enter scores'!X892,"")</f>
        <v/>
      </c>
      <c r="Z888" s="125" t="str">
        <f>IF('2. Enter scores'!Y892&lt;&gt;"",'2. Enter scores'!$B892-'2. Enter scores'!Y892,"")</f>
        <v/>
      </c>
      <c r="AA888" s="125" t="str">
        <f>IF('2. Enter scores'!Z892&lt;&gt;"",'2. Enter scores'!$B892-'2. Enter scores'!Z892,"")</f>
        <v/>
      </c>
      <c r="AB888" s="125" t="str">
        <f>IF('2. Enter scores'!AA892&lt;&gt;"",'2. Enter scores'!$B892-'2. Enter scores'!AA892,"")</f>
        <v/>
      </c>
      <c r="AC888" s="125" t="str">
        <f>IF('2. Enter scores'!AB892&lt;&gt;"",'2. Enter scores'!$B892-'2. Enter scores'!AB892,"")</f>
        <v/>
      </c>
      <c r="AD888" s="125" t="str">
        <f>IF('2. Enter scores'!AC892&lt;&gt;"",'2. Enter scores'!$B892-'2. Enter scores'!AC892,"")</f>
        <v/>
      </c>
      <c r="AE888" s="125" t="str">
        <f>IF('2. Enter scores'!AD892&lt;&gt;"",'2. Enter scores'!$B892-'2. Enter scores'!AD892,"")</f>
        <v/>
      </c>
      <c r="AF888" s="125" t="str">
        <f>IF('2. Enter scores'!AE892&lt;&gt;"",'2. Enter scores'!$B892-'2. Enter scores'!AE892,"")</f>
        <v/>
      </c>
      <c r="AG888" s="125" t="str">
        <f>IF('2. Enter scores'!AF892&lt;&gt;"",'2. Enter scores'!$B892-'2. Enter scores'!AF892,"")</f>
        <v/>
      </c>
      <c r="AH888" s="125" t="str">
        <f>IF('2. Enter scores'!AG892&lt;&gt;"",'2. Enter scores'!$B892-'2. Enter scores'!AG892,"")</f>
        <v/>
      </c>
      <c r="AI888" s="125" t="str">
        <f>IF('2. Enter scores'!AH892&lt;&gt;"",'2. Enter scores'!$B892-'2. Enter scores'!AH892,"")</f>
        <v/>
      </c>
      <c r="AJ888" s="125" t="str">
        <f>IF('2. Enter scores'!AI892&lt;&gt;"",'2. Enter scores'!$B892-'2. Enter scores'!AI892,"")</f>
        <v/>
      </c>
      <c r="AK888" s="125" t="str">
        <f>IF('2. Enter scores'!AJ892&lt;&gt;"",'2. Enter scores'!$B892-'2. Enter scores'!AJ892,"")</f>
        <v/>
      </c>
      <c r="AL888" s="125" t="str">
        <f>IF('2. Enter scores'!AK892&lt;&gt;"",'2. Enter scores'!$B892-'2. Enter scores'!AK892,"")</f>
        <v/>
      </c>
      <c r="AM888" s="125" t="str">
        <f>IF('2. Enter scores'!AL892&lt;&gt;"",'2. Enter scores'!$B892-'2. Enter scores'!AL892,"")</f>
        <v/>
      </c>
      <c r="AN888" s="125" t="str">
        <f>IF('2. Enter scores'!AM892&lt;&gt;"",'2. Enter scores'!$B892-'2. Enter scores'!AM892,"")</f>
        <v/>
      </c>
      <c r="AO888" s="125" t="str">
        <f>IF('2. Enter scores'!AN892&lt;&gt;"",'2. Enter scores'!$B892-'2. Enter scores'!AN892,"")</f>
        <v/>
      </c>
      <c r="AP888" s="125" t="str">
        <f>IF('2. Enter scores'!AO892&lt;&gt;"",'2. Enter scores'!$B892-'2. Enter scores'!AO892,"")</f>
        <v/>
      </c>
      <c r="AQ888" s="125" t="str">
        <f>IF('2. Enter scores'!AP892&lt;&gt;"",'2. Enter scores'!$B892-'2. Enter scores'!AP892,"")</f>
        <v/>
      </c>
      <c r="AR888" s="125" t="str">
        <f>IF('2. Enter scores'!AQ892&lt;&gt;"",'2. Enter scores'!$B892-'2. Enter scores'!AQ892,"")</f>
        <v/>
      </c>
      <c r="AS888" s="125" t="str">
        <f>IF('2. Enter scores'!AR892&lt;&gt;"",'2. Enter scores'!$B892-'2. Enter scores'!AR892,"")</f>
        <v/>
      </c>
      <c r="AT888" s="125" t="str">
        <f>IF('2. Enter scores'!AS892&lt;&gt;"",'2. Enter scores'!$B892-'2. Enter scores'!AS892,"")</f>
        <v/>
      </c>
      <c r="AU888" s="125" t="str">
        <f>IF('2. Enter scores'!AT892&lt;&gt;"",'2. Enter scores'!$B892-'2. Enter scores'!AT892,"")</f>
        <v/>
      </c>
      <c r="AV888" s="125" t="str">
        <f>IF('2. Enter scores'!AU892&lt;&gt;"",'2. Enter scores'!$B892-'2. Enter scores'!AU892,"")</f>
        <v/>
      </c>
      <c r="AW888" s="125" t="str">
        <f>IF('2. Enter scores'!AV892&lt;&gt;"",'2. Enter scores'!$B892-'2. Enter scores'!AV892,"")</f>
        <v/>
      </c>
      <c r="AX888" s="125" t="str">
        <f>IF('2. Enter scores'!AW892&lt;&gt;"",'2. Enter scores'!$B892-'2. Enter scores'!AW892,"")</f>
        <v/>
      </c>
      <c r="AY888" s="125" t="str">
        <f>IF('2. Enter scores'!AX892&lt;&gt;"",'2. Enter scores'!$B892-'2. Enter scores'!AX892,"")</f>
        <v/>
      </c>
      <c r="AZ888" s="125" t="str">
        <f>IF('2. Enter scores'!AY892&lt;&gt;"",'2. Enter scores'!$B892-'2. Enter scores'!AY892,"")</f>
        <v/>
      </c>
      <c r="BA888" s="125" t="str">
        <f>IF('2. Enter scores'!AZ892&lt;&gt;"",'2. Enter scores'!$B892-'2. Enter scores'!AZ892,"")</f>
        <v/>
      </c>
      <c r="BB888" s="125" t="str">
        <f>IF('2. Enter scores'!BA892&lt;&gt;"",'2. Enter scores'!$B892-'2. Enter scores'!BA892,"")</f>
        <v/>
      </c>
      <c r="BC888" s="125" t="str">
        <f>IF('2. Enter scores'!BB892&lt;&gt;"",'2. Enter scores'!$B892-'2. Enter scores'!BB892,"")</f>
        <v/>
      </c>
      <c r="BD888" s="125" t="str">
        <f>IF('2. Enter scores'!BC892&lt;&gt;"",'2. Enter scores'!$B892-'2. Enter scores'!BC892,"")</f>
        <v/>
      </c>
      <c r="BE888" s="125" t="str">
        <f>IF('2. Enter scores'!BD892&lt;&gt;"",'2. Enter scores'!$B892-'2. Enter scores'!BD892,"")</f>
        <v/>
      </c>
      <c r="BF888" s="125" t="str">
        <f>IF('2. Enter scores'!BE892&lt;&gt;"",'2. Enter scores'!$B892-'2. Enter scores'!BE892,"")</f>
        <v/>
      </c>
      <c r="BG888" s="125" t="str">
        <f>IF('2. Enter scores'!BF892&lt;&gt;"",'2. Enter scores'!$B892-'2. Enter scores'!BF892,"")</f>
        <v/>
      </c>
      <c r="BH888" s="125" t="str">
        <f>IF('2. Enter scores'!BG892&lt;&gt;"",'2. Enter scores'!$B892-'2. Enter scores'!BG892,"")</f>
        <v/>
      </c>
      <c r="BI888" s="125" t="str">
        <f>IF('2. Enter scores'!BH892&lt;&gt;"",'2. Enter scores'!$B892-'2. Enter scores'!BH892,"")</f>
        <v/>
      </c>
      <c r="BJ888" s="125" t="str">
        <f>IF('2. Enter scores'!BI892&lt;&gt;"",'2. Enter scores'!$B892-'2. Enter scores'!BI892,"")</f>
        <v/>
      </c>
      <c r="BK888" s="125" t="str">
        <f>IF('2. Enter scores'!BJ892&lt;&gt;"",'2. Enter scores'!$B892-'2. Enter scores'!BJ892,"")</f>
        <v/>
      </c>
      <c r="BL888" s="125" t="str">
        <f>IF('2. Enter scores'!BK892&lt;&gt;"",'2. Enter scores'!$B892-'2. Enter scores'!BK892,"")</f>
        <v/>
      </c>
      <c r="BM888" s="125" t="str">
        <f>IF('2. Enter scores'!BL892&lt;&gt;"",'2. Enter scores'!$B892-'2. Enter scores'!BL892,"")</f>
        <v/>
      </c>
      <c r="BN888" s="125" t="str">
        <f>IF('2. Enter scores'!BM892&lt;&gt;"",'2. Enter scores'!$B892-'2. Enter scores'!BM892,"")</f>
        <v/>
      </c>
      <c r="BO888" s="125" t="str">
        <f>IF('2. Enter scores'!BN892&lt;&gt;"",'2. Enter scores'!$B892-'2. Enter scores'!BN892,"")</f>
        <v/>
      </c>
      <c r="BP888" s="108">
        <v>1000</v>
      </c>
    </row>
    <row r="889" spans="2:68" x14ac:dyDescent="0.35">
      <c r="B889" s="125" t="str">
        <f>IF('2. Enter scores'!A893&lt;&gt;"",'2. Enter scores'!A893,"")</f>
        <v/>
      </c>
      <c r="H889" s="125" t="str">
        <f>IF('2. Enter scores'!G893&lt;&gt;"",'2. Enter scores'!$B893-'2. Enter scores'!G893,"")</f>
        <v/>
      </c>
      <c r="I889" s="125" t="str">
        <f>IF('2. Enter scores'!H893&lt;&gt;"",'2. Enter scores'!$B893-'2. Enter scores'!H893,"")</f>
        <v/>
      </c>
      <c r="J889" s="125" t="str">
        <f>IF('2. Enter scores'!I893&lt;&gt;"",'2. Enter scores'!$B893-'2. Enter scores'!I893,"")</f>
        <v/>
      </c>
      <c r="K889" s="125" t="str">
        <f>IF('2. Enter scores'!J893&lt;&gt;"",'2. Enter scores'!$B893-'2. Enter scores'!J893,"")</f>
        <v/>
      </c>
      <c r="L889" s="125" t="str">
        <f>IF('2. Enter scores'!K893&lt;&gt;"",'2. Enter scores'!$B893-'2. Enter scores'!K893,"")</f>
        <v/>
      </c>
      <c r="M889" s="125" t="str">
        <f>IF('2. Enter scores'!L893&lt;&gt;"",'2. Enter scores'!$B893-'2. Enter scores'!L893,"")</f>
        <v/>
      </c>
      <c r="N889" s="125" t="str">
        <f>IF('2. Enter scores'!M893&lt;&gt;"",'2. Enter scores'!$B893-'2. Enter scores'!M893,"")</f>
        <v/>
      </c>
      <c r="O889" s="125" t="str">
        <f>IF('2. Enter scores'!N893&lt;&gt;"",'2. Enter scores'!$B893-'2. Enter scores'!N893,"")</f>
        <v/>
      </c>
      <c r="P889" s="125" t="str">
        <f>IF('2. Enter scores'!O893&lt;&gt;"",'2. Enter scores'!$B893-'2. Enter scores'!O893,"")</f>
        <v/>
      </c>
      <c r="Q889" s="125" t="str">
        <f>IF('2. Enter scores'!P893&lt;&gt;"",'2. Enter scores'!$B893-'2. Enter scores'!P893,"")</f>
        <v/>
      </c>
      <c r="R889" s="125" t="str">
        <f>IF('2. Enter scores'!Q893&lt;&gt;"",'2. Enter scores'!$B893-'2. Enter scores'!Q893,"")</f>
        <v/>
      </c>
      <c r="S889" s="125" t="str">
        <f>IF('2. Enter scores'!R893&lt;&gt;"",'2. Enter scores'!$B893-'2. Enter scores'!R893,"")</f>
        <v/>
      </c>
      <c r="T889" s="125" t="str">
        <f>IF('2. Enter scores'!S893&lt;&gt;"",'2. Enter scores'!$B893-'2. Enter scores'!S893,"")</f>
        <v/>
      </c>
      <c r="U889" s="125" t="str">
        <f>IF('2. Enter scores'!T893&lt;&gt;"",'2. Enter scores'!$B893-'2. Enter scores'!T893,"")</f>
        <v/>
      </c>
      <c r="V889" s="125" t="str">
        <f>IF('2. Enter scores'!U893&lt;&gt;"",'2. Enter scores'!$B893-'2. Enter scores'!U893,"")</f>
        <v/>
      </c>
      <c r="W889" s="125" t="str">
        <f>IF('2. Enter scores'!V893&lt;&gt;"",'2. Enter scores'!$B893-'2. Enter scores'!V893,"")</f>
        <v/>
      </c>
      <c r="X889" s="125" t="str">
        <f>IF('2. Enter scores'!W893&lt;&gt;"",'2. Enter scores'!$B893-'2. Enter scores'!W893,"")</f>
        <v/>
      </c>
      <c r="Y889" s="125" t="str">
        <f>IF('2. Enter scores'!X893&lt;&gt;"",'2. Enter scores'!$B893-'2. Enter scores'!X893,"")</f>
        <v/>
      </c>
      <c r="Z889" s="125" t="str">
        <f>IF('2. Enter scores'!Y893&lt;&gt;"",'2. Enter scores'!$B893-'2. Enter scores'!Y893,"")</f>
        <v/>
      </c>
      <c r="AA889" s="125" t="str">
        <f>IF('2. Enter scores'!Z893&lt;&gt;"",'2. Enter scores'!$B893-'2. Enter scores'!Z893,"")</f>
        <v/>
      </c>
      <c r="AB889" s="125" t="str">
        <f>IF('2. Enter scores'!AA893&lt;&gt;"",'2. Enter scores'!$B893-'2. Enter scores'!AA893,"")</f>
        <v/>
      </c>
      <c r="AC889" s="125" t="str">
        <f>IF('2. Enter scores'!AB893&lt;&gt;"",'2. Enter scores'!$B893-'2. Enter scores'!AB893,"")</f>
        <v/>
      </c>
      <c r="AD889" s="125" t="str">
        <f>IF('2. Enter scores'!AC893&lt;&gt;"",'2. Enter scores'!$B893-'2. Enter scores'!AC893,"")</f>
        <v/>
      </c>
      <c r="AE889" s="125" t="str">
        <f>IF('2. Enter scores'!AD893&lt;&gt;"",'2. Enter scores'!$B893-'2. Enter scores'!AD893,"")</f>
        <v/>
      </c>
      <c r="AF889" s="125" t="str">
        <f>IF('2. Enter scores'!AE893&lt;&gt;"",'2. Enter scores'!$B893-'2. Enter scores'!AE893,"")</f>
        <v/>
      </c>
      <c r="AG889" s="125" t="str">
        <f>IF('2. Enter scores'!AF893&lt;&gt;"",'2. Enter scores'!$B893-'2. Enter scores'!AF893,"")</f>
        <v/>
      </c>
      <c r="AH889" s="125" t="str">
        <f>IF('2. Enter scores'!AG893&lt;&gt;"",'2. Enter scores'!$B893-'2. Enter scores'!AG893,"")</f>
        <v/>
      </c>
      <c r="AI889" s="125" t="str">
        <f>IF('2. Enter scores'!AH893&lt;&gt;"",'2. Enter scores'!$B893-'2. Enter scores'!AH893,"")</f>
        <v/>
      </c>
      <c r="AJ889" s="125" t="str">
        <f>IF('2. Enter scores'!AI893&lt;&gt;"",'2. Enter scores'!$B893-'2. Enter scores'!AI893,"")</f>
        <v/>
      </c>
      <c r="AK889" s="125" t="str">
        <f>IF('2. Enter scores'!AJ893&lt;&gt;"",'2. Enter scores'!$B893-'2. Enter scores'!AJ893,"")</f>
        <v/>
      </c>
      <c r="AL889" s="125" t="str">
        <f>IF('2. Enter scores'!AK893&lt;&gt;"",'2. Enter scores'!$B893-'2. Enter scores'!AK893,"")</f>
        <v/>
      </c>
      <c r="AM889" s="125" t="str">
        <f>IF('2. Enter scores'!AL893&lt;&gt;"",'2. Enter scores'!$B893-'2. Enter scores'!AL893,"")</f>
        <v/>
      </c>
      <c r="AN889" s="125" t="str">
        <f>IF('2. Enter scores'!AM893&lt;&gt;"",'2. Enter scores'!$B893-'2. Enter scores'!AM893,"")</f>
        <v/>
      </c>
      <c r="AO889" s="125" t="str">
        <f>IF('2. Enter scores'!AN893&lt;&gt;"",'2. Enter scores'!$B893-'2. Enter scores'!AN893,"")</f>
        <v/>
      </c>
      <c r="AP889" s="125" t="str">
        <f>IF('2. Enter scores'!AO893&lt;&gt;"",'2. Enter scores'!$B893-'2. Enter scores'!AO893,"")</f>
        <v/>
      </c>
      <c r="AQ889" s="125" t="str">
        <f>IF('2. Enter scores'!AP893&lt;&gt;"",'2. Enter scores'!$B893-'2. Enter scores'!AP893,"")</f>
        <v/>
      </c>
      <c r="AR889" s="125" t="str">
        <f>IF('2. Enter scores'!AQ893&lt;&gt;"",'2. Enter scores'!$B893-'2. Enter scores'!AQ893,"")</f>
        <v/>
      </c>
      <c r="AS889" s="125" t="str">
        <f>IF('2. Enter scores'!AR893&lt;&gt;"",'2. Enter scores'!$B893-'2. Enter scores'!AR893,"")</f>
        <v/>
      </c>
      <c r="AT889" s="125" t="str">
        <f>IF('2. Enter scores'!AS893&lt;&gt;"",'2. Enter scores'!$B893-'2. Enter scores'!AS893,"")</f>
        <v/>
      </c>
      <c r="AU889" s="125" t="str">
        <f>IF('2. Enter scores'!AT893&lt;&gt;"",'2. Enter scores'!$B893-'2. Enter scores'!AT893,"")</f>
        <v/>
      </c>
      <c r="AV889" s="125" t="str">
        <f>IF('2. Enter scores'!AU893&lt;&gt;"",'2. Enter scores'!$B893-'2. Enter scores'!AU893,"")</f>
        <v/>
      </c>
      <c r="AW889" s="125" t="str">
        <f>IF('2. Enter scores'!AV893&lt;&gt;"",'2. Enter scores'!$B893-'2. Enter scores'!AV893,"")</f>
        <v/>
      </c>
      <c r="AX889" s="125" t="str">
        <f>IF('2. Enter scores'!AW893&lt;&gt;"",'2. Enter scores'!$B893-'2. Enter scores'!AW893,"")</f>
        <v/>
      </c>
      <c r="AY889" s="125" t="str">
        <f>IF('2. Enter scores'!AX893&lt;&gt;"",'2. Enter scores'!$B893-'2. Enter scores'!AX893,"")</f>
        <v/>
      </c>
      <c r="AZ889" s="125" t="str">
        <f>IF('2. Enter scores'!AY893&lt;&gt;"",'2. Enter scores'!$B893-'2. Enter scores'!AY893,"")</f>
        <v/>
      </c>
      <c r="BA889" s="125" t="str">
        <f>IF('2. Enter scores'!AZ893&lt;&gt;"",'2. Enter scores'!$B893-'2. Enter scores'!AZ893,"")</f>
        <v/>
      </c>
      <c r="BB889" s="125" t="str">
        <f>IF('2. Enter scores'!BA893&lt;&gt;"",'2. Enter scores'!$B893-'2. Enter scores'!BA893,"")</f>
        <v/>
      </c>
      <c r="BC889" s="125" t="str">
        <f>IF('2. Enter scores'!BB893&lt;&gt;"",'2. Enter scores'!$B893-'2. Enter scores'!BB893,"")</f>
        <v/>
      </c>
      <c r="BD889" s="125" t="str">
        <f>IF('2. Enter scores'!BC893&lt;&gt;"",'2. Enter scores'!$B893-'2. Enter scores'!BC893,"")</f>
        <v/>
      </c>
      <c r="BE889" s="125" t="str">
        <f>IF('2. Enter scores'!BD893&lt;&gt;"",'2. Enter scores'!$B893-'2. Enter scores'!BD893,"")</f>
        <v/>
      </c>
      <c r="BF889" s="125" t="str">
        <f>IF('2. Enter scores'!BE893&lt;&gt;"",'2. Enter scores'!$B893-'2. Enter scores'!BE893,"")</f>
        <v/>
      </c>
      <c r="BG889" s="125" t="str">
        <f>IF('2. Enter scores'!BF893&lt;&gt;"",'2. Enter scores'!$B893-'2. Enter scores'!BF893,"")</f>
        <v/>
      </c>
      <c r="BH889" s="125" t="str">
        <f>IF('2. Enter scores'!BG893&lt;&gt;"",'2. Enter scores'!$B893-'2. Enter scores'!BG893,"")</f>
        <v/>
      </c>
      <c r="BI889" s="125" t="str">
        <f>IF('2. Enter scores'!BH893&lt;&gt;"",'2. Enter scores'!$B893-'2. Enter scores'!BH893,"")</f>
        <v/>
      </c>
      <c r="BJ889" s="125" t="str">
        <f>IF('2. Enter scores'!BI893&lt;&gt;"",'2. Enter scores'!$B893-'2. Enter scores'!BI893,"")</f>
        <v/>
      </c>
      <c r="BK889" s="125" t="str">
        <f>IF('2. Enter scores'!BJ893&lt;&gt;"",'2. Enter scores'!$B893-'2. Enter scores'!BJ893,"")</f>
        <v/>
      </c>
      <c r="BL889" s="125" t="str">
        <f>IF('2. Enter scores'!BK893&lt;&gt;"",'2. Enter scores'!$B893-'2. Enter scores'!BK893,"")</f>
        <v/>
      </c>
      <c r="BM889" s="125" t="str">
        <f>IF('2. Enter scores'!BL893&lt;&gt;"",'2. Enter scores'!$B893-'2. Enter scores'!BL893,"")</f>
        <v/>
      </c>
      <c r="BN889" s="125" t="str">
        <f>IF('2. Enter scores'!BM893&lt;&gt;"",'2. Enter scores'!$B893-'2. Enter scores'!BM893,"")</f>
        <v/>
      </c>
      <c r="BO889" s="125" t="str">
        <f>IF('2. Enter scores'!BN893&lt;&gt;"",'2. Enter scores'!$B893-'2. Enter scores'!BN893,"")</f>
        <v/>
      </c>
      <c r="BP889" s="108">
        <v>1000</v>
      </c>
    </row>
    <row r="890" spans="2:68" x14ac:dyDescent="0.35">
      <c r="B890" s="125" t="str">
        <f>IF('2. Enter scores'!A894&lt;&gt;"",'2. Enter scores'!A894,"")</f>
        <v/>
      </c>
      <c r="H890" s="125" t="str">
        <f>IF('2. Enter scores'!G894&lt;&gt;"",'2. Enter scores'!$B894-'2. Enter scores'!G894,"")</f>
        <v/>
      </c>
      <c r="I890" s="125" t="str">
        <f>IF('2. Enter scores'!H894&lt;&gt;"",'2. Enter scores'!$B894-'2. Enter scores'!H894,"")</f>
        <v/>
      </c>
      <c r="J890" s="125" t="str">
        <f>IF('2. Enter scores'!I894&lt;&gt;"",'2. Enter scores'!$B894-'2. Enter scores'!I894,"")</f>
        <v/>
      </c>
      <c r="K890" s="125" t="str">
        <f>IF('2. Enter scores'!J894&lt;&gt;"",'2. Enter scores'!$B894-'2. Enter scores'!J894,"")</f>
        <v/>
      </c>
      <c r="L890" s="125" t="str">
        <f>IF('2. Enter scores'!K894&lt;&gt;"",'2. Enter scores'!$B894-'2. Enter scores'!K894,"")</f>
        <v/>
      </c>
      <c r="M890" s="125" t="str">
        <f>IF('2. Enter scores'!L894&lt;&gt;"",'2. Enter scores'!$B894-'2. Enter scores'!L894,"")</f>
        <v/>
      </c>
      <c r="N890" s="125" t="str">
        <f>IF('2. Enter scores'!M894&lt;&gt;"",'2. Enter scores'!$B894-'2. Enter scores'!M894,"")</f>
        <v/>
      </c>
      <c r="O890" s="125" t="str">
        <f>IF('2. Enter scores'!N894&lt;&gt;"",'2. Enter scores'!$B894-'2. Enter scores'!N894,"")</f>
        <v/>
      </c>
      <c r="P890" s="125" t="str">
        <f>IF('2. Enter scores'!O894&lt;&gt;"",'2. Enter scores'!$B894-'2. Enter scores'!O894,"")</f>
        <v/>
      </c>
      <c r="Q890" s="125" t="str">
        <f>IF('2. Enter scores'!P894&lt;&gt;"",'2. Enter scores'!$B894-'2. Enter scores'!P894,"")</f>
        <v/>
      </c>
      <c r="R890" s="125" t="str">
        <f>IF('2. Enter scores'!Q894&lt;&gt;"",'2. Enter scores'!$B894-'2. Enter scores'!Q894,"")</f>
        <v/>
      </c>
      <c r="S890" s="125" t="str">
        <f>IF('2. Enter scores'!R894&lt;&gt;"",'2. Enter scores'!$B894-'2. Enter scores'!R894,"")</f>
        <v/>
      </c>
      <c r="T890" s="125" t="str">
        <f>IF('2. Enter scores'!S894&lt;&gt;"",'2. Enter scores'!$B894-'2. Enter scores'!S894,"")</f>
        <v/>
      </c>
      <c r="U890" s="125" t="str">
        <f>IF('2. Enter scores'!T894&lt;&gt;"",'2. Enter scores'!$B894-'2. Enter scores'!T894,"")</f>
        <v/>
      </c>
      <c r="V890" s="125" t="str">
        <f>IF('2. Enter scores'!U894&lt;&gt;"",'2. Enter scores'!$B894-'2. Enter scores'!U894,"")</f>
        <v/>
      </c>
      <c r="W890" s="125" t="str">
        <f>IF('2. Enter scores'!V894&lt;&gt;"",'2. Enter scores'!$B894-'2. Enter scores'!V894,"")</f>
        <v/>
      </c>
      <c r="X890" s="125" t="str">
        <f>IF('2. Enter scores'!W894&lt;&gt;"",'2. Enter scores'!$B894-'2. Enter scores'!W894,"")</f>
        <v/>
      </c>
      <c r="Y890" s="125" t="str">
        <f>IF('2. Enter scores'!X894&lt;&gt;"",'2. Enter scores'!$B894-'2. Enter scores'!X894,"")</f>
        <v/>
      </c>
      <c r="Z890" s="125" t="str">
        <f>IF('2. Enter scores'!Y894&lt;&gt;"",'2. Enter scores'!$B894-'2. Enter scores'!Y894,"")</f>
        <v/>
      </c>
      <c r="AA890" s="125" t="str">
        <f>IF('2. Enter scores'!Z894&lt;&gt;"",'2. Enter scores'!$B894-'2. Enter scores'!Z894,"")</f>
        <v/>
      </c>
      <c r="AB890" s="125" t="str">
        <f>IF('2. Enter scores'!AA894&lt;&gt;"",'2. Enter scores'!$B894-'2. Enter scores'!AA894,"")</f>
        <v/>
      </c>
      <c r="AC890" s="125" t="str">
        <f>IF('2. Enter scores'!AB894&lt;&gt;"",'2. Enter scores'!$B894-'2. Enter scores'!AB894,"")</f>
        <v/>
      </c>
      <c r="AD890" s="125" t="str">
        <f>IF('2. Enter scores'!AC894&lt;&gt;"",'2. Enter scores'!$B894-'2. Enter scores'!AC894,"")</f>
        <v/>
      </c>
      <c r="AE890" s="125" t="str">
        <f>IF('2. Enter scores'!AD894&lt;&gt;"",'2. Enter scores'!$B894-'2. Enter scores'!AD894,"")</f>
        <v/>
      </c>
      <c r="AF890" s="125" t="str">
        <f>IF('2. Enter scores'!AE894&lt;&gt;"",'2. Enter scores'!$B894-'2. Enter scores'!AE894,"")</f>
        <v/>
      </c>
      <c r="AG890" s="125" t="str">
        <f>IF('2. Enter scores'!AF894&lt;&gt;"",'2. Enter scores'!$B894-'2. Enter scores'!AF894,"")</f>
        <v/>
      </c>
      <c r="AH890" s="125" t="str">
        <f>IF('2. Enter scores'!AG894&lt;&gt;"",'2. Enter scores'!$B894-'2. Enter scores'!AG894,"")</f>
        <v/>
      </c>
      <c r="AI890" s="125" t="str">
        <f>IF('2. Enter scores'!AH894&lt;&gt;"",'2. Enter scores'!$B894-'2. Enter scores'!AH894,"")</f>
        <v/>
      </c>
      <c r="AJ890" s="125" t="str">
        <f>IF('2. Enter scores'!AI894&lt;&gt;"",'2. Enter scores'!$B894-'2. Enter scores'!AI894,"")</f>
        <v/>
      </c>
      <c r="AK890" s="125" t="str">
        <f>IF('2. Enter scores'!AJ894&lt;&gt;"",'2. Enter scores'!$B894-'2. Enter scores'!AJ894,"")</f>
        <v/>
      </c>
      <c r="AL890" s="125" t="str">
        <f>IF('2. Enter scores'!AK894&lt;&gt;"",'2. Enter scores'!$B894-'2. Enter scores'!AK894,"")</f>
        <v/>
      </c>
      <c r="AM890" s="125" t="str">
        <f>IF('2. Enter scores'!AL894&lt;&gt;"",'2. Enter scores'!$B894-'2. Enter scores'!AL894,"")</f>
        <v/>
      </c>
      <c r="AN890" s="125" t="str">
        <f>IF('2. Enter scores'!AM894&lt;&gt;"",'2. Enter scores'!$B894-'2. Enter scores'!AM894,"")</f>
        <v/>
      </c>
      <c r="AO890" s="125" t="str">
        <f>IF('2. Enter scores'!AN894&lt;&gt;"",'2. Enter scores'!$B894-'2. Enter scores'!AN894,"")</f>
        <v/>
      </c>
      <c r="AP890" s="125" t="str">
        <f>IF('2. Enter scores'!AO894&lt;&gt;"",'2. Enter scores'!$B894-'2. Enter scores'!AO894,"")</f>
        <v/>
      </c>
      <c r="AQ890" s="125" t="str">
        <f>IF('2. Enter scores'!AP894&lt;&gt;"",'2. Enter scores'!$B894-'2. Enter scores'!AP894,"")</f>
        <v/>
      </c>
      <c r="AR890" s="125" t="str">
        <f>IF('2. Enter scores'!AQ894&lt;&gt;"",'2. Enter scores'!$B894-'2. Enter scores'!AQ894,"")</f>
        <v/>
      </c>
      <c r="AS890" s="125" t="str">
        <f>IF('2. Enter scores'!AR894&lt;&gt;"",'2. Enter scores'!$B894-'2. Enter scores'!AR894,"")</f>
        <v/>
      </c>
      <c r="AT890" s="125" t="str">
        <f>IF('2. Enter scores'!AS894&lt;&gt;"",'2. Enter scores'!$B894-'2. Enter scores'!AS894,"")</f>
        <v/>
      </c>
      <c r="AU890" s="125" t="str">
        <f>IF('2. Enter scores'!AT894&lt;&gt;"",'2. Enter scores'!$B894-'2. Enter scores'!AT894,"")</f>
        <v/>
      </c>
      <c r="AV890" s="125" t="str">
        <f>IF('2. Enter scores'!AU894&lt;&gt;"",'2. Enter scores'!$B894-'2. Enter scores'!AU894,"")</f>
        <v/>
      </c>
      <c r="AW890" s="125" t="str">
        <f>IF('2. Enter scores'!AV894&lt;&gt;"",'2. Enter scores'!$B894-'2. Enter scores'!AV894,"")</f>
        <v/>
      </c>
      <c r="AX890" s="125" t="str">
        <f>IF('2. Enter scores'!AW894&lt;&gt;"",'2. Enter scores'!$B894-'2. Enter scores'!AW894,"")</f>
        <v/>
      </c>
      <c r="AY890" s="125" t="str">
        <f>IF('2. Enter scores'!AX894&lt;&gt;"",'2. Enter scores'!$B894-'2. Enter scores'!AX894,"")</f>
        <v/>
      </c>
      <c r="AZ890" s="125" t="str">
        <f>IF('2. Enter scores'!AY894&lt;&gt;"",'2. Enter scores'!$B894-'2. Enter scores'!AY894,"")</f>
        <v/>
      </c>
      <c r="BA890" s="125" t="str">
        <f>IF('2. Enter scores'!AZ894&lt;&gt;"",'2. Enter scores'!$B894-'2. Enter scores'!AZ894,"")</f>
        <v/>
      </c>
      <c r="BB890" s="125" t="str">
        <f>IF('2. Enter scores'!BA894&lt;&gt;"",'2. Enter scores'!$B894-'2. Enter scores'!BA894,"")</f>
        <v/>
      </c>
      <c r="BC890" s="125" t="str">
        <f>IF('2. Enter scores'!BB894&lt;&gt;"",'2. Enter scores'!$B894-'2. Enter scores'!BB894,"")</f>
        <v/>
      </c>
      <c r="BD890" s="125" t="str">
        <f>IF('2. Enter scores'!BC894&lt;&gt;"",'2. Enter scores'!$B894-'2. Enter scores'!BC894,"")</f>
        <v/>
      </c>
      <c r="BE890" s="125" t="str">
        <f>IF('2. Enter scores'!BD894&lt;&gt;"",'2. Enter scores'!$B894-'2. Enter scores'!BD894,"")</f>
        <v/>
      </c>
      <c r="BF890" s="125" t="str">
        <f>IF('2. Enter scores'!BE894&lt;&gt;"",'2. Enter scores'!$B894-'2. Enter scores'!BE894,"")</f>
        <v/>
      </c>
      <c r="BG890" s="125" t="str">
        <f>IF('2. Enter scores'!BF894&lt;&gt;"",'2. Enter scores'!$B894-'2. Enter scores'!BF894,"")</f>
        <v/>
      </c>
      <c r="BH890" s="125" t="str">
        <f>IF('2. Enter scores'!BG894&lt;&gt;"",'2. Enter scores'!$B894-'2. Enter scores'!BG894,"")</f>
        <v/>
      </c>
      <c r="BI890" s="125" t="str">
        <f>IF('2. Enter scores'!BH894&lt;&gt;"",'2. Enter scores'!$B894-'2. Enter scores'!BH894,"")</f>
        <v/>
      </c>
      <c r="BJ890" s="125" t="str">
        <f>IF('2. Enter scores'!BI894&lt;&gt;"",'2. Enter scores'!$B894-'2. Enter scores'!BI894,"")</f>
        <v/>
      </c>
      <c r="BK890" s="125" t="str">
        <f>IF('2. Enter scores'!BJ894&lt;&gt;"",'2. Enter scores'!$B894-'2. Enter scores'!BJ894,"")</f>
        <v/>
      </c>
      <c r="BL890" s="125" t="str">
        <f>IF('2. Enter scores'!BK894&lt;&gt;"",'2. Enter scores'!$B894-'2. Enter scores'!BK894,"")</f>
        <v/>
      </c>
      <c r="BM890" s="125" t="str">
        <f>IF('2. Enter scores'!BL894&lt;&gt;"",'2. Enter scores'!$B894-'2. Enter scores'!BL894,"")</f>
        <v/>
      </c>
      <c r="BN890" s="125" t="str">
        <f>IF('2. Enter scores'!BM894&lt;&gt;"",'2. Enter scores'!$B894-'2. Enter scores'!BM894,"")</f>
        <v/>
      </c>
      <c r="BO890" s="125" t="str">
        <f>IF('2. Enter scores'!BN894&lt;&gt;"",'2. Enter scores'!$B894-'2. Enter scores'!BN894,"")</f>
        <v/>
      </c>
      <c r="BP890" s="108">
        <v>1000</v>
      </c>
    </row>
    <row r="891" spans="2:68" x14ac:dyDescent="0.35">
      <c r="B891" s="125" t="str">
        <f>IF('2. Enter scores'!A895&lt;&gt;"",'2. Enter scores'!A895,"")</f>
        <v/>
      </c>
      <c r="H891" s="125" t="str">
        <f>IF('2. Enter scores'!G895&lt;&gt;"",'2. Enter scores'!$B895-'2. Enter scores'!G895,"")</f>
        <v/>
      </c>
      <c r="I891" s="125" t="str">
        <f>IF('2. Enter scores'!H895&lt;&gt;"",'2. Enter scores'!$B895-'2. Enter scores'!H895,"")</f>
        <v/>
      </c>
      <c r="J891" s="125" t="str">
        <f>IF('2. Enter scores'!I895&lt;&gt;"",'2. Enter scores'!$B895-'2. Enter scores'!I895,"")</f>
        <v/>
      </c>
      <c r="K891" s="125" t="str">
        <f>IF('2. Enter scores'!J895&lt;&gt;"",'2. Enter scores'!$B895-'2. Enter scores'!J895,"")</f>
        <v/>
      </c>
      <c r="L891" s="125" t="str">
        <f>IF('2. Enter scores'!K895&lt;&gt;"",'2. Enter scores'!$B895-'2. Enter scores'!K895,"")</f>
        <v/>
      </c>
      <c r="M891" s="125" t="str">
        <f>IF('2. Enter scores'!L895&lt;&gt;"",'2. Enter scores'!$B895-'2. Enter scores'!L895,"")</f>
        <v/>
      </c>
      <c r="N891" s="125" t="str">
        <f>IF('2. Enter scores'!M895&lt;&gt;"",'2. Enter scores'!$B895-'2. Enter scores'!M895,"")</f>
        <v/>
      </c>
      <c r="O891" s="125" t="str">
        <f>IF('2. Enter scores'!N895&lt;&gt;"",'2. Enter scores'!$B895-'2. Enter scores'!N895,"")</f>
        <v/>
      </c>
      <c r="P891" s="125" t="str">
        <f>IF('2. Enter scores'!O895&lt;&gt;"",'2. Enter scores'!$B895-'2. Enter scores'!O895,"")</f>
        <v/>
      </c>
      <c r="Q891" s="125" t="str">
        <f>IF('2. Enter scores'!P895&lt;&gt;"",'2. Enter scores'!$B895-'2. Enter scores'!P895,"")</f>
        <v/>
      </c>
      <c r="R891" s="125" t="str">
        <f>IF('2. Enter scores'!Q895&lt;&gt;"",'2. Enter scores'!$B895-'2. Enter scores'!Q895,"")</f>
        <v/>
      </c>
      <c r="S891" s="125" t="str">
        <f>IF('2. Enter scores'!R895&lt;&gt;"",'2. Enter scores'!$B895-'2. Enter scores'!R895,"")</f>
        <v/>
      </c>
      <c r="T891" s="125" t="str">
        <f>IF('2. Enter scores'!S895&lt;&gt;"",'2. Enter scores'!$B895-'2. Enter scores'!S895,"")</f>
        <v/>
      </c>
      <c r="U891" s="125" t="str">
        <f>IF('2. Enter scores'!T895&lt;&gt;"",'2. Enter scores'!$B895-'2. Enter scores'!T895,"")</f>
        <v/>
      </c>
      <c r="V891" s="125" t="str">
        <f>IF('2. Enter scores'!U895&lt;&gt;"",'2. Enter scores'!$B895-'2. Enter scores'!U895,"")</f>
        <v/>
      </c>
      <c r="W891" s="125" t="str">
        <f>IF('2. Enter scores'!V895&lt;&gt;"",'2. Enter scores'!$B895-'2. Enter scores'!V895,"")</f>
        <v/>
      </c>
      <c r="X891" s="125" t="str">
        <f>IF('2. Enter scores'!W895&lt;&gt;"",'2. Enter scores'!$B895-'2. Enter scores'!W895,"")</f>
        <v/>
      </c>
      <c r="Y891" s="125" t="str">
        <f>IF('2. Enter scores'!X895&lt;&gt;"",'2. Enter scores'!$B895-'2. Enter scores'!X895,"")</f>
        <v/>
      </c>
      <c r="Z891" s="125" t="str">
        <f>IF('2. Enter scores'!Y895&lt;&gt;"",'2. Enter scores'!$B895-'2. Enter scores'!Y895,"")</f>
        <v/>
      </c>
      <c r="AA891" s="125" t="str">
        <f>IF('2. Enter scores'!Z895&lt;&gt;"",'2. Enter scores'!$B895-'2. Enter scores'!Z895,"")</f>
        <v/>
      </c>
      <c r="AB891" s="125" t="str">
        <f>IF('2. Enter scores'!AA895&lt;&gt;"",'2. Enter scores'!$B895-'2. Enter scores'!AA895,"")</f>
        <v/>
      </c>
      <c r="AC891" s="125" t="str">
        <f>IF('2. Enter scores'!AB895&lt;&gt;"",'2. Enter scores'!$B895-'2. Enter scores'!AB895,"")</f>
        <v/>
      </c>
      <c r="AD891" s="125" t="str">
        <f>IF('2. Enter scores'!AC895&lt;&gt;"",'2. Enter scores'!$B895-'2. Enter scores'!AC895,"")</f>
        <v/>
      </c>
      <c r="AE891" s="125" t="str">
        <f>IF('2. Enter scores'!AD895&lt;&gt;"",'2. Enter scores'!$B895-'2. Enter scores'!AD895,"")</f>
        <v/>
      </c>
      <c r="AF891" s="125" t="str">
        <f>IF('2. Enter scores'!AE895&lt;&gt;"",'2. Enter scores'!$B895-'2. Enter scores'!AE895,"")</f>
        <v/>
      </c>
      <c r="AG891" s="125" t="str">
        <f>IF('2. Enter scores'!AF895&lt;&gt;"",'2. Enter scores'!$B895-'2. Enter scores'!AF895,"")</f>
        <v/>
      </c>
      <c r="AH891" s="125" t="str">
        <f>IF('2. Enter scores'!AG895&lt;&gt;"",'2. Enter scores'!$B895-'2. Enter scores'!AG895,"")</f>
        <v/>
      </c>
      <c r="AI891" s="125" t="str">
        <f>IF('2. Enter scores'!AH895&lt;&gt;"",'2. Enter scores'!$B895-'2. Enter scores'!AH895,"")</f>
        <v/>
      </c>
      <c r="AJ891" s="125" t="str">
        <f>IF('2. Enter scores'!AI895&lt;&gt;"",'2. Enter scores'!$B895-'2. Enter scores'!AI895,"")</f>
        <v/>
      </c>
      <c r="AK891" s="125" t="str">
        <f>IF('2. Enter scores'!AJ895&lt;&gt;"",'2. Enter scores'!$B895-'2. Enter scores'!AJ895,"")</f>
        <v/>
      </c>
      <c r="AL891" s="125" t="str">
        <f>IF('2. Enter scores'!AK895&lt;&gt;"",'2. Enter scores'!$B895-'2. Enter scores'!AK895,"")</f>
        <v/>
      </c>
      <c r="AM891" s="125" t="str">
        <f>IF('2. Enter scores'!AL895&lt;&gt;"",'2. Enter scores'!$B895-'2. Enter scores'!AL895,"")</f>
        <v/>
      </c>
      <c r="AN891" s="125" t="str">
        <f>IF('2. Enter scores'!AM895&lt;&gt;"",'2. Enter scores'!$B895-'2. Enter scores'!AM895,"")</f>
        <v/>
      </c>
      <c r="AO891" s="125" t="str">
        <f>IF('2. Enter scores'!AN895&lt;&gt;"",'2. Enter scores'!$B895-'2. Enter scores'!AN895,"")</f>
        <v/>
      </c>
      <c r="AP891" s="125" t="str">
        <f>IF('2. Enter scores'!AO895&lt;&gt;"",'2. Enter scores'!$B895-'2. Enter scores'!AO895,"")</f>
        <v/>
      </c>
      <c r="AQ891" s="125" t="str">
        <f>IF('2. Enter scores'!AP895&lt;&gt;"",'2. Enter scores'!$B895-'2. Enter scores'!AP895,"")</f>
        <v/>
      </c>
      <c r="AR891" s="125" t="str">
        <f>IF('2. Enter scores'!AQ895&lt;&gt;"",'2. Enter scores'!$B895-'2. Enter scores'!AQ895,"")</f>
        <v/>
      </c>
      <c r="AS891" s="125" t="str">
        <f>IF('2. Enter scores'!AR895&lt;&gt;"",'2. Enter scores'!$B895-'2. Enter scores'!AR895,"")</f>
        <v/>
      </c>
      <c r="AT891" s="125" t="str">
        <f>IF('2. Enter scores'!AS895&lt;&gt;"",'2. Enter scores'!$B895-'2. Enter scores'!AS895,"")</f>
        <v/>
      </c>
      <c r="AU891" s="125" t="str">
        <f>IF('2. Enter scores'!AT895&lt;&gt;"",'2. Enter scores'!$B895-'2. Enter scores'!AT895,"")</f>
        <v/>
      </c>
      <c r="AV891" s="125" t="str">
        <f>IF('2. Enter scores'!AU895&lt;&gt;"",'2. Enter scores'!$B895-'2. Enter scores'!AU895,"")</f>
        <v/>
      </c>
      <c r="AW891" s="125" t="str">
        <f>IF('2. Enter scores'!AV895&lt;&gt;"",'2. Enter scores'!$B895-'2. Enter scores'!AV895,"")</f>
        <v/>
      </c>
      <c r="AX891" s="125" t="str">
        <f>IF('2. Enter scores'!AW895&lt;&gt;"",'2. Enter scores'!$B895-'2. Enter scores'!AW895,"")</f>
        <v/>
      </c>
      <c r="AY891" s="125" t="str">
        <f>IF('2. Enter scores'!AX895&lt;&gt;"",'2. Enter scores'!$B895-'2. Enter scores'!AX895,"")</f>
        <v/>
      </c>
      <c r="AZ891" s="125" t="str">
        <f>IF('2. Enter scores'!AY895&lt;&gt;"",'2. Enter scores'!$B895-'2. Enter scores'!AY895,"")</f>
        <v/>
      </c>
      <c r="BA891" s="125" t="str">
        <f>IF('2. Enter scores'!AZ895&lt;&gt;"",'2. Enter scores'!$B895-'2. Enter scores'!AZ895,"")</f>
        <v/>
      </c>
      <c r="BB891" s="125" t="str">
        <f>IF('2. Enter scores'!BA895&lt;&gt;"",'2. Enter scores'!$B895-'2. Enter scores'!BA895,"")</f>
        <v/>
      </c>
      <c r="BC891" s="125" t="str">
        <f>IF('2. Enter scores'!BB895&lt;&gt;"",'2. Enter scores'!$B895-'2. Enter scores'!BB895,"")</f>
        <v/>
      </c>
      <c r="BD891" s="125" t="str">
        <f>IF('2. Enter scores'!BC895&lt;&gt;"",'2. Enter scores'!$B895-'2. Enter scores'!BC895,"")</f>
        <v/>
      </c>
      <c r="BE891" s="125" t="str">
        <f>IF('2. Enter scores'!BD895&lt;&gt;"",'2. Enter scores'!$B895-'2. Enter scores'!BD895,"")</f>
        <v/>
      </c>
      <c r="BF891" s="125" t="str">
        <f>IF('2. Enter scores'!BE895&lt;&gt;"",'2. Enter scores'!$B895-'2. Enter scores'!BE895,"")</f>
        <v/>
      </c>
      <c r="BG891" s="125" t="str">
        <f>IF('2. Enter scores'!BF895&lt;&gt;"",'2. Enter scores'!$B895-'2. Enter scores'!BF895,"")</f>
        <v/>
      </c>
      <c r="BH891" s="125" t="str">
        <f>IF('2. Enter scores'!BG895&lt;&gt;"",'2. Enter scores'!$B895-'2. Enter scores'!BG895,"")</f>
        <v/>
      </c>
      <c r="BI891" s="125" t="str">
        <f>IF('2. Enter scores'!BH895&lt;&gt;"",'2. Enter scores'!$B895-'2. Enter scores'!BH895,"")</f>
        <v/>
      </c>
      <c r="BJ891" s="125" t="str">
        <f>IF('2. Enter scores'!BI895&lt;&gt;"",'2. Enter scores'!$B895-'2. Enter scores'!BI895,"")</f>
        <v/>
      </c>
      <c r="BK891" s="125" t="str">
        <f>IF('2. Enter scores'!BJ895&lt;&gt;"",'2. Enter scores'!$B895-'2. Enter scores'!BJ895,"")</f>
        <v/>
      </c>
      <c r="BL891" s="125" t="str">
        <f>IF('2. Enter scores'!BK895&lt;&gt;"",'2. Enter scores'!$B895-'2. Enter scores'!BK895,"")</f>
        <v/>
      </c>
      <c r="BM891" s="125" t="str">
        <f>IF('2. Enter scores'!BL895&lt;&gt;"",'2. Enter scores'!$B895-'2. Enter scores'!BL895,"")</f>
        <v/>
      </c>
      <c r="BN891" s="125" t="str">
        <f>IF('2. Enter scores'!BM895&lt;&gt;"",'2. Enter scores'!$B895-'2. Enter scores'!BM895,"")</f>
        <v/>
      </c>
      <c r="BO891" s="125" t="str">
        <f>IF('2. Enter scores'!BN895&lt;&gt;"",'2. Enter scores'!$B895-'2. Enter scores'!BN895,"")</f>
        <v/>
      </c>
      <c r="BP891" s="108">
        <v>1000</v>
      </c>
    </row>
    <row r="892" spans="2:68" x14ac:dyDescent="0.35">
      <c r="B892" s="125" t="str">
        <f>IF('2. Enter scores'!A896&lt;&gt;"",'2. Enter scores'!A896,"")</f>
        <v/>
      </c>
      <c r="H892" s="125" t="str">
        <f>IF('2. Enter scores'!G896&lt;&gt;"",'2. Enter scores'!$B896-'2. Enter scores'!G896,"")</f>
        <v/>
      </c>
      <c r="I892" s="125" t="str">
        <f>IF('2. Enter scores'!H896&lt;&gt;"",'2. Enter scores'!$B896-'2. Enter scores'!H896,"")</f>
        <v/>
      </c>
      <c r="J892" s="125" t="str">
        <f>IF('2. Enter scores'!I896&lt;&gt;"",'2. Enter scores'!$B896-'2. Enter scores'!I896,"")</f>
        <v/>
      </c>
      <c r="K892" s="125" t="str">
        <f>IF('2. Enter scores'!J896&lt;&gt;"",'2. Enter scores'!$B896-'2. Enter scores'!J896,"")</f>
        <v/>
      </c>
      <c r="L892" s="125" t="str">
        <f>IF('2. Enter scores'!K896&lt;&gt;"",'2. Enter scores'!$B896-'2. Enter scores'!K896,"")</f>
        <v/>
      </c>
      <c r="M892" s="125" t="str">
        <f>IF('2. Enter scores'!L896&lt;&gt;"",'2. Enter scores'!$B896-'2. Enter scores'!L896,"")</f>
        <v/>
      </c>
      <c r="N892" s="125" t="str">
        <f>IF('2. Enter scores'!M896&lt;&gt;"",'2. Enter scores'!$B896-'2. Enter scores'!M896,"")</f>
        <v/>
      </c>
      <c r="O892" s="125" t="str">
        <f>IF('2. Enter scores'!N896&lt;&gt;"",'2. Enter scores'!$B896-'2. Enter scores'!N896,"")</f>
        <v/>
      </c>
      <c r="P892" s="125" t="str">
        <f>IF('2. Enter scores'!O896&lt;&gt;"",'2. Enter scores'!$B896-'2. Enter scores'!O896,"")</f>
        <v/>
      </c>
      <c r="Q892" s="125" t="str">
        <f>IF('2. Enter scores'!P896&lt;&gt;"",'2. Enter scores'!$B896-'2. Enter scores'!P896,"")</f>
        <v/>
      </c>
      <c r="R892" s="125" t="str">
        <f>IF('2. Enter scores'!Q896&lt;&gt;"",'2. Enter scores'!$B896-'2. Enter scores'!Q896,"")</f>
        <v/>
      </c>
      <c r="S892" s="125" t="str">
        <f>IF('2. Enter scores'!R896&lt;&gt;"",'2. Enter scores'!$B896-'2. Enter scores'!R896,"")</f>
        <v/>
      </c>
      <c r="T892" s="125" t="str">
        <f>IF('2. Enter scores'!S896&lt;&gt;"",'2. Enter scores'!$B896-'2. Enter scores'!S896,"")</f>
        <v/>
      </c>
      <c r="U892" s="125" t="str">
        <f>IF('2. Enter scores'!T896&lt;&gt;"",'2. Enter scores'!$B896-'2. Enter scores'!T896,"")</f>
        <v/>
      </c>
      <c r="V892" s="125" t="str">
        <f>IF('2. Enter scores'!U896&lt;&gt;"",'2. Enter scores'!$B896-'2. Enter scores'!U896,"")</f>
        <v/>
      </c>
      <c r="W892" s="125" t="str">
        <f>IF('2. Enter scores'!V896&lt;&gt;"",'2. Enter scores'!$B896-'2. Enter scores'!V896,"")</f>
        <v/>
      </c>
      <c r="X892" s="125" t="str">
        <f>IF('2. Enter scores'!W896&lt;&gt;"",'2. Enter scores'!$B896-'2. Enter scores'!W896,"")</f>
        <v/>
      </c>
      <c r="Y892" s="125" t="str">
        <f>IF('2. Enter scores'!X896&lt;&gt;"",'2. Enter scores'!$B896-'2. Enter scores'!X896,"")</f>
        <v/>
      </c>
      <c r="Z892" s="125" t="str">
        <f>IF('2. Enter scores'!Y896&lt;&gt;"",'2. Enter scores'!$B896-'2. Enter scores'!Y896,"")</f>
        <v/>
      </c>
      <c r="AA892" s="125" t="str">
        <f>IF('2. Enter scores'!Z896&lt;&gt;"",'2. Enter scores'!$B896-'2. Enter scores'!Z896,"")</f>
        <v/>
      </c>
      <c r="AB892" s="125" t="str">
        <f>IF('2. Enter scores'!AA896&lt;&gt;"",'2. Enter scores'!$B896-'2. Enter scores'!AA896,"")</f>
        <v/>
      </c>
      <c r="AC892" s="125" t="str">
        <f>IF('2. Enter scores'!AB896&lt;&gt;"",'2. Enter scores'!$B896-'2. Enter scores'!AB896,"")</f>
        <v/>
      </c>
      <c r="AD892" s="125" t="str">
        <f>IF('2. Enter scores'!AC896&lt;&gt;"",'2. Enter scores'!$B896-'2. Enter scores'!AC896,"")</f>
        <v/>
      </c>
      <c r="AE892" s="125" t="str">
        <f>IF('2. Enter scores'!AD896&lt;&gt;"",'2. Enter scores'!$B896-'2. Enter scores'!AD896,"")</f>
        <v/>
      </c>
      <c r="AF892" s="125" t="str">
        <f>IF('2. Enter scores'!AE896&lt;&gt;"",'2. Enter scores'!$B896-'2. Enter scores'!AE896,"")</f>
        <v/>
      </c>
      <c r="AG892" s="125" t="str">
        <f>IF('2. Enter scores'!AF896&lt;&gt;"",'2. Enter scores'!$B896-'2. Enter scores'!AF896,"")</f>
        <v/>
      </c>
      <c r="AH892" s="125" t="str">
        <f>IF('2. Enter scores'!AG896&lt;&gt;"",'2. Enter scores'!$B896-'2. Enter scores'!AG896,"")</f>
        <v/>
      </c>
      <c r="AI892" s="125" t="str">
        <f>IF('2. Enter scores'!AH896&lt;&gt;"",'2. Enter scores'!$B896-'2. Enter scores'!AH896,"")</f>
        <v/>
      </c>
      <c r="AJ892" s="125" t="str">
        <f>IF('2. Enter scores'!AI896&lt;&gt;"",'2. Enter scores'!$B896-'2. Enter scores'!AI896,"")</f>
        <v/>
      </c>
      <c r="AK892" s="125" t="str">
        <f>IF('2. Enter scores'!AJ896&lt;&gt;"",'2. Enter scores'!$B896-'2. Enter scores'!AJ896,"")</f>
        <v/>
      </c>
      <c r="AL892" s="125" t="str">
        <f>IF('2. Enter scores'!AK896&lt;&gt;"",'2. Enter scores'!$B896-'2. Enter scores'!AK896,"")</f>
        <v/>
      </c>
      <c r="AM892" s="125" t="str">
        <f>IF('2. Enter scores'!AL896&lt;&gt;"",'2. Enter scores'!$B896-'2. Enter scores'!AL896,"")</f>
        <v/>
      </c>
      <c r="AN892" s="125" t="str">
        <f>IF('2. Enter scores'!AM896&lt;&gt;"",'2. Enter scores'!$B896-'2. Enter scores'!AM896,"")</f>
        <v/>
      </c>
      <c r="AO892" s="125" t="str">
        <f>IF('2. Enter scores'!AN896&lt;&gt;"",'2. Enter scores'!$B896-'2. Enter scores'!AN896,"")</f>
        <v/>
      </c>
      <c r="AP892" s="125" t="str">
        <f>IF('2. Enter scores'!AO896&lt;&gt;"",'2. Enter scores'!$B896-'2. Enter scores'!AO896,"")</f>
        <v/>
      </c>
      <c r="AQ892" s="125" t="str">
        <f>IF('2. Enter scores'!AP896&lt;&gt;"",'2. Enter scores'!$B896-'2. Enter scores'!AP896,"")</f>
        <v/>
      </c>
      <c r="AR892" s="125" t="str">
        <f>IF('2. Enter scores'!AQ896&lt;&gt;"",'2. Enter scores'!$B896-'2. Enter scores'!AQ896,"")</f>
        <v/>
      </c>
      <c r="AS892" s="125" t="str">
        <f>IF('2. Enter scores'!AR896&lt;&gt;"",'2. Enter scores'!$B896-'2. Enter scores'!AR896,"")</f>
        <v/>
      </c>
      <c r="AT892" s="125" t="str">
        <f>IF('2. Enter scores'!AS896&lt;&gt;"",'2. Enter scores'!$B896-'2. Enter scores'!AS896,"")</f>
        <v/>
      </c>
      <c r="AU892" s="125" t="str">
        <f>IF('2. Enter scores'!AT896&lt;&gt;"",'2. Enter scores'!$B896-'2. Enter scores'!AT896,"")</f>
        <v/>
      </c>
      <c r="AV892" s="125" t="str">
        <f>IF('2. Enter scores'!AU896&lt;&gt;"",'2. Enter scores'!$B896-'2. Enter scores'!AU896,"")</f>
        <v/>
      </c>
      <c r="AW892" s="125" t="str">
        <f>IF('2. Enter scores'!AV896&lt;&gt;"",'2. Enter scores'!$B896-'2. Enter scores'!AV896,"")</f>
        <v/>
      </c>
      <c r="AX892" s="125" t="str">
        <f>IF('2. Enter scores'!AW896&lt;&gt;"",'2. Enter scores'!$B896-'2. Enter scores'!AW896,"")</f>
        <v/>
      </c>
      <c r="AY892" s="125" t="str">
        <f>IF('2. Enter scores'!AX896&lt;&gt;"",'2. Enter scores'!$B896-'2. Enter scores'!AX896,"")</f>
        <v/>
      </c>
      <c r="AZ892" s="125" t="str">
        <f>IF('2. Enter scores'!AY896&lt;&gt;"",'2. Enter scores'!$B896-'2. Enter scores'!AY896,"")</f>
        <v/>
      </c>
      <c r="BA892" s="125" t="str">
        <f>IF('2. Enter scores'!AZ896&lt;&gt;"",'2. Enter scores'!$B896-'2. Enter scores'!AZ896,"")</f>
        <v/>
      </c>
      <c r="BB892" s="125" t="str">
        <f>IF('2. Enter scores'!BA896&lt;&gt;"",'2. Enter scores'!$B896-'2. Enter scores'!BA896,"")</f>
        <v/>
      </c>
      <c r="BC892" s="125" t="str">
        <f>IF('2. Enter scores'!BB896&lt;&gt;"",'2. Enter scores'!$B896-'2. Enter scores'!BB896,"")</f>
        <v/>
      </c>
      <c r="BD892" s="125" t="str">
        <f>IF('2. Enter scores'!BC896&lt;&gt;"",'2. Enter scores'!$B896-'2. Enter scores'!BC896,"")</f>
        <v/>
      </c>
      <c r="BE892" s="125" t="str">
        <f>IF('2. Enter scores'!BD896&lt;&gt;"",'2. Enter scores'!$B896-'2. Enter scores'!BD896,"")</f>
        <v/>
      </c>
      <c r="BF892" s="125" t="str">
        <f>IF('2. Enter scores'!BE896&lt;&gt;"",'2. Enter scores'!$B896-'2. Enter scores'!BE896,"")</f>
        <v/>
      </c>
      <c r="BG892" s="125" t="str">
        <f>IF('2. Enter scores'!BF896&lt;&gt;"",'2. Enter scores'!$B896-'2. Enter scores'!BF896,"")</f>
        <v/>
      </c>
      <c r="BH892" s="125" t="str">
        <f>IF('2. Enter scores'!BG896&lt;&gt;"",'2. Enter scores'!$B896-'2. Enter scores'!BG896,"")</f>
        <v/>
      </c>
      <c r="BI892" s="125" t="str">
        <f>IF('2. Enter scores'!BH896&lt;&gt;"",'2. Enter scores'!$B896-'2. Enter scores'!BH896,"")</f>
        <v/>
      </c>
      <c r="BJ892" s="125" t="str">
        <f>IF('2. Enter scores'!BI896&lt;&gt;"",'2. Enter scores'!$B896-'2. Enter scores'!BI896,"")</f>
        <v/>
      </c>
      <c r="BK892" s="125" t="str">
        <f>IF('2. Enter scores'!BJ896&lt;&gt;"",'2. Enter scores'!$B896-'2. Enter scores'!BJ896,"")</f>
        <v/>
      </c>
      <c r="BL892" s="125" t="str">
        <f>IF('2. Enter scores'!BK896&lt;&gt;"",'2. Enter scores'!$B896-'2. Enter scores'!BK896,"")</f>
        <v/>
      </c>
      <c r="BM892" s="125" t="str">
        <f>IF('2. Enter scores'!BL896&lt;&gt;"",'2. Enter scores'!$B896-'2. Enter scores'!BL896,"")</f>
        <v/>
      </c>
      <c r="BN892" s="125" t="str">
        <f>IF('2. Enter scores'!BM896&lt;&gt;"",'2. Enter scores'!$B896-'2. Enter scores'!BM896,"")</f>
        <v/>
      </c>
      <c r="BO892" s="125" t="str">
        <f>IF('2. Enter scores'!BN896&lt;&gt;"",'2. Enter scores'!$B896-'2. Enter scores'!BN896,"")</f>
        <v/>
      </c>
      <c r="BP892" s="108">
        <v>1000</v>
      </c>
    </row>
    <row r="893" spans="2:68" x14ac:dyDescent="0.35">
      <c r="B893" s="125" t="str">
        <f>IF('2. Enter scores'!A897&lt;&gt;"",'2. Enter scores'!A897,"")</f>
        <v/>
      </c>
      <c r="H893" s="125" t="str">
        <f>IF('2. Enter scores'!G897&lt;&gt;"",'2. Enter scores'!$B897-'2. Enter scores'!G897,"")</f>
        <v/>
      </c>
      <c r="I893" s="125" t="str">
        <f>IF('2. Enter scores'!H897&lt;&gt;"",'2. Enter scores'!$B897-'2. Enter scores'!H897,"")</f>
        <v/>
      </c>
      <c r="J893" s="125" t="str">
        <f>IF('2. Enter scores'!I897&lt;&gt;"",'2. Enter scores'!$B897-'2. Enter scores'!I897,"")</f>
        <v/>
      </c>
      <c r="K893" s="125" t="str">
        <f>IF('2. Enter scores'!J897&lt;&gt;"",'2. Enter scores'!$B897-'2. Enter scores'!J897,"")</f>
        <v/>
      </c>
      <c r="L893" s="125" t="str">
        <f>IF('2. Enter scores'!K897&lt;&gt;"",'2. Enter scores'!$B897-'2. Enter scores'!K897,"")</f>
        <v/>
      </c>
      <c r="M893" s="125" t="str">
        <f>IF('2. Enter scores'!L897&lt;&gt;"",'2. Enter scores'!$B897-'2. Enter scores'!L897,"")</f>
        <v/>
      </c>
      <c r="N893" s="125" t="str">
        <f>IF('2. Enter scores'!M897&lt;&gt;"",'2. Enter scores'!$B897-'2. Enter scores'!M897,"")</f>
        <v/>
      </c>
      <c r="O893" s="125" t="str">
        <f>IF('2. Enter scores'!N897&lt;&gt;"",'2. Enter scores'!$B897-'2. Enter scores'!N897,"")</f>
        <v/>
      </c>
      <c r="P893" s="125" t="str">
        <f>IF('2. Enter scores'!O897&lt;&gt;"",'2. Enter scores'!$B897-'2. Enter scores'!O897,"")</f>
        <v/>
      </c>
      <c r="Q893" s="125" t="str">
        <f>IF('2. Enter scores'!P897&lt;&gt;"",'2. Enter scores'!$B897-'2. Enter scores'!P897,"")</f>
        <v/>
      </c>
      <c r="R893" s="125" t="str">
        <f>IF('2. Enter scores'!Q897&lt;&gt;"",'2. Enter scores'!$B897-'2. Enter scores'!Q897,"")</f>
        <v/>
      </c>
      <c r="S893" s="125" t="str">
        <f>IF('2. Enter scores'!R897&lt;&gt;"",'2. Enter scores'!$B897-'2. Enter scores'!R897,"")</f>
        <v/>
      </c>
      <c r="T893" s="125" t="str">
        <f>IF('2. Enter scores'!S897&lt;&gt;"",'2. Enter scores'!$B897-'2. Enter scores'!S897,"")</f>
        <v/>
      </c>
      <c r="U893" s="125" t="str">
        <f>IF('2. Enter scores'!T897&lt;&gt;"",'2. Enter scores'!$B897-'2. Enter scores'!T897,"")</f>
        <v/>
      </c>
      <c r="V893" s="125" t="str">
        <f>IF('2. Enter scores'!U897&lt;&gt;"",'2. Enter scores'!$B897-'2. Enter scores'!U897,"")</f>
        <v/>
      </c>
      <c r="W893" s="125" t="str">
        <f>IF('2. Enter scores'!V897&lt;&gt;"",'2. Enter scores'!$B897-'2. Enter scores'!V897,"")</f>
        <v/>
      </c>
      <c r="X893" s="125" t="str">
        <f>IF('2. Enter scores'!W897&lt;&gt;"",'2. Enter scores'!$B897-'2. Enter scores'!W897,"")</f>
        <v/>
      </c>
      <c r="Y893" s="125" t="str">
        <f>IF('2. Enter scores'!X897&lt;&gt;"",'2. Enter scores'!$B897-'2. Enter scores'!X897,"")</f>
        <v/>
      </c>
      <c r="Z893" s="125" t="str">
        <f>IF('2. Enter scores'!Y897&lt;&gt;"",'2. Enter scores'!$B897-'2. Enter scores'!Y897,"")</f>
        <v/>
      </c>
      <c r="AA893" s="125" t="str">
        <f>IF('2. Enter scores'!Z897&lt;&gt;"",'2. Enter scores'!$B897-'2. Enter scores'!Z897,"")</f>
        <v/>
      </c>
      <c r="AB893" s="125" t="str">
        <f>IF('2. Enter scores'!AA897&lt;&gt;"",'2. Enter scores'!$B897-'2. Enter scores'!AA897,"")</f>
        <v/>
      </c>
      <c r="AC893" s="125" t="str">
        <f>IF('2. Enter scores'!AB897&lt;&gt;"",'2. Enter scores'!$B897-'2. Enter scores'!AB897,"")</f>
        <v/>
      </c>
      <c r="AD893" s="125" t="str">
        <f>IF('2. Enter scores'!AC897&lt;&gt;"",'2. Enter scores'!$B897-'2. Enter scores'!AC897,"")</f>
        <v/>
      </c>
      <c r="AE893" s="125" t="str">
        <f>IF('2. Enter scores'!AD897&lt;&gt;"",'2. Enter scores'!$B897-'2. Enter scores'!AD897,"")</f>
        <v/>
      </c>
      <c r="AF893" s="125" t="str">
        <f>IF('2. Enter scores'!AE897&lt;&gt;"",'2. Enter scores'!$B897-'2. Enter scores'!AE897,"")</f>
        <v/>
      </c>
      <c r="AG893" s="125" t="str">
        <f>IF('2. Enter scores'!AF897&lt;&gt;"",'2. Enter scores'!$B897-'2. Enter scores'!AF897,"")</f>
        <v/>
      </c>
      <c r="AH893" s="125" t="str">
        <f>IF('2. Enter scores'!AG897&lt;&gt;"",'2. Enter scores'!$B897-'2. Enter scores'!AG897,"")</f>
        <v/>
      </c>
      <c r="AI893" s="125" t="str">
        <f>IF('2. Enter scores'!AH897&lt;&gt;"",'2. Enter scores'!$B897-'2. Enter scores'!AH897,"")</f>
        <v/>
      </c>
      <c r="AJ893" s="125" t="str">
        <f>IF('2. Enter scores'!AI897&lt;&gt;"",'2. Enter scores'!$B897-'2. Enter scores'!AI897,"")</f>
        <v/>
      </c>
      <c r="AK893" s="125" t="str">
        <f>IF('2. Enter scores'!AJ897&lt;&gt;"",'2. Enter scores'!$B897-'2. Enter scores'!AJ897,"")</f>
        <v/>
      </c>
      <c r="AL893" s="125" t="str">
        <f>IF('2. Enter scores'!AK897&lt;&gt;"",'2. Enter scores'!$B897-'2. Enter scores'!AK897,"")</f>
        <v/>
      </c>
      <c r="AM893" s="125" t="str">
        <f>IF('2. Enter scores'!AL897&lt;&gt;"",'2. Enter scores'!$B897-'2. Enter scores'!AL897,"")</f>
        <v/>
      </c>
      <c r="AN893" s="125" t="str">
        <f>IF('2. Enter scores'!AM897&lt;&gt;"",'2. Enter scores'!$B897-'2. Enter scores'!AM897,"")</f>
        <v/>
      </c>
      <c r="AO893" s="125" t="str">
        <f>IF('2. Enter scores'!AN897&lt;&gt;"",'2. Enter scores'!$B897-'2. Enter scores'!AN897,"")</f>
        <v/>
      </c>
      <c r="AP893" s="125" t="str">
        <f>IF('2. Enter scores'!AO897&lt;&gt;"",'2. Enter scores'!$B897-'2. Enter scores'!AO897,"")</f>
        <v/>
      </c>
      <c r="AQ893" s="125" t="str">
        <f>IF('2. Enter scores'!AP897&lt;&gt;"",'2. Enter scores'!$B897-'2. Enter scores'!AP897,"")</f>
        <v/>
      </c>
      <c r="AR893" s="125" t="str">
        <f>IF('2. Enter scores'!AQ897&lt;&gt;"",'2. Enter scores'!$B897-'2. Enter scores'!AQ897,"")</f>
        <v/>
      </c>
      <c r="AS893" s="125" t="str">
        <f>IF('2. Enter scores'!AR897&lt;&gt;"",'2. Enter scores'!$B897-'2. Enter scores'!AR897,"")</f>
        <v/>
      </c>
      <c r="AT893" s="125" t="str">
        <f>IF('2. Enter scores'!AS897&lt;&gt;"",'2. Enter scores'!$B897-'2. Enter scores'!AS897,"")</f>
        <v/>
      </c>
      <c r="AU893" s="125" t="str">
        <f>IF('2. Enter scores'!AT897&lt;&gt;"",'2. Enter scores'!$B897-'2. Enter scores'!AT897,"")</f>
        <v/>
      </c>
      <c r="AV893" s="125" t="str">
        <f>IF('2. Enter scores'!AU897&lt;&gt;"",'2. Enter scores'!$B897-'2. Enter scores'!AU897,"")</f>
        <v/>
      </c>
      <c r="AW893" s="125" t="str">
        <f>IF('2. Enter scores'!AV897&lt;&gt;"",'2. Enter scores'!$B897-'2. Enter scores'!AV897,"")</f>
        <v/>
      </c>
      <c r="AX893" s="125" t="str">
        <f>IF('2. Enter scores'!AW897&lt;&gt;"",'2. Enter scores'!$B897-'2. Enter scores'!AW897,"")</f>
        <v/>
      </c>
      <c r="AY893" s="125" t="str">
        <f>IF('2. Enter scores'!AX897&lt;&gt;"",'2. Enter scores'!$B897-'2. Enter scores'!AX897,"")</f>
        <v/>
      </c>
      <c r="AZ893" s="125" t="str">
        <f>IF('2. Enter scores'!AY897&lt;&gt;"",'2. Enter scores'!$B897-'2. Enter scores'!AY897,"")</f>
        <v/>
      </c>
      <c r="BA893" s="125" t="str">
        <f>IF('2. Enter scores'!AZ897&lt;&gt;"",'2. Enter scores'!$B897-'2. Enter scores'!AZ897,"")</f>
        <v/>
      </c>
      <c r="BB893" s="125" t="str">
        <f>IF('2. Enter scores'!BA897&lt;&gt;"",'2. Enter scores'!$B897-'2. Enter scores'!BA897,"")</f>
        <v/>
      </c>
      <c r="BC893" s="125" t="str">
        <f>IF('2. Enter scores'!BB897&lt;&gt;"",'2. Enter scores'!$B897-'2. Enter scores'!BB897,"")</f>
        <v/>
      </c>
      <c r="BD893" s="125" t="str">
        <f>IF('2. Enter scores'!BC897&lt;&gt;"",'2. Enter scores'!$B897-'2. Enter scores'!BC897,"")</f>
        <v/>
      </c>
      <c r="BE893" s="125" t="str">
        <f>IF('2. Enter scores'!BD897&lt;&gt;"",'2. Enter scores'!$B897-'2. Enter scores'!BD897,"")</f>
        <v/>
      </c>
      <c r="BF893" s="125" t="str">
        <f>IF('2. Enter scores'!BE897&lt;&gt;"",'2. Enter scores'!$B897-'2. Enter scores'!BE897,"")</f>
        <v/>
      </c>
      <c r="BG893" s="125" t="str">
        <f>IF('2. Enter scores'!BF897&lt;&gt;"",'2. Enter scores'!$B897-'2. Enter scores'!BF897,"")</f>
        <v/>
      </c>
      <c r="BH893" s="125" t="str">
        <f>IF('2. Enter scores'!BG897&lt;&gt;"",'2. Enter scores'!$B897-'2. Enter scores'!BG897,"")</f>
        <v/>
      </c>
      <c r="BI893" s="125" t="str">
        <f>IF('2. Enter scores'!BH897&lt;&gt;"",'2. Enter scores'!$B897-'2. Enter scores'!BH897,"")</f>
        <v/>
      </c>
      <c r="BJ893" s="125" t="str">
        <f>IF('2. Enter scores'!BI897&lt;&gt;"",'2. Enter scores'!$B897-'2. Enter scores'!BI897,"")</f>
        <v/>
      </c>
      <c r="BK893" s="125" t="str">
        <f>IF('2. Enter scores'!BJ897&lt;&gt;"",'2. Enter scores'!$B897-'2. Enter scores'!BJ897,"")</f>
        <v/>
      </c>
      <c r="BL893" s="125" t="str">
        <f>IF('2. Enter scores'!BK897&lt;&gt;"",'2. Enter scores'!$B897-'2. Enter scores'!BK897,"")</f>
        <v/>
      </c>
      <c r="BM893" s="125" t="str">
        <f>IF('2. Enter scores'!BL897&lt;&gt;"",'2. Enter scores'!$B897-'2. Enter scores'!BL897,"")</f>
        <v/>
      </c>
      <c r="BN893" s="125" t="str">
        <f>IF('2. Enter scores'!BM897&lt;&gt;"",'2. Enter scores'!$B897-'2. Enter scores'!BM897,"")</f>
        <v/>
      </c>
      <c r="BO893" s="125" t="str">
        <f>IF('2. Enter scores'!BN897&lt;&gt;"",'2. Enter scores'!$B897-'2. Enter scores'!BN897,"")</f>
        <v/>
      </c>
      <c r="BP893" s="108">
        <v>1000</v>
      </c>
    </row>
    <row r="894" spans="2:68" x14ac:dyDescent="0.35">
      <c r="B894" s="125" t="str">
        <f>IF('2. Enter scores'!A898&lt;&gt;"",'2. Enter scores'!A898,"")</f>
        <v/>
      </c>
      <c r="H894" s="125" t="str">
        <f>IF('2. Enter scores'!G898&lt;&gt;"",'2. Enter scores'!$B898-'2. Enter scores'!G898,"")</f>
        <v/>
      </c>
      <c r="I894" s="125" t="str">
        <f>IF('2. Enter scores'!H898&lt;&gt;"",'2. Enter scores'!$B898-'2. Enter scores'!H898,"")</f>
        <v/>
      </c>
      <c r="J894" s="125" t="str">
        <f>IF('2. Enter scores'!I898&lt;&gt;"",'2. Enter scores'!$B898-'2. Enter scores'!I898,"")</f>
        <v/>
      </c>
      <c r="K894" s="125" t="str">
        <f>IF('2. Enter scores'!J898&lt;&gt;"",'2. Enter scores'!$B898-'2. Enter scores'!J898,"")</f>
        <v/>
      </c>
      <c r="L894" s="125" t="str">
        <f>IF('2. Enter scores'!K898&lt;&gt;"",'2. Enter scores'!$B898-'2. Enter scores'!K898,"")</f>
        <v/>
      </c>
      <c r="M894" s="125" t="str">
        <f>IF('2. Enter scores'!L898&lt;&gt;"",'2. Enter scores'!$B898-'2. Enter scores'!L898,"")</f>
        <v/>
      </c>
      <c r="N894" s="125" t="str">
        <f>IF('2. Enter scores'!M898&lt;&gt;"",'2. Enter scores'!$B898-'2. Enter scores'!M898,"")</f>
        <v/>
      </c>
      <c r="O894" s="125" t="str">
        <f>IF('2. Enter scores'!N898&lt;&gt;"",'2. Enter scores'!$B898-'2. Enter scores'!N898,"")</f>
        <v/>
      </c>
      <c r="P894" s="125" t="str">
        <f>IF('2. Enter scores'!O898&lt;&gt;"",'2. Enter scores'!$B898-'2. Enter scores'!O898,"")</f>
        <v/>
      </c>
      <c r="Q894" s="125" t="str">
        <f>IF('2. Enter scores'!P898&lt;&gt;"",'2. Enter scores'!$B898-'2. Enter scores'!P898,"")</f>
        <v/>
      </c>
      <c r="R894" s="125" t="str">
        <f>IF('2. Enter scores'!Q898&lt;&gt;"",'2. Enter scores'!$B898-'2. Enter scores'!Q898,"")</f>
        <v/>
      </c>
      <c r="S894" s="125" t="str">
        <f>IF('2. Enter scores'!R898&lt;&gt;"",'2. Enter scores'!$B898-'2. Enter scores'!R898,"")</f>
        <v/>
      </c>
      <c r="T894" s="125" t="str">
        <f>IF('2. Enter scores'!S898&lt;&gt;"",'2. Enter scores'!$B898-'2. Enter scores'!S898,"")</f>
        <v/>
      </c>
      <c r="U894" s="125" t="str">
        <f>IF('2. Enter scores'!T898&lt;&gt;"",'2. Enter scores'!$B898-'2. Enter scores'!T898,"")</f>
        <v/>
      </c>
      <c r="V894" s="125" t="str">
        <f>IF('2. Enter scores'!U898&lt;&gt;"",'2. Enter scores'!$B898-'2. Enter scores'!U898,"")</f>
        <v/>
      </c>
      <c r="W894" s="125" t="str">
        <f>IF('2. Enter scores'!V898&lt;&gt;"",'2. Enter scores'!$B898-'2. Enter scores'!V898,"")</f>
        <v/>
      </c>
      <c r="X894" s="125" t="str">
        <f>IF('2. Enter scores'!W898&lt;&gt;"",'2. Enter scores'!$B898-'2. Enter scores'!W898,"")</f>
        <v/>
      </c>
      <c r="Y894" s="125" t="str">
        <f>IF('2. Enter scores'!X898&lt;&gt;"",'2. Enter scores'!$B898-'2. Enter scores'!X898,"")</f>
        <v/>
      </c>
      <c r="Z894" s="125" t="str">
        <f>IF('2. Enter scores'!Y898&lt;&gt;"",'2. Enter scores'!$B898-'2. Enter scores'!Y898,"")</f>
        <v/>
      </c>
      <c r="AA894" s="125" t="str">
        <f>IF('2. Enter scores'!Z898&lt;&gt;"",'2. Enter scores'!$B898-'2. Enter scores'!Z898,"")</f>
        <v/>
      </c>
      <c r="AB894" s="125" t="str">
        <f>IF('2. Enter scores'!AA898&lt;&gt;"",'2. Enter scores'!$B898-'2. Enter scores'!AA898,"")</f>
        <v/>
      </c>
      <c r="AC894" s="125" t="str">
        <f>IF('2. Enter scores'!AB898&lt;&gt;"",'2. Enter scores'!$B898-'2. Enter scores'!AB898,"")</f>
        <v/>
      </c>
      <c r="AD894" s="125" t="str">
        <f>IF('2. Enter scores'!AC898&lt;&gt;"",'2. Enter scores'!$B898-'2. Enter scores'!AC898,"")</f>
        <v/>
      </c>
      <c r="AE894" s="125" t="str">
        <f>IF('2. Enter scores'!AD898&lt;&gt;"",'2. Enter scores'!$B898-'2. Enter scores'!AD898,"")</f>
        <v/>
      </c>
      <c r="AF894" s="125" t="str">
        <f>IF('2. Enter scores'!AE898&lt;&gt;"",'2. Enter scores'!$B898-'2. Enter scores'!AE898,"")</f>
        <v/>
      </c>
      <c r="AG894" s="125" t="str">
        <f>IF('2. Enter scores'!AF898&lt;&gt;"",'2. Enter scores'!$B898-'2. Enter scores'!AF898,"")</f>
        <v/>
      </c>
      <c r="AH894" s="125" t="str">
        <f>IF('2. Enter scores'!AG898&lt;&gt;"",'2. Enter scores'!$B898-'2. Enter scores'!AG898,"")</f>
        <v/>
      </c>
      <c r="AI894" s="125" t="str">
        <f>IF('2. Enter scores'!AH898&lt;&gt;"",'2. Enter scores'!$B898-'2. Enter scores'!AH898,"")</f>
        <v/>
      </c>
      <c r="AJ894" s="125" t="str">
        <f>IF('2. Enter scores'!AI898&lt;&gt;"",'2. Enter scores'!$B898-'2. Enter scores'!AI898,"")</f>
        <v/>
      </c>
      <c r="AK894" s="125" t="str">
        <f>IF('2. Enter scores'!AJ898&lt;&gt;"",'2. Enter scores'!$B898-'2. Enter scores'!AJ898,"")</f>
        <v/>
      </c>
      <c r="AL894" s="125" t="str">
        <f>IF('2. Enter scores'!AK898&lt;&gt;"",'2. Enter scores'!$B898-'2. Enter scores'!AK898,"")</f>
        <v/>
      </c>
      <c r="AM894" s="125" t="str">
        <f>IF('2. Enter scores'!AL898&lt;&gt;"",'2. Enter scores'!$B898-'2. Enter scores'!AL898,"")</f>
        <v/>
      </c>
      <c r="AN894" s="125" t="str">
        <f>IF('2. Enter scores'!AM898&lt;&gt;"",'2. Enter scores'!$B898-'2. Enter scores'!AM898,"")</f>
        <v/>
      </c>
      <c r="AO894" s="125" t="str">
        <f>IF('2. Enter scores'!AN898&lt;&gt;"",'2. Enter scores'!$B898-'2. Enter scores'!AN898,"")</f>
        <v/>
      </c>
      <c r="AP894" s="125" t="str">
        <f>IF('2. Enter scores'!AO898&lt;&gt;"",'2. Enter scores'!$B898-'2. Enter scores'!AO898,"")</f>
        <v/>
      </c>
      <c r="AQ894" s="125" t="str">
        <f>IF('2. Enter scores'!AP898&lt;&gt;"",'2. Enter scores'!$B898-'2. Enter scores'!AP898,"")</f>
        <v/>
      </c>
      <c r="AR894" s="125" t="str">
        <f>IF('2. Enter scores'!AQ898&lt;&gt;"",'2. Enter scores'!$B898-'2. Enter scores'!AQ898,"")</f>
        <v/>
      </c>
      <c r="AS894" s="125" t="str">
        <f>IF('2. Enter scores'!AR898&lt;&gt;"",'2. Enter scores'!$B898-'2. Enter scores'!AR898,"")</f>
        <v/>
      </c>
      <c r="AT894" s="125" t="str">
        <f>IF('2. Enter scores'!AS898&lt;&gt;"",'2. Enter scores'!$B898-'2. Enter scores'!AS898,"")</f>
        <v/>
      </c>
      <c r="AU894" s="125" t="str">
        <f>IF('2. Enter scores'!AT898&lt;&gt;"",'2. Enter scores'!$B898-'2. Enter scores'!AT898,"")</f>
        <v/>
      </c>
      <c r="AV894" s="125" t="str">
        <f>IF('2. Enter scores'!AU898&lt;&gt;"",'2. Enter scores'!$B898-'2. Enter scores'!AU898,"")</f>
        <v/>
      </c>
      <c r="AW894" s="125" t="str">
        <f>IF('2. Enter scores'!AV898&lt;&gt;"",'2. Enter scores'!$B898-'2. Enter scores'!AV898,"")</f>
        <v/>
      </c>
      <c r="AX894" s="125" t="str">
        <f>IF('2. Enter scores'!AW898&lt;&gt;"",'2. Enter scores'!$B898-'2. Enter scores'!AW898,"")</f>
        <v/>
      </c>
      <c r="AY894" s="125" t="str">
        <f>IF('2. Enter scores'!AX898&lt;&gt;"",'2. Enter scores'!$B898-'2. Enter scores'!AX898,"")</f>
        <v/>
      </c>
      <c r="AZ894" s="125" t="str">
        <f>IF('2. Enter scores'!AY898&lt;&gt;"",'2. Enter scores'!$B898-'2. Enter scores'!AY898,"")</f>
        <v/>
      </c>
      <c r="BA894" s="125" t="str">
        <f>IF('2. Enter scores'!AZ898&lt;&gt;"",'2. Enter scores'!$B898-'2. Enter scores'!AZ898,"")</f>
        <v/>
      </c>
      <c r="BB894" s="125" t="str">
        <f>IF('2. Enter scores'!BA898&lt;&gt;"",'2. Enter scores'!$B898-'2. Enter scores'!BA898,"")</f>
        <v/>
      </c>
      <c r="BC894" s="125" t="str">
        <f>IF('2. Enter scores'!BB898&lt;&gt;"",'2. Enter scores'!$B898-'2. Enter scores'!BB898,"")</f>
        <v/>
      </c>
      <c r="BD894" s="125" t="str">
        <f>IF('2. Enter scores'!BC898&lt;&gt;"",'2. Enter scores'!$B898-'2. Enter scores'!BC898,"")</f>
        <v/>
      </c>
      <c r="BE894" s="125" t="str">
        <f>IF('2. Enter scores'!BD898&lt;&gt;"",'2. Enter scores'!$B898-'2. Enter scores'!BD898,"")</f>
        <v/>
      </c>
      <c r="BF894" s="125" t="str">
        <f>IF('2. Enter scores'!BE898&lt;&gt;"",'2. Enter scores'!$B898-'2. Enter scores'!BE898,"")</f>
        <v/>
      </c>
      <c r="BG894" s="125" t="str">
        <f>IF('2. Enter scores'!BF898&lt;&gt;"",'2. Enter scores'!$B898-'2. Enter scores'!BF898,"")</f>
        <v/>
      </c>
      <c r="BH894" s="125" t="str">
        <f>IF('2. Enter scores'!BG898&lt;&gt;"",'2. Enter scores'!$B898-'2. Enter scores'!BG898,"")</f>
        <v/>
      </c>
      <c r="BI894" s="125" t="str">
        <f>IF('2. Enter scores'!BH898&lt;&gt;"",'2. Enter scores'!$B898-'2. Enter scores'!BH898,"")</f>
        <v/>
      </c>
      <c r="BJ894" s="125" t="str">
        <f>IF('2. Enter scores'!BI898&lt;&gt;"",'2. Enter scores'!$B898-'2. Enter scores'!BI898,"")</f>
        <v/>
      </c>
      <c r="BK894" s="125" t="str">
        <f>IF('2. Enter scores'!BJ898&lt;&gt;"",'2. Enter scores'!$B898-'2. Enter scores'!BJ898,"")</f>
        <v/>
      </c>
      <c r="BL894" s="125" t="str">
        <f>IF('2. Enter scores'!BK898&lt;&gt;"",'2. Enter scores'!$B898-'2. Enter scores'!BK898,"")</f>
        <v/>
      </c>
      <c r="BM894" s="125" t="str">
        <f>IF('2. Enter scores'!BL898&lt;&gt;"",'2. Enter scores'!$B898-'2. Enter scores'!BL898,"")</f>
        <v/>
      </c>
      <c r="BN894" s="125" t="str">
        <f>IF('2. Enter scores'!BM898&lt;&gt;"",'2. Enter scores'!$B898-'2. Enter scores'!BM898,"")</f>
        <v/>
      </c>
      <c r="BO894" s="125" t="str">
        <f>IF('2. Enter scores'!BN898&lt;&gt;"",'2. Enter scores'!$B898-'2. Enter scores'!BN898,"")</f>
        <v/>
      </c>
      <c r="BP894" s="108">
        <v>1000</v>
      </c>
    </row>
    <row r="895" spans="2:68" x14ac:dyDescent="0.35">
      <c r="B895" s="125" t="str">
        <f>IF('2. Enter scores'!A899&lt;&gt;"",'2. Enter scores'!A899,"")</f>
        <v/>
      </c>
      <c r="H895" s="125" t="str">
        <f>IF('2. Enter scores'!G899&lt;&gt;"",'2. Enter scores'!$B899-'2. Enter scores'!G899,"")</f>
        <v/>
      </c>
      <c r="I895" s="125" t="str">
        <f>IF('2. Enter scores'!H899&lt;&gt;"",'2. Enter scores'!$B899-'2. Enter scores'!H899,"")</f>
        <v/>
      </c>
      <c r="J895" s="125" t="str">
        <f>IF('2. Enter scores'!I899&lt;&gt;"",'2. Enter scores'!$B899-'2. Enter scores'!I899,"")</f>
        <v/>
      </c>
      <c r="K895" s="125" t="str">
        <f>IF('2. Enter scores'!J899&lt;&gt;"",'2. Enter scores'!$B899-'2. Enter scores'!J899,"")</f>
        <v/>
      </c>
      <c r="L895" s="125" t="str">
        <f>IF('2. Enter scores'!K899&lt;&gt;"",'2. Enter scores'!$B899-'2. Enter scores'!K899,"")</f>
        <v/>
      </c>
      <c r="M895" s="125" t="str">
        <f>IF('2. Enter scores'!L899&lt;&gt;"",'2. Enter scores'!$B899-'2. Enter scores'!L899,"")</f>
        <v/>
      </c>
      <c r="N895" s="125" t="str">
        <f>IF('2. Enter scores'!M899&lt;&gt;"",'2. Enter scores'!$B899-'2. Enter scores'!M899,"")</f>
        <v/>
      </c>
      <c r="O895" s="125" t="str">
        <f>IF('2. Enter scores'!N899&lt;&gt;"",'2. Enter scores'!$B899-'2. Enter scores'!N899,"")</f>
        <v/>
      </c>
      <c r="P895" s="125" t="str">
        <f>IF('2. Enter scores'!O899&lt;&gt;"",'2. Enter scores'!$B899-'2. Enter scores'!O899,"")</f>
        <v/>
      </c>
      <c r="Q895" s="125" t="str">
        <f>IF('2. Enter scores'!P899&lt;&gt;"",'2. Enter scores'!$B899-'2. Enter scores'!P899,"")</f>
        <v/>
      </c>
      <c r="R895" s="125" t="str">
        <f>IF('2. Enter scores'!Q899&lt;&gt;"",'2. Enter scores'!$B899-'2. Enter scores'!Q899,"")</f>
        <v/>
      </c>
      <c r="S895" s="125" t="str">
        <f>IF('2. Enter scores'!R899&lt;&gt;"",'2. Enter scores'!$B899-'2. Enter scores'!R899,"")</f>
        <v/>
      </c>
      <c r="T895" s="125" t="str">
        <f>IF('2. Enter scores'!S899&lt;&gt;"",'2. Enter scores'!$B899-'2. Enter scores'!S899,"")</f>
        <v/>
      </c>
      <c r="U895" s="125" t="str">
        <f>IF('2. Enter scores'!T899&lt;&gt;"",'2. Enter scores'!$B899-'2. Enter scores'!T899,"")</f>
        <v/>
      </c>
      <c r="V895" s="125" t="str">
        <f>IF('2. Enter scores'!U899&lt;&gt;"",'2. Enter scores'!$B899-'2. Enter scores'!U899,"")</f>
        <v/>
      </c>
      <c r="W895" s="125" t="str">
        <f>IF('2. Enter scores'!V899&lt;&gt;"",'2. Enter scores'!$B899-'2. Enter scores'!V899,"")</f>
        <v/>
      </c>
      <c r="X895" s="125" t="str">
        <f>IF('2. Enter scores'!W899&lt;&gt;"",'2. Enter scores'!$B899-'2. Enter scores'!W899,"")</f>
        <v/>
      </c>
      <c r="Y895" s="125" t="str">
        <f>IF('2. Enter scores'!X899&lt;&gt;"",'2. Enter scores'!$B899-'2. Enter scores'!X899,"")</f>
        <v/>
      </c>
      <c r="Z895" s="125" t="str">
        <f>IF('2. Enter scores'!Y899&lt;&gt;"",'2. Enter scores'!$B899-'2. Enter scores'!Y899,"")</f>
        <v/>
      </c>
      <c r="AA895" s="125" t="str">
        <f>IF('2. Enter scores'!Z899&lt;&gt;"",'2. Enter scores'!$B899-'2. Enter scores'!Z899,"")</f>
        <v/>
      </c>
      <c r="AB895" s="125" t="str">
        <f>IF('2. Enter scores'!AA899&lt;&gt;"",'2. Enter scores'!$B899-'2. Enter scores'!AA899,"")</f>
        <v/>
      </c>
      <c r="AC895" s="125" t="str">
        <f>IF('2. Enter scores'!AB899&lt;&gt;"",'2. Enter scores'!$B899-'2. Enter scores'!AB899,"")</f>
        <v/>
      </c>
      <c r="AD895" s="125" t="str">
        <f>IF('2. Enter scores'!AC899&lt;&gt;"",'2. Enter scores'!$B899-'2. Enter scores'!AC899,"")</f>
        <v/>
      </c>
      <c r="AE895" s="125" t="str">
        <f>IF('2. Enter scores'!AD899&lt;&gt;"",'2. Enter scores'!$B899-'2. Enter scores'!AD899,"")</f>
        <v/>
      </c>
      <c r="AF895" s="125" t="str">
        <f>IF('2. Enter scores'!AE899&lt;&gt;"",'2. Enter scores'!$B899-'2. Enter scores'!AE899,"")</f>
        <v/>
      </c>
      <c r="AG895" s="125" t="str">
        <f>IF('2. Enter scores'!AF899&lt;&gt;"",'2. Enter scores'!$B899-'2. Enter scores'!AF899,"")</f>
        <v/>
      </c>
      <c r="AH895" s="125" t="str">
        <f>IF('2. Enter scores'!AG899&lt;&gt;"",'2. Enter scores'!$B899-'2. Enter scores'!AG899,"")</f>
        <v/>
      </c>
      <c r="AI895" s="125" t="str">
        <f>IF('2. Enter scores'!AH899&lt;&gt;"",'2. Enter scores'!$B899-'2. Enter scores'!AH899,"")</f>
        <v/>
      </c>
      <c r="AJ895" s="125" t="str">
        <f>IF('2. Enter scores'!AI899&lt;&gt;"",'2. Enter scores'!$B899-'2. Enter scores'!AI899,"")</f>
        <v/>
      </c>
      <c r="AK895" s="125" t="str">
        <f>IF('2. Enter scores'!AJ899&lt;&gt;"",'2. Enter scores'!$B899-'2. Enter scores'!AJ899,"")</f>
        <v/>
      </c>
      <c r="AL895" s="125" t="str">
        <f>IF('2. Enter scores'!AK899&lt;&gt;"",'2. Enter scores'!$B899-'2. Enter scores'!AK899,"")</f>
        <v/>
      </c>
      <c r="AM895" s="125" t="str">
        <f>IF('2. Enter scores'!AL899&lt;&gt;"",'2. Enter scores'!$B899-'2. Enter scores'!AL899,"")</f>
        <v/>
      </c>
      <c r="AN895" s="125" t="str">
        <f>IF('2. Enter scores'!AM899&lt;&gt;"",'2. Enter scores'!$B899-'2. Enter scores'!AM899,"")</f>
        <v/>
      </c>
      <c r="AO895" s="125" t="str">
        <f>IF('2. Enter scores'!AN899&lt;&gt;"",'2. Enter scores'!$B899-'2. Enter scores'!AN899,"")</f>
        <v/>
      </c>
      <c r="AP895" s="125" t="str">
        <f>IF('2. Enter scores'!AO899&lt;&gt;"",'2. Enter scores'!$B899-'2. Enter scores'!AO899,"")</f>
        <v/>
      </c>
      <c r="AQ895" s="125" t="str">
        <f>IF('2. Enter scores'!AP899&lt;&gt;"",'2. Enter scores'!$B899-'2. Enter scores'!AP899,"")</f>
        <v/>
      </c>
      <c r="AR895" s="125" t="str">
        <f>IF('2. Enter scores'!AQ899&lt;&gt;"",'2. Enter scores'!$B899-'2. Enter scores'!AQ899,"")</f>
        <v/>
      </c>
      <c r="AS895" s="125" t="str">
        <f>IF('2. Enter scores'!AR899&lt;&gt;"",'2. Enter scores'!$B899-'2. Enter scores'!AR899,"")</f>
        <v/>
      </c>
      <c r="AT895" s="125" t="str">
        <f>IF('2. Enter scores'!AS899&lt;&gt;"",'2. Enter scores'!$B899-'2. Enter scores'!AS899,"")</f>
        <v/>
      </c>
      <c r="AU895" s="125" t="str">
        <f>IF('2. Enter scores'!AT899&lt;&gt;"",'2. Enter scores'!$B899-'2. Enter scores'!AT899,"")</f>
        <v/>
      </c>
      <c r="AV895" s="125" t="str">
        <f>IF('2. Enter scores'!AU899&lt;&gt;"",'2. Enter scores'!$B899-'2. Enter scores'!AU899,"")</f>
        <v/>
      </c>
      <c r="AW895" s="125" t="str">
        <f>IF('2. Enter scores'!AV899&lt;&gt;"",'2. Enter scores'!$B899-'2. Enter scores'!AV899,"")</f>
        <v/>
      </c>
      <c r="AX895" s="125" t="str">
        <f>IF('2. Enter scores'!AW899&lt;&gt;"",'2. Enter scores'!$B899-'2. Enter scores'!AW899,"")</f>
        <v/>
      </c>
      <c r="AY895" s="125" t="str">
        <f>IF('2. Enter scores'!AX899&lt;&gt;"",'2. Enter scores'!$B899-'2. Enter scores'!AX899,"")</f>
        <v/>
      </c>
      <c r="AZ895" s="125" t="str">
        <f>IF('2. Enter scores'!AY899&lt;&gt;"",'2. Enter scores'!$B899-'2. Enter scores'!AY899,"")</f>
        <v/>
      </c>
      <c r="BA895" s="125" t="str">
        <f>IF('2. Enter scores'!AZ899&lt;&gt;"",'2. Enter scores'!$B899-'2. Enter scores'!AZ899,"")</f>
        <v/>
      </c>
      <c r="BB895" s="125" t="str">
        <f>IF('2. Enter scores'!BA899&lt;&gt;"",'2. Enter scores'!$B899-'2. Enter scores'!BA899,"")</f>
        <v/>
      </c>
      <c r="BC895" s="125" t="str">
        <f>IF('2. Enter scores'!BB899&lt;&gt;"",'2. Enter scores'!$B899-'2. Enter scores'!BB899,"")</f>
        <v/>
      </c>
      <c r="BD895" s="125" t="str">
        <f>IF('2. Enter scores'!BC899&lt;&gt;"",'2. Enter scores'!$B899-'2. Enter scores'!BC899,"")</f>
        <v/>
      </c>
      <c r="BE895" s="125" t="str">
        <f>IF('2. Enter scores'!BD899&lt;&gt;"",'2. Enter scores'!$B899-'2. Enter scores'!BD899,"")</f>
        <v/>
      </c>
      <c r="BF895" s="125" t="str">
        <f>IF('2. Enter scores'!BE899&lt;&gt;"",'2. Enter scores'!$B899-'2. Enter scores'!BE899,"")</f>
        <v/>
      </c>
      <c r="BG895" s="125" t="str">
        <f>IF('2. Enter scores'!BF899&lt;&gt;"",'2. Enter scores'!$B899-'2. Enter scores'!BF899,"")</f>
        <v/>
      </c>
      <c r="BH895" s="125" t="str">
        <f>IF('2. Enter scores'!BG899&lt;&gt;"",'2. Enter scores'!$B899-'2. Enter scores'!BG899,"")</f>
        <v/>
      </c>
      <c r="BI895" s="125" t="str">
        <f>IF('2. Enter scores'!BH899&lt;&gt;"",'2. Enter scores'!$B899-'2. Enter scores'!BH899,"")</f>
        <v/>
      </c>
      <c r="BJ895" s="125" t="str">
        <f>IF('2. Enter scores'!BI899&lt;&gt;"",'2. Enter scores'!$B899-'2. Enter scores'!BI899,"")</f>
        <v/>
      </c>
      <c r="BK895" s="125" t="str">
        <f>IF('2. Enter scores'!BJ899&lt;&gt;"",'2. Enter scores'!$B899-'2. Enter scores'!BJ899,"")</f>
        <v/>
      </c>
      <c r="BL895" s="125" t="str">
        <f>IF('2. Enter scores'!BK899&lt;&gt;"",'2. Enter scores'!$B899-'2. Enter scores'!BK899,"")</f>
        <v/>
      </c>
      <c r="BM895" s="125" t="str">
        <f>IF('2. Enter scores'!BL899&lt;&gt;"",'2. Enter scores'!$B899-'2. Enter scores'!BL899,"")</f>
        <v/>
      </c>
      <c r="BN895" s="125" t="str">
        <f>IF('2. Enter scores'!BM899&lt;&gt;"",'2. Enter scores'!$B899-'2. Enter scores'!BM899,"")</f>
        <v/>
      </c>
      <c r="BO895" s="125" t="str">
        <f>IF('2. Enter scores'!BN899&lt;&gt;"",'2. Enter scores'!$B899-'2. Enter scores'!BN899,"")</f>
        <v/>
      </c>
      <c r="BP895" s="108">
        <v>1000</v>
      </c>
    </row>
    <row r="896" spans="2:68" x14ac:dyDescent="0.35">
      <c r="B896" s="125" t="str">
        <f>IF('2. Enter scores'!A900&lt;&gt;"",'2. Enter scores'!A900,"")</f>
        <v/>
      </c>
      <c r="H896" s="125" t="str">
        <f>IF('2. Enter scores'!G900&lt;&gt;"",'2. Enter scores'!$B900-'2. Enter scores'!G900,"")</f>
        <v/>
      </c>
      <c r="I896" s="125" t="str">
        <f>IF('2. Enter scores'!H900&lt;&gt;"",'2. Enter scores'!$B900-'2. Enter scores'!H900,"")</f>
        <v/>
      </c>
      <c r="J896" s="125" t="str">
        <f>IF('2. Enter scores'!I900&lt;&gt;"",'2. Enter scores'!$B900-'2. Enter scores'!I900,"")</f>
        <v/>
      </c>
      <c r="K896" s="125" t="str">
        <f>IF('2. Enter scores'!J900&lt;&gt;"",'2. Enter scores'!$B900-'2. Enter scores'!J900,"")</f>
        <v/>
      </c>
      <c r="L896" s="125" t="str">
        <f>IF('2. Enter scores'!K900&lt;&gt;"",'2. Enter scores'!$B900-'2. Enter scores'!K900,"")</f>
        <v/>
      </c>
      <c r="M896" s="125" t="str">
        <f>IF('2. Enter scores'!L900&lt;&gt;"",'2. Enter scores'!$B900-'2. Enter scores'!L900,"")</f>
        <v/>
      </c>
      <c r="N896" s="125" t="str">
        <f>IF('2. Enter scores'!M900&lt;&gt;"",'2. Enter scores'!$B900-'2. Enter scores'!M900,"")</f>
        <v/>
      </c>
      <c r="O896" s="125" t="str">
        <f>IF('2. Enter scores'!N900&lt;&gt;"",'2. Enter scores'!$B900-'2. Enter scores'!N900,"")</f>
        <v/>
      </c>
      <c r="P896" s="125" t="str">
        <f>IF('2. Enter scores'!O900&lt;&gt;"",'2. Enter scores'!$B900-'2. Enter scores'!O900,"")</f>
        <v/>
      </c>
      <c r="Q896" s="125" t="str">
        <f>IF('2. Enter scores'!P900&lt;&gt;"",'2. Enter scores'!$B900-'2. Enter scores'!P900,"")</f>
        <v/>
      </c>
      <c r="R896" s="125" t="str">
        <f>IF('2. Enter scores'!Q900&lt;&gt;"",'2. Enter scores'!$B900-'2. Enter scores'!Q900,"")</f>
        <v/>
      </c>
      <c r="S896" s="125" t="str">
        <f>IF('2. Enter scores'!R900&lt;&gt;"",'2. Enter scores'!$B900-'2. Enter scores'!R900,"")</f>
        <v/>
      </c>
      <c r="T896" s="125" t="str">
        <f>IF('2. Enter scores'!S900&lt;&gt;"",'2. Enter scores'!$B900-'2. Enter scores'!S900,"")</f>
        <v/>
      </c>
      <c r="U896" s="125" t="str">
        <f>IF('2. Enter scores'!T900&lt;&gt;"",'2. Enter scores'!$B900-'2. Enter scores'!T900,"")</f>
        <v/>
      </c>
      <c r="V896" s="125" t="str">
        <f>IF('2. Enter scores'!U900&lt;&gt;"",'2. Enter scores'!$B900-'2. Enter scores'!U900,"")</f>
        <v/>
      </c>
      <c r="W896" s="125" t="str">
        <f>IF('2. Enter scores'!V900&lt;&gt;"",'2. Enter scores'!$B900-'2. Enter scores'!V900,"")</f>
        <v/>
      </c>
      <c r="X896" s="125" t="str">
        <f>IF('2. Enter scores'!W900&lt;&gt;"",'2. Enter scores'!$B900-'2. Enter scores'!W900,"")</f>
        <v/>
      </c>
      <c r="Y896" s="125" t="str">
        <f>IF('2. Enter scores'!X900&lt;&gt;"",'2. Enter scores'!$B900-'2. Enter scores'!X900,"")</f>
        <v/>
      </c>
      <c r="Z896" s="125" t="str">
        <f>IF('2. Enter scores'!Y900&lt;&gt;"",'2. Enter scores'!$B900-'2. Enter scores'!Y900,"")</f>
        <v/>
      </c>
      <c r="AA896" s="125" t="str">
        <f>IF('2. Enter scores'!Z900&lt;&gt;"",'2. Enter scores'!$B900-'2. Enter scores'!Z900,"")</f>
        <v/>
      </c>
      <c r="AB896" s="125" t="str">
        <f>IF('2. Enter scores'!AA900&lt;&gt;"",'2. Enter scores'!$B900-'2. Enter scores'!AA900,"")</f>
        <v/>
      </c>
      <c r="AC896" s="125" t="str">
        <f>IF('2. Enter scores'!AB900&lt;&gt;"",'2. Enter scores'!$B900-'2. Enter scores'!AB900,"")</f>
        <v/>
      </c>
      <c r="AD896" s="125" t="str">
        <f>IF('2. Enter scores'!AC900&lt;&gt;"",'2. Enter scores'!$B900-'2. Enter scores'!AC900,"")</f>
        <v/>
      </c>
      <c r="AE896" s="125" t="str">
        <f>IF('2. Enter scores'!AD900&lt;&gt;"",'2. Enter scores'!$B900-'2. Enter scores'!AD900,"")</f>
        <v/>
      </c>
      <c r="AF896" s="125" t="str">
        <f>IF('2. Enter scores'!AE900&lt;&gt;"",'2. Enter scores'!$B900-'2. Enter scores'!AE900,"")</f>
        <v/>
      </c>
      <c r="AG896" s="125" t="str">
        <f>IF('2. Enter scores'!AF900&lt;&gt;"",'2. Enter scores'!$B900-'2. Enter scores'!AF900,"")</f>
        <v/>
      </c>
      <c r="AH896" s="125" t="str">
        <f>IF('2. Enter scores'!AG900&lt;&gt;"",'2. Enter scores'!$B900-'2. Enter scores'!AG900,"")</f>
        <v/>
      </c>
      <c r="AI896" s="125" t="str">
        <f>IF('2. Enter scores'!AH900&lt;&gt;"",'2. Enter scores'!$B900-'2. Enter scores'!AH900,"")</f>
        <v/>
      </c>
      <c r="AJ896" s="125" t="str">
        <f>IF('2. Enter scores'!AI900&lt;&gt;"",'2. Enter scores'!$B900-'2. Enter scores'!AI900,"")</f>
        <v/>
      </c>
      <c r="AK896" s="125" t="str">
        <f>IF('2. Enter scores'!AJ900&lt;&gt;"",'2. Enter scores'!$B900-'2. Enter scores'!AJ900,"")</f>
        <v/>
      </c>
      <c r="AL896" s="125" t="str">
        <f>IF('2. Enter scores'!AK900&lt;&gt;"",'2. Enter scores'!$B900-'2. Enter scores'!AK900,"")</f>
        <v/>
      </c>
      <c r="AM896" s="125" t="str">
        <f>IF('2. Enter scores'!AL900&lt;&gt;"",'2. Enter scores'!$B900-'2. Enter scores'!AL900,"")</f>
        <v/>
      </c>
      <c r="AN896" s="125" t="str">
        <f>IF('2. Enter scores'!AM900&lt;&gt;"",'2. Enter scores'!$B900-'2. Enter scores'!AM900,"")</f>
        <v/>
      </c>
      <c r="AO896" s="125" t="str">
        <f>IF('2. Enter scores'!AN900&lt;&gt;"",'2. Enter scores'!$B900-'2. Enter scores'!AN900,"")</f>
        <v/>
      </c>
      <c r="AP896" s="125" t="str">
        <f>IF('2. Enter scores'!AO900&lt;&gt;"",'2. Enter scores'!$B900-'2. Enter scores'!AO900,"")</f>
        <v/>
      </c>
      <c r="AQ896" s="125" t="str">
        <f>IF('2. Enter scores'!AP900&lt;&gt;"",'2. Enter scores'!$B900-'2. Enter scores'!AP900,"")</f>
        <v/>
      </c>
      <c r="AR896" s="125" t="str">
        <f>IF('2. Enter scores'!AQ900&lt;&gt;"",'2. Enter scores'!$B900-'2. Enter scores'!AQ900,"")</f>
        <v/>
      </c>
      <c r="AS896" s="125" t="str">
        <f>IF('2. Enter scores'!AR900&lt;&gt;"",'2. Enter scores'!$B900-'2. Enter scores'!AR900,"")</f>
        <v/>
      </c>
      <c r="AT896" s="125" t="str">
        <f>IF('2. Enter scores'!AS900&lt;&gt;"",'2. Enter scores'!$B900-'2. Enter scores'!AS900,"")</f>
        <v/>
      </c>
      <c r="AU896" s="125" t="str">
        <f>IF('2. Enter scores'!AT900&lt;&gt;"",'2. Enter scores'!$B900-'2. Enter scores'!AT900,"")</f>
        <v/>
      </c>
      <c r="AV896" s="125" t="str">
        <f>IF('2. Enter scores'!AU900&lt;&gt;"",'2. Enter scores'!$B900-'2. Enter scores'!AU900,"")</f>
        <v/>
      </c>
      <c r="AW896" s="125" t="str">
        <f>IF('2. Enter scores'!AV900&lt;&gt;"",'2. Enter scores'!$B900-'2. Enter scores'!AV900,"")</f>
        <v/>
      </c>
      <c r="AX896" s="125" t="str">
        <f>IF('2. Enter scores'!AW900&lt;&gt;"",'2. Enter scores'!$B900-'2. Enter scores'!AW900,"")</f>
        <v/>
      </c>
      <c r="AY896" s="125" t="str">
        <f>IF('2. Enter scores'!AX900&lt;&gt;"",'2. Enter scores'!$B900-'2. Enter scores'!AX900,"")</f>
        <v/>
      </c>
      <c r="AZ896" s="125" t="str">
        <f>IF('2. Enter scores'!AY900&lt;&gt;"",'2. Enter scores'!$B900-'2. Enter scores'!AY900,"")</f>
        <v/>
      </c>
      <c r="BA896" s="125" t="str">
        <f>IF('2. Enter scores'!AZ900&lt;&gt;"",'2. Enter scores'!$B900-'2. Enter scores'!AZ900,"")</f>
        <v/>
      </c>
      <c r="BB896" s="125" t="str">
        <f>IF('2. Enter scores'!BA900&lt;&gt;"",'2. Enter scores'!$B900-'2. Enter scores'!BA900,"")</f>
        <v/>
      </c>
      <c r="BC896" s="125" t="str">
        <f>IF('2. Enter scores'!BB900&lt;&gt;"",'2. Enter scores'!$B900-'2. Enter scores'!BB900,"")</f>
        <v/>
      </c>
      <c r="BD896" s="125" t="str">
        <f>IF('2. Enter scores'!BC900&lt;&gt;"",'2. Enter scores'!$B900-'2. Enter scores'!BC900,"")</f>
        <v/>
      </c>
      <c r="BE896" s="125" t="str">
        <f>IF('2. Enter scores'!BD900&lt;&gt;"",'2. Enter scores'!$B900-'2. Enter scores'!BD900,"")</f>
        <v/>
      </c>
      <c r="BF896" s="125" t="str">
        <f>IF('2. Enter scores'!BE900&lt;&gt;"",'2. Enter scores'!$B900-'2. Enter scores'!BE900,"")</f>
        <v/>
      </c>
      <c r="BG896" s="125" t="str">
        <f>IF('2. Enter scores'!BF900&lt;&gt;"",'2. Enter scores'!$B900-'2. Enter scores'!BF900,"")</f>
        <v/>
      </c>
      <c r="BH896" s="125" t="str">
        <f>IF('2. Enter scores'!BG900&lt;&gt;"",'2. Enter scores'!$B900-'2. Enter scores'!BG900,"")</f>
        <v/>
      </c>
      <c r="BI896" s="125" t="str">
        <f>IF('2. Enter scores'!BH900&lt;&gt;"",'2. Enter scores'!$B900-'2. Enter scores'!BH900,"")</f>
        <v/>
      </c>
      <c r="BJ896" s="125" t="str">
        <f>IF('2. Enter scores'!BI900&lt;&gt;"",'2. Enter scores'!$B900-'2. Enter scores'!BI900,"")</f>
        <v/>
      </c>
      <c r="BK896" s="125" t="str">
        <f>IF('2. Enter scores'!BJ900&lt;&gt;"",'2. Enter scores'!$B900-'2. Enter scores'!BJ900,"")</f>
        <v/>
      </c>
      <c r="BL896" s="125" t="str">
        <f>IF('2. Enter scores'!BK900&lt;&gt;"",'2. Enter scores'!$B900-'2. Enter scores'!BK900,"")</f>
        <v/>
      </c>
      <c r="BM896" s="125" t="str">
        <f>IF('2. Enter scores'!BL900&lt;&gt;"",'2. Enter scores'!$B900-'2. Enter scores'!BL900,"")</f>
        <v/>
      </c>
      <c r="BN896" s="125" t="str">
        <f>IF('2. Enter scores'!BM900&lt;&gt;"",'2. Enter scores'!$B900-'2. Enter scores'!BM900,"")</f>
        <v/>
      </c>
      <c r="BO896" s="125" t="str">
        <f>IF('2. Enter scores'!BN900&lt;&gt;"",'2. Enter scores'!$B900-'2. Enter scores'!BN900,"")</f>
        <v/>
      </c>
      <c r="BP896" s="108">
        <v>1000</v>
      </c>
    </row>
    <row r="897" spans="2:68" x14ac:dyDescent="0.35">
      <c r="B897" s="125" t="str">
        <f>IF('2. Enter scores'!A901&lt;&gt;"",'2. Enter scores'!A901,"")</f>
        <v/>
      </c>
      <c r="H897" s="125" t="str">
        <f>IF('2. Enter scores'!G901&lt;&gt;"",'2. Enter scores'!$B901-'2. Enter scores'!G901,"")</f>
        <v/>
      </c>
      <c r="I897" s="125" t="str">
        <f>IF('2. Enter scores'!H901&lt;&gt;"",'2. Enter scores'!$B901-'2. Enter scores'!H901,"")</f>
        <v/>
      </c>
      <c r="J897" s="125" t="str">
        <f>IF('2. Enter scores'!I901&lt;&gt;"",'2. Enter scores'!$B901-'2. Enter scores'!I901,"")</f>
        <v/>
      </c>
      <c r="K897" s="125" t="str">
        <f>IF('2. Enter scores'!J901&lt;&gt;"",'2. Enter scores'!$B901-'2. Enter scores'!J901,"")</f>
        <v/>
      </c>
      <c r="L897" s="125" t="str">
        <f>IF('2. Enter scores'!K901&lt;&gt;"",'2. Enter scores'!$B901-'2. Enter scores'!K901,"")</f>
        <v/>
      </c>
      <c r="M897" s="125" t="str">
        <f>IF('2. Enter scores'!L901&lt;&gt;"",'2. Enter scores'!$B901-'2. Enter scores'!L901,"")</f>
        <v/>
      </c>
      <c r="N897" s="125" t="str">
        <f>IF('2. Enter scores'!M901&lt;&gt;"",'2. Enter scores'!$B901-'2. Enter scores'!M901,"")</f>
        <v/>
      </c>
      <c r="O897" s="125" t="str">
        <f>IF('2. Enter scores'!N901&lt;&gt;"",'2. Enter scores'!$B901-'2. Enter scores'!N901,"")</f>
        <v/>
      </c>
      <c r="P897" s="125" t="str">
        <f>IF('2. Enter scores'!O901&lt;&gt;"",'2. Enter scores'!$B901-'2. Enter scores'!O901,"")</f>
        <v/>
      </c>
      <c r="Q897" s="125" t="str">
        <f>IF('2. Enter scores'!P901&lt;&gt;"",'2. Enter scores'!$B901-'2. Enter scores'!P901,"")</f>
        <v/>
      </c>
      <c r="R897" s="125" t="str">
        <f>IF('2. Enter scores'!Q901&lt;&gt;"",'2. Enter scores'!$B901-'2. Enter scores'!Q901,"")</f>
        <v/>
      </c>
      <c r="S897" s="125" t="str">
        <f>IF('2. Enter scores'!R901&lt;&gt;"",'2. Enter scores'!$B901-'2. Enter scores'!R901,"")</f>
        <v/>
      </c>
      <c r="T897" s="125" t="str">
        <f>IF('2. Enter scores'!S901&lt;&gt;"",'2. Enter scores'!$B901-'2. Enter scores'!S901,"")</f>
        <v/>
      </c>
      <c r="U897" s="125" t="str">
        <f>IF('2. Enter scores'!T901&lt;&gt;"",'2. Enter scores'!$B901-'2. Enter scores'!T901,"")</f>
        <v/>
      </c>
      <c r="V897" s="125" t="str">
        <f>IF('2. Enter scores'!U901&lt;&gt;"",'2. Enter scores'!$B901-'2. Enter scores'!U901,"")</f>
        <v/>
      </c>
      <c r="W897" s="125" t="str">
        <f>IF('2. Enter scores'!V901&lt;&gt;"",'2. Enter scores'!$B901-'2. Enter scores'!V901,"")</f>
        <v/>
      </c>
      <c r="X897" s="125" t="str">
        <f>IF('2. Enter scores'!W901&lt;&gt;"",'2. Enter scores'!$B901-'2. Enter scores'!W901,"")</f>
        <v/>
      </c>
      <c r="Y897" s="125" t="str">
        <f>IF('2. Enter scores'!X901&lt;&gt;"",'2. Enter scores'!$B901-'2. Enter scores'!X901,"")</f>
        <v/>
      </c>
      <c r="Z897" s="125" t="str">
        <f>IF('2. Enter scores'!Y901&lt;&gt;"",'2. Enter scores'!$B901-'2. Enter scores'!Y901,"")</f>
        <v/>
      </c>
      <c r="AA897" s="125" t="str">
        <f>IF('2. Enter scores'!Z901&lt;&gt;"",'2. Enter scores'!$B901-'2. Enter scores'!Z901,"")</f>
        <v/>
      </c>
      <c r="AB897" s="125" t="str">
        <f>IF('2. Enter scores'!AA901&lt;&gt;"",'2. Enter scores'!$B901-'2. Enter scores'!AA901,"")</f>
        <v/>
      </c>
      <c r="AC897" s="125" t="str">
        <f>IF('2. Enter scores'!AB901&lt;&gt;"",'2. Enter scores'!$B901-'2. Enter scores'!AB901,"")</f>
        <v/>
      </c>
      <c r="AD897" s="125" t="str">
        <f>IF('2. Enter scores'!AC901&lt;&gt;"",'2. Enter scores'!$B901-'2. Enter scores'!AC901,"")</f>
        <v/>
      </c>
      <c r="AE897" s="125" t="str">
        <f>IF('2. Enter scores'!AD901&lt;&gt;"",'2. Enter scores'!$B901-'2. Enter scores'!AD901,"")</f>
        <v/>
      </c>
      <c r="AF897" s="125" t="str">
        <f>IF('2. Enter scores'!AE901&lt;&gt;"",'2. Enter scores'!$B901-'2. Enter scores'!AE901,"")</f>
        <v/>
      </c>
      <c r="AG897" s="125" t="str">
        <f>IF('2. Enter scores'!AF901&lt;&gt;"",'2. Enter scores'!$B901-'2. Enter scores'!AF901,"")</f>
        <v/>
      </c>
      <c r="AH897" s="125" t="str">
        <f>IF('2. Enter scores'!AG901&lt;&gt;"",'2. Enter scores'!$B901-'2. Enter scores'!AG901,"")</f>
        <v/>
      </c>
      <c r="AI897" s="125" t="str">
        <f>IF('2. Enter scores'!AH901&lt;&gt;"",'2. Enter scores'!$B901-'2. Enter scores'!AH901,"")</f>
        <v/>
      </c>
      <c r="AJ897" s="125" t="str">
        <f>IF('2. Enter scores'!AI901&lt;&gt;"",'2. Enter scores'!$B901-'2. Enter scores'!AI901,"")</f>
        <v/>
      </c>
      <c r="AK897" s="125" t="str">
        <f>IF('2. Enter scores'!AJ901&lt;&gt;"",'2. Enter scores'!$B901-'2. Enter scores'!AJ901,"")</f>
        <v/>
      </c>
      <c r="AL897" s="125" t="str">
        <f>IF('2. Enter scores'!AK901&lt;&gt;"",'2. Enter scores'!$B901-'2. Enter scores'!AK901,"")</f>
        <v/>
      </c>
      <c r="AM897" s="125" t="str">
        <f>IF('2. Enter scores'!AL901&lt;&gt;"",'2. Enter scores'!$B901-'2. Enter scores'!AL901,"")</f>
        <v/>
      </c>
      <c r="AN897" s="125" t="str">
        <f>IF('2. Enter scores'!AM901&lt;&gt;"",'2. Enter scores'!$B901-'2. Enter scores'!AM901,"")</f>
        <v/>
      </c>
      <c r="AO897" s="125" t="str">
        <f>IF('2. Enter scores'!AN901&lt;&gt;"",'2. Enter scores'!$B901-'2. Enter scores'!AN901,"")</f>
        <v/>
      </c>
      <c r="AP897" s="125" t="str">
        <f>IF('2. Enter scores'!AO901&lt;&gt;"",'2. Enter scores'!$B901-'2. Enter scores'!AO901,"")</f>
        <v/>
      </c>
      <c r="AQ897" s="125" t="str">
        <f>IF('2. Enter scores'!AP901&lt;&gt;"",'2. Enter scores'!$B901-'2. Enter scores'!AP901,"")</f>
        <v/>
      </c>
      <c r="AR897" s="125" t="str">
        <f>IF('2. Enter scores'!AQ901&lt;&gt;"",'2. Enter scores'!$B901-'2. Enter scores'!AQ901,"")</f>
        <v/>
      </c>
      <c r="AS897" s="125" t="str">
        <f>IF('2. Enter scores'!AR901&lt;&gt;"",'2. Enter scores'!$B901-'2. Enter scores'!AR901,"")</f>
        <v/>
      </c>
      <c r="AT897" s="125" t="str">
        <f>IF('2. Enter scores'!AS901&lt;&gt;"",'2. Enter scores'!$B901-'2. Enter scores'!AS901,"")</f>
        <v/>
      </c>
      <c r="AU897" s="125" t="str">
        <f>IF('2. Enter scores'!AT901&lt;&gt;"",'2. Enter scores'!$B901-'2. Enter scores'!AT901,"")</f>
        <v/>
      </c>
      <c r="AV897" s="125" t="str">
        <f>IF('2. Enter scores'!AU901&lt;&gt;"",'2. Enter scores'!$B901-'2. Enter scores'!AU901,"")</f>
        <v/>
      </c>
      <c r="AW897" s="125" t="str">
        <f>IF('2. Enter scores'!AV901&lt;&gt;"",'2. Enter scores'!$B901-'2. Enter scores'!AV901,"")</f>
        <v/>
      </c>
      <c r="AX897" s="125" t="str">
        <f>IF('2. Enter scores'!AW901&lt;&gt;"",'2. Enter scores'!$B901-'2. Enter scores'!AW901,"")</f>
        <v/>
      </c>
      <c r="AY897" s="125" t="str">
        <f>IF('2. Enter scores'!AX901&lt;&gt;"",'2. Enter scores'!$B901-'2. Enter scores'!AX901,"")</f>
        <v/>
      </c>
      <c r="AZ897" s="125" t="str">
        <f>IF('2. Enter scores'!AY901&lt;&gt;"",'2. Enter scores'!$B901-'2. Enter scores'!AY901,"")</f>
        <v/>
      </c>
      <c r="BA897" s="125" t="str">
        <f>IF('2. Enter scores'!AZ901&lt;&gt;"",'2. Enter scores'!$B901-'2. Enter scores'!AZ901,"")</f>
        <v/>
      </c>
      <c r="BB897" s="125" t="str">
        <f>IF('2. Enter scores'!BA901&lt;&gt;"",'2. Enter scores'!$B901-'2. Enter scores'!BA901,"")</f>
        <v/>
      </c>
      <c r="BC897" s="125" t="str">
        <f>IF('2. Enter scores'!BB901&lt;&gt;"",'2. Enter scores'!$B901-'2. Enter scores'!BB901,"")</f>
        <v/>
      </c>
      <c r="BD897" s="125" t="str">
        <f>IF('2. Enter scores'!BC901&lt;&gt;"",'2. Enter scores'!$B901-'2. Enter scores'!BC901,"")</f>
        <v/>
      </c>
      <c r="BE897" s="125" t="str">
        <f>IF('2. Enter scores'!BD901&lt;&gt;"",'2. Enter scores'!$B901-'2. Enter scores'!BD901,"")</f>
        <v/>
      </c>
      <c r="BF897" s="125" t="str">
        <f>IF('2. Enter scores'!BE901&lt;&gt;"",'2. Enter scores'!$B901-'2. Enter scores'!BE901,"")</f>
        <v/>
      </c>
      <c r="BG897" s="125" t="str">
        <f>IF('2. Enter scores'!BF901&lt;&gt;"",'2. Enter scores'!$B901-'2. Enter scores'!BF901,"")</f>
        <v/>
      </c>
      <c r="BH897" s="125" t="str">
        <f>IF('2. Enter scores'!BG901&lt;&gt;"",'2. Enter scores'!$B901-'2. Enter scores'!BG901,"")</f>
        <v/>
      </c>
      <c r="BI897" s="125" t="str">
        <f>IF('2. Enter scores'!BH901&lt;&gt;"",'2. Enter scores'!$B901-'2. Enter scores'!BH901,"")</f>
        <v/>
      </c>
      <c r="BJ897" s="125" t="str">
        <f>IF('2. Enter scores'!BI901&lt;&gt;"",'2. Enter scores'!$B901-'2. Enter scores'!BI901,"")</f>
        <v/>
      </c>
      <c r="BK897" s="125" t="str">
        <f>IF('2. Enter scores'!BJ901&lt;&gt;"",'2. Enter scores'!$B901-'2. Enter scores'!BJ901,"")</f>
        <v/>
      </c>
      <c r="BL897" s="125" t="str">
        <f>IF('2. Enter scores'!BK901&lt;&gt;"",'2. Enter scores'!$B901-'2. Enter scores'!BK901,"")</f>
        <v/>
      </c>
      <c r="BM897" s="125" t="str">
        <f>IF('2. Enter scores'!BL901&lt;&gt;"",'2. Enter scores'!$B901-'2. Enter scores'!BL901,"")</f>
        <v/>
      </c>
      <c r="BN897" s="125" t="str">
        <f>IF('2. Enter scores'!BM901&lt;&gt;"",'2. Enter scores'!$B901-'2. Enter scores'!BM901,"")</f>
        <v/>
      </c>
      <c r="BO897" s="125" t="str">
        <f>IF('2. Enter scores'!BN901&lt;&gt;"",'2. Enter scores'!$B901-'2. Enter scores'!BN901,"")</f>
        <v/>
      </c>
      <c r="BP897" s="108">
        <v>1000</v>
      </c>
    </row>
    <row r="898" spans="2:68" x14ac:dyDescent="0.35">
      <c r="B898" s="125" t="str">
        <f>IF('2. Enter scores'!A902&lt;&gt;"",'2. Enter scores'!A902,"")</f>
        <v/>
      </c>
      <c r="H898" s="125" t="str">
        <f>IF('2. Enter scores'!G902&lt;&gt;"",'2. Enter scores'!$B902-'2. Enter scores'!G902,"")</f>
        <v/>
      </c>
      <c r="I898" s="125" t="str">
        <f>IF('2. Enter scores'!H902&lt;&gt;"",'2. Enter scores'!$B902-'2. Enter scores'!H902,"")</f>
        <v/>
      </c>
      <c r="J898" s="125" t="str">
        <f>IF('2. Enter scores'!I902&lt;&gt;"",'2. Enter scores'!$B902-'2. Enter scores'!I902,"")</f>
        <v/>
      </c>
      <c r="K898" s="125" t="str">
        <f>IF('2. Enter scores'!J902&lt;&gt;"",'2. Enter scores'!$B902-'2. Enter scores'!J902,"")</f>
        <v/>
      </c>
      <c r="L898" s="125" t="str">
        <f>IF('2. Enter scores'!K902&lt;&gt;"",'2. Enter scores'!$B902-'2. Enter scores'!K902,"")</f>
        <v/>
      </c>
      <c r="M898" s="125" t="str">
        <f>IF('2. Enter scores'!L902&lt;&gt;"",'2. Enter scores'!$B902-'2. Enter scores'!L902,"")</f>
        <v/>
      </c>
      <c r="N898" s="125" t="str">
        <f>IF('2. Enter scores'!M902&lt;&gt;"",'2. Enter scores'!$B902-'2. Enter scores'!M902,"")</f>
        <v/>
      </c>
      <c r="O898" s="125" t="str">
        <f>IF('2. Enter scores'!N902&lt;&gt;"",'2. Enter scores'!$B902-'2. Enter scores'!N902,"")</f>
        <v/>
      </c>
      <c r="P898" s="125" t="str">
        <f>IF('2. Enter scores'!O902&lt;&gt;"",'2. Enter scores'!$B902-'2. Enter scores'!O902,"")</f>
        <v/>
      </c>
      <c r="Q898" s="125" t="str">
        <f>IF('2. Enter scores'!P902&lt;&gt;"",'2. Enter scores'!$B902-'2. Enter scores'!P902,"")</f>
        <v/>
      </c>
      <c r="R898" s="125" t="str">
        <f>IF('2. Enter scores'!Q902&lt;&gt;"",'2. Enter scores'!$B902-'2. Enter scores'!Q902,"")</f>
        <v/>
      </c>
      <c r="S898" s="125" t="str">
        <f>IF('2. Enter scores'!R902&lt;&gt;"",'2. Enter scores'!$B902-'2. Enter scores'!R902,"")</f>
        <v/>
      </c>
      <c r="T898" s="125" t="str">
        <f>IF('2. Enter scores'!S902&lt;&gt;"",'2. Enter scores'!$B902-'2. Enter scores'!S902,"")</f>
        <v/>
      </c>
      <c r="U898" s="125" t="str">
        <f>IF('2. Enter scores'!T902&lt;&gt;"",'2. Enter scores'!$B902-'2. Enter scores'!T902,"")</f>
        <v/>
      </c>
      <c r="V898" s="125" t="str">
        <f>IF('2. Enter scores'!U902&lt;&gt;"",'2. Enter scores'!$B902-'2. Enter scores'!U902,"")</f>
        <v/>
      </c>
      <c r="W898" s="125" t="str">
        <f>IF('2. Enter scores'!V902&lt;&gt;"",'2. Enter scores'!$B902-'2. Enter scores'!V902,"")</f>
        <v/>
      </c>
      <c r="X898" s="125" t="str">
        <f>IF('2. Enter scores'!W902&lt;&gt;"",'2. Enter scores'!$B902-'2. Enter scores'!W902,"")</f>
        <v/>
      </c>
      <c r="Y898" s="125" t="str">
        <f>IF('2. Enter scores'!X902&lt;&gt;"",'2. Enter scores'!$B902-'2. Enter scores'!X902,"")</f>
        <v/>
      </c>
      <c r="Z898" s="125" t="str">
        <f>IF('2. Enter scores'!Y902&lt;&gt;"",'2. Enter scores'!$B902-'2. Enter scores'!Y902,"")</f>
        <v/>
      </c>
      <c r="AA898" s="125" t="str">
        <f>IF('2. Enter scores'!Z902&lt;&gt;"",'2. Enter scores'!$B902-'2. Enter scores'!Z902,"")</f>
        <v/>
      </c>
      <c r="AB898" s="125" t="str">
        <f>IF('2. Enter scores'!AA902&lt;&gt;"",'2. Enter scores'!$B902-'2. Enter scores'!AA902,"")</f>
        <v/>
      </c>
      <c r="AC898" s="125" t="str">
        <f>IF('2. Enter scores'!AB902&lt;&gt;"",'2. Enter scores'!$B902-'2. Enter scores'!AB902,"")</f>
        <v/>
      </c>
      <c r="AD898" s="125" t="str">
        <f>IF('2. Enter scores'!AC902&lt;&gt;"",'2. Enter scores'!$B902-'2. Enter scores'!AC902,"")</f>
        <v/>
      </c>
      <c r="AE898" s="125" t="str">
        <f>IF('2. Enter scores'!AD902&lt;&gt;"",'2. Enter scores'!$B902-'2. Enter scores'!AD902,"")</f>
        <v/>
      </c>
      <c r="AF898" s="125" t="str">
        <f>IF('2. Enter scores'!AE902&lt;&gt;"",'2. Enter scores'!$B902-'2. Enter scores'!AE902,"")</f>
        <v/>
      </c>
      <c r="AG898" s="125" t="str">
        <f>IF('2. Enter scores'!AF902&lt;&gt;"",'2. Enter scores'!$B902-'2. Enter scores'!AF902,"")</f>
        <v/>
      </c>
      <c r="AH898" s="125" t="str">
        <f>IF('2. Enter scores'!AG902&lt;&gt;"",'2. Enter scores'!$B902-'2. Enter scores'!AG902,"")</f>
        <v/>
      </c>
      <c r="AI898" s="125" t="str">
        <f>IF('2. Enter scores'!AH902&lt;&gt;"",'2. Enter scores'!$B902-'2. Enter scores'!AH902,"")</f>
        <v/>
      </c>
      <c r="AJ898" s="125" t="str">
        <f>IF('2. Enter scores'!AI902&lt;&gt;"",'2. Enter scores'!$B902-'2. Enter scores'!AI902,"")</f>
        <v/>
      </c>
      <c r="AK898" s="125" t="str">
        <f>IF('2. Enter scores'!AJ902&lt;&gt;"",'2. Enter scores'!$B902-'2. Enter scores'!AJ902,"")</f>
        <v/>
      </c>
      <c r="AL898" s="125" t="str">
        <f>IF('2. Enter scores'!AK902&lt;&gt;"",'2. Enter scores'!$B902-'2. Enter scores'!AK902,"")</f>
        <v/>
      </c>
      <c r="AM898" s="125" t="str">
        <f>IF('2. Enter scores'!AL902&lt;&gt;"",'2. Enter scores'!$B902-'2. Enter scores'!AL902,"")</f>
        <v/>
      </c>
      <c r="AN898" s="125" t="str">
        <f>IF('2. Enter scores'!AM902&lt;&gt;"",'2. Enter scores'!$B902-'2. Enter scores'!AM902,"")</f>
        <v/>
      </c>
      <c r="AO898" s="125" t="str">
        <f>IF('2. Enter scores'!AN902&lt;&gt;"",'2. Enter scores'!$B902-'2. Enter scores'!AN902,"")</f>
        <v/>
      </c>
      <c r="AP898" s="125" t="str">
        <f>IF('2. Enter scores'!AO902&lt;&gt;"",'2. Enter scores'!$B902-'2. Enter scores'!AO902,"")</f>
        <v/>
      </c>
      <c r="AQ898" s="125" t="str">
        <f>IF('2. Enter scores'!AP902&lt;&gt;"",'2. Enter scores'!$B902-'2. Enter scores'!AP902,"")</f>
        <v/>
      </c>
      <c r="AR898" s="125" t="str">
        <f>IF('2. Enter scores'!AQ902&lt;&gt;"",'2. Enter scores'!$B902-'2. Enter scores'!AQ902,"")</f>
        <v/>
      </c>
      <c r="AS898" s="125" t="str">
        <f>IF('2. Enter scores'!AR902&lt;&gt;"",'2. Enter scores'!$B902-'2. Enter scores'!AR902,"")</f>
        <v/>
      </c>
      <c r="AT898" s="125" t="str">
        <f>IF('2. Enter scores'!AS902&lt;&gt;"",'2. Enter scores'!$B902-'2. Enter scores'!AS902,"")</f>
        <v/>
      </c>
      <c r="AU898" s="125" t="str">
        <f>IF('2. Enter scores'!AT902&lt;&gt;"",'2. Enter scores'!$B902-'2. Enter scores'!AT902,"")</f>
        <v/>
      </c>
      <c r="AV898" s="125" t="str">
        <f>IF('2. Enter scores'!AU902&lt;&gt;"",'2. Enter scores'!$B902-'2. Enter scores'!AU902,"")</f>
        <v/>
      </c>
      <c r="AW898" s="125" t="str">
        <f>IF('2. Enter scores'!AV902&lt;&gt;"",'2. Enter scores'!$B902-'2. Enter scores'!AV902,"")</f>
        <v/>
      </c>
      <c r="AX898" s="125" t="str">
        <f>IF('2. Enter scores'!AW902&lt;&gt;"",'2. Enter scores'!$B902-'2. Enter scores'!AW902,"")</f>
        <v/>
      </c>
      <c r="AY898" s="125" t="str">
        <f>IF('2. Enter scores'!AX902&lt;&gt;"",'2. Enter scores'!$B902-'2. Enter scores'!AX902,"")</f>
        <v/>
      </c>
      <c r="AZ898" s="125" t="str">
        <f>IF('2. Enter scores'!AY902&lt;&gt;"",'2. Enter scores'!$B902-'2. Enter scores'!AY902,"")</f>
        <v/>
      </c>
      <c r="BA898" s="125" t="str">
        <f>IF('2. Enter scores'!AZ902&lt;&gt;"",'2. Enter scores'!$B902-'2. Enter scores'!AZ902,"")</f>
        <v/>
      </c>
      <c r="BB898" s="125" t="str">
        <f>IF('2. Enter scores'!BA902&lt;&gt;"",'2. Enter scores'!$B902-'2. Enter scores'!BA902,"")</f>
        <v/>
      </c>
      <c r="BC898" s="125" t="str">
        <f>IF('2. Enter scores'!BB902&lt;&gt;"",'2. Enter scores'!$B902-'2. Enter scores'!BB902,"")</f>
        <v/>
      </c>
      <c r="BD898" s="125" t="str">
        <f>IF('2. Enter scores'!BC902&lt;&gt;"",'2. Enter scores'!$B902-'2. Enter scores'!BC902,"")</f>
        <v/>
      </c>
      <c r="BE898" s="125" t="str">
        <f>IF('2. Enter scores'!BD902&lt;&gt;"",'2. Enter scores'!$B902-'2. Enter scores'!BD902,"")</f>
        <v/>
      </c>
      <c r="BF898" s="125" t="str">
        <f>IF('2. Enter scores'!BE902&lt;&gt;"",'2. Enter scores'!$B902-'2. Enter scores'!BE902,"")</f>
        <v/>
      </c>
      <c r="BG898" s="125" t="str">
        <f>IF('2. Enter scores'!BF902&lt;&gt;"",'2. Enter scores'!$B902-'2. Enter scores'!BF902,"")</f>
        <v/>
      </c>
      <c r="BH898" s="125" t="str">
        <f>IF('2. Enter scores'!BG902&lt;&gt;"",'2. Enter scores'!$B902-'2. Enter scores'!BG902,"")</f>
        <v/>
      </c>
      <c r="BI898" s="125" t="str">
        <f>IF('2. Enter scores'!BH902&lt;&gt;"",'2. Enter scores'!$B902-'2. Enter scores'!BH902,"")</f>
        <v/>
      </c>
      <c r="BJ898" s="125" t="str">
        <f>IF('2. Enter scores'!BI902&lt;&gt;"",'2. Enter scores'!$B902-'2. Enter scores'!BI902,"")</f>
        <v/>
      </c>
      <c r="BK898" s="125" t="str">
        <f>IF('2. Enter scores'!BJ902&lt;&gt;"",'2. Enter scores'!$B902-'2. Enter scores'!BJ902,"")</f>
        <v/>
      </c>
      <c r="BL898" s="125" t="str">
        <f>IF('2. Enter scores'!BK902&lt;&gt;"",'2. Enter scores'!$B902-'2. Enter scores'!BK902,"")</f>
        <v/>
      </c>
      <c r="BM898" s="125" t="str">
        <f>IF('2. Enter scores'!BL902&lt;&gt;"",'2. Enter scores'!$B902-'2. Enter scores'!BL902,"")</f>
        <v/>
      </c>
      <c r="BN898" s="125" t="str">
        <f>IF('2. Enter scores'!BM902&lt;&gt;"",'2. Enter scores'!$B902-'2. Enter scores'!BM902,"")</f>
        <v/>
      </c>
      <c r="BO898" s="125" t="str">
        <f>IF('2. Enter scores'!BN902&lt;&gt;"",'2. Enter scores'!$B902-'2. Enter scores'!BN902,"")</f>
        <v/>
      </c>
      <c r="BP898" s="108">
        <v>1000</v>
      </c>
    </row>
    <row r="899" spans="2:68" x14ac:dyDescent="0.35">
      <c r="B899" s="125" t="str">
        <f>IF('2. Enter scores'!A903&lt;&gt;"",'2. Enter scores'!A903,"")</f>
        <v/>
      </c>
      <c r="H899" s="125" t="str">
        <f>IF('2. Enter scores'!G903&lt;&gt;"",'2. Enter scores'!$B903-'2. Enter scores'!G903,"")</f>
        <v/>
      </c>
      <c r="I899" s="125" t="str">
        <f>IF('2. Enter scores'!H903&lt;&gt;"",'2. Enter scores'!$B903-'2. Enter scores'!H903,"")</f>
        <v/>
      </c>
      <c r="J899" s="125" t="str">
        <f>IF('2. Enter scores'!I903&lt;&gt;"",'2. Enter scores'!$B903-'2. Enter scores'!I903,"")</f>
        <v/>
      </c>
      <c r="K899" s="125" t="str">
        <f>IF('2. Enter scores'!J903&lt;&gt;"",'2. Enter scores'!$B903-'2. Enter scores'!J903,"")</f>
        <v/>
      </c>
      <c r="L899" s="125" t="str">
        <f>IF('2. Enter scores'!K903&lt;&gt;"",'2. Enter scores'!$B903-'2. Enter scores'!K903,"")</f>
        <v/>
      </c>
      <c r="M899" s="125" t="str">
        <f>IF('2. Enter scores'!L903&lt;&gt;"",'2. Enter scores'!$B903-'2. Enter scores'!L903,"")</f>
        <v/>
      </c>
      <c r="N899" s="125" t="str">
        <f>IF('2. Enter scores'!M903&lt;&gt;"",'2. Enter scores'!$B903-'2. Enter scores'!M903,"")</f>
        <v/>
      </c>
      <c r="O899" s="125" t="str">
        <f>IF('2. Enter scores'!N903&lt;&gt;"",'2. Enter scores'!$B903-'2. Enter scores'!N903,"")</f>
        <v/>
      </c>
      <c r="P899" s="125" t="str">
        <f>IF('2. Enter scores'!O903&lt;&gt;"",'2. Enter scores'!$B903-'2. Enter scores'!O903,"")</f>
        <v/>
      </c>
      <c r="Q899" s="125" t="str">
        <f>IF('2. Enter scores'!P903&lt;&gt;"",'2. Enter scores'!$B903-'2. Enter scores'!P903,"")</f>
        <v/>
      </c>
      <c r="R899" s="125" t="str">
        <f>IF('2. Enter scores'!Q903&lt;&gt;"",'2. Enter scores'!$B903-'2. Enter scores'!Q903,"")</f>
        <v/>
      </c>
      <c r="S899" s="125" t="str">
        <f>IF('2. Enter scores'!R903&lt;&gt;"",'2. Enter scores'!$B903-'2. Enter scores'!R903,"")</f>
        <v/>
      </c>
      <c r="T899" s="125" t="str">
        <f>IF('2. Enter scores'!S903&lt;&gt;"",'2. Enter scores'!$B903-'2. Enter scores'!S903,"")</f>
        <v/>
      </c>
      <c r="U899" s="125" t="str">
        <f>IF('2. Enter scores'!T903&lt;&gt;"",'2. Enter scores'!$B903-'2. Enter scores'!T903,"")</f>
        <v/>
      </c>
      <c r="V899" s="125" t="str">
        <f>IF('2. Enter scores'!U903&lt;&gt;"",'2. Enter scores'!$B903-'2. Enter scores'!U903,"")</f>
        <v/>
      </c>
      <c r="W899" s="125" t="str">
        <f>IF('2. Enter scores'!V903&lt;&gt;"",'2. Enter scores'!$B903-'2. Enter scores'!V903,"")</f>
        <v/>
      </c>
      <c r="X899" s="125" t="str">
        <f>IF('2. Enter scores'!W903&lt;&gt;"",'2. Enter scores'!$B903-'2. Enter scores'!W903,"")</f>
        <v/>
      </c>
      <c r="Y899" s="125" t="str">
        <f>IF('2. Enter scores'!X903&lt;&gt;"",'2. Enter scores'!$B903-'2. Enter scores'!X903,"")</f>
        <v/>
      </c>
      <c r="Z899" s="125" t="str">
        <f>IF('2. Enter scores'!Y903&lt;&gt;"",'2. Enter scores'!$B903-'2. Enter scores'!Y903,"")</f>
        <v/>
      </c>
      <c r="AA899" s="125" t="str">
        <f>IF('2. Enter scores'!Z903&lt;&gt;"",'2. Enter scores'!$B903-'2. Enter scores'!Z903,"")</f>
        <v/>
      </c>
      <c r="AB899" s="125" t="str">
        <f>IF('2. Enter scores'!AA903&lt;&gt;"",'2. Enter scores'!$B903-'2. Enter scores'!AA903,"")</f>
        <v/>
      </c>
      <c r="AC899" s="125" t="str">
        <f>IF('2. Enter scores'!AB903&lt;&gt;"",'2. Enter scores'!$B903-'2. Enter scores'!AB903,"")</f>
        <v/>
      </c>
      <c r="AD899" s="125" t="str">
        <f>IF('2. Enter scores'!AC903&lt;&gt;"",'2. Enter scores'!$B903-'2. Enter scores'!AC903,"")</f>
        <v/>
      </c>
      <c r="AE899" s="125" t="str">
        <f>IF('2. Enter scores'!AD903&lt;&gt;"",'2. Enter scores'!$B903-'2. Enter scores'!AD903,"")</f>
        <v/>
      </c>
      <c r="AF899" s="125" t="str">
        <f>IF('2. Enter scores'!AE903&lt;&gt;"",'2. Enter scores'!$B903-'2. Enter scores'!AE903,"")</f>
        <v/>
      </c>
      <c r="AG899" s="125" t="str">
        <f>IF('2. Enter scores'!AF903&lt;&gt;"",'2. Enter scores'!$B903-'2. Enter scores'!AF903,"")</f>
        <v/>
      </c>
      <c r="AH899" s="125" t="str">
        <f>IF('2. Enter scores'!AG903&lt;&gt;"",'2. Enter scores'!$B903-'2. Enter scores'!AG903,"")</f>
        <v/>
      </c>
      <c r="AI899" s="125" t="str">
        <f>IF('2. Enter scores'!AH903&lt;&gt;"",'2. Enter scores'!$B903-'2. Enter scores'!AH903,"")</f>
        <v/>
      </c>
      <c r="AJ899" s="125" t="str">
        <f>IF('2. Enter scores'!AI903&lt;&gt;"",'2. Enter scores'!$B903-'2. Enter scores'!AI903,"")</f>
        <v/>
      </c>
      <c r="AK899" s="125" t="str">
        <f>IF('2. Enter scores'!AJ903&lt;&gt;"",'2. Enter scores'!$B903-'2. Enter scores'!AJ903,"")</f>
        <v/>
      </c>
      <c r="AL899" s="125" t="str">
        <f>IF('2. Enter scores'!AK903&lt;&gt;"",'2. Enter scores'!$B903-'2. Enter scores'!AK903,"")</f>
        <v/>
      </c>
      <c r="AM899" s="125" t="str">
        <f>IF('2. Enter scores'!AL903&lt;&gt;"",'2. Enter scores'!$B903-'2. Enter scores'!AL903,"")</f>
        <v/>
      </c>
      <c r="AN899" s="125" t="str">
        <f>IF('2. Enter scores'!AM903&lt;&gt;"",'2. Enter scores'!$B903-'2. Enter scores'!AM903,"")</f>
        <v/>
      </c>
      <c r="AO899" s="125" t="str">
        <f>IF('2. Enter scores'!AN903&lt;&gt;"",'2. Enter scores'!$B903-'2. Enter scores'!AN903,"")</f>
        <v/>
      </c>
      <c r="AP899" s="125" t="str">
        <f>IF('2. Enter scores'!AO903&lt;&gt;"",'2. Enter scores'!$B903-'2. Enter scores'!AO903,"")</f>
        <v/>
      </c>
      <c r="AQ899" s="125" t="str">
        <f>IF('2. Enter scores'!AP903&lt;&gt;"",'2. Enter scores'!$B903-'2. Enter scores'!AP903,"")</f>
        <v/>
      </c>
      <c r="AR899" s="125" t="str">
        <f>IF('2. Enter scores'!AQ903&lt;&gt;"",'2. Enter scores'!$B903-'2. Enter scores'!AQ903,"")</f>
        <v/>
      </c>
      <c r="AS899" s="125" t="str">
        <f>IF('2. Enter scores'!AR903&lt;&gt;"",'2. Enter scores'!$B903-'2. Enter scores'!AR903,"")</f>
        <v/>
      </c>
      <c r="AT899" s="125" t="str">
        <f>IF('2. Enter scores'!AS903&lt;&gt;"",'2. Enter scores'!$B903-'2. Enter scores'!AS903,"")</f>
        <v/>
      </c>
      <c r="AU899" s="125" t="str">
        <f>IF('2. Enter scores'!AT903&lt;&gt;"",'2. Enter scores'!$B903-'2. Enter scores'!AT903,"")</f>
        <v/>
      </c>
      <c r="AV899" s="125" t="str">
        <f>IF('2. Enter scores'!AU903&lt;&gt;"",'2. Enter scores'!$B903-'2. Enter scores'!AU903,"")</f>
        <v/>
      </c>
      <c r="AW899" s="125" t="str">
        <f>IF('2. Enter scores'!AV903&lt;&gt;"",'2. Enter scores'!$B903-'2. Enter scores'!AV903,"")</f>
        <v/>
      </c>
      <c r="AX899" s="125" t="str">
        <f>IF('2. Enter scores'!AW903&lt;&gt;"",'2. Enter scores'!$B903-'2. Enter scores'!AW903,"")</f>
        <v/>
      </c>
      <c r="AY899" s="125" t="str">
        <f>IF('2. Enter scores'!AX903&lt;&gt;"",'2. Enter scores'!$B903-'2. Enter scores'!AX903,"")</f>
        <v/>
      </c>
      <c r="AZ899" s="125" t="str">
        <f>IF('2. Enter scores'!AY903&lt;&gt;"",'2. Enter scores'!$B903-'2. Enter scores'!AY903,"")</f>
        <v/>
      </c>
      <c r="BA899" s="125" t="str">
        <f>IF('2. Enter scores'!AZ903&lt;&gt;"",'2. Enter scores'!$B903-'2. Enter scores'!AZ903,"")</f>
        <v/>
      </c>
      <c r="BB899" s="125" t="str">
        <f>IF('2. Enter scores'!BA903&lt;&gt;"",'2. Enter scores'!$B903-'2. Enter scores'!BA903,"")</f>
        <v/>
      </c>
      <c r="BC899" s="125" t="str">
        <f>IF('2. Enter scores'!BB903&lt;&gt;"",'2. Enter scores'!$B903-'2. Enter scores'!BB903,"")</f>
        <v/>
      </c>
      <c r="BD899" s="125" t="str">
        <f>IF('2. Enter scores'!BC903&lt;&gt;"",'2. Enter scores'!$B903-'2. Enter scores'!BC903,"")</f>
        <v/>
      </c>
      <c r="BE899" s="125" t="str">
        <f>IF('2. Enter scores'!BD903&lt;&gt;"",'2. Enter scores'!$B903-'2. Enter scores'!BD903,"")</f>
        <v/>
      </c>
      <c r="BF899" s="125" t="str">
        <f>IF('2. Enter scores'!BE903&lt;&gt;"",'2. Enter scores'!$B903-'2. Enter scores'!BE903,"")</f>
        <v/>
      </c>
      <c r="BG899" s="125" t="str">
        <f>IF('2. Enter scores'!BF903&lt;&gt;"",'2. Enter scores'!$B903-'2. Enter scores'!BF903,"")</f>
        <v/>
      </c>
      <c r="BH899" s="125" t="str">
        <f>IF('2. Enter scores'!BG903&lt;&gt;"",'2. Enter scores'!$B903-'2. Enter scores'!BG903,"")</f>
        <v/>
      </c>
      <c r="BI899" s="125" t="str">
        <f>IF('2. Enter scores'!BH903&lt;&gt;"",'2. Enter scores'!$B903-'2. Enter scores'!BH903,"")</f>
        <v/>
      </c>
      <c r="BJ899" s="125" t="str">
        <f>IF('2. Enter scores'!BI903&lt;&gt;"",'2. Enter scores'!$B903-'2. Enter scores'!BI903,"")</f>
        <v/>
      </c>
      <c r="BK899" s="125" t="str">
        <f>IF('2. Enter scores'!BJ903&lt;&gt;"",'2. Enter scores'!$B903-'2. Enter scores'!BJ903,"")</f>
        <v/>
      </c>
      <c r="BL899" s="125" t="str">
        <f>IF('2. Enter scores'!BK903&lt;&gt;"",'2. Enter scores'!$B903-'2. Enter scores'!BK903,"")</f>
        <v/>
      </c>
      <c r="BM899" s="125" t="str">
        <f>IF('2. Enter scores'!BL903&lt;&gt;"",'2. Enter scores'!$B903-'2. Enter scores'!BL903,"")</f>
        <v/>
      </c>
      <c r="BN899" s="125" t="str">
        <f>IF('2. Enter scores'!BM903&lt;&gt;"",'2. Enter scores'!$B903-'2. Enter scores'!BM903,"")</f>
        <v/>
      </c>
      <c r="BO899" s="125" t="str">
        <f>IF('2. Enter scores'!BN903&lt;&gt;"",'2. Enter scores'!$B903-'2. Enter scores'!BN903,"")</f>
        <v/>
      </c>
      <c r="BP899" s="108">
        <v>1000</v>
      </c>
    </row>
    <row r="900" spans="2:68" x14ac:dyDescent="0.35">
      <c r="B900" s="125" t="str">
        <f>IF('2. Enter scores'!A904&lt;&gt;"",'2. Enter scores'!A904,"")</f>
        <v/>
      </c>
      <c r="H900" s="125" t="str">
        <f>IF('2. Enter scores'!G904&lt;&gt;"",'2. Enter scores'!$B904-'2. Enter scores'!G904,"")</f>
        <v/>
      </c>
      <c r="I900" s="125" t="str">
        <f>IF('2. Enter scores'!H904&lt;&gt;"",'2. Enter scores'!$B904-'2. Enter scores'!H904,"")</f>
        <v/>
      </c>
      <c r="J900" s="125" t="str">
        <f>IF('2. Enter scores'!I904&lt;&gt;"",'2. Enter scores'!$B904-'2. Enter scores'!I904,"")</f>
        <v/>
      </c>
      <c r="K900" s="125" t="str">
        <f>IF('2. Enter scores'!J904&lt;&gt;"",'2. Enter scores'!$B904-'2. Enter scores'!J904,"")</f>
        <v/>
      </c>
      <c r="L900" s="125" t="str">
        <f>IF('2. Enter scores'!K904&lt;&gt;"",'2. Enter scores'!$B904-'2. Enter scores'!K904,"")</f>
        <v/>
      </c>
      <c r="M900" s="125" t="str">
        <f>IF('2. Enter scores'!L904&lt;&gt;"",'2. Enter scores'!$B904-'2. Enter scores'!L904,"")</f>
        <v/>
      </c>
      <c r="N900" s="125" t="str">
        <f>IF('2. Enter scores'!M904&lt;&gt;"",'2. Enter scores'!$B904-'2. Enter scores'!M904,"")</f>
        <v/>
      </c>
      <c r="O900" s="125" t="str">
        <f>IF('2. Enter scores'!N904&lt;&gt;"",'2. Enter scores'!$B904-'2. Enter scores'!N904,"")</f>
        <v/>
      </c>
      <c r="P900" s="125" t="str">
        <f>IF('2. Enter scores'!O904&lt;&gt;"",'2. Enter scores'!$B904-'2. Enter scores'!O904,"")</f>
        <v/>
      </c>
      <c r="Q900" s="125" t="str">
        <f>IF('2. Enter scores'!P904&lt;&gt;"",'2. Enter scores'!$B904-'2. Enter scores'!P904,"")</f>
        <v/>
      </c>
      <c r="R900" s="125" t="str">
        <f>IF('2. Enter scores'!Q904&lt;&gt;"",'2. Enter scores'!$B904-'2. Enter scores'!Q904,"")</f>
        <v/>
      </c>
      <c r="S900" s="125" t="str">
        <f>IF('2. Enter scores'!R904&lt;&gt;"",'2. Enter scores'!$B904-'2. Enter scores'!R904,"")</f>
        <v/>
      </c>
      <c r="T900" s="125" t="str">
        <f>IF('2. Enter scores'!S904&lt;&gt;"",'2. Enter scores'!$B904-'2. Enter scores'!S904,"")</f>
        <v/>
      </c>
      <c r="U900" s="125" t="str">
        <f>IF('2. Enter scores'!T904&lt;&gt;"",'2. Enter scores'!$B904-'2. Enter scores'!T904,"")</f>
        <v/>
      </c>
      <c r="V900" s="125" t="str">
        <f>IF('2. Enter scores'!U904&lt;&gt;"",'2. Enter scores'!$B904-'2. Enter scores'!U904,"")</f>
        <v/>
      </c>
      <c r="W900" s="125" t="str">
        <f>IF('2. Enter scores'!V904&lt;&gt;"",'2. Enter scores'!$B904-'2. Enter scores'!V904,"")</f>
        <v/>
      </c>
      <c r="X900" s="125" t="str">
        <f>IF('2. Enter scores'!W904&lt;&gt;"",'2. Enter scores'!$B904-'2. Enter scores'!W904,"")</f>
        <v/>
      </c>
      <c r="Y900" s="125" t="str">
        <f>IF('2. Enter scores'!X904&lt;&gt;"",'2. Enter scores'!$B904-'2. Enter scores'!X904,"")</f>
        <v/>
      </c>
      <c r="Z900" s="125" t="str">
        <f>IF('2. Enter scores'!Y904&lt;&gt;"",'2. Enter scores'!$B904-'2. Enter scores'!Y904,"")</f>
        <v/>
      </c>
      <c r="AA900" s="125" t="str">
        <f>IF('2. Enter scores'!Z904&lt;&gt;"",'2. Enter scores'!$B904-'2. Enter scores'!Z904,"")</f>
        <v/>
      </c>
      <c r="AB900" s="125" t="str">
        <f>IF('2. Enter scores'!AA904&lt;&gt;"",'2. Enter scores'!$B904-'2. Enter scores'!AA904,"")</f>
        <v/>
      </c>
      <c r="AC900" s="125" t="str">
        <f>IF('2. Enter scores'!AB904&lt;&gt;"",'2. Enter scores'!$B904-'2. Enter scores'!AB904,"")</f>
        <v/>
      </c>
      <c r="AD900" s="125" t="str">
        <f>IF('2. Enter scores'!AC904&lt;&gt;"",'2. Enter scores'!$B904-'2. Enter scores'!AC904,"")</f>
        <v/>
      </c>
      <c r="AE900" s="125" t="str">
        <f>IF('2. Enter scores'!AD904&lt;&gt;"",'2. Enter scores'!$B904-'2. Enter scores'!AD904,"")</f>
        <v/>
      </c>
      <c r="AF900" s="125" t="str">
        <f>IF('2. Enter scores'!AE904&lt;&gt;"",'2. Enter scores'!$B904-'2. Enter scores'!AE904,"")</f>
        <v/>
      </c>
      <c r="AG900" s="125" t="str">
        <f>IF('2. Enter scores'!AF904&lt;&gt;"",'2. Enter scores'!$B904-'2. Enter scores'!AF904,"")</f>
        <v/>
      </c>
      <c r="AH900" s="125" t="str">
        <f>IF('2. Enter scores'!AG904&lt;&gt;"",'2. Enter scores'!$B904-'2. Enter scores'!AG904,"")</f>
        <v/>
      </c>
      <c r="AI900" s="125" t="str">
        <f>IF('2. Enter scores'!AH904&lt;&gt;"",'2. Enter scores'!$B904-'2. Enter scores'!AH904,"")</f>
        <v/>
      </c>
      <c r="AJ900" s="125" t="str">
        <f>IF('2. Enter scores'!AI904&lt;&gt;"",'2. Enter scores'!$B904-'2. Enter scores'!AI904,"")</f>
        <v/>
      </c>
      <c r="AK900" s="125" t="str">
        <f>IF('2. Enter scores'!AJ904&lt;&gt;"",'2. Enter scores'!$B904-'2. Enter scores'!AJ904,"")</f>
        <v/>
      </c>
      <c r="AL900" s="125" t="str">
        <f>IF('2. Enter scores'!AK904&lt;&gt;"",'2. Enter scores'!$B904-'2. Enter scores'!AK904,"")</f>
        <v/>
      </c>
      <c r="AM900" s="125" t="str">
        <f>IF('2. Enter scores'!AL904&lt;&gt;"",'2. Enter scores'!$B904-'2. Enter scores'!AL904,"")</f>
        <v/>
      </c>
      <c r="AN900" s="125" t="str">
        <f>IF('2. Enter scores'!AM904&lt;&gt;"",'2. Enter scores'!$B904-'2. Enter scores'!AM904,"")</f>
        <v/>
      </c>
      <c r="AO900" s="125" t="str">
        <f>IF('2. Enter scores'!AN904&lt;&gt;"",'2. Enter scores'!$B904-'2. Enter scores'!AN904,"")</f>
        <v/>
      </c>
      <c r="AP900" s="125" t="str">
        <f>IF('2. Enter scores'!AO904&lt;&gt;"",'2. Enter scores'!$B904-'2. Enter scores'!AO904,"")</f>
        <v/>
      </c>
      <c r="AQ900" s="125" t="str">
        <f>IF('2. Enter scores'!AP904&lt;&gt;"",'2. Enter scores'!$B904-'2. Enter scores'!AP904,"")</f>
        <v/>
      </c>
      <c r="AR900" s="125" t="str">
        <f>IF('2. Enter scores'!AQ904&lt;&gt;"",'2. Enter scores'!$B904-'2. Enter scores'!AQ904,"")</f>
        <v/>
      </c>
      <c r="AS900" s="125" t="str">
        <f>IF('2. Enter scores'!AR904&lt;&gt;"",'2. Enter scores'!$B904-'2. Enter scores'!AR904,"")</f>
        <v/>
      </c>
      <c r="AT900" s="125" t="str">
        <f>IF('2. Enter scores'!AS904&lt;&gt;"",'2. Enter scores'!$B904-'2. Enter scores'!AS904,"")</f>
        <v/>
      </c>
      <c r="AU900" s="125" t="str">
        <f>IF('2. Enter scores'!AT904&lt;&gt;"",'2. Enter scores'!$B904-'2. Enter scores'!AT904,"")</f>
        <v/>
      </c>
      <c r="AV900" s="125" t="str">
        <f>IF('2. Enter scores'!AU904&lt;&gt;"",'2. Enter scores'!$B904-'2. Enter scores'!AU904,"")</f>
        <v/>
      </c>
      <c r="AW900" s="125" t="str">
        <f>IF('2. Enter scores'!AV904&lt;&gt;"",'2. Enter scores'!$B904-'2. Enter scores'!AV904,"")</f>
        <v/>
      </c>
      <c r="AX900" s="125" t="str">
        <f>IF('2. Enter scores'!AW904&lt;&gt;"",'2. Enter scores'!$B904-'2. Enter scores'!AW904,"")</f>
        <v/>
      </c>
      <c r="AY900" s="125" t="str">
        <f>IF('2. Enter scores'!AX904&lt;&gt;"",'2. Enter scores'!$B904-'2. Enter scores'!AX904,"")</f>
        <v/>
      </c>
      <c r="AZ900" s="125" t="str">
        <f>IF('2. Enter scores'!AY904&lt;&gt;"",'2. Enter scores'!$B904-'2. Enter scores'!AY904,"")</f>
        <v/>
      </c>
      <c r="BA900" s="125" t="str">
        <f>IF('2. Enter scores'!AZ904&lt;&gt;"",'2. Enter scores'!$B904-'2. Enter scores'!AZ904,"")</f>
        <v/>
      </c>
      <c r="BB900" s="125" t="str">
        <f>IF('2. Enter scores'!BA904&lt;&gt;"",'2. Enter scores'!$B904-'2. Enter scores'!BA904,"")</f>
        <v/>
      </c>
      <c r="BC900" s="125" t="str">
        <f>IF('2. Enter scores'!BB904&lt;&gt;"",'2. Enter scores'!$B904-'2. Enter scores'!BB904,"")</f>
        <v/>
      </c>
      <c r="BD900" s="125" t="str">
        <f>IF('2. Enter scores'!BC904&lt;&gt;"",'2. Enter scores'!$B904-'2. Enter scores'!BC904,"")</f>
        <v/>
      </c>
      <c r="BE900" s="125" t="str">
        <f>IF('2. Enter scores'!BD904&lt;&gt;"",'2. Enter scores'!$B904-'2. Enter scores'!BD904,"")</f>
        <v/>
      </c>
      <c r="BF900" s="125" t="str">
        <f>IF('2. Enter scores'!BE904&lt;&gt;"",'2. Enter scores'!$B904-'2. Enter scores'!BE904,"")</f>
        <v/>
      </c>
      <c r="BG900" s="125" t="str">
        <f>IF('2. Enter scores'!BF904&lt;&gt;"",'2. Enter scores'!$B904-'2. Enter scores'!BF904,"")</f>
        <v/>
      </c>
      <c r="BH900" s="125" t="str">
        <f>IF('2. Enter scores'!BG904&lt;&gt;"",'2. Enter scores'!$B904-'2. Enter scores'!BG904,"")</f>
        <v/>
      </c>
      <c r="BI900" s="125" t="str">
        <f>IF('2. Enter scores'!BH904&lt;&gt;"",'2. Enter scores'!$B904-'2. Enter scores'!BH904,"")</f>
        <v/>
      </c>
      <c r="BJ900" s="125" t="str">
        <f>IF('2. Enter scores'!BI904&lt;&gt;"",'2. Enter scores'!$B904-'2. Enter scores'!BI904,"")</f>
        <v/>
      </c>
      <c r="BK900" s="125" t="str">
        <f>IF('2. Enter scores'!BJ904&lt;&gt;"",'2. Enter scores'!$B904-'2. Enter scores'!BJ904,"")</f>
        <v/>
      </c>
      <c r="BL900" s="125" t="str">
        <f>IF('2. Enter scores'!BK904&lt;&gt;"",'2. Enter scores'!$B904-'2. Enter scores'!BK904,"")</f>
        <v/>
      </c>
      <c r="BM900" s="125" t="str">
        <f>IF('2. Enter scores'!BL904&lt;&gt;"",'2. Enter scores'!$B904-'2. Enter scores'!BL904,"")</f>
        <v/>
      </c>
      <c r="BN900" s="125" t="str">
        <f>IF('2. Enter scores'!BM904&lt;&gt;"",'2. Enter scores'!$B904-'2. Enter scores'!BM904,"")</f>
        <v/>
      </c>
      <c r="BO900" s="125" t="str">
        <f>IF('2. Enter scores'!BN904&lt;&gt;"",'2. Enter scores'!$B904-'2. Enter scores'!BN904,"")</f>
        <v/>
      </c>
      <c r="BP900" s="108">
        <v>1000</v>
      </c>
    </row>
    <row r="901" spans="2:68" x14ac:dyDescent="0.35">
      <c r="B901" s="125" t="str">
        <f>IF('2. Enter scores'!A905&lt;&gt;"",'2. Enter scores'!A905,"")</f>
        <v/>
      </c>
      <c r="H901" s="125" t="str">
        <f>IF('2. Enter scores'!G905&lt;&gt;"",'2. Enter scores'!$B905-'2. Enter scores'!G905,"")</f>
        <v/>
      </c>
      <c r="I901" s="125" t="str">
        <f>IF('2. Enter scores'!H905&lt;&gt;"",'2. Enter scores'!$B905-'2. Enter scores'!H905,"")</f>
        <v/>
      </c>
      <c r="J901" s="125" t="str">
        <f>IF('2. Enter scores'!I905&lt;&gt;"",'2. Enter scores'!$B905-'2. Enter scores'!I905,"")</f>
        <v/>
      </c>
      <c r="K901" s="125" t="str">
        <f>IF('2. Enter scores'!J905&lt;&gt;"",'2. Enter scores'!$B905-'2. Enter scores'!J905,"")</f>
        <v/>
      </c>
      <c r="L901" s="125" t="str">
        <f>IF('2. Enter scores'!K905&lt;&gt;"",'2. Enter scores'!$B905-'2. Enter scores'!K905,"")</f>
        <v/>
      </c>
      <c r="M901" s="125" t="str">
        <f>IF('2. Enter scores'!L905&lt;&gt;"",'2. Enter scores'!$B905-'2. Enter scores'!L905,"")</f>
        <v/>
      </c>
      <c r="N901" s="125" t="str">
        <f>IF('2. Enter scores'!M905&lt;&gt;"",'2. Enter scores'!$B905-'2. Enter scores'!M905,"")</f>
        <v/>
      </c>
      <c r="O901" s="125" t="str">
        <f>IF('2. Enter scores'!N905&lt;&gt;"",'2. Enter scores'!$B905-'2. Enter scores'!N905,"")</f>
        <v/>
      </c>
      <c r="P901" s="125" t="str">
        <f>IF('2. Enter scores'!O905&lt;&gt;"",'2. Enter scores'!$B905-'2. Enter scores'!O905,"")</f>
        <v/>
      </c>
      <c r="Q901" s="125" t="str">
        <f>IF('2. Enter scores'!P905&lt;&gt;"",'2. Enter scores'!$B905-'2. Enter scores'!P905,"")</f>
        <v/>
      </c>
      <c r="R901" s="125" t="str">
        <f>IF('2. Enter scores'!Q905&lt;&gt;"",'2. Enter scores'!$B905-'2. Enter scores'!Q905,"")</f>
        <v/>
      </c>
      <c r="S901" s="125" t="str">
        <f>IF('2. Enter scores'!R905&lt;&gt;"",'2. Enter scores'!$B905-'2. Enter scores'!R905,"")</f>
        <v/>
      </c>
      <c r="T901" s="125" t="str">
        <f>IF('2. Enter scores'!S905&lt;&gt;"",'2. Enter scores'!$B905-'2. Enter scores'!S905,"")</f>
        <v/>
      </c>
      <c r="U901" s="125" t="str">
        <f>IF('2. Enter scores'!T905&lt;&gt;"",'2. Enter scores'!$B905-'2. Enter scores'!T905,"")</f>
        <v/>
      </c>
      <c r="V901" s="125" t="str">
        <f>IF('2. Enter scores'!U905&lt;&gt;"",'2. Enter scores'!$B905-'2. Enter scores'!U905,"")</f>
        <v/>
      </c>
      <c r="W901" s="125" t="str">
        <f>IF('2. Enter scores'!V905&lt;&gt;"",'2. Enter scores'!$B905-'2. Enter scores'!V905,"")</f>
        <v/>
      </c>
      <c r="X901" s="125" t="str">
        <f>IF('2. Enter scores'!W905&lt;&gt;"",'2. Enter scores'!$B905-'2. Enter scores'!W905,"")</f>
        <v/>
      </c>
      <c r="Y901" s="125" t="str">
        <f>IF('2. Enter scores'!X905&lt;&gt;"",'2. Enter scores'!$B905-'2. Enter scores'!X905,"")</f>
        <v/>
      </c>
      <c r="Z901" s="125" t="str">
        <f>IF('2. Enter scores'!Y905&lt;&gt;"",'2. Enter scores'!$B905-'2. Enter scores'!Y905,"")</f>
        <v/>
      </c>
      <c r="AA901" s="125" t="str">
        <f>IF('2. Enter scores'!Z905&lt;&gt;"",'2. Enter scores'!$B905-'2. Enter scores'!Z905,"")</f>
        <v/>
      </c>
      <c r="AB901" s="125" t="str">
        <f>IF('2. Enter scores'!AA905&lt;&gt;"",'2. Enter scores'!$B905-'2. Enter scores'!AA905,"")</f>
        <v/>
      </c>
      <c r="AC901" s="125" t="str">
        <f>IF('2. Enter scores'!AB905&lt;&gt;"",'2. Enter scores'!$B905-'2. Enter scores'!AB905,"")</f>
        <v/>
      </c>
      <c r="AD901" s="125" t="str">
        <f>IF('2. Enter scores'!AC905&lt;&gt;"",'2. Enter scores'!$B905-'2. Enter scores'!AC905,"")</f>
        <v/>
      </c>
      <c r="AE901" s="125" t="str">
        <f>IF('2. Enter scores'!AD905&lt;&gt;"",'2. Enter scores'!$B905-'2. Enter scores'!AD905,"")</f>
        <v/>
      </c>
      <c r="AF901" s="125" t="str">
        <f>IF('2. Enter scores'!AE905&lt;&gt;"",'2. Enter scores'!$B905-'2. Enter scores'!AE905,"")</f>
        <v/>
      </c>
      <c r="AG901" s="125" t="str">
        <f>IF('2. Enter scores'!AF905&lt;&gt;"",'2. Enter scores'!$B905-'2. Enter scores'!AF905,"")</f>
        <v/>
      </c>
      <c r="AH901" s="125" t="str">
        <f>IF('2. Enter scores'!AG905&lt;&gt;"",'2. Enter scores'!$B905-'2. Enter scores'!AG905,"")</f>
        <v/>
      </c>
      <c r="AI901" s="125" t="str">
        <f>IF('2. Enter scores'!AH905&lt;&gt;"",'2. Enter scores'!$B905-'2. Enter scores'!AH905,"")</f>
        <v/>
      </c>
      <c r="AJ901" s="125" t="str">
        <f>IF('2. Enter scores'!AI905&lt;&gt;"",'2. Enter scores'!$B905-'2. Enter scores'!AI905,"")</f>
        <v/>
      </c>
      <c r="AK901" s="125" t="str">
        <f>IF('2. Enter scores'!AJ905&lt;&gt;"",'2. Enter scores'!$B905-'2. Enter scores'!AJ905,"")</f>
        <v/>
      </c>
      <c r="AL901" s="125" t="str">
        <f>IF('2. Enter scores'!AK905&lt;&gt;"",'2. Enter scores'!$B905-'2. Enter scores'!AK905,"")</f>
        <v/>
      </c>
      <c r="AM901" s="125" t="str">
        <f>IF('2. Enter scores'!AL905&lt;&gt;"",'2. Enter scores'!$B905-'2. Enter scores'!AL905,"")</f>
        <v/>
      </c>
      <c r="AN901" s="125" t="str">
        <f>IF('2. Enter scores'!AM905&lt;&gt;"",'2. Enter scores'!$B905-'2. Enter scores'!AM905,"")</f>
        <v/>
      </c>
      <c r="AO901" s="125" t="str">
        <f>IF('2. Enter scores'!AN905&lt;&gt;"",'2. Enter scores'!$B905-'2. Enter scores'!AN905,"")</f>
        <v/>
      </c>
      <c r="AP901" s="125" t="str">
        <f>IF('2. Enter scores'!AO905&lt;&gt;"",'2. Enter scores'!$B905-'2. Enter scores'!AO905,"")</f>
        <v/>
      </c>
      <c r="AQ901" s="125" t="str">
        <f>IF('2. Enter scores'!AP905&lt;&gt;"",'2. Enter scores'!$B905-'2. Enter scores'!AP905,"")</f>
        <v/>
      </c>
      <c r="AR901" s="125" t="str">
        <f>IF('2. Enter scores'!AQ905&lt;&gt;"",'2. Enter scores'!$B905-'2. Enter scores'!AQ905,"")</f>
        <v/>
      </c>
      <c r="AS901" s="125" t="str">
        <f>IF('2. Enter scores'!AR905&lt;&gt;"",'2. Enter scores'!$B905-'2. Enter scores'!AR905,"")</f>
        <v/>
      </c>
      <c r="AT901" s="125" t="str">
        <f>IF('2. Enter scores'!AS905&lt;&gt;"",'2. Enter scores'!$B905-'2. Enter scores'!AS905,"")</f>
        <v/>
      </c>
      <c r="AU901" s="125" t="str">
        <f>IF('2. Enter scores'!AT905&lt;&gt;"",'2. Enter scores'!$B905-'2. Enter scores'!AT905,"")</f>
        <v/>
      </c>
      <c r="AV901" s="125" t="str">
        <f>IF('2. Enter scores'!AU905&lt;&gt;"",'2. Enter scores'!$B905-'2. Enter scores'!AU905,"")</f>
        <v/>
      </c>
      <c r="AW901" s="125" t="str">
        <f>IF('2. Enter scores'!AV905&lt;&gt;"",'2. Enter scores'!$B905-'2. Enter scores'!AV905,"")</f>
        <v/>
      </c>
      <c r="AX901" s="125" t="str">
        <f>IF('2. Enter scores'!AW905&lt;&gt;"",'2. Enter scores'!$B905-'2. Enter scores'!AW905,"")</f>
        <v/>
      </c>
      <c r="AY901" s="125" t="str">
        <f>IF('2. Enter scores'!AX905&lt;&gt;"",'2. Enter scores'!$B905-'2. Enter scores'!AX905,"")</f>
        <v/>
      </c>
      <c r="AZ901" s="125" t="str">
        <f>IF('2. Enter scores'!AY905&lt;&gt;"",'2. Enter scores'!$B905-'2. Enter scores'!AY905,"")</f>
        <v/>
      </c>
      <c r="BA901" s="125" t="str">
        <f>IF('2. Enter scores'!AZ905&lt;&gt;"",'2. Enter scores'!$B905-'2. Enter scores'!AZ905,"")</f>
        <v/>
      </c>
      <c r="BB901" s="125" t="str">
        <f>IF('2. Enter scores'!BA905&lt;&gt;"",'2. Enter scores'!$B905-'2. Enter scores'!BA905,"")</f>
        <v/>
      </c>
      <c r="BC901" s="125" t="str">
        <f>IF('2. Enter scores'!BB905&lt;&gt;"",'2. Enter scores'!$B905-'2. Enter scores'!BB905,"")</f>
        <v/>
      </c>
      <c r="BD901" s="125" t="str">
        <f>IF('2. Enter scores'!BC905&lt;&gt;"",'2. Enter scores'!$B905-'2. Enter scores'!BC905,"")</f>
        <v/>
      </c>
      <c r="BE901" s="125" t="str">
        <f>IF('2. Enter scores'!BD905&lt;&gt;"",'2. Enter scores'!$B905-'2. Enter scores'!BD905,"")</f>
        <v/>
      </c>
      <c r="BF901" s="125" t="str">
        <f>IF('2. Enter scores'!BE905&lt;&gt;"",'2. Enter scores'!$B905-'2. Enter scores'!BE905,"")</f>
        <v/>
      </c>
      <c r="BG901" s="125" t="str">
        <f>IF('2. Enter scores'!BF905&lt;&gt;"",'2. Enter scores'!$B905-'2. Enter scores'!BF905,"")</f>
        <v/>
      </c>
      <c r="BH901" s="125" t="str">
        <f>IF('2. Enter scores'!BG905&lt;&gt;"",'2. Enter scores'!$B905-'2. Enter scores'!BG905,"")</f>
        <v/>
      </c>
      <c r="BI901" s="125" t="str">
        <f>IF('2. Enter scores'!BH905&lt;&gt;"",'2. Enter scores'!$B905-'2. Enter scores'!BH905,"")</f>
        <v/>
      </c>
      <c r="BJ901" s="125" t="str">
        <f>IF('2. Enter scores'!BI905&lt;&gt;"",'2. Enter scores'!$B905-'2. Enter scores'!BI905,"")</f>
        <v/>
      </c>
      <c r="BK901" s="125" t="str">
        <f>IF('2. Enter scores'!BJ905&lt;&gt;"",'2. Enter scores'!$B905-'2. Enter scores'!BJ905,"")</f>
        <v/>
      </c>
      <c r="BL901" s="125" t="str">
        <f>IF('2. Enter scores'!BK905&lt;&gt;"",'2. Enter scores'!$B905-'2. Enter scores'!BK905,"")</f>
        <v/>
      </c>
      <c r="BM901" s="125" t="str">
        <f>IF('2. Enter scores'!BL905&lt;&gt;"",'2. Enter scores'!$B905-'2. Enter scores'!BL905,"")</f>
        <v/>
      </c>
      <c r="BN901" s="125" t="str">
        <f>IF('2. Enter scores'!BM905&lt;&gt;"",'2. Enter scores'!$B905-'2. Enter scores'!BM905,"")</f>
        <v/>
      </c>
      <c r="BO901" s="125" t="str">
        <f>IF('2. Enter scores'!BN905&lt;&gt;"",'2. Enter scores'!$B905-'2. Enter scores'!BN905,"")</f>
        <v/>
      </c>
      <c r="BP901" s="108">
        <v>1000</v>
      </c>
    </row>
    <row r="902" spans="2:68" x14ac:dyDescent="0.35">
      <c r="B902" s="125" t="str">
        <f>IF('2. Enter scores'!A906&lt;&gt;"",'2. Enter scores'!A906,"")</f>
        <v/>
      </c>
      <c r="H902" s="125" t="str">
        <f>IF('2. Enter scores'!G906&lt;&gt;"",'2. Enter scores'!$B906-'2. Enter scores'!G906,"")</f>
        <v/>
      </c>
      <c r="I902" s="125" t="str">
        <f>IF('2. Enter scores'!H906&lt;&gt;"",'2. Enter scores'!$B906-'2. Enter scores'!H906,"")</f>
        <v/>
      </c>
      <c r="J902" s="125" t="str">
        <f>IF('2. Enter scores'!I906&lt;&gt;"",'2. Enter scores'!$B906-'2. Enter scores'!I906,"")</f>
        <v/>
      </c>
      <c r="K902" s="125" t="str">
        <f>IF('2. Enter scores'!J906&lt;&gt;"",'2. Enter scores'!$B906-'2. Enter scores'!J906,"")</f>
        <v/>
      </c>
      <c r="L902" s="125" t="str">
        <f>IF('2. Enter scores'!K906&lt;&gt;"",'2. Enter scores'!$B906-'2. Enter scores'!K906,"")</f>
        <v/>
      </c>
      <c r="M902" s="125" t="str">
        <f>IF('2. Enter scores'!L906&lt;&gt;"",'2. Enter scores'!$B906-'2. Enter scores'!L906,"")</f>
        <v/>
      </c>
      <c r="N902" s="125" t="str">
        <f>IF('2. Enter scores'!M906&lt;&gt;"",'2. Enter scores'!$B906-'2. Enter scores'!M906,"")</f>
        <v/>
      </c>
      <c r="O902" s="125" t="str">
        <f>IF('2. Enter scores'!N906&lt;&gt;"",'2. Enter scores'!$B906-'2. Enter scores'!N906,"")</f>
        <v/>
      </c>
      <c r="P902" s="125" t="str">
        <f>IF('2. Enter scores'!O906&lt;&gt;"",'2. Enter scores'!$B906-'2. Enter scores'!O906,"")</f>
        <v/>
      </c>
      <c r="Q902" s="125" t="str">
        <f>IF('2. Enter scores'!P906&lt;&gt;"",'2. Enter scores'!$B906-'2. Enter scores'!P906,"")</f>
        <v/>
      </c>
      <c r="R902" s="125" t="str">
        <f>IF('2. Enter scores'!Q906&lt;&gt;"",'2. Enter scores'!$B906-'2. Enter scores'!Q906,"")</f>
        <v/>
      </c>
      <c r="S902" s="125" t="str">
        <f>IF('2. Enter scores'!R906&lt;&gt;"",'2. Enter scores'!$B906-'2. Enter scores'!R906,"")</f>
        <v/>
      </c>
      <c r="T902" s="125" t="str">
        <f>IF('2. Enter scores'!S906&lt;&gt;"",'2. Enter scores'!$B906-'2. Enter scores'!S906,"")</f>
        <v/>
      </c>
      <c r="U902" s="125" t="str">
        <f>IF('2. Enter scores'!T906&lt;&gt;"",'2. Enter scores'!$B906-'2. Enter scores'!T906,"")</f>
        <v/>
      </c>
      <c r="V902" s="125" t="str">
        <f>IF('2. Enter scores'!U906&lt;&gt;"",'2. Enter scores'!$B906-'2. Enter scores'!U906,"")</f>
        <v/>
      </c>
      <c r="W902" s="125" t="str">
        <f>IF('2. Enter scores'!V906&lt;&gt;"",'2. Enter scores'!$B906-'2. Enter scores'!V906,"")</f>
        <v/>
      </c>
      <c r="X902" s="125" t="str">
        <f>IF('2. Enter scores'!W906&lt;&gt;"",'2. Enter scores'!$B906-'2. Enter scores'!W906,"")</f>
        <v/>
      </c>
      <c r="Y902" s="125" t="str">
        <f>IF('2. Enter scores'!X906&lt;&gt;"",'2. Enter scores'!$B906-'2. Enter scores'!X906,"")</f>
        <v/>
      </c>
      <c r="Z902" s="125" t="str">
        <f>IF('2. Enter scores'!Y906&lt;&gt;"",'2. Enter scores'!$B906-'2. Enter scores'!Y906,"")</f>
        <v/>
      </c>
      <c r="AA902" s="125" t="str">
        <f>IF('2. Enter scores'!Z906&lt;&gt;"",'2. Enter scores'!$B906-'2. Enter scores'!Z906,"")</f>
        <v/>
      </c>
      <c r="AB902" s="125" t="str">
        <f>IF('2. Enter scores'!AA906&lt;&gt;"",'2. Enter scores'!$B906-'2. Enter scores'!AA906,"")</f>
        <v/>
      </c>
      <c r="AC902" s="125" t="str">
        <f>IF('2. Enter scores'!AB906&lt;&gt;"",'2. Enter scores'!$B906-'2. Enter scores'!AB906,"")</f>
        <v/>
      </c>
      <c r="AD902" s="125" t="str">
        <f>IF('2. Enter scores'!AC906&lt;&gt;"",'2. Enter scores'!$B906-'2. Enter scores'!AC906,"")</f>
        <v/>
      </c>
      <c r="AE902" s="125" t="str">
        <f>IF('2. Enter scores'!AD906&lt;&gt;"",'2. Enter scores'!$B906-'2. Enter scores'!AD906,"")</f>
        <v/>
      </c>
      <c r="AF902" s="125" t="str">
        <f>IF('2. Enter scores'!AE906&lt;&gt;"",'2. Enter scores'!$B906-'2. Enter scores'!AE906,"")</f>
        <v/>
      </c>
      <c r="AG902" s="125" t="str">
        <f>IF('2. Enter scores'!AF906&lt;&gt;"",'2. Enter scores'!$B906-'2. Enter scores'!AF906,"")</f>
        <v/>
      </c>
      <c r="AH902" s="125" t="str">
        <f>IF('2. Enter scores'!AG906&lt;&gt;"",'2. Enter scores'!$B906-'2. Enter scores'!AG906,"")</f>
        <v/>
      </c>
      <c r="AI902" s="125" t="str">
        <f>IF('2. Enter scores'!AH906&lt;&gt;"",'2. Enter scores'!$B906-'2. Enter scores'!AH906,"")</f>
        <v/>
      </c>
      <c r="AJ902" s="125" t="str">
        <f>IF('2. Enter scores'!AI906&lt;&gt;"",'2. Enter scores'!$B906-'2. Enter scores'!AI906,"")</f>
        <v/>
      </c>
      <c r="AK902" s="125" t="str">
        <f>IF('2. Enter scores'!AJ906&lt;&gt;"",'2. Enter scores'!$B906-'2. Enter scores'!AJ906,"")</f>
        <v/>
      </c>
      <c r="AL902" s="125" t="str">
        <f>IF('2. Enter scores'!AK906&lt;&gt;"",'2. Enter scores'!$B906-'2. Enter scores'!AK906,"")</f>
        <v/>
      </c>
      <c r="AM902" s="125" t="str">
        <f>IF('2. Enter scores'!AL906&lt;&gt;"",'2. Enter scores'!$B906-'2. Enter scores'!AL906,"")</f>
        <v/>
      </c>
      <c r="AN902" s="125" t="str">
        <f>IF('2. Enter scores'!AM906&lt;&gt;"",'2. Enter scores'!$B906-'2. Enter scores'!AM906,"")</f>
        <v/>
      </c>
      <c r="AO902" s="125" t="str">
        <f>IF('2. Enter scores'!AN906&lt;&gt;"",'2. Enter scores'!$B906-'2. Enter scores'!AN906,"")</f>
        <v/>
      </c>
      <c r="AP902" s="125" t="str">
        <f>IF('2. Enter scores'!AO906&lt;&gt;"",'2. Enter scores'!$B906-'2. Enter scores'!AO906,"")</f>
        <v/>
      </c>
      <c r="AQ902" s="125" t="str">
        <f>IF('2. Enter scores'!AP906&lt;&gt;"",'2. Enter scores'!$B906-'2. Enter scores'!AP906,"")</f>
        <v/>
      </c>
      <c r="AR902" s="125" t="str">
        <f>IF('2. Enter scores'!AQ906&lt;&gt;"",'2. Enter scores'!$B906-'2. Enter scores'!AQ906,"")</f>
        <v/>
      </c>
      <c r="AS902" s="125" t="str">
        <f>IF('2. Enter scores'!AR906&lt;&gt;"",'2. Enter scores'!$B906-'2. Enter scores'!AR906,"")</f>
        <v/>
      </c>
      <c r="AT902" s="125" t="str">
        <f>IF('2. Enter scores'!AS906&lt;&gt;"",'2. Enter scores'!$B906-'2. Enter scores'!AS906,"")</f>
        <v/>
      </c>
      <c r="AU902" s="125" t="str">
        <f>IF('2. Enter scores'!AT906&lt;&gt;"",'2. Enter scores'!$B906-'2. Enter scores'!AT906,"")</f>
        <v/>
      </c>
      <c r="AV902" s="125" t="str">
        <f>IF('2. Enter scores'!AU906&lt;&gt;"",'2. Enter scores'!$B906-'2. Enter scores'!AU906,"")</f>
        <v/>
      </c>
      <c r="AW902" s="125" t="str">
        <f>IF('2. Enter scores'!AV906&lt;&gt;"",'2. Enter scores'!$B906-'2. Enter scores'!AV906,"")</f>
        <v/>
      </c>
      <c r="AX902" s="125" t="str">
        <f>IF('2. Enter scores'!AW906&lt;&gt;"",'2. Enter scores'!$B906-'2. Enter scores'!AW906,"")</f>
        <v/>
      </c>
      <c r="AY902" s="125" t="str">
        <f>IF('2. Enter scores'!AX906&lt;&gt;"",'2. Enter scores'!$B906-'2. Enter scores'!AX906,"")</f>
        <v/>
      </c>
      <c r="AZ902" s="125" t="str">
        <f>IF('2. Enter scores'!AY906&lt;&gt;"",'2. Enter scores'!$B906-'2. Enter scores'!AY906,"")</f>
        <v/>
      </c>
      <c r="BA902" s="125" t="str">
        <f>IF('2. Enter scores'!AZ906&lt;&gt;"",'2. Enter scores'!$B906-'2. Enter scores'!AZ906,"")</f>
        <v/>
      </c>
      <c r="BB902" s="125" t="str">
        <f>IF('2. Enter scores'!BA906&lt;&gt;"",'2. Enter scores'!$B906-'2. Enter scores'!BA906,"")</f>
        <v/>
      </c>
      <c r="BC902" s="125" t="str">
        <f>IF('2. Enter scores'!BB906&lt;&gt;"",'2. Enter scores'!$B906-'2. Enter scores'!BB906,"")</f>
        <v/>
      </c>
      <c r="BD902" s="125" t="str">
        <f>IF('2. Enter scores'!BC906&lt;&gt;"",'2. Enter scores'!$B906-'2. Enter scores'!BC906,"")</f>
        <v/>
      </c>
      <c r="BE902" s="125" t="str">
        <f>IF('2. Enter scores'!BD906&lt;&gt;"",'2. Enter scores'!$B906-'2. Enter scores'!BD906,"")</f>
        <v/>
      </c>
      <c r="BF902" s="125" t="str">
        <f>IF('2. Enter scores'!BE906&lt;&gt;"",'2. Enter scores'!$B906-'2. Enter scores'!BE906,"")</f>
        <v/>
      </c>
      <c r="BG902" s="125" t="str">
        <f>IF('2. Enter scores'!BF906&lt;&gt;"",'2. Enter scores'!$B906-'2. Enter scores'!BF906,"")</f>
        <v/>
      </c>
      <c r="BH902" s="125" t="str">
        <f>IF('2. Enter scores'!BG906&lt;&gt;"",'2. Enter scores'!$B906-'2. Enter scores'!BG906,"")</f>
        <v/>
      </c>
      <c r="BI902" s="125" t="str">
        <f>IF('2. Enter scores'!BH906&lt;&gt;"",'2. Enter scores'!$B906-'2. Enter scores'!BH906,"")</f>
        <v/>
      </c>
      <c r="BJ902" s="125" t="str">
        <f>IF('2. Enter scores'!BI906&lt;&gt;"",'2. Enter scores'!$B906-'2. Enter scores'!BI906,"")</f>
        <v/>
      </c>
      <c r="BK902" s="125" t="str">
        <f>IF('2. Enter scores'!BJ906&lt;&gt;"",'2. Enter scores'!$B906-'2. Enter scores'!BJ906,"")</f>
        <v/>
      </c>
      <c r="BL902" s="125" t="str">
        <f>IF('2. Enter scores'!BK906&lt;&gt;"",'2. Enter scores'!$B906-'2. Enter scores'!BK906,"")</f>
        <v/>
      </c>
      <c r="BM902" s="125" t="str">
        <f>IF('2. Enter scores'!BL906&lt;&gt;"",'2. Enter scores'!$B906-'2. Enter scores'!BL906,"")</f>
        <v/>
      </c>
      <c r="BN902" s="125" t="str">
        <f>IF('2. Enter scores'!BM906&lt;&gt;"",'2. Enter scores'!$B906-'2. Enter scores'!BM906,"")</f>
        <v/>
      </c>
      <c r="BO902" s="125" t="str">
        <f>IF('2. Enter scores'!BN906&lt;&gt;"",'2. Enter scores'!$B906-'2. Enter scores'!BN906,"")</f>
        <v/>
      </c>
      <c r="BP902" s="108">
        <v>1000</v>
      </c>
    </row>
    <row r="903" spans="2:68" x14ac:dyDescent="0.35">
      <c r="B903" s="125" t="str">
        <f>IF('2. Enter scores'!A907&lt;&gt;"",'2. Enter scores'!A907,"")</f>
        <v/>
      </c>
      <c r="H903" s="125" t="str">
        <f>IF('2. Enter scores'!G907&lt;&gt;"",'2. Enter scores'!$B907-'2. Enter scores'!G907,"")</f>
        <v/>
      </c>
      <c r="I903" s="125" t="str">
        <f>IF('2. Enter scores'!H907&lt;&gt;"",'2. Enter scores'!$B907-'2. Enter scores'!H907,"")</f>
        <v/>
      </c>
      <c r="J903" s="125" t="str">
        <f>IF('2. Enter scores'!I907&lt;&gt;"",'2. Enter scores'!$B907-'2. Enter scores'!I907,"")</f>
        <v/>
      </c>
      <c r="K903" s="125" t="str">
        <f>IF('2. Enter scores'!J907&lt;&gt;"",'2. Enter scores'!$B907-'2. Enter scores'!J907,"")</f>
        <v/>
      </c>
      <c r="L903" s="125" t="str">
        <f>IF('2. Enter scores'!K907&lt;&gt;"",'2. Enter scores'!$B907-'2. Enter scores'!K907,"")</f>
        <v/>
      </c>
      <c r="M903" s="125" t="str">
        <f>IF('2. Enter scores'!L907&lt;&gt;"",'2. Enter scores'!$B907-'2. Enter scores'!L907,"")</f>
        <v/>
      </c>
      <c r="N903" s="125" t="str">
        <f>IF('2. Enter scores'!M907&lt;&gt;"",'2. Enter scores'!$B907-'2. Enter scores'!M907,"")</f>
        <v/>
      </c>
      <c r="O903" s="125" t="str">
        <f>IF('2. Enter scores'!N907&lt;&gt;"",'2. Enter scores'!$B907-'2. Enter scores'!N907,"")</f>
        <v/>
      </c>
      <c r="P903" s="125" t="str">
        <f>IF('2. Enter scores'!O907&lt;&gt;"",'2. Enter scores'!$B907-'2. Enter scores'!O907,"")</f>
        <v/>
      </c>
      <c r="Q903" s="125" t="str">
        <f>IF('2. Enter scores'!P907&lt;&gt;"",'2. Enter scores'!$B907-'2. Enter scores'!P907,"")</f>
        <v/>
      </c>
      <c r="R903" s="125" t="str">
        <f>IF('2. Enter scores'!Q907&lt;&gt;"",'2. Enter scores'!$B907-'2. Enter scores'!Q907,"")</f>
        <v/>
      </c>
      <c r="S903" s="125" t="str">
        <f>IF('2. Enter scores'!R907&lt;&gt;"",'2. Enter scores'!$B907-'2. Enter scores'!R907,"")</f>
        <v/>
      </c>
      <c r="T903" s="125" t="str">
        <f>IF('2. Enter scores'!S907&lt;&gt;"",'2. Enter scores'!$B907-'2. Enter scores'!S907,"")</f>
        <v/>
      </c>
      <c r="U903" s="125" t="str">
        <f>IF('2. Enter scores'!T907&lt;&gt;"",'2. Enter scores'!$B907-'2. Enter scores'!T907,"")</f>
        <v/>
      </c>
      <c r="V903" s="125" t="str">
        <f>IF('2. Enter scores'!U907&lt;&gt;"",'2. Enter scores'!$B907-'2. Enter scores'!U907,"")</f>
        <v/>
      </c>
      <c r="W903" s="125" t="str">
        <f>IF('2. Enter scores'!V907&lt;&gt;"",'2. Enter scores'!$B907-'2. Enter scores'!V907,"")</f>
        <v/>
      </c>
      <c r="X903" s="125" t="str">
        <f>IF('2. Enter scores'!W907&lt;&gt;"",'2. Enter scores'!$B907-'2. Enter scores'!W907,"")</f>
        <v/>
      </c>
      <c r="Y903" s="125" t="str">
        <f>IF('2. Enter scores'!X907&lt;&gt;"",'2. Enter scores'!$B907-'2. Enter scores'!X907,"")</f>
        <v/>
      </c>
      <c r="Z903" s="125" t="str">
        <f>IF('2. Enter scores'!Y907&lt;&gt;"",'2. Enter scores'!$B907-'2. Enter scores'!Y907,"")</f>
        <v/>
      </c>
      <c r="AA903" s="125" t="str">
        <f>IF('2. Enter scores'!Z907&lt;&gt;"",'2. Enter scores'!$B907-'2. Enter scores'!Z907,"")</f>
        <v/>
      </c>
      <c r="AB903" s="125" t="str">
        <f>IF('2. Enter scores'!AA907&lt;&gt;"",'2. Enter scores'!$B907-'2. Enter scores'!AA907,"")</f>
        <v/>
      </c>
      <c r="AC903" s="125" t="str">
        <f>IF('2. Enter scores'!AB907&lt;&gt;"",'2. Enter scores'!$B907-'2. Enter scores'!AB907,"")</f>
        <v/>
      </c>
      <c r="AD903" s="125" t="str">
        <f>IF('2. Enter scores'!AC907&lt;&gt;"",'2. Enter scores'!$B907-'2. Enter scores'!AC907,"")</f>
        <v/>
      </c>
      <c r="AE903" s="125" t="str">
        <f>IF('2. Enter scores'!AD907&lt;&gt;"",'2. Enter scores'!$B907-'2. Enter scores'!AD907,"")</f>
        <v/>
      </c>
      <c r="AF903" s="125" t="str">
        <f>IF('2. Enter scores'!AE907&lt;&gt;"",'2. Enter scores'!$B907-'2. Enter scores'!AE907,"")</f>
        <v/>
      </c>
      <c r="AG903" s="125" t="str">
        <f>IF('2. Enter scores'!AF907&lt;&gt;"",'2. Enter scores'!$B907-'2. Enter scores'!AF907,"")</f>
        <v/>
      </c>
      <c r="AH903" s="125" t="str">
        <f>IF('2. Enter scores'!AG907&lt;&gt;"",'2. Enter scores'!$B907-'2. Enter scores'!AG907,"")</f>
        <v/>
      </c>
      <c r="AI903" s="125" t="str">
        <f>IF('2. Enter scores'!AH907&lt;&gt;"",'2. Enter scores'!$B907-'2. Enter scores'!AH907,"")</f>
        <v/>
      </c>
      <c r="AJ903" s="125" t="str">
        <f>IF('2. Enter scores'!AI907&lt;&gt;"",'2. Enter scores'!$B907-'2. Enter scores'!AI907,"")</f>
        <v/>
      </c>
      <c r="AK903" s="125" t="str">
        <f>IF('2. Enter scores'!AJ907&lt;&gt;"",'2. Enter scores'!$B907-'2. Enter scores'!AJ907,"")</f>
        <v/>
      </c>
      <c r="AL903" s="125" t="str">
        <f>IF('2. Enter scores'!AK907&lt;&gt;"",'2. Enter scores'!$B907-'2. Enter scores'!AK907,"")</f>
        <v/>
      </c>
      <c r="AM903" s="125" t="str">
        <f>IF('2. Enter scores'!AL907&lt;&gt;"",'2. Enter scores'!$B907-'2. Enter scores'!AL907,"")</f>
        <v/>
      </c>
      <c r="AN903" s="125" t="str">
        <f>IF('2. Enter scores'!AM907&lt;&gt;"",'2. Enter scores'!$B907-'2. Enter scores'!AM907,"")</f>
        <v/>
      </c>
      <c r="AO903" s="125" t="str">
        <f>IF('2. Enter scores'!AN907&lt;&gt;"",'2. Enter scores'!$B907-'2. Enter scores'!AN907,"")</f>
        <v/>
      </c>
      <c r="AP903" s="125" t="str">
        <f>IF('2. Enter scores'!AO907&lt;&gt;"",'2. Enter scores'!$B907-'2. Enter scores'!AO907,"")</f>
        <v/>
      </c>
      <c r="AQ903" s="125" t="str">
        <f>IF('2. Enter scores'!AP907&lt;&gt;"",'2. Enter scores'!$B907-'2. Enter scores'!AP907,"")</f>
        <v/>
      </c>
      <c r="AR903" s="125" t="str">
        <f>IF('2. Enter scores'!AQ907&lt;&gt;"",'2. Enter scores'!$B907-'2. Enter scores'!AQ907,"")</f>
        <v/>
      </c>
      <c r="AS903" s="125" t="str">
        <f>IF('2. Enter scores'!AR907&lt;&gt;"",'2. Enter scores'!$B907-'2. Enter scores'!AR907,"")</f>
        <v/>
      </c>
      <c r="AT903" s="125" t="str">
        <f>IF('2. Enter scores'!AS907&lt;&gt;"",'2. Enter scores'!$B907-'2. Enter scores'!AS907,"")</f>
        <v/>
      </c>
      <c r="AU903" s="125" t="str">
        <f>IF('2. Enter scores'!AT907&lt;&gt;"",'2. Enter scores'!$B907-'2. Enter scores'!AT907,"")</f>
        <v/>
      </c>
      <c r="AV903" s="125" t="str">
        <f>IF('2. Enter scores'!AU907&lt;&gt;"",'2. Enter scores'!$B907-'2. Enter scores'!AU907,"")</f>
        <v/>
      </c>
      <c r="AW903" s="125" t="str">
        <f>IF('2. Enter scores'!AV907&lt;&gt;"",'2. Enter scores'!$B907-'2. Enter scores'!AV907,"")</f>
        <v/>
      </c>
      <c r="AX903" s="125" t="str">
        <f>IF('2. Enter scores'!AW907&lt;&gt;"",'2. Enter scores'!$B907-'2. Enter scores'!AW907,"")</f>
        <v/>
      </c>
      <c r="AY903" s="125" t="str">
        <f>IF('2. Enter scores'!AX907&lt;&gt;"",'2. Enter scores'!$B907-'2. Enter scores'!AX907,"")</f>
        <v/>
      </c>
      <c r="AZ903" s="125" t="str">
        <f>IF('2. Enter scores'!AY907&lt;&gt;"",'2. Enter scores'!$B907-'2. Enter scores'!AY907,"")</f>
        <v/>
      </c>
      <c r="BA903" s="125" t="str">
        <f>IF('2. Enter scores'!AZ907&lt;&gt;"",'2. Enter scores'!$B907-'2. Enter scores'!AZ907,"")</f>
        <v/>
      </c>
      <c r="BB903" s="125" t="str">
        <f>IF('2. Enter scores'!BA907&lt;&gt;"",'2. Enter scores'!$B907-'2. Enter scores'!BA907,"")</f>
        <v/>
      </c>
      <c r="BC903" s="125" t="str">
        <f>IF('2. Enter scores'!BB907&lt;&gt;"",'2. Enter scores'!$B907-'2. Enter scores'!BB907,"")</f>
        <v/>
      </c>
      <c r="BD903" s="125" t="str">
        <f>IF('2. Enter scores'!BC907&lt;&gt;"",'2. Enter scores'!$B907-'2. Enter scores'!BC907,"")</f>
        <v/>
      </c>
      <c r="BE903" s="125" t="str">
        <f>IF('2. Enter scores'!BD907&lt;&gt;"",'2. Enter scores'!$B907-'2. Enter scores'!BD907,"")</f>
        <v/>
      </c>
      <c r="BF903" s="125" t="str">
        <f>IF('2. Enter scores'!BE907&lt;&gt;"",'2. Enter scores'!$B907-'2. Enter scores'!BE907,"")</f>
        <v/>
      </c>
      <c r="BG903" s="125" t="str">
        <f>IF('2. Enter scores'!BF907&lt;&gt;"",'2. Enter scores'!$B907-'2. Enter scores'!BF907,"")</f>
        <v/>
      </c>
      <c r="BH903" s="125" t="str">
        <f>IF('2. Enter scores'!BG907&lt;&gt;"",'2. Enter scores'!$B907-'2. Enter scores'!BG907,"")</f>
        <v/>
      </c>
      <c r="BI903" s="125" t="str">
        <f>IF('2. Enter scores'!BH907&lt;&gt;"",'2. Enter scores'!$B907-'2. Enter scores'!BH907,"")</f>
        <v/>
      </c>
      <c r="BJ903" s="125" t="str">
        <f>IF('2. Enter scores'!BI907&lt;&gt;"",'2. Enter scores'!$B907-'2. Enter scores'!BI907,"")</f>
        <v/>
      </c>
      <c r="BK903" s="125" t="str">
        <f>IF('2. Enter scores'!BJ907&lt;&gt;"",'2. Enter scores'!$B907-'2. Enter scores'!BJ907,"")</f>
        <v/>
      </c>
      <c r="BL903" s="125" t="str">
        <f>IF('2. Enter scores'!BK907&lt;&gt;"",'2. Enter scores'!$B907-'2. Enter scores'!BK907,"")</f>
        <v/>
      </c>
      <c r="BM903" s="125" t="str">
        <f>IF('2. Enter scores'!BL907&lt;&gt;"",'2. Enter scores'!$B907-'2. Enter scores'!BL907,"")</f>
        <v/>
      </c>
      <c r="BN903" s="125" t="str">
        <f>IF('2. Enter scores'!BM907&lt;&gt;"",'2. Enter scores'!$B907-'2. Enter scores'!BM907,"")</f>
        <v/>
      </c>
      <c r="BO903" s="125" t="str">
        <f>IF('2. Enter scores'!BN907&lt;&gt;"",'2. Enter scores'!$B907-'2. Enter scores'!BN907,"")</f>
        <v/>
      </c>
      <c r="BP903" s="108">
        <v>1000</v>
      </c>
    </row>
    <row r="904" spans="2:68" x14ac:dyDescent="0.35">
      <c r="B904" s="125" t="str">
        <f>IF('2. Enter scores'!A908&lt;&gt;"",'2. Enter scores'!A908,"")</f>
        <v/>
      </c>
      <c r="H904" s="125" t="str">
        <f>IF('2. Enter scores'!G908&lt;&gt;"",'2. Enter scores'!$B908-'2. Enter scores'!G908,"")</f>
        <v/>
      </c>
      <c r="I904" s="125" t="str">
        <f>IF('2. Enter scores'!H908&lt;&gt;"",'2. Enter scores'!$B908-'2. Enter scores'!H908,"")</f>
        <v/>
      </c>
      <c r="J904" s="125" t="str">
        <f>IF('2. Enter scores'!I908&lt;&gt;"",'2. Enter scores'!$B908-'2. Enter scores'!I908,"")</f>
        <v/>
      </c>
      <c r="K904" s="125" t="str">
        <f>IF('2. Enter scores'!J908&lt;&gt;"",'2. Enter scores'!$B908-'2. Enter scores'!J908,"")</f>
        <v/>
      </c>
      <c r="L904" s="125" t="str">
        <f>IF('2. Enter scores'!K908&lt;&gt;"",'2. Enter scores'!$B908-'2. Enter scores'!K908,"")</f>
        <v/>
      </c>
      <c r="M904" s="125" t="str">
        <f>IF('2. Enter scores'!L908&lt;&gt;"",'2. Enter scores'!$B908-'2. Enter scores'!L908,"")</f>
        <v/>
      </c>
      <c r="N904" s="125" t="str">
        <f>IF('2. Enter scores'!M908&lt;&gt;"",'2. Enter scores'!$B908-'2. Enter scores'!M908,"")</f>
        <v/>
      </c>
      <c r="O904" s="125" t="str">
        <f>IF('2. Enter scores'!N908&lt;&gt;"",'2. Enter scores'!$B908-'2. Enter scores'!N908,"")</f>
        <v/>
      </c>
      <c r="P904" s="125" t="str">
        <f>IF('2. Enter scores'!O908&lt;&gt;"",'2. Enter scores'!$B908-'2. Enter scores'!O908,"")</f>
        <v/>
      </c>
      <c r="Q904" s="125" t="str">
        <f>IF('2. Enter scores'!P908&lt;&gt;"",'2. Enter scores'!$B908-'2. Enter scores'!P908,"")</f>
        <v/>
      </c>
      <c r="R904" s="125" t="str">
        <f>IF('2. Enter scores'!Q908&lt;&gt;"",'2. Enter scores'!$B908-'2. Enter scores'!Q908,"")</f>
        <v/>
      </c>
      <c r="S904" s="125" t="str">
        <f>IF('2. Enter scores'!R908&lt;&gt;"",'2. Enter scores'!$B908-'2. Enter scores'!R908,"")</f>
        <v/>
      </c>
      <c r="T904" s="125" t="str">
        <f>IF('2. Enter scores'!S908&lt;&gt;"",'2. Enter scores'!$B908-'2. Enter scores'!S908,"")</f>
        <v/>
      </c>
      <c r="U904" s="125" t="str">
        <f>IF('2. Enter scores'!T908&lt;&gt;"",'2. Enter scores'!$B908-'2. Enter scores'!T908,"")</f>
        <v/>
      </c>
      <c r="V904" s="125" t="str">
        <f>IF('2. Enter scores'!U908&lt;&gt;"",'2. Enter scores'!$B908-'2. Enter scores'!U908,"")</f>
        <v/>
      </c>
      <c r="W904" s="125" t="str">
        <f>IF('2. Enter scores'!V908&lt;&gt;"",'2. Enter scores'!$B908-'2. Enter scores'!V908,"")</f>
        <v/>
      </c>
      <c r="X904" s="125" t="str">
        <f>IF('2. Enter scores'!W908&lt;&gt;"",'2. Enter scores'!$B908-'2. Enter scores'!W908,"")</f>
        <v/>
      </c>
      <c r="Y904" s="125" t="str">
        <f>IF('2. Enter scores'!X908&lt;&gt;"",'2. Enter scores'!$B908-'2. Enter scores'!X908,"")</f>
        <v/>
      </c>
      <c r="Z904" s="125" t="str">
        <f>IF('2. Enter scores'!Y908&lt;&gt;"",'2. Enter scores'!$B908-'2. Enter scores'!Y908,"")</f>
        <v/>
      </c>
      <c r="AA904" s="125" t="str">
        <f>IF('2. Enter scores'!Z908&lt;&gt;"",'2. Enter scores'!$B908-'2. Enter scores'!Z908,"")</f>
        <v/>
      </c>
      <c r="AB904" s="125" t="str">
        <f>IF('2. Enter scores'!AA908&lt;&gt;"",'2. Enter scores'!$B908-'2. Enter scores'!AA908,"")</f>
        <v/>
      </c>
      <c r="AC904" s="125" t="str">
        <f>IF('2. Enter scores'!AB908&lt;&gt;"",'2. Enter scores'!$B908-'2. Enter scores'!AB908,"")</f>
        <v/>
      </c>
      <c r="AD904" s="125" t="str">
        <f>IF('2. Enter scores'!AC908&lt;&gt;"",'2. Enter scores'!$B908-'2. Enter scores'!AC908,"")</f>
        <v/>
      </c>
      <c r="AE904" s="125" t="str">
        <f>IF('2. Enter scores'!AD908&lt;&gt;"",'2. Enter scores'!$B908-'2. Enter scores'!AD908,"")</f>
        <v/>
      </c>
      <c r="AF904" s="125" t="str">
        <f>IF('2. Enter scores'!AE908&lt;&gt;"",'2. Enter scores'!$B908-'2. Enter scores'!AE908,"")</f>
        <v/>
      </c>
      <c r="AG904" s="125" t="str">
        <f>IF('2. Enter scores'!AF908&lt;&gt;"",'2. Enter scores'!$B908-'2. Enter scores'!AF908,"")</f>
        <v/>
      </c>
      <c r="AH904" s="125" t="str">
        <f>IF('2. Enter scores'!AG908&lt;&gt;"",'2. Enter scores'!$B908-'2. Enter scores'!AG908,"")</f>
        <v/>
      </c>
      <c r="AI904" s="125" t="str">
        <f>IF('2. Enter scores'!AH908&lt;&gt;"",'2. Enter scores'!$B908-'2. Enter scores'!AH908,"")</f>
        <v/>
      </c>
      <c r="AJ904" s="125" t="str">
        <f>IF('2. Enter scores'!AI908&lt;&gt;"",'2. Enter scores'!$B908-'2. Enter scores'!AI908,"")</f>
        <v/>
      </c>
      <c r="AK904" s="125" t="str">
        <f>IF('2. Enter scores'!AJ908&lt;&gt;"",'2. Enter scores'!$B908-'2. Enter scores'!AJ908,"")</f>
        <v/>
      </c>
      <c r="AL904" s="125" t="str">
        <f>IF('2. Enter scores'!AK908&lt;&gt;"",'2. Enter scores'!$B908-'2. Enter scores'!AK908,"")</f>
        <v/>
      </c>
      <c r="AM904" s="125" t="str">
        <f>IF('2. Enter scores'!AL908&lt;&gt;"",'2. Enter scores'!$B908-'2. Enter scores'!AL908,"")</f>
        <v/>
      </c>
      <c r="AN904" s="125" t="str">
        <f>IF('2. Enter scores'!AM908&lt;&gt;"",'2. Enter scores'!$B908-'2. Enter scores'!AM908,"")</f>
        <v/>
      </c>
      <c r="AO904" s="125" t="str">
        <f>IF('2. Enter scores'!AN908&lt;&gt;"",'2. Enter scores'!$B908-'2. Enter scores'!AN908,"")</f>
        <v/>
      </c>
      <c r="AP904" s="125" t="str">
        <f>IF('2. Enter scores'!AO908&lt;&gt;"",'2. Enter scores'!$B908-'2. Enter scores'!AO908,"")</f>
        <v/>
      </c>
      <c r="AQ904" s="125" t="str">
        <f>IF('2. Enter scores'!AP908&lt;&gt;"",'2. Enter scores'!$B908-'2. Enter scores'!AP908,"")</f>
        <v/>
      </c>
      <c r="AR904" s="125" t="str">
        <f>IF('2. Enter scores'!AQ908&lt;&gt;"",'2. Enter scores'!$B908-'2. Enter scores'!AQ908,"")</f>
        <v/>
      </c>
      <c r="AS904" s="125" t="str">
        <f>IF('2. Enter scores'!AR908&lt;&gt;"",'2. Enter scores'!$B908-'2. Enter scores'!AR908,"")</f>
        <v/>
      </c>
      <c r="AT904" s="125" t="str">
        <f>IF('2. Enter scores'!AS908&lt;&gt;"",'2. Enter scores'!$B908-'2. Enter scores'!AS908,"")</f>
        <v/>
      </c>
      <c r="AU904" s="125" t="str">
        <f>IF('2. Enter scores'!AT908&lt;&gt;"",'2. Enter scores'!$B908-'2. Enter scores'!AT908,"")</f>
        <v/>
      </c>
      <c r="AV904" s="125" t="str">
        <f>IF('2. Enter scores'!AU908&lt;&gt;"",'2. Enter scores'!$B908-'2. Enter scores'!AU908,"")</f>
        <v/>
      </c>
      <c r="AW904" s="125" t="str">
        <f>IF('2. Enter scores'!AV908&lt;&gt;"",'2. Enter scores'!$B908-'2. Enter scores'!AV908,"")</f>
        <v/>
      </c>
      <c r="AX904" s="125" t="str">
        <f>IF('2. Enter scores'!AW908&lt;&gt;"",'2. Enter scores'!$B908-'2. Enter scores'!AW908,"")</f>
        <v/>
      </c>
      <c r="AY904" s="125" t="str">
        <f>IF('2. Enter scores'!AX908&lt;&gt;"",'2. Enter scores'!$B908-'2. Enter scores'!AX908,"")</f>
        <v/>
      </c>
      <c r="AZ904" s="125" t="str">
        <f>IF('2. Enter scores'!AY908&lt;&gt;"",'2. Enter scores'!$B908-'2. Enter scores'!AY908,"")</f>
        <v/>
      </c>
      <c r="BA904" s="125" t="str">
        <f>IF('2. Enter scores'!AZ908&lt;&gt;"",'2. Enter scores'!$B908-'2. Enter scores'!AZ908,"")</f>
        <v/>
      </c>
      <c r="BB904" s="125" t="str">
        <f>IF('2. Enter scores'!BA908&lt;&gt;"",'2. Enter scores'!$B908-'2. Enter scores'!BA908,"")</f>
        <v/>
      </c>
      <c r="BC904" s="125" t="str">
        <f>IF('2. Enter scores'!BB908&lt;&gt;"",'2. Enter scores'!$B908-'2. Enter scores'!BB908,"")</f>
        <v/>
      </c>
      <c r="BD904" s="125" t="str">
        <f>IF('2. Enter scores'!BC908&lt;&gt;"",'2. Enter scores'!$B908-'2. Enter scores'!BC908,"")</f>
        <v/>
      </c>
      <c r="BE904" s="125" t="str">
        <f>IF('2. Enter scores'!BD908&lt;&gt;"",'2. Enter scores'!$B908-'2. Enter scores'!BD908,"")</f>
        <v/>
      </c>
      <c r="BF904" s="125" t="str">
        <f>IF('2. Enter scores'!BE908&lt;&gt;"",'2. Enter scores'!$B908-'2. Enter scores'!BE908,"")</f>
        <v/>
      </c>
      <c r="BG904" s="125" t="str">
        <f>IF('2. Enter scores'!BF908&lt;&gt;"",'2. Enter scores'!$B908-'2. Enter scores'!BF908,"")</f>
        <v/>
      </c>
      <c r="BH904" s="125" t="str">
        <f>IF('2. Enter scores'!BG908&lt;&gt;"",'2. Enter scores'!$B908-'2. Enter scores'!BG908,"")</f>
        <v/>
      </c>
      <c r="BI904" s="125" t="str">
        <f>IF('2. Enter scores'!BH908&lt;&gt;"",'2. Enter scores'!$B908-'2. Enter scores'!BH908,"")</f>
        <v/>
      </c>
      <c r="BJ904" s="125" t="str">
        <f>IF('2. Enter scores'!BI908&lt;&gt;"",'2. Enter scores'!$B908-'2. Enter scores'!BI908,"")</f>
        <v/>
      </c>
      <c r="BK904" s="125" t="str">
        <f>IF('2. Enter scores'!BJ908&lt;&gt;"",'2. Enter scores'!$B908-'2. Enter scores'!BJ908,"")</f>
        <v/>
      </c>
      <c r="BL904" s="125" t="str">
        <f>IF('2. Enter scores'!BK908&lt;&gt;"",'2. Enter scores'!$B908-'2. Enter scores'!BK908,"")</f>
        <v/>
      </c>
      <c r="BM904" s="125" t="str">
        <f>IF('2. Enter scores'!BL908&lt;&gt;"",'2. Enter scores'!$B908-'2. Enter scores'!BL908,"")</f>
        <v/>
      </c>
      <c r="BN904" s="125" t="str">
        <f>IF('2. Enter scores'!BM908&lt;&gt;"",'2. Enter scores'!$B908-'2. Enter scores'!BM908,"")</f>
        <v/>
      </c>
      <c r="BO904" s="125" t="str">
        <f>IF('2. Enter scores'!BN908&lt;&gt;"",'2. Enter scores'!$B908-'2. Enter scores'!BN908,"")</f>
        <v/>
      </c>
      <c r="BP904" s="108">
        <v>1000</v>
      </c>
    </row>
    <row r="905" spans="2:68" x14ac:dyDescent="0.35">
      <c r="B905" s="125" t="str">
        <f>IF('2. Enter scores'!A909&lt;&gt;"",'2. Enter scores'!A909,"")</f>
        <v/>
      </c>
      <c r="H905" s="125" t="str">
        <f>IF('2. Enter scores'!G909&lt;&gt;"",'2. Enter scores'!$B909-'2. Enter scores'!G909,"")</f>
        <v/>
      </c>
      <c r="I905" s="125" t="str">
        <f>IF('2. Enter scores'!H909&lt;&gt;"",'2. Enter scores'!$B909-'2. Enter scores'!H909,"")</f>
        <v/>
      </c>
      <c r="J905" s="125" t="str">
        <f>IF('2. Enter scores'!I909&lt;&gt;"",'2. Enter scores'!$B909-'2. Enter scores'!I909,"")</f>
        <v/>
      </c>
      <c r="K905" s="125" t="str">
        <f>IF('2. Enter scores'!J909&lt;&gt;"",'2. Enter scores'!$B909-'2. Enter scores'!J909,"")</f>
        <v/>
      </c>
      <c r="L905" s="125" t="str">
        <f>IF('2. Enter scores'!K909&lt;&gt;"",'2. Enter scores'!$B909-'2. Enter scores'!K909,"")</f>
        <v/>
      </c>
      <c r="M905" s="125" t="str">
        <f>IF('2. Enter scores'!L909&lt;&gt;"",'2. Enter scores'!$B909-'2. Enter scores'!L909,"")</f>
        <v/>
      </c>
      <c r="N905" s="125" t="str">
        <f>IF('2. Enter scores'!M909&lt;&gt;"",'2. Enter scores'!$B909-'2. Enter scores'!M909,"")</f>
        <v/>
      </c>
      <c r="O905" s="125" t="str">
        <f>IF('2. Enter scores'!N909&lt;&gt;"",'2. Enter scores'!$B909-'2. Enter scores'!N909,"")</f>
        <v/>
      </c>
      <c r="P905" s="125" t="str">
        <f>IF('2. Enter scores'!O909&lt;&gt;"",'2. Enter scores'!$B909-'2. Enter scores'!O909,"")</f>
        <v/>
      </c>
      <c r="Q905" s="125" t="str">
        <f>IF('2. Enter scores'!P909&lt;&gt;"",'2. Enter scores'!$B909-'2. Enter scores'!P909,"")</f>
        <v/>
      </c>
      <c r="R905" s="125" t="str">
        <f>IF('2. Enter scores'!Q909&lt;&gt;"",'2. Enter scores'!$B909-'2. Enter scores'!Q909,"")</f>
        <v/>
      </c>
      <c r="S905" s="125" t="str">
        <f>IF('2. Enter scores'!R909&lt;&gt;"",'2. Enter scores'!$B909-'2. Enter scores'!R909,"")</f>
        <v/>
      </c>
      <c r="T905" s="125" t="str">
        <f>IF('2. Enter scores'!S909&lt;&gt;"",'2. Enter scores'!$B909-'2. Enter scores'!S909,"")</f>
        <v/>
      </c>
      <c r="U905" s="125" t="str">
        <f>IF('2. Enter scores'!T909&lt;&gt;"",'2. Enter scores'!$B909-'2. Enter scores'!T909,"")</f>
        <v/>
      </c>
      <c r="V905" s="125" t="str">
        <f>IF('2. Enter scores'!U909&lt;&gt;"",'2. Enter scores'!$B909-'2. Enter scores'!U909,"")</f>
        <v/>
      </c>
      <c r="W905" s="125" t="str">
        <f>IF('2. Enter scores'!V909&lt;&gt;"",'2. Enter scores'!$B909-'2. Enter scores'!V909,"")</f>
        <v/>
      </c>
      <c r="X905" s="125" t="str">
        <f>IF('2. Enter scores'!W909&lt;&gt;"",'2. Enter scores'!$B909-'2. Enter scores'!W909,"")</f>
        <v/>
      </c>
      <c r="Y905" s="125" t="str">
        <f>IF('2. Enter scores'!X909&lt;&gt;"",'2. Enter scores'!$B909-'2. Enter scores'!X909,"")</f>
        <v/>
      </c>
      <c r="Z905" s="125" t="str">
        <f>IF('2. Enter scores'!Y909&lt;&gt;"",'2. Enter scores'!$B909-'2. Enter scores'!Y909,"")</f>
        <v/>
      </c>
      <c r="AA905" s="125" t="str">
        <f>IF('2. Enter scores'!Z909&lt;&gt;"",'2. Enter scores'!$B909-'2. Enter scores'!Z909,"")</f>
        <v/>
      </c>
      <c r="AB905" s="125" t="str">
        <f>IF('2. Enter scores'!AA909&lt;&gt;"",'2. Enter scores'!$B909-'2. Enter scores'!AA909,"")</f>
        <v/>
      </c>
      <c r="AC905" s="125" t="str">
        <f>IF('2. Enter scores'!AB909&lt;&gt;"",'2. Enter scores'!$B909-'2. Enter scores'!AB909,"")</f>
        <v/>
      </c>
      <c r="AD905" s="125" t="str">
        <f>IF('2. Enter scores'!AC909&lt;&gt;"",'2. Enter scores'!$B909-'2. Enter scores'!AC909,"")</f>
        <v/>
      </c>
      <c r="AE905" s="125" t="str">
        <f>IF('2. Enter scores'!AD909&lt;&gt;"",'2. Enter scores'!$B909-'2. Enter scores'!AD909,"")</f>
        <v/>
      </c>
      <c r="AF905" s="125" t="str">
        <f>IF('2. Enter scores'!AE909&lt;&gt;"",'2. Enter scores'!$B909-'2. Enter scores'!AE909,"")</f>
        <v/>
      </c>
      <c r="AG905" s="125" t="str">
        <f>IF('2. Enter scores'!AF909&lt;&gt;"",'2. Enter scores'!$B909-'2. Enter scores'!AF909,"")</f>
        <v/>
      </c>
      <c r="AH905" s="125" t="str">
        <f>IF('2. Enter scores'!AG909&lt;&gt;"",'2. Enter scores'!$B909-'2. Enter scores'!AG909,"")</f>
        <v/>
      </c>
      <c r="AI905" s="125" t="str">
        <f>IF('2. Enter scores'!AH909&lt;&gt;"",'2. Enter scores'!$B909-'2. Enter scores'!AH909,"")</f>
        <v/>
      </c>
      <c r="AJ905" s="125" t="str">
        <f>IF('2. Enter scores'!AI909&lt;&gt;"",'2. Enter scores'!$B909-'2. Enter scores'!AI909,"")</f>
        <v/>
      </c>
      <c r="AK905" s="125" t="str">
        <f>IF('2. Enter scores'!AJ909&lt;&gt;"",'2. Enter scores'!$B909-'2. Enter scores'!AJ909,"")</f>
        <v/>
      </c>
      <c r="AL905" s="125" t="str">
        <f>IF('2. Enter scores'!AK909&lt;&gt;"",'2. Enter scores'!$B909-'2. Enter scores'!AK909,"")</f>
        <v/>
      </c>
      <c r="AM905" s="125" t="str">
        <f>IF('2. Enter scores'!AL909&lt;&gt;"",'2. Enter scores'!$B909-'2. Enter scores'!AL909,"")</f>
        <v/>
      </c>
      <c r="AN905" s="125" t="str">
        <f>IF('2. Enter scores'!AM909&lt;&gt;"",'2. Enter scores'!$B909-'2. Enter scores'!AM909,"")</f>
        <v/>
      </c>
      <c r="AO905" s="125" t="str">
        <f>IF('2. Enter scores'!AN909&lt;&gt;"",'2. Enter scores'!$B909-'2. Enter scores'!AN909,"")</f>
        <v/>
      </c>
      <c r="AP905" s="125" t="str">
        <f>IF('2. Enter scores'!AO909&lt;&gt;"",'2. Enter scores'!$B909-'2. Enter scores'!AO909,"")</f>
        <v/>
      </c>
      <c r="AQ905" s="125" t="str">
        <f>IF('2. Enter scores'!AP909&lt;&gt;"",'2. Enter scores'!$B909-'2. Enter scores'!AP909,"")</f>
        <v/>
      </c>
      <c r="AR905" s="125" t="str">
        <f>IF('2. Enter scores'!AQ909&lt;&gt;"",'2. Enter scores'!$B909-'2. Enter scores'!AQ909,"")</f>
        <v/>
      </c>
      <c r="AS905" s="125" t="str">
        <f>IF('2. Enter scores'!AR909&lt;&gt;"",'2. Enter scores'!$B909-'2. Enter scores'!AR909,"")</f>
        <v/>
      </c>
      <c r="AT905" s="125" t="str">
        <f>IF('2. Enter scores'!AS909&lt;&gt;"",'2. Enter scores'!$B909-'2. Enter scores'!AS909,"")</f>
        <v/>
      </c>
      <c r="AU905" s="125" t="str">
        <f>IF('2. Enter scores'!AT909&lt;&gt;"",'2. Enter scores'!$B909-'2. Enter scores'!AT909,"")</f>
        <v/>
      </c>
      <c r="AV905" s="125" t="str">
        <f>IF('2. Enter scores'!AU909&lt;&gt;"",'2. Enter scores'!$B909-'2. Enter scores'!AU909,"")</f>
        <v/>
      </c>
      <c r="AW905" s="125" t="str">
        <f>IF('2. Enter scores'!AV909&lt;&gt;"",'2. Enter scores'!$B909-'2. Enter scores'!AV909,"")</f>
        <v/>
      </c>
      <c r="AX905" s="125" t="str">
        <f>IF('2. Enter scores'!AW909&lt;&gt;"",'2. Enter scores'!$B909-'2. Enter scores'!AW909,"")</f>
        <v/>
      </c>
      <c r="AY905" s="125" t="str">
        <f>IF('2. Enter scores'!AX909&lt;&gt;"",'2. Enter scores'!$B909-'2. Enter scores'!AX909,"")</f>
        <v/>
      </c>
      <c r="AZ905" s="125" t="str">
        <f>IF('2. Enter scores'!AY909&lt;&gt;"",'2. Enter scores'!$B909-'2. Enter scores'!AY909,"")</f>
        <v/>
      </c>
      <c r="BA905" s="125" t="str">
        <f>IF('2. Enter scores'!AZ909&lt;&gt;"",'2. Enter scores'!$B909-'2. Enter scores'!AZ909,"")</f>
        <v/>
      </c>
      <c r="BB905" s="125" t="str">
        <f>IF('2. Enter scores'!BA909&lt;&gt;"",'2. Enter scores'!$B909-'2. Enter scores'!BA909,"")</f>
        <v/>
      </c>
      <c r="BC905" s="125" t="str">
        <f>IF('2. Enter scores'!BB909&lt;&gt;"",'2. Enter scores'!$B909-'2. Enter scores'!BB909,"")</f>
        <v/>
      </c>
      <c r="BD905" s="125" t="str">
        <f>IF('2. Enter scores'!BC909&lt;&gt;"",'2. Enter scores'!$B909-'2. Enter scores'!BC909,"")</f>
        <v/>
      </c>
      <c r="BE905" s="125" t="str">
        <f>IF('2. Enter scores'!BD909&lt;&gt;"",'2. Enter scores'!$B909-'2. Enter scores'!BD909,"")</f>
        <v/>
      </c>
      <c r="BF905" s="125" t="str">
        <f>IF('2. Enter scores'!BE909&lt;&gt;"",'2. Enter scores'!$B909-'2. Enter scores'!BE909,"")</f>
        <v/>
      </c>
      <c r="BG905" s="125" t="str">
        <f>IF('2. Enter scores'!BF909&lt;&gt;"",'2. Enter scores'!$B909-'2. Enter scores'!BF909,"")</f>
        <v/>
      </c>
      <c r="BH905" s="125" t="str">
        <f>IF('2. Enter scores'!BG909&lt;&gt;"",'2. Enter scores'!$B909-'2. Enter scores'!BG909,"")</f>
        <v/>
      </c>
      <c r="BI905" s="125" t="str">
        <f>IF('2. Enter scores'!BH909&lt;&gt;"",'2. Enter scores'!$B909-'2. Enter scores'!BH909,"")</f>
        <v/>
      </c>
      <c r="BJ905" s="125" t="str">
        <f>IF('2. Enter scores'!BI909&lt;&gt;"",'2. Enter scores'!$B909-'2. Enter scores'!BI909,"")</f>
        <v/>
      </c>
      <c r="BK905" s="125" t="str">
        <f>IF('2. Enter scores'!BJ909&lt;&gt;"",'2. Enter scores'!$B909-'2. Enter scores'!BJ909,"")</f>
        <v/>
      </c>
      <c r="BL905" s="125" t="str">
        <f>IF('2. Enter scores'!BK909&lt;&gt;"",'2. Enter scores'!$B909-'2. Enter scores'!BK909,"")</f>
        <v/>
      </c>
      <c r="BM905" s="125" t="str">
        <f>IF('2. Enter scores'!BL909&lt;&gt;"",'2. Enter scores'!$B909-'2. Enter scores'!BL909,"")</f>
        <v/>
      </c>
      <c r="BN905" s="125" t="str">
        <f>IF('2. Enter scores'!BM909&lt;&gt;"",'2. Enter scores'!$B909-'2. Enter scores'!BM909,"")</f>
        <v/>
      </c>
      <c r="BO905" s="125" t="str">
        <f>IF('2. Enter scores'!BN909&lt;&gt;"",'2. Enter scores'!$B909-'2. Enter scores'!BN909,"")</f>
        <v/>
      </c>
      <c r="BP905" s="108">
        <v>1000</v>
      </c>
    </row>
    <row r="906" spans="2:68" x14ac:dyDescent="0.35">
      <c r="B906" s="125" t="str">
        <f>IF('2. Enter scores'!A910&lt;&gt;"",'2. Enter scores'!A910,"")</f>
        <v/>
      </c>
      <c r="H906" s="125" t="str">
        <f>IF('2. Enter scores'!G910&lt;&gt;"",'2. Enter scores'!$B910-'2. Enter scores'!G910,"")</f>
        <v/>
      </c>
      <c r="I906" s="125" t="str">
        <f>IF('2. Enter scores'!H910&lt;&gt;"",'2. Enter scores'!$B910-'2. Enter scores'!H910,"")</f>
        <v/>
      </c>
      <c r="J906" s="125" t="str">
        <f>IF('2. Enter scores'!I910&lt;&gt;"",'2. Enter scores'!$B910-'2. Enter scores'!I910,"")</f>
        <v/>
      </c>
      <c r="K906" s="125" t="str">
        <f>IF('2. Enter scores'!J910&lt;&gt;"",'2. Enter scores'!$B910-'2. Enter scores'!J910,"")</f>
        <v/>
      </c>
      <c r="L906" s="125" t="str">
        <f>IF('2. Enter scores'!K910&lt;&gt;"",'2. Enter scores'!$B910-'2. Enter scores'!K910,"")</f>
        <v/>
      </c>
      <c r="M906" s="125" t="str">
        <f>IF('2. Enter scores'!L910&lt;&gt;"",'2. Enter scores'!$B910-'2. Enter scores'!L910,"")</f>
        <v/>
      </c>
      <c r="N906" s="125" t="str">
        <f>IF('2. Enter scores'!M910&lt;&gt;"",'2. Enter scores'!$B910-'2. Enter scores'!M910,"")</f>
        <v/>
      </c>
      <c r="O906" s="125" t="str">
        <f>IF('2. Enter scores'!N910&lt;&gt;"",'2. Enter scores'!$B910-'2. Enter scores'!N910,"")</f>
        <v/>
      </c>
      <c r="P906" s="125" t="str">
        <f>IF('2. Enter scores'!O910&lt;&gt;"",'2. Enter scores'!$B910-'2. Enter scores'!O910,"")</f>
        <v/>
      </c>
      <c r="Q906" s="125" t="str">
        <f>IF('2. Enter scores'!P910&lt;&gt;"",'2. Enter scores'!$B910-'2. Enter scores'!P910,"")</f>
        <v/>
      </c>
      <c r="R906" s="125" t="str">
        <f>IF('2. Enter scores'!Q910&lt;&gt;"",'2. Enter scores'!$B910-'2. Enter scores'!Q910,"")</f>
        <v/>
      </c>
      <c r="S906" s="125" t="str">
        <f>IF('2. Enter scores'!R910&lt;&gt;"",'2. Enter scores'!$B910-'2. Enter scores'!R910,"")</f>
        <v/>
      </c>
      <c r="T906" s="125" t="str">
        <f>IF('2. Enter scores'!S910&lt;&gt;"",'2. Enter scores'!$B910-'2. Enter scores'!S910,"")</f>
        <v/>
      </c>
      <c r="U906" s="125" t="str">
        <f>IF('2. Enter scores'!T910&lt;&gt;"",'2. Enter scores'!$B910-'2. Enter scores'!T910,"")</f>
        <v/>
      </c>
      <c r="V906" s="125" t="str">
        <f>IF('2. Enter scores'!U910&lt;&gt;"",'2. Enter scores'!$B910-'2. Enter scores'!U910,"")</f>
        <v/>
      </c>
      <c r="W906" s="125" t="str">
        <f>IF('2. Enter scores'!V910&lt;&gt;"",'2. Enter scores'!$B910-'2. Enter scores'!V910,"")</f>
        <v/>
      </c>
      <c r="X906" s="125" t="str">
        <f>IF('2. Enter scores'!W910&lt;&gt;"",'2. Enter scores'!$B910-'2. Enter scores'!W910,"")</f>
        <v/>
      </c>
      <c r="Y906" s="125" t="str">
        <f>IF('2. Enter scores'!X910&lt;&gt;"",'2. Enter scores'!$B910-'2. Enter scores'!X910,"")</f>
        <v/>
      </c>
      <c r="Z906" s="125" t="str">
        <f>IF('2. Enter scores'!Y910&lt;&gt;"",'2. Enter scores'!$B910-'2. Enter scores'!Y910,"")</f>
        <v/>
      </c>
      <c r="AA906" s="125" t="str">
        <f>IF('2. Enter scores'!Z910&lt;&gt;"",'2. Enter scores'!$B910-'2. Enter scores'!Z910,"")</f>
        <v/>
      </c>
      <c r="AB906" s="125" t="str">
        <f>IF('2. Enter scores'!AA910&lt;&gt;"",'2. Enter scores'!$B910-'2. Enter scores'!AA910,"")</f>
        <v/>
      </c>
      <c r="AC906" s="125" t="str">
        <f>IF('2. Enter scores'!AB910&lt;&gt;"",'2. Enter scores'!$B910-'2. Enter scores'!AB910,"")</f>
        <v/>
      </c>
      <c r="AD906" s="125" t="str">
        <f>IF('2. Enter scores'!AC910&lt;&gt;"",'2. Enter scores'!$B910-'2. Enter scores'!AC910,"")</f>
        <v/>
      </c>
      <c r="AE906" s="125" t="str">
        <f>IF('2. Enter scores'!AD910&lt;&gt;"",'2. Enter scores'!$B910-'2. Enter scores'!AD910,"")</f>
        <v/>
      </c>
      <c r="AF906" s="125" t="str">
        <f>IF('2. Enter scores'!AE910&lt;&gt;"",'2. Enter scores'!$B910-'2. Enter scores'!AE910,"")</f>
        <v/>
      </c>
      <c r="AG906" s="125" t="str">
        <f>IF('2. Enter scores'!AF910&lt;&gt;"",'2. Enter scores'!$B910-'2. Enter scores'!AF910,"")</f>
        <v/>
      </c>
      <c r="AH906" s="125" t="str">
        <f>IF('2. Enter scores'!AG910&lt;&gt;"",'2. Enter scores'!$B910-'2. Enter scores'!AG910,"")</f>
        <v/>
      </c>
      <c r="AI906" s="125" t="str">
        <f>IF('2. Enter scores'!AH910&lt;&gt;"",'2. Enter scores'!$B910-'2. Enter scores'!AH910,"")</f>
        <v/>
      </c>
      <c r="AJ906" s="125" t="str">
        <f>IF('2. Enter scores'!AI910&lt;&gt;"",'2. Enter scores'!$B910-'2. Enter scores'!AI910,"")</f>
        <v/>
      </c>
      <c r="AK906" s="125" t="str">
        <f>IF('2. Enter scores'!AJ910&lt;&gt;"",'2. Enter scores'!$B910-'2. Enter scores'!AJ910,"")</f>
        <v/>
      </c>
      <c r="AL906" s="125" t="str">
        <f>IF('2. Enter scores'!AK910&lt;&gt;"",'2. Enter scores'!$B910-'2. Enter scores'!AK910,"")</f>
        <v/>
      </c>
      <c r="AM906" s="125" t="str">
        <f>IF('2. Enter scores'!AL910&lt;&gt;"",'2. Enter scores'!$B910-'2. Enter scores'!AL910,"")</f>
        <v/>
      </c>
      <c r="AN906" s="125" t="str">
        <f>IF('2. Enter scores'!AM910&lt;&gt;"",'2. Enter scores'!$B910-'2. Enter scores'!AM910,"")</f>
        <v/>
      </c>
      <c r="AO906" s="125" t="str">
        <f>IF('2. Enter scores'!AN910&lt;&gt;"",'2. Enter scores'!$B910-'2. Enter scores'!AN910,"")</f>
        <v/>
      </c>
      <c r="AP906" s="125" t="str">
        <f>IF('2. Enter scores'!AO910&lt;&gt;"",'2. Enter scores'!$B910-'2. Enter scores'!AO910,"")</f>
        <v/>
      </c>
      <c r="AQ906" s="125" t="str">
        <f>IF('2. Enter scores'!AP910&lt;&gt;"",'2. Enter scores'!$B910-'2. Enter scores'!AP910,"")</f>
        <v/>
      </c>
      <c r="AR906" s="125" t="str">
        <f>IF('2. Enter scores'!AQ910&lt;&gt;"",'2. Enter scores'!$B910-'2. Enter scores'!AQ910,"")</f>
        <v/>
      </c>
      <c r="AS906" s="125" t="str">
        <f>IF('2. Enter scores'!AR910&lt;&gt;"",'2. Enter scores'!$B910-'2. Enter scores'!AR910,"")</f>
        <v/>
      </c>
      <c r="AT906" s="125" t="str">
        <f>IF('2. Enter scores'!AS910&lt;&gt;"",'2. Enter scores'!$B910-'2. Enter scores'!AS910,"")</f>
        <v/>
      </c>
      <c r="AU906" s="125" t="str">
        <f>IF('2. Enter scores'!AT910&lt;&gt;"",'2. Enter scores'!$B910-'2. Enter scores'!AT910,"")</f>
        <v/>
      </c>
      <c r="AV906" s="125" t="str">
        <f>IF('2. Enter scores'!AU910&lt;&gt;"",'2. Enter scores'!$B910-'2. Enter scores'!AU910,"")</f>
        <v/>
      </c>
      <c r="AW906" s="125" t="str">
        <f>IF('2. Enter scores'!AV910&lt;&gt;"",'2. Enter scores'!$B910-'2. Enter scores'!AV910,"")</f>
        <v/>
      </c>
      <c r="AX906" s="125" t="str">
        <f>IF('2. Enter scores'!AW910&lt;&gt;"",'2. Enter scores'!$B910-'2. Enter scores'!AW910,"")</f>
        <v/>
      </c>
      <c r="AY906" s="125" t="str">
        <f>IF('2. Enter scores'!AX910&lt;&gt;"",'2. Enter scores'!$B910-'2. Enter scores'!AX910,"")</f>
        <v/>
      </c>
      <c r="AZ906" s="125" t="str">
        <f>IF('2. Enter scores'!AY910&lt;&gt;"",'2. Enter scores'!$B910-'2. Enter scores'!AY910,"")</f>
        <v/>
      </c>
      <c r="BA906" s="125" t="str">
        <f>IF('2. Enter scores'!AZ910&lt;&gt;"",'2. Enter scores'!$B910-'2. Enter scores'!AZ910,"")</f>
        <v/>
      </c>
      <c r="BB906" s="125" t="str">
        <f>IF('2. Enter scores'!BA910&lt;&gt;"",'2. Enter scores'!$B910-'2. Enter scores'!BA910,"")</f>
        <v/>
      </c>
      <c r="BC906" s="125" t="str">
        <f>IF('2. Enter scores'!BB910&lt;&gt;"",'2. Enter scores'!$B910-'2. Enter scores'!BB910,"")</f>
        <v/>
      </c>
      <c r="BD906" s="125" t="str">
        <f>IF('2. Enter scores'!BC910&lt;&gt;"",'2. Enter scores'!$B910-'2. Enter scores'!BC910,"")</f>
        <v/>
      </c>
      <c r="BE906" s="125" t="str">
        <f>IF('2. Enter scores'!BD910&lt;&gt;"",'2. Enter scores'!$B910-'2. Enter scores'!BD910,"")</f>
        <v/>
      </c>
      <c r="BF906" s="125" t="str">
        <f>IF('2. Enter scores'!BE910&lt;&gt;"",'2. Enter scores'!$B910-'2. Enter scores'!BE910,"")</f>
        <v/>
      </c>
      <c r="BG906" s="125" t="str">
        <f>IF('2. Enter scores'!BF910&lt;&gt;"",'2. Enter scores'!$B910-'2. Enter scores'!BF910,"")</f>
        <v/>
      </c>
      <c r="BH906" s="125" t="str">
        <f>IF('2. Enter scores'!BG910&lt;&gt;"",'2. Enter scores'!$B910-'2. Enter scores'!BG910,"")</f>
        <v/>
      </c>
      <c r="BI906" s="125" t="str">
        <f>IF('2. Enter scores'!BH910&lt;&gt;"",'2. Enter scores'!$B910-'2. Enter scores'!BH910,"")</f>
        <v/>
      </c>
      <c r="BJ906" s="125" t="str">
        <f>IF('2. Enter scores'!BI910&lt;&gt;"",'2. Enter scores'!$B910-'2. Enter scores'!BI910,"")</f>
        <v/>
      </c>
      <c r="BK906" s="125" t="str">
        <f>IF('2. Enter scores'!BJ910&lt;&gt;"",'2. Enter scores'!$B910-'2. Enter scores'!BJ910,"")</f>
        <v/>
      </c>
      <c r="BL906" s="125" t="str">
        <f>IF('2. Enter scores'!BK910&lt;&gt;"",'2. Enter scores'!$B910-'2. Enter scores'!BK910,"")</f>
        <v/>
      </c>
      <c r="BM906" s="125" t="str">
        <f>IF('2. Enter scores'!BL910&lt;&gt;"",'2. Enter scores'!$B910-'2. Enter scores'!BL910,"")</f>
        <v/>
      </c>
      <c r="BN906" s="125" t="str">
        <f>IF('2. Enter scores'!BM910&lt;&gt;"",'2. Enter scores'!$B910-'2. Enter scores'!BM910,"")</f>
        <v/>
      </c>
      <c r="BO906" s="125" t="str">
        <f>IF('2. Enter scores'!BN910&lt;&gt;"",'2. Enter scores'!$B910-'2. Enter scores'!BN910,"")</f>
        <v/>
      </c>
      <c r="BP906" s="108">
        <v>1000</v>
      </c>
    </row>
    <row r="907" spans="2:68" x14ac:dyDescent="0.35">
      <c r="B907" s="125" t="str">
        <f>IF('2. Enter scores'!A911&lt;&gt;"",'2. Enter scores'!A911,"")</f>
        <v/>
      </c>
      <c r="H907" s="125" t="str">
        <f>IF('2. Enter scores'!G911&lt;&gt;"",'2. Enter scores'!$B911-'2. Enter scores'!G911,"")</f>
        <v/>
      </c>
      <c r="I907" s="125" t="str">
        <f>IF('2. Enter scores'!H911&lt;&gt;"",'2. Enter scores'!$B911-'2. Enter scores'!H911,"")</f>
        <v/>
      </c>
      <c r="J907" s="125" t="str">
        <f>IF('2. Enter scores'!I911&lt;&gt;"",'2. Enter scores'!$B911-'2. Enter scores'!I911,"")</f>
        <v/>
      </c>
      <c r="K907" s="125" t="str">
        <f>IF('2. Enter scores'!J911&lt;&gt;"",'2. Enter scores'!$B911-'2. Enter scores'!J911,"")</f>
        <v/>
      </c>
      <c r="L907" s="125" t="str">
        <f>IF('2. Enter scores'!K911&lt;&gt;"",'2. Enter scores'!$B911-'2. Enter scores'!K911,"")</f>
        <v/>
      </c>
      <c r="M907" s="125" t="str">
        <f>IF('2. Enter scores'!L911&lt;&gt;"",'2. Enter scores'!$B911-'2. Enter scores'!L911,"")</f>
        <v/>
      </c>
      <c r="N907" s="125" t="str">
        <f>IF('2. Enter scores'!M911&lt;&gt;"",'2. Enter scores'!$B911-'2. Enter scores'!M911,"")</f>
        <v/>
      </c>
      <c r="O907" s="125" t="str">
        <f>IF('2. Enter scores'!N911&lt;&gt;"",'2. Enter scores'!$B911-'2. Enter scores'!N911,"")</f>
        <v/>
      </c>
      <c r="P907" s="125" t="str">
        <f>IF('2. Enter scores'!O911&lt;&gt;"",'2. Enter scores'!$B911-'2. Enter scores'!O911,"")</f>
        <v/>
      </c>
      <c r="Q907" s="125" t="str">
        <f>IF('2. Enter scores'!P911&lt;&gt;"",'2. Enter scores'!$B911-'2. Enter scores'!P911,"")</f>
        <v/>
      </c>
      <c r="R907" s="125" t="str">
        <f>IF('2. Enter scores'!Q911&lt;&gt;"",'2. Enter scores'!$B911-'2. Enter scores'!Q911,"")</f>
        <v/>
      </c>
      <c r="S907" s="125" t="str">
        <f>IF('2. Enter scores'!R911&lt;&gt;"",'2. Enter scores'!$B911-'2. Enter scores'!R911,"")</f>
        <v/>
      </c>
      <c r="T907" s="125" t="str">
        <f>IF('2. Enter scores'!S911&lt;&gt;"",'2. Enter scores'!$B911-'2. Enter scores'!S911,"")</f>
        <v/>
      </c>
      <c r="U907" s="125" t="str">
        <f>IF('2. Enter scores'!T911&lt;&gt;"",'2. Enter scores'!$B911-'2. Enter scores'!T911,"")</f>
        <v/>
      </c>
      <c r="V907" s="125" t="str">
        <f>IF('2. Enter scores'!U911&lt;&gt;"",'2. Enter scores'!$B911-'2. Enter scores'!U911,"")</f>
        <v/>
      </c>
      <c r="W907" s="125" t="str">
        <f>IF('2. Enter scores'!V911&lt;&gt;"",'2. Enter scores'!$B911-'2. Enter scores'!V911,"")</f>
        <v/>
      </c>
      <c r="X907" s="125" t="str">
        <f>IF('2. Enter scores'!W911&lt;&gt;"",'2. Enter scores'!$B911-'2. Enter scores'!W911,"")</f>
        <v/>
      </c>
      <c r="Y907" s="125" t="str">
        <f>IF('2. Enter scores'!X911&lt;&gt;"",'2. Enter scores'!$B911-'2. Enter scores'!X911,"")</f>
        <v/>
      </c>
      <c r="Z907" s="125" t="str">
        <f>IF('2. Enter scores'!Y911&lt;&gt;"",'2. Enter scores'!$B911-'2. Enter scores'!Y911,"")</f>
        <v/>
      </c>
      <c r="AA907" s="125" t="str">
        <f>IF('2. Enter scores'!Z911&lt;&gt;"",'2. Enter scores'!$B911-'2. Enter scores'!Z911,"")</f>
        <v/>
      </c>
      <c r="AB907" s="125" t="str">
        <f>IF('2. Enter scores'!AA911&lt;&gt;"",'2. Enter scores'!$B911-'2. Enter scores'!AA911,"")</f>
        <v/>
      </c>
      <c r="AC907" s="125" t="str">
        <f>IF('2. Enter scores'!AB911&lt;&gt;"",'2. Enter scores'!$B911-'2. Enter scores'!AB911,"")</f>
        <v/>
      </c>
      <c r="AD907" s="125" t="str">
        <f>IF('2. Enter scores'!AC911&lt;&gt;"",'2. Enter scores'!$B911-'2. Enter scores'!AC911,"")</f>
        <v/>
      </c>
      <c r="AE907" s="125" t="str">
        <f>IF('2. Enter scores'!AD911&lt;&gt;"",'2. Enter scores'!$B911-'2. Enter scores'!AD911,"")</f>
        <v/>
      </c>
      <c r="AF907" s="125" t="str">
        <f>IF('2. Enter scores'!AE911&lt;&gt;"",'2. Enter scores'!$B911-'2. Enter scores'!AE911,"")</f>
        <v/>
      </c>
      <c r="AG907" s="125" t="str">
        <f>IF('2. Enter scores'!AF911&lt;&gt;"",'2. Enter scores'!$B911-'2. Enter scores'!AF911,"")</f>
        <v/>
      </c>
      <c r="AH907" s="125" t="str">
        <f>IF('2. Enter scores'!AG911&lt;&gt;"",'2. Enter scores'!$B911-'2. Enter scores'!AG911,"")</f>
        <v/>
      </c>
      <c r="AI907" s="125" t="str">
        <f>IF('2. Enter scores'!AH911&lt;&gt;"",'2. Enter scores'!$B911-'2. Enter scores'!AH911,"")</f>
        <v/>
      </c>
      <c r="AJ907" s="125" t="str">
        <f>IF('2. Enter scores'!AI911&lt;&gt;"",'2. Enter scores'!$B911-'2. Enter scores'!AI911,"")</f>
        <v/>
      </c>
      <c r="AK907" s="125" t="str">
        <f>IF('2. Enter scores'!AJ911&lt;&gt;"",'2. Enter scores'!$B911-'2. Enter scores'!AJ911,"")</f>
        <v/>
      </c>
      <c r="AL907" s="125" t="str">
        <f>IF('2. Enter scores'!AK911&lt;&gt;"",'2. Enter scores'!$B911-'2. Enter scores'!AK911,"")</f>
        <v/>
      </c>
      <c r="AM907" s="125" t="str">
        <f>IF('2. Enter scores'!AL911&lt;&gt;"",'2. Enter scores'!$B911-'2. Enter scores'!AL911,"")</f>
        <v/>
      </c>
      <c r="AN907" s="125" t="str">
        <f>IF('2. Enter scores'!AM911&lt;&gt;"",'2. Enter scores'!$B911-'2. Enter scores'!AM911,"")</f>
        <v/>
      </c>
      <c r="AO907" s="125" t="str">
        <f>IF('2. Enter scores'!AN911&lt;&gt;"",'2. Enter scores'!$B911-'2. Enter scores'!AN911,"")</f>
        <v/>
      </c>
      <c r="AP907" s="125" t="str">
        <f>IF('2. Enter scores'!AO911&lt;&gt;"",'2. Enter scores'!$B911-'2. Enter scores'!AO911,"")</f>
        <v/>
      </c>
      <c r="AQ907" s="125" t="str">
        <f>IF('2. Enter scores'!AP911&lt;&gt;"",'2. Enter scores'!$B911-'2. Enter scores'!AP911,"")</f>
        <v/>
      </c>
      <c r="AR907" s="125" t="str">
        <f>IF('2. Enter scores'!AQ911&lt;&gt;"",'2. Enter scores'!$B911-'2. Enter scores'!AQ911,"")</f>
        <v/>
      </c>
      <c r="AS907" s="125" t="str">
        <f>IF('2. Enter scores'!AR911&lt;&gt;"",'2. Enter scores'!$B911-'2. Enter scores'!AR911,"")</f>
        <v/>
      </c>
      <c r="AT907" s="125" t="str">
        <f>IF('2. Enter scores'!AS911&lt;&gt;"",'2. Enter scores'!$B911-'2. Enter scores'!AS911,"")</f>
        <v/>
      </c>
      <c r="AU907" s="125" t="str">
        <f>IF('2. Enter scores'!AT911&lt;&gt;"",'2. Enter scores'!$B911-'2. Enter scores'!AT911,"")</f>
        <v/>
      </c>
      <c r="AV907" s="125" t="str">
        <f>IF('2. Enter scores'!AU911&lt;&gt;"",'2. Enter scores'!$B911-'2. Enter scores'!AU911,"")</f>
        <v/>
      </c>
      <c r="AW907" s="125" t="str">
        <f>IF('2. Enter scores'!AV911&lt;&gt;"",'2. Enter scores'!$B911-'2. Enter scores'!AV911,"")</f>
        <v/>
      </c>
      <c r="AX907" s="125" t="str">
        <f>IF('2. Enter scores'!AW911&lt;&gt;"",'2. Enter scores'!$B911-'2. Enter scores'!AW911,"")</f>
        <v/>
      </c>
      <c r="AY907" s="125" t="str">
        <f>IF('2. Enter scores'!AX911&lt;&gt;"",'2. Enter scores'!$B911-'2. Enter scores'!AX911,"")</f>
        <v/>
      </c>
      <c r="AZ907" s="125" t="str">
        <f>IF('2. Enter scores'!AY911&lt;&gt;"",'2. Enter scores'!$B911-'2. Enter scores'!AY911,"")</f>
        <v/>
      </c>
      <c r="BA907" s="125" t="str">
        <f>IF('2. Enter scores'!AZ911&lt;&gt;"",'2. Enter scores'!$B911-'2. Enter scores'!AZ911,"")</f>
        <v/>
      </c>
      <c r="BB907" s="125" t="str">
        <f>IF('2. Enter scores'!BA911&lt;&gt;"",'2. Enter scores'!$B911-'2. Enter scores'!BA911,"")</f>
        <v/>
      </c>
      <c r="BC907" s="125" t="str">
        <f>IF('2. Enter scores'!BB911&lt;&gt;"",'2. Enter scores'!$B911-'2. Enter scores'!BB911,"")</f>
        <v/>
      </c>
      <c r="BD907" s="125" t="str">
        <f>IF('2. Enter scores'!BC911&lt;&gt;"",'2. Enter scores'!$B911-'2. Enter scores'!BC911,"")</f>
        <v/>
      </c>
      <c r="BE907" s="125" t="str">
        <f>IF('2. Enter scores'!BD911&lt;&gt;"",'2. Enter scores'!$B911-'2. Enter scores'!BD911,"")</f>
        <v/>
      </c>
      <c r="BF907" s="125" t="str">
        <f>IF('2. Enter scores'!BE911&lt;&gt;"",'2. Enter scores'!$B911-'2. Enter scores'!BE911,"")</f>
        <v/>
      </c>
      <c r="BG907" s="125" t="str">
        <f>IF('2. Enter scores'!BF911&lt;&gt;"",'2. Enter scores'!$B911-'2. Enter scores'!BF911,"")</f>
        <v/>
      </c>
      <c r="BH907" s="125" t="str">
        <f>IF('2. Enter scores'!BG911&lt;&gt;"",'2. Enter scores'!$B911-'2. Enter scores'!BG911,"")</f>
        <v/>
      </c>
      <c r="BI907" s="125" t="str">
        <f>IF('2. Enter scores'!BH911&lt;&gt;"",'2. Enter scores'!$B911-'2. Enter scores'!BH911,"")</f>
        <v/>
      </c>
      <c r="BJ907" s="125" t="str">
        <f>IF('2. Enter scores'!BI911&lt;&gt;"",'2. Enter scores'!$B911-'2. Enter scores'!BI911,"")</f>
        <v/>
      </c>
      <c r="BK907" s="125" t="str">
        <f>IF('2. Enter scores'!BJ911&lt;&gt;"",'2. Enter scores'!$B911-'2. Enter scores'!BJ911,"")</f>
        <v/>
      </c>
      <c r="BL907" s="125" t="str">
        <f>IF('2. Enter scores'!BK911&lt;&gt;"",'2. Enter scores'!$B911-'2. Enter scores'!BK911,"")</f>
        <v/>
      </c>
      <c r="BM907" s="125" t="str">
        <f>IF('2. Enter scores'!BL911&lt;&gt;"",'2. Enter scores'!$B911-'2. Enter scores'!BL911,"")</f>
        <v/>
      </c>
      <c r="BN907" s="125" t="str">
        <f>IF('2. Enter scores'!BM911&lt;&gt;"",'2. Enter scores'!$B911-'2. Enter scores'!BM911,"")</f>
        <v/>
      </c>
      <c r="BO907" s="125" t="str">
        <f>IF('2. Enter scores'!BN911&lt;&gt;"",'2. Enter scores'!$B911-'2. Enter scores'!BN911,"")</f>
        <v/>
      </c>
      <c r="BP907" s="108">
        <v>1000</v>
      </c>
    </row>
    <row r="908" spans="2:68" x14ac:dyDescent="0.35">
      <c r="B908" s="125" t="str">
        <f>IF('2. Enter scores'!A912&lt;&gt;"",'2. Enter scores'!A912,"")</f>
        <v/>
      </c>
      <c r="H908" s="125" t="str">
        <f>IF('2. Enter scores'!G912&lt;&gt;"",'2. Enter scores'!$B912-'2. Enter scores'!G912,"")</f>
        <v/>
      </c>
      <c r="I908" s="125" t="str">
        <f>IF('2. Enter scores'!H912&lt;&gt;"",'2. Enter scores'!$B912-'2. Enter scores'!H912,"")</f>
        <v/>
      </c>
      <c r="J908" s="125" t="str">
        <f>IF('2. Enter scores'!I912&lt;&gt;"",'2. Enter scores'!$B912-'2. Enter scores'!I912,"")</f>
        <v/>
      </c>
      <c r="K908" s="125" t="str">
        <f>IF('2. Enter scores'!J912&lt;&gt;"",'2. Enter scores'!$B912-'2. Enter scores'!J912,"")</f>
        <v/>
      </c>
      <c r="L908" s="125" t="str">
        <f>IF('2. Enter scores'!K912&lt;&gt;"",'2. Enter scores'!$B912-'2. Enter scores'!K912,"")</f>
        <v/>
      </c>
      <c r="M908" s="125" t="str">
        <f>IF('2. Enter scores'!L912&lt;&gt;"",'2. Enter scores'!$B912-'2. Enter scores'!L912,"")</f>
        <v/>
      </c>
      <c r="N908" s="125" t="str">
        <f>IF('2. Enter scores'!M912&lt;&gt;"",'2. Enter scores'!$B912-'2. Enter scores'!M912,"")</f>
        <v/>
      </c>
      <c r="O908" s="125" t="str">
        <f>IF('2. Enter scores'!N912&lt;&gt;"",'2. Enter scores'!$B912-'2. Enter scores'!N912,"")</f>
        <v/>
      </c>
      <c r="P908" s="125" t="str">
        <f>IF('2. Enter scores'!O912&lt;&gt;"",'2. Enter scores'!$B912-'2. Enter scores'!O912,"")</f>
        <v/>
      </c>
      <c r="Q908" s="125" t="str">
        <f>IF('2. Enter scores'!P912&lt;&gt;"",'2. Enter scores'!$B912-'2. Enter scores'!P912,"")</f>
        <v/>
      </c>
      <c r="R908" s="125" t="str">
        <f>IF('2. Enter scores'!Q912&lt;&gt;"",'2. Enter scores'!$B912-'2. Enter scores'!Q912,"")</f>
        <v/>
      </c>
      <c r="S908" s="125" t="str">
        <f>IF('2. Enter scores'!R912&lt;&gt;"",'2. Enter scores'!$B912-'2. Enter scores'!R912,"")</f>
        <v/>
      </c>
      <c r="T908" s="125" t="str">
        <f>IF('2. Enter scores'!S912&lt;&gt;"",'2. Enter scores'!$B912-'2. Enter scores'!S912,"")</f>
        <v/>
      </c>
      <c r="U908" s="125" t="str">
        <f>IF('2. Enter scores'!T912&lt;&gt;"",'2. Enter scores'!$B912-'2. Enter scores'!T912,"")</f>
        <v/>
      </c>
      <c r="V908" s="125" t="str">
        <f>IF('2. Enter scores'!U912&lt;&gt;"",'2. Enter scores'!$B912-'2. Enter scores'!U912,"")</f>
        <v/>
      </c>
      <c r="W908" s="125" t="str">
        <f>IF('2. Enter scores'!V912&lt;&gt;"",'2. Enter scores'!$B912-'2. Enter scores'!V912,"")</f>
        <v/>
      </c>
      <c r="X908" s="125" t="str">
        <f>IF('2. Enter scores'!W912&lt;&gt;"",'2. Enter scores'!$B912-'2. Enter scores'!W912,"")</f>
        <v/>
      </c>
      <c r="Y908" s="125" t="str">
        <f>IF('2. Enter scores'!X912&lt;&gt;"",'2. Enter scores'!$B912-'2. Enter scores'!X912,"")</f>
        <v/>
      </c>
      <c r="Z908" s="125" t="str">
        <f>IF('2. Enter scores'!Y912&lt;&gt;"",'2. Enter scores'!$B912-'2. Enter scores'!Y912,"")</f>
        <v/>
      </c>
      <c r="AA908" s="125" t="str">
        <f>IF('2. Enter scores'!Z912&lt;&gt;"",'2. Enter scores'!$B912-'2. Enter scores'!Z912,"")</f>
        <v/>
      </c>
      <c r="AB908" s="125" t="str">
        <f>IF('2. Enter scores'!AA912&lt;&gt;"",'2. Enter scores'!$B912-'2. Enter scores'!AA912,"")</f>
        <v/>
      </c>
      <c r="AC908" s="125" t="str">
        <f>IF('2. Enter scores'!AB912&lt;&gt;"",'2. Enter scores'!$B912-'2. Enter scores'!AB912,"")</f>
        <v/>
      </c>
      <c r="AD908" s="125" t="str">
        <f>IF('2. Enter scores'!AC912&lt;&gt;"",'2. Enter scores'!$B912-'2. Enter scores'!AC912,"")</f>
        <v/>
      </c>
      <c r="AE908" s="125" t="str">
        <f>IF('2. Enter scores'!AD912&lt;&gt;"",'2. Enter scores'!$B912-'2. Enter scores'!AD912,"")</f>
        <v/>
      </c>
      <c r="AF908" s="125" t="str">
        <f>IF('2. Enter scores'!AE912&lt;&gt;"",'2. Enter scores'!$B912-'2. Enter scores'!AE912,"")</f>
        <v/>
      </c>
      <c r="AG908" s="125" t="str">
        <f>IF('2. Enter scores'!AF912&lt;&gt;"",'2. Enter scores'!$B912-'2. Enter scores'!AF912,"")</f>
        <v/>
      </c>
      <c r="AH908" s="125" t="str">
        <f>IF('2. Enter scores'!AG912&lt;&gt;"",'2. Enter scores'!$B912-'2. Enter scores'!AG912,"")</f>
        <v/>
      </c>
      <c r="AI908" s="125" t="str">
        <f>IF('2. Enter scores'!AH912&lt;&gt;"",'2. Enter scores'!$B912-'2. Enter scores'!AH912,"")</f>
        <v/>
      </c>
      <c r="AJ908" s="125" t="str">
        <f>IF('2. Enter scores'!AI912&lt;&gt;"",'2. Enter scores'!$B912-'2. Enter scores'!AI912,"")</f>
        <v/>
      </c>
      <c r="AK908" s="125" t="str">
        <f>IF('2. Enter scores'!AJ912&lt;&gt;"",'2. Enter scores'!$B912-'2. Enter scores'!AJ912,"")</f>
        <v/>
      </c>
      <c r="AL908" s="125" t="str">
        <f>IF('2. Enter scores'!AK912&lt;&gt;"",'2. Enter scores'!$B912-'2. Enter scores'!AK912,"")</f>
        <v/>
      </c>
      <c r="AM908" s="125" t="str">
        <f>IF('2. Enter scores'!AL912&lt;&gt;"",'2. Enter scores'!$B912-'2. Enter scores'!AL912,"")</f>
        <v/>
      </c>
      <c r="AN908" s="125" t="str">
        <f>IF('2. Enter scores'!AM912&lt;&gt;"",'2. Enter scores'!$B912-'2. Enter scores'!AM912,"")</f>
        <v/>
      </c>
      <c r="AO908" s="125" t="str">
        <f>IF('2. Enter scores'!AN912&lt;&gt;"",'2. Enter scores'!$B912-'2. Enter scores'!AN912,"")</f>
        <v/>
      </c>
      <c r="AP908" s="125" t="str">
        <f>IF('2. Enter scores'!AO912&lt;&gt;"",'2. Enter scores'!$B912-'2. Enter scores'!AO912,"")</f>
        <v/>
      </c>
      <c r="AQ908" s="125" t="str">
        <f>IF('2. Enter scores'!AP912&lt;&gt;"",'2. Enter scores'!$B912-'2. Enter scores'!AP912,"")</f>
        <v/>
      </c>
      <c r="AR908" s="125" t="str">
        <f>IF('2. Enter scores'!AQ912&lt;&gt;"",'2. Enter scores'!$B912-'2. Enter scores'!AQ912,"")</f>
        <v/>
      </c>
      <c r="AS908" s="125" t="str">
        <f>IF('2. Enter scores'!AR912&lt;&gt;"",'2. Enter scores'!$B912-'2. Enter scores'!AR912,"")</f>
        <v/>
      </c>
      <c r="AT908" s="125" t="str">
        <f>IF('2. Enter scores'!AS912&lt;&gt;"",'2. Enter scores'!$B912-'2. Enter scores'!AS912,"")</f>
        <v/>
      </c>
      <c r="AU908" s="125" t="str">
        <f>IF('2. Enter scores'!AT912&lt;&gt;"",'2. Enter scores'!$B912-'2. Enter scores'!AT912,"")</f>
        <v/>
      </c>
      <c r="AV908" s="125" t="str">
        <f>IF('2. Enter scores'!AU912&lt;&gt;"",'2. Enter scores'!$B912-'2. Enter scores'!AU912,"")</f>
        <v/>
      </c>
      <c r="AW908" s="125" t="str">
        <f>IF('2. Enter scores'!AV912&lt;&gt;"",'2. Enter scores'!$B912-'2. Enter scores'!AV912,"")</f>
        <v/>
      </c>
      <c r="AX908" s="125" t="str">
        <f>IF('2. Enter scores'!AW912&lt;&gt;"",'2. Enter scores'!$B912-'2. Enter scores'!AW912,"")</f>
        <v/>
      </c>
      <c r="AY908" s="125" t="str">
        <f>IF('2. Enter scores'!AX912&lt;&gt;"",'2. Enter scores'!$B912-'2. Enter scores'!AX912,"")</f>
        <v/>
      </c>
      <c r="AZ908" s="125" t="str">
        <f>IF('2. Enter scores'!AY912&lt;&gt;"",'2. Enter scores'!$B912-'2. Enter scores'!AY912,"")</f>
        <v/>
      </c>
      <c r="BA908" s="125" t="str">
        <f>IF('2. Enter scores'!AZ912&lt;&gt;"",'2. Enter scores'!$B912-'2. Enter scores'!AZ912,"")</f>
        <v/>
      </c>
      <c r="BB908" s="125" t="str">
        <f>IF('2. Enter scores'!BA912&lt;&gt;"",'2. Enter scores'!$B912-'2. Enter scores'!BA912,"")</f>
        <v/>
      </c>
      <c r="BC908" s="125" t="str">
        <f>IF('2. Enter scores'!BB912&lt;&gt;"",'2. Enter scores'!$B912-'2. Enter scores'!BB912,"")</f>
        <v/>
      </c>
      <c r="BD908" s="125" t="str">
        <f>IF('2. Enter scores'!BC912&lt;&gt;"",'2. Enter scores'!$B912-'2. Enter scores'!BC912,"")</f>
        <v/>
      </c>
      <c r="BE908" s="125" t="str">
        <f>IF('2. Enter scores'!BD912&lt;&gt;"",'2. Enter scores'!$B912-'2. Enter scores'!BD912,"")</f>
        <v/>
      </c>
      <c r="BF908" s="125" t="str">
        <f>IF('2. Enter scores'!BE912&lt;&gt;"",'2. Enter scores'!$B912-'2. Enter scores'!BE912,"")</f>
        <v/>
      </c>
      <c r="BG908" s="125" t="str">
        <f>IF('2. Enter scores'!BF912&lt;&gt;"",'2. Enter scores'!$B912-'2. Enter scores'!BF912,"")</f>
        <v/>
      </c>
      <c r="BH908" s="125" t="str">
        <f>IF('2. Enter scores'!BG912&lt;&gt;"",'2. Enter scores'!$B912-'2. Enter scores'!BG912,"")</f>
        <v/>
      </c>
      <c r="BI908" s="125" t="str">
        <f>IF('2. Enter scores'!BH912&lt;&gt;"",'2. Enter scores'!$B912-'2. Enter scores'!BH912,"")</f>
        <v/>
      </c>
      <c r="BJ908" s="125" t="str">
        <f>IF('2. Enter scores'!BI912&lt;&gt;"",'2. Enter scores'!$B912-'2. Enter scores'!BI912,"")</f>
        <v/>
      </c>
      <c r="BK908" s="125" t="str">
        <f>IF('2. Enter scores'!BJ912&lt;&gt;"",'2. Enter scores'!$B912-'2. Enter scores'!BJ912,"")</f>
        <v/>
      </c>
      <c r="BL908" s="125" t="str">
        <f>IF('2. Enter scores'!BK912&lt;&gt;"",'2. Enter scores'!$B912-'2. Enter scores'!BK912,"")</f>
        <v/>
      </c>
      <c r="BM908" s="125" t="str">
        <f>IF('2. Enter scores'!BL912&lt;&gt;"",'2. Enter scores'!$B912-'2. Enter scores'!BL912,"")</f>
        <v/>
      </c>
      <c r="BN908" s="125" t="str">
        <f>IF('2. Enter scores'!BM912&lt;&gt;"",'2. Enter scores'!$B912-'2. Enter scores'!BM912,"")</f>
        <v/>
      </c>
      <c r="BO908" s="125" t="str">
        <f>IF('2. Enter scores'!BN912&lt;&gt;"",'2. Enter scores'!$B912-'2. Enter scores'!BN912,"")</f>
        <v/>
      </c>
      <c r="BP908" s="108">
        <v>1000</v>
      </c>
    </row>
    <row r="909" spans="2:68" x14ac:dyDescent="0.35">
      <c r="B909" s="125" t="str">
        <f>IF('2. Enter scores'!A913&lt;&gt;"",'2. Enter scores'!A913,"")</f>
        <v/>
      </c>
      <c r="H909" s="125" t="str">
        <f>IF('2. Enter scores'!G913&lt;&gt;"",'2. Enter scores'!$B913-'2. Enter scores'!G913,"")</f>
        <v/>
      </c>
      <c r="I909" s="125" t="str">
        <f>IF('2. Enter scores'!H913&lt;&gt;"",'2. Enter scores'!$B913-'2. Enter scores'!H913,"")</f>
        <v/>
      </c>
      <c r="J909" s="125" t="str">
        <f>IF('2. Enter scores'!I913&lt;&gt;"",'2. Enter scores'!$B913-'2. Enter scores'!I913,"")</f>
        <v/>
      </c>
      <c r="K909" s="125" t="str">
        <f>IF('2. Enter scores'!J913&lt;&gt;"",'2. Enter scores'!$B913-'2. Enter scores'!J913,"")</f>
        <v/>
      </c>
      <c r="L909" s="125" t="str">
        <f>IF('2. Enter scores'!K913&lt;&gt;"",'2. Enter scores'!$B913-'2. Enter scores'!K913,"")</f>
        <v/>
      </c>
      <c r="M909" s="125" t="str">
        <f>IF('2. Enter scores'!L913&lt;&gt;"",'2. Enter scores'!$B913-'2. Enter scores'!L913,"")</f>
        <v/>
      </c>
      <c r="N909" s="125" t="str">
        <f>IF('2. Enter scores'!M913&lt;&gt;"",'2. Enter scores'!$B913-'2. Enter scores'!M913,"")</f>
        <v/>
      </c>
      <c r="O909" s="125" t="str">
        <f>IF('2. Enter scores'!N913&lt;&gt;"",'2. Enter scores'!$B913-'2. Enter scores'!N913,"")</f>
        <v/>
      </c>
      <c r="P909" s="125" t="str">
        <f>IF('2. Enter scores'!O913&lt;&gt;"",'2. Enter scores'!$B913-'2. Enter scores'!O913,"")</f>
        <v/>
      </c>
      <c r="Q909" s="125" t="str">
        <f>IF('2. Enter scores'!P913&lt;&gt;"",'2. Enter scores'!$B913-'2. Enter scores'!P913,"")</f>
        <v/>
      </c>
      <c r="R909" s="125" t="str">
        <f>IF('2. Enter scores'!Q913&lt;&gt;"",'2. Enter scores'!$B913-'2. Enter scores'!Q913,"")</f>
        <v/>
      </c>
      <c r="S909" s="125" t="str">
        <f>IF('2. Enter scores'!R913&lt;&gt;"",'2. Enter scores'!$B913-'2. Enter scores'!R913,"")</f>
        <v/>
      </c>
      <c r="T909" s="125" t="str">
        <f>IF('2. Enter scores'!S913&lt;&gt;"",'2. Enter scores'!$B913-'2. Enter scores'!S913,"")</f>
        <v/>
      </c>
      <c r="U909" s="125" t="str">
        <f>IF('2. Enter scores'!T913&lt;&gt;"",'2. Enter scores'!$B913-'2. Enter scores'!T913,"")</f>
        <v/>
      </c>
      <c r="V909" s="125" t="str">
        <f>IF('2. Enter scores'!U913&lt;&gt;"",'2. Enter scores'!$B913-'2. Enter scores'!U913,"")</f>
        <v/>
      </c>
      <c r="W909" s="125" t="str">
        <f>IF('2. Enter scores'!V913&lt;&gt;"",'2. Enter scores'!$B913-'2. Enter scores'!V913,"")</f>
        <v/>
      </c>
      <c r="X909" s="125" t="str">
        <f>IF('2. Enter scores'!W913&lt;&gt;"",'2. Enter scores'!$B913-'2. Enter scores'!W913,"")</f>
        <v/>
      </c>
      <c r="Y909" s="125" t="str">
        <f>IF('2. Enter scores'!X913&lt;&gt;"",'2. Enter scores'!$B913-'2. Enter scores'!X913,"")</f>
        <v/>
      </c>
      <c r="Z909" s="125" t="str">
        <f>IF('2. Enter scores'!Y913&lt;&gt;"",'2. Enter scores'!$B913-'2. Enter scores'!Y913,"")</f>
        <v/>
      </c>
      <c r="AA909" s="125" t="str">
        <f>IF('2. Enter scores'!Z913&lt;&gt;"",'2. Enter scores'!$B913-'2. Enter scores'!Z913,"")</f>
        <v/>
      </c>
      <c r="AB909" s="125" t="str">
        <f>IF('2. Enter scores'!AA913&lt;&gt;"",'2. Enter scores'!$B913-'2. Enter scores'!AA913,"")</f>
        <v/>
      </c>
      <c r="AC909" s="125" t="str">
        <f>IF('2. Enter scores'!AB913&lt;&gt;"",'2. Enter scores'!$B913-'2. Enter scores'!AB913,"")</f>
        <v/>
      </c>
      <c r="AD909" s="125" t="str">
        <f>IF('2. Enter scores'!AC913&lt;&gt;"",'2. Enter scores'!$B913-'2. Enter scores'!AC913,"")</f>
        <v/>
      </c>
      <c r="AE909" s="125" t="str">
        <f>IF('2. Enter scores'!AD913&lt;&gt;"",'2. Enter scores'!$B913-'2. Enter scores'!AD913,"")</f>
        <v/>
      </c>
      <c r="AF909" s="125" t="str">
        <f>IF('2. Enter scores'!AE913&lt;&gt;"",'2. Enter scores'!$B913-'2. Enter scores'!AE913,"")</f>
        <v/>
      </c>
      <c r="AG909" s="125" t="str">
        <f>IF('2. Enter scores'!AF913&lt;&gt;"",'2. Enter scores'!$B913-'2. Enter scores'!AF913,"")</f>
        <v/>
      </c>
      <c r="AH909" s="125" t="str">
        <f>IF('2. Enter scores'!AG913&lt;&gt;"",'2. Enter scores'!$B913-'2. Enter scores'!AG913,"")</f>
        <v/>
      </c>
      <c r="AI909" s="125" t="str">
        <f>IF('2. Enter scores'!AH913&lt;&gt;"",'2. Enter scores'!$B913-'2. Enter scores'!AH913,"")</f>
        <v/>
      </c>
      <c r="AJ909" s="125" t="str">
        <f>IF('2. Enter scores'!AI913&lt;&gt;"",'2. Enter scores'!$B913-'2. Enter scores'!AI913,"")</f>
        <v/>
      </c>
      <c r="AK909" s="125" t="str">
        <f>IF('2. Enter scores'!AJ913&lt;&gt;"",'2. Enter scores'!$B913-'2. Enter scores'!AJ913,"")</f>
        <v/>
      </c>
      <c r="AL909" s="125" t="str">
        <f>IF('2. Enter scores'!AK913&lt;&gt;"",'2. Enter scores'!$B913-'2. Enter scores'!AK913,"")</f>
        <v/>
      </c>
      <c r="AM909" s="125" t="str">
        <f>IF('2. Enter scores'!AL913&lt;&gt;"",'2. Enter scores'!$B913-'2. Enter scores'!AL913,"")</f>
        <v/>
      </c>
      <c r="AN909" s="125" t="str">
        <f>IF('2. Enter scores'!AM913&lt;&gt;"",'2. Enter scores'!$B913-'2. Enter scores'!AM913,"")</f>
        <v/>
      </c>
      <c r="AO909" s="125" t="str">
        <f>IF('2. Enter scores'!AN913&lt;&gt;"",'2. Enter scores'!$B913-'2. Enter scores'!AN913,"")</f>
        <v/>
      </c>
      <c r="AP909" s="125" t="str">
        <f>IF('2. Enter scores'!AO913&lt;&gt;"",'2. Enter scores'!$B913-'2. Enter scores'!AO913,"")</f>
        <v/>
      </c>
      <c r="AQ909" s="125" t="str">
        <f>IF('2. Enter scores'!AP913&lt;&gt;"",'2. Enter scores'!$B913-'2. Enter scores'!AP913,"")</f>
        <v/>
      </c>
      <c r="AR909" s="125" t="str">
        <f>IF('2. Enter scores'!AQ913&lt;&gt;"",'2. Enter scores'!$B913-'2. Enter scores'!AQ913,"")</f>
        <v/>
      </c>
      <c r="AS909" s="125" t="str">
        <f>IF('2. Enter scores'!AR913&lt;&gt;"",'2. Enter scores'!$B913-'2. Enter scores'!AR913,"")</f>
        <v/>
      </c>
      <c r="AT909" s="125" t="str">
        <f>IF('2. Enter scores'!AS913&lt;&gt;"",'2. Enter scores'!$B913-'2. Enter scores'!AS913,"")</f>
        <v/>
      </c>
      <c r="AU909" s="125" t="str">
        <f>IF('2. Enter scores'!AT913&lt;&gt;"",'2. Enter scores'!$B913-'2. Enter scores'!AT913,"")</f>
        <v/>
      </c>
      <c r="AV909" s="125" t="str">
        <f>IF('2. Enter scores'!AU913&lt;&gt;"",'2. Enter scores'!$B913-'2. Enter scores'!AU913,"")</f>
        <v/>
      </c>
      <c r="AW909" s="125" t="str">
        <f>IF('2. Enter scores'!AV913&lt;&gt;"",'2. Enter scores'!$B913-'2. Enter scores'!AV913,"")</f>
        <v/>
      </c>
      <c r="AX909" s="125" t="str">
        <f>IF('2. Enter scores'!AW913&lt;&gt;"",'2. Enter scores'!$B913-'2. Enter scores'!AW913,"")</f>
        <v/>
      </c>
      <c r="AY909" s="125" t="str">
        <f>IF('2. Enter scores'!AX913&lt;&gt;"",'2. Enter scores'!$B913-'2. Enter scores'!AX913,"")</f>
        <v/>
      </c>
      <c r="AZ909" s="125" t="str">
        <f>IF('2. Enter scores'!AY913&lt;&gt;"",'2. Enter scores'!$B913-'2. Enter scores'!AY913,"")</f>
        <v/>
      </c>
      <c r="BA909" s="125" t="str">
        <f>IF('2. Enter scores'!AZ913&lt;&gt;"",'2. Enter scores'!$B913-'2. Enter scores'!AZ913,"")</f>
        <v/>
      </c>
      <c r="BB909" s="125" t="str">
        <f>IF('2. Enter scores'!BA913&lt;&gt;"",'2. Enter scores'!$B913-'2. Enter scores'!BA913,"")</f>
        <v/>
      </c>
      <c r="BC909" s="125" t="str">
        <f>IF('2. Enter scores'!BB913&lt;&gt;"",'2. Enter scores'!$B913-'2. Enter scores'!BB913,"")</f>
        <v/>
      </c>
      <c r="BD909" s="125" t="str">
        <f>IF('2. Enter scores'!BC913&lt;&gt;"",'2. Enter scores'!$B913-'2. Enter scores'!BC913,"")</f>
        <v/>
      </c>
      <c r="BE909" s="125" t="str">
        <f>IF('2. Enter scores'!BD913&lt;&gt;"",'2. Enter scores'!$B913-'2. Enter scores'!BD913,"")</f>
        <v/>
      </c>
      <c r="BF909" s="125" t="str">
        <f>IF('2. Enter scores'!BE913&lt;&gt;"",'2. Enter scores'!$B913-'2. Enter scores'!BE913,"")</f>
        <v/>
      </c>
      <c r="BG909" s="125" t="str">
        <f>IF('2. Enter scores'!BF913&lt;&gt;"",'2. Enter scores'!$B913-'2. Enter scores'!BF913,"")</f>
        <v/>
      </c>
      <c r="BH909" s="125" t="str">
        <f>IF('2. Enter scores'!BG913&lt;&gt;"",'2. Enter scores'!$B913-'2. Enter scores'!BG913,"")</f>
        <v/>
      </c>
      <c r="BI909" s="125" t="str">
        <f>IF('2. Enter scores'!BH913&lt;&gt;"",'2. Enter scores'!$B913-'2. Enter scores'!BH913,"")</f>
        <v/>
      </c>
      <c r="BJ909" s="125" t="str">
        <f>IF('2. Enter scores'!BI913&lt;&gt;"",'2. Enter scores'!$B913-'2. Enter scores'!BI913,"")</f>
        <v/>
      </c>
      <c r="BK909" s="125" t="str">
        <f>IF('2. Enter scores'!BJ913&lt;&gt;"",'2. Enter scores'!$B913-'2. Enter scores'!BJ913,"")</f>
        <v/>
      </c>
      <c r="BL909" s="125" t="str">
        <f>IF('2. Enter scores'!BK913&lt;&gt;"",'2. Enter scores'!$B913-'2. Enter scores'!BK913,"")</f>
        <v/>
      </c>
      <c r="BM909" s="125" t="str">
        <f>IF('2. Enter scores'!BL913&lt;&gt;"",'2. Enter scores'!$B913-'2. Enter scores'!BL913,"")</f>
        <v/>
      </c>
      <c r="BN909" s="125" t="str">
        <f>IF('2. Enter scores'!BM913&lt;&gt;"",'2. Enter scores'!$B913-'2. Enter scores'!BM913,"")</f>
        <v/>
      </c>
      <c r="BO909" s="125" t="str">
        <f>IF('2. Enter scores'!BN913&lt;&gt;"",'2. Enter scores'!$B913-'2. Enter scores'!BN913,"")</f>
        <v/>
      </c>
      <c r="BP909" s="108">
        <v>1000</v>
      </c>
    </row>
    <row r="910" spans="2:68" x14ac:dyDescent="0.35">
      <c r="B910" s="125" t="str">
        <f>IF('2. Enter scores'!A914&lt;&gt;"",'2. Enter scores'!A914,"")</f>
        <v/>
      </c>
      <c r="H910" s="125" t="str">
        <f>IF('2. Enter scores'!G914&lt;&gt;"",'2. Enter scores'!$B914-'2. Enter scores'!G914,"")</f>
        <v/>
      </c>
      <c r="I910" s="125" t="str">
        <f>IF('2. Enter scores'!H914&lt;&gt;"",'2. Enter scores'!$B914-'2. Enter scores'!H914,"")</f>
        <v/>
      </c>
      <c r="J910" s="125" t="str">
        <f>IF('2. Enter scores'!I914&lt;&gt;"",'2. Enter scores'!$B914-'2. Enter scores'!I914,"")</f>
        <v/>
      </c>
      <c r="K910" s="125" t="str">
        <f>IF('2. Enter scores'!J914&lt;&gt;"",'2. Enter scores'!$B914-'2. Enter scores'!J914,"")</f>
        <v/>
      </c>
      <c r="L910" s="125" t="str">
        <f>IF('2. Enter scores'!K914&lt;&gt;"",'2. Enter scores'!$B914-'2. Enter scores'!K914,"")</f>
        <v/>
      </c>
      <c r="M910" s="125" t="str">
        <f>IF('2. Enter scores'!L914&lt;&gt;"",'2. Enter scores'!$B914-'2. Enter scores'!L914,"")</f>
        <v/>
      </c>
      <c r="N910" s="125" t="str">
        <f>IF('2. Enter scores'!M914&lt;&gt;"",'2. Enter scores'!$B914-'2. Enter scores'!M914,"")</f>
        <v/>
      </c>
      <c r="O910" s="125" t="str">
        <f>IF('2. Enter scores'!N914&lt;&gt;"",'2. Enter scores'!$B914-'2. Enter scores'!N914,"")</f>
        <v/>
      </c>
      <c r="P910" s="125" t="str">
        <f>IF('2. Enter scores'!O914&lt;&gt;"",'2. Enter scores'!$B914-'2. Enter scores'!O914,"")</f>
        <v/>
      </c>
      <c r="Q910" s="125" t="str">
        <f>IF('2. Enter scores'!P914&lt;&gt;"",'2. Enter scores'!$B914-'2. Enter scores'!P914,"")</f>
        <v/>
      </c>
      <c r="R910" s="125" t="str">
        <f>IF('2. Enter scores'!Q914&lt;&gt;"",'2. Enter scores'!$B914-'2. Enter scores'!Q914,"")</f>
        <v/>
      </c>
      <c r="S910" s="125" t="str">
        <f>IF('2. Enter scores'!R914&lt;&gt;"",'2. Enter scores'!$B914-'2. Enter scores'!R914,"")</f>
        <v/>
      </c>
      <c r="T910" s="125" t="str">
        <f>IF('2. Enter scores'!S914&lt;&gt;"",'2. Enter scores'!$B914-'2. Enter scores'!S914,"")</f>
        <v/>
      </c>
      <c r="U910" s="125" t="str">
        <f>IF('2. Enter scores'!T914&lt;&gt;"",'2. Enter scores'!$B914-'2. Enter scores'!T914,"")</f>
        <v/>
      </c>
      <c r="V910" s="125" t="str">
        <f>IF('2. Enter scores'!U914&lt;&gt;"",'2. Enter scores'!$B914-'2. Enter scores'!U914,"")</f>
        <v/>
      </c>
      <c r="W910" s="125" t="str">
        <f>IF('2. Enter scores'!V914&lt;&gt;"",'2. Enter scores'!$B914-'2. Enter scores'!V914,"")</f>
        <v/>
      </c>
      <c r="X910" s="125" t="str">
        <f>IF('2. Enter scores'!W914&lt;&gt;"",'2. Enter scores'!$B914-'2. Enter scores'!W914,"")</f>
        <v/>
      </c>
      <c r="Y910" s="125" t="str">
        <f>IF('2. Enter scores'!X914&lt;&gt;"",'2. Enter scores'!$B914-'2. Enter scores'!X914,"")</f>
        <v/>
      </c>
      <c r="Z910" s="125" t="str">
        <f>IF('2. Enter scores'!Y914&lt;&gt;"",'2. Enter scores'!$B914-'2. Enter scores'!Y914,"")</f>
        <v/>
      </c>
      <c r="AA910" s="125" t="str">
        <f>IF('2. Enter scores'!Z914&lt;&gt;"",'2. Enter scores'!$B914-'2. Enter scores'!Z914,"")</f>
        <v/>
      </c>
      <c r="AB910" s="125" t="str">
        <f>IF('2. Enter scores'!AA914&lt;&gt;"",'2. Enter scores'!$B914-'2. Enter scores'!AA914,"")</f>
        <v/>
      </c>
      <c r="AC910" s="125" t="str">
        <f>IF('2. Enter scores'!AB914&lt;&gt;"",'2. Enter scores'!$B914-'2. Enter scores'!AB914,"")</f>
        <v/>
      </c>
      <c r="AD910" s="125" t="str">
        <f>IF('2. Enter scores'!AC914&lt;&gt;"",'2. Enter scores'!$B914-'2. Enter scores'!AC914,"")</f>
        <v/>
      </c>
      <c r="AE910" s="125" t="str">
        <f>IF('2. Enter scores'!AD914&lt;&gt;"",'2. Enter scores'!$B914-'2. Enter scores'!AD914,"")</f>
        <v/>
      </c>
      <c r="AF910" s="125" t="str">
        <f>IF('2. Enter scores'!AE914&lt;&gt;"",'2. Enter scores'!$B914-'2. Enter scores'!AE914,"")</f>
        <v/>
      </c>
      <c r="AG910" s="125" t="str">
        <f>IF('2. Enter scores'!AF914&lt;&gt;"",'2. Enter scores'!$B914-'2. Enter scores'!AF914,"")</f>
        <v/>
      </c>
      <c r="AH910" s="125" t="str">
        <f>IF('2. Enter scores'!AG914&lt;&gt;"",'2. Enter scores'!$B914-'2. Enter scores'!AG914,"")</f>
        <v/>
      </c>
      <c r="AI910" s="125" t="str">
        <f>IF('2. Enter scores'!AH914&lt;&gt;"",'2. Enter scores'!$B914-'2. Enter scores'!AH914,"")</f>
        <v/>
      </c>
      <c r="AJ910" s="125" t="str">
        <f>IF('2. Enter scores'!AI914&lt;&gt;"",'2. Enter scores'!$B914-'2. Enter scores'!AI914,"")</f>
        <v/>
      </c>
      <c r="AK910" s="125" t="str">
        <f>IF('2. Enter scores'!AJ914&lt;&gt;"",'2. Enter scores'!$B914-'2. Enter scores'!AJ914,"")</f>
        <v/>
      </c>
      <c r="AL910" s="125" t="str">
        <f>IF('2. Enter scores'!AK914&lt;&gt;"",'2. Enter scores'!$B914-'2. Enter scores'!AK914,"")</f>
        <v/>
      </c>
      <c r="AM910" s="125" t="str">
        <f>IF('2. Enter scores'!AL914&lt;&gt;"",'2. Enter scores'!$B914-'2. Enter scores'!AL914,"")</f>
        <v/>
      </c>
      <c r="AN910" s="125" t="str">
        <f>IF('2. Enter scores'!AM914&lt;&gt;"",'2. Enter scores'!$B914-'2. Enter scores'!AM914,"")</f>
        <v/>
      </c>
      <c r="AO910" s="125" t="str">
        <f>IF('2. Enter scores'!AN914&lt;&gt;"",'2. Enter scores'!$B914-'2. Enter scores'!AN914,"")</f>
        <v/>
      </c>
      <c r="AP910" s="125" t="str">
        <f>IF('2. Enter scores'!AO914&lt;&gt;"",'2. Enter scores'!$B914-'2. Enter scores'!AO914,"")</f>
        <v/>
      </c>
      <c r="AQ910" s="125" t="str">
        <f>IF('2. Enter scores'!AP914&lt;&gt;"",'2. Enter scores'!$B914-'2. Enter scores'!AP914,"")</f>
        <v/>
      </c>
      <c r="AR910" s="125" t="str">
        <f>IF('2. Enter scores'!AQ914&lt;&gt;"",'2. Enter scores'!$B914-'2. Enter scores'!AQ914,"")</f>
        <v/>
      </c>
      <c r="AS910" s="125" t="str">
        <f>IF('2. Enter scores'!AR914&lt;&gt;"",'2. Enter scores'!$B914-'2. Enter scores'!AR914,"")</f>
        <v/>
      </c>
      <c r="AT910" s="125" t="str">
        <f>IF('2. Enter scores'!AS914&lt;&gt;"",'2. Enter scores'!$B914-'2. Enter scores'!AS914,"")</f>
        <v/>
      </c>
      <c r="AU910" s="125" t="str">
        <f>IF('2. Enter scores'!AT914&lt;&gt;"",'2. Enter scores'!$B914-'2. Enter scores'!AT914,"")</f>
        <v/>
      </c>
      <c r="AV910" s="125" t="str">
        <f>IF('2. Enter scores'!AU914&lt;&gt;"",'2. Enter scores'!$B914-'2. Enter scores'!AU914,"")</f>
        <v/>
      </c>
      <c r="AW910" s="125" t="str">
        <f>IF('2. Enter scores'!AV914&lt;&gt;"",'2. Enter scores'!$B914-'2. Enter scores'!AV914,"")</f>
        <v/>
      </c>
      <c r="AX910" s="125" t="str">
        <f>IF('2. Enter scores'!AW914&lt;&gt;"",'2. Enter scores'!$B914-'2. Enter scores'!AW914,"")</f>
        <v/>
      </c>
      <c r="AY910" s="125" t="str">
        <f>IF('2. Enter scores'!AX914&lt;&gt;"",'2. Enter scores'!$B914-'2. Enter scores'!AX914,"")</f>
        <v/>
      </c>
      <c r="AZ910" s="125" t="str">
        <f>IF('2. Enter scores'!AY914&lt;&gt;"",'2. Enter scores'!$B914-'2. Enter scores'!AY914,"")</f>
        <v/>
      </c>
      <c r="BA910" s="125" t="str">
        <f>IF('2. Enter scores'!AZ914&lt;&gt;"",'2. Enter scores'!$B914-'2. Enter scores'!AZ914,"")</f>
        <v/>
      </c>
      <c r="BB910" s="125" t="str">
        <f>IF('2. Enter scores'!BA914&lt;&gt;"",'2. Enter scores'!$B914-'2. Enter scores'!BA914,"")</f>
        <v/>
      </c>
      <c r="BC910" s="125" t="str">
        <f>IF('2. Enter scores'!BB914&lt;&gt;"",'2. Enter scores'!$B914-'2. Enter scores'!BB914,"")</f>
        <v/>
      </c>
      <c r="BD910" s="125" t="str">
        <f>IF('2. Enter scores'!BC914&lt;&gt;"",'2. Enter scores'!$B914-'2. Enter scores'!BC914,"")</f>
        <v/>
      </c>
      <c r="BE910" s="125" t="str">
        <f>IF('2. Enter scores'!BD914&lt;&gt;"",'2. Enter scores'!$B914-'2. Enter scores'!BD914,"")</f>
        <v/>
      </c>
      <c r="BF910" s="125" t="str">
        <f>IF('2. Enter scores'!BE914&lt;&gt;"",'2. Enter scores'!$B914-'2. Enter scores'!BE914,"")</f>
        <v/>
      </c>
      <c r="BG910" s="125" t="str">
        <f>IF('2. Enter scores'!BF914&lt;&gt;"",'2. Enter scores'!$B914-'2. Enter scores'!BF914,"")</f>
        <v/>
      </c>
      <c r="BH910" s="125" t="str">
        <f>IF('2. Enter scores'!BG914&lt;&gt;"",'2. Enter scores'!$B914-'2. Enter scores'!BG914,"")</f>
        <v/>
      </c>
      <c r="BI910" s="125" t="str">
        <f>IF('2. Enter scores'!BH914&lt;&gt;"",'2. Enter scores'!$B914-'2. Enter scores'!BH914,"")</f>
        <v/>
      </c>
      <c r="BJ910" s="125" t="str">
        <f>IF('2. Enter scores'!BI914&lt;&gt;"",'2. Enter scores'!$B914-'2. Enter scores'!BI914,"")</f>
        <v/>
      </c>
      <c r="BK910" s="125" t="str">
        <f>IF('2. Enter scores'!BJ914&lt;&gt;"",'2. Enter scores'!$B914-'2. Enter scores'!BJ914,"")</f>
        <v/>
      </c>
      <c r="BL910" s="125" t="str">
        <f>IF('2. Enter scores'!BK914&lt;&gt;"",'2. Enter scores'!$B914-'2. Enter scores'!BK914,"")</f>
        <v/>
      </c>
      <c r="BM910" s="125" t="str">
        <f>IF('2. Enter scores'!BL914&lt;&gt;"",'2. Enter scores'!$B914-'2. Enter scores'!BL914,"")</f>
        <v/>
      </c>
      <c r="BN910" s="125" t="str">
        <f>IF('2. Enter scores'!BM914&lt;&gt;"",'2. Enter scores'!$B914-'2. Enter scores'!BM914,"")</f>
        <v/>
      </c>
      <c r="BO910" s="125" t="str">
        <f>IF('2. Enter scores'!BN914&lt;&gt;"",'2. Enter scores'!$B914-'2. Enter scores'!BN914,"")</f>
        <v/>
      </c>
      <c r="BP910" s="108">
        <v>1000</v>
      </c>
    </row>
    <row r="911" spans="2:68" x14ac:dyDescent="0.35">
      <c r="B911" s="125" t="str">
        <f>IF('2. Enter scores'!A915&lt;&gt;"",'2. Enter scores'!A915,"")</f>
        <v/>
      </c>
      <c r="H911" s="125" t="str">
        <f>IF('2. Enter scores'!G915&lt;&gt;"",'2. Enter scores'!$B915-'2. Enter scores'!G915,"")</f>
        <v/>
      </c>
      <c r="I911" s="125" t="str">
        <f>IF('2. Enter scores'!H915&lt;&gt;"",'2. Enter scores'!$B915-'2. Enter scores'!H915,"")</f>
        <v/>
      </c>
      <c r="J911" s="125" t="str">
        <f>IF('2. Enter scores'!I915&lt;&gt;"",'2. Enter scores'!$B915-'2. Enter scores'!I915,"")</f>
        <v/>
      </c>
      <c r="K911" s="125" t="str">
        <f>IF('2. Enter scores'!J915&lt;&gt;"",'2. Enter scores'!$B915-'2. Enter scores'!J915,"")</f>
        <v/>
      </c>
      <c r="L911" s="125" t="str">
        <f>IF('2. Enter scores'!K915&lt;&gt;"",'2. Enter scores'!$B915-'2. Enter scores'!K915,"")</f>
        <v/>
      </c>
      <c r="M911" s="125" t="str">
        <f>IF('2. Enter scores'!L915&lt;&gt;"",'2. Enter scores'!$B915-'2. Enter scores'!L915,"")</f>
        <v/>
      </c>
      <c r="N911" s="125" t="str">
        <f>IF('2. Enter scores'!M915&lt;&gt;"",'2. Enter scores'!$B915-'2. Enter scores'!M915,"")</f>
        <v/>
      </c>
      <c r="O911" s="125" t="str">
        <f>IF('2. Enter scores'!N915&lt;&gt;"",'2. Enter scores'!$B915-'2. Enter scores'!N915,"")</f>
        <v/>
      </c>
      <c r="P911" s="125" t="str">
        <f>IF('2. Enter scores'!O915&lt;&gt;"",'2. Enter scores'!$B915-'2. Enter scores'!O915,"")</f>
        <v/>
      </c>
      <c r="Q911" s="125" t="str">
        <f>IF('2. Enter scores'!P915&lt;&gt;"",'2. Enter scores'!$B915-'2. Enter scores'!P915,"")</f>
        <v/>
      </c>
      <c r="R911" s="125" t="str">
        <f>IF('2. Enter scores'!Q915&lt;&gt;"",'2. Enter scores'!$B915-'2. Enter scores'!Q915,"")</f>
        <v/>
      </c>
      <c r="S911" s="125" t="str">
        <f>IF('2. Enter scores'!R915&lt;&gt;"",'2. Enter scores'!$B915-'2. Enter scores'!R915,"")</f>
        <v/>
      </c>
      <c r="T911" s="125" t="str">
        <f>IF('2. Enter scores'!S915&lt;&gt;"",'2. Enter scores'!$B915-'2. Enter scores'!S915,"")</f>
        <v/>
      </c>
      <c r="U911" s="125" t="str">
        <f>IF('2. Enter scores'!T915&lt;&gt;"",'2. Enter scores'!$B915-'2. Enter scores'!T915,"")</f>
        <v/>
      </c>
      <c r="V911" s="125" t="str">
        <f>IF('2. Enter scores'!U915&lt;&gt;"",'2. Enter scores'!$B915-'2. Enter scores'!U915,"")</f>
        <v/>
      </c>
      <c r="W911" s="125" t="str">
        <f>IF('2. Enter scores'!V915&lt;&gt;"",'2. Enter scores'!$B915-'2. Enter scores'!V915,"")</f>
        <v/>
      </c>
      <c r="X911" s="125" t="str">
        <f>IF('2. Enter scores'!W915&lt;&gt;"",'2. Enter scores'!$B915-'2. Enter scores'!W915,"")</f>
        <v/>
      </c>
      <c r="Y911" s="125" t="str">
        <f>IF('2. Enter scores'!X915&lt;&gt;"",'2. Enter scores'!$B915-'2. Enter scores'!X915,"")</f>
        <v/>
      </c>
      <c r="Z911" s="125" t="str">
        <f>IF('2. Enter scores'!Y915&lt;&gt;"",'2. Enter scores'!$B915-'2. Enter scores'!Y915,"")</f>
        <v/>
      </c>
      <c r="AA911" s="125" t="str">
        <f>IF('2. Enter scores'!Z915&lt;&gt;"",'2. Enter scores'!$B915-'2. Enter scores'!Z915,"")</f>
        <v/>
      </c>
      <c r="AB911" s="125" t="str">
        <f>IF('2. Enter scores'!AA915&lt;&gt;"",'2. Enter scores'!$B915-'2. Enter scores'!AA915,"")</f>
        <v/>
      </c>
      <c r="AC911" s="125" t="str">
        <f>IF('2. Enter scores'!AB915&lt;&gt;"",'2. Enter scores'!$B915-'2. Enter scores'!AB915,"")</f>
        <v/>
      </c>
      <c r="AD911" s="125" t="str">
        <f>IF('2. Enter scores'!AC915&lt;&gt;"",'2. Enter scores'!$B915-'2. Enter scores'!AC915,"")</f>
        <v/>
      </c>
      <c r="AE911" s="125" t="str">
        <f>IF('2. Enter scores'!AD915&lt;&gt;"",'2. Enter scores'!$B915-'2. Enter scores'!AD915,"")</f>
        <v/>
      </c>
      <c r="AF911" s="125" t="str">
        <f>IF('2. Enter scores'!AE915&lt;&gt;"",'2. Enter scores'!$B915-'2. Enter scores'!AE915,"")</f>
        <v/>
      </c>
      <c r="AG911" s="125" t="str">
        <f>IF('2. Enter scores'!AF915&lt;&gt;"",'2. Enter scores'!$B915-'2. Enter scores'!AF915,"")</f>
        <v/>
      </c>
      <c r="AH911" s="125" t="str">
        <f>IF('2. Enter scores'!AG915&lt;&gt;"",'2. Enter scores'!$B915-'2. Enter scores'!AG915,"")</f>
        <v/>
      </c>
      <c r="AI911" s="125" t="str">
        <f>IF('2. Enter scores'!AH915&lt;&gt;"",'2. Enter scores'!$B915-'2. Enter scores'!AH915,"")</f>
        <v/>
      </c>
      <c r="AJ911" s="125" t="str">
        <f>IF('2. Enter scores'!AI915&lt;&gt;"",'2. Enter scores'!$B915-'2. Enter scores'!AI915,"")</f>
        <v/>
      </c>
      <c r="AK911" s="125" t="str">
        <f>IF('2. Enter scores'!AJ915&lt;&gt;"",'2. Enter scores'!$B915-'2. Enter scores'!AJ915,"")</f>
        <v/>
      </c>
      <c r="AL911" s="125" t="str">
        <f>IF('2. Enter scores'!AK915&lt;&gt;"",'2. Enter scores'!$B915-'2. Enter scores'!AK915,"")</f>
        <v/>
      </c>
      <c r="AM911" s="125" t="str">
        <f>IF('2. Enter scores'!AL915&lt;&gt;"",'2. Enter scores'!$B915-'2. Enter scores'!AL915,"")</f>
        <v/>
      </c>
      <c r="AN911" s="125" t="str">
        <f>IF('2. Enter scores'!AM915&lt;&gt;"",'2. Enter scores'!$B915-'2. Enter scores'!AM915,"")</f>
        <v/>
      </c>
      <c r="AO911" s="125" t="str">
        <f>IF('2. Enter scores'!AN915&lt;&gt;"",'2. Enter scores'!$B915-'2. Enter scores'!AN915,"")</f>
        <v/>
      </c>
      <c r="AP911" s="125" t="str">
        <f>IF('2. Enter scores'!AO915&lt;&gt;"",'2. Enter scores'!$B915-'2. Enter scores'!AO915,"")</f>
        <v/>
      </c>
      <c r="AQ911" s="125" t="str">
        <f>IF('2. Enter scores'!AP915&lt;&gt;"",'2. Enter scores'!$B915-'2. Enter scores'!AP915,"")</f>
        <v/>
      </c>
      <c r="AR911" s="125" t="str">
        <f>IF('2. Enter scores'!AQ915&lt;&gt;"",'2. Enter scores'!$B915-'2. Enter scores'!AQ915,"")</f>
        <v/>
      </c>
      <c r="AS911" s="125" t="str">
        <f>IF('2. Enter scores'!AR915&lt;&gt;"",'2. Enter scores'!$B915-'2. Enter scores'!AR915,"")</f>
        <v/>
      </c>
      <c r="AT911" s="125" t="str">
        <f>IF('2. Enter scores'!AS915&lt;&gt;"",'2. Enter scores'!$B915-'2. Enter scores'!AS915,"")</f>
        <v/>
      </c>
      <c r="AU911" s="125" t="str">
        <f>IF('2. Enter scores'!AT915&lt;&gt;"",'2. Enter scores'!$B915-'2. Enter scores'!AT915,"")</f>
        <v/>
      </c>
      <c r="AV911" s="125" t="str">
        <f>IF('2. Enter scores'!AU915&lt;&gt;"",'2. Enter scores'!$B915-'2. Enter scores'!AU915,"")</f>
        <v/>
      </c>
      <c r="AW911" s="125" t="str">
        <f>IF('2. Enter scores'!AV915&lt;&gt;"",'2. Enter scores'!$B915-'2. Enter scores'!AV915,"")</f>
        <v/>
      </c>
      <c r="AX911" s="125" t="str">
        <f>IF('2. Enter scores'!AW915&lt;&gt;"",'2. Enter scores'!$B915-'2. Enter scores'!AW915,"")</f>
        <v/>
      </c>
      <c r="AY911" s="125" t="str">
        <f>IF('2. Enter scores'!AX915&lt;&gt;"",'2. Enter scores'!$B915-'2. Enter scores'!AX915,"")</f>
        <v/>
      </c>
      <c r="AZ911" s="125" t="str">
        <f>IF('2. Enter scores'!AY915&lt;&gt;"",'2. Enter scores'!$B915-'2. Enter scores'!AY915,"")</f>
        <v/>
      </c>
      <c r="BA911" s="125" t="str">
        <f>IF('2. Enter scores'!AZ915&lt;&gt;"",'2. Enter scores'!$B915-'2. Enter scores'!AZ915,"")</f>
        <v/>
      </c>
      <c r="BB911" s="125" t="str">
        <f>IF('2. Enter scores'!BA915&lt;&gt;"",'2. Enter scores'!$B915-'2. Enter scores'!BA915,"")</f>
        <v/>
      </c>
      <c r="BC911" s="125" t="str">
        <f>IF('2. Enter scores'!BB915&lt;&gt;"",'2. Enter scores'!$B915-'2. Enter scores'!BB915,"")</f>
        <v/>
      </c>
      <c r="BD911" s="125" t="str">
        <f>IF('2. Enter scores'!BC915&lt;&gt;"",'2. Enter scores'!$B915-'2. Enter scores'!BC915,"")</f>
        <v/>
      </c>
      <c r="BE911" s="125" t="str">
        <f>IF('2. Enter scores'!BD915&lt;&gt;"",'2. Enter scores'!$B915-'2. Enter scores'!BD915,"")</f>
        <v/>
      </c>
      <c r="BF911" s="125" t="str">
        <f>IF('2. Enter scores'!BE915&lt;&gt;"",'2. Enter scores'!$B915-'2. Enter scores'!BE915,"")</f>
        <v/>
      </c>
      <c r="BG911" s="125" t="str">
        <f>IF('2. Enter scores'!BF915&lt;&gt;"",'2. Enter scores'!$B915-'2. Enter scores'!BF915,"")</f>
        <v/>
      </c>
      <c r="BH911" s="125" t="str">
        <f>IF('2. Enter scores'!BG915&lt;&gt;"",'2. Enter scores'!$B915-'2. Enter scores'!BG915,"")</f>
        <v/>
      </c>
      <c r="BI911" s="125" t="str">
        <f>IF('2. Enter scores'!BH915&lt;&gt;"",'2. Enter scores'!$B915-'2. Enter scores'!BH915,"")</f>
        <v/>
      </c>
      <c r="BJ911" s="125" t="str">
        <f>IF('2. Enter scores'!BI915&lt;&gt;"",'2. Enter scores'!$B915-'2. Enter scores'!BI915,"")</f>
        <v/>
      </c>
      <c r="BK911" s="125" t="str">
        <f>IF('2. Enter scores'!BJ915&lt;&gt;"",'2. Enter scores'!$B915-'2. Enter scores'!BJ915,"")</f>
        <v/>
      </c>
      <c r="BL911" s="125" t="str">
        <f>IF('2. Enter scores'!BK915&lt;&gt;"",'2. Enter scores'!$B915-'2. Enter scores'!BK915,"")</f>
        <v/>
      </c>
      <c r="BM911" s="125" t="str">
        <f>IF('2. Enter scores'!BL915&lt;&gt;"",'2. Enter scores'!$B915-'2. Enter scores'!BL915,"")</f>
        <v/>
      </c>
      <c r="BN911" s="125" t="str">
        <f>IF('2. Enter scores'!BM915&lt;&gt;"",'2. Enter scores'!$B915-'2. Enter scores'!BM915,"")</f>
        <v/>
      </c>
      <c r="BO911" s="125" t="str">
        <f>IF('2. Enter scores'!BN915&lt;&gt;"",'2. Enter scores'!$B915-'2. Enter scores'!BN915,"")</f>
        <v/>
      </c>
      <c r="BP911" s="108">
        <v>1000</v>
      </c>
    </row>
    <row r="912" spans="2:68" x14ac:dyDescent="0.35">
      <c r="B912" s="125" t="str">
        <f>IF('2. Enter scores'!A916&lt;&gt;"",'2. Enter scores'!A916,"")</f>
        <v/>
      </c>
      <c r="H912" s="125" t="str">
        <f>IF('2. Enter scores'!G916&lt;&gt;"",'2. Enter scores'!$B916-'2. Enter scores'!G916,"")</f>
        <v/>
      </c>
      <c r="I912" s="125" t="str">
        <f>IF('2. Enter scores'!H916&lt;&gt;"",'2. Enter scores'!$B916-'2. Enter scores'!H916,"")</f>
        <v/>
      </c>
      <c r="J912" s="125" t="str">
        <f>IF('2. Enter scores'!I916&lt;&gt;"",'2. Enter scores'!$B916-'2. Enter scores'!I916,"")</f>
        <v/>
      </c>
      <c r="K912" s="125" t="str">
        <f>IF('2. Enter scores'!J916&lt;&gt;"",'2. Enter scores'!$B916-'2. Enter scores'!J916,"")</f>
        <v/>
      </c>
      <c r="L912" s="125" t="str">
        <f>IF('2. Enter scores'!K916&lt;&gt;"",'2. Enter scores'!$B916-'2. Enter scores'!K916,"")</f>
        <v/>
      </c>
      <c r="M912" s="125" t="str">
        <f>IF('2. Enter scores'!L916&lt;&gt;"",'2. Enter scores'!$B916-'2. Enter scores'!L916,"")</f>
        <v/>
      </c>
      <c r="N912" s="125" t="str">
        <f>IF('2. Enter scores'!M916&lt;&gt;"",'2. Enter scores'!$B916-'2. Enter scores'!M916,"")</f>
        <v/>
      </c>
      <c r="O912" s="125" t="str">
        <f>IF('2. Enter scores'!N916&lt;&gt;"",'2. Enter scores'!$B916-'2. Enter scores'!N916,"")</f>
        <v/>
      </c>
      <c r="P912" s="125" t="str">
        <f>IF('2. Enter scores'!O916&lt;&gt;"",'2. Enter scores'!$B916-'2. Enter scores'!O916,"")</f>
        <v/>
      </c>
      <c r="Q912" s="125" t="str">
        <f>IF('2. Enter scores'!P916&lt;&gt;"",'2. Enter scores'!$B916-'2. Enter scores'!P916,"")</f>
        <v/>
      </c>
      <c r="R912" s="125" t="str">
        <f>IF('2. Enter scores'!Q916&lt;&gt;"",'2. Enter scores'!$B916-'2. Enter scores'!Q916,"")</f>
        <v/>
      </c>
      <c r="S912" s="125" t="str">
        <f>IF('2. Enter scores'!R916&lt;&gt;"",'2. Enter scores'!$B916-'2. Enter scores'!R916,"")</f>
        <v/>
      </c>
      <c r="T912" s="125" t="str">
        <f>IF('2. Enter scores'!S916&lt;&gt;"",'2. Enter scores'!$B916-'2. Enter scores'!S916,"")</f>
        <v/>
      </c>
      <c r="U912" s="125" t="str">
        <f>IF('2. Enter scores'!T916&lt;&gt;"",'2. Enter scores'!$B916-'2. Enter scores'!T916,"")</f>
        <v/>
      </c>
      <c r="V912" s="125" t="str">
        <f>IF('2. Enter scores'!U916&lt;&gt;"",'2. Enter scores'!$B916-'2. Enter scores'!U916,"")</f>
        <v/>
      </c>
      <c r="W912" s="125" t="str">
        <f>IF('2. Enter scores'!V916&lt;&gt;"",'2. Enter scores'!$B916-'2. Enter scores'!V916,"")</f>
        <v/>
      </c>
      <c r="X912" s="125" t="str">
        <f>IF('2. Enter scores'!W916&lt;&gt;"",'2. Enter scores'!$B916-'2. Enter scores'!W916,"")</f>
        <v/>
      </c>
      <c r="Y912" s="125" t="str">
        <f>IF('2. Enter scores'!X916&lt;&gt;"",'2. Enter scores'!$B916-'2. Enter scores'!X916,"")</f>
        <v/>
      </c>
      <c r="Z912" s="125" t="str">
        <f>IF('2. Enter scores'!Y916&lt;&gt;"",'2. Enter scores'!$B916-'2. Enter scores'!Y916,"")</f>
        <v/>
      </c>
      <c r="AA912" s="125" t="str">
        <f>IF('2. Enter scores'!Z916&lt;&gt;"",'2. Enter scores'!$B916-'2. Enter scores'!Z916,"")</f>
        <v/>
      </c>
      <c r="AB912" s="125" t="str">
        <f>IF('2. Enter scores'!AA916&lt;&gt;"",'2. Enter scores'!$B916-'2. Enter scores'!AA916,"")</f>
        <v/>
      </c>
      <c r="AC912" s="125" t="str">
        <f>IF('2. Enter scores'!AB916&lt;&gt;"",'2. Enter scores'!$B916-'2. Enter scores'!AB916,"")</f>
        <v/>
      </c>
      <c r="AD912" s="125" t="str">
        <f>IF('2. Enter scores'!AC916&lt;&gt;"",'2. Enter scores'!$B916-'2. Enter scores'!AC916,"")</f>
        <v/>
      </c>
      <c r="AE912" s="125" t="str">
        <f>IF('2. Enter scores'!AD916&lt;&gt;"",'2. Enter scores'!$B916-'2. Enter scores'!AD916,"")</f>
        <v/>
      </c>
      <c r="AF912" s="125" t="str">
        <f>IF('2. Enter scores'!AE916&lt;&gt;"",'2. Enter scores'!$B916-'2. Enter scores'!AE916,"")</f>
        <v/>
      </c>
      <c r="AG912" s="125" t="str">
        <f>IF('2. Enter scores'!AF916&lt;&gt;"",'2. Enter scores'!$B916-'2. Enter scores'!AF916,"")</f>
        <v/>
      </c>
      <c r="AH912" s="125" t="str">
        <f>IF('2. Enter scores'!AG916&lt;&gt;"",'2. Enter scores'!$B916-'2. Enter scores'!AG916,"")</f>
        <v/>
      </c>
      <c r="AI912" s="125" t="str">
        <f>IF('2. Enter scores'!AH916&lt;&gt;"",'2. Enter scores'!$B916-'2. Enter scores'!AH916,"")</f>
        <v/>
      </c>
      <c r="AJ912" s="125" t="str">
        <f>IF('2. Enter scores'!AI916&lt;&gt;"",'2. Enter scores'!$B916-'2. Enter scores'!AI916,"")</f>
        <v/>
      </c>
      <c r="AK912" s="125" t="str">
        <f>IF('2. Enter scores'!AJ916&lt;&gt;"",'2. Enter scores'!$B916-'2. Enter scores'!AJ916,"")</f>
        <v/>
      </c>
      <c r="AL912" s="125" t="str">
        <f>IF('2. Enter scores'!AK916&lt;&gt;"",'2. Enter scores'!$B916-'2. Enter scores'!AK916,"")</f>
        <v/>
      </c>
      <c r="AM912" s="125" t="str">
        <f>IF('2. Enter scores'!AL916&lt;&gt;"",'2. Enter scores'!$B916-'2. Enter scores'!AL916,"")</f>
        <v/>
      </c>
      <c r="AN912" s="125" t="str">
        <f>IF('2. Enter scores'!AM916&lt;&gt;"",'2. Enter scores'!$B916-'2. Enter scores'!AM916,"")</f>
        <v/>
      </c>
      <c r="AO912" s="125" t="str">
        <f>IF('2. Enter scores'!AN916&lt;&gt;"",'2. Enter scores'!$B916-'2. Enter scores'!AN916,"")</f>
        <v/>
      </c>
      <c r="AP912" s="125" t="str">
        <f>IF('2. Enter scores'!AO916&lt;&gt;"",'2. Enter scores'!$B916-'2. Enter scores'!AO916,"")</f>
        <v/>
      </c>
      <c r="AQ912" s="125" t="str">
        <f>IF('2. Enter scores'!AP916&lt;&gt;"",'2. Enter scores'!$B916-'2. Enter scores'!AP916,"")</f>
        <v/>
      </c>
      <c r="AR912" s="125" t="str">
        <f>IF('2. Enter scores'!AQ916&lt;&gt;"",'2. Enter scores'!$B916-'2. Enter scores'!AQ916,"")</f>
        <v/>
      </c>
      <c r="AS912" s="125" t="str">
        <f>IF('2. Enter scores'!AR916&lt;&gt;"",'2. Enter scores'!$B916-'2. Enter scores'!AR916,"")</f>
        <v/>
      </c>
      <c r="AT912" s="125" t="str">
        <f>IF('2. Enter scores'!AS916&lt;&gt;"",'2. Enter scores'!$B916-'2. Enter scores'!AS916,"")</f>
        <v/>
      </c>
      <c r="AU912" s="125" t="str">
        <f>IF('2. Enter scores'!AT916&lt;&gt;"",'2. Enter scores'!$B916-'2. Enter scores'!AT916,"")</f>
        <v/>
      </c>
      <c r="AV912" s="125" t="str">
        <f>IF('2. Enter scores'!AU916&lt;&gt;"",'2. Enter scores'!$B916-'2. Enter scores'!AU916,"")</f>
        <v/>
      </c>
      <c r="AW912" s="125" t="str">
        <f>IF('2. Enter scores'!AV916&lt;&gt;"",'2. Enter scores'!$B916-'2. Enter scores'!AV916,"")</f>
        <v/>
      </c>
      <c r="AX912" s="125" t="str">
        <f>IF('2. Enter scores'!AW916&lt;&gt;"",'2. Enter scores'!$B916-'2. Enter scores'!AW916,"")</f>
        <v/>
      </c>
      <c r="AY912" s="125" t="str">
        <f>IF('2. Enter scores'!AX916&lt;&gt;"",'2. Enter scores'!$B916-'2. Enter scores'!AX916,"")</f>
        <v/>
      </c>
      <c r="AZ912" s="125" t="str">
        <f>IF('2. Enter scores'!AY916&lt;&gt;"",'2. Enter scores'!$B916-'2. Enter scores'!AY916,"")</f>
        <v/>
      </c>
      <c r="BA912" s="125" t="str">
        <f>IF('2. Enter scores'!AZ916&lt;&gt;"",'2. Enter scores'!$B916-'2. Enter scores'!AZ916,"")</f>
        <v/>
      </c>
      <c r="BB912" s="125" t="str">
        <f>IF('2. Enter scores'!BA916&lt;&gt;"",'2. Enter scores'!$B916-'2. Enter scores'!BA916,"")</f>
        <v/>
      </c>
      <c r="BC912" s="125" t="str">
        <f>IF('2. Enter scores'!BB916&lt;&gt;"",'2. Enter scores'!$B916-'2. Enter scores'!BB916,"")</f>
        <v/>
      </c>
      <c r="BD912" s="125" t="str">
        <f>IF('2. Enter scores'!BC916&lt;&gt;"",'2. Enter scores'!$B916-'2. Enter scores'!BC916,"")</f>
        <v/>
      </c>
      <c r="BE912" s="125" t="str">
        <f>IF('2. Enter scores'!BD916&lt;&gt;"",'2. Enter scores'!$B916-'2. Enter scores'!BD916,"")</f>
        <v/>
      </c>
      <c r="BF912" s="125" t="str">
        <f>IF('2. Enter scores'!BE916&lt;&gt;"",'2. Enter scores'!$B916-'2. Enter scores'!BE916,"")</f>
        <v/>
      </c>
      <c r="BG912" s="125" t="str">
        <f>IF('2. Enter scores'!BF916&lt;&gt;"",'2. Enter scores'!$B916-'2. Enter scores'!BF916,"")</f>
        <v/>
      </c>
      <c r="BH912" s="125" t="str">
        <f>IF('2. Enter scores'!BG916&lt;&gt;"",'2. Enter scores'!$B916-'2. Enter scores'!BG916,"")</f>
        <v/>
      </c>
      <c r="BI912" s="125" t="str">
        <f>IF('2. Enter scores'!BH916&lt;&gt;"",'2. Enter scores'!$B916-'2. Enter scores'!BH916,"")</f>
        <v/>
      </c>
      <c r="BJ912" s="125" t="str">
        <f>IF('2. Enter scores'!BI916&lt;&gt;"",'2. Enter scores'!$B916-'2. Enter scores'!BI916,"")</f>
        <v/>
      </c>
      <c r="BK912" s="125" t="str">
        <f>IF('2. Enter scores'!BJ916&lt;&gt;"",'2. Enter scores'!$B916-'2. Enter scores'!BJ916,"")</f>
        <v/>
      </c>
      <c r="BL912" s="125" t="str">
        <f>IF('2. Enter scores'!BK916&lt;&gt;"",'2. Enter scores'!$B916-'2. Enter scores'!BK916,"")</f>
        <v/>
      </c>
      <c r="BM912" s="125" t="str">
        <f>IF('2. Enter scores'!BL916&lt;&gt;"",'2. Enter scores'!$B916-'2. Enter scores'!BL916,"")</f>
        <v/>
      </c>
      <c r="BN912" s="125" t="str">
        <f>IF('2. Enter scores'!BM916&lt;&gt;"",'2. Enter scores'!$B916-'2. Enter scores'!BM916,"")</f>
        <v/>
      </c>
      <c r="BO912" s="125" t="str">
        <f>IF('2. Enter scores'!BN916&lt;&gt;"",'2. Enter scores'!$B916-'2. Enter scores'!BN916,"")</f>
        <v/>
      </c>
      <c r="BP912" s="108">
        <v>1000</v>
      </c>
    </row>
    <row r="913" spans="2:68" x14ac:dyDescent="0.35">
      <c r="B913" s="125" t="str">
        <f>IF('2. Enter scores'!A917&lt;&gt;"",'2. Enter scores'!A917,"")</f>
        <v/>
      </c>
      <c r="H913" s="125" t="str">
        <f>IF('2. Enter scores'!G917&lt;&gt;"",'2. Enter scores'!$B917-'2. Enter scores'!G917,"")</f>
        <v/>
      </c>
      <c r="I913" s="125" t="str">
        <f>IF('2. Enter scores'!H917&lt;&gt;"",'2. Enter scores'!$B917-'2. Enter scores'!H917,"")</f>
        <v/>
      </c>
      <c r="J913" s="125" t="str">
        <f>IF('2. Enter scores'!I917&lt;&gt;"",'2. Enter scores'!$B917-'2. Enter scores'!I917,"")</f>
        <v/>
      </c>
      <c r="K913" s="125" t="str">
        <f>IF('2. Enter scores'!J917&lt;&gt;"",'2. Enter scores'!$B917-'2. Enter scores'!J917,"")</f>
        <v/>
      </c>
      <c r="L913" s="125" t="str">
        <f>IF('2. Enter scores'!K917&lt;&gt;"",'2. Enter scores'!$B917-'2. Enter scores'!K917,"")</f>
        <v/>
      </c>
      <c r="M913" s="125" t="str">
        <f>IF('2. Enter scores'!L917&lt;&gt;"",'2. Enter scores'!$B917-'2. Enter scores'!L917,"")</f>
        <v/>
      </c>
      <c r="N913" s="125" t="str">
        <f>IF('2. Enter scores'!M917&lt;&gt;"",'2. Enter scores'!$B917-'2. Enter scores'!M917,"")</f>
        <v/>
      </c>
      <c r="O913" s="125" t="str">
        <f>IF('2. Enter scores'!N917&lt;&gt;"",'2. Enter scores'!$B917-'2. Enter scores'!N917,"")</f>
        <v/>
      </c>
      <c r="P913" s="125" t="str">
        <f>IF('2. Enter scores'!O917&lt;&gt;"",'2. Enter scores'!$B917-'2. Enter scores'!O917,"")</f>
        <v/>
      </c>
      <c r="Q913" s="125" t="str">
        <f>IF('2. Enter scores'!P917&lt;&gt;"",'2. Enter scores'!$B917-'2. Enter scores'!P917,"")</f>
        <v/>
      </c>
      <c r="R913" s="125" t="str">
        <f>IF('2. Enter scores'!Q917&lt;&gt;"",'2. Enter scores'!$B917-'2. Enter scores'!Q917,"")</f>
        <v/>
      </c>
      <c r="S913" s="125" t="str">
        <f>IF('2. Enter scores'!R917&lt;&gt;"",'2. Enter scores'!$B917-'2. Enter scores'!R917,"")</f>
        <v/>
      </c>
      <c r="T913" s="125" t="str">
        <f>IF('2. Enter scores'!S917&lt;&gt;"",'2. Enter scores'!$B917-'2. Enter scores'!S917,"")</f>
        <v/>
      </c>
      <c r="U913" s="125" t="str">
        <f>IF('2. Enter scores'!T917&lt;&gt;"",'2. Enter scores'!$B917-'2. Enter scores'!T917,"")</f>
        <v/>
      </c>
      <c r="V913" s="125" t="str">
        <f>IF('2. Enter scores'!U917&lt;&gt;"",'2. Enter scores'!$B917-'2. Enter scores'!U917,"")</f>
        <v/>
      </c>
      <c r="W913" s="125" t="str">
        <f>IF('2. Enter scores'!V917&lt;&gt;"",'2. Enter scores'!$B917-'2. Enter scores'!V917,"")</f>
        <v/>
      </c>
      <c r="X913" s="125" t="str">
        <f>IF('2. Enter scores'!W917&lt;&gt;"",'2. Enter scores'!$B917-'2. Enter scores'!W917,"")</f>
        <v/>
      </c>
      <c r="Y913" s="125" t="str">
        <f>IF('2. Enter scores'!X917&lt;&gt;"",'2. Enter scores'!$B917-'2. Enter scores'!X917,"")</f>
        <v/>
      </c>
      <c r="Z913" s="125" t="str">
        <f>IF('2. Enter scores'!Y917&lt;&gt;"",'2. Enter scores'!$B917-'2. Enter scores'!Y917,"")</f>
        <v/>
      </c>
      <c r="AA913" s="125" t="str">
        <f>IF('2. Enter scores'!Z917&lt;&gt;"",'2. Enter scores'!$B917-'2. Enter scores'!Z917,"")</f>
        <v/>
      </c>
      <c r="AB913" s="125" t="str">
        <f>IF('2. Enter scores'!AA917&lt;&gt;"",'2. Enter scores'!$B917-'2. Enter scores'!AA917,"")</f>
        <v/>
      </c>
      <c r="AC913" s="125" t="str">
        <f>IF('2. Enter scores'!AB917&lt;&gt;"",'2. Enter scores'!$B917-'2. Enter scores'!AB917,"")</f>
        <v/>
      </c>
      <c r="AD913" s="125" t="str">
        <f>IF('2. Enter scores'!AC917&lt;&gt;"",'2. Enter scores'!$B917-'2. Enter scores'!AC917,"")</f>
        <v/>
      </c>
      <c r="AE913" s="125" t="str">
        <f>IF('2. Enter scores'!AD917&lt;&gt;"",'2. Enter scores'!$B917-'2. Enter scores'!AD917,"")</f>
        <v/>
      </c>
      <c r="AF913" s="125" t="str">
        <f>IF('2. Enter scores'!AE917&lt;&gt;"",'2. Enter scores'!$B917-'2. Enter scores'!AE917,"")</f>
        <v/>
      </c>
      <c r="AG913" s="125" t="str">
        <f>IF('2. Enter scores'!AF917&lt;&gt;"",'2. Enter scores'!$B917-'2. Enter scores'!AF917,"")</f>
        <v/>
      </c>
      <c r="AH913" s="125" t="str">
        <f>IF('2. Enter scores'!AG917&lt;&gt;"",'2. Enter scores'!$B917-'2. Enter scores'!AG917,"")</f>
        <v/>
      </c>
      <c r="AI913" s="125" t="str">
        <f>IF('2. Enter scores'!AH917&lt;&gt;"",'2. Enter scores'!$B917-'2. Enter scores'!AH917,"")</f>
        <v/>
      </c>
      <c r="AJ913" s="125" t="str">
        <f>IF('2. Enter scores'!AI917&lt;&gt;"",'2. Enter scores'!$B917-'2. Enter scores'!AI917,"")</f>
        <v/>
      </c>
      <c r="AK913" s="125" t="str">
        <f>IF('2. Enter scores'!AJ917&lt;&gt;"",'2. Enter scores'!$B917-'2. Enter scores'!AJ917,"")</f>
        <v/>
      </c>
      <c r="AL913" s="125" t="str">
        <f>IF('2. Enter scores'!AK917&lt;&gt;"",'2. Enter scores'!$B917-'2. Enter scores'!AK917,"")</f>
        <v/>
      </c>
      <c r="AM913" s="125" t="str">
        <f>IF('2. Enter scores'!AL917&lt;&gt;"",'2. Enter scores'!$B917-'2. Enter scores'!AL917,"")</f>
        <v/>
      </c>
      <c r="AN913" s="125" t="str">
        <f>IF('2. Enter scores'!AM917&lt;&gt;"",'2. Enter scores'!$B917-'2. Enter scores'!AM917,"")</f>
        <v/>
      </c>
      <c r="AO913" s="125" t="str">
        <f>IF('2. Enter scores'!AN917&lt;&gt;"",'2. Enter scores'!$B917-'2. Enter scores'!AN917,"")</f>
        <v/>
      </c>
      <c r="AP913" s="125" t="str">
        <f>IF('2. Enter scores'!AO917&lt;&gt;"",'2. Enter scores'!$B917-'2. Enter scores'!AO917,"")</f>
        <v/>
      </c>
      <c r="AQ913" s="125" t="str">
        <f>IF('2. Enter scores'!AP917&lt;&gt;"",'2. Enter scores'!$B917-'2. Enter scores'!AP917,"")</f>
        <v/>
      </c>
      <c r="AR913" s="125" t="str">
        <f>IF('2. Enter scores'!AQ917&lt;&gt;"",'2. Enter scores'!$B917-'2. Enter scores'!AQ917,"")</f>
        <v/>
      </c>
      <c r="AS913" s="125" t="str">
        <f>IF('2. Enter scores'!AR917&lt;&gt;"",'2. Enter scores'!$B917-'2. Enter scores'!AR917,"")</f>
        <v/>
      </c>
      <c r="AT913" s="125" t="str">
        <f>IF('2. Enter scores'!AS917&lt;&gt;"",'2. Enter scores'!$B917-'2. Enter scores'!AS917,"")</f>
        <v/>
      </c>
      <c r="AU913" s="125" t="str">
        <f>IF('2. Enter scores'!AT917&lt;&gt;"",'2. Enter scores'!$B917-'2. Enter scores'!AT917,"")</f>
        <v/>
      </c>
      <c r="AV913" s="125" t="str">
        <f>IF('2. Enter scores'!AU917&lt;&gt;"",'2. Enter scores'!$B917-'2. Enter scores'!AU917,"")</f>
        <v/>
      </c>
      <c r="AW913" s="125" t="str">
        <f>IF('2. Enter scores'!AV917&lt;&gt;"",'2. Enter scores'!$B917-'2. Enter scores'!AV917,"")</f>
        <v/>
      </c>
      <c r="AX913" s="125" t="str">
        <f>IF('2. Enter scores'!AW917&lt;&gt;"",'2. Enter scores'!$B917-'2. Enter scores'!AW917,"")</f>
        <v/>
      </c>
      <c r="AY913" s="125" t="str">
        <f>IF('2. Enter scores'!AX917&lt;&gt;"",'2. Enter scores'!$B917-'2. Enter scores'!AX917,"")</f>
        <v/>
      </c>
      <c r="AZ913" s="125" t="str">
        <f>IF('2. Enter scores'!AY917&lt;&gt;"",'2. Enter scores'!$B917-'2. Enter scores'!AY917,"")</f>
        <v/>
      </c>
      <c r="BA913" s="125" t="str">
        <f>IF('2. Enter scores'!AZ917&lt;&gt;"",'2. Enter scores'!$B917-'2. Enter scores'!AZ917,"")</f>
        <v/>
      </c>
      <c r="BB913" s="125" t="str">
        <f>IF('2. Enter scores'!BA917&lt;&gt;"",'2. Enter scores'!$B917-'2. Enter scores'!BA917,"")</f>
        <v/>
      </c>
      <c r="BC913" s="125" t="str">
        <f>IF('2. Enter scores'!BB917&lt;&gt;"",'2. Enter scores'!$B917-'2. Enter scores'!BB917,"")</f>
        <v/>
      </c>
      <c r="BD913" s="125" t="str">
        <f>IF('2. Enter scores'!BC917&lt;&gt;"",'2. Enter scores'!$B917-'2. Enter scores'!BC917,"")</f>
        <v/>
      </c>
      <c r="BE913" s="125" t="str">
        <f>IF('2. Enter scores'!BD917&lt;&gt;"",'2. Enter scores'!$B917-'2. Enter scores'!BD917,"")</f>
        <v/>
      </c>
      <c r="BF913" s="125" t="str">
        <f>IF('2. Enter scores'!BE917&lt;&gt;"",'2. Enter scores'!$B917-'2. Enter scores'!BE917,"")</f>
        <v/>
      </c>
      <c r="BG913" s="125" t="str">
        <f>IF('2. Enter scores'!BF917&lt;&gt;"",'2. Enter scores'!$B917-'2. Enter scores'!BF917,"")</f>
        <v/>
      </c>
      <c r="BH913" s="125" t="str">
        <f>IF('2. Enter scores'!BG917&lt;&gt;"",'2. Enter scores'!$B917-'2. Enter scores'!BG917,"")</f>
        <v/>
      </c>
      <c r="BI913" s="125" t="str">
        <f>IF('2. Enter scores'!BH917&lt;&gt;"",'2. Enter scores'!$B917-'2. Enter scores'!BH917,"")</f>
        <v/>
      </c>
      <c r="BJ913" s="125" t="str">
        <f>IF('2. Enter scores'!BI917&lt;&gt;"",'2. Enter scores'!$B917-'2. Enter scores'!BI917,"")</f>
        <v/>
      </c>
      <c r="BK913" s="125" t="str">
        <f>IF('2. Enter scores'!BJ917&lt;&gt;"",'2. Enter scores'!$B917-'2. Enter scores'!BJ917,"")</f>
        <v/>
      </c>
      <c r="BL913" s="125" t="str">
        <f>IF('2. Enter scores'!BK917&lt;&gt;"",'2. Enter scores'!$B917-'2. Enter scores'!BK917,"")</f>
        <v/>
      </c>
      <c r="BM913" s="125" t="str">
        <f>IF('2. Enter scores'!BL917&lt;&gt;"",'2. Enter scores'!$B917-'2. Enter scores'!BL917,"")</f>
        <v/>
      </c>
      <c r="BN913" s="125" t="str">
        <f>IF('2. Enter scores'!BM917&lt;&gt;"",'2. Enter scores'!$B917-'2. Enter scores'!BM917,"")</f>
        <v/>
      </c>
      <c r="BO913" s="125" t="str">
        <f>IF('2. Enter scores'!BN917&lt;&gt;"",'2. Enter scores'!$B917-'2. Enter scores'!BN917,"")</f>
        <v/>
      </c>
      <c r="BP913" s="108">
        <v>1000</v>
      </c>
    </row>
    <row r="914" spans="2:68" x14ac:dyDescent="0.35">
      <c r="B914" s="125" t="str">
        <f>IF('2. Enter scores'!A918&lt;&gt;"",'2. Enter scores'!A918,"")</f>
        <v/>
      </c>
      <c r="H914" s="125" t="str">
        <f>IF('2. Enter scores'!G918&lt;&gt;"",'2. Enter scores'!$B918-'2. Enter scores'!G918,"")</f>
        <v/>
      </c>
      <c r="I914" s="125" t="str">
        <f>IF('2. Enter scores'!H918&lt;&gt;"",'2. Enter scores'!$B918-'2. Enter scores'!H918,"")</f>
        <v/>
      </c>
      <c r="J914" s="125" t="str">
        <f>IF('2. Enter scores'!I918&lt;&gt;"",'2. Enter scores'!$B918-'2. Enter scores'!I918,"")</f>
        <v/>
      </c>
      <c r="K914" s="125" t="str">
        <f>IF('2. Enter scores'!J918&lt;&gt;"",'2. Enter scores'!$B918-'2. Enter scores'!J918,"")</f>
        <v/>
      </c>
      <c r="L914" s="125" t="str">
        <f>IF('2. Enter scores'!K918&lt;&gt;"",'2. Enter scores'!$B918-'2. Enter scores'!K918,"")</f>
        <v/>
      </c>
      <c r="M914" s="125" t="str">
        <f>IF('2. Enter scores'!L918&lt;&gt;"",'2. Enter scores'!$B918-'2. Enter scores'!L918,"")</f>
        <v/>
      </c>
      <c r="N914" s="125" t="str">
        <f>IF('2. Enter scores'!M918&lt;&gt;"",'2. Enter scores'!$B918-'2. Enter scores'!M918,"")</f>
        <v/>
      </c>
      <c r="O914" s="125" t="str">
        <f>IF('2. Enter scores'!N918&lt;&gt;"",'2. Enter scores'!$B918-'2. Enter scores'!N918,"")</f>
        <v/>
      </c>
      <c r="P914" s="125" t="str">
        <f>IF('2. Enter scores'!O918&lt;&gt;"",'2. Enter scores'!$B918-'2. Enter scores'!O918,"")</f>
        <v/>
      </c>
      <c r="Q914" s="125" t="str">
        <f>IF('2. Enter scores'!P918&lt;&gt;"",'2. Enter scores'!$B918-'2. Enter scores'!P918,"")</f>
        <v/>
      </c>
      <c r="R914" s="125" t="str">
        <f>IF('2. Enter scores'!Q918&lt;&gt;"",'2. Enter scores'!$B918-'2. Enter scores'!Q918,"")</f>
        <v/>
      </c>
      <c r="S914" s="125" t="str">
        <f>IF('2. Enter scores'!R918&lt;&gt;"",'2. Enter scores'!$B918-'2. Enter scores'!R918,"")</f>
        <v/>
      </c>
      <c r="T914" s="125" t="str">
        <f>IF('2. Enter scores'!S918&lt;&gt;"",'2. Enter scores'!$B918-'2. Enter scores'!S918,"")</f>
        <v/>
      </c>
      <c r="U914" s="125" t="str">
        <f>IF('2. Enter scores'!T918&lt;&gt;"",'2. Enter scores'!$B918-'2. Enter scores'!T918,"")</f>
        <v/>
      </c>
      <c r="V914" s="125" t="str">
        <f>IF('2. Enter scores'!U918&lt;&gt;"",'2. Enter scores'!$B918-'2. Enter scores'!U918,"")</f>
        <v/>
      </c>
      <c r="W914" s="125" t="str">
        <f>IF('2. Enter scores'!V918&lt;&gt;"",'2. Enter scores'!$B918-'2. Enter scores'!V918,"")</f>
        <v/>
      </c>
      <c r="X914" s="125" t="str">
        <f>IF('2. Enter scores'!W918&lt;&gt;"",'2. Enter scores'!$B918-'2. Enter scores'!W918,"")</f>
        <v/>
      </c>
      <c r="Y914" s="125" t="str">
        <f>IF('2. Enter scores'!X918&lt;&gt;"",'2. Enter scores'!$B918-'2. Enter scores'!X918,"")</f>
        <v/>
      </c>
      <c r="Z914" s="125" t="str">
        <f>IF('2. Enter scores'!Y918&lt;&gt;"",'2. Enter scores'!$B918-'2. Enter scores'!Y918,"")</f>
        <v/>
      </c>
      <c r="AA914" s="125" t="str">
        <f>IF('2. Enter scores'!Z918&lt;&gt;"",'2. Enter scores'!$B918-'2. Enter scores'!Z918,"")</f>
        <v/>
      </c>
      <c r="AB914" s="125" t="str">
        <f>IF('2. Enter scores'!AA918&lt;&gt;"",'2. Enter scores'!$B918-'2. Enter scores'!AA918,"")</f>
        <v/>
      </c>
      <c r="AC914" s="125" t="str">
        <f>IF('2. Enter scores'!AB918&lt;&gt;"",'2. Enter scores'!$B918-'2. Enter scores'!AB918,"")</f>
        <v/>
      </c>
      <c r="AD914" s="125" t="str">
        <f>IF('2. Enter scores'!AC918&lt;&gt;"",'2. Enter scores'!$B918-'2. Enter scores'!AC918,"")</f>
        <v/>
      </c>
      <c r="AE914" s="125" t="str">
        <f>IF('2. Enter scores'!AD918&lt;&gt;"",'2. Enter scores'!$B918-'2. Enter scores'!AD918,"")</f>
        <v/>
      </c>
      <c r="AF914" s="125" t="str">
        <f>IF('2. Enter scores'!AE918&lt;&gt;"",'2. Enter scores'!$B918-'2. Enter scores'!AE918,"")</f>
        <v/>
      </c>
      <c r="AG914" s="125" t="str">
        <f>IF('2. Enter scores'!AF918&lt;&gt;"",'2. Enter scores'!$B918-'2. Enter scores'!AF918,"")</f>
        <v/>
      </c>
      <c r="AH914" s="125" t="str">
        <f>IF('2. Enter scores'!AG918&lt;&gt;"",'2. Enter scores'!$B918-'2. Enter scores'!AG918,"")</f>
        <v/>
      </c>
      <c r="AI914" s="125" t="str">
        <f>IF('2. Enter scores'!AH918&lt;&gt;"",'2. Enter scores'!$B918-'2. Enter scores'!AH918,"")</f>
        <v/>
      </c>
      <c r="AJ914" s="125" t="str">
        <f>IF('2. Enter scores'!AI918&lt;&gt;"",'2. Enter scores'!$B918-'2. Enter scores'!AI918,"")</f>
        <v/>
      </c>
      <c r="AK914" s="125" t="str">
        <f>IF('2. Enter scores'!AJ918&lt;&gt;"",'2. Enter scores'!$B918-'2. Enter scores'!AJ918,"")</f>
        <v/>
      </c>
      <c r="AL914" s="125" t="str">
        <f>IF('2. Enter scores'!AK918&lt;&gt;"",'2. Enter scores'!$B918-'2. Enter scores'!AK918,"")</f>
        <v/>
      </c>
      <c r="AM914" s="125" t="str">
        <f>IF('2. Enter scores'!AL918&lt;&gt;"",'2. Enter scores'!$B918-'2. Enter scores'!AL918,"")</f>
        <v/>
      </c>
      <c r="AN914" s="125" t="str">
        <f>IF('2. Enter scores'!AM918&lt;&gt;"",'2. Enter scores'!$B918-'2. Enter scores'!AM918,"")</f>
        <v/>
      </c>
      <c r="AO914" s="125" t="str">
        <f>IF('2. Enter scores'!AN918&lt;&gt;"",'2. Enter scores'!$B918-'2. Enter scores'!AN918,"")</f>
        <v/>
      </c>
      <c r="AP914" s="125" t="str">
        <f>IF('2. Enter scores'!AO918&lt;&gt;"",'2. Enter scores'!$B918-'2. Enter scores'!AO918,"")</f>
        <v/>
      </c>
      <c r="AQ914" s="125" t="str">
        <f>IF('2. Enter scores'!AP918&lt;&gt;"",'2. Enter scores'!$B918-'2. Enter scores'!AP918,"")</f>
        <v/>
      </c>
      <c r="AR914" s="125" t="str">
        <f>IF('2. Enter scores'!AQ918&lt;&gt;"",'2. Enter scores'!$B918-'2. Enter scores'!AQ918,"")</f>
        <v/>
      </c>
      <c r="AS914" s="125" t="str">
        <f>IF('2. Enter scores'!AR918&lt;&gt;"",'2. Enter scores'!$B918-'2. Enter scores'!AR918,"")</f>
        <v/>
      </c>
      <c r="AT914" s="125" t="str">
        <f>IF('2. Enter scores'!AS918&lt;&gt;"",'2. Enter scores'!$B918-'2. Enter scores'!AS918,"")</f>
        <v/>
      </c>
      <c r="AU914" s="125" t="str">
        <f>IF('2. Enter scores'!AT918&lt;&gt;"",'2. Enter scores'!$B918-'2. Enter scores'!AT918,"")</f>
        <v/>
      </c>
      <c r="AV914" s="125" t="str">
        <f>IF('2. Enter scores'!AU918&lt;&gt;"",'2. Enter scores'!$B918-'2. Enter scores'!AU918,"")</f>
        <v/>
      </c>
      <c r="AW914" s="125" t="str">
        <f>IF('2. Enter scores'!AV918&lt;&gt;"",'2. Enter scores'!$B918-'2. Enter scores'!AV918,"")</f>
        <v/>
      </c>
      <c r="AX914" s="125" t="str">
        <f>IF('2. Enter scores'!AW918&lt;&gt;"",'2. Enter scores'!$B918-'2. Enter scores'!AW918,"")</f>
        <v/>
      </c>
      <c r="AY914" s="125" t="str">
        <f>IF('2. Enter scores'!AX918&lt;&gt;"",'2. Enter scores'!$B918-'2. Enter scores'!AX918,"")</f>
        <v/>
      </c>
      <c r="AZ914" s="125" t="str">
        <f>IF('2. Enter scores'!AY918&lt;&gt;"",'2. Enter scores'!$B918-'2. Enter scores'!AY918,"")</f>
        <v/>
      </c>
      <c r="BA914" s="125" t="str">
        <f>IF('2. Enter scores'!AZ918&lt;&gt;"",'2. Enter scores'!$B918-'2. Enter scores'!AZ918,"")</f>
        <v/>
      </c>
      <c r="BB914" s="125" t="str">
        <f>IF('2. Enter scores'!BA918&lt;&gt;"",'2. Enter scores'!$B918-'2. Enter scores'!BA918,"")</f>
        <v/>
      </c>
      <c r="BC914" s="125" t="str">
        <f>IF('2. Enter scores'!BB918&lt;&gt;"",'2. Enter scores'!$B918-'2. Enter scores'!BB918,"")</f>
        <v/>
      </c>
      <c r="BD914" s="125" t="str">
        <f>IF('2. Enter scores'!BC918&lt;&gt;"",'2. Enter scores'!$B918-'2. Enter scores'!BC918,"")</f>
        <v/>
      </c>
      <c r="BE914" s="125" t="str">
        <f>IF('2. Enter scores'!BD918&lt;&gt;"",'2. Enter scores'!$B918-'2. Enter scores'!BD918,"")</f>
        <v/>
      </c>
      <c r="BF914" s="125" t="str">
        <f>IF('2. Enter scores'!BE918&lt;&gt;"",'2. Enter scores'!$B918-'2. Enter scores'!BE918,"")</f>
        <v/>
      </c>
      <c r="BG914" s="125" t="str">
        <f>IF('2. Enter scores'!BF918&lt;&gt;"",'2. Enter scores'!$B918-'2. Enter scores'!BF918,"")</f>
        <v/>
      </c>
      <c r="BH914" s="125" t="str">
        <f>IF('2. Enter scores'!BG918&lt;&gt;"",'2. Enter scores'!$B918-'2. Enter scores'!BG918,"")</f>
        <v/>
      </c>
      <c r="BI914" s="125" t="str">
        <f>IF('2. Enter scores'!BH918&lt;&gt;"",'2. Enter scores'!$B918-'2. Enter scores'!BH918,"")</f>
        <v/>
      </c>
      <c r="BJ914" s="125" t="str">
        <f>IF('2. Enter scores'!BI918&lt;&gt;"",'2. Enter scores'!$B918-'2. Enter scores'!BI918,"")</f>
        <v/>
      </c>
      <c r="BK914" s="125" t="str">
        <f>IF('2. Enter scores'!BJ918&lt;&gt;"",'2. Enter scores'!$B918-'2. Enter scores'!BJ918,"")</f>
        <v/>
      </c>
      <c r="BL914" s="125" t="str">
        <f>IF('2. Enter scores'!BK918&lt;&gt;"",'2. Enter scores'!$B918-'2. Enter scores'!BK918,"")</f>
        <v/>
      </c>
      <c r="BM914" s="125" t="str">
        <f>IF('2. Enter scores'!BL918&lt;&gt;"",'2. Enter scores'!$B918-'2. Enter scores'!BL918,"")</f>
        <v/>
      </c>
      <c r="BN914" s="125" t="str">
        <f>IF('2. Enter scores'!BM918&lt;&gt;"",'2. Enter scores'!$B918-'2. Enter scores'!BM918,"")</f>
        <v/>
      </c>
      <c r="BO914" s="125" t="str">
        <f>IF('2. Enter scores'!BN918&lt;&gt;"",'2. Enter scores'!$B918-'2. Enter scores'!BN918,"")</f>
        <v/>
      </c>
      <c r="BP914" s="108">
        <v>1000</v>
      </c>
    </row>
    <row r="915" spans="2:68" x14ac:dyDescent="0.35">
      <c r="B915" s="125" t="str">
        <f>IF('2. Enter scores'!A919&lt;&gt;"",'2. Enter scores'!A919,"")</f>
        <v/>
      </c>
      <c r="H915" s="125" t="str">
        <f>IF('2. Enter scores'!G919&lt;&gt;"",'2. Enter scores'!$B919-'2. Enter scores'!G919,"")</f>
        <v/>
      </c>
      <c r="I915" s="125" t="str">
        <f>IF('2. Enter scores'!H919&lt;&gt;"",'2. Enter scores'!$B919-'2. Enter scores'!H919,"")</f>
        <v/>
      </c>
      <c r="J915" s="125" t="str">
        <f>IF('2. Enter scores'!I919&lt;&gt;"",'2. Enter scores'!$B919-'2. Enter scores'!I919,"")</f>
        <v/>
      </c>
      <c r="K915" s="125" t="str">
        <f>IF('2. Enter scores'!J919&lt;&gt;"",'2. Enter scores'!$B919-'2. Enter scores'!J919,"")</f>
        <v/>
      </c>
      <c r="L915" s="125" t="str">
        <f>IF('2. Enter scores'!K919&lt;&gt;"",'2. Enter scores'!$B919-'2. Enter scores'!K919,"")</f>
        <v/>
      </c>
      <c r="M915" s="125" t="str">
        <f>IF('2. Enter scores'!L919&lt;&gt;"",'2. Enter scores'!$B919-'2. Enter scores'!L919,"")</f>
        <v/>
      </c>
      <c r="N915" s="125" t="str">
        <f>IF('2. Enter scores'!M919&lt;&gt;"",'2. Enter scores'!$B919-'2. Enter scores'!M919,"")</f>
        <v/>
      </c>
      <c r="O915" s="125" t="str">
        <f>IF('2. Enter scores'!N919&lt;&gt;"",'2. Enter scores'!$B919-'2. Enter scores'!N919,"")</f>
        <v/>
      </c>
      <c r="P915" s="125" t="str">
        <f>IF('2. Enter scores'!O919&lt;&gt;"",'2. Enter scores'!$B919-'2. Enter scores'!O919,"")</f>
        <v/>
      </c>
      <c r="Q915" s="125" t="str">
        <f>IF('2. Enter scores'!P919&lt;&gt;"",'2. Enter scores'!$B919-'2. Enter scores'!P919,"")</f>
        <v/>
      </c>
      <c r="R915" s="125" t="str">
        <f>IF('2. Enter scores'!Q919&lt;&gt;"",'2. Enter scores'!$B919-'2. Enter scores'!Q919,"")</f>
        <v/>
      </c>
      <c r="S915" s="125" t="str">
        <f>IF('2. Enter scores'!R919&lt;&gt;"",'2. Enter scores'!$B919-'2. Enter scores'!R919,"")</f>
        <v/>
      </c>
      <c r="T915" s="125" t="str">
        <f>IF('2. Enter scores'!S919&lt;&gt;"",'2. Enter scores'!$B919-'2. Enter scores'!S919,"")</f>
        <v/>
      </c>
      <c r="U915" s="125" t="str">
        <f>IF('2. Enter scores'!T919&lt;&gt;"",'2. Enter scores'!$B919-'2. Enter scores'!T919,"")</f>
        <v/>
      </c>
      <c r="V915" s="125" t="str">
        <f>IF('2. Enter scores'!U919&lt;&gt;"",'2. Enter scores'!$B919-'2. Enter scores'!U919,"")</f>
        <v/>
      </c>
      <c r="W915" s="125" t="str">
        <f>IF('2. Enter scores'!V919&lt;&gt;"",'2. Enter scores'!$B919-'2. Enter scores'!V919,"")</f>
        <v/>
      </c>
      <c r="X915" s="125" t="str">
        <f>IF('2. Enter scores'!W919&lt;&gt;"",'2. Enter scores'!$B919-'2. Enter scores'!W919,"")</f>
        <v/>
      </c>
      <c r="Y915" s="125" t="str">
        <f>IF('2. Enter scores'!X919&lt;&gt;"",'2. Enter scores'!$B919-'2. Enter scores'!X919,"")</f>
        <v/>
      </c>
      <c r="Z915" s="125" t="str">
        <f>IF('2. Enter scores'!Y919&lt;&gt;"",'2. Enter scores'!$B919-'2. Enter scores'!Y919,"")</f>
        <v/>
      </c>
      <c r="AA915" s="125" t="str">
        <f>IF('2. Enter scores'!Z919&lt;&gt;"",'2. Enter scores'!$B919-'2. Enter scores'!Z919,"")</f>
        <v/>
      </c>
      <c r="AB915" s="125" t="str">
        <f>IF('2. Enter scores'!AA919&lt;&gt;"",'2. Enter scores'!$B919-'2. Enter scores'!AA919,"")</f>
        <v/>
      </c>
      <c r="AC915" s="125" t="str">
        <f>IF('2. Enter scores'!AB919&lt;&gt;"",'2. Enter scores'!$B919-'2. Enter scores'!AB919,"")</f>
        <v/>
      </c>
      <c r="AD915" s="125" t="str">
        <f>IF('2. Enter scores'!AC919&lt;&gt;"",'2. Enter scores'!$B919-'2. Enter scores'!AC919,"")</f>
        <v/>
      </c>
      <c r="AE915" s="125" t="str">
        <f>IF('2. Enter scores'!AD919&lt;&gt;"",'2. Enter scores'!$B919-'2. Enter scores'!AD919,"")</f>
        <v/>
      </c>
      <c r="AF915" s="125" t="str">
        <f>IF('2. Enter scores'!AE919&lt;&gt;"",'2. Enter scores'!$B919-'2. Enter scores'!AE919,"")</f>
        <v/>
      </c>
      <c r="AG915" s="125" t="str">
        <f>IF('2. Enter scores'!AF919&lt;&gt;"",'2. Enter scores'!$B919-'2. Enter scores'!AF919,"")</f>
        <v/>
      </c>
      <c r="AH915" s="125" t="str">
        <f>IF('2. Enter scores'!AG919&lt;&gt;"",'2. Enter scores'!$B919-'2. Enter scores'!AG919,"")</f>
        <v/>
      </c>
      <c r="AI915" s="125" t="str">
        <f>IF('2. Enter scores'!AH919&lt;&gt;"",'2. Enter scores'!$B919-'2. Enter scores'!AH919,"")</f>
        <v/>
      </c>
      <c r="AJ915" s="125" t="str">
        <f>IF('2. Enter scores'!AI919&lt;&gt;"",'2. Enter scores'!$B919-'2. Enter scores'!AI919,"")</f>
        <v/>
      </c>
      <c r="AK915" s="125" t="str">
        <f>IF('2. Enter scores'!AJ919&lt;&gt;"",'2. Enter scores'!$B919-'2. Enter scores'!AJ919,"")</f>
        <v/>
      </c>
      <c r="AL915" s="125" t="str">
        <f>IF('2. Enter scores'!AK919&lt;&gt;"",'2. Enter scores'!$B919-'2. Enter scores'!AK919,"")</f>
        <v/>
      </c>
      <c r="AM915" s="125" t="str">
        <f>IF('2. Enter scores'!AL919&lt;&gt;"",'2. Enter scores'!$B919-'2. Enter scores'!AL919,"")</f>
        <v/>
      </c>
      <c r="AN915" s="125" t="str">
        <f>IF('2. Enter scores'!AM919&lt;&gt;"",'2. Enter scores'!$B919-'2. Enter scores'!AM919,"")</f>
        <v/>
      </c>
      <c r="AO915" s="125" t="str">
        <f>IF('2. Enter scores'!AN919&lt;&gt;"",'2. Enter scores'!$B919-'2. Enter scores'!AN919,"")</f>
        <v/>
      </c>
      <c r="AP915" s="125" t="str">
        <f>IF('2. Enter scores'!AO919&lt;&gt;"",'2. Enter scores'!$B919-'2. Enter scores'!AO919,"")</f>
        <v/>
      </c>
      <c r="AQ915" s="125" t="str">
        <f>IF('2. Enter scores'!AP919&lt;&gt;"",'2. Enter scores'!$B919-'2. Enter scores'!AP919,"")</f>
        <v/>
      </c>
      <c r="AR915" s="125" t="str">
        <f>IF('2. Enter scores'!AQ919&lt;&gt;"",'2. Enter scores'!$B919-'2. Enter scores'!AQ919,"")</f>
        <v/>
      </c>
      <c r="AS915" s="125" t="str">
        <f>IF('2. Enter scores'!AR919&lt;&gt;"",'2. Enter scores'!$B919-'2. Enter scores'!AR919,"")</f>
        <v/>
      </c>
      <c r="AT915" s="125" t="str">
        <f>IF('2. Enter scores'!AS919&lt;&gt;"",'2. Enter scores'!$B919-'2. Enter scores'!AS919,"")</f>
        <v/>
      </c>
      <c r="AU915" s="125" t="str">
        <f>IF('2. Enter scores'!AT919&lt;&gt;"",'2. Enter scores'!$B919-'2. Enter scores'!AT919,"")</f>
        <v/>
      </c>
      <c r="AV915" s="125" t="str">
        <f>IF('2. Enter scores'!AU919&lt;&gt;"",'2. Enter scores'!$B919-'2. Enter scores'!AU919,"")</f>
        <v/>
      </c>
      <c r="AW915" s="125" t="str">
        <f>IF('2. Enter scores'!AV919&lt;&gt;"",'2. Enter scores'!$B919-'2. Enter scores'!AV919,"")</f>
        <v/>
      </c>
      <c r="AX915" s="125" t="str">
        <f>IF('2. Enter scores'!AW919&lt;&gt;"",'2. Enter scores'!$B919-'2. Enter scores'!AW919,"")</f>
        <v/>
      </c>
      <c r="AY915" s="125" t="str">
        <f>IF('2. Enter scores'!AX919&lt;&gt;"",'2. Enter scores'!$B919-'2. Enter scores'!AX919,"")</f>
        <v/>
      </c>
      <c r="AZ915" s="125" t="str">
        <f>IF('2. Enter scores'!AY919&lt;&gt;"",'2. Enter scores'!$B919-'2. Enter scores'!AY919,"")</f>
        <v/>
      </c>
      <c r="BA915" s="125" t="str">
        <f>IF('2. Enter scores'!AZ919&lt;&gt;"",'2. Enter scores'!$B919-'2. Enter scores'!AZ919,"")</f>
        <v/>
      </c>
      <c r="BB915" s="125" t="str">
        <f>IF('2. Enter scores'!BA919&lt;&gt;"",'2. Enter scores'!$B919-'2. Enter scores'!BA919,"")</f>
        <v/>
      </c>
      <c r="BC915" s="125" t="str">
        <f>IF('2. Enter scores'!BB919&lt;&gt;"",'2. Enter scores'!$B919-'2. Enter scores'!BB919,"")</f>
        <v/>
      </c>
      <c r="BD915" s="125" t="str">
        <f>IF('2. Enter scores'!BC919&lt;&gt;"",'2. Enter scores'!$B919-'2. Enter scores'!BC919,"")</f>
        <v/>
      </c>
      <c r="BE915" s="125" t="str">
        <f>IF('2. Enter scores'!BD919&lt;&gt;"",'2. Enter scores'!$B919-'2. Enter scores'!BD919,"")</f>
        <v/>
      </c>
      <c r="BF915" s="125" t="str">
        <f>IF('2. Enter scores'!BE919&lt;&gt;"",'2. Enter scores'!$B919-'2. Enter scores'!BE919,"")</f>
        <v/>
      </c>
      <c r="BG915" s="125" t="str">
        <f>IF('2. Enter scores'!BF919&lt;&gt;"",'2. Enter scores'!$B919-'2. Enter scores'!BF919,"")</f>
        <v/>
      </c>
      <c r="BH915" s="125" t="str">
        <f>IF('2. Enter scores'!BG919&lt;&gt;"",'2. Enter scores'!$B919-'2. Enter scores'!BG919,"")</f>
        <v/>
      </c>
      <c r="BI915" s="125" t="str">
        <f>IF('2. Enter scores'!BH919&lt;&gt;"",'2. Enter scores'!$B919-'2. Enter scores'!BH919,"")</f>
        <v/>
      </c>
      <c r="BJ915" s="125" t="str">
        <f>IF('2. Enter scores'!BI919&lt;&gt;"",'2. Enter scores'!$B919-'2. Enter scores'!BI919,"")</f>
        <v/>
      </c>
      <c r="BK915" s="125" t="str">
        <f>IF('2. Enter scores'!BJ919&lt;&gt;"",'2. Enter scores'!$B919-'2. Enter scores'!BJ919,"")</f>
        <v/>
      </c>
      <c r="BL915" s="125" t="str">
        <f>IF('2. Enter scores'!BK919&lt;&gt;"",'2. Enter scores'!$B919-'2. Enter scores'!BK919,"")</f>
        <v/>
      </c>
      <c r="BM915" s="125" t="str">
        <f>IF('2. Enter scores'!BL919&lt;&gt;"",'2. Enter scores'!$B919-'2. Enter scores'!BL919,"")</f>
        <v/>
      </c>
      <c r="BN915" s="125" t="str">
        <f>IF('2. Enter scores'!BM919&lt;&gt;"",'2. Enter scores'!$B919-'2. Enter scores'!BM919,"")</f>
        <v/>
      </c>
      <c r="BO915" s="125" t="str">
        <f>IF('2. Enter scores'!BN919&lt;&gt;"",'2. Enter scores'!$B919-'2. Enter scores'!BN919,"")</f>
        <v/>
      </c>
      <c r="BP915" s="108">
        <v>1000</v>
      </c>
    </row>
    <row r="916" spans="2:68" x14ac:dyDescent="0.35">
      <c r="B916" s="125" t="str">
        <f>IF('2. Enter scores'!A920&lt;&gt;"",'2. Enter scores'!A920,"")</f>
        <v/>
      </c>
      <c r="H916" s="125" t="str">
        <f>IF('2. Enter scores'!G920&lt;&gt;"",'2. Enter scores'!$B920-'2. Enter scores'!G920,"")</f>
        <v/>
      </c>
      <c r="I916" s="125" t="str">
        <f>IF('2. Enter scores'!H920&lt;&gt;"",'2. Enter scores'!$B920-'2. Enter scores'!H920,"")</f>
        <v/>
      </c>
      <c r="J916" s="125" t="str">
        <f>IF('2. Enter scores'!I920&lt;&gt;"",'2. Enter scores'!$B920-'2. Enter scores'!I920,"")</f>
        <v/>
      </c>
      <c r="K916" s="125" t="str">
        <f>IF('2. Enter scores'!J920&lt;&gt;"",'2. Enter scores'!$B920-'2. Enter scores'!J920,"")</f>
        <v/>
      </c>
      <c r="L916" s="125" t="str">
        <f>IF('2. Enter scores'!K920&lt;&gt;"",'2. Enter scores'!$B920-'2. Enter scores'!K920,"")</f>
        <v/>
      </c>
      <c r="M916" s="125" t="str">
        <f>IF('2. Enter scores'!L920&lt;&gt;"",'2. Enter scores'!$B920-'2. Enter scores'!L920,"")</f>
        <v/>
      </c>
      <c r="N916" s="125" t="str">
        <f>IF('2. Enter scores'!M920&lt;&gt;"",'2. Enter scores'!$B920-'2. Enter scores'!M920,"")</f>
        <v/>
      </c>
      <c r="O916" s="125" t="str">
        <f>IF('2. Enter scores'!N920&lt;&gt;"",'2. Enter scores'!$B920-'2. Enter scores'!N920,"")</f>
        <v/>
      </c>
      <c r="P916" s="125" t="str">
        <f>IF('2. Enter scores'!O920&lt;&gt;"",'2. Enter scores'!$B920-'2. Enter scores'!O920,"")</f>
        <v/>
      </c>
      <c r="Q916" s="125" t="str">
        <f>IF('2. Enter scores'!P920&lt;&gt;"",'2. Enter scores'!$B920-'2. Enter scores'!P920,"")</f>
        <v/>
      </c>
      <c r="R916" s="125" t="str">
        <f>IF('2. Enter scores'!Q920&lt;&gt;"",'2. Enter scores'!$B920-'2. Enter scores'!Q920,"")</f>
        <v/>
      </c>
      <c r="S916" s="125" t="str">
        <f>IF('2. Enter scores'!R920&lt;&gt;"",'2. Enter scores'!$B920-'2. Enter scores'!R920,"")</f>
        <v/>
      </c>
      <c r="T916" s="125" t="str">
        <f>IF('2. Enter scores'!S920&lt;&gt;"",'2. Enter scores'!$B920-'2. Enter scores'!S920,"")</f>
        <v/>
      </c>
      <c r="U916" s="125" t="str">
        <f>IF('2. Enter scores'!T920&lt;&gt;"",'2. Enter scores'!$B920-'2. Enter scores'!T920,"")</f>
        <v/>
      </c>
      <c r="V916" s="125" t="str">
        <f>IF('2. Enter scores'!U920&lt;&gt;"",'2. Enter scores'!$B920-'2. Enter scores'!U920,"")</f>
        <v/>
      </c>
      <c r="W916" s="125" t="str">
        <f>IF('2. Enter scores'!V920&lt;&gt;"",'2. Enter scores'!$B920-'2. Enter scores'!V920,"")</f>
        <v/>
      </c>
      <c r="X916" s="125" t="str">
        <f>IF('2. Enter scores'!W920&lt;&gt;"",'2. Enter scores'!$B920-'2. Enter scores'!W920,"")</f>
        <v/>
      </c>
      <c r="Y916" s="125" t="str">
        <f>IF('2. Enter scores'!X920&lt;&gt;"",'2. Enter scores'!$B920-'2. Enter scores'!X920,"")</f>
        <v/>
      </c>
      <c r="Z916" s="125" t="str">
        <f>IF('2. Enter scores'!Y920&lt;&gt;"",'2. Enter scores'!$B920-'2. Enter scores'!Y920,"")</f>
        <v/>
      </c>
      <c r="AA916" s="125" t="str">
        <f>IF('2. Enter scores'!Z920&lt;&gt;"",'2. Enter scores'!$B920-'2. Enter scores'!Z920,"")</f>
        <v/>
      </c>
      <c r="AB916" s="125" t="str">
        <f>IF('2. Enter scores'!AA920&lt;&gt;"",'2. Enter scores'!$B920-'2. Enter scores'!AA920,"")</f>
        <v/>
      </c>
      <c r="AC916" s="125" t="str">
        <f>IF('2. Enter scores'!AB920&lt;&gt;"",'2. Enter scores'!$B920-'2. Enter scores'!AB920,"")</f>
        <v/>
      </c>
      <c r="AD916" s="125" t="str">
        <f>IF('2. Enter scores'!AC920&lt;&gt;"",'2. Enter scores'!$B920-'2. Enter scores'!AC920,"")</f>
        <v/>
      </c>
      <c r="AE916" s="125" t="str">
        <f>IF('2. Enter scores'!AD920&lt;&gt;"",'2. Enter scores'!$B920-'2. Enter scores'!AD920,"")</f>
        <v/>
      </c>
      <c r="AF916" s="125" t="str">
        <f>IF('2. Enter scores'!AE920&lt;&gt;"",'2. Enter scores'!$B920-'2. Enter scores'!AE920,"")</f>
        <v/>
      </c>
      <c r="AG916" s="125" t="str">
        <f>IF('2. Enter scores'!AF920&lt;&gt;"",'2. Enter scores'!$B920-'2. Enter scores'!AF920,"")</f>
        <v/>
      </c>
      <c r="AH916" s="125" t="str">
        <f>IF('2. Enter scores'!AG920&lt;&gt;"",'2. Enter scores'!$B920-'2. Enter scores'!AG920,"")</f>
        <v/>
      </c>
      <c r="AI916" s="125" t="str">
        <f>IF('2. Enter scores'!AH920&lt;&gt;"",'2. Enter scores'!$B920-'2. Enter scores'!AH920,"")</f>
        <v/>
      </c>
      <c r="AJ916" s="125" t="str">
        <f>IF('2. Enter scores'!AI920&lt;&gt;"",'2. Enter scores'!$B920-'2. Enter scores'!AI920,"")</f>
        <v/>
      </c>
      <c r="AK916" s="125" t="str">
        <f>IF('2. Enter scores'!AJ920&lt;&gt;"",'2. Enter scores'!$B920-'2. Enter scores'!AJ920,"")</f>
        <v/>
      </c>
      <c r="AL916" s="125" t="str">
        <f>IF('2. Enter scores'!AK920&lt;&gt;"",'2. Enter scores'!$B920-'2. Enter scores'!AK920,"")</f>
        <v/>
      </c>
      <c r="AM916" s="125" t="str">
        <f>IF('2. Enter scores'!AL920&lt;&gt;"",'2. Enter scores'!$B920-'2. Enter scores'!AL920,"")</f>
        <v/>
      </c>
      <c r="AN916" s="125" t="str">
        <f>IF('2. Enter scores'!AM920&lt;&gt;"",'2. Enter scores'!$B920-'2. Enter scores'!AM920,"")</f>
        <v/>
      </c>
      <c r="AO916" s="125" t="str">
        <f>IF('2. Enter scores'!AN920&lt;&gt;"",'2. Enter scores'!$B920-'2. Enter scores'!AN920,"")</f>
        <v/>
      </c>
      <c r="AP916" s="125" t="str">
        <f>IF('2. Enter scores'!AO920&lt;&gt;"",'2. Enter scores'!$B920-'2. Enter scores'!AO920,"")</f>
        <v/>
      </c>
      <c r="AQ916" s="125" t="str">
        <f>IF('2. Enter scores'!AP920&lt;&gt;"",'2. Enter scores'!$B920-'2. Enter scores'!AP920,"")</f>
        <v/>
      </c>
      <c r="AR916" s="125" t="str">
        <f>IF('2. Enter scores'!AQ920&lt;&gt;"",'2. Enter scores'!$B920-'2. Enter scores'!AQ920,"")</f>
        <v/>
      </c>
      <c r="AS916" s="125" t="str">
        <f>IF('2. Enter scores'!AR920&lt;&gt;"",'2. Enter scores'!$B920-'2. Enter scores'!AR920,"")</f>
        <v/>
      </c>
      <c r="AT916" s="125" t="str">
        <f>IF('2. Enter scores'!AS920&lt;&gt;"",'2. Enter scores'!$B920-'2. Enter scores'!AS920,"")</f>
        <v/>
      </c>
      <c r="AU916" s="125" t="str">
        <f>IF('2. Enter scores'!AT920&lt;&gt;"",'2. Enter scores'!$B920-'2. Enter scores'!AT920,"")</f>
        <v/>
      </c>
      <c r="AV916" s="125" t="str">
        <f>IF('2. Enter scores'!AU920&lt;&gt;"",'2. Enter scores'!$B920-'2. Enter scores'!AU920,"")</f>
        <v/>
      </c>
      <c r="AW916" s="125" t="str">
        <f>IF('2. Enter scores'!AV920&lt;&gt;"",'2. Enter scores'!$B920-'2. Enter scores'!AV920,"")</f>
        <v/>
      </c>
      <c r="AX916" s="125" t="str">
        <f>IF('2. Enter scores'!AW920&lt;&gt;"",'2. Enter scores'!$B920-'2. Enter scores'!AW920,"")</f>
        <v/>
      </c>
      <c r="AY916" s="125" t="str">
        <f>IF('2. Enter scores'!AX920&lt;&gt;"",'2. Enter scores'!$B920-'2. Enter scores'!AX920,"")</f>
        <v/>
      </c>
      <c r="AZ916" s="125" t="str">
        <f>IF('2. Enter scores'!AY920&lt;&gt;"",'2. Enter scores'!$B920-'2. Enter scores'!AY920,"")</f>
        <v/>
      </c>
      <c r="BA916" s="125" t="str">
        <f>IF('2. Enter scores'!AZ920&lt;&gt;"",'2. Enter scores'!$B920-'2. Enter scores'!AZ920,"")</f>
        <v/>
      </c>
      <c r="BB916" s="125" t="str">
        <f>IF('2. Enter scores'!BA920&lt;&gt;"",'2. Enter scores'!$B920-'2. Enter scores'!BA920,"")</f>
        <v/>
      </c>
      <c r="BC916" s="125" t="str">
        <f>IF('2. Enter scores'!BB920&lt;&gt;"",'2. Enter scores'!$B920-'2. Enter scores'!BB920,"")</f>
        <v/>
      </c>
      <c r="BD916" s="125" t="str">
        <f>IF('2. Enter scores'!BC920&lt;&gt;"",'2. Enter scores'!$B920-'2. Enter scores'!BC920,"")</f>
        <v/>
      </c>
      <c r="BE916" s="125" t="str">
        <f>IF('2. Enter scores'!BD920&lt;&gt;"",'2. Enter scores'!$B920-'2. Enter scores'!BD920,"")</f>
        <v/>
      </c>
      <c r="BF916" s="125" t="str">
        <f>IF('2. Enter scores'!BE920&lt;&gt;"",'2. Enter scores'!$B920-'2. Enter scores'!BE920,"")</f>
        <v/>
      </c>
      <c r="BG916" s="125" t="str">
        <f>IF('2. Enter scores'!BF920&lt;&gt;"",'2. Enter scores'!$B920-'2. Enter scores'!BF920,"")</f>
        <v/>
      </c>
      <c r="BH916" s="125" t="str">
        <f>IF('2. Enter scores'!BG920&lt;&gt;"",'2. Enter scores'!$B920-'2. Enter scores'!BG920,"")</f>
        <v/>
      </c>
      <c r="BI916" s="125" t="str">
        <f>IF('2. Enter scores'!BH920&lt;&gt;"",'2. Enter scores'!$B920-'2. Enter scores'!BH920,"")</f>
        <v/>
      </c>
      <c r="BJ916" s="125" t="str">
        <f>IF('2. Enter scores'!BI920&lt;&gt;"",'2. Enter scores'!$B920-'2. Enter scores'!BI920,"")</f>
        <v/>
      </c>
      <c r="BK916" s="125" t="str">
        <f>IF('2. Enter scores'!BJ920&lt;&gt;"",'2. Enter scores'!$B920-'2. Enter scores'!BJ920,"")</f>
        <v/>
      </c>
      <c r="BL916" s="125" t="str">
        <f>IF('2. Enter scores'!BK920&lt;&gt;"",'2. Enter scores'!$B920-'2. Enter scores'!BK920,"")</f>
        <v/>
      </c>
      <c r="BM916" s="125" t="str">
        <f>IF('2. Enter scores'!BL920&lt;&gt;"",'2. Enter scores'!$B920-'2. Enter scores'!BL920,"")</f>
        <v/>
      </c>
      <c r="BN916" s="125" t="str">
        <f>IF('2. Enter scores'!BM920&lt;&gt;"",'2. Enter scores'!$B920-'2. Enter scores'!BM920,"")</f>
        <v/>
      </c>
      <c r="BO916" s="125" t="str">
        <f>IF('2. Enter scores'!BN920&lt;&gt;"",'2. Enter scores'!$B920-'2. Enter scores'!BN920,"")</f>
        <v/>
      </c>
      <c r="BP916" s="108">
        <v>1000</v>
      </c>
    </row>
    <row r="917" spans="2:68" x14ac:dyDescent="0.35">
      <c r="B917" s="125" t="str">
        <f>IF('2. Enter scores'!A921&lt;&gt;"",'2. Enter scores'!A921,"")</f>
        <v/>
      </c>
      <c r="H917" s="125" t="str">
        <f>IF('2. Enter scores'!G921&lt;&gt;"",'2. Enter scores'!$B921-'2. Enter scores'!G921,"")</f>
        <v/>
      </c>
      <c r="I917" s="125" t="str">
        <f>IF('2. Enter scores'!H921&lt;&gt;"",'2. Enter scores'!$B921-'2. Enter scores'!H921,"")</f>
        <v/>
      </c>
      <c r="J917" s="125" t="str">
        <f>IF('2. Enter scores'!I921&lt;&gt;"",'2. Enter scores'!$B921-'2. Enter scores'!I921,"")</f>
        <v/>
      </c>
      <c r="K917" s="125" t="str">
        <f>IF('2. Enter scores'!J921&lt;&gt;"",'2. Enter scores'!$B921-'2. Enter scores'!J921,"")</f>
        <v/>
      </c>
      <c r="L917" s="125" t="str">
        <f>IF('2. Enter scores'!K921&lt;&gt;"",'2. Enter scores'!$B921-'2. Enter scores'!K921,"")</f>
        <v/>
      </c>
      <c r="M917" s="125" t="str">
        <f>IF('2. Enter scores'!L921&lt;&gt;"",'2. Enter scores'!$B921-'2. Enter scores'!L921,"")</f>
        <v/>
      </c>
      <c r="N917" s="125" t="str">
        <f>IF('2. Enter scores'!M921&lt;&gt;"",'2. Enter scores'!$B921-'2. Enter scores'!M921,"")</f>
        <v/>
      </c>
      <c r="O917" s="125" t="str">
        <f>IF('2. Enter scores'!N921&lt;&gt;"",'2. Enter scores'!$B921-'2. Enter scores'!N921,"")</f>
        <v/>
      </c>
      <c r="P917" s="125" t="str">
        <f>IF('2. Enter scores'!O921&lt;&gt;"",'2. Enter scores'!$B921-'2. Enter scores'!O921,"")</f>
        <v/>
      </c>
      <c r="Q917" s="125" t="str">
        <f>IF('2. Enter scores'!P921&lt;&gt;"",'2. Enter scores'!$B921-'2. Enter scores'!P921,"")</f>
        <v/>
      </c>
      <c r="R917" s="125" t="str">
        <f>IF('2. Enter scores'!Q921&lt;&gt;"",'2. Enter scores'!$B921-'2. Enter scores'!Q921,"")</f>
        <v/>
      </c>
      <c r="S917" s="125" t="str">
        <f>IF('2. Enter scores'!R921&lt;&gt;"",'2. Enter scores'!$B921-'2. Enter scores'!R921,"")</f>
        <v/>
      </c>
      <c r="T917" s="125" t="str">
        <f>IF('2. Enter scores'!S921&lt;&gt;"",'2. Enter scores'!$B921-'2. Enter scores'!S921,"")</f>
        <v/>
      </c>
      <c r="U917" s="125" t="str">
        <f>IF('2. Enter scores'!T921&lt;&gt;"",'2. Enter scores'!$B921-'2. Enter scores'!T921,"")</f>
        <v/>
      </c>
      <c r="V917" s="125" t="str">
        <f>IF('2. Enter scores'!U921&lt;&gt;"",'2. Enter scores'!$B921-'2. Enter scores'!U921,"")</f>
        <v/>
      </c>
      <c r="W917" s="125" t="str">
        <f>IF('2. Enter scores'!V921&lt;&gt;"",'2. Enter scores'!$B921-'2. Enter scores'!V921,"")</f>
        <v/>
      </c>
      <c r="X917" s="125" t="str">
        <f>IF('2. Enter scores'!W921&lt;&gt;"",'2. Enter scores'!$B921-'2. Enter scores'!W921,"")</f>
        <v/>
      </c>
      <c r="Y917" s="125" t="str">
        <f>IF('2. Enter scores'!X921&lt;&gt;"",'2. Enter scores'!$B921-'2. Enter scores'!X921,"")</f>
        <v/>
      </c>
      <c r="Z917" s="125" t="str">
        <f>IF('2. Enter scores'!Y921&lt;&gt;"",'2. Enter scores'!$B921-'2. Enter scores'!Y921,"")</f>
        <v/>
      </c>
      <c r="AA917" s="125" t="str">
        <f>IF('2. Enter scores'!Z921&lt;&gt;"",'2. Enter scores'!$B921-'2. Enter scores'!Z921,"")</f>
        <v/>
      </c>
      <c r="AB917" s="125" t="str">
        <f>IF('2. Enter scores'!AA921&lt;&gt;"",'2. Enter scores'!$B921-'2. Enter scores'!AA921,"")</f>
        <v/>
      </c>
      <c r="AC917" s="125" t="str">
        <f>IF('2. Enter scores'!AB921&lt;&gt;"",'2. Enter scores'!$B921-'2. Enter scores'!AB921,"")</f>
        <v/>
      </c>
      <c r="AD917" s="125" t="str">
        <f>IF('2. Enter scores'!AC921&lt;&gt;"",'2. Enter scores'!$B921-'2. Enter scores'!AC921,"")</f>
        <v/>
      </c>
      <c r="AE917" s="125" t="str">
        <f>IF('2. Enter scores'!AD921&lt;&gt;"",'2. Enter scores'!$B921-'2. Enter scores'!AD921,"")</f>
        <v/>
      </c>
      <c r="AF917" s="125" t="str">
        <f>IF('2. Enter scores'!AE921&lt;&gt;"",'2. Enter scores'!$B921-'2. Enter scores'!AE921,"")</f>
        <v/>
      </c>
      <c r="AG917" s="125" t="str">
        <f>IF('2. Enter scores'!AF921&lt;&gt;"",'2. Enter scores'!$B921-'2. Enter scores'!AF921,"")</f>
        <v/>
      </c>
      <c r="AH917" s="125" t="str">
        <f>IF('2. Enter scores'!AG921&lt;&gt;"",'2. Enter scores'!$B921-'2. Enter scores'!AG921,"")</f>
        <v/>
      </c>
      <c r="AI917" s="125" t="str">
        <f>IF('2. Enter scores'!AH921&lt;&gt;"",'2. Enter scores'!$B921-'2. Enter scores'!AH921,"")</f>
        <v/>
      </c>
      <c r="AJ917" s="125" t="str">
        <f>IF('2. Enter scores'!AI921&lt;&gt;"",'2. Enter scores'!$B921-'2. Enter scores'!AI921,"")</f>
        <v/>
      </c>
      <c r="AK917" s="125" t="str">
        <f>IF('2. Enter scores'!AJ921&lt;&gt;"",'2. Enter scores'!$B921-'2. Enter scores'!AJ921,"")</f>
        <v/>
      </c>
      <c r="AL917" s="125" t="str">
        <f>IF('2. Enter scores'!AK921&lt;&gt;"",'2. Enter scores'!$B921-'2. Enter scores'!AK921,"")</f>
        <v/>
      </c>
      <c r="AM917" s="125" t="str">
        <f>IF('2. Enter scores'!AL921&lt;&gt;"",'2. Enter scores'!$B921-'2. Enter scores'!AL921,"")</f>
        <v/>
      </c>
      <c r="AN917" s="125" t="str">
        <f>IF('2. Enter scores'!AM921&lt;&gt;"",'2. Enter scores'!$B921-'2. Enter scores'!AM921,"")</f>
        <v/>
      </c>
      <c r="AO917" s="125" t="str">
        <f>IF('2. Enter scores'!AN921&lt;&gt;"",'2. Enter scores'!$B921-'2. Enter scores'!AN921,"")</f>
        <v/>
      </c>
      <c r="AP917" s="125" t="str">
        <f>IF('2. Enter scores'!AO921&lt;&gt;"",'2. Enter scores'!$B921-'2. Enter scores'!AO921,"")</f>
        <v/>
      </c>
      <c r="AQ917" s="125" t="str">
        <f>IF('2. Enter scores'!AP921&lt;&gt;"",'2. Enter scores'!$B921-'2. Enter scores'!AP921,"")</f>
        <v/>
      </c>
      <c r="AR917" s="125" t="str">
        <f>IF('2. Enter scores'!AQ921&lt;&gt;"",'2. Enter scores'!$B921-'2. Enter scores'!AQ921,"")</f>
        <v/>
      </c>
      <c r="AS917" s="125" t="str">
        <f>IF('2. Enter scores'!AR921&lt;&gt;"",'2. Enter scores'!$B921-'2. Enter scores'!AR921,"")</f>
        <v/>
      </c>
      <c r="AT917" s="125" t="str">
        <f>IF('2. Enter scores'!AS921&lt;&gt;"",'2. Enter scores'!$B921-'2. Enter scores'!AS921,"")</f>
        <v/>
      </c>
      <c r="AU917" s="125" t="str">
        <f>IF('2. Enter scores'!AT921&lt;&gt;"",'2. Enter scores'!$B921-'2. Enter scores'!AT921,"")</f>
        <v/>
      </c>
      <c r="AV917" s="125" t="str">
        <f>IF('2. Enter scores'!AU921&lt;&gt;"",'2. Enter scores'!$B921-'2. Enter scores'!AU921,"")</f>
        <v/>
      </c>
      <c r="AW917" s="125" t="str">
        <f>IF('2. Enter scores'!AV921&lt;&gt;"",'2. Enter scores'!$B921-'2. Enter scores'!AV921,"")</f>
        <v/>
      </c>
      <c r="AX917" s="125" t="str">
        <f>IF('2. Enter scores'!AW921&lt;&gt;"",'2. Enter scores'!$B921-'2. Enter scores'!AW921,"")</f>
        <v/>
      </c>
      <c r="AY917" s="125" t="str">
        <f>IF('2. Enter scores'!AX921&lt;&gt;"",'2. Enter scores'!$B921-'2. Enter scores'!AX921,"")</f>
        <v/>
      </c>
      <c r="AZ917" s="125" t="str">
        <f>IF('2. Enter scores'!AY921&lt;&gt;"",'2. Enter scores'!$B921-'2. Enter scores'!AY921,"")</f>
        <v/>
      </c>
      <c r="BA917" s="125" t="str">
        <f>IF('2. Enter scores'!AZ921&lt;&gt;"",'2. Enter scores'!$B921-'2. Enter scores'!AZ921,"")</f>
        <v/>
      </c>
      <c r="BB917" s="125" t="str">
        <f>IF('2. Enter scores'!BA921&lt;&gt;"",'2. Enter scores'!$B921-'2. Enter scores'!BA921,"")</f>
        <v/>
      </c>
      <c r="BC917" s="125" t="str">
        <f>IF('2. Enter scores'!BB921&lt;&gt;"",'2. Enter scores'!$B921-'2. Enter scores'!BB921,"")</f>
        <v/>
      </c>
      <c r="BD917" s="125" t="str">
        <f>IF('2. Enter scores'!BC921&lt;&gt;"",'2. Enter scores'!$B921-'2. Enter scores'!BC921,"")</f>
        <v/>
      </c>
      <c r="BE917" s="125" t="str">
        <f>IF('2. Enter scores'!BD921&lt;&gt;"",'2. Enter scores'!$B921-'2. Enter scores'!BD921,"")</f>
        <v/>
      </c>
      <c r="BF917" s="125" t="str">
        <f>IF('2. Enter scores'!BE921&lt;&gt;"",'2. Enter scores'!$B921-'2. Enter scores'!BE921,"")</f>
        <v/>
      </c>
      <c r="BG917" s="125" t="str">
        <f>IF('2. Enter scores'!BF921&lt;&gt;"",'2. Enter scores'!$B921-'2. Enter scores'!BF921,"")</f>
        <v/>
      </c>
      <c r="BH917" s="125" t="str">
        <f>IF('2. Enter scores'!BG921&lt;&gt;"",'2. Enter scores'!$B921-'2. Enter scores'!BG921,"")</f>
        <v/>
      </c>
      <c r="BI917" s="125" t="str">
        <f>IF('2. Enter scores'!BH921&lt;&gt;"",'2. Enter scores'!$B921-'2. Enter scores'!BH921,"")</f>
        <v/>
      </c>
      <c r="BJ917" s="125" t="str">
        <f>IF('2. Enter scores'!BI921&lt;&gt;"",'2. Enter scores'!$B921-'2. Enter scores'!BI921,"")</f>
        <v/>
      </c>
      <c r="BK917" s="125" t="str">
        <f>IF('2. Enter scores'!BJ921&lt;&gt;"",'2. Enter scores'!$B921-'2. Enter scores'!BJ921,"")</f>
        <v/>
      </c>
      <c r="BL917" s="125" t="str">
        <f>IF('2. Enter scores'!BK921&lt;&gt;"",'2. Enter scores'!$B921-'2. Enter scores'!BK921,"")</f>
        <v/>
      </c>
      <c r="BM917" s="125" t="str">
        <f>IF('2. Enter scores'!BL921&lt;&gt;"",'2. Enter scores'!$B921-'2. Enter scores'!BL921,"")</f>
        <v/>
      </c>
      <c r="BN917" s="125" t="str">
        <f>IF('2. Enter scores'!BM921&lt;&gt;"",'2. Enter scores'!$B921-'2. Enter scores'!BM921,"")</f>
        <v/>
      </c>
      <c r="BO917" s="125" t="str">
        <f>IF('2. Enter scores'!BN921&lt;&gt;"",'2. Enter scores'!$B921-'2. Enter scores'!BN921,"")</f>
        <v/>
      </c>
      <c r="BP917" s="108">
        <v>1000</v>
      </c>
    </row>
    <row r="918" spans="2:68" x14ac:dyDescent="0.35">
      <c r="B918" s="125" t="str">
        <f>IF('2. Enter scores'!A922&lt;&gt;"",'2. Enter scores'!A922,"")</f>
        <v/>
      </c>
      <c r="H918" s="125" t="str">
        <f>IF('2. Enter scores'!G922&lt;&gt;"",'2. Enter scores'!$B922-'2. Enter scores'!G922,"")</f>
        <v/>
      </c>
      <c r="I918" s="125" t="str">
        <f>IF('2. Enter scores'!H922&lt;&gt;"",'2. Enter scores'!$B922-'2. Enter scores'!H922,"")</f>
        <v/>
      </c>
      <c r="J918" s="125" t="str">
        <f>IF('2. Enter scores'!I922&lt;&gt;"",'2. Enter scores'!$B922-'2. Enter scores'!I922,"")</f>
        <v/>
      </c>
      <c r="K918" s="125" t="str">
        <f>IF('2. Enter scores'!J922&lt;&gt;"",'2. Enter scores'!$B922-'2. Enter scores'!J922,"")</f>
        <v/>
      </c>
      <c r="L918" s="125" t="str">
        <f>IF('2. Enter scores'!K922&lt;&gt;"",'2. Enter scores'!$B922-'2. Enter scores'!K922,"")</f>
        <v/>
      </c>
      <c r="M918" s="125" t="str">
        <f>IF('2. Enter scores'!L922&lt;&gt;"",'2. Enter scores'!$B922-'2. Enter scores'!L922,"")</f>
        <v/>
      </c>
      <c r="N918" s="125" t="str">
        <f>IF('2. Enter scores'!M922&lt;&gt;"",'2. Enter scores'!$B922-'2. Enter scores'!M922,"")</f>
        <v/>
      </c>
      <c r="O918" s="125" t="str">
        <f>IF('2. Enter scores'!N922&lt;&gt;"",'2. Enter scores'!$B922-'2. Enter scores'!N922,"")</f>
        <v/>
      </c>
      <c r="P918" s="125" t="str">
        <f>IF('2. Enter scores'!O922&lt;&gt;"",'2. Enter scores'!$B922-'2. Enter scores'!O922,"")</f>
        <v/>
      </c>
      <c r="Q918" s="125" t="str">
        <f>IF('2. Enter scores'!P922&lt;&gt;"",'2. Enter scores'!$B922-'2. Enter scores'!P922,"")</f>
        <v/>
      </c>
      <c r="R918" s="125" t="str">
        <f>IF('2. Enter scores'!Q922&lt;&gt;"",'2. Enter scores'!$B922-'2. Enter scores'!Q922,"")</f>
        <v/>
      </c>
      <c r="S918" s="125" t="str">
        <f>IF('2. Enter scores'!R922&lt;&gt;"",'2. Enter scores'!$B922-'2. Enter scores'!R922,"")</f>
        <v/>
      </c>
      <c r="T918" s="125" t="str">
        <f>IF('2. Enter scores'!S922&lt;&gt;"",'2. Enter scores'!$B922-'2. Enter scores'!S922,"")</f>
        <v/>
      </c>
      <c r="U918" s="125" t="str">
        <f>IF('2. Enter scores'!T922&lt;&gt;"",'2. Enter scores'!$B922-'2. Enter scores'!T922,"")</f>
        <v/>
      </c>
      <c r="V918" s="125" t="str">
        <f>IF('2. Enter scores'!U922&lt;&gt;"",'2. Enter scores'!$B922-'2. Enter scores'!U922,"")</f>
        <v/>
      </c>
      <c r="W918" s="125" t="str">
        <f>IF('2. Enter scores'!V922&lt;&gt;"",'2. Enter scores'!$B922-'2. Enter scores'!V922,"")</f>
        <v/>
      </c>
      <c r="X918" s="125" t="str">
        <f>IF('2. Enter scores'!W922&lt;&gt;"",'2. Enter scores'!$B922-'2. Enter scores'!W922,"")</f>
        <v/>
      </c>
      <c r="Y918" s="125" t="str">
        <f>IF('2. Enter scores'!X922&lt;&gt;"",'2. Enter scores'!$B922-'2. Enter scores'!X922,"")</f>
        <v/>
      </c>
      <c r="Z918" s="125" t="str">
        <f>IF('2. Enter scores'!Y922&lt;&gt;"",'2. Enter scores'!$B922-'2. Enter scores'!Y922,"")</f>
        <v/>
      </c>
      <c r="AA918" s="125" t="str">
        <f>IF('2. Enter scores'!Z922&lt;&gt;"",'2. Enter scores'!$B922-'2. Enter scores'!Z922,"")</f>
        <v/>
      </c>
      <c r="AB918" s="125" t="str">
        <f>IF('2. Enter scores'!AA922&lt;&gt;"",'2. Enter scores'!$B922-'2. Enter scores'!AA922,"")</f>
        <v/>
      </c>
      <c r="AC918" s="125" t="str">
        <f>IF('2. Enter scores'!AB922&lt;&gt;"",'2. Enter scores'!$B922-'2. Enter scores'!AB922,"")</f>
        <v/>
      </c>
      <c r="AD918" s="125" t="str">
        <f>IF('2. Enter scores'!AC922&lt;&gt;"",'2. Enter scores'!$B922-'2. Enter scores'!AC922,"")</f>
        <v/>
      </c>
      <c r="AE918" s="125" t="str">
        <f>IF('2. Enter scores'!AD922&lt;&gt;"",'2. Enter scores'!$B922-'2. Enter scores'!AD922,"")</f>
        <v/>
      </c>
      <c r="AF918" s="125" t="str">
        <f>IF('2. Enter scores'!AE922&lt;&gt;"",'2. Enter scores'!$B922-'2. Enter scores'!AE922,"")</f>
        <v/>
      </c>
      <c r="AG918" s="125" t="str">
        <f>IF('2. Enter scores'!AF922&lt;&gt;"",'2. Enter scores'!$B922-'2. Enter scores'!AF922,"")</f>
        <v/>
      </c>
      <c r="AH918" s="125" t="str">
        <f>IF('2. Enter scores'!AG922&lt;&gt;"",'2. Enter scores'!$B922-'2. Enter scores'!AG922,"")</f>
        <v/>
      </c>
      <c r="AI918" s="125" t="str">
        <f>IF('2. Enter scores'!AH922&lt;&gt;"",'2. Enter scores'!$B922-'2. Enter scores'!AH922,"")</f>
        <v/>
      </c>
      <c r="AJ918" s="125" t="str">
        <f>IF('2. Enter scores'!AI922&lt;&gt;"",'2. Enter scores'!$B922-'2. Enter scores'!AI922,"")</f>
        <v/>
      </c>
      <c r="AK918" s="125" t="str">
        <f>IF('2. Enter scores'!AJ922&lt;&gt;"",'2. Enter scores'!$B922-'2. Enter scores'!AJ922,"")</f>
        <v/>
      </c>
      <c r="AL918" s="125" t="str">
        <f>IF('2. Enter scores'!AK922&lt;&gt;"",'2. Enter scores'!$B922-'2. Enter scores'!AK922,"")</f>
        <v/>
      </c>
      <c r="AM918" s="125" t="str">
        <f>IF('2. Enter scores'!AL922&lt;&gt;"",'2. Enter scores'!$B922-'2. Enter scores'!AL922,"")</f>
        <v/>
      </c>
      <c r="AN918" s="125" t="str">
        <f>IF('2. Enter scores'!AM922&lt;&gt;"",'2. Enter scores'!$B922-'2. Enter scores'!AM922,"")</f>
        <v/>
      </c>
      <c r="AO918" s="125" t="str">
        <f>IF('2. Enter scores'!AN922&lt;&gt;"",'2. Enter scores'!$B922-'2. Enter scores'!AN922,"")</f>
        <v/>
      </c>
      <c r="AP918" s="125" t="str">
        <f>IF('2. Enter scores'!AO922&lt;&gt;"",'2. Enter scores'!$B922-'2. Enter scores'!AO922,"")</f>
        <v/>
      </c>
      <c r="AQ918" s="125" t="str">
        <f>IF('2. Enter scores'!AP922&lt;&gt;"",'2. Enter scores'!$B922-'2. Enter scores'!AP922,"")</f>
        <v/>
      </c>
      <c r="AR918" s="125" t="str">
        <f>IF('2. Enter scores'!AQ922&lt;&gt;"",'2. Enter scores'!$B922-'2. Enter scores'!AQ922,"")</f>
        <v/>
      </c>
      <c r="AS918" s="125" t="str">
        <f>IF('2. Enter scores'!AR922&lt;&gt;"",'2. Enter scores'!$B922-'2. Enter scores'!AR922,"")</f>
        <v/>
      </c>
      <c r="AT918" s="125" t="str">
        <f>IF('2. Enter scores'!AS922&lt;&gt;"",'2. Enter scores'!$B922-'2. Enter scores'!AS922,"")</f>
        <v/>
      </c>
      <c r="AU918" s="125" t="str">
        <f>IF('2. Enter scores'!AT922&lt;&gt;"",'2. Enter scores'!$B922-'2. Enter scores'!AT922,"")</f>
        <v/>
      </c>
      <c r="AV918" s="125" t="str">
        <f>IF('2. Enter scores'!AU922&lt;&gt;"",'2. Enter scores'!$B922-'2. Enter scores'!AU922,"")</f>
        <v/>
      </c>
      <c r="AW918" s="125" t="str">
        <f>IF('2. Enter scores'!AV922&lt;&gt;"",'2. Enter scores'!$B922-'2. Enter scores'!AV922,"")</f>
        <v/>
      </c>
      <c r="AX918" s="125" t="str">
        <f>IF('2. Enter scores'!AW922&lt;&gt;"",'2. Enter scores'!$B922-'2. Enter scores'!AW922,"")</f>
        <v/>
      </c>
      <c r="AY918" s="125" t="str">
        <f>IF('2. Enter scores'!AX922&lt;&gt;"",'2. Enter scores'!$B922-'2. Enter scores'!AX922,"")</f>
        <v/>
      </c>
      <c r="AZ918" s="125" t="str">
        <f>IF('2. Enter scores'!AY922&lt;&gt;"",'2. Enter scores'!$B922-'2. Enter scores'!AY922,"")</f>
        <v/>
      </c>
      <c r="BA918" s="125" t="str">
        <f>IF('2. Enter scores'!AZ922&lt;&gt;"",'2. Enter scores'!$B922-'2. Enter scores'!AZ922,"")</f>
        <v/>
      </c>
      <c r="BB918" s="125" t="str">
        <f>IF('2. Enter scores'!BA922&lt;&gt;"",'2. Enter scores'!$B922-'2. Enter scores'!BA922,"")</f>
        <v/>
      </c>
      <c r="BC918" s="125" t="str">
        <f>IF('2. Enter scores'!BB922&lt;&gt;"",'2. Enter scores'!$B922-'2. Enter scores'!BB922,"")</f>
        <v/>
      </c>
      <c r="BD918" s="125" t="str">
        <f>IF('2. Enter scores'!BC922&lt;&gt;"",'2. Enter scores'!$B922-'2. Enter scores'!BC922,"")</f>
        <v/>
      </c>
      <c r="BE918" s="125" t="str">
        <f>IF('2. Enter scores'!BD922&lt;&gt;"",'2. Enter scores'!$B922-'2. Enter scores'!BD922,"")</f>
        <v/>
      </c>
      <c r="BF918" s="125" t="str">
        <f>IF('2. Enter scores'!BE922&lt;&gt;"",'2. Enter scores'!$B922-'2. Enter scores'!BE922,"")</f>
        <v/>
      </c>
      <c r="BG918" s="125" t="str">
        <f>IF('2. Enter scores'!BF922&lt;&gt;"",'2. Enter scores'!$B922-'2. Enter scores'!BF922,"")</f>
        <v/>
      </c>
      <c r="BH918" s="125" t="str">
        <f>IF('2. Enter scores'!BG922&lt;&gt;"",'2. Enter scores'!$B922-'2. Enter scores'!BG922,"")</f>
        <v/>
      </c>
      <c r="BI918" s="125" t="str">
        <f>IF('2. Enter scores'!BH922&lt;&gt;"",'2. Enter scores'!$B922-'2. Enter scores'!BH922,"")</f>
        <v/>
      </c>
      <c r="BJ918" s="125" t="str">
        <f>IF('2. Enter scores'!BI922&lt;&gt;"",'2. Enter scores'!$B922-'2. Enter scores'!BI922,"")</f>
        <v/>
      </c>
      <c r="BK918" s="125" t="str">
        <f>IF('2. Enter scores'!BJ922&lt;&gt;"",'2. Enter scores'!$B922-'2. Enter scores'!BJ922,"")</f>
        <v/>
      </c>
      <c r="BL918" s="125" t="str">
        <f>IF('2. Enter scores'!BK922&lt;&gt;"",'2. Enter scores'!$B922-'2. Enter scores'!BK922,"")</f>
        <v/>
      </c>
      <c r="BM918" s="125" t="str">
        <f>IF('2. Enter scores'!BL922&lt;&gt;"",'2. Enter scores'!$B922-'2. Enter scores'!BL922,"")</f>
        <v/>
      </c>
      <c r="BN918" s="125" t="str">
        <f>IF('2. Enter scores'!BM922&lt;&gt;"",'2. Enter scores'!$B922-'2. Enter scores'!BM922,"")</f>
        <v/>
      </c>
      <c r="BO918" s="125" t="str">
        <f>IF('2. Enter scores'!BN922&lt;&gt;"",'2. Enter scores'!$B922-'2. Enter scores'!BN922,"")</f>
        <v/>
      </c>
      <c r="BP918" s="108">
        <v>1000</v>
      </c>
    </row>
    <row r="919" spans="2:68" x14ac:dyDescent="0.35">
      <c r="B919" s="125" t="str">
        <f>IF('2. Enter scores'!A923&lt;&gt;"",'2. Enter scores'!A923,"")</f>
        <v/>
      </c>
      <c r="H919" s="125" t="str">
        <f>IF('2. Enter scores'!G923&lt;&gt;"",'2. Enter scores'!$B923-'2. Enter scores'!G923,"")</f>
        <v/>
      </c>
      <c r="I919" s="125" t="str">
        <f>IF('2. Enter scores'!H923&lt;&gt;"",'2. Enter scores'!$B923-'2. Enter scores'!H923,"")</f>
        <v/>
      </c>
      <c r="J919" s="125" t="str">
        <f>IF('2. Enter scores'!I923&lt;&gt;"",'2. Enter scores'!$B923-'2. Enter scores'!I923,"")</f>
        <v/>
      </c>
      <c r="K919" s="125" t="str">
        <f>IF('2. Enter scores'!J923&lt;&gt;"",'2. Enter scores'!$B923-'2. Enter scores'!J923,"")</f>
        <v/>
      </c>
      <c r="L919" s="125" t="str">
        <f>IF('2. Enter scores'!K923&lt;&gt;"",'2. Enter scores'!$B923-'2. Enter scores'!K923,"")</f>
        <v/>
      </c>
      <c r="M919" s="125" t="str">
        <f>IF('2. Enter scores'!L923&lt;&gt;"",'2. Enter scores'!$B923-'2. Enter scores'!L923,"")</f>
        <v/>
      </c>
      <c r="N919" s="125" t="str">
        <f>IF('2. Enter scores'!M923&lt;&gt;"",'2. Enter scores'!$B923-'2. Enter scores'!M923,"")</f>
        <v/>
      </c>
      <c r="O919" s="125" t="str">
        <f>IF('2. Enter scores'!N923&lt;&gt;"",'2. Enter scores'!$B923-'2. Enter scores'!N923,"")</f>
        <v/>
      </c>
      <c r="P919" s="125" t="str">
        <f>IF('2. Enter scores'!O923&lt;&gt;"",'2. Enter scores'!$B923-'2. Enter scores'!O923,"")</f>
        <v/>
      </c>
      <c r="Q919" s="125" t="str">
        <f>IF('2. Enter scores'!P923&lt;&gt;"",'2. Enter scores'!$B923-'2. Enter scores'!P923,"")</f>
        <v/>
      </c>
      <c r="R919" s="125" t="str">
        <f>IF('2. Enter scores'!Q923&lt;&gt;"",'2. Enter scores'!$B923-'2. Enter scores'!Q923,"")</f>
        <v/>
      </c>
      <c r="S919" s="125" t="str">
        <f>IF('2. Enter scores'!R923&lt;&gt;"",'2. Enter scores'!$B923-'2. Enter scores'!R923,"")</f>
        <v/>
      </c>
      <c r="T919" s="125" t="str">
        <f>IF('2. Enter scores'!S923&lt;&gt;"",'2. Enter scores'!$B923-'2. Enter scores'!S923,"")</f>
        <v/>
      </c>
      <c r="U919" s="125" t="str">
        <f>IF('2. Enter scores'!T923&lt;&gt;"",'2. Enter scores'!$B923-'2. Enter scores'!T923,"")</f>
        <v/>
      </c>
      <c r="V919" s="125" t="str">
        <f>IF('2. Enter scores'!U923&lt;&gt;"",'2. Enter scores'!$B923-'2. Enter scores'!U923,"")</f>
        <v/>
      </c>
      <c r="W919" s="125" t="str">
        <f>IF('2. Enter scores'!V923&lt;&gt;"",'2. Enter scores'!$B923-'2. Enter scores'!V923,"")</f>
        <v/>
      </c>
      <c r="X919" s="125" t="str">
        <f>IF('2. Enter scores'!W923&lt;&gt;"",'2. Enter scores'!$B923-'2. Enter scores'!W923,"")</f>
        <v/>
      </c>
      <c r="Y919" s="125" t="str">
        <f>IF('2. Enter scores'!X923&lt;&gt;"",'2. Enter scores'!$B923-'2. Enter scores'!X923,"")</f>
        <v/>
      </c>
      <c r="Z919" s="125" t="str">
        <f>IF('2. Enter scores'!Y923&lt;&gt;"",'2. Enter scores'!$B923-'2. Enter scores'!Y923,"")</f>
        <v/>
      </c>
      <c r="AA919" s="125" t="str">
        <f>IF('2. Enter scores'!Z923&lt;&gt;"",'2. Enter scores'!$B923-'2. Enter scores'!Z923,"")</f>
        <v/>
      </c>
      <c r="AB919" s="125" t="str">
        <f>IF('2. Enter scores'!AA923&lt;&gt;"",'2. Enter scores'!$B923-'2. Enter scores'!AA923,"")</f>
        <v/>
      </c>
      <c r="AC919" s="125" t="str">
        <f>IF('2. Enter scores'!AB923&lt;&gt;"",'2. Enter scores'!$B923-'2. Enter scores'!AB923,"")</f>
        <v/>
      </c>
      <c r="AD919" s="125" t="str">
        <f>IF('2. Enter scores'!AC923&lt;&gt;"",'2. Enter scores'!$B923-'2. Enter scores'!AC923,"")</f>
        <v/>
      </c>
      <c r="AE919" s="125" t="str">
        <f>IF('2. Enter scores'!AD923&lt;&gt;"",'2. Enter scores'!$B923-'2. Enter scores'!AD923,"")</f>
        <v/>
      </c>
      <c r="AF919" s="125" t="str">
        <f>IF('2. Enter scores'!AE923&lt;&gt;"",'2. Enter scores'!$B923-'2. Enter scores'!AE923,"")</f>
        <v/>
      </c>
      <c r="AG919" s="125" t="str">
        <f>IF('2. Enter scores'!AF923&lt;&gt;"",'2. Enter scores'!$B923-'2. Enter scores'!AF923,"")</f>
        <v/>
      </c>
      <c r="AH919" s="125" t="str">
        <f>IF('2. Enter scores'!AG923&lt;&gt;"",'2. Enter scores'!$B923-'2. Enter scores'!AG923,"")</f>
        <v/>
      </c>
      <c r="AI919" s="125" t="str">
        <f>IF('2. Enter scores'!AH923&lt;&gt;"",'2. Enter scores'!$B923-'2. Enter scores'!AH923,"")</f>
        <v/>
      </c>
      <c r="AJ919" s="125" t="str">
        <f>IF('2. Enter scores'!AI923&lt;&gt;"",'2. Enter scores'!$B923-'2. Enter scores'!AI923,"")</f>
        <v/>
      </c>
      <c r="AK919" s="125" t="str">
        <f>IF('2. Enter scores'!AJ923&lt;&gt;"",'2. Enter scores'!$B923-'2. Enter scores'!AJ923,"")</f>
        <v/>
      </c>
      <c r="AL919" s="125" t="str">
        <f>IF('2. Enter scores'!AK923&lt;&gt;"",'2. Enter scores'!$B923-'2. Enter scores'!AK923,"")</f>
        <v/>
      </c>
      <c r="AM919" s="125" t="str">
        <f>IF('2. Enter scores'!AL923&lt;&gt;"",'2. Enter scores'!$B923-'2. Enter scores'!AL923,"")</f>
        <v/>
      </c>
      <c r="AN919" s="125" t="str">
        <f>IF('2. Enter scores'!AM923&lt;&gt;"",'2. Enter scores'!$B923-'2. Enter scores'!AM923,"")</f>
        <v/>
      </c>
      <c r="AO919" s="125" t="str">
        <f>IF('2. Enter scores'!AN923&lt;&gt;"",'2. Enter scores'!$B923-'2. Enter scores'!AN923,"")</f>
        <v/>
      </c>
      <c r="AP919" s="125" t="str">
        <f>IF('2. Enter scores'!AO923&lt;&gt;"",'2. Enter scores'!$B923-'2. Enter scores'!AO923,"")</f>
        <v/>
      </c>
      <c r="AQ919" s="125" t="str">
        <f>IF('2. Enter scores'!AP923&lt;&gt;"",'2. Enter scores'!$B923-'2. Enter scores'!AP923,"")</f>
        <v/>
      </c>
      <c r="AR919" s="125" t="str">
        <f>IF('2. Enter scores'!AQ923&lt;&gt;"",'2. Enter scores'!$B923-'2. Enter scores'!AQ923,"")</f>
        <v/>
      </c>
      <c r="AS919" s="125" t="str">
        <f>IF('2. Enter scores'!AR923&lt;&gt;"",'2. Enter scores'!$B923-'2. Enter scores'!AR923,"")</f>
        <v/>
      </c>
      <c r="AT919" s="125" t="str">
        <f>IF('2. Enter scores'!AS923&lt;&gt;"",'2. Enter scores'!$B923-'2. Enter scores'!AS923,"")</f>
        <v/>
      </c>
      <c r="AU919" s="125" t="str">
        <f>IF('2. Enter scores'!AT923&lt;&gt;"",'2. Enter scores'!$B923-'2. Enter scores'!AT923,"")</f>
        <v/>
      </c>
      <c r="AV919" s="125" t="str">
        <f>IF('2. Enter scores'!AU923&lt;&gt;"",'2. Enter scores'!$B923-'2. Enter scores'!AU923,"")</f>
        <v/>
      </c>
      <c r="AW919" s="125" t="str">
        <f>IF('2. Enter scores'!AV923&lt;&gt;"",'2. Enter scores'!$B923-'2. Enter scores'!AV923,"")</f>
        <v/>
      </c>
      <c r="AX919" s="125" t="str">
        <f>IF('2. Enter scores'!AW923&lt;&gt;"",'2. Enter scores'!$B923-'2. Enter scores'!AW923,"")</f>
        <v/>
      </c>
      <c r="AY919" s="125" t="str">
        <f>IF('2. Enter scores'!AX923&lt;&gt;"",'2. Enter scores'!$B923-'2. Enter scores'!AX923,"")</f>
        <v/>
      </c>
      <c r="AZ919" s="125" t="str">
        <f>IF('2. Enter scores'!AY923&lt;&gt;"",'2. Enter scores'!$B923-'2. Enter scores'!AY923,"")</f>
        <v/>
      </c>
      <c r="BA919" s="125" t="str">
        <f>IF('2. Enter scores'!AZ923&lt;&gt;"",'2. Enter scores'!$B923-'2. Enter scores'!AZ923,"")</f>
        <v/>
      </c>
      <c r="BB919" s="125" t="str">
        <f>IF('2. Enter scores'!BA923&lt;&gt;"",'2. Enter scores'!$B923-'2. Enter scores'!BA923,"")</f>
        <v/>
      </c>
      <c r="BC919" s="125" t="str">
        <f>IF('2. Enter scores'!BB923&lt;&gt;"",'2. Enter scores'!$B923-'2. Enter scores'!BB923,"")</f>
        <v/>
      </c>
      <c r="BD919" s="125" t="str">
        <f>IF('2. Enter scores'!BC923&lt;&gt;"",'2. Enter scores'!$B923-'2. Enter scores'!BC923,"")</f>
        <v/>
      </c>
      <c r="BE919" s="125" t="str">
        <f>IF('2. Enter scores'!BD923&lt;&gt;"",'2. Enter scores'!$B923-'2. Enter scores'!BD923,"")</f>
        <v/>
      </c>
      <c r="BF919" s="125" t="str">
        <f>IF('2. Enter scores'!BE923&lt;&gt;"",'2. Enter scores'!$B923-'2. Enter scores'!BE923,"")</f>
        <v/>
      </c>
      <c r="BG919" s="125" t="str">
        <f>IF('2. Enter scores'!BF923&lt;&gt;"",'2. Enter scores'!$B923-'2. Enter scores'!BF923,"")</f>
        <v/>
      </c>
      <c r="BH919" s="125" t="str">
        <f>IF('2. Enter scores'!BG923&lt;&gt;"",'2. Enter scores'!$B923-'2. Enter scores'!BG923,"")</f>
        <v/>
      </c>
      <c r="BI919" s="125" t="str">
        <f>IF('2. Enter scores'!BH923&lt;&gt;"",'2. Enter scores'!$B923-'2. Enter scores'!BH923,"")</f>
        <v/>
      </c>
      <c r="BJ919" s="125" t="str">
        <f>IF('2. Enter scores'!BI923&lt;&gt;"",'2. Enter scores'!$B923-'2. Enter scores'!BI923,"")</f>
        <v/>
      </c>
      <c r="BK919" s="125" t="str">
        <f>IF('2. Enter scores'!BJ923&lt;&gt;"",'2. Enter scores'!$B923-'2. Enter scores'!BJ923,"")</f>
        <v/>
      </c>
      <c r="BL919" s="125" t="str">
        <f>IF('2. Enter scores'!BK923&lt;&gt;"",'2. Enter scores'!$B923-'2. Enter scores'!BK923,"")</f>
        <v/>
      </c>
      <c r="BM919" s="125" t="str">
        <f>IF('2. Enter scores'!BL923&lt;&gt;"",'2. Enter scores'!$B923-'2. Enter scores'!BL923,"")</f>
        <v/>
      </c>
      <c r="BN919" s="125" t="str">
        <f>IF('2. Enter scores'!BM923&lt;&gt;"",'2. Enter scores'!$B923-'2. Enter scores'!BM923,"")</f>
        <v/>
      </c>
      <c r="BO919" s="125" t="str">
        <f>IF('2. Enter scores'!BN923&lt;&gt;"",'2. Enter scores'!$B923-'2. Enter scores'!BN923,"")</f>
        <v/>
      </c>
      <c r="BP919" s="108">
        <v>1000</v>
      </c>
    </row>
    <row r="920" spans="2:68" x14ac:dyDescent="0.35">
      <c r="B920" s="125" t="str">
        <f>IF('2. Enter scores'!A924&lt;&gt;"",'2. Enter scores'!A924,"")</f>
        <v/>
      </c>
      <c r="H920" s="125" t="str">
        <f>IF('2. Enter scores'!G924&lt;&gt;"",'2. Enter scores'!$B924-'2. Enter scores'!G924,"")</f>
        <v/>
      </c>
      <c r="I920" s="125" t="str">
        <f>IF('2. Enter scores'!H924&lt;&gt;"",'2. Enter scores'!$B924-'2. Enter scores'!H924,"")</f>
        <v/>
      </c>
      <c r="J920" s="125" t="str">
        <f>IF('2. Enter scores'!I924&lt;&gt;"",'2. Enter scores'!$B924-'2. Enter scores'!I924,"")</f>
        <v/>
      </c>
      <c r="K920" s="125" t="str">
        <f>IF('2. Enter scores'!J924&lt;&gt;"",'2. Enter scores'!$B924-'2. Enter scores'!J924,"")</f>
        <v/>
      </c>
      <c r="L920" s="125" t="str">
        <f>IF('2. Enter scores'!K924&lt;&gt;"",'2. Enter scores'!$B924-'2. Enter scores'!K924,"")</f>
        <v/>
      </c>
      <c r="M920" s="125" t="str">
        <f>IF('2. Enter scores'!L924&lt;&gt;"",'2. Enter scores'!$B924-'2. Enter scores'!L924,"")</f>
        <v/>
      </c>
      <c r="N920" s="125" t="str">
        <f>IF('2. Enter scores'!M924&lt;&gt;"",'2. Enter scores'!$B924-'2. Enter scores'!M924,"")</f>
        <v/>
      </c>
      <c r="O920" s="125" t="str">
        <f>IF('2. Enter scores'!N924&lt;&gt;"",'2. Enter scores'!$B924-'2. Enter scores'!N924,"")</f>
        <v/>
      </c>
      <c r="P920" s="125" t="str">
        <f>IF('2. Enter scores'!O924&lt;&gt;"",'2. Enter scores'!$B924-'2. Enter scores'!O924,"")</f>
        <v/>
      </c>
      <c r="Q920" s="125" t="str">
        <f>IF('2. Enter scores'!P924&lt;&gt;"",'2. Enter scores'!$B924-'2. Enter scores'!P924,"")</f>
        <v/>
      </c>
      <c r="R920" s="125" t="str">
        <f>IF('2. Enter scores'!Q924&lt;&gt;"",'2. Enter scores'!$B924-'2. Enter scores'!Q924,"")</f>
        <v/>
      </c>
      <c r="S920" s="125" t="str">
        <f>IF('2. Enter scores'!R924&lt;&gt;"",'2. Enter scores'!$B924-'2. Enter scores'!R924,"")</f>
        <v/>
      </c>
      <c r="T920" s="125" t="str">
        <f>IF('2. Enter scores'!S924&lt;&gt;"",'2. Enter scores'!$B924-'2. Enter scores'!S924,"")</f>
        <v/>
      </c>
      <c r="U920" s="125" t="str">
        <f>IF('2. Enter scores'!T924&lt;&gt;"",'2. Enter scores'!$B924-'2. Enter scores'!T924,"")</f>
        <v/>
      </c>
      <c r="V920" s="125" t="str">
        <f>IF('2. Enter scores'!U924&lt;&gt;"",'2. Enter scores'!$B924-'2. Enter scores'!U924,"")</f>
        <v/>
      </c>
      <c r="W920" s="125" t="str">
        <f>IF('2. Enter scores'!V924&lt;&gt;"",'2. Enter scores'!$B924-'2. Enter scores'!V924,"")</f>
        <v/>
      </c>
      <c r="X920" s="125" t="str">
        <f>IF('2. Enter scores'!W924&lt;&gt;"",'2. Enter scores'!$B924-'2. Enter scores'!W924,"")</f>
        <v/>
      </c>
      <c r="Y920" s="125" t="str">
        <f>IF('2. Enter scores'!X924&lt;&gt;"",'2. Enter scores'!$B924-'2. Enter scores'!X924,"")</f>
        <v/>
      </c>
      <c r="Z920" s="125" t="str">
        <f>IF('2. Enter scores'!Y924&lt;&gt;"",'2. Enter scores'!$B924-'2. Enter scores'!Y924,"")</f>
        <v/>
      </c>
      <c r="AA920" s="125" t="str">
        <f>IF('2. Enter scores'!Z924&lt;&gt;"",'2. Enter scores'!$B924-'2. Enter scores'!Z924,"")</f>
        <v/>
      </c>
      <c r="AB920" s="125" t="str">
        <f>IF('2. Enter scores'!AA924&lt;&gt;"",'2. Enter scores'!$B924-'2. Enter scores'!AA924,"")</f>
        <v/>
      </c>
      <c r="AC920" s="125" t="str">
        <f>IF('2. Enter scores'!AB924&lt;&gt;"",'2. Enter scores'!$B924-'2. Enter scores'!AB924,"")</f>
        <v/>
      </c>
      <c r="AD920" s="125" t="str">
        <f>IF('2. Enter scores'!AC924&lt;&gt;"",'2. Enter scores'!$B924-'2. Enter scores'!AC924,"")</f>
        <v/>
      </c>
      <c r="AE920" s="125" t="str">
        <f>IF('2. Enter scores'!AD924&lt;&gt;"",'2. Enter scores'!$B924-'2. Enter scores'!AD924,"")</f>
        <v/>
      </c>
      <c r="AF920" s="125" t="str">
        <f>IF('2. Enter scores'!AE924&lt;&gt;"",'2. Enter scores'!$B924-'2. Enter scores'!AE924,"")</f>
        <v/>
      </c>
      <c r="AG920" s="125" t="str">
        <f>IF('2. Enter scores'!AF924&lt;&gt;"",'2. Enter scores'!$B924-'2. Enter scores'!AF924,"")</f>
        <v/>
      </c>
      <c r="AH920" s="125" t="str">
        <f>IF('2. Enter scores'!AG924&lt;&gt;"",'2. Enter scores'!$B924-'2. Enter scores'!AG924,"")</f>
        <v/>
      </c>
      <c r="AI920" s="125" t="str">
        <f>IF('2. Enter scores'!AH924&lt;&gt;"",'2. Enter scores'!$B924-'2. Enter scores'!AH924,"")</f>
        <v/>
      </c>
      <c r="AJ920" s="125" t="str">
        <f>IF('2. Enter scores'!AI924&lt;&gt;"",'2. Enter scores'!$B924-'2. Enter scores'!AI924,"")</f>
        <v/>
      </c>
      <c r="AK920" s="125" t="str">
        <f>IF('2. Enter scores'!AJ924&lt;&gt;"",'2. Enter scores'!$B924-'2. Enter scores'!AJ924,"")</f>
        <v/>
      </c>
      <c r="AL920" s="125" t="str">
        <f>IF('2. Enter scores'!AK924&lt;&gt;"",'2. Enter scores'!$B924-'2. Enter scores'!AK924,"")</f>
        <v/>
      </c>
      <c r="AM920" s="125" t="str">
        <f>IF('2. Enter scores'!AL924&lt;&gt;"",'2. Enter scores'!$B924-'2. Enter scores'!AL924,"")</f>
        <v/>
      </c>
      <c r="AN920" s="125" t="str">
        <f>IF('2. Enter scores'!AM924&lt;&gt;"",'2. Enter scores'!$B924-'2. Enter scores'!AM924,"")</f>
        <v/>
      </c>
      <c r="AO920" s="125" t="str">
        <f>IF('2. Enter scores'!AN924&lt;&gt;"",'2. Enter scores'!$B924-'2. Enter scores'!AN924,"")</f>
        <v/>
      </c>
      <c r="AP920" s="125" t="str">
        <f>IF('2. Enter scores'!AO924&lt;&gt;"",'2. Enter scores'!$B924-'2. Enter scores'!AO924,"")</f>
        <v/>
      </c>
      <c r="AQ920" s="125" t="str">
        <f>IF('2. Enter scores'!AP924&lt;&gt;"",'2. Enter scores'!$B924-'2. Enter scores'!AP924,"")</f>
        <v/>
      </c>
      <c r="AR920" s="125" t="str">
        <f>IF('2. Enter scores'!AQ924&lt;&gt;"",'2. Enter scores'!$B924-'2. Enter scores'!AQ924,"")</f>
        <v/>
      </c>
      <c r="AS920" s="125" t="str">
        <f>IF('2. Enter scores'!AR924&lt;&gt;"",'2. Enter scores'!$B924-'2. Enter scores'!AR924,"")</f>
        <v/>
      </c>
      <c r="AT920" s="125" t="str">
        <f>IF('2. Enter scores'!AS924&lt;&gt;"",'2. Enter scores'!$B924-'2. Enter scores'!AS924,"")</f>
        <v/>
      </c>
      <c r="AU920" s="125" t="str">
        <f>IF('2. Enter scores'!AT924&lt;&gt;"",'2. Enter scores'!$B924-'2. Enter scores'!AT924,"")</f>
        <v/>
      </c>
      <c r="AV920" s="125" t="str">
        <f>IF('2. Enter scores'!AU924&lt;&gt;"",'2. Enter scores'!$B924-'2. Enter scores'!AU924,"")</f>
        <v/>
      </c>
      <c r="AW920" s="125" t="str">
        <f>IF('2. Enter scores'!AV924&lt;&gt;"",'2. Enter scores'!$B924-'2. Enter scores'!AV924,"")</f>
        <v/>
      </c>
      <c r="AX920" s="125" t="str">
        <f>IF('2. Enter scores'!AW924&lt;&gt;"",'2. Enter scores'!$B924-'2. Enter scores'!AW924,"")</f>
        <v/>
      </c>
      <c r="AY920" s="125" t="str">
        <f>IF('2. Enter scores'!AX924&lt;&gt;"",'2. Enter scores'!$B924-'2. Enter scores'!AX924,"")</f>
        <v/>
      </c>
      <c r="AZ920" s="125" t="str">
        <f>IF('2. Enter scores'!AY924&lt;&gt;"",'2. Enter scores'!$B924-'2. Enter scores'!AY924,"")</f>
        <v/>
      </c>
      <c r="BA920" s="125" t="str">
        <f>IF('2. Enter scores'!AZ924&lt;&gt;"",'2. Enter scores'!$B924-'2. Enter scores'!AZ924,"")</f>
        <v/>
      </c>
      <c r="BB920" s="125" t="str">
        <f>IF('2. Enter scores'!BA924&lt;&gt;"",'2. Enter scores'!$B924-'2. Enter scores'!BA924,"")</f>
        <v/>
      </c>
      <c r="BC920" s="125" t="str">
        <f>IF('2. Enter scores'!BB924&lt;&gt;"",'2. Enter scores'!$B924-'2. Enter scores'!BB924,"")</f>
        <v/>
      </c>
      <c r="BD920" s="125" t="str">
        <f>IF('2. Enter scores'!BC924&lt;&gt;"",'2. Enter scores'!$B924-'2. Enter scores'!BC924,"")</f>
        <v/>
      </c>
      <c r="BE920" s="125" t="str">
        <f>IF('2. Enter scores'!BD924&lt;&gt;"",'2. Enter scores'!$B924-'2. Enter scores'!BD924,"")</f>
        <v/>
      </c>
      <c r="BF920" s="125" t="str">
        <f>IF('2. Enter scores'!BE924&lt;&gt;"",'2. Enter scores'!$B924-'2. Enter scores'!BE924,"")</f>
        <v/>
      </c>
      <c r="BG920" s="125" t="str">
        <f>IF('2. Enter scores'!BF924&lt;&gt;"",'2. Enter scores'!$B924-'2. Enter scores'!BF924,"")</f>
        <v/>
      </c>
      <c r="BH920" s="125" t="str">
        <f>IF('2. Enter scores'!BG924&lt;&gt;"",'2. Enter scores'!$B924-'2. Enter scores'!BG924,"")</f>
        <v/>
      </c>
      <c r="BI920" s="125" t="str">
        <f>IF('2. Enter scores'!BH924&lt;&gt;"",'2. Enter scores'!$B924-'2. Enter scores'!BH924,"")</f>
        <v/>
      </c>
      <c r="BJ920" s="125" t="str">
        <f>IF('2. Enter scores'!BI924&lt;&gt;"",'2. Enter scores'!$B924-'2. Enter scores'!BI924,"")</f>
        <v/>
      </c>
      <c r="BK920" s="125" t="str">
        <f>IF('2. Enter scores'!BJ924&lt;&gt;"",'2. Enter scores'!$B924-'2. Enter scores'!BJ924,"")</f>
        <v/>
      </c>
      <c r="BL920" s="125" t="str">
        <f>IF('2. Enter scores'!BK924&lt;&gt;"",'2. Enter scores'!$B924-'2. Enter scores'!BK924,"")</f>
        <v/>
      </c>
      <c r="BM920" s="125" t="str">
        <f>IF('2. Enter scores'!BL924&lt;&gt;"",'2. Enter scores'!$B924-'2. Enter scores'!BL924,"")</f>
        <v/>
      </c>
      <c r="BN920" s="125" t="str">
        <f>IF('2. Enter scores'!BM924&lt;&gt;"",'2. Enter scores'!$B924-'2. Enter scores'!BM924,"")</f>
        <v/>
      </c>
      <c r="BO920" s="125" t="str">
        <f>IF('2. Enter scores'!BN924&lt;&gt;"",'2. Enter scores'!$B924-'2. Enter scores'!BN924,"")</f>
        <v/>
      </c>
      <c r="BP920" s="108">
        <v>1000</v>
      </c>
    </row>
    <row r="921" spans="2:68" x14ac:dyDescent="0.35">
      <c r="B921" s="125" t="str">
        <f>IF('2. Enter scores'!A925&lt;&gt;"",'2. Enter scores'!A925,"")</f>
        <v/>
      </c>
      <c r="H921" s="125" t="str">
        <f>IF('2. Enter scores'!G925&lt;&gt;"",'2. Enter scores'!$B925-'2. Enter scores'!G925,"")</f>
        <v/>
      </c>
      <c r="I921" s="125" t="str">
        <f>IF('2. Enter scores'!H925&lt;&gt;"",'2. Enter scores'!$B925-'2. Enter scores'!H925,"")</f>
        <v/>
      </c>
      <c r="J921" s="125" t="str">
        <f>IF('2. Enter scores'!I925&lt;&gt;"",'2. Enter scores'!$B925-'2. Enter scores'!I925,"")</f>
        <v/>
      </c>
      <c r="K921" s="125" t="str">
        <f>IF('2. Enter scores'!J925&lt;&gt;"",'2. Enter scores'!$B925-'2. Enter scores'!J925,"")</f>
        <v/>
      </c>
      <c r="L921" s="125" t="str">
        <f>IF('2. Enter scores'!K925&lt;&gt;"",'2. Enter scores'!$B925-'2. Enter scores'!K925,"")</f>
        <v/>
      </c>
      <c r="M921" s="125" t="str">
        <f>IF('2. Enter scores'!L925&lt;&gt;"",'2. Enter scores'!$B925-'2. Enter scores'!L925,"")</f>
        <v/>
      </c>
      <c r="N921" s="125" t="str">
        <f>IF('2. Enter scores'!M925&lt;&gt;"",'2. Enter scores'!$B925-'2. Enter scores'!M925,"")</f>
        <v/>
      </c>
      <c r="O921" s="125" t="str">
        <f>IF('2. Enter scores'!N925&lt;&gt;"",'2. Enter scores'!$B925-'2. Enter scores'!N925,"")</f>
        <v/>
      </c>
      <c r="P921" s="125" t="str">
        <f>IF('2. Enter scores'!O925&lt;&gt;"",'2. Enter scores'!$B925-'2. Enter scores'!O925,"")</f>
        <v/>
      </c>
      <c r="Q921" s="125" t="str">
        <f>IF('2. Enter scores'!P925&lt;&gt;"",'2. Enter scores'!$B925-'2. Enter scores'!P925,"")</f>
        <v/>
      </c>
      <c r="R921" s="125" t="str">
        <f>IF('2. Enter scores'!Q925&lt;&gt;"",'2. Enter scores'!$B925-'2. Enter scores'!Q925,"")</f>
        <v/>
      </c>
      <c r="S921" s="125" t="str">
        <f>IF('2. Enter scores'!R925&lt;&gt;"",'2. Enter scores'!$B925-'2. Enter scores'!R925,"")</f>
        <v/>
      </c>
      <c r="T921" s="125" t="str">
        <f>IF('2. Enter scores'!S925&lt;&gt;"",'2. Enter scores'!$B925-'2. Enter scores'!S925,"")</f>
        <v/>
      </c>
      <c r="U921" s="125" t="str">
        <f>IF('2. Enter scores'!T925&lt;&gt;"",'2. Enter scores'!$B925-'2. Enter scores'!T925,"")</f>
        <v/>
      </c>
      <c r="V921" s="125" t="str">
        <f>IF('2. Enter scores'!U925&lt;&gt;"",'2. Enter scores'!$B925-'2. Enter scores'!U925,"")</f>
        <v/>
      </c>
      <c r="W921" s="125" t="str">
        <f>IF('2. Enter scores'!V925&lt;&gt;"",'2. Enter scores'!$B925-'2. Enter scores'!V925,"")</f>
        <v/>
      </c>
      <c r="X921" s="125" t="str">
        <f>IF('2. Enter scores'!W925&lt;&gt;"",'2. Enter scores'!$B925-'2. Enter scores'!W925,"")</f>
        <v/>
      </c>
      <c r="Y921" s="125" t="str">
        <f>IF('2. Enter scores'!X925&lt;&gt;"",'2. Enter scores'!$B925-'2. Enter scores'!X925,"")</f>
        <v/>
      </c>
      <c r="Z921" s="125" t="str">
        <f>IF('2. Enter scores'!Y925&lt;&gt;"",'2. Enter scores'!$B925-'2. Enter scores'!Y925,"")</f>
        <v/>
      </c>
      <c r="AA921" s="125" t="str">
        <f>IF('2. Enter scores'!Z925&lt;&gt;"",'2. Enter scores'!$B925-'2. Enter scores'!Z925,"")</f>
        <v/>
      </c>
      <c r="AB921" s="125" t="str">
        <f>IF('2. Enter scores'!AA925&lt;&gt;"",'2. Enter scores'!$B925-'2. Enter scores'!AA925,"")</f>
        <v/>
      </c>
      <c r="AC921" s="125" t="str">
        <f>IF('2. Enter scores'!AB925&lt;&gt;"",'2. Enter scores'!$B925-'2. Enter scores'!AB925,"")</f>
        <v/>
      </c>
      <c r="AD921" s="125" t="str">
        <f>IF('2. Enter scores'!AC925&lt;&gt;"",'2. Enter scores'!$B925-'2. Enter scores'!AC925,"")</f>
        <v/>
      </c>
      <c r="AE921" s="125" t="str">
        <f>IF('2. Enter scores'!AD925&lt;&gt;"",'2. Enter scores'!$B925-'2. Enter scores'!AD925,"")</f>
        <v/>
      </c>
      <c r="AF921" s="125" t="str">
        <f>IF('2. Enter scores'!AE925&lt;&gt;"",'2. Enter scores'!$B925-'2. Enter scores'!AE925,"")</f>
        <v/>
      </c>
      <c r="AG921" s="125" t="str">
        <f>IF('2. Enter scores'!AF925&lt;&gt;"",'2. Enter scores'!$B925-'2. Enter scores'!AF925,"")</f>
        <v/>
      </c>
      <c r="AH921" s="125" t="str">
        <f>IF('2. Enter scores'!AG925&lt;&gt;"",'2. Enter scores'!$B925-'2. Enter scores'!AG925,"")</f>
        <v/>
      </c>
      <c r="AI921" s="125" t="str">
        <f>IF('2. Enter scores'!AH925&lt;&gt;"",'2. Enter scores'!$B925-'2. Enter scores'!AH925,"")</f>
        <v/>
      </c>
      <c r="AJ921" s="125" t="str">
        <f>IF('2. Enter scores'!AI925&lt;&gt;"",'2. Enter scores'!$B925-'2. Enter scores'!AI925,"")</f>
        <v/>
      </c>
      <c r="AK921" s="125" t="str">
        <f>IF('2. Enter scores'!AJ925&lt;&gt;"",'2. Enter scores'!$B925-'2. Enter scores'!AJ925,"")</f>
        <v/>
      </c>
      <c r="AL921" s="125" t="str">
        <f>IF('2. Enter scores'!AK925&lt;&gt;"",'2. Enter scores'!$B925-'2. Enter scores'!AK925,"")</f>
        <v/>
      </c>
      <c r="AM921" s="125" t="str">
        <f>IF('2. Enter scores'!AL925&lt;&gt;"",'2. Enter scores'!$B925-'2. Enter scores'!AL925,"")</f>
        <v/>
      </c>
      <c r="AN921" s="125" t="str">
        <f>IF('2. Enter scores'!AM925&lt;&gt;"",'2. Enter scores'!$B925-'2. Enter scores'!AM925,"")</f>
        <v/>
      </c>
      <c r="AO921" s="125" t="str">
        <f>IF('2. Enter scores'!AN925&lt;&gt;"",'2. Enter scores'!$B925-'2. Enter scores'!AN925,"")</f>
        <v/>
      </c>
      <c r="AP921" s="125" t="str">
        <f>IF('2. Enter scores'!AO925&lt;&gt;"",'2. Enter scores'!$B925-'2. Enter scores'!AO925,"")</f>
        <v/>
      </c>
      <c r="AQ921" s="125" t="str">
        <f>IF('2. Enter scores'!AP925&lt;&gt;"",'2. Enter scores'!$B925-'2. Enter scores'!AP925,"")</f>
        <v/>
      </c>
      <c r="AR921" s="125" t="str">
        <f>IF('2. Enter scores'!AQ925&lt;&gt;"",'2. Enter scores'!$B925-'2. Enter scores'!AQ925,"")</f>
        <v/>
      </c>
      <c r="AS921" s="125" t="str">
        <f>IF('2. Enter scores'!AR925&lt;&gt;"",'2. Enter scores'!$B925-'2. Enter scores'!AR925,"")</f>
        <v/>
      </c>
      <c r="AT921" s="125" t="str">
        <f>IF('2. Enter scores'!AS925&lt;&gt;"",'2. Enter scores'!$B925-'2. Enter scores'!AS925,"")</f>
        <v/>
      </c>
      <c r="AU921" s="125" t="str">
        <f>IF('2. Enter scores'!AT925&lt;&gt;"",'2. Enter scores'!$B925-'2. Enter scores'!AT925,"")</f>
        <v/>
      </c>
      <c r="AV921" s="125" t="str">
        <f>IF('2. Enter scores'!AU925&lt;&gt;"",'2. Enter scores'!$B925-'2. Enter scores'!AU925,"")</f>
        <v/>
      </c>
      <c r="AW921" s="125" t="str">
        <f>IF('2. Enter scores'!AV925&lt;&gt;"",'2. Enter scores'!$B925-'2. Enter scores'!AV925,"")</f>
        <v/>
      </c>
      <c r="AX921" s="125" t="str">
        <f>IF('2. Enter scores'!AW925&lt;&gt;"",'2. Enter scores'!$B925-'2. Enter scores'!AW925,"")</f>
        <v/>
      </c>
      <c r="AY921" s="125" t="str">
        <f>IF('2. Enter scores'!AX925&lt;&gt;"",'2. Enter scores'!$B925-'2. Enter scores'!AX925,"")</f>
        <v/>
      </c>
      <c r="AZ921" s="125" t="str">
        <f>IF('2. Enter scores'!AY925&lt;&gt;"",'2. Enter scores'!$B925-'2. Enter scores'!AY925,"")</f>
        <v/>
      </c>
      <c r="BA921" s="125" t="str">
        <f>IF('2. Enter scores'!AZ925&lt;&gt;"",'2. Enter scores'!$B925-'2. Enter scores'!AZ925,"")</f>
        <v/>
      </c>
      <c r="BB921" s="125" t="str">
        <f>IF('2. Enter scores'!BA925&lt;&gt;"",'2. Enter scores'!$B925-'2. Enter scores'!BA925,"")</f>
        <v/>
      </c>
      <c r="BC921" s="125" t="str">
        <f>IF('2. Enter scores'!BB925&lt;&gt;"",'2. Enter scores'!$B925-'2. Enter scores'!BB925,"")</f>
        <v/>
      </c>
      <c r="BD921" s="125" t="str">
        <f>IF('2. Enter scores'!BC925&lt;&gt;"",'2. Enter scores'!$B925-'2. Enter scores'!BC925,"")</f>
        <v/>
      </c>
      <c r="BE921" s="125" t="str">
        <f>IF('2. Enter scores'!BD925&lt;&gt;"",'2. Enter scores'!$B925-'2. Enter scores'!BD925,"")</f>
        <v/>
      </c>
      <c r="BF921" s="125" t="str">
        <f>IF('2. Enter scores'!BE925&lt;&gt;"",'2. Enter scores'!$B925-'2. Enter scores'!BE925,"")</f>
        <v/>
      </c>
      <c r="BG921" s="125" t="str">
        <f>IF('2. Enter scores'!BF925&lt;&gt;"",'2. Enter scores'!$B925-'2. Enter scores'!BF925,"")</f>
        <v/>
      </c>
      <c r="BH921" s="125" t="str">
        <f>IF('2. Enter scores'!BG925&lt;&gt;"",'2. Enter scores'!$B925-'2. Enter scores'!BG925,"")</f>
        <v/>
      </c>
      <c r="BI921" s="125" t="str">
        <f>IF('2. Enter scores'!BH925&lt;&gt;"",'2. Enter scores'!$B925-'2. Enter scores'!BH925,"")</f>
        <v/>
      </c>
      <c r="BJ921" s="125" t="str">
        <f>IF('2. Enter scores'!BI925&lt;&gt;"",'2. Enter scores'!$B925-'2. Enter scores'!BI925,"")</f>
        <v/>
      </c>
      <c r="BK921" s="125" t="str">
        <f>IF('2. Enter scores'!BJ925&lt;&gt;"",'2. Enter scores'!$B925-'2. Enter scores'!BJ925,"")</f>
        <v/>
      </c>
      <c r="BL921" s="125" t="str">
        <f>IF('2. Enter scores'!BK925&lt;&gt;"",'2. Enter scores'!$B925-'2. Enter scores'!BK925,"")</f>
        <v/>
      </c>
      <c r="BM921" s="125" t="str">
        <f>IF('2. Enter scores'!BL925&lt;&gt;"",'2. Enter scores'!$B925-'2. Enter scores'!BL925,"")</f>
        <v/>
      </c>
      <c r="BN921" s="125" t="str">
        <f>IF('2. Enter scores'!BM925&lt;&gt;"",'2. Enter scores'!$B925-'2. Enter scores'!BM925,"")</f>
        <v/>
      </c>
      <c r="BO921" s="125" t="str">
        <f>IF('2. Enter scores'!BN925&lt;&gt;"",'2. Enter scores'!$B925-'2. Enter scores'!BN925,"")</f>
        <v/>
      </c>
      <c r="BP921" s="108">
        <v>1000</v>
      </c>
    </row>
    <row r="922" spans="2:68" x14ac:dyDescent="0.35">
      <c r="B922" s="125" t="str">
        <f>IF('2. Enter scores'!A926&lt;&gt;"",'2. Enter scores'!A926,"")</f>
        <v/>
      </c>
      <c r="H922" s="125" t="str">
        <f>IF('2. Enter scores'!G926&lt;&gt;"",'2. Enter scores'!$B926-'2. Enter scores'!G926,"")</f>
        <v/>
      </c>
      <c r="I922" s="125" t="str">
        <f>IF('2. Enter scores'!H926&lt;&gt;"",'2. Enter scores'!$B926-'2. Enter scores'!H926,"")</f>
        <v/>
      </c>
      <c r="J922" s="125" t="str">
        <f>IF('2. Enter scores'!I926&lt;&gt;"",'2. Enter scores'!$B926-'2. Enter scores'!I926,"")</f>
        <v/>
      </c>
      <c r="K922" s="125" t="str">
        <f>IF('2. Enter scores'!J926&lt;&gt;"",'2. Enter scores'!$B926-'2. Enter scores'!J926,"")</f>
        <v/>
      </c>
      <c r="L922" s="125" t="str">
        <f>IF('2. Enter scores'!K926&lt;&gt;"",'2. Enter scores'!$B926-'2. Enter scores'!K926,"")</f>
        <v/>
      </c>
      <c r="M922" s="125" t="str">
        <f>IF('2. Enter scores'!L926&lt;&gt;"",'2. Enter scores'!$B926-'2. Enter scores'!L926,"")</f>
        <v/>
      </c>
      <c r="N922" s="125" t="str">
        <f>IF('2. Enter scores'!M926&lt;&gt;"",'2. Enter scores'!$B926-'2. Enter scores'!M926,"")</f>
        <v/>
      </c>
      <c r="O922" s="125" t="str">
        <f>IF('2. Enter scores'!N926&lt;&gt;"",'2. Enter scores'!$B926-'2. Enter scores'!N926,"")</f>
        <v/>
      </c>
      <c r="P922" s="125" t="str">
        <f>IF('2. Enter scores'!O926&lt;&gt;"",'2. Enter scores'!$B926-'2. Enter scores'!O926,"")</f>
        <v/>
      </c>
      <c r="Q922" s="125" t="str">
        <f>IF('2. Enter scores'!P926&lt;&gt;"",'2. Enter scores'!$B926-'2. Enter scores'!P926,"")</f>
        <v/>
      </c>
      <c r="R922" s="125" t="str">
        <f>IF('2. Enter scores'!Q926&lt;&gt;"",'2. Enter scores'!$B926-'2. Enter scores'!Q926,"")</f>
        <v/>
      </c>
      <c r="S922" s="125" t="str">
        <f>IF('2. Enter scores'!R926&lt;&gt;"",'2. Enter scores'!$B926-'2. Enter scores'!R926,"")</f>
        <v/>
      </c>
      <c r="T922" s="125" t="str">
        <f>IF('2. Enter scores'!S926&lt;&gt;"",'2. Enter scores'!$B926-'2. Enter scores'!S926,"")</f>
        <v/>
      </c>
      <c r="U922" s="125" t="str">
        <f>IF('2. Enter scores'!T926&lt;&gt;"",'2. Enter scores'!$B926-'2. Enter scores'!T926,"")</f>
        <v/>
      </c>
      <c r="V922" s="125" t="str">
        <f>IF('2. Enter scores'!U926&lt;&gt;"",'2. Enter scores'!$B926-'2. Enter scores'!U926,"")</f>
        <v/>
      </c>
      <c r="W922" s="125" t="str">
        <f>IF('2. Enter scores'!V926&lt;&gt;"",'2. Enter scores'!$B926-'2. Enter scores'!V926,"")</f>
        <v/>
      </c>
      <c r="X922" s="125" t="str">
        <f>IF('2. Enter scores'!W926&lt;&gt;"",'2. Enter scores'!$B926-'2. Enter scores'!W926,"")</f>
        <v/>
      </c>
      <c r="Y922" s="125" t="str">
        <f>IF('2. Enter scores'!X926&lt;&gt;"",'2. Enter scores'!$B926-'2. Enter scores'!X926,"")</f>
        <v/>
      </c>
      <c r="Z922" s="125" t="str">
        <f>IF('2. Enter scores'!Y926&lt;&gt;"",'2. Enter scores'!$B926-'2. Enter scores'!Y926,"")</f>
        <v/>
      </c>
      <c r="AA922" s="125" t="str">
        <f>IF('2. Enter scores'!Z926&lt;&gt;"",'2. Enter scores'!$B926-'2. Enter scores'!Z926,"")</f>
        <v/>
      </c>
      <c r="AB922" s="125" t="str">
        <f>IF('2. Enter scores'!AA926&lt;&gt;"",'2. Enter scores'!$B926-'2. Enter scores'!AA926,"")</f>
        <v/>
      </c>
      <c r="AC922" s="125" t="str">
        <f>IF('2. Enter scores'!AB926&lt;&gt;"",'2. Enter scores'!$B926-'2. Enter scores'!AB926,"")</f>
        <v/>
      </c>
      <c r="AD922" s="125" t="str">
        <f>IF('2. Enter scores'!AC926&lt;&gt;"",'2. Enter scores'!$B926-'2. Enter scores'!AC926,"")</f>
        <v/>
      </c>
      <c r="AE922" s="125" t="str">
        <f>IF('2. Enter scores'!AD926&lt;&gt;"",'2. Enter scores'!$B926-'2. Enter scores'!AD926,"")</f>
        <v/>
      </c>
      <c r="AF922" s="125" t="str">
        <f>IF('2. Enter scores'!AE926&lt;&gt;"",'2. Enter scores'!$B926-'2. Enter scores'!AE926,"")</f>
        <v/>
      </c>
      <c r="AG922" s="125" t="str">
        <f>IF('2. Enter scores'!AF926&lt;&gt;"",'2. Enter scores'!$B926-'2. Enter scores'!AF926,"")</f>
        <v/>
      </c>
      <c r="AH922" s="125" t="str">
        <f>IF('2. Enter scores'!AG926&lt;&gt;"",'2. Enter scores'!$B926-'2. Enter scores'!AG926,"")</f>
        <v/>
      </c>
      <c r="AI922" s="125" t="str">
        <f>IF('2. Enter scores'!AH926&lt;&gt;"",'2. Enter scores'!$B926-'2. Enter scores'!AH926,"")</f>
        <v/>
      </c>
      <c r="AJ922" s="125" t="str">
        <f>IF('2. Enter scores'!AI926&lt;&gt;"",'2. Enter scores'!$B926-'2. Enter scores'!AI926,"")</f>
        <v/>
      </c>
      <c r="AK922" s="125" t="str">
        <f>IF('2. Enter scores'!AJ926&lt;&gt;"",'2. Enter scores'!$B926-'2. Enter scores'!AJ926,"")</f>
        <v/>
      </c>
      <c r="AL922" s="125" t="str">
        <f>IF('2. Enter scores'!AK926&lt;&gt;"",'2. Enter scores'!$B926-'2. Enter scores'!AK926,"")</f>
        <v/>
      </c>
      <c r="AM922" s="125" t="str">
        <f>IF('2. Enter scores'!AL926&lt;&gt;"",'2. Enter scores'!$B926-'2. Enter scores'!AL926,"")</f>
        <v/>
      </c>
      <c r="AN922" s="125" t="str">
        <f>IF('2. Enter scores'!AM926&lt;&gt;"",'2. Enter scores'!$B926-'2. Enter scores'!AM926,"")</f>
        <v/>
      </c>
      <c r="AO922" s="125" t="str">
        <f>IF('2. Enter scores'!AN926&lt;&gt;"",'2. Enter scores'!$B926-'2. Enter scores'!AN926,"")</f>
        <v/>
      </c>
      <c r="AP922" s="125" t="str">
        <f>IF('2. Enter scores'!AO926&lt;&gt;"",'2. Enter scores'!$B926-'2. Enter scores'!AO926,"")</f>
        <v/>
      </c>
      <c r="AQ922" s="125" t="str">
        <f>IF('2. Enter scores'!AP926&lt;&gt;"",'2. Enter scores'!$B926-'2. Enter scores'!AP926,"")</f>
        <v/>
      </c>
      <c r="AR922" s="125" t="str">
        <f>IF('2. Enter scores'!AQ926&lt;&gt;"",'2. Enter scores'!$B926-'2. Enter scores'!AQ926,"")</f>
        <v/>
      </c>
      <c r="AS922" s="125" t="str">
        <f>IF('2. Enter scores'!AR926&lt;&gt;"",'2. Enter scores'!$B926-'2. Enter scores'!AR926,"")</f>
        <v/>
      </c>
      <c r="AT922" s="125" t="str">
        <f>IF('2. Enter scores'!AS926&lt;&gt;"",'2. Enter scores'!$B926-'2. Enter scores'!AS926,"")</f>
        <v/>
      </c>
      <c r="AU922" s="125" t="str">
        <f>IF('2. Enter scores'!AT926&lt;&gt;"",'2. Enter scores'!$B926-'2. Enter scores'!AT926,"")</f>
        <v/>
      </c>
      <c r="AV922" s="125" t="str">
        <f>IF('2. Enter scores'!AU926&lt;&gt;"",'2. Enter scores'!$B926-'2. Enter scores'!AU926,"")</f>
        <v/>
      </c>
      <c r="AW922" s="125" t="str">
        <f>IF('2. Enter scores'!AV926&lt;&gt;"",'2. Enter scores'!$B926-'2. Enter scores'!AV926,"")</f>
        <v/>
      </c>
      <c r="AX922" s="125" t="str">
        <f>IF('2. Enter scores'!AW926&lt;&gt;"",'2. Enter scores'!$B926-'2. Enter scores'!AW926,"")</f>
        <v/>
      </c>
      <c r="AY922" s="125" t="str">
        <f>IF('2. Enter scores'!AX926&lt;&gt;"",'2. Enter scores'!$B926-'2. Enter scores'!AX926,"")</f>
        <v/>
      </c>
      <c r="AZ922" s="125" t="str">
        <f>IF('2. Enter scores'!AY926&lt;&gt;"",'2. Enter scores'!$B926-'2. Enter scores'!AY926,"")</f>
        <v/>
      </c>
      <c r="BA922" s="125" t="str">
        <f>IF('2. Enter scores'!AZ926&lt;&gt;"",'2. Enter scores'!$B926-'2. Enter scores'!AZ926,"")</f>
        <v/>
      </c>
      <c r="BB922" s="125" t="str">
        <f>IF('2. Enter scores'!BA926&lt;&gt;"",'2. Enter scores'!$B926-'2. Enter scores'!BA926,"")</f>
        <v/>
      </c>
      <c r="BC922" s="125" t="str">
        <f>IF('2. Enter scores'!BB926&lt;&gt;"",'2. Enter scores'!$B926-'2. Enter scores'!BB926,"")</f>
        <v/>
      </c>
      <c r="BD922" s="125" t="str">
        <f>IF('2. Enter scores'!BC926&lt;&gt;"",'2. Enter scores'!$B926-'2. Enter scores'!BC926,"")</f>
        <v/>
      </c>
      <c r="BE922" s="125" t="str">
        <f>IF('2. Enter scores'!BD926&lt;&gt;"",'2. Enter scores'!$B926-'2. Enter scores'!BD926,"")</f>
        <v/>
      </c>
      <c r="BF922" s="125" t="str">
        <f>IF('2. Enter scores'!BE926&lt;&gt;"",'2. Enter scores'!$B926-'2. Enter scores'!BE926,"")</f>
        <v/>
      </c>
      <c r="BG922" s="125" t="str">
        <f>IF('2. Enter scores'!BF926&lt;&gt;"",'2. Enter scores'!$B926-'2. Enter scores'!BF926,"")</f>
        <v/>
      </c>
      <c r="BH922" s="125" t="str">
        <f>IF('2. Enter scores'!BG926&lt;&gt;"",'2. Enter scores'!$B926-'2. Enter scores'!BG926,"")</f>
        <v/>
      </c>
      <c r="BI922" s="125" t="str">
        <f>IF('2. Enter scores'!BH926&lt;&gt;"",'2. Enter scores'!$B926-'2. Enter scores'!BH926,"")</f>
        <v/>
      </c>
      <c r="BJ922" s="125" t="str">
        <f>IF('2. Enter scores'!BI926&lt;&gt;"",'2. Enter scores'!$B926-'2. Enter scores'!BI926,"")</f>
        <v/>
      </c>
      <c r="BK922" s="125" t="str">
        <f>IF('2. Enter scores'!BJ926&lt;&gt;"",'2. Enter scores'!$B926-'2. Enter scores'!BJ926,"")</f>
        <v/>
      </c>
      <c r="BL922" s="125" t="str">
        <f>IF('2. Enter scores'!BK926&lt;&gt;"",'2. Enter scores'!$B926-'2. Enter scores'!BK926,"")</f>
        <v/>
      </c>
      <c r="BM922" s="125" t="str">
        <f>IF('2. Enter scores'!BL926&lt;&gt;"",'2. Enter scores'!$B926-'2. Enter scores'!BL926,"")</f>
        <v/>
      </c>
      <c r="BN922" s="125" t="str">
        <f>IF('2. Enter scores'!BM926&lt;&gt;"",'2. Enter scores'!$B926-'2. Enter scores'!BM926,"")</f>
        <v/>
      </c>
      <c r="BO922" s="125" t="str">
        <f>IF('2. Enter scores'!BN926&lt;&gt;"",'2. Enter scores'!$B926-'2. Enter scores'!BN926,"")</f>
        <v/>
      </c>
      <c r="BP922" s="108">
        <v>1000</v>
      </c>
    </row>
    <row r="923" spans="2:68" x14ac:dyDescent="0.35">
      <c r="B923" s="125" t="str">
        <f>IF('2. Enter scores'!A927&lt;&gt;"",'2. Enter scores'!A927,"")</f>
        <v/>
      </c>
      <c r="H923" s="125" t="str">
        <f>IF('2. Enter scores'!G927&lt;&gt;"",'2. Enter scores'!$B927-'2. Enter scores'!G927,"")</f>
        <v/>
      </c>
      <c r="I923" s="125" t="str">
        <f>IF('2. Enter scores'!H927&lt;&gt;"",'2. Enter scores'!$B927-'2. Enter scores'!H927,"")</f>
        <v/>
      </c>
      <c r="J923" s="125" t="str">
        <f>IF('2. Enter scores'!I927&lt;&gt;"",'2. Enter scores'!$B927-'2. Enter scores'!I927,"")</f>
        <v/>
      </c>
      <c r="K923" s="125" t="str">
        <f>IF('2. Enter scores'!J927&lt;&gt;"",'2. Enter scores'!$B927-'2. Enter scores'!J927,"")</f>
        <v/>
      </c>
      <c r="L923" s="125" t="str">
        <f>IF('2. Enter scores'!K927&lt;&gt;"",'2. Enter scores'!$B927-'2. Enter scores'!K927,"")</f>
        <v/>
      </c>
      <c r="M923" s="125" t="str">
        <f>IF('2. Enter scores'!L927&lt;&gt;"",'2. Enter scores'!$B927-'2. Enter scores'!L927,"")</f>
        <v/>
      </c>
      <c r="N923" s="125" t="str">
        <f>IF('2. Enter scores'!M927&lt;&gt;"",'2. Enter scores'!$B927-'2. Enter scores'!M927,"")</f>
        <v/>
      </c>
      <c r="O923" s="125" t="str">
        <f>IF('2. Enter scores'!N927&lt;&gt;"",'2. Enter scores'!$B927-'2. Enter scores'!N927,"")</f>
        <v/>
      </c>
      <c r="P923" s="125" t="str">
        <f>IF('2. Enter scores'!O927&lt;&gt;"",'2. Enter scores'!$B927-'2. Enter scores'!O927,"")</f>
        <v/>
      </c>
      <c r="Q923" s="125" t="str">
        <f>IF('2. Enter scores'!P927&lt;&gt;"",'2. Enter scores'!$B927-'2. Enter scores'!P927,"")</f>
        <v/>
      </c>
      <c r="R923" s="125" t="str">
        <f>IF('2. Enter scores'!Q927&lt;&gt;"",'2. Enter scores'!$B927-'2. Enter scores'!Q927,"")</f>
        <v/>
      </c>
      <c r="S923" s="125" t="str">
        <f>IF('2. Enter scores'!R927&lt;&gt;"",'2. Enter scores'!$B927-'2. Enter scores'!R927,"")</f>
        <v/>
      </c>
      <c r="T923" s="125" t="str">
        <f>IF('2. Enter scores'!S927&lt;&gt;"",'2. Enter scores'!$B927-'2. Enter scores'!S927,"")</f>
        <v/>
      </c>
      <c r="U923" s="125" t="str">
        <f>IF('2. Enter scores'!T927&lt;&gt;"",'2. Enter scores'!$B927-'2. Enter scores'!T927,"")</f>
        <v/>
      </c>
      <c r="V923" s="125" t="str">
        <f>IF('2. Enter scores'!U927&lt;&gt;"",'2. Enter scores'!$B927-'2. Enter scores'!U927,"")</f>
        <v/>
      </c>
      <c r="W923" s="125" t="str">
        <f>IF('2. Enter scores'!V927&lt;&gt;"",'2. Enter scores'!$B927-'2. Enter scores'!V927,"")</f>
        <v/>
      </c>
      <c r="X923" s="125" t="str">
        <f>IF('2. Enter scores'!W927&lt;&gt;"",'2. Enter scores'!$B927-'2. Enter scores'!W927,"")</f>
        <v/>
      </c>
      <c r="Y923" s="125" t="str">
        <f>IF('2. Enter scores'!X927&lt;&gt;"",'2. Enter scores'!$B927-'2. Enter scores'!X927,"")</f>
        <v/>
      </c>
      <c r="Z923" s="125" t="str">
        <f>IF('2. Enter scores'!Y927&lt;&gt;"",'2. Enter scores'!$B927-'2. Enter scores'!Y927,"")</f>
        <v/>
      </c>
      <c r="AA923" s="125" t="str">
        <f>IF('2. Enter scores'!Z927&lt;&gt;"",'2. Enter scores'!$B927-'2. Enter scores'!Z927,"")</f>
        <v/>
      </c>
      <c r="AB923" s="125" t="str">
        <f>IF('2. Enter scores'!AA927&lt;&gt;"",'2. Enter scores'!$B927-'2. Enter scores'!AA927,"")</f>
        <v/>
      </c>
      <c r="AC923" s="125" t="str">
        <f>IF('2. Enter scores'!AB927&lt;&gt;"",'2. Enter scores'!$B927-'2. Enter scores'!AB927,"")</f>
        <v/>
      </c>
      <c r="AD923" s="125" t="str">
        <f>IF('2. Enter scores'!AC927&lt;&gt;"",'2. Enter scores'!$B927-'2. Enter scores'!AC927,"")</f>
        <v/>
      </c>
      <c r="AE923" s="125" t="str">
        <f>IF('2. Enter scores'!AD927&lt;&gt;"",'2. Enter scores'!$B927-'2. Enter scores'!AD927,"")</f>
        <v/>
      </c>
      <c r="AF923" s="125" t="str">
        <f>IF('2. Enter scores'!AE927&lt;&gt;"",'2. Enter scores'!$B927-'2. Enter scores'!AE927,"")</f>
        <v/>
      </c>
      <c r="AG923" s="125" t="str">
        <f>IF('2. Enter scores'!AF927&lt;&gt;"",'2. Enter scores'!$B927-'2. Enter scores'!AF927,"")</f>
        <v/>
      </c>
      <c r="AH923" s="125" t="str">
        <f>IF('2. Enter scores'!AG927&lt;&gt;"",'2. Enter scores'!$B927-'2. Enter scores'!AG927,"")</f>
        <v/>
      </c>
      <c r="AI923" s="125" t="str">
        <f>IF('2. Enter scores'!AH927&lt;&gt;"",'2. Enter scores'!$B927-'2. Enter scores'!AH927,"")</f>
        <v/>
      </c>
      <c r="AJ923" s="125" t="str">
        <f>IF('2. Enter scores'!AI927&lt;&gt;"",'2. Enter scores'!$B927-'2. Enter scores'!AI927,"")</f>
        <v/>
      </c>
      <c r="AK923" s="125" t="str">
        <f>IF('2. Enter scores'!AJ927&lt;&gt;"",'2. Enter scores'!$B927-'2. Enter scores'!AJ927,"")</f>
        <v/>
      </c>
      <c r="AL923" s="125" t="str">
        <f>IF('2. Enter scores'!AK927&lt;&gt;"",'2. Enter scores'!$B927-'2. Enter scores'!AK927,"")</f>
        <v/>
      </c>
      <c r="AM923" s="125" t="str">
        <f>IF('2. Enter scores'!AL927&lt;&gt;"",'2. Enter scores'!$B927-'2. Enter scores'!AL927,"")</f>
        <v/>
      </c>
      <c r="AN923" s="125" t="str">
        <f>IF('2. Enter scores'!AM927&lt;&gt;"",'2. Enter scores'!$B927-'2. Enter scores'!AM927,"")</f>
        <v/>
      </c>
      <c r="AO923" s="125" t="str">
        <f>IF('2. Enter scores'!AN927&lt;&gt;"",'2. Enter scores'!$B927-'2. Enter scores'!AN927,"")</f>
        <v/>
      </c>
      <c r="AP923" s="125" t="str">
        <f>IF('2. Enter scores'!AO927&lt;&gt;"",'2. Enter scores'!$B927-'2. Enter scores'!AO927,"")</f>
        <v/>
      </c>
      <c r="AQ923" s="125" t="str">
        <f>IF('2. Enter scores'!AP927&lt;&gt;"",'2. Enter scores'!$B927-'2. Enter scores'!AP927,"")</f>
        <v/>
      </c>
      <c r="AR923" s="125" t="str">
        <f>IF('2. Enter scores'!AQ927&lt;&gt;"",'2. Enter scores'!$B927-'2. Enter scores'!AQ927,"")</f>
        <v/>
      </c>
      <c r="AS923" s="125" t="str">
        <f>IF('2. Enter scores'!AR927&lt;&gt;"",'2. Enter scores'!$B927-'2. Enter scores'!AR927,"")</f>
        <v/>
      </c>
      <c r="AT923" s="125" t="str">
        <f>IF('2. Enter scores'!AS927&lt;&gt;"",'2. Enter scores'!$B927-'2. Enter scores'!AS927,"")</f>
        <v/>
      </c>
      <c r="AU923" s="125" t="str">
        <f>IF('2. Enter scores'!AT927&lt;&gt;"",'2. Enter scores'!$B927-'2. Enter scores'!AT927,"")</f>
        <v/>
      </c>
      <c r="AV923" s="125" t="str">
        <f>IF('2. Enter scores'!AU927&lt;&gt;"",'2. Enter scores'!$B927-'2. Enter scores'!AU927,"")</f>
        <v/>
      </c>
      <c r="AW923" s="125" t="str">
        <f>IF('2. Enter scores'!AV927&lt;&gt;"",'2. Enter scores'!$B927-'2. Enter scores'!AV927,"")</f>
        <v/>
      </c>
      <c r="AX923" s="125" t="str">
        <f>IF('2. Enter scores'!AW927&lt;&gt;"",'2. Enter scores'!$B927-'2. Enter scores'!AW927,"")</f>
        <v/>
      </c>
      <c r="AY923" s="125" t="str">
        <f>IF('2. Enter scores'!AX927&lt;&gt;"",'2. Enter scores'!$B927-'2. Enter scores'!AX927,"")</f>
        <v/>
      </c>
      <c r="AZ923" s="125" t="str">
        <f>IF('2. Enter scores'!AY927&lt;&gt;"",'2. Enter scores'!$B927-'2. Enter scores'!AY927,"")</f>
        <v/>
      </c>
      <c r="BA923" s="125" t="str">
        <f>IF('2. Enter scores'!AZ927&lt;&gt;"",'2. Enter scores'!$B927-'2. Enter scores'!AZ927,"")</f>
        <v/>
      </c>
      <c r="BB923" s="125" t="str">
        <f>IF('2. Enter scores'!BA927&lt;&gt;"",'2. Enter scores'!$B927-'2. Enter scores'!BA927,"")</f>
        <v/>
      </c>
      <c r="BC923" s="125" t="str">
        <f>IF('2. Enter scores'!BB927&lt;&gt;"",'2. Enter scores'!$B927-'2. Enter scores'!BB927,"")</f>
        <v/>
      </c>
      <c r="BD923" s="125" t="str">
        <f>IF('2. Enter scores'!BC927&lt;&gt;"",'2. Enter scores'!$B927-'2. Enter scores'!BC927,"")</f>
        <v/>
      </c>
      <c r="BE923" s="125" t="str">
        <f>IF('2. Enter scores'!BD927&lt;&gt;"",'2. Enter scores'!$B927-'2. Enter scores'!BD927,"")</f>
        <v/>
      </c>
      <c r="BF923" s="125" t="str">
        <f>IF('2. Enter scores'!BE927&lt;&gt;"",'2. Enter scores'!$B927-'2. Enter scores'!BE927,"")</f>
        <v/>
      </c>
      <c r="BG923" s="125" t="str">
        <f>IF('2. Enter scores'!BF927&lt;&gt;"",'2. Enter scores'!$B927-'2. Enter scores'!BF927,"")</f>
        <v/>
      </c>
      <c r="BH923" s="125" t="str">
        <f>IF('2. Enter scores'!BG927&lt;&gt;"",'2. Enter scores'!$B927-'2. Enter scores'!BG927,"")</f>
        <v/>
      </c>
      <c r="BI923" s="125" t="str">
        <f>IF('2. Enter scores'!BH927&lt;&gt;"",'2. Enter scores'!$B927-'2. Enter scores'!BH927,"")</f>
        <v/>
      </c>
      <c r="BJ923" s="125" t="str">
        <f>IF('2. Enter scores'!BI927&lt;&gt;"",'2. Enter scores'!$B927-'2. Enter scores'!BI927,"")</f>
        <v/>
      </c>
      <c r="BK923" s="125" t="str">
        <f>IF('2. Enter scores'!BJ927&lt;&gt;"",'2. Enter scores'!$B927-'2. Enter scores'!BJ927,"")</f>
        <v/>
      </c>
      <c r="BL923" s="125" t="str">
        <f>IF('2. Enter scores'!BK927&lt;&gt;"",'2. Enter scores'!$B927-'2. Enter scores'!BK927,"")</f>
        <v/>
      </c>
      <c r="BM923" s="125" t="str">
        <f>IF('2. Enter scores'!BL927&lt;&gt;"",'2. Enter scores'!$B927-'2. Enter scores'!BL927,"")</f>
        <v/>
      </c>
      <c r="BN923" s="125" t="str">
        <f>IF('2. Enter scores'!BM927&lt;&gt;"",'2. Enter scores'!$B927-'2. Enter scores'!BM927,"")</f>
        <v/>
      </c>
      <c r="BO923" s="125" t="str">
        <f>IF('2. Enter scores'!BN927&lt;&gt;"",'2. Enter scores'!$B927-'2. Enter scores'!BN927,"")</f>
        <v/>
      </c>
      <c r="BP923" s="108">
        <v>1000</v>
      </c>
    </row>
    <row r="924" spans="2:68" x14ac:dyDescent="0.35">
      <c r="B924" s="125" t="str">
        <f>IF('2. Enter scores'!A928&lt;&gt;"",'2. Enter scores'!A928,"")</f>
        <v/>
      </c>
      <c r="H924" s="125" t="str">
        <f>IF('2. Enter scores'!G928&lt;&gt;"",'2. Enter scores'!$B928-'2. Enter scores'!G928,"")</f>
        <v/>
      </c>
      <c r="I924" s="125" t="str">
        <f>IF('2. Enter scores'!H928&lt;&gt;"",'2. Enter scores'!$B928-'2. Enter scores'!H928,"")</f>
        <v/>
      </c>
      <c r="J924" s="125" t="str">
        <f>IF('2. Enter scores'!I928&lt;&gt;"",'2. Enter scores'!$B928-'2. Enter scores'!I928,"")</f>
        <v/>
      </c>
      <c r="K924" s="125" t="str">
        <f>IF('2. Enter scores'!J928&lt;&gt;"",'2. Enter scores'!$B928-'2. Enter scores'!J928,"")</f>
        <v/>
      </c>
      <c r="L924" s="125" t="str">
        <f>IF('2. Enter scores'!K928&lt;&gt;"",'2. Enter scores'!$B928-'2. Enter scores'!K928,"")</f>
        <v/>
      </c>
      <c r="M924" s="125" t="str">
        <f>IF('2. Enter scores'!L928&lt;&gt;"",'2. Enter scores'!$B928-'2. Enter scores'!L928,"")</f>
        <v/>
      </c>
      <c r="N924" s="125" t="str">
        <f>IF('2. Enter scores'!M928&lt;&gt;"",'2. Enter scores'!$B928-'2. Enter scores'!M928,"")</f>
        <v/>
      </c>
      <c r="O924" s="125" t="str">
        <f>IF('2. Enter scores'!N928&lt;&gt;"",'2. Enter scores'!$B928-'2. Enter scores'!N928,"")</f>
        <v/>
      </c>
      <c r="P924" s="125" t="str">
        <f>IF('2. Enter scores'!O928&lt;&gt;"",'2. Enter scores'!$B928-'2. Enter scores'!O928,"")</f>
        <v/>
      </c>
      <c r="Q924" s="125" t="str">
        <f>IF('2. Enter scores'!P928&lt;&gt;"",'2. Enter scores'!$B928-'2. Enter scores'!P928,"")</f>
        <v/>
      </c>
      <c r="R924" s="125" t="str">
        <f>IF('2. Enter scores'!Q928&lt;&gt;"",'2. Enter scores'!$B928-'2. Enter scores'!Q928,"")</f>
        <v/>
      </c>
      <c r="S924" s="125" t="str">
        <f>IF('2. Enter scores'!R928&lt;&gt;"",'2. Enter scores'!$B928-'2. Enter scores'!R928,"")</f>
        <v/>
      </c>
      <c r="T924" s="125" t="str">
        <f>IF('2. Enter scores'!S928&lt;&gt;"",'2. Enter scores'!$B928-'2. Enter scores'!S928,"")</f>
        <v/>
      </c>
      <c r="U924" s="125" t="str">
        <f>IF('2. Enter scores'!T928&lt;&gt;"",'2. Enter scores'!$B928-'2. Enter scores'!T928,"")</f>
        <v/>
      </c>
      <c r="V924" s="125" t="str">
        <f>IF('2. Enter scores'!U928&lt;&gt;"",'2. Enter scores'!$B928-'2. Enter scores'!U928,"")</f>
        <v/>
      </c>
      <c r="W924" s="125" t="str">
        <f>IF('2. Enter scores'!V928&lt;&gt;"",'2. Enter scores'!$B928-'2. Enter scores'!V928,"")</f>
        <v/>
      </c>
      <c r="X924" s="125" t="str">
        <f>IF('2. Enter scores'!W928&lt;&gt;"",'2. Enter scores'!$B928-'2. Enter scores'!W928,"")</f>
        <v/>
      </c>
      <c r="Y924" s="125" t="str">
        <f>IF('2. Enter scores'!X928&lt;&gt;"",'2. Enter scores'!$B928-'2. Enter scores'!X928,"")</f>
        <v/>
      </c>
      <c r="Z924" s="125" t="str">
        <f>IF('2. Enter scores'!Y928&lt;&gt;"",'2. Enter scores'!$B928-'2. Enter scores'!Y928,"")</f>
        <v/>
      </c>
      <c r="AA924" s="125" t="str">
        <f>IF('2. Enter scores'!Z928&lt;&gt;"",'2. Enter scores'!$B928-'2. Enter scores'!Z928,"")</f>
        <v/>
      </c>
      <c r="AB924" s="125" t="str">
        <f>IF('2. Enter scores'!AA928&lt;&gt;"",'2. Enter scores'!$B928-'2. Enter scores'!AA928,"")</f>
        <v/>
      </c>
      <c r="AC924" s="125" t="str">
        <f>IF('2. Enter scores'!AB928&lt;&gt;"",'2. Enter scores'!$B928-'2. Enter scores'!AB928,"")</f>
        <v/>
      </c>
      <c r="AD924" s="125" t="str">
        <f>IF('2. Enter scores'!AC928&lt;&gt;"",'2. Enter scores'!$B928-'2. Enter scores'!AC928,"")</f>
        <v/>
      </c>
      <c r="AE924" s="125" t="str">
        <f>IF('2. Enter scores'!AD928&lt;&gt;"",'2. Enter scores'!$B928-'2. Enter scores'!AD928,"")</f>
        <v/>
      </c>
      <c r="AF924" s="125" t="str">
        <f>IF('2. Enter scores'!AE928&lt;&gt;"",'2. Enter scores'!$B928-'2. Enter scores'!AE928,"")</f>
        <v/>
      </c>
      <c r="AG924" s="125" t="str">
        <f>IF('2. Enter scores'!AF928&lt;&gt;"",'2. Enter scores'!$B928-'2. Enter scores'!AF928,"")</f>
        <v/>
      </c>
      <c r="AH924" s="125" t="str">
        <f>IF('2. Enter scores'!AG928&lt;&gt;"",'2. Enter scores'!$B928-'2. Enter scores'!AG928,"")</f>
        <v/>
      </c>
      <c r="AI924" s="125" t="str">
        <f>IF('2. Enter scores'!AH928&lt;&gt;"",'2. Enter scores'!$B928-'2. Enter scores'!AH928,"")</f>
        <v/>
      </c>
      <c r="AJ924" s="125" t="str">
        <f>IF('2. Enter scores'!AI928&lt;&gt;"",'2. Enter scores'!$B928-'2. Enter scores'!AI928,"")</f>
        <v/>
      </c>
      <c r="AK924" s="125" t="str">
        <f>IF('2. Enter scores'!AJ928&lt;&gt;"",'2. Enter scores'!$B928-'2. Enter scores'!AJ928,"")</f>
        <v/>
      </c>
      <c r="AL924" s="125" t="str">
        <f>IF('2. Enter scores'!AK928&lt;&gt;"",'2. Enter scores'!$B928-'2. Enter scores'!AK928,"")</f>
        <v/>
      </c>
      <c r="AM924" s="125" t="str">
        <f>IF('2. Enter scores'!AL928&lt;&gt;"",'2. Enter scores'!$B928-'2. Enter scores'!AL928,"")</f>
        <v/>
      </c>
      <c r="AN924" s="125" t="str">
        <f>IF('2. Enter scores'!AM928&lt;&gt;"",'2. Enter scores'!$B928-'2. Enter scores'!AM928,"")</f>
        <v/>
      </c>
      <c r="AO924" s="125" t="str">
        <f>IF('2. Enter scores'!AN928&lt;&gt;"",'2. Enter scores'!$B928-'2. Enter scores'!AN928,"")</f>
        <v/>
      </c>
      <c r="AP924" s="125" t="str">
        <f>IF('2. Enter scores'!AO928&lt;&gt;"",'2. Enter scores'!$B928-'2. Enter scores'!AO928,"")</f>
        <v/>
      </c>
      <c r="AQ924" s="125" t="str">
        <f>IF('2. Enter scores'!AP928&lt;&gt;"",'2. Enter scores'!$B928-'2. Enter scores'!AP928,"")</f>
        <v/>
      </c>
      <c r="AR924" s="125" t="str">
        <f>IF('2. Enter scores'!AQ928&lt;&gt;"",'2. Enter scores'!$B928-'2. Enter scores'!AQ928,"")</f>
        <v/>
      </c>
      <c r="AS924" s="125" t="str">
        <f>IF('2. Enter scores'!AR928&lt;&gt;"",'2. Enter scores'!$B928-'2. Enter scores'!AR928,"")</f>
        <v/>
      </c>
      <c r="AT924" s="125" t="str">
        <f>IF('2. Enter scores'!AS928&lt;&gt;"",'2. Enter scores'!$B928-'2. Enter scores'!AS928,"")</f>
        <v/>
      </c>
      <c r="AU924" s="125" t="str">
        <f>IF('2. Enter scores'!AT928&lt;&gt;"",'2. Enter scores'!$B928-'2. Enter scores'!AT928,"")</f>
        <v/>
      </c>
      <c r="AV924" s="125" t="str">
        <f>IF('2. Enter scores'!AU928&lt;&gt;"",'2. Enter scores'!$B928-'2. Enter scores'!AU928,"")</f>
        <v/>
      </c>
      <c r="AW924" s="125" t="str">
        <f>IF('2. Enter scores'!AV928&lt;&gt;"",'2. Enter scores'!$B928-'2. Enter scores'!AV928,"")</f>
        <v/>
      </c>
      <c r="AX924" s="125" t="str">
        <f>IF('2. Enter scores'!AW928&lt;&gt;"",'2. Enter scores'!$B928-'2. Enter scores'!AW928,"")</f>
        <v/>
      </c>
      <c r="AY924" s="125" t="str">
        <f>IF('2. Enter scores'!AX928&lt;&gt;"",'2. Enter scores'!$B928-'2. Enter scores'!AX928,"")</f>
        <v/>
      </c>
      <c r="AZ924" s="125" t="str">
        <f>IF('2. Enter scores'!AY928&lt;&gt;"",'2. Enter scores'!$B928-'2. Enter scores'!AY928,"")</f>
        <v/>
      </c>
      <c r="BA924" s="125" t="str">
        <f>IF('2. Enter scores'!AZ928&lt;&gt;"",'2. Enter scores'!$B928-'2. Enter scores'!AZ928,"")</f>
        <v/>
      </c>
      <c r="BB924" s="125" t="str">
        <f>IF('2. Enter scores'!BA928&lt;&gt;"",'2. Enter scores'!$B928-'2. Enter scores'!BA928,"")</f>
        <v/>
      </c>
      <c r="BC924" s="125" t="str">
        <f>IF('2. Enter scores'!BB928&lt;&gt;"",'2. Enter scores'!$B928-'2. Enter scores'!BB928,"")</f>
        <v/>
      </c>
      <c r="BD924" s="125" t="str">
        <f>IF('2. Enter scores'!BC928&lt;&gt;"",'2. Enter scores'!$B928-'2. Enter scores'!BC928,"")</f>
        <v/>
      </c>
      <c r="BE924" s="125" t="str">
        <f>IF('2. Enter scores'!BD928&lt;&gt;"",'2. Enter scores'!$B928-'2. Enter scores'!BD928,"")</f>
        <v/>
      </c>
      <c r="BF924" s="125" t="str">
        <f>IF('2. Enter scores'!BE928&lt;&gt;"",'2. Enter scores'!$B928-'2. Enter scores'!BE928,"")</f>
        <v/>
      </c>
      <c r="BG924" s="125" t="str">
        <f>IF('2. Enter scores'!BF928&lt;&gt;"",'2. Enter scores'!$B928-'2. Enter scores'!BF928,"")</f>
        <v/>
      </c>
      <c r="BH924" s="125" t="str">
        <f>IF('2. Enter scores'!BG928&lt;&gt;"",'2. Enter scores'!$B928-'2. Enter scores'!BG928,"")</f>
        <v/>
      </c>
      <c r="BI924" s="125" t="str">
        <f>IF('2. Enter scores'!BH928&lt;&gt;"",'2. Enter scores'!$B928-'2. Enter scores'!BH928,"")</f>
        <v/>
      </c>
      <c r="BJ924" s="125" t="str">
        <f>IF('2. Enter scores'!BI928&lt;&gt;"",'2. Enter scores'!$B928-'2. Enter scores'!BI928,"")</f>
        <v/>
      </c>
      <c r="BK924" s="125" t="str">
        <f>IF('2. Enter scores'!BJ928&lt;&gt;"",'2. Enter scores'!$B928-'2. Enter scores'!BJ928,"")</f>
        <v/>
      </c>
      <c r="BL924" s="125" t="str">
        <f>IF('2. Enter scores'!BK928&lt;&gt;"",'2. Enter scores'!$B928-'2. Enter scores'!BK928,"")</f>
        <v/>
      </c>
      <c r="BM924" s="125" t="str">
        <f>IF('2. Enter scores'!BL928&lt;&gt;"",'2. Enter scores'!$B928-'2. Enter scores'!BL928,"")</f>
        <v/>
      </c>
      <c r="BN924" s="125" t="str">
        <f>IF('2. Enter scores'!BM928&lt;&gt;"",'2. Enter scores'!$B928-'2. Enter scores'!BM928,"")</f>
        <v/>
      </c>
      <c r="BO924" s="125" t="str">
        <f>IF('2. Enter scores'!BN928&lt;&gt;"",'2. Enter scores'!$B928-'2. Enter scores'!BN928,"")</f>
        <v/>
      </c>
      <c r="BP924" s="108">
        <v>1000</v>
      </c>
    </row>
    <row r="925" spans="2:68" x14ac:dyDescent="0.35">
      <c r="B925" s="125" t="str">
        <f>IF('2. Enter scores'!A929&lt;&gt;"",'2. Enter scores'!A929,"")</f>
        <v/>
      </c>
      <c r="H925" s="125" t="str">
        <f>IF('2. Enter scores'!G929&lt;&gt;"",'2. Enter scores'!$B929-'2. Enter scores'!G929,"")</f>
        <v/>
      </c>
      <c r="I925" s="125" t="str">
        <f>IF('2. Enter scores'!H929&lt;&gt;"",'2. Enter scores'!$B929-'2. Enter scores'!H929,"")</f>
        <v/>
      </c>
      <c r="J925" s="125" t="str">
        <f>IF('2. Enter scores'!I929&lt;&gt;"",'2. Enter scores'!$B929-'2. Enter scores'!I929,"")</f>
        <v/>
      </c>
      <c r="K925" s="125" t="str">
        <f>IF('2. Enter scores'!J929&lt;&gt;"",'2. Enter scores'!$B929-'2. Enter scores'!J929,"")</f>
        <v/>
      </c>
      <c r="L925" s="125" t="str">
        <f>IF('2. Enter scores'!K929&lt;&gt;"",'2. Enter scores'!$B929-'2. Enter scores'!K929,"")</f>
        <v/>
      </c>
      <c r="M925" s="125" t="str">
        <f>IF('2. Enter scores'!L929&lt;&gt;"",'2. Enter scores'!$B929-'2. Enter scores'!L929,"")</f>
        <v/>
      </c>
      <c r="N925" s="125" t="str">
        <f>IF('2. Enter scores'!M929&lt;&gt;"",'2. Enter scores'!$B929-'2. Enter scores'!M929,"")</f>
        <v/>
      </c>
      <c r="O925" s="125" t="str">
        <f>IF('2. Enter scores'!N929&lt;&gt;"",'2. Enter scores'!$B929-'2. Enter scores'!N929,"")</f>
        <v/>
      </c>
      <c r="P925" s="125" t="str">
        <f>IF('2. Enter scores'!O929&lt;&gt;"",'2. Enter scores'!$B929-'2. Enter scores'!O929,"")</f>
        <v/>
      </c>
      <c r="Q925" s="125" t="str">
        <f>IF('2. Enter scores'!P929&lt;&gt;"",'2. Enter scores'!$B929-'2. Enter scores'!P929,"")</f>
        <v/>
      </c>
      <c r="R925" s="125" t="str">
        <f>IF('2. Enter scores'!Q929&lt;&gt;"",'2. Enter scores'!$B929-'2. Enter scores'!Q929,"")</f>
        <v/>
      </c>
      <c r="S925" s="125" t="str">
        <f>IF('2. Enter scores'!R929&lt;&gt;"",'2. Enter scores'!$B929-'2. Enter scores'!R929,"")</f>
        <v/>
      </c>
      <c r="T925" s="125" t="str">
        <f>IF('2. Enter scores'!S929&lt;&gt;"",'2. Enter scores'!$B929-'2. Enter scores'!S929,"")</f>
        <v/>
      </c>
      <c r="U925" s="125" t="str">
        <f>IF('2. Enter scores'!T929&lt;&gt;"",'2. Enter scores'!$B929-'2. Enter scores'!T929,"")</f>
        <v/>
      </c>
      <c r="V925" s="125" t="str">
        <f>IF('2. Enter scores'!U929&lt;&gt;"",'2. Enter scores'!$B929-'2. Enter scores'!U929,"")</f>
        <v/>
      </c>
      <c r="W925" s="125" t="str">
        <f>IF('2. Enter scores'!V929&lt;&gt;"",'2. Enter scores'!$B929-'2. Enter scores'!V929,"")</f>
        <v/>
      </c>
      <c r="X925" s="125" t="str">
        <f>IF('2. Enter scores'!W929&lt;&gt;"",'2. Enter scores'!$B929-'2. Enter scores'!W929,"")</f>
        <v/>
      </c>
      <c r="Y925" s="125" t="str">
        <f>IF('2. Enter scores'!X929&lt;&gt;"",'2. Enter scores'!$B929-'2. Enter scores'!X929,"")</f>
        <v/>
      </c>
      <c r="Z925" s="125" t="str">
        <f>IF('2. Enter scores'!Y929&lt;&gt;"",'2. Enter scores'!$B929-'2. Enter scores'!Y929,"")</f>
        <v/>
      </c>
      <c r="AA925" s="125" t="str">
        <f>IF('2. Enter scores'!Z929&lt;&gt;"",'2. Enter scores'!$B929-'2. Enter scores'!Z929,"")</f>
        <v/>
      </c>
      <c r="AB925" s="125" t="str">
        <f>IF('2. Enter scores'!AA929&lt;&gt;"",'2. Enter scores'!$B929-'2. Enter scores'!AA929,"")</f>
        <v/>
      </c>
      <c r="AC925" s="125" t="str">
        <f>IF('2. Enter scores'!AB929&lt;&gt;"",'2. Enter scores'!$B929-'2. Enter scores'!AB929,"")</f>
        <v/>
      </c>
      <c r="AD925" s="125" t="str">
        <f>IF('2. Enter scores'!AC929&lt;&gt;"",'2. Enter scores'!$B929-'2. Enter scores'!AC929,"")</f>
        <v/>
      </c>
      <c r="AE925" s="125" t="str">
        <f>IF('2. Enter scores'!AD929&lt;&gt;"",'2. Enter scores'!$B929-'2. Enter scores'!AD929,"")</f>
        <v/>
      </c>
      <c r="AF925" s="125" t="str">
        <f>IF('2. Enter scores'!AE929&lt;&gt;"",'2. Enter scores'!$B929-'2. Enter scores'!AE929,"")</f>
        <v/>
      </c>
      <c r="AG925" s="125" t="str">
        <f>IF('2. Enter scores'!AF929&lt;&gt;"",'2. Enter scores'!$B929-'2. Enter scores'!AF929,"")</f>
        <v/>
      </c>
      <c r="AH925" s="125" t="str">
        <f>IF('2. Enter scores'!AG929&lt;&gt;"",'2. Enter scores'!$B929-'2. Enter scores'!AG929,"")</f>
        <v/>
      </c>
      <c r="AI925" s="125" t="str">
        <f>IF('2. Enter scores'!AH929&lt;&gt;"",'2. Enter scores'!$B929-'2. Enter scores'!AH929,"")</f>
        <v/>
      </c>
      <c r="AJ925" s="125" t="str">
        <f>IF('2. Enter scores'!AI929&lt;&gt;"",'2. Enter scores'!$B929-'2. Enter scores'!AI929,"")</f>
        <v/>
      </c>
      <c r="AK925" s="125" t="str">
        <f>IF('2. Enter scores'!AJ929&lt;&gt;"",'2. Enter scores'!$B929-'2. Enter scores'!AJ929,"")</f>
        <v/>
      </c>
      <c r="AL925" s="125" t="str">
        <f>IF('2. Enter scores'!AK929&lt;&gt;"",'2. Enter scores'!$B929-'2. Enter scores'!AK929,"")</f>
        <v/>
      </c>
      <c r="AM925" s="125" t="str">
        <f>IF('2. Enter scores'!AL929&lt;&gt;"",'2. Enter scores'!$B929-'2. Enter scores'!AL929,"")</f>
        <v/>
      </c>
      <c r="AN925" s="125" t="str">
        <f>IF('2. Enter scores'!AM929&lt;&gt;"",'2. Enter scores'!$B929-'2. Enter scores'!AM929,"")</f>
        <v/>
      </c>
      <c r="AO925" s="125" t="str">
        <f>IF('2. Enter scores'!AN929&lt;&gt;"",'2. Enter scores'!$B929-'2. Enter scores'!AN929,"")</f>
        <v/>
      </c>
      <c r="AP925" s="125" t="str">
        <f>IF('2. Enter scores'!AO929&lt;&gt;"",'2. Enter scores'!$B929-'2. Enter scores'!AO929,"")</f>
        <v/>
      </c>
      <c r="AQ925" s="125" t="str">
        <f>IF('2. Enter scores'!AP929&lt;&gt;"",'2. Enter scores'!$B929-'2. Enter scores'!AP929,"")</f>
        <v/>
      </c>
      <c r="AR925" s="125" t="str">
        <f>IF('2. Enter scores'!AQ929&lt;&gt;"",'2. Enter scores'!$B929-'2. Enter scores'!AQ929,"")</f>
        <v/>
      </c>
      <c r="AS925" s="125" t="str">
        <f>IF('2. Enter scores'!AR929&lt;&gt;"",'2. Enter scores'!$B929-'2. Enter scores'!AR929,"")</f>
        <v/>
      </c>
      <c r="AT925" s="125" t="str">
        <f>IF('2. Enter scores'!AS929&lt;&gt;"",'2. Enter scores'!$B929-'2. Enter scores'!AS929,"")</f>
        <v/>
      </c>
      <c r="AU925" s="125" t="str">
        <f>IF('2. Enter scores'!AT929&lt;&gt;"",'2. Enter scores'!$B929-'2. Enter scores'!AT929,"")</f>
        <v/>
      </c>
      <c r="AV925" s="125" t="str">
        <f>IF('2. Enter scores'!AU929&lt;&gt;"",'2. Enter scores'!$B929-'2. Enter scores'!AU929,"")</f>
        <v/>
      </c>
      <c r="AW925" s="125" t="str">
        <f>IF('2. Enter scores'!AV929&lt;&gt;"",'2. Enter scores'!$B929-'2. Enter scores'!AV929,"")</f>
        <v/>
      </c>
      <c r="AX925" s="125" t="str">
        <f>IF('2. Enter scores'!AW929&lt;&gt;"",'2. Enter scores'!$B929-'2. Enter scores'!AW929,"")</f>
        <v/>
      </c>
      <c r="AY925" s="125" t="str">
        <f>IF('2. Enter scores'!AX929&lt;&gt;"",'2. Enter scores'!$B929-'2. Enter scores'!AX929,"")</f>
        <v/>
      </c>
      <c r="AZ925" s="125" t="str">
        <f>IF('2. Enter scores'!AY929&lt;&gt;"",'2. Enter scores'!$B929-'2. Enter scores'!AY929,"")</f>
        <v/>
      </c>
      <c r="BA925" s="125" t="str">
        <f>IF('2. Enter scores'!AZ929&lt;&gt;"",'2. Enter scores'!$B929-'2. Enter scores'!AZ929,"")</f>
        <v/>
      </c>
      <c r="BB925" s="125" t="str">
        <f>IF('2. Enter scores'!BA929&lt;&gt;"",'2. Enter scores'!$B929-'2. Enter scores'!BA929,"")</f>
        <v/>
      </c>
      <c r="BC925" s="125" t="str">
        <f>IF('2. Enter scores'!BB929&lt;&gt;"",'2. Enter scores'!$B929-'2. Enter scores'!BB929,"")</f>
        <v/>
      </c>
      <c r="BD925" s="125" t="str">
        <f>IF('2. Enter scores'!BC929&lt;&gt;"",'2. Enter scores'!$B929-'2. Enter scores'!BC929,"")</f>
        <v/>
      </c>
      <c r="BE925" s="125" t="str">
        <f>IF('2. Enter scores'!BD929&lt;&gt;"",'2. Enter scores'!$B929-'2. Enter scores'!BD929,"")</f>
        <v/>
      </c>
      <c r="BF925" s="125" t="str">
        <f>IF('2. Enter scores'!BE929&lt;&gt;"",'2. Enter scores'!$B929-'2. Enter scores'!BE929,"")</f>
        <v/>
      </c>
      <c r="BG925" s="125" t="str">
        <f>IF('2. Enter scores'!BF929&lt;&gt;"",'2. Enter scores'!$B929-'2. Enter scores'!BF929,"")</f>
        <v/>
      </c>
      <c r="BH925" s="125" t="str">
        <f>IF('2. Enter scores'!BG929&lt;&gt;"",'2. Enter scores'!$B929-'2. Enter scores'!BG929,"")</f>
        <v/>
      </c>
      <c r="BI925" s="125" t="str">
        <f>IF('2. Enter scores'!BH929&lt;&gt;"",'2. Enter scores'!$B929-'2. Enter scores'!BH929,"")</f>
        <v/>
      </c>
      <c r="BJ925" s="125" t="str">
        <f>IF('2. Enter scores'!BI929&lt;&gt;"",'2. Enter scores'!$B929-'2. Enter scores'!BI929,"")</f>
        <v/>
      </c>
      <c r="BK925" s="125" t="str">
        <f>IF('2. Enter scores'!BJ929&lt;&gt;"",'2. Enter scores'!$B929-'2. Enter scores'!BJ929,"")</f>
        <v/>
      </c>
      <c r="BL925" s="125" t="str">
        <f>IF('2. Enter scores'!BK929&lt;&gt;"",'2. Enter scores'!$B929-'2. Enter scores'!BK929,"")</f>
        <v/>
      </c>
      <c r="BM925" s="125" t="str">
        <f>IF('2. Enter scores'!BL929&lt;&gt;"",'2. Enter scores'!$B929-'2. Enter scores'!BL929,"")</f>
        <v/>
      </c>
      <c r="BN925" s="125" t="str">
        <f>IF('2. Enter scores'!BM929&lt;&gt;"",'2. Enter scores'!$B929-'2. Enter scores'!BM929,"")</f>
        <v/>
      </c>
      <c r="BO925" s="125" t="str">
        <f>IF('2. Enter scores'!BN929&lt;&gt;"",'2. Enter scores'!$B929-'2. Enter scores'!BN929,"")</f>
        <v/>
      </c>
      <c r="BP925" s="108">
        <v>1000</v>
      </c>
    </row>
    <row r="926" spans="2:68" x14ac:dyDescent="0.35">
      <c r="B926" s="125" t="str">
        <f>IF('2. Enter scores'!A930&lt;&gt;"",'2. Enter scores'!A930,"")</f>
        <v/>
      </c>
      <c r="H926" s="125" t="str">
        <f>IF('2. Enter scores'!G930&lt;&gt;"",'2. Enter scores'!$B930-'2. Enter scores'!G930,"")</f>
        <v/>
      </c>
      <c r="I926" s="125" t="str">
        <f>IF('2. Enter scores'!H930&lt;&gt;"",'2. Enter scores'!$B930-'2. Enter scores'!H930,"")</f>
        <v/>
      </c>
      <c r="J926" s="125" t="str">
        <f>IF('2. Enter scores'!I930&lt;&gt;"",'2. Enter scores'!$B930-'2. Enter scores'!I930,"")</f>
        <v/>
      </c>
      <c r="K926" s="125" t="str">
        <f>IF('2. Enter scores'!J930&lt;&gt;"",'2. Enter scores'!$B930-'2. Enter scores'!J930,"")</f>
        <v/>
      </c>
      <c r="L926" s="125" t="str">
        <f>IF('2. Enter scores'!K930&lt;&gt;"",'2. Enter scores'!$B930-'2. Enter scores'!K930,"")</f>
        <v/>
      </c>
      <c r="M926" s="125" t="str">
        <f>IF('2. Enter scores'!L930&lt;&gt;"",'2. Enter scores'!$B930-'2. Enter scores'!L930,"")</f>
        <v/>
      </c>
      <c r="N926" s="125" t="str">
        <f>IF('2. Enter scores'!M930&lt;&gt;"",'2. Enter scores'!$B930-'2. Enter scores'!M930,"")</f>
        <v/>
      </c>
      <c r="O926" s="125" t="str">
        <f>IF('2. Enter scores'!N930&lt;&gt;"",'2. Enter scores'!$B930-'2. Enter scores'!N930,"")</f>
        <v/>
      </c>
      <c r="P926" s="125" t="str">
        <f>IF('2. Enter scores'!O930&lt;&gt;"",'2. Enter scores'!$B930-'2. Enter scores'!O930,"")</f>
        <v/>
      </c>
      <c r="Q926" s="125" t="str">
        <f>IF('2. Enter scores'!P930&lt;&gt;"",'2. Enter scores'!$B930-'2. Enter scores'!P930,"")</f>
        <v/>
      </c>
      <c r="R926" s="125" t="str">
        <f>IF('2. Enter scores'!Q930&lt;&gt;"",'2. Enter scores'!$B930-'2. Enter scores'!Q930,"")</f>
        <v/>
      </c>
      <c r="S926" s="125" t="str">
        <f>IF('2. Enter scores'!R930&lt;&gt;"",'2. Enter scores'!$B930-'2. Enter scores'!R930,"")</f>
        <v/>
      </c>
      <c r="T926" s="125" t="str">
        <f>IF('2. Enter scores'!S930&lt;&gt;"",'2. Enter scores'!$B930-'2. Enter scores'!S930,"")</f>
        <v/>
      </c>
      <c r="U926" s="125" t="str">
        <f>IF('2. Enter scores'!T930&lt;&gt;"",'2. Enter scores'!$B930-'2. Enter scores'!T930,"")</f>
        <v/>
      </c>
      <c r="V926" s="125" t="str">
        <f>IF('2. Enter scores'!U930&lt;&gt;"",'2. Enter scores'!$B930-'2. Enter scores'!U930,"")</f>
        <v/>
      </c>
      <c r="W926" s="125" t="str">
        <f>IF('2. Enter scores'!V930&lt;&gt;"",'2. Enter scores'!$B930-'2. Enter scores'!V930,"")</f>
        <v/>
      </c>
      <c r="X926" s="125" t="str">
        <f>IF('2. Enter scores'!W930&lt;&gt;"",'2. Enter scores'!$B930-'2. Enter scores'!W930,"")</f>
        <v/>
      </c>
      <c r="Y926" s="125" t="str">
        <f>IF('2. Enter scores'!X930&lt;&gt;"",'2. Enter scores'!$B930-'2. Enter scores'!X930,"")</f>
        <v/>
      </c>
      <c r="Z926" s="125" t="str">
        <f>IF('2. Enter scores'!Y930&lt;&gt;"",'2. Enter scores'!$B930-'2. Enter scores'!Y930,"")</f>
        <v/>
      </c>
      <c r="AA926" s="125" t="str">
        <f>IF('2. Enter scores'!Z930&lt;&gt;"",'2. Enter scores'!$B930-'2. Enter scores'!Z930,"")</f>
        <v/>
      </c>
      <c r="AB926" s="125" t="str">
        <f>IF('2. Enter scores'!AA930&lt;&gt;"",'2. Enter scores'!$B930-'2. Enter scores'!AA930,"")</f>
        <v/>
      </c>
      <c r="AC926" s="125" t="str">
        <f>IF('2. Enter scores'!AB930&lt;&gt;"",'2. Enter scores'!$B930-'2. Enter scores'!AB930,"")</f>
        <v/>
      </c>
      <c r="AD926" s="125" t="str">
        <f>IF('2. Enter scores'!AC930&lt;&gt;"",'2. Enter scores'!$B930-'2. Enter scores'!AC930,"")</f>
        <v/>
      </c>
      <c r="AE926" s="125" t="str">
        <f>IF('2. Enter scores'!AD930&lt;&gt;"",'2. Enter scores'!$B930-'2. Enter scores'!AD930,"")</f>
        <v/>
      </c>
      <c r="AF926" s="125" t="str">
        <f>IF('2. Enter scores'!AE930&lt;&gt;"",'2. Enter scores'!$B930-'2. Enter scores'!AE930,"")</f>
        <v/>
      </c>
      <c r="AG926" s="125" t="str">
        <f>IF('2. Enter scores'!AF930&lt;&gt;"",'2. Enter scores'!$B930-'2. Enter scores'!AF930,"")</f>
        <v/>
      </c>
      <c r="AH926" s="125" t="str">
        <f>IF('2. Enter scores'!AG930&lt;&gt;"",'2. Enter scores'!$B930-'2. Enter scores'!AG930,"")</f>
        <v/>
      </c>
      <c r="AI926" s="125" t="str">
        <f>IF('2. Enter scores'!AH930&lt;&gt;"",'2. Enter scores'!$B930-'2. Enter scores'!AH930,"")</f>
        <v/>
      </c>
      <c r="AJ926" s="125" t="str">
        <f>IF('2. Enter scores'!AI930&lt;&gt;"",'2. Enter scores'!$B930-'2. Enter scores'!AI930,"")</f>
        <v/>
      </c>
      <c r="AK926" s="125" t="str">
        <f>IF('2. Enter scores'!AJ930&lt;&gt;"",'2. Enter scores'!$B930-'2. Enter scores'!AJ930,"")</f>
        <v/>
      </c>
      <c r="AL926" s="125" t="str">
        <f>IF('2. Enter scores'!AK930&lt;&gt;"",'2. Enter scores'!$B930-'2. Enter scores'!AK930,"")</f>
        <v/>
      </c>
      <c r="AM926" s="125" t="str">
        <f>IF('2. Enter scores'!AL930&lt;&gt;"",'2. Enter scores'!$B930-'2. Enter scores'!AL930,"")</f>
        <v/>
      </c>
      <c r="AN926" s="125" t="str">
        <f>IF('2. Enter scores'!AM930&lt;&gt;"",'2. Enter scores'!$B930-'2. Enter scores'!AM930,"")</f>
        <v/>
      </c>
      <c r="AO926" s="125" t="str">
        <f>IF('2. Enter scores'!AN930&lt;&gt;"",'2. Enter scores'!$B930-'2. Enter scores'!AN930,"")</f>
        <v/>
      </c>
      <c r="AP926" s="125" t="str">
        <f>IF('2. Enter scores'!AO930&lt;&gt;"",'2. Enter scores'!$B930-'2. Enter scores'!AO930,"")</f>
        <v/>
      </c>
      <c r="AQ926" s="125" t="str">
        <f>IF('2. Enter scores'!AP930&lt;&gt;"",'2. Enter scores'!$B930-'2. Enter scores'!AP930,"")</f>
        <v/>
      </c>
      <c r="AR926" s="125" t="str">
        <f>IF('2. Enter scores'!AQ930&lt;&gt;"",'2. Enter scores'!$B930-'2. Enter scores'!AQ930,"")</f>
        <v/>
      </c>
      <c r="AS926" s="125" t="str">
        <f>IF('2. Enter scores'!AR930&lt;&gt;"",'2. Enter scores'!$B930-'2. Enter scores'!AR930,"")</f>
        <v/>
      </c>
      <c r="AT926" s="125" t="str">
        <f>IF('2. Enter scores'!AS930&lt;&gt;"",'2. Enter scores'!$B930-'2. Enter scores'!AS930,"")</f>
        <v/>
      </c>
      <c r="AU926" s="125" t="str">
        <f>IF('2. Enter scores'!AT930&lt;&gt;"",'2. Enter scores'!$B930-'2. Enter scores'!AT930,"")</f>
        <v/>
      </c>
      <c r="AV926" s="125" t="str">
        <f>IF('2. Enter scores'!AU930&lt;&gt;"",'2. Enter scores'!$B930-'2. Enter scores'!AU930,"")</f>
        <v/>
      </c>
      <c r="AW926" s="125" t="str">
        <f>IF('2. Enter scores'!AV930&lt;&gt;"",'2. Enter scores'!$B930-'2. Enter scores'!AV930,"")</f>
        <v/>
      </c>
      <c r="AX926" s="125" t="str">
        <f>IF('2. Enter scores'!AW930&lt;&gt;"",'2. Enter scores'!$B930-'2. Enter scores'!AW930,"")</f>
        <v/>
      </c>
      <c r="AY926" s="125" t="str">
        <f>IF('2. Enter scores'!AX930&lt;&gt;"",'2. Enter scores'!$B930-'2. Enter scores'!AX930,"")</f>
        <v/>
      </c>
      <c r="AZ926" s="125" t="str">
        <f>IF('2. Enter scores'!AY930&lt;&gt;"",'2. Enter scores'!$B930-'2. Enter scores'!AY930,"")</f>
        <v/>
      </c>
      <c r="BA926" s="125" t="str">
        <f>IF('2. Enter scores'!AZ930&lt;&gt;"",'2. Enter scores'!$B930-'2. Enter scores'!AZ930,"")</f>
        <v/>
      </c>
      <c r="BB926" s="125" t="str">
        <f>IF('2. Enter scores'!BA930&lt;&gt;"",'2. Enter scores'!$B930-'2. Enter scores'!BA930,"")</f>
        <v/>
      </c>
      <c r="BC926" s="125" t="str">
        <f>IF('2. Enter scores'!BB930&lt;&gt;"",'2. Enter scores'!$B930-'2. Enter scores'!BB930,"")</f>
        <v/>
      </c>
      <c r="BD926" s="125" t="str">
        <f>IF('2. Enter scores'!BC930&lt;&gt;"",'2. Enter scores'!$B930-'2. Enter scores'!BC930,"")</f>
        <v/>
      </c>
      <c r="BE926" s="125" t="str">
        <f>IF('2. Enter scores'!BD930&lt;&gt;"",'2. Enter scores'!$B930-'2. Enter scores'!BD930,"")</f>
        <v/>
      </c>
      <c r="BF926" s="125" t="str">
        <f>IF('2. Enter scores'!BE930&lt;&gt;"",'2. Enter scores'!$B930-'2. Enter scores'!BE930,"")</f>
        <v/>
      </c>
      <c r="BG926" s="125" t="str">
        <f>IF('2. Enter scores'!BF930&lt;&gt;"",'2. Enter scores'!$B930-'2. Enter scores'!BF930,"")</f>
        <v/>
      </c>
      <c r="BH926" s="125" t="str">
        <f>IF('2. Enter scores'!BG930&lt;&gt;"",'2. Enter scores'!$B930-'2. Enter scores'!BG930,"")</f>
        <v/>
      </c>
      <c r="BI926" s="125" t="str">
        <f>IF('2. Enter scores'!BH930&lt;&gt;"",'2. Enter scores'!$B930-'2. Enter scores'!BH930,"")</f>
        <v/>
      </c>
      <c r="BJ926" s="125" t="str">
        <f>IF('2. Enter scores'!BI930&lt;&gt;"",'2. Enter scores'!$B930-'2. Enter scores'!BI930,"")</f>
        <v/>
      </c>
      <c r="BK926" s="125" t="str">
        <f>IF('2. Enter scores'!BJ930&lt;&gt;"",'2. Enter scores'!$B930-'2. Enter scores'!BJ930,"")</f>
        <v/>
      </c>
      <c r="BL926" s="125" t="str">
        <f>IF('2. Enter scores'!BK930&lt;&gt;"",'2. Enter scores'!$B930-'2. Enter scores'!BK930,"")</f>
        <v/>
      </c>
      <c r="BM926" s="125" t="str">
        <f>IF('2. Enter scores'!BL930&lt;&gt;"",'2. Enter scores'!$B930-'2. Enter scores'!BL930,"")</f>
        <v/>
      </c>
      <c r="BN926" s="125" t="str">
        <f>IF('2. Enter scores'!BM930&lt;&gt;"",'2. Enter scores'!$B930-'2. Enter scores'!BM930,"")</f>
        <v/>
      </c>
      <c r="BO926" s="125" t="str">
        <f>IF('2. Enter scores'!BN930&lt;&gt;"",'2. Enter scores'!$B930-'2. Enter scores'!BN930,"")</f>
        <v/>
      </c>
      <c r="BP926" s="108">
        <v>1000</v>
      </c>
    </row>
    <row r="927" spans="2:68" x14ac:dyDescent="0.35">
      <c r="B927" s="125" t="str">
        <f>IF('2. Enter scores'!A931&lt;&gt;"",'2. Enter scores'!A931,"")</f>
        <v/>
      </c>
      <c r="H927" s="125" t="str">
        <f>IF('2. Enter scores'!G931&lt;&gt;"",'2. Enter scores'!$B931-'2. Enter scores'!G931,"")</f>
        <v/>
      </c>
      <c r="I927" s="125" t="str">
        <f>IF('2. Enter scores'!H931&lt;&gt;"",'2. Enter scores'!$B931-'2. Enter scores'!H931,"")</f>
        <v/>
      </c>
      <c r="J927" s="125" t="str">
        <f>IF('2. Enter scores'!I931&lt;&gt;"",'2. Enter scores'!$B931-'2. Enter scores'!I931,"")</f>
        <v/>
      </c>
      <c r="K927" s="125" t="str">
        <f>IF('2. Enter scores'!J931&lt;&gt;"",'2. Enter scores'!$B931-'2. Enter scores'!J931,"")</f>
        <v/>
      </c>
      <c r="L927" s="125" t="str">
        <f>IF('2. Enter scores'!K931&lt;&gt;"",'2. Enter scores'!$B931-'2. Enter scores'!K931,"")</f>
        <v/>
      </c>
      <c r="M927" s="125" t="str">
        <f>IF('2. Enter scores'!L931&lt;&gt;"",'2. Enter scores'!$B931-'2. Enter scores'!L931,"")</f>
        <v/>
      </c>
      <c r="N927" s="125" t="str">
        <f>IF('2. Enter scores'!M931&lt;&gt;"",'2. Enter scores'!$B931-'2. Enter scores'!M931,"")</f>
        <v/>
      </c>
      <c r="O927" s="125" t="str">
        <f>IF('2. Enter scores'!N931&lt;&gt;"",'2. Enter scores'!$B931-'2. Enter scores'!N931,"")</f>
        <v/>
      </c>
      <c r="P927" s="125" t="str">
        <f>IF('2. Enter scores'!O931&lt;&gt;"",'2. Enter scores'!$B931-'2. Enter scores'!O931,"")</f>
        <v/>
      </c>
      <c r="Q927" s="125" t="str">
        <f>IF('2. Enter scores'!P931&lt;&gt;"",'2. Enter scores'!$B931-'2. Enter scores'!P931,"")</f>
        <v/>
      </c>
      <c r="R927" s="125" t="str">
        <f>IF('2. Enter scores'!Q931&lt;&gt;"",'2. Enter scores'!$B931-'2. Enter scores'!Q931,"")</f>
        <v/>
      </c>
      <c r="S927" s="125" t="str">
        <f>IF('2. Enter scores'!R931&lt;&gt;"",'2. Enter scores'!$B931-'2. Enter scores'!R931,"")</f>
        <v/>
      </c>
      <c r="T927" s="125" t="str">
        <f>IF('2. Enter scores'!S931&lt;&gt;"",'2. Enter scores'!$B931-'2. Enter scores'!S931,"")</f>
        <v/>
      </c>
      <c r="U927" s="125" t="str">
        <f>IF('2. Enter scores'!T931&lt;&gt;"",'2. Enter scores'!$B931-'2. Enter scores'!T931,"")</f>
        <v/>
      </c>
      <c r="V927" s="125" t="str">
        <f>IF('2. Enter scores'!U931&lt;&gt;"",'2. Enter scores'!$B931-'2. Enter scores'!U931,"")</f>
        <v/>
      </c>
      <c r="W927" s="125" t="str">
        <f>IF('2. Enter scores'!V931&lt;&gt;"",'2. Enter scores'!$B931-'2. Enter scores'!V931,"")</f>
        <v/>
      </c>
      <c r="X927" s="125" t="str">
        <f>IF('2. Enter scores'!W931&lt;&gt;"",'2. Enter scores'!$B931-'2. Enter scores'!W931,"")</f>
        <v/>
      </c>
      <c r="Y927" s="125" t="str">
        <f>IF('2. Enter scores'!X931&lt;&gt;"",'2. Enter scores'!$B931-'2. Enter scores'!X931,"")</f>
        <v/>
      </c>
      <c r="Z927" s="125" t="str">
        <f>IF('2. Enter scores'!Y931&lt;&gt;"",'2. Enter scores'!$B931-'2. Enter scores'!Y931,"")</f>
        <v/>
      </c>
      <c r="AA927" s="125" t="str">
        <f>IF('2. Enter scores'!Z931&lt;&gt;"",'2. Enter scores'!$B931-'2. Enter scores'!Z931,"")</f>
        <v/>
      </c>
      <c r="AB927" s="125" t="str">
        <f>IF('2. Enter scores'!AA931&lt;&gt;"",'2. Enter scores'!$B931-'2. Enter scores'!AA931,"")</f>
        <v/>
      </c>
      <c r="AC927" s="125" t="str">
        <f>IF('2. Enter scores'!AB931&lt;&gt;"",'2. Enter scores'!$B931-'2. Enter scores'!AB931,"")</f>
        <v/>
      </c>
      <c r="AD927" s="125" t="str">
        <f>IF('2. Enter scores'!AC931&lt;&gt;"",'2. Enter scores'!$B931-'2. Enter scores'!AC931,"")</f>
        <v/>
      </c>
      <c r="AE927" s="125" t="str">
        <f>IF('2. Enter scores'!AD931&lt;&gt;"",'2. Enter scores'!$B931-'2. Enter scores'!AD931,"")</f>
        <v/>
      </c>
      <c r="AF927" s="125" t="str">
        <f>IF('2. Enter scores'!AE931&lt;&gt;"",'2. Enter scores'!$B931-'2. Enter scores'!AE931,"")</f>
        <v/>
      </c>
      <c r="AG927" s="125" t="str">
        <f>IF('2. Enter scores'!AF931&lt;&gt;"",'2. Enter scores'!$B931-'2. Enter scores'!AF931,"")</f>
        <v/>
      </c>
      <c r="AH927" s="125" t="str">
        <f>IF('2. Enter scores'!AG931&lt;&gt;"",'2. Enter scores'!$B931-'2. Enter scores'!AG931,"")</f>
        <v/>
      </c>
      <c r="AI927" s="125" t="str">
        <f>IF('2. Enter scores'!AH931&lt;&gt;"",'2. Enter scores'!$B931-'2. Enter scores'!AH931,"")</f>
        <v/>
      </c>
      <c r="AJ927" s="125" t="str">
        <f>IF('2. Enter scores'!AI931&lt;&gt;"",'2. Enter scores'!$B931-'2. Enter scores'!AI931,"")</f>
        <v/>
      </c>
      <c r="AK927" s="125" t="str">
        <f>IF('2. Enter scores'!AJ931&lt;&gt;"",'2. Enter scores'!$B931-'2. Enter scores'!AJ931,"")</f>
        <v/>
      </c>
      <c r="AL927" s="125" t="str">
        <f>IF('2. Enter scores'!AK931&lt;&gt;"",'2. Enter scores'!$B931-'2. Enter scores'!AK931,"")</f>
        <v/>
      </c>
      <c r="AM927" s="125" t="str">
        <f>IF('2. Enter scores'!AL931&lt;&gt;"",'2. Enter scores'!$B931-'2. Enter scores'!AL931,"")</f>
        <v/>
      </c>
      <c r="AN927" s="125" t="str">
        <f>IF('2. Enter scores'!AM931&lt;&gt;"",'2. Enter scores'!$B931-'2. Enter scores'!AM931,"")</f>
        <v/>
      </c>
      <c r="AO927" s="125" t="str">
        <f>IF('2. Enter scores'!AN931&lt;&gt;"",'2. Enter scores'!$B931-'2. Enter scores'!AN931,"")</f>
        <v/>
      </c>
      <c r="AP927" s="125" t="str">
        <f>IF('2. Enter scores'!AO931&lt;&gt;"",'2. Enter scores'!$B931-'2. Enter scores'!AO931,"")</f>
        <v/>
      </c>
      <c r="AQ927" s="125" t="str">
        <f>IF('2. Enter scores'!AP931&lt;&gt;"",'2. Enter scores'!$B931-'2. Enter scores'!AP931,"")</f>
        <v/>
      </c>
      <c r="AR927" s="125" t="str">
        <f>IF('2. Enter scores'!AQ931&lt;&gt;"",'2. Enter scores'!$B931-'2. Enter scores'!AQ931,"")</f>
        <v/>
      </c>
      <c r="AS927" s="125" t="str">
        <f>IF('2. Enter scores'!AR931&lt;&gt;"",'2. Enter scores'!$B931-'2. Enter scores'!AR931,"")</f>
        <v/>
      </c>
      <c r="AT927" s="125" t="str">
        <f>IF('2. Enter scores'!AS931&lt;&gt;"",'2. Enter scores'!$B931-'2. Enter scores'!AS931,"")</f>
        <v/>
      </c>
      <c r="AU927" s="125" t="str">
        <f>IF('2. Enter scores'!AT931&lt;&gt;"",'2. Enter scores'!$B931-'2. Enter scores'!AT931,"")</f>
        <v/>
      </c>
      <c r="AV927" s="125" t="str">
        <f>IF('2. Enter scores'!AU931&lt;&gt;"",'2. Enter scores'!$B931-'2. Enter scores'!AU931,"")</f>
        <v/>
      </c>
      <c r="AW927" s="125" t="str">
        <f>IF('2. Enter scores'!AV931&lt;&gt;"",'2. Enter scores'!$B931-'2. Enter scores'!AV931,"")</f>
        <v/>
      </c>
      <c r="AX927" s="125" t="str">
        <f>IF('2. Enter scores'!AW931&lt;&gt;"",'2. Enter scores'!$B931-'2. Enter scores'!AW931,"")</f>
        <v/>
      </c>
      <c r="AY927" s="125" t="str">
        <f>IF('2. Enter scores'!AX931&lt;&gt;"",'2. Enter scores'!$B931-'2. Enter scores'!AX931,"")</f>
        <v/>
      </c>
      <c r="AZ927" s="125" t="str">
        <f>IF('2. Enter scores'!AY931&lt;&gt;"",'2. Enter scores'!$B931-'2. Enter scores'!AY931,"")</f>
        <v/>
      </c>
      <c r="BA927" s="125" t="str">
        <f>IF('2. Enter scores'!AZ931&lt;&gt;"",'2. Enter scores'!$B931-'2. Enter scores'!AZ931,"")</f>
        <v/>
      </c>
      <c r="BB927" s="125" t="str">
        <f>IF('2. Enter scores'!BA931&lt;&gt;"",'2. Enter scores'!$B931-'2. Enter scores'!BA931,"")</f>
        <v/>
      </c>
      <c r="BC927" s="125" t="str">
        <f>IF('2. Enter scores'!BB931&lt;&gt;"",'2. Enter scores'!$B931-'2. Enter scores'!BB931,"")</f>
        <v/>
      </c>
      <c r="BD927" s="125" t="str">
        <f>IF('2. Enter scores'!BC931&lt;&gt;"",'2. Enter scores'!$B931-'2. Enter scores'!BC931,"")</f>
        <v/>
      </c>
      <c r="BE927" s="125" t="str">
        <f>IF('2. Enter scores'!BD931&lt;&gt;"",'2. Enter scores'!$B931-'2. Enter scores'!BD931,"")</f>
        <v/>
      </c>
      <c r="BF927" s="125" t="str">
        <f>IF('2. Enter scores'!BE931&lt;&gt;"",'2. Enter scores'!$B931-'2. Enter scores'!BE931,"")</f>
        <v/>
      </c>
      <c r="BG927" s="125" t="str">
        <f>IF('2. Enter scores'!BF931&lt;&gt;"",'2. Enter scores'!$B931-'2. Enter scores'!BF931,"")</f>
        <v/>
      </c>
      <c r="BH927" s="125" t="str">
        <f>IF('2. Enter scores'!BG931&lt;&gt;"",'2. Enter scores'!$B931-'2. Enter scores'!BG931,"")</f>
        <v/>
      </c>
      <c r="BI927" s="125" t="str">
        <f>IF('2. Enter scores'!BH931&lt;&gt;"",'2. Enter scores'!$B931-'2. Enter scores'!BH931,"")</f>
        <v/>
      </c>
      <c r="BJ927" s="125" t="str">
        <f>IF('2. Enter scores'!BI931&lt;&gt;"",'2. Enter scores'!$B931-'2. Enter scores'!BI931,"")</f>
        <v/>
      </c>
      <c r="BK927" s="125" t="str">
        <f>IF('2. Enter scores'!BJ931&lt;&gt;"",'2. Enter scores'!$B931-'2. Enter scores'!BJ931,"")</f>
        <v/>
      </c>
      <c r="BL927" s="125" t="str">
        <f>IF('2. Enter scores'!BK931&lt;&gt;"",'2. Enter scores'!$B931-'2. Enter scores'!BK931,"")</f>
        <v/>
      </c>
      <c r="BM927" s="125" t="str">
        <f>IF('2. Enter scores'!BL931&lt;&gt;"",'2. Enter scores'!$B931-'2. Enter scores'!BL931,"")</f>
        <v/>
      </c>
      <c r="BN927" s="125" t="str">
        <f>IF('2. Enter scores'!BM931&lt;&gt;"",'2. Enter scores'!$B931-'2. Enter scores'!BM931,"")</f>
        <v/>
      </c>
      <c r="BO927" s="125" t="str">
        <f>IF('2. Enter scores'!BN931&lt;&gt;"",'2. Enter scores'!$B931-'2. Enter scores'!BN931,"")</f>
        <v/>
      </c>
      <c r="BP927" s="108">
        <v>1000</v>
      </c>
    </row>
    <row r="928" spans="2:68" x14ac:dyDescent="0.35">
      <c r="B928" s="125" t="str">
        <f>IF('2. Enter scores'!A932&lt;&gt;"",'2. Enter scores'!A932,"")</f>
        <v/>
      </c>
      <c r="H928" s="125" t="str">
        <f>IF('2. Enter scores'!G932&lt;&gt;"",'2. Enter scores'!$B932-'2. Enter scores'!G932,"")</f>
        <v/>
      </c>
      <c r="I928" s="125" t="str">
        <f>IF('2. Enter scores'!H932&lt;&gt;"",'2. Enter scores'!$B932-'2. Enter scores'!H932,"")</f>
        <v/>
      </c>
      <c r="J928" s="125" t="str">
        <f>IF('2. Enter scores'!I932&lt;&gt;"",'2. Enter scores'!$B932-'2. Enter scores'!I932,"")</f>
        <v/>
      </c>
      <c r="K928" s="125" t="str">
        <f>IF('2. Enter scores'!J932&lt;&gt;"",'2. Enter scores'!$B932-'2. Enter scores'!J932,"")</f>
        <v/>
      </c>
      <c r="L928" s="125" t="str">
        <f>IF('2. Enter scores'!K932&lt;&gt;"",'2. Enter scores'!$B932-'2. Enter scores'!K932,"")</f>
        <v/>
      </c>
      <c r="M928" s="125" t="str">
        <f>IF('2. Enter scores'!L932&lt;&gt;"",'2. Enter scores'!$B932-'2. Enter scores'!L932,"")</f>
        <v/>
      </c>
      <c r="N928" s="125" t="str">
        <f>IF('2. Enter scores'!M932&lt;&gt;"",'2. Enter scores'!$B932-'2. Enter scores'!M932,"")</f>
        <v/>
      </c>
      <c r="O928" s="125" t="str">
        <f>IF('2. Enter scores'!N932&lt;&gt;"",'2. Enter scores'!$B932-'2. Enter scores'!N932,"")</f>
        <v/>
      </c>
      <c r="P928" s="125" t="str">
        <f>IF('2. Enter scores'!O932&lt;&gt;"",'2. Enter scores'!$B932-'2. Enter scores'!O932,"")</f>
        <v/>
      </c>
      <c r="Q928" s="125" t="str">
        <f>IF('2. Enter scores'!P932&lt;&gt;"",'2. Enter scores'!$B932-'2. Enter scores'!P932,"")</f>
        <v/>
      </c>
      <c r="R928" s="125" t="str">
        <f>IF('2. Enter scores'!Q932&lt;&gt;"",'2. Enter scores'!$B932-'2. Enter scores'!Q932,"")</f>
        <v/>
      </c>
      <c r="S928" s="125" t="str">
        <f>IF('2. Enter scores'!R932&lt;&gt;"",'2. Enter scores'!$B932-'2. Enter scores'!R932,"")</f>
        <v/>
      </c>
      <c r="T928" s="125" t="str">
        <f>IF('2. Enter scores'!S932&lt;&gt;"",'2. Enter scores'!$B932-'2. Enter scores'!S932,"")</f>
        <v/>
      </c>
      <c r="U928" s="125" t="str">
        <f>IF('2. Enter scores'!T932&lt;&gt;"",'2. Enter scores'!$B932-'2. Enter scores'!T932,"")</f>
        <v/>
      </c>
      <c r="V928" s="125" t="str">
        <f>IF('2. Enter scores'!U932&lt;&gt;"",'2. Enter scores'!$B932-'2. Enter scores'!U932,"")</f>
        <v/>
      </c>
      <c r="W928" s="125" t="str">
        <f>IF('2. Enter scores'!V932&lt;&gt;"",'2. Enter scores'!$B932-'2. Enter scores'!V932,"")</f>
        <v/>
      </c>
      <c r="X928" s="125" t="str">
        <f>IF('2. Enter scores'!W932&lt;&gt;"",'2. Enter scores'!$B932-'2. Enter scores'!W932,"")</f>
        <v/>
      </c>
      <c r="Y928" s="125" t="str">
        <f>IF('2. Enter scores'!X932&lt;&gt;"",'2. Enter scores'!$B932-'2. Enter scores'!X932,"")</f>
        <v/>
      </c>
      <c r="Z928" s="125" t="str">
        <f>IF('2. Enter scores'!Y932&lt;&gt;"",'2. Enter scores'!$B932-'2. Enter scores'!Y932,"")</f>
        <v/>
      </c>
      <c r="AA928" s="125" t="str">
        <f>IF('2. Enter scores'!Z932&lt;&gt;"",'2. Enter scores'!$B932-'2. Enter scores'!Z932,"")</f>
        <v/>
      </c>
      <c r="AB928" s="125" t="str">
        <f>IF('2. Enter scores'!AA932&lt;&gt;"",'2. Enter scores'!$B932-'2. Enter scores'!AA932,"")</f>
        <v/>
      </c>
      <c r="AC928" s="125" t="str">
        <f>IF('2. Enter scores'!AB932&lt;&gt;"",'2. Enter scores'!$B932-'2. Enter scores'!AB932,"")</f>
        <v/>
      </c>
      <c r="AD928" s="125" t="str">
        <f>IF('2. Enter scores'!AC932&lt;&gt;"",'2. Enter scores'!$B932-'2. Enter scores'!AC932,"")</f>
        <v/>
      </c>
      <c r="AE928" s="125" t="str">
        <f>IF('2. Enter scores'!AD932&lt;&gt;"",'2. Enter scores'!$B932-'2. Enter scores'!AD932,"")</f>
        <v/>
      </c>
      <c r="AF928" s="125" t="str">
        <f>IF('2. Enter scores'!AE932&lt;&gt;"",'2. Enter scores'!$B932-'2. Enter scores'!AE932,"")</f>
        <v/>
      </c>
      <c r="AG928" s="125" t="str">
        <f>IF('2. Enter scores'!AF932&lt;&gt;"",'2. Enter scores'!$B932-'2. Enter scores'!AF932,"")</f>
        <v/>
      </c>
      <c r="AH928" s="125" t="str">
        <f>IF('2. Enter scores'!AG932&lt;&gt;"",'2. Enter scores'!$B932-'2. Enter scores'!AG932,"")</f>
        <v/>
      </c>
      <c r="AI928" s="125" t="str">
        <f>IF('2. Enter scores'!AH932&lt;&gt;"",'2. Enter scores'!$B932-'2. Enter scores'!AH932,"")</f>
        <v/>
      </c>
      <c r="AJ928" s="125" t="str">
        <f>IF('2. Enter scores'!AI932&lt;&gt;"",'2. Enter scores'!$B932-'2. Enter scores'!AI932,"")</f>
        <v/>
      </c>
      <c r="AK928" s="125" t="str">
        <f>IF('2. Enter scores'!AJ932&lt;&gt;"",'2. Enter scores'!$B932-'2. Enter scores'!AJ932,"")</f>
        <v/>
      </c>
      <c r="AL928" s="125" t="str">
        <f>IF('2. Enter scores'!AK932&lt;&gt;"",'2. Enter scores'!$B932-'2. Enter scores'!AK932,"")</f>
        <v/>
      </c>
      <c r="AM928" s="125" t="str">
        <f>IF('2. Enter scores'!AL932&lt;&gt;"",'2. Enter scores'!$B932-'2. Enter scores'!AL932,"")</f>
        <v/>
      </c>
      <c r="AN928" s="125" t="str">
        <f>IF('2. Enter scores'!AM932&lt;&gt;"",'2. Enter scores'!$B932-'2. Enter scores'!AM932,"")</f>
        <v/>
      </c>
      <c r="AO928" s="125" t="str">
        <f>IF('2. Enter scores'!AN932&lt;&gt;"",'2. Enter scores'!$B932-'2. Enter scores'!AN932,"")</f>
        <v/>
      </c>
      <c r="AP928" s="125" t="str">
        <f>IF('2. Enter scores'!AO932&lt;&gt;"",'2. Enter scores'!$B932-'2. Enter scores'!AO932,"")</f>
        <v/>
      </c>
      <c r="AQ928" s="125" t="str">
        <f>IF('2. Enter scores'!AP932&lt;&gt;"",'2. Enter scores'!$B932-'2. Enter scores'!AP932,"")</f>
        <v/>
      </c>
      <c r="AR928" s="125" t="str">
        <f>IF('2. Enter scores'!AQ932&lt;&gt;"",'2. Enter scores'!$B932-'2. Enter scores'!AQ932,"")</f>
        <v/>
      </c>
      <c r="AS928" s="125" t="str">
        <f>IF('2. Enter scores'!AR932&lt;&gt;"",'2. Enter scores'!$B932-'2. Enter scores'!AR932,"")</f>
        <v/>
      </c>
      <c r="AT928" s="125" t="str">
        <f>IF('2. Enter scores'!AS932&lt;&gt;"",'2. Enter scores'!$B932-'2. Enter scores'!AS932,"")</f>
        <v/>
      </c>
      <c r="AU928" s="125" t="str">
        <f>IF('2. Enter scores'!AT932&lt;&gt;"",'2. Enter scores'!$B932-'2. Enter scores'!AT932,"")</f>
        <v/>
      </c>
      <c r="AV928" s="125" t="str">
        <f>IF('2. Enter scores'!AU932&lt;&gt;"",'2. Enter scores'!$B932-'2. Enter scores'!AU932,"")</f>
        <v/>
      </c>
      <c r="AW928" s="125" t="str">
        <f>IF('2. Enter scores'!AV932&lt;&gt;"",'2. Enter scores'!$B932-'2. Enter scores'!AV932,"")</f>
        <v/>
      </c>
      <c r="AX928" s="125" t="str">
        <f>IF('2. Enter scores'!AW932&lt;&gt;"",'2. Enter scores'!$B932-'2. Enter scores'!AW932,"")</f>
        <v/>
      </c>
      <c r="AY928" s="125" t="str">
        <f>IF('2. Enter scores'!AX932&lt;&gt;"",'2. Enter scores'!$B932-'2. Enter scores'!AX932,"")</f>
        <v/>
      </c>
      <c r="AZ928" s="125" t="str">
        <f>IF('2. Enter scores'!AY932&lt;&gt;"",'2. Enter scores'!$B932-'2. Enter scores'!AY932,"")</f>
        <v/>
      </c>
      <c r="BA928" s="125" t="str">
        <f>IF('2. Enter scores'!AZ932&lt;&gt;"",'2. Enter scores'!$B932-'2. Enter scores'!AZ932,"")</f>
        <v/>
      </c>
      <c r="BB928" s="125" t="str">
        <f>IF('2. Enter scores'!BA932&lt;&gt;"",'2. Enter scores'!$B932-'2. Enter scores'!BA932,"")</f>
        <v/>
      </c>
      <c r="BC928" s="125" t="str">
        <f>IF('2. Enter scores'!BB932&lt;&gt;"",'2. Enter scores'!$B932-'2. Enter scores'!BB932,"")</f>
        <v/>
      </c>
      <c r="BD928" s="125" t="str">
        <f>IF('2. Enter scores'!BC932&lt;&gt;"",'2. Enter scores'!$B932-'2. Enter scores'!BC932,"")</f>
        <v/>
      </c>
      <c r="BE928" s="125" t="str">
        <f>IF('2. Enter scores'!BD932&lt;&gt;"",'2. Enter scores'!$B932-'2. Enter scores'!BD932,"")</f>
        <v/>
      </c>
      <c r="BF928" s="125" t="str">
        <f>IF('2. Enter scores'!BE932&lt;&gt;"",'2. Enter scores'!$B932-'2. Enter scores'!BE932,"")</f>
        <v/>
      </c>
      <c r="BG928" s="125" t="str">
        <f>IF('2. Enter scores'!BF932&lt;&gt;"",'2. Enter scores'!$B932-'2. Enter scores'!BF932,"")</f>
        <v/>
      </c>
      <c r="BH928" s="125" t="str">
        <f>IF('2. Enter scores'!BG932&lt;&gt;"",'2. Enter scores'!$B932-'2. Enter scores'!BG932,"")</f>
        <v/>
      </c>
      <c r="BI928" s="125" t="str">
        <f>IF('2. Enter scores'!BH932&lt;&gt;"",'2. Enter scores'!$B932-'2. Enter scores'!BH932,"")</f>
        <v/>
      </c>
      <c r="BJ928" s="125" t="str">
        <f>IF('2. Enter scores'!BI932&lt;&gt;"",'2. Enter scores'!$B932-'2. Enter scores'!BI932,"")</f>
        <v/>
      </c>
      <c r="BK928" s="125" t="str">
        <f>IF('2. Enter scores'!BJ932&lt;&gt;"",'2. Enter scores'!$B932-'2. Enter scores'!BJ932,"")</f>
        <v/>
      </c>
      <c r="BL928" s="125" t="str">
        <f>IF('2. Enter scores'!BK932&lt;&gt;"",'2. Enter scores'!$B932-'2. Enter scores'!BK932,"")</f>
        <v/>
      </c>
      <c r="BM928" s="125" t="str">
        <f>IF('2. Enter scores'!BL932&lt;&gt;"",'2. Enter scores'!$B932-'2. Enter scores'!BL932,"")</f>
        <v/>
      </c>
      <c r="BN928" s="125" t="str">
        <f>IF('2. Enter scores'!BM932&lt;&gt;"",'2. Enter scores'!$B932-'2. Enter scores'!BM932,"")</f>
        <v/>
      </c>
      <c r="BO928" s="125" t="str">
        <f>IF('2. Enter scores'!BN932&lt;&gt;"",'2. Enter scores'!$B932-'2. Enter scores'!BN932,"")</f>
        <v/>
      </c>
      <c r="BP928" s="108">
        <v>1000</v>
      </c>
    </row>
    <row r="929" spans="2:68" x14ac:dyDescent="0.35">
      <c r="B929" s="125" t="str">
        <f>IF('2. Enter scores'!A933&lt;&gt;"",'2. Enter scores'!A933,"")</f>
        <v/>
      </c>
      <c r="H929" s="125" t="str">
        <f>IF('2. Enter scores'!G933&lt;&gt;"",'2. Enter scores'!$B933-'2. Enter scores'!G933,"")</f>
        <v/>
      </c>
      <c r="I929" s="125" t="str">
        <f>IF('2. Enter scores'!H933&lt;&gt;"",'2. Enter scores'!$B933-'2. Enter scores'!H933,"")</f>
        <v/>
      </c>
      <c r="J929" s="125" t="str">
        <f>IF('2. Enter scores'!I933&lt;&gt;"",'2. Enter scores'!$B933-'2. Enter scores'!I933,"")</f>
        <v/>
      </c>
      <c r="K929" s="125" t="str">
        <f>IF('2. Enter scores'!J933&lt;&gt;"",'2. Enter scores'!$B933-'2. Enter scores'!J933,"")</f>
        <v/>
      </c>
      <c r="L929" s="125" t="str">
        <f>IF('2. Enter scores'!K933&lt;&gt;"",'2. Enter scores'!$B933-'2. Enter scores'!K933,"")</f>
        <v/>
      </c>
      <c r="M929" s="125" t="str">
        <f>IF('2. Enter scores'!L933&lt;&gt;"",'2. Enter scores'!$B933-'2. Enter scores'!L933,"")</f>
        <v/>
      </c>
      <c r="N929" s="125" t="str">
        <f>IF('2. Enter scores'!M933&lt;&gt;"",'2. Enter scores'!$B933-'2. Enter scores'!M933,"")</f>
        <v/>
      </c>
      <c r="O929" s="125" t="str">
        <f>IF('2. Enter scores'!N933&lt;&gt;"",'2. Enter scores'!$B933-'2. Enter scores'!N933,"")</f>
        <v/>
      </c>
      <c r="P929" s="125" t="str">
        <f>IF('2. Enter scores'!O933&lt;&gt;"",'2. Enter scores'!$B933-'2. Enter scores'!O933,"")</f>
        <v/>
      </c>
      <c r="Q929" s="125" t="str">
        <f>IF('2. Enter scores'!P933&lt;&gt;"",'2. Enter scores'!$B933-'2. Enter scores'!P933,"")</f>
        <v/>
      </c>
      <c r="R929" s="125" t="str">
        <f>IF('2. Enter scores'!Q933&lt;&gt;"",'2. Enter scores'!$B933-'2. Enter scores'!Q933,"")</f>
        <v/>
      </c>
      <c r="S929" s="125" t="str">
        <f>IF('2. Enter scores'!R933&lt;&gt;"",'2. Enter scores'!$B933-'2. Enter scores'!R933,"")</f>
        <v/>
      </c>
      <c r="T929" s="125" t="str">
        <f>IF('2. Enter scores'!S933&lt;&gt;"",'2. Enter scores'!$B933-'2. Enter scores'!S933,"")</f>
        <v/>
      </c>
      <c r="U929" s="125" t="str">
        <f>IF('2. Enter scores'!T933&lt;&gt;"",'2. Enter scores'!$B933-'2. Enter scores'!T933,"")</f>
        <v/>
      </c>
      <c r="V929" s="125" t="str">
        <f>IF('2. Enter scores'!U933&lt;&gt;"",'2. Enter scores'!$B933-'2. Enter scores'!U933,"")</f>
        <v/>
      </c>
      <c r="W929" s="125" t="str">
        <f>IF('2. Enter scores'!V933&lt;&gt;"",'2. Enter scores'!$B933-'2. Enter scores'!V933,"")</f>
        <v/>
      </c>
      <c r="X929" s="125" t="str">
        <f>IF('2. Enter scores'!W933&lt;&gt;"",'2. Enter scores'!$B933-'2. Enter scores'!W933,"")</f>
        <v/>
      </c>
      <c r="Y929" s="125" t="str">
        <f>IF('2. Enter scores'!X933&lt;&gt;"",'2. Enter scores'!$B933-'2. Enter scores'!X933,"")</f>
        <v/>
      </c>
      <c r="Z929" s="125" t="str">
        <f>IF('2. Enter scores'!Y933&lt;&gt;"",'2. Enter scores'!$B933-'2. Enter scores'!Y933,"")</f>
        <v/>
      </c>
      <c r="AA929" s="125" t="str">
        <f>IF('2. Enter scores'!Z933&lt;&gt;"",'2. Enter scores'!$B933-'2. Enter scores'!Z933,"")</f>
        <v/>
      </c>
      <c r="AB929" s="125" t="str">
        <f>IF('2. Enter scores'!AA933&lt;&gt;"",'2. Enter scores'!$B933-'2. Enter scores'!AA933,"")</f>
        <v/>
      </c>
      <c r="AC929" s="125" t="str">
        <f>IF('2. Enter scores'!AB933&lt;&gt;"",'2. Enter scores'!$B933-'2. Enter scores'!AB933,"")</f>
        <v/>
      </c>
      <c r="AD929" s="125" t="str">
        <f>IF('2. Enter scores'!AC933&lt;&gt;"",'2. Enter scores'!$B933-'2. Enter scores'!AC933,"")</f>
        <v/>
      </c>
      <c r="AE929" s="125" t="str">
        <f>IF('2. Enter scores'!AD933&lt;&gt;"",'2. Enter scores'!$B933-'2. Enter scores'!AD933,"")</f>
        <v/>
      </c>
      <c r="AF929" s="125" t="str">
        <f>IF('2. Enter scores'!AE933&lt;&gt;"",'2. Enter scores'!$B933-'2. Enter scores'!AE933,"")</f>
        <v/>
      </c>
      <c r="AG929" s="125" t="str">
        <f>IF('2. Enter scores'!AF933&lt;&gt;"",'2. Enter scores'!$B933-'2. Enter scores'!AF933,"")</f>
        <v/>
      </c>
      <c r="AH929" s="125" t="str">
        <f>IF('2. Enter scores'!AG933&lt;&gt;"",'2. Enter scores'!$B933-'2. Enter scores'!AG933,"")</f>
        <v/>
      </c>
      <c r="AI929" s="125" t="str">
        <f>IF('2. Enter scores'!AH933&lt;&gt;"",'2. Enter scores'!$B933-'2. Enter scores'!AH933,"")</f>
        <v/>
      </c>
      <c r="AJ929" s="125" t="str">
        <f>IF('2. Enter scores'!AI933&lt;&gt;"",'2. Enter scores'!$B933-'2. Enter scores'!AI933,"")</f>
        <v/>
      </c>
      <c r="AK929" s="125" t="str">
        <f>IF('2. Enter scores'!AJ933&lt;&gt;"",'2. Enter scores'!$B933-'2. Enter scores'!AJ933,"")</f>
        <v/>
      </c>
      <c r="AL929" s="125" t="str">
        <f>IF('2. Enter scores'!AK933&lt;&gt;"",'2. Enter scores'!$B933-'2. Enter scores'!AK933,"")</f>
        <v/>
      </c>
      <c r="AM929" s="125" t="str">
        <f>IF('2. Enter scores'!AL933&lt;&gt;"",'2. Enter scores'!$B933-'2. Enter scores'!AL933,"")</f>
        <v/>
      </c>
      <c r="AN929" s="125" t="str">
        <f>IF('2. Enter scores'!AM933&lt;&gt;"",'2. Enter scores'!$B933-'2. Enter scores'!AM933,"")</f>
        <v/>
      </c>
      <c r="AO929" s="125" t="str">
        <f>IF('2. Enter scores'!AN933&lt;&gt;"",'2. Enter scores'!$B933-'2. Enter scores'!AN933,"")</f>
        <v/>
      </c>
      <c r="AP929" s="125" t="str">
        <f>IF('2. Enter scores'!AO933&lt;&gt;"",'2. Enter scores'!$B933-'2. Enter scores'!AO933,"")</f>
        <v/>
      </c>
      <c r="AQ929" s="125" t="str">
        <f>IF('2. Enter scores'!AP933&lt;&gt;"",'2. Enter scores'!$B933-'2. Enter scores'!AP933,"")</f>
        <v/>
      </c>
      <c r="AR929" s="125" t="str">
        <f>IF('2. Enter scores'!AQ933&lt;&gt;"",'2. Enter scores'!$B933-'2. Enter scores'!AQ933,"")</f>
        <v/>
      </c>
      <c r="AS929" s="125" t="str">
        <f>IF('2. Enter scores'!AR933&lt;&gt;"",'2. Enter scores'!$B933-'2. Enter scores'!AR933,"")</f>
        <v/>
      </c>
      <c r="AT929" s="125" t="str">
        <f>IF('2. Enter scores'!AS933&lt;&gt;"",'2. Enter scores'!$B933-'2. Enter scores'!AS933,"")</f>
        <v/>
      </c>
      <c r="AU929" s="125" t="str">
        <f>IF('2. Enter scores'!AT933&lt;&gt;"",'2. Enter scores'!$B933-'2. Enter scores'!AT933,"")</f>
        <v/>
      </c>
      <c r="AV929" s="125" t="str">
        <f>IF('2. Enter scores'!AU933&lt;&gt;"",'2. Enter scores'!$B933-'2. Enter scores'!AU933,"")</f>
        <v/>
      </c>
      <c r="AW929" s="125" t="str">
        <f>IF('2. Enter scores'!AV933&lt;&gt;"",'2. Enter scores'!$B933-'2. Enter scores'!AV933,"")</f>
        <v/>
      </c>
      <c r="AX929" s="125" t="str">
        <f>IF('2. Enter scores'!AW933&lt;&gt;"",'2. Enter scores'!$B933-'2. Enter scores'!AW933,"")</f>
        <v/>
      </c>
      <c r="AY929" s="125" t="str">
        <f>IF('2. Enter scores'!AX933&lt;&gt;"",'2. Enter scores'!$B933-'2. Enter scores'!AX933,"")</f>
        <v/>
      </c>
      <c r="AZ929" s="125" t="str">
        <f>IF('2. Enter scores'!AY933&lt;&gt;"",'2. Enter scores'!$B933-'2. Enter scores'!AY933,"")</f>
        <v/>
      </c>
      <c r="BA929" s="125" t="str">
        <f>IF('2. Enter scores'!AZ933&lt;&gt;"",'2. Enter scores'!$B933-'2. Enter scores'!AZ933,"")</f>
        <v/>
      </c>
      <c r="BB929" s="125" t="str">
        <f>IF('2. Enter scores'!BA933&lt;&gt;"",'2. Enter scores'!$B933-'2. Enter scores'!BA933,"")</f>
        <v/>
      </c>
      <c r="BC929" s="125" t="str">
        <f>IF('2. Enter scores'!BB933&lt;&gt;"",'2. Enter scores'!$B933-'2. Enter scores'!BB933,"")</f>
        <v/>
      </c>
      <c r="BD929" s="125" t="str">
        <f>IF('2. Enter scores'!BC933&lt;&gt;"",'2. Enter scores'!$B933-'2. Enter scores'!BC933,"")</f>
        <v/>
      </c>
      <c r="BE929" s="125" t="str">
        <f>IF('2. Enter scores'!BD933&lt;&gt;"",'2. Enter scores'!$B933-'2. Enter scores'!BD933,"")</f>
        <v/>
      </c>
      <c r="BF929" s="125" t="str">
        <f>IF('2. Enter scores'!BE933&lt;&gt;"",'2. Enter scores'!$B933-'2. Enter scores'!BE933,"")</f>
        <v/>
      </c>
      <c r="BG929" s="125" t="str">
        <f>IF('2. Enter scores'!BF933&lt;&gt;"",'2. Enter scores'!$B933-'2. Enter scores'!BF933,"")</f>
        <v/>
      </c>
      <c r="BH929" s="125" t="str">
        <f>IF('2. Enter scores'!BG933&lt;&gt;"",'2. Enter scores'!$B933-'2. Enter scores'!BG933,"")</f>
        <v/>
      </c>
      <c r="BI929" s="125" t="str">
        <f>IF('2. Enter scores'!BH933&lt;&gt;"",'2. Enter scores'!$B933-'2. Enter scores'!BH933,"")</f>
        <v/>
      </c>
      <c r="BJ929" s="125" t="str">
        <f>IF('2. Enter scores'!BI933&lt;&gt;"",'2. Enter scores'!$B933-'2. Enter scores'!BI933,"")</f>
        <v/>
      </c>
      <c r="BK929" s="125" t="str">
        <f>IF('2. Enter scores'!BJ933&lt;&gt;"",'2. Enter scores'!$B933-'2. Enter scores'!BJ933,"")</f>
        <v/>
      </c>
      <c r="BL929" s="125" t="str">
        <f>IF('2. Enter scores'!BK933&lt;&gt;"",'2. Enter scores'!$B933-'2. Enter scores'!BK933,"")</f>
        <v/>
      </c>
      <c r="BM929" s="125" t="str">
        <f>IF('2. Enter scores'!BL933&lt;&gt;"",'2. Enter scores'!$B933-'2. Enter scores'!BL933,"")</f>
        <v/>
      </c>
      <c r="BN929" s="125" t="str">
        <f>IF('2. Enter scores'!BM933&lt;&gt;"",'2. Enter scores'!$B933-'2. Enter scores'!BM933,"")</f>
        <v/>
      </c>
      <c r="BO929" s="125" t="str">
        <f>IF('2. Enter scores'!BN933&lt;&gt;"",'2. Enter scores'!$B933-'2. Enter scores'!BN933,"")</f>
        <v/>
      </c>
      <c r="BP929" s="108">
        <v>1000</v>
      </c>
    </row>
    <row r="930" spans="2:68" x14ac:dyDescent="0.35">
      <c r="B930" s="125" t="str">
        <f>IF('2. Enter scores'!A934&lt;&gt;"",'2. Enter scores'!A934,"")</f>
        <v/>
      </c>
      <c r="H930" s="125" t="str">
        <f>IF('2. Enter scores'!G934&lt;&gt;"",'2. Enter scores'!$B934-'2. Enter scores'!G934,"")</f>
        <v/>
      </c>
      <c r="I930" s="125" t="str">
        <f>IF('2. Enter scores'!H934&lt;&gt;"",'2. Enter scores'!$B934-'2. Enter scores'!H934,"")</f>
        <v/>
      </c>
      <c r="J930" s="125" t="str">
        <f>IF('2. Enter scores'!I934&lt;&gt;"",'2. Enter scores'!$B934-'2. Enter scores'!I934,"")</f>
        <v/>
      </c>
      <c r="K930" s="125" t="str">
        <f>IF('2. Enter scores'!J934&lt;&gt;"",'2. Enter scores'!$B934-'2. Enter scores'!J934,"")</f>
        <v/>
      </c>
      <c r="L930" s="125" t="str">
        <f>IF('2. Enter scores'!K934&lt;&gt;"",'2. Enter scores'!$B934-'2. Enter scores'!K934,"")</f>
        <v/>
      </c>
      <c r="M930" s="125" t="str">
        <f>IF('2. Enter scores'!L934&lt;&gt;"",'2. Enter scores'!$B934-'2. Enter scores'!L934,"")</f>
        <v/>
      </c>
      <c r="N930" s="125" t="str">
        <f>IF('2. Enter scores'!M934&lt;&gt;"",'2. Enter scores'!$B934-'2. Enter scores'!M934,"")</f>
        <v/>
      </c>
      <c r="O930" s="125" t="str">
        <f>IF('2. Enter scores'!N934&lt;&gt;"",'2. Enter scores'!$B934-'2. Enter scores'!N934,"")</f>
        <v/>
      </c>
      <c r="P930" s="125" t="str">
        <f>IF('2. Enter scores'!O934&lt;&gt;"",'2. Enter scores'!$B934-'2. Enter scores'!O934,"")</f>
        <v/>
      </c>
      <c r="Q930" s="125" t="str">
        <f>IF('2. Enter scores'!P934&lt;&gt;"",'2. Enter scores'!$B934-'2. Enter scores'!P934,"")</f>
        <v/>
      </c>
      <c r="R930" s="125" t="str">
        <f>IF('2. Enter scores'!Q934&lt;&gt;"",'2. Enter scores'!$B934-'2. Enter scores'!Q934,"")</f>
        <v/>
      </c>
      <c r="S930" s="125" t="str">
        <f>IF('2. Enter scores'!R934&lt;&gt;"",'2. Enter scores'!$B934-'2. Enter scores'!R934,"")</f>
        <v/>
      </c>
      <c r="T930" s="125" t="str">
        <f>IF('2. Enter scores'!S934&lt;&gt;"",'2. Enter scores'!$B934-'2. Enter scores'!S934,"")</f>
        <v/>
      </c>
      <c r="U930" s="125" t="str">
        <f>IF('2. Enter scores'!T934&lt;&gt;"",'2. Enter scores'!$B934-'2. Enter scores'!T934,"")</f>
        <v/>
      </c>
      <c r="V930" s="125" t="str">
        <f>IF('2. Enter scores'!U934&lt;&gt;"",'2. Enter scores'!$B934-'2. Enter scores'!U934,"")</f>
        <v/>
      </c>
      <c r="W930" s="125" t="str">
        <f>IF('2. Enter scores'!V934&lt;&gt;"",'2. Enter scores'!$B934-'2. Enter scores'!V934,"")</f>
        <v/>
      </c>
      <c r="X930" s="125" t="str">
        <f>IF('2. Enter scores'!W934&lt;&gt;"",'2. Enter scores'!$B934-'2. Enter scores'!W934,"")</f>
        <v/>
      </c>
      <c r="Y930" s="125" t="str">
        <f>IF('2. Enter scores'!X934&lt;&gt;"",'2. Enter scores'!$B934-'2. Enter scores'!X934,"")</f>
        <v/>
      </c>
      <c r="Z930" s="125" t="str">
        <f>IF('2. Enter scores'!Y934&lt;&gt;"",'2. Enter scores'!$B934-'2. Enter scores'!Y934,"")</f>
        <v/>
      </c>
      <c r="AA930" s="125" t="str">
        <f>IF('2. Enter scores'!Z934&lt;&gt;"",'2. Enter scores'!$B934-'2. Enter scores'!Z934,"")</f>
        <v/>
      </c>
      <c r="AB930" s="125" t="str">
        <f>IF('2. Enter scores'!AA934&lt;&gt;"",'2. Enter scores'!$B934-'2. Enter scores'!AA934,"")</f>
        <v/>
      </c>
      <c r="AC930" s="125" t="str">
        <f>IF('2. Enter scores'!AB934&lt;&gt;"",'2. Enter scores'!$B934-'2. Enter scores'!AB934,"")</f>
        <v/>
      </c>
      <c r="AD930" s="125" t="str">
        <f>IF('2. Enter scores'!AC934&lt;&gt;"",'2. Enter scores'!$B934-'2. Enter scores'!AC934,"")</f>
        <v/>
      </c>
      <c r="AE930" s="125" t="str">
        <f>IF('2. Enter scores'!AD934&lt;&gt;"",'2. Enter scores'!$B934-'2. Enter scores'!AD934,"")</f>
        <v/>
      </c>
      <c r="AF930" s="125" t="str">
        <f>IF('2. Enter scores'!AE934&lt;&gt;"",'2. Enter scores'!$B934-'2. Enter scores'!AE934,"")</f>
        <v/>
      </c>
      <c r="AG930" s="125" t="str">
        <f>IF('2. Enter scores'!AF934&lt;&gt;"",'2. Enter scores'!$B934-'2. Enter scores'!AF934,"")</f>
        <v/>
      </c>
      <c r="AH930" s="125" t="str">
        <f>IF('2. Enter scores'!AG934&lt;&gt;"",'2. Enter scores'!$B934-'2. Enter scores'!AG934,"")</f>
        <v/>
      </c>
      <c r="AI930" s="125" t="str">
        <f>IF('2. Enter scores'!AH934&lt;&gt;"",'2. Enter scores'!$B934-'2. Enter scores'!AH934,"")</f>
        <v/>
      </c>
      <c r="AJ930" s="125" t="str">
        <f>IF('2. Enter scores'!AI934&lt;&gt;"",'2. Enter scores'!$B934-'2. Enter scores'!AI934,"")</f>
        <v/>
      </c>
      <c r="AK930" s="125" t="str">
        <f>IF('2. Enter scores'!AJ934&lt;&gt;"",'2. Enter scores'!$B934-'2. Enter scores'!AJ934,"")</f>
        <v/>
      </c>
      <c r="AL930" s="125" t="str">
        <f>IF('2. Enter scores'!AK934&lt;&gt;"",'2. Enter scores'!$B934-'2. Enter scores'!AK934,"")</f>
        <v/>
      </c>
      <c r="AM930" s="125" t="str">
        <f>IF('2. Enter scores'!AL934&lt;&gt;"",'2. Enter scores'!$B934-'2. Enter scores'!AL934,"")</f>
        <v/>
      </c>
      <c r="AN930" s="125" t="str">
        <f>IF('2. Enter scores'!AM934&lt;&gt;"",'2. Enter scores'!$B934-'2. Enter scores'!AM934,"")</f>
        <v/>
      </c>
      <c r="AO930" s="125" t="str">
        <f>IF('2. Enter scores'!AN934&lt;&gt;"",'2. Enter scores'!$B934-'2. Enter scores'!AN934,"")</f>
        <v/>
      </c>
      <c r="AP930" s="125" t="str">
        <f>IF('2. Enter scores'!AO934&lt;&gt;"",'2. Enter scores'!$B934-'2. Enter scores'!AO934,"")</f>
        <v/>
      </c>
      <c r="AQ930" s="125" t="str">
        <f>IF('2. Enter scores'!AP934&lt;&gt;"",'2. Enter scores'!$B934-'2. Enter scores'!AP934,"")</f>
        <v/>
      </c>
      <c r="AR930" s="125" t="str">
        <f>IF('2. Enter scores'!AQ934&lt;&gt;"",'2. Enter scores'!$B934-'2. Enter scores'!AQ934,"")</f>
        <v/>
      </c>
      <c r="AS930" s="125" t="str">
        <f>IF('2. Enter scores'!AR934&lt;&gt;"",'2. Enter scores'!$B934-'2. Enter scores'!AR934,"")</f>
        <v/>
      </c>
      <c r="AT930" s="125" t="str">
        <f>IF('2. Enter scores'!AS934&lt;&gt;"",'2. Enter scores'!$B934-'2. Enter scores'!AS934,"")</f>
        <v/>
      </c>
      <c r="AU930" s="125" t="str">
        <f>IF('2. Enter scores'!AT934&lt;&gt;"",'2. Enter scores'!$B934-'2. Enter scores'!AT934,"")</f>
        <v/>
      </c>
      <c r="AV930" s="125" t="str">
        <f>IF('2. Enter scores'!AU934&lt;&gt;"",'2. Enter scores'!$B934-'2. Enter scores'!AU934,"")</f>
        <v/>
      </c>
      <c r="AW930" s="125" t="str">
        <f>IF('2. Enter scores'!AV934&lt;&gt;"",'2. Enter scores'!$B934-'2. Enter scores'!AV934,"")</f>
        <v/>
      </c>
      <c r="AX930" s="125" t="str">
        <f>IF('2. Enter scores'!AW934&lt;&gt;"",'2. Enter scores'!$B934-'2. Enter scores'!AW934,"")</f>
        <v/>
      </c>
      <c r="AY930" s="125" t="str">
        <f>IF('2. Enter scores'!AX934&lt;&gt;"",'2. Enter scores'!$B934-'2. Enter scores'!AX934,"")</f>
        <v/>
      </c>
      <c r="AZ930" s="125" t="str">
        <f>IF('2. Enter scores'!AY934&lt;&gt;"",'2. Enter scores'!$B934-'2. Enter scores'!AY934,"")</f>
        <v/>
      </c>
      <c r="BA930" s="125" t="str">
        <f>IF('2. Enter scores'!AZ934&lt;&gt;"",'2. Enter scores'!$B934-'2. Enter scores'!AZ934,"")</f>
        <v/>
      </c>
      <c r="BB930" s="125" t="str">
        <f>IF('2. Enter scores'!BA934&lt;&gt;"",'2. Enter scores'!$B934-'2. Enter scores'!BA934,"")</f>
        <v/>
      </c>
      <c r="BC930" s="125" t="str">
        <f>IF('2. Enter scores'!BB934&lt;&gt;"",'2. Enter scores'!$B934-'2. Enter scores'!BB934,"")</f>
        <v/>
      </c>
      <c r="BD930" s="125" t="str">
        <f>IF('2. Enter scores'!BC934&lt;&gt;"",'2. Enter scores'!$B934-'2. Enter scores'!BC934,"")</f>
        <v/>
      </c>
      <c r="BE930" s="125" t="str">
        <f>IF('2. Enter scores'!BD934&lt;&gt;"",'2. Enter scores'!$B934-'2. Enter scores'!BD934,"")</f>
        <v/>
      </c>
      <c r="BF930" s="125" t="str">
        <f>IF('2. Enter scores'!BE934&lt;&gt;"",'2. Enter scores'!$B934-'2. Enter scores'!BE934,"")</f>
        <v/>
      </c>
      <c r="BG930" s="125" t="str">
        <f>IF('2. Enter scores'!BF934&lt;&gt;"",'2. Enter scores'!$B934-'2. Enter scores'!BF934,"")</f>
        <v/>
      </c>
      <c r="BH930" s="125" t="str">
        <f>IF('2. Enter scores'!BG934&lt;&gt;"",'2. Enter scores'!$B934-'2. Enter scores'!BG934,"")</f>
        <v/>
      </c>
      <c r="BI930" s="125" t="str">
        <f>IF('2. Enter scores'!BH934&lt;&gt;"",'2. Enter scores'!$B934-'2. Enter scores'!BH934,"")</f>
        <v/>
      </c>
      <c r="BJ930" s="125" t="str">
        <f>IF('2. Enter scores'!BI934&lt;&gt;"",'2. Enter scores'!$B934-'2. Enter scores'!BI934,"")</f>
        <v/>
      </c>
      <c r="BK930" s="125" t="str">
        <f>IF('2. Enter scores'!BJ934&lt;&gt;"",'2. Enter scores'!$B934-'2. Enter scores'!BJ934,"")</f>
        <v/>
      </c>
      <c r="BL930" s="125" t="str">
        <f>IF('2. Enter scores'!BK934&lt;&gt;"",'2. Enter scores'!$B934-'2. Enter scores'!BK934,"")</f>
        <v/>
      </c>
      <c r="BM930" s="125" t="str">
        <f>IF('2. Enter scores'!BL934&lt;&gt;"",'2. Enter scores'!$B934-'2. Enter scores'!BL934,"")</f>
        <v/>
      </c>
      <c r="BN930" s="125" t="str">
        <f>IF('2. Enter scores'!BM934&lt;&gt;"",'2. Enter scores'!$B934-'2. Enter scores'!BM934,"")</f>
        <v/>
      </c>
      <c r="BO930" s="125" t="str">
        <f>IF('2. Enter scores'!BN934&lt;&gt;"",'2. Enter scores'!$B934-'2. Enter scores'!BN934,"")</f>
        <v/>
      </c>
      <c r="BP930" s="108">
        <v>1000</v>
      </c>
    </row>
    <row r="931" spans="2:68" x14ac:dyDescent="0.35">
      <c r="B931" s="125" t="str">
        <f>IF('2. Enter scores'!A935&lt;&gt;"",'2. Enter scores'!A935,"")</f>
        <v/>
      </c>
      <c r="H931" s="125" t="str">
        <f>IF('2. Enter scores'!G935&lt;&gt;"",'2. Enter scores'!$B935-'2. Enter scores'!G935,"")</f>
        <v/>
      </c>
      <c r="I931" s="125" t="str">
        <f>IF('2. Enter scores'!H935&lt;&gt;"",'2. Enter scores'!$B935-'2. Enter scores'!H935,"")</f>
        <v/>
      </c>
      <c r="J931" s="125" t="str">
        <f>IF('2. Enter scores'!I935&lt;&gt;"",'2. Enter scores'!$B935-'2. Enter scores'!I935,"")</f>
        <v/>
      </c>
      <c r="K931" s="125" t="str">
        <f>IF('2. Enter scores'!J935&lt;&gt;"",'2. Enter scores'!$B935-'2. Enter scores'!J935,"")</f>
        <v/>
      </c>
      <c r="L931" s="125" t="str">
        <f>IF('2. Enter scores'!K935&lt;&gt;"",'2. Enter scores'!$B935-'2. Enter scores'!K935,"")</f>
        <v/>
      </c>
      <c r="M931" s="125" t="str">
        <f>IF('2. Enter scores'!L935&lt;&gt;"",'2. Enter scores'!$B935-'2. Enter scores'!L935,"")</f>
        <v/>
      </c>
      <c r="N931" s="125" t="str">
        <f>IF('2. Enter scores'!M935&lt;&gt;"",'2. Enter scores'!$B935-'2. Enter scores'!M935,"")</f>
        <v/>
      </c>
      <c r="O931" s="125" t="str">
        <f>IF('2. Enter scores'!N935&lt;&gt;"",'2. Enter scores'!$B935-'2. Enter scores'!N935,"")</f>
        <v/>
      </c>
      <c r="P931" s="125" t="str">
        <f>IF('2. Enter scores'!O935&lt;&gt;"",'2. Enter scores'!$B935-'2. Enter scores'!O935,"")</f>
        <v/>
      </c>
      <c r="Q931" s="125" t="str">
        <f>IF('2. Enter scores'!P935&lt;&gt;"",'2. Enter scores'!$B935-'2. Enter scores'!P935,"")</f>
        <v/>
      </c>
      <c r="R931" s="125" t="str">
        <f>IF('2. Enter scores'!Q935&lt;&gt;"",'2. Enter scores'!$B935-'2. Enter scores'!Q935,"")</f>
        <v/>
      </c>
      <c r="S931" s="125" t="str">
        <f>IF('2. Enter scores'!R935&lt;&gt;"",'2. Enter scores'!$B935-'2. Enter scores'!R935,"")</f>
        <v/>
      </c>
      <c r="T931" s="125" t="str">
        <f>IF('2. Enter scores'!S935&lt;&gt;"",'2. Enter scores'!$B935-'2. Enter scores'!S935,"")</f>
        <v/>
      </c>
      <c r="U931" s="125" t="str">
        <f>IF('2. Enter scores'!T935&lt;&gt;"",'2. Enter scores'!$B935-'2. Enter scores'!T935,"")</f>
        <v/>
      </c>
      <c r="V931" s="125" t="str">
        <f>IF('2. Enter scores'!U935&lt;&gt;"",'2. Enter scores'!$B935-'2. Enter scores'!U935,"")</f>
        <v/>
      </c>
      <c r="W931" s="125" t="str">
        <f>IF('2. Enter scores'!V935&lt;&gt;"",'2. Enter scores'!$B935-'2. Enter scores'!V935,"")</f>
        <v/>
      </c>
      <c r="X931" s="125" t="str">
        <f>IF('2. Enter scores'!W935&lt;&gt;"",'2. Enter scores'!$B935-'2. Enter scores'!W935,"")</f>
        <v/>
      </c>
      <c r="Y931" s="125" t="str">
        <f>IF('2. Enter scores'!X935&lt;&gt;"",'2. Enter scores'!$B935-'2. Enter scores'!X935,"")</f>
        <v/>
      </c>
      <c r="Z931" s="125" t="str">
        <f>IF('2. Enter scores'!Y935&lt;&gt;"",'2. Enter scores'!$B935-'2. Enter scores'!Y935,"")</f>
        <v/>
      </c>
      <c r="AA931" s="125" t="str">
        <f>IF('2. Enter scores'!Z935&lt;&gt;"",'2. Enter scores'!$B935-'2. Enter scores'!Z935,"")</f>
        <v/>
      </c>
      <c r="AB931" s="125" t="str">
        <f>IF('2. Enter scores'!AA935&lt;&gt;"",'2. Enter scores'!$B935-'2. Enter scores'!AA935,"")</f>
        <v/>
      </c>
      <c r="AC931" s="125" t="str">
        <f>IF('2. Enter scores'!AB935&lt;&gt;"",'2. Enter scores'!$B935-'2. Enter scores'!AB935,"")</f>
        <v/>
      </c>
      <c r="AD931" s="125" t="str">
        <f>IF('2. Enter scores'!AC935&lt;&gt;"",'2. Enter scores'!$B935-'2. Enter scores'!AC935,"")</f>
        <v/>
      </c>
      <c r="AE931" s="125" t="str">
        <f>IF('2. Enter scores'!AD935&lt;&gt;"",'2. Enter scores'!$B935-'2. Enter scores'!AD935,"")</f>
        <v/>
      </c>
      <c r="AF931" s="125" t="str">
        <f>IF('2. Enter scores'!AE935&lt;&gt;"",'2. Enter scores'!$B935-'2. Enter scores'!AE935,"")</f>
        <v/>
      </c>
      <c r="AG931" s="125" t="str">
        <f>IF('2. Enter scores'!AF935&lt;&gt;"",'2. Enter scores'!$B935-'2. Enter scores'!AF935,"")</f>
        <v/>
      </c>
      <c r="AH931" s="125" t="str">
        <f>IF('2. Enter scores'!AG935&lt;&gt;"",'2. Enter scores'!$B935-'2. Enter scores'!AG935,"")</f>
        <v/>
      </c>
      <c r="AI931" s="125" t="str">
        <f>IF('2. Enter scores'!AH935&lt;&gt;"",'2. Enter scores'!$B935-'2. Enter scores'!AH935,"")</f>
        <v/>
      </c>
      <c r="AJ931" s="125" t="str">
        <f>IF('2. Enter scores'!AI935&lt;&gt;"",'2. Enter scores'!$B935-'2. Enter scores'!AI935,"")</f>
        <v/>
      </c>
      <c r="AK931" s="125" t="str">
        <f>IF('2. Enter scores'!AJ935&lt;&gt;"",'2. Enter scores'!$B935-'2. Enter scores'!AJ935,"")</f>
        <v/>
      </c>
      <c r="AL931" s="125" t="str">
        <f>IF('2. Enter scores'!AK935&lt;&gt;"",'2. Enter scores'!$B935-'2. Enter scores'!AK935,"")</f>
        <v/>
      </c>
      <c r="AM931" s="125" t="str">
        <f>IF('2. Enter scores'!AL935&lt;&gt;"",'2. Enter scores'!$B935-'2. Enter scores'!AL935,"")</f>
        <v/>
      </c>
      <c r="AN931" s="125" t="str">
        <f>IF('2. Enter scores'!AM935&lt;&gt;"",'2. Enter scores'!$B935-'2. Enter scores'!AM935,"")</f>
        <v/>
      </c>
      <c r="AO931" s="125" t="str">
        <f>IF('2. Enter scores'!AN935&lt;&gt;"",'2. Enter scores'!$B935-'2. Enter scores'!AN935,"")</f>
        <v/>
      </c>
      <c r="AP931" s="125" t="str">
        <f>IF('2. Enter scores'!AO935&lt;&gt;"",'2. Enter scores'!$B935-'2. Enter scores'!AO935,"")</f>
        <v/>
      </c>
      <c r="AQ931" s="125" t="str">
        <f>IF('2. Enter scores'!AP935&lt;&gt;"",'2. Enter scores'!$B935-'2. Enter scores'!AP935,"")</f>
        <v/>
      </c>
      <c r="AR931" s="125" t="str">
        <f>IF('2. Enter scores'!AQ935&lt;&gt;"",'2. Enter scores'!$B935-'2. Enter scores'!AQ935,"")</f>
        <v/>
      </c>
      <c r="AS931" s="125" t="str">
        <f>IF('2. Enter scores'!AR935&lt;&gt;"",'2. Enter scores'!$B935-'2. Enter scores'!AR935,"")</f>
        <v/>
      </c>
      <c r="AT931" s="125" t="str">
        <f>IF('2. Enter scores'!AS935&lt;&gt;"",'2. Enter scores'!$B935-'2. Enter scores'!AS935,"")</f>
        <v/>
      </c>
      <c r="AU931" s="125" t="str">
        <f>IF('2. Enter scores'!AT935&lt;&gt;"",'2. Enter scores'!$B935-'2. Enter scores'!AT935,"")</f>
        <v/>
      </c>
      <c r="AV931" s="125" t="str">
        <f>IF('2. Enter scores'!AU935&lt;&gt;"",'2. Enter scores'!$B935-'2. Enter scores'!AU935,"")</f>
        <v/>
      </c>
      <c r="AW931" s="125" t="str">
        <f>IF('2. Enter scores'!AV935&lt;&gt;"",'2. Enter scores'!$B935-'2. Enter scores'!AV935,"")</f>
        <v/>
      </c>
      <c r="AX931" s="125" t="str">
        <f>IF('2. Enter scores'!AW935&lt;&gt;"",'2. Enter scores'!$B935-'2. Enter scores'!AW935,"")</f>
        <v/>
      </c>
      <c r="AY931" s="125" t="str">
        <f>IF('2. Enter scores'!AX935&lt;&gt;"",'2. Enter scores'!$B935-'2. Enter scores'!AX935,"")</f>
        <v/>
      </c>
      <c r="AZ931" s="125" t="str">
        <f>IF('2. Enter scores'!AY935&lt;&gt;"",'2. Enter scores'!$B935-'2. Enter scores'!AY935,"")</f>
        <v/>
      </c>
      <c r="BA931" s="125" t="str">
        <f>IF('2. Enter scores'!AZ935&lt;&gt;"",'2. Enter scores'!$B935-'2. Enter scores'!AZ935,"")</f>
        <v/>
      </c>
      <c r="BB931" s="125" t="str">
        <f>IF('2. Enter scores'!BA935&lt;&gt;"",'2. Enter scores'!$B935-'2. Enter scores'!BA935,"")</f>
        <v/>
      </c>
      <c r="BC931" s="125" t="str">
        <f>IF('2. Enter scores'!BB935&lt;&gt;"",'2. Enter scores'!$B935-'2. Enter scores'!BB935,"")</f>
        <v/>
      </c>
      <c r="BD931" s="125" t="str">
        <f>IF('2. Enter scores'!BC935&lt;&gt;"",'2. Enter scores'!$B935-'2. Enter scores'!BC935,"")</f>
        <v/>
      </c>
      <c r="BE931" s="125" t="str">
        <f>IF('2. Enter scores'!BD935&lt;&gt;"",'2. Enter scores'!$B935-'2. Enter scores'!BD935,"")</f>
        <v/>
      </c>
      <c r="BF931" s="125" t="str">
        <f>IF('2. Enter scores'!BE935&lt;&gt;"",'2. Enter scores'!$B935-'2. Enter scores'!BE935,"")</f>
        <v/>
      </c>
      <c r="BG931" s="125" t="str">
        <f>IF('2. Enter scores'!BF935&lt;&gt;"",'2. Enter scores'!$B935-'2. Enter scores'!BF935,"")</f>
        <v/>
      </c>
      <c r="BH931" s="125" t="str">
        <f>IF('2. Enter scores'!BG935&lt;&gt;"",'2. Enter scores'!$B935-'2. Enter scores'!BG935,"")</f>
        <v/>
      </c>
      <c r="BI931" s="125" t="str">
        <f>IF('2. Enter scores'!BH935&lt;&gt;"",'2. Enter scores'!$B935-'2. Enter scores'!BH935,"")</f>
        <v/>
      </c>
      <c r="BJ931" s="125" t="str">
        <f>IF('2. Enter scores'!BI935&lt;&gt;"",'2. Enter scores'!$B935-'2. Enter scores'!BI935,"")</f>
        <v/>
      </c>
      <c r="BK931" s="125" t="str">
        <f>IF('2. Enter scores'!BJ935&lt;&gt;"",'2. Enter scores'!$B935-'2. Enter scores'!BJ935,"")</f>
        <v/>
      </c>
      <c r="BL931" s="125" t="str">
        <f>IF('2. Enter scores'!BK935&lt;&gt;"",'2. Enter scores'!$B935-'2. Enter scores'!BK935,"")</f>
        <v/>
      </c>
      <c r="BM931" s="125" t="str">
        <f>IF('2. Enter scores'!BL935&lt;&gt;"",'2. Enter scores'!$B935-'2. Enter scores'!BL935,"")</f>
        <v/>
      </c>
      <c r="BN931" s="125" t="str">
        <f>IF('2. Enter scores'!BM935&lt;&gt;"",'2. Enter scores'!$B935-'2. Enter scores'!BM935,"")</f>
        <v/>
      </c>
      <c r="BO931" s="125" t="str">
        <f>IF('2. Enter scores'!BN935&lt;&gt;"",'2. Enter scores'!$B935-'2. Enter scores'!BN935,"")</f>
        <v/>
      </c>
      <c r="BP931" s="108">
        <v>1000</v>
      </c>
    </row>
    <row r="932" spans="2:68" x14ac:dyDescent="0.35">
      <c r="B932" s="125" t="str">
        <f>IF('2. Enter scores'!A936&lt;&gt;"",'2. Enter scores'!A936,"")</f>
        <v/>
      </c>
      <c r="H932" s="125" t="str">
        <f>IF('2. Enter scores'!G936&lt;&gt;"",'2. Enter scores'!$B936-'2. Enter scores'!G936,"")</f>
        <v/>
      </c>
      <c r="I932" s="125" t="str">
        <f>IF('2. Enter scores'!H936&lt;&gt;"",'2. Enter scores'!$B936-'2. Enter scores'!H936,"")</f>
        <v/>
      </c>
      <c r="J932" s="125" t="str">
        <f>IF('2. Enter scores'!I936&lt;&gt;"",'2. Enter scores'!$B936-'2. Enter scores'!I936,"")</f>
        <v/>
      </c>
      <c r="K932" s="125" t="str">
        <f>IF('2. Enter scores'!J936&lt;&gt;"",'2. Enter scores'!$B936-'2. Enter scores'!J936,"")</f>
        <v/>
      </c>
      <c r="L932" s="125" t="str">
        <f>IF('2. Enter scores'!K936&lt;&gt;"",'2. Enter scores'!$B936-'2. Enter scores'!K936,"")</f>
        <v/>
      </c>
      <c r="M932" s="125" t="str">
        <f>IF('2. Enter scores'!L936&lt;&gt;"",'2. Enter scores'!$B936-'2. Enter scores'!L936,"")</f>
        <v/>
      </c>
      <c r="N932" s="125" t="str">
        <f>IF('2. Enter scores'!M936&lt;&gt;"",'2. Enter scores'!$B936-'2. Enter scores'!M936,"")</f>
        <v/>
      </c>
      <c r="O932" s="125" t="str">
        <f>IF('2. Enter scores'!N936&lt;&gt;"",'2. Enter scores'!$B936-'2. Enter scores'!N936,"")</f>
        <v/>
      </c>
      <c r="P932" s="125" t="str">
        <f>IF('2. Enter scores'!O936&lt;&gt;"",'2. Enter scores'!$B936-'2. Enter scores'!O936,"")</f>
        <v/>
      </c>
      <c r="Q932" s="125" t="str">
        <f>IF('2. Enter scores'!P936&lt;&gt;"",'2. Enter scores'!$B936-'2. Enter scores'!P936,"")</f>
        <v/>
      </c>
      <c r="R932" s="125" t="str">
        <f>IF('2. Enter scores'!Q936&lt;&gt;"",'2. Enter scores'!$B936-'2. Enter scores'!Q936,"")</f>
        <v/>
      </c>
      <c r="S932" s="125" t="str">
        <f>IF('2. Enter scores'!R936&lt;&gt;"",'2. Enter scores'!$B936-'2. Enter scores'!R936,"")</f>
        <v/>
      </c>
      <c r="T932" s="125" t="str">
        <f>IF('2. Enter scores'!S936&lt;&gt;"",'2. Enter scores'!$B936-'2. Enter scores'!S936,"")</f>
        <v/>
      </c>
      <c r="U932" s="125" t="str">
        <f>IF('2. Enter scores'!T936&lt;&gt;"",'2. Enter scores'!$B936-'2. Enter scores'!T936,"")</f>
        <v/>
      </c>
      <c r="V932" s="125" t="str">
        <f>IF('2. Enter scores'!U936&lt;&gt;"",'2. Enter scores'!$B936-'2. Enter scores'!U936,"")</f>
        <v/>
      </c>
      <c r="W932" s="125" t="str">
        <f>IF('2. Enter scores'!V936&lt;&gt;"",'2. Enter scores'!$B936-'2. Enter scores'!V936,"")</f>
        <v/>
      </c>
      <c r="X932" s="125" t="str">
        <f>IF('2. Enter scores'!W936&lt;&gt;"",'2. Enter scores'!$B936-'2. Enter scores'!W936,"")</f>
        <v/>
      </c>
      <c r="Y932" s="125" t="str">
        <f>IF('2. Enter scores'!X936&lt;&gt;"",'2. Enter scores'!$B936-'2. Enter scores'!X936,"")</f>
        <v/>
      </c>
      <c r="Z932" s="125" t="str">
        <f>IF('2. Enter scores'!Y936&lt;&gt;"",'2. Enter scores'!$B936-'2. Enter scores'!Y936,"")</f>
        <v/>
      </c>
      <c r="AA932" s="125" t="str">
        <f>IF('2. Enter scores'!Z936&lt;&gt;"",'2. Enter scores'!$B936-'2. Enter scores'!Z936,"")</f>
        <v/>
      </c>
      <c r="AB932" s="125" t="str">
        <f>IF('2. Enter scores'!AA936&lt;&gt;"",'2. Enter scores'!$B936-'2. Enter scores'!AA936,"")</f>
        <v/>
      </c>
      <c r="AC932" s="125" t="str">
        <f>IF('2. Enter scores'!AB936&lt;&gt;"",'2. Enter scores'!$B936-'2. Enter scores'!AB936,"")</f>
        <v/>
      </c>
      <c r="AD932" s="125" t="str">
        <f>IF('2. Enter scores'!AC936&lt;&gt;"",'2. Enter scores'!$B936-'2. Enter scores'!AC936,"")</f>
        <v/>
      </c>
      <c r="AE932" s="125" t="str">
        <f>IF('2. Enter scores'!AD936&lt;&gt;"",'2. Enter scores'!$B936-'2. Enter scores'!AD936,"")</f>
        <v/>
      </c>
      <c r="AF932" s="125" t="str">
        <f>IF('2. Enter scores'!AE936&lt;&gt;"",'2. Enter scores'!$B936-'2. Enter scores'!AE936,"")</f>
        <v/>
      </c>
      <c r="AG932" s="125" t="str">
        <f>IF('2. Enter scores'!AF936&lt;&gt;"",'2. Enter scores'!$B936-'2. Enter scores'!AF936,"")</f>
        <v/>
      </c>
      <c r="AH932" s="125" t="str">
        <f>IF('2. Enter scores'!AG936&lt;&gt;"",'2. Enter scores'!$B936-'2. Enter scores'!AG936,"")</f>
        <v/>
      </c>
      <c r="AI932" s="125" t="str">
        <f>IF('2. Enter scores'!AH936&lt;&gt;"",'2. Enter scores'!$B936-'2. Enter scores'!AH936,"")</f>
        <v/>
      </c>
      <c r="AJ932" s="125" t="str">
        <f>IF('2. Enter scores'!AI936&lt;&gt;"",'2. Enter scores'!$B936-'2. Enter scores'!AI936,"")</f>
        <v/>
      </c>
      <c r="AK932" s="125" t="str">
        <f>IF('2. Enter scores'!AJ936&lt;&gt;"",'2. Enter scores'!$B936-'2. Enter scores'!AJ936,"")</f>
        <v/>
      </c>
      <c r="AL932" s="125" t="str">
        <f>IF('2. Enter scores'!AK936&lt;&gt;"",'2. Enter scores'!$B936-'2. Enter scores'!AK936,"")</f>
        <v/>
      </c>
      <c r="AM932" s="125" t="str">
        <f>IF('2. Enter scores'!AL936&lt;&gt;"",'2. Enter scores'!$B936-'2. Enter scores'!AL936,"")</f>
        <v/>
      </c>
      <c r="AN932" s="125" t="str">
        <f>IF('2. Enter scores'!AM936&lt;&gt;"",'2. Enter scores'!$B936-'2. Enter scores'!AM936,"")</f>
        <v/>
      </c>
      <c r="AO932" s="125" t="str">
        <f>IF('2. Enter scores'!AN936&lt;&gt;"",'2. Enter scores'!$B936-'2. Enter scores'!AN936,"")</f>
        <v/>
      </c>
      <c r="AP932" s="125" t="str">
        <f>IF('2. Enter scores'!AO936&lt;&gt;"",'2. Enter scores'!$B936-'2. Enter scores'!AO936,"")</f>
        <v/>
      </c>
      <c r="AQ932" s="125" t="str">
        <f>IF('2. Enter scores'!AP936&lt;&gt;"",'2. Enter scores'!$B936-'2. Enter scores'!AP936,"")</f>
        <v/>
      </c>
      <c r="AR932" s="125" t="str">
        <f>IF('2. Enter scores'!AQ936&lt;&gt;"",'2. Enter scores'!$B936-'2. Enter scores'!AQ936,"")</f>
        <v/>
      </c>
      <c r="AS932" s="125" t="str">
        <f>IF('2. Enter scores'!AR936&lt;&gt;"",'2. Enter scores'!$B936-'2. Enter scores'!AR936,"")</f>
        <v/>
      </c>
      <c r="AT932" s="125" t="str">
        <f>IF('2. Enter scores'!AS936&lt;&gt;"",'2. Enter scores'!$B936-'2. Enter scores'!AS936,"")</f>
        <v/>
      </c>
      <c r="AU932" s="125" t="str">
        <f>IF('2. Enter scores'!AT936&lt;&gt;"",'2. Enter scores'!$B936-'2. Enter scores'!AT936,"")</f>
        <v/>
      </c>
      <c r="AV932" s="125" t="str">
        <f>IF('2. Enter scores'!AU936&lt;&gt;"",'2. Enter scores'!$B936-'2. Enter scores'!AU936,"")</f>
        <v/>
      </c>
      <c r="AW932" s="125" t="str">
        <f>IF('2. Enter scores'!AV936&lt;&gt;"",'2. Enter scores'!$B936-'2. Enter scores'!AV936,"")</f>
        <v/>
      </c>
      <c r="AX932" s="125" t="str">
        <f>IF('2. Enter scores'!AW936&lt;&gt;"",'2. Enter scores'!$B936-'2. Enter scores'!AW936,"")</f>
        <v/>
      </c>
      <c r="AY932" s="125" t="str">
        <f>IF('2. Enter scores'!AX936&lt;&gt;"",'2. Enter scores'!$B936-'2. Enter scores'!AX936,"")</f>
        <v/>
      </c>
      <c r="AZ932" s="125" t="str">
        <f>IF('2. Enter scores'!AY936&lt;&gt;"",'2. Enter scores'!$B936-'2. Enter scores'!AY936,"")</f>
        <v/>
      </c>
      <c r="BA932" s="125" t="str">
        <f>IF('2. Enter scores'!AZ936&lt;&gt;"",'2. Enter scores'!$B936-'2. Enter scores'!AZ936,"")</f>
        <v/>
      </c>
      <c r="BB932" s="125" t="str">
        <f>IF('2. Enter scores'!BA936&lt;&gt;"",'2. Enter scores'!$B936-'2. Enter scores'!BA936,"")</f>
        <v/>
      </c>
      <c r="BC932" s="125" t="str">
        <f>IF('2. Enter scores'!BB936&lt;&gt;"",'2. Enter scores'!$B936-'2. Enter scores'!BB936,"")</f>
        <v/>
      </c>
      <c r="BD932" s="125" t="str">
        <f>IF('2. Enter scores'!BC936&lt;&gt;"",'2. Enter scores'!$B936-'2. Enter scores'!BC936,"")</f>
        <v/>
      </c>
      <c r="BE932" s="125" t="str">
        <f>IF('2. Enter scores'!BD936&lt;&gt;"",'2. Enter scores'!$B936-'2. Enter scores'!BD936,"")</f>
        <v/>
      </c>
      <c r="BF932" s="125" t="str">
        <f>IF('2. Enter scores'!BE936&lt;&gt;"",'2. Enter scores'!$B936-'2. Enter scores'!BE936,"")</f>
        <v/>
      </c>
      <c r="BG932" s="125" t="str">
        <f>IF('2. Enter scores'!BF936&lt;&gt;"",'2. Enter scores'!$B936-'2. Enter scores'!BF936,"")</f>
        <v/>
      </c>
      <c r="BH932" s="125" t="str">
        <f>IF('2. Enter scores'!BG936&lt;&gt;"",'2. Enter scores'!$B936-'2. Enter scores'!BG936,"")</f>
        <v/>
      </c>
      <c r="BI932" s="125" t="str">
        <f>IF('2. Enter scores'!BH936&lt;&gt;"",'2. Enter scores'!$B936-'2. Enter scores'!BH936,"")</f>
        <v/>
      </c>
      <c r="BJ932" s="125" t="str">
        <f>IF('2. Enter scores'!BI936&lt;&gt;"",'2. Enter scores'!$B936-'2. Enter scores'!BI936,"")</f>
        <v/>
      </c>
      <c r="BK932" s="125" t="str">
        <f>IF('2. Enter scores'!BJ936&lt;&gt;"",'2. Enter scores'!$B936-'2. Enter scores'!BJ936,"")</f>
        <v/>
      </c>
      <c r="BL932" s="125" t="str">
        <f>IF('2. Enter scores'!BK936&lt;&gt;"",'2. Enter scores'!$B936-'2. Enter scores'!BK936,"")</f>
        <v/>
      </c>
      <c r="BM932" s="125" t="str">
        <f>IF('2. Enter scores'!BL936&lt;&gt;"",'2. Enter scores'!$B936-'2. Enter scores'!BL936,"")</f>
        <v/>
      </c>
      <c r="BN932" s="125" t="str">
        <f>IF('2. Enter scores'!BM936&lt;&gt;"",'2. Enter scores'!$B936-'2. Enter scores'!BM936,"")</f>
        <v/>
      </c>
      <c r="BO932" s="125" t="str">
        <f>IF('2. Enter scores'!BN936&lt;&gt;"",'2. Enter scores'!$B936-'2. Enter scores'!BN936,"")</f>
        <v/>
      </c>
      <c r="BP932" s="108">
        <v>1000</v>
      </c>
    </row>
    <row r="933" spans="2:68" x14ac:dyDescent="0.35">
      <c r="B933" s="125" t="str">
        <f>IF('2. Enter scores'!A937&lt;&gt;"",'2. Enter scores'!A937,"")</f>
        <v/>
      </c>
      <c r="H933" s="125" t="str">
        <f>IF('2. Enter scores'!G937&lt;&gt;"",'2. Enter scores'!$B937-'2. Enter scores'!G937,"")</f>
        <v/>
      </c>
      <c r="I933" s="125" t="str">
        <f>IF('2. Enter scores'!H937&lt;&gt;"",'2. Enter scores'!$B937-'2. Enter scores'!H937,"")</f>
        <v/>
      </c>
      <c r="J933" s="125" t="str">
        <f>IF('2. Enter scores'!I937&lt;&gt;"",'2. Enter scores'!$B937-'2. Enter scores'!I937,"")</f>
        <v/>
      </c>
      <c r="K933" s="125" t="str">
        <f>IF('2. Enter scores'!J937&lt;&gt;"",'2. Enter scores'!$B937-'2. Enter scores'!J937,"")</f>
        <v/>
      </c>
      <c r="L933" s="125" t="str">
        <f>IF('2. Enter scores'!K937&lt;&gt;"",'2. Enter scores'!$B937-'2. Enter scores'!K937,"")</f>
        <v/>
      </c>
      <c r="M933" s="125" t="str">
        <f>IF('2. Enter scores'!L937&lt;&gt;"",'2. Enter scores'!$B937-'2. Enter scores'!L937,"")</f>
        <v/>
      </c>
      <c r="N933" s="125" t="str">
        <f>IF('2. Enter scores'!M937&lt;&gt;"",'2. Enter scores'!$B937-'2. Enter scores'!M937,"")</f>
        <v/>
      </c>
      <c r="O933" s="125" t="str">
        <f>IF('2. Enter scores'!N937&lt;&gt;"",'2. Enter scores'!$B937-'2. Enter scores'!N937,"")</f>
        <v/>
      </c>
      <c r="P933" s="125" t="str">
        <f>IF('2. Enter scores'!O937&lt;&gt;"",'2. Enter scores'!$B937-'2. Enter scores'!O937,"")</f>
        <v/>
      </c>
      <c r="Q933" s="125" t="str">
        <f>IF('2. Enter scores'!P937&lt;&gt;"",'2. Enter scores'!$B937-'2. Enter scores'!P937,"")</f>
        <v/>
      </c>
      <c r="R933" s="125" t="str">
        <f>IF('2. Enter scores'!Q937&lt;&gt;"",'2. Enter scores'!$B937-'2. Enter scores'!Q937,"")</f>
        <v/>
      </c>
      <c r="S933" s="125" t="str">
        <f>IF('2. Enter scores'!R937&lt;&gt;"",'2. Enter scores'!$B937-'2. Enter scores'!R937,"")</f>
        <v/>
      </c>
      <c r="T933" s="125" t="str">
        <f>IF('2. Enter scores'!S937&lt;&gt;"",'2. Enter scores'!$B937-'2. Enter scores'!S937,"")</f>
        <v/>
      </c>
      <c r="U933" s="125" t="str">
        <f>IF('2. Enter scores'!T937&lt;&gt;"",'2. Enter scores'!$B937-'2. Enter scores'!T937,"")</f>
        <v/>
      </c>
      <c r="V933" s="125" t="str">
        <f>IF('2. Enter scores'!U937&lt;&gt;"",'2. Enter scores'!$B937-'2. Enter scores'!U937,"")</f>
        <v/>
      </c>
      <c r="W933" s="125" t="str">
        <f>IF('2. Enter scores'!V937&lt;&gt;"",'2. Enter scores'!$B937-'2. Enter scores'!V937,"")</f>
        <v/>
      </c>
      <c r="X933" s="125" t="str">
        <f>IF('2. Enter scores'!W937&lt;&gt;"",'2. Enter scores'!$B937-'2. Enter scores'!W937,"")</f>
        <v/>
      </c>
      <c r="Y933" s="125" t="str">
        <f>IF('2. Enter scores'!X937&lt;&gt;"",'2. Enter scores'!$B937-'2. Enter scores'!X937,"")</f>
        <v/>
      </c>
      <c r="Z933" s="125" t="str">
        <f>IF('2. Enter scores'!Y937&lt;&gt;"",'2. Enter scores'!$B937-'2. Enter scores'!Y937,"")</f>
        <v/>
      </c>
      <c r="AA933" s="125" t="str">
        <f>IF('2. Enter scores'!Z937&lt;&gt;"",'2. Enter scores'!$B937-'2. Enter scores'!Z937,"")</f>
        <v/>
      </c>
      <c r="AB933" s="125" t="str">
        <f>IF('2. Enter scores'!AA937&lt;&gt;"",'2. Enter scores'!$B937-'2. Enter scores'!AA937,"")</f>
        <v/>
      </c>
      <c r="AC933" s="125" t="str">
        <f>IF('2. Enter scores'!AB937&lt;&gt;"",'2. Enter scores'!$B937-'2. Enter scores'!AB937,"")</f>
        <v/>
      </c>
      <c r="AD933" s="125" t="str">
        <f>IF('2. Enter scores'!AC937&lt;&gt;"",'2. Enter scores'!$B937-'2. Enter scores'!AC937,"")</f>
        <v/>
      </c>
      <c r="AE933" s="125" t="str">
        <f>IF('2. Enter scores'!AD937&lt;&gt;"",'2. Enter scores'!$B937-'2. Enter scores'!AD937,"")</f>
        <v/>
      </c>
      <c r="AF933" s="125" t="str">
        <f>IF('2. Enter scores'!AE937&lt;&gt;"",'2. Enter scores'!$B937-'2. Enter scores'!AE937,"")</f>
        <v/>
      </c>
      <c r="AG933" s="125" t="str">
        <f>IF('2. Enter scores'!AF937&lt;&gt;"",'2. Enter scores'!$B937-'2. Enter scores'!AF937,"")</f>
        <v/>
      </c>
      <c r="AH933" s="125" t="str">
        <f>IF('2. Enter scores'!AG937&lt;&gt;"",'2. Enter scores'!$B937-'2. Enter scores'!AG937,"")</f>
        <v/>
      </c>
      <c r="AI933" s="125" t="str">
        <f>IF('2. Enter scores'!AH937&lt;&gt;"",'2. Enter scores'!$B937-'2. Enter scores'!AH937,"")</f>
        <v/>
      </c>
      <c r="AJ933" s="125" t="str">
        <f>IF('2. Enter scores'!AI937&lt;&gt;"",'2. Enter scores'!$B937-'2. Enter scores'!AI937,"")</f>
        <v/>
      </c>
      <c r="AK933" s="125" t="str">
        <f>IF('2. Enter scores'!AJ937&lt;&gt;"",'2. Enter scores'!$B937-'2. Enter scores'!AJ937,"")</f>
        <v/>
      </c>
      <c r="AL933" s="125" t="str">
        <f>IF('2. Enter scores'!AK937&lt;&gt;"",'2. Enter scores'!$B937-'2. Enter scores'!AK937,"")</f>
        <v/>
      </c>
      <c r="AM933" s="125" t="str">
        <f>IF('2. Enter scores'!AL937&lt;&gt;"",'2. Enter scores'!$B937-'2. Enter scores'!AL937,"")</f>
        <v/>
      </c>
      <c r="AN933" s="125" t="str">
        <f>IF('2. Enter scores'!AM937&lt;&gt;"",'2. Enter scores'!$B937-'2. Enter scores'!AM937,"")</f>
        <v/>
      </c>
      <c r="AO933" s="125" t="str">
        <f>IF('2. Enter scores'!AN937&lt;&gt;"",'2. Enter scores'!$B937-'2. Enter scores'!AN937,"")</f>
        <v/>
      </c>
      <c r="AP933" s="125" t="str">
        <f>IF('2. Enter scores'!AO937&lt;&gt;"",'2. Enter scores'!$B937-'2. Enter scores'!AO937,"")</f>
        <v/>
      </c>
      <c r="AQ933" s="125" t="str">
        <f>IF('2. Enter scores'!AP937&lt;&gt;"",'2. Enter scores'!$B937-'2. Enter scores'!AP937,"")</f>
        <v/>
      </c>
      <c r="AR933" s="125" t="str">
        <f>IF('2. Enter scores'!AQ937&lt;&gt;"",'2. Enter scores'!$B937-'2. Enter scores'!AQ937,"")</f>
        <v/>
      </c>
      <c r="AS933" s="125" t="str">
        <f>IF('2. Enter scores'!AR937&lt;&gt;"",'2. Enter scores'!$B937-'2. Enter scores'!AR937,"")</f>
        <v/>
      </c>
      <c r="AT933" s="125" t="str">
        <f>IF('2. Enter scores'!AS937&lt;&gt;"",'2. Enter scores'!$B937-'2. Enter scores'!AS937,"")</f>
        <v/>
      </c>
      <c r="AU933" s="125" t="str">
        <f>IF('2. Enter scores'!AT937&lt;&gt;"",'2. Enter scores'!$B937-'2. Enter scores'!AT937,"")</f>
        <v/>
      </c>
      <c r="AV933" s="125" t="str">
        <f>IF('2. Enter scores'!AU937&lt;&gt;"",'2. Enter scores'!$B937-'2. Enter scores'!AU937,"")</f>
        <v/>
      </c>
      <c r="AW933" s="125" t="str">
        <f>IF('2. Enter scores'!AV937&lt;&gt;"",'2. Enter scores'!$B937-'2. Enter scores'!AV937,"")</f>
        <v/>
      </c>
      <c r="AX933" s="125" t="str">
        <f>IF('2. Enter scores'!AW937&lt;&gt;"",'2. Enter scores'!$B937-'2. Enter scores'!AW937,"")</f>
        <v/>
      </c>
      <c r="AY933" s="125" t="str">
        <f>IF('2. Enter scores'!AX937&lt;&gt;"",'2. Enter scores'!$B937-'2. Enter scores'!AX937,"")</f>
        <v/>
      </c>
      <c r="AZ933" s="125" t="str">
        <f>IF('2. Enter scores'!AY937&lt;&gt;"",'2. Enter scores'!$B937-'2. Enter scores'!AY937,"")</f>
        <v/>
      </c>
      <c r="BA933" s="125" t="str">
        <f>IF('2. Enter scores'!AZ937&lt;&gt;"",'2. Enter scores'!$B937-'2. Enter scores'!AZ937,"")</f>
        <v/>
      </c>
      <c r="BB933" s="125" t="str">
        <f>IF('2. Enter scores'!BA937&lt;&gt;"",'2. Enter scores'!$B937-'2. Enter scores'!BA937,"")</f>
        <v/>
      </c>
      <c r="BC933" s="125" t="str">
        <f>IF('2. Enter scores'!BB937&lt;&gt;"",'2. Enter scores'!$B937-'2. Enter scores'!BB937,"")</f>
        <v/>
      </c>
      <c r="BD933" s="125" t="str">
        <f>IF('2. Enter scores'!BC937&lt;&gt;"",'2. Enter scores'!$B937-'2. Enter scores'!BC937,"")</f>
        <v/>
      </c>
      <c r="BE933" s="125" t="str">
        <f>IF('2. Enter scores'!BD937&lt;&gt;"",'2. Enter scores'!$B937-'2. Enter scores'!BD937,"")</f>
        <v/>
      </c>
      <c r="BF933" s="125" t="str">
        <f>IF('2. Enter scores'!BE937&lt;&gt;"",'2. Enter scores'!$B937-'2. Enter scores'!BE937,"")</f>
        <v/>
      </c>
      <c r="BG933" s="125" t="str">
        <f>IF('2. Enter scores'!BF937&lt;&gt;"",'2. Enter scores'!$B937-'2. Enter scores'!BF937,"")</f>
        <v/>
      </c>
      <c r="BH933" s="125" t="str">
        <f>IF('2. Enter scores'!BG937&lt;&gt;"",'2. Enter scores'!$B937-'2. Enter scores'!BG937,"")</f>
        <v/>
      </c>
      <c r="BI933" s="125" t="str">
        <f>IF('2. Enter scores'!BH937&lt;&gt;"",'2. Enter scores'!$B937-'2. Enter scores'!BH937,"")</f>
        <v/>
      </c>
      <c r="BJ933" s="125" t="str">
        <f>IF('2. Enter scores'!BI937&lt;&gt;"",'2. Enter scores'!$B937-'2. Enter scores'!BI937,"")</f>
        <v/>
      </c>
      <c r="BK933" s="125" t="str">
        <f>IF('2. Enter scores'!BJ937&lt;&gt;"",'2. Enter scores'!$B937-'2. Enter scores'!BJ937,"")</f>
        <v/>
      </c>
      <c r="BL933" s="125" t="str">
        <f>IF('2. Enter scores'!BK937&lt;&gt;"",'2. Enter scores'!$B937-'2. Enter scores'!BK937,"")</f>
        <v/>
      </c>
      <c r="BM933" s="125" t="str">
        <f>IF('2. Enter scores'!BL937&lt;&gt;"",'2. Enter scores'!$B937-'2. Enter scores'!BL937,"")</f>
        <v/>
      </c>
      <c r="BN933" s="125" t="str">
        <f>IF('2. Enter scores'!BM937&lt;&gt;"",'2. Enter scores'!$B937-'2. Enter scores'!BM937,"")</f>
        <v/>
      </c>
      <c r="BO933" s="125" t="str">
        <f>IF('2. Enter scores'!BN937&lt;&gt;"",'2. Enter scores'!$B937-'2. Enter scores'!BN937,"")</f>
        <v/>
      </c>
      <c r="BP933" s="108">
        <v>1000</v>
      </c>
    </row>
    <row r="934" spans="2:68" x14ac:dyDescent="0.35">
      <c r="B934" s="125" t="str">
        <f>IF('2. Enter scores'!A938&lt;&gt;"",'2. Enter scores'!A938,"")</f>
        <v/>
      </c>
      <c r="H934" s="125" t="str">
        <f>IF('2. Enter scores'!G938&lt;&gt;"",'2. Enter scores'!$B938-'2. Enter scores'!G938,"")</f>
        <v/>
      </c>
      <c r="I934" s="125" t="str">
        <f>IF('2. Enter scores'!H938&lt;&gt;"",'2. Enter scores'!$B938-'2. Enter scores'!H938,"")</f>
        <v/>
      </c>
      <c r="J934" s="125" t="str">
        <f>IF('2. Enter scores'!I938&lt;&gt;"",'2. Enter scores'!$B938-'2. Enter scores'!I938,"")</f>
        <v/>
      </c>
      <c r="K934" s="125" t="str">
        <f>IF('2. Enter scores'!J938&lt;&gt;"",'2. Enter scores'!$B938-'2. Enter scores'!J938,"")</f>
        <v/>
      </c>
      <c r="L934" s="125" t="str">
        <f>IF('2. Enter scores'!K938&lt;&gt;"",'2. Enter scores'!$B938-'2. Enter scores'!K938,"")</f>
        <v/>
      </c>
      <c r="M934" s="125" t="str">
        <f>IF('2. Enter scores'!L938&lt;&gt;"",'2. Enter scores'!$B938-'2. Enter scores'!L938,"")</f>
        <v/>
      </c>
      <c r="N934" s="125" t="str">
        <f>IF('2. Enter scores'!M938&lt;&gt;"",'2. Enter scores'!$B938-'2. Enter scores'!M938,"")</f>
        <v/>
      </c>
      <c r="O934" s="125" t="str">
        <f>IF('2. Enter scores'!N938&lt;&gt;"",'2. Enter scores'!$B938-'2. Enter scores'!N938,"")</f>
        <v/>
      </c>
      <c r="P934" s="125" t="str">
        <f>IF('2. Enter scores'!O938&lt;&gt;"",'2. Enter scores'!$B938-'2. Enter scores'!O938,"")</f>
        <v/>
      </c>
      <c r="Q934" s="125" t="str">
        <f>IF('2. Enter scores'!P938&lt;&gt;"",'2. Enter scores'!$B938-'2. Enter scores'!P938,"")</f>
        <v/>
      </c>
      <c r="R934" s="125" t="str">
        <f>IF('2. Enter scores'!Q938&lt;&gt;"",'2. Enter scores'!$B938-'2. Enter scores'!Q938,"")</f>
        <v/>
      </c>
      <c r="S934" s="125" t="str">
        <f>IF('2. Enter scores'!R938&lt;&gt;"",'2. Enter scores'!$B938-'2. Enter scores'!R938,"")</f>
        <v/>
      </c>
      <c r="T934" s="125" t="str">
        <f>IF('2. Enter scores'!S938&lt;&gt;"",'2. Enter scores'!$B938-'2. Enter scores'!S938,"")</f>
        <v/>
      </c>
      <c r="U934" s="125" t="str">
        <f>IF('2. Enter scores'!T938&lt;&gt;"",'2. Enter scores'!$B938-'2. Enter scores'!T938,"")</f>
        <v/>
      </c>
      <c r="V934" s="125" t="str">
        <f>IF('2. Enter scores'!U938&lt;&gt;"",'2. Enter scores'!$B938-'2. Enter scores'!U938,"")</f>
        <v/>
      </c>
      <c r="W934" s="125" t="str">
        <f>IF('2. Enter scores'!V938&lt;&gt;"",'2. Enter scores'!$B938-'2. Enter scores'!V938,"")</f>
        <v/>
      </c>
      <c r="X934" s="125" t="str">
        <f>IF('2. Enter scores'!W938&lt;&gt;"",'2. Enter scores'!$B938-'2. Enter scores'!W938,"")</f>
        <v/>
      </c>
      <c r="Y934" s="125" t="str">
        <f>IF('2. Enter scores'!X938&lt;&gt;"",'2. Enter scores'!$B938-'2. Enter scores'!X938,"")</f>
        <v/>
      </c>
      <c r="Z934" s="125" t="str">
        <f>IF('2. Enter scores'!Y938&lt;&gt;"",'2. Enter scores'!$B938-'2. Enter scores'!Y938,"")</f>
        <v/>
      </c>
      <c r="AA934" s="125" t="str">
        <f>IF('2. Enter scores'!Z938&lt;&gt;"",'2. Enter scores'!$B938-'2. Enter scores'!Z938,"")</f>
        <v/>
      </c>
      <c r="AB934" s="125" t="str">
        <f>IF('2. Enter scores'!AA938&lt;&gt;"",'2. Enter scores'!$B938-'2. Enter scores'!AA938,"")</f>
        <v/>
      </c>
      <c r="AC934" s="125" t="str">
        <f>IF('2. Enter scores'!AB938&lt;&gt;"",'2. Enter scores'!$B938-'2. Enter scores'!AB938,"")</f>
        <v/>
      </c>
      <c r="AD934" s="125" t="str">
        <f>IF('2. Enter scores'!AC938&lt;&gt;"",'2. Enter scores'!$B938-'2. Enter scores'!AC938,"")</f>
        <v/>
      </c>
      <c r="AE934" s="125" t="str">
        <f>IF('2. Enter scores'!AD938&lt;&gt;"",'2. Enter scores'!$B938-'2. Enter scores'!AD938,"")</f>
        <v/>
      </c>
      <c r="AF934" s="125" t="str">
        <f>IF('2. Enter scores'!AE938&lt;&gt;"",'2. Enter scores'!$B938-'2. Enter scores'!AE938,"")</f>
        <v/>
      </c>
      <c r="AG934" s="125" t="str">
        <f>IF('2. Enter scores'!AF938&lt;&gt;"",'2. Enter scores'!$B938-'2. Enter scores'!AF938,"")</f>
        <v/>
      </c>
      <c r="AH934" s="125" t="str">
        <f>IF('2. Enter scores'!AG938&lt;&gt;"",'2. Enter scores'!$B938-'2. Enter scores'!AG938,"")</f>
        <v/>
      </c>
      <c r="AI934" s="125" t="str">
        <f>IF('2. Enter scores'!AH938&lt;&gt;"",'2. Enter scores'!$B938-'2. Enter scores'!AH938,"")</f>
        <v/>
      </c>
      <c r="AJ934" s="125" t="str">
        <f>IF('2. Enter scores'!AI938&lt;&gt;"",'2. Enter scores'!$B938-'2. Enter scores'!AI938,"")</f>
        <v/>
      </c>
      <c r="AK934" s="125" t="str">
        <f>IF('2. Enter scores'!AJ938&lt;&gt;"",'2. Enter scores'!$B938-'2. Enter scores'!AJ938,"")</f>
        <v/>
      </c>
      <c r="AL934" s="125" t="str">
        <f>IF('2. Enter scores'!AK938&lt;&gt;"",'2. Enter scores'!$B938-'2. Enter scores'!AK938,"")</f>
        <v/>
      </c>
      <c r="AM934" s="125" t="str">
        <f>IF('2. Enter scores'!AL938&lt;&gt;"",'2. Enter scores'!$B938-'2. Enter scores'!AL938,"")</f>
        <v/>
      </c>
      <c r="AN934" s="125" t="str">
        <f>IF('2. Enter scores'!AM938&lt;&gt;"",'2. Enter scores'!$B938-'2. Enter scores'!AM938,"")</f>
        <v/>
      </c>
      <c r="AO934" s="125" t="str">
        <f>IF('2. Enter scores'!AN938&lt;&gt;"",'2. Enter scores'!$B938-'2. Enter scores'!AN938,"")</f>
        <v/>
      </c>
      <c r="AP934" s="125" t="str">
        <f>IF('2. Enter scores'!AO938&lt;&gt;"",'2. Enter scores'!$B938-'2. Enter scores'!AO938,"")</f>
        <v/>
      </c>
      <c r="AQ934" s="125" t="str">
        <f>IF('2. Enter scores'!AP938&lt;&gt;"",'2. Enter scores'!$B938-'2. Enter scores'!AP938,"")</f>
        <v/>
      </c>
      <c r="AR934" s="125" t="str">
        <f>IF('2. Enter scores'!AQ938&lt;&gt;"",'2. Enter scores'!$B938-'2. Enter scores'!AQ938,"")</f>
        <v/>
      </c>
      <c r="AS934" s="125" t="str">
        <f>IF('2. Enter scores'!AR938&lt;&gt;"",'2. Enter scores'!$B938-'2. Enter scores'!AR938,"")</f>
        <v/>
      </c>
      <c r="AT934" s="125" t="str">
        <f>IF('2. Enter scores'!AS938&lt;&gt;"",'2. Enter scores'!$B938-'2. Enter scores'!AS938,"")</f>
        <v/>
      </c>
      <c r="AU934" s="125" t="str">
        <f>IF('2. Enter scores'!AT938&lt;&gt;"",'2. Enter scores'!$B938-'2. Enter scores'!AT938,"")</f>
        <v/>
      </c>
      <c r="AV934" s="125" t="str">
        <f>IF('2. Enter scores'!AU938&lt;&gt;"",'2. Enter scores'!$B938-'2. Enter scores'!AU938,"")</f>
        <v/>
      </c>
      <c r="AW934" s="125" t="str">
        <f>IF('2. Enter scores'!AV938&lt;&gt;"",'2. Enter scores'!$B938-'2. Enter scores'!AV938,"")</f>
        <v/>
      </c>
      <c r="AX934" s="125" t="str">
        <f>IF('2. Enter scores'!AW938&lt;&gt;"",'2. Enter scores'!$B938-'2. Enter scores'!AW938,"")</f>
        <v/>
      </c>
      <c r="AY934" s="125" t="str">
        <f>IF('2. Enter scores'!AX938&lt;&gt;"",'2. Enter scores'!$B938-'2. Enter scores'!AX938,"")</f>
        <v/>
      </c>
      <c r="AZ934" s="125" t="str">
        <f>IF('2. Enter scores'!AY938&lt;&gt;"",'2. Enter scores'!$B938-'2. Enter scores'!AY938,"")</f>
        <v/>
      </c>
      <c r="BA934" s="125" t="str">
        <f>IF('2. Enter scores'!AZ938&lt;&gt;"",'2. Enter scores'!$B938-'2. Enter scores'!AZ938,"")</f>
        <v/>
      </c>
      <c r="BB934" s="125" t="str">
        <f>IF('2. Enter scores'!BA938&lt;&gt;"",'2. Enter scores'!$B938-'2. Enter scores'!BA938,"")</f>
        <v/>
      </c>
      <c r="BC934" s="125" t="str">
        <f>IF('2. Enter scores'!BB938&lt;&gt;"",'2. Enter scores'!$B938-'2. Enter scores'!BB938,"")</f>
        <v/>
      </c>
      <c r="BD934" s="125" t="str">
        <f>IF('2. Enter scores'!BC938&lt;&gt;"",'2. Enter scores'!$B938-'2. Enter scores'!BC938,"")</f>
        <v/>
      </c>
      <c r="BE934" s="125" t="str">
        <f>IF('2. Enter scores'!BD938&lt;&gt;"",'2. Enter scores'!$B938-'2. Enter scores'!BD938,"")</f>
        <v/>
      </c>
      <c r="BF934" s="125" t="str">
        <f>IF('2. Enter scores'!BE938&lt;&gt;"",'2. Enter scores'!$B938-'2. Enter scores'!BE938,"")</f>
        <v/>
      </c>
      <c r="BG934" s="125" t="str">
        <f>IF('2. Enter scores'!BF938&lt;&gt;"",'2. Enter scores'!$B938-'2. Enter scores'!BF938,"")</f>
        <v/>
      </c>
      <c r="BH934" s="125" t="str">
        <f>IF('2. Enter scores'!BG938&lt;&gt;"",'2. Enter scores'!$B938-'2. Enter scores'!BG938,"")</f>
        <v/>
      </c>
      <c r="BI934" s="125" t="str">
        <f>IF('2. Enter scores'!BH938&lt;&gt;"",'2. Enter scores'!$B938-'2. Enter scores'!BH938,"")</f>
        <v/>
      </c>
      <c r="BJ934" s="125" t="str">
        <f>IF('2. Enter scores'!BI938&lt;&gt;"",'2. Enter scores'!$B938-'2. Enter scores'!BI938,"")</f>
        <v/>
      </c>
      <c r="BK934" s="125" t="str">
        <f>IF('2. Enter scores'!BJ938&lt;&gt;"",'2. Enter scores'!$B938-'2. Enter scores'!BJ938,"")</f>
        <v/>
      </c>
      <c r="BL934" s="125" t="str">
        <f>IF('2. Enter scores'!BK938&lt;&gt;"",'2. Enter scores'!$B938-'2. Enter scores'!BK938,"")</f>
        <v/>
      </c>
      <c r="BM934" s="125" t="str">
        <f>IF('2. Enter scores'!BL938&lt;&gt;"",'2. Enter scores'!$B938-'2. Enter scores'!BL938,"")</f>
        <v/>
      </c>
      <c r="BN934" s="125" t="str">
        <f>IF('2. Enter scores'!BM938&lt;&gt;"",'2. Enter scores'!$B938-'2. Enter scores'!BM938,"")</f>
        <v/>
      </c>
      <c r="BO934" s="125" t="str">
        <f>IF('2. Enter scores'!BN938&lt;&gt;"",'2. Enter scores'!$B938-'2. Enter scores'!BN938,"")</f>
        <v/>
      </c>
      <c r="BP934" s="108">
        <v>1000</v>
      </c>
    </row>
    <row r="935" spans="2:68" x14ac:dyDescent="0.35">
      <c r="B935" s="125" t="str">
        <f>IF('2. Enter scores'!A939&lt;&gt;"",'2. Enter scores'!A939,"")</f>
        <v/>
      </c>
      <c r="H935" s="125" t="str">
        <f>IF('2. Enter scores'!G939&lt;&gt;"",'2. Enter scores'!$B939-'2. Enter scores'!G939,"")</f>
        <v/>
      </c>
      <c r="I935" s="125" t="str">
        <f>IF('2. Enter scores'!H939&lt;&gt;"",'2. Enter scores'!$B939-'2. Enter scores'!H939,"")</f>
        <v/>
      </c>
      <c r="J935" s="125" t="str">
        <f>IF('2. Enter scores'!I939&lt;&gt;"",'2. Enter scores'!$B939-'2. Enter scores'!I939,"")</f>
        <v/>
      </c>
      <c r="K935" s="125" t="str">
        <f>IF('2. Enter scores'!J939&lt;&gt;"",'2. Enter scores'!$B939-'2. Enter scores'!J939,"")</f>
        <v/>
      </c>
      <c r="L935" s="125" t="str">
        <f>IF('2. Enter scores'!K939&lt;&gt;"",'2. Enter scores'!$B939-'2. Enter scores'!K939,"")</f>
        <v/>
      </c>
      <c r="M935" s="125" t="str">
        <f>IF('2. Enter scores'!L939&lt;&gt;"",'2. Enter scores'!$B939-'2. Enter scores'!L939,"")</f>
        <v/>
      </c>
      <c r="N935" s="125" t="str">
        <f>IF('2. Enter scores'!M939&lt;&gt;"",'2. Enter scores'!$B939-'2. Enter scores'!M939,"")</f>
        <v/>
      </c>
      <c r="O935" s="125" t="str">
        <f>IF('2. Enter scores'!N939&lt;&gt;"",'2. Enter scores'!$B939-'2. Enter scores'!N939,"")</f>
        <v/>
      </c>
      <c r="P935" s="125" t="str">
        <f>IF('2. Enter scores'!O939&lt;&gt;"",'2. Enter scores'!$B939-'2. Enter scores'!O939,"")</f>
        <v/>
      </c>
      <c r="Q935" s="125" t="str">
        <f>IF('2. Enter scores'!P939&lt;&gt;"",'2. Enter scores'!$B939-'2. Enter scores'!P939,"")</f>
        <v/>
      </c>
      <c r="R935" s="125" t="str">
        <f>IF('2. Enter scores'!Q939&lt;&gt;"",'2. Enter scores'!$B939-'2. Enter scores'!Q939,"")</f>
        <v/>
      </c>
      <c r="S935" s="125" t="str">
        <f>IF('2. Enter scores'!R939&lt;&gt;"",'2. Enter scores'!$B939-'2. Enter scores'!R939,"")</f>
        <v/>
      </c>
      <c r="T935" s="125" t="str">
        <f>IF('2. Enter scores'!S939&lt;&gt;"",'2. Enter scores'!$B939-'2. Enter scores'!S939,"")</f>
        <v/>
      </c>
      <c r="U935" s="125" t="str">
        <f>IF('2. Enter scores'!T939&lt;&gt;"",'2. Enter scores'!$B939-'2. Enter scores'!T939,"")</f>
        <v/>
      </c>
      <c r="V935" s="125" t="str">
        <f>IF('2. Enter scores'!U939&lt;&gt;"",'2. Enter scores'!$B939-'2. Enter scores'!U939,"")</f>
        <v/>
      </c>
      <c r="W935" s="125" t="str">
        <f>IF('2. Enter scores'!V939&lt;&gt;"",'2. Enter scores'!$B939-'2. Enter scores'!V939,"")</f>
        <v/>
      </c>
      <c r="X935" s="125" t="str">
        <f>IF('2. Enter scores'!W939&lt;&gt;"",'2. Enter scores'!$B939-'2. Enter scores'!W939,"")</f>
        <v/>
      </c>
      <c r="Y935" s="125" t="str">
        <f>IF('2. Enter scores'!X939&lt;&gt;"",'2. Enter scores'!$B939-'2. Enter scores'!X939,"")</f>
        <v/>
      </c>
      <c r="Z935" s="125" t="str">
        <f>IF('2. Enter scores'!Y939&lt;&gt;"",'2. Enter scores'!$B939-'2. Enter scores'!Y939,"")</f>
        <v/>
      </c>
      <c r="AA935" s="125" t="str">
        <f>IF('2. Enter scores'!Z939&lt;&gt;"",'2. Enter scores'!$B939-'2. Enter scores'!Z939,"")</f>
        <v/>
      </c>
      <c r="AB935" s="125" t="str">
        <f>IF('2. Enter scores'!AA939&lt;&gt;"",'2. Enter scores'!$B939-'2. Enter scores'!AA939,"")</f>
        <v/>
      </c>
      <c r="AC935" s="125" t="str">
        <f>IF('2. Enter scores'!AB939&lt;&gt;"",'2. Enter scores'!$B939-'2. Enter scores'!AB939,"")</f>
        <v/>
      </c>
      <c r="AD935" s="125" t="str">
        <f>IF('2. Enter scores'!AC939&lt;&gt;"",'2. Enter scores'!$B939-'2. Enter scores'!AC939,"")</f>
        <v/>
      </c>
      <c r="AE935" s="125" t="str">
        <f>IF('2. Enter scores'!AD939&lt;&gt;"",'2. Enter scores'!$B939-'2. Enter scores'!AD939,"")</f>
        <v/>
      </c>
      <c r="AF935" s="125" t="str">
        <f>IF('2. Enter scores'!AE939&lt;&gt;"",'2. Enter scores'!$B939-'2. Enter scores'!AE939,"")</f>
        <v/>
      </c>
      <c r="AG935" s="125" t="str">
        <f>IF('2. Enter scores'!AF939&lt;&gt;"",'2. Enter scores'!$B939-'2. Enter scores'!AF939,"")</f>
        <v/>
      </c>
      <c r="AH935" s="125" t="str">
        <f>IF('2. Enter scores'!AG939&lt;&gt;"",'2. Enter scores'!$B939-'2. Enter scores'!AG939,"")</f>
        <v/>
      </c>
      <c r="AI935" s="125" t="str">
        <f>IF('2. Enter scores'!AH939&lt;&gt;"",'2. Enter scores'!$B939-'2. Enter scores'!AH939,"")</f>
        <v/>
      </c>
      <c r="AJ935" s="125" t="str">
        <f>IF('2. Enter scores'!AI939&lt;&gt;"",'2. Enter scores'!$B939-'2. Enter scores'!AI939,"")</f>
        <v/>
      </c>
      <c r="AK935" s="125" t="str">
        <f>IF('2. Enter scores'!AJ939&lt;&gt;"",'2. Enter scores'!$B939-'2. Enter scores'!AJ939,"")</f>
        <v/>
      </c>
      <c r="AL935" s="125" t="str">
        <f>IF('2. Enter scores'!AK939&lt;&gt;"",'2. Enter scores'!$B939-'2. Enter scores'!AK939,"")</f>
        <v/>
      </c>
      <c r="AM935" s="125" t="str">
        <f>IF('2. Enter scores'!AL939&lt;&gt;"",'2. Enter scores'!$B939-'2. Enter scores'!AL939,"")</f>
        <v/>
      </c>
      <c r="AN935" s="125" t="str">
        <f>IF('2. Enter scores'!AM939&lt;&gt;"",'2. Enter scores'!$B939-'2. Enter scores'!AM939,"")</f>
        <v/>
      </c>
      <c r="AO935" s="125" t="str">
        <f>IF('2. Enter scores'!AN939&lt;&gt;"",'2. Enter scores'!$B939-'2. Enter scores'!AN939,"")</f>
        <v/>
      </c>
      <c r="AP935" s="125" t="str">
        <f>IF('2. Enter scores'!AO939&lt;&gt;"",'2. Enter scores'!$B939-'2. Enter scores'!AO939,"")</f>
        <v/>
      </c>
      <c r="AQ935" s="125" t="str">
        <f>IF('2. Enter scores'!AP939&lt;&gt;"",'2. Enter scores'!$B939-'2. Enter scores'!AP939,"")</f>
        <v/>
      </c>
      <c r="AR935" s="125" t="str">
        <f>IF('2. Enter scores'!AQ939&lt;&gt;"",'2. Enter scores'!$B939-'2. Enter scores'!AQ939,"")</f>
        <v/>
      </c>
      <c r="AS935" s="125" t="str">
        <f>IF('2. Enter scores'!AR939&lt;&gt;"",'2. Enter scores'!$B939-'2. Enter scores'!AR939,"")</f>
        <v/>
      </c>
      <c r="AT935" s="125" t="str">
        <f>IF('2. Enter scores'!AS939&lt;&gt;"",'2. Enter scores'!$B939-'2. Enter scores'!AS939,"")</f>
        <v/>
      </c>
      <c r="AU935" s="125" t="str">
        <f>IF('2. Enter scores'!AT939&lt;&gt;"",'2. Enter scores'!$B939-'2. Enter scores'!AT939,"")</f>
        <v/>
      </c>
      <c r="AV935" s="125" t="str">
        <f>IF('2. Enter scores'!AU939&lt;&gt;"",'2. Enter scores'!$B939-'2. Enter scores'!AU939,"")</f>
        <v/>
      </c>
      <c r="AW935" s="125" t="str">
        <f>IF('2. Enter scores'!AV939&lt;&gt;"",'2. Enter scores'!$B939-'2. Enter scores'!AV939,"")</f>
        <v/>
      </c>
      <c r="AX935" s="125" t="str">
        <f>IF('2. Enter scores'!AW939&lt;&gt;"",'2. Enter scores'!$B939-'2. Enter scores'!AW939,"")</f>
        <v/>
      </c>
      <c r="AY935" s="125" t="str">
        <f>IF('2. Enter scores'!AX939&lt;&gt;"",'2. Enter scores'!$B939-'2. Enter scores'!AX939,"")</f>
        <v/>
      </c>
      <c r="AZ935" s="125" t="str">
        <f>IF('2. Enter scores'!AY939&lt;&gt;"",'2. Enter scores'!$B939-'2. Enter scores'!AY939,"")</f>
        <v/>
      </c>
      <c r="BA935" s="125" t="str">
        <f>IF('2. Enter scores'!AZ939&lt;&gt;"",'2. Enter scores'!$B939-'2. Enter scores'!AZ939,"")</f>
        <v/>
      </c>
      <c r="BB935" s="125" t="str">
        <f>IF('2. Enter scores'!BA939&lt;&gt;"",'2. Enter scores'!$B939-'2. Enter scores'!BA939,"")</f>
        <v/>
      </c>
      <c r="BC935" s="125" t="str">
        <f>IF('2. Enter scores'!BB939&lt;&gt;"",'2. Enter scores'!$B939-'2. Enter scores'!BB939,"")</f>
        <v/>
      </c>
      <c r="BD935" s="125" t="str">
        <f>IF('2. Enter scores'!BC939&lt;&gt;"",'2. Enter scores'!$B939-'2. Enter scores'!BC939,"")</f>
        <v/>
      </c>
      <c r="BE935" s="125" t="str">
        <f>IF('2. Enter scores'!BD939&lt;&gt;"",'2. Enter scores'!$B939-'2. Enter scores'!BD939,"")</f>
        <v/>
      </c>
      <c r="BF935" s="125" t="str">
        <f>IF('2. Enter scores'!BE939&lt;&gt;"",'2. Enter scores'!$B939-'2. Enter scores'!BE939,"")</f>
        <v/>
      </c>
      <c r="BG935" s="125" t="str">
        <f>IF('2. Enter scores'!BF939&lt;&gt;"",'2. Enter scores'!$B939-'2. Enter scores'!BF939,"")</f>
        <v/>
      </c>
      <c r="BH935" s="125" t="str">
        <f>IF('2. Enter scores'!BG939&lt;&gt;"",'2. Enter scores'!$B939-'2. Enter scores'!BG939,"")</f>
        <v/>
      </c>
      <c r="BI935" s="125" t="str">
        <f>IF('2. Enter scores'!BH939&lt;&gt;"",'2. Enter scores'!$B939-'2. Enter scores'!BH939,"")</f>
        <v/>
      </c>
      <c r="BJ935" s="125" t="str">
        <f>IF('2. Enter scores'!BI939&lt;&gt;"",'2. Enter scores'!$B939-'2. Enter scores'!BI939,"")</f>
        <v/>
      </c>
      <c r="BK935" s="125" t="str">
        <f>IF('2. Enter scores'!BJ939&lt;&gt;"",'2. Enter scores'!$B939-'2. Enter scores'!BJ939,"")</f>
        <v/>
      </c>
      <c r="BL935" s="125" t="str">
        <f>IF('2. Enter scores'!BK939&lt;&gt;"",'2. Enter scores'!$B939-'2. Enter scores'!BK939,"")</f>
        <v/>
      </c>
      <c r="BM935" s="125" t="str">
        <f>IF('2. Enter scores'!BL939&lt;&gt;"",'2. Enter scores'!$B939-'2. Enter scores'!BL939,"")</f>
        <v/>
      </c>
      <c r="BN935" s="125" t="str">
        <f>IF('2. Enter scores'!BM939&lt;&gt;"",'2. Enter scores'!$B939-'2. Enter scores'!BM939,"")</f>
        <v/>
      </c>
      <c r="BO935" s="125" t="str">
        <f>IF('2. Enter scores'!BN939&lt;&gt;"",'2. Enter scores'!$B939-'2. Enter scores'!BN939,"")</f>
        <v/>
      </c>
      <c r="BP935" s="108">
        <v>1000</v>
      </c>
    </row>
    <row r="936" spans="2:68" x14ac:dyDescent="0.35">
      <c r="B936" s="125" t="str">
        <f>IF('2. Enter scores'!A940&lt;&gt;"",'2. Enter scores'!A940,"")</f>
        <v/>
      </c>
      <c r="H936" s="125" t="str">
        <f>IF('2. Enter scores'!G940&lt;&gt;"",'2. Enter scores'!$B940-'2. Enter scores'!G940,"")</f>
        <v/>
      </c>
      <c r="I936" s="125" t="str">
        <f>IF('2. Enter scores'!H940&lt;&gt;"",'2. Enter scores'!$B940-'2. Enter scores'!H940,"")</f>
        <v/>
      </c>
      <c r="J936" s="125" t="str">
        <f>IF('2. Enter scores'!I940&lt;&gt;"",'2. Enter scores'!$B940-'2. Enter scores'!I940,"")</f>
        <v/>
      </c>
      <c r="K936" s="125" t="str">
        <f>IF('2. Enter scores'!J940&lt;&gt;"",'2. Enter scores'!$B940-'2. Enter scores'!J940,"")</f>
        <v/>
      </c>
      <c r="L936" s="125" t="str">
        <f>IF('2. Enter scores'!K940&lt;&gt;"",'2. Enter scores'!$B940-'2. Enter scores'!K940,"")</f>
        <v/>
      </c>
      <c r="M936" s="125" t="str">
        <f>IF('2. Enter scores'!L940&lt;&gt;"",'2. Enter scores'!$B940-'2. Enter scores'!L940,"")</f>
        <v/>
      </c>
      <c r="N936" s="125" t="str">
        <f>IF('2. Enter scores'!M940&lt;&gt;"",'2. Enter scores'!$B940-'2. Enter scores'!M940,"")</f>
        <v/>
      </c>
      <c r="O936" s="125" t="str">
        <f>IF('2. Enter scores'!N940&lt;&gt;"",'2. Enter scores'!$B940-'2. Enter scores'!N940,"")</f>
        <v/>
      </c>
      <c r="P936" s="125" t="str">
        <f>IF('2. Enter scores'!O940&lt;&gt;"",'2. Enter scores'!$B940-'2. Enter scores'!O940,"")</f>
        <v/>
      </c>
      <c r="Q936" s="125" t="str">
        <f>IF('2. Enter scores'!P940&lt;&gt;"",'2. Enter scores'!$B940-'2. Enter scores'!P940,"")</f>
        <v/>
      </c>
      <c r="R936" s="125" t="str">
        <f>IF('2. Enter scores'!Q940&lt;&gt;"",'2. Enter scores'!$B940-'2. Enter scores'!Q940,"")</f>
        <v/>
      </c>
      <c r="S936" s="125" t="str">
        <f>IF('2. Enter scores'!R940&lt;&gt;"",'2. Enter scores'!$B940-'2. Enter scores'!R940,"")</f>
        <v/>
      </c>
      <c r="T936" s="125" t="str">
        <f>IF('2. Enter scores'!S940&lt;&gt;"",'2. Enter scores'!$B940-'2. Enter scores'!S940,"")</f>
        <v/>
      </c>
      <c r="U936" s="125" t="str">
        <f>IF('2. Enter scores'!T940&lt;&gt;"",'2. Enter scores'!$B940-'2. Enter scores'!T940,"")</f>
        <v/>
      </c>
      <c r="V936" s="125" t="str">
        <f>IF('2. Enter scores'!U940&lt;&gt;"",'2. Enter scores'!$B940-'2. Enter scores'!U940,"")</f>
        <v/>
      </c>
      <c r="W936" s="125" t="str">
        <f>IF('2. Enter scores'!V940&lt;&gt;"",'2. Enter scores'!$B940-'2. Enter scores'!V940,"")</f>
        <v/>
      </c>
      <c r="X936" s="125" t="str">
        <f>IF('2. Enter scores'!W940&lt;&gt;"",'2. Enter scores'!$B940-'2. Enter scores'!W940,"")</f>
        <v/>
      </c>
      <c r="Y936" s="125" t="str">
        <f>IF('2. Enter scores'!X940&lt;&gt;"",'2. Enter scores'!$B940-'2. Enter scores'!X940,"")</f>
        <v/>
      </c>
      <c r="Z936" s="125" t="str">
        <f>IF('2. Enter scores'!Y940&lt;&gt;"",'2. Enter scores'!$B940-'2. Enter scores'!Y940,"")</f>
        <v/>
      </c>
      <c r="AA936" s="125" t="str">
        <f>IF('2. Enter scores'!Z940&lt;&gt;"",'2. Enter scores'!$B940-'2. Enter scores'!Z940,"")</f>
        <v/>
      </c>
      <c r="AB936" s="125" t="str">
        <f>IF('2. Enter scores'!AA940&lt;&gt;"",'2. Enter scores'!$B940-'2. Enter scores'!AA940,"")</f>
        <v/>
      </c>
      <c r="AC936" s="125" t="str">
        <f>IF('2. Enter scores'!AB940&lt;&gt;"",'2. Enter scores'!$B940-'2. Enter scores'!AB940,"")</f>
        <v/>
      </c>
      <c r="AD936" s="125" t="str">
        <f>IF('2. Enter scores'!AC940&lt;&gt;"",'2. Enter scores'!$B940-'2. Enter scores'!AC940,"")</f>
        <v/>
      </c>
      <c r="AE936" s="125" t="str">
        <f>IF('2. Enter scores'!AD940&lt;&gt;"",'2. Enter scores'!$B940-'2. Enter scores'!AD940,"")</f>
        <v/>
      </c>
      <c r="AF936" s="125" t="str">
        <f>IF('2. Enter scores'!AE940&lt;&gt;"",'2. Enter scores'!$B940-'2. Enter scores'!AE940,"")</f>
        <v/>
      </c>
      <c r="AG936" s="125" t="str">
        <f>IF('2. Enter scores'!AF940&lt;&gt;"",'2. Enter scores'!$B940-'2. Enter scores'!AF940,"")</f>
        <v/>
      </c>
      <c r="AH936" s="125" t="str">
        <f>IF('2. Enter scores'!AG940&lt;&gt;"",'2. Enter scores'!$B940-'2. Enter scores'!AG940,"")</f>
        <v/>
      </c>
      <c r="AI936" s="125" t="str">
        <f>IF('2. Enter scores'!AH940&lt;&gt;"",'2. Enter scores'!$B940-'2. Enter scores'!AH940,"")</f>
        <v/>
      </c>
      <c r="AJ936" s="125" t="str">
        <f>IF('2. Enter scores'!AI940&lt;&gt;"",'2. Enter scores'!$B940-'2. Enter scores'!AI940,"")</f>
        <v/>
      </c>
      <c r="AK936" s="125" t="str">
        <f>IF('2. Enter scores'!AJ940&lt;&gt;"",'2. Enter scores'!$B940-'2. Enter scores'!AJ940,"")</f>
        <v/>
      </c>
      <c r="AL936" s="125" t="str">
        <f>IF('2. Enter scores'!AK940&lt;&gt;"",'2. Enter scores'!$B940-'2. Enter scores'!AK940,"")</f>
        <v/>
      </c>
      <c r="AM936" s="125" t="str">
        <f>IF('2. Enter scores'!AL940&lt;&gt;"",'2. Enter scores'!$B940-'2. Enter scores'!AL940,"")</f>
        <v/>
      </c>
      <c r="AN936" s="125" t="str">
        <f>IF('2. Enter scores'!AM940&lt;&gt;"",'2. Enter scores'!$B940-'2. Enter scores'!AM940,"")</f>
        <v/>
      </c>
      <c r="AO936" s="125" t="str">
        <f>IF('2. Enter scores'!AN940&lt;&gt;"",'2. Enter scores'!$B940-'2. Enter scores'!AN940,"")</f>
        <v/>
      </c>
      <c r="AP936" s="125" t="str">
        <f>IF('2. Enter scores'!AO940&lt;&gt;"",'2. Enter scores'!$B940-'2. Enter scores'!AO940,"")</f>
        <v/>
      </c>
      <c r="AQ936" s="125" t="str">
        <f>IF('2. Enter scores'!AP940&lt;&gt;"",'2. Enter scores'!$B940-'2. Enter scores'!AP940,"")</f>
        <v/>
      </c>
      <c r="AR936" s="125" t="str">
        <f>IF('2. Enter scores'!AQ940&lt;&gt;"",'2. Enter scores'!$B940-'2. Enter scores'!AQ940,"")</f>
        <v/>
      </c>
      <c r="AS936" s="125" t="str">
        <f>IF('2. Enter scores'!AR940&lt;&gt;"",'2. Enter scores'!$B940-'2. Enter scores'!AR940,"")</f>
        <v/>
      </c>
      <c r="AT936" s="125" t="str">
        <f>IF('2. Enter scores'!AS940&lt;&gt;"",'2. Enter scores'!$B940-'2. Enter scores'!AS940,"")</f>
        <v/>
      </c>
      <c r="AU936" s="125" t="str">
        <f>IF('2. Enter scores'!AT940&lt;&gt;"",'2. Enter scores'!$B940-'2. Enter scores'!AT940,"")</f>
        <v/>
      </c>
      <c r="AV936" s="125" t="str">
        <f>IF('2. Enter scores'!AU940&lt;&gt;"",'2. Enter scores'!$B940-'2. Enter scores'!AU940,"")</f>
        <v/>
      </c>
      <c r="AW936" s="125" t="str">
        <f>IF('2. Enter scores'!AV940&lt;&gt;"",'2. Enter scores'!$B940-'2. Enter scores'!AV940,"")</f>
        <v/>
      </c>
      <c r="AX936" s="125" t="str">
        <f>IF('2. Enter scores'!AW940&lt;&gt;"",'2. Enter scores'!$B940-'2. Enter scores'!AW940,"")</f>
        <v/>
      </c>
      <c r="AY936" s="125" t="str">
        <f>IF('2. Enter scores'!AX940&lt;&gt;"",'2. Enter scores'!$B940-'2. Enter scores'!AX940,"")</f>
        <v/>
      </c>
      <c r="AZ936" s="125" t="str">
        <f>IF('2. Enter scores'!AY940&lt;&gt;"",'2. Enter scores'!$B940-'2. Enter scores'!AY940,"")</f>
        <v/>
      </c>
      <c r="BA936" s="125" t="str">
        <f>IF('2. Enter scores'!AZ940&lt;&gt;"",'2. Enter scores'!$B940-'2. Enter scores'!AZ940,"")</f>
        <v/>
      </c>
      <c r="BB936" s="125" t="str">
        <f>IF('2. Enter scores'!BA940&lt;&gt;"",'2. Enter scores'!$B940-'2. Enter scores'!BA940,"")</f>
        <v/>
      </c>
      <c r="BC936" s="125" t="str">
        <f>IF('2. Enter scores'!BB940&lt;&gt;"",'2. Enter scores'!$B940-'2. Enter scores'!BB940,"")</f>
        <v/>
      </c>
      <c r="BD936" s="125" t="str">
        <f>IF('2. Enter scores'!BC940&lt;&gt;"",'2. Enter scores'!$B940-'2. Enter scores'!BC940,"")</f>
        <v/>
      </c>
      <c r="BE936" s="125" t="str">
        <f>IF('2. Enter scores'!BD940&lt;&gt;"",'2. Enter scores'!$B940-'2. Enter scores'!BD940,"")</f>
        <v/>
      </c>
      <c r="BF936" s="125" t="str">
        <f>IF('2. Enter scores'!BE940&lt;&gt;"",'2. Enter scores'!$B940-'2. Enter scores'!BE940,"")</f>
        <v/>
      </c>
      <c r="BG936" s="125" t="str">
        <f>IF('2. Enter scores'!BF940&lt;&gt;"",'2. Enter scores'!$B940-'2. Enter scores'!BF940,"")</f>
        <v/>
      </c>
      <c r="BH936" s="125" t="str">
        <f>IF('2. Enter scores'!BG940&lt;&gt;"",'2. Enter scores'!$B940-'2. Enter scores'!BG940,"")</f>
        <v/>
      </c>
      <c r="BI936" s="125" t="str">
        <f>IF('2. Enter scores'!BH940&lt;&gt;"",'2. Enter scores'!$B940-'2. Enter scores'!BH940,"")</f>
        <v/>
      </c>
      <c r="BJ936" s="125" t="str">
        <f>IF('2. Enter scores'!BI940&lt;&gt;"",'2. Enter scores'!$B940-'2. Enter scores'!BI940,"")</f>
        <v/>
      </c>
      <c r="BK936" s="125" t="str">
        <f>IF('2. Enter scores'!BJ940&lt;&gt;"",'2. Enter scores'!$B940-'2. Enter scores'!BJ940,"")</f>
        <v/>
      </c>
      <c r="BL936" s="125" t="str">
        <f>IF('2. Enter scores'!BK940&lt;&gt;"",'2. Enter scores'!$B940-'2. Enter scores'!BK940,"")</f>
        <v/>
      </c>
      <c r="BM936" s="125" t="str">
        <f>IF('2. Enter scores'!BL940&lt;&gt;"",'2. Enter scores'!$B940-'2. Enter scores'!BL940,"")</f>
        <v/>
      </c>
      <c r="BN936" s="125" t="str">
        <f>IF('2. Enter scores'!BM940&lt;&gt;"",'2. Enter scores'!$B940-'2. Enter scores'!BM940,"")</f>
        <v/>
      </c>
      <c r="BO936" s="125" t="str">
        <f>IF('2. Enter scores'!BN940&lt;&gt;"",'2. Enter scores'!$B940-'2. Enter scores'!BN940,"")</f>
        <v/>
      </c>
      <c r="BP936" s="108">
        <v>1000</v>
      </c>
    </row>
    <row r="937" spans="2:68" x14ac:dyDescent="0.35">
      <c r="B937" s="125" t="str">
        <f>IF('2. Enter scores'!A941&lt;&gt;"",'2. Enter scores'!A941,"")</f>
        <v/>
      </c>
      <c r="H937" s="125" t="str">
        <f>IF('2. Enter scores'!G941&lt;&gt;"",'2. Enter scores'!$B941-'2. Enter scores'!G941,"")</f>
        <v/>
      </c>
      <c r="I937" s="125" t="str">
        <f>IF('2. Enter scores'!H941&lt;&gt;"",'2. Enter scores'!$B941-'2. Enter scores'!H941,"")</f>
        <v/>
      </c>
      <c r="J937" s="125" t="str">
        <f>IF('2. Enter scores'!I941&lt;&gt;"",'2. Enter scores'!$B941-'2. Enter scores'!I941,"")</f>
        <v/>
      </c>
      <c r="K937" s="125" t="str">
        <f>IF('2. Enter scores'!J941&lt;&gt;"",'2. Enter scores'!$B941-'2. Enter scores'!J941,"")</f>
        <v/>
      </c>
      <c r="L937" s="125" t="str">
        <f>IF('2. Enter scores'!K941&lt;&gt;"",'2. Enter scores'!$B941-'2. Enter scores'!K941,"")</f>
        <v/>
      </c>
      <c r="M937" s="125" t="str">
        <f>IF('2. Enter scores'!L941&lt;&gt;"",'2. Enter scores'!$B941-'2. Enter scores'!L941,"")</f>
        <v/>
      </c>
      <c r="N937" s="125" t="str">
        <f>IF('2. Enter scores'!M941&lt;&gt;"",'2. Enter scores'!$B941-'2. Enter scores'!M941,"")</f>
        <v/>
      </c>
      <c r="O937" s="125" t="str">
        <f>IF('2. Enter scores'!N941&lt;&gt;"",'2. Enter scores'!$B941-'2. Enter scores'!N941,"")</f>
        <v/>
      </c>
      <c r="P937" s="125" t="str">
        <f>IF('2. Enter scores'!O941&lt;&gt;"",'2. Enter scores'!$B941-'2. Enter scores'!O941,"")</f>
        <v/>
      </c>
      <c r="Q937" s="125" t="str">
        <f>IF('2. Enter scores'!P941&lt;&gt;"",'2. Enter scores'!$B941-'2. Enter scores'!P941,"")</f>
        <v/>
      </c>
      <c r="R937" s="125" t="str">
        <f>IF('2. Enter scores'!Q941&lt;&gt;"",'2. Enter scores'!$B941-'2. Enter scores'!Q941,"")</f>
        <v/>
      </c>
      <c r="S937" s="125" t="str">
        <f>IF('2. Enter scores'!R941&lt;&gt;"",'2. Enter scores'!$B941-'2. Enter scores'!R941,"")</f>
        <v/>
      </c>
      <c r="T937" s="125" t="str">
        <f>IF('2. Enter scores'!S941&lt;&gt;"",'2. Enter scores'!$B941-'2. Enter scores'!S941,"")</f>
        <v/>
      </c>
      <c r="U937" s="125" t="str">
        <f>IF('2. Enter scores'!T941&lt;&gt;"",'2. Enter scores'!$B941-'2. Enter scores'!T941,"")</f>
        <v/>
      </c>
      <c r="V937" s="125" t="str">
        <f>IF('2. Enter scores'!U941&lt;&gt;"",'2. Enter scores'!$B941-'2. Enter scores'!U941,"")</f>
        <v/>
      </c>
      <c r="W937" s="125" t="str">
        <f>IF('2. Enter scores'!V941&lt;&gt;"",'2. Enter scores'!$B941-'2. Enter scores'!V941,"")</f>
        <v/>
      </c>
      <c r="X937" s="125" t="str">
        <f>IF('2. Enter scores'!W941&lt;&gt;"",'2. Enter scores'!$B941-'2. Enter scores'!W941,"")</f>
        <v/>
      </c>
      <c r="Y937" s="125" t="str">
        <f>IF('2. Enter scores'!X941&lt;&gt;"",'2. Enter scores'!$B941-'2. Enter scores'!X941,"")</f>
        <v/>
      </c>
      <c r="Z937" s="125" t="str">
        <f>IF('2. Enter scores'!Y941&lt;&gt;"",'2. Enter scores'!$B941-'2. Enter scores'!Y941,"")</f>
        <v/>
      </c>
      <c r="AA937" s="125" t="str">
        <f>IF('2. Enter scores'!Z941&lt;&gt;"",'2. Enter scores'!$B941-'2. Enter scores'!Z941,"")</f>
        <v/>
      </c>
      <c r="AB937" s="125" t="str">
        <f>IF('2. Enter scores'!AA941&lt;&gt;"",'2. Enter scores'!$B941-'2. Enter scores'!AA941,"")</f>
        <v/>
      </c>
      <c r="AC937" s="125" t="str">
        <f>IF('2. Enter scores'!AB941&lt;&gt;"",'2. Enter scores'!$B941-'2. Enter scores'!AB941,"")</f>
        <v/>
      </c>
      <c r="AD937" s="125" t="str">
        <f>IF('2. Enter scores'!AC941&lt;&gt;"",'2. Enter scores'!$B941-'2. Enter scores'!AC941,"")</f>
        <v/>
      </c>
      <c r="AE937" s="125" t="str">
        <f>IF('2. Enter scores'!AD941&lt;&gt;"",'2. Enter scores'!$B941-'2. Enter scores'!AD941,"")</f>
        <v/>
      </c>
      <c r="AF937" s="125" t="str">
        <f>IF('2. Enter scores'!AE941&lt;&gt;"",'2. Enter scores'!$B941-'2. Enter scores'!AE941,"")</f>
        <v/>
      </c>
      <c r="AG937" s="125" t="str">
        <f>IF('2. Enter scores'!AF941&lt;&gt;"",'2. Enter scores'!$B941-'2. Enter scores'!AF941,"")</f>
        <v/>
      </c>
      <c r="AH937" s="125" t="str">
        <f>IF('2. Enter scores'!AG941&lt;&gt;"",'2. Enter scores'!$B941-'2. Enter scores'!AG941,"")</f>
        <v/>
      </c>
      <c r="AI937" s="125" t="str">
        <f>IF('2. Enter scores'!AH941&lt;&gt;"",'2. Enter scores'!$B941-'2. Enter scores'!AH941,"")</f>
        <v/>
      </c>
      <c r="AJ937" s="125" t="str">
        <f>IF('2. Enter scores'!AI941&lt;&gt;"",'2. Enter scores'!$B941-'2. Enter scores'!AI941,"")</f>
        <v/>
      </c>
      <c r="AK937" s="125" t="str">
        <f>IF('2. Enter scores'!AJ941&lt;&gt;"",'2. Enter scores'!$B941-'2. Enter scores'!AJ941,"")</f>
        <v/>
      </c>
      <c r="AL937" s="125" t="str">
        <f>IF('2. Enter scores'!AK941&lt;&gt;"",'2. Enter scores'!$B941-'2. Enter scores'!AK941,"")</f>
        <v/>
      </c>
      <c r="AM937" s="125" t="str">
        <f>IF('2. Enter scores'!AL941&lt;&gt;"",'2. Enter scores'!$B941-'2. Enter scores'!AL941,"")</f>
        <v/>
      </c>
      <c r="AN937" s="125" t="str">
        <f>IF('2. Enter scores'!AM941&lt;&gt;"",'2. Enter scores'!$B941-'2. Enter scores'!AM941,"")</f>
        <v/>
      </c>
      <c r="AO937" s="125" t="str">
        <f>IF('2. Enter scores'!AN941&lt;&gt;"",'2. Enter scores'!$B941-'2. Enter scores'!AN941,"")</f>
        <v/>
      </c>
      <c r="AP937" s="125" t="str">
        <f>IF('2. Enter scores'!AO941&lt;&gt;"",'2. Enter scores'!$B941-'2. Enter scores'!AO941,"")</f>
        <v/>
      </c>
      <c r="AQ937" s="125" t="str">
        <f>IF('2. Enter scores'!AP941&lt;&gt;"",'2. Enter scores'!$B941-'2. Enter scores'!AP941,"")</f>
        <v/>
      </c>
      <c r="AR937" s="125" t="str">
        <f>IF('2. Enter scores'!AQ941&lt;&gt;"",'2. Enter scores'!$B941-'2. Enter scores'!AQ941,"")</f>
        <v/>
      </c>
      <c r="AS937" s="125" t="str">
        <f>IF('2. Enter scores'!AR941&lt;&gt;"",'2. Enter scores'!$B941-'2. Enter scores'!AR941,"")</f>
        <v/>
      </c>
      <c r="AT937" s="125" t="str">
        <f>IF('2. Enter scores'!AS941&lt;&gt;"",'2. Enter scores'!$B941-'2. Enter scores'!AS941,"")</f>
        <v/>
      </c>
      <c r="AU937" s="125" t="str">
        <f>IF('2. Enter scores'!AT941&lt;&gt;"",'2. Enter scores'!$B941-'2. Enter scores'!AT941,"")</f>
        <v/>
      </c>
      <c r="AV937" s="125" t="str">
        <f>IF('2. Enter scores'!AU941&lt;&gt;"",'2. Enter scores'!$B941-'2. Enter scores'!AU941,"")</f>
        <v/>
      </c>
      <c r="AW937" s="125" t="str">
        <f>IF('2. Enter scores'!AV941&lt;&gt;"",'2. Enter scores'!$B941-'2. Enter scores'!AV941,"")</f>
        <v/>
      </c>
      <c r="AX937" s="125" t="str">
        <f>IF('2. Enter scores'!AW941&lt;&gt;"",'2. Enter scores'!$B941-'2. Enter scores'!AW941,"")</f>
        <v/>
      </c>
      <c r="AY937" s="125" t="str">
        <f>IF('2. Enter scores'!AX941&lt;&gt;"",'2. Enter scores'!$B941-'2. Enter scores'!AX941,"")</f>
        <v/>
      </c>
      <c r="AZ937" s="125" t="str">
        <f>IF('2. Enter scores'!AY941&lt;&gt;"",'2. Enter scores'!$B941-'2. Enter scores'!AY941,"")</f>
        <v/>
      </c>
      <c r="BA937" s="125" t="str">
        <f>IF('2. Enter scores'!AZ941&lt;&gt;"",'2. Enter scores'!$B941-'2. Enter scores'!AZ941,"")</f>
        <v/>
      </c>
      <c r="BB937" s="125" t="str">
        <f>IF('2. Enter scores'!BA941&lt;&gt;"",'2. Enter scores'!$B941-'2. Enter scores'!BA941,"")</f>
        <v/>
      </c>
      <c r="BC937" s="125" t="str">
        <f>IF('2. Enter scores'!BB941&lt;&gt;"",'2. Enter scores'!$B941-'2. Enter scores'!BB941,"")</f>
        <v/>
      </c>
      <c r="BD937" s="125" t="str">
        <f>IF('2. Enter scores'!BC941&lt;&gt;"",'2. Enter scores'!$B941-'2. Enter scores'!BC941,"")</f>
        <v/>
      </c>
      <c r="BE937" s="125" t="str">
        <f>IF('2. Enter scores'!BD941&lt;&gt;"",'2. Enter scores'!$B941-'2. Enter scores'!BD941,"")</f>
        <v/>
      </c>
      <c r="BF937" s="125" t="str">
        <f>IF('2. Enter scores'!BE941&lt;&gt;"",'2. Enter scores'!$B941-'2. Enter scores'!BE941,"")</f>
        <v/>
      </c>
      <c r="BG937" s="125" t="str">
        <f>IF('2. Enter scores'!BF941&lt;&gt;"",'2. Enter scores'!$B941-'2. Enter scores'!BF941,"")</f>
        <v/>
      </c>
      <c r="BH937" s="125" t="str">
        <f>IF('2. Enter scores'!BG941&lt;&gt;"",'2. Enter scores'!$B941-'2. Enter scores'!BG941,"")</f>
        <v/>
      </c>
      <c r="BI937" s="125" t="str">
        <f>IF('2. Enter scores'!BH941&lt;&gt;"",'2. Enter scores'!$B941-'2. Enter scores'!BH941,"")</f>
        <v/>
      </c>
      <c r="BJ937" s="125" t="str">
        <f>IF('2. Enter scores'!BI941&lt;&gt;"",'2. Enter scores'!$B941-'2. Enter scores'!BI941,"")</f>
        <v/>
      </c>
      <c r="BK937" s="125" t="str">
        <f>IF('2. Enter scores'!BJ941&lt;&gt;"",'2. Enter scores'!$B941-'2. Enter scores'!BJ941,"")</f>
        <v/>
      </c>
      <c r="BL937" s="125" t="str">
        <f>IF('2. Enter scores'!BK941&lt;&gt;"",'2. Enter scores'!$B941-'2. Enter scores'!BK941,"")</f>
        <v/>
      </c>
      <c r="BM937" s="125" t="str">
        <f>IF('2. Enter scores'!BL941&lt;&gt;"",'2. Enter scores'!$B941-'2. Enter scores'!BL941,"")</f>
        <v/>
      </c>
      <c r="BN937" s="125" t="str">
        <f>IF('2. Enter scores'!BM941&lt;&gt;"",'2. Enter scores'!$B941-'2. Enter scores'!BM941,"")</f>
        <v/>
      </c>
      <c r="BO937" s="125" t="str">
        <f>IF('2. Enter scores'!BN941&lt;&gt;"",'2. Enter scores'!$B941-'2. Enter scores'!BN941,"")</f>
        <v/>
      </c>
      <c r="BP937" s="108">
        <v>1000</v>
      </c>
    </row>
    <row r="938" spans="2:68" x14ac:dyDescent="0.35">
      <c r="B938" s="125" t="str">
        <f>IF('2. Enter scores'!A942&lt;&gt;"",'2. Enter scores'!A942,"")</f>
        <v/>
      </c>
      <c r="H938" s="125" t="str">
        <f>IF('2. Enter scores'!G942&lt;&gt;"",'2. Enter scores'!$B942-'2. Enter scores'!G942,"")</f>
        <v/>
      </c>
      <c r="I938" s="125" t="str">
        <f>IF('2. Enter scores'!H942&lt;&gt;"",'2. Enter scores'!$B942-'2. Enter scores'!H942,"")</f>
        <v/>
      </c>
      <c r="J938" s="125" t="str">
        <f>IF('2. Enter scores'!I942&lt;&gt;"",'2. Enter scores'!$B942-'2. Enter scores'!I942,"")</f>
        <v/>
      </c>
      <c r="K938" s="125" t="str">
        <f>IF('2. Enter scores'!J942&lt;&gt;"",'2. Enter scores'!$B942-'2. Enter scores'!J942,"")</f>
        <v/>
      </c>
      <c r="L938" s="125" t="str">
        <f>IF('2. Enter scores'!K942&lt;&gt;"",'2. Enter scores'!$B942-'2. Enter scores'!K942,"")</f>
        <v/>
      </c>
      <c r="M938" s="125" t="str">
        <f>IF('2. Enter scores'!L942&lt;&gt;"",'2. Enter scores'!$B942-'2. Enter scores'!L942,"")</f>
        <v/>
      </c>
      <c r="N938" s="125" t="str">
        <f>IF('2. Enter scores'!M942&lt;&gt;"",'2. Enter scores'!$B942-'2. Enter scores'!M942,"")</f>
        <v/>
      </c>
      <c r="O938" s="125" t="str">
        <f>IF('2. Enter scores'!N942&lt;&gt;"",'2. Enter scores'!$B942-'2. Enter scores'!N942,"")</f>
        <v/>
      </c>
      <c r="P938" s="125" t="str">
        <f>IF('2. Enter scores'!O942&lt;&gt;"",'2. Enter scores'!$B942-'2. Enter scores'!O942,"")</f>
        <v/>
      </c>
      <c r="Q938" s="125" t="str">
        <f>IF('2. Enter scores'!P942&lt;&gt;"",'2. Enter scores'!$B942-'2. Enter scores'!P942,"")</f>
        <v/>
      </c>
      <c r="R938" s="125" t="str">
        <f>IF('2. Enter scores'!Q942&lt;&gt;"",'2. Enter scores'!$B942-'2. Enter scores'!Q942,"")</f>
        <v/>
      </c>
      <c r="S938" s="125" t="str">
        <f>IF('2. Enter scores'!R942&lt;&gt;"",'2. Enter scores'!$B942-'2. Enter scores'!R942,"")</f>
        <v/>
      </c>
      <c r="T938" s="125" t="str">
        <f>IF('2. Enter scores'!S942&lt;&gt;"",'2. Enter scores'!$B942-'2. Enter scores'!S942,"")</f>
        <v/>
      </c>
      <c r="U938" s="125" t="str">
        <f>IF('2. Enter scores'!T942&lt;&gt;"",'2. Enter scores'!$B942-'2. Enter scores'!T942,"")</f>
        <v/>
      </c>
      <c r="V938" s="125" t="str">
        <f>IF('2. Enter scores'!U942&lt;&gt;"",'2. Enter scores'!$B942-'2. Enter scores'!U942,"")</f>
        <v/>
      </c>
      <c r="W938" s="125" t="str">
        <f>IF('2. Enter scores'!V942&lt;&gt;"",'2. Enter scores'!$B942-'2. Enter scores'!V942,"")</f>
        <v/>
      </c>
      <c r="X938" s="125" t="str">
        <f>IF('2. Enter scores'!W942&lt;&gt;"",'2. Enter scores'!$B942-'2. Enter scores'!W942,"")</f>
        <v/>
      </c>
      <c r="Y938" s="125" t="str">
        <f>IF('2. Enter scores'!X942&lt;&gt;"",'2. Enter scores'!$B942-'2. Enter scores'!X942,"")</f>
        <v/>
      </c>
      <c r="Z938" s="125" t="str">
        <f>IF('2. Enter scores'!Y942&lt;&gt;"",'2. Enter scores'!$B942-'2. Enter scores'!Y942,"")</f>
        <v/>
      </c>
      <c r="AA938" s="125" t="str">
        <f>IF('2. Enter scores'!Z942&lt;&gt;"",'2. Enter scores'!$B942-'2. Enter scores'!Z942,"")</f>
        <v/>
      </c>
      <c r="AB938" s="125" t="str">
        <f>IF('2. Enter scores'!AA942&lt;&gt;"",'2. Enter scores'!$B942-'2. Enter scores'!AA942,"")</f>
        <v/>
      </c>
      <c r="AC938" s="125" t="str">
        <f>IF('2. Enter scores'!AB942&lt;&gt;"",'2. Enter scores'!$B942-'2. Enter scores'!AB942,"")</f>
        <v/>
      </c>
      <c r="AD938" s="125" t="str">
        <f>IF('2. Enter scores'!AC942&lt;&gt;"",'2. Enter scores'!$B942-'2. Enter scores'!AC942,"")</f>
        <v/>
      </c>
      <c r="AE938" s="125" t="str">
        <f>IF('2. Enter scores'!AD942&lt;&gt;"",'2. Enter scores'!$B942-'2. Enter scores'!AD942,"")</f>
        <v/>
      </c>
      <c r="AF938" s="125" t="str">
        <f>IF('2. Enter scores'!AE942&lt;&gt;"",'2. Enter scores'!$B942-'2. Enter scores'!AE942,"")</f>
        <v/>
      </c>
      <c r="AG938" s="125" t="str">
        <f>IF('2. Enter scores'!AF942&lt;&gt;"",'2. Enter scores'!$B942-'2. Enter scores'!AF942,"")</f>
        <v/>
      </c>
      <c r="AH938" s="125" t="str">
        <f>IF('2. Enter scores'!AG942&lt;&gt;"",'2. Enter scores'!$B942-'2. Enter scores'!AG942,"")</f>
        <v/>
      </c>
      <c r="AI938" s="125" t="str">
        <f>IF('2. Enter scores'!AH942&lt;&gt;"",'2. Enter scores'!$B942-'2. Enter scores'!AH942,"")</f>
        <v/>
      </c>
      <c r="AJ938" s="125" t="str">
        <f>IF('2. Enter scores'!AI942&lt;&gt;"",'2. Enter scores'!$B942-'2. Enter scores'!AI942,"")</f>
        <v/>
      </c>
      <c r="AK938" s="125" t="str">
        <f>IF('2. Enter scores'!AJ942&lt;&gt;"",'2. Enter scores'!$B942-'2. Enter scores'!AJ942,"")</f>
        <v/>
      </c>
      <c r="AL938" s="125" t="str">
        <f>IF('2. Enter scores'!AK942&lt;&gt;"",'2. Enter scores'!$B942-'2. Enter scores'!AK942,"")</f>
        <v/>
      </c>
      <c r="AM938" s="125" t="str">
        <f>IF('2. Enter scores'!AL942&lt;&gt;"",'2. Enter scores'!$B942-'2. Enter scores'!AL942,"")</f>
        <v/>
      </c>
      <c r="AN938" s="125" t="str">
        <f>IF('2. Enter scores'!AM942&lt;&gt;"",'2. Enter scores'!$B942-'2. Enter scores'!AM942,"")</f>
        <v/>
      </c>
      <c r="AO938" s="125" t="str">
        <f>IF('2. Enter scores'!AN942&lt;&gt;"",'2. Enter scores'!$B942-'2. Enter scores'!AN942,"")</f>
        <v/>
      </c>
      <c r="AP938" s="125" t="str">
        <f>IF('2. Enter scores'!AO942&lt;&gt;"",'2. Enter scores'!$B942-'2. Enter scores'!AO942,"")</f>
        <v/>
      </c>
      <c r="AQ938" s="125" t="str">
        <f>IF('2. Enter scores'!AP942&lt;&gt;"",'2. Enter scores'!$B942-'2. Enter scores'!AP942,"")</f>
        <v/>
      </c>
      <c r="AR938" s="125" t="str">
        <f>IF('2. Enter scores'!AQ942&lt;&gt;"",'2. Enter scores'!$B942-'2. Enter scores'!AQ942,"")</f>
        <v/>
      </c>
      <c r="AS938" s="125" t="str">
        <f>IF('2. Enter scores'!AR942&lt;&gt;"",'2. Enter scores'!$B942-'2. Enter scores'!AR942,"")</f>
        <v/>
      </c>
      <c r="AT938" s="125" t="str">
        <f>IF('2. Enter scores'!AS942&lt;&gt;"",'2. Enter scores'!$B942-'2. Enter scores'!AS942,"")</f>
        <v/>
      </c>
      <c r="AU938" s="125" t="str">
        <f>IF('2. Enter scores'!AT942&lt;&gt;"",'2. Enter scores'!$B942-'2. Enter scores'!AT942,"")</f>
        <v/>
      </c>
      <c r="AV938" s="125" t="str">
        <f>IF('2. Enter scores'!AU942&lt;&gt;"",'2. Enter scores'!$B942-'2. Enter scores'!AU942,"")</f>
        <v/>
      </c>
      <c r="AW938" s="125" t="str">
        <f>IF('2. Enter scores'!AV942&lt;&gt;"",'2. Enter scores'!$B942-'2. Enter scores'!AV942,"")</f>
        <v/>
      </c>
      <c r="AX938" s="125" t="str">
        <f>IF('2. Enter scores'!AW942&lt;&gt;"",'2. Enter scores'!$B942-'2. Enter scores'!AW942,"")</f>
        <v/>
      </c>
      <c r="AY938" s="125" t="str">
        <f>IF('2. Enter scores'!AX942&lt;&gt;"",'2. Enter scores'!$B942-'2. Enter scores'!AX942,"")</f>
        <v/>
      </c>
      <c r="AZ938" s="125" t="str">
        <f>IF('2. Enter scores'!AY942&lt;&gt;"",'2. Enter scores'!$B942-'2. Enter scores'!AY942,"")</f>
        <v/>
      </c>
      <c r="BA938" s="125" t="str">
        <f>IF('2. Enter scores'!AZ942&lt;&gt;"",'2. Enter scores'!$B942-'2. Enter scores'!AZ942,"")</f>
        <v/>
      </c>
      <c r="BB938" s="125" t="str">
        <f>IF('2. Enter scores'!BA942&lt;&gt;"",'2. Enter scores'!$B942-'2. Enter scores'!BA942,"")</f>
        <v/>
      </c>
      <c r="BC938" s="125" t="str">
        <f>IF('2. Enter scores'!BB942&lt;&gt;"",'2. Enter scores'!$B942-'2. Enter scores'!BB942,"")</f>
        <v/>
      </c>
      <c r="BD938" s="125" t="str">
        <f>IF('2. Enter scores'!BC942&lt;&gt;"",'2. Enter scores'!$B942-'2. Enter scores'!BC942,"")</f>
        <v/>
      </c>
      <c r="BE938" s="125" t="str">
        <f>IF('2. Enter scores'!BD942&lt;&gt;"",'2. Enter scores'!$B942-'2. Enter scores'!BD942,"")</f>
        <v/>
      </c>
      <c r="BF938" s="125" t="str">
        <f>IF('2. Enter scores'!BE942&lt;&gt;"",'2. Enter scores'!$B942-'2. Enter scores'!BE942,"")</f>
        <v/>
      </c>
      <c r="BG938" s="125" t="str">
        <f>IF('2. Enter scores'!BF942&lt;&gt;"",'2. Enter scores'!$B942-'2. Enter scores'!BF942,"")</f>
        <v/>
      </c>
      <c r="BH938" s="125" t="str">
        <f>IF('2. Enter scores'!BG942&lt;&gt;"",'2. Enter scores'!$B942-'2. Enter scores'!BG942,"")</f>
        <v/>
      </c>
      <c r="BI938" s="125" t="str">
        <f>IF('2. Enter scores'!BH942&lt;&gt;"",'2. Enter scores'!$B942-'2. Enter scores'!BH942,"")</f>
        <v/>
      </c>
      <c r="BJ938" s="125" t="str">
        <f>IF('2. Enter scores'!BI942&lt;&gt;"",'2. Enter scores'!$B942-'2. Enter scores'!BI942,"")</f>
        <v/>
      </c>
      <c r="BK938" s="125" t="str">
        <f>IF('2. Enter scores'!BJ942&lt;&gt;"",'2. Enter scores'!$B942-'2. Enter scores'!BJ942,"")</f>
        <v/>
      </c>
      <c r="BL938" s="125" t="str">
        <f>IF('2. Enter scores'!BK942&lt;&gt;"",'2. Enter scores'!$B942-'2. Enter scores'!BK942,"")</f>
        <v/>
      </c>
      <c r="BM938" s="125" t="str">
        <f>IF('2. Enter scores'!BL942&lt;&gt;"",'2. Enter scores'!$B942-'2. Enter scores'!BL942,"")</f>
        <v/>
      </c>
      <c r="BN938" s="125" t="str">
        <f>IF('2. Enter scores'!BM942&lt;&gt;"",'2. Enter scores'!$B942-'2. Enter scores'!BM942,"")</f>
        <v/>
      </c>
      <c r="BO938" s="125" t="str">
        <f>IF('2. Enter scores'!BN942&lt;&gt;"",'2. Enter scores'!$B942-'2. Enter scores'!BN942,"")</f>
        <v/>
      </c>
      <c r="BP938" s="108">
        <v>1000</v>
      </c>
    </row>
    <row r="939" spans="2:68" x14ac:dyDescent="0.35">
      <c r="B939" s="125" t="str">
        <f>IF('2. Enter scores'!A943&lt;&gt;"",'2. Enter scores'!A943,"")</f>
        <v/>
      </c>
      <c r="H939" s="125" t="str">
        <f>IF('2. Enter scores'!G943&lt;&gt;"",'2. Enter scores'!$B943-'2. Enter scores'!G943,"")</f>
        <v/>
      </c>
      <c r="I939" s="125" t="str">
        <f>IF('2. Enter scores'!H943&lt;&gt;"",'2. Enter scores'!$B943-'2. Enter scores'!H943,"")</f>
        <v/>
      </c>
      <c r="J939" s="125" t="str">
        <f>IF('2. Enter scores'!I943&lt;&gt;"",'2. Enter scores'!$B943-'2. Enter scores'!I943,"")</f>
        <v/>
      </c>
      <c r="K939" s="125" t="str">
        <f>IF('2. Enter scores'!J943&lt;&gt;"",'2. Enter scores'!$B943-'2. Enter scores'!J943,"")</f>
        <v/>
      </c>
      <c r="L939" s="125" t="str">
        <f>IF('2. Enter scores'!K943&lt;&gt;"",'2. Enter scores'!$B943-'2. Enter scores'!K943,"")</f>
        <v/>
      </c>
      <c r="M939" s="125" t="str">
        <f>IF('2. Enter scores'!L943&lt;&gt;"",'2. Enter scores'!$B943-'2. Enter scores'!L943,"")</f>
        <v/>
      </c>
      <c r="N939" s="125" t="str">
        <f>IF('2. Enter scores'!M943&lt;&gt;"",'2. Enter scores'!$B943-'2. Enter scores'!M943,"")</f>
        <v/>
      </c>
      <c r="O939" s="125" t="str">
        <f>IF('2. Enter scores'!N943&lt;&gt;"",'2. Enter scores'!$B943-'2. Enter scores'!N943,"")</f>
        <v/>
      </c>
      <c r="P939" s="125" t="str">
        <f>IF('2. Enter scores'!O943&lt;&gt;"",'2. Enter scores'!$B943-'2. Enter scores'!O943,"")</f>
        <v/>
      </c>
      <c r="Q939" s="125" t="str">
        <f>IF('2. Enter scores'!P943&lt;&gt;"",'2. Enter scores'!$B943-'2. Enter scores'!P943,"")</f>
        <v/>
      </c>
      <c r="R939" s="125" t="str">
        <f>IF('2. Enter scores'!Q943&lt;&gt;"",'2. Enter scores'!$B943-'2. Enter scores'!Q943,"")</f>
        <v/>
      </c>
      <c r="S939" s="125" t="str">
        <f>IF('2. Enter scores'!R943&lt;&gt;"",'2. Enter scores'!$B943-'2. Enter scores'!R943,"")</f>
        <v/>
      </c>
      <c r="T939" s="125" t="str">
        <f>IF('2. Enter scores'!S943&lt;&gt;"",'2. Enter scores'!$B943-'2. Enter scores'!S943,"")</f>
        <v/>
      </c>
      <c r="U939" s="125" t="str">
        <f>IF('2. Enter scores'!T943&lt;&gt;"",'2. Enter scores'!$B943-'2. Enter scores'!T943,"")</f>
        <v/>
      </c>
      <c r="V939" s="125" t="str">
        <f>IF('2. Enter scores'!U943&lt;&gt;"",'2. Enter scores'!$B943-'2. Enter scores'!U943,"")</f>
        <v/>
      </c>
      <c r="W939" s="125" t="str">
        <f>IF('2. Enter scores'!V943&lt;&gt;"",'2. Enter scores'!$B943-'2. Enter scores'!V943,"")</f>
        <v/>
      </c>
      <c r="X939" s="125" t="str">
        <f>IF('2. Enter scores'!W943&lt;&gt;"",'2. Enter scores'!$B943-'2. Enter scores'!W943,"")</f>
        <v/>
      </c>
      <c r="Y939" s="125" t="str">
        <f>IF('2. Enter scores'!X943&lt;&gt;"",'2. Enter scores'!$B943-'2. Enter scores'!X943,"")</f>
        <v/>
      </c>
      <c r="Z939" s="125" t="str">
        <f>IF('2. Enter scores'!Y943&lt;&gt;"",'2. Enter scores'!$B943-'2. Enter scores'!Y943,"")</f>
        <v/>
      </c>
      <c r="AA939" s="125" t="str">
        <f>IF('2. Enter scores'!Z943&lt;&gt;"",'2. Enter scores'!$B943-'2. Enter scores'!Z943,"")</f>
        <v/>
      </c>
      <c r="AB939" s="125" t="str">
        <f>IF('2. Enter scores'!AA943&lt;&gt;"",'2. Enter scores'!$B943-'2. Enter scores'!AA943,"")</f>
        <v/>
      </c>
      <c r="AC939" s="125" t="str">
        <f>IF('2. Enter scores'!AB943&lt;&gt;"",'2. Enter scores'!$B943-'2. Enter scores'!AB943,"")</f>
        <v/>
      </c>
      <c r="AD939" s="125" t="str">
        <f>IF('2. Enter scores'!AC943&lt;&gt;"",'2. Enter scores'!$B943-'2. Enter scores'!AC943,"")</f>
        <v/>
      </c>
      <c r="AE939" s="125" t="str">
        <f>IF('2. Enter scores'!AD943&lt;&gt;"",'2. Enter scores'!$B943-'2. Enter scores'!AD943,"")</f>
        <v/>
      </c>
      <c r="AF939" s="125" t="str">
        <f>IF('2. Enter scores'!AE943&lt;&gt;"",'2. Enter scores'!$B943-'2. Enter scores'!AE943,"")</f>
        <v/>
      </c>
      <c r="AG939" s="125" t="str">
        <f>IF('2. Enter scores'!AF943&lt;&gt;"",'2. Enter scores'!$B943-'2. Enter scores'!AF943,"")</f>
        <v/>
      </c>
      <c r="AH939" s="125" t="str">
        <f>IF('2. Enter scores'!AG943&lt;&gt;"",'2. Enter scores'!$B943-'2. Enter scores'!AG943,"")</f>
        <v/>
      </c>
      <c r="AI939" s="125" t="str">
        <f>IF('2. Enter scores'!AH943&lt;&gt;"",'2. Enter scores'!$B943-'2. Enter scores'!AH943,"")</f>
        <v/>
      </c>
      <c r="AJ939" s="125" t="str">
        <f>IF('2. Enter scores'!AI943&lt;&gt;"",'2. Enter scores'!$B943-'2. Enter scores'!AI943,"")</f>
        <v/>
      </c>
      <c r="AK939" s="125" t="str">
        <f>IF('2. Enter scores'!AJ943&lt;&gt;"",'2. Enter scores'!$B943-'2. Enter scores'!AJ943,"")</f>
        <v/>
      </c>
      <c r="AL939" s="125" t="str">
        <f>IF('2. Enter scores'!AK943&lt;&gt;"",'2. Enter scores'!$B943-'2. Enter scores'!AK943,"")</f>
        <v/>
      </c>
      <c r="AM939" s="125" t="str">
        <f>IF('2. Enter scores'!AL943&lt;&gt;"",'2. Enter scores'!$B943-'2. Enter scores'!AL943,"")</f>
        <v/>
      </c>
      <c r="AN939" s="125" t="str">
        <f>IF('2. Enter scores'!AM943&lt;&gt;"",'2. Enter scores'!$B943-'2. Enter scores'!AM943,"")</f>
        <v/>
      </c>
      <c r="AO939" s="125" t="str">
        <f>IF('2. Enter scores'!AN943&lt;&gt;"",'2. Enter scores'!$B943-'2. Enter scores'!AN943,"")</f>
        <v/>
      </c>
      <c r="AP939" s="125" t="str">
        <f>IF('2. Enter scores'!AO943&lt;&gt;"",'2. Enter scores'!$B943-'2. Enter scores'!AO943,"")</f>
        <v/>
      </c>
      <c r="AQ939" s="125" t="str">
        <f>IF('2. Enter scores'!AP943&lt;&gt;"",'2. Enter scores'!$B943-'2. Enter scores'!AP943,"")</f>
        <v/>
      </c>
      <c r="AR939" s="125" t="str">
        <f>IF('2. Enter scores'!AQ943&lt;&gt;"",'2. Enter scores'!$B943-'2. Enter scores'!AQ943,"")</f>
        <v/>
      </c>
      <c r="AS939" s="125" t="str">
        <f>IF('2. Enter scores'!AR943&lt;&gt;"",'2. Enter scores'!$B943-'2. Enter scores'!AR943,"")</f>
        <v/>
      </c>
      <c r="AT939" s="125" t="str">
        <f>IF('2. Enter scores'!AS943&lt;&gt;"",'2. Enter scores'!$B943-'2. Enter scores'!AS943,"")</f>
        <v/>
      </c>
      <c r="AU939" s="125" t="str">
        <f>IF('2. Enter scores'!AT943&lt;&gt;"",'2. Enter scores'!$B943-'2. Enter scores'!AT943,"")</f>
        <v/>
      </c>
      <c r="AV939" s="125" t="str">
        <f>IF('2. Enter scores'!AU943&lt;&gt;"",'2. Enter scores'!$B943-'2. Enter scores'!AU943,"")</f>
        <v/>
      </c>
      <c r="AW939" s="125" t="str">
        <f>IF('2. Enter scores'!AV943&lt;&gt;"",'2. Enter scores'!$B943-'2. Enter scores'!AV943,"")</f>
        <v/>
      </c>
      <c r="AX939" s="125" t="str">
        <f>IF('2. Enter scores'!AW943&lt;&gt;"",'2. Enter scores'!$B943-'2. Enter scores'!AW943,"")</f>
        <v/>
      </c>
      <c r="AY939" s="125" t="str">
        <f>IF('2. Enter scores'!AX943&lt;&gt;"",'2. Enter scores'!$B943-'2. Enter scores'!AX943,"")</f>
        <v/>
      </c>
      <c r="AZ939" s="125" t="str">
        <f>IF('2. Enter scores'!AY943&lt;&gt;"",'2. Enter scores'!$B943-'2. Enter scores'!AY943,"")</f>
        <v/>
      </c>
      <c r="BA939" s="125" t="str">
        <f>IF('2. Enter scores'!AZ943&lt;&gt;"",'2. Enter scores'!$B943-'2. Enter scores'!AZ943,"")</f>
        <v/>
      </c>
      <c r="BB939" s="125" t="str">
        <f>IF('2. Enter scores'!BA943&lt;&gt;"",'2. Enter scores'!$B943-'2. Enter scores'!BA943,"")</f>
        <v/>
      </c>
      <c r="BC939" s="125" t="str">
        <f>IF('2. Enter scores'!BB943&lt;&gt;"",'2. Enter scores'!$B943-'2. Enter scores'!BB943,"")</f>
        <v/>
      </c>
      <c r="BD939" s="125" t="str">
        <f>IF('2. Enter scores'!BC943&lt;&gt;"",'2. Enter scores'!$B943-'2. Enter scores'!BC943,"")</f>
        <v/>
      </c>
      <c r="BE939" s="125" t="str">
        <f>IF('2. Enter scores'!BD943&lt;&gt;"",'2. Enter scores'!$B943-'2. Enter scores'!BD943,"")</f>
        <v/>
      </c>
      <c r="BF939" s="125" t="str">
        <f>IF('2. Enter scores'!BE943&lt;&gt;"",'2. Enter scores'!$B943-'2. Enter scores'!BE943,"")</f>
        <v/>
      </c>
      <c r="BG939" s="125" t="str">
        <f>IF('2. Enter scores'!BF943&lt;&gt;"",'2. Enter scores'!$B943-'2. Enter scores'!BF943,"")</f>
        <v/>
      </c>
      <c r="BH939" s="125" t="str">
        <f>IF('2. Enter scores'!BG943&lt;&gt;"",'2. Enter scores'!$B943-'2. Enter scores'!BG943,"")</f>
        <v/>
      </c>
      <c r="BI939" s="125" t="str">
        <f>IF('2. Enter scores'!BH943&lt;&gt;"",'2. Enter scores'!$B943-'2. Enter scores'!BH943,"")</f>
        <v/>
      </c>
      <c r="BJ939" s="125" t="str">
        <f>IF('2. Enter scores'!BI943&lt;&gt;"",'2. Enter scores'!$B943-'2. Enter scores'!BI943,"")</f>
        <v/>
      </c>
      <c r="BK939" s="125" t="str">
        <f>IF('2. Enter scores'!BJ943&lt;&gt;"",'2. Enter scores'!$B943-'2. Enter scores'!BJ943,"")</f>
        <v/>
      </c>
      <c r="BL939" s="125" t="str">
        <f>IF('2. Enter scores'!BK943&lt;&gt;"",'2. Enter scores'!$B943-'2. Enter scores'!BK943,"")</f>
        <v/>
      </c>
      <c r="BM939" s="125" t="str">
        <f>IF('2. Enter scores'!BL943&lt;&gt;"",'2. Enter scores'!$B943-'2. Enter scores'!BL943,"")</f>
        <v/>
      </c>
      <c r="BN939" s="125" t="str">
        <f>IF('2. Enter scores'!BM943&lt;&gt;"",'2. Enter scores'!$B943-'2. Enter scores'!BM943,"")</f>
        <v/>
      </c>
      <c r="BO939" s="125" t="str">
        <f>IF('2. Enter scores'!BN943&lt;&gt;"",'2. Enter scores'!$B943-'2. Enter scores'!BN943,"")</f>
        <v/>
      </c>
      <c r="BP939" s="108">
        <v>1000</v>
      </c>
    </row>
    <row r="940" spans="2:68" x14ac:dyDescent="0.35">
      <c r="B940" s="125" t="str">
        <f>IF('2. Enter scores'!A944&lt;&gt;"",'2. Enter scores'!A944,"")</f>
        <v/>
      </c>
      <c r="H940" s="125" t="str">
        <f>IF('2. Enter scores'!G944&lt;&gt;"",'2. Enter scores'!$B944-'2. Enter scores'!G944,"")</f>
        <v/>
      </c>
      <c r="I940" s="125" t="str">
        <f>IF('2. Enter scores'!H944&lt;&gt;"",'2. Enter scores'!$B944-'2. Enter scores'!H944,"")</f>
        <v/>
      </c>
      <c r="J940" s="125" t="str">
        <f>IF('2. Enter scores'!I944&lt;&gt;"",'2. Enter scores'!$B944-'2. Enter scores'!I944,"")</f>
        <v/>
      </c>
      <c r="K940" s="125" t="str">
        <f>IF('2. Enter scores'!J944&lt;&gt;"",'2. Enter scores'!$B944-'2. Enter scores'!J944,"")</f>
        <v/>
      </c>
      <c r="L940" s="125" t="str">
        <f>IF('2. Enter scores'!K944&lt;&gt;"",'2. Enter scores'!$B944-'2. Enter scores'!K944,"")</f>
        <v/>
      </c>
      <c r="M940" s="125" t="str">
        <f>IF('2. Enter scores'!L944&lt;&gt;"",'2. Enter scores'!$B944-'2. Enter scores'!L944,"")</f>
        <v/>
      </c>
      <c r="N940" s="125" t="str">
        <f>IF('2. Enter scores'!M944&lt;&gt;"",'2. Enter scores'!$B944-'2. Enter scores'!M944,"")</f>
        <v/>
      </c>
      <c r="O940" s="125" t="str">
        <f>IF('2. Enter scores'!N944&lt;&gt;"",'2. Enter scores'!$B944-'2. Enter scores'!N944,"")</f>
        <v/>
      </c>
      <c r="P940" s="125" t="str">
        <f>IF('2. Enter scores'!O944&lt;&gt;"",'2. Enter scores'!$B944-'2. Enter scores'!O944,"")</f>
        <v/>
      </c>
      <c r="Q940" s="125" t="str">
        <f>IF('2. Enter scores'!P944&lt;&gt;"",'2. Enter scores'!$B944-'2. Enter scores'!P944,"")</f>
        <v/>
      </c>
      <c r="R940" s="125" t="str">
        <f>IF('2. Enter scores'!Q944&lt;&gt;"",'2. Enter scores'!$B944-'2. Enter scores'!Q944,"")</f>
        <v/>
      </c>
      <c r="S940" s="125" t="str">
        <f>IF('2. Enter scores'!R944&lt;&gt;"",'2. Enter scores'!$B944-'2. Enter scores'!R944,"")</f>
        <v/>
      </c>
      <c r="T940" s="125" t="str">
        <f>IF('2. Enter scores'!S944&lt;&gt;"",'2. Enter scores'!$B944-'2. Enter scores'!S944,"")</f>
        <v/>
      </c>
      <c r="U940" s="125" t="str">
        <f>IF('2. Enter scores'!T944&lt;&gt;"",'2. Enter scores'!$B944-'2. Enter scores'!T944,"")</f>
        <v/>
      </c>
      <c r="V940" s="125" t="str">
        <f>IF('2. Enter scores'!U944&lt;&gt;"",'2. Enter scores'!$B944-'2. Enter scores'!U944,"")</f>
        <v/>
      </c>
      <c r="W940" s="125" t="str">
        <f>IF('2. Enter scores'!V944&lt;&gt;"",'2. Enter scores'!$B944-'2. Enter scores'!V944,"")</f>
        <v/>
      </c>
      <c r="X940" s="125" t="str">
        <f>IF('2. Enter scores'!W944&lt;&gt;"",'2. Enter scores'!$B944-'2. Enter scores'!W944,"")</f>
        <v/>
      </c>
      <c r="Y940" s="125" t="str">
        <f>IF('2. Enter scores'!X944&lt;&gt;"",'2. Enter scores'!$B944-'2. Enter scores'!X944,"")</f>
        <v/>
      </c>
      <c r="Z940" s="125" t="str">
        <f>IF('2. Enter scores'!Y944&lt;&gt;"",'2. Enter scores'!$B944-'2. Enter scores'!Y944,"")</f>
        <v/>
      </c>
      <c r="AA940" s="125" t="str">
        <f>IF('2. Enter scores'!Z944&lt;&gt;"",'2. Enter scores'!$B944-'2. Enter scores'!Z944,"")</f>
        <v/>
      </c>
      <c r="AB940" s="125" t="str">
        <f>IF('2. Enter scores'!AA944&lt;&gt;"",'2. Enter scores'!$B944-'2. Enter scores'!AA944,"")</f>
        <v/>
      </c>
      <c r="AC940" s="125" t="str">
        <f>IF('2. Enter scores'!AB944&lt;&gt;"",'2. Enter scores'!$B944-'2. Enter scores'!AB944,"")</f>
        <v/>
      </c>
      <c r="AD940" s="125" t="str">
        <f>IF('2. Enter scores'!AC944&lt;&gt;"",'2. Enter scores'!$B944-'2. Enter scores'!AC944,"")</f>
        <v/>
      </c>
      <c r="AE940" s="125" t="str">
        <f>IF('2. Enter scores'!AD944&lt;&gt;"",'2. Enter scores'!$B944-'2. Enter scores'!AD944,"")</f>
        <v/>
      </c>
      <c r="AF940" s="125" t="str">
        <f>IF('2. Enter scores'!AE944&lt;&gt;"",'2. Enter scores'!$B944-'2. Enter scores'!AE944,"")</f>
        <v/>
      </c>
      <c r="AG940" s="125" t="str">
        <f>IF('2. Enter scores'!AF944&lt;&gt;"",'2. Enter scores'!$B944-'2. Enter scores'!AF944,"")</f>
        <v/>
      </c>
      <c r="AH940" s="125" t="str">
        <f>IF('2. Enter scores'!AG944&lt;&gt;"",'2. Enter scores'!$B944-'2. Enter scores'!AG944,"")</f>
        <v/>
      </c>
      <c r="AI940" s="125" t="str">
        <f>IF('2. Enter scores'!AH944&lt;&gt;"",'2. Enter scores'!$B944-'2. Enter scores'!AH944,"")</f>
        <v/>
      </c>
      <c r="AJ940" s="125" t="str">
        <f>IF('2. Enter scores'!AI944&lt;&gt;"",'2. Enter scores'!$B944-'2. Enter scores'!AI944,"")</f>
        <v/>
      </c>
      <c r="AK940" s="125" t="str">
        <f>IF('2. Enter scores'!AJ944&lt;&gt;"",'2. Enter scores'!$B944-'2. Enter scores'!AJ944,"")</f>
        <v/>
      </c>
      <c r="AL940" s="125" t="str">
        <f>IF('2. Enter scores'!AK944&lt;&gt;"",'2. Enter scores'!$B944-'2. Enter scores'!AK944,"")</f>
        <v/>
      </c>
      <c r="AM940" s="125" t="str">
        <f>IF('2. Enter scores'!AL944&lt;&gt;"",'2. Enter scores'!$B944-'2. Enter scores'!AL944,"")</f>
        <v/>
      </c>
      <c r="AN940" s="125" t="str">
        <f>IF('2. Enter scores'!AM944&lt;&gt;"",'2. Enter scores'!$B944-'2. Enter scores'!AM944,"")</f>
        <v/>
      </c>
      <c r="AO940" s="125" t="str">
        <f>IF('2. Enter scores'!AN944&lt;&gt;"",'2. Enter scores'!$B944-'2. Enter scores'!AN944,"")</f>
        <v/>
      </c>
      <c r="AP940" s="125" t="str">
        <f>IF('2. Enter scores'!AO944&lt;&gt;"",'2. Enter scores'!$B944-'2. Enter scores'!AO944,"")</f>
        <v/>
      </c>
      <c r="AQ940" s="125" t="str">
        <f>IF('2. Enter scores'!AP944&lt;&gt;"",'2. Enter scores'!$B944-'2. Enter scores'!AP944,"")</f>
        <v/>
      </c>
      <c r="AR940" s="125" t="str">
        <f>IF('2. Enter scores'!AQ944&lt;&gt;"",'2. Enter scores'!$B944-'2. Enter scores'!AQ944,"")</f>
        <v/>
      </c>
      <c r="AS940" s="125" t="str">
        <f>IF('2. Enter scores'!AR944&lt;&gt;"",'2. Enter scores'!$B944-'2. Enter scores'!AR944,"")</f>
        <v/>
      </c>
      <c r="AT940" s="125" t="str">
        <f>IF('2. Enter scores'!AS944&lt;&gt;"",'2. Enter scores'!$B944-'2. Enter scores'!AS944,"")</f>
        <v/>
      </c>
      <c r="AU940" s="125" t="str">
        <f>IF('2. Enter scores'!AT944&lt;&gt;"",'2. Enter scores'!$B944-'2. Enter scores'!AT944,"")</f>
        <v/>
      </c>
      <c r="AV940" s="125" t="str">
        <f>IF('2. Enter scores'!AU944&lt;&gt;"",'2. Enter scores'!$B944-'2. Enter scores'!AU944,"")</f>
        <v/>
      </c>
      <c r="AW940" s="125" t="str">
        <f>IF('2. Enter scores'!AV944&lt;&gt;"",'2. Enter scores'!$B944-'2. Enter scores'!AV944,"")</f>
        <v/>
      </c>
      <c r="AX940" s="125" t="str">
        <f>IF('2. Enter scores'!AW944&lt;&gt;"",'2. Enter scores'!$B944-'2. Enter scores'!AW944,"")</f>
        <v/>
      </c>
      <c r="AY940" s="125" t="str">
        <f>IF('2. Enter scores'!AX944&lt;&gt;"",'2. Enter scores'!$B944-'2. Enter scores'!AX944,"")</f>
        <v/>
      </c>
      <c r="AZ940" s="125" t="str">
        <f>IF('2. Enter scores'!AY944&lt;&gt;"",'2. Enter scores'!$B944-'2. Enter scores'!AY944,"")</f>
        <v/>
      </c>
      <c r="BA940" s="125" t="str">
        <f>IF('2. Enter scores'!AZ944&lt;&gt;"",'2. Enter scores'!$B944-'2. Enter scores'!AZ944,"")</f>
        <v/>
      </c>
      <c r="BB940" s="125" t="str">
        <f>IF('2. Enter scores'!BA944&lt;&gt;"",'2. Enter scores'!$B944-'2. Enter scores'!BA944,"")</f>
        <v/>
      </c>
      <c r="BC940" s="125" t="str">
        <f>IF('2. Enter scores'!BB944&lt;&gt;"",'2. Enter scores'!$B944-'2. Enter scores'!BB944,"")</f>
        <v/>
      </c>
      <c r="BD940" s="125" t="str">
        <f>IF('2. Enter scores'!BC944&lt;&gt;"",'2. Enter scores'!$B944-'2. Enter scores'!BC944,"")</f>
        <v/>
      </c>
      <c r="BE940" s="125" t="str">
        <f>IF('2. Enter scores'!BD944&lt;&gt;"",'2. Enter scores'!$B944-'2. Enter scores'!BD944,"")</f>
        <v/>
      </c>
      <c r="BF940" s="125" t="str">
        <f>IF('2. Enter scores'!BE944&lt;&gt;"",'2. Enter scores'!$B944-'2. Enter scores'!BE944,"")</f>
        <v/>
      </c>
      <c r="BG940" s="125" t="str">
        <f>IF('2. Enter scores'!BF944&lt;&gt;"",'2. Enter scores'!$B944-'2. Enter scores'!BF944,"")</f>
        <v/>
      </c>
      <c r="BH940" s="125" t="str">
        <f>IF('2. Enter scores'!BG944&lt;&gt;"",'2. Enter scores'!$B944-'2. Enter scores'!BG944,"")</f>
        <v/>
      </c>
      <c r="BI940" s="125" t="str">
        <f>IF('2. Enter scores'!BH944&lt;&gt;"",'2. Enter scores'!$B944-'2. Enter scores'!BH944,"")</f>
        <v/>
      </c>
      <c r="BJ940" s="125" t="str">
        <f>IF('2. Enter scores'!BI944&lt;&gt;"",'2. Enter scores'!$B944-'2. Enter scores'!BI944,"")</f>
        <v/>
      </c>
      <c r="BK940" s="125" t="str">
        <f>IF('2. Enter scores'!BJ944&lt;&gt;"",'2. Enter scores'!$B944-'2. Enter scores'!BJ944,"")</f>
        <v/>
      </c>
      <c r="BL940" s="125" t="str">
        <f>IF('2. Enter scores'!BK944&lt;&gt;"",'2. Enter scores'!$B944-'2. Enter scores'!BK944,"")</f>
        <v/>
      </c>
      <c r="BM940" s="125" t="str">
        <f>IF('2. Enter scores'!BL944&lt;&gt;"",'2. Enter scores'!$B944-'2. Enter scores'!BL944,"")</f>
        <v/>
      </c>
      <c r="BN940" s="125" t="str">
        <f>IF('2. Enter scores'!BM944&lt;&gt;"",'2. Enter scores'!$B944-'2. Enter scores'!BM944,"")</f>
        <v/>
      </c>
      <c r="BO940" s="125" t="str">
        <f>IF('2. Enter scores'!BN944&lt;&gt;"",'2. Enter scores'!$B944-'2. Enter scores'!BN944,"")</f>
        <v/>
      </c>
      <c r="BP940" s="108">
        <v>1000</v>
      </c>
    </row>
    <row r="941" spans="2:68" x14ac:dyDescent="0.35">
      <c r="B941" s="125" t="str">
        <f>IF('2. Enter scores'!A945&lt;&gt;"",'2. Enter scores'!A945,"")</f>
        <v/>
      </c>
      <c r="H941" s="125" t="str">
        <f>IF('2. Enter scores'!G945&lt;&gt;"",'2. Enter scores'!$B945-'2. Enter scores'!G945,"")</f>
        <v/>
      </c>
      <c r="I941" s="125" t="str">
        <f>IF('2. Enter scores'!H945&lt;&gt;"",'2. Enter scores'!$B945-'2. Enter scores'!H945,"")</f>
        <v/>
      </c>
      <c r="J941" s="125" t="str">
        <f>IF('2. Enter scores'!I945&lt;&gt;"",'2. Enter scores'!$B945-'2. Enter scores'!I945,"")</f>
        <v/>
      </c>
      <c r="K941" s="125" t="str">
        <f>IF('2. Enter scores'!J945&lt;&gt;"",'2. Enter scores'!$B945-'2. Enter scores'!J945,"")</f>
        <v/>
      </c>
      <c r="L941" s="125" t="str">
        <f>IF('2. Enter scores'!K945&lt;&gt;"",'2. Enter scores'!$B945-'2. Enter scores'!K945,"")</f>
        <v/>
      </c>
      <c r="M941" s="125" t="str">
        <f>IF('2. Enter scores'!L945&lt;&gt;"",'2. Enter scores'!$B945-'2. Enter scores'!L945,"")</f>
        <v/>
      </c>
      <c r="N941" s="125" t="str">
        <f>IF('2. Enter scores'!M945&lt;&gt;"",'2. Enter scores'!$B945-'2. Enter scores'!M945,"")</f>
        <v/>
      </c>
      <c r="O941" s="125" t="str">
        <f>IF('2. Enter scores'!N945&lt;&gt;"",'2. Enter scores'!$B945-'2. Enter scores'!N945,"")</f>
        <v/>
      </c>
      <c r="P941" s="125" t="str">
        <f>IF('2. Enter scores'!O945&lt;&gt;"",'2. Enter scores'!$B945-'2. Enter scores'!O945,"")</f>
        <v/>
      </c>
      <c r="Q941" s="125" t="str">
        <f>IF('2. Enter scores'!P945&lt;&gt;"",'2. Enter scores'!$B945-'2. Enter scores'!P945,"")</f>
        <v/>
      </c>
      <c r="R941" s="125" t="str">
        <f>IF('2. Enter scores'!Q945&lt;&gt;"",'2. Enter scores'!$B945-'2. Enter scores'!Q945,"")</f>
        <v/>
      </c>
      <c r="S941" s="125" t="str">
        <f>IF('2. Enter scores'!R945&lt;&gt;"",'2. Enter scores'!$B945-'2. Enter scores'!R945,"")</f>
        <v/>
      </c>
      <c r="T941" s="125" t="str">
        <f>IF('2. Enter scores'!S945&lt;&gt;"",'2. Enter scores'!$B945-'2. Enter scores'!S945,"")</f>
        <v/>
      </c>
      <c r="U941" s="125" t="str">
        <f>IF('2. Enter scores'!T945&lt;&gt;"",'2. Enter scores'!$B945-'2. Enter scores'!T945,"")</f>
        <v/>
      </c>
      <c r="V941" s="125" t="str">
        <f>IF('2. Enter scores'!U945&lt;&gt;"",'2. Enter scores'!$B945-'2. Enter scores'!U945,"")</f>
        <v/>
      </c>
      <c r="W941" s="125" t="str">
        <f>IF('2. Enter scores'!V945&lt;&gt;"",'2. Enter scores'!$B945-'2. Enter scores'!V945,"")</f>
        <v/>
      </c>
      <c r="X941" s="125" t="str">
        <f>IF('2. Enter scores'!W945&lt;&gt;"",'2. Enter scores'!$B945-'2. Enter scores'!W945,"")</f>
        <v/>
      </c>
      <c r="Y941" s="125" t="str">
        <f>IF('2. Enter scores'!X945&lt;&gt;"",'2. Enter scores'!$B945-'2. Enter scores'!X945,"")</f>
        <v/>
      </c>
      <c r="Z941" s="125" t="str">
        <f>IF('2. Enter scores'!Y945&lt;&gt;"",'2. Enter scores'!$B945-'2. Enter scores'!Y945,"")</f>
        <v/>
      </c>
      <c r="AA941" s="125" t="str">
        <f>IF('2. Enter scores'!Z945&lt;&gt;"",'2. Enter scores'!$B945-'2. Enter scores'!Z945,"")</f>
        <v/>
      </c>
      <c r="AB941" s="125" t="str">
        <f>IF('2. Enter scores'!AA945&lt;&gt;"",'2. Enter scores'!$B945-'2. Enter scores'!AA945,"")</f>
        <v/>
      </c>
      <c r="AC941" s="125" t="str">
        <f>IF('2. Enter scores'!AB945&lt;&gt;"",'2. Enter scores'!$B945-'2. Enter scores'!AB945,"")</f>
        <v/>
      </c>
      <c r="AD941" s="125" t="str">
        <f>IF('2. Enter scores'!AC945&lt;&gt;"",'2. Enter scores'!$B945-'2. Enter scores'!AC945,"")</f>
        <v/>
      </c>
      <c r="AE941" s="125" t="str">
        <f>IF('2. Enter scores'!AD945&lt;&gt;"",'2. Enter scores'!$B945-'2. Enter scores'!AD945,"")</f>
        <v/>
      </c>
      <c r="AF941" s="125" t="str">
        <f>IF('2. Enter scores'!AE945&lt;&gt;"",'2. Enter scores'!$B945-'2. Enter scores'!AE945,"")</f>
        <v/>
      </c>
      <c r="AG941" s="125" t="str">
        <f>IF('2. Enter scores'!AF945&lt;&gt;"",'2. Enter scores'!$B945-'2. Enter scores'!AF945,"")</f>
        <v/>
      </c>
      <c r="AH941" s="125" t="str">
        <f>IF('2. Enter scores'!AG945&lt;&gt;"",'2. Enter scores'!$B945-'2. Enter scores'!AG945,"")</f>
        <v/>
      </c>
      <c r="AI941" s="125" t="str">
        <f>IF('2. Enter scores'!AH945&lt;&gt;"",'2. Enter scores'!$B945-'2. Enter scores'!AH945,"")</f>
        <v/>
      </c>
      <c r="AJ941" s="125" t="str">
        <f>IF('2. Enter scores'!AI945&lt;&gt;"",'2. Enter scores'!$B945-'2. Enter scores'!AI945,"")</f>
        <v/>
      </c>
      <c r="AK941" s="125" t="str">
        <f>IF('2. Enter scores'!AJ945&lt;&gt;"",'2. Enter scores'!$B945-'2. Enter scores'!AJ945,"")</f>
        <v/>
      </c>
      <c r="AL941" s="125" t="str">
        <f>IF('2. Enter scores'!AK945&lt;&gt;"",'2. Enter scores'!$B945-'2. Enter scores'!AK945,"")</f>
        <v/>
      </c>
      <c r="AM941" s="125" t="str">
        <f>IF('2. Enter scores'!AL945&lt;&gt;"",'2. Enter scores'!$B945-'2. Enter scores'!AL945,"")</f>
        <v/>
      </c>
      <c r="AN941" s="125" t="str">
        <f>IF('2. Enter scores'!AM945&lt;&gt;"",'2. Enter scores'!$B945-'2. Enter scores'!AM945,"")</f>
        <v/>
      </c>
      <c r="AO941" s="125" t="str">
        <f>IF('2. Enter scores'!AN945&lt;&gt;"",'2. Enter scores'!$B945-'2. Enter scores'!AN945,"")</f>
        <v/>
      </c>
      <c r="AP941" s="125" t="str">
        <f>IF('2. Enter scores'!AO945&lt;&gt;"",'2. Enter scores'!$B945-'2. Enter scores'!AO945,"")</f>
        <v/>
      </c>
      <c r="AQ941" s="125" t="str">
        <f>IF('2. Enter scores'!AP945&lt;&gt;"",'2. Enter scores'!$B945-'2. Enter scores'!AP945,"")</f>
        <v/>
      </c>
      <c r="AR941" s="125" t="str">
        <f>IF('2. Enter scores'!AQ945&lt;&gt;"",'2. Enter scores'!$B945-'2. Enter scores'!AQ945,"")</f>
        <v/>
      </c>
      <c r="AS941" s="125" t="str">
        <f>IF('2. Enter scores'!AR945&lt;&gt;"",'2. Enter scores'!$B945-'2. Enter scores'!AR945,"")</f>
        <v/>
      </c>
      <c r="AT941" s="125" t="str">
        <f>IF('2. Enter scores'!AS945&lt;&gt;"",'2. Enter scores'!$B945-'2. Enter scores'!AS945,"")</f>
        <v/>
      </c>
      <c r="AU941" s="125" t="str">
        <f>IF('2. Enter scores'!AT945&lt;&gt;"",'2. Enter scores'!$B945-'2. Enter scores'!AT945,"")</f>
        <v/>
      </c>
      <c r="AV941" s="125" t="str">
        <f>IF('2. Enter scores'!AU945&lt;&gt;"",'2. Enter scores'!$B945-'2. Enter scores'!AU945,"")</f>
        <v/>
      </c>
      <c r="AW941" s="125" t="str">
        <f>IF('2. Enter scores'!AV945&lt;&gt;"",'2. Enter scores'!$B945-'2. Enter scores'!AV945,"")</f>
        <v/>
      </c>
      <c r="AX941" s="125" t="str">
        <f>IF('2. Enter scores'!AW945&lt;&gt;"",'2. Enter scores'!$B945-'2. Enter scores'!AW945,"")</f>
        <v/>
      </c>
      <c r="AY941" s="125" t="str">
        <f>IF('2. Enter scores'!AX945&lt;&gt;"",'2. Enter scores'!$B945-'2. Enter scores'!AX945,"")</f>
        <v/>
      </c>
      <c r="AZ941" s="125" t="str">
        <f>IF('2. Enter scores'!AY945&lt;&gt;"",'2. Enter scores'!$B945-'2. Enter scores'!AY945,"")</f>
        <v/>
      </c>
      <c r="BA941" s="125" t="str">
        <f>IF('2. Enter scores'!AZ945&lt;&gt;"",'2. Enter scores'!$B945-'2. Enter scores'!AZ945,"")</f>
        <v/>
      </c>
      <c r="BB941" s="125" t="str">
        <f>IF('2. Enter scores'!BA945&lt;&gt;"",'2. Enter scores'!$B945-'2. Enter scores'!BA945,"")</f>
        <v/>
      </c>
      <c r="BC941" s="125" t="str">
        <f>IF('2. Enter scores'!BB945&lt;&gt;"",'2. Enter scores'!$B945-'2. Enter scores'!BB945,"")</f>
        <v/>
      </c>
      <c r="BD941" s="125" t="str">
        <f>IF('2. Enter scores'!BC945&lt;&gt;"",'2. Enter scores'!$B945-'2. Enter scores'!BC945,"")</f>
        <v/>
      </c>
      <c r="BE941" s="125" t="str">
        <f>IF('2. Enter scores'!BD945&lt;&gt;"",'2. Enter scores'!$B945-'2. Enter scores'!BD945,"")</f>
        <v/>
      </c>
      <c r="BF941" s="125" t="str">
        <f>IF('2. Enter scores'!BE945&lt;&gt;"",'2. Enter scores'!$B945-'2. Enter scores'!BE945,"")</f>
        <v/>
      </c>
      <c r="BG941" s="125" t="str">
        <f>IF('2. Enter scores'!BF945&lt;&gt;"",'2. Enter scores'!$B945-'2. Enter scores'!BF945,"")</f>
        <v/>
      </c>
      <c r="BH941" s="125" t="str">
        <f>IF('2. Enter scores'!BG945&lt;&gt;"",'2. Enter scores'!$B945-'2. Enter scores'!BG945,"")</f>
        <v/>
      </c>
      <c r="BI941" s="125" t="str">
        <f>IF('2. Enter scores'!BH945&lt;&gt;"",'2. Enter scores'!$B945-'2. Enter scores'!BH945,"")</f>
        <v/>
      </c>
      <c r="BJ941" s="125" t="str">
        <f>IF('2. Enter scores'!BI945&lt;&gt;"",'2. Enter scores'!$B945-'2. Enter scores'!BI945,"")</f>
        <v/>
      </c>
      <c r="BK941" s="125" t="str">
        <f>IF('2. Enter scores'!BJ945&lt;&gt;"",'2. Enter scores'!$B945-'2. Enter scores'!BJ945,"")</f>
        <v/>
      </c>
      <c r="BL941" s="125" t="str">
        <f>IF('2. Enter scores'!BK945&lt;&gt;"",'2. Enter scores'!$B945-'2. Enter scores'!BK945,"")</f>
        <v/>
      </c>
      <c r="BM941" s="125" t="str">
        <f>IF('2. Enter scores'!BL945&lt;&gt;"",'2. Enter scores'!$B945-'2. Enter scores'!BL945,"")</f>
        <v/>
      </c>
      <c r="BN941" s="125" t="str">
        <f>IF('2. Enter scores'!BM945&lt;&gt;"",'2. Enter scores'!$B945-'2. Enter scores'!BM945,"")</f>
        <v/>
      </c>
      <c r="BO941" s="125" t="str">
        <f>IF('2. Enter scores'!BN945&lt;&gt;"",'2. Enter scores'!$B945-'2. Enter scores'!BN945,"")</f>
        <v/>
      </c>
      <c r="BP941" s="108">
        <v>1000</v>
      </c>
    </row>
    <row r="942" spans="2:68" x14ac:dyDescent="0.35">
      <c r="B942" s="125" t="str">
        <f>IF('2. Enter scores'!A946&lt;&gt;"",'2. Enter scores'!A946,"")</f>
        <v/>
      </c>
      <c r="H942" s="125" t="str">
        <f>IF('2. Enter scores'!G946&lt;&gt;"",'2. Enter scores'!$B946-'2. Enter scores'!G946,"")</f>
        <v/>
      </c>
      <c r="I942" s="125" t="str">
        <f>IF('2. Enter scores'!H946&lt;&gt;"",'2. Enter scores'!$B946-'2. Enter scores'!H946,"")</f>
        <v/>
      </c>
      <c r="J942" s="125" t="str">
        <f>IF('2. Enter scores'!I946&lt;&gt;"",'2. Enter scores'!$B946-'2. Enter scores'!I946,"")</f>
        <v/>
      </c>
      <c r="K942" s="125" t="str">
        <f>IF('2. Enter scores'!J946&lt;&gt;"",'2. Enter scores'!$B946-'2. Enter scores'!J946,"")</f>
        <v/>
      </c>
      <c r="L942" s="125" t="str">
        <f>IF('2. Enter scores'!K946&lt;&gt;"",'2. Enter scores'!$B946-'2. Enter scores'!K946,"")</f>
        <v/>
      </c>
      <c r="M942" s="125" t="str">
        <f>IF('2. Enter scores'!L946&lt;&gt;"",'2. Enter scores'!$B946-'2. Enter scores'!L946,"")</f>
        <v/>
      </c>
      <c r="N942" s="125" t="str">
        <f>IF('2. Enter scores'!M946&lt;&gt;"",'2. Enter scores'!$B946-'2. Enter scores'!M946,"")</f>
        <v/>
      </c>
      <c r="O942" s="125" t="str">
        <f>IF('2. Enter scores'!N946&lt;&gt;"",'2. Enter scores'!$B946-'2. Enter scores'!N946,"")</f>
        <v/>
      </c>
      <c r="P942" s="125" t="str">
        <f>IF('2. Enter scores'!O946&lt;&gt;"",'2. Enter scores'!$B946-'2. Enter scores'!O946,"")</f>
        <v/>
      </c>
      <c r="Q942" s="125" t="str">
        <f>IF('2. Enter scores'!P946&lt;&gt;"",'2. Enter scores'!$B946-'2. Enter scores'!P946,"")</f>
        <v/>
      </c>
      <c r="R942" s="125" t="str">
        <f>IF('2. Enter scores'!Q946&lt;&gt;"",'2. Enter scores'!$B946-'2. Enter scores'!Q946,"")</f>
        <v/>
      </c>
      <c r="S942" s="125" t="str">
        <f>IF('2. Enter scores'!R946&lt;&gt;"",'2. Enter scores'!$B946-'2. Enter scores'!R946,"")</f>
        <v/>
      </c>
      <c r="T942" s="125" t="str">
        <f>IF('2. Enter scores'!S946&lt;&gt;"",'2. Enter scores'!$B946-'2. Enter scores'!S946,"")</f>
        <v/>
      </c>
      <c r="U942" s="125" t="str">
        <f>IF('2. Enter scores'!T946&lt;&gt;"",'2. Enter scores'!$B946-'2. Enter scores'!T946,"")</f>
        <v/>
      </c>
      <c r="V942" s="125" t="str">
        <f>IF('2. Enter scores'!U946&lt;&gt;"",'2. Enter scores'!$B946-'2. Enter scores'!U946,"")</f>
        <v/>
      </c>
      <c r="W942" s="125" t="str">
        <f>IF('2. Enter scores'!V946&lt;&gt;"",'2. Enter scores'!$B946-'2. Enter scores'!V946,"")</f>
        <v/>
      </c>
      <c r="X942" s="125" t="str">
        <f>IF('2. Enter scores'!W946&lt;&gt;"",'2. Enter scores'!$B946-'2. Enter scores'!W946,"")</f>
        <v/>
      </c>
      <c r="Y942" s="125" t="str">
        <f>IF('2. Enter scores'!X946&lt;&gt;"",'2. Enter scores'!$B946-'2. Enter scores'!X946,"")</f>
        <v/>
      </c>
      <c r="Z942" s="125" t="str">
        <f>IF('2. Enter scores'!Y946&lt;&gt;"",'2. Enter scores'!$B946-'2. Enter scores'!Y946,"")</f>
        <v/>
      </c>
      <c r="AA942" s="125" t="str">
        <f>IF('2. Enter scores'!Z946&lt;&gt;"",'2. Enter scores'!$B946-'2. Enter scores'!Z946,"")</f>
        <v/>
      </c>
      <c r="AB942" s="125" t="str">
        <f>IF('2. Enter scores'!AA946&lt;&gt;"",'2. Enter scores'!$B946-'2. Enter scores'!AA946,"")</f>
        <v/>
      </c>
      <c r="AC942" s="125" t="str">
        <f>IF('2. Enter scores'!AB946&lt;&gt;"",'2. Enter scores'!$B946-'2. Enter scores'!AB946,"")</f>
        <v/>
      </c>
      <c r="AD942" s="125" t="str">
        <f>IF('2. Enter scores'!AC946&lt;&gt;"",'2. Enter scores'!$B946-'2. Enter scores'!AC946,"")</f>
        <v/>
      </c>
      <c r="AE942" s="125" t="str">
        <f>IF('2. Enter scores'!AD946&lt;&gt;"",'2. Enter scores'!$B946-'2. Enter scores'!AD946,"")</f>
        <v/>
      </c>
      <c r="AF942" s="125" t="str">
        <f>IF('2. Enter scores'!AE946&lt;&gt;"",'2. Enter scores'!$B946-'2. Enter scores'!AE946,"")</f>
        <v/>
      </c>
      <c r="AG942" s="125" t="str">
        <f>IF('2. Enter scores'!AF946&lt;&gt;"",'2. Enter scores'!$B946-'2. Enter scores'!AF946,"")</f>
        <v/>
      </c>
      <c r="AH942" s="125" t="str">
        <f>IF('2. Enter scores'!AG946&lt;&gt;"",'2. Enter scores'!$B946-'2. Enter scores'!AG946,"")</f>
        <v/>
      </c>
      <c r="AI942" s="125" t="str">
        <f>IF('2. Enter scores'!AH946&lt;&gt;"",'2. Enter scores'!$B946-'2. Enter scores'!AH946,"")</f>
        <v/>
      </c>
      <c r="AJ942" s="125" t="str">
        <f>IF('2. Enter scores'!AI946&lt;&gt;"",'2. Enter scores'!$B946-'2. Enter scores'!AI946,"")</f>
        <v/>
      </c>
      <c r="AK942" s="125" t="str">
        <f>IF('2. Enter scores'!AJ946&lt;&gt;"",'2. Enter scores'!$B946-'2. Enter scores'!AJ946,"")</f>
        <v/>
      </c>
      <c r="AL942" s="125" t="str">
        <f>IF('2. Enter scores'!AK946&lt;&gt;"",'2. Enter scores'!$B946-'2. Enter scores'!AK946,"")</f>
        <v/>
      </c>
      <c r="AM942" s="125" t="str">
        <f>IF('2. Enter scores'!AL946&lt;&gt;"",'2. Enter scores'!$B946-'2. Enter scores'!AL946,"")</f>
        <v/>
      </c>
      <c r="AN942" s="125" t="str">
        <f>IF('2. Enter scores'!AM946&lt;&gt;"",'2. Enter scores'!$B946-'2. Enter scores'!AM946,"")</f>
        <v/>
      </c>
      <c r="AO942" s="125" t="str">
        <f>IF('2. Enter scores'!AN946&lt;&gt;"",'2. Enter scores'!$B946-'2. Enter scores'!AN946,"")</f>
        <v/>
      </c>
      <c r="AP942" s="125" t="str">
        <f>IF('2. Enter scores'!AO946&lt;&gt;"",'2. Enter scores'!$B946-'2. Enter scores'!AO946,"")</f>
        <v/>
      </c>
      <c r="AQ942" s="125" t="str">
        <f>IF('2. Enter scores'!AP946&lt;&gt;"",'2. Enter scores'!$B946-'2. Enter scores'!AP946,"")</f>
        <v/>
      </c>
      <c r="AR942" s="125" t="str">
        <f>IF('2. Enter scores'!AQ946&lt;&gt;"",'2. Enter scores'!$B946-'2. Enter scores'!AQ946,"")</f>
        <v/>
      </c>
      <c r="AS942" s="125" t="str">
        <f>IF('2. Enter scores'!AR946&lt;&gt;"",'2. Enter scores'!$B946-'2. Enter scores'!AR946,"")</f>
        <v/>
      </c>
      <c r="AT942" s="125" t="str">
        <f>IF('2. Enter scores'!AS946&lt;&gt;"",'2. Enter scores'!$B946-'2. Enter scores'!AS946,"")</f>
        <v/>
      </c>
      <c r="AU942" s="125" t="str">
        <f>IF('2. Enter scores'!AT946&lt;&gt;"",'2. Enter scores'!$B946-'2. Enter scores'!AT946,"")</f>
        <v/>
      </c>
      <c r="AV942" s="125" t="str">
        <f>IF('2. Enter scores'!AU946&lt;&gt;"",'2. Enter scores'!$B946-'2. Enter scores'!AU946,"")</f>
        <v/>
      </c>
      <c r="AW942" s="125" t="str">
        <f>IF('2. Enter scores'!AV946&lt;&gt;"",'2. Enter scores'!$B946-'2. Enter scores'!AV946,"")</f>
        <v/>
      </c>
      <c r="AX942" s="125" t="str">
        <f>IF('2. Enter scores'!AW946&lt;&gt;"",'2. Enter scores'!$B946-'2. Enter scores'!AW946,"")</f>
        <v/>
      </c>
      <c r="AY942" s="125" t="str">
        <f>IF('2. Enter scores'!AX946&lt;&gt;"",'2. Enter scores'!$B946-'2. Enter scores'!AX946,"")</f>
        <v/>
      </c>
      <c r="AZ942" s="125" t="str">
        <f>IF('2. Enter scores'!AY946&lt;&gt;"",'2. Enter scores'!$B946-'2. Enter scores'!AY946,"")</f>
        <v/>
      </c>
      <c r="BA942" s="125" t="str">
        <f>IF('2. Enter scores'!AZ946&lt;&gt;"",'2. Enter scores'!$B946-'2. Enter scores'!AZ946,"")</f>
        <v/>
      </c>
      <c r="BB942" s="125" t="str">
        <f>IF('2. Enter scores'!BA946&lt;&gt;"",'2. Enter scores'!$B946-'2. Enter scores'!BA946,"")</f>
        <v/>
      </c>
      <c r="BC942" s="125" t="str">
        <f>IF('2. Enter scores'!BB946&lt;&gt;"",'2. Enter scores'!$B946-'2. Enter scores'!BB946,"")</f>
        <v/>
      </c>
      <c r="BD942" s="125" t="str">
        <f>IF('2. Enter scores'!BC946&lt;&gt;"",'2. Enter scores'!$B946-'2. Enter scores'!BC946,"")</f>
        <v/>
      </c>
      <c r="BE942" s="125" t="str">
        <f>IF('2. Enter scores'!BD946&lt;&gt;"",'2. Enter scores'!$B946-'2. Enter scores'!BD946,"")</f>
        <v/>
      </c>
      <c r="BF942" s="125" t="str">
        <f>IF('2. Enter scores'!BE946&lt;&gt;"",'2. Enter scores'!$B946-'2. Enter scores'!BE946,"")</f>
        <v/>
      </c>
      <c r="BG942" s="125" t="str">
        <f>IF('2. Enter scores'!BF946&lt;&gt;"",'2. Enter scores'!$B946-'2. Enter scores'!BF946,"")</f>
        <v/>
      </c>
      <c r="BH942" s="125" t="str">
        <f>IF('2. Enter scores'!BG946&lt;&gt;"",'2. Enter scores'!$B946-'2. Enter scores'!BG946,"")</f>
        <v/>
      </c>
      <c r="BI942" s="125" t="str">
        <f>IF('2. Enter scores'!BH946&lt;&gt;"",'2. Enter scores'!$B946-'2. Enter scores'!BH946,"")</f>
        <v/>
      </c>
      <c r="BJ942" s="125" t="str">
        <f>IF('2. Enter scores'!BI946&lt;&gt;"",'2. Enter scores'!$B946-'2. Enter scores'!BI946,"")</f>
        <v/>
      </c>
      <c r="BK942" s="125" t="str">
        <f>IF('2. Enter scores'!BJ946&lt;&gt;"",'2. Enter scores'!$B946-'2. Enter scores'!BJ946,"")</f>
        <v/>
      </c>
      <c r="BL942" s="125" t="str">
        <f>IF('2. Enter scores'!BK946&lt;&gt;"",'2. Enter scores'!$B946-'2. Enter scores'!BK946,"")</f>
        <v/>
      </c>
      <c r="BM942" s="125" t="str">
        <f>IF('2. Enter scores'!BL946&lt;&gt;"",'2. Enter scores'!$B946-'2. Enter scores'!BL946,"")</f>
        <v/>
      </c>
      <c r="BN942" s="125" t="str">
        <f>IF('2. Enter scores'!BM946&lt;&gt;"",'2. Enter scores'!$B946-'2. Enter scores'!BM946,"")</f>
        <v/>
      </c>
      <c r="BO942" s="125" t="str">
        <f>IF('2. Enter scores'!BN946&lt;&gt;"",'2. Enter scores'!$B946-'2. Enter scores'!BN946,"")</f>
        <v/>
      </c>
      <c r="BP942" s="108">
        <v>1000</v>
      </c>
    </row>
    <row r="943" spans="2:68" x14ac:dyDescent="0.35">
      <c r="B943" s="125" t="str">
        <f>IF('2. Enter scores'!A947&lt;&gt;"",'2. Enter scores'!A947,"")</f>
        <v/>
      </c>
      <c r="H943" s="125" t="str">
        <f>IF('2. Enter scores'!G947&lt;&gt;"",'2. Enter scores'!$B947-'2. Enter scores'!G947,"")</f>
        <v/>
      </c>
      <c r="I943" s="125" t="str">
        <f>IF('2. Enter scores'!H947&lt;&gt;"",'2. Enter scores'!$B947-'2. Enter scores'!H947,"")</f>
        <v/>
      </c>
      <c r="J943" s="125" t="str">
        <f>IF('2. Enter scores'!I947&lt;&gt;"",'2. Enter scores'!$B947-'2. Enter scores'!I947,"")</f>
        <v/>
      </c>
      <c r="K943" s="125" t="str">
        <f>IF('2. Enter scores'!J947&lt;&gt;"",'2. Enter scores'!$B947-'2. Enter scores'!J947,"")</f>
        <v/>
      </c>
      <c r="L943" s="125" t="str">
        <f>IF('2. Enter scores'!K947&lt;&gt;"",'2. Enter scores'!$B947-'2. Enter scores'!K947,"")</f>
        <v/>
      </c>
      <c r="M943" s="125" t="str">
        <f>IF('2. Enter scores'!L947&lt;&gt;"",'2. Enter scores'!$B947-'2. Enter scores'!L947,"")</f>
        <v/>
      </c>
      <c r="N943" s="125" t="str">
        <f>IF('2. Enter scores'!M947&lt;&gt;"",'2. Enter scores'!$B947-'2. Enter scores'!M947,"")</f>
        <v/>
      </c>
      <c r="O943" s="125" t="str">
        <f>IF('2. Enter scores'!N947&lt;&gt;"",'2. Enter scores'!$B947-'2. Enter scores'!N947,"")</f>
        <v/>
      </c>
      <c r="P943" s="125" t="str">
        <f>IF('2. Enter scores'!O947&lt;&gt;"",'2. Enter scores'!$B947-'2. Enter scores'!O947,"")</f>
        <v/>
      </c>
      <c r="Q943" s="125" t="str">
        <f>IF('2. Enter scores'!P947&lt;&gt;"",'2. Enter scores'!$B947-'2. Enter scores'!P947,"")</f>
        <v/>
      </c>
      <c r="R943" s="125" t="str">
        <f>IF('2. Enter scores'!Q947&lt;&gt;"",'2. Enter scores'!$B947-'2. Enter scores'!Q947,"")</f>
        <v/>
      </c>
      <c r="S943" s="125" t="str">
        <f>IF('2. Enter scores'!R947&lt;&gt;"",'2. Enter scores'!$B947-'2. Enter scores'!R947,"")</f>
        <v/>
      </c>
      <c r="T943" s="125" t="str">
        <f>IF('2. Enter scores'!S947&lt;&gt;"",'2. Enter scores'!$B947-'2. Enter scores'!S947,"")</f>
        <v/>
      </c>
      <c r="U943" s="125" t="str">
        <f>IF('2. Enter scores'!T947&lt;&gt;"",'2. Enter scores'!$B947-'2. Enter scores'!T947,"")</f>
        <v/>
      </c>
      <c r="V943" s="125" t="str">
        <f>IF('2. Enter scores'!U947&lt;&gt;"",'2. Enter scores'!$B947-'2. Enter scores'!U947,"")</f>
        <v/>
      </c>
      <c r="W943" s="125" t="str">
        <f>IF('2. Enter scores'!V947&lt;&gt;"",'2. Enter scores'!$B947-'2. Enter scores'!V947,"")</f>
        <v/>
      </c>
      <c r="X943" s="125" t="str">
        <f>IF('2. Enter scores'!W947&lt;&gt;"",'2. Enter scores'!$B947-'2. Enter scores'!W947,"")</f>
        <v/>
      </c>
      <c r="Y943" s="125" t="str">
        <f>IF('2. Enter scores'!X947&lt;&gt;"",'2. Enter scores'!$B947-'2. Enter scores'!X947,"")</f>
        <v/>
      </c>
      <c r="Z943" s="125" t="str">
        <f>IF('2. Enter scores'!Y947&lt;&gt;"",'2. Enter scores'!$B947-'2. Enter scores'!Y947,"")</f>
        <v/>
      </c>
      <c r="AA943" s="125" t="str">
        <f>IF('2. Enter scores'!Z947&lt;&gt;"",'2. Enter scores'!$B947-'2. Enter scores'!Z947,"")</f>
        <v/>
      </c>
      <c r="AB943" s="125" t="str">
        <f>IF('2. Enter scores'!AA947&lt;&gt;"",'2. Enter scores'!$B947-'2. Enter scores'!AA947,"")</f>
        <v/>
      </c>
      <c r="AC943" s="125" t="str">
        <f>IF('2. Enter scores'!AB947&lt;&gt;"",'2. Enter scores'!$B947-'2. Enter scores'!AB947,"")</f>
        <v/>
      </c>
      <c r="AD943" s="125" t="str">
        <f>IF('2. Enter scores'!AC947&lt;&gt;"",'2. Enter scores'!$B947-'2. Enter scores'!AC947,"")</f>
        <v/>
      </c>
      <c r="AE943" s="125" t="str">
        <f>IF('2. Enter scores'!AD947&lt;&gt;"",'2. Enter scores'!$B947-'2. Enter scores'!AD947,"")</f>
        <v/>
      </c>
      <c r="AF943" s="125" t="str">
        <f>IF('2. Enter scores'!AE947&lt;&gt;"",'2. Enter scores'!$B947-'2. Enter scores'!AE947,"")</f>
        <v/>
      </c>
      <c r="AG943" s="125" t="str">
        <f>IF('2. Enter scores'!AF947&lt;&gt;"",'2. Enter scores'!$B947-'2. Enter scores'!AF947,"")</f>
        <v/>
      </c>
      <c r="AH943" s="125" t="str">
        <f>IF('2. Enter scores'!AG947&lt;&gt;"",'2. Enter scores'!$B947-'2. Enter scores'!AG947,"")</f>
        <v/>
      </c>
      <c r="AI943" s="125" t="str">
        <f>IF('2. Enter scores'!AH947&lt;&gt;"",'2. Enter scores'!$B947-'2. Enter scores'!AH947,"")</f>
        <v/>
      </c>
      <c r="AJ943" s="125" t="str">
        <f>IF('2. Enter scores'!AI947&lt;&gt;"",'2. Enter scores'!$B947-'2. Enter scores'!AI947,"")</f>
        <v/>
      </c>
      <c r="AK943" s="125" t="str">
        <f>IF('2. Enter scores'!AJ947&lt;&gt;"",'2. Enter scores'!$B947-'2. Enter scores'!AJ947,"")</f>
        <v/>
      </c>
      <c r="AL943" s="125" t="str">
        <f>IF('2. Enter scores'!AK947&lt;&gt;"",'2. Enter scores'!$B947-'2. Enter scores'!AK947,"")</f>
        <v/>
      </c>
      <c r="AM943" s="125" t="str">
        <f>IF('2. Enter scores'!AL947&lt;&gt;"",'2. Enter scores'!$B947-'2. Enter scores'!AL947,"")</f>
        <v/>
      </c>
      <c r="AN943" s="125" t="str">
        <f>IF('2. Enter scores'!AM947&lt;&gt;"",'2. Enter scores'!$B947-'2. Enter scores'!AM947,"")</f>
        <v/>
      </c>
      <c r="AO943" s="125" t="str">
        <f>IF('2. Enter scores'!AN947&lt;&gt;"",'2. Enter scores'!$B947-'2. Enter scores'!AN947,"")</f>
        <v/>
      </c>
      <c r="AP943" s="125" t="str">
        <f>IF('2. Enter scores'!AO947&lt;&gt;"",'2. Enter scores'!$B947-'2. Enter scores'!AO947,"")</f>
        <v/>
      </c>
      <c r="AQ943" s="125" t="str">
        <f>IF('2. Enter scores'!AP947&lt;&gt;"",'2. Enter scores'!$B947-'2. Enter scores'!AP947,"")</f>
        <v/>
      </c>
      <c r="AR943" s="125" t="str">
        <f>IF('2. Enter scores'!AQ947&lt;&gt;"",'2. Enter scores'!$B947-'2. Enter scores'!AQ947,"")</f>
        <v/>
      </c>
      <c r="AS943" s="125" t="str">
        <f>IF('2. Enter scores'!AR947&lt;&gt;"",'2. Enter scores'!$B947-'2. Enter scores'!AR947,"")</f>
        <v/>
      </c>
      <c r="AT943" s="125" t="str">
        <f>IF('2. Enter scores'!AS947&lt;&gt;"",'2. Enter scores'!$B947-'2. Enter scores'!AS947,"")</f>
        <v/>
      </c>
      <c r="AU943" s="125" t="str">
        <f>IF('2. Enter scores'!AT947&lt;&gt;"",'2. Enter scores'!$B947-'2. Enter scores'!AT947,"")</f>
        <v/>
      </c>
      <c r="AV943" s="125" t="str">
        <f>IF('2. Enter scores'!AU947&lt;&gt;"",'2. Enter scores'!$B947-'2. Enter scores'!AU947,"")</f>
        <v/>
      </c>
      <c r="AW943" s="125" t="str">
        <f>IF('2. Enter scores'!AV947&lt;&gt;"",'2. Enter scores'!$B947-'2. Enter scores'!AV947,"")</f>
        <v/>
      </c>
      <c r="AX943" s="125" t="str">
        <f>IF('2. Enter scores'!AW947&lt;&gt;"",'2. Enter scores'!$B947-'2. Enter scores'!AW947,"")</f>
        <v/>
      </c>
      <c r="AY943" s="125" t="str">
        <f>IF('2. Enter scores'!AX947&lt;&gt;"",'2. Enter scores'!$B947-'2. Enter scores'!AX947,"")</f>
        <v/>
      </c>
      <c r="AZ943" s="125" t="str">
        <f>IF('2. Enter scores'!AY947&lt;&gt;"",'2. Enter scores'!$B947-'2. Enter scores'!AY947,"")</f>
        <v/>
      </c>
      <c r="BA943" s="125" t="str">
        <f>IF('2. Enter scores'!AZ947&lt;&gt;"",'2. Enter scores'!$B947-'2. Enter scores'!AZ947,"")</f>
        <v/>
      </c>
      <c r="BB943" s="125" t="str">
        <f>IF('2. Enter scores'!BA947&lt;&gt;"",'2. Enter scores'!$B947-'2. Enter scores'!BA947,"")</f>
        <v/>
      </c>
      <c r="BC943" s="125" t="str">
        <f>IF('2. Enter scores'!BB947&lt;&gt;"",'2. Enter scores'!$B947-'2. Enter scores'!BB947,"")</f>
        <v/>
      </c>
      <c r="BD943" s="125" t="str">
        <f>IF('2. Enter scores'!BC947&lt;&gt;"",'2. Enter scores'!$B947-'2. Enter scores'!BC947,"")</f>
        <v/>
      </c>
      <c r="BE943" s="125" t="str">
        <f>IF('2. Enter scores'!BD947&lt;&gt;"",'2. Enter scores'!$B947-'2. Enter scores'!BD947,"")</f>
        <v/>
      </c>
      <c r="BF943" s="125" t="str">
        <f>IF('2. Enter scores'!BE947&lt;&gt;"",'2. Enter scores'!$B947-'2. Enter scores'!BE947,"")</f>
        <v/>
      </c>
      <c r="BG943" s="125" t="str">
        <f>IF('2. Enter scores'!BF947&lt;&gt;"",'2. Enter scores'!$B947-'2. Enter scores'!BF947,"")</f>
        <v/>
      </c>
      <c r="BH943" s="125" t="str">
        <f>IF('2. Enter scores'!BG947&lt;&gt;"",'2. Enter scores'!$B947-'2. Enter scores'!BG947,"")</f>
        <v/>
      </c>
      <c r="BI943" s="125" t="str">
        <f>IF('2. Enter scores'!BH947&lt;&gt;"",'2. Enter scores'!$B947-'2. Enter scores'!BH947,"")</f>
        <v/>
      </c>
      <c r="BJ943" s="125" t="str">
        <f>IF('2. Enter scores'!BI947&lt;&gt;"",'2. Enter scores'!$B947-'2. Enter scores'!BI947,"")</f>
        <v/>
      </c>
      <c r="BK943" s="125" t="str">
        <f>IF('2. Enter scores'!BJ947&lt;&gt;"",'2. Enter scores'!$B947-'2. Enter scores'!BJ947,"")</f>
        <v/>
      </c>
      <c r="BL943" s="125" t="str">
        <f>IF('2. Enter scores'!BK947&lt;&gt;"",'2. Enter scores'!$B947-'2. Enter scores'!BK947,"")</f>
        <v/>
      </c>
      <c r="BM943" s="125" t="str">
        <f>IF('2. Enter scores'!BL947&lt;&gt;"",'2. Enter scores'!$B947-'2. Enter scores'!BL947,"")</f>
        <v/>
      </c>
      <c r="BN943" s="125" t="str">
        <f>IF('2. Enter scores'!BM947&lt;&gt;"",'2. Enter scores'!$B947-'2. Enter scores'!BM947,"")</f>
        <v/>
      </c>
      <c r="BO943" s="125" t="str">
        <f>IF('2. Enter scores'!BN947&lt;&gt;"",'2. Enter scores'!$B947-'2. Enter scores'!BN947,"")</f>
        <v/>
      </c>
      <c r="BP943" s="108">
        <v>1000</v>
      </c>
    </row>
    <row r="944" spans="2:68" x14ac:dyDescent="0.35">
      <c r="B944" s="125" t="str">
        <f>IF('2. Enter scores'!A948&lt;&gt;"",'2. Enter scores'!A948,"")</f>
        <v/>
      </c>
      <c r="H944" s="125" t="str">
        <f>IF('2. Enter scores'!G948&lt;&gt;"",'2. Enter scores'!$B948-'2. Enter scores'!G948,"")</f>
        <v/>
      </c>
      <c r="I944" s="125" t="str">
        <f>IF('2. Enter scores'!H948&lt;&gt;"",'2. Enter scores'!$B948-'2. Enter scores'!H948,"")</f>
        <v/>
      </c>
      <c r="J944" s="125" t="str">
        <f>IF('2. Enter scores'!I948&lt;&gt;"",'2. Enter scores'!$B948-'2. Enter scores'!I948,"")</f>
        <v/>
      </c>
      <c r="K944" s="125" t="str">
        <f>IF('2. Enter scores'!J948&lt;&gt;"",'2. Enter scores'!$B948-'2. Enter scores'!J948,"")</f>
        <v/>
      </c>
      <c r="L944" s="125" t="str">
        <f>IF('2. Enter scores'!K948&lt;&gt;"",'2. Enter scores'!$B948-'2. Enter scores'!K948,"")</f>
        <v/>
      </c>
      <c r="M944" s="125" t="str">
        <f>IF('2. Enter scores'!L948&lt;&gt;"",'2. Enter scores'!$B948-'2. Enter scores'!L948,"")</f>
        <v/>
      </c>
      <c r="N944" s="125" t="str">
        <f>IF('2. Enter scores'!M948&lt;&gt;"",'2. Enter scores'!$B948-'2. Enter scores'!M948,"")</f>
        <v/>
      </c>
      <c r="O944" s="125" t="str">
        <f>IF('2. Enter scores'!N948&lt;&gt;"",'2. Enter scores'!$B948-'2. Enter scores'!N948,"")</f>
        <v/>
      </c>
      <c r="P944" s="125" t="str">
        <f>IF('2. Enter scores'!O948&lt;&gt;"",'2. Enter scores'!$B948-'2. Enter scores'!O948,"")</f>
        <v/>
      </c>
      <c r="Q944" s="125" t="str">
        <f>IF('2. Enter scores'!P948&lt;&gt;"",'2. Enter scores'!$B948-'2. Enter scores'!P948,"")</f>
        <v/>
      </c>
      <c r="R944" s="125" t="str">
        <f>IF('2. Enter scores'!Q948&lt;&gt;"",'2. Enter scores'!$B948-'2. Enter scores'!Q948,"")</f>
        <v/>
      </c>
      <c r="S944" s="125" t="str">
        <f>IF('2. Enter scores'!R948&lt;&gt;"",'2. Enter scores'!$B948-'2. Enter scores'!R948,"")</f>
        <v/>
      </c>
      <c r="T944" s="125" t="str">
        <f>IF('2. Enter scores'!S948&lt;&gt;"",'2. Enter scores'!$B948-'2. Enter scores'!S948,"")</f>
        <v/>
      </c>
      <c r="U944" s="125" t="str">
        <f>IF('2. Enter scores'!T948&lt;&gt;"",'2. Enter scores'!$B948-'2. Enter scores'!T948,"")</f>
        <v/>
      </c>
      <c r="V944" s="125" t="str">
        <f>IF('2. Enter scores'!U948&lt;&gt;"",'2. Enter scores'!$B948-'2. Enter scores'!U948,"")</f>
        <v/>
      </c>
      <c r="W944" s="125" t="str">
        <f>IF('2. Enter scores'!V948&lt;&gt;"",'2. Enter scores'!$B948-'2. Enter scores'!V948,"")</f>
        <v/>
      </c>
      <c r="X944" s="125" t="str">
        <f>IF('2. Enter scores'!W948&lt;&gt;"",'2. Enter scores'!$B948-'2. Enter scores'!W948,"")</f>
        <v/>
      </c>
      <c r="Y944" s="125" t="str">
        <f>IF('2. Enter scores'!X948&lt;&gt;"",'2. Enter scores'!$B948-'2. Enter scores'!X948,"")</f>
        <v/>
      </c>
      <c r="Z944" s="125" t="str">
        <f>IF('2. Enter scores'!Y948&lt;&gt;"",'2. Enter scores'!$B948-'2. Enter scores'!Y948,"")</f>
        <v/>
      </c>
      <c r="AA944" s="125" t="str">
        <f>IF('2. Enter scores'!Z948&lt;&gt;"",'2. Enter scores'!$B948-'2. Enter scores'!Z948,"")</f>
        <v/>
      </c>
      <c r="AB944" s="125" t="str">
        <f>IF('2. Enter scores'!AA948&lt;&gt;"",'2. Enter scores'!$B948-'2. Enter scores'!AA948,"")</f>
        <v/>
      </c>
      <c r="AC944" s="125" t="str">
        <f>IF('2. Enter scores'!AB948&lt;&gt;"",'2. Enter scores'!$B948-'2. Enter scores'!AB948,"")</f>
        <v/>
      </c>
      <c r="AD944" s="125" t="str">
        <f>IF('2. Enter scores'!AC948&lt;&gt;"",'2. Enter scores'!$B948-'2. Enter scores'!AC948,"")</f>
        <v/>
      </c>
      <c r="AE944" s="125" t="str">
        <f>IF('2. Enter scores'!AD948&lt;&gt;"",'2. Enter scores'!$B948-'2. Enter scores'!AD948,"")</f>
        <v/>
      </c>
      <c r="AF944" s="125" t="str">
        <f>IF('2. Enter scores'!AE948&lt;&gt;"",'2. Enter scores'!$B948-'2. Enter scores'!AE948,"")</f>
        <v/>
      </c>
      <c r="AG944" s="125" t="str">
        <f>IF('2. Enter scores'!AF948&lt;&gt;"",'2. Enter scores'!$B948-'2. Enter scores'!AF948,"")</f>
        <v/>
      </c>
      <c r="AH944" s="125" t="str">
        <f>IF('2. Enter scores'!AG948&lt;&gt;"",'2. Enter scores'!$B948-'2. Enter scores'!AG948,"")</f>
        <v/>
      </c>
      <c r="AI944" s="125" t="str">
        <f>IF('2. Enter scores'!AH948&lt;&gt;"",'2. Enter scores'!$B948-'2. Enter scores'!AH948,"")</f>
        <v/>
      </c>
      <c r="AJ944" s="125" t="str">
        <f>IF('2. Enter scores'!AI948&lt;&gt;"",'2. Enter scores'!$B948-'2. Enter scores'!AI948,"")</f>
        <v/>
      </c>
      <c r="AK944" s="125" t="str">
        <f>IF('2. Enter scores'!AJ948&lt;&gt;"",'2. Enter scores'!$B948-'2. Enter scores'!AJ948,"")</f>
        <v/>
      </c>
      <c r="AL944" s="125" t="str">
        <f>IF('2. Enter scores'!AK948&lt;&gt;"",'2. Enter scores'!$B948-'2. Enter scores'!AK948,"")</f>
        <v/>
      </c>
      <c r="AM944" s="125" t="str">
        <f>IF('2. Enter scores'!AL948&lt;&gt;"",'2. Enter scores'!$B948-'2. Enter scores'!AL948,"")</f>
        <v/>
      </c>
      <c r="AN944" s="125" t="str">
        <f>IF('2. Enter scores'!AM948&lt;&gt;"",'2. Enter scores'!$B948-'2. Enter scores'!AM948,"")</f>
        <v/>
      </c>
      <c r="AO944" s="125" t="str">
        <f>IF('2. Enter scores'!AN948&lt;&gt;"",'2. Enter scores'!$B948-'2. Enter scores'!AN948,"")</f>
        <v/>
      </c>
      <c r="AP944" s="125" t="str">
        <f>IF('2. Enter scores'!AO948&lt;&gt;"",'2. Enter scores'!$B948-'2. Enter scores'!AO948,"")</f>
        <v/>
      </c>
      <c r="AQ944" s="125" t="str">
        <f>IF('2. Enter scores'!AP948&lt;&gt;"",'2. Enter scores'!$B948-'2. Enter scores'!AP948,"")</f>
        <v/>
      </c>
      <c r="AR944" s="125" t="str">
        <f>IF('2. Enter scores'!AQ948&lt;&gt;"",'2. Enter scores'!$B948-'2. Enter scores'!AQ948,"")</f>
        <v/>
      </c>
      <c r="AS944" s="125" t="str">
        <f>IF('2. Enter scores'!AR948&lt;&gt;"",'2. Enter scores'!$B948-'2. Enter scores'!AR948,"")</f>
        <v/>
      </c>
      <c r="AT944" s="125" t="str">
        <f>IF('2. Enter scores'!AS948&lt;&gt;"",'2. Enter scores'!$B948-'2. Enter scores'!AS948,"")</f>
        <v/>
      </c>
      <c r="AU944" s="125" t="str">
        <f>IF('2. Enter scores'!AT948&lt;&gt;"",'2. Enter scores'!$B948-'2. Enter scores'!AT948,"")</f>
        <v/>
      </c>
      <c r="AV944" s="125" t="str">
        <f>IF('2. Enter scores'!AU948&lt;&gt;"",'2. Enter scores'!$B948-'2. Enter scores'!AU948,"")</f>
        <v/>
      </c>
      <c r="AW944" s="125" t="str">
        <f>IF('2. Enter scores'!AV948&lt;&gt;"",'2. Enter scores'!$B948-'2. Enter scores'!AV948,"")</f>
        <v/>
      </c>
      <c r="AX944" s="125" t="str">
        <f>IF('2. Enter scores'!AW948&lt;&gt;"",'2. Enter scores'!$B948-'2. Enter scores'!AW948,"")</f>
        <v/>
      </c>
      <c r="AY944" s="125" t="str">
        <f>IF('2. Enter scores'!AX948&lt;&gt;"",'2. Enter scores'!$B948-'2. Enter scores'!AX948,"")</f>
        <v/>
      </c>
      <c r="AZ944" s="125" t="str">
        <f>IF('2. Enter scores'!AY948&lt;&gt;"",'2. Enter scores'!$B948-'2. Enter scores'!AY948,"")</f>
        <v/>
      </c>
      <c r="BA944" s="125" t="str">
        <f>IF('2. Enter scores'!AZ948&lt;&gt;"",'2. Enter scores'!$B948-'2. Enter scores'!AZ948,"")</f>
        <v/>
      </c>
      <c r="BB944" s="125" t="str">
        <f>IF('2. Enter scores'!BA948&lt;&gt;"",'2. Enter scores'!$B948-'2. Enter scores'!BA948,"")</f>
        <v/>
      </c>
      <c r="BC944" s="125" t="str">
        <f>IF('2. Enter scores'!BB948&lt;&gt;"",'2. Enter scores'!$B948-'2. Enter scores'!BB948,"")</f>
        <v/>
      </c>
      <c r="BD944" s="125" t="str">
        <f>IF('2. Enter scores'!BC948&lt;&gt;"",'2. Enter scores'!$B948-'2. Enter scores'!BC948,"")</f>
        <v/>
      </c>
      <c r="BE944" s="125" t="str">
        <f>IF('2. Enter scores'!BD948&lt;&gt;"",'2. Enter scores'!$B948-'2. Enter scores'!BD948,"")</f>
        <v/>
      </c>
      <c r="BF944" s="125" t="str">
        <f>IF('2. Enter scores'!BE948&lt;&gt;"",'2. Enter scores'!$B948-'2. Enter scores'!BE948,"")</f>
        <v/>
      </c>
      <c r="BG944" s="125" t="str">
        <f>IF('2. Enter scores'!BF948&lt;&gt;"",'2. Enter scores'!$B948-'2. Enter scores'!BF948,"")</f>
        <v/>
      </c>
      <c r="BH944" s="125" t="str">
        <f>IF('2. Enter scores'!BG948&lt;&gt;"",'2. Enter scores'!$B948-'2. Enter scores'!BG948,"")</f>
        <v/>
      </c>
      <c r="BI944" s="125" t="str">
        <f>IF('2. Enter scores'!BH948&lt;&gt;"",'2. Enter scores'!$B948-'2. Enter scores'!BH948,"")</f>
        <v/>
      </c>
      <c r="BJ944" s="125" t="str">
        <f>IF('2. Enter scores'!BI948&lt;&gt;"",'2. Enter scores'!$B948-'2. Enter scores'!BI948,"")</f>
        <v/>
      </c>
      <c r="BK944" s="125" t="str">
        <f>IF('2. Enter scores'!BJ948&lt;&gt;"",'2. Enter scores'!$B948-'2. Enter scores'!BJ948,"")</f>
        <v/>
      </c>
      <c r="BL944" s="125" t="str">
        <f>IF('2. Enter scores'!BK948&lt;&gt;"",'2. Enter scores'!$B948-'2. Enter scores'!BK948,"")</f>
        <v/>
      </c>
      <c r="BM944" s="125" t="str">
        <f>IF('2. Enter scores'!BL948&lt;&gt;"",'2. Enter scores'!$B948-'2. Enter scores'!BL948,"")</f>
        <v/>
      </c>
      <c r="BN944" s="125" t="str">
        <f>IF('2. Enter scores'!BM948&lt;&gt;"",'2. Enter scores'!$B948-'2. Enter scores'!BM948,"")</f>
        <v/>
      </c>
      <c r="BO944" s="125" t="str">
        <f>IF('2. Enter scores'!BN948&lt;&gt;"",'2. Enter scores'!$B948-'2. Enter scores'!BN948,"")</f>
        <v/>
      </c>
      <c r="BP944" s="108">
        <v>1000</v>
      </c>
    </row>
    <row r="945" spans="2:68" x14ac:dyDescent="0.35">
      <c r="B945" s="125" t="str">
        <f>IF('2. Enter scores'!A949&lt;&gt;"",'2. Enter scores'!A949,"")</f>
        <v/>
      </c>
      <c r="H945" s="125" t="str">
        <f>IF('2. Enter scores'!G949&lt;&gt;"",'2. Enter scores'!$B949-'2. Enter scores'!G949,"")</f>
        <v/>
      </c>
      <c r="I945" s="125" t="str">
        <f>IF('2. Enter scores'!H949&lt;&gt;"",'2. Enter scores'!$B949-'2. Enter scores'!H949,"")</f>
        <v/>
      </c>
      <c r="J945" s="125" t="str">
        <f>IF('2. Enter scores'!I949&lt;&gt;"",'2. Enter scores'!$B949-'2. Enter scores'!I949,"")</f>
        <v/>
      </c>
      <c r="K945" s="125" t="str">
        <f>IF('2. Enter scores'!J949&lt;&gt;"",'2. Enter scores'!$B949-'2. Enter scores'!J949,"")</f>
        <v/>
      </c>
      <c r="L945" s="125" t="str">
        <f>IF('2. Enter scores'!K949&lt;&gt;"",'2. Enter scores'!$B949-'2. Enter scores'!K949,"")</f>
        <v/>
      </c>
      <c r="M945" s="125" t="str">
        <f>IF('2. Enter scores'!L949&lt;&gt;"",'2. Enter scores'!$B949-'2. Enter scores'!L949,"")</f>
        <v/>
      </c>
      <c r="N945" s="125" t="str">
        <f>IF('2. Enter scores'!M949&lt;&gt;"",'2. Enter scores'!$B949-'2. Enter scores'!M949,"")</f>
        <v/>
      </c>
      <c r="O945" s="125" t="str">
        <f>IF('2. Enter scores'!N949&lt;&gt;"",'2. Enter scores'!$B949-'2. Enter scores'!N949,"")</f>
        <v/>
      </c>
      <c r="P945" s="125" t="str">
        <f>IF('2. Enter scores'!O949&lt;&gt;"",'2. Enter scores'!$B949-'2. Enter scores'!O949,"")</f>
        <v/>
      </c>
      <c r="Q945" s="125" t="str">
        <f>IF('2. Enter scores'!P949&lt;&gt;"",'2. Enter scores'!$B949-'2. Enter scores'!P949,"")</f>
        <v/>
      </c>
      <c r="R945" s="125" t="str">
        <f>IF('2. Enter scores'!Q949&lt;&gt;"",'2. Enter scores'!$B949-'2. Enter scores'!Q949,"")</f>
        <v/>
      </c>
      <c r="S945" s="125" t="str">
        <f>IF('2. Enter scores'!R949&lt;&gt;"",'2. Enter scores'!$B949-'2. Enter scores'!R949,"")</f>
        <v/>
      </c>
      <c r="T945" s="125" t="str">
        <f>IF('2. Enter scores'!S949&lt;&gt;"",'2. Enter scores'!$B949-'2. Enter scores'!S949,"")</f>
        <v/>
      </c>
      <c r="U945" s="125" t="str">
        <f>IF('2. Enter scores'!T949&lt;&gt;"",'2. Enter scores'!$B949-'2. Enter scores'!T949,"")</f>
        <v/>
      </c>
      <c r="V945" s="125" t="str">
        <f>IF('2. Enter scores'!U949&lt;&gt;"",'2. Enter scores'!$B949-'2. Enter scores'!U949,"")</f>
        <v/>
      </c>
      <c r="W945" s="125" t="str">
        <f>IF('2. Enter scores'!V949&lt;&gt;"",'2. Enter scores'!$B949-'2. Enter scores'!V949,"")</f>
        <v/>
      </c>
      <c r="X945" s="125" t="str">
        <f>IF('2. Enter scores'!W949&lt;&gt;"",'2. Enter scores'!$B949-'2. Enter scores'!W949,"")</f>
        <v/>
      </c>
      <c r="Y945" s="125" t="str">
        <f>IF('2. Enter scores'!X949&lt;&gt;"",'2. Enter scores'!$B949-'2. Enter scores'!X949,"")</f>
        <v/>
      </c>
      <c r="Z945" s="125" t="str">
        <f>IF('2. Enter scores'!Y949&lt;&gt;"",'2. Enter scores'!$B949-'2. Enter scores'!Y949,"")</f>
        <v/>
      </c>
      <c r="AA945" s="125" t="str">
        <f>IF('2. Enter scores'!Z949&lt;&gt;"",'2. Enter scores'!$B949-'2. Enter scores'!Z949,"")</f>
        <v/>
      </c>
      <c r="AB945" s="125" t="str">
        <f>IF('2. Enter scores'!AA949&lt;&gt;"",'2. Enter scores'!$B949-'2. Enter scores'!AA949,"")</f>
        <v/>
      </c>
      <c r="AC945" s="125" t="str">
        <f>IF('2. Enter scores'!AB949&lt;&gt;"",'2. Enter scores'!$B949-'2. Enter scores'!AB949,"")</f>
        <v/>
      </c>
      <c r="AD945" s="125" t="str">
        <f>IF('2. Enter scores'!AC949&lt;&gt;"",'2. Enter scores'!$B949-'2. Enter scores'!AC949,"")</f>
        <v/>
      </c>
      <c r="AE945" s="125" t="str">
        <f>IF('2. Enter scores'!AD949&lt;&gt;"",'2. Enter scores'!$B949-'2. Enter scores'!AD949,"")</f>
        <v/>
      </c>
      <c r="AF945" s="125" t="str">
        <f>IF('2. Enter scores'!AE949&lt;&gt;"",'2. Enter scores'!$B949-'2. Enter scores'!AE949,"")</f>
        <v/>
      </c>
      <c r="AG945" s="125" t="str">
        <f>IF('2. Enter scores'!AF949&lt;&gt;"",'2. Enter scores'!$B949-'2. Enter scores'!AF949,"")</f>
        <v/>
      </c>
      <c r="AH945" s="125" t="str">
        <f>IF('2. Enter scores'!AG949&lt;&gt;"",'2. Enter scores'!$B949-'2. Enter scores'!AG949,"")</f>
        <v/>
      </c>
      <c r="AI945" s="125" t="str">
        <f>IF('2. Enter scores'!AH949&lt;&gt;"",'2. Enter scores'!$B949-'2. Enter scores'!AH949,"")</f>
        <v/>
      </c>
      <c r="AJ945" s="125" t="str">
        <f>IF('2. Enter scores'!AI949&lt;&gt;"",'2. Enter scores'!$B949-'2. Enter scores'!AI949,"")</f>
        <v/>
      </c>
      <c r="AK945" s="125" t="str">
        <f>IF('2. Enter scores'!AJ949&lt;&gt;"",'2. Enter scores'!$B949-'2. Enter scores'!AJ949,"")</f>
        <v/>
      </c>
      <c r="AL945" s="125" t="str">
        <f>IF('2. Enter scores'!AK949&lt;&gt;"",'2. Enter scores'!$B949-'2. Enter scores'!AK949,"")</f>
        <v/>
      </c>
      <c r="AM945" s="125" t="str">
        <f>IF('2. Enter scores'!AL949&lt;&gt;"",'2. Enter scores'!$B949-'2. Enter scores'!AL949,"")</f>
        <v/>
      </c>
      <c r="AN945" s="125" t="str">
        <f>IF('2. Enter scores'!AM949&lt;&gt;"",'2. Enter scores'!$B949-'2. Enter scores'!AM949,"")</f>
        <v/>
      </c>
      <c r="AO945" s="125" t="str">
        <f>IF('2. Enter scores'!AN949&lt;&gt;"",'2. Enter scores'!$B949-'2. Enter scores'!AN949,"")</f>
        <v/>
      </c>
      <c r="AP945" s="125" t="str">
        <f>IF('2. Enter scores'!AO949&lt;&gt;"",'2. Enter scores'!$B949-'2. Enter scores'!AO949,"")</f>
        <v/>
      </c>
      <c r="AQ945" s="125" t="str">
        <f>IF('2. Enter scores'!AP949&lt;&gt;"",'2. Enter scores'!$B949-'2. Enter scores'!AP949,"")</f>
        <v/>
      </c>
      <c r="AR945" s="125" t="str">
        <f>IF('2. Enter scores'!AQ949&lt;&gt;"",'2. Enter scores'!$B949-'2. Enter scores'!AQ949,"")</f>
        <v/>
      </c>
      <c r="AS945" s="125" t="str">
        <f>IF('2. Enter scores'!AR949&lt;&gt;"",'2. Enter scores'!$B949-'2. Enter scores'!AR949,"")</f>
        <v/>
      </c>
      <c r="AT945" s="125" t="str">
        <f>IF('2. Enter scores'!AS949&lt;&gt;"",'2. Enter scores'!$B949-'2. Enter scores'!AS949,"")</f>
        <v/>
      </c>
      <c r="AU945" s="125" t="str">
        <f>IF('2. Enter scores'!AT949&lt;&gt;"",'2. Enter scores'!$B949-'2. Enter scores'!AT949,"")</f>
        <v/>
      </c>
      <c r="AV945" s="125" t="str">
        <f>IF('2. Enter scores'!AU949&lt;&gt;"",'2. Enter scores'!$B949-'2. Enter scores'!AU949,"")</f>
        <v/>
      </c>
      <c r="AW945" s="125" t="str">
        <f>IF('2. Enter scores'!AV949&lt;&gt;"",'2. Enter scores'!$B949-'2. Enter scores'!AV949,"")</f>
        <v/>
      </c>
      <c r="AX945" s="125" t="str">
        <f>IF('2. Enter scores'!AW949&lt;&gt;"",'2. Enter scores'!$B949-'2. Enter scores'!AW949,"")</f>
        <v/>
      </c>
      <c r="AY945" s="125" t="str">
        <f>IF('2. Enter scores'!AX949&lt;&gt;"",'2. Enter scores'!$B949-'2. Enter scores'!AX949,"")</f>
        <v/>
      </c>
      <c r="AZ945" s="125" t="str">
        <f>IF('2. Enter scores'!AY949&lt;&gt;"",'2. Enter scores'!$B949-'2. Enter scores'!AY949,"")</f>
        <v/>
      </c>
      <c r="BA945" s="125" t="str">
        <f>IF('2. Enter scores'!AZ949&lt;&gt;"",'2. Enter scores'!$B949-'2. Enter scores'!AZ949,"")</f>
        <v/>
      </c>
      <c r="BB945" s="125" t="str">
        <f>IF('2. Enter scores'!BA949&lt;&gt;"",'2. Enter scores'!$B949-'2. Enter scores'!BA949,"")</f>
        <v/>
      </c>
      <c r="BC945" s="125" t="str">
        <f>IF('2. Enter scores'!BB949&lt;&gt;"",'2. Enter scores'!$B949-'2. Enter scores'!BB949,"")</f>
        <v/>
      </c>
      <c r="BD945" s="125" t="str">
        <f>IF('2. Enter scores'!BC949&lt;&gt;"",'2. Enter scores'!$B949-'2. Enter scores'!BC949,"")</f>
        <v/>
      </c>
      <c r="BE945" s="125" t="str">
        <f>IF('2. Enter scores'!BD949&lt;&gt;"",'2. Enter scores'!$B949-'2. Enter scores'!BD949,"")</f>
        <v/>
      </c>
      <c r="BF945" s="125" t="str">
        <f>IF('2. Enter scores'!BE949&lt;&gt;"",'2. Enter scores'!$B949-'2. Enter scores'!BE949,"")</f>
        <v/>
      </c>
      <c r="BG945" s="125" t="str">
        <f>IF('2. Enter scores'!BF949&lt;&gt;"",'2. Enter scores'!$B949-'2. Enter scores'!BF949,"")</f>
        <v/>
      </c>
      <c r="BH945" s="125" t="str">
        <f>IF('2. Enter scores'!BG949&lt;&gt;"",'2. Enter scores'!$B949-'2. Enter scores'!BG949,"")</f>
        <v/>
      </c>
      <c r="BI945" s="125" t="str">
        <f>IF('2. Enter scores'!BH949&lt;&gt;"",'2. Enter scores'!$B949-'2. Enter scores'!BH949,"")</f>
        <v/>
      </c>
      <c r="BJ945" s="125" t="str">
        <f>IF('2. Enter scores'!BI949&lt;&gt;"",'2. Enter scores'!$B949-'2. Enter scores'!BI949,"")</f>
        <v/>
      </c>
      <c r="BK945" s="125" t="str">
        <f>IF('2. Enter scores'!BJ949&lt;&gt;"",'2. Enter scores'!$B949-'2. Enter scores'!BJ949,"")</f>
        <v/>
      </c>
      <c r="BL945" s="125" t="str">
        <f>IF('2. Enter scores'!BK949&lt;&gt;"",'2. Enter scores'!$B949-'2. Enter scores'!BK949,"")</f>
        <v/>
      </c>
      <c r="BM945" s="125" t="str">
        <f>IF('2. Enter scores'!BL949&lt;&gt;"",'2. Enter scores'!$B949-'2. Enter scores'!BL949,"")</f>
        <v/>
      </c>
      <c r="BN945" s="125" t="str">
        <f>IF('2. Enter scores'!BM949&lt;&gt;"",'2. Enter scores'!$B949-'2. Enter scores'!BM949,"")</f>
        <v/>
      </c>
      <c r="BO945" s="125" t="str">
        <f>IF('2. Enter scores'!BN949&lt;&gt;"",'2. Enter scores'!$B949-'2. Enter scores'!BN949,"")</f>
        <v/>
      </c>
      <c r="BP945" s="108">
        <v>1000</v>
      </c>
    </row>
    <row r="946" spans="2:68" x14ac:dyDescent="0.35">
      <c r="B946" s="125" t="str">
        <f>IF('2. Enter scores'!A950&lt;&gt;"",'2. Enter scores'!A950,"")</f>
        <v/>
      </c>
      <c r="H946" s="125" t="str">
        <f>IF('2. Enter scores'!G950&lt;&gt;"",'2. Enter scores'!$B950-'2. Enter scores'!G950,"")</f>
        <v/>
      </c>
      <c r="I946" s="125" t="str">
        <f>IF('2. Enter scores'!H950&lt;&gt;"",'2. Enter scores'!$B950-'2. Enter scores'!H950,"")</f>
        <v/>
      </c>
      <c r="J946" s="125" t="str">
        <f>IF('2. Enter scores'!I950&lt;&gt;"",'2. Enter scores'!$B950-'2. Enter scores'!I950,"")</f>
        <v/>
      </c>
      <c r="K946" s="125" t="str">
        <f>IF('2. Enter scores'!J950&lt;&gt;"",'2. Enter scores'!$B950-'2. Enter scores'!J950,"")</f>
        <v/>
      </c>
      <c r="L946" s="125" t="str">
        <f>IF('2. Enter scores'!K950&lt;&gt;"",'2. Enter scores'!$B950-'2. Enter scores'!K950,"")</f>
        <v/>
      </c>
      <c r="M946" s="125" t="str">
        <f>IF('2. Enter scores'!L950&lt;&gt;"",'2. Enter scores'!$B950-'2. Enter scores'!L950,"")</f>
        <v/>
      </c>
      <c r="N946" s="125" t="str">
        <f>IF('2. Enter scores'!M950&lt;&gt;"",'2. Enter scores'!$B950-'2. Enter scores'!M950,"")</f>
        <v/>
      </c>
      <c r="O946" s="125" t="str">
        <f>IF('2. Enter scores'!N950&lt;&gt;"",'2. Enter scores'!$B950-'2. Enter scores'!N950,"")</f>
        <v/>
      </c>
      <c r="P946" s="125" t="str">
        <f>IF('2. Enter scores'!O950&lt;&gt;"",'2. Enter scores'!$B950-'2. Enter scores'!O950,"")</f>
        <v/>
      </c>
      <c r="Q946" s="125" t="str">
        <f>IF('2. Enter scores'!P950&lt;&gt;"",'2. Enter scores'!$B950-'2. Enter scores'!P950,"")</f>
        <v/>
      </c>
      <c r="R946" s="125" t="str">
        <f>IF('2. Enter scores'!Q950&lt;&gt;"",'2. Enter scores'!$B950-'2. Enter scores'!Q950,"")</f>
        <v/>
      </c>
      <c r="S946" s="125" t="str">
        <f>IF('2. Enter scores'!R950&lt;&gt;"",'2. Enter scores'!$B950-'2. Enter scores'!R950,"")</f>
        <v/>
      </c>
      <c r="T946" s="125" t="str">
        <f>IF('2. Enter scores'!S950&lt;&gt;"",'2. Enter scores'!$B950-'2. Enter scores'!S950,"")</f>
        <v/>
      </c>
      <c r="U946" s="125" t="str">
        <f>IF('2. Enter scores'!T950&lt;&gt;"",'2. Enter scores'!$B950-'2. Enter scores'!T950,"")</f>
        <v/>
      </c>
      <c r="V946" s="125" t="str">
        <f>IF('2. Enter scores'!U950&lt;&gt;"",'2. Enter scores'!$B950-'2. Enter scores'!U950,"")</f>
        <v/>
      </c>
      <c r="W946" s="125" t="str">
        <f>IF('2. Enter scores'!V950&lt;&gt;"",'2. Enter scores'!$B950-'2. Enter scores'!V950,"")</f>
        <v/>
      </c>
      <c r="X946" s="125" t="str">
        <f>IF('2. Enter scores'!W950&lt;&gt;"",'2. Enter scores'!$B950-'2. Enter scores'!W950,"")</f>
        <v/>
      </c>
      <c r="Y946" s="125" t="str">
        <f>IF('2. Enter scores'!X950&lt;&gt;"",'2. Enter scores'!$B950-'2. Enter scores'!X950,"")</f>
        <v/>
      </c>
      <c r="Z946" s="125" t="str">
        <f>IF('2. Enter scores'!Y950&lt;&gt;"",'2. Enter scores'!$B950-'2. Enter scores'!Y950,"")</f>
        <v/>
      </c>
      <c r="AA946" s="125" t="str">
        <f>IF('2. Enter scores'!Z950&lt;&gt;"",'2. Enter scores'!$B950-'2. Enter scores'!Z950,"")</f>
        <v/>
      </c>
      <c r="AB946" s="125" t="str">
        <f>IF('2. Enter scores'!AA950&lt;&gt;"",'2. Enter scores'!$B950-'2. Enter scores'!AA950,"")</f>
        <v/>
      </c>
      <c r="AC946" s="125" t="str">
        <f>IF('2. Enter scores'!AB950&lt;&gt;"",'2. Enter scores'!$B950-'2. Enter scores'!AB950,"")</f>
        <v/>
      </c>
      <c r="AD946" s="125" t="str">
        <f>IF('2. Enter scores'!AC950&lt;&gt;"",'2. Enter scores'!$B950-'2. Enter scores'!AC950,"")</f>
        <v/>
      </c>
      <c r="AE946" s="125" t="str">
        <f>IF('2. Enter scores'!AD950&lt;&gt;"",'2. Enter scores'!$B950-'2. Enter scores'!AD950,"")</f>
        <v/>
      </c>
      <c r="AF946" s="125" t="str">
        <f>IF('2. Enter scores'!AE950&lt;&gt;"",'2. Enter scores'!$B950-'2. Enter scores'!AE950,"")</f>
        <v/>
      </c>
      <c r="AG946" s="125" t="str">
        <f>IF('2. Enter scores'!AF950&lt;&gt;"",'2. Enter scores'!$B950-'2. Enter scores'!AF950,"")</f>
        <v/>
      </c>
      <c r="AH946" s="125" t="str">
        <f>IF('2. Enter scores'!AG950&lt;&gt;"",'2. Enter scores'!$B950-'2. Enter scores'!AG950,"")</f>
        <v/>
      </c>
      <c r="AI946" s="125" t="str">
        <f>IF('2. Enter scores'!AH950&lt;&gt;"",'2. Enter scores'!$B950-'2. Enter scores'!AH950,"")</f>
        <v/>
      </c>
      <c r="AJ946" s="125" t="str">
        <f>IF('2. Enter scores'!AI950&lt;&gt;"",'2. Enter scores'!$B950-'2. Enter scores'!AI950,"")</f>
        <v/>
      </c>
      <c r="AK946" s="125" t="str">
        <f>IF('2. Enter scores'!AJ950&lt;&gt;"",'2. Enter scores'!$B950-'2. Enter scores'!AJ950,"")</f>
        <v/>
      </c>
      <c r="AL946" s="125" t="str">
        <f>IF('2. Enter scores'!AK950&lt;&gt;"",'2. Enter scores'!$B950-'2. Enter scores'!AK950,"")</f>
        <v/>
      </c>
      <c r="AM946" s="125" t="str">
        <f>IF('2. Enter scores'!AL950&lt;&gt;"",'2. Enter scores'!$B950-'2. Enter scores'!AL950,"")</f>
        <v/>
      </c>
      <c r="AN946" s="125" t="str">
        <f>IF('2. Enter scores'!AM950&lt;&gt;"",'2. Enter scores'!$B950-'2. Enter scores'!AM950,"")</f>
        <v/>
      </c>
      <c r="AO946" s="125" t="str">
        <f>IF('2. Enter scores'!AN950&lt;&gt;"",'2. Enter scores'!$B950-'2. Enter scores'!AN950,"")</f>
        <v/>
      </c>
      <c r="AP946" s="125" t="str">
        <f>IF('2. Enter scores'!AO950&lt;&gt;"",'2. Enter scores'!$B950-'2. Enter scores'!AO950,"")</f>
        <v/>
      </c>
      <c r="AQ946" s="125" t="str">
        <f>IF('2. Enter scores'!AP950&lt;&gt;"",'2. Enter scores'!$B950-'2. Enter scores'!AP950,"")</f>
        <v/>
      </c>
      <c r="AR946" s="125" t="str">
        <f>IF('2. Enter scores'!AQ950&lt;&gt;"",'2. Enter scores'!$B950-'2. Enter scores'!AQ950,"")</f>
        <v/>
      </c>
      <c r="AS946" s="125" t="str">
        <f>IF('2. Enter scores'!AR950&lt;&gt;"",'2. Enter scores'!$B950-'2. Enter scores'!AR950,"")</f>
        <v/>
      </c>
      <c r="AT946" s="125" t="str">
        <f>IF('2. Enter scores'!AS950&lt;&gt;"",'2. Enter scores'!$B950-'2. Enter scores'!AS950,"")</f>
        <v/>
      </c>
      <c r="AU946" s="125" t="str">
        <f>IF('2. Enter scores'!AT950&lt;&gt;"",'2. Enter scores'!$B950-'2. Enter scores'!AT950,"")</f>
        <v/>
      </c>
      <c r="AV946" s="125" t="str">
        <f>IF('2. Enter scores'!AU950&lt;&gt;"",'2. Enter scores'!$B950-'2. Enter scores'!AU950,"")</f>
        <v/>
      </c>
      <c r="AW946" s="125" t="str">
        <f>IF('2. Enter scores'!AV950&lt;&gt;"",'2. Enter scores'!$B950-'2. Enter scores'!AV950,"")</f>
        <v/>
      </c>
      <c r="AX946" s="125" t="str">
        <f>IF('2. Enter scores'!AW950&lt;&gt;"",'2. Enter scores'!$B950-'2. Enter scores'!AW950,"")</f>
        <v/>
      </c>
      <c r="AY946" s="125" t="str">
        <f>IF('2. Enter scores'!AX950&lt;&gt;"",'2. Enter scores'!$B950-'2. Enter scores'!AX950,"")</f>
        <v/>
      </c>
      <c r="AZ946" s="125" t="str">
        <f>IF('2. Enter scores'!AY950&lt;&gt;"",'2. Enter scores'!$B950-'2. Enter scores'!AY950,"")</f>
        <v/>
      </c>
      <c r="BA946" s="125" t="str">
        <f>IF('2. Enter scores'!AZ950&lt;&gt;"",'2. Enter scores'!$B950-'2. Enter scores'!AZ950,"")</f>
        <v/>
      </c>
      <c r="BB946" s="125" t="str">
        <f>IF('2. Enter scores'!BA950&lt;&gt;"",'2. Enter scores'!$B950-'2. Enter scores'!BA950,"")</f>
        <v/>
      </c>
      <c r="BC946" s="125" t="str">
        <f>IF('2. Enter scores'!BB950&lt;&gt;"",'2. Enter scores'!$B950-'2. Enter scores'!BB950,"")</f>
        <v/>
      </c>
      <c r="BD946" s="125" t="str">
        <f>IF('2. Enter scores'!BC950&lt;&gt;"",'2. Enter scores'!$B950-'2. Enter scores'!BC950,"")</f>
        <v/>
      </c>
      <c r="BE946" s="125" t="str">
        <f>IF('2. Enter scores'!BD950&lt;&gt;"",'2. Enter scores'!$B950-'2. Enter scores'!BD950,"")</f>
        <v/>
      </c>
      <c r="BF946" s="125" t="str">
        <f>IF('2. Enter scores'!BE950&lt;&gt;"",'2. Enter scores'!$B950-'2. Enter scores'!BE950,"")</f>
        <v/>
      </c>
      <c r="BG946" s="125" t="str">
        <f>IF('2. Enter scores'!BF950&lt;&gt;"",'2. Enter scores'!$B950-'2. Enter scores'!BF950,"")</f>
        <v/>
      </c>
      <c r="BH946" s="125" t="str">
        <f>IF('2. Enter scores'!BG950&lt;&gt;"",'2. Enter scores'!$B950-'2. Enter scores'!BG950,"")</f>
        <v/>
      </c>
      <c r="BI946" s="125" t="str">
        <f>IF('2. Enter scores'!BH950&lt;&gt;"",'2. Enter scores'!$B950-'2. Enter scores'!BH950,"")</f>
        <v/>
      </c>
      <c r="BJ946" s="125" t="str">
        <f>IF('2. Enter scores'!BI950&lt;&gt;"",'2. Enter scores'!$B950-'2. Enter scores'!BI950,"")</f>
        <v/>
      </c>
      <c r="BK946" s="125" t="str">
        <f>IF('2. Enter scores'!BJ950&lt;&gt;"",'2. Enter scores'!$B950-'2. Enter scores'!BJ950,"")</f>
        <v/>
      </c>
      <c r="BL946" s="125" t="str">
        <f>IF('2. Enter scores'!BK950&lt;&gt;"",'2. Enter scores'!$B950-'2. Enter scores'!BK950,"")</f>
        <v/>
      </c>
      <c r="BM946" s="125" t="str">
        <f>IF('2. Enter scores'!BL950&lt;&gt;"",'2. Enter scores'!$B950-'2. Enter scores'!BL950,"")</f>
        <v/>
      </c>
      <c r="BN946" s="125" t="str">
        <f>IF('2. Enter scores'!BM950&lt;&gt;"",'2. Enter scores'!$B950-'2. Enter scores'!BM950,"")</f>
        <v/>
      </c>
      <c r="BO946" s="125" t="str">
        <f>IF('2. Enter scores'!BN950&lt;&gt;"",'2. Enter scores'!$B950-'2. Enter scores'!BN950,"")</f>
        <v/>
      </c>
      <c r="BP946" s="108">
        <v>1000</v>
      </c>
    </row>
    <row r="947" spans="2:68" x14ac:dyDescent="0.35">
      <c r="B947" s="125" t="str">
        <f>IF('2. Enter scores'!A951&lt;&gt;"",'2. Enter scores'!A951,"")</f>
        <v/>
      </c>
      <c r="H947" s="125" t="str">
        <f>IF('2. Enter scores'!G951&lt;&gt;"",'2. Enter scores'!$B951-'2. Enter scores'!G951,"")</f>
        <v/>
      </c>
      <c r="I947" s="125" t="str">
        <f>IF('2. Enter scores'!H951&lt;&gt;"",'2. Enter scores'!$B951-'2. Enter scores'!H951,"")</f>
        <v/>
      </c>
      <c r="J947" s="125" t="str">
        <f>IF('2. Enter scores'!I951&lt;&gt;"",'2. Enter scores'!$B951-'2. Enter scores'!I951,"")</f>
        <v/>
      </c>
      <c r="K947" s="125" t="str">
        <f>IF('2. Enter scores'!J951&lt;&gt;"",'2. Enter scores'!$B951-'2. Enter scores'!J951,"")</f>
        <v/>
      </c>
      <c r="L947" s="125" t="str">
        <f>IF('2. Enter scores'!K951&lt;&gt;"",'2. Enter scores'!$B951-'2. Enter scores'!K951,"")</f>
        <v/>
      </c>
      <c r="M947" s="125" t="str">
        <f>IF('2. Enter scores'!L951&lt;&gt;"",'2. Enter scores'!$B951-'2. Enter scores'!L951,"")</f>
        <v/>
      </c>
      <c r="N947" s="125" t="str">
        <f>IF('2. Enter scores'!M951&lt;&gt;"",'2. Enter scores'!$B951-'2. Enter scores'!M951,"")</f>
        <v/>
      </c>
      <c r="O947" s="125" t="str">
        <f>IF('2. Enter scores'!N951&lt;&gt;"",'2. Enter scores'!$B951-'2. Enter scores'!N951,"")</f>
        <v/>
      </c>
      <c r="P947" s="125" t="str">
        <f>IF('2. Enter scores'!O951&lt;&gt;"",'2. Enter scores'!$B951-'2. Enter scores'!O951,"")</f>
        <v/>
      </c>
      <c r="Q947" s="125" t="str">
        <f>IF('2. Enter scores'!P951&lt;&gt;"",'2. Enter scores'!$B951-'2. Enter scores'!P951,"")</f>
        <v/>
      </c>
      <c r="R947" s="125" t="str">
        <f>IF('2. Enter scores'!Q951&lt;&gt;"",'2. Enter scores'!$B951-'2. Enter scores'!Q951,"")</f>
        <v/>
      </c>
      <c r="S947" s="125" t="str">
        <f>IF('2. Enter scores'!R951&lt;&gt;"",'2. Enter scores'!$B951-'2. Enter scores'!R951,"")</f>
        <v/>
      </c>
      <c r="T947" s="125" t="str">
        <f>IF('2. Enter scores'!S951&lt;&gt;"",'2. Enter scores'!$B951-'2. Enter scores'!S951,"")</f>
        <v/>
      </c>
      <c r="U947" s="125" t="str">
        <f>IF('2. Enter scores'!T951&lt;&gt;"",'2. Enter scores'!$B951-'2. Enter scores'!T951,"")</f>
        <v/>
      </c>
      <c r="V947" s="125" t="str">
        <f>IF('2. Enter scores'!U951&lt;&gt;"",'2. Enter scores'!$B951-'2. Enter scores'!U951,"")</f>
        <v/>
      </c>
      <c r="W947" s="125" t="str">
        <f>IF('2. Enter scores'!V951&lt;&gt;"",'2. Enter scores'!$B951-'2. Enter scores'!V951,"")</f>
        <v/>
      </c>
      <c r="X947" s="125" t="str">
        <f>IF('2. Enter scores'!W951&lt;&gt;"",'2. Enter scores'!$B951-'2. Enter scores'!W951,"")</f>
        <v/>
      </c>
      <c r="Y947" s="125" t="str">
        <f>IF('2. Enter scores'!X951&lt;&gt;"",'2. Enter scores'!$B951-'2. Enter scores'!X951,"")</f>
        <v/>
      </c>
      <c r="Z947" s="125" t="str">
        <f>IF('2. Enter scores'!Y951&lt;&gt;"",'2. Enter scores'!$B951-'2. Enter scores'!Y951,"")</f>
        <v/>
      </c>
      <c r="AA947" s="125" t="str">
        <f>IF('2. Enter scores'!Z951&lt;&gt;"",'2. Enter scores'!$B951-'2. Enter scores'!Z951,"")</f>
        <v/>
      </c>
      <c r="AB947" s="125" t="str">
        <f>IF('2. Enter scores'!AA951&lt;&gt;"",'2. Enter scores'!$B951-'2. Enter scores'!AA951,"")</f>
        <v/>
      </c>
      <c r="AC947" s="125" t="str">
        <f>IF('2. Enter scores'!AB951&lt;&gt;"",'2. Enter scores'!$B951-'2. Enter scores'!AB951,"")</f>
        <v/>
      </c>
      <c r="AD947" s="125" t="str">
        <f>IF('2. Enter scores'!AC951&lt;&gt;"",'2. Enter scores'!$B951-'2. Enter scores'!AC951,"")</f>
        <v/>
      </c>
      <c r="AE947" s="125" t="str">
        <f>IF('2. Enter scores'!AD951&lt;&gt;"",'2. Enter scores'!$B951-'2. Enter scores'!AD951,"")</f>
        <v/>
      </c>
      <c r="AF947" s="125" t="str">
        <f>IF('2. Enter scores'!AE951&lt;&gt;"",'2. Enter scores'!$B951-'2. Enter scores'!AE951,"")</f>
        <v/>
      </c>
      <c r="AG947" s="125" t="str">
        <f>IF('2. Enter scores'!AF951&lt;&gt;"",'2. Enter scores'!$B951-'2. Enter scores'!AF951,"")</f>
        <v/>
      </c>
      <c r="AH947" s="125" t="str">
        <f>IF('2. Enter scores'!AG951&lt;&gt;"",'2. Enter scores'!$B951-'2. Enter scores'!AG951,"")</f>
        <v/>
      </c>
      <c r="AI947" s="125" t="str">
        <f>IF('2. Enter scores'!AH951&lt;&gt;"",'2. Enter scores'!$B951-'2. Enter scores'!AH951,"")</f>
        <v/>
      </c>
      <c r="AJ947" s="125" t="str">
        <f>IF('2. Enter scores'!AI951&lt;&gt;"",'2. Enter scores'!$B951-'2. Enter scores'!AI951,"")</f>
        <v/>
      </c>
      <c r="AK947" s="125" t="str">
        <f>IF('2. Enter scores'!AJ951&lt;&gt;"",'2. Enter scores'!$B951-'2. Enter scores'!AJ951,"")</f>
        <v/>
      </c>
      <c r="AL947" s="125" t="str">
        <f>IF('2. Enter scores'!AK951&lt;&gt;"",'2. Enter scores'!$B951-'2. Enter scores'!AK951,"")</f>
        <v/>
      </c>
      <c r="AM947" s="125" t="str">
        <f>IF('2. Enter scores'!AL951&lt;&gt;"",'2. Enter scores'!$B951-'2. Enter scores'!AL951,"")</f>
        <v/>
      </c>
      <c r="AN947" s="125" t="str">
        <f>IF('2. Enter scores'!AM951&lt;&gt;"",'2. Enter scores'!$B951-'2. Enter scores'!AM951,"")</f>
        <v/>
      </c>
      <c r="AO947" s="125" t="str">
        <f>IF('2. Enter scores'!AN951&lt;&gt;"",'2. Enter scores'!$B951-'2. Enter scores'!AN951,"")</f>
        <v/>
      </c>
      <c r="AP947" s="125" t="str">
        <f>IF('2. Enter scores'!AO951&lt;&gt;"",'2. Enter scores'!$B951-'2. Enter scores'!AO951,"")</f>
        <v/>
      </c>
      <c r="AQ947" s="125" t="str">
        <f>IF('2. Enter scores'!AP951&lt;&gt;"",'2. Enter scores'!$B951-'2. Enter scores'!AP951,"")</f>
        <v/>
      </c>
      <c r="AR947" s="125" t="str">
        <f>IF('2. Enter scores'!AQ951&lt;&gt;"",'2. Enter scores'!$B951-'2. Enter scores'!AQ951,"")</f>
        <v/>
      </c>
      <c r="AS947" s="125" t="str">
        <f>IF('2. Enter scores'!AR951&lt;&gt;"",'2. Enter scores'!$B951-'2. Enter scores'!AR951,"")</f>
        <v/>
      </c>
      <c r="AT947" s="125" t="str">
        <f>IF('2. Enter scores'!AS951&lt;&gt;"",'2. Enter scores'!$B951-'2. Enter scores'!AS951,"")</f>
        <v/>
      </c>
      <c r="AU947" s="125" t="str">
        <f>IF('2. Enter scores'!AT951&lt;&gt;"",'2. Enter scores'!$B951-'2. Enter scores'!AT951,"")</f>
        <v/>
      </c>
      <c r="AV947" s="125" t="str">
        <f>IF('2. Enter scores'!AU951&lt;&gt;"",'2. Enter scores'!$B951-'2. Enter scores'!AU951,"")</f>
        <v/>
      </c>
      <c r="AW947" s="125" t="str">
        <f>IF('2. Enter scores'!AV951&lt;&gt;"",'2. Enter scores'!$B951-'2. Enter scores'!AV951,"")</f>
        <v/>
      </c>
      <c r="AX947" s="125" t="str">
        <f>IF('2. Enter scores'!AW951&lt;&gt;"",'2. Enter scores'!$B951-'2. Enter scores'!AW951,"")</f>
        <v/>
      </c>
      <c r="AY947" s="125" t="str">
        <f>IF('2. Enter scores'!AX951&lt;&gt;"",'2. Enter scores'!$B951-'2. Enter scores'!AX951,"")</f>
        <v/>
      </c>
      <c r="AZ947" s="125" t="str">
        <f>IF('2. Enter scores'!AY951&lt;&gt;"",'2. Enter scores'!$B951-'2. Enter scores'!AY951,"")</f>
        <v/>
      </c>
      <c r="BA947" s="125" t="str">
        <f>IF('2. Enter scores'!AZ951&lt;&gt;"",'2. Enter scores'!$B951-'2. Enter scores'!AZ951,"")</f>
        <v/>
      </c>
      <c r="BB947" s="125" t="str">
        <f>IF('2. Enter scores'!BA951&lt;&gt;"",'2. Enter scores'!$B951-'2. Enter scores'!BA951,"")</f>
        <v/>
      </c>
      <c r="BC947" s="125" t="str">
        <f>IF('2. Enter scores'!BB951&lt;&gt;"",'2. Enter scores'!$B951-'2. Enter scores'!BB951,"")</f>
        <v/>
      </c>
      <c r="BD947" s="125" t="str">
        <f>IF('2. Enter scores'!BC951&lt;&gt;"",'2. Enter scores'!$B951-'2. Enter scores'!BC951,"")</f>
        <v/>
      </c>
      <c r="BE947" s="125" t="str">
        <f>IF('2. Enter scores'!BD951&lt;&gt;"",'2. Enter scores'!$B951-'2. Enter scores'!BD951,"")</f>
        <v/>
      </c>
      <c r="BF947" s="125" t="str">
        <f>IF('2. Enter scores'!BE951&lt;&gt;"",'2. Enter scores'!$B951-'2. Enter scores'!BE951,"")</f>
        <v/>
      </c>
      <c r="BG947" s="125" t="str">
        <f>IF('2. Enter scores'!BF951&lt;&gt;"",'2. Enter scores'!$B951-'2. Enter scores'!BF951,"")</f>
        <v/>
      </c>
      <c r="BH947" s="125" t="str">
        <f>IF('2. Enter scores'!BG951&lt;&gt;"",'2. Enter scores'!$B951-'2. Enter scores'!BG951,"")</f>
        <v/>
      </c>
      <c r="BI947" s="125" t="str">
        <f>IF('2. Enter scores'!BH951&lt;&gt;"",'2. Enter scores'!$B951-'2. Enter scores'!BH951,"")</f>
        <v/>
      </c>
      <c r="BJ947" s="125" t="str">
        <f>IF('2. Enter scores'!BI951&lt;&gt;"",'2. Enter scores'!$B951-'2. Enter scores'!BI951,"")</f>
        <v/>
      </c>
      <c r="BK947" s="125" t="str">
        <f>IF('2. Enter scores'!BJ951&lt;&gt;"",'2. Enter scores'!$B951-'2. Enter scores'!BJ951,"")</f>
        <v/>
      </c>
      <c r="BL947" s="125" t="str">
        <f>IF('2. Enter scores'!BK951&lt;&gt;"",'2. Enter scores'!$B951-'2. Enter scores'!BK951,"")</f>
        <v/>
      </c>
      <c r="BM947" s="125" t="str">
        <f>IF('2. Enter scores'!BL951&lt;&gt;"",'2. Enter scores'!$B951-'2. Enter scores'!BL951,"")</f>
        <v/>
      </c>
      <c r="BN947" s="125" t="str">
        <f>IF('2. Enter scores'!BM951&lt;&gt;"",'2. Enter scores'!$B951-'2. Enter scores'!BM951,"")</f>
        <v/>
      </c>
      <c r="BO947" s="125" t="str">
        <f>IF('2. Enter scores'!BN951&lt;&gt;"",'2. Enter scores'!$B951-'2. Enter scores'!BN951,"")</f>
        <v/>
      </c>
      <c r="BP947" s="108">
        <v>1000</v>
      </c>
    </row>
    <row r="948" spans="2:68" x14ac:dyDescent="0.35">
      <c r="B948" s="125" t="str">
        <f>IF('2. Enter scores'!A952&lt;&gt;"",'2. Enter scores'!A952,"")</f>
        <v/>
      </c>
      <c r="H948" s="125" t="str">
        <f>IF('2. Enter scores'!G952&lt;&gt;"",'2. Enter scores'!$B952-'2. Enter scores'!G952,"")</f>
        <v/>
      </c>
      <c r="I948" s="125" t="str">
        <f>IF('2. Enter scores'!H952&lt;&gt;"",'2. Enter scores'!$B952-'2. Enter scores'!H952,"")</f>
        <v/>
      </c>
      <c r="J948" s="125" t="str">
        <f>IF('2. Enter scores'!I952&lt;&gt;"",'2. Enter scores'!$B952-'2. Enter scores'!I952,"")</f>
        <v/>
      </c>
      <c r="K948" s="125" t="str">
        <f>IF('2. Enter scores'!J952&lt;&gt;"",'2. Enter scores'!$B952-'2. Enter scores'!J952,"")</f>
        <v/>
      </c>
      <c r="L948" s="125" t="str">
        <f>IF('2. Enter scores'!K952&lt;&gt;"",'2. Enter scores'!$B952-'2. Enter scores'!K952,"")</f>
        <v/>
      </c>
      <c r="M948" s="125" t="str">
        <f>IF('2. Enter scores'!L952&lt;&gt;"",'2. Enter scores'!$B952-'2. Enter scores'!L952,"")</f>
        <v/>
      </c>
      <c r="N948" s="125" t="str">
        <f>IF('2. Enter scores'!M952&lt;&gt;"",'2. Enter scores'!$B952-'2. Enter scores'!M952,"")</f>
        <v/>
      </c>
      <c r="O948" s="125" t="str">
        <f>IF('2. Enter scores'!N952&lt;&gt;"",'2. Enter scores'!$B952-'2. Enter scores'!N952,"")</f>
        <v/>
      </c>
      <c r="P948" s="125" t="str">
        <f>IF('2. Enter scores'!O952&lt;&gt;"",'2. Enter scores'!$B952-'2. Enter scores'!O952,"")</f>
        <v/>
      </c>
      <c r="Q948" s="125" t="str">
        <f>IF('2. Enter scores'!P952&lt;&gt;"",'2. Enter scores'!$B952-'2. Enter scores'!P952,"")</f>
        <v/>
      </c>
      <c r="R948" s="125" t="str">
        <f>IF('2. Enter scores'!Q952&lt;&gt;"",'2. Enter scores'!$B952-'2. Enter scores'!Q952,"")</f>
        <v/>
      </c>
      <c r="S948" s="125" t="str">
        <f>IF('2. Enter scores'!R952&lt;&gt;"",'2. Enter scores'!$B952-'2. Enter scores'!R952,"")</f>
        <v/>
      </c>
      <c r="T948" s="125" t="str">
        <f>IF('2. Enter scores'!S952&lt;&gt;"",'2. Enter scores'!$B952-'2. Enter scores'!S952,"")</f>
        <v/>
      </c>
      <c r="U948" s="125" t="str">
        <f>IF('2. Enter scores'!T952&lt;&gt;"",'2. Enter scores'!$B952-'2. Enter scores'!T952,"")</f>
        <v/>
      </c>
      <c r="V948" s="125" t="str">
        <f>IF('2. Enter scores'!U952&lt;&gt;"",'2. Enter scores'!$B952-'2. Enter scores'!U952,"")</f>
        <v/>
      </c>
      <c r="W948" s="125" t="str">
        <f>IF('2. Enter scores'!V952&lt;&gt;"",'2. Enter scores'!$B952-'2. Enter scores'!V952,"")</f>
        <v/>
      </c>
      <c r="X948" s="125" t="str">
        <f>IF('2. Enter scores'!W952&lt;&gt;"",'2. Enter scores'!$B952-'2. Enter scores'!W952,"")</f>
        <v/>
      </c>
      <c r="Y948" s="125" t="str">
        <f>IF('2. Enter scores'!X952&lt;&gt;"",'2. Enter scores'!$B952-'2. Enter scores'!X952,"")</f>
        <v/>
      </c>
      <c r="Z948" s="125" t="str">
        <f>IF('2. Enter scores'!Y952&lt;&gt;"",'2. Enter scores'!$B952-'2. Enter scores'!Y952,"")</f>
        <v/>
      </c>
      <c r="AA948" s="125" t="str">
        <f>IF('2. Enter scores'!Z952&lt;&gt;"",'2. Enter scores'!$B952-'2. Enter scores'!Z952,"")</f>
        <v/>
      </c>
      <c r="AB948" s="125" t="str">
        <f>IF('2. Enter scores'!AA952&lt;&gt;"",'2. Enter scores'!$B952-'2. Enter scores'!AA952,"")</f>
        <v/>
      </c>
      <c r="AC948" s="125" t="str">
        <f>IF('2. Enter scores'!AB952&lt;&gt;"",'2. Enter scores'!$B952-'2. Enter scores'!AB952,"")</f>
        <v/>
      </c>
      <c r="AD948" s="125" t="str">
        <f>IF('2. Enter scores'!AC952&lt;&gt;"",'2. Enter scores'!$B952-'2. Enter scores'!AC952,"")</f>
        <v/>
      </c>
      <c r="AE948" s="125" t="str">
        <f>IF('2. Enter scores'!AD952&lt;&gt;"",'2. Enter scores'!$B952-'2. Enter scores'!AD952,"")</f>
        <v/>
      </c>
      <c r="AF948" s="125" t="str">
        <f>IF('2. Enter scores'!AE952&lt;&gt;"",'2. Enter scores'!$B952-'2. Enter scores'!AE952,"")</f>
        <v/>
      </c>
      <c r="AG948" s="125" t="str">
        <f>IF('2. Enter scores'!AF952&lt;&gt;"",'2. Enter scores'!$B952-'2. Enter scores'!AF952,"")</f>
        <v/>
      </c>
      <c r="AH948" s="125" t="str">
        <f>IF('2. Enter scores'!AG952&lt;&gt;"",'2. Enter scores'!$B952-'2. Enter scores'!AG952,"")</f>
        <v/>
      </c>
      <c r="AI948" s="125" t="str">
        <f>IF('2. Enter scores'!AH952&lt;&gt;"",'2. Enter scores'!$B952-'2. Enter scores'!AH952,"")</f>
        <v/>
      </c>
      <c r="AJ948" s="125" t="str">
        <f>IF('2. Enter scores'!AI952&lt;&gt;"",'2. Enter scores'!$B952-'2. Enter scores'!AI952,"")</f>
        <v/>
      </c>
      <c r="AK948" s="125" t="str">
        <f>IF('2. Enter scores'!AJ952&lt;&gt;"",'2. Enter scores'!$B952-'2. Enter scores'!AJ952,"")</f>
        <v/>
      </c>
      <c r="AL948" s="125" t="str">
        <f>IF('2. Enter scores'!AK952&lt;&gt;"",'2. Enter scores'!$B952-'2. Enter scores'!AK952,"")</f>
        <v/>
      </c>
      <c r="AM948" s="125" t="str">
        <f>IF('2. Enter scores'!AL952&lt;&gt;"",'2. Enter scores'!$B952-'2. Enter scores'!AL952,"")</f>
        <v/>
      </c>
      <c r="AN948" s="125" t="str">
        <f>IF('2. Enter scores'!AM952&lt;&gt;"",'2. Enter scores'!$B952-'2. Enter scores'!AM952,"")</f>
        <v/>
      </c>
      <c r="AO948" s="125" t="str">
        <f>IF('2. Enter scores'!AN952&lt;&gt;"",'2. Enter scores'!$B952-'2. Enter scores'!AN952,"")</f>
        <v/>
      </c>
      <c r="AP948" s="125" t="str">
        <f>IF('2. Enter scores'!AO952&lt;&gt;"",'2. Enter scores'!$B952-'2. Enter scores'!AO952,"")</f>
        <v/>
      </c>
      <c r="AQ948" s="125" t="str">
        <f>IF('2. Enter scores'!AP952&lt;&gt;"",'2. Enter scores'!$B952-'2. Enter scores'!AP952,"")</f>
        <v/>
      </c>
      <c r="AR948" s="125" t="str">
        <f>IF('2. Enter scores'!AQ952&lt;&gt;"",'2. Enter scores'!$B952-'2. Enter scores'!AQ952,"")</f>
        <v/>
      </c>
      <c r="AS948" s="125" t="str">
        <f>IF('2. Enter scores'!AR952&lt;&gt;"",'2. Enter scores'!$B952-'2. Enter scores'!AR952,"")</f>
        <v/>
      </c>
      <c r="AT948" s="125" t="str">
        <f>IF('2. Enter scores'!AS952&lt;&gt;"",'2. Enter scores'!$B952-'2. Enter scores'!AS952,"")</f>
        <v/>
      </c>
      <c r="AU948" s="125" t="str">
        <f>IF('2. Enter scores'!AT952&lt;&gt;"",'2. Enter scores'!$B952-'2. Enter scores'!AT952,"")</f>
        <v/>
      </c>
      <c r="AV948" s="125" t="str">
        <f>IF('2. Enter scores'!AU952&lt;&gt;"",'2. Enter scores'!$B952-'2. Enter scores'!AU952,"")</f>
        <v/>
      </c>
      <c r="AW948" s="125" t="str">
        <f>IF('2. Enter scores'!AV952&lt;&gt;"",'2. Enter scores'!$B952-'2. Enter scores'!AV952,"")</f>
        <v/>
      </c>
      <c r="AX948" s="125" t="str">
        <f>IF('2. Enter scores'!AW952&lt;&gt;"",'2. Enter scores'!$B952-'2. Enter scores'!AW952,"")</f>
        <v/>
      </c>
      <c r="AY948" s="125" t="str">
        <f>IF('2. Enter scores'!AX952&lt;&gt;"",'2. Enter scores'!$B952-'2. Enter scores'!AX952,"")</f>
        <v/>
      </c>
      <c r="AZ948" s="125" t="str">
        <f>IF('2. Enter scores'!AY952&lt;&gt;"",'2. Enter scores'!$B952-'2. Enter scores'!AY952,"")</f>
        <v/>
      </c>
      <c r="BA948" s="125" t="str">
        <f>IF('2. Enter scores'!AZ952&lt;&gt;"",'2. Enter scores'!$B952-'2. Enter scores'!AZ952,"")</f>
        <v/>
      </c>
      <c r="BB948" s="125" t="str">
        <f>IF('2. Enter scores'!BA952&lt;&gt;"",'2. Enter scores'!$B952-'2. Enter scores'!BA952,"")</f>
        <v/>
      </c>
      <c r="BC948" s="125" t="str">
        <f>IF('2. Enter scores'!BB952&lt;&gt;"",'2. Enter scores'!$B952-'2. Enter scores'!BB952,"")</f>
        <v/>
      </c>
      <c r="BD948" s="125" t="str">
        <f>IF('2. Enter scores'!BC952&lt;&gt;"",'2. Enter scores'!$B952-'2. Enter scores'!BC952,"")</f>
        <v/>
      </c>
      <c r="BE948" s="125" t="str">
        <f>IF('2. Enter scores'!BD952&lt;&gt;"",'2. Enter scores'!$B952-'2. Enter scores'!BD952,"")</f>
        <v/>
      </c>
      <c r="BF948" s="125" t="str">
        <f>IF('2. Enter scores'!BE952&lt;&gt;"",'2. Enter scores'!$B952-'2. Enter scores'!BE952,"")</f>
        <v/>
      </c>
      <c r="BG948" s="125" t="str">
        <f>IF('2. Enter scores'!BF952&lt;&gt;"",'2. Enter scores'!$B952-'2. Enter scores'!BF952,"")</f>
        <v/>
      </c>
      <c r="BH948" s="125" t="str">
        <f>IF('2. Enter scores'!BG952&lt;&gt;"",'2. Enter scores'!$B952-'2. Enter scores'!BG952,"")</f>
        <v/>
      </c>
      <c r="BI948" s="125" t="str">
        <f>IF('2. Enter scores'!BH952&lt;&gt;"",'2. Enter scores'!$B952-'2. Enter scores'!BH952,"")</f>
        <v/>
      </c>
      <c r="BJ948" s="125" t="str">
        <f>IF('2. Enter scores'!BI952&lt;&gt;"",'2. Enter scores'!$B952-'2. Enter scores'!BI952,"")</f>
        <v/>
      </c>
      <c r="BK948" s="125" t="str">
        <f>IF('2. Enter scores'!BJ952&lt;&gt;"",'2. Enter scores'!$B952-'2. Enter scores'!BJ952,"")</f>
        <v/>
      </c>
      <c r="BL948" s="125" t="str">
        <f>IF('2. Enter scores'!BK952&lt;&gt;"",'2. Enter scores'!$B952-'2. Enter scores'!BK952,"")</f>
        <v/>
      </c>
      <c r="BM948" s="125" t="str">
        <f>IF('2. Enter scores'!BL952&lt;&gt;"",'2. Enter scores'!$B952-'2. Enter scores'!BL952,"")</f>
        <v/>
      </c>
      <c r="BN948" s="125" t="str">
        <f>IF('2. Enter scores'!BM952&lt;&gt;"",'2. Enter scores'!$B952-'2. Enter scores'!BM952,"")</f>
        <v/>
      </c>
      <c r="BO948" s="125" t="str">
        <f>IF('2. Enter scores'!BN952&lt;&gt;"",'2. Enter scores'!$B952-'2. Enter scores'!BN952,"")</f>
        <v/>
      </c>
      <c r="BP948" s="108">
        <v>1000</v>
      </c>
    </row>
    <row r="949" spans="2:68" x14ac:dyDescent="0.35">
      <c r="B949" s="125" t="str">
        <f>IF('2. Enter scores'!A953&lt;&gt;"",'2. Enter scores'!A953,"")</f>
        <v/>
      </c>
      <c r="H949" s="125" t="str">
        <f>IF('2. Enter scores'!G953&lt;&gt;"",'2. Enter scores'!$B953-'2. Enter scores'!G953,"")</f>
        <v/>
      </c>
      <c r="I949" s="125" t="str">
        <f>IF('2. Enter scores'!H953&lt;&gt;"",'2. Enter scores'!$B953-'2. Enter scores'!H953,"")</f>
        <v/>
      </c>
      <c r="J949" s="125" t="str">
        <f>IF('2. Enter scores'!I953&lt;&gt;"",'2. Enter scores'!$B953-'2. Enter scores'!I953,"")</f>
        <v/>
      </c>
      <c r="K949" s="125" t="str">
        <f>IF('2. Enter scores'!J953&lt;&gt;"",'2. Enter scores'!$B953-'2. Enter scores'!J953,"")</f>
        <v/>
      </c>
      <c r="L949" s="125" t="str">
        <f>IF('2. Enter scores'!K953&lt;&gt;"",'2. Enter scores'!$B953-'2. Enter scores'!K953,"")</f>
        <v/>
      </c>
      <c r="M949" s="125" t="str">
        <f>IF('2. Enter scores'!L953&lt;&gt;"",'2. Enter scores'!$B953-'2. Enter scores'!L953,"")</f>
        <v/>
      </c>
      <c r="N949" s="125" t="str">
        <f>IF('2. Enter scores'!M953&lt;&gt;"",'2. Enter scores'!$B953-'2. Enter scores'!M953,"")</f>
        <v/>
      </c>
      <c r="O949" s="125" t="str">
        <f>IF('2. Enter scores'!N953&lt;&gt;"",'2. Enter scores'!$B953-'2. Enter scores'!N953,"")</f>
        <v/>
      </c>
      <c r="P949" s="125" t="str">
        <f>IF('2. Enter scores'!O953&lt;&gt;"",'2. Enter scores'!$B953-'2. Enter scores'!O953,"")</f>
        <v/>
      </c>
      <c r="Q949" s="125" t="str">
        <f>IF('2. Enter scores'!P953&lt;&gt;"",'2. Enter scores'!$B953-'2. Enter scores'!P953,"")</f>
        <v/>
      </c>
      <c r="R949" s="125" t="str">
        <f>IF('2. Enter scores'!Q953&lt;&gt;"",'2. Enter scores'!$B953-'2. Enter scores'!Q953,"")</f>
        <v/>
      </c>
      <c r="S949" s="125" t="str">
        <f>IF('2. Enter scores'!R953&lt;&gt;"",'2. Enter scores'!$B953-'2. Enter scores'!R953,"")</f>
        <v/>
      </c>
      <c r="T949" s="125" t="str">
        <f>IF('2. Enter scores'!S953&lt;&gt;"",'2. Enter scores'!$B953-'2. Enter scores'!S953,"")</f>
        <v/>
      </c>
      <c r="U949" s="125" t="str">
        <f>IF('2. Enter scores'!T953&lt;&gt;"",'2. Enter scores'!$B953-'2. Enter scores'!T953,"")</f>
        <v/>
      </c>
      <c r="V949" s="125" t="str">
        <f>IF('2. Enter scores'!U953&lt;&gt;"",'2. Enter scores'!$B953-'2. Enter scores'!U953,"")</f>
        <v/>
      </c>
      <c r="W949" s="125" t="str">
        <f>IF('2. Enter scores'!V953&lt;&gt;"",'2. Enter scores'!$B953-'2. Enter scores'!V953,"")</f>
        <v/>
      </c>
      <c r="X949" s="125" t="str">
        <f>IF('2. Enter scores'!W953&lt;&gt;"",'2. Enter scores'!$B953-'2. Enter scores'!W953,"")</f>
        <v/>
      </c>
      <c r="Y949" s="125" t="str">
        <f>IF('2. Enter scores'!X953&lt;&gt;"",'2. Enter scores'!$B953-'2. Enter scores'!X953,"")</f>
        <v/>
      </c>
      <c r="Z949" s="125" t="str">
        <f>IF('2. Enter scores'!Y953&lt;&gt;"",'2. Enter scores'!$B953-'2. Enter scores'!Y953,"")</f>
        <v/>
      </c>
      <c r="AA949" s="125" t="str">
        <f>IF('2. Enter scores'!Z953&lt;&gt;"",'2. Enter scores'!$B953-'2. Enter scores'!Z953,"")</f>
        <v/>
      </c>
      <c r="AB949" s="125" t="str">
        <f>IF('2. Enter scores'!AA953&lt;&gt;"",'2. Enter scores'!$B953-'2. Enter scores'!AA953,"")</f>
        <v/>
      </c>
      <c r="AC949" s="125" t="str">
        <f>IF('2. Enter scores'!AB953&lt;&gt;"",'2. Enter scores'!$B953-'2. Enter scores'!AB953,"")</f>
        <v/>
      </c>
      <c r="AD949" s="125" t="str">
        <f>IF('2. Enter scores'!AC953&lt;&gt;"",'2. Enter scores'!$B953-'2. Enter scores'!AC953,"")</f>
        <v/>
      </c>
      <c r="AE949" s="125" t="str">
        <f>IF('2. Enter scores'!AD953&lt;&gt;"",'2. Enter scores'!$B953-'2. Enter scores'!AD953,"")</f>
        <v/>
      </c>
      <c r="AF949" s="125" t="str">
        <f>IF('2. Enter scores'!AE953&lt;&gt;"",'2. Enter scores'!$B953-'2. Enter scores'!AE953,"")</f>
        <v/>
      </c>
      <c r="AG949" s="125" t="str">
        <f>IF('2. Enter scores'!AF953&lt;&gt;"",'2. Enter scores'!$B953-'2. Enter scores'!AF953,"")</f>
        <v/>
      </c>
      <c r="AH949" s="125" t="str">
        <f>IF('2. Enter scores'!AG953&lt;&gt;"",'2. Enter scores'!$B953-'2. Enter scores'!AG953,"")</f>
        <v/>
      </c>
      <c r="AI949" s="125" t="str">
        <f>IF('2. Enter scores'!AH953&lt;&gt;"",'2. Enter scores'!$B953-'2. Enter scores'!AH953,"")</f>
        <v/>
      </c>
      <c r="AJ949" s="125" t="str">
        <f>IF('2. Enter scores'!AI953&lt;&gt;"",'2. Enter scores'!$B953-'2. Enter scores'!AI953,"")</f>
        <v/>
      </c>
      <c r="AK949" s="125" t="str">
        <f>IF('2. Enter scores'!AJ953&lt;&gt;"",'2. Enter scores'!$B953-'2. Enter scores'!AJ953,"")</f>
        <v/>
      </c>
      <c r="AL949" s="125" t="str">
        <f>IF('2. Enter scores'!AK953&lt;&gt;"",'2. Enter scores'!$B953-'2. Enter scores'!AK953,"")</f>
        <v/>
      </c>
      <c r="AM949" s="125" t="str">
        <f>IF('2. Enter scores'!AL953&lt;&gt;"",'2. Enter scores'!$B953-'2. Enter scores'!AL953,"")</f>
        <v/>
      </c>
      <c r="AN949" s="125" t="str">
        <f>IF('2. Enter scores'!AM953&lt;&gt;"",'2. Enter scores'!$B953-'2. Enter scores'!AM953,"")</f>
        <v/>
      </c>
      <c r="AO949" s="125" t="str">
        <f>IF('2. Enter scores'!AN953&lt;&gt;"",'2. Enter scores'!$B953-'2. Enter scores'!AN953,"")</f>
        <v/>
      </c>
      <c r="AP949" s="125" t="str">
        <f>IF('2. Enter scores'!AO953&lt;&gt;"",'2. Enter scores'!$B953-'2. Enter scores'!AO953,"")</f>
        <v/>
      </c>
      <c r="AQ949" s="125" t="str">
        <f>IF('2. Enter scores'!AP953&lt;&gt;"",'2. Enter scores'!$B953-'2. Enter scores'!AP953,"")</f>
        <v/>
      </c>
      <c r="AR949" s="125" t="str">
        <f>IF('2. Enter scores'!AQ953&lt;&gt;"",'2. Enter scores'!$B953-'2. Enter scores'!AQ953,"")</f>
        <v/>
      </c>
      <c r="AS949" s="125" t="str">
        <f>IF('2. Enter scores'!AR953&lt;&gt;"",'2. Enter scores'!$B953-'2. Enter scores'!AR953,"")</f>
        <v/>
      </c>
      <c r="AT949" s="125" t="str">
        <f>IF('2. Enter scores'!AS953&lt;&gt;"",'2. Enter scores'!$B953-'2. Enter scores'!AS953,"")</f>
        <v/>
      </c>
      <c r="AU949" s="125" t="str">
        <f>IF('2. Enter scores'!AT953&lt;&gt;"",'2. Enter scores'!$B953-'2. Enter scores'!AT953,"")</f>
        <v/>
      </c>
      <c r="AV949" s="125" t="str">
        <f>IF('2. Enter scores'!AU953&lt;&gt;"",'2. Enter scores'!$B953-'2. Enter scores'!AU953,"")</f>
        <v/>
      </c>
      <c r="AW949" s="125" t="str">
        <f>IF('2. Enter scores'!AV953&lt;&gt;"",'2. Enter scores'!$B953-'2. Enter scores'!AV953,"")</f>
        <v/>
      </c>
      <c r="AX949" s="125" t="str">
        <f>IF('2. Enter scores'!AW953&lt;&gt;"",'2. Enter scores'!$B953-'2. Enter scores'!AW953,"")</f>
        <v/>
      </c>
      <c r="AY949" s="125" t="str">
        <f>IF('2. Enter scores'!AX953&lt;&gt;"",'2. Enter scores'!$B953-'2. Enter scores'!AX953,"")</f>
        <v/>
      </c>
      <c r="AZ949" s="125" t="str">
        <f>IF('2. Enter scores'!AY953&lt;&gt;"",'2. Enter scores'!$B953-'2. Enter scores'!AY953,"")</f>
        <v/>
      </c>
      <c r="BA949" s="125" t="str">
        <f>IF('2. Enter scores'!AZ953&lt;&gt;"",'2. Enter scores'!$B953-'2. Enter scores'!AZ953,"")</f>
        <v/>
      </c>
      <c r="BB949" s="125" t="str">
        <f>IF('2. Enter scores'!BA953&lt;&gt;"",'2. Enter scores'!$B953-'2. Enter scores'!BA953,"")</f>
        <v/>
      </c>
      <c r="BC949" s="125" t="str">
        <f>IF('2. Enter scores'!BB953&lt;&gt;"",'2. Enter scores'!$B953-'2. Enter scores'!BB953,"")</f>
        <v/>
      </c>
      <c r="BD949" s="125" t="str">
        <f>IF('2. Enter scores'!BC953&lt;&gt;"",'2. Enter scores'!$B953-'2. Enter scores'!BC953,"")</f>
        <v/>
      </c>
      <c r="BE949" s="125" t="str">
        <f>IF('2. Enter scores'!BD953&lt;&gt;"",'2. Enter scores'!$B953-'2. Enter scores'!BD953,"")</f>
        <v/>
      </c>
      <c r="BF949" s="125" t="str">
        <f>IF('2. Enter scores'!BE953&lt;&gt;"",'2. Enter scores'!$B953-'2. Enter scores'!BE953,"")</f>
        <v/>
      </c>
      <c r="BG949" s="125" t="str">
        <f>IF('2. Enter scores'!BF953&lt;&gt;"",'2. Enter scores'!$B953-'2. Enter scores'!BF953,"")</f>
        <v/>
      </c>
      <c r="BH949" s="125" t="str">
        <f>IF('2. Enter scores'!BG953&lt;&gt;"",'2. Enter scores'!$B953-'2. Enter scores'!BG953,"")</f>
        <v/>
      </c>
      <c r="BI949" s="125" t="str">
        <f>IF('2. Enter scores'!BH953&lt;&gt;"",'2. Enter scores'!$B953-'2. Enter scores'!BH953,"")</f>
        <v/>
      </c>
      <c r="BJ949" s="125" t="str">
        <f>IF('2. Enter scores'!BI953&lt;&gt;"",'2. Enter scores'!$B953-'2. Enter scores'!BI953,"")</f>
        <v/>
      </c>
      <c r="BK949" s="125" t="str">
        <f>IF('2. Enter scores'!BJ953&lt;&gt;"",'2. Enter scores'!$B953-'2. Enter scores'!BJ953,"")</f>
        <v/>
      </c>
      <c r="BL949" s="125" t="str">
        <f>IF('2. Enter scores'!BK953&lt;&gt;"",'2. Enter scores'!$B953-'2. Enter scores'!BK953,"")</f>
        <v/>
      </c>
      <c r="BM949" s="125" t="str">
        <f>IF('2. Enter scores'!BL953&lt;&gt;"",'2. Enter scores'!$B953-'2. Enter scores'!BL953,"")</f>
        <v/>
      </c>
      <c r="BN949" s="125" t="str">
        <f>IF('2. Enter scores'!BM953&lt;&gt;"",'2. Enter scores'!$B953-'2. Enter scores'!BM953,"")</f>
        <v/>
      </c>
      <c r="BO949" s="125" t="str">
        <f>IF('2. Enter scores'!BN953&lt;&gt;"",'2. Enter scores'!$B953-'2. Enter scores'!BN953,"")</f>
        <v/>
      </c>
      <c r="BP949" s="108">
        <v>1000</v>
      </c>
    </row>
    <row r="950" spans="2:68" x14ac:dyDescent="0.35">
      <c r="B950" s="125" t="str">
        <f>IF('2. Enter scores'!A954&lt;&gt;"",'2. Enter scores'!A954,"")</f>
        <v/>
      </c>
      <c r="H950" s="125" t="str">
        <f>IF('2. Enter scores'!G954&lt;&gt;"",'2. Enter scores'!$B954-'2. Enter scores'!G954,"")</f>
        <v/>
      </c>
      <c r="I950" s="125" t="str">
        <f>IF('2. Enter scores'!H954&lt;&gt;"",'2. Enter scores'!$B954-'2. Enter scores'!H954,"")</f>
        <v/>
      </c>
      <c r="J950" s="125" t="str">
        <f>IF('2. Enter scores'!I954&lt;&gt;"",'2. Enter scores'!$B954-'2. Enter scores'!I954,"")</f>
        <v/>
      </c>
      <c r="K950" s="125" t="str">
        <f>IF('2. Enter scores'!J954&lt;&gt;"",'2. Enter scores'!$B954-'2. Enter scores'!J954,"")</f>
        <v/>
      </c>
      <c r="L950" s="125" t="str">
        <f>IF('2. Enter scores'!K954&lt;&gt;"",'2. Enter scores'!$B954-'2. Enter scores'!K954,"")</f>
        <v/>
      </c>
      <c r="M950" s="125" t="str">
        <f>IF('2. Enter scores'!L954&lt;&gt;"",'2. Enter scores'!$B954-'2. Enter scores'!L954,"")</f>
        <v/>
      </c>
      <c r="N950" s="125" t="str">
        <f>IF('2. Enter scores'!M954&lt;&gt;"",'2. Enter scores'!$B954-'2. Enter scores'!M954,"")</f>
        <v/>
      </c>
      <c r="O950" s="125" t="str">
        <f>IF('2. Enter scores'!N954&lt;&gt;"",'2. Enter scores'!$B954-'2. Enter scores'!N954,"")</f>
        <v/>
      </c>
      <c r="P950" s="125" t="str">
        <f>IF('2. Enter scores'!O954&lt;&gt;"",'2. Enter scores'!$B954-'2. Enter scores'!O954,"")</f>
        <v/>
      </c>
      <c r="Q950" s="125" t="str">
        <f>IF('2. Enter scores'!P954&lt;&gt;"",'2. Enter scores'!$B954-'2. Enter scores'!P954,"")</f>
        <v/>
      </c>
      <c r="R950" s="125" t="str">
        <f>IF('2. Enter scores'!Q954&lt;&gt;"",'2. Enter scores'!$B954-'2. Enter scores'!Q954,"")</f>
        <v/>
      </c>
      <c r="S950" s="125" t="str">
        <f>IF('2. Enter scores'!R954&lt;&gt;"",'2. Enter scores'!$B954-'2. Enter scores'!R954,"")</f>
        <v/>
      </c>
      <c r="T950" s="125" t="str">
        <f>IF('2. Enter scores'!S954&lt;&gt;"",'2. Enter scores'!$B954-'2. Enter scores'!S954,"")</f>
        <v/>
      </c>
      <c r="U950" s="125" t="str">
        <f>IF('2. Enter scores'!T954&lt;&gt;"",'2. Enter scores'!$B954-'2. Enter scores'!T954,"")</f>
        <v/>
      </c>
      <c r="V950" s="125" t="str">
        <f>IF('2. Enter scores'!U954&lt;&gt;"",'2. Enter scores'!$B954-'2. Enter scores'!U954,"")</f>
        <v/>
      </c>
      <c r="W950" s="125" t="str">
        <f>IF('2. Enter scores'!V954&lt;&gt;"",'2. Enter scores'!$B954-'2. Enter scores'!V954,"")</f>
        <v/>
      </c>
      <c r="X950" s="125" t="str">
        <f>IF('2. Enter scores'!W954&lt;&gt;"",'2. Enter scores'!$B954-'2. Enter scores'!W954,"")</f>
        <v/>
      </c>
      <c r="Y950" s="125" t="str">
        <f>IF('2. Enter scores'!X954&lt;&gt;"",'2. Enter scores'!$B954-'2. Enter scores'!X954,"")</f>
        <v/>
      </c>
      <c r="Z950" s="125" t="str">
        <f>IF('2. Enter scores'!Y954&lt;&gt;"",'2. Enter scores'!$B954-'2. Enter scores'!Y954,"")</f>
        <v/>
      </c>
      <c r="AA950" s="125" t="str">
        <f>IF('2. Enter scores'!Z954&lt;&gt;"",'2. Enter scores'!$B954-'2. Enter scores'!Z954,"")</f>
        <v/>
      </c>
      <c r="AB950" s="125" t="str">
        <f>IF('2. Enter scores'!AA954&lt;&gt;"",'2. Enter scores'!$B954-'2. Enter scores'!AA954,"")</f>
        <v/>
      </c>
      <c r="AC950" s="125" t="str">
        <f>IF('2. Enter scores'!AB954&lt;&gt;"",'2. Enter scores'!$B954-'2. Enter scores'!AB954,"")</f>
        <v/>
      </c>
      <c r="AD950" s="125" t="str">
        <f>IF('2. Enter scores'!AC954&lt;&gt;"",'2. Enter scores'!$B954-'2. Enter scores'!AC954,"")</f>
        <v/>
      </c>
      <c r="AE950" s="125" t="str">
        <f>IF('2. Enter scores'!AD954&lt;&gt;"",'2. Enter scores'!$B954-'2. Enter scores'!AD954,"")</f>
        <v/>
      </c>
      <c r="AF950" s="125" t="str">
        <f>IF('2. Enter scores'!AE954&lt;&gt;"",'2. Enter scores'!$B954-'2. Enter scores'!AE954,"")</f>
        <v/>
      </c>
      <c r="AG950" s="125" t="str">
        <f>IF('2. Enter scores'!AF954&lt;&gt;"",'2. Enter scores'!$B954-'2. Enter scores'!AF954,"")</f>
        <v/>
      </c>
      <c r="AH950" s="125" t="str">
        <f>IF('2. Enter scores'!AG954&lt;&gt;"",'2. Enter scores'!$B954-'2. Enter scores'!AG954,"")</f>
        <v/>
      </c>
      <c r="AI950" s="125" t="str">
        <f>IF('2. Enter scores'!AH954&lt;&gt;"",'2. Enter scores'!$B954-'2. Enter scores'!AH954,"")</f>
        <v/>
      </c>
      <c r="AJ950" s="125" t="str">
        <f>IF('2. Enter scores'!AI954&lt;&gt;"",'2. Enter scores'!$B954-'2. Enter scores'!AI954,"")</f>
        <v/>
      </c>
      <c r="AK950" s="125" t="str">
        <f>IF('2. Enter scores'!AJ954&lt;&gt;"",'2. Enter scores'!$B954-'2. Enter scores'!AJ954,"")</f>
        <v/>
      </c>
      <c r="AL950" s="125" t="str">
        <f>IF('2. Enter scores'!AK954&lt;&gt;"",'2. Enter scores'!$B954-'2. Enter scores'!AK954,"")</f>
        <v/>
      </c>
      <c r="AM950" s="125" t="str">
        <f>IF('2. Enter scores'!AL954&lt;&gt;"",'2. Enter scores'!$B954-'2. Enter scores'!AL954,"")</f>
        <v/>
      </c>
      <c r="AN950" s="125" t="str">
        <f>IF('2. Enter scores'!AM954&lt;&gt;"",'2. Enter scores'!$B954-'2. Enter scores'!AM954,"")</f>
        <v/>
      </c>
      <c r="AO950" s="125" t="str">
        <f>IF('2. Enter scores'!AN954&lt;&gt;"",'2. Enter scores'!$B954-'2. Enter scores'!AN954,"")</f>
        <v/>
      </c>
      <c r="AP950" s="125" t="str">
        <f>IF('2. Enter scores'!AO954&lt;&gt;"",'2. Enter scores'!$B954-'2. Enter scores'!AO954,"")</f>
        <v/>
      </c>
      <c r="AQ950" s="125" t="str">
        <f>IF('2. Enter scores'!AP954&lt;&gt;"",'2. Enter scores'!$B954-'2. Enter scores'!AP954,"")</f>
        <v/>
      </c>
      <c r="AR950" s="125" t="str">
        <f>IF('2. Enter scores'!AQ954&lt;&gt;"",'2. Enter scores'!$B954-'2. Enter scores'!AQ954,"")</f>
        <v/>
      </c>
      <c r="AS950" s="125" t="str">
        <f>IF('2. Enter scores'!AR954&lt;&gt;"",'2. Enter scores'!$B954-'2. Enter scores'!AR954,"")</f>
        <v/>
      </c>
      <c r="AT950" s="125" t="str">
        <f>IF('2. Enter scores'!AS954&lt;&gt;"",'2. Enter scores'!$B954-'2. Enter scores'!AS954,"")</f>
        <v/>
      </c>
      <c r="AU950" s="125" t="str">
        <f>IF('2. Enter scores'!AT954&lt;&gt;"",'2. Enter scores'!$B954-'2. Enter scores'!AT954,"")</f>
        <v/>
      </c>
      <c r="AV950" s="125" t="str">
        <f>IF('2. Enter scores'!AU954&lt;&gt;"",'2. Enter scores'!$B954-'2. Enter scores'!AU954,"")</f>
        <v/>
      </c>
      <c r="AW950" s="125" t="str">
        <f>IF('2. Enter scores'!AV954&lt;&gt;"",'2. Enter scores'!$B954-'2. Enter scores'!AV954,"")</f>
        <v/>
      </c>
      <c r="AX950" s="125" t="str">
        <f>IF('2. Enter scores'!AW954&lt;&gt;"",'2. Enter scores'!$B954-'2. Enter scores'!AW954,"")</f>
        <v/>
      </c>
      <c r="AY950" s="125" t="str">
        <f>IF('2. Enter scores'!AX954&lt;&gt;"",'2. Enter scores'!$B954-'2. Enter scores'!AX954,"")</f>
        <v/>
      </c>
      <c r="AZ950" s="125" t="str">
        <f>IF('2. Enter scores'!AY954&lt;&gt;"",'2. Enter scores'!$B954-'2. Enter scores'!AY954,"")</f>
        <v/>
      </c>
      <c r="BA950" s="125" t="str">
        <f>IF('2. Enter scores'!AZ954&lt;&gt;"",'2. Enter scores'!$B954-'2. Enter scores'!AZ954,"")</f>
        <v/>
      </c>
      <c r="BB950" s="125" t="str">
        <f>IF('2. Enter scores'!BA954&lt;&gt;"",'2. Enter scores'!$B954-'2. Enter scores'!BA954,"")</f>
        <v/>
      </c>
      <c r="BC950" s="125" t="str">
        <f>IF('2. Enter scores'!BB954&lt;&gt;"",'2. Enter scores'!$B954-'2. Enter scores'!BB954,"")</f>
        <v/>
      </c>
      <c r="BD950" s="125" t="str">
        <f>IF('2. Enter scores'!BC954&lt;&gt;"",'2. Enter scores'!$B954-'2. Enter scores'!BC954,"")</f>
        <v/>
      </c>
      <c r="BE950" s="125" t="str">
        <f>IF('2. Enter scores'!BD954&lt;&gt;"",'2. Enter scores'!$B954-'2. Enter scores'!BD954,"")</f>
        <v/>
      </c>
      <c r="BF950" s="125" t="str">
        <f>IF('2. Enter scores'!BE954&lt;&gt;"",'2. Enter scores'!$B954-'2. Enter scores'!BE954,"")</f>
        <v/>
      </c>
      <c r="BG950" s="125" t="str">
        <f>IF('2. Enter scores'!BF954&lt;&gt;"",'2. Enter scores'!$B954-'2. Enter scores'!BF954,"")</f>
        <v/>
      </c>
      <c r="BH950" s="125" t="str">
        <f>IF('2. Enter scores'!BG954&lt;&gt;"",'2. Enter scores'!$B954-'2. Enter scores'!BG954,"")</f>
        <v/>
      </c>
      <c r="BI950" s="125" t="str">
        <f>IF('2. Enter scores'!BH954&lt;&gt;"",'2. Enter scores'!$B954-'2. Enter scores'!BH954,"")</f>
        <v/>
      </c>
      <c r="BJ950" s="125" t="str">
        <f>IF('2. Enter scores'!BI954&lt;&gt;"",'2. Enter scores'!$B954-'2. Enter scores'!BI954,"")</f>
        <v/>
      </c>
      <c r="BK950" s="125" t="str">
        <f>IF('2. Enter scores'!BJ954&lt;&gt;"",'2. Enter scores'!$B954-'2. Enter scores'!BJ954,"")</f>
        <v/>
      </c>
      <c r="BL950" s="125" t="str">
        <f>IF('2. Enter scores'!BK954&lt;&gt;"",'2. Enter scores'!$B954-'2. Enter scores'!BK954,"")</f>
        <v/>
      </c>
      <c r="BM950" s="125" t="str">
        <f>IF('2. Enter scores'!BL954&lt;&gt;"",'2. Enter scores'!$B954-'2. Enter scores'!BL954,"")</f>
        <v/>
      </c>
      <c r="BN950" s="125" t="str">
        <f>IF('2. Enter scores'!BM954&lt;&gt;"",'2. Enter scores'!$B954-'2. Enter scores'!BM954,"")</f>
        <v/>
      </c>
      <c r="BO950" s="125" t="str">
        <f>IF('2. Enter scores'!BN954&lt;&gt;"",'2. Enter scores'!$B954-'2. Enter scores'!BN954,"")</f>
        <v/>
      </c>
      <c r="BP950" s="108">
        <v>1000</v>
      </c>
    </row>
    <row r="951" spans="2:68" x14ac:dyDescent="0.35">
      <c r="B951" s="125" t="str">
        <f>IF('2. Enter scores'!A955&lt;&gt;"",'2. Enter scores'!A955,"")</f>
        <v/>
      </c>
      <c r="H951" s="125" t="str">
        <f>IF('2. Enter scores'!G955&lt;&gt;"",'2. Enter scores'!$B955-'2. Enter scores'!G955,"")</f>
        <v/>
      </c>
      <c r="I951" s="125" t="str">
        <f>IF('2. Enter scores'!H955&lt;&gt;"",'2. Enter scores'!$B955-'2. Enter scores'!H955,"")</f>
        <v/>
      </c>
      <c r="J951" s="125" t="str">
        <f>IF('2. Enter scores'!I955&lt;&gt;"",'2. Enter scores'!$B955-'2. Enter scores'!I955,"")</f>
        <v/>
      </c>
      <c r="K951" s="125" t="str">
        <f>IF('2. Enter scores'!J955&lt;&gt;"",'2. Enter scores'!$B955-'2. Enter scores'!J955,"")</f>
        <v/>
      </c>
      <c r="L951" s="125" t="str">
        <f>IF('2. Enter scores'!K955&lt;&gt;"",'2. Enter scores'!$B955-'2. Enter scores'!K955,"")</f>
        <v/>
      </c>
      <c r="M951" s="125" t="str">
        <f>IF('2. Enter scores'!L955&lt;&gt;"",'2. Enter scores'!$B955-'2. Enter scores'!L955,"")</f>
        <v/>
      </c>
      <c r="N951" s="125" t="str">
        <f>IF('2. Enter scores'!M955&lt;&gt;"",'2. Enter scores'!$B955-'2. Enter scores'!M955,"")</f>
        <v/>
      </c>
      <c r="O951" s="125" t="str">
        <f>IF('2. Enter scores'!N955&lt;&gt;"",'2. Enter scores'!$B955-'2. Enter scores'!N955,"")</f>
        <v/>
      </c>
      <c r="P951" s="125" t="str">
        <f>IF('2. Enter scores'!O955&lt;&gt;"",'2. Enter scores'!$B955-'2. Enter scores'!O955,"")</f>
        <v/>
      </c>
      <c r="Q951" s="125" t="str">
        <f>IF('2. Enter scores'!P955&lt;&gt;"",'2. Enter scores'!$B955-'2. Enter scores'!P955,"")</f>
        <v/>
      </c>
      <c r="R951" s="125" t="str">
        <f>IF('2. Enter scores'!Q955&lt;&gt;"",'2. Enter scores'!$B955-'2. Enter scores'!Q955,"")</f>
        <v/>
      </c>
      <c r="S951" s="125" t="str">
        <f>IF('2. Enter scores'!R955&lt;&gt;"",'2. Enter scores'!$B955-'2. Enter scores'!R955,"")</f>
        <v/>
      </c>
      <c r="T951" s="125" t="str">
        <f>IF('2. Enter scores'!S955&lt;&gt;"",'2. Enter scores'!$B955-'2. Enter scores'!S955,"")</f>
        <v/>
      </c>
      <c r="U951" s="125" t="str">
        <f>IF('2. Enter scores'!T955&lt;&gt;"",'2. Enter scores'!$B955-'2. Enter scores'!T955,"")</f>
        <v/>
      </c>
      <c r="V951" s="125" t="str">
        <f>IF('2. Enter scores'!U955&lt;&gt;"",'2. Enter scores'!$B955-'2. Enter scores'!U955,"")</f>
        <v/>
      </c>
      <c r="W951" s="125" t="str">
        <f>IF('2. Enter scores'!V955&lt;&gt;"",'2. Enter scores'!$B955-'2. Enter scores'!V955,"")</f>
        <v/>
      </c>
      <c r="X951" s="125" t="str">
        <f>IF('2. Enter scores'!W955&lt;&gt;"",'2. Enter scores'!$B955-'2. Enter scores'!W955,"")</f>
        <v/>
      </c>
      <c r="Y951" s="125" t="str">
        <f>IF('2. Enter scores'!X955&lt;&gt;"",'2. Enter scores'!$B955-'2. Enter scores'!X955,"")</f>
        <v/>
      </c>
      <c r="Z951" s="125" t="str">
        <f>IF('2. Enter scores'!Y955&lt;&gt;"",'2. Enter scores'!$B955-'2. Enter scores'!Y955,"")</f>
        <v/>
      </c>
      <c r="AA951" s="125" t="str">
        <f>IF('2. Enter scores'!Z955&lt;&gt;"",'2. Enter scores'!$B955-'2. Enter scores'!Z955,"")</f>
        <v/>
      </c>
      <c r="AB951" s="125" t="str">
        <f>IF('2. Enter scores'!AA955&lt;&gt;"",'2. Enter scores'!$B955-'2. Enter scores'!AA955,"")</f>
        <v/>
      </c>
      <c r="AC951" s="125" t="str">
        <f>IF('2. Enter scores'!AB955&lt;&gt;"",'2. Enter scores'!$B955-'2. Enter scores'!AB955,"")</f>
        <v/>
      </c>
      <c r="AD951" s="125" t="str">
        <f>IF('2. Enter scores'!AC955&lt;&gt;"",'2. Enter scores'!$B955-'2. Enter scores'!AC955,"")</f>
        <v/>
      </c>
      <c r="AE951" s="125" t="str">
        <f>IF('2. Enter scores'!AD955&lt;&gt;"",'2. Enter scores'!$B955-'2. Enter scores'!AD955,"")</f>
        <v/>
      </c>
      <c r="AF951" s="125" t="str">
        <f>IF('2. Enter scores'!AE955&lt;&gt;"",'2. Enter scores'!$B955-'2. Enter scores'!AE955,"")</f>
        <v/>
      </c>
      <c r="AG951" s="125" t="str">
        <f>IF('2. Enter scores'!AF955&lt;&gt;"",'2. Enter scores'!$B955-'2. Enter scores'!AF955,"")</f>
        <v/>
      </c>
      <c r="AH951" s="125" t="str">
        <f>IF('2. Enter scores'!AG955&lt;&gt;"",'2. Enter scores'!$B955-'2. Enter scores'!AG955,"")</f>
        <v/>
      </c>
      <c r="AI951" s="125" t="str">
        <f>IF('2. Enter scores'!AH955&lt;&gt;"",'2. Enter scores'!$B955-'2. Enter scores'!AH955,"")</f>
        <v/>
      </c>
      <c r="AJ951" s="125" t="str">
        <f>IF('2. Enter scores'!AI955&lt;&gt;"",'2. Enter scores'!$B955-'2. Enter scores'!AI955,"")</f>
        <v/>
      </c>
      <c r="AK951" s="125" t="str">
        <f>IF('2. Enter scores'!AJ955&lt;&gt;"",'2. Enter scores'!$B955-'2. Enter scores'!AJ955,"")</f>
        <v/>
      </c>
      <c r="AL951" s="125" t="str">
        <f>IF('2. Enter scores'!AK955&lt;&gt;"",'2. Enter scores'!$B955-'2. Enter scores'!AK955,"")</f>
        <v/>
      </c>
      <c r="AM951" s="125" t="str">
        <f>IF('2. Enter scores'!AL955&lt;&gt;"",'2. Enter scores'!$B955-'2. Enter scores'!AL955,"")</f>
        <v/>
      </c>
      <c r="AN951" s="125" t="str">
        <f>IF('2. Enter scores'!AM955&lt;&gt;"",'2. Enter scores'!$B955-'2. Enter scores'!AM955,"")</f>
        <v/>
      </c>
      <c r="AO951" s="125" t="str">
        <f>IF('2. Enter scores'!AN955&lt;&gt;"",'2. Enter scores'!$B955-'2. Enter scores'!AN955,"")</f>
        <v/>
      </c>
      <c r="AP951" s="125" t="str">
        <f>IF('2. Enter scores'!AO955&lt;&gt;"",'2. Enter scores'!$B955-'2. Enter scores'!AO955,"")</f>
        <v/>
      </c>
      <c r="AQ951" s="125" t="str">
        <f>IF('2. Enter scores'!AP955&lt;&gt;"",'2. Enter scores'!$B955-'2. Enter scores'!AP955,"")</f>
        <v/>
      </c>
      <c r="AR951" s="125" t="str">
        <f>IF('2. Enter scores'!AQ955&lt;&gt;"",'2. Enter scores'!$B955-'2. Enter scores'!AQ955,"")</f>
        <v/>
      </c>
      <c r="AS951" s="125" t="str">
        <f>IF('2. Enter scores'!AR955&lt;&gt;"",'2. Enter scores'!$B955-'2. Enter scores'!AR955,"")</f>
        <v/>
      </c>
      <c r="AT951" s="125" t="str">
        <f>IF('2. Enter scores'!AS955&lt;&gt;"",'2. Enter scores'!$B955-'2. Enter scores'!AS955,"")</f>
        <v/>
      </c>
      <c r="AU951" s="125" t="str">
        <f>IF('2. Enter scores'!AT955&lt;&gt;"",'2. Enter scores'!$B955-'2. Enter scores'!AT955,"")</f>
        <v/>
      </c>
      <c r="AV951" s="125" t="str">
        <f>IF('2. Enter scores'!AU955&lt;&gt;"",'2. Enter scores'!$B955-'2. Enter scores'!AU955,"")</f>
        <v/>
      </c>
      <c r="AW951" s="125" t="str">
        <f>IF('2. Enter scores'!AV955&lt;&gt;"",'2. Enter scores'!$B955-'2. Enter scores'!AV955,"")</f>
        <v/>
      </c>
      <c r="AX951" s="125" t="str">
        <f>IF('2. Enter scores'!AW955&lt;&gt;"",'2. Enter scores'!$B955-'2. Enter scores'!AW955,"")</f>
        <v/>
      </c>
      <c r="AY951" s="125" t="str">
        <f>IF('2. Enter scores'!AX955&lt;&gt;"",'2. Enter scores'!$B955-'2. Enter scores'!AX955,"")</f>
        <v/>
      </c>
      <c r="AZ951" s="125" t="str">
        <f>IF('2. Enter scores'!AY955&lt;&gt;"",'2. Enter scores'!$B955-'2. Enter scores'!AY955,"")</f>
        <v/>
      </c>
      <c r="BA951" s="125" t="str">
        <f>IF('2. Enter scores'!AZ955&lt;&gt;"",'2. Enter scores'!$B955-'2. Enter scores'!AZ955,"")</f>
        <v/>
      </c>
      <c r="BB951" s="125" t="str">
        <f>IF('2. Enter scores'!BA955&lt;&gt;"",'2. Enter scores'!$B955-'2. Enter scores'!BA955,"")</f>
        <v/>
      </c>
      <c r="BC951" s="125" t="str">
        <f>IF('2. Enter scores'!BB955&lt;&gt;"",'2. Enter scores'!$B955-'2. Enter scores'!BB955,"")</f>
        <v/>
      </c>
      <c r="BD951" s="125" t="str">
        <f>IF('2. Enter scores'!BC955&lt;&gt;"",'2. Enter scores'!$B955-'2. Enter scores'!BC955,"")</f>
        <v/>
      </c>
      <c r="BE951" s="125" t="str">
        <f>IF('2. Enter scores'!BD955&lt;&gt;"",'2. Enter scores'!$B955-'2. Enter scores'!BD955,"")</f>
        <v/>
      </c>
      <c r="BF951" s="125" t="str">
        <f>IF('2. Enter scores'!BE955&lt;&gt;"",'2. Enter scores'!$B955-'2. Enter scores'!BE955,"")</f>
        <v/>
      </c>
      <c r="BG951" s="125" t="str">
        <f>IF('2. Enter scores'!BF955&lt;&gt;"",'2. Enter scores'!$B955-'2. Enter scores'!BF955,"")</f>
        <v/>
      </c>
      <c r="BH951" s="125" t="str">
        <f>IF('2. Enter scores'!BG955&lt;&gt;"",'2. Enter scores'!$B955-'2. Enter scores'!BG955,"")</f>
        <v/>
      </c>
      <c r="BI951" s="125" t="str">
        <f>IF('2. Enter scores'!BH955&lt;&gt;"",'2. Enter scores'!$B955-'2. Enter scores'!BH955,"")</f>
        <v/>
      </c>
      <c r="BJ951" s="125" t="str">
        <f>IF('2. Enter scores'!BI955&lt;&gt;"",'2. Enter scores'!$B955-'2. Enter scores'!BI955,"")</f>
        <v/>
      </c>
      <c r="BK951" s="125" t="str">
        <f>IF('2. Enter scores'!BJ955&lt;&gt;"",'2. Enter scores'!$B955-'2. Enter scores'!BJ955,"")</f>
        <v/>
      </c>
      <c r="BL951" s="125" t="str">
        <f>IF('2. Enter scores'!BK955&lt;&gt;"",'2. Enter scores'!$B955-'2. Enter scores'!BK955,"")</f>
        <v/>
      </c>
      <c r="BM951" s="125" t="str">
        <f>IF('2. Enter scores'!BL955&lt;&gt;"",'2. Enter scores'!$B955-'2. Enter scores'!BL955,"")</f>
        <v/>
      </c>
      <c r="BN951" s="125" t="str">
        <f>IF('2. Enter scores'!BM955&lt;&gt;"",'2. Enter scores'!$B955-'2. Enter scores'!BM955,"")</f>
        <v/>
      </c>
      <c r="BO951" s="125" t="str">
        <f>IF('2. Enter scores'!BN955&lt;&gt;"",'2. Enter scores'!$B955-'2. Enter scores'!BN955,"")</f>
        <v/>
      </c>
      <c r="BP951" s="108">
        <v>1000</v>
      </c>
    </row>
    <row r="952" spans="2:68" x14ac:dyDescent="0.35">
      <c r="B952" s="125" t="str">
        <f>IF('2. Enter scores'!A956&lt;&gt;"",'2. Enter scores'!A956,"")</f>
        <v/>
      </c>
      <c r="H952" s="125" t="str">
        <f>IF('2. Enter scores'!G956&lt;&gt;"",'2. Enter scores'!$B956-'2. Enter scores'!G956,"")</f>
        <v/>
      </c>
      <c r="I952" s="125" t="str">
        <f>IF('2. Enter scores'!H956&lt;&gt;"",'2. Enter scores'!$B956-'2. Enter scores'!H956,"")</f>
        <v/>
      </c>
      <c r="J952" s="125" t="str">
        <f>IF('2. Enter scores'!I956&lt;&gt;"",'2. Enter scores'!$B956-'2. Enter scores'!I956,"")</f>
        <v/>
      </c>
      <c r="K952" s="125" t="str">
        <f>IF('2. Enter scores'!J956&lt;&gt;"",'2. Enter scores'!$B956-'2. Enter scores'!J956,"")</f>
        <v/>
      </c>
      <c r="L952" s="125" t="str">
        <f>IF('2. Enter scores'!K956&lt;&gt;"",'2. Enter scores'!$B956-'2. Enter scores'!K956,"")</f>
        <v/>
      </c>
      <c r="M952" s="125" t="str">
        <f>IF('2. Enter scores'!L956&lt;&gt;"",'2. Enter scores'!$B956-'2. Enter scores'!L956,"")</f>
        <v/>
      </c>
      <c r="N952" s="125" t="str">
        <f>IF('2. Enter scores'!M956&lt;&gt;"",'2. Enter scores'!$B956-'2. Enter scores'!M956,"")</f>
        <v/>
      </c>
      <c r="O952" s="125" t="str">
        <f>IF('2. Enter scores'!N956&lt;&gt;"",'2. Enter scores'!$B956-'2. Enter scores'!N956,"")</f>
        <v/>
      </c>
      <c r="P952" s="125" t="str">
        <f>IF('2. Enter scores'!O956&lt;&gt;"",'2. Enter scores'!$B956-'2. Enter scores'!O956,"")</f>
        <v/>
      </c>
      <c r="Q952" s="125" t="str">
        <f>IF('2. Enter scores'!P956&lt;&gt;"",'2. Enter scores'!$B956-'2. Enter scores'!P956,"")</f>
        <v/>
      </c>
      <c r="R952" s="125" t="str">
        <f>IF('2. Enter scores'!Q956&lt;&gt;"",'2. Enter scores'!$B956-'2. Enter scores'!Q956,"")</f>
        <v/>
      </c>
      <c r="S952" s="125" t="str">
        <f>IF('2. Enter scores'!R956&lt;&gt;"",'2. Enter scores'!$B956-'2. Enter scores'!R956,"")</f>
        <v/>
      </c>
      <c r="T952" s="125" t="str">
        <f>IF('2. Enter scores'!S956&lt;&gt;"",'2. Enter scores'!$B956-'2. Enter scores'!S956,"")</f>
        <v/>
      </c>
      <c r="U952" s="125" t="str">
        <f>IF('2. Enter scores'!T956&lt;&gt;"",'2. Enter scores'!$B956-'2. Enter scores'!T956,"")</f>
        <v/>
      </c>
      <c r="V952" s="125" t="str">
        <f>IF('2. Enter scores'!U956&lt;&gt;"",'2. Enter scores'!$B956-'2. Enter scores'!U956,"")</f>
        <v/>
      </c>
      <c r="W952" s="125" t="str">
        <f>IF('2. Enter scores'!V956&lt;&gt;"",'2. Enter scores'!$B956-'2. Enter scores'!V956,"")</f>
        <v/>
      </c>
      <c r="X952" s="125" t="str">
        <f>IF('2. Enter scores'!W956&lt;&gt;"",'2. Enter scores'!$B956-'2. Enter scores'!W956,"")</f>
        <v/>
      </c>
      <c r="Y952" s="125" t="str">
        <f>IF('2. Enter scores'!X956&lt;&gt;"",'2. Enter scores'!$B956-'2. Enter scores'!X956,"")</f>
        <v/>
      </c>
      <c r="Z952" s="125" t="str">
        <f>IF('2. Enter scores'!Y956&lt;&gt;"",'2. Enter scores'!$B956-'2. Enter scores'!Y956,"")</f>
        <v/>
      </c>
      <c r="AA952" s="125" t="str">
        <f>IF('2. Enter scores'!Z956&lt;&gt;"",'2. Enter scores'!$B956-'2. Enter scores'!Z956,"")</f>
        <v/>
      </c>
      <c r="AB952" s="125" t="str">
        <f>IF('2. Enter scores'!AA956&lt;&gt;"",'2. Enter scores'!$B956-'2. Enter scores'!AA956,"")</f>
        <v/>
      </c>
      <c r="AC952" s="125" t="str">
        <f>IF('2. Enter scores'!AB956&lt;&gt;"",'2. Enter scores'!$B956-'2. Enter scores'!AB956,"")</f>
        <v/>
      </c>
      <c r="AD952" s="125" t="str">
        <f>IF('2. Enter scores'!AC956&lt;&gt;"",'2. Enter scores'!$B956-'2. Enter scores'!AC956,"")</f>
        <v/>
      </c>
      <c r="AE952" s="125" t="str">
        <f>IF('2. Enter scores'!AD956&lt;&gt;"",'2. Enter scores'!$B956-'2. Enter scores'!AD956,"")</f>
        <v/>
      </c>
      <c r="AF952" s="125" t="str">
        <f>IF('2. Enter scores'!AE956&lt;&gt;"",'2. Enter scores'!$B956-'2. Enter scores'!AE956,"")</f>
        <v/>
      </c>
      <c r="AG952" s="125" t="str">
        <f>IF('2. Enter scores'!AF956&lt;&gt;"",'2. Enter scores'!$B956-'2. Enter scores'!AF956,"")</f>
        <v/>
      </c>
      <c r="AH952" s="125" t="str">
        <f>IF('2. Enter scores'!AG956&lt;&gt;"",'2. Enter scores'!$B956-'2. Enter scores'!AG956,"")</f>
        <v/>
      </c>
      <c r="AI952" s="125" t="str">
        <f>IF('2. Enter scores'!AH956&lt;&gt;"",'2. Enter scores'!$B956-'2. Enter scores'!AH956,"")</f>
        <v/>
      </c>
      <c r="AJ952" s="125" t="str">
        <f>IF('2. Enter scores'!AI956&lt;&gt;"",'2. Enter scores'!$B956-'2. Enter scores'!AI956,"")</f>
        <v/>
      </c>
      <c r="AK952" s="125" t="str">
        <f>IF('2. Enter scores'!AJ956&lt;&gt;"",'2. Enter scores'!$B956-'2. Enter scores'!AJ956,"")</f>
        <v/>
      </c>
      <c r="AL952" s="125" t="str">
        <f>IF('2. Enter scores'!AK956&lt;&gt;"",'2. Enter scores'!$B956-'2. Enter scores'!AK956,"")</f>
        <v/>
      </c>
      <c r="AM952" s="125" t="str">
        <f>IF('2. Enter scores'!AL956&lt;&gt;"",'2. Enter scores'!$B956-'2. Enter scores'!AL956,"")</f>
        <v/>
      </c>
      <c r="AN952" s="125" t="str">
        <f>IF('2. Enter scores'!AM956&lt;&gt;"",'2. Enter scores'!$B956-'2. Enter scores'!AM956,"")</f>
        <v/>
      </c>
      <c r="AO952" s="125" t="str">
        <f>IF('2. Enter scores'!AN956&lt;&gt;"",'2. Enter scores'!$B956-'2. Enter scores'!AN956,"")</f>
        <v/>
      </c>
      <c r="AP952" s="125" t="str">
        <f>IF('2. Enter scores'!AO956&lt;&gt;"",'2. Enter scores'!$B956-'2. Enter scores'!AO956,"")</f>
        <v/>
      </c>
      <c r="AQ952" s="125" t="str">
        <f>IF('2. Enter scores'!AP956&lt;&gt;"",'2. Enter scores'!$B956-'2. Enter scores'!AP956,"")</f>
        <v/>
      </c>
      <c r="AR952" s="125" t="str">
        <f>IF('2. Enter scores'!AQ956&lt;&gt;"",'2. Enter scores'!$B956-'2. Enter scores'!AQ956,"")</f>
        <v/>
      </c>
      <c r="AS952" s="125" t="str">
        <f>IF('2. Enter scores'!AR956&lt;&gt;"",'2. Enter scores'!$B956-'2. Enter scores'!AR956,"")</f>
        <v/>
      </c>
      <c r="AT952" s="125" t="str">
        <f>IF('2. Enter scores'!AS956&lt;&gt;"",'2. Enter scores'!$B956-'2. Enter scores'!AS956,"")</f>
        <v/>
      </c>
      <c r="AU952" s="125" t="str">
        <f>IF('2. Enter scores'!AT956&lt;&gt;"",'2. Enter scores'!$B956-'2. Enter scores'!AT956,"")</f>
        <v/>
      </c>
      <c r="AV952" s="125" t="str">
        <f>IF('2. Enter scores'!AU956&lt;&gt;"",'2. Enter scores'!$B956-'2. Enter scores'!AU956,"")</f>
        <v/>
      </c>
      <c r="AW952" s="125" t="str">
        <f>IF('2. Enter scores'!AV956&lt;&gt;"",'2. Enter scores'!$B956-'2. Enter scores'!AV956,"")</f>
        <v/>
      </c>
      <c r="AX952" s="125" t="str">
        <f>IF('2. Enter scores'!AW956&lt;&gt;"",'2. Enter scores'!$B956-'2. Enter scores'!AW956,"")</f>
        <v/>
      </c>
      <c r="AY952" s="125" t="str">
        <f>IF('2. Enter scores'!AX956&lt;&gt;"",'2. Enter scores'!$B956-'2. Enter scores'!AX956,"")</f>
        <v/>
      </c>
      <c r="AZ952" s="125" t="str">
        <f>IF('2. Enter scores'!AY956&lt;&gt;"",'2. Enter scores'!$B956-'2. Enter scores'!AY956,"")</f>
        <v/>
      </c>
      <c r="BA952" s="125" t="str">
        <f>IF('2. Enter scores'!AZ956&lt;&gt;"",'2. Enter scores'!$B956-'2. Enter scores'!AZ956,"")</f>
        <v/>
      </c>
      <c r="BB952" s="125" t="str">
        <f>IF('2. Enter scores'!BA956&lt;&gt;"",'2. Enter scores'!$B956-'2. Enter scores'!BA956,"")</f>
        <v/>
      </c>
      <c r="BC952" s="125" t="str">
        <f>IF('2. Enter scores'!BB956&lt;&gt;"",'2. Enter scores'!$B956-'2. Enter scores'!BB956,"")</f>
        <v/>
      </c>
      <c r="BD952" s="125" t="str">
        <f>IF('2. Enter scores'!BC956&lt;&gt;"",'2. Enter scores'!$B956-'2. Enter scores'!BC956,"")</f>
        <v/>
      </c>
      <c r="BE952" s="125" t="str">
        <f>IF('2. Enter scores'!BD956&lt;&gt;"",'2. Enter scores'!$B956-'2. Enter scores'!BD956,"")</f>
        <v/>
      </c>
      <c r="BF952" s="125" t="str">
        <f>IF('2. Enter scores'!BE956&lt;&gt;"",'2. Enter scores'!$B956-'2. Enter scores'!BE956,"")</f>
        <v/>
      </c>
      <c r="BG952" s="125" t="str">
        <f>IF('2. Enter scores'!BF956&lt;&gt;"",'2. Enter scores'!$B956-'2. Enter scores'!BF956,"")</f>
        <v/>
      </c>
      <c r="BH952" s="125" t="str">
        <f>IF('2. Enter scores'!BG956&lt;&gt;"",'2. Enter scores'!$B956-'2. Enter scores'!BG956,"")</f>
        <v/>
      </c>
      <c r="BI952" s="125" t="str">
        <f>IF('2. Enter scores'!BH956&lt;&gt;"",'2. Enter scores'!$B956-'2. Enter scores'!BH956,"")</f>
        <v/>
      </c>
      <c r="BJ952" s="125" t="str">
        <f>IF('2. Enter scores'!BI956&lt;&gt;"",'2. Enter scores'!$B956-'2. Enter scores'!BI956,"")</f>
        <v/>
      </c>
      <c r="BK952" s="125" t="str">
        <f>IF('2. Enter scores'!BJ956&lt;&gt;"",'2. Enter scores'!$B956-'2. Enter scores'!BJ956,"")</f>
        <v/>
      </c>
      <c r="BL952" s="125" t="str">
        <f>IF('2. Enter scores'!BK956&lt;&gt;"",'2. Enter scores'!$B956-'2. Enter scores'!BK956,"")</f>
        <v/>
      </c>
      <c r="BM952" s="125" t="str">
        <f>IF('2. Enter scores'!BL956&lt;&gt;"",'2. Enter scores'!$B956-'2. Enter scores'!BL956,"")</f>
        <v/>
      </c>
      <c r="BN952" s="125" t="str">
        <f>IF('2. Enter scores'!BM956&lt;&gt;"",'2. Enter scores'!$B956-'2. Enter scores'!BM956,"")</f>
        <v/>
      </c>
      <c r="BO952" s="125" t="str">
        <f>IF('2. Enter scores'!BN956&lt;&gt;"",'2. Enter scores'!$B956-'2. Enter scores'!BN956,"")</f>
        <v/>
      </c>
      <c r="BP952" s="108">
        <v>1000</v>
      </c>
    </row>
    <row r="953" spans="2:68" x14ac:dyDescent="0.35">
      <c r="B953" s="125" t="str">
        <f>IF('2. Enter scores'!A957&lt;&gt;"",'2. Enter scores'!A957,"")</f>
        <v/>
      </c>
      <c r="H953" s="125" t="str">
        <f>IF('2. Enter scores'!G957&lt;&gt;"",'2. Enter scores'!$B957-'2. Enter scores'!G957,"")</f>
        <v/>
      </c>
      <c r="I953" s="125" t="str">
        <f>IF('2. Enter scores'!H957&lt;&gt;"",'2. Enter scores'!$B957-'2. Enter scores'!H957,"")</f>
        <v/>
      </c>
      <c r="J953" s="125" t="str">
        <f>IF('2. Enter scores'!I957&lt;&gt;"",'2. Enter scores'!$B957-'2. Enter scores'!I957,"")</f>
        <v/>
      </c>
      <c r="K953" s="125" t="str">
        <f>IF('2. Enter scores'!J957&lt;&gt;"",'2. Enter scores'!$B957-'2. Enter scores'!J957,"")</f>
        <v/>
      </c>
      <c r="L953" s="125" t="str">
        <f>IF('2. Enter scores'!K957&lt;&gt;"",'2. Enter scores'!$B957-'2. Enter scores'!K957,"")</f>
        <v/>
      </c>
      <c r="M953" s="125" t="str">
        <f>IF('2. Enter scores'!L957&lt;&gt;"",'2. Enter scores'!$B957-'2. Enter scores'!L957,"")</f>
        <v/>
      </c>
      <c r="N953" s="125" t="str">
        <f>IF('2. Enter scores'!M957&lt;&gt;"",'2. Enter scores'!$B957-'2. Enter scores'!M957,"")</f>
        <v/>
      </c>
      <c r="O953" s="125" t="str">
        <f>IF('2. Enter scores'!N957&lt;&gt;"",'2. Enter scores'!$B957-'2. Enter scores'!N957,"")</f>
        <v/>
      </c>
      <c r="P953" s="125" t="str">
        <f>IF('2. Enter scores'!O957&lt;&gt;"",'2. Enter scores'!$B957-'2. Enter scores'!O957,"")</f>
        <v/>
      </c>
      <c r="Q953" s="125" t="str">
        <f>IF('2. Enter scores'!P957&lt;&gt;"",'2. Enter scores'!$B957-'2. Enter scores'!P957,"")</f>
        <v/>
      </c>
      <c r="R953" s="125" t="str">
        <f>IF('2. Enter scores'!Q957&lt;&gt;"",'2. Enter scores'!$B957-'2. Enter scores'!Q957,"")</f>
        <v/>
      </c>
      <c r="S953" s="125" t="str">
        <f>IF('2. Enter scores'!R957&lt;&gt;"",'2. Enter scores'!$B957-'2. Enter scores'!R957,"")</f>
        <v/>
      </c>
      <c r="T953" s="125" t="str">
        <f>IF('2. Enter scores'!S957&lt;&gt;"",'2. Enter scores'!$B957-'2. Enter scores'!S957,"")</f>
        <v/>
      </c>
      <c r="U953" s="125" t="str">
        <f>IF('2. Enter scores'!T957&lt;&gt;"",'2. Enter scores'!$B957-'2. Enter scores'!T957,"")</f>
        <v/>
      </c>
      <c r="V953" s="125" t="str">
        <f>IF('2. Enter scores'!U957&lt;&gt;"",'2. Enter scores'!$B957-'2. Enter scores'!U957,"")</f>
        <v/>
      </c>
      <c r="W953" s="125" t="str">
        <f>IF('2. Enter scores'!V957&lt;&gt;"",'2. Enter scores'!$B957-'2. Enter scores'!V957,"")</f>
        <v/>
      </c>
      <c r="X953" s="125" t="str">
        <f>IF('2. Enter scores'!W957&lt;&gt;"",'2. Enter scores'!$B957-'2. Enter scores'!W957,"")</f>
        <v/>
      </c>
      <c r="Y953" s="125" t="str">
        <f>IF('2. Enter scores'!X957&lt;&gt;"",'2. Enter scores'!$B957-'2. Enter scores'!X957,"")</f>
        <v/>
      </c>
      <c r="Z953" s="125" t="str">
        <f>IF('2. Enter scores'!Y957&lt;&gt;"",'2. Enter scores'!$B957-'2. Enter scores'!Y957,"")</f>
        <v/>
      </c>
      <c r="AA953" s="125" t="str">
        <f>IF('2. Enter scores'!Z957&lt;&gt;"",'2. Enter scores'!$B957-'2. Enter scores'!Z957,"")</f>
        <v/>
      </c>
      <c r="AB953" s="125" t="str">
        <f>IF('2. Enter scores'!AA957&lt;&gt;"",'2. Enter scores'!$B957-'2. Enter scores'!AA957,"")</f>
        <v/>
      </c>
      <c r="AC953" s="125" t="str">
        <f>IF('2. Enter scores'!AB957&lt;&gt;"",'2. Enter scores'!$B957-'2. Enter scores'!AB957,"")</f>
        <v/>
      </c>
      <c r="AD953" s="125" t="str">
        <f>IF('2. Enter scores'!AC957&lt;&gt;"",'2. Enter scores'!$B957-'2. Enter scores'!AC957,"")</f>
        <v/>
      </c>
      <c r="AE953" s="125" t="str">
        <f>IF('2. Enter scores'!AD957&lt;&gt;"",'2. Enter scores'!$B957-'2. Enter scores'!AD957,"")</f>
        <v/>
      </c>
      <c r="AF953" s="125" t="str">
        <f>IF('2. Enter scores'!AE957&lt;&gt;"",'2. Enter scores'!$B957-'2. Enter scores'!AE957,"")</f>
        <v/>
      </c>
      <c r="AG953" s="125" t="str">
        <f>IF('2. Enter scores'!AF957&lt;&gt;"",'2. Enter scores'!$B957-'2. Enter scores'!AF957,"")</f>
        <v/>
      </c>
      <c r="AH953" s="125" t="str">
        <f>IF('2. Enter scores'!AG957&lt;&gt;"",'2. Enter scores'!$B957-'2. Enter scores'!AG957,"")</f>
        <v/>
      </c>
      <c r="AI953" s="125" t="str">
        <f>IF('2. Enter scores'!AH957&lt;&gt;"",'2. Enter scores'!$B957-'2. Enter scores'!AH957,"")</f>
        <v/>
      </c>
      <c r="AJ953" s="125" t="str">
        <f>IF('2. Enter scores'!AI957&lt;&gt;"",'2. Enter scores'!$B957-'2. Enter scores'!AI957,"")</f>
        <v/>
      </c>
      <c r="AK953" s="125" t="str">
        <f>IF('2. Enter scores'!AJ957&lt;&gt;"",'2. Enter scores'!$B957-'2. Enter scores'!AJ957,"")</f>
        <v/>
      </c>
      <c r="AL953" s="125" t="str">
        <f>IF('2. Enter scores'!AK957&lt;&gt;"",'2. Enter scores'!$B957-'2. Enter scores'!AK957,"")</f>
        <v/>
      </c>
      <c r="AM953" s="125" t="str">
        <f>IF('2. Enter scores'!AL957&lt;&gt;"",'2. Enter scores'!$B957-'2. Enter scores'!AL957,"")</f>
        <v/>
      </c>
      <c r="AN953" s="125" t="str">
        <f>IF('2. Enter scores'!AM957&lt;&gt;"",'2. Enter scores'!$B957-'2. Enter scores'!AM957,"")</f>
        <v/>
      </c>
      <c r="AO953" s="125" t="str">
        <f>IF('2. Enter scores'!AN957&lt;&gt;"",'2. Enter scores'!$B957-'2. Enter scores'!AN957,"")</f>
        <v/>
      </c>
      <c r="AP953" s="125" t="str">
        <f>IF('2. Enter scores'!AO957&lt;&gt;"",'2. Enter scores'!$B957-'2. Enter scores'!AO957,"")</f>
        <v/>
      </c>
      <c r="AQ953" s="125" t="str">
        <f>IF('2. Enter scores'!AP957&lt;&gt;"",'2. Enter scores'!$B957-'2. Enter scores'!AP957,"")</f>
        <v/>
      </c>
      <c r="AR953" s="125" t="str">
        <f>IF('2. Enter scores'!AQ957&lt;&gt;"",'2. Enter scores'!$B957-'2. Enter scores'!AQ957,"")</f>
        <v/>
      </c>
      <c r="AS953" s="125" t="str">
        <f>IF('2. Enter scores'!AR957&lt;&gt;"",'2. Enter scores'!$B957-'2. Enter scores'!AR957,"")</f>
        <v/>
      </c>
      <c r="AT953" s="125" t="str">
        <f>IF('2. Enter scores'!AS957&lt;&gt;"",'2. Enter scores'!$B957-'2. Enter scores'!AS957,"")</f>
        <v/>
      </c>
      <c r="AU953" s="125" t="str">
        <f>IF('2. Enter scores'!AT957&lt;&gt;"",'2. Enter scores'!$B957-'2. Enter scores'!AT957,"")</f>
        <v/>
      </c>
      <c r="AV953" s="125" t="str">
        <f>IF('2. Enter scores'!AU957&lt;&gt;"",'2. Enter scores'!$B957-'2. Enter scores'!AU957,"")</f>
        <v/>
      </c>
      <c r="AW953" s="125" t="str">
        <f>IF('2. Enter scores'!AV957&lt;&gt;"",'2. Enter scores'!$B957-'2. Enter scores'!AV957,"")</f>
        <v/>
      </c>
      <c r="AX953" s="125" t="str">
        <f>IF('2. Enter scores'!AW957&lt;&gt;"",'2. Enter scores'!$B957-'2. Enter scores'!AW957,"")</f>
        <v/>
      </c>
      <c r="AY953" s="125" t="str">
        <f>IF('2. Enter scores'!AX957&lt;&gt;"",'2. Enter scores'!$B957-'2. Enter scores'!AX957,"")</f>
        <v/>
      </c>
      <c r="AZ953" s="125" t="str">
        <f>IF('2. Enter scores'!AY957&lt;&gt;"",'2. Enter scores'!$B957-'2. Enter scores'!AY957,"")</f>
        <v/>
      </c>
      <c r="BA953" s="125" t="str">
        <f>IF('2. Enter scores'!AZ957&lt;&gt;"",'2. Enter scores'!$B957-'2. Enter scores'!AZ957,"")</f>
        <v/>
      </c>
      <c r="BB953" s="125" t="str">
        <f>IF('2. Enter scores'!BA957&lt;&gt;"",'2. Enter scores'!$B957-'2. Enter scores'!BA957,"")</f>
        <v/>
      </c>
      <c r="BC953" s="125" t="str">
        <f>IF('2. Enter scores'!BB957&lt;&gt;"",'2. Enter scores'!$B957-'2. Enter scores'!BB957,"")</f>
        <v/>
      </c>
      <c r="BD953" s="125" t="str">
        <f>IF('2. Enter scores'!BC957&lt;&gt;"",'2. Enter scores'!$B957-'2. Enter scores'!BC957,"")</f>
        <v/>
      </c>
      <c r="BE953" s="125" t="str">
        <f>IF('2. Enter scores'!BD957&lt;&gt;"",'2. Enter scores'!$B957-'2. Enter scores'!BD957,"")</f>
        <v/>
      </c>
      <c r="BF953" s="125" t="str">
        <f>IF('2. Enter scores'!BE957&lt;&gt;"",'2. Enter scores'!$B957-'2. Enter scores'!BE957,"")</f>
        <v/>
      </c>
      <c r="BG953" s="125" t="str">
        <f>IF('2. Enter scores'!BF957&lt;&gt;"",'2. Enter scores'!$B957-'2. Enter scores'!BF957,"")</f>
        <v/>
      </c>
      <c r="BH953" s="125" t="str">
        <f>IF('2. Enter scores'!BG957&lt;&gt;"",'2. Enter scores'!$B957-'2. Enter scores'!BG957,"")</f>
        <v/>
      </c>
      <c r="BI953" s="125" t="str">
        <f>IF('2. Enter scores'!BH957&lt;&gt;"",'2. Enter scores'!$B957-'2. Enter scores'!BH957,"")</f>
        <v/>
      </c>
      <c r="BJ953" s="125" t="str">
        <f>IF('2. Enter scores'!BI957&lt;&gt;"",'2. Enter scores'!$B957-'2. Enter scores'!BI957,"")</f>
        <v/>
      </c>
      <c r="BK953" s="125" t="str">
        <f>IF('2. Enter scores'!BJ957&lt;&gt;"",'2. Enter scores'!$B957-'2. Enter scores'!BJ957,"")</f>
        <v/>
      </c>
      <c r="BL953" s="125" t="str">
        <f>IF('2. Enter scores'!BK957&lt;&gt;"",'2. Enter scores'!$B957-'2. Enter scores'!BK957,"")</f>
        <v/>
      </c>
      <c r="BM953" s="125" t="str">
        <f>IF('2. Enter scores'!BL957&lt;&gt;"",'2. Enter scores'!$B957-'2. Enter scores'!BL957,"")</f>
        <v/>
      </c>
      <c r="BN953" s="125" t="str">
        <f>IF('2. Enter scores'!BM957&lt;&gt;"",'2. Enter scores'!$B957-'2. Enter scores'!BM957,"")</f>
        <v/>
      </c>
      <c r="BO953" s="125" t="str">
        <f>IF('2. Enter scores'!BN957&lt;&gt;"",'2. Enter scores'!$B957-'2. Enter scores'!BN957,"")</f>
        <v/>
      </c>
      <c r="BP953" s="108">
        <v>1000</v>
      </c>
    </row>
    <row r="954" spans="2:68" x14ac:dyDescent="0.35">
      <c r="B954" s="125" t="str">
        <f>IF('2. Enter scores'!A958&lt;&gt;"",'2. Enter scores'!A958,"")</f>
        <v/>
      </c>
      <c r="H954" s="125" t="str">
        <f>IF('2. Enter scores'!G958&lt;&gt;"",'2. Enter scores'!$B958-'2. Enter scores'!G958,"")</f>
        <v/>
      </c>
      <c r="I954" s="125" t="str">
        <f>IF('2. Enter scores'!H958&lt;&gt;"",'2. Enter scores'!$B958-'2. Enter scores'!H958,"")</f>
        <v/>
      </c>
      <c r="J954" s="125" t="str">
        <f>IF('2. Enter scores'!I958&lt;&gt;"",'2. Enter scores'!$B958-'2. Enter scores'!I958,"")</f>
        <v/>
      </c>
      <c r="K954" s="125" t="str">
        <f>IF('2. Enter scores'!J958&lt;&gt;"",'2. Enter scores'!$B958-'2. Enter scores'!J958,"")</f>
        <v/>
      </c>
      <c r="L954" s="125" t="str">
        <f>IF('2. Enter scores'!K958&lt;&gt;"",'2. Enter scores'!$B958-'2. Enter scores'!K958,"")</f>
        <v/>
      </c>
      <c r="M954" s="125" t="str">
        <f>IF('2. Enter scores'!L958&lt;&gt;"",'2. Enter scores'!$B958-'2. Enter scores'!L958,"")</f>
        <v/>
      </c>
      <c r="N954" s="125" t="str">
        <f>IF('2. Enter scores'!M958&lt;&gt;"",'2. Enter scores'!$B958-'2. Enter scores'!M958,"")</f>
        <v/>
      </c>
      <c r="O954" s="125" t="str">
        <f>IF('2. Enter scores'!N958&lt;&gt;"",'2. Enter scores'!$B958-'2. Enter scores'!N958,"")</f>
        <v/>
      </c>
      <c r="P954" s="125" t="str">
        <f>IF('2. Enter scores'!O958&lt;&gt;"",'2. Enter scores'!$B958-'2. Enter scores'!O958,"")</f>
        <v/>
      </c>
      <c r="Q954" s="125" t="str">
        <f>IF('2. Enter scores'!P958&lt;&gt;"",'2. Enter scores'!$B958-'2. Enter scores'!P958,"")</f>
        <v/>
      </c>
      <c r="R954" s="125" t="str">
        <f>IF('2. Enter scores'!Q958&lt;&gt;"",'2. Enter scores'!$B958-'2. Enter scores'!Q958,"")</f>
        <v/>
      </c>
      <c r="S954" s="125" t="str">
        <f>IF('2. Enter scores'!R958&lt;&gt;"",'2. Enter scores'!$B958-'2. Enter scores'!R958,"")</f>
        <v/>
      </c>
      <c r="T954" s="125" t="str">
        <f>IF('2. Enter scores'!S958&lt;&gt;"",'2. Enter scores'!$B958-'2. Enter scores'!S958,"")</f>
        <v/>
      </c>
      <c r="U954" s="125" t="str">
        <f>IF('2. Enter scores'!T958&lt;&gt;"",'2. Enter scores'!$B958-'2. Enter scores'!T958,"")</f>
        <v/>
      </c>
      <c r="V954" s="125" t="str">
        <f>IF('2. Enter scores'!U958&lt;&gt;"",'2. Enter scores'!$B958-'2. Enter scores'!U958,"")</f>
        <v/>
      </c>
      <c r="W954" s="125" t="str">
        <f>IF('2. Enter scores'!V958&lt;&gt;"",'2. Enter scores'!$B958-'2. Enter scores'!V958,"")</f>
        <v/>
      </c>
      <c r="X954" s="125" t="str">
        <f>IF('2. Enter scores'!W958&lt;&gt;"",'2. Enter scores'!$B958-'2. Enter scores'!W958,"")</f>
        <v/>
      </c>
      <c r="Y954" s="125" t="str">
        <f>IF('2. Enter scores'!X958&lt;&gt;"",'2. Enter scores'!$B958-'2. Enter scores'!X958,"")</f>
        <v/>
      </c>
      <c r="Z954" s="125" t="str">
        <f>IF('2. Enter scores'!Y958&lt;&gt;"",'2. Enter scores'!$B958-'2. Enter scores'!Y958,"")</f>
        <v/>
      </c>
      <c r="AA954" s="125" t="str">
        <f>IF('2. Enter scores'!Z958&lt;&gt;"",'2. Enter scores'!$B958-'2. Enter scores'!Z958,"")</f>
        <v/>
      </c>
      <c r="AB954" s="125" t="str">
        <f>IF('2. Enter scores'!AA958&lt;&gt;"",'2. Enter scores'!$B958-'2. Enter scores'!AA958,"")</f>
        <v/>
      </c>
      <c r="AC954" s="125" t="str">
        <f>IF('2. Enter scores'!AB958&lt;&gt;"",'2. Enter scores'!$B958-'2. Enter scores'!AB958,"")</f>
        <v/>
      </c>
      <c r="AD954" s="125" t="str">
        <f>IF('2. Enter scores'!AC958&lt;&gt;"",'2. Enter scores'!$B958-'2. Enter scores'!AC958,"")</f>
        <v/>
      </c>
      <c r="AE954" s="125" t="str">
        <f>IF('2. Enter scores'!AD958&lt;&gt;"",'2. Enter scores'!$B958-'2. Enter scores'!AD958,"")</f>
        <v/>
      </c>
      <c r="AF954" s="125" t="str">
        <f>IF('2. Enter scores'!AE958&lt;&gt;"",'2. Enter scores'!$B958-'2. Enter scores'!AE958,"")</f>
        <v/>
      </c>
      <c r="AG954" s="125" t="str">
        <f>IF('2. Enter scores'!AF958&lt;&gt;"",'2. Enter scores'!$B958-'2. Enter scores'!AF958,"")</f>
        <v/>
      </c>
      <c r="AH954" s="125" t="str">
        <f>IF('2. Enter scores'!AG958&lt;&gt;"",'2. Enter scores'!$B958-'2. Enter scores'!AG958,"")</f>
        <v/>
      </c>
      <c r="AI954" s="125" t="str">
        <f>IF('2. Enter scores'!AH958&lt;&gt;"",'2. Enter scores'!$B958-'2. Enter scores'!AH958,"")</f>
        <v/>
      </c>
      <c r="AJ954" s="125" t="str">
        <f>IF('2. Enter scores'!AI958&lt;&gt;"",'2. Enter scores'!$B958-'2. Enter scores'!AI958,"")</f>
        <v/>
      </c>
      <c r="AK954" s="125" t="str">
        <f>IF('2. Enter scores'!AJ958&lt;&gt;"",'2. Enter scores'!$B958-'2. Enter scores'!AJ958,"")</f>
        <v/>
      </c>
      <c r="AL954" s="125" t="str">
        <f>IF('2. Enter scores'!AK958&lt;&gt;"",'2. Enter scores'!$B958-'2. Enter scores'!AK958,"")</f>
        <v/>
      </c>
      <c r="AM954" s="125" t="str">
        <f>IF('2. Enter scores'!AL958&lt;&gt;"",'2. Enter scores'!$B958-'2. Enter scores'!AL958,"")</f>
        <v/>
      </c>
      <c r="AN954" s="125" t="str">
        <f>IF('2. Enter scores'!AM958&lt;&gt;"",'2. Enter scores'!$B958-'2. Enter scores'!AM958,"")</f>
        <v/>
      </c>
      <c r="AO954" s="125" t="str">
        <f>IF('2. Enter scores'!AN958&lt;&gt;"",'2. Enter scores'!$B958-'2. Enter scores'!AN958,"")</f>
        <v/>
      </c>
      <c r="AP954" s="125" t="str">
        <f>IF('2. Enter scores'!AO958&lt;&gt;"",'2. Enter scores'!$B958-'2. Enter scores'!AO958,"")</f>
        <v/>
      </c>
      <c r="AQ954" s="125" t="str">
        <f>IF('2. Enter scores'!AP958&lt;&gt;"",'2. Enter scores'!$B958-'2. Enter scores'!AP958,"")</f>
        <v/>
      </c>
      <c r="AR954" s="125" t="str">
        <f>IF('2. Enter scores'!AQ958&lt;&gt;"",'2. Enter scores'!$B958-'2. Enter scores'!AQ958,"")</f>
        <v/>
      </c>
      <c r="AS954" s="125" t="str">
        <f>IF('2. Enter scores'!AR958&lt;&gt;"",'2. Enter scores'!$B958-'2. Enter scores'!AR958,"")</f>
        <v/>
      </c>
      <c r="AT954" s="125" t="str">
        <f>IF('2. Enter scores'!AS958&lt;&gt;"",'2. Enter scores'!$B958-'2. Enter scores'!AS958,"")</f>
        <v/>
      </c>
      <c r="AU954" s="125" t="str">
        <f>IF('2. Enter scores'!AT958&lt;&gt;"",'2. Enter scores'!$B958-'2. Enter scores'!AT958,"")</f>
        <v/>
      </c>
      <c r="AV954" s="125" t="str">
        <f>IF('2. Enter scores'!AU958&lt;&gt;"",'2. Enter scores'!$B958-'2. Enter scores'!AU958,"")</f>
        <v/>
      </c>
      <c r="AW954" s="125" t="str">
        <f>IF('2. Enter scores'!AV958&lt;&gt;"",'2. Enter scores'!$B958-'2. Enter scores'!AV958,"")</f>
        <v/>
      </c>
      <c r="AX954" s="125" t="str">
        <f>IF('2. Enter scores'!AW958&lt;&gt;"",'2. Enter scores'!$B958-'2. Enter scores'!AW958,"")</f>
        <v/>
      </c>
      <c r="AY954" s="125" t="str">
        <f>IF('2. Enter scores'!AX958&lt;&gt;"",'2. Enter scores'!$B958-'2. Enter scores'!AX958,"")</f>
        <v/>
      </c>
      <c r="AZ954" s="125" t="str">
        <f>IF('2. Enter scores'!AY958&lt;&gt;"",'2. Enter scores'!$B958-'2. Enter scores'!AY958,"")</f>
        <v/>
      </c>
      <c r="BA954" s="125" t="str">
        <f>IF('2. Enter scores'!AZ958&lt;&gt;"",'2. Enter scores'!$B958-'2. Enter scores'!AZ958,"")</f>
        <v/>
      </c>
      <c r="BB954" s="125" t="str">
        <f>IF('2. Enter scores'!BA958&lt;&gt;"",'2. Enter scores'!$B958-'2. Enter scores'!BA958,"")</f>
        <v/>
      </c>
      <c r="BC954" s="125" t="str">
        <f>IF('2. Enter scores'!BB958&lt;&gt;"",'2. Enter scores'!$B958-'2. Enter scores'!BB958,"")</f>
        <v/>
      </c>
      <c r="BD954" s="125" t="str">
        <f>IF('2. Enter scores'!BC958&lt;&gt;"",'2. Enter scores'!$B958-'2. Enter scores'!BC958,"")</f>
        <v/>
      </c>
      <c r="BE954" s="125" t="str">
        <f>IF('2. Enter scores'!BD958&lt;&gt;"",'2. Enter scores'!$B958-'2. Enter scores'!BD958,"")</f>
        <v/>
      </c>
      <c r="BF954" s="125" t="str">
        <f>IF('2. Enter scores'!BE958&lt;&gt;"",'2. Enter scores'!$B958-'2. Enter scores'!BE958,"")</f>
        <v/>
      </c>
      <c r="BG954" s="125" t="str">
        <f>IF('2. Enter scores'!BF958&lt;&gt;"",'2. Enter scores'!$B958-'2. Enter scores'!BF958,"")</f>
        <v/>
      </c>
      <c r="BH954" s="125" t="str">
        <f>IF('2. Enter scores'!BG958&lt;&gt;"",'2. Enter scores'!$B958-'2. Enter scores'!BG958,"")</f>
        <v/>
      </c>
      <c r="BI954" s="125" t="str">
        <f>IF('2. Enter scores'!BH958&lt;&gt;"",'2. Enter scores'!$B958-'2. Enter scores'!BH958,"")</f>
        <v/>
      </c>
      <c r="BJ954" s="125" t="str">
        <f>IF('2. Enter scores'!BI958&lt;&gt;"",'2. Enter scores'!$B958-'2. Enter scores'!BI958,"")</f>
        <v/>
      </c>
      <c r="BK954" s="125" t="str">
        <f>IF('2. Enter scores'!BJ958&lt;&gt;"",'2. Enter scores'!$B958-'2. Enter scores'!BJ958,"")</f>
        <v/>
      </c>
      <c r="BL954" s="125" t="str">
        <f>IF('2. Enter scores'!BK958&lt;&gt;"",'2. Enter scores'!$B958-'2. Enter scores'!BK958,"")</f>
        <v/>
      </c>
      <c r="BM954" s="125" t="str">
        <f>IF('2. Enter scores'!BL958&lt;&gt;"",'2. Enter scores'!$B958-'2. Enter scores'!BL958,"")</f>
        <v/>
      </c>
      <c r="BN954" s="125" t="str">
        <f>IF('2. Enter scores'!BM958&lt;&gt;"",'2. Enter scores'!$B958-'2. Enter scores'!BM958,"")</f>
        <v/>
      </c>
      <c r="BO954" s="125" t="str">
        <f>IF('2. Enter scores'!BN958&lt;&gt;"",'2. Enter scores'!$B958-'2. Enter scores'!BN958,"")</f>
        <v/>
      </c>
      <c r="BP954" s="108">
        <v>1000</v>
      </c>
    </row>
    <row r="955" spans="2:68" x14ac:dyDescent="0.35">
      <c r="B955" s="125" t="str">
        <f>IF('2. Enter scores'!A959&lt;&gt;"",'2. Enter scores'!A959,"")</f>
        <v/>
      </c>
      <c r="H955" s="125" t="str">
        <f>IF('2. Enter scores'!G959&lt;&gt;"",'2. Enter scores'!$B959-'2. Enter scores'!G959,"")</f>
        <v/>
      </c>
      <c r="I955" s="125" t="str">
        <f>IF('2. Enter scores'!H959&lt;&gt;"",'2. Enter scores'!$B959-'2. Enter scores'!H959,"")</f>
        <v/>
      </c>
      <c r="J955" s="125" t="str">
        <f>IF('2. Enter scores'!I959&lt;&gt;"",'2. Enter scores'!$B959-'2. Enter scores'!I959,"")</f>
        <v/>
      </c>
      <c r="K955" s="125" t="str">
        <f>IF('2. Enter scores'!J959&lt;&gt;"",'2. Enter scores'!$B959-'2. Enter scores'!J959,"")</f>
        <v/>
      </c>
      <c r="L955" s="125" t="str">
        <f>IF('2. Enter scores'!K959&lt;&gt;"",'2. Enter scores'!$B959-'2. Enter scores'!K959,"")</f>
        <v/>
      </c>
      <c r="M955" s="125" t="str">
        <f>IF('2. Enter scores'!L959&lt;&gt;"",'2. Enter scores'!$B959-'2. Enter scores'!L959,"")</f>
        <v/>
      </c>
      <c r="N955" s="125" t="str">
        <f>IF('2. Enter scores'!M959&lt;&gt;"",'2. Enter scores'!$B959-'2. Enter scores'!M959,"")</f>
        <v/>
      </c>
      <c r="O955" s="125" t="str">
        <f>IF('2. Enter scores'!N959&lt;&gt;"",'2. Enter scores'!$B959-'2. Enter scores'!N959,"")</f>
        <v/>
      </c>
      <c r="P955" s="125" t="str">
        <f>IF('2. Enter scores'!O959&lt;&gt;"",'2. Enter scores'!$B959-'2. Enter scores'!O959,"")</f>
        <v/>
      </c>
      <c r="Q955" s="125" t="str">
        <f>IF('2. Enter scores'!P959&lt;&gt;"",'2. Enter scores'!$B959-'2. Enter scores'!P959,"")</f>
        <v/>
      </c>
      <c r="R955" s="125" t="str">
        <f>IF('2. Enter scores'!Q959&lt;&gt;"",'2. Enter scores'!$B959-'2. Enter scores'!Q959,"")</f>
        <v/>
      </c>
      <c r="S955" s="125" t="str">
        <f>IF('2. Enter scores'!R959&lt;&gt;"",'2. Enter scores'!$B959-'2. Enter scores'!R959,"")</f>
        <v/>
      </c>
      <c r="T955" s="125" t="str">
        <f>IF('2. Enter scores'!S959&lt;&gt;"",'2. Enter scores'!$B959-'2. Enter scores'!S959,"")</f>
        <v/>
      </c>
      <c r="U955" s="125" t="str">
        <f>IF('2. Enter scores'!T959&lt;&gt;"",'2. Enter scores'!$B959-'2. Enter scores'!T959,"")</f>
        <v/>
      </c>
      <c r="V955" s="125" t="str">
        <f>IF('2. Enter scores'!U959&lt;&gt;"",'2. Enter scores'!$B959-'2. Enter scores'!U959,"")</f>
        <v/>
      </c>
      <c r="W955" s="125" t="str">
        <f>IF('2. Enter scores'!V959&lt;&gt;"",'2. Enter scores'!$B959-'2. Enter scores'!V959,"")</f>
        <v/>
      </c>
      <c r="X955" s="125" t="str">
        <f>IF('2. Enter scores'!W959&lt;&gt;"",'2. Enter scores'!$B959-'2. Enter scores'!W959,"")</f>
        <v/>
      </c>
      <c r="Y955" s="125" t="str">
        <f>IF('2. Enter scores'!X959&lt;&gt;"",'2. Enter scores'!$B959-'2. Enter scores'!X959,"")</f>
        <v/>
      </c>
      <c r="Z955" s="125" t="str">
        <f>IF('2. Enter scores'!Y959&lt;&gt;"",'2. Enter scores'!$B959-'2. Enter scores'!Y959,"")</f>
        <v/>
      </c>
      <c r="AA955" s="125" t="str">
        <f>IF('2. Enter scores'!Z959&lt;&gt;"",'2. Enter scores'!$B959-'2. Enter scores'!Z959,"")</f>
        <v/>
      </c>
      <c r="AB955" s="125" t="str">
        <f>IF('2. Enter scores'!AA959&lt;&gt;"",'2. Enter scores'!$B959-'2. Enter scores'!AA959,"")</f>
        <v/>
      </c>
      <c r="AC955" s="125" t="str">
        <f>IF('2. Enter scores'!AB959&lt;&gt;"",'2. Enter scores'!$B959-'2. Enter scores'!AB959,"")</f>
        <v/>
      </c>
      <c r="AD955" s="125" t="str">
        <f>IF('2. Enter scores'!AC959&lt;&gt;"",'2. Enter scores'!$B959-'2. Enter scores'!AC959,"")</f>
        <v/>
      </c>
      <c r="AE955" s="125" t="str">
        <f>IF('2. Enter scores'!AD959&lt;&gt;"",'2. Enter scores'!$B959-'2. Enter scores'!AD959,"")</f>
        <v/>
      </c>
      <c r="AF955" s="125" t="str">
        <f>IF('2. Enter scores'!AE959&lt;&gt;"",'2. Enter scores'!$B959-'2. Enter scores'!AE959,"")</f>
        <v/>
      </c>
      <c r="AG955" s="125" t="str">
        <f>IF('2. Enter scores'!AF959&lt;&gt;"",'2. Enter scores'!$B959-'2. Enter scores'!AF959,"")</f>
        <v/>
      </c>
      <c r="AH955" s="125" t="str">
        <f>IF('2. Enter scores'!AG959&lt;&gt;"",'2. Enter scores'!$B959-'2. Enter scores'!AG959,"")</f>
        <v/>
      </c>
      <c r="AI955" s="125" t="str">
        <f>IF('2. Enter scores'!AH959&lt;&gt;"",'2. Enter scores'!$B959-'2. Enter scores'!AH959,"")</f>
        <v/>
      </c>
      <c r="AJ955" s="125" t="str">
        <f>IF('2. Enter scores'!AI959&lt;&gt;"",'2. Enter scores'!$B959-'2. Enter scores'!AI959,"")</f>
        <v/>
      </c>
      <c r="AK955" s="125" t="str">
        <f>IF('2. Enter scores'!AJ959&lt;&gt;"",'2. Enter scores'!$B959-'2. Enter scores'!AJ959,"")</f>
        <v/>
      </c>
      <c r="AL955" s="125" t="str">
        <f>IF('2. Enter scores'!AK959&lt;&gt;"",'2. Enter scores'!$B959-'2. Enter scores'!AK959,"")</f>
        <v/>
      </c>
      <c r="AM955" s="125" t="str">
        <f>IF('2. Enter scores'!AL959&lt;&gt;"",'2. Enter scores'!$B959-'2. Enter scores'!AL959,"")</f>
        <v/>
      </c>
      <c r="AN955" s="125" t="str">
        <f>IF('2. Enter scores'!AM959&lt;&gt;"",'2. Enter scores'!$B959-'2. Enter scores'!AM959,"")</f>
        <v/>
      </c>
      <c r="AO955" s="125" t="str">
        <f>IF('2. Enter scores'!AN959&lt;&gt;"",'2. Enter scores'!$B959-'2. Enter scores'!AN959,"")</f>
        <v/>
      </c>
      <c r="AP955" s="125" t="str">
        <f>IF('2. Enter scores'!AO959&lt;&gt;"",'2. Enter scores'!$B959-'2. Enter scores'!AO959,"")</f>
        <v/>
      </c>
      <c r="AQ955" s="125" t="str">
        <f>IF('2. Enter scores'!AP959&lt;&gt;"",'2. Enter scores'!$B959-'2. Enter scores'!AP959,"")</f>
        <v/>
      </c>
      <c r="AR955" s="125" t="str">
        <f>IF('2. Enter scores'!AQ959&lt;&gt;"",'2. Enter scores'!$B959-'2. Enter scores'!AQ959,"")</f>
        <v/>
      </c>
      <c r="AS955" s="125" t="str">
        <f>IF('2. Enter scores'!AR959&lt;&gt;"",'2. Enter scores'!$B959-'2. Enter scores'!AR959,"")</f>
        <v/>
      </c>
      <c r="AT955" s="125" t="str">
        <f>IF('2. Enter scores'!AS959&lt;&gt;"",'2. Enter scores'!$B959-'2. Enter scores'!AS959,"")</f>
        <v/>
      </c>
      <c r="AU955" s="125" t="str">
        <f>IF('2. Enter scores'!AT959&lt;&gt;"",'2. Enter scores'!$B959-'2. Enter scores'!AT959,"")</f>
        <v/>
      </c>
      <c r="AV955" s="125" t="str">
        <f>IF('2. Enter scores'!AU959&lt;&gt;"",'2. Enter scores'!$B959-'2. Enter scores'!AU959,"")</f>
        <v/>
      </c>
      <c r="AW955" s="125" t="str">
        <f>IF('2. Enter scores'!AV959&lt;&gt;"",'2. Enter scores'!$B959-'2. Enter scores'!AV959,"")</f>
        <v/>
      </c>
      <c r="AX955" s="125" t="str">
        <f>IF('2. Enter scores'!AW959&lt;&gt;"",'2. Enter scores'!$B959-'2. Enter scores'!AW959,"")</f>
        <v/>
      </c>
      <c r="AY955" s="125" t="str">
        <f>IF('2. Enter scores'!AX959&lt;&gt;"",'2. Enter scores'!$B959-'2. Enter scores'!AX959,"")</f>
        <v/>
      </c>
      <c r="AZ955" s="125" t="str">
        <f>IF('2. Enter scores'!AY959&lt;&gt;"",'2. Enter scores'!$B959-'2. Enter scores'!AY959,"")</f>
        <v/>
      </c>
      <c r="BA955" s="125" t="str">
        <f>IF('2. Enter scores'!AZ959&lt;&gt;"",'2. Enter scores'!$B959-'2. Enter scores'!AZ959,"")</f>
        <v/>
      </c>
      <c r="BB955" s="125" t="str">
        <f>IF('2. Enter scores'!BA959&lt;&gt;"",'2. Enter scores'!$B959-'2. Enter scores'!BA959,"")</f>
        <v/>
      </c>
      <c r="BC955" s="125" t="str">
        <f>IF('2. Enter scores'!BB959&lt;&gt;"",'2. Enter scores'!$B959-'2. Enter scores'!BB959,"")</f>
        <v/>
      </c>
      <c r="BD955" s="125" t="str">
        <f>IF('2. Enter scores'!BC959&lt;&gt;"",'2. Enter scores'!$B959-'2. Enter scores'!BC959,"")</f>
        <v/>
      </c>
      <c r="BE955" s="125" t="str">
        <f>IF('2. Enter scores'!BD959&lt;&gt;"",'2. Enter scores'!$B959-'2. Enter scores'!BD959,"")</f>
        <v/>
      </c>
      <c r="BF955" s="125" t="str">
        <f>IF('2. Enter scores'!BE959&lt;&gt;"",'2. Enter scores'!$B959-'2. Enter scores'!BE959,"")</f>
        <v/>
      </c>
      <c r="BG955" s="125" t="str">
        <f>IF('2. Enter scores'!BF959&lt;&gt;"",'2. Enter scores'!$B959-'2. Enter scores'!BF959,"")</f>
        <v/>
      </c>
      <c r="BH955" s="125" t="str">
        <f>IF('2. Enter scores'!BG959&lt;&gt;"",'2. Enter scores'!$B959-'2. Enter scores'!BG959,"")</f>
        <v/>
      </c>
      <c r="BI955" s="125" t="str">
        <f>IF('2. Enter scores'!BH959&lt;&gt;"",'2. Enter scores'!$B959-'2. Enter scores'!BH959,"")</f>
        <v/>
      </c>
      <c r="BJ955" s="125" t="str">
        <f>IF('2. Enter scores'!BI959&lt;&gt;"",'2. Enter scores'!$B959-'2. Enter scores'!BI959,"")</f>
        <v/>
      </c>
      <c r="BK955" s="125" t="str">
        <f>IF('2. Enter scores'!BJ959&lt;&gt;"",'2. Enter scores'!$B959-'2. Enter scores'!BJ959,"")</f>
        <v/>
      </c>
      <c r="BL955" s="125" t="str">
        <f>IF('2. Enter scores'!BK959&lt;&gt;"",'2. Enter scores'!$B959-'2. Enter scores'!BK959,"")</f>
        <v/>
      </c>
      <c r="BM955" s="125" t="str">
        <f>IF('2. Enter scores'!BL959&lt;&gt;"",'2. Enter scores'!$B959-'2. Enter scores'!BL959,"")</f>
        <v/>
      </c>
      <c r="BN955" s="125" t="str">
        <f>IF('2. Enter scores'!BM959&lt;&gt;"",'2. Enter scores'!$B959-'2. Enter scores'!BM959,"")</f>
        <v/>
      </c>
      <c r="BO955" s="125" t="str">
        <f>IF('2. Enter scores'!BN959&lt;&gt;"",'2. Enter scores'!$B959-'2. Enter scores'!BN959,"")</f>
        <v/>
      </c>
      <c r="BP955" s="108">
        <v>1000</v>
      </c>
    </row>
    <row r="956" spans="2:68" x14ac:dyDescent="0.35">
      <c r="B956" s="125" t="str">
        <f>IF('2. Enter scores'!A960&lt;&gt;"",'2. Enter scores'!A960,"")</f>
        <v/>
      </c>
      <c r="H956" s="125" t="str">
        <f>IF('2. Enter scores'!G960&lt;&gt;"",'2. Enter scores'!$B960-'2. Enter scores'!G960,"")</f>
        <v/>
      </c>
      <c r="I956" s="125" t="str">
        <f>IF('2. Enter scores'!H960&lt;&gt;"",'2. Enter scores'!$B960-'2. Enter scores'!H960,"")</f>
        <v/>
      </c>
      <c r="J956" s="125" t="str">
        <f>IF('2. Enter scores'!I960&lt;&gt;"",'2. Enter scores'!$B960-'2. Enter scores'!I960,"")</f>
        <v/>
      </c>
      <c r="K956" s="125" t="str">
        <f>IF('2. Enter scores'!J960&lt;&gt;"",'2. Enter scores'!$B960-'2. Enter scores'!J960,"")</f>
        <v/>
      </c>
      <c r="L956" s="125" t="str">
        <f>IF('2. Enter scores'!K960&lt;&gt;"",'2. Enter scores'!$B960-'2. Enter scores'!K960,"")</f>
        <v/>
      </c>
      <c r="M956" s="125" t="str">
        <f>IF('2. Enter scores'!L960&lt;&gt;"",'2. Enter scores'!$B960-'2. Enter scores'!L960,"")</f>
        <v/>
      </c>
      <c r="N956" s="125" t="str">
        <f>IF('2. Enter scores'!M960&lt;&gt;"",'2. Enter scores'!$B960-'2. Enter scores'!M960,"")</f>
        <v/>
      </c>
      <c r="O956" s="125" t="str">
        <f>IF('2. Enter scores'!N960&lt;&gt;"",'2. Enter scores'!$B960-'2. Enter scores'!N960,"")</f>
        <v/>
      </c>
      <c r="P956" s="125" t="str">
        <f>IF('2. Enter scores'!O960&lt;&gt;"",'2. Enter scores'!$B960-'2. Enter scores'!O960,"")</f>
        <v/>
      </c>
      <c r="Q956" s="125" t="str">
        <f>IF('2. Enter scores'!P960&lt;&gt;"",'2. Enter scores'!$B960-'2. Enter scores'!P960,"")</f>
        <v/>
      </c>
      <c r="R956" s="125" t="str">
        <f>IF('2. Enter scores'!Q960&lt;&gt;"",'2. Enter scores'!$B960-'2. Enter scores'!Q960,"")</f>
        <v/>
      </c>
      <c r="S956" s="125" t="str">
        <f>IF('2. Enter scores'!R960&lt;&gt;"",'2. Enter scores'!$B960-'2. Enter scores'!R960,"")</f>
        <v/>
      </c>
      <c r="T956" s="125" t="str">
        <f>IF('2. Enter scores'!S960&lt;&gt;"",'2. Enter scores'!$B960-'2. Enter scores'!S960,"")</f>
        <v/>
      </c>
      <c r="U956" s="125" t="str">
        <f>IF('2. Enter scores'!T960&lt;&gt;"",'2. Enter scores'!$B960-'2. Enter scores'!T960,"")</f>
        <v/>
      </c>
      <c r="V956" s="125" t="str">
        <f>IF('2. Enter scores'!U960&lt;&gt;"",'2. Enter scores'!$B960-'2. Enter scores'!U960,"")</f>
        <v/>
      </c>
      <c r="W956" s="125" t="str">
        <f>IF('2. Enter scores'!V960&lt;&gt;"",'2. Enter scores'!$B960-'2. Enter scores'!V960,"")</f>
        <v/>
      </c>
      <c r="X956" s="125" t="str">
        <f>IF('2. Enter scores'!W960&lt;&gt;"",'2. Enter scores'!$B960-'2. Enter scores'!W960,"")</f>
        <v/>
      </c>
      <c r="Y956" s="125" t="str">
        <f>IF('2. Enter scores'!X960&lt;&gt;"",'2. Enter scores'!$B960-'2. Enter scores'!X960,"")</f>
        <v/>
      </c>
      <c r="Z956" s="125" t="str">
        <f>IF('2. Enter scores'!Y960&lt;&gt;"",'2. Enter scores'!$B960-'2. Enter scores'!Y960,"")</f>
        <v/>
      </c>
      <c r="AA956" s="125" t="str">
        <f>IF('2. Enter scores'!Z960&lt;&gt;"",'2. Enter scores'!$B960-'2. Enter scores'!Z960,"")</f>
        <v/>
      </c>
      <c r="AB956" s="125" t="str">
        <f>IF('2. Enter scores'!AA960&lt;&gt;"",'2. Enter scores'!$B960-'2. Enter scores'!AA960,"")</f>
        <v/>
      </c>
      <c r="AC956" s="125" t="str">
        <f>IF('2. Enter scores'!AB960&lt;&gt;"",'2. Enter scores'!$B960-'2. Enter scores'!AB960,"")</f>
        <v/>
      </c>
      <c r="AD956" s="125" t="str">
        <f>IF('2. Enter scores'!AC960&lt;&gt;"",'2. Enter scores'!$B960-'2. Enter scores'!AC960,"")</f>
        <v/>
      </c>
      <c r="AE956" s="125" t="str">
        <f>IF('2. Enter scores'!AD960&lt;&gt;"",'2. Enter scores'!$B960-'2. Enter scores'!AD960,"")</f>
        <v/>
      </c>
      <c r="AF956" s="125" t="str">
        <f>IF('2. Enter scores'!AE960&lt;&gt;"",'2. Enter scores'!$B960-'2. Enter scores'!AE960,"")</f>
        <v/>
      </c>
      <c r="AG956" s="125" t="str">
        <f>IF('2. Enter scores'!AF960&lt;&gt;"",'2. Enter scores'!$B960-'2. Enter scores'!AF960,"")</f>
        <v/>
      </c>
      <c r="AH956" s="125" t="str">
        <f>IF('2. Enter scores'!AG960&lt;&gt;"",'2. Enter scores'!$B960-'2. Enter scores'!AG960,"")</f>
        <v/>
      </c>
      <c r="AI956" s="125" t="str">
        <f>IF('2. Enter scores'!AH960&lt;&gt;"",'2. Enter scores'!$B960-'2. Enter scores'!AH960,"")</f>
        <v/>
      </c>
      <c r="AJ956" s="125" t="str">
        <f>IF('2. Enter scores'!AI960&lt;&gt;"",'2. Enter scores'!$B960-'2. Enter scores'!AI960,"")</f>
        <v/>
      </c>
      <c r="AK956" s="125" t="str">
        <f>IF('2. Enter scores'!AJ960&lt;&gt;"",'2. Enter scores'!$B960-'2. Enter scores'!AJ960,"")</f>
        <v/>
      </c>
      <c r="AL956" s="125" t="str">
        <f>IF('2. Enter scores'!AK960&lt;&gt;"",'2. Enter scores'!$B960-'2. Enter scores'!AK960,"")</f>
        <v/>
      </c>
      <c r="AM956" s="125" t="str">
        <f>IF('2. Enter scores'!AL960&lt;&gt;"",'2. Enter scores'!$B960-'2. Enter scores'!AL960,"")</f>
        <v/>
      </c>
      <c r="AN956" s="125" t="str">
        <f>IF('2. Enter scores'!AM960&lt;&gt;"",'2. Enter scores'!$B960-'2. Enter scores'!AM960,"")</f>
        <v/>
      </c>
      <c r="AO956" s="125" t="str">
        <f>IF('2. Enter scores'!AN960&lt;&gt;"",'2. Enter scores'!$B960-'2. Enter scores'!AN960,"")</f>
        <v/>
      </c>
      <c r="AP956" s="125" t="str">
        <f>IF('2. Enter scores'!AO960&lt;&gt;"",'2. Enter scores'!$B960-'2. Enter scores'!AO960,"")</f>
        <v/>
      </c>
      <c r="AQ956" s="125" t="str">
        <f>IF('2. Enter scores'!AP960&lt;&gt;"",'2. Enter scores'!$B960-'2. Enter scores'!AP960,"")</f>
        <v/>
      </c>
      <c r="AR956" s="125" t="str">
        <f>IF('2. Enter scores'!AQ960&lt;&gt;"",'2. Enter scores'!$B960-'2. Enter scores'!AQ960,"")</f>
        <v/>
      </c>
      <c r="AS956" s="125" t="str">
        <f>IF('2. Enter scores'!AR960&lt;&gt;"",'2. Enter scores'!$B960-'2. Enter scores'!AR960,"")</f>
        <v/>
      </c>
      <c r="AT956" s="125" t="str">
        <f>IF('2. Enter scores'!AS960&lt;&gt;"",'2. Enter scores'!$B960-'2. Enter scores'!AS960,"")</f>
        <v/>
      </c>
      <c r="AU956" s="125" t="str">
        <f>IF('2. Enter scores'!AT960&lt;&gt;"",'2. Enter scores'!$B960-'2. Enter scores'!AT960,"")</f>
        <v/>
      </c>
      <c r="AV956" s="125" t="str">
        <f>IF('2. Enter scores'!AU960&lt;&gt;"",'2. Enter scores'!$B960-'2. Enter scores'!AU960,"")</f>
        <v/>
      </c>
      <c r="AW956" s="125" t="str">
        <f>IF('2. Enter scores'!AV960&lt;&gt;"",'2. Enter scores'!$B960-'2. Enter scores'!AV960,"")</f>
        <v/>
      </c>
      <c r="AX956" s="125" t="str">
        <f>IF('2. Enter scores'!AW960&lt;&gt;"",'2. Enter scores'!$B960-'2. Enter scores'!AW960,"")</f>
        <v/>
      </c>
      <c r="AY956" s="125" t="str">
        <f>IF('2. Enter scores'!AX960&lt;&gt;"",'2. Enter scores'!$B960-'2. Enter scores'!AX960,"")</f>
        <v/>
      </c>
      <c r="AZ956" s="125" t="str">
        <f>IF('2. Enter scores'!AY960&lt;&gt;"",'2. Enter scores'!$B960-'2. Enter scores'!AY960,"")</f>
        <v/>
      </c>
      <c r="BA956" s="125" t="str">
        <f>IF('2. Enter scores'!AZ960&lt;&gt;"",'2. Enter scores'!$B960-'2. Enter scores'!AZ960,"")</f>
        <v/>
      </c>
      <c r="BB956" s="125" t="str">
        <f>IF('2. Enter scores'!BA960&lt;&gt;"",'2. Enter scores'!$B960-'2. Enter scores'!BA960,"")</f>
        <v/>
      </c>
      <c r="BC956" s="125" t="str">
        <f>IF('2. Enter scores'!BB960&lt;&gt;"",'2. Enter scores'!$B960-'2. Enter scores'!BB960,"")</f>
        <v/>
      </c>
      <c r="BD956" s="125" t="str">
        <f>IF('2. Enter scores'!BC960&lt;&gt;"",'2. Enter scores'!$B960-'2. Enter scores'!BC960,"")</f>
        <v/>
      </c>
      <c r="BE956" s="125" t="str">
        <f>IF('2. Enter scores'!BD960&lt;&gt;"",'2. Enter scores'!$B960-'2. Enter scores'!BD960,"")</f>
        <v/>
      </c>
      <c r="BF956" s="125" t="str">
        <f>IF('2. Enter scores'!BE960&lt;&gt;"",'2. Enter scores'!$B960-'2. Enter scores'!BE960,"")</f>
        <v/>
      </c>
      <c r="BG956" s="125" t="str">
        <f>IF('2. Enter scores'!BF960&lt;&gt;"",'2. Enter scores'!$B960-'2. Enter scores'!BF960,"")</f>
        <v/>
      </c>
      <c r="BH956" s="125" t="str">
        <f>IF('2. Enter scores'!BG960&lt;&gt;"",'2. Enter scores'!$B960-'2. Enter scores'!BG960,"")</f>
        <v/>
      </c>
      <c r="BI956" s="125" t="str">
        <f>IF('2. Enter scores'!BH960&lt;&gt;"",'2. Enter scores'!$B960-'2. Enter scores'!BH960,"")</f>
        <v/>
      </c>
      <c r="BJ956" s="125" t="str">
        <f>IF('2. Enter scores'!BI960&lt;&gt;"",'2. Enter scores'!$B960-'2. Enter scores'!BI960,"")</f>
        <v/>
      </c>
      <c r="BK956" s="125" t="str">
        <f>IF('2. Enter scores'!BJ960&lt;&gt;"",'2. Enter scores'!$B960-'2. Enter scores'!BJ960,"")</f>
        <v/>
      </c>
      <c r="BL956" s="125" t="str">
        <f>IF('2. Enter scores'!BK960&lt;&gt;"",'2. Enter scores'!$B960-'2. Enter scores'!BK960,"")</f>
        <v/>
      </c>
      <c r="BM956" s="125" t="str">
        <f>IF('2. Enter scores'!BL960&lt;&gt;"",'2. Enter scores'!$B960-'2. Enter scores'!BL960,"")</f>
        <v/>
      </c>
      <c r="BN956" s="125" t="str">
        <f>IF('2. Enter scores'!BM960&lt;&gt;"",'2. Enter scores'!$B960-'2. Enter scores'!BM960,"")</f>
        <v/>
      </c>
      <c r="BO956" s="125" t="str">
        <f>IF('2. Enter scores'!BN960&lt;&gt;"",'2. Enter scores'!$B960-'2. Enter scores'!BN960,"")</f>
        <v/>
      </c>
      <c r="BP956" s="108">
        <v>1000</v>
      </c>
    </row>
    <row r="957" spans="2:68" x14ac:dyDescent="0.35">
      <c r="B957" s="125" t="str">
        <f>IF('2. Enter scores'!A961&lt;&gt;"",'2. Enter scores'!A961,"")</f>
        <v/>
      </c>
      <c r="H957" s="125" t="str">
        <f>IF('2. Enter scores'!G961&lt;&gt;"",'2. Enter scores'!$B961-'2. Enter scores'!G961,"")</f>
        <v/>
      </c>
      <c r="I957" s="125" t="str">
        <f>IF('2. Enter scores'!H961&lt;&gt;"",'2. Enter scores'!$B961-'2. Enter scores'!H961,"")</f>
        <v/>
      </c>
      <c r="J957" s="125" t="str">
        <f>IF('2. Enter scores'!I961&lt;&gt;"",'2. Enter scores'!$B961-'2. Enter scores'!I961,"")</f>
        <v/>
      </c>
      <c r="K957" s="125" t="str">
        <f>IF('2. Enter scores'!J961&lt;&gt;"",'2. Enter scores'!$B961-'2. Enter scores'!J961,"")</f>
        <v/>
      </c>
      <c r="L957" s="125" t="str">
        <f>IF('2. Enter scores'!K961&lt;&gt;"",'2. Enter scores'!$B961-'2. Enter scores'!K961,"")</f>
        <v/>
      </c>
      <c r="M957" s="125" t="str">
        <f>IF('2. Enter scores'!L961&lt;&gt;"",'2. Enter scores'!$B961-'2. Enter scores'!L961,"")</f>
        <v/>
      </c>
      <c r="N957" s="125" t="str">
        <f>IF('2. Enter scores'!M961&lt;&gt;"",'2. Enter scores'!$B961-'2. Enter scores'!M961,"")</f>
        <v/>
      </c>
      <c r="O957" s="125" t="str">
        <f>IF('2. Enter scores'!N961&lt;&gt;"",'2. Enter scores'!$B961-'2. Enter scores'!N961,"")</f>
        <v/>
      </c>
      <c r="P957" s="125" t="str">
        <f>IF('2. Enter scores'!O961&lt;&gt;"",'2. Enter scores'!$B961-'2. Enter scores'!O961,"")</f>
        <v/>
      </c>
      <c r="Q957" s="125" t="str">
        <f>IF('2. Enter scores'!P961&lt;&gt;"",'2. Enter scores'!$B961-'2. Enter scores'!P961,"")</f>
        <v/>
      </c>
      <c r="R957" s="125" t="str">
        <f>IF('2. Enter scores'!Q961&lt;&gt;"",'2. Enter scores'!$B961-'2. Enter scores'!Q961,"")</f>
        <v/>
      </c>
      <c r="S957" s="125" t="str">
        <f>IF('2. Enter scores'!R961&lt;&gt;"",'2. Enter scores'!$B961-'2. Enter scores'!R961,"")</f>
        <v/>
      </c>
      <c r="T957" s="125" t="str">
        <f>IF('2. Enter scores'!S961&lt;&gt;"",'2. Enter scores'!$B961-'2. Enter scores'!S961,"")</f>
        <v/>
      </c>
      <c r="U957" s="125" t="str">
        <f>IF('2. Enter scores'!T961&lt;&gt;"",'2. Enter scores'!$B961-'2. Enter scores'!T961,"")</f>
        <v/>
      </c>
      <c r="V957" s="125" t="str">
        <f>IF('2. Enter scores'!U961&lt;&gt;"",'2. Enter scores'!$B961-'2. Enter scores'!U961,"")</f>
        <v/>
      </c>
      <c r="W957" s="125" t="str">
        <f>IF('2. Enter scores'!V961&lt;&gt;"",'2. Enter scores'!$B961-'2. Enter scores'!V961,"")</f>
        <v/>
      </c>
      <c r="X957" s="125" t="str">
        <f>IF('2. Enter scores'!W961&lt;&gt;"",'2. Enter scores'!$B961-'2. Enter scores'!W961,"")</f>
        <v/>
      </c>
      <c r="Y957" s="125" t="str">
        <f>IF('2. Enter scores'!X961&lt;&gt;"",'2. Enter scores'!$B961-'2. Enter scores'!X961,"")</f>
        <v/>
      </c>
      <c r="Z957" s="125" t="str">
        <f>IF('2. Enter scores'!Y961&lt;&gt;"",'2. Enter scores'!$B961-'2. Enter scores'!Y961,"")</f>
        <v/>
      </c>
      <c r="AA957" s="125" t="str">
        <f>IF('2. Enter scores'!Z961&lt;&gt;"",'2. Enter scores'!$B961-'2. Enter scores'!Z961,"")</f>
        <v/>
      </c>
      <c r="AB957" s="125" t="str">
        <f>IF('2. Enter scores'!AA961&lt;&gt;"",'2. Enter scores'!$B961-'2. Enter scores'!AA961,"")</f>
        <v/>
      </c>
      <c r="AC957" s="125" t="str">
        <f>IF('2. Enter scores'!AB961&lt;&gt;"",'2. Enter scores'!$B961-'2. Enter scores'!AB961,"")</f>
        <v/>
      </c>
      <c r="AD957" s="125" t="str">
        <f>IF('2. Enter scores'!AC961&lt;&gt;"",'2. Enter scores'!$B961-'2. Enter scores'!AC961,"")</f>
        <v/>
      </c>
      <c r="AE957" s="125" t="str">
        <f>IF('2. Enter scores'!AD961&lt;&gt;"",'2. Enter scores'!$B961-'2. Enter scores'!AD961,"")</f>
        <v/>
      </c>
      <c r="AF957" s="125" t="str">
        <f>IF('2. Enter scores'!AE961&lt;&gt;"",'2. Enter scores'!$B961-'2. Enter scores'!AE961,"")</f>
        <v/>
      </c>
      <c r="AG957" s="125" t="str">
        <f>IF('2. Enter scores'!AF961&lt;&gt;"",'2. Enter scores'!$B961-'2. Enter scores'!AF961,"")</f>
        <v/>
      </c>
      <c r="AH957" s="125" t="str">
        <f>IF('2. Enter scores'!AG961&lt;&gt;"",'2. Enter scores'!$B961-'2. Enter scores'!AG961,"")</f>
        <v/>
      </c>
      <c r="AI957" s="125" t="str">
        <f>IF('2. Enter scores'!AH961&lt;&gt;"",'2. Enter scores'!$B961-'2. Enter scores'!AH961,"")</f>
        <v/>
      </c>
      <c r="AJ957" s="125" t="str">
        <f>IF('2. Enter scores'!AI961&lt;&gt;"",'2. Enter scores'!$B961-'2. Enter scores'!AI961,"")</f>
        <v/>
      </c>
      <c r="AK957" s="125" t="str">
        <f>IF('2. Enter scores'!AJ961&lt;&gt;"",'2. Enter scores'!$B961-'2. Enter scores'!AJ961,"")</f>
        <v/>
      </c>
      <c r="AL957" s="125" t="str">
        <f>IF('2. Enter scores'!AK961&lt;&gt;"",'2. Enter scores'!$B961-'2. Enter scores'!AK961,"")</f>
        <v/>
      </c>
      <c r="AM957" s="125" t="str">
        <f>IF('2. Enter scores'!AL961&lt;&gt;"",'2. Enter scores'!$B961-'2. Enter scores'!AL961,"")</f>
        <v/>
      </c>
      <c r="AN957" s="125" t="str">
        <f>IF('2. Enter scores'!AM961&lt;&gt;"",'2. Enter scores'!$B961-'2. Enter scores'!AM961,"")</f>
        <v/>
      </c>
      <c r="AO957" s="125" t="str">
        <f>IF('2. Enter scores'!AN961&lt;&gt;"",'2. Enter scores'!$B961-'2. Enter scores'!AN961,"")</f>
        <v/>
      </c>
      <c r="AP957" s="125" t="str">
        <f>IF('2. Enter scores'!AO961&lt;&gt;"",'2. Enter scores'!$B961-'2. Enter scores'!AO961,"")</f>
        <v/>
      </c>
      <c r="AQ957" s="125" t="str">
        <f>IF('2. Enter scores'!AP961&lt;&gt;"",'2. Enter scores'!$B961-'2. Enter scores'!AP961,"")</f>
        <v/>
      </c>
      <c r="AR957" s="125" t="str">
        <f>IF('2. Enter scores'!AQ961&lt;&gt;"",'2. Enter scores'!$B961-'2. Enter scores'!AQ961,"")</f>
        <v/>
      </c>
      <c r="AS957" s="125" t="str">
        <f>IF('2. Enter scores'!AR961&lt;&gt;"",'2. Enter scores'!$B961-'2. Enter scores'!AR961,"")</f>
        <v/>
      </c>
      <c r="AT957" s="125" t="str">
        <f>IF('2. Enter scores'!AS961&lt;&gt;"",'2. Enter scores'!$B961-'2. Enter scores'!AS961,"")</f>
        <v/>
      </c>
      <c r="AU957" s="125" t="str">
        <f>IF('2. Enter scores'!AT961&lt;&gt;"",'2. Enter scores'!$B961-'2. Enter scores'!AT961,"")</f>
        <v/>
      </c>
      <c r="AV957" s="125" t="str">
        <f>IF('2. Enter scores'!AU961&lt;&gt;"",'2. Enter scores'!$B961-'2. Enter scores'!AU961,"")</f>
        <v/>
      </c>
      <c r="AW957" s="125" t="str">
        <f>IF('2. Enter scores'!AV961&lt;&gt;"",'2. Enter scores'!$B961-'2. Enter scores'!AV961,"")</f>
        <v/>
      </c>
      <c r="AX957" s="125" t="str">
        <f>IF('2. Enter scores'!AW961&lt;&gt;"",'2. Enter scores'!$B961-'2. Enter scores'!AW961,"")</f>
        <v/>
      </c>
      <c r="AY957" s="125" t="str">
        <f>IF('2. Enter scores'!AX961&lt;&gt;"",'2. Enter scores'!$B961-'2. Enter scores'!AX961,"")</f>
        <v/>
      </c>
      <c r="AZ957" s="125" t="str">
        <f>IF('2. Enter scores'!AY961&lt;&gt;"",'2. Enter scores'!$B961-'2. Enter scores'!AY961,"")</f>
        <v/>
      </c>
      <c r="BA957" s="125" t="str">
        <f>IF('2. Enter scores'!AZ961&lt;&gt;"",'2. Enter scores'!$B961-'2. Enter scores'!AZ961,"")</f>
        <v/>
      </c>
      <c r="BB957" s="125" t="str">
        <f>IF('2. Enter scores'!BA961&lt;&gt;"",'2. Enter scores'!$B961-'2. Enter scores'!BA961,"")</f>
        <v/>
      </c>
      <c r="BC957" s="125" t="str">
        <f>IF('2. Enter scores'!BB961&lt;&gt;"",'2. Enter scores'!$B961-'2. Enter scores'!BB961,"")</f>
        <v/>
      </c>
      <c r="BD957" s="125" t="str">
        <f>IF('2. Enter scores'!BC961&lt;&gt;"",'2. Enter scores'!$B961-'2. Enter scores'!BC961,"")</f>
        <v/>
      </c>
      <c r="BE957" s="125" t="str">
        <f>IF('2. Enter scores'!BD961&lt;&gt;"",'2. Enter scores'!$B961-'2. Enter scores'!BD961,"")</f>
        <v/>
      </c>
      <c r="BF957" s="125" t="str">
        <f>IF('2. Enter scores'!BE961&lt;&gt;"",'2. Enter scores'!$B961-'2. Enter scores'!BE961,"")</f>
        <v/>
      </c>
      <c r="BG957" s="125" t="str">
        <f>IF('2. Enter scores'!BF961&lt;&gt;"",'2. Enter scores'!$B961-'2. Enter scores'!BF961,"")</f>
        <v/>
      </c>
      <c r="BH957" s="125" t="str">
        <f>IF('2. Enter scores'!BG961&lt;&gt;"",'2. Enter scores'!$B961-'2. Enter scores'!BG961,"")</f>
        <v/>
      </c>
      <c r="BI957" s="125" t="str">
        <f>IF('2. Enter scores'!BH961&lt;&gt;"",'2. Enter scores'!$B961-'2. Enter scores'!BH961,"")</f>
        <v/>
      </c>
      <c r="BJ957" s="125" t="str">
        <f>IF('2. Enter scores'!BI961&lt;&gt;"",'2. Enter scores'!$B961-'2. Enter scores'!BI961,"")</f>
        <v/>
      </c>
      <c r="BK957" s="125" t="str">
        <f>IF('2. Enter scores'!BJ961&lt;&gt;"",'2. Enter scores'!$B961-'2. Enter scores'!BJ961,"")</f>
        <v/>
      </c>
      <c r="BL957" s="125" t="str">
        <f>IF('2. Enter scores'!BK961&lt;&gt;"",'2. Enter scores'!$B961-'2. Enter scores'!BK961,"")</f>
        <v/>
      </c>
      <c r="BM957" s="125" t="str">
        <f>IF('2. Enter scores'!BL961&lt;&gt;"",'2. Enter scores'!$B961-'2. Enter scores'!BL961,"")</f>
        <v/>
      </c>
      <c r="BN957" s="125" t="str">
        <f>IF('2. Enter scores'!BM961&lt;&gt;"",'2. Enter scores'!$B961-'2. Enter scores'!BM961,"")</f>
        <v/>
      </c>
      <c r="BO957" s="125" t="str">
        <f>IF('2. Enter scores'!BN961&lt;&gt;"",'2. Enter scores'!$B961-'2. Enter scores'!BN961,"")</f>
        <v/>
      </c>
      <c r="BP957" s="108">
        <v>1000</v>
      </c>
    </row>
    <row r="958" spans="2:68" x14ac:dyDescent="0.35">
      <c r="B958" s="125" t="str">
        <f>IF('2. Enter scores'!A962&lt;&gt;"",'2. Enter scores'!A962,"")</f>
        <v/>
      </c>
      <c r="H958" s="125" t="str">
        <f>IF('2. Enter scores'!G962&lt;&gt;"",'2. Enter scores'!$B962-'2. Enter scores'!G962,"")</f>
        <v/>
      </c>
      <c r="I958" s="125" t="str">
        <f>IF('2. Enter scores'!H962&lt;&gt;"",'2. Enter scores'!$B962-'2. Enter scores'!H962,"")</f>
        <v/>
      </c>
      <c r="J958" s="125" t="str">
        <f>IF('2. Enter scores'!I962&lt;&gt;"",'2. Enter scores'!$B962-'2. Enter scores'!I962,"")</f>
        <v/>
      </c>
      <c r="K958" s="125" t="str">
        <f>IF('2. Enter scores'!J962&lt;&gt;"",'2. Enter scores'!$B962-'2. Enter scores'!J962,"")</f>
        <v/>
      </c>
      <c r="L958" s="125" t="str">
        <f>IF('2. Enter scores'!K962&lt;&gt;"",'2. Enter scores'!$B962-'2. Enter scores'!K962,"")</f>
        <v/>
      </c>
      <c r="M958" s="125" t="str">
        <f>IF('2. Enter scores'!L962&lt;&gt;"",'2. Enter scores'!$B962-'2. Enter scores'!L962,"")</f>
        <v/>
      </c>
      <c r="N958" s="125" t="str">
        <f>IF('2. Enter scores'!M962&lt;&gt;"",'2. Enter scores'!$B962-'2. Enter scores'!M962,"")</f>
        <v/>
      </c>
      <c r="O958" s="125" t="str">
        <f>IF('2. Enter scores'!N962&lt;&gt;"",'2. Enter scores'!$B962-'2. Enter scores'!N962,"")</f>
        <v/>
      </c>
      <c r="P958" s="125" t="str">
        <f>IF('2. Enter scores'!O962&lt;&gt;"",'2. Enter scores'!$B962-'2. Enter scores'!O962,"")</f>
        <v/>
      </c>
      <c r="Q958" s="125" t="str">
        <f>IF('2. Enter scores'!P962&lt;&gt;"",'2. Enter scores'!$B962-'2. Enter scores'!P962,"")</f>
        <v/>
      </c>
      <c r="R958" s="125" t="str">
        <f>IF('2. Enter scores'!Q962&lt;&gt;"",'2. Enter scores'!$B962-'2. Enter scores'!Q962,"")</f>
        <v/>
      </c>
      <c r="S958" s="125" t="str">
        <f>IF('2. Enter scores'!R962&lt;&gt;"",'2. Enter scores'!$B962-'2. Enter scores'!R962,"")</f>
        <v/>
      </c>
      <c r="T958" s="125" t="str">
        <f>IF('2. Enter scores'!S962&lt;&gt;"",'2. Enter scores'!$B962-'2. Enter scores'!S962,"")</f>
        <v/>
      </c>
      <c r="U958" s="125" t="str">
        <f>IF('2. Enter scores'!T962&lt;&gt;"",'2. Enter scores'!$B962-'2. Enter scores'!T962,"")</f>
        <v/>
      </c>
      <c r="V958" s="125" t="str">
        <f>IF('2. Enter scores'!U962&lt;&gt;"",'2. Enter scores'!$B962-'2. Enter scores'!U962,"")</f>
        <v/>
      </c>
      <c r="W958" s="125" t="str">
        <f>IF('2. Enter scores'!V962&lt;&gt;"",'2. Enter scores'!$B962-'2. Enter scores'!V962,"")</f>
        <v/>
      </c>
      <c r="X958" s="125" t="str">
        <f>IF('2. Enter scores'!W962&lt;&gt;"",'2. Enter scores'!$B962-'2. Enter scores'!W962,"")</f>
        <v/>
      </c>
      <c r="Y958" s="125" t="str">
        <f>IF('2. Enter scores'!X962&lt;&gt;"",'2. Enter scores'!$B962-'2. Enter scores'!X962,"")</f>
        <v/>
      </c>
      <c r="Z958" s="125" t="str">
        <f>IF('2. Enter scores'!Y962&lt;&gt;"",'2. Enter scores'!$B962-'2. Enter scores'!Y962,"")</f>
        <v/>
      </c>
      <c r="AA958" s="125" t="str">
        <f>IF('2. Enter scores'!Z962&lt;&gt;"",'2. Enter scores'!$B962-'2. Enter scores'!Z962,"")</f>
        <v/>
      </c>
      <c r="AB958" s="125" t="str">
        <f>IF('2. Enter scores'!AA962&lt;&gt;"",'2. Enter scores'!$B962-'2. Enter scores'!AA962,"")</f>
        <v/>
      </c>
      <c r="AC958" s="125" t="str">
        <f>IF('2. Enter scores'!AB962&lt;&gt;"",'2. Enter scores'!$B962-'2. Enter scores'!AB962,"")</f>
        <v/>
      </c>
      <c r="AD958" s="125" t="str">
        <f>IF('2. Enter scores'!AC962&lt;&gt;"",'2. Enter scores'!$B962-'2. Enter scores'!AC962,"")</f>
        <v/>
      </c>
      <c r="AE958" s="125" t="str">
        <f>IF('2. Enter scores'!AD962&lt;&gt;"",'2. Enter scores'!$B962-'2. Enter scores'!AD962,"")</f>
        <v/>
      </c>
      <c r="AF958" s="125" t="str">
        <f>IF('2. Enter scores'!AE962&lt;&gt;"",'2. Enter scores'!$B962-'2. Enter scores'!AE962,"")</f>
        <v/>
      </c>
      <c r="AG958" s="125" t="str">
        <f>IF('2. Enter scores'!AF962&lt;&gt;"",'2. Enter scores'!$B962-'2. Enter scores'!AF962,"")</f>
        <v/>
      </c>
      <c r="AH958" s="125" t="str">
        <f>IF('2. Enter scores'!AG962&lt;&gt;"",'2. Enter scores'!$B962-'2. Enter scores'!AG962,"")</f>
        <v/>
      </c>
      <c r="AI958" s="125" t="str">
        <f>IF('2. Enter scores'!AH962&lt;&gt;"",'2. Enter scores'!$B962-'2. Enter scores'!AH962,"")</f>
        <v/>
      </c>
      <c r="AJ958" s="125" t="str">
        <f>IF('2. Enter scores'!AI962&lt;&gt;"",'2. Enter scores'!$B962-'2. Enter scores'!AI962,"")</f>
        <v/>
      </c>
      <c r="AK958" s="125" t="str">
        <f>IF('2. Enter scores'!AJ962&lt;&gt;"",'2. Enter scores'!$B962-'2. Enter scores'!AJ962,"")</f>
        <v/>
      </c>
      <c r="AL958" s="125" t="str">
        <f>IF('2. Enter scores'!AK962&lt;&gt;"",'2. Enter scores'!$B962-'2. Enter scores'!AK962,"")</f>
        <v/>
      </c>
      <c r="AM958" s="125" t="str">
        <f>IF('2. Enter scores'!AL962&lt;&gt;"",'2. Enter scores'!$B962-'2. Enter scores'!AL962,"")</f>
        <v/>
      </c>
      <c r="AN958" s="125" t="str">
        <f>IF('2. Enter scores'!AM962&lt;&gt;"",'2. Enter scores'!$B962-'2. Enter scores'!AM962,"")</f>
        <v/>
      </c>
      <c r="AO958" s="125" t="str">
        <f>IF('2. Enter scores'!AN962&lt;&gt;"",'2. Enter scores'!$B962-'2. Enter scores'!AN962,"")</f>
        <v/>
      </c>
      <c r="AP958" s="125" t="str">
        <f>IF('2. Enter scores'!AO962&lt;&gt;"",'2. Enter scores'!$B962-'2. Enter scores'!AO962,"")</f>
        <v/>
      </c>
      <c r="AQ958" s="125" t="str">
        <f>IF('2. Enter scores'!AP962&lt;&gt;"",'2. Enter scores'!$B962-'2. Enter scores'!AP962,"")</f>
        <v/>
      </c>
      <c r="AR958" s="125" t="str">
        <f>IF('2. Enter scores'!AQ962&lt;&gt;"",'2. Enter scores'!$B962-'2. Enter scores'!AQ962,"")</f>
        <v/>
      </c>
      <c r="AS958" s="125" t="str">
        <f>IF('2. Enter scores'!AR962&lt;&gt;"",'2. Enter scores'!$B962-'2. Enter scores'!AR962,"")</f>
        <v/>
      </c>
      <c r="AT958" s="125" t="str">
        <f>IF('2. Enter scores'!AS962&lt;&gt;"",'2. Enter scores'!$B962-'2. Enter scores'!AS962,"")</f>
        <v/>
      </c>
      <c r="AU958" s="125" t="str">
        <f>IF('2. Enter scores'!AT962&lt;&gt;"",'2. Enter scores'!$B962-'2. Enter scores'!AT962,"")</f>
        <v/>
      </c>
      <c r="AV958" s="125" t="str">
        <f>IF('2. Enter scores'!AU962&lt;&gt;"",'2. Enter scores'!$B962-'2. Enter scores'!AU962,"")</f>
        <v/>
      </c>
      <c r="AW958" s="125" t="str">
        <f>IF('2. Enter scores'!AV962&lt;&gt;"",'2. Enter scores'!$B962-'2. Enter scores'!AV962,"")</f>
        <v/>
      </c>
      <c r="AX958" s="125" t="str">
        <f>IF('2. Enter scores'!AW962&lt;&gt;"",'2. Enter scores'!$B962-'2. Enter scores'!AW962,"")</f>
        <v/>
      </c>
      <c r="AY958" s="125" t="str">
        <f>IF('2. Enter scores'!AX962&lt;&gt;"",'2. Enter scores'!$B962-'2. Enter scores'!AX962,"")</f>
        <v/>
      </c>
      <c r="AZ958" s="125" t="str">
        <f>IF('2. Enter scores'!AY962&lt;&gt;"",'2. Enter scores'!$B962-'2. Enter scores'!AY962,"")</f>
        <v/>
      </c>
      <c r="BA958" s="125" t="str">
        <f>IF('2. Enter scores'!AZ962&lt;&gt;"",'2. Enter scores'!$B962-'2. Enter scores'!AZ962,"")</f>
        <v/>
      </c>
      <c r="BB958" s="125" t="str">
        <f>IF('2. Enter scores'!BA962&lt;&gt;"",'2. Enter scores'!$B962-'2. Enter scores'!BA962,"")</f>
        <v/>
      </c>
      <c r="BC958" s="125" t="str">
        <f>IF('2. Enter scores'!BB962&lt;&gt;"",'2. Enter scores'!$B962-'2. Enter scores'!BB962,"")</f>
        <v/>
      </c>
      <c r="BD958" s="125" t="str">
        <f>IF('2. Enter scores'!BC962&lt;&gt;"",'2. Enter scores'!$B962-'2. Enter scores'!BC962,"")</f>
        <v/>
      </c>
      <c r="BE958" s="125" t="str">
        <f>IF('2. Enter scores'!BD962&lt;&gt;"",'2. Enter scores'!$B962-'2. Enter scores'!BD962,"")</f>
        <v/>
      </c>
      <c r="BF958" s="125" t="str">
        <f>IF('2. Enter scores'!BE962&lt;&gt;"",'2. Enter scores'!$B962-'2. Enter scores'!BE962,"")</f>
        <v/>
      </c>
      <c r="BG958" s="125" t="str">
        <f>IF('2. Enter scores'!BF962&lt;&gt;"",'2. Enter scores'!$B962-'2. Enter scores'!BF962,"")</f>
        <v/>
      </c>
      <c r="BH958" s="125" t="str">
        <f>IF('2. Enter scores'!BG962&lt;&gt;"",'2. Enter scores'!$B962-'2. Enter scores'!BG962,"")</f>
        <v/>
      </c>
      <c r="BI958" s="125" t="str">
        <f>IF('2. Enter scores'!BH962&lt;&gt;"",'2. Enter scores'!$B962-'2. Enter scores'!BH962,"")</f>
        <v/>
      </c>
      <c r="BJ958" s="125" t="str">
        <f>IF('2. Enter scores'!BI962&lt;&gt;"",'2. Enter scores'!$B962-'2. Enter scores'!BI962,"")</f>
        <v/>
      </c>
      <c r="BK958" s="125" t="str">
        <f>IF('2. Enter scores'!BJ962&lt;&gt;"",'2. Enter scores'!$B962-'2. Enter scores'!BJ962,"")</f>
        <v/>
      </c>
      <c r="BL958" s="125" t="str">
        <f>IF('2. Enter scores'!BK962&lt;&gt;"",'2. Enter scores'!$B962-'2. Enter scores'!BK962,"")</f>
        <v/>
      </c>
      <c r="BM958" s="125" t="str">
        <f>IF('2. Enter scores'!BL962&lt;&gt;"",'2. Enter scores'!$B962-'2. Enter scores'!BL962,"")</f>
        <v/>
      </c>
      <c r="BN958" s="125" t="str">
        <f>IF('2. Enter scores'!BM962&lt;&gt;"",'2. Enter scores'!$B962-'2. Enter scores'!BM962,"")</f>
        <v/>
      </c>
      <c r="BO958" s="125" t="str">
        <f>IF('2. Enter scores'!BN962&lt;&gt;"",'2. Enter scores'!$B962-'2. Enter scores'!BN962,"")</f>
        <v/>
      </c>
      <c r="BP958" s="108">
        <v>1000</v>
      </c>
    </row>
    <row r="959" spans="2:68" x14ac:dyDescent="0.35">
      <c r="B959" s="125" t="str">
        <f>IF('2. Enter scores'!A963&lt;&gt;"",'2. Enter scores'!A963,"")</f>
        <v/>
      </c>
      <c r="H959" s="125" t="str">
        <f>IF('2. Enter scores'!G963&lt;&gt;"",'2. Enter scores'!$B963-'2. Enter scores'!G963,"")</f>
        <v/>
      </c>
      <c r="I959" s="125" t="str">
        <f>IF('2. Enter scores'!H963&lt;&gt;"",'2. Enter scores'!$B963-'2. Enter scores'!H963,"")</f>
        <v/>
      </c>
      <c r="J959" s="125" t="str">
        <f>IF('2. Enter scores'!I963&lt;&gt;"",'2. Enter scores'!$B963-'2. Enter scores'!I963,"")</f>
        <v/>
      </c>
      <c r="K959" s="125" t="str">
        <f>IF('2. Enter scores'!J963&lt;&gt;"",'2. Enter scores'!$B963-'2. Enter scores'!J963,"")</f>
        <v/>
      </c>
      <c r="L959" s="125" t="str">
        <f>IF('2. Enter scores'!K963&lt;&gt;"",'2. Enter scores'!$B963-'2. Enter scores'!K963,"")</f>
        <v/>
      </c>
      <c r="M959" s="125" t="str">
        <f>IF('2. Enter scores'!L963&lt;&gt;"",'2. Enter scores'!$B963-'2. Enter scores'!L963,"")</f>
        <v/>
      </c>
      <c r="N959" s="125" t="str">
        <f>IF('2. Enter scores'!M963&lt;&gt;"",'2. Enter scores'!$B963-'2. Enter scores'!M963,"")</f>
        <v/>
      </c>
      <c r="O959" s="125" t="str">
        <f>IF('2. Enter scores'!N963&lt;&gt;"",'2. Enter scores'!$B963-'2. Enter scores'!N963,"")</f>
        <v/>
      </c>
      <c r="P959" s="125" t="str">
        <f>IF('2. Enter scores'!O963&lt;&gt;"",'2. Enter scores'!$B963-'2. Enter scores'!O963,"")</f>
        <v/>
      </c>
      <c r="Q959" s="125" t="str">
        <f>IF('2. Enter scores'!P963&lt;&gt;"",'2. Enter scores'!$B963-'2. Enter scores'!P963,"")</f>
        <v/>
      </c>
      <c r="R959" s="125" t="str">
        <f>IF('2. Enter scores'!Q963&lt;&gt;"",'2. Enter scores'!$B963-'2. Enter scores'!Q963,"")</f>
        <v/>
      </c>
      <c r="S959" s="125" t="str">
        <f>IF('2. Enter scores'!R963&lt;&gt;"",'2. Enter scores'!$B963-'2. Enter scores'!R963,"")</f>
        <v/>
      </c>
      <c r="T959" s="125" t="str">
        <f>IF('2. Enter scores'!S963&lt;&gt;"",'2. Enter scores'!$B963-'2. Enter scores'!S963,"")</f>
        <v/>
      </c>
      <c r="U959" s="125" t="str">
        <f>IF('2. Enter scores'!T963&lt;&gt;"",'2. Enter scores'!$B963-'2. Enter scores'!T963,"")</f>
        <v/>
      </c>
      <c r="V959" s="125" t="str">
        <f>IF('2. Enter scores'!U963&lt;&gt;"",'2. Enter scores'!$B963-'2. Enter scores'!U963,"")</f>
        <v/>
      </c>
      <c r="W959" s="125" t="str">
        <f>IF('2. Enter scores'!V963&lt;&gt;"",'2. Enter scores'!$B963-'2. Enter scores'!V963,"")</f>
        <v/>
      </c>
      <c r="X959" s="125" t="str">
        <f>IF('2. Enter scores'!W963&lt;&gt;"",'2. Enter scores'!$B963-'2. Enter scores'!W963,"")</f>
        <v/>
      </c>
      <c r="Y959" s="125" t="str">
        <f>IF('2. Enter scores'!X963&lt;&gt;"",'2. Enter scores'!$B963-'2. Enter scores'!X963,"")</f>
        <v/>
      </c>
      <c r="Z959" s="125" t="str">
        <f>IF('2. Enter scores'!Y963&lt;&gt;"",'2. Enter scores'!$B963-'2. Enter scores'!Y963,"")</f>
        <v/>
      </c>
      <c r="AA959" s="125" t="str">
        <f>IF('2. Enter scores'!Z963&lt;&gt;"",'2. Enter scores'!$B963-'2. Enter scores'!Z963,"")</f>
        <v/>
      </c>
      <c r="AB959" s="125" t="str">
        <f>IF('2. Enter scores'!AA963&lt;&gt;"",'2. Enter scores'!$B963-'2. Enter scores'!AA963,"")</f>
        <v/>
      </c>
      <c r="AC959" s="125" t="str">
        <f>IF('2. Enter scores'!AB963&lt;&gt;"",'2. Enter scores'!$B963-'2. Enter scores'!AB963,"")</f>
        <v/>
      </c>
      <c r="AD959" s="125" t="str">
        <f>IF('2. Enter scores'!AC963&lt;&gt;"",'2. Enter scores'!$B963-'2. Enter scores'!AC963,"")</f>
        <v/>
      </c>
      <c r="AE959" s="125" t="str">
        <f>IF('2. Enter scores'!AD963&lt;&gt;"",'2. Enter scores'!$B963-'2. Enter scores'!AD963,"")</f>
        <v/>
      </c>
      <c r="AF959" s="125" t="str">
        <f>IF('2. Enter scores'!AE963&lt;&gt;"",'2. Enter scores'!$B963-'2. Enter scores'!AE963,"")</f>
        <v/>
      </c>
      <c r="AG959" s="125" t="str">
        <f>IF('2. Enter scores'!AF963&lt;&gt;"",'2. Enter scores'!$B963-'2. Enter scores'!AF963,"")</f>
        <v/>
      </c>
      <c r="AH959" s="125" t="str">
        <f>IF('2. Enter scores'!AG963&lt;&gt;"",'2. Enter scores'!$B963-'2. Enter scores'!AG963,"")</f>
        <v/>
      </c>
      <c r="AI959" s="125" t="str">
        <f>IF('2. Enter scores'!AH963&lt;&gt;"",'2. Enter scores'!$B963-'2. Enter scores'!AH963,"")</f>
        <v/>
      </c>
      <c r="AJ959" s="125" t="str">
        <f>IF('2. Enter scores'!AI963&lt;&gt;"",'2. Enter scores'!$B963-'2. Enter scores'!AI963,"")</f>
        <v/>
      </c>
      <c r="AK959" s="125" t="str">
        <f>IF('2. Enter scores'!AJ963&lt;&gt;"",'2. Enter scores'!$B963-'2. Enter scores'!AJ963,"")</f>
        <v/>
      </c>
      <c r="AL959" s="125" t="str">
        <f>IF('2. Enter scores'!AK963&lt;&gt;"",'2. Enter scores'!$B963-'2. Enter scores'!AK963,"")</f>
        <v/>
      </c>
      <c r="AM959" s="125" t="str">
        <f>IF('2. Enter scores'!AL963&lt;&gt;"",'2. Enter scores'!$B963-'2. Enter scores'!AL963,"")</f>
        <v/>
      </c>
      <c r="AN959" s="125" t="str">
        <f>IF('2. Enter scores'!AM963&lt;&gt;"",'2. Enter scores'!$B963-'2. Enter scores'!AM963,"")</f>
        <v/>
      </c>
      <c r="AO959" s="125" t="str">
        <f>IF('2. Enter scores'!AN963&lt;&gt;"",'2. Enter scores'!$B963-'2. Enter scores'!AN963,"")</f>
        <v/>
      </c>
      <c r="AP959" s="125" t="str">
        <f>IF('2. Enter scores'!AO963&lt;&gt;"",'2. Enter scores'!$B963-'2. Enter scores'!AO963,"")</f>
        <v/>
      </c>
      <c r="AQ959" s="125" t="str">
        <f>IF('2. Enter scores'!AP963&lt;&gt;"",'2. Enter scores'!$B963-'2. Enter scores'!AP963,"")</f>
        <v/>
      </c>
      <c r="AR959" s="125" t="str">
        <f>IF('2. Enter scores'!AQ963&lt;&gt;"",'2. Enter scores'!$B963-'2. Enter scores'!AQ963,"")</f>
        <v/>
      </c>
      <c r="AS959" s="125" t="str">
        <f>IF('2. Enter scores'!AR963&lt;&gt;"",'2. Enter scores'!$B963-'2. Enter scores'!AR963,"")</f>
        <v/>
      </c>
      <c r="AT959" s="125" t="str">
        <f>IF('2. Enter scores'!AS963&lt;&gt;"",'2. Enter scores'!$B963-'2. Enter scores'!AS963,"")</f>
        <v/>
      </c>
      <c r="AU959" s="125" t="str">
        <f>IF('2. Enter scores'!AT963&lt;&gt;"",'2. Enter scores'!$B963-'2. Enter scores'!AT963,"")</f>
        <v/>
      </c>
      <c r="AV959" s="125" t="str">
        <f>IF('2. Enter scores'!AU963&lt;&gt;"",'2. Enter scores'!$B963-'2. Enter scores'!AU963,"")</f>
        <v/>
      </c>
      <c r="AW959" s="125" t="str">
        <f>IF('2. Enter scores'!AV963&lt;&gt;"",'2. Enter scores'!$B963-'2. Enter scores'!AV963,"")</f>
        <v/>
      </c>
      <c r="AX959" s="125" t="str">
        <f>IF('2. Enter scores'!AW963&lt;&gt;"",'2. Enter scores'!$B963-'2. Enter scores'!AW963,"")</f>
        <v/>
      </c>
      <c r="AY959" s="125" t="str">
        <f>IF('2. Enter scores'!AX963&lt;&gt;"",'2. Enter scores'!$B963-'2. Enter scores'!AX963,"")</f>
        <v/>
      </c>
      <c r="AZ959" s="125" t="str">
        <f>IF('2. Enter scores'!AY963&lt;&gt;"",'2. Enter scores'!$B963-'2. Enter scores'!AY963,"")</f>
        <v/>
      </c>
      <c r="BA959" s="125" t="str">
        <f>IF('2. Enter scores'!AZ963&lt;&gt;"",'2. Enter scores'!$B963-'2. Enter scores'!AZ963,"")</f>
        <v/>
      </c>
      <c r="BB959" s="125" t="str">
        <f>IF('2. Enter scores'!BA963&lt;&gt;"",'2. Enter scores'!$B963-'2. Enter scores'!BA963,"")</f>
        <v/>
      </c>
      <c r="BC959" s="125" t="str">
        <f>IF('2. Enter scores'!BB963&lt;&gt;"",'2. Enter scores'!$B963-'2. Enter scores'!BB963,"")</f>
        <v/>
      </c>
      <c r="BD959" s="125" t="str">
        <f>IF('2. Enter scores'!BC963&lt;&gt;"",'2. Enter scores'!$B963-'2. Enter scores'!BC963,"")</f>
        <v/>
      </c>
      <c r="BE959" s="125" t="str">
        <f>IF('2. Enter scores'!BD963&lt;&gt;"",'2. Enter scores'!$B963-'2. Enter scores'!BD963,"")</f>
        <v/>
      </c>
      <c r="BF959" s="125" t="str">
        <f>IF('2. Enter scores'!BE963&lt;&gt;"",'2. Enter scores'!$B963-'2. Enter scores'!BE963,"")</f>
        <v/>
      </c>
      <c r="BG959" s="125" t="str">
        <f>IF('2. Enter scores'!BF963&lt;&gt;"",'2. Enter scores'!$B963-'2. Enter scores'!BF963,"")</f>
        <v/>
      </c>
      <c r="BH959" s="125" t="str">
        <f>IF('2. Enter scores'!BG963&lt;&gt;"",'2. Enter scores'!$B963-'2. Enter scores'!BG963,"")</f>
        <v/>
      </c>
      <c r="BI959" s="125" t="str">
        <f>IF('2. Enter scores'!BH963&lt;&gt;"",'2. Enter scores'!$B963-'2. Enter scores'!BH963,"")</f>
        <v/>
      </c>
      <c r="BJ959" s="125" t="str">
        <f>IF('2. Enter scores'!BI963&lt;&gt;"",'2. Enter scores'!$B963-'2. Enter scores'!BI963,"")</f>
        <v/>
      </c>
      <c r="BK959" s="125" t="str">
        <f>IF('2. Enter scores'!BJ963&lt;&gt;"",'2. Enter scores'!$B963-'2. Enter scores'!BJ963,"")</f>
        <v/>
      </c>
      <c r="BL959" s="125" t="str">
        <f>IF('2. Enter scores'!BK963&lt;&gt;"",'2. Enter scores'!$B963-'2. Enter scores'!BK963,"")</f>
        <v/>
      </c>
      <c r="BM959" s="125" t="str">
        <f>IF('2. Enter scores'!BL963&lt;&gt;"",'2. Enter scores'!$B963-'2. Enter scores'!BL963,"")</f>
        <v/>
      </c>
      <c r="BN959" s="125" t="str">
        <f>IF('2. Enter scores'!BM963&lt;&gt;"",'2. Enter scores'!$B963-'2. Enter scores'!BM963,"")</f>
        <v/>
      </c>
      <c r="BO959" s="125" t="str">
        <f>IF('2. Enter scores'!BN963&lt;&gt;"",'2. Enter scores'!$B963-'2. Enter scores'!BN963,"")</f>
        <v/>
      </c>
      <c r="BP959" s="108">
        <v>1000</v>
      </c>
    </row>
    <row r="960" spans="2:68" x14ac:dyDescent="0.35">
      <c r="B960" s="125" t="str">
        <f>IF('2. Enter scores'!A964&lt;&gt;"",'2. Enter scores'!A964,"")</f>
        <v/>
      </c>
      <c r="H960" s="125" t="str">
        <f>IF('2. Enter scores'!G964&lt;&gt;"",'2. Enter scores'!$B964-'2. Enter scores'!G964,"")</f>
        <v/>
      </c>
      <c r="I960" s="125" t="str">
        <f>IF('2. Enter scores'!H964&lt;&gt;"",'2. Enter scores'!$B964-'2. Enter scores'!H964,"")</f>
        <v/>
      </c>
      <c r="J960" s="125" t="str">
        <f>IF('2. Enter scores'!I964&lt;&gt;"",'2. Enter scores'!$B964-'2. Enter scores'!I964,"")</f>
        <v/>
      </c>
      <c r="K960" s="125" t="str">
        <f>IF('2. Enter scores'!J964&lt;&gt;"",'2. Enter scores'!$B964-'2. Enter scores'!J964,"")</f>
        <v/>
      </c>
      <c r="L960" s="125" t="str">
        <f>IF('2. Enter scores'!K964&lt;&gt;"",'2. Enter scores'!$B964-'2. Enter scores'!K964,"")</f>
        <v/>
      </c>
      <c r="M960" s="125" t="str">
        <f>IF('2. Enter scores'!L964&lt;&gt;"",'2. Enter scores'!$B964-'2. Enter scores'!L964,"")</f>
        <v/>
      </c>
      <c r="N960" s="125" t="str">
        <f>IF('2. Enter scores'!M964&lt;&gt;"",'2. Enter scores'!$B964-'2. Enter scores'!M964,"")</f>
        <v/>
      </c>
      <c r="O960" s="125" t="str">
        <f>IF('2. Enter scores'!N964&lt;&gt;"",'2. Enter scores'!$B964-'2. Enter scores'!N964,"")</f>
        <v/>
      </c>
      <c r="P960" s="125" t="str">
        <f>IF('2. Enter scores'!O964&lt;&gt;"",'2. Enter scores'!$B964-'2. Enter scores'!O964,"")</f>
        <v/>
      </c>
      <c r="Q960" s="125" t="str">
        <f>IF('2. Enter scores'!P964&lt;&gt;"",'2. Enter scores'!$B964-'2. Enter scores'!P964,"")</f>
        <v/>
      </c>
      <c r="R960" s="125" t="str">
        <f>IF('2. Enter scores'!Q964&lt;&gt;"",'2. Enter scores'!$B964-'2. Enter scores'!Q964,"")</f>
        <v/>
      </c>
      <c r="S960" s="125" t="str">
        <f>IF('2. Enter scores'!R964&lt;&gt;"",'2. Enter scores'!$B964-'2. Enter scores'!R964,"")</f>
        <v/>
      </c>
      <c r="T960" s="125" t="str">
        <f>IF('2. Enter scores'!S964&lt;&gt;"",'2. Enter scores'!$B964-'2. Enter scores'!S964,"")</f>
        <v/>
      </c>
      <c r="U960" s="125" t="str">
        <f>IF('2. Enter scores'!T964&lt;&gt;"",'2. Enter scores'!$B964-'2. Enter scores'!T964,"")</f>
        <v/>
      </c>
      <c r="V960" s="125" t="str">
        <f>IF('2. Enter scores'!U964&lt;&gt;"",'2. Enter scores'!$B964-'2. Enter scores'!U964,"")</f>
        <v/>
      </c>
      <c r="W960" s="125" t="str">
        <f>IF('2. Enter scores'!V964&lt;&gt;"",'2. Enter scores'!$B964-'2. Enter scores'!V964,"")</f>
        <v/>
      </c>
      <c r="X960" s="125" t="str">
        <f>IF('2. Enter scores'!W964&lt;&gt;"",'2. Enter scores'!$B964-'2. Enter scores'!W964,"")</f>
        <v/>
      </c>
      <c r="Y960" s="125" t="str">
        <f>IF('2. Enter scores'!X964&lt;&gt;"",'2. Enter scores'!$B964-'2. Enter scores'!X964,"")</f>
        <v/>
      </c>
      <c r="Z960" s="125" t="str">
        <f>IF('2. Enter scores'!Y964&lt;&gt;"",'2. Enter scores'!$B964-'2. Enter scores'!Y964,"")</f>
        <v/>
      </c>
      <c r="AA960" s="125" t="str">
        <f>IF('2. Enter scores'!Z964&lt;&gt;"",'2. Enter scores'!$B964-'2. Enter scores'!Z964,"")</f>
        <v/>
      </c>
      <c r="AB960" s="125" t="str">
        <f>IF('2. Enter scores'!AA964&lt;&gt;"",'2. Enter scores'!$B964-'2. Enter scores'!AA964,"")</f>
        <v/>
      </c>
      <c r="AC960" s="125" t="str">
        <f>IF('2. Enter scores'!AB964&lt;&gt;"",'2. Enter scores'!$B964-'2. Enter scores'!AB964,"")</f>
        <v/>
      </c>
      <c r="AD960" s="125" t="str">
        <f>IF('2. Enter scores'!AC964&lt;&gt;"",'2. Enter scores'!$B964-'2. Enter scores'!AC964,"")</f>
        <v/>
      </c>
      <c r="AE960" s="125" t="str">
        <f>IF('2. Enter scores'!AD964&lt;&gt;"",'2. Enter scores'!$B964-'2. Enter scores'!AD964,"")</f>
        <v/>
      </c>
      <c r="AF960" s="125" t="str">
        <f>IF('2. Enter scores'!AE964&lt;&gt;"",'2. Enter scores'!$B964-'2. Enter scores'!AE964,"")</f>
        <v/>
      </c>
      <c r="AG960" s="125" t="str">
        <f>IF('2. Enter scores'!AF964&lt;&gt;"",'2. Enter scores'!$B964-'2. Enter scores'!AF964,"")</f>
        <v/>
      </c>
      <c r="AH960" s="125" t="str">
        <f>IF('2. Enter scores'!AG964&lt;&gt;"",'2. Enter scores'!$B964-'2. Enter scores'!AG964,"")</f>
        <v/>
      </c>
      <c r="AI960" s="125" t="str">
        <f>IF('2. Enter scores'!AH964&lt;&gt;"",'2. Enter scores'!$B964-'2. Enter scores'!AH964,"")</f>
        <v/>
      </c>
      <c r="AJ960" s="125" t="str">
        <f>IF('2. Enter scores'!AI964&lt;&gt;"",'2. Enter scores'!$B964-'2. Enter scores'!AI964,"")</f>
        <v/>
      </c>
      <c r="AK960" s="125" t="str">
        <f>IF('2. Enter scores'!AJ964&lt;&gt;"",'2. Enter scores'!$B964-'2. Enter scores'!AJ964,"")</f>
        <v/>
      </c>
      <c r="AL960" s="125" t="str">
        <f>IF('2. Enter scores'!AK964&lt;&gt;"",'2. Enter scores'!$B964-'2. Enter scores'!AK964,"")</f>
        <v/>
      </c>
      <c r="AM960" s="125" t="str">
        <f>IF('2. Enter scores'!AL964&lt;&gt;"",'2. Enter scores'!$B964-'2. Enter scores'!AL964,"")</f>
        <v/>
      </c>
      <c r="AN960" s="125" t="str">
        <f>IF('2. Enter scores'!AM964&lt;&gt;"",'2. Enter scores'!$B964-'2. Enter scores'!AM964,"")</f>
        <v/>
      </c>
      <c r="AO960" s="125" t="str">
        <f>IF('2. Enter scores'!AN964&lt;&gt;"",'2. Enter scores'!$B964-'2. Enter scores'!AN964,"")</f>
        <v/>
      </c>
      <c r="AP960" s="125" t="str">
        <f>IF('2. Enter scores'!AO964&lt;&gt;"",'2. Enter scores'!$B964-'2. Enter scores'!AO964,"")</f>
        <v/>
      </c>
      <c r="AQ960" s="125" t="str">
        <f>IF('2. Enter scores'!AP964&lt;&gt;"",'2. Enter scores'!$B964-'2. Enter scores'!AP964,"")</f>
        <v/>
      </c>
      <c r="AR960" s="125" t="str">
        <f>IF('2. Enter scores'!AQ964&lt;&gt;"",'2. Enter scores'!$B964-'2. Enter scores'!AQ964,"")</f>
        <v/>
      </c>
      <c r="AS960" s="125" t="str">
        <f>IF('2. Enter scores'!AR964&lt;&gt;"",'2. Enter scores'!$B964-'2. Enter scores'!AR964,"")</f>
        <v/>
      </c>
      <c r="AT960" s="125" t="str">
        <f>IF('2. Enter scores'!AS964&lt;&gt;"",'2. Enter scores'!$B964-'2. Enter scores'!AS964,"")</f>
        <v/>
      </c>
      <c r="AU960" s="125" t="str">
        <f>IF('2. Enter scores'!AT964&lt;&gt;"",'2. Enter scores'!$B964-'2. Enter scores'!AT964,"")</f>
        <v/>
      </c>
      <c r="AV960" s="125" t="str">
        <f>IF('2. Enter scores'!AU964&lt;&gt;"",'2. Enter scores'!$B964-'2. Enter scores'!AU964,"")</f>
        <v/>
      </c>
      <c r="AW960" s="125" t="str">
        <f>IF('2. Enter scores'!AV964&lt;&gt;"",'2. Enter scores'!$B964-'2. Enter scores'!AV964,"")</f>
        <v/>
      </c>
      <c r="AX960" s="125" t="str">
        <f>IF('2. Enter scores'!AW964&lt;&gt;"",'2. Enter scores'!$B964-'2. Enter scores'!AW964,"")</f>
        <v/>
      </c>
      <c r="AY960" s="125" t="str">
        <f>IF('2. Enter scores'!AX964&lt;&gt;"",'2. Enter scores'!$B964-'2. Enter scores'!AX964,"")</f>
        <v/>
      </c>
      <c r="AZ960" s="125" t="str">
        <f>IF('2. Enter scores'!AY964&lt;&gt;"",'2. Enter scores'!$B964-'2. Enter scores'!AY964,"")</f>
        <v/>
      </c>
      <c r="BA960" s="125" t="str">
        <f>IF('2. Enter scores'!AZ964&lt;&gt;"",'2. Enter scores'!$B964-'2. Enter scores'!AZ964,"")</f>
        <v/>
      </c>
      <c r="BB960" s="125" t="str">
        <f>IF('2. Enter scores'!BA964&lt;&gt;"",'2. Enter scores'!$B964-'2. Enter scores'!BA964,"")</f>
        <v/>
      </c>
      <c r="BC960" s="125" t="str">
        <f>IF('2. Enter scores'!BB964&lt;&gt;"",'2. Enter scores'!$B964-'2. Enter scores'!BB964,"")</f>
        <v/>
      </c>
      <c r="BD960" s="125" t="str">
        <f>IF('2. Enter scores'!BC964&lt;&gt;"",'2. Enter scores'!$B964-'2. Enter scores'!BC964,"")</f>
        <v/>
      </c>
      <c r="BE960" s="125" t="str">
        <f>IF('2. Enter scores'!BD964&lt;&gt;"",'2. Enter scores'!$B964-'2. Enter scores'!BD964,"")</f>
        <v/>
      </c>
      <c r="BF960" s="125" t="str">
        <f>IF('2. Enter scores'!BE964&lt;&gt;"",'2. Enter scores'!$B964-'2. Enter scores'!BE964,"")</f>
        <v/>
      </c>
      <c r="BG960" s="125" t="str">
        <f>IF('2. Enter scores'!BF964&lt;&gt;"",'2. Enter scores'!$B964-'2. Enter scores'!BF964,"")</f>
        <v/>
      </c>
      <c r="BH960" s="125" t="str">
        <f>IF('2. Enter scores'!BG964&lt;&gt;"",'2. Enter scores'!$B964-'2. Enter scores'!BG964,"")</f>
        <v/>
      </c>
      <c r="BI960" s="125" t="str">
        <f>IF('2. Enter scores'!BH964&lt;&gt;"",'2. Enter scores'!$B964-'2. Enter scores'!BH964,"")</f>
        <v/>
      </c>
      <c r="BJ960" s="125" t="str">
        <f>IF('2. Enter scores'!BI964&lt;&gt;"",'2. Enter scores'!$B964-'2. Enter scores'!BI964,"")</f>
        <v/>
      </c>
      <c r="BK960" s="125" t="str">
        <f>IF('2. Enter scores'!BJ964&lt;&gt;"",'2. Enter scores'!$B964-'2. Enter scores'!BJ964,"")</f>
        <v/>
      </c>
      <c r="BL960" s="125" t="str">
        <f>IF('2. Enter scores'!BK964&lt;&gt;"",'2. Enter scores'!$B964-'2. Enter scores'!BK964,"")</f>
        <v/>
      </c>
      <c r="BM960" s="125" t="str">
        <f>IF('2. Enter scores'!BL964&lt;&gt;"",'2. Enter scores'!$B964-'2. Enter scores'!BL964,"")</f>
        <v/>
      </c>
      <c r="BN960" s="125" t="str">
        <f>IF('2. Enter scores'!BM964&lt;&gt;"",'2. Enter scores'!$B964-'2. Enter scores'!BM964,"")</f>
        <v/>
      </c>
      <c r="BO960" s="125" t="str">
        <f>IF('2. Enter scores'!BN964&lt;&gt;"",'2. Enter scores'!$B964-'2. Enter scores'!BN964,"")</f>
        <v/>
      </c>
      <c r="BP960" s="108">
        <v>1000</v>
      </c>
    </row>
    <row r="961" spans="2:68" x14ac:dyDescent="0.35">
      <c r="B961" s="125" t="str">
        <f>IF('2. Enter scores'!A965&lt;&gt;"",'2. Enter scores'!A965,"")</f>
        <v/>
      </c>
      <c r="H961" s="125" t="str">
        <f>IF('2. Enter scores'!G965&lt;&gt;"",'2. Enter scores'!$B965-'2. Enter scores'!G965,"")</f>
        <v/>
      </c>
      <c r="I961" s="125" t="str">
        <f>IF('2. Enter scores'!H965&lt;&gt;"",'2. Enter scores'!$B965-'2. Enter scores'!H965,"")</f>
        <v/>
      </c>
      <c r="J961" s="125" t="str">
        <f>IF('2. Enter scores'!I965&lt;&gt;"",'2. Enter scores'!$B965-'2. Enter scores'!I965,"")</f>
        <v/>
      </c>
      <c r="K961" s="125" t="str">
        <f>IF('2. Enter scores'!J965&lt;&gt;"",'2. Enter scores'!$B965-'2. Enter scores'!J965,"")</f>
        <v/>
      </c>
      <c r="L961" s="125" t="str">
        <f>IF('2. Enter scores'!K965&lt;&gt;"",'2. Enter scores'!$B965-'2. Enter scores'!K965,"")</f>
        <v/>
      </c>
      <c r="M961" s="125" t="str">
        <f>IF('2. Enter scores'!L965&lt;&gt;"",'2. Enter scores'!$B965-'2. Enter scores'!L965,"")</f>
        <v/>
      </c>
      <c r="N961" s="125" t="str">
        <f>IF('2. Enter scores'!M965&lt;&gt;"",'2. Enter scores'!$B965-'2. Enter scores'!M965,"")</f>
        <v/>
      </c>
      <c r="O961" s="125" t="str">
        <f>IF('2. Enter scores'!N965&lt;&gt;"",'2. Enter scores'!$B965-'2. Enter scores'!N965,"")</f>
        <v/>
      </c>
      <c r="P961" s="125" t="str">
        <f>IF('2. Enter scores'!O965&lt;&gt;"",'2. Enter scores'!$B965-'2. Enter scores'!O965,"")</f>
        <v/>
      </c>
      <c r="Q961" s="125" t="str">
        <f>IF('2. Enter scores'!P965&lt;&gt;"",'2. Enter scores'!$B965-'2. Enter scores'!P965,"")</f>
        <v/>
      </c>
      <c r="R961" s="125" t="str">
        <f>IF('2. Enter scores'!Q965&lt;&gt;"",'2. Enter scores'!$B965-'2. Enter scores'!Q965,"")</f>
        <v/>
      </c>
      <c r="S961" s="125" t="str">
        <f>IF('2. Enter scores'!R965&lt;&gt;"",'2. Enter scores'!$B965-'2. Enter scores'!R965,"")</f>
        <v/>
      </c>
      <c r="T961" s="125" t="str">
        <f>IF('2. Enter scores'!S965&lt;&gt;"",'2. Enter scores'!$B965-'2. Enter scores'!S965,"")</f>
        <v/>
      </c>
      <c r="U961" s="125" t="str">
        <f>IF('2. Enter scores'!T965&lt;&gt;"",'2. Enter scores'!$B965-'2. Enter scores'!T965,"")</f>
        <v/>
      </c>
      <c r="V961" s="125" t="str">
        <f>IF('2. Enter scores'!U965&lt;&gt;"",'2. Enter scores'!$B965-'2. Enter scores'!U965,"")</f>
        <v/>
      </c>
      <c r="W961" s="125" t="str">
        <f>IF('2. Enter scores'!V965&lt;&gt;"",'2. Enter scores'!$B965-'2. Enter scores'!V965,"")</f>
        <v/>
      </c>
      <c r="X961" s="125" t="str">
        <f>IF('2. Enter scores'!W965&lt;&gt;"",'2. Enter scores'!$B965-'2. Enter scores'!W965,"")</f>
        <v/>
      </c>
      <c r="Y961" s="125" t="str">
        <f>IF('2. Enter scores'!X965&lt;&gt;"",'2. Enter scores'!$B965-'2. Enter scores'!X965,"")</f>
        <v/>
      </c>
      <c r="Z961" s="125" t="str">
        <f>IF('2. Enter scores'!Y965&lt;&gt;"",'2. Enter scores'!$B965-'2. Enter scores'!Y965,"")</f>
        <v/>
      </c>
      <c r="AA961" s="125" t="str">
        <f>IF('2. Enter scores'!Z965&lt;&gt;"",'2. Enter scores'!$B965-'2. Enter scores'!Z965,"")</f>
        <v/>
      </c>
      <c r="AB961" s="125" t="str">
        <f>IF('2. Enter scores'!AA965&lt;&gt;"",'2. Enter scores'!$B965-'2. Enter scores'!AA965,"")</f>
        <v/>
      </c>
      <c r="AC961" s="125" t="str">
        <f>IF('2. Enter scores'!AB965&lt;&gt;"",'2. Enter scores'!$B965-'2. Enter scores'!AB965,"")</f>
        <v/>
      </c>
      <c r="AD961" s="125" t="str">
        <f>IF('2. Enter scores'!AC965&lt;&gt;"",'2. Enter scores'!$B965-'2. Enter scores'!AC965,"")</f>
        <v/>
      </c>
      <c r="AE961" s="125" t="str">
        <f>IF('2. Enter scores'!AD965&lt;&gt;"",'2. Enter scores'!$B965-'2. Enter scores'!AD965,"")</f>
        <v/>
      </c>
      <c r="AF961" s="125" t="str">
        <f>IF('2. Enter scores'!AE965&lt;&gt;"",'2. Enter scores'!$B965-'2. Enter scores'!AE965,"")</f>
        <v/>
      </c>
      <c r="AG961" s="125" t="str">
        <f>IF('2. Enter scores'!AF965&lt;&gt;"",'2. Enter scores'!$B965-'2. Enter scores'!AF965,"")</f>
        <v/>
      </c>
      <c r="AH961" s="125" t="str">
        <f>IF('2. Enter scores'!AG965&lt;&gt;"",'2. Enter scores'!$B965-'2. Enter scores'!AG965,"")</f>
        <v/>
      </c>
      <c r="AI961" s="125" t="str">
        <f>IF('2. Enter scores'!AH965&lt;&gt;"",'2. Enter scores'!$B965-'2. Enter scores'!AH965,"")</f>
        <v/>
      </c>
      <c r="AJ961" s="125" t="str">
        <f>IF('2. Enter scores'!AI965&lt;&gt;"",'2. Enter scores'!$B965-'2. Enter scores'!AI965,"")</f>
        <v/>
      </c>
      <c r="AK961" s="125" t="str">
        <f>IF('2. Enter scores'!AJ965&lt;&gt;"",'2. Enter scores'!$B965-'2. Enter scores'!AJ965,"")</f>
        <v/>
      </c>
      <c r="AL961" s="125" t="str">
        <f>IF('2. Enter scores'!AK965&lt;&gt;"",'2. Enter scores'!$B965-'2. Enter scores'!AK965,"")</f>
        <v/>
      </c>
      <c r="AM961" s="125" t="str">
        <f>IF('2. Enter scores'!AL965&lt;&gt;"",'2. Enter scores'!$B965-'2. Enter scores'!AL965,"")</f>
        <v/>
      </c>
      <c r="AN961" s="125" t="str">
        <f>IF('2. Enter scores'!AM965&lt;&gt;"",'2. Enter scores'!$B965-'2. Enter scores'!AM965,"")</f>
        <v/>
      </c>
      <c r="AO961" s="125" t="str">
        <f>IF('2. Enter scores'!AN965&lt;&gt;"",'2. Enter scores'!$B965-'2. Enter scores'!AN965,"")</f>
        <v/>
      </c>
      <c r="AP961" s="125" t="str">
        <f>IF('2. Enter scores'!AO965&lt;&gt;"",'2. Enter scores'!$B965-'2. Enter scores'!AO965,"")</f>
        <v/>
      </c>
      <c r="AQ961" s="125" t="str">
        <f>IF('2. Enter scores'!AP965&lt;&gt;"",'2. Enter scores'!$B965-'2. Enter scores'!AP965,"")</f>
        <v/>
      </c>
      <c r="AR961" s="125" t="str">
        <f>IF('2. Enter scores'!AQ965&lt;&gt;"",'2. Enter scores'!$B965-'2. Enter scores'!AQ965,"")</f>
        <v/>
      </c>
      <c r="AS961" s="125" t="str">
        <f>IF('2. Enter scores'!AR965&lt;&gt;"",'2. Enter scores'!$B965-'2. Enter scores'!AR965,"")</f>
        <v/>
      </c>
      <c r="AT961" s="125" t="str">
        <f>IF('2. Enter scores'!AS965&lt;&gt;"",'2. Enter scores'!$B965-'2. Enter scores'!AS965,"")</f>
        <v/>
      </c>
      <c r="AU961" s="125" t="str">
        <f>IF('2. Enter scores'!AT965&lt;&gt;"",'2. Enter scores'!$B965-'2. Enter scores'!AT965,"")</f>
        <v/>
      </c>
      <c r="AV961" s="125" t="str">
        <f>IF('2. Enter scores'!AU965&lt;&gt;"",'2. Enter scores'!$B965-'2. Enter scores'!AU965,"")</f>
        <v/>
      </c>
      <c r="AW961" s="125" t="str">
        <f>IF('2. Enter scores'!AV965&lt;&gt;"",'2. Enter scores'!$B965-'2. Enter scores'!AV965,"")</f>
        <v/>
      </c>
      <c r="AX961" s="125" t="str">
        <f>IF('2. Enter scores'!AW965&lt;&gt;"",'2. Enter scores'!$B965-'2. Enter scores'!AW965,"")</f>
        <v/>
      </c>
      <c r="AY961" s="125" t="str">
        <f>IF('2. Enter scores'!AX965&lt;&gt;"",'2. Enter scores'!$B965-'2. Enter scores'!AX965,"")</f>
        <v/>
      </c>
      <c r="AZ961" s="125" t="str">
        <f>IF('2. Enter scores'!AY965&lt;&gt;"",'2. Enter scores'!$B965-'2. Enter scores'!AY965,"")</f>
        <v/>
      </c>
      <c r="BA961" s="125" t="str">
        <f>IF('2. Enter scores'!AZ965&lt;&gt;"",'2. Enter scores'!$B965-'2. Enter scores'!AZ965,"")</f>
        <v/>
      </c>
      <c r="BB961" s="125" t="str">
        <f>IF('2. Enter scores'!BA965&lt;&gt;"",'2. Enter scores'!$B965-'2. Enter scores'!BA965,"")</f>
        <v/>
      </c>
      <c r="BC961" s="125" t="str">
        <f>IF('2. Enter scores'!BB965&lt;&gt;"",'2. Enter scores'!$B965-'2. Enter scores'!BB965,"")</f>
        <v/>
      </c>
      <c r="BD961" s="125" t="str">
        <f>IF('2. Enter scores'!BC965&lt;&gt;"",'2. Enter scores'!$B965-'2. Enter scores'!BC965,"")</f>
        <v/>
      </c>
      <c r="BE961" s="125" t="str">
        <f>IF('2. Enter scores'!BD965&lt;&gt;"",'2. Enter scores'!$B965-'2. Enter scores'!BD965,"")</f>
        <v/>
      </c>
      <c r="BF961" s="125" t="str">
        <f>IF('2. Enter scores'!BE965&lt;&gt;"",'2. Enter scores'!$B965-'2. Enter scores'!BE965,"")</f>
        <v/>
      </c>
      <c r="BG961" s="125" t="str">
        <f>IF('2. Enter scores'!BF965&lt;&gt;"",'2. Enter scores'!$B965-'2. Enter scores'!BF965,"")</f>
        <v/>
      </c>
      <c r="BH961" s="125" t="str">
        <f>IF('2. Enter scores'!BG965&lt;&gt;"",'2. Enter scores'!$B965-'2. Enter scores'!BG965,"")</f>
        <v/>
      </c>
      <c r="BI961" s="125" t="str">
        <f>IF('2. Enter scores'!BH965&lt;&gt;"",'2. Enter scores'!$B965-'2. Enter scores'!BH965,"")</f>
        <v/>
      </c>
      <c r="BJ961" s="125" t="str">
        <f>IF('2. Enter scores'!BI965&lt;&gt;"",'2. Enter scores'!$B965-'2. Enter scores'!BI965,"")</f>
        <v/>
      </c>
      <c r="BK961" s="125" t="str">
        <f>IF('2. Enter scores'!BJ965&lt;&gt;"",'2. Enter scores'!$B965-'2. Enter scores'!BJ965,"")</f>
        <v/>
      </c>
      <c r="BL961" s="125" t="str">
        <f>IF('2. Enter scores'!BK965&lt;&gt;"",'2. Enter scores'!$B965-'2. Enter scores'!BK965,"")</f>
        <v/>
      </c>
      <c r="BM961" s="125" t="str">
        <f>IF('2. Enter scores'!BL965&lt;&gt;"",'2. Enter scores'!$B965-'2. Enter scores'!BL965,"")</f>
        <v/>
      </c>
      <c r="BN961" s="125" t="str">
        <f>IF('2. Enter scores'!BM965&lt;&gt;"",'2. Enter scores'!$B965-'2. Enter scores'!BM965,"")</f>
        <v/>
      </c>
      <c r="BO961" s="125" t="str">
        <f>IF('2. Enter scores'!BN965&lt;&gt;"",'2. Enter scores'!$B965-'2. Enter scores'!BN965,"")</f>
        <v/>
      </c>
      <c r="BP961" s="108">
        <v>1000</v>
      </c>
    </row>
    <row r="962" spans="2:68" x14ac:dyDescent="0.35">
      <c r="B962" s="125" t="str">
        <f>IF('2. Enter scores'!A966&lt;&gt;"",'2. Enter scores'!A966,"")</f>
        <v/>
      </c>
      <c r="H962" s="125" t="str">
        <f>IF('2. Enter scores'!G966&lt;&gt;"",'2. Enter scores'!$B966-'2. Enter scores'!G966,"")</f>
        <v/>
      </c>
      <c r="I962" s="125" t="str">
        <f>IF('2. Enter scores'!H966&lt;&gt;"",'2. Enter scores'!$B966-'2. Enter scores'!H966,"")</f>
        <v/>
      </c>
      <c r="J962" s="125" t="str">
        <f>IF('2. Enter scores'!I966&lt;&gt;"",'2. Enter scores'!$B966-'2. Enter scores'!I966,"")</f>
        <v/>
      </c>
      <c r="K962" s="125" t="str">
        <f>IF('2. Enter scores'!J966&lt;&gt;"",'2. Enter scores'!$B966-'2. Enter scores'!J966,"")</f>
        <v/>
      </c>
      <c r="L962" s="125" t="str">
        <f>IF('2. Enter scores'!K966&lt;&gt;"",'2. Enter scores'!$B966-'2. Enter scores'!K966,"")</f>
        <v/>
      </c>
      <c r="M962" s="125" t="str">
        <f>IF('2. Enter scores'!L966&lt;&gt;"",'2. Enter scores'!$B966-'2. Enter scores'!L966,"")</f>
        <v/>
      </c>
      <c r="N962" s="125" t="str">
        <f>IF('2. Enter scores'!M966&lt;&gt;"",'2. Enter scores'!$B966-'2. Enter scores'!M966,"")</f>
        <v/>
      </c>
      <c r="O962" s="125" t="str">
        <f>IF('2. Enter scores'!N966&lt;&gt;"",'2. Enter scores'!$B966-'2. Enter scores'!N966,"")</f>
        <v/>
      </c>
      <c r="P962" s="125" t="str">
        <f>IF('2. Enter scores'!O966&lt;&gt;"",'2. Enter scores'!$B966-'2. Enter scores'!O966,"")</f>
        <v/>
      </c>
      <c r="Q962" s="125" t="str">
        <f>IF('2. Enter scores'!P966&lt;&gt;"",'2. Enter scores'!$B966-'2. Enter scores'!P966,"")</f>
        <v/>
      </c>
      <c r="R962" s="125" t="str">
        <f>IF('2. Enter scores'!Q966&lt;&gt;"",'2. Enter scores'!$B966-'2. Enter scores'!Q966,"")</f>
        <v/>
      </c>
      <c r="S962" s="125" t="str">
        <f>IF('2. Enter scores'!R966&lt;&gt;"",'2. Enter scores'!$B966-'2. Enter scores'!R966,"")</f>
        <v/>
      </c>
      <c r="T962" s="125" t="str">
        <f>IF('2. Enter scores'!S966&lt;&gt;"",'2. Enter scores'!$B966-'2. Enter scores'!S966,"")</f>
        <v/>
      </c>
      <c r="U962" s="125" t="str">
        <f>IF('2. Enter scores'!T966&lt;&gt;"",'2. Enter scores'!$B966-'2. Enter scores'!T966,"")</f>
        <v/>
      </c>
      <c r="V962" s="125" t="str">
        <f>IF('2. Enter scores'!U966&lt;&gt;"",'2. Enter scores'!$B966-'2. Enter scores'!U966,"")</f>
        <v/>
      </c>
      <c r="W962" s="125" t="str">
        <f>IF('2. Enter scores'!V966&lt;&gt;"",'2. Enter scores'!$B966-'2. Enter scores'!V966,"")</f>
        <v/>
      </c>
      <c r="X962" s="125" t="str">
        <f>IF('2. Enter scores'!W966&lt;&gt;"",'2. Enter scores'!$B966-'2. Enter scores'!W966,"")</f>
        <v/>
      </c>
      <c r="Y962" s="125" t="str">
        <f>IF('2. Enter scores'!X966&lt;&gt;"",'2. Enter scores'!$B966-'2. Enter scores'!X966,"")</f>
        <v/>
      </c>
      <c r="Z962" s="125" t="str">
        <f>IF('2. Enter scores'!Y966&lt;&gt;"",'2. Enter scores'!$B966-'2. Enter scores'!Y966,"")</f>
        <v/>
      </c>
      <c r="AA962" s="125" t="str">
        <f>IF('2. Enter scores'!Z966&lt;&gt;"",'2. Enter scores'!$B966-'2. Enter scores'!Z966,"")</f>
        <v/>
      </c>
      <c r="AB962" s="125" t="str">
        <f>IF('2. Enter scores'!AA966&lt;&gt;"",'2. Enter scores'!$B966-'2. Enter scores'!AA966,"")</f>
        <v/>
      </c>
      <c r="AC962" s="125" t="str">
        <f>IF('2. Enter scores'!AB966&lt;&gt;"",'2. Enter scores'!$B966-'2. Enter scores'!AB966,"")</f>
        <v/>
      </c>
      <c r="AD962" s="125" t="str">
        <f>IF('2. Enter scores'!AC966&lt;&gt;"",'2. Enter scores'!$B966-'2. Enter scores'!AC966,"")</f>
        <v/>
      </c>
      <c r="AE962" s="125" t="str">
        <f>IF('2. Enter scores'!AD966&lt;&gt;"",'2. Enter scores'!$B966-'2. Enter scores'!AD966,"")</f>
        <v/>
      </c>
      <c r="AF962" s="125" t="str">
        <f>IF('2. Enter scores'!AE966&lt;&gt;"",'2. Enter scores'!$B966-'2. Enter scores'!AE966,"")</f>
        <v/>
      </c>
      <c r="AG962" s="125" t="str">
        <f>IF('2. Enter scores'!AF966&lt;&gt;"",'2. Enter scores'!$B966-'2. Enter scores'!AF966,"")</f>
        <v/>
      </c>
      <c r="AH962" s="125" t="str">
        <f>IF('2. Enter scores'!AG966&lt;&gt;"",'2. Enter scores'!$B966-'2. Enter scores'!AG966,"")</f>
        <v/>
      </c>
      <c r="AI962" s="125" t="str">
        <f>IF('2. Enter scores'!AH966&lt;&gt;"",'2. Enter scores'!$B966-'2. Enter scores'!AH966,"")</f>
        <v/>
      </c>
      <c r="AJ962" s="125" t="str">
        <f>IF('2. Enter scores'!AI966&lt;&gt;"",'2. Enter scores'!$B966-'2. Enter scores'!AI966,"")</f>
        <v/>
      </c>
      <c r="AK962" s="125" t="str">
        <f>IF('2. Enter scores'!AJ966&lt;&gt;"",'2. Enter scores'!$B966-'2. Enter scores'!AJ966,"")</f>
        <v/>
      </c>
      <c r="AL962" s="125" t="str">
        <f>IF('2. Enter scores'!AK966&lt;&gt;"",'2. Enter scores'!$B966-'2. Enter scores'!AK966,"")</f>
        <v/>
      </c>
      <c r="AM962" s="125" t="str">
        <f>IF('2. Enter scores'!AL966&lt;&gt;"",'2. Enter scores'!$B966-'2. Enter scores'!AL966,"")</f>
        <v/>
      </c>
      <c r="AN962" s="125" t="str">
        <f>IF('2. Enter scores'!AM966&lt;&gt;"",'2. Enter scores'!$B966-'2. Enter scores'!AM966,"")</f>
        <v/>
      </c>
      <c r="AO962" s="125" t="str">
        <f>IF('2. Enter scores'!AN966&lt;&gt;"",'2. Enter scores'!$B966-'2. Enter scores'!AN966,"")</f>
        <v/>
      </c>
      <c r="AP962" s="125" t="str">
        <f>IF('2. Enter scores'!AO966&lt;&gt;"",'2. Enter scores'!$B966-'2. Enter scores'!AO966,"")</f>
        <v/>
      </c>
      <c r="AQ962" s="125" t="str">
        <f>IF('2. Enter scores'!AP966&lt;&gt;"",'2. Enter scores'!$B966-'2. Enter scores'!AP966,"")</f>
        <v/>
      </c>
      <c r="AR962" s="125" t="str">
        <f>IF('2. Enter scores'!AQ966&lt;&gt;"",'2. Enter scores'!$B966-'2. Enter scores'!AQ966,"")</f>
        <v/>
      </c>
      <c r="AS962" s="125" t="str">
        <f>IF('2. Enter scores'!AR966&lt;&gt;"",'2. Enter scores'!$B966-'2. Enter scores'!AR966,"")</f>
        <v/>
      </c>
      <c r="AT962" s="125" t="str">
        <f>IF('2. Enter scores'!AS966&lt;&gt;"",'2. Enter scores'!$B966-'2. Enter scores'!AS966,"")</f>
        <v/>
      </c>
      <c r="AU962" s="125" t="str">
        <f>IF('2. Enter scores'!AT966&lt;&gt;"",'2. Enter scores'!$B966-'2. Enter scores'!AT966,"")</f>
        <v/>
      </c>
      <c r="AV962" s="125" t="str">
        <f>IF('2. Enter scores'!AU966&lt;&gt;"",'2. Enter scores'!$B966-'2. Enter scores'!AU966,"")</f>
        <v/>
      </c>
      <c r="AW962" s="125" t="str">
        <f>IF('2. Enter scores'!AV966&lt;&gt;"",'2. Enter scores'!$B966-'2. Enter scores'!AV966,"")</f>
        <v/>
      </c>
      <c r="AX962" s="125" t="str">
        <f>IF('2. Enter scores'!AW966&lt;&gt;"",'2. Enter scores'!$B966-'2. Enter scores'!AW966,"")</f>
        <v/>
      </c>
      <c r="AY962" s="125" t="str">
        <f>IF('2. Enter scores'!AX966&lt;&gt;"",'2. Enter scores'!$B966-'2. Enter scores'!AX966,"")</f>
        <v/>
      </c>
      <c r="AZ962" s="125" t="str">
        <f>IF('2. Enter scores'!AY966&lt;&gt;"",'2. Enter scores'!$B966-'2. Enter scores'!AY966,"")</f>
        <v/>
      </c>
      <c r="BA962" s="125" t="str">
        <f>IF('2. Enter scores'!AZ966&lt;&gt;"",'2. Enter scores'!$B966-'2. Enter scores'!AZ966,"")</f>
        <v/>
      </c>
      <c r="BB962" s="125" t="str">
        <f>IF('2. Enter scores'!BA966&lt;&gt;"",'2. Enter scores'!$B966-'2. Enter scores'!BA966,"")</f>
        <v/>
      </c>
      <c r="BC962" s="125" t="str">
        <f>IF('2. Enter scores'!BB966&lt;&gt;"",'2. Enter scores'!$B966-'2. Enter scores'!BB966,"")</f>
        <v/>
      </c>
      <c r="BD962" s="125" t="str">
        <f>IF('2. Enter scores'!BC966&lt;&gt;"",'2. Enter scores'!$B966-'2. Enter scores'!BC966,"")</f>
        <v/>
      </c>
      <c r="BE962" s="125" t="str">
        <f>IF('2. Enter scores'!BD966&lt;&gt;"",'2. Enter scores'!$B966-'2. Enter scores'!BD966,"")</f>
        <v/>
      </c>
      <c r="BF962" s="125" t="str">
        <f>IF('2. Enter scores'!BE966&lt;&gt;"",'2. Enter scores'!$B966-'2. Enter scores'!BE966,"")</f>
        <v/>
      </c>
      <c r="BG962" s="125" t="str">
        <f>IF('2. Enter scores'!BF966&lt;&gt;"",'2. Enter scores'!$B966-'2. Enter scores'!BF966,"")</f>
        <v/>
      </c>
      <c r="BH962" s="125" t="str">
        <f>IF('2. Enter scores'!BG966&lt;&gt;"",'2. Enter scores'!$B966-'2. Enter scores'!BG966,"")</f>
        <v/>
      </c>
      <c r="BI962" s="125" t="str">
        <f>IF('2. Enter scores'!BH966&lt;&gt;"",'2. Enter scores'!$B966-'2. Enter scores'!BH966,"")</f>
        <v/>
      </c>
      <c r="BJ962" s="125" t="str">
        <f>IF('2. Enter scores'!BI966&lt;&gt;"",'2. Enter scores'!$B966-'2. Enter scores'!BI966,"")</f>
        <v/>
      </c>
      <c r="BK962" s="125" t="str">
        <f>IF('2. Enter scores'!BJ966&lt;&gt;"",'2. Enter scores'!$B966-'2. Enter scores'!BJ966,"")</f>
        <v/>
      </c>
      <c r="BL962" s="125" t="str">
        <f>IF('2. Enter scores'!BK966&lt;&gt;"",'2. Enter scores'!$B966-'2. Enter scores'!BK966,"")</f>
        <v/>
      </c>
      <c r="BM962" s="125" t="str">
        <f>IF('2. Enter scores'!BL966&lt;&gt;"",'2. Enter scores'!$B966-'2. Enter scores'!BL966,"")</f>
        <v/>
      </c>
      <c r="BN962" s="125" t="str">
        <f>IF('2. Enter scores'!BM966&lt;&gt;"",'2. Enter scores'!$B966-'2. Enter scores'!BM966,"")</f>
        <v/>
      </c>
      <c r="BO962" s="125" t="str">
        <f>IF('2. Enter scores'!BN966&lt;&gt;"",'2. Enter scores'!$B966-'2. Enter scores'!BN966,"")</f>
        <v/>
      </c>
      <c r="BP962" s="108">
        <v>1000</v>
      </c>
    </row>
    <row r="963" spans="2:68" x14ac:dyDescent="0.35">
      <c r="B963" s="125" t="str">
        <f>IF('2. Enter scores'!A967&lt;&gt;"",'2. Enter scores'!A967,"")</f>
        <v/>
      </c>
      <c r="H963" s="125" t="str">
        <f>IF('2. Enter scores'!G967&lt;&gt;"",'2. Enter scores'!$B967-'2. Enter scores'!G967,"")</f>
        <v/>
      </c>
      <c r="I963" s="125" t="str">
        <f>IF('2. Enter scores'!H967&lt;&gt;"",'2. Enter scores'!$B967-'2. Enter scores'!H967,"")</f>
        <v/>
      </c>
      <c r="J963" s="125" t="str">
        <f>IF('2. Enter scores'!I967&lt;&gt;"",'2. Enter scores'!$B967-'2. Enter scores'!I967,"")</f>
        <v/>
      </c>
      <c r="K963" s="125" t="str">
        <f>IF('2. Enter scores'!J967&lt;&gt;"",'2. Enter scores'!$B967-'2. Enter scores'!J967,"")</f>
        <v/>
      </c>
      <c r="L963" s="125" t="str">
        <f>IF('2. Enter scores'!K967&lt;&gt;"",'2. Enter scores'!$B967-'2. Enter scores'!K967,"")</f>
        <v/>
      </c>
      <c r="M963" s="125" t="str">
        <f>IF('2. Enter scores'!L967&lt;&gt;"",'2. Enter scores'!$B967-'2. Enter scores'!L967,"")</f>
        <v/>
      </c>
      <c r="N963" s="125" t="str">
        <f>IF('2. Enter scores'!M967&lt;&gt;"",'2. Enter scores'!$B967-'2. Enter scores'!M967,"")</f>
        <v/>
      </c>
      <c r="O963" s="125" t="str">
        <f>IF('2. Enter scores'!N967&lt;&gt;"",'2. Enter scores'!$B967-'2. Enter scores'!N967,"")</f>
        <v/>
      </c>
      <c r="P963" s="125" t="str">
        <f>IF('2. Enter scores'!O967&lt;&gt;"",'2. Enter scores'!$B967-'2. Enter scores'!O967,"")</f>
        <v/>
      </c>
      <c r="Q963" s="125" t="str">
        <f>IF('2. Enter scores'!P967&lt;&gt;"",'2. Enter scores'!$B967-'2. Enter scores'!P967,"")</f>
        <v/>
      </c>
      <c r="R963" s="125" t="str">
        <f>IF('2. Enter scores'!Q967&lt;&gt;"",'2. Enter scores'!$B967-'2. Enter scores'!Q967,"")</f>
        <v/>
      </c>
      <c r="S963" s="125" t="str">
        <f>IF('2. Enter scores'!R967&lt;&gt;"",'2. Enter scores'!$B967-'2. Enter scores'!R967,"")</f>
        <v/>
      </c>
      <c r="T963" s="125" t="str">
        <f>IF('2. Enter scores'!S967&lt;&gt;"",'2. Enter scores'!$B967-'2. Enter scores'!S967,"")</f>
        <v/>
      </c>
      <c r="U963" s="125" t="str">
        <f>IF('2. Enter scores'!T967&lt;&gt;"",'2. Enter scores'!$B967-'2. Enter scores'!T967,"")</f>
        <v/>
      </c>
      <c r="V963" s="125" t="str">
        <f>IF('2. Enter scores'!U967&lt;&gt;"",'2. Enter scores'!$B967-'2. Enter scores'!U967,"")</f>
        <v/>
      </c>
      <c r="W963" s="125" t="str">
        <f>IF('2. Enter scores'!V967&lt;&gt;"",'2. Enter scores'!$B967-'2. Enter scores'!V967,"")</f>
        <v/>
      </c>
      <c r="X963" s="125" t="str">
        <f>IF('2. Enter scores'!W967&lt;&gt;"",'2. Enter scores'!$B967-'2. Enter scores'!W967,"")</f>
        <v/>
      </c>
      <c r="Y963" s="125" t="str">
        <f>IF('2. Enter scores'!X967&lt;&gt;"",'2. Enter scores'!$B967-'2. Enter scores'!X967,"")</f>
        <v/>
      </c>
      <c r="Z963" s="125" t="str">
        <f>IF('2. Enter scores'!Y967&lt;&gt;"",'2. Enter scores'!$B967-'2. Enter scores'!Y967,"")</f>
        <v/>
      </c>
      <c r="AA963" s="125" t="str">
        <f>IF('2. Enter scores'!Z967&lt;&gt;"",'2. Enter scores'!$B967-'2. Enter scores'!Z967,"")</f>
        <v/>
      </c>
      <c r="AB963" s="125" t="str">
        <f>IF('2. Enter scores'!AA967&lt;&gt;"",'2. Enter scores'!$B967-'2. Enter scores'!AA967,"")</f>
        <v/>
      </c>
      <c r="AC963" s="125" t="str">
        <f>IF('2. Enter scores'!AB967&lt;&gt;"",'2. Enter scores'!$B967-'2. Enter scores'!AB967,"")</f>
        <v/>
      </c>
      <c r="AD963" s="125" t="str">
        <f>IF('2. Enter scores'!AC967&lt;&gt;"",'2. Enter scores'!$B967-'2. Enter scores'!AC967,"")</f>
        <v/>
      </c>
      <c r="AE963" s="125" t="str">
        <f>IF('2. Enter scores'!AD967&lt;&gt;"",'2. Enter scores'!$B967-'2. Enter scores'!AD967,"")</f>
        <v/>
      </c>
      <c r="AF963" s="125" t="str">
        <f>IF('2. Enter scores'!AE967&lt;&gt;"",'2. Enter scores'!$B967-'2. Enter scores'!AE967,"")</f>
        <v/>
      </c>
      <c r="AG963" s="125" t="str">
        <f>IF('2. Enter scores'!AF967&lt;&gt;"",'2. Enter scores'!$B967-'2. Enter scores'!AF967,"")</f>
        <v/>
      </c>
      <c r="AH963" s="125" t="str">
        <f>IF('2. Enter scores'!AG967&lt;&gt;"",'2. Enter scores'!$B967-'2. Enter scores'!AG967,"")</f>
        <v/>
      </c>
      <c r="AI963" s="125" t="str">
        <f>IF('2. Enter scores'!AH967&lt;&gt;"",'2. Enter scores'!$B967-'2. Enter scores'!AH967,"")</f>
        <v/>
      </c>
      <c r="AJ963" s="125" t="str">
        <f>IF('2. Enter scores'!AI967&lt;&gt;"",'2. Enter scores'!$B967-'2. Enter scores'!AI967,"")</f>
        <v/>
      </c>
      <c r="AK963" s="125" t="str">
        <f>IF('2. Enter scores'!AJ967&lt;&gt;"",'2. Enter scores'!$B967-'2. Enter scores'!AJ967,"")</f>
        <v/>
      </c>
      <c r="AL963" s="125" t="str">
        <f>IF('2. Enter scores'!AK967&lt;&gt;"",'2. Enter scores'!$B967-'2. Enter scores'!AK967,"")</f>
        <v/>
      </c>
      <c r="AM963" s="125" t="str">
        <f>IF('2. Enter scores'!AL967&lt;&gt;"",'2. Enter scores'!$B967-'2. Enter scores'!AL967,"")</f>
        <v/>
      </c>
      <c r="AN963" s="125" t="str">
        <f>IF('2. Enter scores'!AM967&lt;&gt;"",'2. Enter scores'!$B967-'2. Enter scores'!AM967,"")</f>
        <v/>
      </c>
      <c r="AO963" s="125" t="str">
        <f>IF('2. Enter scores'!AN967&lt;&gt;"",'2. Enter scores'!$B967-'2. Enter scores'!AN967,"")</f>
        <v/>
      </c>
      <c r="AP963" s="125" t="str">
        <f>IF('2. Enter scores'!AO967&lt;&gt;"",'2. Enter scores'!$B967-'2. Enter scores'!AO967,"")</f>
        <v/>
      </c>
      <c r="AQ963" s="125" t="str">
        <f>IF('2. Enter scores'!AP967&lt;&gt;"",'2. Enter scores'!$B967-'2. Enter scores'!AP967,"")</f>
        <v/>
      </c>
      <c r="AR963" s="125" t="str">
        <f>IF('2. Enter scores'!AQ967&lt;&gt;"",'2. Enter scores'!$B967-'2. Enter scores'!AQ967,"")</f>
        <v/>
      </c>
      <c r="AS963" s="125" t="str">
        <f>IF('2. Enter scores'!AR967&lt;&gt;"",'2. Enter scores'!$B967-'2. Enter scores'!AR967,"")</f>
        <v/>
      </c>
      <c r="AT963" s="125" t="str">
        <f>IF('2. Enter scores'!AS967&lt;&gt;"",'2. Enter scores'!$B967-'2. Enter scores'!AS967,"")</f>
        <v/>
      </c>
      <c r="AU963" s="125" t="str">
        <f>IF('2. Enter scores'!AT967&lt;&gt;"",'2. Enter scores'!$B967-'2. Enter scores'!AT967,"")</f>
        <v/>
      </c>
      <c r="AV963" s="125" t="str">
        <f>IF('2. Enter scores'!AU967&lt;&gt;"",'2. Enter scores'!$B967-'2. Enter scores'!AU967,"")</f>
        <v/>
      </c>
      <c r="AW963" s="125" t="str">
        <f>IF('2. Enter scores'!AV967&lt;&gt;"",'2. Enter scores'!$B967-'2. Enter scores'!AV967,"")</f>
        <v/>
      </c>
      <c r="AX963" s="125" t="str">
        <f>IF('2. Enter scores'!AW967&lt;&gt;"",'2. Enter scores'!$B967-'2. Enter scores'!AW967,"")</f>
        <v/>
      </c>
      <c r="AY963" s="125" t="str">
        <f>IF('2. Enter scores'!AX967&lt;&gt;"",'2. Enter scores'!$B967-'2. Enter scores'!AX967,"")</f>
        <v/>
      </c>
      <c r="AZ963" s="125" t="str">
        <f>IF('2. Enter scores'!AY967&lt;&gt;"",'2. Enter scores'!$B967-'2. Enter scores'!AY967,"")</f>
        <v/>
      </c>
      <c r="BA963" s="125" t="str">
        <f>IF('2. Enter scores'!AZ967&lt;&gt;"",'2. Enter scores'!$B967-'2. Enter scores'!AZ967,"")</f>
        <v/>
      </c>
      <c r="BB963" s="125" t="str">
        <f>IF('2. Enter scores'!BA967&lt;&gt;"",'2. Enter scores'!$B967-'2. Enter scores'!BA967,"")</f>
        <v/>
      </c>
      <c r="BC963" s="125" t="str">
        <f>IF('2. Enter scores'!BB967&lt;&gt;"",'2. Enter scores'!$B967-'2. Enter scores'!BB967,"")</f>
        <v/>
      </c>
      <c r="BD963" s="125" t="str">
        <f>IF('2. Enter scores'!BC967&lt;&gt;"",'2. Enter scores'!$B967-'2. Enter scores'!BC967,"")</f>
        <v/>
      </c>
      <c r="BE963" s="125" t="str">
        <f>IF('2. Enter scores'!BD967&lt;&gt;"",'2. Enter scores'!$B967-'2. Enter scores'!BD967,"")</f>
        <v/>
      </c>
      <c r="BF963" s="125" t="str">
        <f>IF('2. Enter scores'!BE967&lt;&gt;"",'2. Enter scores'!$B967-'2. Enter scores'!BE967,"")</f>
        <v/>
      </c>
      <c r="BG963" s="125" t="str">
        <f>IF('2. Enter scores'!BF967&lt;&gt;"",'2. Enter scores'!$B967-'2. Enter scores'!BF967,"")</f>
        <v/>
      </c>
      <c r="BH963" s="125" t="str">
        <f>IF('2. Enter scores'!BG967&lt;&gt;"",'2. Enter scores'!$B967-'2. Enter scores'!BG967,"")</f>
        <v/>
      </c>
      <c r="BI963" s="125" t="str">
        <f>IF('2. Enter scores'!BH967&lt;&gt;"",'2. Enter scores'!$B967-'2. Enter scores'!BH967,"")</f>
        <v/>
      </c>
      <c r="BJ963" s="125" t="str">
        <f>IF('2. Enter scores'!BI967&lt;&gt;"",'2. Enter scores'!$B967-'2. Enter scores'!BI967,"")</f>
        <v/>
      </c>
      <c r="BK963" s="125" t="str">
        <f>IF('2. Enter scores'!BJ967&lt;&gt;"",'2. Enter scores'!$B967-'2. Enter scores'!BJ967,"")</f>
        <v/>
      </c>
      <c r="BL963" s="125" t="str">
        <f>IF('2. Enter scores'!BK967&lt;&gt;"",'2. Enter scores'!$B967-'2. Enter scores'!BK967,"")</f>
        <v/>
      </c>
      <c r="BM963" s="125" t="str">
        <f>IF('2. Enter scores'!BL967&lt;&gt;"",'2. Enter scores'!$B967-'2. Enter scores'!BL967,"")</f>
        <v/>
      </c>
      <c r="BN963" s="125" t="str">
        <f>IF('2. Enter scores'!BM967&lt;&gt;"",'2. Enter scores'!$B967-'2. Enter scores'!BM967,"")</f>
        <v/>
      </c>
      <c r="BO963" s="125" t="str">
        <f>IF('2. Enter scores'!BN967&lt;&gt;"",'2. Enter scores'!$B967-'2. Enter scores'!BN967,"")</f>
        <v/>
      </c>
      <c r="BP963" s="108">
        <v>1000</v>
      </c>
    </row>
    <row r="964" spans="2:68" x14ac:dyDescent="0.35">
      <c r="B964" s="125" t="str">
        <f>IF('2. Enter scores'!A968&lt;&gt;"",'2. Enter scores'!A968,"")</f>
        <v/>
      </c>
      <c r="H964" s="125" t="str">
        <f>IF('2. Enter scores'!G968&lt;&gt;"",'2. Enter scores'!$B968-'2. Enter scores'!G968,"")</f>
        <v/>
      </c>
      <c r="I964" s="125" t="str">
        <f>IF('2. Enter scores'!H968&lt;&gt;"",'2. Enter scores'!$B968-'2. Enter scores'!H968,"")</f>
        <v/>
      </c>
      <c r="J964" s="125" t="str">
        <f>IF('2. Enter scores'!I968&lt;&gt;"",'2. Enter scores'!$B968-'2. Enter scores'!I968,"")</f>
        <v/>
      </c>
      <c r="K964" s="125" t="str">
        <f>IF('2. Enter scores'!J968&lt;&gt;"",'2. Enter scores'!$B968-'2. Enter scores'!J968,"")</f>
        <v/>
      </c>
      <c r="L964" s="125" t="str">
        <f>IF('2. Enter scores'!K968&lt;&gt;"",'2. Enter scores'!$B968-'2. Enter scores'!K968,"")</f>
        <v/>
      </c>
      <c r="M964" s="125" t="str">
        <f>IF('2. Enter scores'!L968&lt;&gt;"",'2. Enter scores'!$B968-'2. Enter scores'!L968,"")</f>
        <v/>
      </c>
      <c r="N964" s="125" t="str">
        <f>IF('2. Enter scores'!M968&lt;&gt;"",'2. Enter scores'!$B968-'2. Enter scores'!M968,"")</f>
        <v/>
      </c>
      <c r="O964" s="125" t="str">
        <f>IF('2. Enter scores'!N968&lt;&gt;"",'2. Enter scores'!$B968-'2. Enter scores'!N968,"")</f>
        <v/>
      </c>
      <c r="P964" s="125" t="str">
        <f>IF('2. Enter scores'!O968&lt;&gt;"",'2. Enter scores'!$B968-'2. Enter scores'!O968,"")</f>
        <v/>
      </c>
      <c r="Q964" s="125" t="str">
        <f>IF('2. Enter scores'!P968&lt;&gt;"",'2. Enter scores'!$B968-'2. Enter scores'!P968,"")</f>
        <v/>
      </c>
      <c r="R964" s="125" t="str">
        <f>IF('2. Enter scores'!Q968&lt;&gt;"",'2. Enter scores'!$B968-'2. Enter scores'!Q968,"")</f>
        <v/>
      </c>
      <c r="S964" s="125" t="str">
        <f>IF('2. Enter scores'!R968&lt;&gt;"",'2. Enter scores'!$B968-'2. Enter scores'!R968,"")</f>
        <v/>
      </c>
      <c r="T964" s="125" t="str">
        <f>IF('2. Enter scores'!S968&lt;&gt;"",'2. Enter scores'!$B968-'2. Enter scores'!S968,"")</f>
        <v/>
      </c>
      <c r="U964" s="125" t="str">
        <f>IF('2. Enter scores'!T968&lt;&gt;"",'2. Enter scores'!$B968-'2. Enter scores'!T968,"")</f>
        <v/>
      </c>
      <c r="V964" s="125" t="str">
        <f>IF('2. Enter scores'!U968&lt;&gt;"",'2. Enter scores'!$B968-'2. Enter scores'!U968,"")</f>
        <v/>
      </c>
      <c r="W964" s="125" t="str">
        <f>IF('2. Enter scores'!V968&lt;&gt;"",'2. Enter scores'!$B968-'2. Enter scores'!V968,"")</f>
        <v/>
      </c>
      <c r="X964" s="125" t="str">
        <f>IF('2. Enter scores'!W968&lt;&gt;"",'2. Enter scores'!$B968-'2. Enter scores'!W968,"")</f>
        <v/>
      </c>
      <c r="Y964" s="125" t="str">
        <f>IF('2. Enter scores'!X968&lt;&gt;"",'2. Enter scores'!$B968-'2. Enter scores'!X968,"")</f>
        <v/>
      </c>
      <c r="Z964" s="125" t="str">
        <f>IF('2. Enter scores'!Y968&lt;&gt;"",'2. Enter scores'!$B968-'2. Enter scores'!Y968,"")</f>
        <v/>
      </c>
      <c r="AA964" s="125" t="str">
        <f>IF('2. Enter scores'!Z968&lt;&gt;"",'2. Enter scores'!$B968-'2. Enter scores'!Z968,"")</f>
        <v/>
      </c>
      <c r="AB964" s="125" t="str">
        <f>IF('2. Enter scores'!AA968&lt;&gt;"",'2. Enter scores'!$B968-'2. Enter scores'!AA968,"")</f>
        <v/>
      </c>
      <c r="AC964" s="125" t="str">
        <f>IF('2. Enter scores'!AB968&lt;&gt;"",'2. Enter scores'!$B968-'2. Enter scores'!AB968,"")</f>
        <v/>
      </c>
      <c r="AD964" s="125" t="str">
        <f>IF('2. Enter scores'!AC968&lt;&gt;"",'2. Enter scores'!$B968-'2. Enter scores'!AC968,"")</f>
        <v/>
      </c>
      <c r="AE964" s="125" t="str">
        <f>IF('2. Enter scores'!AD968&lt;&gt;"",'2. Enter scores'!$B968-'2. Enter scores'!AD968,"")</f>
        <v/>
      </c>
      <c r="AF964" s="125" t="str">
        <f>IF('2. Enter scores'!AE968&lt;&gt;"",'2. Enter scores'!$B968-'2. Enter scores'!AE968,"")</f>
        <v/>
      </c>
      <c r="AG964" s="125" t="str">
        <f>IF('2. Enter scores'!AF968&lt;&gt;"",'2. Enter scores'!$B968-'2. Enter scores'!AF968,"")</f>
        <v/>
      </c>
      <c r="AH964" s="125" t="str">
        <f>IF('2. Enter scores'!AG968&lt;&gt;"",'2. Enter scores'!$B968-'2. Enter scores'!AG968,"")</f>
        <v/>
      </c>
      <c r="AI964" s="125" t="str">
        <f>IF('2. Enter scores'!AH968&lt;&gt;"",'2. Enter scores'!$B968-'2. Enter scores'!AH968,"")</f>
        <v/>
      </c>
      <c r="AJ964" s="125" t="str">
        <f>IF('2. Enter scores'!AI968&lt;&gt;"",'2. Enter scores'!$B968-'2. Enter scores'!AI968,"")</f>
        <v/>
      </c>
      <c r="AK964" s="125" t="str">
        <f>IF('2. Enter scores'!AJ968&lt;&gt;"",'2. Enter scores'!$B968-'2. Enter scores'!AJ968,"")</f>
        <v/>
      </c>
      <c r="AL964" s="125" t="str">
        <f>IF('2. Enter scores'!AK968&lt;&gt;"",'2. Enter scores'!$B968-'2. Enter scores'!AK968,"")</f>
        <v/>
      </c>
      <c r="AM964" s="125" t="str">
        <f>IF('2. Enter scores'!AL968&lt;&gt;"",'2. Enter scores'!$B968-'2. Enter scores'!AL968,"")</f>
        <v/>
      </c>
      <c r="AN964" s="125" t="str">
        <f>IF('2. Enter scores'!AM968&lt;&gt;"",'2. Enter scores'!$B968-'2. Enter scores'!AM968,"")</f>
        <v/>
      </c>
      <c r="AO964" s="125" t="str">
        <f>IF('2. Enter scores'!AN968&lt;&gt;"",'2. Enter scores'!$B968-'2. Enter scores'!AN968,"")</f>
        <v/>
      </c>
      <c r="AP964" s="125" t="str">
        <f>IF('2. Enter scores'!AO968&lt;&gt;"",'2. Enter scores'!$B968-'2. Enter scores'!AO968,"")</f>
        <v/>
      </c>
      <c r="AQ964" s="125" t="str">
        <f>IF('2. Enter scores'!AP968&lt;&gt;"",'2. Enter scores'!$B968-'2. Enter scores'!AP968,"")</f>
        <v/>
      </c>
      <c r="AR964" s="125" t="str">
        <f>IF('2. Enter scores'!AQ968&lt;&gt;"",'2. Enter scores'!$B968-'2. Enter scores'!AQ968,"")</f>
        <v/>
      </c>
      <c r="AS964" s="125" t="str">
        <f>IF('2. Enter scores'!AR968&lt;&gt;"",'2. Enter scores'!$B968-'2. Enter scores'!AR968,"")</f>
        <v/>
      </c>
      <c r="AT964" s="125" t="str">
        <f>IF('2. Enter scores'!AS968&lt;&gt;"",'2. Enter scores'!$B968-'2. Enter scores'!AS968,"")</f>
        <v/>
      </c>
      <c r="AU964" s="125" t="str">
        <f>IF('2. Enter scores'!AT968&lt;&gt;"",'2. Enter scores'!$B968-'2. Enter scores'!AT968,"")</f>
        <v/>
      </c>
      <c r="AV964" s="125" t="str">
        <f>IF('2. Enter scores'!AU968&lt;&gt;"",'2. Enter scores'!$B968-'2. Enter scores'!AU968,"")</f>
        <v/>
      </c>
      <c r="AW964" s="125" t="str">
        <f>IF('2. Enter scores'!AV968&lt;&gt;"",'2. Enter scores'!$B968-'2. Enter scores'!AV968,"")</f>
        <v/>
      </c>
      <c r="AX964" s="125" t="str">
        <f>IF('2. Enter scores'!AW968&lt;&gt;"",'2. Enter scores'!$B968-'2. Enter scores'!AW968,"")</f>
        <v/>
      </c>
      <c r="AY964" s="125" t="str">
        <f>IF('2. Enter scores'!AX968&lt;&gt;"",'2. Enter scores'!$B968-'2. Enter scores'!AX968,"")</f>
        <v/>
      </c>
      <c r="AZ964" s="125" t="str">
        <f>IF('2. Enter scores'!AY968&lt;&gt;"",'2. Enter scores'!$B968-'2. Enter scores'!AY968,"")</f>
        <v/>
      </c>
      <c r="BA964" s="125" t="str">
        <f>IF('2. Enter scores'!AZ968&lt;&gt;"",'2. Enter scores'!$B968-'2. Enter scores'!AZ968,"")</f>
        <v/>
      </c>
      <c r="BB964" s="125" t="str">
        <f>IF('2. Enter scores'!BA968&lt;&gt;"",'2. Enter scores'!$B968-'2. Enter scores'!BA968,"")</f>
        <v/>
      </c>
      <c r="BC964" s="125" t="str">
        <f>IF('2. Enter scores'!BB968&lt;&gt;"",'2. Enter scores'!$B968-'2. Enter scores'!BB968,"")</f>
        <v/>
      </c>
      <c r="BD964" s="125" t="str">
        <f>IF('2. Enter scores'!BC968&lt;&gt;"",'2. Enter scores'!$B968-'2. Enter scores'!BC968,"")</f>
        <v/>
      </c>
      <c r="BE964" s="125" t="str">
        <f>IF('2. Enter scores'!BD968&lt;&gt;"",'2. Enter scores'!$B968-'2. Enter scores'!BD968,"")</f>
        <v/>
      </c>
      <c r="BF964" s="125" t="str">
        <f>IF('2. Enter scores'!BE968&lt;&gt;"",'2. Enter scores'!$B968-'2. Enter scores'!BE968,"")</f>
        <v/>
      </c>
      <c r="BG964" s="125" t="str">
        <f>IF('2. Enter scores'!BF968&lt;&gt;"",'2. Enter scores'!$B968-'2. Enter scores'!BF968,"")</f>
        <v/>
      </c>
      <c r="BH964" s="125" t="str">
        <f>IF('2. Enter scores'!BG968&lt;&gt;"",'2. Enter scores'!$B968-'2. Enter scores'!BG968,"")</f>
        <v/>
      </c>
      <c r="BI964" s="125" t="str">
        <f>IF('2. Enter scores'!BH968&lt;&gt;"",'2. Enter scores'!$B968-'2. Enter scores'!BH968,"")</f>
        <v/>
      </c>
      <c r="BJ964" s="125" t="str">
        <f>IF('2. Enter scores'!BI968&lt;&gt;"",'2. Enter scores'!$B968-'2. Enter scores'!BI968,"")</f>
        <v/>
      </c>
      <c r="BK964" s="125" t="str">
        <f>IF('2. Enter scores'!BJ968&lt;&gt;"",'2. Enter scores'!$B968-'2. Enter scores'!BJ968,"")</f>
        <v/>
      </c>
      <c r="BL964" s="125" t="str">
        <f>IF('2. Enter scores'!BK968&lt;&gt;"",'2. Enter scores'!$B968-'2. Enter scores'!BK968,"")</f>
        <v/>
      </c>
      <c r="BM964" s="125" t="str">
        <f>IF('2. Enter scores'!BL968&lt;&gt;"",'2. Enter scores'!$B968-'2. Enter scores'!BL968,"")</f>
        <v/>
      </c>
      <c r="BN964" s="125" t="str">
        <f>IF('2. Enter scores'!BM968&lt;&gt;"",'2. Enter scores'!$B968-'2. Enter scores'!BM968,"")</f>
        <v/>
      </c>
      <c r="BO964" s="125" t="str">
        <f>IF('2. Enter scores'!BN968&lt;&gt;"",'2. Enter scores'!$B968-'2. Enter scores'!BN968,"")</f>
        <v/>
      </c>
      <c r="BP964" s="108">
        <v>1000</v>
      </c>
    </row>
    <row r="965" spans="2:68" x14ac:dyDescent="0.35">
      <c r="B965" s="125" t="str">
        <f>IF('2. Enter scores'!A969&lt;&gt;"",'2. Enter scores'!A969,"")</f>
        <v/>
      </c>
      <c r="H965" s="125" t="str">
        <f>IF('2. Enter scores'!G969&lt;&gt;"",'2. Enter scores'!$B969-'2. Enter scores'!G969,"")</f>
        <v/>
      </c>
      <c r="I965" s="125" t="str">
        <f>IF('2. Enter scores'!H969&lt;&gt;"",'2. Enter scores'!$B969-'2. Enter scores'!H969,"")</f>
        <v/>
      </c>
      <c r="J965" s="125" t="str">
        <f>IF('2. Enter scores'!I969&lt;&gt;"",'2. Enter scores'!$B969-'2. Enter scores'!I969,"")</f>
        <v/>
      </c>
      <c r="K965" s="125" t="str">
        <f>IF('2. Enter scores'!J969&lt;&gt;"",'2. Enter scores'!$B969-'2. Enter scores'!J969,"")</f>
        <v/>
      </c>
      <c r="L965" s="125" t="str">
        <f>IF('2. Enter scores'!K969&lt;&gt;"",'2. Enter scores'!$B969-'2. Enter scores'!K969,"")</f>
        <v/>
      </c>
      <c r="M965" s="125" t="str">
        <f>IF('2. Enter scores'!L969&lt;&gt;"",'2. Enter scores'!$B969-'2. Enter scores'!L969,"")</f>
        <v/>
      </c>
      <c r="N965" s="125" t="str">
        <f>IF('2. Enter scores'!M969&lt;&gt;"",'2. Enter scores'!$B969-'2. Enter scores'!M969,"")</f>
        <v/>
      </c>
      <c r="O965" s="125" t="str">
        <f>IF('2. Enter scores'!N969&lt;&gt;"",'2. Enter scores'!$B969-'2. Enter scores'!N969,"")</f>
        <v/>
      </c>
      <c r="P965" s="125" t="str">
        <f>IF('2. Enter scores'!O969&lt;&gt;"",'2. Enter scores'!$B969-'2. Enter scores'!O969,"")</f>
        <v/>
      </c>
      <c r="Q965" s="125" t="str">
        <f>IF('2. Enter scores'!P969&lt;&gt;"",'2. Enter scores'!$B969-'2. Enter scores'!P969,"")</f>
        <v/>
      </c>
      <c r="R965" s="125" t="str">
        <f>IF('2. Enter scores'!Q969&lt;&gt;"",'2. Enter scores'!$B969-'2. Enter scores'!Q969,"")</f>
        <v/>
      </c>
      <c r="S965" s="125" t="str">
        <f>IF('2. Enter scores'!R969&lt;&gt;"",'2. Enter scores'!$B969-'2. Enter scores'!R969,"")</f>
        <v/>
      </c>
      <c r="T965" s="125" t="str">
        <f>IF('2. Enter scores'!S969&lt;&gt;"",'2. Enter scores'!$B969-'2. Enter scores'!S969,"")</f>
        <v/>
      </c>
      <c r="U965" s="125" t="str">
        <f>IF('2. Enter scores'!T969&lt;&gt;"",'2. Enter scores'!$B969-'2. Enter scores'!T969,"")</f>
        <v/>
      </c>
      <c r="V965" s="125" t="str">
        <f>IF('2. Enter scores'!U969&lt;&gt;"",'2. Enter scores'!$B969-'2. Enter scores'!U969,"")</f>
        <v/>
      </c>
      <c r="W965" s="125" t="str">
        <f>IF('2. Enter scores'!V969&lt;&gt;"",'2. Enter scores'!$B969-'2. Enter scores'!V969,"")</f>
        <v/>
      </c>
      <c r="X965" s="125" t="str">
        <f>IF('2. Enter scores'!W969&lt;&gt;"",'2. Enter scores'!$B969-'2. Enter scores'!W969,"")</f>
        <v/>
      </c>
      <c r="Y965" s="125" t="str">
        <f>IF('2. Enter scores'!X969&lt;&gt;"",'2. Enter scores'!$B969-'2. Enter scores'!X969,"")</f>
        <v/>
      </c>
      <c r="Z965" s="125" t="str">
        <f>IF('2. Enter scores'!Y969&lt;&gt;"",'2. Enter scores'!$B969-'2. Enter scores'!Y969,"")</f>
        <v/>
      </c>
      <c r="AA965" s="125" t="str">
        <f>IF('2. Enter scores'!Z969&lt;&gt;"",'2. Enter scores'!$B969-'2. Enter scores'!Z969,"")</f>
        <v/>
      </c>
      <c r="AB965" s="125" t="str">
        <f>IF('2. Enter scores'!AA969&lt;&gt;"",'2. Enter scores'!$B969-'2. Enter scores'!AA969,"")</f>
        <v/>
      </c>
      <c r="AC965" s="125" t="str">
        <f>IF('2. Enter scores'!AB969&lt;&gt;"",'2. Enter scores'!$B969-'2. Enter scores'!AB969,"")</f>
        <v/>
      </c>
      <c r="AD965" s="125" t="str">
        <f>IF('2. Enter scores'!AC969&lt;&gt;"",'2. Enter scores'!$B969-'2. Enter scores'!AC969,"")</f>
        <v/>
      </c>
      <c r="AE965" s="125" t="str">
        <f>IF('2. Enter scores'!AD969&lt;&gt;"",'2. Enter scores'!$B969-'2. Enter scores'!AD969,"")</f>
        <v/>
      </c>
      <c r="AF965" s="125" t="str">
        <f>IF('2. Enter scores'!AE969&lt;&gt;"",'2. Enter scores'!$B969-'2. Enter scores'!AE969,"")</f>
        <v/>
      </c>
      <c r="AG965" s="125" t="str">
        <f>IF('2. Enter scores'!AF969&lt;&gt;"",'2. Enter scores'!$B969-'2. Enter scores'!AF969,"")</f>
        <v/>
      </c>
      <c r="AH965" s="125" t="str">
        <f>IF('2. Enter scores'!AG969&lt;&gt;"",'2. Enter scores'!$B969-'2. Enter scores'!AG969,"")</f>
        <v/>
      </c>
      <c r="AI965" s="125" t="str">
        <f>IF('2. Enter scores'!AH969&lt;&gt;"",'2. Enter scores'!$B969-'2. Enter scores'!AH969,"")</f>
        <v/>
      </c>
      <c r="AJ965" s="125" t="str">
        <f>IF('2. Enter scores'!AI969&lt;&gt;"",'2. Enter scores'!$B969-'2. Enter scores'!AI969,"")</f>
        <v/>
      </c>
      <c r="AK965" s="125" t="str">
        <f>IF('2. Enter scores'!AJ969&lt;&gt;"",'2. Enter scores'!$B969-'2. Enter scores'!AJ969,"")</f>
        <v/>
      </c>
      <c r="AL965" s="125" t="str">
        <f>IF('2. Enter scores'!AK969&lt;&gt;"",'2. Enter scores'!$B969-'2. Enter scores'!AK969,"")</f>
        <v/>
      </c>
      <c r="AM965" s="125" t="str">
        <f>IF('2. Enter scores'!AL969&lt;&gt;"",'2. Enter scores'!$B969-'2. Enter scores'!AL969,"")</f>
        <v/>
      </c>
      <c r="AN965" s="125" t="str">
        <f>IF('2. Enter scores'!AM969&lt;&gt;"",'2. Enter scores'!$B969-'2. Enter scores'!AM969,"")</f>
        <v/>
      </c>
      <c r="AO965" s="125" t="str">
        <f>IF('2. Enter scores'!AN969&lt;&gt;"",'2. Enter scores'!$B969-'2. Enter scores'!AN969,"")</f>
        <v/>
      </c>
      <c r="AP965" s="125" t="str">
        <f>IF('2. Enter scores'!AO969&lt;&gt;"",'2. Enter scores'!$B969-'2. Enter scores'!AO969,"")</f>
        <v/>
      </c>
      <c r="AQ965" s="125" t="str">
        <f>IF('2. Enter scores'!AP969&lt;&gt;"",'2. Enter scores'!$B969-'2. Enter scores'!AP969,"")</f>
        <v/>
      </c>
      <c r="AR965" s="125" t="str">
        <f>IF('2. Enter scores'!AQ969&lt;&gt;"",'2. Enter scores'!$B969-'2. Enter scores'!AQ969,"")</f>
        <v/>
      </c>
      <c r="AS965" s="125" t="str">
        <f>IF('2. Enter scores'!AR969&lt;&gt;"",'2. Enter scores'!$B969-'2. Enter scores'!AR969,"")</f>
        <v/>
      </c>
      <c r="AT965" s="125" t="str">
        <f>IF('2. Enter scores'!AS969&lt;&gt;"",'2. Enter scores'!$B969-'2. Enter scores'!AS969,"")</f>
        <v/>
      </c>
      <c r="AU965" s="125" t="str">
        <f>IF('2. Enter scores'!AT969&lt;&gt;"",'2. Enter scores'!$B969-'2. Enter scores'!AT969,"")</f>
        <v/>
      </c>
      <c r="AV965" s="125" t="str">
        <f>IF('2. Enter scores'!AU969&lt;&gt;"",'2. Enter scores'!$B969-'2. Enter scores'!AU969,"")</f>
        <v/>
      </c>
      <c r="AW965" s="125" t="str">
        <f>IF('2. Enter scores'!AV969&lt;&gt;"",'2. Enter scores'!$B969-'2. Enter scores'!AV969,"")</f>
        <v/>
      </c>
      <c r="AX965" s="125" t="str">
        <f>IF('2. Enter scores'!AW969&lt;&gt;"",'2. Enter scores'!$B969-'2. Enter scores'!AW969,"")</f>
        <v/>
      </c>
      <c r="AY965" s="125" t="str">
        <f>IF('2. Enter scores'!AX969&lt;&gt;"",'2. Enter scores'!$B969-'2. Enter scores'!AX969,"")</f>
        <v/>
      </c>
      <c r="AZ965" s="125" t="str">
        <f>IF('2. Enter scores'!AY969&lt;&gt;"",'2. Enter scores'!$B969-'2. Enter scores'!AY969,"")</f>
        <v/>
      </c>
      <c r="BA965" s="125" t="str">
        <f>IF('2. Enter scores'!AZ969&lt;&gt;"",'2. Enter scores'!$B969-'2. Enter scores'!AZ969,"")</f>
        <v/>
      </c>
      <c r="BB965" s="125" t="str">
        <f>IF('2. Enter scores'!BA969&lt;&gt;"",'2. Enter scores'!$B969-'2. Enter scores'!BA969,"")</f>
        <v/>
      </c>
      <c r="BC965" s="125" t="str">
        <f>IF('2. Enter scores'!BB969&lt;&gt;"",'2. Enter scores'!$B969-'2. Enter scores'!BB969,"")</f>
        <v/>
      </c>
      <c r="BD965" s="125" t="str">
        <f>IF('2. Enter scores'!BC969&lt;&gt;"",'2. Enter scores'!$B969-'2. Enter scores'!BC969,"")</f>
        <v/>
      </c>
      <c r="BE965" s="125" t="str">
        <f>IF('2. Enter scores'!BD969&lt;&gt;"",'2. Enter scores'!$B969-'2. Enter scores'!BD969,"")</f>
        <v/>
      </c>
      <c r="BF965" s="125" t="str">
        <f>IF('2. Enter scores'!BE969&lt;&gt;"",'2. Enter scores'!$B969-'2. Enter scores'!BE969,"")</f>
        <v/>
      </c>
      <c r="BG965" s="125" t="str">
        <f>IF('2. Enter scores'!BF969&lt;&gt;"",'2. Enter scores'!$B969-'2. Enter scores'!BF969,"")</f>
        <v/>
      </c>
      <c r="BH965" s="125" t="str">
        <f>IF('2. Enter scores'!BG969&lt;&gt;"",'2. Enter scores'!$B969-'2. Enter scores'!BG969,"")</f>
        <v/>
      </c>
      <c r="BI965" s="125" t="str">
        <f>IF('2. Enter scores'!BH969&lt;&gt;"",'2. Enter scores'!$B969-'2. Enter scores'!BH969,"")</f>
        <v/>
      </c>
      <c r="BJ965" s="125" t="str">
        <f>IF('2. Enter scores'!BI969&lt;&gt;"",'2. Enter scores'!$B969-'2. Enter scores'!BI969,"")</f>
        <v/>
      </c>
      <c r="BK965" s="125" t="str">
        <f>IF('2. Enter scores'!BJ969&lt;&gt;"",'2. Enter scores'!$B969-'2. Enter scores'!BJ969,"")</f>
        <v/>
      </c>
      <c r="BL965" s="125" t="str">
        <f>IF('2. Enter scores'!BK969&lt;&gt;"",'2. Enter scores'!$B969-'2. Enter scores'!BK969,"")</f>
        <v/>
      </c>
      <c r="BM965" s="125" t="str">
        <f>IF('2. Enter scores'!BL969&lt;&gt;"",'2. Enter scores'!$B969-'2. Enter scores'!BL969,"")</f>
        <v/>
      </c>
      <c r="BN965" s="125" t="str">
        <f>IF('2. Enter scores'!BM969&lt;&gt;"",'2. Enter scores'!$B969-'2. Enter scores'!BM969,"")</f>
        <v/>
      </c>
      <c r="BO965" s="125" t="str">
        <f>IF('2. Enter scores'!BN969&lt;&gt;"",'2. Enter scores'!$B969-'2. Enter scores'!BN969,"")</f>
        <v/>
      </c>
      <c r="BP965" s="108">
        <v>1000</v>
      </c>
    </row>
    <row r="966" spans="2:68" x14ac:dyDescent="0.35">
      <c r="B966" s="125" t="str">
        <f>IF('2. Enter scores'!A970&lt;&gt;"",'2. Enter scores'!A970,"")</f>
        <v/>
      </c>
      <c r="H966" s="125" t="str">
        <f>IF('2. Enter scores'!G970&lt;&gt;"",'2. Enter scores'!$B970-'2. Enter scores'!G970,"")</f>
        <v/>
      </c>
      <c r="I966" s="125" t="str">
        <f>IF('2. Enter scores'!H970&lt;&gt;"",'2. Enter scores'!$B970-'2. Enter scores'!H970,"")</f>
        <v/>
      </c>
      <c r="J966" s="125" t="str">
        <f>IF('2. Enter scores'!I970&lt;&gt;"",'2. Enter scores'!$B970-'2. Enter scores'!I970,"")</f>
        <v/>
      </c>
      <c r="K966" s="125" t="str">
        <f>IF('2. Enter scores'!J970&lt;&gt;"",'2. Enter scores'!$B970-'2. Enter scores'!J970,"")</f>
        <v/>
      </c>
      <c r="L966" s="125" t="str">
        <f>IF('2. Enter scores'!K970&lt;&gt;"",'2. Enter scores'!$B970-'2. Enter scores'!K970,"")</f>
        <v/>
      </c>
      <c r="M966" s="125" t="str">
        <f>IF('2. Enter scores'!L970&lt;&gt;"",'2. Enter scores'!$B970-'2. Enter scores'!L970,"")</f>
        <v/>
      </c>
      <c r="N966" s="125" t="str">
        <f>IF('2. Enter scores'!M970&lt;&gt;"",'2. Enter scores'!$B970-'2. Enter scores'!M970,"")</f>
        <v/>
      </c>
      <c r="O966" s="125" t="str">
        <f>IF('2. Enter scores'!N970&lt;&gt;"",'2. Enter scores'!$B970-'2. Enter scores'!N970,"")</f>
        <v/>
      </c>
      <c r="P966" s="125" t="str">
        <f>IF('2. Enter scores'!O970&lt;&gt;"",'2. Enter scores'!$B970-'2. Enter scores'!O970,"")</f>
        <v/>
      </c>
      <c r="Q966" s="125" t="str">
        <f>IF('2. Enter scores'!P970&lt;&gt;"",'2. Enter scores'!$B970-'2. Enter scores'!P970,"")</f>
        <v/>
      </c>
      <c r="R966" s="125" t="str">
        <f>IF('2. Enter scores'!Q970&lt;&gt;"",'2. Enter scores'!$B970-'2. Enter scores'!Q970,"")</f>
        <v/>
      </c>
      <c r="S966" s="125" t="str">
        <f>IF('2. Enter scores'!R970&lt;&gt;"",'2. Enter scores'!$B970-'2. Enter scores'!R970,"")</f>
        <v/>
      </c>
      <c r="T966" s="125" t="str">
        <f>IF('2. Enter scores'!S970&lt;&gt;"",'2. Enter scores'!$B970-'2. Enter scores'!S970,"")</f>
        <v/>
      </c>
      <c r="U966" s="125" t="str">
        <f>IF('2. Enter scores'!T970&lt;&gt;"",'2. Enter scores'!$B970-'2. Enter scores'!T970,"")</f>
        <v/>
      </c>
      <c r="V966" s="125" t="str">
        <f>IF('2. Enter scores'!U970&lt;&gt;"",'2. Enter scores'!$B970-'2. Enter scores'!U970,"")</f>
        <v/>
      </c>
      <c r="W966" s="125" t="str">
        <f>IF('2. Enter scores'!V970&lt;&gt;"",'2. Enter scores'!$B970-'2. Enter scores'!V970,"")</f>
        <v/>
      </c>
      <c r="X966" s="125" t="str">
        <f>IF('2. Enter scores'!W970&lt;&gt;"",'2. Enter scores'!$B970-'2. Enter scores'!W970,"")</f>
        <v/>
      </c>
      <c r="Y966" s="125" t="str">
        <f>IF('2. Enter scores'!X970&lt;&gt;"",'2. Enter scores'!$B970-'2. Enter scores'!X970,"")</f>
        <v/>
      </c>
      <c r="Z966" s="125" t="str">
        <f>IF('2. Enter scores'!Y970&lt;&gt;"",'2. Enter scores'!$B970-'2. Enter scores'!Y970,"")</f>
        <v/>
      </c>
      <c r="AA966" s="125" t="str">
        <f>IF('2. Enter scores'!Z970&lt;&gt;"",'2. Enter scores'!$B970-'2. Enter scores'!Z970,"")</f>
        <v/>
      </c>
      <c r="AB966" s="125" t="str">
        <f>IF('2. Enter scores'!AA970&lt;&gt;"",'2. Enter scores'!$B970-'2. Enter scores'!AA970,"")</f>
        <v/>
      </c>
      <c r="AC966" s="125" t="str">
        <f>IF('2. Enter scores'!AB970&lt;&gt;"",'2. Enter scores'!$B970-'2. Enter scores'!AB970,"")</f>
        <v/>
      </c>
      <c r="AD966" s="125" t="str">
        <f>IF('2. Enter scores'!AC970&lt;&gt;"",'2. Enter scores'!$B970-'2. Enter scores'!AC970,"")</f>
        <v/>
      </c>
      <c r="AE966" s="125" t="str">
        <f>IF('2. Enter scores'!AD970&lt;&gt;"",'2. Enter scores'!$B970-'2. Enter scores'!AD970,"")</f>
        <v/>
      </c>
      <c r="AF966" s="125" t="str">
        <f>IF('2. Enter scores'!AE970&lt;&gt;"",'2. Enter scores'!$B970-'2. Enter scores'!AE970,"")</f>
        <v/>
      </c>
      <c r="AG966" s="125" t="str">
        <f>IF('2. Enter scores'!AF970&lt;&gt;"",'2. Enter scores'!$B970-'2. Enter scores'!AF970,"")</f>
        <v/>
      </c>
      <c r="AH966" s="125" t="str">
        <f>IF('2. Enter scores'!AG970&lt;&gt;"",'2. Enter scores'!$B970-'2. Enter scores'!AG970,"")</f>
        <v/>
      </c>
      <c r="AI966" s="125" t="str">
        <f>IF('2. Enter scores'!AH970&lt;&gt;"",'2. Enter scores'!$B970-'2. Enter scores'!AH970,"")</f>
        <v/>
      </c>
      <c r="AJ966" s="125" t="str">
        <f>IF('2. Enter scores'!AI970&lt;&gt;"",'2. Enter scores'!$B970-'2. Enter scores'!AI970,"")</f>
        <v/>
      </c>
      <c r="AK966" s="125" t="str">
        <f>IF('2. Enter scores'!AJ970&lt;&gt;"",'2. Enter scores'!$B970-'2. Enter scores'!AJ970,"")</f>
        <v/>
      </c>
      <c r="AL966" s="125" t="str">
        <f>IF('2. Enter scores'!AK970&lt;&gt;"",'2. Enter scores'!$B970-'2. Enter scores'!AK970,"")</f>
        <v/>
      </c>
      <c r="AM966" s="125" t="str">
        <f>IF('2. Enter scores'!AL970&lt;&gt;"",'2. Enter scores'!$B970-'2. Enter scores'!AL970,"")</f>
        <v/>
      </c>
      <c r="AN966" s="125" t="str">
        <f>IF('2. Enter scores'!AM970&lt;&gt;"",'2. Enter scores'!$B970-'2. Enter scores'!AM970,"")</f>
        <v/>
      </c>
      <c r="AO966" s="125" t="str">
        <f>IF('2. Enter scores'!AN970&lt;&gt;"",'2. Enter scores'!$B970-'2. Enter scores'!AN970,"")</f>
        <v/>
      </c>
      <c r="AP966" s="125" t="str">
        <f>IF('2. Enter scores'!AO970&lt;&gt;"",'2. Enter scores'!$B970-'2. Enter scores'!AO970,"")</f>
        <v/>
      </c>
      <c r="AQ966" s="125" t="str">
        <f>IF('2. Enter scores'!AP970&lt;&gt;"",'2. Enter scores'!$B970-'2. Enter scores'!AP970,"")</f>
        <v/>
      </c>
      <c r="AR966" s="125" t="str">
        <f>IF('2. Enter scores'!AQ970&lt;&gt;"",'2. Enter scores'!$B970-'2. Enter scores'!AQ970,"")</f>
        <v/>
      </c>
      <c r="AS966" s="125" t="str">
        <f>IF('2. Enter scores'!AR970&lt;&gt;"",'2. Enter scores'!$B970-'2. Enter scores'!AR970,"")</f>
        <v/>
      </c>
      <c r="AT966" s="125" t="str">
        <f>IF('2. Enter scores'!AS970&lt;&gt;"",'2. Enter scores'!$B970-'2. Enter scores'!AS970,"")</f>
        <v/>
      </c>
      <c r="AU966" s="125" t="str">
        <f>IF('2. Enter scores'!AT970&lt;&gt;"",'2. Enter scores'!$B970-'2. Enter scores'!AT970,"")</f>
        <v/>
      </c>
      <c r="AV966" s="125" t="str">
        <f>IF('2. Enter scores'!AU970&lt;&gt;"",'2. Enter scores'!$B970-'2. Enter scores'!AU970,"")</f>
        <v/>
      </c>
      <c r="AW966" s="125" t="str">
        <f>IF('2. Enter scores'!AV970&lt;&gt;"",'2. Enter scores'!$B970-'2. Enter scores'!AV970,"")</f>
        <v/>
      </c>
      <c r="AX966" s="125" t="str">
        <f>IF('2. Enter scores'!AW970&lt;&gt;"",'2. Enter scores'!$B970-'2. Enter scores'!AW970,"")</f>
        <v/>
      </c>
      <c r="AY966" s="125" t="str">
        <f>IF('2. Enter scores'!AX970&lt;&gt;"",'2. Enter scores'!$B970-'2. Enter scores'!AX970,"")</f>
        <v/>
      </c>
      <c r="AZ966" s="125" t="str">
        <f>IF('2. Enter scores'!AY970&lt;&gt;"",'2. Enter scores'!$B970-'2. Enter scores'!AY970,"")</f>
        <v/>
      </c>
      <c r="BA966" s="125" t="str">
        <f>IF('2. Enter scores'!AZ970&lt;&gt;"",'2. Enter scores'!$B970-'2. Enter scores'!AZ970,"")</f>
        <v/>
      </c>
      <c r="BB966" s="125" t="str">
        <f>IF('2. Enter scores'!BA970&lt;&gt;"",'2. Enter scores'!$B970-'2. Enter scores'!BA970,"")</f>
        <v/>
      </c>
      <c r="BC966" s="125" t="str">
        <f>IF('2. Enter scores'!BB970&lt;&gt;"",'2. Enter scores'!$B970-'2. Enter scores'!BB970,"")</f>
        <v/>
      </c>
      <c r="BD966" s="125" t="str">
        <f>IF('2. Enter scores'!BC970&lt;&gt;"",'2. Enter scores'!$B970-'2. Enter scores'!BC970,"")</f>
        <v/>
      </c>
      <c r="BE966" s="125" t="str">
        <f>IF('2. Enter scores'!BD970&lt;&gt;"",'2. Enter scores'!$B970-'2. Enter scores'!BD970,"")</f>
        <v/>
      </c>
      <c r="BF966" s="125" t="str">
        <f>IF('2. Enter scores'!BE970&lt;&gt;"",'2. Enter scores'!$B970-'2. Enter scores'!BE970,"")</f>
        <v/>
      </c>
      <c r="BG966" s="125" t="str">
        <f>IF('2. Enter scores'!BF970&lt;&gt;"",'2. Enter scores'!$B970-'2. Enter scores'!BF970,"")</f>
        <v/>
      </c>
      <c r="BH966" s="125" t="str">
        <f>IF('2. Enter scores'!BG970&lt;&gt;"",'2. Enter scores'!$B970-'2. Enter scores'!BG970,"")</f>
        <v/>
      </c>
      <c r="BI966" s="125" t="str">
        <f>IF('2. Enter scores'!BH970&lt;&gt;"",'2. Enter scores'!$B970-'2. Enter scores'!BH970,"")</f>
        <v/>
      </c>
      <c r="BJ966" s="125" t="str">
        <f>IF('2. Enter scores'!BI970&lt;&gt;"",'2. Enter scores'!$B970-'2. Enter scores'!BI970,"")</f>
        <v/>
      </c>
      <c r="BK966" s="125" t="str">
        <f>IF('2. Enter scores'!BJ970&lt;&gt;"",'2. Enter scores'!$B970-'2. Enter scores'!BJ970,"")</f>
        <v/>
      </c>
      <c r="BL966" s="125" t="str">
        <f>IF('2. Enter scores'!BK970&lt;&gt;"",'2. Enter scores'!$B970-'2. Enter scores'!BK970,"")</f>
        <v/>
      </c>
      <c r="BM966" s="125" t="str">
        <f>IF('2. Enter scores'!BL970&lt;&gt;"",'2. Enter scores'!$B970-'2. Enter scores'!BL970,"")</f>
        <v/>
      </c>
      <c r="BN966" s="125" t="str">
        <f>IF('2. Enter scores'!BM970&lt;&gt;"",'2. Enter scores'!$B970-'2. Enter scores'!BM970,"")</f>
        <v/>
      </c>
      <c r="BO966" s="125" t="str">
        <f>IF('2. Enter scores'!BN970&lt;&gt;"",'2. Enter scores'!$B970-'2. Enter scores'!BN970,"")</f>
        <v/>
      </c>
      <c r="BP966" s="108">
        <v>1000</v>
      </c>
    </row>
    <row r="967" spans="2:68" x14ac:dyDescent="0.35">
      <c r="B967" s="125" t="str">
        <f>IF('2. Enter scores'!A971&lt;&gt;"",'2. Enter scores'!A971,"")</f>
        <v/>
      </c>
      <c r="H967" s="125" t="str">
        <f>IF('2. Enter scores'!G971&lt;&gt;"",'2. Enter scores'!$B971-'2. Enter scores'!G971,"")</f>
        <v/>
      </c>
      <c r="I967" s="125" t="str">
        <f>IF('2. Enter scores'!H971&lt;&gt;"",'2. Enter scores'!$B971-'2. Enter scores'!H971,"")</f>
        <v/>
      </c>
      <c r="J967" s="125" t="str">
        <f>IF('2. Enter scores'!I971&lt;&gt;"",'2. Enter scores'!$B971-'2. Enter scores'!I971,"")</f>
        <v/>
      </c>
      <c r="K967" s="125" t="str">
        <f>IF('2. Enter scores'!J971&lt;&gt;"",'2. Enter scores'!$B971-'2. Enter scores'!J971,"")</f>
        <v/>
      </c>
      <c r="L967" s="125" t="str">
        <f>IF('2. Enter scores'!K971&lt;&gt;"",'2. Enter scores'!$B971-'2. Enter scores'!K971,"")</f>
        <v/>
      </c>
      <c r="M967" s="125" t="str">
        <f>IF('2. Enter scores'!L971&lt;&gt;"",'2. Enter scores'!$B971-'2. Enter scores'!L971,"")</f>
        <v/>
      </c>
      <c r="N967" s="125" t="str">
        <f>IF('2. Enter scores'!M971&lt;&gt;"",'2. Enter scores'!$B971-'2. Enter scores'!M971,"")</f>
        <v/>
      </c>
      <c r="O967" s="125" t="str">
        <f>IF('2. Enter scores'!N971&lt;&gt;"",'2. Enter scores'!$B971-'2. Enter scores'!N971,"")</f>
        <v/>
      </c>
      <c r="P967" s="125" t="str">
        <f>IF('2. Enter scores'!O971&lt;&gt;"",'2. Enter scores'!$B971-'2. Enter scores'!O971,"")</f>
        <v/>
      </c>
      <c r="Q967" s="125" t="str">
        <f>IF('2. Enter scores'!P971&lt;&gt;"",'2. Enter scores'!$B971-'2. Enter scores'!P971,"")</f>
        <v/>
      </c>
      <c r="R967" s="125" t="str">
        <f>IF('2. Enter scores'!Q971&lt;&gt;"",'2. Enter scores'!$B971-'2. Enter scores'!Q971,"")</f>
        <v/>
      </c>
      <c r="S967" s="125" t="str">
        <f>IF('2. Enter scores'!R971&lt;&gt;"",'2. Enter scores'!$B971-'2. Enter scores'!R971,"")</f>
        <v/>
      </c>
      <c r="T967" s="125" t="str">
        <f>IF('2. Enter scores'!S971&lt;&gt;"",'2. Enter scores'!$B971-'2. Enter scores'!S971,"")</f>
        <v/>
      </c>
      <c r="U967" s="125" t="str">
        <f>IF('2. Enter scores'!T971&lt;&gt;"",'2. Enter scores'!$B971-'2. Enter scores'!T971,"")</f>
        <v/>
      </c>
      <c r="V967" s="125" t="str">
        <f>IF('2. Enter scores'!U971&lt;&gt;"",'2. Enter scores'!$B971-'2. Enter scores'!U971,"")</f>
        <v/>
      </c>
      <c r="W967" s="125" t="str">
        <f>IF('2. Enter scores'!V971&lt;&gt;"",'2. Enter scores'!$B971-'2. Enter scores'!V971,"")</f>
        <v/>
      </c>
      <c r="X967" s="125" t="str">
        <f>IF('2. Enter scores'!W971&lt;&gt;"",'2. Enter scores'!$B971-'2. Enter scores'!W971,"")</f>
        <v/>
      </c>
      <c r="Y967" s="125" t="str">
        <f>IF('2. Enter scores'!X971&lt;&gt;"",'2. Enter scores'!$B971-'2. Enter scores'!X971,"")</f>
        <v/>
      </c>
      <c r="Z967" s="125" t="str">
        <f>IF('2. Enter scores'!Y971&lt;&gt;"",'2. Enter scores'!$B971-'2. Enter scores'!Y971,"")</f>
        <v/>
      </c>
      <c r="AA967" s="125" t="str">
        <f>IF('2. Enter scores'!Z971&lt;&gt;"",'2. Enter scores'!$B971-'2. Enter scores'!Z971,"")</f>
        <v/>
      </c>
      <c r="AB967" s="125" t="str">
        <f>IF('2. Enter scores'!AA971&lt;&gt;"",'2. Enter scores'!$B971-'2. Enter scores'!AA971,"")</f>
        <v/>
      </c>
      <c r="AC967" s="125" t="str">
        <f>IF('2. Enter scores'!AB971&lt;&gt;"",'2. Enter scores'!$B971-'2. Enter scores'!AB971,"")</f>
        <v/>
      </c>
      <c r="AD967" s="125" t="str">
        <f>IF('2. Enter scores'!AC971&lt;&gt;"",'2. Enter scores'!$B971-'2. Enter scores'!AC971,"")</f>
        <v/>
      </c>
      <c r="AE967" s="125" t="str">
        <f>IF('2. Enter scores'!AD971&lt;&gt;"",'2. Enter scores'!$B971-'2. Enter scores'!AD971,"")</f>
        <v/>
      </c>
      <c r="AF967" s="125" t="str">
        <f>IF('2. Enter scores'!AE971&lt;&gt;"",'2. Enter scores'!$B971-'2. Enter scores'!AE971,"")</f>
        <v/>
      </c>
      <c r="AG967" s="125" t="str">
        <f>IF('2. Enter scores'!AF971&lt;&gt;"",'2. Enter scores'!$B971-'2. Enter scores'!AF971,"")</f>
        <v/>
      </c>
      <c r="AH967" s="125" t="str">
        <f>IF('2. Enter scores'!AG971&lt;&gt;"",'2. Enter scores'!$B971-'2. Enter scores'!AG971,"")</f>
        <v/>
      </c>
      <c r="AI967" s="125" t="str">
        <f>IF('2. Enter scores'!AH971&lt;&gt;"",'2. Enter scores'!$B971-'2. Enter scores'!AH971,"")</f>
        <v/>
      </c>
      <c r="AJ967" s="125" t="str">
        <f>IF('2. Enter scores'!AI971&lt;&gt;"",'2. Enter scores'!$B971-'2. Enter scores'!AI971,"")</f>
        <v/>
      </c>
      <c r="AK967" s="125" t="str">
        <f>IF('2. Enter scores'!AJ971&lt;&gt;"",'2. Enter scores'!$B971-'2. Enter scores'!AJ971,"")</f>
        <v/>
      </c>
      <c r="AL967" s="125" t="str">
        <f>IF('2. Enter scores'!AK971&lt;&gt;"",'2. Enter scores'!$B971-'2. Enter scores'!AK971,"")</f>
        <v/>
      </c>
      <c r="AM967" s="125" t="str">
        <f>IF('2. Enter scores'!AL971&lt;&gt;"",'2. Enter scores'!$B971-'2. Enter scores'!AL971,"")</f>
        <v/>
      </c>
      <c r="AN967" s="125" t="str">
        <f>IF('2. Enter scores'!AM971&lt;&gt;"",'2. Enter scores'!$B971-'2. Enter scores'!AM971,"")</f>
        <v/>
      </c>
      <c r="AO967" s="125" t="str">
        <f>IF('2. Enter scores'!AN971&lt;&gt;"",'2. Enter scores'!$B971-'2. Enter scores'!AN971,"")</f>
        <v/>
      </c>
      <c r="AP967" s="125" t="str">
        <f>IF('2. Enter scores'!AO971&lt;&gt;"",'2. Enter scores'!$B971-'2. Enter scores'!AO971,"")</f>
        <v/>
      </c>
      <c r="AQ967" s="125" t="str">
        <f>IF('2. Enter scores'!AP971&lt;&gt;"",'2. Enter scores'!$B971-'2. Enter scores'!AP971,"")</f>
        <v/>
      </c>
      <c r="AR967" s="125" t="str">
        <f>IF('2. Enter scores'!AQ971&lt;&gt;"",'2. Enter scores'!$B971-'2. Enter scores'!AQ971,"")</f>
        <v/>
      </c>
      <c r="AS967" s="125" t="str">
        <f>IF('2. Enter scores'!AR971&lt;&gt;"",'2. Enter scores'!$B971-'2. Enter scores'!AR971,"")</f>
        <v/>
      </c>
      <c r="AT967" s="125" t="str">
        <f>IF('2. Enter scores'!AS971&lt;&gt;"",'2. Enter scores'!$B971-'2. Enter scores'!AS971,"")</f>
        <v/>
      </c>
      <c r="AU967" s="125" t="str">
        <f>IF('2. Enter scores'!AT971&lt;&gt;"",'2. Enter scores'!$B971-'2. Enter scores'!AT971,"")</f>
        <v/>
      </c>
      <c r="AV967" s="125" t="str">
        <f>IF('2. Enter scores'!AU971&lt;&gt;"",'2. Enter scores'!$B971-'2. Enter scores'!AU971,"")</f>
        <v/>
      </c>
      <c r="AW967" s="125" t="str">
        <f>IF('2. Enter scores'!AV971&lt;&gt;"",'2. Enter scores'!$B971-'2. Enter scores'!AV971,"")</f>
        <v/>
      </c>
      <c r="AX967" s="125" t="str">
        <f>IF('2. Enter scores'!AW971&lt;&gt;"",'2. Enter scores'!$B971-'2. Enter scores'!AW971,"")</f>
        <v/>
      </c>
      <c r="AY967" s="125" t="str">
        <f>IF('2. Enter scores'!AX971&lt;&gt;"",'2. Enter scores'!$B971-'2. Enter scores'!AX971,"")</f>
        <v/>
      </c>
      <c r="AZ967" s="125" t="str">
        <f>IF('2. Enter scores'!AY971&lt;&gt;"",'2. Enter scores'!$B971-'2. Enter scores'!AY971,"")</f>
        <v/>
      </c>
      <c r="BA967" s="125" t="str">
        <f>IF('2. Enter scores'!AZ971&lt;&gt;"",'2. Enter scores'!$B971-'2. Enter scores'!AZ971,"")</f>
        <v/>
      </c>
      <c r="BB967" s="125" t="str">
        <f>IF('2. Enter scores'!BA971&lt;&gt;"",'2. Enter scores'!$B971-'2. Enter scores'!BA971,"")</f>
        <v/>
      </c>
      <c r="BC967" s="125" t="str">
        <f>IF('2. Enter scores'!BB971&lt;&gt;"",'2. Enter scores'!$B971-'2. Enter scores'!BB971,"")</f>
        <v/>
      </c>
      <c r="BD967" s="125" t="str">
        <f>IF('2. Enter scores'!BC971&lt;&gt;"",'2. Enter scores'!$B971-'2. Enter scores'!BC971,"")</f>
        <v/>
      </c>
      <c r="BE967" s="125" t="str">
        <f>IF('2. Enter scores'!BD971&lt;&gt;"",'2. Enter scores'!$B971-'2. Enter scores'!BD971,"")</f>
        <v/>
      </c>
      <c r="BF967" s="125" t="str">
        <f>IF('2. Enter scores'!BE971&lt;&gt;"",'2. Enter scores'!$B971-'2. Enter scores'!BE971,"")</f>
        <v/>
      </c>
      <c r="BG967" s="125" t="str">
        <f>IF('2. Enter scores'!BF971&lt;&gt;"",'2. Enter scores'!$B971-'2. Enter scores'!BF971,"")</f>
        <v/>
      </c>
      <c r="BH967" s="125" t="str">
        <f>IF('2. Enter scores'!BG971&lt;&gt;"",'2. Enter scores'!$B971-'2. Enter scores'!BG971,"")</f>
        <v/>
      </c>
      <c r="BI967" s="125" t="str">
        <f>IF('2. Enter scores'!BH971&lt;&gt;"",'2. Enter scores'!$B971-'2. Enter scores'!BH971,"")</f>
        <v/>
      </c>
      <c r="BJ967" s="125" t="str">
        <f>IF('2. Enter scores'!BI971&lt;&gt;"",'2. Enter scores'!$B971-'2. Enter scores'!BI971,"")</f>
        <v/>
      </c>
      <c r="BK967" s="125" t="str">
        <f>IF('2. Enter scores'!BJ971&lt;&gt;"",'2. Enter scores'!$B971-'2. Enter scores'!BJ971,"")</f>
        <v/>
      </c>
      <c r="BL967" s="125" t="str">
        <f>IF('2. Enter scores'!BK971&lt;&gt;"",'2. Enter scores'!$B971-'2. Enter scores'!BK971,"")</f>
        <v/>
      </c>
      <c r="BM967" s="125" t="str">
        <f>IF('2. Enter scores'!BL971&lt;&gt;"",'2. Enter scores'!$B971-'2. Enter scores'!BL971,"")</f>
        <v/>
      </c>
      <c r="BN967" s="125" t="str">
        <f>IF('2. Enter scores'!BM971&lt;&gt;"",'2. Enter scores'!$B971-'2. Enter scores'!BM971,"")</f>
        <v/>
      </c>
      <c r="BO967" s="125" t="str">
        <f>IF('2. Enter scores'!BN971&lt;&gt;"",'2. Enter scores'!$B971-'2. Enter scores'!BN971,"")</f>
        <v/>
      </c>
      <c r="BP967" s="108">
        <v>1000</v>
      </c>
    </row>
    <row r="968" spans="2:68" x14ac:dyDescent="0.35">
      <c r="B968" s="125" t="str">
        <f>IF('2. Enter scores'!A972&lt;&gt;"",'2. Enter scores'!A972,"")</f>
        <v/>
      </c>
      <c r="H968" s="125" t="str">
        <f>IF('2. Enter scores'!G972&lt;&gt;"",'2. Enter scores'!$B972-'2. Enter scores'!G972,"")</f>
        <v/>
      </c>
      <c r="I968" s="125" t="str">
        <f>IF('2. Enter scores'!H972&lt;&gt;"",'2. Enter scores'!$B972-'2. Enter scores'!H972,"")</f>
        <v/>
      </c>
      <c r="J968" s="125" t="str">
        <f>IF('2. Enter scores'!I972&lt;&gt;"",'2. Enter scores'!$B972-'2. Enter scores'!I972,"")</f>
        <v/>
      </c>
      <c r="K968" s="125" t="str">
        <f>IF('2. Enter scores'!J972&lt;&gt;"",'2. Enter scores'!$B972-'2. Enter scores'!J972,"")</f>
        <v/>
      </c>
      <c r="L968" s="125" t="str">
        <f>IF('2. Enter scores'!K972&lt;&gt;"",'2. Enter scores'!$B972-'2. Enter scores'!K972,"")</f>
        <v/>
      </c>
      <c r="M968" s="125" t="str">
        <f>IF('2. Enter scores'!L972&lt;&gt;"",'2. Enter scores'!$B972-'2. Enter scores'!L972,"")</f>
        <v/>
      </c>
      <c r="N968" s="125" t="str">
        <f>IF('2. Enter scores'!M972&lt;&gt;"",'2. Enter scores'!$B972-'2. Enter scores'!M972,"")</f>
        <v/>
      </c>
      <c r="O968" s="125" t="str">
        <f>IF('2. Enter scores'!N972&lt;&gt;"",'2. Enter scores'!$B972-'2. Enter scores'!N972,"")</f>
        <v/>
      </c>
      <c r="P968" s="125" t="str">
        <f>IF('2. Enter scores'!O972&lt;&gt;"",'2. Enter scores'!$B972-'2. Enter scores'!O972,"")</f>
        <v/>
      </c>
      <c r="Q968" s="125" t="str">
        <f>IF('2. Enter scores'!P972&lt;&gt;"",'2. Enter scores'!$B972-'2. Enter scores'!P972,"")</f>
        <v/>
      </c>
      <c r="R968" s="125" t="str">
        <f>IF('2. Enter scores'!Q972&lt;&gt;"",'2. Enter scores'!$B972-'2. Enter scores'!Q972,"")</f>
        <v/>
      </c>
      <c r="S968" s="125" t="str">
        <f>IF('2. Enter scores'!R972&lt;&gt;"",'2. Enter scores'!$B972-'2. Enter scores'!R972,"")</f>
        <v/>
      </c>
      <c r="T968" s="125" t="str">
        <f>IF('2. Enter scores'!S972&lt;&gt;"",'2. Enter scores'!$B972-'2. Enter scores'!S972,"")</f>
        <v/>
      </c>
      <c r="U968" s="125" t="str">
        <f>IF('2. Enter scores'!T972&lt;&gt;"",'2. Enter scores'!$B972-'2. Enter scores'!T972,"")</f>
        <v/>
      </c>
      <c r="V968" s="125" t="str">
        <f>IF('2. Enter scores'!U972&lt;&gt;"",'2. Enter scores'!$B972-'2. Enter scores'!U972,"")</f>
        <v/>
      </c>
      <c r="W968" s="125" t="str">
        <f>IF('2. Enter scores'!V972&lt;&gt;"",'2. Enter scores'!$B972-'2. Enter scores'!V972,"")</f>
        <v/>
      </c>
      <c r="X968" s="125" t="str">
        <f>IF('2. Enter scores'!W972&lt;&gt;"",'2. Enter scores'!$B972-'2. Enter scores'!W972,"")</f>
        <v/>
      </c>
      <c r="Y968" s="125" t="str">
        <f>IF('2. Enter scores'!X972&lt;&gt;"",'2. Enter scores'!$B972-'2. Enter scores'!X972,"")</f>
        <v/>
      </c>
      <c r="Z968" s="125" t="str">
        <f>IF('2. Enter scores'!Y972&lt;&gt;"",'2. Enter scores'!$B972-'2. Enter scores'!Y972,"")</f>
        <v/>
      </c>
      <c r="AA968" s="125" t="str">
        <f>IF('2. Enter scores'!Z972&lt;&gt;"",'2. Enter scores'!$B972-'2. Enter scores'!Z972,"")</f>
        <v/>
      </c>
      <c r="AB968" s="125" t="str">
        <f>IF('2. Enter scores'!AA972&lt;&gt;"",'2. Enter scores'!$B972-'2. Enter scores'!AA972,"")</f>
        <v/>
      </c>
      <c r="AC968" s="125" t="str">
        <f>IF('2. Enter scores'!AB972&lt;&gt;"",'2. Enter scores'!$B972-'2. Enter scores'!AB972,"")</f>
        <v/>
      </c>
      <c r="AD968" s="125" t="str">
        <f>IF('2. Enter scores'!AC972&lt;&gt;"",'2. Enter scores'!$B972-'2. Enter scores'!AC972,"")</f>
        <v/>
      </c>
      <c r="AE968" s="125" t="str">
        <f>IF('2. Enter scores'!AD972&lt;&gt;"",'2. Enter scores'!$B972-'2. Enter scores'!AD972,"")</f>
        <v/>
      </c>
      <c r="AF968" s="125" t="str">
        <f>IF('2. Enter scores'!AE972&lt;&gt;"",'2. Enter scores'!$B972-'2. Enter scores'!AE972,"")</f>
        <v/>
      </c>
      <c r="AG968" s="125" t="str">
        <f>IF('2. Enter scores'!AF972&lt;&gt;"",'2. Enter scores'!$B972-'2. Enter scores'!AF972,"")</f>
        <v/>
      </c>
      <c r="AH968" s="125" t="str">
        <f>IF('2. Enter scores'!AG972&lt;&gt;"",'2. Enter scores'!$B972-'2. Enter scores'!AG972,"")</f>
        <v/>
      </c>
      <c r="AI968" s="125" t="str">
        <f>IF('2. Enter scores'!AH972&lt;&gt;"",'2. Enter scores'!$B972-'2. Enter scores'!AH972,"")</f>
        <v/>
      </c>
      <c r="AJ968" s="125" t="str">
        <f>IF('2. Enter scores'!AI972&lt;&gt;"",'2. Enter scores'!$B972-'2. Enter scores'!AI972,"")</f>
        <v/>
      </c>
      <c r="AK968" s="125" t="str">
        <f>IF('2. Enter scores'!AJ972&lt;&gt;"",'2. Enter scores'!$B972-'2. Enter scores'!AJ972,"")</f>
        <v/>
      </c>
      <c r="AL968" s="125" t="str">
        <f>IF('2. Enter scores'!AK972&lt;&gt;"",'2. Enter scores'!$B972-'2. Enter scores'!AK972,"")</f>
        <v/>
      </c>
      <c r="AM968" s="125" t="str">
        <f>IF('2. Enter scores'!AL972&lt;&gt;"",'2. Enter scores'!$B972-'2. Enter scores'!AL972,"")</f>
        <v/>
      </c>
      <c r="AN968" s="125" t="str">
        <f>IF('2. Enter scores'!AM972&lt;&gt;"",'2. Enter scores'!$B972-'2. Enter scores'!AM972,"")</f>
        <v/>
      </c>
      <c r="AO968" s="125" t="str">
        <f>IF('2. Enter scores'!AN972&lt;&gt;"",'2. Enter scores'!$B972-'2. Enter scores'!AN972,"")</f>
        <v/>
      </c>
      <c r="AP968" s="125" t="str">
        <f>IF('2. Enter scores'!AO972&lt;&gt;"",'2. Enter scores'!$B972-'2. Enter scores'!AO972,"")</f>
        <v/>
      </c>
      <c r="AQ968" s="125" t="str">
        <f>IF('2. Enter scores'!AP972&lt;&gt;"",'2. Enter scores'!$B972-'2. Enter scores'!AP972,"")</f>
        <v/>
      </c>
      <c r="AR968" s="125" t="str">
        <f>IF('2. Enter scores'!AQ972&lt;&gt;"",'2. Enter scores'!$B972-'2. Enter scores'!AQ972,"")</f>
        <v/>
      </c>
      <c r="AS968" s="125" t="str">
        <f>IF('2. Enter scores'!AR972&lt;&gt;"",'2. Enter scores'!$B972-'2. Enter scores'!AR972,"")</f>
        <v/>
      </c>
      <c r="AT968" s="125" t="str">
        <f>IF('2. Enter scores'!AS972&lt;&gt;"",'2. Enter scores'!$B972-'2. Enter scores'!AS972,"")</f>
        <v/>
      </c>
      <c r="AU968" s="125" t="str">
        <f>IF('2. Enter scores'!AT972&lt;&gt;"",'2. Enter scores'!$B972-'2. Enter scores'!AT972,"")</f>
        <v/>
      </c>
      <c r="AV968" s="125" t="str">
        <f>IF('2. Enter scores'!AU972&lt;&gt;"",'2. Enter scores'!$B972-'2. Enter scores'!AU972,"")</f>
        <v/>
      </c>
      <c r="AW968" s="125" t="str">
        <f>IF('2. Enter scores'!AV972&lt;&gt;"",'2. Enter scores'!$B972-'2. Enter scores'!AV972,"")</f>
        <v/>
      </c>
      <c r="AX968" s="125" t="str">
        <f>IF('2. Enter scores'!AW972&lt;&gt;"",'2. Enter scores'!$B972-'2. Enter scores'!AW972,"")</f>
        <v/>
      </c>
      <c r="AY968" s="125" t="str">
        <f>IF('2. Enter scores'!AX972&lt;&gt;"",'2. Enter scores'!$B972-'2. Enter scores'!AX972,"")</f>
        <v/>
      </c>
      <c r="AZ968" s="125" t="str">
        <f>IF('2. Enter scores'!AY972&lt;&gt;"",'2. Enter scores'!$B972-'2. Enter scores'!AY972,"")</f>
        <v/>
      </c>
      <c r="BA968" s="125" t="str">
        <f>IF('2. Enter scores'!AZ972&lt;&gt;"",'2. Enter scores'!$B972-'2. Enter scores'!AZ972,"")</f>
        <v/>
      </c>
      <c r="BB968" s="125" t="str">
        <f>IF('2. Enter scores'!BA972&lt;&gt;"",'2. Enter scores'!$B972-'2. Enter scores'!BA972,"")</f>
        <v/>
      </c>
      <c r="BC968" s="125" t="str">
        <f>IF('2. Enter scores'!BB972&lt;&gt;"",'2. Enter scores'!$B972-'2. Enter scores'!BB972,"")</f>
        <v/>
      </c>
      <c r="BD968" s="125" t="str">
        <f>IF('2. Enter scores'!BC972&lt;&gt;"",'2. Enter scores'!$B972-'2. Enter scores'!BC972,"")</f>
        <v/>
      </c>
      <c r="BE968" s="125" t="str">
        <f>IF('2. Enter scores'!BD972&lt;&gt;"",'2. Enter scores'!$B972-'2. Enter scores'!BD972,"")</f>
        <v/>
      </c>
      <c r="BF968" s="125" t="str">
        <f>IF('2. Enter scores'!BE972&lt;&gt;"",'2. Enter scores'!$B972-'2. Enter scores'!BE972,"")</f>
        <v/>
      </c>
      <c r="BG968" s="125" t="str">
        <f>IF('2. Enter scores'!BF972&lt;&gt;"",'2. Enter scores'!$B972-'2. Enter scores'!BF972,"")</f>
        <v/>
      </c>
      <c r="BH968" s="125" t="str">
        <f>IF('2. Enter scores'!BG972&lt;&gt;"",'2. Enter scores'!$B972-'2. Enter scores'!BG972,"")</f>
        <v/>
      </c>
      <c r="BI968" s="125" t="str">
        <f>IF('2. Enter scores'!BH972&lt;&gt;"",'2. Enter scores'!$B972-'2. Enter scores'!BH972,"")</f>
        <v/>
      </c>
      <c r="BJ968" s="125" t="str">
        <f>IF('2. Enter scores'!BI972&lt;&gt;"",'2. Enter scores'!$B972-'2. Enter scores'!BI972,"")</f>
        <v/>
      </c>
      <c r="BK968" s="125" t="str">
        <f>IF('2. Enter scores'!BJ972&lt;&gt;"",'2. Enter scores'!$B972-'2. Enter scores'!BJ972,"")</f>
        <v/>
      </c>
      <c r="BL968" s="125" t="str">
        <f>IF('2. Enter scores'!BK972&lt;&gt;"",'2. Enter scores'!$B972-'2. Enter scores'!BK972,"")</f>
        <v/>
      </c>
      <c r="BM968" s="125" t="str">
        <f>IF('2. Enter scores'!BL972&lt;&gt;"",'2. Enter scores'!$B972-'2. Enter scores'!BL972,"")</f>
        <v/>
      </c>
      <c r="BN968" s="125" t="str">
        <f>IF('2. Enter scores'!BM972&lt;&gt;"",'2. Enter scores'!$B972-'2. Enter scores'!BM972,"")</f>
        <v/>
      </c>
      <c r="BO968" s="125" t="str">
        <f>IF('2. Enter scores'!BN972&lt;&gt;"",'2. Enter scores'!$B972-'2. Enter scores'!BN972,"")</f>
        <v/>
      </c>
      <c r="BP968" s="108">
        <v>1000</v>
      </c>
    </row>
    <row r="969" spans="2:68" x14ac:dyDescent="0.35">
      <c r="B969" s="125" t="str">
        <f>IF('2. Enter scores'!A973&lt;&gt;"",'2. Enter scores'!A973,"")</f>
        <v/>
      </c>
      <c r="H969" s="125" t="str">
        <f>IF('2. Enter scores'!G973&lt;&gt;"",'2. Enter scores'!$B973-'2. Enter scores'!G973,"")</f>
        <v/>
      </c>
      <c r="I969" s="125" t="str">
        <f>IF('2. Enter scores'!H973&lt;&gt;"",'2. Enter scores'!$B973-'2. Enter scores'!H973,"")</f>
        <v/>
      </c>
      <c r="J969" s="125" t="str">
        <f>IF('2. Enter scores'!I973&lt;&gt;"",'2. Enter scores'!$B973-'2. Enter scores'!I973,"")</f>
        <v/>
      </c>
      <c r="K969" s="125" t="str">
        <f>IF('2. Enter scores'!J973&lt;&gt;"",'2. Enter scores'!$B973-'2. Enter scores'!J973,"")</f>
        <v/>
      </c>
      <c r="L969" s="125" t="str">
        <f>IF('2. Enter scores'!K973&lt;&gt;"",'2. Enter scores'!$B973-'2. Enter scores'!K973,"")</f>
        <v/>
      </c>
      <c r="M969" s="125" t="str">
        <f>IF('2. Enter scores'!L973&lt;&gt;"",'2. Enter scores'!$B973-'2. Enter scores'!L973,"")</f>
        <v/>
      </c>
      <c r="N969" s="125" t="str">
        <f>IF('2. Enter scores'!M973&lt;&gt;"",'2. Enter scores'!$B973-'2. Enter scores'!M973,"")</f>
        <v/>
      </c>
      <c r="O969" s="125" t="str">
        <f>IF('2. Enter scores'!N973&lt;&gt;"",'2. Enter scores'!$B973-'2. Enter scores'!N973,"")</f>
        <v/>
      </c>
      <c r="P969" s="125" t="str">
        <f>IF('2. Enter scores'!O973&lt;&gt;"",'2. Enter scores'!$B973-'2. Enter scores'!O973,"")</f>
        <v/>
      </c>
      <c r="Q969" s="125" t="str">
        <f>IF('2. Enter scores'!P973&lt;&gt;"",'2. Enter scores'!$B973-'2. Enter scores'!P973,"")</f>
        <v/>
      </c>
      <c r="R969" s="125" t="str">
        <f>IF('2. Enter scores'!Q973&lt;&gt;"",'2. Enter scores'!$B973-'2. Enter scores'!Q973,"")</f>
        <v/>
      </c>
      <c r="S969" s="125" t="str">
        <f>IF('2. Enter scores'!R973&lt;&gt;"",'2. Enter scores'!$B973-'2. Enter scores'!R973,"")</f>
        <v/>
      </c>
      <c r="T969" s="125" t="str">
        <f>IF('2. Enter scores'!S973&lt;&gt;"",'2. Enter scores'!$B973-'2. Enter scores'!S973,"")</f>
        <v/>
      </c>
      <c r="U969" s="125" t="str">
        <f>IF('2. Enter scores'!T973&lt;&gt;"",'2. Enter scores'!$B973-'2. Enter scores'!T973,"")</f>
        <v/>
      </c>
      <c r="V969" s="125" t="str">
        <f>IF('2. Enter scores'!U973&lt;&gt;"",'2. Enter scores'!$B973-'2. Enter scores'!U973,"")</f>
        <v/>
      </c>
      <c r="W969" s="125" t="str">
        <f>IF('2. Enter scores'!V973&lt;&gt;"",'2. Enter scores'!$B973-'2. Enter scores'!V973,"")</f>
        <v/>
      </c>
      <c r="X969" s="125" t="str">
        <f>IF('2. Enter scores'!W973&lt;&gt;"",'2. Enter scores'!$B973-'2. Enter scores'!W973,"")</f>
        <v/>
      </c>
      <c r="Y969" s="125" t="str">
        <f>IF('2. Enter scores'!X973&lt;&gt;"",'2. Enter scores'!$B973-'2. Enter scores'!X973,"")</f>
        <v/>
      </c>
      <c r="Z969" s="125" t="str">
        <f>IF('2. Enter scores'!Y973&lt;&gt;"",'2. Enter scores'!$B973-'2. Enter scores'!Y973,"")</f>
        <v/>
      </c>
      <c r="AA969" s="125" t="str">
        <f>IF('2. Enter scores'!Z973&lt;&gt;"",'2. Enter scores'!$B973-'2. Enter scores'!Z973,"")</f>
        <v/>
      </c>
      <c r="AB969" s="125" t="str">
        <f>IF('2. Enter scores'!AA973&lt;&gt;"",'2. Enter scores'!$B973-'2. Enter scores'!AA973,"")</f>
        <v/>
      </c>
      <c r="AC969" s="125" t="str">
        <f>IF('2. Enter scores'!AB973&lt;&gt;"",'2. Enter scores'!$B973-'2. Enter scores'!AB973,"")</f>
        <v/>
      </c>
      <c r="AD969" s="125" t="str">
        <f>IF('2. Enter scores'!AC973&lt;&gt;"",'2. Enter scores'!$B973-'2. Enter scores'!AC973,"")</f>
        <v/>
      </c>
      <c r="AE969" s="125" t="str">
        <f>IF('2. Enter scores'!AD973&lt;&gt;"",'2. Enter scores'!$B973-'2. Enter scores'!AD973,"")</f>
        <v/>
      </c>
      <c r="AF969" s="125" t="str">
        <f>IF('2. Enter scores'!AE973&lt;&gt;"",'2. Enter scores'!$B973-'2. Enter scores'!AE973,"")</f>
        <v/>
      </c>
      <c r="AG969" s="125" t="str">
        <f>IF('2. Enter scores'!AF973&lt;&gt;"",'2. Enter scores'!$B973-'2. Enter scores'!AF973,"")</f>
        <v/>
      </c>
      <c r="AH969" s="125" t="str">
        <f>IF('2. Enter scores'!AG973&lt;&gt;"",'2. Enter scores'!$B973-'2. Enter scores'!AG973,"")</f>
        <v/>
      </c>
      <c r="AI969" s="125" t="str">
        <f>IF('2. Enter scores'!AH973&lt;&gt;"",'2. Enter scores'!$B973-'2. Enter scores'!AH973,"")</f>
        <v/>
      </c>
      <c r="AJ969" s="125" t="str">
        <f>IF('2. Enter scores'!AI973&lt;&gt;"",'2. Enter scores'!$B973-'2. Enter scores'!AI973,"")</f>
        <v/>
      </c>
      <c r="AK969" s="125" t="str">
        <f>IF('2. Enter scores'!AJ973&lt;&gt;"",'2. Enter scores'!$B973-'2. Enter scores'!AJ973,"")</f>
        <v/>
      </c>
      <c r="AL969" s="125" t="str">
        <f>IF('2. Enter scores'!AK973&lt;&gt;"",'2. Enter scores'!$B973-'2. Enter scores'!AK973,"")</f>
        <v/>
      </c>
      <c r="AM969" s="125" t="str">
        <f>IF('2. Enter scores'!AL973&lt;&gt;"",'2. Enter scores'!$B973-'2. Enter scores'!AL973,"")</f>
        <v/>
      </c>
      <c r="AN969" s="125" t="str">
        <f>IF('2. Enter scores'!AM973&lt;&gt;"",'2. Enter scores'!$B973-'2. Enter scores'!AM973,"")</f>
        <v/>
      </c>
      <c r="AO969" s="125" t="str">
        <f>IF('2. Enter scores'!AN973&lt;&gt;"",'2. Enter scores'!$B973-'2. Enter scores'!AN973,"")</f>
        <v/>
      </c>
      <c r="AP969" s="125" t="str">
        <f>IF('2. Enter scores'!AO973&lt;&gt;"",'2. Enter scores'!$B973-'2. Enter scores'!AO973,"")</f>
        <v/>
      </c>
      <c r="AQ969" s="125" t="str">
        <f>IF('2. Enter scores'!AP973&lt;&gt;"",'2. Enter scores'!$B973-'2. Enter scores'!AP973,"")</f>
        <v/>
      </c>
      <c r="AR969" s="125" t="str">
        <f>IF('2. Enter scores'!AQ973&lt;&gt;"",'2. Enter scores'!$B973-'2. Enter scores'!AQ973,"")</f>
        <v/>
      </c>
      <c r="AS969" s="125" t="str">
        <f>IF('2. Enter scores'!AR973&lt;&gt;"",'2. Enter scores'!$B973-'2. Enter scores'!AR973,"")</f>
        <v/>
      </c>
      <c r="AT969" s="125" t="str">
        <f>IF('2. Enter scores'!AS973&lt;&gt;"",'2. Enter scores'!$B973-'2. Enter scores'!AS973,"")</f>
        <v/>
      </c>
      <c r="AU969" s="125" t="str">
        <f>IF('2. Enter scores'!AT973&lt;&gt;"",'2. Enter scores'!$B973-'2. Enter scores'!AT973,"")</f>
        <v/>
      </c>
      <c r="AV969" s="125" t="str">
        <f>IF('2. Enter scores'!AU973&lt;&gt;"",'2. Enter scores'!$B973-'2. Enter scores'!AU973,"")</f>
        <v/>
      </c>
      <c r="AW969" s="125" t="str">
        <f>IF('2. Enter scores'!AV973&lt;&gt;"",'2. Enter scores'!$B973-'2. Enter scores'!AV973,"")</f>
        <v/>
      </c>
      <c r="AX969" s="125" t="str">
        <f>IF('2. Enter scores'!AW973&lt;&gt;"",'2. Enter scores'!$B973-'2. Enter scores'!AW973,"")</f>
        <v/>
      </c>
      <c r="AY969" s="125" t="str">
        <f>IF('2. Enter scores'!AX973&lt;&gt;"",'2. Enter scores'!$B973-'2. Enter scores'!AX973,"")</f>
        <v/>
      </c>
      <c r="AZ969" s="125" t="str">
        <f>IF('2. Enter scores'!AY973&lt;&gt;"",'2. Enter scores'!$B973-'2. Enter scores'!AY973,"")</f>
        <v/>
      </c>
      <c r="BA969" s="125" t="str">
        <f>IF('2. Enter scores'!AZ973&lt;&gt;"",'2. Enter scores'!$B973-'2. Enter scores'!AZ973,"")</f>
        <v/>
      </c>
      <c r="BB969" s="125" t="str">
        <f>IF('2. Enter scores'!BA973&lt;&gt;"",'2. Enter scores'!$B973-'2. Enter scores'!BA973,"")</f>
        <v/>
      </c>
      <c r="BC969" s="125" t="str">
        <f>IF('2. Enter scores'!BB973&lt;&gt;"",'2. Enter scores'!$B973-'2. Enter scores'!BB973,"")</f>
        <v/>
      </c>
      <c r="BD969" s="125" t="str">
        <f>IF('2. Enter scores'!BC973&lt;&gt;"",'2. Enter scores'!$B973-'2. Enter scores'!BC973,"")</f>
        <v/>
      </c>
      <c r="BE969" s="125" t="str">
        <f>IF('2. Enter scores'!BD973&lt;&gt;"",'2. Enter scores'!$B973-'2. Enter scores'!BD973,"")</f>
        <v/>
      </c>
      <c r="BF969" s="125" t="str">
        <f>IF('2. Enter scores'!BE973&lt;&gt;"",'2. Enter scores'!$B973-'2. Enter scores'!BE973,"")</f>
        <v/>
      </c>
      <c r="BG969" s="125" t="str">
        <f>IF('2. Enter scores'!BF973&lt;&gt;"",'2. Enter scores'!$B973-'2. Enter scores'!BF973,"")</f>
        <v/>
      </c>
      <c r="BH969" s="125" t="str">
        <f>IF('2. Enter scores'!BG973&lt;&gt;"",'2. Enter scores'!$B973-'2. Enter scores'!BG973,"")</f>
        <v/>
      </c>
      <c r="BI969" s="125" t="str">
        <f>IF('2. Enter scores'!BH973&lt;&gt;"",'2. Enter scores'!$B973-'2. Enter scores'!BH973,"")</f>
        <v/>
      </c>
      <c r="BJ969" s="125" t="str">
        <f>IF('2. Enter scores'!BI973&lt;&gt;"",'2. Enter scores'!$B973-'2. Enter scores'!BI973,"")</f>
        <v/>
      </c>
      <c r="BK969" s="125" t="str">
        <f>IF('2. Enter scores'!BJ973&lt;&gt;"",'2. Enter scores'!$B973-'2. Enter scores'!BJ973,"")</f>
        <v/>
      </c>
      <c r="BL969" s="125" t="str">
        <f>IF('2. Enter scores'!BK973&lt;&gt;"",'2. Enter scores'!$B973-'2. Enter scores'!BK973,"")</f>
        <v/>
      </c>
      <c r="BM969" s="125" t="str">
        <f>IF('2. Enter scores'!BL973&lt;&gt;"",'2. Enter scores'!$B973-'2. Enter scores'!BL973,"")</f>
        <v/>
      </c>
      <c r="BN969" s="125" t="str">
        <f>IF('2. Enter scores'!BM973&lt;&gt;"",'2. Enter scores'!$B973-'2. Enter scores'!BM973,"")</f>
        <v/>
      </c>
      <c r="BO969" s="125" t="str">
        <f>IF('2. Enter scores'!BN973&lt;&gt;"",'2. Enter scores'!$B973-'2. Enter scores'!BN973,"")</f>
        <v/>
      </c>
      <c r="BP969" s="108">
        <v>1000</v>
      </c>
    </row>
    <row r="970" spans="2:68" x14ac:dyDescent="0.35">
      <c r="B970" s="125" t="str">
        <f>IF('2. Enter scores'!A974&lt;&gt;"",'2. Enter scores'!A974,"")</f>
        <v/>
      </c>
      <c r="H970" s="125" t="str">
        <f>IF('2. Enter scores'!G974&lt;&gt;"",'2. Enter scores'!$B974-'2. Enter scores'!G974,"")</f>
        <v/>
      </c>
      <c r="I970" s="125" t="str">
        <f>IF('2. Enter scores'!H974&lt;&gt;"",'2. Enter scores'!$B974-'2. Enter scores'!H974,"")</f>
        <v/>
      </c>
      <c r="J970" s="125" t="str">
        <f>IF('2. Enter scores'!I974&lt;&gt;"",'2. Enter scores'!$B974-'2. Enter scores'!I974,"")</f>
        <v/>
      </c>
      <c r="K970" s="125" t="str">
        <f>IF('2. Enter scores'!J974&lt;&gt;"",'2. Enter scores'!$B974-'2. Enter scores'!J974,"")</f>
        <v/>
      </c>
      <c r="L970" s="125" t="str">
        <f>IF('2. Enter scores'!K974&lt;&gt;"",'2. Enter scores'!$B974-'2. Enter scores'!K974,"")</f>
        <v/>
      </c>
      <c r="M970" s="125" t="str">
        <f>IF('2. Enter scores'!L974&lt;&gt;"",'2. Enter scores'!$B974-'2. Enter scores'!L974,"")</f>
        <v/>
      </c>
      <c r="N970" s="125" t="str">
        <f>IF('2. Enter scores'!M974&lt;&gt;"",'2. Enter scores'!$B974-'2. Enter scores'!M974,"")</f>
        <v/>
      </c>
      <c r="O970" s="125" t="str">
        <f>IF('2. Enter scores'!N974&lt;&gt;"",'2. Enter scores'!$B974-'2. Enter scores'!N974,"")</f>
        <v/>
      </c>
      <c r="P970" s="125" t="str">
        <f>IF('2. Enter scores'!O974&lt;&gt;"",'2. Enter scores'!$B974-'2. Enter scores'!O974,"")</f>
        <v/>
      </c>
      <c r="Q970" s="125" t="str">
        <f>IF('2. Enter scores'!P974&lt;&gt;"",'2. Enter scores'!$B974-'2. Enter scores'!P974,"")</f>
        <v/>
      </c>
      <c r="R970" s="125" t="str">
        <f>IF('2. Enter scores'!Q974&lt;&gt;"",'2. Enter scores'!$B974-'2. Enter scores'!Q974,"")</f>
        <v/>
      </c>
      <c r="S970" s="125" t="str">
        <f>IF('2. Enter scores'!R974&lt;&gt;"",'2. Enter scores'!$B974-'2. Enter scores'!R974,"")</f>
        <v/>
      </c>
      <c r="T970" s="125" t="str">
        <f>IF('2. Enter scores'!S974&lt;&gt;"",'2. Enter scores'!$B974-'2. Enter scores'!S974,"")</f>
        <v/>
      </c>
      <c r="U970" s="125" t="str">
        <f>IF('2. Enter scores'!T974&lt;&gt;"",'2. Enter scores'!$B974-'2. Enter scores'!T974,"")</f>
        <v/>
      </c>
      <c r="V970" s="125" t="str">
        <f>IF('2. Enter scores'!U974&lt;&gt;"",'2. Enter scores'!$B974-'2. Enter scores'!U974,"")</f>
        <v/>
      </c>
      <c r="W970" s="125" t="str">
        <f>IF('2. Enter scores'!V974&lt;&gt;"",'2. Enter scores'!$B974-'2. Enter scores'!V974,"")</f>
        <v/>
      </c>
      <c r="X970" s="125" t="str">
        <f>IF('2. Enter scores'!W974&lt;&gt;"",'2. Enter scores'!$B974-'2. Enter scores'!W974,"")</f>
        <v/>
      </c>
      <c r="Y970" s="125" t="str">
        <f>IF('2. Enter scores'!X974&lt;&gt;"",'2. Enter scores'!$B974-'2. Enter scores'!X974,"")</f>
        <v/>
      </c>
      <c r="Z970" s="125" t="str">
        <f>IF('2. Enter scores'!Y974&lt;&gt;"",'2. Enter scores'!$B974-'2. Enter scores'!Y974,"")</f>
        <v/>
      </c>
      <c r="AA970" s="125" t="str">
        <f>IF('2. Enter scores'!Z974&lt;&gt;"",'2. Enter scores'!$B974-'2. Enter scores'!Z974,"")</f>
        <v/>
      </c>
      <c r="AB970" s="125" t="str">
        <f>IF('2. Enter scores'!AA974&lt;&gt;"",'2. Enter scores'!$B974-'2. Enter scores'!AA974,"")</f>
        <v/>
      </c>
      <c r="AC970" s="125" t="str">
        <f>IF('2. Enter scores'!AB974&lt;&gt;"",'2. Enter scores'!$B974-'2. Enter scores'!AB974,"")</f>
        <v/>
      </c>
      <c r="AD970" s="125" t="str">
        <f>IF('2. Enter scores'!AC974&lt;&gt;"",'2. Enter scores'!$B974-'2. Enter scores'!AC974,"")</f>
        <v/>
      </c>
      <c r="AE970" s="125" t="str">
        <f>IF('2. Enter scores'!AD974&lt;&gt;"",'2. Enter scores'!$B974-'2. Enter scores'!AD974,"")</f>
        <v/>
      </c>
      <c r="AF970" s="125" t="str">
        <f>IF('2. Enter scores'!AE974&lt;&gt;"",'2. Enter scores'!$B974-'2. Enter scores'!AE974,"")</f>
        <v/>
      </c>
      <c r="AG970" s="125" t="str">
        <f>IF('2. Enter scores'!AF974&lt;&gt;"",'2. Enter scores'!$B974-'2. Enter scores'!AF974,"")</f>
        <v/>
      </c>
      <c r="AH970" s="125" t="str">
        <f>IF('2. Enter scores'!AG974&lt;&gt;"",'2. Enter scores'!$B974-'2. Enter scores'!AG974,"")</f>
        <v/>
      </c>
      <c r="AI970" s="125" t="str">
        <f>IF('2. Enter scores'!AH974&lt;&gt;"",'2. Enter scores'!$B974-'2. Enter scores'!AH974,"")</f>
        <v/>
      </c>
      <c r="AJ970" s="125" t="str">
        <f>IF('2. Enter scores'!AI974&lt;&gt;"",'2. Enter scores'!$B974-'2. Enter scores'!AI974,"")</f>
        <v/>
      </c>
      <c r="AK970" s="125" t="str">
        <f>IF('2. Enter scores'!AJ974&lt;&gt;"",'2. Enter scores'!$B974-'2. Enter scores'!AJ974,"")</f>
        <v/>
      </c>
      <c r="AL970" s="125" t="str">
        <f>IF('2. Enter scores'!AK974&lt;&gt;"",'2. Enter scores'!$B974-'2. Enter scores'!AK974,"")</f>
        <v/>
      </c>
      <c r="AM970" s="125" t="str">
        <f>IF('2. Enter scores'!AL974&lt;&gt;"",'2. Enter scores'!$B974-'2. Enter scores'!AL974,"")</f>
        <v/>
      </c>
      <c r="AN970" s="125" t="str">
        <f>IF('2. Enter scores'!AM974&lt;&gt;"",'2. Enter scores'!$B974-'2. Enter scores'!AM974,"")</f>
        <v/>
      </c>
      <c r="AO970" s="125" t="str">
        <f>IF('2. Enter scores'!AN974&lt;&gt;"",'2. Enter scores'!$B974-'2. Enter scores'!AN974,"")</f>
        <v/>
      </c>
      <c r="AP970" s="125" t="str">
        <f>IF('2. Enter scores'!AO974&lt;&gt;"",'2. Enter scores'!$B974-'2. Enter scores'!AO974,"")</f>
        <v/>
      </c>
      <c r="AQ970" s="125" t="str">
        <f>IF('2. Enter scores'!AP974&lt;&gt;"",'2. Enter scores'!$B974-'2. Enter scores'!AP974,"")</f>
        <v/>
      </c>
      <c r="AR970" s="125" t="str">
        <f>IF('2. Enter scores'!AQ974&lt;&gt;"",'2. Enter scores'!$B974-'2. Enter scores'!AQ974,"")</f>
        <v/>
      </c>
      <c r="AS970" s="125" t="str">
        <f>IF('2. Enter scores'!AR974&lt;&gt;"",'2. Enter scores'!$B974-'2. Enter scores'!AR974,"")</f>
        <v/>
      </c>
      <c r="AT970" s="125" t="str">
        <f>IF('2. Enter scores'!AS974&lt;&gt;"",'2. Enter scores'!$B974-'2. Enter scores'!AS974,"")</f>
        <v/>
      </c>
      <c r="AU970" s="125" t="str">
        <f>IF('2. Enter scores'!AT974&lt;&gt;"",'2. Enter scores'!$B974-'2. Enter scores'!AT974,"")</f>
        <v/>
      </c>
      <c r="AV970" s="125" t="str">
        <f>IF('2. Enter scores'!AU974&lt;&gt;"",'2. Enter scores'!$B974-'2. Enter scores'!AU974,"")</f>
        <v/>
      </c>
      <c r="AW970" s="125" t="str">
        <f>IF('2. Enter scores'!AV974&lt;&gt;"",'2. Enter scores'!$B974-'2. Enter scores'!AV974,"")</f>
        <v/>
      </c>
      <c r="AX970" s="125" t="str">
        <f>IF('2. Enter scores'!AW974&lt;&gt;"",'2. Enter scores'!$B974-'2. Enter scores'!AW974,"")</f>
        <v/>
      </c>
      <c r="AY970" s="125" t="str">
        <f>IF('2. Enter scores'!AX974&lt;&gt;"",'2. Enter scores'!$B974-'2. Enter scores'!AX974,"")</f>
        <v/>
      </c>
      <c r="AZ970" s="125" t="str">
        <f>IF('2. Enter scores'!AY974&lt;&gt;"",'2. Enter scores'!$B974-'2. Enter scores'!AY974,"")</f>
        <v/>
      </c>
      <c r="BA970" s="125" t="str">
        <f>IF('2. Enter scores'!AZ974&lt;&gt;"",'2. Enter scores'!$B974-'2. Enter scores'!AZ974,"")</f>
        <v/>
      </c>
      <c r="BB970" s="125" t="str">
        <f>IF('2. Enter scores'!BA974&lt;&gt;"",'2. Enter scores'!$B974-'2. Enter scores'!BA974,"")</f>
        <v/>
      </c>
      <c r="BC970" s="125" t="str">
        <f>IF('2. Enter scores'!BB974&lt;&gt;"",'2. Enter scores'!$B974-'2. Enter scores'!BB974,"")</f>
        <v/>
      </c>
      <c r="BD970" s="125" t="str">
        <f>IF('2. Enter scores'!BC974&lt;&gt;"",'2. Enter scores'!$B974-'2. Enter scores'!BC974,"")</f>
        <v/>
      </c>
      <c r="BE970" s="125" t="str">
        <f>IF('2. Enter scores'!BD974&lt;&gt;"",'2. Enter scores'!$B974-'2. Enter scores'!BD974,"")</f>
        <v/>
      </c>
      <c r="BF970" s="125" t="str">
        <f>IF('2. Enter scores'!BE974&lt;&gt;"",'2. Enter scores'!$B974-'2. Enter scores'!BE974,"")</f>
        <v/>
      </c>
      <c r="BG970" s="125" t="str">
        <f>IF('2. Enter scores'!BF974&lt;&gt;"",'2. Enter scores'!$B974-'2. Enter scores'!BF974,"")</f>
        <v/>
      </c>
      <c r="BH970" s="125" t="str">
        <f>IF('2. Enter scores'!BG974&lt;&gt;"",'2. Enter scores'!$B974-'2. Enter scores'!BG974,"")</f>
        <v/>
      </c>
      <c r="BI970" s="125" t="str">
        <f>IF('2. Enter scores'!BH974&lt;&gt;"",'2. Enter scores'!$B974-'2. Enter scores'!BH974,"")</f>
        <v/>
      </c>
      <c r="BJ970" s="125" t="str">
        <f>IF('2. Enter scores'!BI974&lt;&gt;"",'2. Enter scores'!$B974-'2. Enter scores'!BI974,"")</f>
        <v/>
      </c>
      <c r="BK970" s="125" t="str">
        <f>IF('2. Enter scores'!BJ974&lt;&gt;"",'2. Enter scores'!$B974-'2. Enter scores'!BJ974,"")</f>
        <v/>
      </c>
      <c r="BL970" s="125" t="str">
        <f>IF('2. Enter scores'!BK974&lt;&gt;"",'2. Enter scores'!$B974-'2. Enter scores'!BK974,"")</f>
        <v/>
      </c>
      <c r="BM970" s="125" t="str">
        <f>IF('2. Enter scores'!BL974&lt;&gt;"",'2. Enter scores'!$B974-'2. Enter scores'!BL974,"")</f>
        <v/>
      </c>
      <c r="BN970" s="125" t="str">
        <f>IF('2. Enter scores'!BM974&lt;&gt;"",'2. Enter scores'!$B974-'2. Enter scores'!BM974,"")</f>
        <v/>
      </c>
      <c r="BO970" s="125" t="str">
        <f>IF('2. Enter scores'!BN974&lt;&gt;"",'2. Enter scores'!$B974-'2. Enter scores'!BN974,"")</f>
        <v/>
      </c>
      <c r="BP970" s="108">
        <v>1000</v>
      </c>
    </row>
    <row r="971" spans="2:68" x14ac:dyDescent="0.35">
      <c r="B971" s="125" t="str">
        <f>IF('2. Enter scores'!A975&lt;&gt;"",'2. Enter scores'!A975,"")</f>
        <v/>
      </c>
      <c r="H971" s="125" t="str">
        <f>IF('2. Enter scores'!G975&lt;&gt;"",'2. Enter scores'!$B975-'2. Enter scores'!G975,"")</f>
        <v/>
      </c>
      <c r="I971" s="125" t="str">
        <f>IF('2. Enter scores'!H975&lt;&gt;"",'2. Enter scores'!$B975-'2. Enter scores'!H975,"")</f>
        <v/>
      </c>
      <c r="J971" s="125" t="str">
        <f>IF('2. Enter scores'!I975&lt;&gt;"",'2. Enter scores'!$B975-'2. Enter scores'!I975,"")</f>
        <v/>
      </c>
      <c r="K971" s="125" t="str">
        <f>IF('2. Enter scores'!J975&lt;&gt;"",'2. Enter scores'!$B975-'2. Enter scores'!J975,"")</f>
        <v/>
      </c>
      <c r="L971" s="125" t="str">
        <f>IF('2. Enter scores'!K975&lt;&gt;"",'2. Enter scores'!$B975-'2. Enter scores'!K975,"")</f>
        <v/>
      </c>
      <c r="M971" s="125" t="str">
        <f>IF('2. Enter scores'!L975&lt;&gt;"",'2. Enter scores'!$B975-'2. Enter scores'!L975,"")</f>
        <v/>
      </c>
      <c r="N971" s="125" t="str">
        <f>IF('2. Enter scores'!M975&lt;&gt;"",'2. Enter scores'!$B975-'2. Enter scores'!M975,"")</f>
        <v/>
      </c>
      <c r="O971" s="125" t="str">
        <f>IF('2. Enter scores'!N975&lt;&gt;"",'2. Enter scores'!$B975-'2. Enter scores'!N975,"")</f>
        <v/>
      </c>
      <c r="P971" s="125" t="str">
        <f>IF('2. Enter scores'!O975&lt;&gt;"",'2. Enter scores'!$B975-'2. Enter scores'!O975,"")</f>
        <v/>
      </c>
      <c r="Q971" s="125" t="str">
        <f>IF('2. Enter scores'!P975&lt;&gt;"",'2. Enter scores'!$B975-'2. Enter scores'!P975,"")</f>
        <v/>
      </c>
      <c r="R971" s="125" t="str">
        <f>IF('2. Enter scores'!Q975&lt;&gt;"",'2. Enter scores'!$B975-'2. Enter scores'!Q975,"")</f>
        <v/>
      </c>
      <c r="S971" s="125" t="str">
        <f>IF('2. Enter scores'!R975&lt;&gt;"",'2. Enter scores'!$B975-'2. Enter scores'!R975,"")</f>
        <v/>
      </c>
      <c r="T971" s="125" t="str">
        <f>IF('2. Enter scores'!S975&lt;&gt;"",'2. Enter scores'!$B975-'2. Enter scores'!S975,"")</f>
        <v/>
      </c>
      <c r="U971" s="125" t="str">
        <f>IF('2. Enter scores'!T975&lt;&gt;"",'2. Enter scores'!$B975-'2. Enter scores'!T975,"")</f>
        <v/>
      </c>
      <c r="V971" s="125" t="str">
        <f>IF('2. Enter scores'!U975&lt;&gt;"",'2. Enter scores'!$B975-'2. Enter scores'!U975,"")</f>
        <v/>
      </c>
      <c r="W971" s="125" t="str">
        <f>IF('2. Enter scores'!V975&lt;&gt;"",'2. Enter scores'!$B975-'2. Enter scores'!V975,"")</f>
        <v/>
      </c>
      <c r="X971" s="125" t="str">
        <f>IF('2. Enter scores'!W975&lt;&gt;"",'2. Enter scores'!$B975-'2. Enter scores'!W975,"")</f>
        <v/>
      </c>
      <c r="Y971" s="125" t="str">
        <f>IF('2. Enter scores'!X975&lt;&gt;"",'2. Enter scores'!$B975-'2. Enter scores'!X975,"")</f>
        <v/>
      </c>
      <c r="Z971" s="125" t="str">
        <f>IF('2. Enter scores'!Y975&lt;&gt;"",'2. Enter scores'!$B975-'2. Enter scores'!Y975,"")</f>
        <v/>
      </c>
      <c r="AA971" s="125" t="str">
        <f>IF('2. Enter scores'!Z975&lt;&gt;"",'2. Enter scores'!$B975-'2. Enter scores'!Z975,"")</f>
        <v/>
      </c>
      <c r="AB971" s="125" t="str">
        <f>IF('2. Enter scores'!AA975&lt;&gt;"",'2. Enter scores'!$B975-'2. Enter scores'!AA975,"")</f>
        <v/>
      </c>
      <c r="AC971" s="125" t="str">
        <f>IF('2. Enter scores'!AB975&lt;&gt;"",'2. Enter scores'!$B975-'2. Enter scores'!AB975,"")</f>
        <v/>
      </c>
      <c r="AD971" s="125" t="str">
        <f>IF('2. Enter scores'!AC975&lt;&gt;"",'2. Enter scores'!$B975-'2. Enter scores'!AC975,"")</f>
        <v/>
      </c>
      <c r="AE971" s="125" t="str">
        <f>IF('2. Enter scores'!AD975&lt;&gt;"",'2. Enter scores'!$B975-'2. Enter scores'!AD975,"")</f>
        <v/>
      </c>
      <c r="AF971" s="125" t="str">
        <f>IF('2. Enter scores'!AE975&lt;&gt;"",'2. Enter scores'!$B975-'2. Enter scores'!AE975,"")</f>
        <v/>
      </c>
      <c r="AG971" s="125" t="str">
        <f>IF('2. Enter scores'!AF975&lt;&gt;"",'2. Enter scores'!$B975-'2. Enter scores'!AF975,"")</f>
        <v/>
      </c>
      <c r="AH971" s="125" t="str">
        <f>IF('2. Enter scores'!AG975&lt;&gt;"",'2. Enter scores'!$B975-'2. Enter scores'!AG975,"")</f>
        <v/>
      </c>
      <c r="AI971" s="125" t="str">
        <f>IF('2. Enter scores'!AH975&lt;&gt;"",'2. Enter scores'!$B975-'2. Enter scores'!AH975,"")</f>
        <v/>
      </c>
      <c r="AJ971" s="125" t="str">
        <f>IF('2. Enter scores'!AI975&lt;&gt;"",'2. Enter scores'!$B975-'2. Enter scores'!AI975,"")</f>
        <v/>
      </c>
      <c r="AK971" s="125" t="str">
        <f>IF('2. Enter scores'!AJ975&lt;&gt;"",'2. Enter scores'!$B975-'2. Enter scores'!AJ975,"")</f>
        <v/>
      </c>
      <c r="AL971" s="125" t="str">
        <f>IF('2. Enter scores'!AK975&lt;&gt;"",'2. Enter scores'!$B975-'2. Enter scores'!AK975,"")</f>
        <v/>
      </c>
      <c r="AM971" s="125" t="str">
        <f>IF('2. Enter scores'!AL975&lt;&gt;"",'2. Enter scores'!$B975-'2. Enter scores'!AL975,"")</f>
        <v/>
      </c>
      <c r="AN971" s="125" t="str">
        <f>IF('2. Enter scores'!AM975&lt;&gt;"",'2. Enter scores'!$B975-'2. Enter scores'!AM975,"")</f>
        <v/>
      </c>
      <c r="AO971" s="125" t="str">
        <f>IF('2. Enter scores'!AN975&lt;&gt;"",'2. Enter scores'!$B975-'2. Enter scores'!AN975,"")</f>
        <v/>
      </c>
      <c r="AP971" s="125" t="str">
        <f>IF('2. Enter scores'!AO975&lt;&gt;"",'2. Enter scores'!$B975-'2. Enter scores'!AO975,"")</f>
        <v/>
      </c>
      <c r="AQ971" s="125" t="str">
        <f>IF('2. Enter scores'!AP975&lt;&gt;"",'2. Enter scores'!$B975-'2. Enter scores'!AP975,"")</f>
        <v/>
      </c>
      <c r="AR971" s="125" t="str">
        <f>IF('2. Enter scores'!AQ975&lt;&gt;"",'2. Enter scores'!$B975-'2. Enter scores'!AQ975,"")</f>
        <v/>
      </c>
      <c r="AS971" s="125" t="str">
        <f>IF('2. Enter scores'!AR975&lt;&gt;"",'2. Enter scores'!$B975-'2. Enter scores'!AR975,"")</f>
        <v/>
      </c>
      <c r="AT971" s="125" t="str">
        <f>IF('2. Enter scores'!AS975&lt;&gt;"",'2. Enter scores'!$B975-'2. Enter scores'!AS975,"")</f>
        <v/>
      </c>
      <c r="AU971" s="125" t="str">
        <f>IF('2. Enter scores'!AT975&lt;&gt;"",'2. Enter scores'!$B975-'2. Enter scores'!AT975,"")</f>
        <v/>
      </c>
      <c r="AV971" s="125" t="str">
        <f>IF('2. Enter scores'!AU975&lt;&gt;"",'2. Enter scores'!$B975-'2. Enter scores'!AU975,"")</f>
        <v/>
      </c>
      <c r="AW971" s="125" t="str">
        <f>IF('2. Enter scores'!AV975&lt;&gt;"",'2. Enter scores'!$B975-'2. Enter scores'!AV975,"")</f>
        <v/>
      </c>
      <c r="AX971" s="125" t="str">
        <f>IF('2. Enter scores'!AW975&lt;&gt;"",'2. Enter scores'!$B975-'2. Enter scores'!AW975,"")</f>
        <v/>
      </c>
      <c r="AY971" s="125" t="str">
        <f>IF('2. Enter scores'!AX975&lt;&gt;"",'2. Enter scores'!$B975-'2. Enter scores'!AX975,"")</f>
        <v/>
      </c>
      <c r="AZ971" s="125" t="str">
        <f>IF('2. Enter scores'!AY975&lt;&gt;"",'2. Enter scores'!$B975-'2. Enter scores'!AY975,"")</f>
        <v/>
      </c>
      <c r="BA971" s="125" t="str">
        <f>IF('2. Enter scores'!AZ975&lt;&gt;"",'2. Enter scores'!$B975-'2. Enter scores'!AZ975,"")</f>
        <v/>
      </c>
      <c r="BB971" s="125" t="str">
        <f>IF('2. Enter scores'!BA975&lt;&gt;"",'2. Enter scores'!$B975-'2. Enter scores'!BA975,"")</f>
        <v/>
      </c>
      <c r="BC971" s="125" t="str">
        <f>IF('2. Enter scores'!BB975&lt;&gt;"",'2. Enter scores'!$B975-'2. Enter scores'!BB975,"")</f>
        <v/>
      </c>
      <c r="BD971" s="125" t="str">
        <f>IF('2. Enter scores'!BC975&lt;&gt;"",'2. Enter scores'!$B975-'2. Enter scores'!BC975,"")</f>
        <v/>
      </c>
      <c r="BE971" s="125" t="str">
        <f>IF('2. Enter scores'!BD975&lt;&gt;"",'2. Enter scores'!$B975-'2. Enter scores'!BD975,"")</f>
        <v/>
      </c>
      <c r="BF971" s="125" t="str">
        <f>IF('2. Enter scores'!BE975&lt;&gt;"",'2. Enter scores'!$B975-'2. Enter scores'!BE975,"")</f>
        <v/>
      </c>
      <c r="BG971" s="125" t="str">
        <f>IF('2. Enter scores'!BF975&lt;&gt;"",'2. Enter scores'!$B975-'2. Enter scores'!BF975,"")</f>
        <v/>
      </c>
      <c r="BH971" s="125" t="str">
        <f>IF('2. Enter scores'!BG975&lt;&gt;"",'2. Enter scores'!$B975-'2. Enter scores'!BG975,"")</f>
        <v/>
      </c>
      <c r="BI971" s="125" t="str">
        <f>IF('2. Enter scores'!BH975&lt;&gt;"",'2. Enter scores'!$B975-'2. Enter scores'!BH975,"")</f>
        <v/>
      </c>
      <c r="BJ971" s="125" t="str">
        <f>IF('2. Enter scores'!BI975&lt;&gt;"",'2. Enter scores'!$B975-'2. Enter scores'!BI975,"")</f>
        <v/>
      </c>
      <c r="BK971" s="125" t="str">
        <f>IF('2. Enter scores'!BJ975&lt;&gt;"",'2. Enter scores'!$B975-'2. Enter scores'!BJ975,"")</f>
        <v/>
      </c>
      <c r="BL971" s="125" t="str">
        <f>IF('2. Enter scores'!BK975&lt;&gt;"",'2. Enter scores'!$B975-'2. Enter scores'!BK975,"")</f>
        <v/>
      </c>
      <c r="BM971" s="125" t="str">
        <f>IF('2. Enter scores'!BL975&lt;&gt;"",'2. Enter scores'!$B975-'2. Enter scores'!BL975,"")</f>
        <v/>
      </c>
      <c r="BN971" s="125" t="str">
        <f>IF('2. Enter scores'!BM975&lt;&gt;"",'2. Enter scores'!$B975-'2. Enter scores'!BM975,"")</f>
        <v/>
      </c>
      <c r="BO971" s="125" t="str">
        <f>IF('2. Enter scores'!BN975&lt;&gt;"",'2. Enter scores'!$B975-'2. Enter scores'!BN975,"")</f>
        <v/>
      </c>
      <c r="BP971" s="108">
        <v>1000</v>
      </c>
    </row>
    <row r="972" spans="2:68" x14ac:dyDescent="0.35">
      <c r="B972" s="125" t="str">
        <f>IF('2. Enter scores'!A976&lt;&gt;"",'2. Enter scores'!A976,"")</f>
        <v/>
      </c>
      <c r="H972" s="125" t="str">
        <f>IF('2. Enter scores'!G976&lt;&gt;"",'2. Enter scores'!$B976-'2. Enter scores'!G976,"")</f>
        <v/>
      </c>
      <c r="I972" s="125" t="str">
        <f>IF('2. Enter scores'!H976&lt;&gt;"",'2. Enter scores'!$B976-'2. Enter scores'!H976,"")</f>
        <v/>
      </c>
      <c r="J972" s="125" t="str">
        <f>IF('2. Enter scores'!I976&lt;&gt;"",'2. Enter scores'!$B976-'2. Enter scores'!I976,"")</f>
        <v/>
      </c>
      <c r="K972" s="125" t="str">
        <f>IF('2. Enter scores'!J976&lt;&gt;"",'2. Enter scores'!$B976-'2. Enter scores'!J976,"")</f>
        <v/>
      </c>
      <c r="L972" s="125" t="str">
        <f>IF('2. Enter scores'!K976&lt;&gt;"",'2. Enter scores'!$B976-'2. Enter scores'!K976,"")</f>
        <v/>
      </c>
      <c r="M972" s="125" t="str">
        <f>IF('2. Enter scores'!L976&lt;&gt;"",'2. Enter scores'!$B976-'2. Enter scores'!L976,"")</f>
        <v/>
      </c>
      <c r="N972" s="125" t="str">
        <f>IF('2. Enter scores'!M976&lt;&gt;"",'2. Enter scores'!$B976-'2. Enter scores'!M976,"")</f>
        <v/>
      </c>
      <c r="O972" s="125" t="str">
        <f>IF('2. Enter scores'!N976&lt;&gt;"",'2. Enter scores'!$B976-'2. Enter scores'!N976,"")</f>
        <v/>
      </c>
      <c r="P972" s="125" t="str">
        <f>IF('2. Enter scores'!O976&lt;&gt;"",'2. Enter scores'!$B976-'2. Enter scores'!O976,"")</f>
        <v/>
      </c>
      <c r="Q972" s="125" t="str">
        <f>IF('2. Enter scores'!P976&lt;&gt;"",'2. Enter scores'!$B976-'2. Enter scores'!P976,"")</f>
        <v/>
      </c>
      <c r="R972" s="125" t="str">
        <f>IF('2. Enter scores'!Q976&lt;&gt;"",'2. Enter scores'!$B976-'2. Enter scores'!Q976,"")</f>
        <v/>
      </c>
      <c r="S972" s="125" t="str">
        <f>IF('2. Enter scores'!R976&lt;&gt;"",'2. Enter scores'!$B976-'2. Enter scores'!R976,"")</f>
        <v/>
      </c>
      <c r="T972" s="125" t="str">
        <f>IF('2. Enter scores'!S976&lt;&gt;"",'2. Enter scores'!$B976-'2. Enter scores'!S976,"")</f>
        <v/>
      </c>
      <c r="U972" s="125" t="str">
        <f>IF('2. Enter scores'!T976&lt;&gt;"",'2. Enter scores'!$B976-'2. Enter scores'!T976,"")</f>
        <v/>
      </c>
      <c r="V972" s="125" t="str">
        <f>IF('2. Enter scores'!U976&lt;&gt;"",'2. Enter scores'!$B976-'2. Enter scores'!U976,"")</f>
        <v/>
      </c>
      <c r="W972" s="125" t="str">
        <f>IF('2. Enter scores'!V976&lt;&gt;"",'2. Enter scores'!$B976-'2. Enter scores'!V976,"")</f>
        <v/>
      </c>
      <c r="X972" s="125" t="str">
        <f>IF('2. Enter scores'!W976&lt;&gt;"",'2. Enter scores'!$B976-'2. Enter scores'!W976,"")</f>
        <v/>
      </c>
      <c r="Y972" s="125" t="str">
        <f>IF('2. Enter scores'!X976&lt;&gt;"",'2. Enter scores'!$B976-'2. Enter scores'!X976,"")</f>
        <v/>
      </c>
      <c r="Z972" s="125" t="str">
        <f>IF('2. Enter scores'!Y976&lt;&gt;"",'2. Enter scores'!$B976-'2. Enter scores'!Y976,"")</f>
        <v/>
      </c>
      <c r="AA972" s="125" t="str">
        <f>IF('2. Enter scores'!Z976&lt;&gt;"",'2. Enter scores'!$B976-'2. Enter scores'!Z976,"")</f>
        <v/>
      </c>
      <c r="AB972" s="125" t="str">
        <f>IF('2. Enter scores'!AA976&lt;&gt;"",'2. Enter scores'!$B976-'2. Enter scores'!AA976,"")</f>
        <v/>
      </c>
      <c r="AC972" s="125" t="str">
        <f>IF('2. Enter scores'!AB976&lt;&gt;"",'2. Enter scores'!$B976-'2. Enter scores'!AB976,"")</f>
        <v/>
      </c>
      <c r="AD972" s="125" t="str">
        <f>IF('2. Enter scores'!AC976&lt;&gt;"",'2. Enter scores'!$B976-'2. Enter scores'!AC976,"")</f>
        <v/>
      </c>
      <c r="AE972" s="125" t="str">
        <f>IF('2. Enter scores'!AD976&lt;&gt;"",'2. Enter scores'!$B976-'2. Enter scores'!AD976,"")</f>
        <v/>
      </c>
      <c r="AF972" s="125" t="str">
        <f>IF('2. Enter scores'!AE976&lt;&gt;"",'2. Enter scores'!$B976-'2. Enter scores'!AE976,"")</f>
        <v/>
      </c>
      <c r="AG972" s="125" t="str">
        <f>IF('2. Enter scores'!AF976&lt;&gt;"",'2. Enter scores'!$B976-'2. Enter scores'!AF976,"")</f>
        <v/>
      </c>
      <c r="AH972" s="125" t="str">
        <f>IF('2. Enter scores'!AG976&lt;&gt;"",'2. Enter scores'!$B976-'2. Enter scores'!AG976,"")</f>
        <v/>
      </c>
      <c r="AI972" s="125" t="str">
        <f>IF('2. Enter scores'!AH976&lt;&gt;"",'2. Enter scores'!$B976-'2. Enter scores'!AH976,"")</f>
        <v/>
      </c>
      <c r="AJ972" s="125" t="str">
        <f>IF('2. Enter scores'!AI976&lt;&gt;"",'2. Enter scores'!$B976-'2. Enter scores'!AI976,"")</f>
        <v/>
      </c>
      <c r="AK972" s="125" t="str">
        <f>IF('2. Enter scores'!AJ976&lt;&gt;"",'2. Enter scores'!$B976-'2. Enter scores'!AJ976,"")</f>
        <v/>
      </c>
      <c r="AL972" s="125" t="str">
        <f>IF('2. Enter scores'!AK976&lt;&gt;"",'2. Enter scores'!$B976-'2. Enter scores'!AK976,"")</f>
        <v/>
      </c>
      <c r="AM972" s="125" t="str">
        <f>IF('2. Enter scores'!AL976&lt;&gt;"",'2. Enter scores'!$B976-'2. Enter scores'!AL976,"")</f>
        <v/>
      </c>
      <c r="AN972" s="125" t="str">
        <f>IF('2. Enter scores'!AM976&lt;&gt;"",'2. Enter scores'!$B976-'2. Enter scores'!AM976,"")</f>
        <v/>
      </c>
      <c r="AO972" s="125" t="str">
        <f>IF('2. Enter scores'!AN976&lt;&gt;"",'2. Enter scores'!$B976-'2. Enter scores'!AN976,"")</f>
        <v/>
      </c>
      <c r="AP972" s="125" t="str">
        <f>IF('2. Enter scores'!AO976&lt;&gt;"",'2. Enter scores'!$B976-'2. Enter scores'!AO976,"")</f>
        <v/>
      </c>
      <c r="AQ972" s="125" t="str">
        <f>IF('2. Enter scores'!AP976&lt;&gt;"",'2. Enter scores'!$B976-'2. Enter scores'!AP976,"")</f>
        <v/>
      </c>
      <c r="AR972" s="125" t="str">
        <f>IF('2. Enter scores'!AQ976&lt;&gt;"",'2. Enter scores'!$B976-'2. Enter scores'!AQ976,"")</f>
        <v/>
      </c>
      <c r="AS972" s="125" t="str">
        <f>IF('2. Enter scores'!AR976&lt;&gt;"",'2. Enter scores'!$B976-'2. Enter scores'!AR976,"")</f>
        <v/>
      </c>
      <c r="AT972" s="125" t="str">
        <f>IF('2. Enter scores'!AS976&lt;&gt;"",'2. Enter scores'!$B976-'2. Enter scores'!AS976,"")</f>
        <v/>
      </c>
      <c r="AU972" s="125" t="str">
        <f>IF('2. Enter scores'!AT976&lt;&gt;"",'2. Enter scores'!$B976-'2. Enter scores'!AT976,"")</f>
        <v/>
      </c>
      <c r="AV972" s="125" t="str">
        <f>IF('2. Enter scores'!AU976&lt;&gt;"",'2. Enter scores'!$B976-'2. Enter scores'!AU976,"")</f>
        <v/>
      </c>
      <c r="AW972" s="125" t="str">
        <f>IF('2. Enter scores'!AV976&lt;&gt;"",'2. Enter scores'!$B976-'2. Enter scores'!AV976,"")</f>
        <v/>
      </c>
      <c r="AX972" s="125" t="str">
        <f>IF('2. Enter scores'!AW976&lt;&gt;"",'2. Enter scores'!$B976-'2. Enter scores'!AW976,"")</f>
        <v/>
      </c>
      <c r="AY972" s="125" t="str">
        <f>IF('2. Enter scores'!AX976&lt;&gt;"",'2. Enter scores'!$B976-'2. Enter scores'!AX976,"")</f>
        <v/>
      </c>
      <c r="AZ972" s="125" t="str">
        <f>IF('2. Enter scores'!AY976&lt;&gt;"",'2. Enter scores'!$B976-'2. Enter scores'!AY976,"")</f>
        <v/>
      </c>
      <c r="BA972" s="125" t="str">
        <f>IF('2. Enter scores'!AZ976&lt;&gt;"",'2. Enter scores'!$B976-'2. Enter scores'!AZ976,"")</f>
        <v/>
      </c>
      <c r="BB972" s="125" t="str">
        <f>IF('2. Enter scores'!BA976&lt;&gt;"",'2. Enter scores'!$B976-'2. Enter scores'!BA976,"")</f>
        <v/>
      </c>
      <c r="BC972" s="125" t="str">
        <f>IF('2. Enter scores'!BB976&lt;&gt;"",'2. Enter scores'!$B976-'2. Enter scores'!BB976,"")</f>
        <v/>
      </c>
      <c r="BD972" s="125" t="str">
        <f>IF('2. Enter scores'!BC976&lt;&gt;"",'2. Enter scores'!$B976-'2. Enter scores'!BC976,"")</f>
        <v/>
      </c>
      <c r="BE972" s="125" t="str">
        <f>IF('2. Enter scores'!BD976&lt;&gt;"",'2. Enter scores'!$B976-'2. Enter scores'!BD976,"")</f>
        <v/>
      </c>
      <c r="BF972" s="125" t="str">
        <f>IF('2. Enter scores'!BE976&lt;&gt;"",'2. Enter scores'!$B976-'2. Enter scores'!BE976,"")</f>
        <v/>
      </c>
      <c r="BG972" s="125" t="str">
        <f>IF('2. Enter scores'!BF976&lt;&gt;"",'2. Enter scores'!$B976-'2. Enter scores'!BF976,"")</f>
        <v/>
      </c>
      <c r="BH972" s="125" t="str">
        <f>IF('2. Enter scores'!BG976&lt;&gt;"",'2. Enter scores'!$B976-'2. Enter scores'!BG976,"")</f>
        <v/>
      </c>
      <c r="BI972" s="125" t="str">
        <f>IF('2. Enter scores'!BH976&lt;&gt;"",'2. Enter scores'!$B976-'2. Enter scores'!BH976,"")</f>
        <v/>
      </c>
      <c r="BJ972" s="125" t="str">
        <f>IF('2. Enter scores'!BI976&lt;&gt;"",'2. Enter scores'!$B976-'2. Enter scores'!BI976,"")</f>
        <v/>
      </c>
      <c r="BK972" s="125" t="str">
        <f>IF('2. Enter scores'!BJ976&lt;&gt;"",'2. Enter scores'!$B976-'2. Enter scores'!BJ976,"")</f>
        <v/>
      </c>
      <c r="BL972" s="125" t="str">
        <f>IF('2. Enter scores'!BK976&lt;&gt;"",'2. Enter scores'!$B976-'2. Enter scores'!BK976,"")</f>
        <v/>
      </c>
      <c r="BM972" s="125" t="str">
        <f>IF('2. Enter scores'!BL976&lt;&gt;"",'2. Enter scores'!$B976-'2. Enter scores'!BL976,"")</f>
        <v/>
      </c>
      <c r="BN972" s="125" t="str">
        <f>IF('2. Enter scores'!BM976&lt;&gt;"",'2. Enter scores'!$B976-'2. Enter scores'!BM976,"")</f>
        <v/>
      </c>
      <c r="BO972" s="125" t="str">
        <f>IF('2. Enter scores'!BN976&lt;&gt;"",'2. Enter scores'!$B976-'2. Enter scores'!BN976,"")</f>
        <v/>
      </c>
      <c r="BP972" s="108">
        <v>1000</v>
      </c>
    </row>
    <row r="973" spans="2:68" x14ac:dyDescent="0.35">
      <c r="B973" s="125" t="str">
        <f>IF('2. Enter scores'!A977&lt;&gt;"",'2. Enter scores'!A977,"")</f>
        <v/>
      </c>
      <c r="H973" s="125" t="str">
        <f>IF('2. Enter scores'!G977&lt;&gt;"",'2. Enter scores'!$B977-'2. Enter scores'!G977,"")</f>
        <v/>
      </c>
      <c r="I973" s="125" t="str">
        <f>IF('2. Enter scores'!H977&lt;&gt;"",'2. Enter scores'!$B977-'2. Enter scores'!H977,"")</f>
        <v/>
      </c>
      <c r="J973" s="125" t="str">
        <f>IF('2. Enter scores'!I977&lt;&gt;"",'2. Enter scores'!$B977-'2. Enter scores'!I977,"")</f>
        <v/>
      </c>
      <c r="K973" s="125" t="str">
        <f>IF('2. Enter scores'!J977&lt;&gt;"",'2. Enter scores'!$B977-'2. Enter scores'!J977,"")</f>
        <v/>
      </c>
      <c r="L973" s="125" t="str">
        <f>IF('2. Enter scores'!K977&lt;&gt;"",'2. Enter scores'!$B977-'2. Enter scores'!K977,"")</f>
        <v/>
      </c>
      <c r="M973" s="125" t="str">
        <f>IF('2. Enter scores'!L977&lt;&gt;"",'2. Enter scores'!$B977-'2. Enter scores'!L977,"")</f>
        <v/>
      </c>
      <c r="N973" s="125" t="str">
        <f>IF('2. Enter scores'!M977&lt;&gt;"",'2. Enter scores'!$B977-'2. Enter scores'!M977,"")</f>
        <v/>
      </c>
      <c r="O973" s="125" t="str">
        <f>IF('2. Enter scores'!N977&lt;&gt;"",'2. Enter scores'!$B977-'2. Enter scores'!N977,"")</f>
        <v/>
      </c>
      <c r="P973" s="125" t="str">
        <f>IF('2. Enter scores'!O977&lt;&gt;"",'2. Enter scores'!$B977-'2. Enter scores'!O977,"")</f>
        <v/>
      </c>
      <c r="Q973" s="125" t="str">
        <f>IF('2. Enter scores'!P977&lt;&gt;"",'2. Enter scores'!$B977-'2. Enter scores'!P977,"")</f>
        <v/>
      </c>
      <c r="R973" s="125" t="str">
        <f>IF('2. Enter scores'!Q977&lt;&gt;"",'2. Enter scores'!$B977-'2. Enter scores'!Q977,"")</f>
        <v/>
      </c>
      <c r="S973" s="125" t="str">
        <f>IF('2. Enter scores'!R977&lt;&gt;"",'2. Enter scores'!$B977-'2. Enter scores'!R977,"")</f>
        <v/>
      </c>
      <c r="T973" s="125" t="str">
        <f>IF('2. Enter scores'!S977&lt;&gt;"",'2. Enter scores'!$B977-'2. Enter scores'!S977,"")</f>
        <v/>
      </c>
      <c r="U973" s="125" t="str">
        <f>IF('2. Enter scores'!T977&lt;&gt;"",'2. Enter scores'!$B977-'2. Enter scores'!T977,"")</f>
        <v/>
      </c>
      <c r="V973" s="125" t="str">
        <f>IF('2. Enter scores'!U977&lt;&gt;"",'2. Enter scores'!$B977-'2. Enter scores'!U977,"")</f>
        <v/>
      </c>
      <c r="W973" s="125" t="str">
        <f>IF('2. Enter scores'!V977&lt;&gt;"",'2. Enter scores'!$B977-'2. Enter scores'!V977,"")</f>
        <v/>
      </c>
      <c r="X973" s="125" t="str">
        <f>IF('2. Enter scores'!W977&lt;&gt;"",'2. Enter scores'!$B977-'2. Enter scores'!W977,"")</f>
        <v/>
      </c>
      <c r="Y973" s="125" t="str">
        <f>IF('2. Enter scores'!X977&lt;&gt;"",'2. Enter scores'!$B977-'2. Enter scores'!X977,"")</f>
        <v/>
      </c>
      <c r="Z973" s="125" t="str">
        <f>IF('2. Enter scores'!Y977&lt;&gt;"",'2. Enter scores'!$B977-'2. Enter scores'!Y977,"")</f>
        <v/>
      </c>
      <c r="AA973" s="125" t="str">
        <f>IF('2. Enter scores'!Z977&lt;&gt;"",'2. Enter scores'!$B977-'2. Enter scores'!Z977,"")</f>
        <v/>
      </c>
      <c r="AB973" s="125" t="str">
        <f>IF('2. Enter scores'!AA977&lt;&gt;"",'2. Enter scores'!$B977-'2. Enter scores'!AA977,"")</f>
        <v/>
      </c>
      <c r="AC973" s="125" t="str">
        <f>IF('2. Enter scores'!AB977&lt;&gt;"",'2. Enter scores'!$B977-'2. Enter scores'!AB977,"")</f>
        <v/>
      </c>
      <c r="AD973" s="125" t="str">
        <f>IF('2. Enter scores'!AC977&lt;&gt;"",'2. Enter scores'!$B977-'2. Enter scores'!AC977,"")</f>
        <v/>
      </c>
      <c r="AE973" s="125" t="str">
        <f>IF('2. Enter scores'!AD977&lt;&gt;"",'2. Enter scores'!$B977-'2. Enter scores'!AD977,"")</f>
        <v/>
      </c>
      <c r="AF973" s="125" t="str">
        <f>IF('2. Enter scores'!AE977&lt;&gt;"",'2. Enter scores'!$B977-'2. Enter scores'!AE977,"")</f>
        <v/>
      </c>
      <c r="AG973" s="125" t="str">
        <f>IF('2. Enter scores'!AF977&lt;&gt;"",'2. Enter scores'!$B977-'2. Enter scores'!AF977,"")</f>
        <v/>
      </c>
      <c r="AH973" s="125" t="str">
        <f>IF('2. Enter scores'!AG977&lt;&gt;"",'2. Enter scores'!$B977-'2. Enter scores'!AG977,"")</f>
        <v/>
      </c>
      <c r="AI973" s="125" t="str">
        <f>IF('2. Enter scores'!AH977&lt;&gt;"",'2. Enter scores'!$B977-'2. Enter scores'!AH977,"")</f>
        <v/>
      </c>
      <c r="AJ973" s="125" t="str">
        <f>IF('2. Enter scores'!AI977&lt;&gt;"",'2. Enter scores'!$B977-'2. Enter scores'!AI977,"")</f>
        <v/>
      </c>
      <c r="AK973" s="125" t="str">
        <f>IF('2. Enter scores'!AJ977&lt;&gt;"",'2. Enter scores'!$B977-'2. Enter scores'!AJ977,"")</f>
        <v/>
      </c>
      <c r="AL973" s="125" t="str">
        <f>IF('2. Enter scores'!AK977&lt;&gt;"",'2. Enter scores'!$B977-'2. Enter scores'!AK977,"")</f>
        <v/>
      </c>
      <c r="AM973" s="125" t="str">
        <f>IF('2. Enter scores'!AL977&lt;&gt;"",'2. Enter scores'!$B977-'2. Enter scores'!AL977,"")</f>
        <v/>
      </c>
      <c r="AN973" s="125" t="str">
        <f>IF('2. Enter scores'!AM977&lt;&gt;"",'2. Enter scores'!$B977-'2. Enter scores'!AM977,"")</f>
        <v/>
      </c>
      <c r="AO973" s="125" t="str">
        <f>IF('2. Enter scores'!AN977&lt;&gt;"",'2. Enter scores'!$B977-'2. Enter scores'!AN977,"")</f>
        <v/>
      </c>
      <c r="AP973" s="125" t="str">
        <f>IF('2. Enter scores'!AO977&lt;&gt;"",'2. Enter scores'!$B977-'2. Enter scores'!AO977,"")</f>
        <v/>
      </c>
      <c r="AQ973" s="125" t="str">
        <f>IF('2. Enter scores'!AP977&lt;&gt;"",'2. Enter scores'!$B977-'2. Enter scores'!AP977,"")</f>
        <v/>
      </c>
      <c r="AR973" s="125" t="str">
        <f>IF('2. Enter scores'!AQ977&lt;&gt;"",'2. Enter scores'!$B977-'2. Enter scores'!AQ977,"")</f>
        <v/>
      </c>
      <c r="AS973" s="125" t="str">
        <f>IF('2. Enter scores'!AR977&lt;&gt;"",'2. Enter scores'!$B977-'2. Enter scores'!AR977,"")</f>
        <v/>
      </c>
      <c r="AT973" s="125" t="str">
        <f>IF('2. Enter scores'!AS977&lt;&gt;"",'2. Enter scores'!$B977-'2. Enter scores'!AS977,"")</f>
        <v/>
      </c>
      <c r="AU973" s="125" t="str">
        <f>IF('2. Enter scores'!AT977&lt;&gt;"",'2. Enter scores'!$B977-'2. Enter scores'!AT977,"")</f>
        <v/>
      </c>
      <c r="AV973" s="125" t="str">
        <f>IF('2. Enter scores'!AU977&lt;&gt;"",'2. Enter scores'!$B977-'2. Enter scores'!AU977,"")</f>
        <v/>
      </c>
      <c r="AW973" s="125" t="str">
        <f>IF('2. Enter scores'!AV977&lt;&gt;"",'2. Enter scores'!$B977-'2. Enter scores'!AV977,"")</f>
        <v/>
      </c>
      <c r="AX973" s="125" t="str">
        <f>IF('2. Enter scores'!AW977&lt;&gt;"",'2. Enter scores'!$B977-'2. Enter scores'!AW977,"")</f>
        <v/>
      </c>
      <c r="AY973" s="125" t="str">
        <f>IF('2. Enter scores'!AX977&lt;&gt;"",'2. Enter scores'!$B977-'2. Enter scores'!AX977,"")</f>
        <v/>
      </c>
      <c r="AZ973" s="125" t="str">
        <f>IF('2. Enter scores'!AY977&lt;&gt;"",'2. Enter scores'!$B977-'2. Enter scores'!AY977,"")</f>
        <v/>
      </c>
      <c r="BA973" s="125" t="str">
        <f>IF('2. Enter scores'!AZ977&lt;&gt;"",'2. Enter scores'!$B977-'2. Enter scores'!AZ977,"")</f>
        <v/>
      </c>
      <c r="BB973" s="125" t="str">
        <f>IF('2. Enter scores'!BA977&lt;&gt;"",'2. Enter scores'!$B977-'2. Enter scores'!BA977,"")</f>
        <v/>
      </c>
      <c r="BC973" s="125" t="str">
        <f>IF('2. Enter scores'!BB977&lt;&gt;"",'2. Enter scores'!$B977-'2. Enter scores'!BB977,"")</f>
        <v/>
      </c>
      <c r="BD973" s="125" t="str">
        <f>IF('2. Enter scores'!BC977&lt;&gt;"",'2. Enter scores'!$B977-'2. Enter scores'!BC977,"")</f>
        <v/>
      </c>
      <c r="BE973" s="125" t="str">
        <f>IF('2. Enter scores'!BD977&lt;&gt;"",'2. Enter scores'!$B977-'2. Enter scores'!BD977,"")</f>
        <v/>
      </c>
      <c r="BF973" s="125" t="str">
        <f>IF('2. Enter scores'!BE977&lt;&gt;"",'2. Enter scores'!$B977-'2. Enter scores'!BE977,"")</f>
        <v/>
      </c>
      <c r="BG973" s="125" t="str">
        <f>IF('2. Enter scores'!BF977&lt;&gt;"",'2. Enter scores'!$B977-'2. Enter scores'!BF977,"")</f>
        <v/>
      </c>
      <c r="BH973" s="125" t="str">
        <f>IF('2. Enter scores'!BG977&lt;&gt;"",'2. Enter scores'!$B977-'2. Enter scores'!BG977,"")</f>
        <v/>
      </c>
      <c r="BI973" s="125" t="str">
        <f>IF('2. Enter scores'!BH977&lt;&gt;"",'2. Enter scores'!$B977-'2. Enter scores'!BH977,"")</f>
        <v/>
      </c>
      <c r="BJ973" s="125" t="str">
        <f>IF('2. Enter scores'!BI977&lt;&gt;"",'2. Enter scores'!$B977-'2. Enter scores'!BI977,"")</f>
        <v/>
      </c>
      <c r="BK973" s="125" t="str">
        <f>IF('2. Enter scores'!BJ977&lt;&gt;"",'2. Enter scores'!$B977-'2. Enter scores'!BJ977,"")</f>
        <v/>
      </c>
      <c r="BL973" s="125" t="str">
        <f>IF('2. Enter scores'!BK977&lt;&gt;"",'2. Enter scores'!$B977-'2. Enter scores'!BK977,"")</f>
        <v/>
      </c>
      <c r="BM973" s="125" t="str">
        <f>IF('2. Enter scores'!BL977&lt;&gt;"",'2. Enter scores'!$B977-'2. Enter scores'!BL977,"")</f>
        <v/>
      </c>
      <c r="BN973" s="125" t="str">
        <f>IF('2. Enter scores'!BM977&lt;&gt;"",'2. Enter scores'!$B977-'2. Enter scores'!BM977,"")</f>
        <v/>
      </c>
      <c r="BO973" s="125" t="str">
        <f>IF('2. Enter scores'!BN977&lt;&gt;"",'2. Enter scores'!$B977-'2. Enter scores'!BN977,"")</f>
        <v/>
      </c>
      <c r="BP973" s="108">
        <v>1000</v>
      </c>
    </row>
    <row r="974" spans="2:68" x14ac:dyDescent="0.35">
      <c r="B974" s="125" t="str">
        <f>IF('2. Enter scores'!A978&lt;&gt;"",'2. Enter scores'!A978,"")</f>
        <v/>
      </c>
      <c r="H974" s="125" t="str">
        <f>IF('2. Enter scores'!G978&lt;&gt;"",'2. Enter scores'!$B978-'2. Enter scores'!G978,"")</f>
        <v/>
      </c>
      <c r="I974" s="125" t="str">
        <f>IF('2. Enter scores'!H978&lt;&gt;"",'2. Enter scores'!$B978-'2. Enter scores'!H978,"")</f>
        <v/>
      </c>
      <c r="J974" s="125" t="str">
        <f>IF('2. Enter scores'!I978&lt;&gt;"",'2. Enter scores'!$B978-'2. Enter scores'!I978,"")</f>
        <v/>
      </c>
      <c r="K974" s="125" t="str">
        <f>IF('2. Enter scores'!J978&lt;&gt;"",'2. Enter scores'!$B978-'2. Enter scores'!J978,"")</f>
        <v/>
      </c>
      <c r="L974" s="125" t="str">
        <f>IF('2. Enter scores'!K978&lt;&gt;"",'2. Enter scores'!$B978-'2. Enter scores'!K978,"")</f>
        <v/>
      </c>
      <c r="M974" s="125" t="str">
        <f>IF('2. Enter scores'!L978&lt;&gt;"",'2. Enter scores'!$B978-'2. Enter scores'!L978,"")</f>
        <v/>
      </c>
      <c r="N974" s="125" t="str">
        <f>IF('2. Enter scores'!M978&lt;&gt;"",'2. Enter scores'!$B978-'2. Enter scores'!M978,"")</f>
        <v/>
      </c>
      <c r="O974" s="125" t="str">
        <f>IF('2. Enter scores'!N978&lt;&gt;"",'2. Enter scores'!$B978-'2. Enter scores'!N978,"")</f>
        <v/>
      </c>
      <c r="P974" s="125" t="str">
        <f>IF('2. Enter scores'!O978&lt;&gt;"",'2. Enter scores'!$B978-'2. Enter scores'!O978,"")</f>
        <v/>
      </c>
      <c r="Q974" s="125" t="str">
        <f>IF('2. Enter scores'!P978&lt;&gt;"",'2. Enter scores'!$B978-'2. Enter scores'!P978,"")</f>
        <v/>
      </c>
      <c r="R974" s="125" t="str">
        <f>IF('2. Enter scores'!Q978&lt;&gt;"",'2. Enter scores'!$B978-'2. Enter scores'!Q978,"")</f>
        <v/>
      </c>
      <c r="S974" s="125" t="str">
        <f>IF('2. Enter scores'!R978&lt;&gt;"",'2. Enter scores'!$B978-'2. Enter scores'!R978,"")</f>
        <v/>
      </c>
      <c r="T974" s="125" t="str">
        <f>IF('2. Enter scores'!S978&lt;&gt;"",'2. Enter scores'!$B978-'2. Enter scores'!S978,"")</f>
        <v/>
      </c>
      <c r="U974" s="125" t="str">
        <f>IF('2. Enter scores'!T978&lt;&gt;"",'2. Enter scores'!$B978-'2. Enter scores'!T978,"")</f>
        <v/>
      </c>
      <c r="V974" s="125" t="str">
        <f>IF('2. Enter scores'!U978&lt;&gt;"",'2. Enter scores'!$B978-'2. Enter scores'!U978,"")</f>
        <v/>
      </c>
      <c r="W974" s="125" t="str">
        <f>IF('2. Enter scores'!V978&lt;&gt;"",'2. Enter scores'!$B978-'2. Enter scores'!V978,"")</f>
        <v/>
      </c>
      <c r="X974" s="125" t="str">
        <f>IF('2. Enter scores'!W978&lt;&gt;"",'2. Enter scores'!$B978-'2. Enter scores'!W978,"")</f>
        <v/>
      </c>
      <c r="Y974" s="125" t="str">
        <f>IF('2. Enter scores'!X978&lt;&gt;"",'2. Enter scores'!$B978-'2. Enter scores'!X978,"")</f>
        <v/>
      </c>
      <c r="Z974" s="125" t="str">
        <f>IF('2. Enter scores'!Y978&lt;&gt;"",'2. Enter scores'!$B978-'2. Enter scores'!Y978,"")</f>
        <v/>
      </c>
      <c r="AA974" s="125" t="str">
        <f>IF('2. Enter scores'!Z978&lt;&gt;"",'2. Enter scores'!$B978-'2. Enter scores'!Z978,"")</f>
        <v/>
      </c>
      <c r="AB974" s="125" t="str">
        <f>IF('2. Enter scores'!AA978&lt;&gt;"",'2. Enter scores'!$B978-'2. Enter scores'!AA978,"")</f>
        <v/>
      </c>
      <c r="AC974" s="125" t="str">
        <f>IF('2. Enter scores'!AB978&lt;&gt;"",'2. Enter scores'!$B978-'2. Enter scores'!AB978,"")</f>
        <v/>
      </c>
      <c r="AD974" s="125" t="str">
        <f>IF('2. Enter scores'!AC978&lt;&gt;"",'2. Enter scores'!$B978-'2. Enter scores'!AC978,"")</f>
        <v/>
      </c>
      <c r="AE974" s="125" t="str">
        <f>IF('2. Enter scores'!AD978&lt;&gt;"",'2. Enter scores'!$B978-'2. Enter scores'!AD978,"")</f>
        <v/>
      </c>
      <c r="AF974" s="125" t="str">
        <f>IF('2. Enter scores'!AE978&lt;&gt;"",'2. Enter scores'!$B978-'2. Enter scores'!AE978,"")</f>
        <v/>
      </c>
      <c r="AG974" s="125" t="str">
        <f>IF('2. Enter scores'!AF978&lt;&gt;"",'2. Enter scores'!$B978-'2. Enter scores'!AF978,"")</f>
        <v/>
      </c>
      <c r="AH974" s="125" t="str">
        <f>IF('2. Enter scores'!AG978&lt;&gt;"",'2. Enter scores'!$B978-'2. Enter scores'!AG978,"")</f>
        <v/>
      </c>
      <c r="AI974" s="125" t="str">
        <f>IF('2. Enter scores'!AH978&lt;&gt;"",'2. Enter scores'!$B978-'2. Enter scores'!AH978,"")</f>
        <v/>
      </c>
      <c r="AJ974" s="125" t="str">
        <f>IF('2. Enter scores'!AI978&lt;&gt;"",'2. Enter scores'!$B978-'2. Enter scores'!AI978,"")</f>
        <v/>
      </c>
      <c r="AK974" s="125" t="str">
        <f>IF('2. Enter scores'!AJ978&lt;&gt;"",'2. Enter scores'!$B978-'2. Enter scores'!AJ978,"")</f>
        <v/>
      </c>
      <c r="AL974" s="125" t="str">
        <f>IF('2. Enter scores'!AK978&lt;&gt;"",'2. Enter scores'!$B978-'2. Enter scores'!AK978,"")</f>
        <v/>
      </c>
      <c r="AM974" s="125" t="str">
        <f>IF('2. Enter scores'!AL978&lt;&gt;"",'2. Enter scores'!$B978-'2. Enter scores'!AL978,"")</f>
        <v/>
      </c>
      <c r="AN974" s="125" t="str">
        <f>IF('2. Enter scores'!AM978&lt;&gt;"",'2. Enter scores'!$B978-'2. Enter scores'!AM978,"")</f>
        <v/>
      </c>
      <c r="AO974" s="125" t="str">
        <f>IF('2. Enter scores'!AN978&lt;&gt;"",'2. Enter scores'!$B978-'2. Enter scores'!AN978,"")</f>
        <v/>
      </c>
      <c r="AP974" s="125" t="str">
        <f>IF('2. Enter scores'!AO978&lt;&gt;"",'2. Enter scores'!$B978-'2. Enter scores'!AO978,"")</f>
        <v/>
      </c>
      <c r="AQ974" s="125" t="str">
        <f>IF('2. Enter scores'!AP978&lt;&gt;"",'2. Enter scores'!$B978-'2. Enter scores'!AP978,"")</f>
        <v/>
      </c>
      <c r="AR974" s="125" t="str">
        <f>IF('2. Enter scores'!AQ978&lt;&gt;"",'2. Enter scores'!$B978-'2. Enter scores'!AQ978,"")</f>
        <v/>
      </c>
      <c r="AS974" s="125" t="str">
        <f>IF('2. Enter scores'!AR978&lt;&gt;"",'2. Enter scores'!$B978-'2. Enter scores'!AR978,"")</f>
        <v/>
      </c>
      <c r="AT974" s="125" t="str">
        <f>IF('2. Enter scores'!AS978&lt;&gt;"",'2. Enter scores'!$B978-'2. Enter scores'!AS978,"")</f>
        <v/>
      </c>
      <c r="AU974" s="125" t="str">
        <f>IF('2. Enter scores'!AT978&lt;&gt;"",'2. Enter scores'!$B978-'2. Enter scores'!AT978,"")</f>
        <v/>
      </c>
      <c r="AV974" s="125" t="str">
        <f>IF('2. Enter scores'!AU978&lt;&gt;"",'2. Enter scores'!$B978-'2. Enter scores'!AU978,"")</f>
        <v/>
      </c>
      <c r="AW974" s="125" t="str">
        <f>IF('2. Enter scores'!AV978&lt;&gt;"",'2. Enter scores'!$B978-'2. Enter scores'!AV978,"")</f>
        <v/>
      </c>
      <c r="AX974" s="125" t="str">
        <f>IF('2. Enter scores'!AW978&lt;&gt;"",'2. Enter scores'!$B978-'2. Enter scores'!AW978,"")</f>
        <v/>
      </c>
      <c r="AY974" s="125" t="str">
        <f>IF('2. Enter scores'!AX978&lt;&gt;"",'2. Enter scores'!$B978-'2. Enter scores'!AX978,"")</f>
        <v/>
      </c>
      <c r="AZ974" s="125" t="str">
        <f>IF('2. Enter scores'!AY978&lt;&gt;"",'2. Enter scores'!$B978-'2. Enter scores'!AY978,"")</f>
        <v/>
      </c>
      <c r="BA974" s="125" t="str">
        <f>IF('2. Enter scores'!AZ978&lt;&gt;"",'2. Enter scores'!$B978-'2. Enter scores'!AZ978,"")</f>
        <v/>
      </c>
      <c r="BB974" s="125" t="str">
        <f>IF('2. Enter scores'!BA978&lt;&gt;"",'2. Enter scores'!$B978-'2. Enter scores'!BA978,"")</f>
        <v/>
      </c>
      <c r="BC974" s="125" t="str">
        <f>IF('2. Enter scores'!BB978&lt;&gt;"",'2. Enter scores'!$B978-'2. Enter scores'!BB978,"")</f>
        <v/>
      </c>
      <c r="BD974" s="125" t="str">
        <f>IF('2. Enter scores'!BC978&lt;&gt;"",'2. Enter scores'!$B978-'2. Enter scores'!BC978,"")</f>
        <v/>
      </c>
      <c r="BE974" s="125" t="str">
        <f>IF('2. Enter scores'!BD978&lt;&gt;"",'2. Enter scores'!$B978-'2. Enter scores'!BD978,"")</f>
        <v/>
      </c>
      <c r="BF974" s="125" t="str">
        <f>IF('2. Enter scores'!BE978&lt;&gt;"",'2. Enter scores'!$B978-'2. Enter scores'!BE978,"")</f>
        <v/>
      </c>
      <c r="BG974" s="125" t="str">
        <f>IF('2. Enter scores'!BF978&lt;&gt;"",'2. Enter scores'!$B978-'2. Enter scores'!BF978,"")</f>
        <v/>
      </c>
      <c r="BH974" s="125" t="str">
        <f>IF('2. Enter scores'!BG978&lt;&gt;"",'2. Enter scores'!$B978-'2. Enter scores'!BG978,"")</f>
        <v/>
      </c>
      <c r="BI974" s="125" t="str">
        <f>IF('2. Enter scores'!BH978&lt;&gt;"",'2. Enter scores'!$B978-'2. Enter scores'!BH978,"")</f>
        <v/>
      </c>
      <c r="BJ974" s="125" t="str">
        <f>IF('2. Enter scores'!BI978&lt;&gt;"",'2. Enter scores'!$B978-'2. Enter scores'!BI978,"")</f>
        <v/>
      </c>
      <c r="BK974" s="125" t="str">
        <f>IF('2. Enter scores'!BJ978&lt;&gt;"",'2. Enter scores'!$B978-'2. Enter scores'!BJ978,"")</f>
        <v/>
      </c>
      <c r="BL974" s="125" t="str">
        <f>IF('2. Enter scores'!BK978&lt;&gt;"",'2. Enter scores'!$B978-'2. Enter scores'!BK978,"")</f>
        <v/>
      </c>
      <c r="BM974" s="125" t="str">
        <f>IF('2. Enter scores'!BL978&lt;&gt;"",'2. Enter scores'!$B978-'2. Enter scores'!BL978,"")</f>
        <v/>
      </c>
      <c r="BN974" s="125" t="str">
        <f>IF('2. Enter scores'!BM978&lt;&gt;"",'2. Enter scores'!$B978-'2. Enter scores'!BM978,"")</f>
        <v/>
      </c>
      <c r="BO974" s="125" t="str">
        <f>IF('2. Enter scores'!BN978&lt;&gt;"",'2. Enter scores'!$B978-'2. Enter scores'!BN978,"")</f>
        <v/>
      </c>
      <c r="BP974" s="108">
        <v>1000</v>
      </c>
    </row>
    <row r="975" spans="2:68" x14ac:dyDescent="0.35">
      <c r="B975" s="125" t="str">
        <f>IF('2. Enter scores'!A979&lt;&gt;"",'2. Enter scores'!A979,"")</f>
        <v/>
      </c>
      <c r="H975" s="125" t="str">
        <f>IF('2. Enter scores'!G979&lt;&gt;"",'2. Enter scores'!$B979-'2. Enter scores'!G979,"")</f>
        <v/>
      </c>
      <c r="I975" s="125" t="str">
        <f>IF('2. Enter scores'!H979&lt;&gt;"",'2. Enter scores'!$B979-'2. Enter scores'!H979,"")</f>
        <v/>
      </c>
      <c r="J975" s="125" t="str">
        <f>IF('2. Enter scores'!I979&lt;&gt;"",'2. Enter scores'!$B979-'2. Enter scores'!I979,"")</f>
        <v/>
      </c>
      <c r="K975" s="125" t="str">
        <f>IF('2. Enter scores'!J979&lt;&gt;"",'2. Enter scores'!$B979-'2. Enter scores'!J979,"")</f>
        <v/>
      </c>
      <c r="L975" s="125" t="str">
        <f>IF('2. Enter scores'!K979&lt;&gt;"",'2. Enter scores'!$B979-'2. Enter scores'!K979,"")</f>
        <v/>
      </c>
      <c r="M975" s="125" t="str">
        <f>IF('2. Enter scores'!L979&lt;&gt;"",'2. Enter scores'!$B979-'2. Enter scores'!L979,"")</f>
        <v/>
      </c>
      <c r="N975" s="125" t="str">
        <f>IF('2. Enter scores'!M979&lt;&gt;"",'2. Enter scores'!$B979-'2. Enter scores'!M979,"")</f>
        <v/>
      </c>
      <c r="O975" s="125" t="str">
        <f>IF('2. Enter scores'!N979&lt;&gt;"",'2. Enter scores'!$B979-'2. Enter scores'!N979,"")</f>
        <v/>
      </c>
      <c r="P975" s="125" t="str">
        <f>IF('2. Enter scores'!O979&lt;&gt;"",'2. Enter scores'!$B979-'2. Enter scores'!O979,"")</f>
        <v/>
      </c>
      <c r="Q975" s="125" t="str">
        <f>IF('2. Enter scores'!P979&lt;&gt;"",'2. Enter scores'!$B979-'2. Enter scores'!P979,"")</f>
        <v/>
      </c>
      <c r="R975" s="125" t="str">
        <f>IF('2. Enter scores'!Q979&lt;&gt;"",'2. Enter scores'!$B979-'2. Enter scores'!Q979,"")</f>
        <v/>
      </c>
      <c r="S975" s="125" t="str">
        <f>IF('2. Enter scores'!R979&lt;&gt;"",'2. Enter scores'!$B979-'2. Enter scores'!R979,"")</f>
        <v/>
      </c>
      <c r="T975" s="125" t="str">
        <f>IF('2. Enter scores'!S979&lt;&gt;"",'2. Enter scores'!$B979-'2. Enter scores'!S979,"")</f>
        <v/>
      </c>
      <c r="U975" s="125" t="str">
        <f>IF('2. Enter scores'!T979&lt;&gt;"",'2. Enter scores'!$B979-'2. Enter scores'!T979,"")</f>
        <v/>
      </c>
      <c r="V975" s="125" t="str">
        <f>IF('2. Enter scores'!U979&lt;&gt;"",'2. Enter scores'!$B979-'2. Enter scores'!U979,"")</f>
        <v/>
      </c>
      <c r="W975" s="125" t="str">
        <f>IF('2. Enter scores'!V979&lt;&gt;"",'2. Enter scores'!$B979-'2. Enter scores'!V979,"")</f>
        <v/>
      </c>
      <c r="X975" s="125" t="str">
        <f>IF('2. Enter scores'!W979&lt;&gt;"",'2. Enter scores'!$B979-'2. Enter scores'!W979,"")</f>
        <v/>
      </c>
      <c r="Y975" s="125" t="str">
        <f>IF('2. Enter scores'!X979&lt;&gt;"",'2. Enter scores'!$B979-'2. Enter scores'!X979,"")</f>
        <v/>
      </c>
      <c r="Z975" s="125" t="str">
        <f>IF('2. Enter scores'!Y979&lt;&gt;"",'2. Enter scores'!$B979-'2. Enter scores'!Y979,"")</f>
        <v/>
      </c>
      <c r="AA975" s="125" t="str">
        <f>IF('2. Enter scores'!Z979&lt;&gt;"",'2. Enter scores'!$B979-'2. Enter scores'!Z979,"")</f>
        <v/>
      </c>
      <c r="AB975" s="125" t="str">
        <f>IF('2. Enter scores'!AA979&lt;&gt;"",'2. Enter scores'!$B979-'2. Enter scores'!AA979,"")</f>
        <v/>
      </c>
      <c r="AC975" s="125" t="str">
        <f>IF('2. Enter scores'!AB979&lt;&gt;"",'2. Enter scores'!$B979-'2. Enter scores'!AB979,"")</f>
        <v/>
      </c>
      <c r="AD975" s="125" t="str">
        <f>IF('2. Enter scores'!AC979&lt;&gt;"",'2. Enter scores'!$B979-'2. Enter scores'!AC979,"")</f>
        <v/>
      </c>
      <c r="AE975" s="125" t="str">
        <f>IF('2. Enter scores'!AD979&lt;&gt;"",'2. Enter scores'!$B979-'2. Enter scores'!AD979,"")</f>
        <v/>
      </c>
      <c r="AF975" s="125" t="str">
        <f>IF('2. Enter scores'!AE979&lt;&gt;"",'2. Enter scores'!$B979-'2. Enter scores'!AE979,"")</f>
        <v/>
      </c>
      <c r="AG975" s="125" t="str">
        <f>IF('2. Enter scores'!AF979&lt;&gt;"",'2. Enter scores'!$B979-'2. Enter scores'!AF979,"")</f>
        <v/>
      </c>
      <c r="AH975" s="125" t="str">
        <f>IF('2. Enter scores'!AG979&lt;&gt;"",'2. Enter scores'!$B979-'2. Enter scores'!AG979,"")</f>
        <v/>
      </c>
      <c r="AI975" s="125" t="str">
        <f>IF('2. Enter scores'!AH979&lt;&gt;"",'2. Enter scores'!$B979-'2. Enter scores'!AH979,"")</f>
        <v/>
      </c>
      <c r="AJ975" s="125" t="str">
        <f>IF('2. Enter scores'!AI979&lt;&gt;"",'2. Enter scores'!$B979-'2. Enter scores'!AI979,"")</f>
        <v/>
      </c>
      <c r="AK975" s="125" t="str">
        <f>IF('2. Enter scores'!AJ979&lt;&gt;"",'2. Enter scores'!$B979-'2. Enter scores'!AJ979,"")</f>
        <v/>
      </c>
      <c r="AL975" s="125" t="str">
        <f>IF('2. Enter scores'!AK979&lt;&gt;"",'2. Enter scores'!$B979-'2. Enter scores'!AK979,"")</f>
        <v/>
      </c>
      <c r="AM975" s="125" t="str">
        <f>IF('2. Enter scores'!AL979&lt;&gt;"",'2. Enter scores'!$B979-'2. Enter scores'!AL979,"")</f>
        <v/>
      </c>
      <c r="AN975" s="125" t="str">
        <f>IF('2. Enter scores'!AM979&lt;&gt;"",'2. Enter scores'!$B979-'2. Enter scores'!AM979,"")</f>
        <v/>
      </c>
      <c r="AO975" s="125" t="str">
        <f>IF('2. Enter scores'!AN979&lt;&gt;"",'2. Enter scores'!$B979-'2. Enter scores'!AN979,"")</f>
        <v/>
      </c>
      <c r="AP975" s="125" t="str">
        <f>IF('2. Enter scores'!AO979&lt;&gt;"",'2. Enter scores'!$B979-'2. Enter scores'!AO979,"")</f>
        <v/>
      </c>
      <c r="AQ975" s="125" t="str">
        <f>IF('2. Enter scores'!AP979&lt;&gt;"",'2. Enter scores'!$B979-'2. Enter scores'!AP979,"")</f>
        <v/>
      </c>
      <c r="AR975" s="125" t="str">
        <f>IF('2. Enter scores'!AQ979&lt;&gt;"",'2. Enter scores'!$B979-'2. Enter scores'!AQ979,"")</f>
        <v/>
      </c>
      <c r="AS975" s="125" t="str">
        <f>IF('2. Enter scores'!AR979&lt;&gt;"",'2. Enter scores'!$B979-'2. Enter scores'!AR979,"")</f>
        <v/>
      </c>
      <c r="AT975" s="125" t="str">
        <f>IF('2. Enter scores'!AS979&lt;&gt;"",'2. Enter scores'!$B979-'2. Enter scores'!AS979,"")</f>
        <v/>
      </c>
      <c r="AU975" s="125" t="str">
        <f>IF('2. Enter scores'!AT979&lt;&gt;"",'2. Enter scores'!$B979-'2. Enter scores'!AT979,"")</f>
        <v/>
      </c>
      <c r="AV975" s="125" t="str">
        <f>IF('2. Enter scores'!AU979&lt;&gt;"",'2. Enter scores'!$B979-'2. Enter scores'!AU979,"")</f>
        <v/>
      </c>
      <c r="AW975" s="125" t="str">
        <f>IF('2. Enter scores'!AV979&lt;&gt;"",'2. Enter scores'!$B979-'2. Enter scores'!AV979,"")</f>
        <v/>
      </c>
      <c r="AX975" s="125" t="str">
        <f>IF('2. Enter scores'!AW979&lt;&gt;"",'2. Enter scores'!$B979-'2. Enter scores'!AW979,"")</f>
        <v/>
      </c>
      <c r="AY975" s="125" t="str">
        <f>IF('2. Enter scores'!AX979&lt;&gt;"",'2. Enter scores'!$B979-'2. Enter scores'!AX979,"")</f>
        <v/>
      </c>
      <c r="AZ975" s="125" t="str">
        <f>IF('2. Enter scores'!AY979&lt;&gt;"",'2. Enter scores'!$B979-'2. Enter scores'!AY979,"")</f>
        <v/>
      </c>
      <c r="BA975" s="125" t="str">
        <f>IF('2. Enter scores'!AZ979&lt;&gt;"",'2. Enter scores'!$B979-'2. Enter scores'!AZ979,"")</f>
        <v/>
      </c>
      <c r="BB975" s="125" t="str">
        <f>IF('2. Enter scores'!BA979&lt;&gt;"",'2. Enter scores'!$B979-'2. Enter scores'!BA979,"")</f>
        <v/>
      </c>
      <c r="BC975" s="125" t="str">
        <f>IF('2. Enter scores'!BB979&lt;&gt;"",'2. Enter scores'!$B979-'2. Enter scores'!BB979,"")</f>
        <v/>
      </c>
      <c r="BD975" s="125" t="str">
        <f>IF('2. Enter scores'!BC979&lt;&gt;"",'2. Enter scores'!$B979-'2. Enter scores'!BC979,"")</f>
        <v/>
      </c>
      <c r="BE975" s="125" t="str">
        <f>IF('2. Enter scores'!BD979&lt;&gt;"",'2. Enter scores'!$B979-'2. Enter scores'!BD979,"")</f>
        <v/>
      </c>
      <c r="BF975" s="125" t="str">
        <f>IF('2. Enter scores'!BE979&lt;&gt;"",'2. Enter scores'!$B979-'2. Enter scores'!BE979,"")</f>
        <v/>
      </c>
      <c r="BG975" s="125" t="str">
        <f>IF('2. Enter scores'!BF979&lt;&gt;"",'2. Enter scores'!$B979-'2. Enter scores'!BF979,"")</f>
        <v/>
      </c>
      <c r="BH975" s="125" t="str">
        <f>IF('2. Enter scores'!BG979&lt;&gt;"",'2. Enter scores'!$B979-'2. Enter scores'!BG979,"")</f>
        <v/>
      </c>
      <c r="BI975" s="125" t="str">
        <f>IF('2. Enter scores'!BH979&lt;&gt;"",'2. Enter scores'!$B979-'2. Enter scores'!BH979,"")</f>
        <v/>
      </c>
      <c r="BJ975" s="125" t="str">
        <f>IF('2. Enter scores'!BI979&lt;&gt;"",'2. Enter scores'!$B979-'2. Enter scores'!BI979,"")</f>
        <v/>
      </c>
      <c r="BK975" s="125" t="str">
        <f>IF('2. Enter scores'!BJ979&lt;&gt;"",'2. Enter scores'!$B979-'2. Enter scores'!BJ979,"")</f>
        <v/>
      </c>
      <c r="BL975" s="125" t="str">
        <f>IF('2. Enter scores'!BK979&lt;&gt;"",'2. Enter scores'!$B979-'2. Enter scores'!BK979,"")</f>
        <v/>
      </c>
      <c r="BM975" s="125" t="str">
        <f>IF('2. Enter scores'!BL979&lt;&gt;"",'2. Enter scores'!$B979-'2. Enter scores'!BL979,"")</f>
        <v/>
      </c>
      <c r="BN975" s="125" t="str">
        <f>IF('2. Enter scores'!BM979&lt;&gt;"",'2. Enter scores'!$B979-'2. Enter scores'!BM979,"")</f>
        <v/>
      </c>
      <c r="BO975" s="125" t="str">
        <f>IF('2. Enter scores'!BN979&lt;&gt;"",'2. Enter scores'!$B979-'2. Enter scores'!BN979,"")</f>
        <v/>
      </c>
      <c r="BP975" s="108">
        <v>1000</v>
      </c>
    </row>
    <row r="976" spans="2:68" x14ac:dyDescent="0.35">
      <c r="B976" s="125" t="str">
        <f>IF('2. Enter scores'!A980&lt;&gt;"",'2. Enter scores'!A980,"")</f>
        <v/>
      </c>
      <c r="H976" s="125" t="str">
        <f>IF('2. Enter scores'!G980&lt;&gt;"",'2. Enter scores'!$B980-'2. Enter scores'!G980,"")</f>
        <v/>
      </c>
      <c r="I976" s="125" t="str">
        <f>IF('2. Enter scores'!H980&lt;&gt;"",'2. Enter scores'!$B980-'2. Enter scores'!H980,"")</f>
        <v/>
      </c>
      <c r="J976" s="125" t="str">
        <f>IF('2. Enter scores'!I980&lt;&gt;"",'2. Enter scores'!$B980-'2. Enter scores'!I980,"")</f>
        <v/>
      </c>
      <c r="K976" s="125" t="str">
        <f>IF('2. Enter scores'!J980&lt;&gt;"",'2. Enter scores'!$B980-'2. Enter scores'!J980,"")</f>
        <v/>
      </c>
      <c r="L976" s="125" t="str">
        <f>IF('2. Enter scores'!K980&lt;&gt;"",'2. Enter scores'!$B980-'2. Enter scores'!K980,"")</f>
        <v/>
      </c>
      <c r="M976" s="125" t="str">
        <f>IF('2. Enter scores'!L980&lt;&gt;"",'2. Enter scores'!$B980-'2. Enter scores'!L980,"")</f>
        <v/>
      </c>
      <c r="N976" s="125" t="str">
        <f>IF('2. Enter scores'!M980&lt;&gt;"",'2. Enter scores'!$B980-'2. Enter scores'!M980,"")</f>
        <v/>
      </c>
      <c r="O976" s="125" t="str">
        <f>IF('2. Enter scores'!N980&lt;&gt;"",'2. Enter scores'!$B980-'2. Enter scores'!N980,"")</f>
        <v/>
      </c>
      <c r="P976" s="125" t="str">
        <f>IF('2. Enter scores'!O980&lt;&gt;"",'2. Enter scores'!$B980-'2. Enter scores'!O980,"")</f>
        <v/>
      </c>
      <c r="Q976" s="125" t="str">
        <f>IF('2. Enter scores'!P980&lt;&gt;"",'2. Enter scores'!$B980-'2. Enter scores'!P980,"")</f>
        <v/>
      </c>
      <c r="R976" s="125" t="str">
        <f>IF('2. Enter scores'!Q980&lt;&gt;"",'2. Enter scores'!$B980-'2. Enter scores'!Q980,"")</f>
        <v/>
      </c>
      <c r="S976" s="125" t="str">
        <f>IF('2. Enter scores'!R980&lt;&gt;"",'2. Enter scores'!$B980-'2. Enter scores'!R980,"")</f>
        <v/>
      </c>
      <c r="T976" s="125" t="str">
        <f>IF('2. Enter scores'!S980&lt;&gt;"",'2. Enter scores'!$B980-'2. Enter scores'!S980,"")</f>
        <v/>
      </c>
      <c r="U976" s="125" t="str">
        <f>IF('2. Enter scores'!T980&lt;&gt;"",'2. Enter scores'!$B980-'2. Enter scores'!T980,"")</f>
        <v/>
      </c>
      <c r="V976" s="125" t="str">
        <f>IF('2. Enter scores'!U980&lt;&gt;"",'2. Enter scores'!$B980-'2. Enter scores'!U980,"")</f>
        <v/>
      </c>
      <c r="W976" s="125" t="str">
        <f>IF('2. Enter scores'!V980&lt;&gt;"",'2. Enter scores'!$B980-'2. Enter scores'!V980,"")</f>
        <v/>
      </c>
      <c r="X976" s="125" t="str">
        <f>IF('2. Enter scores'!W980&lt;&gt;"",'2. Enter scores'!$B980-'2. Enter scores'!W980,"")</f>
        <v/>
      </c>
      <c r="Y976" s="125" t="str">
        <f>IF('2. Enter scores'!X980&lt;&gt;"",'2. Enter scores'!$B980-'2. Enter scores'!X980,"")</f>
        <v/>
      </c>
      <c r="Z976" s="125" t="str">
        <f>IF('2. Enter scores'!Y980&lt;&gt;"",'2. Enter scores'!$B980-'2. Enter scores'!Y980,"")</f>
        <v/>
      </c>
      <c r="AA976" s="125" t="str">
        <f>IF('2. Enter scores'!Z980&lt;&gt;"",'2. Enter scores'!$B980-'2. Enter scores'!Z980,"")</f>
        <v/>
      </c>
      <c r="AB976" s="125" t="str">
        <f>IF('2. Enter scores'!AA980&lt;&gt;"",'2. Enter scores'!$B980-'2. Enter scores'!AA980,"")</f>
        <v/>
      </c>
      <c r="AC976" s="125" t="str">
        <f>IF('2. Enter scores'!AB980&lt;&gt;"",'2. Enter scores'!$B980-'2. Enter scores'!AB980,"")</f>
        <v/>
      </c>
      <c r="AD976" s="125" t="str">
        <f>IF('2. Enter scores'!AC980&lt;&gt;"",'2. Enter scores'!$B980-'2. Enter scores'!AC980,"")</f>
        <v/>
      </c>
      <c r="AE976" s="125" t="str">
        <f>IF('2. Enter scores'!AD980&lt;&gt;"",'2. Enter scores'!$B980-'2. Enter scores'!AD980,"")</f>
        <v/>
      </c>
      <c r="AF976" s="125" t="str">
        <f>IF('2. Enter scores'!AE980&lt;&gt;"",'2. Enter scores'!$B980-'2. Enter scores'!AE980,"")</f>
        <v/>
      </c>
      <c r="AG976" s="125" t="str">
        <f>IF('2. Enter scores'!AF980&lt;&gt;"",'2. Enter scores'!$B980-'2. Enter scores'!AF980,"")</f>
        <v/>
      </c>
      <c r="AH976" s="125" t="str">
        <f>IF('2. Enter scores'!AG980&lt;&gt;"",'2. Enter scores'!$B980-'2. Enter scores'!AG980,"")</f>
        <v/>
      </c>
      <c r="AI976" s="125" t="str">
        <f>IF('2. Enter scores'!AH980&lt;&gt;"",'2. Enter scores'!$B980-'2. Enter scores'!AH980,"")</f>
        <v/>
      </c>
      <c r="AJ976" s="125" t="str">
        <f>IF('2. Enter scores'!AI980&lt;&gt;"",'2. Enter scores'!$B980-'2. Enter scores'!AI980,"")</f>
        <v/>
      </c>
      <c r="AK976" s="125" t="str">
        <f>IF('2. Enter scores'!AJ980&lt;&gt;"",'2. Enter scores'!$B980-'2. Enter scores'!AJ980,"")</f>
        <v/>
      </c>
      <c r="AL976" s="125" t="str">
        <f>IF('2. Enter scores'!AK980&lt;&gt;"",'2. Enter scores'!$B980-'2. Enter scores'!AK980,"")</f>
        <v/>
      </c>
      <c r="AM976" s="125" t="str">
        <f>IF('2. Enter scores'!AL980&lt;&gt;"",'2. Enter scores'!$B980-'2. Enter scores'!AL980,"")</f>
        <v/>
      </c>
      <c r="AN976" s="125" t="str">
        <f>IF('2. Enter scores'!AM980&lt;&gt;"",'2. Enter scores'!$B980-'2. Enter scores'!AM980,"")</f>
        <v/>
      </c>
      <c r="AO976" s="125" t="str">
        <f>IF('2. Enter scores'!AN980&lt;&gt;"",'2. Enter scores'!$B980-'2. Enter scores'!AN980,"")</f>
        <v/>
      </c>
      <c r="AP976" s="125" t="str">
        <f>IF('2. Enter scores'!AO980&lt;&gt;"",'2. Enter scores'!$B980-'2. Enter scores'!AO980,"")</f>
        <v/>
      </c>
      <c r="AQ976" s="125" t="str">
        <f>IF('2. Enter scores'!AP980&lt;&gt;"",'2. Enter scores'!$B980-'2. Enter scores'!AP980,"")</f>
        <v/>
      </c>
      <c r="AR976" s="125" t="str">
        <f>IF('2. Enter scores'!AQ980&lt;&gt;"",'2. Enter scores'!$B980-'2. Enter scores'!AQ980,"")</f>
        <v/>
      </c>
      <c r="AS976" s="125" t="str">
        <f>IF('2. Enter scores'!AR980&lt;&gt;"",'2. Enter scores'!$B980-'2. Enter scores'!AR980,"")</f>
        <v/>
      </c>
      <c r="AT976" s="125" t="str">
        <f>IF('2. Enter scores'!AS980&lt;&gt;"",'2. Enter scores'!$B980-'2. Enter scores'!AS980,"")</f>
        <v/>
      </c>
      <c r="AU976" s="125" t="str">
        <f>IF('2. Enter scores'!AT980&lt;&gt;"",'2. Enter scores'!$B980-'2. Enter scores'!AT980,"")</f>
        <v/>
      </c>
      <c r="AV976" s="125" t="str">
        <f>IF('2. Enter scores'!AU980&lt;&gt;"",'2. Enter scores'!$B980-'2. Enter scores'!AU980,"")</f>
        <v/>
      </c>
      <c r="AW976" s="125" t="str">
        <f>IF('2. Enter scores'!AV980&lt;&gt;"",'2. Enter scores'!$B980-'2. Enter scores'!AV980,"")</f>
        <v/>
      </c>
      <c r="AX976" s="125" t="str">
        <f>IF('2. Enter scores'!AW980&lt;&gt;"",'2. Enter scores'!$B980-'2. Enter scores'!AW980,"")</f>
        <v/>
      </c>
      <c r="AY976" s="125" t="str">
        <f>IF('2. Enter scores'!AX980&lt;&gt;"",'2. Enter scores'!$B980-'2. Enter scores'!AX980,"")</f>
        <v/>
      </c>
      <c r="AZ976" s="125" t="str">
        <f>IF('2. Enter scores'!AY980&lt;&gt;"",'2. Enter scores'!$B980-'2. Enter scores'!AY980,"")</f>
        <v/>
      </c>
      <c r="BA976" s="125" t="str">
        <f>IF('2. Enter scores'!AZ980&lt;&gt;"",'2. Enter scores'!$B980-'2. Enter scores'!AZ980,"")</f>
        <v/>
      </c>
      <c r="BB976" s="125" t="str">
        <f>IF('2. Enter scores'!BA980&lt;&gt;"",'2. Enter scores'!$B980-'2. Enter scores'!BA980,"")</f>
        <v/>
      </c>
      <c r="BC976" s="125" t="str">
        <f>IF('2. Enter scores'!BB980&lt;&gt;"",'2. Enter scores'!$B980-'2. Enter scores'!BB980,"")</f>
        <v/>
      </c>
      <c r="BD976" s="125" t="str">
        <f>IF('2. Enter scores'!BC980&lt;&gt;"",'2. Enter scores'!$B980-'2. Enter scores'!BC980,"")</f>
        <v/>
      </c>
      <c r="BE976" s="125" t="str">
        <f>IF('2. Enter scores'!BD980&lt;&gt;"",'2. Enter scores'!$B980-'2. Enter scores'!BD980,"")</f>
        <v/>
      </c>
      <c r="BF976" s="125" t="str">
        <f>IF('2. Enter scores'!BE980&lt;&gt;"",'2. Enter scores'!$B980-'2. Enter scores'!BE980,"")</f>
        <v/>
      </c>
      <c r="BG976" s="125" t="str">
        <f>IF('2. Enter scores'!BF980&lt;&gt;"",'2. Enter scores'!$B980-'2. Enter scores'!BF980,"")</f>
        <v/>
      </c>
      <c r="BH976" s="125" t="str">
        <f>IF('2. Enter scores'!BG980&lt;&gt;"",'2. Enter scores'!$B980-'2. Enter scores'!BG980,"")</f>
        <v/>
      </c>
      <c r="BI976" s="125" t="str">
        <f>IF('2. Enter scores'!BH980&lt;&gt;"",'2. Enter scores'!$B980-'2. Enter scores'!BH980,"")</f>
        <v/>
      </c>
      <c r="BJ976" s="125" t="str">
        <f>IF('2. Enter scores'!BI980&lt;&gt;"",'2. Enter scores'!$B980-'2. Enter scores'!BI980,"")</f>
        <v/>
      </c>
      <c r="BK976" s="125" t="str">
        <f>IF('2. Enter scores'!BJ980&lt;&gt;"",'2. Enter scores'!$B980-'2. Enter scores'!BJ980,"")</f>
        <v/>
      </c>
      <c r="BL976" s="125" t="str">
        <f>IF('2. Enter scores'!BK980&lt;&gt;"",'2. Enter scores'!$B980-'2. Enter scores'!BK980,"")</f>
        <v/>
      </c>
      <c r="BM976" s="125" t="str">
        <f>IF('2. Enter scores'!BL980&lt;&gt;"",'2. Enter scores'!$B980-'2. Enter scores'!BL980,"")</f>
        <v/>
      </c>
      <c r="BN976" s="125" t="str">
        <f>IF('2. Enter scores'!BM980&lt;&gt;"",'2. Enter scores'!$B980-'2. Enter scores'!BM980,"")</f>
        <v/>
      </c>
      <c r="BO976" s="125" t="str">
        <f>IF('2. Enter scores'!BN980&lt;&gt;"",'2. Enter scores'!$B980-'2. Enter scores'!BN980,"")</f>
        <v/>
      </c>
      <c r="BP976" s="108">
        <v>1000</v>
      </c>
    </row>
    <row r="977" spans="2:68" x14ac:dyDescent="0.35">
      <c r="B977" s="125" t="str">
        <f>IF('2. Enter scores'!A981&lt;&gt;"",'2. Enter scores'!A981,"")</f>
        <v/>
      </c>
      <c r="H977" s="125" t="str">
        <f>IF('2. Enter scores'!G981&lt;&gt;"",'2. Enter scores'!$B981-'2. Enter scores'!G981,"")</f>
        <v/>
      </c>
      <c r="I977" s="125" t="str">
        <f>IF('2. Enter scores'!H981&lt;&gt;"",'2. Enter scores'!$B981-'2. Enter scores'!H981,"")</f>
        <v/>
      </c>
      <c r="J977" s="125" t="str">
        <f>IF('2. Enter scores'!I981&lt;&gt;"",'2. Enter scores'!$B981-'2. Enter scores'!I981,"")</f>
        <v/>
      </c>
      <c r="K977" s="125" t="str">
        <f>IF('2. Enter scores'!J981&lt;&gt;"",'2. Enter scores'!$B981-'2. Enter scores'!J981,"")</f>
        <v/>
      </c>
      <c r="L977" s="125" t="str">
        <f>IF('2. Enter scores'!K981&lt;&gt;"",'2. Enter scores'!$B981-'2. Enter scores'!K981,"")</f>
        <v/>
      </c>
      <c r="M977" s="125" t="str">
        <f>IF('2. Enter scores'!L981&lt;&gt;"",'2. Enter scores'!$B981-'2. Enter scores'!L981,"")</f>
        <v/>
      </c>
      <c r="N977" s="125" t="str">
        <f>IF('2. Enter scores'!M981&lt;&gt;"",'2. Enter scores'!$B981-'2. Enter scores'!M981,"")</f>
        <v/>
      </c>
      <c r="O977" s="125" t="str">
        <f>IF('2. Enter scores'!N981&lt;&gt;"",'2. Enter scores'!$B981-'2. Enter scores'!N981,"")</f>
        <v/>
      </c>
      <c r="P977" s="125" t="str">
        <f>IF('2. Enter scores'!O981&lt;&gt;"",'2. Enter scores'!$B981-'2. Enter scores'!O981,"")</f>
        <v/>
      </c>
      <c r="Q977" s="125" t="str">
        <f>IF('2. Enter scores'!P981&lt;&gt;"",'2. Enter scores'!$B981-'2. Enter scores'!P981,"")</f>
        <v/>
      </c>
      <c r="R977" s="125" t="str">
        <f>IF('2. Enter scores'!Q981&lt;&gt;"",'2. Enter scores'!$B981-'2. Enter scores'!Q981,"")</f>
        <v/>
      </c>
      <c r="S977" s="125" t="str">
        <f>IF('2. Enter scores'!R981&lt;&gt;"",'2. Enter scores'!$B981-'2. Enter scores'!R981,"")</f>
        <v/>
      </c>
      <c r="T977" s="125" t="str">
        <f>IF('2. Enter scores'!S981&lt;&gt;"",'2. Enter scores'!$B981-'2. Enter scores'!S981,"")</f>
        <v/>
      </c>
      <c r="U977" s="125" t="str">
        <f>IF('2. Enter scores'!T981&lt;&gt;"",'2. Enter scores'!$B981-'2. Enter scores'!T981,"")</f>
        <v/>
      </c>
      <c r="V977" s="125" t="str">
        <f>IF('2. Enter scores'!U981&lt;&gt;"",'2. Enter scores'!$B981-'2. Enter scores'!U981,"")</f>
        <v/>
      </c>
      <c r="W977" s="125" t="str">
        <f>IF('2. Enter scores'!V981&lt;&gt;"",'2. Enter scores'!$B981-'2. Enter scores'!V981,"")</f>
        <v/>
      </c>
      <c r="X977" s="125" t="str">
        <f>IF('2. Enter scores'!W981&lt;&gt;"",'2. Enter scores'!$B981-'2. Enter scores'!W981,"")</f>
        <v/>
      </c>
      <c r="Y977" s="125" t="str">
        <f>IF('2. Enter scores'!X981&lt;&gt;"",'2. Enter scores'!$B981-'2. Enter scores'!X981,"")</f>
        <v/>
      </c>
      <c r="Z977" s="125" t="str">
        <f>IF('2. Enter scores'!Y981&lt;&gt;"",'2. Enter scores'!$B981-'2. Enter scores'!Y981,"")</f>
        <v/>
      </c>
      <c r="AA977" s="125" t="str">
        <f>IF('2. Enter scores'!Z981&lt;&gt;"",'2. Enter scores'!$B981-'2. Enter scores'!Z981,"")</f>
        <v/>
      </c>
      <c r="AB977" s="125" t="str">
        <f>IF('2. Enter scores'!AA981&lt;&gt;"",'2. Enter scores'!$B981-'2. Enter scores'!AA981,"")</f>
        <v/>
      </c>
      <c r="AC977" s="125" t="str">
        <f>IF('2. Enter scores'!AB981&lt;&gt;"",'2. Enter scores'!$B981-'2. Enter scores'!AB981,"")</f>
        <v/>
      </c>
      <c r="AD977" s="125" t="str">
        <f>IF('2. Enter scores'!AC981&lt;&gt;"",'2. Enter scores'!$B981-'2. Enter scores'!AC981,"")</f>
        <v/>
      </c>
      <c r="AE977" s="125" t="str">
        <f>IF('2. Enter scores'!AD981&lt;&gt;"",'2. Enter scores'!$B981-'2. Enter scores'!AD981,"")</f>
        <v/>
      </c>
      <c r="AF977" s="125" t="str">
        <f>IF('2. Enter scores'!AE981&lt;&gt;"",'2. Enter scores'!$B981-'2. Enter scores'!AE981,"")</f>
        <v/>
      </c>
      <c r="AG977" s="125" t="str">
        <f>IF('2. Enter scores'!AF981&lt;&gt;"",'2. Enter scores'!$B981-'2. Enter scores'!AF981,"")</f>
        <v/>
      </c>
      <c r="AH977" s="125" t="str">
        <f>IF('2. Enter scores'!AG981&lt;&gt;"",'2. Enter scores'!$B981-'2. Enter scores'!AG981,"")</f>
        <v/>
      </c>
      <c r="AI977" s="125" t="str">
        <f>IF('2. Enter scores'!AH981&lt;&gt;"",'2. Enter scores'!$B981-'2. Enter scores'!AH981,"")</f>
        <v/>
      </c>
      <c r="AJ977" s="125" t="str">
        <f>IF('2. Enter scores'!AI981&lt;&gt;"",'2. Enter scores'!$B981-'2. Enter scores'!AI981,"")</f>
        <v/>
      </c>
      <c r="AK977" s="125" t="str">
        <f>IF('2. Enter scores'!AJ981&lt;&gt;"",'2. Enter scores'!$B981-'2. Enter scores'!AJ981,"")</f>
        <v/>
      </c>
      <c r="AL977" s="125" t="str">
        <f>IF('2. Enter scores'!AK981&lt;&gt;"",'2. Enter scores'!$B981-'2. Enter scores'!AK981,"")</f>
        <v/>
      </c>
      <c r="AM977" s="125" t="str">
        <f>IF('2. Enter scores'!AL981&lt;&gt;"",'2. Enter scores'!$B981-'2. Enter scores'!AL981,"")</f>
        <v/>
      </c>
      <c r="AN977" s="125" t="str">
        <f>IF('2. Enter scores'!AM981&lt;&gt;"",'2. Enter scores'!$B981-'2. Enter scores'!AM981,"")</f>
        <v/>
      </c>
      <c r="AO977" s="125" t="str">
        <f>IF('2. Enter scores'!AN981&lt;&gt;"",'2. Enter scores'!$B981-'2. Enter scores'!AN981,"")</f>
        <v/>
      </c>
      <c r="AP977" s="125" t="str">
        <f>IF('2. Enter scores'!AO981&lt;&gt;"",'2. Enter scores'!$B981-'2. Enter scores'!AO981,"")</f>
        <v/>
      </c>
      <c r="AQ977" s="125" t="str">
        <f>IF('2. Enter scores'!AP981&lt;&gt;"",'2. Enter scores'!$B981-'2. Enter scores'!AP981,"")</f>
        <v/>
      </c>
      <c r="AR977" s="125" t="str">
        <f>IF('2. Enter scores'!AQ981&lt;&gt;"",'2. Enter scores'!$B981-'2. Enter scores'!AQ981,"")</f>
        <v/>
      </c>
      <c r="AS977" s="125" t="str">
        <f>IF('2. Enter scores'!AR981&lt;&gt;"",'2. Enter scores'!$B981-'2. Enter scores'!AR981,"")</f>
        <v/>
      </c>
      <c r="AT977" s="125" t="str">
        <f>IF('2. Enter scores'!AS981&lt;&gt;"",'2. Enter scores'!$B981-'2. Enter scores'!AS981,"")</f>
        <v/>
      </c>
      <c r="AU977" s="125" t="str">
        <f>IF('2. Enter scores'!AT981&lt;&gt;"",'2. Enter scores'!$B981-'2. Enter scores'!AT981,"")</f>
        <v/>
      </c>
      <c r="AV977" s="125" t="str">
        <f>IF('2. Enter scores'!AU981&lt;&gt;"",'2. Enter scores'!$B981-'2. Enter scores'!AU981,"")</f>
        <v/>
      </c>
      <c r="AW977" s="125" t="str">
        <f>IF('2. Enter scores'!AV981&lt;&gt;"",'2. Enter scores'!$B981-'2. Enter scores'!AV981,"")</f>
        <v/>
      </c>
      <c r="AX977" s="125" t="str">
        <f>IF('2. Enter scores'!AW981&lt;&gt;"",'2. Enter scores'!$B981-'2. Enter scores'!AW981,"")</f>
        <v/>
      </c>
      <c r="AY977" s="125" t="str">
        <f>IF('2. Enter scores'!AX981&lt;&gt;"",'2. Enter scores'!$B981-'2. Enter scores'!AX981,"")</f>
        <v/>
      </c>
      <c r="AZ977" s="125" t="str">
        <f>IF('2. Enter scores'!AY981&lt;&gt;"",'2. Enter scores'!$B981-'2. Enter scores'!AY981,"")</f>
        <v/>
      </c>
      <c r="BA977" s="125" t="str">
        <f>IF('2. Enter scores'!AZ981&lt;&gt;"",'2. Enter scores'!$B981-'2. Enter scores'!AZ981,"")</f>
        <v/>
      </c>
      <c r="BB977" s="125" t="str">
        <f>IF('2. Enter scores'!BA981&lt;&gt;"",'2. Enter scores'!$B981-'2. Enter scores'!BA981,"")</f>
        <v/>
      </c>
      <c r="BC977" s="125" t="str">
        <f>IF('2. Enter scores'!BB981&lt;&gt;"",'2. Enter scores'!$B981-'2. Enter scores'!BB981,"")</f>
        <v/>
      </c>
      <c r="BD977" s="125" t="str">
        <f>IF('2. Enter scores'!BC981&lt;&gt;"",'2. Enter scores'!$B981-'2. Enter scores'!BC981,"")</f>
        <v/>
      </c>
      <c r="BE977" s="125" t="str">
        <f>IF('2. Enter scores'!BD981&lt;&gt;"",'2. Enter scores'!$B981-'2. Enter scores'!BD981,"")</f>
        <v/>
      </c>
      <c r="BF977" s="125" t="str">
        <f>IF('2. Enter scores'!BE981&lt;&gt;"",'2. Enter scores'!$B981-'2. Enter scores'!BE981,"")</f>
        <v/>
      </c>
      <c r="BG977" s="125" t="str">
        <f>IF('2. Enter scores'!BF981&lt;&gt;"",'2. Enter scores'!$B981-'2. Enter scores'!BF981,"")</f>
        <v/>
      </c>
      <c r="BH977" s="125" t="str">
        <f>IF('2. Enter scores'!BG981&lt;&gt;"",'2. Enter scores'!$B981-'2. Enter scores'!BG981,"")</f>
        <v/>
      </c>
      <c r="BI977" s="125" t="str">
        <f>IF('2. Enter scores'!BH981&lt;&gt;"",'2. Enter scores'!$B981-'2. Enter scores'!BH981,"")</f>
        <v/>
      </c>
      <c r="BJ977" s="125" t="str">
        <f>IF('2. Enter scores'!BI981&lt;&gt;"",'2. Enter scores'!$B981-'2. Enter scores'!BI981,"")</f>
        <v/>
      </c>
      <c r="BK977" s="125" t="str">
        <f>IF('2. Enter scores'!BJ981&lt;&gt;"",'2. Enter scores'!$B981-'2. Enter scores'!BJ981,"")</f>
        <v/>
      </c>
      <c r="BL977" s="125" t="str">
        <f>IF('2. Enter scores'!BK981&lt;&gt;"",'2. Enter scores'!$B981-'2. Enter scores'!BK981,"")</f>
        <v/>
      </c>
      <c r="BM977" s="125" t="str">
        <f>IF('2. Enter scores'!BL981&lt;&gt;"",'2. Enter scores'!$B981-'2. Enter scores'!BL981,"")</f>
        <v/>
      </c>
      <c r="BN977" s="125" t="str">
        <f>IF('2. Enter scores'!BM981&lt;&gt;"",'2. Enter scores'!$B981-'2. Enter scores'!BM981,"")</f>
        <v/>
      </c>
      <c r="BO977" s="125" t="str">
        <f>IF('2. Enter scores'!BN981&lt;&gt;"",'2. Enter scores'!$B981-'2. Enter scores'!BN981,"")</f>
        <v/>
      </c>
      <c r="BP977" s="108">
        <v>1000</v>
      </c>
    </row>
    <row r="978" spans="2:68" x14ac:dyDescent="0.35">
      <c r="B978" s="125" t="str">
        <f>IF('2. Enter scores'!A982&lt;&gt;"",'2. Enter scores'!A982,"")</f>
        <v/>
      </c>
      <c r="H978" s="125" t="str">
        <f>IF('2. Enter scores'!G982&lt;&gt;"",'2. Enter scores'!$B982-'2. Enter scores'!G982,"")</f>
        <v/>
      </c>
      <c r="I978" s="125" t="str">
        <f>IF('2. Enter scores'!H982&lt;&gt;"",'2. Enter scores'!$B982-'2. Enter scores'!H982,"")</f>
        <v/>
      </c>
      <c r="J978" s="125" t="str">
        <f>IF('2. Enter scores'!I982&lt;&gt;"",'2. Enter scores'!$B982-'2. Enter scores'!I982,"")</f>
        <v/>
      </c>
      <c r="K978" s="125" t="str">
        <f>IF('2. Enter scores'!J982&lt;&gt;"",'2. Enter scores'!$B982-'2. Enter scores'!J982,"")</f>
        <v/>
      </c>
      <c r="L978" s="125" t="str">
        <f>IF('2. Enter scores'!K982&lt;&gt;"",'2. Enter scores'!$B982-'2. Enter scores'!K982,"")</f>
        <v/>
      </c>
      <c r="M978" s="125" t="str">
        <f>IF('2. Enter scores'!L982&lt;&gt;"",'2. Enter scores'!$B982-'2. Enter scores'!L982,"")</f>
        <v/>
      </c>
      <c r="N978" s="125" t="str">
        <f>IF('2. Enter scores'!M982&lt;&gt;"",'2. Enter scores'!$B982-'2. Enter scores'!M982,"")</f>
        <v/>
      </c>
      <c r="O978" s="125" t="str">
        <f>IF('2. Enter scores'!N982&lt;&gt;"",'2. Enter scores'!$B982-'2. Enter scores'!N982,"")</f>
        <v/>
      </c>
      <c r="P978" s="125" t="str">
        <f>IF('2. Enter scores'!O982&lt;&gt;"",'2. Enter scores'!$B982-'2. Enter scores'!O982,"")</f>
        <v/>
      </c>
      <c r="Q978" s="125" t="str">
        <f>IF('2. Enter scores'!P982&lt;&gt;"",'2. Enter scores'!$B982-'2. Enter scores'!P982,"")</f>
        <v/>
      </c>
      <c r="R978" s="125" t="str">
        <f>IF('2. Enter scores'!Q982&lt;&gt;"",'2. Enter scores'!$B982-'2. Enter scores'!Q982,"")</f>
        <v/>
      </c>
      <c r="S978" s="125" t="str">
        <f>IF('2. Enter scores'!R982&lt;&gt;"",'2. Enter scores'!$B982-'2. Enter scores'!R982,"")</f>
        <v/>
      </c>
      <c r="T978" s="125" t="str">
        <f>IF('2. Enter scores'!S982&lt;&gt;"",'2. Enter scores'!$B982-'2. Enter scores'!S982,"")</f>
        <v/>
      </c>
      <c r="U978" s="125" t="str">
        <f>IF('2. Enter scores'!T982&lt;&gt;"",'2. Enter scores'!$B982-'2. Enter scores'!T982,"")</f>
        <v/>
      </c>
      <c r="V978" s="125" t="str">
        <f>IF('2. Enter scores'!U982&lt;&gt;"",'2. Enter scores'!$B982-'2. Enter scores'!U982,"")</f>
        <v/>
      </c>
      <c r="W978" s="125" t="str">
        <f>IF('2. Enter scores'!V982&lt;&gt;"",'2. Enter scores'!$B982-'2. Enter scores'!V982,"")</f>
        <v/>
      </c>
      <c r="X978" s="125" t="str">
        <f>IF('2. Enter scores'!W982&lt;&gt;"",'2. Enter scores'!$B982-'2. Enter scores'!W982,"")</f>
        <v/>
      </c>
      <c r="Y978" s="125" t="str">
        <f>IF('2. Enter scores'!X982&lt;&gt;"",'2. Enter scores'!$B982-'2. Enter scores'!X982,"")</f>
        <v/>
      </c>
      <c r="Z978" s="125" t="str">
        <f>IF('2. Enter scores'!Y982&lt;&gt;"",'2. Enter scores'!$B982-'2. Enter scores'!Y982,"")</f>
        <v/>
      </c>
      <c r="AA978" s="125" t="str">
        <f>IF('2. Enter scores'!Z982&lt;&gt;"",'2. Enter scores'!$B982-'2. Enter scores'!Z982,"")</f>
        <v/>
      </c>
      <c r="AB978" s="125" t="str">
        <f>IF('2. Enter scores'!AA982&lt;&gt;"",'2. Enter scores'!$B982-'2. Enter scores'!AA982,"")</f>
        <v/>
      </c>
      <c r="AC978" s="125" t="str">
        <f>IF('2. Enter scores'!AB982&lt;&gt;"",'2. Enter scores'!$B982-'2. Enter scores'!AB982,"")</f>
        <v/>
      </c>
      <c r="AD978" s="125" t="str">
        <f>IF('2. Enter scores'!AC982&lt;&gt;"",'2. Enter scores'!$B982-'2. Enter scores'!AC982,"")</f>
        <v/>
      </c>
      <c r="AE978" s="125" t="str">
        <f>IF('2. Enter scores'!AD982&lt;&gt;"",'2. Enter scores'!$B982-'2. Enter scores'!AD982,"")</f>
        <v/>
      </c>
      <c r="AF978" s="125" t="str">
        <f>IF('2. Enter scores'!AE982&lt;&gt;"",'2. Enter scores'!$B982-'2. Enter scores'!AE982,"")</f>
        <v/>
      </c>
      <c r="AG978" s="125" t="str">
        <f>IF('2. Enter scores'!AF982&lt;&gt;"",'2. Enter scores'!$B982-'2. Enter scores'!AF982,"")</f>
        <v/>
      </c>
      <c r="AH978" s="125" t="str">
        <f>IF('2. Enter scores'!AG982&lt;&gt;"",'2. Enter scores'!$B982-'2. Enter scores'!AG982,"")</f>
        <v/>
      </c>
      <c r="AI978" s="125" t="str">
        <f>IF('2. Enter scores'!AH982&lt;&gt;"",'2. Enter scores'!$B982-'2. Enter scores'!AH982,"")</f>
        <v/>
      </c>
      <c r="AJ978" s="125" t="str">
        <f>IF('2. Enter scores'!AI982&lt;&gt;"",'2. Enter scores'!$B982-'2. Enter scores'!AI982,"")</f>
        <v/>
      </c>
      <c r="AK978" s="125" t="str">
        <f>IF('2. Enter scores'!AJ982&lt;&gt;"",'2. Enter scores'!$B982-'2. Enter scores'!AJ982,"")</f>
        <v/>
      </c>
      <c r="AL978" s="125" t="str">
        <f>IF('2. Enter scores'!AK982&lt;&gt;"",'2. Enter scores'!$B982-'2. Enter scores'!AK982,"")</f>
        <v/>
      </c>
      <c r="AM978" s="125" t="str">
        <f>IF('2. Enter scores'!AL982&lt;&gt;"",'2. Enter scores'!$B982-'2. Enter scores'!AL982,"")</f>
        <v/>
      </c>
      <c r="AN978" s="125" t="str">
        <f>IF('2. Enter scores'!AM982&lt;&gt;"",'2. Enter scores'!$B982-'2. Enter scores'!AM982,"")</f>
        <v/>
      </c>
      <c r="AO978" s="125" t="str">
        <f>IF('2. Enter scores'!AN982&lt;&gt;"",'2. Enter scores'!$B982-'2. Enter scores'!AN982,"")</f>
        <v/>
      </c>
      <c r="AP978" s="125" t="str">
        <f>IF('2. Enter scores'!AO982&lt;&gt;"",'2. Enter scores'!$B982-'2. Enter scores'!AO982,"")</f>
        <v/>
      </c>
      <c r="AQ978" s="125" t="str">
        <f>IF('2. Enter scores'!AP982&lt;&gt;"",'2. Enter scores'!$B982-'2. Enter scores'!AP982,"")</f>
        <v/>
      </c>
      <c r="AR978" s="125" t="str">
        <f>IF('2. Enter scores'!AQ982&lt;&gt;"",'2. Enter scores'!$B982-'2. Enter scores'!AQ982,"")</f>
        <v/>
      </c>
      <c r="AS978" s="125" t="str">
        <f>IF('2. Enter scores'!AR982&lt;&gt;"",'2. Enter scores'!$B982-'2. Enter scores'!AR982,"")</f>
        <v/>
      </c>
      <c r="AT978" s="125" t="str">
        <f>IF('2. Enter scores'!AS982&lt;&gt;"",'2. Enter scores'!$B982-'2. Enter scores'!AS982,"")</f>
        <v/>
      </c>
      <c r="AU978" s="125" t="str">
        <f>IF('2. Enter scores'!AT982&lt;&gt;"",'2. Enter scores'!$B982-'2. Enter scores'!AT982,"")</f>
        <v/>
      </c>
      <c r="AV978" s="125" t="str">
        <f>IF('2. Enter scores'!AU982&lt;&gt;"",'2. Enter scores'!$B982-'2. Enter scores'!AU982,"")</f>
        <v/>
      </c>
      <c r="AW978" s="125" t="str">
        <f>IF('2. Enter scores'!AV982&lt;&gt;"",'2. Enter scores'!$B982-'2. Enter scores'!AV982,"")</f>
        <v/>
      </c>
      <c r="AX978" s="125" t="str">
        <f>IF('2. Enter scores'!AW982&lt;&gt;"",'2. Enter scores'!$B982-'2. Enter scores'!AW982,"")</f>
        <v/>
      </c>
      <c r="AY978" s="125" t="str">
        <f>IF('2. Enter scores'!AX982&lt;&gt;"",'2. Enter scores'!$B982-'2. Enter scores'!AX982,"")</f>
        <v/>
      </c>
      <c r="AZ978" s="125" t="str">
        <f>IF('2. Enter scores'!AY982&lt;&gt;"",'2. Enter scores'!$B982-'2. Enter scores'!AY982,"")</f>
        <v/>
      </c>
      <c r="BA978" s="125" t="str">
        <f>IF('2. Enter scores'!AZ982&lt;&gt;"",'2. Enter scores'!$B982-'2. Enter scores'!AZ982,"")</f>
        <v/>
      </c>
      <c r="BB978" s="125" t="str">
        <f>IF('2. Enter scores'!BA982&lt;&gt;"",'2. Enter scores'!$B982-'2. Enter scores'!BA982,"")</f>
        <v/>
      </c>
      <c r="BC978" s="125" t="str">
        <f>IF('2. Enter scores'!BB982&lt;&gt;"",'2. Enter scores'!$B982-'2. Enter scores'!BB982,"")</f>
        <v/>
      </c>
      <c r="BD978" s="125" t="str">
        <f>IF('2. Enter scores'!BC982&lt;&gt;"",'2. Enter scores'!$B982-'2. Enter scores'!BC982,"")</f>
        <v/>
      </c>
      <c r="BE978" s="125" t="str">
        <f>IF('2. Enter scores'!BD982&lt;&gt;"",'2. Enter scores'!$B982-'2. Enter scores'!BD982,"")</f>
        <v/>
      </c>
      <c r="BF978" s="125" t="str">
        <f>IF('2. Enter scores'!BE982&lt;&gt;"",'2. Enter scores'!$B982-'2. Enter scores'!BE982,"")</f>
        <v/>
      </c>
      <c r="BG978" s="125" t="str">
        <f>IF('2. Enter scores'!BF982&lt;&gt;"",'2. Enter scores'!$B982-'2. Enter scores'!BF982,"")</f>
        <v/>
      </c>
      <c r="BH978" s="125" t="str">
        <f>IF('2. Enter scores'!BG982&lt;&gt;"",'2. Enter scores'!$B982-'2. Enter scores'!BG982,"")</f>
        <v/>
      </c>
      <c r="BI978" s="125" t="str">
        <f>IF('2. Enter scores'!BH982&lt;&gt;"",'2. Enter scores'!$B982-'2. Enter scores'!BH982,"")</f>
        <v/>
      </c>
      <c r="BJ978" s="125" t="str">
        <f>IF('2. Enter scores'!BI982&lt;&gt;"",'2. Enter scores'!$B982-'2. Enter scores'!BI982,"")</f>
        <v/>
      </c>
      <c r="BK978" s="125" t="str">
        <f>IF('2. Enter scores'!BJ982&lt;&gt;"",'2. Enter scores'!$B982-'2. Enter scores'!BJ982,"")</f>
        <v/>
      </c>
      <c r="BL978" s="125" t="str">
        <f>IF('2. Enter scores'!BK982&lt;&gt;"",'2. Enter scores'!$B982-'2. Enter scores'!BK982,"")</f>
        <v/>
      </c>
      <c r="BM978" s="125" t="str">
        <f>IF('2. Enter scores'!BL982&lt;&gt;"",'2. Enter scores'!$B982-'2. Enter scores'!BL982,"")</f>
        <v/>
      </c>
      <c r="BN978" s="125" t="str">
        <f>IF('2. Enter scores'!BM982&lt;&gt;"",'2. Enter scores'!$B982-'2. Enter scores'!BM982,"")</f>
        <v/>
      </c>
      <c r="BO978" s="125" t="str">
        <f>IF('2. Enter scores'!BN982&lt;&gt;"",'2. Enter scores'!$B982-'2. Enter scores'!BN982,"")</f>
        <v/>
      </c>
      <c r="BP978" s="108">
        <v>1000</v>
      </c>
    </row>
    <row r="979" spans="2:68" x14ac:dyDescent="0.35">
      <c r="B979" s="125" t="str">
        <f>IF('2. Enter scores'!A983&lt;&gt;"",'2. Enter scores'!A983,"")</f>
        <v/>
      </c>
      <c r="H979" s="125" t="str">
        <f>IF('2. Enter scores'!G983&lt;&gt;"",'2. Enter scores'!$B983-'2. Enter scores'!G983,"")</f>
        <v/>
      </c>
      <c r="I979" s="125" t="str">
        <f>IF('2. Enter scores'!H983&lt;&gt;"",'2. Enter scores'!$B983-'2. Enter scores'!H983,"")</f>
        <v/>
      </c>
      <c r="J979" s="125" t="str">
        <f>IF('2. Enter scores'!I983&lt;&gt;"",'2. Enter scores'!$B983-'2. Enter scores'!I983,"")</f>
        <v/>
      </c>
      <c r="K979" s="125" t="str">
        <f>IF('2. Enter scores'!J983&lt;&gt;"",'2. Enter scores'!$B983-'2. Enter scores'!J983,"")</f>
        <v/>
      </c>
      <c r="L979" s="125" t="str">
        <f>IF('2. Enter scores'!K983&lt;&gt;"",'2. Enter scores'!$B983-'2. Enter scores'!K983,"")</f>
        <v/>
      </c>
      <c r="M979" s="125" t="str">
        <f>IF('2. Enter scores'!L983&lt;&gt;"",'2. Enter scores'!$B983-'2. Enter scores'!L983,"")</f>
        <v/>
      </c>
      <c r="N979" s="125" t="str">
        <f>IF('2. Enter scores'!M983&lt;&gt;"",'2. Enter scores'!$B983-'2. Enter scores'!M983,"")</f>
        <v/>
      </c>
      <c r="O979" s="125" t="str">
        <f>IF('2. Enter scores'!N983&lt;&gt;"",'2. Enter scores'!$B983-'2. Enter scores'!N983,"")</f>
        <v/>
      </c>
      <c r="P979" s="125" t="str">
        <f>IF('2. Enter scores'!O983&lt;&gt;"",'2. Enter scores'!$B983-'2. Enter scores'!O983,"")</f>
        <v/>
      </c>
      <c r="Q979" s="125" t="str">
        <f>IF('2. Enter scores'!P983&lt;&gt;"",'2. Enter scores'!$B983-'2. Enter scores'!P983,"")</f>
        <v/>
      </c>
      <c r="R979" s="125" t="str">
        <f>IF('2. Enter scores'!Q983&lt;&gt;"",'2. Enter scores'!$B983-'2. Enter scores'!Q983,"")</f>
        <v/>
      </c>
      <c r="S979" s="125" t="str">
        <f>IF('2. Enter scores'!R983&lt;&gt;"",'2. Enter scores'!$B983-'2. Enter scores'!R983,"")</f>
        <v/>
      </c>
      <c r="T979" s="125" t="str">
        <f>IF('2. Enter scores'!S983&lt;&gt;"",'2. Enter scores'!$B983-'2. Enter scores'!S983,"")</f>
        <v/>
      </c>
      <c r="U979" s="125" t="str">
        <f>IF('2. Enter scores'!T983&lt;&gt;"",'2. Enter scores'!$B983-'2. Enter scores'!T983,"")</f>
        <v/>
      </c>
      <c r="V979" s="125" t="str">
        <f>IF('2. Enter scores'!U983&lt;&gt;"",'2. Enter scores'!$B983-'2. Enter scores'!U983,"")</f>
        <v/>
      </c>
      <c r="W979" s="125" t="str">
        <f>IF('2. Enter scores'!V983&lt;&gt;"",'2. Enter scores'!$B983-'2. Enter scores'!V983,"")</f>
        <v/>
      </c>
      <c r="X979" s="125" t="str">
        <f>IF('2. Enter scores'!W983&lt;&gt;"",'2. Enter scores'!$B983-'2. Enter scores'!W983,"")</f>
        <v/>
      </c>
      <c r="Y979" s="125" t="str">
        <f>IF('2. Enter scores'!X983&lt;&gt;"",'2. Enter scores'!$B983-'2. Enter scores'!X983,"")</f>
        <v/>
      </c>
      <c r="Z979" s="125" t="str">
        <f>IF('2. Enter scores'!Y983&lt;&gt;"",'2. Enter scores'!$B983-'2. Enter scores'!Y983,"")</f>
        <v/>
      </c>
      <c r="AA979" s="125" t="str">
        <f>IF('2. Enter scores'!Z983&lt;&gt;"",'2. Enter scores'!$B983-'2. Enter scores'!Z983,"")</f>
        <v/>
      </c>
      <c r="AB979" s="125" t="str">
        <f>IF('2. Enter scores'!AA983&lt;&gt;"",'2. Enter scores'!$B983-'2. Enter scores'!AA983,"")</f>
        <v/>
      </c>
      <c r="AC979" s="125" t="str">
        <f>IF('2. Enter scores'!AB983&lt;&gt;"",'2. Enter scores'!$B983-'2. Enter scores'!AB983,"")</f>
        <v/>
      </c>
      <c r="AD979" s="125" t="str">
        <f>IF('2. Enter scores'!AC983&lt;&gt;"",'2. Enter scores'!$B983-'2. Enter scores'!AC983,"")</f>
        <v/>
      </c>
      <c r="AE979" s="125" t="str">
        <f>IF('2. Enter scores'!AD983&lt;&gt;"",'2. Enter scores'!$B983-'2. Enter scores'!AD983,"")</f>
        <v/>
      </c>
      <c r="AF979" s="125" t="str">
        <f>IF('2. Enter scores'!AE983&lt;&gt;"",'2. Enter scores'!$B983-'2. Enter scores'!AE983,"")</f>
        <v/>
      </c>
      <c r="AG979" s="125" t="str">
        <f>IF('2. Enter scores'!AF983&lt;&gt;"",'2. Enter scores'!$B983-'2. Enter scores'!AF983,"")</f>
        <v/>
      </c>
      <c r="AH979" s="125" t="str">
        <f>IF('2. Enter scores'!AG983&lt;&gt;"",'2. Enter scores'!$B983-'2. Enter scores'!AG983,"")</f>
        <v/>
      </c>
      <c r="AI979" s="125" t="str">
        <f>IF('2. Enter scores'!AH983&lt;&gt;"",'2. Enter scores'!$B983-'2. Enter scores'!AH983,"")</f>
        <v/>
      </c>
      <c r="AJ979" s="125" t="str">
        <f>IF('2. Enter scores'!AI983&lt;&gt;"",'2. Enter scores'!$B983-'2. Enter scores'!AI983,"")</f>
        <v/>
      </c>
      <c r="AK979" s="125" t="str">
        <f>IF('2. Enter scores'!AJ983&lt;&gt;"",'2. Enter scores'!$B983-'2. Enter scores'!AJ983,"")</f>
        <v/>
      </c>
      <c r="AL979" s="125" t="str">
        <f>IF('2. Enter scores'!AK983&lt;&gt;"",'2. Enter scores'!$B983-'2. Enter scores'!AK983,"")</f>
        <v/>
      </c>
      <c r="AM979" s="125" t="str">
        <f>IF('2. Enter scores'!AL983&lt;&gt;"",'2. Enter scores'!$B983-'2. Enter scores'!AL983,"")</f>
        <v/>
      </c>
      <c r="AN979" s="125" t="str">
        <f>IF('2. Enter scores'!AM983&lt;&gt;"",'2. Enter scores'!$B983-'2. Enter scores'!AM983,"")</f>
        <v/>
      </c>
      <c r="AO979" s="125" t="str">
        <f>IF('2. Enter scores'!AN983&lt;&gt;"",'2. Enter scores'!$B983-'2. Enter scores'!AN983,"")</f>
        <v/>
      </c>
      <c r="AP979" s="125" t="str">
        <f>IF('2. Enter scores'!AO983&lt;&gt;"",'2. Enter scores'!$B983-'2. Enter scores'!AO983,"")</f>
        <v/>
      </c>
      <c r="AQ979" s="125" t="str">
        <f>IF('2. Enter scores'!AP983&lt;&gt;"",'2. Enter scores'!$B983-'2. Enter scores'!AP983,"")</f>
        <v/>
      </c>
      <c r="AR979" s="125" t="str">
        <f>IF('2. Enter scores'!AQ983&lt;&gt;"",'2. Enter scores'!$B983-'2. Enter scores'!AQ983,"")</f>
        <v/>
      </c>
      <c r="AS979" s="125" t="str">
        <f>IF('2. Enter scores'!AR983&lt;&gt;"",'2. Enter scores'!$B983-'2. Enter scores'!AR983,"")</f>
        <v/>
      </c>
      <c r="AT979" s="125" t="str">
        <f>IF('2. Enter scores'!AS983&lt;&gt;"",'2. Enter scores'!$B983-'2. Enter scores'!AS983,"")</f>
        <v/>
      </c>
      <c r="AU979" s="125" t="str">
        <f>IF('2. Enter scores'!AT983&lt;&gt;"",'2. Enter scores'!$B983-'2. Enter scores'!AT983,"")</f>
        <v/>
      </c>
      <c r="AV979" s="125" t="str">
        <f>IF('2. Enter scores'!AU983&lt;&gt;"",'2. Enter scores'!$B983-'2. Enter scores'!AU983,"")</f>
        <v/>
      </c>
      <c r="AW979" s="125" t="str">
        <f>IF('2. Enter scores'!AV983&lt;&gt;"",'2. Enter scores'!$B983-'2. Enter scores'!AV983,"")</f>
        <v/>
      </c>
      <c r="AX979" s="125" t="str">
        <f>IF('2. Enter scores'!AW983&lt;&gt;"",'2. Enter scores'!$B983-'2. Enter scores'!AW983,"")</f>
        <v/>
      </c>
      <c r="AY979" s="125" t="str">
        <f>IF('2. Enter scores'!AX983&lt;&gt;"",'2. Enter scores'!$B983-'2. Enter scores'!AX983,"")</f>
        <v/>
      </c>
      <c r="AZ979" s="125" t="str">
        <f>IF('2. Enter scores'!AY983&lt;&gt;"",'2. Enter scores'!$B983-'2. Enter scores'!AY983,"")</f>
        <v/>
      </c>
      <c r="BA979" s="125" t="str">
        <f>IF('2. Enter scores'!AZ983&lt;&gt;"",'2. Enter scores'!$B983-'2. Enter scores'!AZ983,"")</f>
        <v/>
      </c>
      <c r="BB979" s="125" t="str">
        <f>IF('2. Enter scores'!BA983&lt;&gt;"",'2. Enter scores'!$B983-'2. Enter scores'!BA983,"")</f>
        <v/>
      </c>
      <c r="BC979" s="125" t="str">
        <f>IF('2. Enter scores'!BB983&lt;&gt;"",'2. Enter scores'!$B983-'2. Enter scores'!BB983,"")</f>
        <v/>
      </c>
      <c r="BD979" s="125" t="str">
        <f>IF('2. Enter scores'!BC983&lt;&gt;"",'2. Enter scores'!$B983-'2. Enter scores'!BC983,"")</f>
        <v/>
      </c>
      <c r="BE979" s="125" t="str">
        <f>IF('2. Enter scores'!BD983&lt;&gt;"",'2. Enter scores'!$B983-'2. Enter scores'!BD983,"")</f>
        <v/>
      </c>
      <c r="BF979" s="125" t="str">
        <f>IF('2. Enter scores'!BE983&lt;&gt;"",'2. Enter scores'!$B983-'2. Enter scores'!BE983,"")</f>
        <v/>
      </c>
      <c r="BG979" s="125" t="str">
        <f>IF('2. Enter scores'!BF983&lt;&gt;"",'2. Enter scores'!$B983-'2. Enter scores'!BF983,"")</f>
        <v/>
      </c>
      <c r="BH979" s="125" t="str">
        <f>IF('2. Enter scores'!BG983&lt;&gt;"",'2. Enter scores'!$B983-'2. Enter scores'!BG983,"")</f>
        <v/>
      </c>
      <c r="BI979" s="125" t="str">
        <f>IF('2. Enter scores'!BH983&lt;&gt;"",'2. Enter scores'!$B983-'2. Enter scores'!BH983,"")</f>
        <v/>
      </c>
      <c r="BJ979" s="125" t="str">
        <f>IF('2. Enter scores'!BI983&lt;&gt;"",'2. Enter scores'!$B983-'2. Enter scores'!BI983,"")</f>
        <v/>
      </c>
      <c r="BK979" s="125" t="str">
        <f>IF('2. Enter scores'!BJ983&lt;&gt;"",'2. Enter scores'!$B983-'2. Enter scores'!BJ983,"")</f>
        <v/>
      </c>
      <c r="BL979" s="125" t="str">
        <f>IF('2. Enter scores'!BK983&lt;&gt;"",'2. Enter scores'!$B983-'2. Enter scores'!BK983,"")</f>
        <v/>
      </c>
      <c r="BM979" s="125" t="str">
        <f>IF('2. Enter scores'!BL983&lt;&gt;"",'2. Enter scores'!$B983-'2. Enter scores'!BL983,"")</f>
        <v/>
      </c>
      <c r="BN979" s="125" t="str">
        <f>IF('2. Enter scores'!BM983&lt;&gt;"",'2. Enter scores'!$B983-'2. Enter scores'!BM983,"")</f>
        <v/>
      </c>
      <c r="BO979" s="125" t="str">
        <f>IF('2. Enter scores'!BN983&lt;&gt;"",'2. Enter scores'!$B983-'2. Enter scores'!BN983,"")</f>
        <v/>
      </c>
      <c r="BP979" s="108">
        <v>1000</v>
      </c>
    </row>
    <row r="980" spans="2:68" x14ac:dyDescent="0.35">
      <c r="B980" s="125" t="str">
        <f>IF('2. Enter scores'!A984&lt;&gt;"",'2. Enter scores'!A984,"")</f>
        <v/>
      </c>
      <c r="H980" s="125" t="str">
        <f>IF('2. Enter scores'!G984&lt;&gt;"",'2. Enter scores'!$B984-'2. Enter scores'!G984,"")</f>
        <v/>
      </c>
      <c r="I980" s="125" t="str">
        <f>IF('2. Enter scores'!H984&lt;&gt;"",'2. Enter scores'!$B984-'2. Enter scores'!H984,"")</f>
        <v/>
      </c>
      <c r="J980" s="125" t="str">
        <f>IF('2. Enter scores'!I984&lt;&gt;"",'2. Enter scores'!$B984-'2. Enter scores'!I984,"")</f>
        <v/>
      </c>
      <c r="K980" s="125" t="str">
        <f>IF('2. Enter scores'!J984&lt;&gt;"",'2. Enter scores'!$B984-'2. Enter scores'!J984,"")</f>
        <v/>
      </c>
      <c r="L980" s="125" t="str">
        <f>IF('2. Enter scores'!K984&lt;&gt;"",'2. Enter scores'!$B984-'2. Enter scores'!K984,"")</f>
        <v/>
      </c>
      <c r="M980" s="125" t="str">
        <f>IF('2. Enter scores'!L984&lt;&gt;"",'2. Enter scores'!$B984-'2. Enter scores'!L984,"")</f>
        <v/>
      </c>
      <c r="N980" s="125" t="str">
        <f>IF('2. Enter scores'!M984&lt;&gt;"",'2. Enter scores'!$B984-'2. Enter scores'!M984,"")</f>
        <v/>
      </c>
      <c r="O980" s="125" t="str">
        <f>IF('2. Enter scores'!N984&lt;&gt;"",'2. Enter scores'!$B984-'2. Enter scores'!N984,"")</f>
        <v/>
      </c>
      <c r="P980" s="125" t="str">
        <f>IF('2. Enter scores'!O984&lt;&gt;"",'2. Enter scores'!$B984-'2. Enter scores'!O984,"")</f>
        <v/>
      </c>
      <c r="Q980" s="125" t="str">
        <f>IF('2. Enter scores'!P984&lt;&gt;"",'2. Enter scores'!$B984-'2. Enter scores'!P984,"")</f>
        <v/>
      </c>
      <c r="R980" s="125" t="str">
        <f>IF('2. Enter scores'!Q984&lt;&gt;"",'2. Enter scores'!$B984-'2. Enter scores'!Q984,"")</f>
        <v/>
      </c>
      <c r="S980" s="125" t="str">
        <f>IF('2. Enter scores'!R984&lt;&gt;"",'2. Enter scores'!$B984-'2. Enter scores'!R984,"")</f>
        <v/>
      </c>
      <c r="T980" s="125" t="str">
        <f>IF('2. Enter scores'!S984&lt;&gt;"",'2. Enter scores'!$B984-'2. Enter scores'!S984,"")</f>
        <v/>
      </c>
      <c r="U980" s="125" t="str">
        <f>IF('2. Enter scores'!T984&lt;&gt;"",'2. Enter scores'!$B984-'2. Enter scores'!T984,"")</f>
        <v/>
      </c>
      <c r="V980" s="125" t="str">
        <f>IF('2. Enter scores'!U984&lt;&gt;"",'2. Enter scores'!$B984-'2. Enter scores'!U984,"")</f>
        <v/>
      </c>
      <c r="W980" s="125" t="str">
        <f>IF('2. Enter scores'!V984&lt;&gt;"",'2. Enter scores'!$B984-'2. Enter scores'!V984,"")</f>
        <v/>
      </c>
      <c r="X980" s="125" t="str">
        <f>IF('2. Enter scores'!W984&lt;&gt;"",'2. Enter scores'!$B984-'2. Enter scores'!W984,"")</f>
        <v/>
      </c>
      <c r="Y980" s="125" t="str">
        <f>IF('2. Enter scores'!X984&lt;&gt;"",'2. Enter scores'!$B984-'2. Enter scores'!X984,"")</f>
        <v/>
      </c>
      <c r="Z980" s="125" t="str">
        <f>IF('2. Enter scores'!Y984&lt;&gt;"",'2. Enter scores'!$B984-'2. Enter scores'!Y984,"")</f>
        <v/>
      </c>
      <c r="AA980" s="125" t="str">
        <f>IF('2. Enter scores'!Z984&lt;&gt;"",'2. Enter scores'!$B984-'2. Enter scores'!Z984,"")</f>
        <v/>
      </c>
      <c r="AB980" s="125" t="str">
        <f>IF('2. Enter scores'!AA984&lt;&gt;"",'2. Enter scores'!$B984-'2. Enter scores'!AA984,"")</f>
        <v/>
      </c>
      <c r="AC980" s="125" t="str">
        <f>IF('2. Enter scores'!AB984&lt;&gt;"",'2. Enter scores'!$B984-'2. Enter scores'!AB984,"")</f>
        <v/>
      </c>
      <c r="AD980" s="125" t="str">
        <f>IF('2. Enter scores'!AC984&lt;&gt;"",'2. Enter scores'!$B984-'2. Enter scores'!AC984,"")</f>
        <v/>
      </c>
      <c r="AE980" s="125" t="str">
        <f>IF('2. Enter scores'!AD984&lt;&gt;"",'2. Enter scores'!$B984-'2. Enter scores'!AD984,"")</f>
        <v/>
      </c>
      <c r="AF980" s="125" t="str">
        <f>IF('2. Enter scores'!AE984&lt;&gt;"",'2. Enter scores'!$B984-'2. Enter scores'!AE984,"")</f>
        <v/>
      </c>
      <c r="AG980" s="125" t="str">
        <f>IF('2. Enter scores'!AF984&lt;&gt;"",'2. Enter scores'!$B984-'2. Enter scores'!AF984,"")</f>
        <v/>
      </c>
      <c r="AH980" s="125" t="str">
        <f>IF('2. Enter scores'!AG984&lt;&gt;"",'2. Enter scores'!$B984-'2. Enter scores'!AG984,"")</f>
        <v/>
      </c>
      <c r="AI980" s="125" t="str">
        <f>IF('2. Enter scores'!AH984&lt;&gt;"",'2. Enter scores'!$B984-'2. Enter scores'!AH984,"")</f>
        <v/>
      </c>
      <c r="AJ980" s="125" t="str">
        <f>IF('2. Enter scores'!AI984&lt;&gt;"",'2. Enter scores'!$B984-'2. Enter scores'!AI984,"")</f>
        <v/>
      </c>
      <c r="AK980" s="125" t="str">
        <f>IF('2. Enter scores'!AJ984&lt;&gt;"",'2. Enter scores'!$B984-'2. Enter scores'!AJ984,"")</f>
        <v/>
      </c>
      <c r="AL980" s="125" t="str">
        <f>IF('2. Enter scores'!AK984&lt;&gt;"",'2. Enter scores'!$B984-'2. Enter scores'!AK984,"")</f>
        <v/>
      </c>
      <c r="AM980" s="125" t="str">
        <f>IF('2. Enter scores'!AL984&lt;&gt;"",'2. Enter scores'!$B984-'2. Enter scores'!AL984,"")</f>
        <v/>
      </c>
      <c r="AN980" s="125" t="str">
        <f>IF('2. Enter scores'!AM984&lt;&gt;"",'2. Enter scores'!$B984-'2. Enter scores'!AM984,"")</f>
        <v/>
      </c>
      <c r="AO980" s="125" t="str">
        <f>IF('2. Enter scores'!AN984&lt;&gt;"",'2. Enter scores'!$B984-'2. Enter scores'!AN984,"")</f>
        <v/>
      </c>
      <c r="AP980" s="125" t="str">
        <f>IF('2. Enter scores'!AO984&lt;&gt;"",'2. Enter scores'!$B984-'2. Enter scores'!AO984,"")</f>
        <v/>
      </c>
      <c r="AQ980" s="125" t="str">
        <f>IF('2. Enter scores'!AP984&lt;&gt;"",'2. Enter scores'!$B984-'2. Enter scores'!AP984,"")</f>
        <v/>
      </c>
      <c r="AR980" s="125" t="str">
        <f>IF('2. Enter scores'!AQ984&lt;&gt;"",'2. Enter scores'!$B984-'2. Enter scores'!AQ984,"")</f>
        <v/>
      </c>
      <c r="AS980" s="125" t="str">
        <f>IF('2. Enter scores'!AR984&lt;&gt;"",'2. Enter scores'!$B984-'2. Enter scores'!AR984,"")</f>
        <v/>
      </c>
      <c r="AT980" s="125" t="str">
        <f>IF('2. Enter scores'!AS984&lt;&gt;"",'2. Enter scores'!$B984-'2. Enter scores'!AS984,"")</f>
        <v/>
      </c>
      <c r="AU980" s="125" t="str">
        <f>IF('2. Enter scores'!AT984&lt;&gt;"",'2. Enter scores'!$B984-'2. Enter scores'!AT984,"")</f>
        <v/>
      </c>
      <c r="AV980" s="125" t="str">
        <f>IF('2. Enter scores'!AU984&lt;&gt;"",'2. Enter scores'!$B984-'2. Enter scores'!AU984,"")</f>
        <v/>
      </c>
      <c r="AW980" s="125" t="str">
        <f>IF('2. Enter scores'!AV984&lt;&gt;"",'2. Enter scores'!$B984-'2. Enter scores'!AV984,"")</f>
        <v/>
      </c>
      <c r="AX980" s="125" t="str">
        <f>IF('2. Enter scores'!AW984&lt;&gt;"",'2. Enter scores'!$B984-'2. Enter scores'!AW984,"")</f>
        <v/>
      </c>
      <c r="AY980" s="125" t="str">
        <f>IF('2. Enter scores'!AX984&lt;&gt;"",'2. Enter scores'!$B984-'2. Enter scores'!AX984,"")</f>
        <v/>
      </c>
      <c r="AZ980" s="125" t="str">
        <f>IF('2. Enter scores'!AY984&lt;&gt;"",'2. Enter scores'!$B984-'2. Enter scores'!AY984,"")</f>
        <v/>
      </c>
      <c r="BA980" s="125" t="str">
        <f>IF('2. Enter scores'!AZ984&lt;&gt;"",'2. Enter scores'!$B984-'2. Enter scores'!AZ984,"")</f>
        <v/>
      </c>
      <c r="BB980" s="125" t="str">
        <f>IF('2. Enter scores'!BA984&lt;&gt;"",'2. Enter scores'!$B984-'2. Enter scores'!BA984,"")</f>
        <v/>
      </c>
      <c r="BC980" s="125" t="str">
        <f>IF('2. Enter scores'!BB984&lt;&gt;"",'2. Enter scores'!$B984-'2. Enter scores'!BB984,"")</f>
        <v/>
      </c>
      <c r="BD980" s="125" t="str">
        <f>IF('2. Enter scores'!BC984&lt;&gt;"",'2. Enter scores'!$B984-'2. Enter scores'!BC984,"")</f>
        <v/>
      </c>
      <c r="BE980" s="125" t="str">
        <f>IF('2. Enter scores'!BD984&lt;&gt;"",'2. Enter scores'!$B984-'2. Enter scores'!BD984,"")</f>
        <v/>
      </c>
      <c r="BF980" s="125" t="str">
        <f>IF('2. Enter scores'!BE984&lt;&gt;"",'2. Enter scores'!$B984-'2. Enter scores'!BE984,"")</f>
        <v/>
      </c>
      <c r="BG980" s="125" t="str">
        <f>IF('2. Enter scores'!BF984&lt;&gt;"",'2. Enter scores'!$B984-'2. Enter scores'!BF984,"")</f>
        <v/>
      </c>
      <c r="BH980" s="125" t="str">
        <f>IF('2. Enter scores'!BG984&lt;&gt;"",'2. Enter scores'!$B984-'2. Enter scores'!BG984,"")</f>
        <v/>
      </c>
      <c r="BI980" s="125" t="str">
        <f>IF('2. Enter scores'!BH984&lt;&gt;"",'2. Enter scores'!$B984-'2. Enter scores'!BH984,"")</f>
        <v/>
      </c>
      <c r="BJ980" s="125" t="str">
        <f>IF('2. Enter scores'!BI984&lt;&gt;"",'2. Enter scores'!$B984-'2. Enter scores'!BI984,"")</f>
        <v/>
      </c>
      <c r="BK980" s="125" t="str">
        <f>IF('2. Enter scores'!BJ984&lt;&gt;"",'2. Enter scores'!$B984-'2. Enter scores'!BJ984,"")</f>
        <v/>
      </c>
      <c r="BL980" s="125" t="str">
        <f>IF('2. Enter scores'!BK984&lt;&gt;"",'2. Enter scores'!$B984-'2. Enter scores'!BK984,"")</f>
        <v/>
      </c>
      <c r="BM980" s="125" t="str">
        <f>IF('2. Enter scores'!BL984&lt;&gt;"",'2. Enter scores'!$B984-'2. Enter scores'!BL984,"")</f>
        <v/>
      </c>
      <c r="BN980" s="125" t="str">
        <f>IF('2. Enter scores'!BM984&lt;&gt;"",'2. Enter scores'!$B984-'2. Enter scores'!BM984,"")</f>
        <v/>
      </c>
      <c r="BO980" s="125" t="str">
        <f>IF('2. Enter scores'!BN984&lt;&gt;"",'2. Enter scores'!$B984-'2. Enter scores'!BN984,"")</f>
        <v/>
      </c>
      <c r="BP980" s="108">
        <v>1000</v>
      </c>
    </row>
    <row r="981" spans="2:68" x14ac:dyDescent="0.35">
      <c r="B981" s="125" t="str">
        <f>IF('2. Enter scores'!A985&lt;&gt;"",'2. Enter scores'!A985,"")</f>
        <v/>
      </c>
      <c r="H981" s="125" t="str">
        <f>IF('2. Enter scores'!G985&lt;&gt;"",'2. Enter scores'!$B985-'2. Enter scores'!G985,"")</f>
        <v/>
      </c>
      <c r="I981" s="125" t="str">
        <f>IF('2. Enter scores'!H985&lt;&gt;"",'2. Enter scores'!$B985-'2. Enter scores'!H985,"")</f>
        <v/>
      </c>
      <c r="J981" s="125" t="str">
        <f>IF('2. Enter scores'!I985&lt;&gt;"",'2. Enter scores'!$B985-'2. Enter scores'!I985,"")</f>
        <v/>
      </c>
      <c r="K981" s="125" t="str">
        <f>IF('2. Enter scores'!J985&lt;&gt;"",'2. Enter scores'!$B985-'2. Enter scores'!J985,"")</f>
        <v/>
      </c>
      <c r="L981" s="125" t="str">
        <f>IF('2. Enter scores'!K985&lt;&gt;"",'2. Enter scores'!$B985-'2. Enter scores'!K985,"")</f>
        <v/>
      </c>
      <c r="M981" s="125" t="str">
        <f>IF('2. Enter scores'!L985&lt;&gt;"",'2. Enter scores'!$B985-'2. Enter scores'!L985,"")</f>
        <v/>
      </c>
      <c r="N981" s="125" t="str">
        <f>IF('2. Enter scores'!M985&lt;&gt;"",'2. Enter scores'!$B985-'2. Enter scores'!M985,"")</f>
        <v/>
      </c>
      <c r="O981" s="125" t="str">
        <f>IF('2. Enter scores'!N985&lt;&gt;"",'2. Enter scores'!$B985-'2. Enter scores'!N985,"")</f>
        <v/>
      </c>
      <c r="P981" s="125" t="str">
        <f>IF('2. Enter scores'!O985&lt;&gt;"",'2. Enter scores'!$B985-'2. Enter scores'!O985,"")</f>
        <v/>
      </c>
      <c r="Q981" s="125" t="str">
        <f>IF('2. Enter scores'!P985&lt;&gt;"",'2. Enter scores'!$B985-'2. Enter scores'!P985,"")</f>
        <v/>
      </c>
      <c r="R981" s="125" t="str">
        <f>IF('2. Enter scores'!Q985&lt;&gt;"",'2. Enter scores'!$B985-'2. Enter scores'!Q985,"")</f>
        <v/>
      </c>
      <c r="S981" s="125" t="str">
        <f>IF('2. Enter scores'!R985&lt;&gt;"",'2. Enter scores'!$B985-'2. Enter scores'!R985,"")</f>
        <v/>
      </c>
      <c r="T981" s="125" t="str">
        <f>IF('2. Enter scores'!S985&lt;&gt;"",'2. Enter scores'!$B985-'2. Enter scores'!S985,"")</f>
        <v/>
      </c>
      <c r="U981" s="125" t="str">
        <f>IF('2. Enter scores'!T985&lt;&gt;"",'2. Enter scores'!$B985-'2. Enter scores'!T985,"")</f>
        <v/>
      </c>
      <c r="V981" s="125" t="str">
        <f>IF('2. Enter scores'!U985&lt;&gt;"",'2. Enter scores'!$B985-'2. Enter scores'!U985,"")</f>
        <v/>
      </c>
      <c r="W981" s="125" t="str">
        <f>IF('2. Enter scores'!V985&lt;&gt;"",'2. Enter scores'!$B985-'2. Enter scores'!V985,"")</f>
        <v/>
      </c>
      <c r="X981" s="125" t="str">
        <f>IF('2. Enter scores'!W985&lt;&gt;"",'2. Enter scores'!$B985-'2. Enter scores'!W985,"")</f>
        <v/>
      </c>
      <c r="Y981" s="125" t="str">
        <f>IF('2. Enter scores'!X985&lt;&gt;"",'2. Enter scores'!$B985-'2. Enter scores'!X985,"")</f>
        <v/>
      </c>
      <c r="Z981" s="125" t="str">
        <f>IF('2. Enter scores'!Y985&lt;&gt;"",'2. Enter scores'!$B985-'2. Enter scores'!Y985,"")</f>
        <v/>
      </c>
      <c r="AA981" s="125" t="str">
        <f>IF('2. Enter scores'!Z985&lt;&gt;"",'2. Enter scores'!$B985-'2. Enter scores'!Z985,"")</f>
        <v/>
      </c>
      <c r="AB981" s="125" t="str">
        <f>IF('2. Enter scores'!AA985&lt;&gt;"",'2. Enter scores'!$B985-'2. Enter scores'!AA985,"")</f>
        <v/>
      </c>
      <c r="AC981" s="125" t="str">
        <f>IF('2. Enter scores'!AB985&lt;&gt;"",'2. Enter scores'!$B985-'2. Enter scores'!AB985,"")</f>
        <v/>
      </c>
      <c r="AD981" s="125" t="str">
        <f>IF('2. Enter scores'!AC985&lt;&gt;"",'2. Enter scores'!$B985-'2. Enter scores'!AC985,"")</f>
        <v/>
      </c>
      <c r="AE981" s="125" t="str">
        <f>IF('2. Enter scores'!AD985&lt;&gt;"",'2. Enter scores'!$B985-'2. Enter scores'!AD985,"")</f>
        <v/>
      </c>
      <c r="AF981" s="125" t="str">
        <f>IF('2. Enter scores'!AE985&lt;&gt;"",'2. Enter scores'!$B985-'2. Enter scores'!AE985,"")</f>
        <v/>
      </c>
      <c r="AG981" s="125" t="str">
        <f>IF('2. Enter scores'!AF985&lt;&gt;"",'2. Enter scores'!$B985-'2. Enter scores'!AF985,"")</f>
        <v/>
      </c>
      <c r="AH981" s="125" t="str">
        <f>IF('2. Enter scores'!AG985&lt;&gt;"",'2. Enter scores'!$B985-'2. Enter scores'!AG985,"")</f>
        <v/>
      </c>
      <c r="AI981" s="125" t="str">
        <f>IF('2. Enter scores'!AH985&lt;&gt;"",'2. Enter scores'!$B985-'2. Enter scores'!AH985,"")</f>
        <v/>
      </c>
      <c r="AJ981" s="125" t="str">
        <f>IF('2. Enter scores'!AI985&lt;&gt;"",'2. Enter scores'!$B985-'2. Enter scores'!AI985,"")</f>
        <v/>
      </c>
      <c r="AK981" s="125" t="str">
        <f>IF('2. Enter scores'!AJ985&lt;&gt;"",'2. Enter scores'!$B985-'2. Enter scores'!AJ985,"")</f>
        <v/>
      </c>
      <c r="AL981" s="125" t="str">
        <f>IF('2. Enter scores'!AK985&lt;&gt;"",'2. Enter scores'!$B985-'2. Enter scores'!AK985,"")</f>
        <v/>
      </c>
      <c r="AM981" s="125" t="str">
        <f>IF('2. Enter scores'!AL985&lt;&gt;"",'2. Enter scores'!$B985-'2. Enter scores'!AL985,"")</f>
        <v/>
      </c>
      <c r="AN981" s="125" t="str">
        <f>IF('2. Enter scores'!AM985&lt;&gt;"",'2. Enter scores'!$B985-'2. Enter scores'!AM985,"")</f>
        <v/>
      </c>
      <c r="AO981" s="125" t="str">
        <f>IF('2. Enter scores'!AN985&lt;&gt;"",'2. Enter scores'!$B985-'2. Enter scores'!AN985,"")</f>
        <v/>
      </c>
      <c r="AP981" s="125" t="str">
        <f>IF('2. Enter scores'!AO985&lt;&gt;"",'2. Enter scores'!$B985-'2. Enter scores'!AO985,"")</f>
        <v/>
      </c>
      <c r="AQ981" s="125" t="str">
        <f>IF('2. Enter scores'!AP985&lt;&gt;"",'2. Enter scores'!$B985-'2. Enter scores'!AP985,"")</f>
        <v/>
      </c>
      <c r="AR981" s="125" t="str">
        <f>IF('2. Enter scores'!AQ985&lt;&gt;"",'2. Enter scores'!$B985-'2. Enter scores'!AQ985,"")</f>
        <v/>
      </c>
      <c r="AS981" s="125" t="str">
        <f>IF('2. Enter scores'!AR985&lt;&gt;"",'2. Enter scores'!$B985-'2. Enter scores'!AR985,"")</f>
        <v/>
      </c>
      <c r="AT981" s="125" t="str">
        <f>IF('2. Enter scores'!AS985&lt;&gt;"",'2. Enter scores'!$B985-'2. Enter scores'!AS985,"")</f>
        <v/>
      </c>
      <c r="AU981" s="125" t="str">
        <f>IF('2. Enter scores'!AT985&lt;&gt;"",'2. Enter scores'!$B985-'2. Enter scores'!AT985,"")</f>
        <v/>
      </c>
      <c r="AV981" s="125" t="str">
        <f>IF('2. Enter scores'!AU985&lt;&gt;"",'2. Enter scores'!$B985-'2. Enter scores'!AU985,"")</f>
        <v/>
      </c>
      <c r="AW981" s="125" t="str">
        <f>IF('2. Enter scores'!AV985&lt;&gt;"",'2. Enter scores'!$B985-'2. Enter scores'!AV985,"")</f>
        <v/>
      </c>
      <c r="AX981" s="125" t="str">
        <f>IF('2. Enter scores'!AW985&lt;&gt;"",'2. Enter scores'!$B985-'2. Enter scores'!AW985,"")</f>
        <v/>
      </c>
      <c r="AY981" s="125" t="str">
        <f>IF('2. Enter scores'!AX985&lt;&gt;"",'2. Enter scores'!$B985-'2. Enter scores'!AX985,"")</f>
        <v/>
      </c>
      <c r="AZ981" s="125" t="str">
        <f>IF('2. Enter scores'!AY985&lt;&gt;"",'2. Enter scores'!$B985-'2. Enter scores'!AY985,"")</f>
        <v/>
      </c>
      <c r="BA981" s="125" t="str">
        <f>IF('2. Enter scores'!AZ985&lt;&gt;"",'2. Enter scores'!$B985-'2. Enter scores'!AZ985,"")</f>
        <v/>
      </c>
      <c r="BB981" s="125" t="str">
        <f>IF('2. Enter scores'!BA985&lt;&gt;"",'2. Enter scores'!$B985-'2. Enter scores'!BA985,"")</f>
        <v/>
      </c>
      <c r="BC981" s="125" t="str">
        <f>IF('2. Enter scores'!BB985&lt;&gt;"",'2. Enter scores'!$B985-'2. Enter scores'!BB985,"")</f>
        <v/>
      </c>
      <c r="BD981" s="125" t="str">
        <f>IF('2. Enter scores'!BC985&lt;&gt;"",'2. Enter scores'!$B985-'2. Enter scores'!BC985,"")</f>
        <v/>
      </c>
      <c r="BE981" s="125" t="str">
        <f>IF('2. Enter scores'!BD985&lt;&gt;"",'2. Enter scores'!$B985-'2. Enter scores'!BD985,"")</f>
        <v/>
      </c>
      <c r="BF981" s="125" t="str">
        <f>IF('2. Enter scores'!BE985&lt;&gt;"",'2. Enter scores'!$B985-'2. Enter scores'!BE985,"")</f>
        <v/>
      </c>
      <c r="BG981" s="125" t="str">
        <f>IF('2. Enter scores'!BF985&lt;&gt;"",'2. Enter scores'!$B985-'2. Enter scores'!BF985,"")</f>
        <v/>
      </c>
      <c r="BH981" s="125" t="str">
        <f>IF('2. Enter scores'!BG985&lt;&gt;"",'2. Enter scores'!$B985-'2. Enter scores'!BG985,"")</f>
        <v/>
      </c>
      <c r="BI981" s="125" t="str">
        <f>IF('2. Enter scores'!BH985&lt;&gt;"",'2. Enter scores'!$B985-'2. Enter scores'!BH985,"")</f>
        <v/>
      </c>
      <c r="BJ981" s="125" t="str">
        <f>IF('2. Enter scores'!BI985&lt;&gt;"",'2. Enter scores'!$B985-'2. Enter scores'!BI985,"")</f>
        <v/>
      </c>
      <c r="BK981" s="125" t="str">
        <f>IF('2. Enter scores'!BJ985&lt;&gt;"",'2. Enter scores'!$B985-'2. Enter scores'!BJ985,"")</f>
        <v/>
      </c>
      <c r="BL981" s="125" t="str">
        <f>IF('2. Enter scores'!BK985&lt;&gt;"",'2. Enter scores'!$B985-'2. Enter scores'!BK985,"")</f>
        <v/>
      </c>
      <c r="BM981" s="125" t="str">
        <f>IF('2. Enter scores'!BL985&lt;&gt;"",'2. Enter scores'!$B985-'2. Enter scores'!BL985,"")</f>
        <v/>
      </c>
      <c r="BN981" s="125" t="str">
        <f>IF('2. Enter scores'!BM985&lt;&gt;"",'2. Enter scores'!$B985-'2. Enter scores'!BM985,"")</f>
        <v/>
      </c>
      <c r="BO981" s="125" t="str">
        <f>IF('2. Enter scores'!BN985&lt;&gt;"",'2. Enter scores'!$B985-'2. Enter scores'!BN985,"")</f>
        <v/>
      </c>
      <c r="BP981" s="108">
        <v>1000</v>
      </c>
    </row>
    <row r="982" spans="2:68" x14ac:dyDescent="0.35">
      <c r="B982" s="125" t="str">
        <f>IF('2. Enter scores'!A986&lt;&gt;"",'2. Enter scores'!A986,"")</f>
        <v/>
      </c>
      <c r="H982" s="125" t="str">
        <f>IF('2. Enter scores'!G986&lt;&gt;"",'2. Enter scores'!$B986-'2. Enter scores'!G986,"")</f>
        <v/>
      </c>
      <c r="I982" s="125" t="str">
        <f>IF('2. Enter scores'!H986&lt;&gt;"",'2. Enter scores'!$B986-'2. Enter scores'!H986,"")</f>
        <v/>
      </c>
      <c r="J982" s="125" t="str">
        <f>IF('2. Enter scores'!I986&lt;&gt;"",'2. Enter scores'!$B986-'2. Enter scores'!I986,"")</f>
        <v/>
      </c>
      <c r="K982" s="125" t="str">
        <f>IF('2. Enter scores'!J986&lt;&gt;"",'2. Enter scores'!$B986-'2. Enter scores'!J986,"")</f>
        <v/>
      </c>
      <c r="L982" s="125" t="str">
        <f>IF('2. Enter scores'!K986&lt;&gt;"",'2. Enter scores'!$B986-'2. Enter scores'!K986,"")</f>
        <v/>
      </c>
      <c r="M982" s="125" t="str">
        <f>IF('2. Enter scores'!L986&lt;&gt;"",'2. Enter scores'!$B986-'2. Enter scores'!L986,"")</f>
        <v/>
      </c>
      <c r="N982" s="125" t="str">
        <f>IF('2. Enter scores'!M986&lt;&gt;"",'2. Enter scores'!$B986-'2. Enter scores'!M986,"")</f>
        <v/>
      </c>
      <c r="O982" s="125" t="str">
        <f>IF('2. Enter scores'!N986&lt;&gt;"",'2. Enter scores'!$B986-'2. Enter scores'!N986,"")</f>
        <v/>
      </c>
      <c r="P982" s="125" t="str">
        <f>IF('2. Enter scores'!O986&lt;&gt;"",'2. Enter scores'!$B986-'2. Enter scores'!O986,"")</f>
        <v/>
      </c>
      <c r="Q982" s="125" t="str">
        <f>IF('2. Enter scores'!P986&lt;&gt;"",'2. Enter scores'!$B986-'2. Enter scores'!P986,"")</f>
        <v/>
      </c>
      <c r="R982" s="125" t="str">
        <f>IF('2. Enter scores'!Q986&lt;&gt;"",'2. Enter scores'!$B986-'2. Enter scores'!Q986,"")</f>
        <v/>
      </c>
      <c r="S982" s="125" t="str">
        <f>IF('2. Enter scores'!R986&lt;&gt;"",'2. Enter scores'!$B986-'2. Enter scores'!R986,"")</f>
        <v/>
      </c>
      <c r="T982" s="125" t="str">
        <f>IF('2. Enter scores'!S986&lt;&gt;"",'2. Enter scores'!$B986-'2. Enter scores'!S986,"")</f>
        <v/>
      </c>
      <c r="U982" s="125" t="str">
        <f>IF('2. Enter scores'!T986&lt;&gt;"",'2. Enter scores'!$B986-'2. Enter scores'!T986,"")</f>
        <v/>
      </c>
      <c r="V982" s="125" t="str">
        <f>IF('2. Enter scores'!U986&lt;&gt;"",'2. Enter scores'!$B986-'2. Enter scores'!U986,"")</f>
        <v/>
      </c>
      <c r="W982" s="125" t="str">
        <f>IF('2. Enter scores'!V986&lt;&gt;"",'2. Enter scores'!$B986-'2. Enter scores'!V986,"")</f>
        <v/>
      </c>
      <c r="X982" s="125" t="str">
        <f>IF('2. Enter scores'!W986&lt;&gt;"",'2. Enter scores'!$B986-'2. Enter scores'!W986,"")</f>
        <v/>
      </c>
      <c r="Y982" s="125" t="str">
        <f>IF('2. Enter scores'!X986&lt;&gt;"",'2. Enter scores'!$B986-'2. Enter scores'!X986,"")</f>
        <v/>
      </c>
      <c r="Z982" s="125" t="str">
        <f>IF('2. Enter scores'!Y986&lt;&gt;"",'2. Enter scores'!$B986-'2. Enter scores'!Y986,"")</f>
        <v/>
      </c>
      <c r="AA982" s="125" t="str">
        <f>IF('2. Enter scores'!Z986&lt;&gt;"",'2. Enter scores'!$B986-'2. Enter scores'!Z986,"")</f>
        <v/>
      </c>
      <c r="AB982" s="125" t="str">
        <f>IF('2. Enter scores'!AA986&lt;&gt;"",'2. Enter scores'!$B986-'2. Enter scores'!AA986,"")</f>
        <v/>
      </c>
      <c r="AC982" s="125" t="str">
        <f>IF('2. Enter scores'!AB986&lt;&gt;"",'2. Enter scores'!$B986-'2. Enter scores'!AB986,"")</f>
        <v/>
      </c>
      <c r="AD982" s="125" t="str">
        <f>IF('2. Enter scores'!AC986&lt;&gt;"",'2. Enter scores'!$B986-'2. Enter scores'!AC986,"")</f>
        <v/>
      </c>
      <c r="AE982" s="125" t="str">
        <f>IF('2. Enter scores'!AD986&lt;&gt;"",'2. Enter scores'!$B986-'2. Enter scores'!AD986,"")</f>
        <v/>
      </c>
      <c r="AF982" s="125" t="str">
        <f>IF('2. Enter scores'!AE986&lt;&gt;"",'2. Enter scores'!$B986-'2. Enter scores'!AE986,"")</f>
        <v/>
      </c>
      <c r="AG982" s="125" t="str">
        <f>IF('2. Enter scores'!AF986&lt;&gt;"",'2. Enter scores'!$B986-'2. Enter scores'!AF986,"")</f>
        <v/>
      </c>
      <c r="AH982" s="125" t="str">
        <f>IF('2. Enter scores'!AG986&lt;&gt;"",'2. Enter scores'!$B986-'2. Enter scores'!AG986,"")</f>
        <v/>
      </c>
      <c r="AI982" s="125" t="str">
        <f>IF('2. Enter scores'!AH986&lt;&gt;"",'2. Enter scores'!$B986-'2. Enter scores'!AH986,"")</f>
        <v/>
      </c>
      <c r="AJ982" s="125" t="str">
        <f>IF('2. Enter scores'!AI986&lt;&gt;"",'2. Enter scores'!$B986-'2. Enter scores'!AI986,"")</f>
        <v/>
      </c>
      <c r="AK982" s="125" t="str">
        <f>IF('2. Enter scores'!AJ986&lt;&gt;"",'2. Enter scores'!$B986-'2. Enter scores'!AJ986,"")</f>
        <v/>
      </c>
      <c r="AL982" s="125" t="str">
        <f>IF('2. Enter scores'!AK986&lt;&gt;"",'2. Enter scores'!$B986-'2. Enter scores'!AK986,"")</f>
        <v/>
      </c>
      <c r="AM982" s="125" t="str">
        <f>IF('2. Enter scores'!AL986&lt;&gt;"",'2. Enter scores'!$B986-'2. Enter scores'!AL986,"")</f>
        <v/>
      </c>
      <c r="AN982" s="125" t="str">
        <f>IF('2. Enter scores'!AM986&lt;&gt;"",'2. Enter scores'!$B986-'2. Enter scores'!AM986,"")</f>
        <v/>
      </c>
      <c r="AO982" s="125" t="str">
        <f>IF('2. Enter scores'!AN986&lt;&gt;"",'2. Enter scores'!$B986-'2. Enter scores'!AN986,"")</f>
        <v/>
      </c>
      <c r="AP982" s="125" t="str">
        <f>IF('2. Enter scores'!AO986&lt;&gt;"",'2. Enter scores'!$B986-'2. Enter scores'!AO986,"")</f>
        <v/>
      </c>
      <c r="AQ982" s="125" t="str">
        <f>IF('2. Enter scores'!AP986&lt;&gt;"",'2. Enter scores'!$B986-'2. Enter scores'!AP986,"")</f>
        <v/>
      </c>
      <c r="AR982" s="125" t="str">
        <f>IF('2. Enter scores'!AQ986&lt;&gt;"",'2. Enter scores'!$B986-'2. Enter scores'!AQ986,"")</f>
        <v/>
      </c>
      <c r="AS982" s="125" t="str">
        <f>IF('2. Enter scores'!AR986&lt;&gt;"",'2. Enter scores'!$B986-'2. Enter scores'!AR986,"")</f>
        <v/>
      </c>
      <c r="AT982" s="125" t="str">
        <f>IF('2. Enter scores'!AS986&lt;&gt;"",'2. Enter scores'!$B986-'2. Enter scores'!AS986,"")</f>
        <v/>
      </c>
      <c r="AU982" s="125" t="str">
        <f>IF('2. Enter scores'!AT986&lt;&gt;"",'2. Enter scores'!$B986-'2. Enter scores'!AT986,"")</f>
        <v/>
      </c>
      <c r="AV982" s="125" t="str">
        <f>IF('2. Enter scores'!AU986&lt;&gt;"",'2. Enter scores'!$B986-'2. Enter scores'!AU986,"")</f>
        <v/>
      </c>
      <c r="AW982" s="125" t="str">
        <f>IF('2. Enter scores'!AV986&lt;&gt;"",'2. Enter scores'!$B986-'2. Enter scores'!AV986,"")</f>
        <v/>
      </c>
      <c r="AX982" s="125" t="str">
        <f>IF('2. Enter scores'!AW986&lt;&gt;"",'2. Enter scores'!$B986-'2. Enter scores'!AW986,"")</f>
        <v/>
      </c>
      <c r="AY982" s="125" t="str">
        <f>IF('2. Enter scores'!AX986&lt;&gt;"",'2. Enter scores'!$B986-'2. Enter scores'!AX986,"")</f>
        <v/>
      </c>
      <c r="AZ982" s="125" t="str">
        <f>IF('2. Enter scores'!AY986&lt;&gt;"",'2. Enter scores'!$B986-'2. Enter scores'!AY986,"")</f>
        <v/>
      </c>
      <c r="BA982" s="125" t="str">
        <f>IF('2. Enter scores'!AZ986&lt;&gt;"",'2. Enter scores'!$B986-'2. Enter scores'!AZ986,"")</f>
        <v/>
      </c>
      <c r="BB982" s="125" t="str">
        <f>IF('2. Enter scores'!BA986&lt;&gt;"",'2. Enter scores'!$B986-'2. Enter scores'!BA986,"")</f>
        <v/>
      </c>
      <c r="BC982" s="125" t="str">
        <f>IF('2. Enter scores'!BB986&lt;&gt;"",'2. Enter scores'!$B986-'2. Enter scores'!BB986,"")</f>
        <v/>
      </c>
      <c r="BD982" s="125" t="str">
        <f>IF('2. Enter scores'!BC986&lt;&gt;"",'2. Enter scores'!$B986-'2. Enter scores'!BC986,"")</f>
        <v/>
      </c>
      <c r="BE982" s="125" t="str">
        <f>IF('2. Enter scores'!BD986&lt;&gt;"",'2. Enter scores'!$B986-'2. Enter scores'!BD986,"")</f>
        <v/>
      </c>
      <c r="BF982" s="125" t="str">
        <f>IF('2. Enter scores'!BE986&lt;&gt;"",'2. Enter scores'!$B986-'2. Enter scores'!BE986,"")</f>
        <v/>
      </c>
      <c r="BG982" s="125" t="str">
        <f>IF('2. Enter scores'!BF986&lt;&gt;"",'2. Enter scores'!$B986-'2. Enter scores'!BF986,"")</f>
        <v/>
      </c>
      <c r="BH982" s="125" t="str">
        <f>IF('2. Enter scores'!BG986&lt;&gt;"",'2. Enter scores'!$B986-'2. Enter scores'!BG986,"")</f>
        <v/>
      </c>
      <c r="BI982" s="125" t="str">
        <f>IF('2. Enter scores'!BH986&lt;&gt;"",'2. Enter scores'!$B986-'2. Enter scores'!BH986,"")</f>
        <v/>
      </c>
      <c r="BJ982" s="125" t="str">
        <f>IF('2. Enter scores'!BI986&lt;&gt;"",'2. Enter scores'!$B986-'2. Enter scores'!BI986,"")</f>
        <v/>
      </c>
      <c r="BK982" s="125" t="str">
        <f>IF('2. Enter scores'!BJ986&lt;&gt;"",'2. Enter scores'!$B986-'2. Enter scores'!BJ986,"")</f>
        <v/>
      </c>
      <c r="BL982" s="125" t="str">
        <f>IF('2. Enter scores'!BK986&lt;&gt;"",'2. Enter scores'!$B986-'2. Enter scores'!BK986,"")</f>
        <v/>
      </c>
      <c r="BM982" s="125" t="str">
        <f>IF('2. Enter scores'!BL986&lt;&gt;"",'2. Enter scores'!$B986-'2. Enter scores'!BL986,"")</f>
        <v/>
      </c>
      <c r="BN982" s="125" t="str">
        <f>IF('2. Enter scores'!BM986&lt;&gt;"",'2. Enter scores'!$B986-'2. Enter scores'!BM986,"")</f>
        <v/>
      </c>
      <c r="BO982" s="125" t="str">
        <f>IF('2. Enter scores'!BN986&lt;&gt;"",'2. Enter scores'!$B986-'2. Enter scores'!BN986,"")</f>
        <v/>
      </c>
      <c r="BP982" s="108">
        <v>1000</v>
      </c>
    </row>
    <row r="983" spans="2:68" x14ac:dyDescent="0.35">
      <c r="B983" s="125" t="str">
        <f>IF('2. Enter scores'!A987&lt;&gt;"",'2. Enter scores'!A987,"")</f>
        <v/>
      </c>
      <c r="H983" s="125" t="str">
        <f>IF('2. Enter scores'!G987&lt;&gt;"",'2. Enter scores'!$B987-'2. Enter scores'!G987,"")</f>
        <v/>
      </c>
      <c r="I983" s="125" t="str">
        <f>IF('2. Enter scores'!H987&lt;&gt;"",'2. Enter scores'!$B987-'2. Enter scores'!H987,"")</f>
        <v/>
      </c>
      <c r="J983" s="125" t="str">
        <f>IF('2. Enter scores'!I987&lt;&gt;"",'2. Enter scores'!$B987-'2. Enter scores'!I987,"")</f>
        <v/>
      </c>
      <c r="K983" s="125" t="str">
        <f>IF('2. Enter scores'!J987&lt;&gt;"",'2. Enter scores'!$B987-'2. Enter scores'!J987,"")</f>
        <v/>
      </c>
      <c r="L983" s="125" t="str">
        <f>IF('2. Enter scores'!K987&lt;&gt;"",'2. Enter scores'!$B987-'2. Enter scores'!K987,"")</f>
        <v/>
      </c>
      <c r="M983" s="125" t="str">
        <f>IF('2. Enter scores'!L987&lt;&gt;"",'2. Enter scores'!$B987-'2. Enter scores'!L987,"")</f>
        <v/>
      </c>
      <c r="N983" s="125" t="str">
        <f>IF('2. Enter scores'!M987&lt;&gt;"",'2. Enter scores'!$B987-'2. Enter scores'!M987,"")</f>
        <v/>
      </c>
      <c r="O983" s="125" t="str">
        <f>IF('2. Enter scores'!N987&lt;&gt;"",'2. Enter scores'!$B987-'2. Enter scores'!N987,"")</f>
        <v/>
      </c>
      <c r="P983" s="125" t="str">
        <f>IF('2. Enter scores'!O987&lt;&gt;"",'2. Enter scores'!$B987-'2. Enter scores'!O987,"")</f>
        <v/>
      </c>
      <c r="Q983" s="125" t="str">
        <f>IF('2. Enter scores'!P987&lt;&gt;"",'2. Enter scores'!$B987-'2. Enter scores'!P987,"")</f>
        <v/>
      </c>
      <c r="R983" s="125" t="str">
        <f>IF('2. Enter scores'!Q987&lt;&gt;"",'2. Enter scores'!$B987-'2. Enter scores'!Q987,"")</f>
        <v/>
      </c>
      <c r="S983" s="125" t="str">
        <f>IF('2. Enter scores'!R987&lt;&gt;"",'2. Enter scores'!$B987-'2. Enter scores'!R987,"")</f>
        <v/>
      </c>
      <c r="T983" s="125" t="str">
        <f>IF('2. Enter scores'!S987&lt;&gt;"",'2. Enter scores'!$B987-'2. Enter scores'!S987,"")</f>
        <v/>
      </c>
      <c r="U983" s="125" t="str">
        <f>IF('2. Enter scores'!T987&lt;&gt;"",'2. Enter scores'!$B987-'2. Enter scores'!T987,"")</f>
        <v/>
      </c>
      <c r="V983" s="125" t="str">
        <f>IF('2. Enter scores'!U987&lt;&gt;"",'2. Enter scores'!$B987-'2. Enter scores'!U987,"")</f>
        <v/>
      </c>
      <c r="W983" s="125" t="str">
        <f>IF('2. Enter scores'!V987&lt;&gt;"",'2. Enter scores'!$B987-'2. Enter scores'!V987,"")</f>
        <v/>
      </c>
      <c r="X983" s="125" t="str">
        <f>IF('2. Enter scores'!W987&lt;&gt;"",'2. Enter scores'!$B987-'2. Enter scores'!W987,"")</f>
        <v/>
      </c>
      <c r="Y983" s="125" t="str">
        <f>IF('2. Enter scores'!X987&lt;&gt;"",'2. Enter scores'!$B987-'2. Enter scores'!X987,"")</f>
        <v/>
      </c>
      <c r="Z983" s="125" t="str">
        <f>IF('2. Enter scores'!Y987&lt;&gt;"",'2. Enter scores'!$B987-'2. Enter scores'!Y987,"")</f>
        <v/>
      </c>
      <c r="AA983" s="125" t="str">
        <f>IF('2. Enter scores'!Z987&lt;&gt;"",'2. Enter scores'!$B987-'2. Enter scores'!Z987,"")</f>
        <v/>
      </c>
      <c r="AB983" s="125" t="str">
        <f>IF('2. Enter scores'!AA987&lt;&gt;"",'2. Enter scores'!$B987-'2. Enter scores'!AA987,"")</f>
        <v/>
      </c>
      <c r="AC983" s="125" t="str">
        <f>IF('2. Enter scores'!AB987&lt;&gt;"",'2. Enter scores'!$B987-'2. Enter scores'!AB987,"")</f>
        <v/>
      </c>
      <c r="AD983" s="125" t="str">
        <f>IF('2. Enter scores'!AC987&lt;&gt;"",'2. Enter scores'!$B987-'2. Enter scores'!AC987,"")</f>
        <v/>
      </c>
      <c r="AE983" s="125" t="str">
        <f>IF('2. Enter scores'!AD987&lt;&gt;"",'2. Enter scores'!$B987-'2. Enter scores'!AD987,"")</f>
        <v/>
      </c>
      <c r="AF983" s="125" t="str">
        <f>IF('2. Enter scores'!AE987&lt;&gt;"",'2. Enter scores'!$B987-'2. Enter scores'!AE987,"")</f>
        <v/>
      </c>
      <c r="AG983" s="125" t="str">
        <f>IF('2. Enter scores'!AF987&lt;&gt;"",'2. Enter scores'!$B987-'2. Enter scores'!AF987,"")</f>
        <v/>
      </c>
      <c r="AH983" s="125" t="str">
        <f>IF('2. Enter scores'!AG987&lt;&gt;"",'2. Enter scores'!$B987-'2. Enter scores'!AG987,"")</f>
        <v/>
      </c>
      <c r="AI983" s="125" t="str">
        <f>IF('2. Enter scores'!AH987&lt;&gt;"",'2. Enter scores'!$B987-'2. Enter scores'!AH987,"")</f>
        <v/>
      </c>
      <c r="AJ983" s="125" t="str">
        <f>IF('2. Enter scores'!AI987&lt;&gt;"",'2. Enter scores'!$B987-'2. Enter scores'!AI987,"")</f>
        <v/>
      </c>
      <c r="AK983" s="125" t="str">
        <f>IF('2. Enter scores'!AJ987&lt;&gt;"",'2. Enter scores'!$B987-'2. Enter scores'!AJ987,"")</f>
        <v/>
      </c>
      <c r="AL983" s="125" t="str">
        <f>IF('2. Enter scores'!AK987&lt;&gt;"",'2. Enter scores'!$B987-'2. Enter scores'!AK987,"")</f>
        <v/>
      </c>
      <c r="AM983" s="125" t="str">
        <f>IF('2. Enter scores'!AL987&lt;&gt;"",'2. Enter scores'!$B987-'2. Enter scores'!AL987,"")</f>
        <v/>
      </c>
      <c r="AN983" s="125" t="str">
        <f>IF('2. Enter scores'!AM987&lt;&gt;"",'2. Enter scores'!$B987-'2. Enter scores'!AM987,"")</f>
        <v/>
      </c>
      <c r="AO983" s="125" t="str">
        <f>IF('2. Enter scores'!AN987&lt;&gt;"",'2. Enter scores'!$B987-'2. Enter scores'!AN987,"")</f>
        <v/>
      </c>
      <c r="AP983" s="125" t="str">
        <f>IF('2. Enter scores'!AO987&lt;&gt;"",'2. Enter scores'!$B987-'2. Enter scores'!AO987,"")</f>
        <v/>
      </c>
      <c r="AQ983" s="125" t="str">
        <f>IF('2. Enter scores'!AP987&lt;&gt;"",'2. Enter scores'!$B987-'2. Enter scores'!AP987,"")</f>
        <v/>
      </c>
      <c r="AR983" s="125" t="str">
        <f>IF('2. Enter scores'!AQ987&lt;&gt;"",'2. Enter scores'!$B987-'2. Enter scores'!AQ987,"")</f>
        <v/>
      </c>
      <c r="AS983" s="125" t="str">
        <f>IF('2. Enter scores'!AR987&lt;&gt;"",'2. Enter scores'!$B987-'2. Enter scores'!AR987,"")</f>
        <v/>
      </c>
      <c r="AT983" s="125" t="str">
        <f>IF('2. Enter scores'!AS987&lt;&gt;"",'2. Enter scores'!$B987-'2. Enter scores'!AS987,"")</f>
        <v/>
      </c>
      <c r="AU983" s="125" t="str">
        <f>IF('2. Enter scores'!AT987&lt;&gt;"",'2. Enter scores'!$B987-'2. Enter scores'!AT987,"")</f>
        <v/>
      </c>
      <c r="AV983" s="125" t="str">
        <f>IF('2. Enter scores'!AU987&lt;&gt;"",'2. Enter scores'!$B987-'2. Enter scores'!AU987,"")</f>
        <v/>
      </c>
      <c r="AW983" s="125" t="str">
        <f>IF('2. Enter scores'!AV987&lt;&gt;"",'2. Enter scores'!$B987-'2. Enter scores'!AV987,"")</f>
        <v/>
      </c>
      <c r="AX983" s="125" t="str">
        <f>IF('2. Enter scores'!AW987&lt;&gt;"",'2. Enter scores'!$B987-'2. Enter scores'!AW987,"")</f>
        <v/>
      </c>
      <c r="AY983" s="125" t="str">
        <f>IF('2. Enter scores'!AX987&lt;&gt;"",'2. Enter scores'!$B987-'2. Enter scores'!AX987,"")</f>
        <v/>
      </c>
      <c r="AZ983" s="125" t="str">
        <f>IF('2. Enter scores'!AY987&lt;&gt;"",'2. Enter scores'!$B987-'2. Enter scores'!AY987,"")</f>
        <v/>
      </c>
      <c r="BA983" s="125" t="str">
        <f>IF('2. Enter scores'!AZ987&lt;&gt;"",'2. Enter scores'!$B987-'2. Enter scores'!AZ987,"")</f>
        <v/>
      </c>
      <c r="BB983" s="125" t="str">
        <f>IF('2. Enter scores'!BA987&lt;&gt;"",'2. Enter scores'!$B987-'2. Enter scores'!BA987,"")</f>
        <v/>
      </c>
      <c r="BC983" s="125" t="str">
        <f>IF('2. Enter scores'!BB987&lt;&gt;"",'2. Enter scores'!$B987-'2. Enter scores'!BB987,"")</f>
        <v/>
      </c>
      <c r="BD983" s="125" t="str">
        <f>IF('2. Enter scores'!BC987&lt;&gt;"",'2. Enter scores'!$B987-'2. Enter scores'!BC987,"")</f>
        <v/>
      </c>
      <c r="BE983" s="125" t="str">
        <f>IF('2. Enter scores'!BD987&lt;&gt;"",'2. Enter scores'!$B987-'2. Enter scores'!BD987,"")</f>
        <v/>
      </c>
      <c r="BF983" s="125" t="str">
        <f>IF('2. Enter scores'!BE987&lt;&gt;"",'2. Enter scores'!$B987-'2. Enter scores'!BE987,"")</f>
        <v/>
      </c>
      <c r="BG983" s="125" t="str">
        <f>IF('2. Enter scores'!BF987&lt;&gt;"",'2. Enter scores'!$B987-'2. Enter scores'!BF987,"")</f>
        <v/>
      </c>
      <c r="BH983" s="125" t="str">
        <f>IF('2. Enter scores'!BG987&lt;&gt;"",'2. Enter scores'!$B987-'2. Enter scores'!BG987,"")</f>
        <v/>
      </c>
      <c r="BI983" s="125" t="str">
        <f>IF('2. Enter scores'!BH987&lt;&gt;"",'2. Enter scores'!$B987-'2. Enter scores'!BH987,"")</f>
        <v/>
      </c>
      <c r="BJ983" s="125" t="str">
        <f>IF('2. Enter scores'!BI987&lt;&gt;"",'2. Enter scores'!$B987-'2. Enter scores'!BI987,"")</f>
        <v/>
      </c>
      <c r="BK983" s="125" t="str">
        <f>IF('2. Enter scores'!BJ987&lt;&gt;"",'2. Enter scores'!$B987-'2. Enter scores'!BJ987,"")</f>
        <v/>
      </c>
      <c r="BL983" s="125" t="str">
        <f>IF('2. Enter scores'!BK987&lt;&gt;"",'2. Enter scores'!$B987-'2. Enter scores'!BK987,"")</f>
        <v/>
      </c>
      <c r="BM983" s="125" t="str">
        <f>IF('2. Enter scores'!BL987&lt;&gt;"",'2. Enter scores'!$B987-'2. Enter scores'!BL987,"")</f>
        <v/>
      </c>
      <c r="BN983" s="125" t="str">
        <f>IF('2. Enter scores'!BM987&lt;&gt;"",'2. Enter scores'!$B987-'2. Enter scores'!BM987,"")</f>
        <v/>
      </c>
      <c r="BO983" s="125" t="str">
        <f>IF('2. Enter scores'!BN987&lt;&gt;"",'2. Enter scores'!$B987-'2. Enter scores'!BN987,"")</f>
        <v/>
      </c>
      <c r="BP983" s="108">
        <v>1000</v>
      </c>
    </row>
    <row r="984" spans="2:68" x14ac:dyDescent="0.35">
      <c r="B984" s="125" t="str">
        <f>IF('2. Enter scores'!A988&lt;&gt;"",'2. Enter scores'!A988,"")</f>
        <v/>
      </c>
      <c r="H984" s="125" t="str">
        <f>IF('2. Enter scores'!G988&lt;&gt;"",'2. Enter scores'!$B988-'2. Enter scores'!G988,"")</f>
        <v/>
      </c>
      <c r="I984" s="125" t="str">
        <f>IF('2. Enter scores'!H988&lt;&gt;"",'2. Enter scores'!$B988-'2. Enter scores'!H988,"")</f>
        <v/>
      </c>
      <c r="J984" s="125" t="str">
        <f>IF('2. Enter scores'!I988&lt;&gt;"",'2. Enter scores'!$B988-'2. Enter scores'!I988,"")</f>
        <v/>
      </c>
      <c r="K984" s="125" t="str">
        <f>IF('2. Enter scores'!J988&lt;&gt;"",'2. Enter scores'!$B988-'2. Enter scores'!J988,"")</f>
        <v/>
      </c>
      <c r="L984" s="125" t="str">
        <f>IF('2. Enter scores'!K988&lt;&gt;"",'2. Enter scores'!$B988-'2. Enter scores'!K988,"")</f>
        <v/>
      </c>
      <c r="M984" s="125" t="str">
        <f>IF('2. Enter scores'!L988&lt;&gt;"",'2. Enter scores'!$B988-'2. Enter scores'!L988,"")</f>
        <v/>
      </c>
      <c r="N984" s="125" t="str">
        <f>IF('2. Enter scores'!M988&lt;&gt;"",'2. Enter scores'!$B988-'2. Enter scores'!M988,"")</f>
        <v/>
      </c>
      <c r="O984" s="125" t="str">
        <f>IF('2. Enter scores'!N988&lt;&gt;"",'2. Enter scores'!$B988-'2. Enter scores'!N988,"")</f>
        <v/>
      </c>
      <c r="P984" s="125" t="str">
        <f>IF('2. Enter scores'!O988&lt;&gt;"",'2. Enter scores'!$B988-'2. Enter scores'!O988,"")</f>
        <v/>
      </c>
      <c r="Q984" s="125" t="str">
        <f>IF('2. Enter scores'!P988&lt;&gt;"",'2. Enter scores'!$B988-'2. Enter scores'!P988,"")</f>
        <v/>
      </c>
      <c r="R984" s="125" t="str">
        <f>IF('2. Enter scores'!Q988&lt;&gt;"",'2. Enter scores'!$B988-'2. Enter scores'!Q988,"")</f>
        <v/>
      </c>
      <c r="S984" s="125" t="str">
        <f>IF('2. Enter scores'!R988&lt;&gt;"",'2. Enter scores'!$B988-'2. Enter scores'!R988,"")</f>
        <v/>
      </c>
      <c r="T984" s="125" t="str">
        <f>IF('2. Enter scores'!S988&lt;&gt;"",'2. Enter scores'!$B988-'2. Enter scores'!S988,"")</f>
        <v/>
      </c>
      <c r="U984" s="125" t="str">
        <f>IF('2. Enter scores'!T988&lt;&gt;"",'2. Enter scores'!$B988-'2. Enter scores'!T988,"")</f>
        <v/>
      </c>
      <c r="V984" s="125" t="str">
        <f>IF('2. Enter scores'!U988&lt;&gt;"",'2. Enter scores'!$B988-'2. Enter scores'!U988,"")</f>
        <v/>
      </c>
      <c r="W984" s="125" t="str">
        <f>IF('2. Enter scores'!V988&lt;&gt;"",'2. Enter scores'!$B988-'2. Enter scores'!V988,"")</f>
        <v/>
      </c>
      <c r="X984" s="125" t="str">
        <f>IF('2. Enter scores'!W988&lt;&gt;"",'2. Enter scores'!$B988-'2. Enter scores'!W988,"")</f>
        <v/>
      </c>
      <c r="Y984" s="125" t="str">
        <f>IF('2. Enter scores'!X988&lt;&gt;"",'2. Enter scores'!$B988-'2. Enter scores'!X988,"")</f>
        <v/>
      </c>
      <c r="Z984" s="125" t="str">
        <f>IF('2. Enter scores'!Y988&lt;&gt;"",'2. Enter scores'!$B988-'2. Enter scores'!Y988,"")</f>
        <v/>
      </c>
      <c r="AA984" s="125" t="str">
        <f>IF('2. Enter scores'!Z988&lt;&gt;"",'2. Enter scores'!$B988-'2. Enter scores'!Z988,"")</f>
        <v/>
      </c>
      <c r="AB984" s="125" t="str">
        <f>IF('2. Enter scores'!AA988&lt;&gt;"",'2. Enter scores'!$B988-'2. Enter scores'!AA988,"")</f>
        <v/>
      </c>
      <c r="AC984" s="125" t="str">
        <f>IF('2. Enter scores'!AB988&lt;&gt;"",'2. Enter scores'!$B988-'2. Enter scores'!AB988,"")</f>
        <v/>
      </c>
      <c r="AD984" s="125" t="str">
        <f>IF('2. Enter scores'!AC988&lt;&gt;"",'2. Enter scores'!$B988-'2. Enter scores'!AC988,"")</f>
        <v/>
      </c>
      <c r="AE984" s="125" t="str">
        <f>IF('2. Enter scores'!AD988&lt;&gt;"",'2. Enter scores'!$B988-'2. Enter scores'!AD988,"")</f>
        <v/>
      </c>
      <c r="AF984" s="125" t="str">
        <f>IF('2. Enter scores'!AE988&lt;&gt;"",'2. Enter scores'!$B988-'2. Enter scores'!AE988,"")</f>
        <v/>
      </c>
      <c r="AG984" s="125" t="str">
        <f>IF('2. Enter scores'!AF988&lt;&gt;"",'2. Enter scores'!$B988-'2. Enter scores'!AF988,"")</f>
        <v/>
      </c>
      <c r="AH984" s="125" t="str">
        <f>IF('2. Enter scores'!AG988&lt;&gt;"",'2. Enter scores'!$B988-'2. Enter scores'!AG988,"")</f>
        <v/>
      </c>
      <c r="AI984" s="125" t="str">
        <f>IF('2. Enter scores'!AH988&lt;&gt;"",'2. Enter scores'!$B988-'2. Enter scores'!AH988,"")</f>
        <v/>
      </c>
      <c r="AJ984" s="125" t="str">
        <f>IF('2. Enter scores'!AI988&lt;&gt;"",'2. Enter scores'!$B988-'2. Enter scores'!AI988,"")</f>
        <v/>
      </c>
      <c r="AK984" s="125" t="str">
        <f>IF('2. Enter scores'!AJ988&lt;&gt;"",'2. Enter scores'!$B988-'2. Enter scores'!AJ988,"")</f>
        <v/>
      </c>
      <c r="AL984" s="125" t="str">
        <f>IF('2. Enter scores'!AK988&lt;&gt;"",'2. Enter scores'!$B988-'2. Enter scores'!AK988,"")</f>
        <v/>
      </c>
      <c r="AM984" s="125" t="str">
        <f>IF('2. Enter scores'!AL988&lt;&gt;"",'2. Enter scores'!$B988-'2. Enter scores'!AL988,"")</f>
        <v/>
      </c>
      <c r="AN984" s="125" t="str">
        <f>IF('2. Enter scores'!AM988&lt;&gt;"",'2. Enter scores'!$B988-'2. Enter scores'!AM988,"")</f>
        <v/>
      </c>
      <c r="AO984" s="125" t="str">
        <f>IF('2. Enter scores'!AN988&lt;&gt;"",'2. Enter scores'!$B988-'2. Enter scores'!AN988,"")</f>
        <v/>
      </c>
      <c r="AP984" s="125" t="str">
        <f>IF('2. Enter scores'!AO988&lt;&gt;"",'2. Enter scores'!$B988-'2. Enter scores'!AO988,"")</f>
        <v/>
      </c>
      <c r="AQ984" s="125" t="str">
        <f>IF('2. Enter scores'!AP988&lt;&gt;"",'2. Enter scores'!$B988-'2. Enter scores'!AP988,"")</f>
        <v/>
      </c>
      <c r="AR984" s="125" t="str">
        <f>IF('2. Enter scores'!AQ988&lt;&gt;"",'2. Enter scores'!$B988-'2. Enter scores'!AQ988,"")</f>
        <v/>
      </c>
      <c r="AS984" s="125" t="str">
        <f>IF('2. Enter scores'!AR988&lt;&gt;"",'2. Enter scores'!$B988-'2. Enter scores'!AR988,"")</f>
        <v/>
      </c>
      <c r="AT984" s="125" t="str">
        <f>IF('2. Enter scores'!AS988&lt;&gt;"",'2. Enter scores'!$B988-'2. Enter scores'!AS988,"")</f>
        <v/>
      </c>
      <c r="AU984" s="125" t="str">
        <f>IF('2. Enter scores'!AT988&lt;&gt;"",'2. Enter scores'!$B988-'2. Enter scores'!AT988,"")</f>
        <v/>
      </c>
      <c r="AV984" s="125" t="str">
        <f>IF('2. Enter scores'!AU988&lt;&gt;"",'2. Enter scores'!$B988-'2. Enter scores'!AU988,"")</f>
        <v/>
      </c>
      <c r="AW984" s="125" t="str">
        <f>IF('2. Enter scores'!AV988&lt;&gt;"",'2. Enter scores'!$B988-'2. Enter scores'!AV988,"")</f>
        <v/>
      </c>
      <c r="AX984" s="125" t="str">
        <f>IF('2. Enter scores'!AW988&lt;&gt;"",'2. Enter scores'!$B988-'2. Enter scores'!AW988,"")</f>
        <v/>
      </c>
      <c r="AY984" s="125" t="str">
        <f>IF('2. Enter scores'!AX988&lt;&gt;"",'2. Enter scores'!$B988-'2. Enter scores'!AX988,"")</f>
        <v/>
      </c>
      <c r="AZ984" s="125" t="str">
        <f>IF('2. Enter scores'!AY988&lt;&gt;"",'2. Enter scores'!$B988-'2. Enter scores'!AY988,"")</f>
        <v/>
      </c>
      <c r="BA984" s="125" t="str">
        <f>IF('2. Enter scores'!AZ988&lt;&gt;"",'2. Enter scores'!$B988-'2. Enter scores'!AZ988,"")</f>
        <v/>
      </c>
      <c r="BB984" s="125" t="str">
        <f>IF('2. Enter scores'!BA988&lt;&gt;"",'2. Enter scores'!$B988-'2. Enter scores'!BA988,"")</f>
        <v/>
      </c>
      <c r="BC984" s="125" t="str">
        <f>IF('2. Enter scores'!BB988&lt;&gt;"",'2. Enter scores'!$B988-'2. Enter scores'!BB988,"")</f>
        <v/>
      </c>
      <c r="BD984" s="125" t="str">
        <f>IF('2. Enter scores'!BC988&lt;&gt;"",'2. Enter scores'!$B988-'2. Enter scores'!BC988,"")</f>
        <v/>
      </c>
      <c r="BE984" s="125" t="str">
        <f>IF('2. Enter scores'!BD988&lt;&gt;"",'2. Enter scores'!$B988-'2. Enter scores'!BD988,"")</f>
        <v/>
      </c>
      <c r="BF984" s="125" t="str">
        <f>IF('2. Enter scores'!BE988&lt;&gt;"",'2. Enter scores'!$B988-'2. Enter scores'!BE988,"")</f>
        <v/>
      </c>
      <c r="BG984" s="125" t="str">
        <f>IF('2. Enter scores'!BF988&lt;&gt;"",'2. Enter scores'!$B988-'2. Enter scores'!BF988,"")</f>
        <v/>
      </c>
      <c r="BH984" s="125" t="str">
        <f>IF('2. Enter scores'!BG988&lt;&gt;"",'2. Enter scores'!$B988-'2. Enter scores'!BG988,"")</f>
        <v/>
      </c>
      <c r="BI984" s="125" t="str">
        <f>IF('2. Enter scores'!BH988&lt;&gt;"",'2. Enter scores'!$B988-'2. Enter scores'!BH988,"")</f>
        <v/>
      </c>
      <c r="BJ984" s="125" t="str">
        <f>IF('2. Enter scores'!BI988&lt;&gt;"",'2. Enter scores'!$B988-'2. Enter scores'!BI988,"")</f>
        <v/>
      </c>
      <c r="BK984" s="125" t="str">
        <f>IF('2. Enter scores'!BJ988&lt;&gt;"",'2. Enter scores'!$B988-'2. Enter scores'!BJ988,"")</f>
        <v/>
      </c>
      <c r="BL984" s="125" t="str">
        <f>IF('2. Enter scores'!BK988&lt;&gt;"",'2. Enter scores'!$B988-'2. Enter scores'!BK988,"")</f>
        <v/>
      </c>
      <c r="BM984" s="125" t="str">
        <f>IF('2. Enter scores'!BL988&lt;&gt;"",'2. Enter scores'!$B988-'2. Enter scores'!BL988,"")</f>
        <v/>
      </c>
      <c r="BN984" s="125" t="str">
        <f>IF('2. Enter scores'!BM988&lt;&gt;"",'2. Enter scores'!$B988-'2. Enter scores'!BM988,"")</f>
        <v/>
      </c>
      <c r="BO984" s="125" t="str">
        <f>IF('2. Enter scores'!BN988&lt;&gt;"",'2. Enter scores'!$B988-'2. Enter scores'!BN988,"")</f>
        <v/>
      </c>
      <c r="BP984" s="108">
        <v>1000</v>
      </c>
    </row>
    <row r="985" spans="2:68" x14ac:dyDescent="0.35">
      <c r="B985" s="125" t="str">
        <f>IF('2. Enter scores'!A989&lt;&gt;"",'2. Enter scores'!A989,"")</f>
        <v/>
      </c>
      <c r="H985" s="125" t="str">
        <f>IF('2. Enter scores'!G989&lt;&gt;"",'2. Enter scores'!$B989-'2. Enter scores'!G989,"")</f>
        <v/>
      </c>
      <c r="I985" s="125" t="str">
        <f>IF('2. Enter scores'!H989&lt;&gt;"",'2. Enter scores'!$B989-'2. Enter scores'!H989,"")</f>
        <v/>
      </c>
      <c r="J985" s="125" t="str">
        <f>IF('2. Enter scores'!I989&lt;&gt;"",'2. Enter scores'!$B989-'2. Enter scores'!I989,"")</f>
        <v/>
      </c>
      <c r="K985" s="125" t="str">
        <f>IF('2. Enter scores'!J989&lt;&gt;"",'2. Enter scores'!$B989-'2. Enter scores'!J989,"")</f>
        <v/>
      </c>
      <c r="L985" s="125" t="str">
        <f>IF('2. Enter scores'!K989&lt;&gt;"",'2. Enter scores'!$B989-'2. Enter scores'!K989,"")</f>
        <v/>
      </c>
      <c r="M985" s="125" t="str">
        <f>IF('2. Enter scores'!L989&lt;&gt;"",'2. Enter scores'!$B989-'2. Enter scores'!L989,"")</f>
        <v/>
      </c>
      <c r="N985" s="125" t="str">
        <f>IF('2. Enter scores'!M989&lt;&gt;"",'2. Enter scores'!$B989-'2. Enter scores'!M989,"")</f>
        <v/>
      </c>
      <c r="O985" s="125" t="str">
        <f>IF('2. Enter scores'!N989&lt;&gt;"",'2. Enter scores'!$B989-'2. Enter scores'!N989,"")</f>
        <v/>
      </c>
      <c r="P985" s="125" t="str">
        <f>IF('2. Enter scores'!O989&lt;&gt;"",'2. Enter scores'!$B989-'2. Enter scores'!O989,"")</f>
        <v/>
      </c>
      <c r="Q985" s="125" t="str">
        <f>IF('2. Enter scores'!P989&lt;&gt;"",'2. Enter scores'!$B989-'2. Enter scores'!P989,"")</f>
        <v/>
      </c>
      <c r="R985" s="125" t="str">
        <f>IF('2. Enter scores'!Q989&lt;&gt;"",'2. Enter scores'!$B989-'2. Enter scores'!Q989,"")</f>
        <v/>
      </c>
      <c r="S985" s="125" t="str">
        <f>IF('2. Enter scores'!R989&lt;&gt;"",'2. Enter scores'!$B989-'2. Enter scores'!R989,"")</f>
        <v/>
      </c>
      <c r="T985" s="125" t="str">
        <f>IF('2. Enter scores'!S989&lt;&gt;"",'2. Enter scores'!$B989-'2. Enter scores'!S989,"")</f>
        <v/>
      </c>
      <c r="U985" s="125" t="str">
        <f>IF('2. Enter scores'!T989&lt;&gt;"",'2. Enter scores'!$B989-'2. Enter scores'!T989,"")</f>
        <v/>
      </c>
      <c r="V985" s="125" t="str">
        <f>IF('2. Enter scores'!U989&lt;&gt;"",'2. Enter scores'!$B989-'2. Enter scores'!U989,"")</f>
        <v/>
      </c>
      <c r="W985" s="125" t="str">
        <f>IF('2. Enter scores'!V989&lt;&gt;"",'2. Enter scores'!$B989-'2. Enter scores'!V989,"")</f>
        <v/>
      </c>
      <c r="X985" s="125" t="str">
        <f>IF('2. Enter scores'!W989&lt;&gt;"",'2. Enter scores'!$B989-'2. Enter scores'!W989,"")</f>
        <v/>
      </c>
      <c r="Y985" s="125" t="str">
        <f>IF('2. Enter scores'!X989&lt;&gt;"",'2. Enter scores'!$B989-'2. Enter scores'!X989,"")</f>
        <v/>
      </c>
      <c r="Z985" s="125" t="str">
        <f>IF('2. Enter scores'!Y989&lt;&gt;"",'2. Enter scores'!$B989-'2. Enter scores'!Y989,"")</f>
        <v/>
      </c>
      <c r="AA985" s="125" t="str">
        <f>IF('2. Enter scores'!Z989&lt;&gt;"",'2. Enter scores'!$B989-'2. Enter scores'!Z989,"")</f>
        <v/>
      </c>
      <c r="AB985" s="125" t="str">
        <f>IF('2. Enter scores'!AA989&lt;&gt;"",'2. Enter scores'!$B989-'2. Enter scores'!AA989,"")</f>
        <v/>
      </c>
      <c r="AC985" s="125" t="str">
        <f>IF('2. Enter scores'!AB989&lt;&gt;"",'2. Enter scores'!$B989-'2. Enter scores'!AB989,"")</f>
        <v/>
      </c>
      <c r="AD985" s="125" t="str">
        <f>IF('2. Enter scores'!AC989&lt;&gt;"",'2. Enter scores'!$B989-'2. Enter scores'!AC989,"")</f>
        <v/>
      </c>
      <c r="AE985" s="125" t="str">
        <f>IF('2. Enter scores'!AD989&lt;&gt;"",'2. Enter scores'!$B989-'2. Enter scores'!AD989,"")</f>
        <v/>
      </c>
      <c r="AF985" s="125" t="str">
        <f>IF('2. Enter scores'!AE989&lt;&gt;"",'2. Enter scores'!$B989-'2. Enter scores'!AE989,"")</f>
        <v/>
      </c>
      <c r="AG985" s="125" t="str">
        <f>IF('2. Enter scores'!AF989&lt;&gt;"",'2. Enter scores'!$B989-'2. Enter scores'!AF989,"")</f>
        <v/>
      </c>
      <c r="AH985" s="125" t="str">
        <f>IF('2. Enter scores'!AG989&lt;&gt;"",'2. Enter scores'!$B989-'2. Enter scores'!AG989,"")</f>
        <v/>
      </c>
      <c r="AI985" s="125" t="str">
        <f>IF('2. Enter scores'!AH989&lt;&gt;"",'2. Enter scores'!$B989-'2. Enter scores'!AH989,"")</f>
        <v/>
      </c>
      <c r="AJ985" s="125" t="str">
        <f>IF('2. Enter scores'!AI989&lt;&gt;"",'2. Enter scores'!$B989-'2. Enter scores'!AI989,"")</f>
        <v/>
      </c>
      <c r="AK985" s="125" t="str">
        <f>IF('2. Enter scores'!AJ989&lt;&gt;"",'2. Enter scores'!$B989-'2. Enter scores'!AJ989,"")</f>
        <v/>
      </c>
      <c r="AL985" s="125" t="str">
        <f>IF('2. Enter scores'!AK989&lt;&gt;"",'2. Enter scores'!$B989-'2. Enter scores'!AK989,"")</f>
        <v/>
      </c>
      <c r="AM985" s="125" t="str">
        <f>IF('2. Enter scores'!AL989&lt;&gt;"",'2. Enter scores'!$B989-'2. Enter scores'!AL989,"")</f>
        <v/>
      </c>
      <c r="AN985" s="125" t="str">
        <f>IF('2. Enter scores'!AM989&lt;&gt;"",'2. Enter scores'!$B989-'2. Enter scores'!AM989,"")</f>
        <v/>
      </c>
      <c r="AO985" s="125" t="str">
        <f>IF('2. Enter scores'!AN989&lt;&gt;"",'2. Enter scores'!$B989-'2. Enter scores'!AN989,"")</f>
        <v/>
      </c>
      <c r="AP985" s="125" t="str">
        <f>IF('2. Enter scores'!AO989&lt;&gt;"",'2. Enter scores'!$B989-'2. Enter scores'!AO989,"")</f>
        <v/>
      </c>
      <c r="AQ985" s="125" t="str">
        <f>IF('2. Enter scores'!AP989&lt;&gt;"",'2. Enter scores'!$B989-'2. Enter scores'!AP989,"")</f>
        <v/>
      </c>
      <c r="AR985" s="125" t="str">
        <f>IF('2. Enter scores'!AQ989&lt;&gt;"",'2. Enter scores'!$B989-'2. Enter scores'!AQ989,"")</f>
        <v/>
      </c>
      <c r="AS985" s="125" t="str">
        <f>IF('2. Enter scores'!AR989&lt;&gt;"",'2. Enter scores'!$B989-'2. Enter scores'!AR989,"")</f>
        <v/>
      </c>
      <c r="AT985" s="125" t="str">
        <f>IF('2. Enter scores'!AS989&lt;&gt;"",'2. Enter scores'!$B989-'2. Enter scores'!AS989,"")</f>
        <v/>
      </c>
      <c r="AU985" s="125" t="str">
        <f>IF('2. Enter scores'!AT989&lt;&gt;"",'2. Enter scores'!$B989-'2. Enter scores'!AT989,"")</f>
        <v/>
      </c>
      <c r="AV985" s="125" t="str">
        <f>IF('2. Enter scores'!AU989&lt;&gt;"",'2. Enter scores'!$B989-'2. Enter scores'!AU989,"")</f>
        <v/>
      </c>
      <c r="AW985" s="125" t="str">
        <f>IF('2. Enter scores'!AV989&lt;&gt;"",'2. Enter scores'!$B989-'2. Enter scores'!AV989,"")</f>
        <v/>
      </c>
      <c r="AX985" s="125" t="str">
        <f>IF('2. Enter scores'!AW989&lt;&gt;"",'2. Enter scores'!$B989-'2. Enter scores'!AW989,"")</f>
        <v/>
      </c>
      <c r="AY985" s="125" t="str">
        <f>IF('2. Enter scores'!AX989&lt;&gt;"",'2. Enter scores'!$B989-'2. Enter scores'!AX989,"")</f>
        <v/>
      </c>
      <c r="AZ985" s="125" t="str">
        <f>IF('2. Enter scores'!AY989&lt;&gt;"",'2. Enter scores'!$B989-'2. Enter scores'!AY989,"")</f>
        <v/>
      </c>
      <c r="BA985" s="125" t="str">
        <f>IF('2. Enter scores'!AZ989&lt;&gt;"",'2. Enter scores'!$B989-'2. Enter scores'!AZ989,"")</f>
        <v/>
      </c>
      <c r="BB985" s="125" t="str">
        <f>IF('2. Enter scores'!BA989&lt;&gt;"",'2. Enter scores'!$B989-'2. Enter scores'!BA989,"")</f>
        <v/>
      </c>
      <c r="BC985" s="125" t="str">
        <f>IF('2. Enter scores'!BB989&lt;&gt;"",'2. Enter scores'!$B989-'2. Enter scores'!BB989,"")</f>
        <v/>
      </c>
      <c r="BD985" s="125" t="str">
        <f>IF('2. Enter scores'!BC989&lt;&gt;"",'2. Enter scores'!$B989-'2. Enter scores'!BC989,"")</f>
        <v/>
      </c>
      <c r="BE985" s="125" t="str">
        <f>IF('2. Enter scores'!BD989&lt;&gt;"",'2. Enter scores'!$B989-'2. Enter scores'!BD989,"")</f>
        <v/>
      </c>
      <c r="BF985" s="125" t="str">
        <f>IF('2. Enter scores'!BE989&lt;&gt;"",'2. Enter scores'!$B989-'2. Enter scores'!BE989,"")</f>
        <v/>
      </c>
      <c r="BG985" s="125" t="str">
        <f>IF('2. Enter scores'!BF989&lt;&gt;"",'2. Enter scores'!$B989-'2. Enter scores'!BF989,"")</f>
        <v/>
      </c>
      <c r="BH985" s="125" t="str">
        <f>IF('2. Enter scores'!BG989&lt;&gt;"",'2. Enter scores'!$B989-'2. Enter scores'!BG989,"")</f>
        <v/>
      </c>
      <c r="BI985" s="125" t="str">
        <f>IF('2. Enter scores'!BH989&lt;&gt;"",'2. Enter scores'!$B989-'2. Enter scores'!BH989,"")</f>
        <v/>
      </c>
      <c r="BJ985" s="125" t="str">
        <f>IF('2. Enter scores'!BI989&lt;&gt;"",'2. Enter scores'!$B989-'2. Enter scores'!BI989,"")</f>
        <v/>
      </c>
      <c r="BK985" s="125" t="str">
        <f>IF('2. Enter scores'!BJ989&lt;&gt;"",'2. Enter scores'!$B989-'2. Enter scores'!BJ989,"")</f>
        <v/>
      </c>
      <c r="BL985" s="125" t="str">
        <f>IF('2. Enter scores'!BK989&lt;&gt;"",'2. Enter scores'!$B989-'2. Enter scores'!BK989,"")</f>
        <v/>
      </c>
      <c r="BM985" s="125" t="str">
        <f>IF('2. Enter scores'!BL989&lt;&gt;"",'2. Enter scores'!$B989-'2. Enter scores'!BL989,"")</f>
        <v/>
      </c>
      <c r="BN985" s="125" t="str">
        <f>IF('2. Enter scores'!BM989&lt;&gt;"",'2. Enter scores'!$B989-'2. Enter scores'!BM989,"")</f>
        <v/>
      </c>
      <c r="BO985" s="125" t="str">
        <f>IF('2. Enter scores'!BN989&lt;&gt;"",'2. Enter scores'!$B989-'2. Enter scores'!BN989,"")</f>
        <v/>
      </c>
      <c r="BP985" s="108">
        <v>1000</v>
      </c>
    </row>
    <row r="986" spans="2:68" x14ac:dyDescent="0.35">
      <c r="B986" s="125" t="str">
        <f>IF('2. Enter scores'!A990&lt;&gt;"",'2. Enter scores'!A990,"")</f>
        <v/>
      </c>
      <c r="H986" s="125" t="str">
        <f>IF('2. Enter scores'!G990&lt;&gt;"",'2. Enter scores'!$B990-'2. Enter scores'!G990,"")</f>
        <v/>
      </c>
      <c r="I986" s="125" t="str">
        <f>IF('2. Enter scores'!H990&lt;&gt;"",'2. Enter scores'!$B990-'2. Enter scores'!H990,"")</f>
        <v/>
      </c>
      <c r="J986" s="125" t="str">
        <f>IF('2. Enter scores'!I990&lt;&gt;"",'2. Enter scores'!$B990-'2. Enter scores'!I990,"")</f>
        <v/>
      </c>
      <c r="K986" s="125" t="str">
        <f>IF('2. Enter scores'!J990&lt;&gt;"",'2. Enter scores'!$B990-'2. Enter scores'!J990,"")</f>
        <v/>
      </c>
      <c r="L986" s="125" t="str">
        <f>IF('2. Enter scores'!K990&lt;&gt;"",'2. Enter scores'!$B990-'2. Enter scores'!K990,"")</f>
        <v/>
      </c>
      <c r="M986" s="125" t="str">
        <f>IF('2. Enter scores'!L990&lt;&gt;"",'2. Enter scores'!$B990-'2. Enter scores'!L990,"")</f>
        <v/>
      </c>
      <c r="N986" s="125" t="str">
        <f>IF('2. Enter scores'!M990&lt;&gt;"",'2. Enter scores'!$B990-'2. Enter scores'!M990,"")</f>
        <v/>
      </c>
      <c r="O986" s="125" t="str">
        <f>IF('2. Enter scores'!N990&lt;&gt;"",'2. Enter scores'!$B990-'2. Enter scores'!N990,"")</f>
        <v/>
      </c>
      <c r="P986" s="125" t="str">
        <f>IF('2. Enter scores'!O990&lt;&gt;"",'2. Enter scores'!$B990-'2. Enter scores'!O990,"")</f>
        <v/>
      </c>
      <c r="Q986" s="125" t="str">
        <f>IF('2. Enter scores'!P990&lt;&gt;"",'2. Enter scores'!$B990-'2. Enter scores'!P990,"")</f>
        <v/>
      </c>
      <c r="R986" s="125" t="str">
        <f>IF('2. Enter scores'!Q990&lt;&gt;"",'2. Enter scores'!$B990-'2. Enter scores'!Q990,"")</f>
        <v/>
      </c>
      <c r="S986" s="125" t="str">
        <f>IF('2. Enter scores'!R990&lt;&gt;"",'2. Enter scores'!$B990-'2. Enter scores'!R990,"")</f>
        <v/>
      </c>
      <c r="T986" s="125" t="str">
        <f>IF('2. Enter scores'!S990&lt;&gt;"",'2. Enter scores'!$B990-'2. Enter scores'!S990,"")</f>
        <v/>
      </c>
      <c r="U986" s="125" t="str">
        <f>IF('2. Enter scores'!T990&lt;&gt;"",'2. Enter scores'!$B990-'2. Enter scores'!T990,"")</f>
        <v/>
      </c>
      <c r="V986" s="125" t="str">
        <f>IF('2. Enter scores'!U990&lt;&gt;"",'2. Enter scores'!$B990-'2. Enter scores'!U990,"")</f>
        <v/>
      </c>
      <c r="W986" s="125" t="str">
        <f>IF('2. Enter scores'!V990&lt;&gt;"",'2. Enter scores'!$B990-'2. Enter scores'!V990,"")</f>
        <v/>
      </c>
      <c r="X986" s="125" t="str">
        <f>IF('2. Enter scores'!W990&lt;&gt;"",'2. Enter scores'!$B990-'2. Enter scores'!W990,"")</f>
        <v/>
      </c>
      <c r="Y986" s="125" t="str">
        <f>IF('2. Enter scores'!X990&lt;&gt;"",'2. Enter scores'!$B990-'2. Enter scores'!X990,"")</f>
        <v/>
      </c>
      <c r="Z986" s="125" t="str">
        <f>IF('2. Enter scores'!Y990&lt;&gt;"",'2. Enter scores'!$B990-'2. Enter scores'!Y990,"")</f>
        <v/>
      </c>
      <c r="AA986" s="125" t="str">
        <f>IF('2. Enter scores'!Z990&lt;&gt;"",'2. Enter scores'!$B990-'2. Enter scores'!Z990,"")</f>
        <v/>
      </c>
      <c r="AB986" s="125" t="str">
        <f>IF('2. Enter scores'!AA990&lt;&gt;"",'2. Enter scores'!$B990-'2. Enter scores'!AA990,"")</f>
        <v/>
      </c>
      <c r="AC986" s="125" t="str">
        <f>IF('2. Enter scores'!AB990&lt;&gt;"",'2. Enter scores'!$B990-'2. Enter scores'!AB990,"")</f>
        <v/>
      </c>
      <c r="AD986" s="125" t="str">
        <f>IF('2. Enter scores'!AC990&lt;&gt;"",'2. Enter scores'!$B990-'2. Enter scores'!AC990,"")</f>
        <v/>
      </c>
      <c r="AE986" s="125" t="str">
        <f>IF('2. Enter scores'!AD990&lt;&gt;"",'2. Enter scores'!$B990-'2. Enter scores'!AD990,"")</f>
        <v/>
      </c>
      <c r="AF986" s="125" t="str">
        <f>IF('2. Enter scores'!AE990&lt;&gt;"",'2. Enter scores'!$B990-'2. Enter scores'!AE990,"")</f>
        <v/>
      </c>
      <c r="AG986" s="125" t="str">
        <f>IF('2. Enter scores'!AF990&lt;&gt;"",'2. Enter scores'!$B990-'2. Enter scores'!AF990,"")</f>
        <v/>
      </c>
      <c r="AH986" s="125" t="str">
        <f>IF('2. Enter scores'!AG990&lt;&gt;"",'2. Enter scores'!$B990-'2. Enter scores'!AG990,"")</f>
        <v/>
      </c>
      <c r="AI986" s="125" t="str">
        <f>IF('2. Enter scores'!AH990&lt;&gt;"",'2. Enter scores'!$B990-'2. Enter scores'!AH990,"")</f>
        <v/>
      </c>
      <c r="AJ986" s="125" t="str">
        <f>IF('2. Enter scores'!AI990&lt;&gt;"",'2. Enter scores'!$B990-'2. Enter scores'!AI990,"")</f>
        <v/>
      </c>
      <c r="AK986" s="125" t="str">
        <f>IF('2. Enter scores'!AJ990&lt;&gt;"",'2. Enter scores'!$B990-'2. Enter scores'!AJ990,"")</f>
        <v/>
      </c>
      <c r="AL986" s="125" t="str">
        <f>IF('2. Enter scores'!AK990&lt;&gt;"",'2. Enter scores'!$B990-'2. Enter scores'!AK990,"")</f>
        <v/>
      </c>
      <c r="AM986" s="125" t="str">
        <f>IF('2. Enter scores'!AL990&lt;&gt;"",'2. Enter scores'!$B990-'2. Enter scores'!AL990,"")</f>
        <v/>
      </c>
      <c r="AN986" s="125" t="str">
        <f>IF('2. Enter scores'!AM990&lt;&gt;"",'2. Enter scores'!$B990-'2. Enter scores'!AM990,"")</f>
        <v/>
      </c>
      <c r="AO986" s="125" t="str">
        <f>IF('2. Enter scores'!AN990&lt;&gt;"",'2. Enter scores'!$B990-'2. Enter scores'!AN990,"")</f>
        <v/>
      </c>
      <c r="AP986" s="125" t="str">
        <f>IF('2. Enter scores'!AO990&lt;&gt;"",'2. Enter scores'!$B990-'2. Enter scores'!AO990,"")</f>
        <v/>
      </c>
      <c r="AQ986" s="125" t="str">
        <f>IF('2. Enter scores'!AP990&lt;&gt;"",'2. Enter scores'!$B990-'2. Enter scores'!AP990,"")</f>
        <v/>
      </c>
      <c r="AR986" s="125" t="str">
        <f>IF('2. Enter scores'!AQ990&lt;&gt;"",'2. Enter scores'!$B990-'2. Enter scores'!AQ990,"")</f>
        <v/>
      </c>
      <c r="AS986" s="125" t="str">
        <f>IF('2. Enter scores'!AR990&lt;&gt;"",'2. Enter scores'!$B990-'2. Enter scores'!AR990,"")</f>
        <v/>
      </c>
      <c r="AT986" s="125" t="str">
        <f>IF('2. Enter scores'!AS990&lt;&gt;"",'2. Enter scores'!$B990-'2. Enter scores'!AS990,"")</f>
        <v/>
      </c>
      <c r="AU986" s="125" t="str">
        <f>IF('2. Enter scores'!AT990&lt;&gt;"",'2. Enter scores'!$B990-'2. Enter scores'!AT990,"")</f>
        <v/>
      </c>
      <c r="AV986" s="125" t="str">
        <f>IF('2. Enter scores'!AU990&lt;&gt;"",'2. Enter scores'!$B990-'2. Enter scores'!AU990,"")</f>
        <v/>
      </c>
      <c r="AW986" s="125" t="str">
        <f>IF('2. Enter scores'!AV990&lt;&gt;"",'2. Enter scores'!$B990-'2. Enter scores'!AV990,"")</f>
        <v/>
      </c>
      <c r="AX986" s="125" t="str">
        <f>IF('2. Enter scores'!AW990&lt;&gt;"",'2. Enter scores'!$B990-'2. Enter scores'!AW990,"")</f>
        <v/>
      </c>
      <c r="AY986" s="125" t="str">
        <f>IF('2. Enter scores'!AX990&lt;&gt;"",'2. Enter scores'!$B990-'2. Enter scores'!AX990,"")</f>
        <v/>
      </c>
      <c r="AZ986" s="125" t="str">
        <f>IF('2. Enter scores'!AY990&lt;&gt;"",'2. Enter scores'!$B990-'2. Enter scores'!AY990,"")</f>
        <v/>
      </c>
      <c r="BA986" s="125" t="str">
        <f>IF('2. Enter scores'!AZ990&lt;&gt;"",'2. Enter scores'!$B990-'2. Enter scores'!AZ990,"")</f>
        <v/>
      </c>
      <c r="BB986" s="125" t="str">
        <f>IF('2. Enter scores'!BA990&lt;&gt;"",'2. Enter scores'!$B990-'2. Enter scores'!BA990,"")</f>
        <v/>
      </c>
      <c r="BC986" s="125" t="str">
        <f>IF('2. Enter scores'!BB990&lt;&gt;"",'2. Enter scores'!$B990-'2. Enter scores'!BB990,"")</f>
        <v/>
      </c>
      <c r="BD986" s="125" t="str">
        <f>IF('2. Enter scores'!BC990&lt;&gt;"",'2. Enter scores'!$B990-'2. Enter scores'!BC990,"")</f>
        <v/>
      </c>
      <c r="BE986" s="125" t="str">
        <f>IF('2. Enter scores'!BD990&lt;&gt;"",'2. Enter scores'!$B990-'2. Enter scores'!BD990,"")</f>
        <v/>
      </c>
      <c r="BF986" s="125" t="str">
        <f>IF('2. Enter scores'!BE990&lt;&gt;"",'2. Enter scores'!$B990-'2. Enter scores'!BE990,"")</f>
        <v/>
      </c>
      <c r="BG986" s="125" t="str">
        <f>IF('2. Enter scores'!BF990&lt;&gt;"",'2. Enter scores'!$B990-'2. Enter scores'!BF990,"")</f>
        <v/>
      </c>
      <c r="BH986" s="125" t="str">
        <f>IF('2. Enter scores'!BG990&lt;&gt;"",'2. Enter scores'!$B990-'2. Enter scores'!BG990,"")</f>
        <v/>
      </c>
      <c r="BI986" s="125" t="str">
        <f>IF('2. Enter scores'!BH990&lt;&gt;"",'2. Enter scores'!$B990-'2. Enter scores'!BH990,"")</f>
        <v/>
      </c>
      <c r="BJ986" s="125" t="str">
        <f>IF('2. Enter scores'!BI990&lt;&gt;"",'2. Enter scores'!$B990-'2. Enter scores'!BI990,"")</f>
        <v/>
      </c>
      <c r="BK986" s="125" t="str">
        <f>IF('2. Enter scores'!BJ990&lt;&gt;"",'2. Enter scores'!$B990-'2. Enter scores'!BJ990,"")</f>
        <v/>
      </c>
      <c r="BL986" s="125" t="str">
        <f>IF('2. Enter scores'!BK990&lt;&gt;"",'2. Enter scores'!$B990-'2. Enter scores'!BK990,"")</f>
        <v/>
      </c>
      <c r="BM986" s="125" t="str">
        <f>IF('2. Enter scores'!BL990&lt;&gt;"",'2. Enter scores'!$B990-'2. Enter scores'!BL990,"")</f>
        <v/>
      </c>
      <c r="BN986" s="125" t="str">
        <f>IF('2. Enter scores'!BM990&lt;&gt;"",'2. Enter scores'!$B990-'2. Enter scores'!BM990,"")</f>
        <v/>
      </c>
      <c r="BO986" s="125" t="str">
        <f>IF('2. Enter scores'!BN990&lt;&gt;"",'2. Enter scores'!$B990-'2. Enter scores'!BN990,"")</f>
        <v/>
      </c>
      <c r="BP986" s="108">
        <v>1000</v>
      </c>
    </row>
    <row r="987" spans="2:68" x14ac:dyDescent="0.35">
      <c r="B987" s="125" t="str">
        <f>IF('2. Enter scores'!A991&lt;&gt;"",'2. Enter scores'!A991,"")</f>
        <v/>
      </c>
      <c r="H987" s="125" t="str">
        <f>IF('2. Enter scores'!G991&lt;&gt;"",'2. Enter scores'!$B991-'2. Enter scores'!G991,"")</f>
        <v/>
      </c>
      <c r="I987" s="125" t="str">
        <f>IF('2. Enter scores'!H991&lt;&gt;"",'2. Enter scores'!$B991-'2. Enter scores'!H991,"")</f>
        <v/>
      </c>
      <c r="J987" s="125" t="str">
        <f>IF('2. Enter scores'!I991&lt;&gt;"",'2. Enter scores'!$B991-'2. Enter scores'!I991,"")</f>
        <v/>
      </c>
      <c r="K987" s="125" t="str">
        <f>IF('2. Enter scores'!J991&lt;&gt;"",'2. Enter scores'!$B991-'2. Enter scores'!J991,"")</f>
        <v/>
      </c>
      <c r="L987" s="125" t="str">
        <f>IF('2. Enter scores'!K991&lt;&gt;"",'2. Enter scores'!$B991-'2. Enter scores'!K991,"")</f>
        <v/>
      </c>
      <c r="M987" s="125" t="str">
        <f>IF('2. Enter scores'!L991&lt;&gt;"",'2. Enter scores'!$B991-'2. Enter scores'!L991,"")</f>
        <v/>
      </c>
      <c r="N987" s="125" t="str">
        <f>IF('2. Enter scores'!M991&lt;&gt;"",'2. Enter scores'!$B991-'2. Enter scores'!M991,"")</f>
        <v/>
      </c>
      <c r="O987" s="125" t="str">
        <f>IF('2. Enter scores'!N991&lt;&gt;"",'2. Enter scores'!$B991-'2. Enter scores'!N991,"")</f>
        <v/>
      </c>
      <c r="P987" s="125" t="str">
        <f>IF('2. Enter scores'!O991&lt;&gt;"",'2. Enter scores'!$B991-'2. Enter scores'!O991,"")</f>
        <v/>
      </c>
      <c r="Q987" s="125" t="str">
        <f>IF('2. Enter scores'!P991&lt;&gt;"",'2. Enter scores'!$B991-'2. Enter scores'!P991,"")</f>
        <v/>
      </c>
      <c r="R987" s="125" t="str">
        <f>IF('2. Enter scores'!Q991&lt;&gt;"",'2. Enter scores'!$B991-'2. Enter scores'!Q991,"")</f>
        <v/>
      </c>
      <c r="S987" s="125" t="str">
        <f>IF('2. Enter scores'!R991&lt;&gt;"",'2. Enter scores'!$B991-'2. Enter scores'!R991,"")</f>
        <v/>
      </c>
      <c r="T987" s="125" t="str">
        <f>IF('2. Enter scores'!S991&lt;&gt;"",'2. Enter scores'!$B991-'2. Enter scores'!S991,"")</f>
        <v/>
      </c>
      <c r="U987" s="125" t="str">
        <f>IF('2. Enter scores'!T991&lt;&gt;"",'2. Enter scores'!$B991-'2. Enter scores'!T991,"")</f>
        <v/>
      </c>
      <c r="V987" s="125" t="str">
        <f>IF('2. Enter scores'!U991&lt;&gt;"",'2. Enter scores'!$B991-'2. Enter scores'!U991,"")</f>
        <v/>
      </c>
      <c r="W987" s="125" t="str">
        <f>IF('2. Enter scores'!V991&lt;&gt;"",'2. Enter scores'!$B991-'2. Enter scores'!V991,"")</f>
        <v/>
      </c>
      <c r="X987" s="125" t="str">
        <f>IF('2. Enter scores'!W991&lt;&gt;"",'2. Enter scores'!$B991-'2. Enter scores'!W991,"")</f>
        <v/>
      </c>
      <c r="Y987" s="125" t="str">
        <f>IF('2. Enter scores'!X991&lt;&gt;"",'2. Enter scores'!$B991-'2. Enter scores'!X991,"")</f>
        <v/>
      </c>
      <c r="Z987" s="125" t="str">
        <f>IF('2. Enter scores'!Y991&lt;&gt;"",'2. Enter scores'!$B991-'2. Enter scores'!Y991,"")</f>
        <v/>
      </c>
      <c r="AA987" s="125" t="str">
        <f>IF('2. Enter scores'!Z991&lt;&gt;"",'2. Enter scores'!$B991-'2. Enter scores'!Z991,"")</f>
        <v/>
      </c>
      <c r="AB987" s="125" t="str">
        <f>IF('2. Enter scores'!AA991&lt;&gt;"",'2. Enter scores'!$B991-'2. Enter scores'!AA991,"")</f>
        <v/>
      </c>
      <c r="AC987" s="125" t="str">
        <f>IF('2. Enter scores'!AB991&lt;&gt;"",'2. Enter scores'!$B991-'2. Enter scores'!AB991,"")</f>
        <v/>
      </c>
      <c r="AD987" s="125" t="str">
        <f>IF('2. Enter scores'!AC991&lt;&gt;"",'2. Enter scores'!$B991-'2. Enter scores'!AC991,"")</f>
        <v/>
      </c>
      <c r="AE987" s="125" t="str">
        <f>IF('2. Enter scores'!AD991&lt;&gt;"",'2. Enter scores'!$B991-'2. Enter scores'!AD991,"")</f>
        <v/>
      </c>
      <c r="AF987" s="125" t="str">
        <f>IF('2. Enter scores'!AE991&lt;&gt;"",'2. Enter scores'!$B991-'2. Enter scores'!AE991,"")</f>
        <v/>
      </c>
      <c r="AG987" s="125" t="str">
        <f>IF('2. Enter scores'!AF991&lt;&gt;"",'2. Enter scores'!$B991-'2. Enter scores'!AF991,"")</f>
        <v/>
      </c>
      <c r="AH987" s="125" t="str">
        <f>IF('2. Enter scores'!AG991&lt;&gt;"",'2. Enter scores'!$B991-'2. Enter scores'!AG991,"")</f>
        <v/>
      </c>
      <c r="AI987" s="125" t="str">
        <f>IF('2. Enter scores'!AH991&lt;&gt;"",'2. Enter scores'!$B991-'2. Enter scores'!AH991,"")</f>
        <v/>
      </c>
      <c r="AJ987" s="125" t="str">
        <f>IF('2. Enter scores'!AI991&lt;&gt;"",'2. Enter scores'!$B991-'2. Enter scores'!AI991,"")</f>
        <v/>
      </c>
      <c r="AK987" s="125" t="str">
        <f>IF('2. Enter scores'!AJ991&lt;&gt;"",'2. Enter scores'!$B991-'2. Enter scores'!AJ991,"")</f>
        <v/>
      </c>
      <c r="AL987" s="125" t="str">
        <f>IF('2. Enter scores'!AK991&lt;&gt;"",'2. Enter scores'!$B991-'2. Enter scores'!AK991,"")</f>
        <v/>
      </c>
      <c r="AM987" s="125" t="str">
        <f>IF('2. Enter scores'!AL991&lt;&gt;"",'2. Enter scores'!$B991-'2. Enter scores'!AL991,"")</f>
        <v/>
      </c>
      <c r="AN987" s="125" t="str">
        <f>IF('2. Enter scores'!AM991&lt;&gt;"",'2. Enter scores'!$B991-'2. Enter scores'!AM991,"")</f>
        <v/>
      </c>
      <c r="AO987" s="125" t="str">
        <f>IF('2. Enter scores'!AN991&lt;&gt;"",'2. Enter scores'!$B991-'2. Enter scores'!AN991,"")</f>
        <v/>
      </c>
      <c r="AP987" s="125" t="str">
        <f>IF('2. Enter scores'!AO991&lt;&gt;"",'2. Enter scores'!$B991-'2. Enter scores'!AO991,"")</f>
        <v/>
      </c>
      <c r="AQ987" s="125" t="str">
        <f>IF('2. Enter scores'!AP991&lt;&gt;"",'2. Enter scores'!$B991-'2. Enter scores'!AP991,"")</f>
        <v/>
      </c>
      <c r="AR987" s="125" t="str">
        <f>IF('2. Enter scores'!AQ991&lt;&gt;"",'2. Enter scores'!$B991-'2. Enter scores'!AQ991,"")</f>
        <v/>
      </c>
      <c r="AS987" s="125" t="str">
        <f>IF('2. Enter scores'!AR991&lt;&gt;"",'2. Enter scores'!$B991-'2. Enter scores'!AR991,"")</f>
        <v/>
      </c>
      <c r="AT987" s="125" t="str">
        <f>IF('2. Enter scores'!AS991&lt;&gt;"",'2. Enter scores'!$B991-'2. Enter scores'!AS991,"")</f>
        <v/>
      </c>
      <c r="AU987" s="125" t="str">
        <f>IF('2. Enter scores'!AT991&lt;&gt;"",'2. Enter scores'!$B991-'2. Enter scores'!AT991,"")</f>
        <v/>
      </c>
      <c r="AV987" s="125" t="str">
        <f>IF('2. Enter scores'!AU991&lt;&gt;"",'2. Enter scores'!$B991-'2. Enter scores'!AU991,"")</f>
        <v/>
      </c>
      <c r="AW987" s="125" t="str">
        <f>IF('2. Enter scores'!AV991&lt;&gt;"",'2. Enter scores'!$B991-'2. Enter scores'!AV991,"")</f>
        <v/>
      </c>
      <c r="AX987" s="125" t="str">
        <f>IF('2. Enter scores'!AW991&lt;&gt;"",'2. Enter scores'!$B991-'2. Enter scores'!AW991,"")</f>
        <v/>
      </c>
      <c r="AY987" s="125" t="str">
        <f>IF('2. Enter scores'!AX991&lt;&gt;"",'2. Enter scores'!$B991-'2. Enter scores'!AX991,"")</f>
        <v/>
      </c>
      <c r="AZ987" s="125" t="str">
        <f>IF('2. Enter scores'!AY991&lt;&gt;"",'2. Enter scores'!$B991-'2. Enter scores'!AY991,"")</f>
        <v/>
      </c>
      <c r="BA987" s="125" t="str">
        <f>IF('2. Enter scores'!AZ991&lt;&gt;"",'2. Enter scores'!$B991-'2. Enter scores'!AZ991,"")</f>
        <v/>
      </c>
      <c r="BB987" s="125" t="str">
        <f>IF('2. Enter scores'!BA991&lt;&gt;"",'2. Enter scores'!$B991-'2. Enter scores'!BA991,"")</f>
        <v/>
      </c>
      <c r="BC987" s="125" t="str">
        <f>IF('2. Enter scores'!BB991&lt;&gt;"",'2. Enter scores'!$B991-'2. Enter scores'!BB991,"")</f>
        <v/>
      </c>
      <c r="BD987" s="125" t="str">
        <f>IF('2. Enter scores'!BC991&lt;&gt;"",'2. Enter scores'!$B991-'2. Enter scores'!BC991,"")</f>
        <v/>
      </c>
      <c r="BE987" s="125" t="str">
        <f>IF('2. Enter scores'!BD991&lt;&gt;"",'2. Enter scores'!$B991-'2. Enter scores'!BD991,"")</f>
        <v/>
      </c>
      <c r="BF987" s="125" t="str">
        <f>IF('2. Enter scores'!BE991&lt;&gt;"",'2. Enter scores'!$B991-'2. Enter scores'!BE991,"")</f>
        <v/>
      </c>
      <c r="BG987" s="125" t="str">
        <f>IF('2. Enter scores'!BF991&lt;&gt;"",'2. Enter scores'!$B991-'2. Enter scores'!BF991,"")</f>
        <v/>
      </c>
      <c r="BH987" s="125" t="str">
        <f>IF('2. Enter scores'!BG991&lt;&gt;"",'2. Enter scores'!$B991-'2. Enter scores'!BG991,"")</f>
        <v/>
      </c>
      <c r="BI987" s="125" t="str">
        <f>IF('2. Enter scores'!BH991&lt;&gt;"",'2. Enter scores'!$B991-'2. Enter scores'!BH991,"")</f>
        <v/>
      </c>
      <c r="BJ987" s="125" t="str">
        <f>IF('2. Enter scores'!BI991&lt;&gt;"",'2. Enter scores'!$B991-'2. Enter scores'!BI991,"")</f>
        <v/>
      </c>
      <c r="BK987" s="125" t="str">
        <f>IF('2. Enter scores'!BJ991&lt;&gt;"",'2. Enter scores'!$B991-'2. Enter scores'!BJ991,"")</f>
        <v/>
      </c>
      <c r="BL987" s="125" t="str">
        <f>IF('2. Enter scores'!BK991&lt;&gt;"",'2. Enter scores'!$B991-'2. Enter scores'!BK991,"")</f>
        <v/>
      </c>
      <c r="BM987" s="125" t="str">
        <f>IF('2. Enter scores'!BL991&lt;&gt;"",'2. Enter scores'!$B991-'2. Enter scores'!BL991,"")</f>
        <v/>
      </c>
      <c r="BN987" s="125" t="str">
        <f>IF('2. Enter scores'!BM991&lt;&gt;"",'2. Enter scores'!$B991-'2. Enter scores'!BM991,"")</f>
        <v/>
      </c>
      <c r="BO987" s="125" t="str">
        <f>IF('2. Enter scores'!BN991&lt;&gt;"",'2. Enter scores'!$B991-'2. Enter scores'!BN991,"")</f>
        <v/>
      </c>
      <c r="BP987" s="108">
        <v>1000</v>
      </c>
    </row>
    <row r="988" spans="2:68" x14ac:dyDescent="0.35">
      <c r="B988" s="125" t="str">
        <f>IF('2. Enter scores'!A992&lt;&gt;"",'2. Enter scores'!A992,"")</f>
        <v/>
      </c>
      <c r="H988" s="125" t="str">
        <f>IF('2. Enter scores'!G992&lt;&gt;"",'2. Enter scores'!$B992-'2. Enter scores'!G992,"")</f>
        <v/>
      </c>
      <c r="I988" s="125" t="str">
        <f>IF('2. Enter scores'!H992&lt;&gt;"",'2. Enter scores'!$B992-'2. Enter scores'!H992,"")</f>
        <v/>
      </c>
      <c r="J988" s="125" t="str">
        <f>IF('2. Enter scores'!I992&lt;&gt;"",'2. Enter scores'!$B992-'2. Enter scores'!I992,"")</f>
        <v/>
      </c>
      <c r="K988" s="125" t="str">
        <f>IF('2. Enter scores'!J992&lt;&gt;"",'2. Enter scores'!$B992-'2. Enter scores'!J992,"")</f>
        <v/>
      </c>
      <c r="L988" s="125" t="str">
        <f>IF('2. Enter scores'!K992&lt;&gt;"",'2. Enter scores'!$B992-'2. Enter scores'!K992,"")</f>
        <v/>
      </c>
      <c r="M988" s="125" t="str">
        <f>IF('2. Enter scores'!L992&lt;&gt;"",'2. Enter scores'!$B992-'2. Enter scores'!L992,"")</f>
        <v/>
      </c>
      <c r="N988" s="125" t="str">
        <f>IF('2. Enter scores'!M992&lt;&gt;"",'2. Enter scores'!$B992-'2. Enter scores'!M992,"")</f>
        <v/>
      </c>
      <c r="O988" s="125" t="str">
        <f>IF('2. Enter scores'!N992&lt;&gt;"",'2. Enter scores'!$B992-'2. Enter scores'!N992,"")</f>
        <v/>
      </c>
      <c r="P988" s="125" t="str">
        <f>IF('2. Enter scores'!O992&lt;&gt;"",'2. Enter scores'!$B992-'2. Enter scores'!O992,"")</f>
        <v/>
      </c>
      <c r="Q988" s="125" t="str">
        <f>IF('2. Enter scores'!P992&lt;&gt;"",'2. Enter scores'!$B992-'2. Enter scores'!P992,"")</f>
        <v/>
      </c>
      <c r="R988" s="125" t="str">
        <f>IF('2. Enter scores'!Q992&lt;&gt;"",'2. Enter scores'!$B992-'2. Enter scores'!Q992,"")</f>
        <v/>
      </c>
      <c r="S988" s="125" t="str">
        <f>IF('2. Enter scores'!R992&lt;&gt;"",'2. Enter scores'!$B992-'2. Enter scores'!R992,"")</f>
        <v/>
      </c>
      <c r="T988" s="125" t="str">
        <f>IF('2. Enter scores'!S992&lt;&gt;"",'2. Enter scores'!$B992-'2. Enter scores'!S992,"")</f>
        <v/>
      </c>
      <c r="U988" s="125" t="str">
        <f>IF('2. Enter scores'!T992&lt;&gt;"",'2. Enter scores'!$B992-'2. Enter scores'!T992,"")</f>
        <v/>
      </c>
      <c r="V988" s="125" t="str">
        <f>IF('2. Enter scores'!U992&lt;&gt;"",'2. Enter scores'!$B992-'2. Enter scores'!U992,"")</f>
        <v/>
      </c>
      <c r="W988" s="125" t="str">
        <f>IF('2. Enter scores'!V992&lt;&gt;"",'2. Enter scores'!$B992-'2. Enter scores'!V992,"")</f>
        <v/>
      </c>
      <c r="X988" s="125" t="str">
        <f>IF('2. Enter scores'!W992&lt;&gt;"",'2. Enter scores'!$B992-'2. Enter scores'!W992,"")</f>
        <v/>
      </c>
      <c r="Y988" s="125" t="str">
        <f>IF('2. Enter scores'!X992&lt;&gt;"",'2. Enter scores'!$B992-'2. Enter scores'!X992,"")</f>
        <v/>
      </c>
      <c r="Z988" s="125" t="str">
        <f>IF('2. Enter scores'!Y992&lt;&gt;"",'2. Enter scores'!$B992-'2. Enter scores'!Y992,"")</f>
        <v/>
      </c>
      <c r="AA988" s="125" t="str">
        <f>IF('2. Enter scores'!Z992&lt;&gt;"",'2. Enter scores'!$B992-'2. Enter scores'!Z992,"")</f>
        <v/>
      </c>
      <c r="AB988" s="125" t="str">
        <f>IF('2. Enter scores'!AA992&lt;&gt;"",'2. Enter scores'!$B992-'2. Enter scores'!AA992,"")</f>
        <v/>
      </c>
      <c r="AC988" s="125" t="str">
        <f>IF('2. Enter scores'!AB992&lt;&gt;"",'2. Enter scores'!$B992-'2. Enter scores'!AB992,"")</f>
        <v/>
      </c>
      <c r="AD988" s="125" t="str">
        <f>IF('2. Enter scores'!AC992&lt;&gt;"",'2. Enter scores'!$B992-'2. Enter scores'!AC992,"")</f>
        <v/>
      </c>
      <c r="AE988" s="125" t="str">
        <f>IF('2. Enter scores'!AD992&lt;&gt;"",'2. Enter scores'!$B992-'2. Enter scores'!AD992,"")</f>
        <v/>
      </c>
      <c r="AF988" s="125" t="str">
        <f>IF('2. Enter scores'!AE992&lt;&gt;"",'2. Enter scores'!$B992-'2. Enter scores'!AE992,"")</f>
        <v/>
      </c>
      <c r="AG988" s="125" t="str">
        <f>IF('2. Enter scores'!AF992&lt;&gt;"",'2. Enter scores'!$B992-'2. Enter scores'!AF992,"")</f>
        <v/>
      </c>
      <c r="AH988" s="125" t="str">
        <f>IF('2. Enter scores'!AG992&lt;&gt;"",'2. Enter scores'!$B992-'2. Enter scores'!AG992,"")</f>
        <v/>
      </c>
      <c r="AI988" s="125" t="str">
        <f>IF('2. Enter scores'!AH992&lt;&gt;"",'2. Enter scores'!$B992-'2. Enter scores'!AH992,"")</f>
        <v/>
      </c>
      <c r="AJ988" s="125" t="str">
        <f>IF('2. Enter scores'!AI992&lt;&gt;"",'2. Enter scores'!$B992-'2. Enter scores'!AI992,"")</f>
        <v/>
      </c>
      <c r="AK988" s="125" t="str">
        <f>IF('2. Enter scores'!AJ992&lt;&gt;"",'2. Enter scores'!$B992-'2. Enter scores'!AJ992,"")</f>
        <v/>
      </c>
      <c r="AL988" s="125" t="str">
        <f>IF('2. Enter scores'!AK992&lt;&gt;"",'2. Enter scores'!$B992-'2. Enter scores'!AK992,"")</f>
        <v/>
      </c>
      <c r="AM988" s="125" t="str">
        <f>IF('2. Enter scores'!AL992&lt;&gt;"",'2. Enter scores'!$B992-'2. Enter scores'!AL992,"")</f>
        <v/>
      </c>
      <c r="AN988" s="125" t="str">
        <f>IF('2. Enter scores'!AM992&lt;&gt;"",'2. Enter scores'!$B992-'2. Enter scores'!AM992,"")</f>
        <v/>
      </c>
      <c r="AO988" s="125" t="str">
        <f>IF('2. Enter scores'!AN992&lt;&gt;"",'2. Enter scores'!$B992-'2. Enter scores'!AN992,"")</f>
        <v/>
      </c>
      <c r="AP988" s="125" t="str">
        <f>IF('2. Enter scores'!AO992&lt;&gt;"",'2. Enter scores'!$B992-'2. Enter scores'!AO992,"")</f>
        <v/>
      </c>
      <c r="AQ988" s="125" t="str">
        <f>IF('2. Enter scores'!AP992&lt;&gt;"",'2. Enter scores'!$B992-'2. Enter scores'!AP992,"")</f>
        <v/>
      </c>
      <c r="AR988" s="125" t="str">
        <f>IF('2. Enter scores'!AQ992&lt;&gt;"",'2. Enter scores'!$B992-'2. Enter scores'!AQ992,"")</f>
        <v/>
      </c>
      <c r="AS988" s="125" t="str">
        <f>IF('2. Enter scores'!AR992&lt;&gt;"",'2. Enter scores'!$B992-'2. Enter scores'!AR992,"")</f>
        <v/>
      </c>
      <c r="AT988" s="125" t="str">
        <f>IF('2. Enter scores'!AS992&lt;&gt;"",'2. Enter scores'!$B992-'2. Enter scores'!AS992,"")</f>
        <v/>
      </c>
      <c r="AU988" s="125" t="str">
        <f>IF('2. Enter scores'!AT992&lt;&gt;"",'2. Enter scores'!$B992-'2. Enter scores'!AT992,"")</f>
        <v/>
      </c>
      <c r="AV988" s="125" t="str">
        <f>IF('2. Enter scores'!AU992&lt;&gt;"",'2. Enter scores'!$B992-'2. Enter scores'!AU992,"")</f>
        <v/>
      </c>
      <c r="AW988" s="125" t="str">
        <f>IF('2. Enter scores'!AV992&lt;&gt;"",'2. Enter scores'!$B992-'2. Enter scores'!AV992,"")</f>
        <v/>
      </c>
      <c r="AX988" s="125" t="str">
        <f>IF('2. Enter scores'!AW992&lt;&gt;"",'2. Enter scores'!$B992-'2. Enter scores'!AW992,"")</f>
        <v/>
      </c>
      <c r="AY988" s="125" t="str">
        <f>IF('2. Enter scores'!AX992&lt;&gt;"",'2. Enter scores'!$B992-'2. Enter scores'!AX992,"")</f>
        <v/>
      </c>
      <c r="AZ988" s="125" t="str">
        <f>IF('2. Enter scores'!AY992&lt;&gt;"",'2. Enter scores'!$B992-'2. Enter scores'!AY992,"")</f>
        <v/>
      </c>
      <c r="BA988" s="125" t="str">
        <f>IF('2. Enter scores'!AZ992&lt;&gt;"",'2. Enter scores'!$B992-'2. Enter scores'!AZ992,"")</f>
        <v/>
      </c>
      <c r="BB988" s="125" t="str">
        <f>IF('2. Enter scores'!BA992&lt;&gt;"",'2. Enter scores'!$B992-'2. Enter scores'!BA992,"")</f>
        <v/>
      </c>
      <c r="BC988" s="125" t="str">
        <f>IF('2. Enter scores'!BB992&lt;&gt;"",'2. Enter scores'!$B992-'2. Enter scores'!BB992,"")</f>
        <v/>
      </c>
      <c r="BD988" s="125" t="str">
        <f>IF('2. Enter scores'!BC992&lt;&gt;"",'2. Enter scores'!$B992-'2. Enter scores'!BC992,"")</f>
        <v/>
      </c>
      <c r="BE988" s="125" t="str">
        <f>IF('2. Enter scores'!BD992&lt;&gt;"",'2. Enter scores'!$B992-'2. Enter scores'!BD992,"")</f>
        <v/>
      </c>
      <c r="BF988" s="125" t="str">
        <f>IF('2. Enter scores'!BE992&lt;&gt;"",'2. Enter scores'!$B992-'2. Enter scores'!BE992,"")</f>
        <v/>
      </c>
      <c r="BG988" s="125" t="str">
        <f>IF('2. Enter scores'!BF992&lt;&gt;"",'2. Enter scores'!$B992-'2. Enter scores'!BF992,"")</f>
        <v/>
      </c>
      <c r="BH988" s="125" t="str">
        <f>IF('2. Enter scores'!BG992&lt;&gt;"",'2. Enter scores'!$B992-'2. Enter scores'!BG992,"")</f>
        <v/>
      </c>
      <c r="BI988" s="125" t="str">
        <f>IF('2. Enter scores'!BH992&lt;&gt;"",'2. Enter scores'!$B992-'2. Enter scores'!BH992,"")</f>
        <v/>
      </c>
      <c r="BJ988" s="125" t="str">
        <f>IF('2. Enter scores'!BI992&lt;&gt;"",'2. Enter scores'!$B992-'2. Enter scores'!BI992,"")</f>
        <v/>
      </c>
      <c r="BK988" s="125" t="str">
        <f>IF('2. Enter scores'!BJ992&lt;&gt;"",'2. Enter scores'!$B992-'2. Enter scores'!BJ992,"")</f>
        <v/>
      </c>
      <c r="BL988" s="125" t="str">
        <f>IF('2. Enter scores'!BK992&lt;&gt;"",'2. Enter scores'!$B992-'2. Enter scores'!BK992,"")</f>
        <v/>
      </c>
      <c r="BM988" s="125" t="str">
        <f>IF('2. Enter scores'!BL992&lt;&gt;"",'2. Enter scores'!$B992-'2. Enter scores'!BL992,"")</f>
        <v/>
      </c>
      <c r="BN988" s="125" t="str">
        <f>IF('2. Enter scores'!BM992&lt;&gt;"",'2. Enter scores'!$B992-'2. Enter scores'!BM992,"")</f>
        <v/>
      </c>
      <c r="BO988" s="125" t="str">
        <f>IF('2. Enter scores'!BN992&lt;&gt;"",'2. Enter scores'!$B992-'2. Enter scores'!BN992,"")</f>
        <v/>
      </c>
      <c r="BP988" s="108">
        <v>1000</v>
      </c>
    </row>
    <row r="989" spans="2:68" x14ac:dyDescent="0.35">
      <c r="B989" s="125" t="str">
        <f>IF('2. Enter scores'!A993&lt;&gt;"",'2. Enter scores'!A993,"")</f>
        <v/>
      </c>
      <c r="H989" s="125" t="str">
        <f>IF('2. Enter scores'!G993&lt;&gt;"",'2. Enter scores'!$B993-'2. Enter scores'!G993,"")</f>
        <v/>
      </c>
      <c r="I989" s="125" t="str">
        <f>IF('2. Enter scores'!H993&lt;&gt;"",'2. Enter scores'!$B993-'2. Enter scores'!H993,"")</f>
        <v/>
      </c>
      <c r="J989" s="125" t="str">
        <f>IF('2. Enter scores'!I993&lt;&gt;"",'2. Enter scores'!$B993-'2. Enter scores'!I993,"")</f>
        <v/>
      </c>
      <c r="K989" s="125" t="str">
        <f>IF('2. Enter scores'!J993&lt;&gt;"",'2. Enter scores'!$B993-'2. Enter scores'!J993,"")</f>
        <v/>
      </c>
      <c r="L989" s="125" t="str">
        <f>IF('2. Enter scores'!K993&lt;&gt;"",'2. Enter scores'!$B993-'2. Enter scores'!K993,"")</f>
        <v/>
      </c>
      <c r="M989" s="125" t="str">
        <f>IF('2. Enter scores'!L993&lt;&gt;"",'2. Enter scores'!$B993-'2. Enter scores'!L993,"")</f>
        <v/>
      </c>
      <c r="N989" s="125" t="str">
        <f>IF('2. Enter scores'!M993&lt;&gt;"",'2. Enter scores'!$B993-'2. Enter scores'!M993,"")</f>
        <v/>
      </c>
      <c r="O989" s="125" t="str">
        <f>IF('2. Enter scores'!N993&lt;&gt;"",'2. Enter scores'!$B993-'2. Enter scores'!N993,"")</f>
        <v/>
      </c>
      <c r="P989" s="125" t="str">
        <f>IF('2. Enter scores'!O993&lt;&gt;"",'2. Enter scores'!$B993-'2. Enter scores'!O993,"")</f>
        <v/>
      </c>
      <c r="Q989" s="125" t="str">
        <f>IF('2. Enter scores'!P993&lt;&gt;"",'2. Enter scores'!$B993-'2. Enter scores'!P993,"")</f>
        <v/>
      </c>
      <c r="R989" s="125" t="str">
        <f>IF('2. Enter scores'!Q993&lt;&gt;"",'2. Enter scores'!$B993-'2. Enter scores'!Q993,"")</f>
        <v/>
      </c>
      <c r="S989" s="125" t="str">
        <f>IF('2. Enter scores'!R993&lt;&gt;"",'2. Enter scores'!$B993-'2. Enter scores'!R993,"")</f>
        <v/>
      </c>
      <c r="T989" s="125" t="str">
        <f>IF('2. Enter scores'!S993&lt;&gt;"",'2. Enter scores'!$B993-'2. Enter scores'!S993,"")</f>
        <v/>
      </c>
      <c r="U989" s="125" t="str">
        <f>IF('2. Enter scores'!T993&lt;&gt;"",'2. Enter scores'!$B993-'2. Enter scores'!T993,"")</f>
        <v/>
      </c>
      <c r="V989" s="125" t="str">
        <f>IF('2. Enter scores'!U993&lt;&gt;"",'2. Enter scores'!$B993-'2. Enter scores'!U993,"")</f>
        <v/>
      </c>
      <c r="W989" s="125" t="str">
        <f>IF('2. Enter scores'!V993&lt;&gt;"",'2. Enter scores'!$B993-'2. Enter scores'!V993,"")</f>
        <v/>
      </c>
      <c r="X989" s="125" t="str">
        <f>IF('2. Enter scores'!W993&lt;&gt;"",'2. Enter scores'!$B993-'2. Enter scores'!W993,"")</f>
        <v/>
      </c>
      <c r="Y989" s="125" t="str">
        <f>IF('2. Enter scores'!X993&lt;&gt;"",'2. Enter scores'!$B993-'2. Enter scores'!X993,"")</f>
        <v/>
      </c>
      <c r="Z989" s="125" t="str">
        <f>IF('2. Enter scores'!Y993&lt;&gt;"",'2. Enter scores'!$B993-'2. Enter scores'!Y993,"")</f>
        <v/>
      </c>
      <c r="AA989" s="125" t="str">
        <f>IF('2. Enter scores'!Z993&lt;&gt;"",'2. Enter scores'!$B993-'2. Enter scores'!Z993,"")</f>
        <v/>
      </c>
      <c r="AB989" s="125" t="str">
        <f>IF('2. Enter scores'!AA993&lt;&gt;"",'2. Enter scores'!$B993-'2. Enter scores'!AA993,"")</f>
        <v/>
      </c>
      <c r="AC989" s="125" t="str">
        <f>IF('2. Enter scores'!AB993&lt;&gt;"",'2. Enter scores'!$B993-'2. Enter scores'!AB993,"")</f>
        <v/>
      </c>
      <c r="AD989" s="125" t="str">
        <f>IF('2. Enter scores'!AC993&lt;&gt;"",'2. Enter scores'!$B993-'2. Enter scores'!AC993,"")</f>
        <v/>
      </c>
      <c r="AE989" s="125" t="str">
        <f>IF('2. Enter scores'!AD993&lt;&gt;"",'2. Enter scores'!$B993-'2. Enter scores'!AD993,"")</f>
        <v/>
      </c>
      <c r="AF989" s="125" t="str">
        <f>IF('2. Enter scores'!AE993&lt;&gt;"",'2. Enter scores'!$B993-'2. Enter scores'!AE993,"")</f>
        <v/>
      </c>
      <c r="AG989" s="125" t="str">
        <f>IF('2. Enter scores'!AF993&lt;&gt;"",'2. Enter scores'!$B993-'2. Enter scores'!AF993,"")</f>
        <v/>
      </c>
      <c r="AH989" s="125" t="str">
        <f>IF('2. Enter scores'!AG993&lt;&gt;"",'2. Enter scores'!$B993-'2. Enter scores'!AG993,"")</f>
        <v/>
      </c>
      <c r="AI989" s="125" t="str">
        <f>IF('2. Enter scores'!AH993&lt;&gt;"",'2. Enter scores'!$B993-'2. Enter scores'!AH993,"")</f>
        <v/>
      </c>
      <c r="AJ989" s="125" t="str">
        <f>IF('2. Enter scores'!AI993&lt;&gt;"",'2. Enter scores'!$B993-'2. Enter scores'!AI993,"")</f>
        <v/>
      </c>
      <c r="AK989" s="125" t="str">
        <f>IF('2. Enter scores'!AJ993&lt;&gt;"",'2. Enter scores'!$B993-'2. Enter scores'!AJ993,"")</f>
        <v/>
      </c>
      <c r="AL989" s="125" t="str">
        <f>IF('2. Enter scores'!AK993&lt;&gt;"",'2. Enter scores'!$B993-'2. Enter scores'!AK993,"")</f>
        <v/>
      </c>
      <c r="AM989" s="125" t="str">
        <f>IF('2. Enter scores'!AL993&lt;&gt;"",'2. Enter scores'!$B993-'2. Enter scores'!AL993,"")</f>
        <v/>
      </c>
      <c r="AN989" s="125" t="str">
        <f>IF('2. Enter scores'!AM993&lt;&gt;"",'2. Enter scores'!$B993-'2. Enter scores'!AM993,"")</f>
        <v/>
      </c>
      <c r="AO989" s="125" t="str">
        <f>IF('2. Enter scores'!AN993&lt;&gt;"",'2. Enter scores'!$B993-'2. Enter scores'!AN993,"")</f>
        <v/>
      </c>
      <c r="AP989" s="125" t="str">
        <f>IF('2. Enter scores'!AO993&lt;&gt;"",'2. Enter scores'!$B993-'2. Enter scores'!AO993,"")</f>
        <v/>
      </c>
      <c r="AQ989" s="125" t="str">
        <f>IF('2. Enter scores'!AP993&lt;&gt;"",'2. Enter scores'!$B993-'2. Enter scores'!AP993,"")</f>
        <v/>
      </c>
      <c r="AR989" s="125" t="str">
        <f>IF('2. Enter scores'!AQ993&lt;&gt;"",'2. Enter scores'!$B993-'2. Enter scores'!AQ993,"")</f>
        <v/>
      </c>
      <c r="AS989" s="125" t="str">
        <f>IF('2. Enter scores'!AR993&lt;&gt;"",'2. Enter scores'!$B993-'2. Enter scores'!AR993,"")</f>
        <v/>
      </c>
      <c r="AT989" s="125" t="str">
        <f>IF('2. Enter scores'!AS993&lt;&gt;"",'2. Enter scores'!$B993-'2. Enter scores'!AS993,"")</f>
        <v/>
      </c>
      <c r="AU989" s="125" t="str">
        <f>IF('2. Enter scores'!AT993&lt;&gt;"",'2. Enter scores'!$B993-'2. Enter scores'!AT993,"")</f>
        <v/>
      </c>
      <c r="AV989" s="125" t="str">
        <f>IF('2. Enter scores'!AU993&lt;&gt;"",'2. Enter scores'!$B993-'2. Enter scores'!AU993,"")</f>
        <v/>
      </c>
      <c r="AW989" s="125" t="str">
        <f>IF('2. Enter scores'!AV993&lt;&gt;"",'2. Enter scores'!$B993-'2. Enter scores'!AV993,"")</f>
        <v/>
      </c>
      <c r="AX989" s="125" t="str">
        <f>IF('2. Enter scores'!AW993&lt;&gt;"",'2. Enter scores'!$B993-'2. Enter scores'!AW993,"")</f>
        <v/>
      </c>
      <c r="AY989" s="125" t="str">
        <f>IF('2. Enter scores'!AX993&lt;&gt;"",'2. Enter scores'!$B993-'2. Enter scores'!AX993,"")</f>
        <v/>
      </c>
      <c r="AZ989" s="125" t="str">
        <f>IF('2. Enter scores'!AY993&lt;&gt;"",'2. Enter scores'!$B993-'2. Enter scores'!AY993,"")</f>
        <v/>
      </c>
      <c r="BA989" s="125" t="str">
        <f>IF('2. Enter scores'!AZ993&lt;&gt;"",'2. Enter scores'!$B993-'2. Enter scores'!AZ993,"")</f>
        <v/>
      </c>
      <c r="BB989" s="125" t="str">
        <f>IF('2. Enter scores'!BA993&lt;&gt;"",'2. Enter scores'!$B993-'2. Enter scores'!BA993,"")</f>
        <v/>
      </c>
      <c r="BC989" s="125" t="str">
        <f>IF('2. Enter scores'!BB993&lt;&gt;"",'2. Enter scores'!$B993-'2. Enter scores'!BB993,"")</f>
        <v/>
      </c>
      <c r="BD989" s="125" t="str">
        <f>IF('2. Enter scores'!BC993&lt;&gt;"",'2. Enter scores'!$B993-'2. Enter scores'!BC993,"")</f>
        <v/>
      </c>
      <c r="BE989" s="125" t="str">
        <f>IF('2. Enter scores'!BD993&lt;&gt;"",'2. Enter scores'!$B993-'2. Enter scores'!BD993,"")</f>
        <v/>
      </c>
      <c r="BF989" s="125" t="str">
        <f>IF('2. Enter scores'!BE993&lt;&gt;"",'2. Enter scores'!$B993-'2. Enter scores'!BE993,"")</f>
        <v/>
      </c>
      <c r="BG989" s="125" t="str">
        <f>IF('2. Enter scores'!BF993&lt;&gt;"",'2. Enter scores'!$B993-'2. Enter scores'!BF993,"")</f>
        <v/>
      </c>
      <c r="BH989" s="125" t="str">
        <f>IF('2. Enter scores'!BG993&lt;&gt;"",'2. Enter scores'!$B993-'2. Enter scores'!BG993,"")</f>
        <v/>
      </c>
      <c r="BI989" s="125" t="str">
        <f>IF('2. Enter scores'!BH993&lt;&gt;"",'2. Enter scores'!$B993-'2. Enter scores'!BH993,"")</f>
        <v/>
      </c>
      <c r="BJ989" s="125" t="str">
        <f>IF('2. Enter scores'!BI993&lt;&gt;"",'2. Enter scores'!$B993-'2. Enter scores'!BI993,"")</f>
        <v/>
      </c>
      <c r="BK989" s="125" t="str">
        <f>IF('2. Enter scores'!BJ993&lt;&gt;"",'2. Enter scores'!$B993-'2. Enter scores'!BJ993,"")</f>
        <v/>
      </c>
      <c r="BL989" s="125" t="str">
        <f>IF('2. Enter scores'!BK993&lt;&gt;"",'2. Enter scores'!$B993-'2. Enter scores'!BK993,"")</f>
        <v/>
      </c>
      <c r="BM989" s="125" t="str">
        <f>IF('2. Enter scores'!BL993&lt;&gt;"",'2. Enter scores'!$B993-'2. Enter scores'!BL993,"")</f>
        <v/>
      </c>
      <c r="BN989" s="125" t="str">
        <f>IF('2. Enter scores'!BM993&lt;&gt;"",'2. Enter scores'!$B993-'2. Enter scores'!BM993,"")</f>
        <v/>
      </c>
      <c r="BO989" s="125" t="str">
        <f>IF('2. Enter scores'!BN993&lt;&gt;"",'2. Enter scores'!$B993-'2. Enter scores'!BN993,"")</f>
        <v/>
      </c>
      <c r="BP989" s="108">
        <v>1000</v>
      </c>
    </row>
    <row r="990" spans="2:68" x14ac:dyDescent="0.35">
      <c r="B990" s="125" t="str">
        <f>IF('2. Enter scores'!A994&lt;&gt;"",'2. Enter scores'!A994,"")</f>
        <v/>
      </c>
      <c r="H990" s="125" t="str">
        <f>IF('2. Enter scores'!G994&lt;&gt;"",'2. Enter scores'!$B994-'2. Enter scores'!G994,"")</f>
        <v/>
      </c>
      <c r="I990" s="125" t="str">
        <f>IF('2. Enter scores'!H994&lt;&gt;"",'2. Enter scores'!$B994-'2. Enter scores'!H994,"")</f>
        <v/>
      </c>
      <c r="J990" s="125" t="str">
        <f>IF('2. Enter scores'!I994&lt;&gt;"",'2. Enter scores'!$B994-'2. Enter scores'!I994,"")</f>
        <v/>
      </c>
      <c r="K990" s="125" t="str">
        <f>IF('2. Enter scores'!J994&lt;&gt;"",'2. Enter scores'!$B994-'2. Enter scores'!J994,"")</f>
        <v/>
      </c>
      <c r="L990" s="125" t="str">
        <f>IF('2. Enter scores'!K994&lt;&gt;"",'2. Enter scores'!$B994-'2. Enter scores'!K994,"")</f>
        <v/>
      </c>
      <c r="M990" s="125" t="str">
        <f>IF('2. Enter scores'!L994&lt;&gt;"",'2. Enter scores'!$B994-'2. Enter scores'!L994,"")</f>
        <v/>
      </c>
      <c r="N990" s="125" t="str">
        <f>IF('2. Enter scores'!M994&lt;&gt;"",'2. Enter scores'!$B994-'2. Enter scores'!M994,"")</f>
        <v/>
      </c>
      <c r="O990" s="125" t="str">
        <f>IF('2. Enter scores'!N994&lt;&gt;"",'2. Enter scores'!$B994-'2. Enter scores'!N994,"")</f>
        <v/>
      </c>
      <c r="P990" s="125" t="str">
        <f>IF('2. Enter scores'!O994&lt;&gt;"",'2. Enter scores'!$B994-'2. Enter scores'!O994,"")</f>
        <v/>
      </c>
      <c r="Q990" s="125" t="str">
        <f>IF('2. Enter scores'!P994&lt;&gt;"",'2. Enter scores'!$B994-'2. Enter scores'!P994,"")</f>
        <v/>
      </c>
      <c r="R990" s="125" t="str">
        <f>IF('2. Enter scores'!Q994&lt;&gt;"",'2. Enter scores'!$B994-'2. Enter scores'!Q994,"")</f>
        <v/>
      </c>
      <c r="S990" s="125" t="str">
        <f>IF('2. Enter scores'!R994&lt;&gt;"",'2. Enter scores'!$B994-'2. Enter scores'!R994,"")</f>
        <v/>
      </c>
      <c r="T990" s="125" t="str">
        <f>IF('2. Enter scores'!S994&lt;&gt;"",'2. Enter scores'!$B994-'2. Enter scores'!S994,"")</f>
        <v/>
      </c>
      <c r="U990" s="125" t="str">
        <f>IF('2. Enter scores'!T994&lt;&gt;"",'2. Enter scores'!$B994-'2. Enter scores'!T994,"")</f>
        <v/>
      </c>
      <c r="V990" s="125" t="str">
        <f>IF('2. Enter scores'!U994&lt;&gt;"",'2. Enter scores'!$B994-'2. Enter scores'!U994,"")</f>
        <v/>
      </c>
      <c r="W990" s="125" t="str">
        <f>IF('2. Enter scores'!V994&lt;&gt;"",'2. Enter scores'!$B994-'2. Enter scores'!V994,"")</f>
        <v/>
      </c>
      <c r="X990" s="125" t="str">
        <f>IF('2. Enter scores'!W994&lt;&gt;"",'2. Enter scores'!$B994-'2. Enter scores'!W994,"")</f>
        <v/>
      </c>
      <c r="Y990" s="125" t="str">
        <f>IF('2. Enter scores'!X994&lt;&gt;"",'2. Enter scores'!$B994-'2. Enter scores'!X994,"")</f>
        <v/>
      </c>
      <c r="Z990" s="125" t="str">
        <f>IF('2. Enter scores'!Y994&lt;&gt;"",'2. Enter scores'!$B994-'2. Enter scores'!Y994,"")</f>
        <v/>
      </c>
      <c r="AA990" s="125" t="str">
        <f>IF('2. Enter scores'!Z994&lt;&gt;"",'2. Enter scores'!$B994-'2. Enter scores'!Z994,"")</f>
        <v/>
      </c>
      <c r="AB990" s="125" t="str">
        <f>IF('2. Enter scores'!AA994&lt;&gt;"",'2. Enter scores'!$B994-'2. Enter scores'!AA994,"")</f>
        <v/>
      </c>
      <c r="AC990" s="125" t="str">
        <f>IF('2. Enter scores'!AB994&lt;&gt;"",'2. Enter scores'!$B994-'2. Enter scores'!AB994,"")</f>
        <v/>
      </c>
      <c r="AD990" s="125" t="str">
        <f>IF('2. Enter scores'!AC994&lt;&gt;"",'2. Enter scores'!$B994-'2. Enter scores'!AC994,"")</f>
        <v/>
      </c>
      <c r="AE990" s="125" t="str">
        <f>IF('2. Enter scores'!AD994&lt;&gt;"",'2. Enter scores'!$B994-'2. Enter scores'!AD994,"")</f>
        <v/>
      </c>
      <c r="AF990" s="125" t="str">
        <f>IF('2. Enter scores'!AE994&lt;&gt;"",'2. Enter scores'!$B994-'2. Enter scores'!AE994,"")</f>
        <v/>
      </c>
      <c r="AG990" s="125" t="str">
        <f>IF('2. Enter scores'!AF994&lt;&gt;"",'2. Enter scores'!$B994-'2. Enter scores'!AF994,"")</f>
        <v/>
      </c>
      <c r="AH990" s="125" t="str">
        <f>IF('2. Enter scores'!AG994&lt;&gt;"",'2. Enter scores'!$B994-'2. Enter scores'!AG994,"")</f>
        <v/>
      </c>
      <c r="AI990" s="125" t="str">
        <f>IF('2. Enter scores'!AH994&lt;&gt;"",'2. Enter scores'!$B994-'2. Enter scores'!AH994,"")</f>
        <v/>
      </c>
      <c r="AJ990" s="125" t="str">
        <f>IF('2. Enter scores'!AI994&lt;&gt;"",'2. Enter scores'!$B994-'2. Enter scores'!AI994,"")</f>
        <v/>
      </c>
      <c r="AK990" s="125" t="str">
        <f>IF('2. Enter scores'!AJ994&lt;&gt;"",'2. Enter scores'!$B994-'2. Enter scores'!AJ994,"")</f>
        <v/>
      </c>
      <c r="AL990" s="125" t="str">
        <f>IF('2. Enter scores'!AK994&lt;&gt;"",'2. Enter scores'!$B994-'2. Enter scores'!AK994,"")</f>
        <v/>
      </c>
      <c r="AM990" s="125" t="str">
        <f>IF('2. Enter scores'!AL994&lt;&gt;"",'2. Enter scores'!$B994-'2. Enter scores'!AL994,"")</f>
        <v/>
      </c>
      <c r="AN990" s="125" t="str">
        <f>IF('2. Enter scores'!AM994&lt;&gt;"",'2. Enter scores'!$B994-'2. Enter scores'!AM994,"")</f>
        <v/>
      </c>
      <c r="AO990" s="125" t="str">
        <f>IF('2. Enter scores'!AN994&lt;&gt;"",'2. Enter scores'!$B994-'2. Enter scores'!AN994,"")</f>
        <v/>
      </c>
      <c r="AP990" s="125" t="str">
        <f>IF('2. Enter scores'!AO994&lt;&gt;"",'2. Enter scores'!$B994-'2. Enter scores'!AO994,"")</f>
        <v/>
      </c>
      <c r="AQ990" s="125" t="str">
        <f>IF('2. Enter scores'!AP994&lt;&gt;"",'2. Enter scores'!$B994-'2. Enter scores'!AP994,"")</f>
        <v/>
      </c>
      <c r="AR990" s="125" t="str">
        <f>IF('2. Enter scores'!AQ994&lt;&gt;"",'2. Enter scores'!$B994-'2. Enter scores'!AQ994,"")</f>
        <v/>
      </c>
      <c r="AS990" s="125" t="str">
        <f>IF('2. Enter scores'!AR994&lt;&gt;"",'2. Enter scores'!$B994-'2. Enter scores'!AR994,"")</f>
        <v/>
      </c>
      <c r="AT990" s="125" t="str">
        <f>IF('2. Enter scores'!AS994&lt;&gt;"",'2. Enter scores'!$B994-'2. Enter scores'!AS994,"")</f>
        <v/>
      </c>
      <c r="AU990" s="125" t="str">
        <f>IF('2. Enter scores'!AT994&lt;&gt;"",'2. Enter scores'!$B994-'2. Enter scores'!AT994,"")</f>
        <v/>
      </c>
      <c r="AV990" s="125" t="str">
        <f>IF('2. Enter scores'!AU994&lt;&gt;"",'2. Enter scores'!$B994-'2. Enter scores'!AU994,"")</f>
        <v/>
      </c>
      <c r="AW990" s="125" t="str">
        <f>IF('2. Enter scores'!AV994&lt;&gt;"",'2. Enter scores'!$B994-'2. Enter scores'!AV994,"")</f>
        <v/>
      </c>
      <c r="AX990" s="125" t="str">
        <f>IF('2. Enter scores'!AW994&lt;&gt;"",'2. Enter scores'!$B994-'2. Enter scores'!AW994,"")</f>
        <v/>
      </c>
      <c r="AY990" s="125" t="str">
        <f>IF('2. Enter scores'!AX994&lt;&gt;"",'2. Enter scores'!$B994-'2. Enter scores'!AX994,"")</f>
        <v/>
      </c>
      <c r="AZ990" s="125" t="str">
        <f>IF('2. Enter scores'!AY994&lt;&gt;"",'2. Enter scores'!$B994-'2. Enter scores'!AY994,"")</f>
        <v/>
      </c>
      <c r="BA990" s="125" t="str">
        <f>IF('2. Enter scores'!AZ994&lt;&gt;"",'2. Enter scores'!$B994-'2. Enter scores'!AZ994,"")</f>
        <v/>
      </c>
      <c r="BB990" s="125" t="str">
        <f>IF('2. Enter scores'!BA994&lt;&gt;"",'2. Enter scores'!$B994-'2. Enter scores'!BA994,"")</f>
        <v/>
      </c>
      <c r="BC990" s="125" t="str">
        <f>IF('2. Enter scores'!BB994&lt;&gt;"",'2. Enter scores'!$B994-'2. Enter scores'!BB994,"")</f>
        <v/>
      </c>
      <c r="BD990" s="125" t="str">
        <f>IF('2. Enter scores'!BC994&lt;&gt;"",'2. Enter scores'!$B994-'2. Enter scores'!BC994,"")</f>
        <v/>
      </c>
      <c r="BE990" s="125" t="str">
        <f>IF('2. Enter scores'!BD994&lt;&gt;"",'2. Enter scores'!$B994-'2. Enter scores'!BD994,"")</f>
        <v/>
      </c>
      <c r="BF990" s="125" t="str">
        <f>IF('2. Enter scores'!BE994&lt;&gt;"",'2. Enter scores'!$B994-'2. Enter scores'!BE994,"")</f>
        <v/>
      </c>
      <c r="BG990" s="125" t="str">
        <f>IF('2. Enter scores'!BF994&lt;&gt;"",'2. Enter scores'!$B994-'2. Enter scores'!BF994,"")</f>
        <v/>
      </c>
      <c r="BH990" s="125" t="str">
        <f>IF('2. Enter scores'!BG994&lt;&gt;"",'2. Enter scores'!$B994-'2. Enter scores'!BG994,"")</f>
        <v/>
      </c>
      <c r="BI990" s="125" t="str">
        <f>IF('2. Enter scores'!BH994&lt;&gt;"",'2. Enter scores'!$B994-'2. Enter scores'!BH994,"")</f>
        <v/>
      </c>
      <c r="BJ990" s="125" t="str">
        <f>IF('2. Enter scores'!BI994&lt;&gt;"",'2. Enter scores'!$B994-'2. Enter scores'!BI994,"")</f>
        <v/>
      </c>
      <c r="BK990" s="125" t="str">
        <f>IF('2. Enter scores'!BJ994&lt;&gt;"",'2. Enter scores'!$B994-'2. Enter scores'!BJ994,"")</f>
        <v/>
      </c>
      <c r="BL990" s="125" t="str">
        <f>IF('2. Enter scores'!BK994&lt;&gt;"",'2. Enter scores'!$B994-'2. Enter scores'!BK994,"")</f>
        <v/>
      </c>
      <c r="BM990" s="125" t="str">
        <f>IF('2. Enter scores'!BL994&lt;&gt;"",'2. Enter scores'!$B994-'2. Enter scores'!BL994,"")</f>
        <v/>
      </c>
      <c r="BN990" s="125" t="str">
        <f>IF('2. Enter scores'!BM994&lt;&gt;"",'2. Enter scores'!$B994-'2. Enter scores'!BM994,"")</f>
        <v/>
      </c>
      <c r="BO990" s="125" t="str">
        <f>IF('2. Enter scores'!BN994&lt;&gt;"",'2. Enter scores'!$B994-'2. Enter scores'!BN994,"")</f>
        <v/>
      </c>
      <c r="BP990" s="108">
        <v>1000</v>
      </c>
    </row>
    <row r="991" spans="2:68" x14ac:dyDescent="0.35">
      <c r="B991" s="125" t="str">
        <f>IF('2. Enter scores'!A995&lt;&gt;"",'2. Enter scores'!A995,"")</f>
        <v/>
      </c>
      <c r="H991" s="125" t="str">
        <f>IF('2. Enter scores'!G995&lt;&gt;"",'2. Enter scores'!$B995-'2. Enter scores'!G995,"")</f>
        <v/>
      </c>
      <c r="I991" s="125" t="str">
        <f>IF('2. Enter scores'!H995&lt;&gt;"",'2. Enter scores'!$B995-'2. Enter scores'!H995,"")</f>
        <v/>
      </c>
      <c r="J991" s="125" t="str">
        <f>IF('2. Enter scores'!I995&lt;&gt;"",'2. Enter scores'!$B995-'2. Enter scores'!I995,"")</f>
        <v/>
      </c>
      <c r="K991" s="125" t="str">
        <f>IF('2. Enter scores'!J995&lt;&gt;"",'2. Enter scores'!$B995-'2. Enter scores'!J995,"")</f>
        <v/>
      </c>
      <c r="L991" s="125" t="str">
        <f>IF('2. Enter scores'!K995&lt;&gt;"",'2. Enter scores'!$B995-'2. Enter scores'!K995,"")</f>
        <v/>
      </c>
      <c r="M991" s="125" t="str">
        <f>IF('2. Enter scores'!L995&lt;&gt;"",'2. Enter scores'!$B995-'2. Enter scores'!L995,"")</f>
        <v/>
      </c>
      <c r="N991" s="125" t="str">
        <f>IF('2. Enter scores'!M995&lt;&gt;"",'2. Enter scores'!$B995-'2. Enter scores'!M995,"")</f>
        <v/>
      </c>
      <c r="O991" s="125" t="str">
        <f>IF('2. Enter scores'!N995&lt;&gt;"",'2. Enter scores'!$B995-'2. Enter scores'!N995,"")</f>
        <v/>
      </c>
      <c r="P991" s="125" t="str">
        <f>IF('2. Enter scores'!O995&lt;&gt;"",'2. Enter scores'!$B995-'2. Enter scores'!O995,"")</f>
        <v/>
      </c>
      <c r="Q991" s="125" t="str">
        <f>IF('2. Enter scores'!P995&lt;&gt;"",'2. Enter scores'!$B995-'2. Enter scores'!P995,"")</f>
        <v/>
      </c>
      <c r="R991" s="125" t="str">
        <f>IF('2. Enter scores'!Q995&lt;&gt;"",'2. Enter scores'!$B995-'2. Enter scores'!Q995,"")</f>
        <v/>
      </c>
      <c r="S991" s="125" t="str">
        <f>IF('2. Enter scores'!R995&lt;&gt;"",'2. Enter scores'!$B995-'2. Enter scores'!R995,"")</f>
        <v/>
      </c>
      <c r="T991" s="125" t="str">
        <f>IF('2. Enter scores'!S995&lt;&gt;"",'2. Enter scores'!$B995-'2. Enter scores'!S995,"")</f>
        <v/>
      </c>
      <c r="U991" s="125" t="str">
        <f>IF('2. Enter scores'!T995&lt;&gt;"",'2. Enter scores'!$B995-'2. Enter scores'!T995,"")</f>
        <v/>
      </c>
      <c r="V991" s="125" t="str">
        <f>IF('2. Enter scores'!U995&lt;&gt;"",'2. Enter scores'!$B995-'2. Enter scores'!U995,"")</f>
        <v/>
      </c>
      <c r="W991" s="125" t="str">
        <f>IF('2. Enter scores'!V995&lt;&gt;"",'2. Enter scores'!$B995-'2. Enter scores'!V995,"")</f>
        <v/>
      </c>
      <c r="X991" s="125" t="str">
        <f>IF('2. Enter scores'!W995&lt;&gt;"",'2. Enter scores'!$B995-'2. Enter scores'!W995,"")</f>
        <v/>
      </c>
      <c r="Y991" s="125" t="str">
        <f>IF('2. Enter scores'!X995&lt;&gt;"",'2. Enter scores'!$B995-'2. Enter scores'!X995,"")</f>
        <v/>
      </c>
      <c r="Z991" s="125" t="str">
        <f>IF('2. Enter scores'!Y995&lt;&gt;"",'2. Enter scores'!$B995-'2. Enter scores'!Y995,"")</f>
        <v/>
      </c>
      <c r="AA991" s="125" t="str">
        <f>IF('2. Enter scores'!Z995&lt;&gt;"",'2. Enter scores'!$B995-'2. Enter scores'!Z995,"")</f>
        <v/>
      </c>
      <c r="AB991" s="125" t="str">
        <f>IF('2. Enter scores'!AA995&lt;&gt;"",'2. Enter scores'!$B995-'2. Enter scores'!AA995,"")</f>
        <v/>
      </c>
      <c r="AC991" s="125" t="str">
        <f>IF('2. Enter scores'!AB995&lt;&gt;"",'2. Enter scores'!$B995-'2. Enter scores'!AB995,"")</f>
        <v/>
      </c>
      <c r="AD991" s="125" t="str">
        <f>IF('2. Enter scores'!AC995&lt;&gt;"",'2. Enter scores'!$B995-'2. Enter scores'!AC995,"")</f>
        <v/>
      </c>
      <c r="AE991" s="125" t="str">
        <f>IF('2. Enter scores'!AD995&lt;&gt;"",'2. Enter scores'!$B995-'2. Enter scores'!AD995,"")</f>
        <v/>
      </c>
      <c r="AF991" s="125" t="str">
        <f>IF('2. Enter scores'!AE995&lt;&gt;"",'2. Enter scores'!$B995-'2. Enter scores'!AE995,"")</f>
        <v/>
      </c>
      <c r="AG991" s="125" t="str">
        <f>IF('2. Enter scores'!AF995&lt;&gt;"",'2. Enter scores'!$B995-'2. Enter scores'!AF995,"")</f>
        <v/>
      </c>
      <c r="AH991" s="125" t="str">
        <f>IF('2. Enter scores'!AG995&lt;&gt;"",'2. Enter scores'!$B995-'2. Enter scores'!AG995,"")</f>
        <v/>
      </c>
      <c r="AI991" s="125" t="str">
        <f>IF('2. Enter scores'!AH995&lt;&gt;"",'2. Enter scores'!$B995-'2. Enter scores'!AH995,"")</f>
        <v/>
      </c>
      <c r="AJ991" s="125" t="str">
        <f>IF('2. Enter scores'!AI995&lt;&gt;"",'2. Enter scores'!$B995-'2. Enter scores'!AI995,"")</f>
        <v/>
      </c>
      <c r="AK991" s="125" t="str">
        <f>IF('2. Enter scores'!AJ995&lt;&gt;"",'2. Enter scores'!$B995-'2. Enter scores'!AJ995,"")</f>
        <v/>
      </c>
      <c r="AL991" s="125" t="str">
        <f>IF('2. Enter scores'!AK995&lt;&gt;"",'2. Enter scores'!$B995-'2. Enter scores'!AK995,"")</f>
        <v/>
      </c>
      <c r="AM991" s="125" t="str">
        <f>IF('2. Enter scores'!AL995&lt;&gt;"",'2. Enter scores'!$B995-'2. Enter scores'!AL995,"")</f>
        <v/>
      </c>
      <c r="AN991" s="125" t="str">
        <f>IF('2. Enter scores'!AM995&lt;&gt;"",'2. Enter scores'!$B995-'2. Enter scores'!AM995,"")</f>
        <v/>
      </c>
      <c r="AO991" s="125" t="str">
        <f>IF('2. Enter scores'!AN995&lt;&gt;"",'2. Enter scores'!$B995-'2. Enter scores'!AN995,"")</f>
        <v/>
      </c>
      <c r="AP991" s="125" t="str">
        <f>IF('2. Enter scores'!AO995&lt;&gt;"",'2. Enter scores'!$B995-'2. Enter scores'!AO995,"")</f>
        <v/>
      </c>
      <c r="AQ991" s="125" t="str">
        <f>IF('2. Enter scores'!AP995&lt;&gt;"",'2. Enter scores'!$B995-'2. Enter scores'!AP995,"")</f>
        <v/>
      </c>
      <c r="AR991" s="125" t="str">
        <f>IF('2. Enter scores'!AQ995&lt;&gt;"",'2. Enter scores'!$B995-'2. Enter scores'!AQ995,"")</f>
        <v/>
      </c>
      <c r="AS991" s="125" t="str">
        <f>IF('2. Enter scores'!AR995&lt;&gt;"",'2. Enter scores'!$B995-'2. Enter scores'!AR995,"")</f>
        <v/>
      </c>
      <c r="AT991" s="125" t="str">
        <f>IF('2. Enter scores'!AS995&lt;&gt;"",'2. Enter scores'!$B995-'2. Enter scores'!AS995,"")</f>
        <v/>
      </c>
      <c r="AU991" s="125" t="str">
        <f>IF('2. Enter scores'!AT995&lt;&gt;"",'2. Enter scores'!$B995-'2. Enter scores'!AT995,"")</f>
        <v/>
      </c>
      <c r="AV991" s="125" t="str">
        <f>IF('2. Enter scores'!AU995&lt;&gt;"",'2. Enter scores'!$B995-'2. Enter scores'!AU995,"")</f>
        <v/>
      </c>
      <c r="AW991" s="125" t="str">
        <f>IF('2. Enter scores'!AV995&lt;&gt;"",'2. Enter scores'!$B995-'2. Enter scores'!AV995,"")</f>
        <v/>
      </c>
      <c r="AX991" s="125" t="str">
        <f>IF('2. Enter scores'!AW995&lt;&gt;"",'2. Enter scores'!$B995-'2. Enter scores'!AW995,"")</f>
        <v/>
      </c>
      <c r="AY991" s="125" t="str">
        <f>IF('2. Enter scores'!AX995&lt;&gt;"",'2. Enter scores'!$B995-'2. Enter scores'!AX995,"")</f>
        <v/>
      </c>
      <c r="AZ991" s="125" t="str">
        <f>IF('2. Enter scores'!AY995&lt;&gt;"",'2. Enter scores'!$B995-'2. Enter scores'!AY995,"")</f>
        <v/>
      </c>
      <c r="BA991" s="125" t="str">
        <f>IF('2. Enter scores'!AZ995&lt;&gt;"",'2. Enter scores'!$B995-'2. Enter scores'!AZ995,"")</f>
        <v/>
      </c>
      <c r="BB991" s="125" t="str">
        <f>IF('2. Enter scores'!BA995&lt;&gt;"",'2. Enter scores'!$B995-'2. Enter scores'!BA995,"")</f>
        <v/>
      </c>
      <c r="BC991" s="125" t="str">
        <f>IF('2. Enter scores'!BB995&lt;&gt;"",'2. Enter scores'!$B995-'2. Enter scores'!BB995,"")</f>
        <v/>
      </c>
      <c r="BD991" s="125" t="str">
        <f>IF('2. Enter scores'!BC995&lt;&gt;"",'2. Enter scores'!$B995-'2. Enter scores'!BC995,"")</f>
        <v/>
      </c>
      <c r="BE991" s="125" t="str">
        <f>IF('2. Enter scores'!BD995&lt;&gt;"",'2. Enter scores'!$B995-'2. Enter scores'!BD995,"")</f>
        <v/>
      </c>
      <c r="BF991" s="125" t="str">
        <f>IF('2. Enter scores'!BE995&lt;&gt;"",'2. Enter scores'!$B995-'2. Enter scores'!BE995,"")</f>
        <v/>
      </c>
      <c r="BG991" s="125" t="str">
        <f>IF('2. Enter scores'!BF995&lt;&gt;"",'2. Enter scores'!$B995-'2. Enter scores'!BF995,"")</f>
        <v/>
      </c>
      <c r="BH991" s="125" t="str">
        <f>IF('2. Enter scores'!BG995&lt;&gt;"",'2. Enter scores'!$B995-'2. Enter scores'!BG995,"")</f>
        <v/>
      </c>
      <c r="BI991" s="125" t="str">
        <f>IF('2. Enter scores'!BH995&lt;&gt;"",'2. Enter scores'!$B995-'2. Enter scores'!BH995,"")</f>
        <v/>
      </c>
      <c r="BJ991" s="125" t="str">
        <f>IF('2. Enter scores'!BI995&lt;&gt;"",'2. Enter scores'!$B995-'2. Enter scores'!BI995,"")</f>
        <v/>
      </c>
      <c r="BK991" s="125" t="str">
        <f>IF('2. Enter scores'!BJ995&lt;&gt;"",'2. Enter scores'!$B995-'2. Enter scores'!BJ995,"")</f>
        <v/>
      </c>
      <c r="BL991" s="125" t="str">
        <f>IF('2. Enter scores'!BK995&lt;&gt;"",'2. Enter scores'!$B995-'2. Enter scores'!BK995,"")</f>
        <v/>
      </c>
      <c r="BM991" s="125" t="str">
        <f>IF('2. Enter scores'!BL995&lt;&gt;"",'2. Enter scores'!$B995-'2. Enter scores'!BL995,"")</f>
        <v/>
      </c>
      <c r="BN991" s="125" t="str">
        <f>IF('2. Enter scores'!BM995&lt;&gt;"",'2. Enter scores'!$B995-'2. Enter scores'!BM995,"")</f>
        <v/>
      </c>
      <c r="BO991" s="125" t="str">
        <f>IF('2. Enter scores'!BN995&lt;&gt;"",'2. Enter scores'!$B995-'2. Enter scores'!BN995,"")</f>
        <v/>
      </c>
      <c r="BP991" s="108">
        <v>1000</v>
      </c>
    </row>
    <row r="992" spans="2:68" x14ac:dyDescent="0.35">
      <c r="B992" s="125" t="str">
        <f>IF('2. Enter scores'!A996&lt;&gt;"",'2. Enter scores'!A996,"")</f>
        <v/>
      </c>
      <c r="H992" s="125" t="str">
        <f>IF('2. Enter scores'!G996&lt;&gt;"",'2. Enter scores'!$B996-'2. Enter scores'!G996,"")</f>
        <v/>
      </c>
      <c r="I992" s="125" t="str">
        <f>IF('2. Enter scores'!H996&lt;&gt;"",'2. Enter scores'!$B996-'2. Enter scores'!H996,"")</f>
        <v/>
      </c>
      <c r="J992" s="125" t="str">
        <f>IF('2. Enter scores'!I996&lt;&gt;"",'2. Enter scores'!$B996-'2. Enter scores'!I996,"")</f>
        <v/>
      </c>
      <c r="K992" s="125" t="str">
        <f>IF('2. Enter scores'!J996&lt;&gt;"",'2. Enter scores'!$B996-'2. Enter scores'!J996,"")</f>
        <v/>
      </c>
      <c r="L992" s="125" t="str">
        <f>IF('2. Enter scores'!K996&lt;&gt;"",'2. Enter scores'!$B996-'2. Enter scores'!K996,"")</f>
        <v/>
      </c>
      <c r="M992" s="125" t="str">
        <f>IF('2. Enter scores'!L996&lt;&gt;"",'2. Enter scores'!$B996-'2. Enter scores'!L996,"")</f>
        <v/>
      </c>
      <c r="N992" s="125" t="str">
        <f>IF('2. Enter scores'!M996&lt;&gt;"",'2. Enter scores'!$B996-'2. Enter scores'!M996,"")</f>
        <v/>
      </c>
      <c r="O992" s="125" t="str">
        <f>IF('2. Enter scores'!N996&lt;&gt;"",'2. Enter scores'!$B996-'2. Enter scores'!N996,"")</f>
        <v/>
      </c>
      <c r="P992" s="125" t="str">
        <f>IF('2. Enter scores'!O996&lt;&gt;"",'2. Enter scores'!$B996-'2. Enter scores'!O996,"")</f>
        <v/>
      </c>
      <c r="Q992" s="125" t="str">
        <f>IF('2. Enter scores'!P996&lt;&gt;"",'2. Enter scores'!$B996-'2. Enter scores'!P996,"")</f>
        <v/>
      </c>
      <c r="R992" s="125" t="str">
        <f>IF('2. Enter scores'!Q996&lt;&gt;"",'2. Enter scores'!$B996-'2. Enter scores'!Q996,"")</f>
        <v/>
      </c>
      <c r="S992" s="125" t="str">
        <f>IF('2. Enter scores'!R996&lt;&gt;"",'2. Enter scores'!$B996-'2. Enter scores'!R996,"")</f>
        <v/>
      </c>
      <c r="T992" s="125" t="str">
        <f>IF('2. Enter scores'!S996&lt;&gt;"",'2. Enter scores'!$B996-'2. Enter scores'!S996,"")</f>
        <v/>
      </c>
      <c r="U992" s="125" t="str">
        <f>IF('2. Enter scores'!T996&lt;&gt;"",'2. Enter scores'!$B996-'2. Enter scores'!T996,"")</f>
        <v/>
      </c>
      <c r="V992" s="125" t="str">
        <f>IF('2. Enter scores'!U996&lt;&gt;"",'2. Enter scores'!$B996-'2. Enter scores'!U996,"")</f>
        <v/>
      </c>
      <c r="W992" s="125" t="str">
        <f>IF('2. Enter scores'!V996&lt;&gt;"",'2. Enter scores'!$B996-'2. Enter scores'!V996,"")</f>
        <v/>
      </c>
      <c r="X992" s="125" t="str">
        <f>IF('2. Enter scores'!W996&lt;&gt;"",'2. Enter scores'!$B996-'2. Enter scores'!W996,"")</f>
        <v/>
      </c>
      <c r="Y992" s="125" t="str">
        <f>IF('2. Enter scores'!X996&lt;&gt;"",'2. Enter scores'!$B996-'2. Enter scores'!X996,"")</f>
        <v/>
      </c>
      <c r="Z992" s="125" t="str">
        <f>IF('2. Enter scores'!Y996&lt;&gt;"",'2. Enter scores'!$B996-'2. Enter scores'!Y996,"")</f>
        <v/>
      </c>
      <c r="AA992" s="125" t="str">
        <f>IF('2. Enter scores'!Z996&lt;&gt;"",'2. Enter scores'!$B996-'2. Enter scores'!Z996,"")</f>
        <v/>
      </c>
      <c r="AB992" s="125" t="str">
        <f>IF('2. Enter scores'!AA996&lt;&gt;"",'2. Enter scores'!$B996-'2. Enter scores'!AA996,"")</f>
        <v/>
      </c>
      <c r="AC992" s="125" t="str">
        <f>IF('2. Enter scores'!AB996&lt;&gt;"",'2. Enter scores'!$B996-'2. Enter scores'!AB996,"")</f>
        <v/>
      </c>
      <c r="AD992" s="125" t="str">
        <f>IF('2. Enter scores'!AC996&lt;&gt;"",'2. Enter scores'!$B996-'2. Enter scores'!AC996,"")</f>
        <v/>
      </c>
      <c r="AE992" s="125" t="str">
        <f>IF('2. Enter scores'!AD996&lt;&gt;"",'2. Enter scores'!$B996-'2. Enter scores'!AD996,"")</f>
        <v/>
      </c>
      <c r="AF992" s="125" t="str">
        <f>IF('2. Enter scores'!AE996&lt;&gt;"",'2. Enter scores'!$B996-'2. Enter scores'!AE996,"")</f>
        <v/>
      </c>
      <c r="AG992" s="125" t="str">
        <f>IF('2. Enter scores'!AF996&lt;&gt;"",'2. Enter scores'!$B996-'2. Enter scores'!AF996,"")</f>
        <v/>
      </c>
      <c r="AH992" s="125" t="str">
        <f>IF('2. Enter scores'!AG996&lt;&gt;"",'2. Enter scores'!$B996-'2. Enter scores'!AG996,"")</f>
        <v/>
      </c>
      <c r="AI992" s="125" t="str">
        <f>IF('2. Enter scores'!AH996&lt;&gt;"",'2. Enter scores'!$B996-'2. Enter scores'!AH996,"")</f>
        <v/>
      </c>
      <c r="AJ992" s="125" t="str">
        <f>IF('2. Enter scores'!AI996&lt;&gt;"",'2. Enter scores'!$B996-'2. Enter scores'!AI996,"")</f>
        <v/>
      </c>
      <c r="AK992" s="125" t="str">
        <f>IF('2. Enter scores'!AJ996&lt;&gt;"",'2. Enter scores'!$B996-'2. Enter scores'!AJ996,"")</f>
        <v/>
      </c>
      <c r="AL992" s="125" t="str">
        <f>IF('2. Enter scores'!AK996&lt;&gt;"",'2. Enter scores'!$B996-'2. Enter scores'!AK996,"")</f>
        <v/>
      </c>
      <c r="AM992" s="125" t="str">
        <f>IF('2. Enter scores'!AL996&lt;&gt;"",'2. Enter scores'!$B996-'2. Enter scores'!AL996,"")</f>
        <v/>
      </c>
      <c r="AN992" s="125" t="str">
        <f>IF('2. Enter scores'!AM996&lt;&gt;"",'2. Enter scores'!$B996-'2. Enter scores'!AM996,"")</f>
        <v/>
      </c>
      <c r="AO992" s="125" t="str">
        <f>IF('2. Enter scores'!AN996&lt;&gt;"",'2. Enter scores'!$B996-'2. Enter scores'!AN996,"")</f>
        <v/>
      </c>
      <c r="AP992" s="125" t="str">
        <f>IF('2. Enter scores'!AO996&lt;&gt;"",'2. Enter scores'!$B996-'2. Enter scores'!AO996,"")</f>
        <v/>
      </c>
      <c r="AQ992" s="125" t="str">
        <f>IF('2. Enter scores'!AP996&lt;&gt;"",'2. Enter scores'!$B996-'2. Enter scores'!AP996,"")</f>
        <v/>
      </c>
      <c r="AR992" s="125" t="str">
        <f>IF('2. Enter scores'!AQ996&lt;&gt;"",'2. Enter scores'!$B996-'2. Enter scores'!AQ996,"")</f>
        <v/>
      </c>
      <c r="AS992" s="125" t="str">
        <f>IF('2. Enter scores'!AR996&lt;&gt;"",'2. Enter scores'!$B996-'2. Enter scores'!AR996,"")</f>
        <v/>
      </c>
      <c r="AT992" s="125" t="str">
        <f>IF('2. Enter scores'!AS996&lt;&gt;"",'2. Enter scores'!$B996-'2. Enter scores'!AS996,"")</f>
        <v/>
      </c>
      <c r="AU992" s="125" t="str">
        <f>IF('2. Enter scores'!AT996&lt;&gt;"",'2. Enter scores'!$B996-'2. Enter scores'!AT996,"")</f>
        <v/>
      </c>
      <c r="AV992" s="125" t="str">
        <f>IF('2. Enter scores'!AU996&lt;&gt;"",'2. Enter scores'!$B996-'2. Enter scores'!AU996,"")</f>
        <v/>
      </c>
      <c r="AW992" s="125" t="str">
        <f>IF('2. Enter scores'!AV996&lt;&gt;"",'2. Enter scores'!$B996-'2. Enter scores'!AV996,"")</f>
        <v/>
      </c>
      <c r="AX992" s="125" t="str">
        <f>IF('2. Enter scores'!AW996&lt;&gt;"",'2. Enter scores'!$B996-'2. Enter scores'!AW996,"")</f>
        <v/>
      </c>
      <c r="AY992" s="125" t="str">
        <f>IF('2. Enter scores'!AX996&lt;&gt;"",'2. Enter scores'!$B996-'2. Enter scores'!AX996,"")</f>
        <v/>
      </c>
      <c r="AZ992" s="125" t="str">
        <f>IF('2. Enter scores'!AY996&lt;&gt;"",'2. Enter scores'!$B996-'2. Enter scores'!AY996,"")</f>
        <v/>
      </c>
      <c r="BA992" s="125" t="str">
        <f>IF('2. Enter scores'!AZ996&lt;&gt;"",'2. Enter scores'!$B996-'2. Enter scores'!AZ996,"")</f>
        <v/>
      </c>
      <c r="BB992" s="125" t="str">
        <f>IF('2. Enter scores'!BA996&lt;&gt;"",'2. Enter scores'!$B996-'2. Enter scores'!BA996,"")</f>
        <v/>
      </c>
      <c r="BC992" s="125" t="str">
        <f>IF('2. Enter scores'!BB996&lt;&gt;"",'2. Enter scores'!$B996-'2. Enter scores'!BB996,"")</f>
        <v/>
      </c>
      <c r="BD992" s="125" t="str">
        <f>IF('2. Enter scores'!BC996&lt;&gt;"",'2. Enter scores'!$B996-'2. Enter scores'!BC996,"")</f>
        <v/>
      </c>
      <c r="BE992" s="125" t="str">
        <f>IF('2. Enter scores'!BD996&lt;&gt;"",'2. Enter scores'!$B996-'2. Enter scores'!BD996,"")</f>
        <v/>
      </c>
      <c r="BF992" s="125" t="str">
        <f>IF('2. Enter scores'!BE996&lt;&gt;"",'2. Enter scores'!$B996-'2. Enter scores'!BE996,"")</f>
        <v/>
      </c>
      <c r="BG992" s="125" t="str">
        <f>IF('2. Enter scores'!BF996&lt;&gt;"",'2. Enter scores'!$B996-'2. Enter scores'!BF996,"")</f>
        <v/>
      </c>
      <c r="BH992" s="125" t="str">
        <f>IF('2. Enter scores'!BG996&lt;&gt;"",'2. Enter scores'!$B996-'2. Enter scores'!BG996,"")</f>
        <v/>
      </c>
      <c r="BI992" s="125" t="str">
        <f>IF('2. Enter scores'!BH996&lt;&gt;"",'2. Enter scores'!$B996-'2. Enter scores'!BH996,"")</f>
        <v/>
      </c>
      <c r="BJ992" s="125" t="str">
        <f>IF('2. Enter scores'!BI996&lt;&gt;"",'2. Enter scores'!$B996-'2. Enter scores'!BI996,"")</f>
        <v/>
      </c>
      <c r="BK992" s="125" t="str">
        <f>IF('2. Enter scores'!BJ996&lt;&gt;"",'2. Enter scores'!$B996-'2. Enter scores'!BJ996,"")</f>
        <v/>
      </c>
      <c r="BL992" s="125" t="str">
        <f>IF('2. Enter scores'!BK996&lt;&gt;"",'2. Enter scores'!$B996-'2. Enter scores'!BK996,"")</f>
        <v/>
      </c>
      <c r="BM992" s="125" t="str">
        <f>IF('2. Enter scores'!BL996&lt;&gt;"",'2. Enter scores'!$B996-'2. Enter scores'!BL996,"")</f>
        <v/>
      </c>
      <c r="BN992" s="125" t="str">
        <f>IF('2. Enter scores'!BM996&lt;&gt;"",'2. Enter scores'!$B996-'2. Enter scores'!BM996,"")</f>
        <v/>
      </c>
      <c r="BO992" s="125" t="str">
        <f>IF('2. Enter scores'!BN996&lt;&gt;"",'2. Enter scores'!$B996-'2. Enter scores'!BN996,"")</f>
        <v/>
      </c>
      <c r="BP992" s="108">
        <v>1000</v>
      </c>
    </row>
    <row r="993" spans="2:68" x14ac:dyDescent="0.35">
      <c r="B993" s="125" t="str">
        <f>IF('2. Enter scores'!A997&lt;&gt;"",'2. Enter scores'!A997,"")</f>
        <v/>
      </c>
      <c r="H993" s="125" t="str">
        <f>IF('2. Enter scores'!G997&lt;&gt;"",'2. Enter scores'!$B997-'2. Enter scores'!G997,"")</f>
        <v/>
      </c>
      <c r="I993" s="125" t="str">
        <f>IF('2. Enter scores'!H997&lt;&gt;"",'2. Enter scores'!$B997-'2. Enter scores'!H997,"")</f>
        <v/>
      </c>
      <c r="J993" s="125" t="str">
        <f>IF('2. Enter scores'!I997&lt;&gt;"",'2. Enter scores'!$B997-'2. Enter scores'!I997,"")</f>
        <v/>
      </c>
      <c r="K993" s="125" t="str">
        <f>IF('2. Enter scores'!J997&lt;&gt;"",'2. Enter scores'!$B997-'2. Enter scores'!J997,"")</f>
        <v/>
      </c>
      <c r="L993" s="125" t="str">
        <f>IF('2. Enter scores'!K997&lt;&gt;"",'2. Enter scores'!$B997-'2. Enter scores'!K997,"")</f>
        <v/>
      </c>
      <c r="M993" s="125" t="str">
        <f>IF('2. Enter scores'!L997&lt;&gt;"",'2. Enter scores'!$B997-'2. Enter scores'!L997,"")</f>
        <v/>
      </c>
      <c r="N993" s="125" t="str">
        <f>IF('2. Enter scores'!M997&lt;&gt;"",'2. Enter scores'!$B997-'2. Enter scores'!M997,"")</f>
        <v/>
      </c>
      <c r="O993" s="125" t="str">
        <f>IF('2. Enter scores'!N997&lt;&gt;"",'2. Enter scores'!$B997-'2. Enter scores'!N997,"")</f>
        <v/>
      </c>
      <c r="P993" s="125" t="str">
        <f>IF('2. Enter scores'!O997&lt;&gt;"",'2. Enter scores'!$B997-'2. Enter scores'!O997,"")</f>
        <v/>
      </c>
      <c r="Q993" s="125" t="str">
        <f>IF('2. Enter scores'!P997&lt;&gt;"",'2. Enter scores'!$B997-'2. Enter scores'!P997,"")</f>
        <v/>
      </c>
      <c r="R993" s="125" t="str">
        <f>IF('2. Enter scores'!Q997&lt;&gt;"",'2. Enter scores'!$B997-'2. Enter scores'!Q997,"")</f>
        <v/>
      </c>
      <c r="S993" s="125" t="str">
        <f>IF('2. Enter scores'!R997&lt;&gt;"",'2. Enter scores'!$B997-'2. Enter scores'!R997,"")</f>
        <v/>
      </c>
      <c r="T993" s="125" t="str">
        <f>IF('2. Enter scores'!S997&lt;&gt;"",'2. Enter scores'!$B997-'2. Enter scores'!S997,"")</f>
        <v/>
      </c>
      <c r="U993" s="125" t="str">
        <f>IF('2. Enter scores'!T997&lt;&gt;"",'2. Enter scores'!$B997-'2. Enter scores'!T997,"")</f>
        <v/>
      </c>
      <c r="V993" s="125" t="str">
        <f>IF('2. Enter scores'!U997&lt;&gt;"",'2. Enter scores'!$B997-'2. Enter scores'!U997,"")</f>
        <v/>
      </c>
      <c r="W993" s="125" t="str">
        <f>IF('2. Enter scores'!V997&lt;&gt;"",'2. Enter scores'!$B997-'2. Enter scores'!V997,"")</f>
        <v/>
      </c>
      <c r="X993" s="125" t="str">
        <f>IF('2. Enter scores'!W997&lt;&gt;"",'2. Enter scores'!$B997-'2. Enter scores'!W997,"")</f>
        <v/>
      </c>
      <c r="Y993" s="125" t="str">
        <f>IF('2. Enter scores'!X997&lt;&gt;"",'2. Enter scores'!$B997-'2. Enter scores'!X997,"")</f>
        <v/>
      </c>
      <c r="Z993" s="125" t="str">
        <f>IF('2. Enter scores'!Y997&lt;&gt;"",'2. Enter scores'!$B997-'2. Enter scores'!Y997,"")</f>
        <v/>
      </c>
      <c r="AA993" s="125" t="str">
        <f>IF('2. Enter scores'!Z997&lt;&gt;"",'2. Enter scores'!$B997-'2. Enter scores'!Z997,"")</f>
        <v/>
      </c>
      <c r="AB993" s="125" t="str">
        <f>IF('2. Enter scores'!AA997&lt;&gt;"",'2. Enter scores'!$B997-'2. Enter scores'!AA997,"")</f>
        <v/>
      </c>
      <c r="AC993" s="125" t="str">
        <f>IF('2. Enter scores'!AB997&lt;&gt;"",'2. Enter scores'!$B997-'2. Enter scores'!AB997,"")</f>
        <v/>
      </c>
      <c r="AD993" s="125" t="str">
        <f>IF('2. Enter scores'!AC997&lt;&gt;"",'2. Enter scores'!$B997-'2. Enter scores'!AC997,"")</f>
        <v/>
      </c>
      <c r="AE993" s="125" t="str">
        <f>IF('2. Enter scores'!AD997&lt;&gt;"",'2. Enter scores'!$B997-'2. Enter scores'!AD997,"")</f>
        <v/>
      </c>
      <c r="AF993" s="125" t="str">
        <f>IF('2. Enter scores'!AE997&lt;&gt;"",'2. Enter scores'!$B997-'2. Enter scores'!AE997,"")</f>
        <v/>
      </c>
      <c r="AG993" s="125" t="str">
        <f>IF('2. Enter scores'!AF997&lt;&gt;"",'2. Enter scores'!$B997-'2. Enter scores'!AF997,"")</f>
        <v/>
      </c>
      <c r="AH993" s="125" t="str">
        <f>IF('2. Enter scores'!AG997&lt;&gt;"",'2. Enter scores'!$B997-'2. Enter scores'!AG997,"")</f>
        <v/>
      </c>
      <c r="AI993" s="125" t="str">
        <f>IF('2. Enter scores'!AH997&lt;&gt;"",'2. Enter scores'!$B997-'2. Enter scores'!AH997,"")</f>
        <v/>
      </c>
      <c r="AJ993" s="125" t="str">
        <f>IF('2. Enter scores'!AI997&lt;&gt;"",'2. Enter scores'!$B997-'2. Enter scores'!AI997,"")</f>
        <v/>
      </c>
      <c r="AK993" s="125" t="str">
        <f>IF('2. Enter scores'!AJ997&lt;&gt;"",'2. Enter scores'!$B997-'2. Enter scores'!AJ997,"")</f>
        <v/>
      </c>
      <c r="AL993" s="125" t="str">
        <f>IF('2. Enter scores'!AK997&lt;&gt;"",'2. Enter scores'!$B997-'2. Enter scores'!AK997,"")</f>
        <v/>
      </c>
      <c r="AM993" s="125" t="str">
        <f>IF('2. Enter scores'!AL997&lt;&gt;"",'2. Enter scores'!$B997-'2. Enter scores'!AL997,"")</f>
        <v/>
      </c>
      <c r="AN993" s="125" t="str">
        <f>IF('2. Enter scores'!AM997&lt;&gt;"",'2. Enter scores'!$B997-'2. Enter scores'!AM997,"")</f>
        <v/>
      </c>
      <c r="AO993" s="125" t="str">
        <f>IF('2. Enter scores'!AN997&lt;&gt;"",'2. Enter scores'!$B997-'2. Enter scores'!AN997,"")</f>
        <v/>
      </c>
      <c r="AP993" s="125" t="str">
        <f>IF('2. Enter scores'!AO997&lt;&gt;"",'2. Enter scores'!$B997-'2. Enter scores'!AO997,"")</f>
        <v/>
      </c>
      <c r="AQ993" s="125" t="str">
        <f>IF('2. Enter scores'!AP997&lt;&gt;"",'2. Enter scores'!$B997-'2. Enter scores'!AP997,"")</f>
        <v/>
      </c>
      <c r="AR993" s="125" t="str">
        <f>IF('2. Enter scores'!AQ997&lt;&gt;"",'2. Enter scores'!$B997-'2. Enter scores'!AQ997,"")</f>
        <v/>
      </c>
      <c r="AS993" s="125" t="str">
        <f>IF('2. Enter scores'!AR997&lt;&gt;"",'2. Enter scores'!$B997-'2. Enter scores'!AR997,"")</f>
        <v/>
      </c>
      <c r="AT993" s="125" t="str">
        <f>IF('2. Enter scores'!AS997&lt;&gt;"",'2. Enter scores'!$B997-'2. Enter scores'!AS997,"")</f>
        <v/>
      </c>
      <c r="AU993" s="125" t="str">
        <f>IF('2. Enter scores'!AT997&lt;&gt;"",'2. Enter scores'!$B997-'2. Enter scores'!AT997,"")</f>
        <v/>
      </c>
      <c r="AV993" s="125" t="str">
        <f>IF('2. Enter scores'!AU997&lt;&gt;"",'2. Enter scores'!$B997-'2. Enter scores'!AU997,"")</f>
        <v/>
      </c>
      <c r="AW993" s="125" t="str">
        <f>IF('2. Enter scores'!AV997&lt;&gt;"",'2. Enter scores'!$B997-'2. Enter scores'!AV997,"")</f>
        <v/>
      </c>
      <c r="AX993" s="125" t="str">
        <f>IF('2. Enter scores'!AW997&lt;&gt;"",'2. Enter scores'!$B997-'2. Enter scores'!AW997,"")</f>
        <v/>
      </c>
      <c r="AY993" s="125" t="str">
        <f>IF('2. Enter scores'!AX997&lt;&gt;"",'2. Enter scores'!$B997-'2. Enter scores'!AX997,"")</f>
        <v/>
      </c>
      <c r="AZ993" s="125" t="str">
        <f>IF('2. Enter scores'!AY997&lt;&gt;"",'2. Enter scores'!$B997-'2. Enter scores'!AY997,"")</f>
        <v/>
      </c>
      <c r="BA993" s="125" t="str">
        <f>IF('2. Enter scores'!AZ997&lt;&gt;"",'2. Enter scores'!$B997-'2. Enter scores'!AZ997,"")</f>
        <v/>
      </c>
      <c r="BB993" s="125" t="str">
        <f>IF('2. Enter scores'!BA997&lt;&gt;"",'2. Enter scores'!$B997-'2. Enter scores'!BA997,"")</f>
        <v/>
      </c>
      <c r="BC993" s="125" t="str">
        <f>IF('2. Enter scores'!BB997&lt;&gt;"",'2. Enter scores'!$B997-'2. Enter scores'!BB997,"")</f>
        <v/>
      </c>
      <c r="BD993" s="125" t="str">
        <f>IF('2. Enter scores'!BC997&lt;&gt;"",'2. Enter scores'!$B997-'2. Enter scores'!BC997,"")</f>
        <v/>
      </c>
      <c r="BE993" s="125" t="str">
        <f>IF('2. Enter scores'!BD997&lt;&gt;"",'2. Enter scores'!$B997-'2. Enter scores'!BD997,"")</f>
        <v/>
      </c>
      <c r="BF993" s="125" t="str">
        <f>IF('2. Enter scores'!BE997&lt;&gt;"",'2. Enter scores'!$B997-'2. Enter scores'!BE997,"")</f>
        <v/>
      </c>
      <c r="BG993" s="125" t="str">
        <f>IF('2. Enter scores'!BF997&lt;&gt;"",'2. Enter scores'!$B997-'2. Enter scores'!BF997,"")</f>
        <v/>
      </c>
      <c r="BH993" s="125" t="str">
        <f>IF('2. Enter scores'!BG997&lt;&gt;"",'2. Enter scores'!$B997-'2. Enter scores'!BG997,"")</f>
        <v/>
      </c>
      <c r="BI993" s="125" t="str">
        <f>IF('2. Enter scores'!BH997&lt;&gt;"",'2. Enter scores'!$B997-'2. Enter scores'!BH997,"")</f>
        <v/>
      </c>
      <c r="BJ993" s="125" t="str">
        <f>IF('2. Enter scores'!BI997&lt;&gt;"",'2. Enter scores'!$B997-'2. Enter scores'!BI997,"")</f>
        <v/>
      </c>
      <c r="BK993" s="125" t="str">
        <f>IF('2. Enter scores'!BJ997&lt;&gt;"",'2. Enter scores'!$B997-'2. Enter scores'!BJ997,"")</f>
        <v/>
      </c>
      <c r="BL993" s="125" t="str">
        <f>IF('2. Enter scores'!BK997&lt;&gt;"",'2. Enter scores'!$B997-'2. Enter scores'!BK997,"")</f>
        <v/>
      </c>
      <c r="BM993" s="125" t="str">
        <f>IF('2. Enter scores'!BL997&lt;&gt;"",'2. Enter scores'!$B997-'2. Enter scores'!BL997,"")</f>
        <v/>
      </c>
      <c r="BN993" s="125" t="str">
        <f>IF('2. Enter scores'!BM997&lt;&gt;"",'2. Enter scores'!$B997-'2. Enter scores'!BM997,"")</f>
        <v/>
      </c>
      <c r="BO993" s="125" t="str">
        <f>IF('2. Enter scores'!BN997&lt;&gt;"",'2. Enter scores'!$B997-'2. Enter scores'!BN997,"")</f>
        <v/>
      </c>
      <c r="BP993" s="108">
        <v>1000</v>
      </c>
    </row>
    <row r="994" spans="2:68" x14ac:dyDescent="0.35">
      <c r="B994" s="125" t="str">
        <f>IF('2. Enter scores'!A998&lt;&gt;"",'2. Enter scores'!A998,"")</f>
        <v/>
      </c>
      <c r="H994" s="125" t="str">
        <f>IF('2. Enter scores'!G998&lt;&gt;"",'2. Enter scores'!$B998-'2. Enter scores'!G998,"")</f>
        <v/>
      </c>
      <c r="I994" s="125" t="str">
        <f>IF('2. Enter scores'!H998&lt;&gt;"",'2. Enter scores'!$B998-'2. Enter scores'!H998,"")</f>
        <v/>
      </c>
      <c r="J994" s="125" t="str">
        <f>IF('2. Enter scores'!I998&lt;&gt;"",'2. Enter scores'!$B998-'2. Enter scores'!I998,"")</f>
        <v/>
      </c>
      <c r="K994" s="125" t="str">
        <f>IF('2. Enter scores'!J998&lt;&gt;"",'2. Enter scores'!$B998-'2. Enter scores'!J998,"")</f>
        <v/>
      </c>
      <c r="L994" s="125" t="str">
        <f>IF('2. Enter scores'!K998&lt;&gt;"",'2. Enter scores'!$B998-'2. Enter scores'!K998,"")</f>
        <v/>
      </c>
      <c r="M994" s="125" t="str">
        <f>IF('2. Enter scores'!L998&lt;&gt;"",'2. Enter scores'!$B998-'2. Enter scores'!L998,"")</f>
        <v/>
      </c>
      <c r="N994" s="125" t="str">
        <f>IF('2. Enter scores'!M998&lt;&gt;"",'2. Enter scores'!$B998-'2. Enter scores'!M998,"")</f>
        <v/>
      </c>
      <c r="O994" s="125" t="str">
        <f>IF('2. Enter scores'!N998&lt;&gt;"",'2. Enter scores'!$B998-'2. Enter scores'!N998,"")</f>
        <v/>
      </c>
      <c r="P994" s="125" t="str">
        <f>IF('2. Enter scores'!O998&lt;&gt;"",'2. Enter scores'!$B998-'2. Enter scores'!O998,"")</f>
        <v/>
      </c>
      <c r="Q994" s="125" t="str">
        <f>IF('2. Enter scores'!P998&lt;&gt;"",'2. Enter scores'!$B998-'2. Enter scores'!P998,"")</f>
        <v/>
      </c>
      <c r="R994" s="125" t="str">
        <f>IF('2. Enter scores'!Q998&lt;&gt;"",'2. Enter scores'!$B998-'2. Enter scores'!Q998,"")</f>
        <v/>
      </c>
      <c r="S994" s="125" t="str">
        <f>IF('2. Enter scores'!R998&lt;&gt;"",'2. Enter scores'!$B998-'2. Enter scores'!R998,"")</f>
        <v/>
      </c>
      <c r="T994" s="125" t="str">
        <f>IF('2. Enter scores'!S998&lt;&gt;"",'2. Enter scores'!$B998-'2. Enter scores'!S998,"")</f>
        <v/>
      </c>
      <c r="U994" s="125" t="str">
        <f>IF('2. Enter scores'!T998&lt;&gt;"",'2. Enter scores'!$B998-'2. Enter scores'!T998,"")</f>
        <v/>
      </c>
      <c r="V994" s="125" t="str">
        <f>IF('2. Enter scores'!U998&lt;&gt;"",'2. Enter scores'!$B998-'2. Enter scores'!U998,"")</f>
        <v/>
      </c>
      <c r="W994" s="125" t="str">
        <f>IF('2. Enter scores'!V998&lt;&gt;"",'2. Enter scores'!$B998-'2. Enter scores'!V998,"")</f>
        <v/>
      </c>
      <c r="X994" s="125" t="str">
        <f>IF('2. Enter scores'!W998&lt;&gt;"",'2. Enter scores'!$B998-'2. Enter scores'!W998,"")</f>
        <v/>
      </c>
      <c r="Y994" s="125" t="str">
        <f>IF('2. Enter scores'!X998&lt;&gt;"",'2. Enter scores'!$B998-'2. Enter scores'!X998,"")</f>
        <v/>
      </c>
      <c r="Z994" s="125" t="str">
        <f>IF('2. Enter scores'!Y998&lt;&gt;"",'2. Enter scores'!$B998-'2. Enter scores'!Y998,"")</f>
        <v/>
      </c>
      <c r="AA994" s="125" t="str">
        <f>IF('2. Enter scores'!Z998&lt;&gt;"",'2. Enter scores'!$B998-'2. Enter scores'!Z998,"")</f>
        <v/>
      </c>
      <c r="AB994" s="125" t="str">
        <f>IF('2. Enter scores'!AA998&lt;&gt;"",'2. Enter scores'!$B998-'2. Enter scores'!AA998,"")</f>
        <v/>
      </c>
      <c r="AC994" s="125" t="str">
        <f>IF('2. Enter scores'!AB998&lt;&gt;"",'2. Enter scores'!$B998-'2. Enter scores'!AB998,"")</f>
        <v/>
      </c>
      <c r="AD994" s="125" t="str">
        <f>IF('2. Enter scores'!AC998&lt;&gt;"",'2. Enter scores'!$B998-'2. Enter scores'!AC998,"")</f>
        <v/>
      </c>
      <c r="AE994" s="125" t="str">
        <f>IF('2. Enter scores'!AD998&lt;&gt;"",'2. Enter scores'!$B998-'2. Enter scores'!AD998,"")</f>
        <v/>
      </c>
      <c r="AF994" s="125" t="str">
        <f>IF('2. Enter scores'!AE998&lt;&gt;"",'2. Enter scores'!$B998-'2. Enter scores'!AE998,"")</f>
        <v/>
      </c>
      <c r="AG994" s="125" t="str">
        <f>IF('2. Enter scores'!AF998&lt;&gt;"",'2. Enter scores'!$B998-'2. Enter scores'!AF998,"")</f>
        <v/>
      </c>
      <c r="AH994" s="125" t="str">
        <f>IF('2. Enter scores'!AG998&lt;&gt;"",'2. Enter scores'!$B998-'2. Enter scores'!AG998,"")</f>
        <v/>
      </c>
      <c r="AI994" s="125" t="str">
        <f>IF('2. Enter scores'!AH998&lt;&gt;"",'2. Enter scores'!$B998-'2. Enter scores'!AH998,"")</f>
        <v/>
      </c>
      <c r="AJ994" s="125" t="str">
        <f>IF('2. Enter scores'!AI998&lt;&gt;"",'2. Enter scores'!$B998-'2. Enter scores'!AI998,"")</f>
        <v/>
      </c>
      <c r="AK994" s="125" t="str">
        <f>IF('2. Enter scores'!AJ998&lt;&gt;"",'2. Enter scores'!$B998-'2. Enter scores'!AJ998,"")</f>
        <v/>
      </c>
      <c r="AL994" s="125" t="str">
        <f>IF('2. Enter scores'!AK998&lt;&gt;"",'2. Enter scores'!$B998-'2. Enter scores'!AK998,"")</f>
        <v/>
      </c>
      <c r="AM994" s="125" t="str">
        <f>IF('2. Enter scores'!AL998&lt;&gt;"",'2. Enter scores'!$B998-'2. Enter scores'!AL998,"")</f>
        <v/>
      </c>
      <c r="AN994" s="125" t="str">
        <f>IF('2. Enter scores'!AM998&lt;&gt;"",'2. Enter scores'!$B998-'2. Enter scores'!AM998,"")</f>
        <v/>
      </c>
      <c r="AO994" s="125" t="str">
        <f>IF('2. Enter scores'!AN998&lt;&gt;"",'2. Enter scores'!$B998-'2. Enter scores'!AN998,"")</f>
        <v/>
      </c>
      <c r="AP994" s="125" t="str">
        <f>IF('2. Enter scores'!AO998&lt;&gt;"",'2. Enter scores'!$B998-'2. Enter scores'!AO998,"")</f>
        <v/>
      </c>
      <c r="AQ994" s="125" t="str">
        <f>IF('2. Enter scores'!AP998&lt;&gt;"",'2. Enter scores'!$B998-'2. Enter scores'!AP998,"")</f>
        <v/>
      </c>
      <c r="AR994" s="125" t="str">
        <f>IF('2. Enter scores'!AQ998&lt;&gt;"",'2. Enter scores'!$B998-'2. Enter scores'!AQ998,"")</f>
        <v/>
      </c>
      <c r="AS994" s="125" t="str">
        <f>IF('2. Enter scores'!AR998&lt;&gt;"",'2. Enter scores'!$B998-'2. Enter scores'!AR998,"")</f>
        <v/>
      </c>
      <c r="AT994" s="125" t="str">
        <f>IF('2. Enter scores'!AS998&lt;&gt;"",'2. Enter scores'!$B998-'2. Enter scores'!AS998,"")</f>
        <v/>
      </c>
      <c r="AU994" s="125" t="str">
        <f>IF('2. Enter scores'!AT998&lt;&gt;"",'2. Enter scores'!$B998-'2. Enter scores'!AT998,"")</f>
        <v/>
      </c>
      <c r="AV994" s="125" t="str">
        <f>IF('2. Enter scores'!AU998&lt;&gt;"",'2. Enter scores'!$B998-'2. Enter scores'!AU998,"")</f>
        <v/>
      </c>
      <c r="AW994" s="125" t="str">
        <f>IF('2. Enter scores'!AV998&lt;&gt;"",'2. Enter scores'!$B998-'2. Enter scores'!AV998,"")</f>
        <v/>
      </c>
      <c r="AX994" s="125" t="str">
        <f>IF('2. Enter scores'!AW998&lt;&gt;"",'2. Enter scores'!$B998-'2. Enter scores'!AW998,"")</f>
        <v/>
      </c>
      <c r="AY994" s="125" t="str">
        <f>IF('2. Enter scores'!AX998&lt;&gt;"",'2. Enter scores'!$B998-'2. Enter scores'!AX998,"")</f>
        <v/>
      </c>
      <c r="AZ994" s="125" t="str">
        <f>IF('2. Enter scores'!AY998&lt;&gt;"",'2. Enter scores'!$B998-'2. Enter scores'!AY998,"")</f>
        <v/>
      </c>
      <c r="BA994" s="125" t="str">
        <f>IF('2. Enter scores'!AZ998&lt;&gt;"",'2. Enter scores'!$B998-'2. Enter scores'!AZ998,"")</f>
        <v/>
      </c>
      <c r="BB994" s="125" t="str">
        <f>IF('2. Enter scores'!BA998&lt;&gt;"",'2. Enter scores'!$B998-'2. Enter scores'!BA998,"")</f>
        <v/>
      </c>
      <c r="BC994" s="125" t="str">
        <f>IF('2. Enter scores'!BB998&lt;&gt;"",'2. Enter scores'!$B998-'2. Enter scores'!BB998,"")</f>
        <v/>
      </c>
      <c r="BD994" s="125" t="str">
        <f>IF('2. Enter scores'!BC998&lt;&gt;"",'2. Enter scores'!$B998-'2. Enter scores'!BC998,"")</f>
        <v/>
      </c>
      <c r="BE994" s="125" t="str">
        <f>IF('2. Enter scores'!BD998&lt;&gt;"",'2. Enter scores'!$B998-'2. Enter scores'!BD998,"")</f>
        <v/>
      </c>
      <c r="BF994" s="125" t="str">
        <f>IF('2. Enter scores'!BE998&lt;&gt;"",'2. Enter scores'!$B998-'2. Enter scores'!BE998,"")</f>
        <v/>
      </c>
      <c r="BG994" s="125" t="str">
        <f>IF('2. Enter scores'!BF998&lt;&gt;"",'2. Enter scores'!$B998-'2. Enter scores'!BF998,"")</f>
        <v/>
      </c>
      <c r="BH994" s="125" t="str">
        <f>IF('2. Enter scores'!BG998&lt;&gt;"",'2. Enter scores'!$B998-'2. Enter scores'!BG998,"")</f>
        <v/>
      </c>
      <c r="BI994" s="125" t="str">
        <f>IF('2. Enter scores'!BH998&lt;&gt;"",'2. Enter scores'!$B998-'2. Enter scores'!BH998,"")</f>
        <v/>
      </c>
      <c r="BJ994" s="125" t="str">
        <f>IF('2. Enter scores'!BI998&lt;&gt;"",'2. Enter scores'!$B998-'2. Enter scores'!BI998,"")</f>
        <v/>
      </c>
      <c r="BK994" s="125" t="str">
        <f>IF('2. Enter scores'!BJ998&lt;&gt;"",'2. Enter scores'!$B998-'2. Enter scores'!BJ998,"")</f>
        <v/>
      </c>
      <c r="BL994" s="125" t="str">
        <f>IF('2. Enter scores'!BK998&lt;&gt;"",'2. Enter scores'!$B998-'2. Enter scores'!BK998,"")</f>
        <v/>
      </c>
      <c r="BM994" s="125" t="str">
        <f>IF('2. Enter scores'!BL998&lt;&gt;"",'2. Enter scores'!$B998-'2. Enter scores'!BL998,"")</f>
        <v/>
      </c>
      <c r="BN994" s="125" t="str">
        <f>IF('2. Enter scores'!BM998&lt;&gt;"",'2. Enter scores'!$B998-'2. Enter scores'!BM998,"")</f>
        <v/>
      </c>
      <c r="BO994" s="125" t="str">
        <f>IF('2. Enter scores'!BN998&lt;&gt;"",'2. Enter scores'!$B998-'2. Enter scores'!BN998,"")</f>
        <v/>
      </c>
      <c r="BP994" s="108">
        <v>1000</v>
      </c>
    </row>
    <row r="995" spans="2:68" x14ac:dyDescent="0.35">
      <c r="B995" s="125" t="str">
        <f>IF('2. Enter scores'!A999&lt;&gt;"",'2. Enter scores'!A999,"")</f>
        <v/>
      </c>
      <c r="H995" s="125" t="str">
        <f>IF('2. Enter scores'!G999&lt;&gt;"",'2. Enter scores'!$B999-'2. Enter scores'!G999,"")</f>
        <v/>
      </c>
      <c r="I995" s="125" t="str">
        <f>IF('2. Enter scores'!H999&lt;&gt;"",'2. Enter scores'!$B999-'2. Enter scores'!H999,"")</f>
        <v/>
      </c>
      <c r="J995" s="125" t="str">
        <f>IF('2. Enter scores'!I999&lt;&gt;"",'2. Enter scores'!$B999-'2. Enter scores'!I999,"")</f>
        <v/>
      </c>
      <c r="K995" s="125" t="str">
        <f>IF('2. Enter scores'!J999&lt;&gt;"",'2. Enter scores'!$B999-'2. Enter scores'!J999,"")</f>
        <v/>
      </c>
      <c r="L995" s="125" t="str">
        <f>IF('2. Enter scores'!K999&lt;&gt;"",'2. Enter scores'!$B999-'2. Enter scores'!K999,"")</f>
        <v/>
      </c>
      <c r="M995" s="125" t="str">
        <f>IF('2. Enter scores'!L999&lt;&gt;"",'2. Enter scores'!$B999-'2. Enter scores'!L999,"")</f>
        <v/>
      </c>
      <c r="N995" s="125" t="str">
        <f>IF('2. Enter scores'!M999&lt;&gt;"",'2. Enter scores'!$B999-'2. Enter scores'!M999,"")</f>
        <v/>
      </c>
      <c r="O995" s="125" t="str">
        <f>IF('2. Enter scores'!N999&lt;&gt;"",'2. Enter scores'!$B999-'2. Enter scores'!N999,"")</f>
        <v/>
      </c>
      <c r="P995" s="125" t="str">
        <f>IF('2. Enter scores'!O999&lt;&gt;"",'2. Enter scores'!$B999-'2. Enter scores'!O999,"")</f>
        <v/>
      </c>
      <c r="Q995" s="125" t="str">
        <f>IF('2. Enter scores'!P999&lt;&gt;"",'2. Enter scores'!$B999-'2. Enter scores'!P999,"")</f>
        <v/>
      </c>
      <c r="R995" s="125" t="str">
        <f>IF('2. Enter scores'!Q999&lt;&gt;"",'2. Enter scores'!$B999-'2. Enter scores'!Q999,"")</f>
        <v/>
      </c>
      <c r="S995" s="125" t="str">
        <f>IF('2. Enter scores'!R999&lt;&gt;"",'2. Enter scores'!$B999-'2. Enter scores'!R999,"")</f>
        <v/>
      </c>
      <c r="T995" s="125" t="str">
        <f>IF('2. Enter scores'!S999&lt;&gt;"",'2. Enter scores'!$B999-'2. Enter scores'!S999,"")</f>
        <v/>
      </c>
      <c r="U995" s="125" t="str">
        <f>IF('2. Enter scores'!T999&lt;&gt;"",'2. Enter scores'!$B999-'2. Enter scores'!T999,"")</f>
        <v/>
      </c>
      <c r="V995" s="125" t="str">
        <f>IF('2. Enter scores'!U999&lt;&gt;"",'2. Enter scores'!$B999-'2. Enter scores'!U999,"")</f>
        <v/>
      </c>
      <c r="W995" s="125" t="str">
        <f>IF('2. Enter scores'!V999&lt;&gt;"",'2. Enter scores'!$B999-'2. Enter scores'!V999,"")</f>
        <v/>
      </c>
      <c r="X995" s="125" t="str">
        <f>IF('2. Enter scores'!W999&lt;&gt;"",'2. Enter scores'!$B999-'2. Enter scores'!W999,"")</f>
        <v/>
      </c>
      <c r="Y995" s="125" t="str">
        <f>IF('2. Enter scores'!X999&lt;&gt;"",'2. Enter scores'!$B999-'2. Enter scores'!X999,"")</f>
        <v/>
      </c>
      <c r="Z995" s="125" t="str">
        <f>IF('2. Enter scores'!Y999&lt;&gt;"",'2. Enter scores'!$B999-'2. Enter scores'!Y999,"")</f>
        <v/>
      </c>
      <c r="AA995" s="125" t="str">
        <f>IF('2. Enter scores'!Z999&lt;&gt;"",'2. Enter scores'!$B999-'2. Enter scores'!Z999,"")</f>
        <v/>
      </c>
      <c r="AB995" s="125" t="str">
        <f>IF('2. Enter scores'!AA999&lt;&gt;"",'2. Enter scores'!$B999-'2. Enter scores'!AA999,"")</f>
        <v/>
      </c>
      <c r="AC995" s="125" t="str">
        <f>IF('2. Enter scores'!AB999&lt;&gt;"",'2. Enter scores'!$B999-'2. Enter scores'!AB999,"")</f>
        <v/>
      </c>
      <c r="AD995" s="125" t="str">
        <f>IF('2. Enter scores'!AC999&lt;&gt;"",'2. Enter scores'!$B999-'2. Enter scores'!AC999,"")</f>
        <v/>
      </c>
      <c r="AE995" s="125" t="str">
        <f>IF('2. Enter scores'!AD999&lt;&gt;"",'2. Enter scores'!$B999-'2. Enter scores'!AD999,"")</f>
        <v/>
      </c>
      <c r="AF995" s="125" t="str">
        <f>IF('2. Enter scores'!AE999&lt;&gt;"",'2. Enter scores'!$B999-'2. Enter scores'!AE999,"")</f>
        <v/>
      </c>
      <c r="AG995" s="125" t="str">
        <f>IF('2. Enter scores'!AF999&lt;&gt;"",'2. Enter scores'!$B999-'2. Enter scores'!AF999,"")</f>
        <v/>
      </c>
      <c r="AH995" s="125" t="str">
        <f>IF('2. Enter scores'!AG999&lt;&gt;"",'2. Enter scores'!$B999-'2. Enter scores'!AG999,"")</f>
        <v/>
      </c>
      <c r="AI995" s="125" t="str">
        <f>IF('2. Enter scores'!AH999&lt;&gt;"",'2. Enter scores'!$B999-'2. Enter scores'!AH999,"")</f>
        <v/>
      </c>
      <c r="AJ995" s="125" t="str">
        <f>IF('2. Enter scores'!AI999&lt;&gt;"",'2. Enter scores'!$B999-'2. Enter scores'!AI999,"")</f>
        <v/>
      </c>
      <c r="AK995" s="125" t="str">
        <f>IF('2. Enter scores'!AJ999&lt;&gt;"",'2. Enter scores'!$B999-'2. Enter scores'!AJ999,"")</f>
        <v/>
      </c>
      <c r="AL995" s="125" t="str">
        <f>IF('2. Enter scores'!AK999&lt;&gt;"",'2. Enter scores'!$B999-'2. Enter scores'!AK999,"")</f>
        <v/>
      </c>
      <c r="AM995" s="125" t="str">
        <f>IF('2. Enter scores'!AL999&lt;&gt;"",'2. Enter scores'!$B999-'2. Enter scores'!AL999,"")</f>
        <v/>
      </c>
      <c r="AN995" s="125" t="str">
        <f>IF('2. Enter scores'!AM999&lt;&gt;"",'2. Enter scores'!$B999-'2. Enter scores'!AM999,"")</f>
        <v/>
      </c>
      <c r="AO995" s="125" t="str">
        <f>IF('2. Enter scores'!AN999&lt;&gt;"",'2. Enter scores'!$B999-'2. Enter scores'!AN999,"")</f>
        <v/>
      </c>
      <c r="AP995" s="125" t="str">
        <f>IF('2. Enter scores'!AO999&lt;&gt;"",'2. Enter scores'!$B999-'2. Enter scores'!AO999,"")</f>
        <v/>
      </c>
      <c r="AQ995" s="125" t="str">
        <f>IF('2. Enter scores'!AP999&lt;&gt;"",'2. Enter scores'!$B999-'2. Enter scores'!AP999,"")</f>
        <v/>
      </c>
      <c r="AR995" s="125" t="str">
        <f>IF('2. Enter scores'!AQ999&lt;&gt;"",'2. Enter scores'!$B999-'2. Enter scores'!AQ999,"")</f>
        <v/>
      </c>
      <c r="AS995" s="125" t="str">
        <f>IF('2. Enter scores'!AR999&lt;&gt;"",'2. Enter scores'!$B999-'2. Enter scores'!AR999,"")</f>
        <v/>
      </c>
      <c r="AT995" s="125" t="str">
        <f>IF('2. Enter scores'!AS999&lt;&gt;"",'2. Enter scores'!$B999-'2. Enter scores'!AS999,"")</f>
        <v/>
      </c>
      <c r="AU995" s="125" t="str">
        <f>IF('2. Enter scores'!AT999&lt;&gt;"",'2. Enter scores'!$B999-'2. Enter scores'!AT999,"")</f>
        <v/>
      </c>
      <c r="AV995" s="125" t="str">
        <f>IF('2. Enter scores'!AU999&lt;&gt;"",'2. Enter scores'!$B999-'2. Enter scores'!AU999,"")</f>
        <v/>
      </c>
      <c r="AW995" s="125" t="str">
        <f>IF('2. Enter scores'!AV999&lt;&gt;"",'2. Enter scores'!$B999-'2. Enter scores'!AV999,"")</f>
        <v/>
      </c>
      <c r="AX995" s="125" t="str">
        <f>IF('2. Enter scores'!AW999&lt;&gt;"",'2. Enter scores'!$B999-'2. Enter scores'!AW999,"")</f>
        <v/>
      </c>
      <c r="AY995" s="125" t="str">
        <f>IF('2. Enter scores'!AX999&lt;&gt;"",'2. Enter scores'!$B999-'2. Enter scores'!AX999,"")</f>
        <v/>
      </c>
      <c r="AZ995" s="125" t="str">
        <f>IF('2. Enter scores'!AY999&lt;&gt;"",'2. Enter scores'!$B999-'2. Enter scores'!AY999,"")</f>
        <v/>
      </c>
      <c r="BA995" s="125" t="str">
        <f>IF('2. Enter scores'!AZ999&lt;&gt;"",'2. Enter scores'!$B999-'2. Enter scores'!AZ999,"")</f>
        <v/>
      </c>
      <c r="BB995" s="125" t="str">
        <f>IF('2. Enter scores'!BA999&lt;&gt;"",'2. Enter scores'!$B999-'2. Enter scores'!BA999,"")</f>
        <v/>
      </c>
      <c r="BC995" s="125" t="str">
        <f>IF('2. Enter scores'!BB999&lt;&gt;"",'2. Enter scores'!$B999-'2. Enter scores'!BB999,"")</f>
        <v/>
      </c>
      <c r="BD995" s="125" t="str">
        <f>IF('2. Enter scores'!BC999&lt;&gt;"",'2. Enter scores'!$B999-'2. Enter scores'!BC999,"")</f>
        <v/>
      </c>
      <c r="BE995" s="125" t="str">
        <f>IF('2. Enter scores'!BD999&lt;&gt;"",'2. Enter scores'!$B999-'2. Enter scores'!BD999,"")</f>
        <v/>
      </c>
      <c r="BF995" s="125" t="str">
        <f>IF('2. Enter scores'!BE999&lt;&gt;"",'2. Enter scores'!$B999-'2. Enter scores'!BE999,"")</f>
        <v/>
      </c>
      <c r="BG995" s="125" t="str">
        <f>IF('2. Enter scores'!BF999&lt;&gt;"",'2. Enter scores'!$B999-'2. Enter scores'!BF999,"")</f>
        <v/>
      </c>
      <c r="BH995" s="125" t="str">
        <f>IF('2. Enter scores'!BG999&lt;&gt;"",'2. Enter scores'!$B999-'2. Enter scores'!BG999,"")</f>
        <v/>
      </c>
      <c r="BI995" s="125" t="str">
        <f>IF('2. Enter scores'!BH999&lt;&gt;"",'2. Enter scores'!$B999-'2. Enter scores'!BH999,"")</f>
        <v/>
      </c>
      <c r="BJ995" s="125" t="str">
        <f>IF('2. Enter scores'!BI999&lt;&gt;"",'2. Enter scores'!$B999-'2. Enter scores'!BI999,"")</f>
        <v/>
      </c>
      <c r="BK995" s="125" t="str">
        <f>IF('2. Enter scores'!BJ999&lt;&gt;"",'2. Enter scores'!$B999-'2. Enter scores'!BJ999,"")</f>
        <v/>
      </c>
      <c r="BL995" s="125" t="str">
        <f>IF('2. Enter scores'!BK999&lt;&gt;"",'2. Enter scores'!$B999-'2. Enter scores'!BK999,"")</f>
        <v/>
      </c>
      <c r="BM995" s="125" t="str">
        <f>IF('2. Enter scores'!BL999&lt;&gt;"",'2. Enter scores'!$B999-'2. Enter scores'!BL999,"")</f>
        <v/>
      </c>
      <c r="BN995" s="125" t="str">
        <f>IF('2. Enter scores'!BM999&lt;&gt;"",'2. Enter scores'!$B999-'2. Enter scores'!BM999,"")</f>
        <v/>
      </c>
      <c r="BO995" s="125" t="str">
        <f>IF('2. Enter scores'!BN999&lt;&gt;"",'2. Enter scores'!$B999-'2. Enter scores'!BN999,"")</f>
        <v/>
      </c>
      <c r="BP995" s="108">
        <v>1000</v>
      </c>
    </row>
    <row r="996" spans="2:68" x14ac:dyDescent="0.35">
      <c r="B996" s="125" t="str">
        <f>IF('2. Enter scores'!A1000&lt;&gt;"",'2. Enter scores'!A1000,"")</f>
        <v/>
      </c>
      <c r="H996" s="125" t="str">
        <f>IF('2. Enter scores'!G1000&lt;&gt;"",'2. Enter scores'!$B1000-'2. Enter scores'!G1000,"")</f>
        <v/>
      </c>
      <c r="I996" s="125" t="str">
        <f>IF('2. Enter scores'!H1000&lt;&gt;"",'2. Enter scores'!$B1000-'2. Enter scores'!H1000,"")</f>
        <v/>
      </c>
      <c r="J996" s="125" t="str">
        <f>IF('2. Enter scores'!I1000&lt;&gt;"",'2. Enter scores'!$B1000-'2. Enter scores'!I1000,"")</f>
        <v/>
      </c>
      <c r="K996" s="125" t="str">
        <f>IF('2. Enter scores'!J1000&lt;&gt;"",'2. Enter scores'!$B1000-'2. Enter scores'!J1000,"")</f>
        <v/>
      </c>
      <c r="L996" s="125" t="str">
        <f>IF('2. Enter scores'!K1000&lt;&gt;"",'2. Enter scores'!$B1000-'2. Enter scores'!K1000,"")</f>
        <v/>
      </c>
      <c r="M996" s="125" t="str">
        <f>IF('2. Enter scores'!L1000&lt;&gt;"",'2. Enter scores'!$B1000-'2. Enter scores'!L1000,"")</f>
        <v/>
      </c>
      <c r="N996" s="125" t="str">
        <f>IF('2. Enter scores'!M1000&lt;&gt;"",'2. Enter scores'!$B1000-'2. Enter scores'!M1000,"")</f>
        <v/>
      </c>
      <c r="O996" s="125" t="str">
        <f>IF('2. Enter scores'!N1000&lt;&gt;"",'2. Enter scores'!$B1000-'2. Enter scores'!N1000,"")</f>
        <v/>
      </c>
      <c r="P996" s="125" t="str">
        <f>IF('2. Enter scores'!O1000&lt;&gt;"",'2. Enter scores'!$B1000-'2. Enter scores'!O1000,"")</f>
        <v/>
      </c>
      <c r="Q996" s="125" t="str">
        <f>IF('2. Enter scores'!P1000&lt;&gt;"",'2. Enter scores'!$B1000-'2. Enter scores'!P1000,"")</f>
        <v/>
      </c>
      <c r="R996" s="125" t="str">
        <f>IF('2. Enter scores'!Q1000&lt;&gt;"",'2. Enter scores'!$B1000-'2. Enter scores'!Q1000,"")</f>
        <v/>
      </c>
      <c r="S996" s="125" t="str">
        <f>IF('2. Enter scores'!R1000&lt;&gt;"",'2. Enter scores'!$B1000-'2. Enter scores'!R1000,"")</f>
        <v/>
      </c>
      <c r="T996" s="125" t="str">
        <f>IF('2. Enter scores'!S1000&lt;&gt;"",'2. Enter scores'!$B1000-'2. Enter scores'!S1000,"")</f>
        <v/>
      </c>
      <c r="U996" s="125" t="str">
        <f>IF('2. Enter scores'!T1000&lt;&gt;"",'2. Enter scores'!$B1000-'2. Enter scores'!T1000,"")</f>
        <v/>
      </c>
      <c r="V996" s="125" t="str">
        <f>IF('2. Enter scores'!U1000&lt;&gt;"",'2. Enter scores'!$B1000-'2. Enter scores'!U1000,"")</f>
        <v/>
      </c>
      <c r="W996" s="125" t="str">
        <f>IF('2. Enter scores'!V1000&lt;&gt;"",'2. Enter scores'!$B1000-'2. Enter scores'!V1000,"")</f>
        <v/>
      </c>
      <c r="X996" s="125" t="str">
        <f>IF('2. Enter scores'!W1000&lt;&gt;"",'2. Enter scores'!$B1000-'2. Enter scores'!W1000,"")</f>
        <v/>
      </c>
      <c r="Y996" s="125" t="str">
        <f>IF('2. Enter scores'!X1000&lt;&gt;"",'2. Enter scores'!$B1000-'2. Enter scores'!X1000,"")</f>
        <v/>
      </c>
      <c r="Z996" s="125" t="str">
        <f>IF('2. Enter scores'!Y1000&lt;&gt;"",'2. Enter scores'!$B1000-'2. Enter scores'!Y1000,"")</f>
        <v/>
      </c>
      <c r="AA996" s="125" t="str">
        <f>IF('2. Enter scores'!Z1000&lt;&gt;"",'2. Enter scores'!$B1000-'2. Enter scores'!Z1000,"")</f>
        <v/>
      </c>
      <c r="AB996" s="125" t="str">
        <f>IF('2. Enter scores'!AA1000&lt;&gt;"",'2. Enter scores'!$B1000-'2. Enter scores'!AA1000,"")</f>
        <v/>
      </c>
      <c r="AC996" s="125" t="str">
        <f>IF('2. Enter scores'!AB1000&lt;&gt;"",'2. Enter scores'!$B1000-'2. Enter scores'!AB1000,"")</f>
        <v/>
      </c>
      <c r="AD996" s="125" t="str">
        <f>IF('2. Enter scores'!AC1000&lt;&gt;"",'2. Enter scores'!$B1000-'2. Enter scores'!AC1000,"")</f>
        <v/>
      </c>
      <c r="AE996" s="125" t="str">
        <f>IF('2. Enter scores'!AD1000&lt;&gt;"",'2. Enter scores'!$B1000-'2. Enter scores'!AD1000,"")</f>
        <v/>
      </c>
      <c r="AF996" s="125" t="str">
        <f>IF('2. Enter scores'!AE1000&lt;&gt;"",'2. Enter scores'!$B1000-'2. Enter scores'!AE1000,"")</f>
        <v/>
      </c>
      <c r="AG996" s="125" t="str">
        <f>IF('2. Enter scores'!AF1000&lt;&gt;"",'2. Enter scores'!$B1000-'2. Enter scores'!AF1000,"")</f>
        <v/>
      </c>
      <c r="AH996" s="125" t="str">
        <f>IF('2. Enter scores'!AG1000&lt;&gt;"",'2. Enter scores'!$B1000-'2. Enter scores'!AG1000,"")</f>
        <v/>
      </c>
      <c r="AI996" s="125" t="str">
        <f>IF('2. Enter scores'!AH1000&lt;&gt;"",'2. Enter scores'!$B1000-'2. Enter scores'!AH1000,"")</f>
        <v/>
      </c>
      <c r="AJ996" s="125" t="str">
        <f>IF('2. Enter scores'!AI1000&lt;&gt;"",'2. Enter scores'!$B1000-'2. Enter scores'!AI1000,"")</f>
        <v/>
      </c>
      <c r="AK996" s="125" t="str">
        <f>IF('2. Enter scores'!AJ1000&lt;&gt;"",'2. Enter scores'!$B1000-'2. Enter scores'!AJ1000,"")</f>
        <v/>
      </c>
      <c r="AL996" s="125" t="str">
        <f>IF('2. Enter scores'!AK1000&lt;&gt;"",'2. Enter scores'!$B1000-'2. Enter scores'!AK1000,"")</f>
        <v/>
      </c>
      <c r="AM996" s="125" t="str">
        <f>IF('2. Enter scores'!AL1000&lt;&gt;"",'2. Enter scores'!$B1000-'2. Enter scores'!AL1000,"")</f>
        <v/>
      </c>
      <c r="AN996" s="125" t="str">
        <f>IF('2. Enter scores'!AM1000&lt;&gt;"",'2. Enter scores'!$B1000-'2. Enter scores'!AM1000,"")</f>
        <v/>
      </c>
      <c r="AO996" s="125" t="str">
        <f>IF('2. Enter scores'!AN1000&lt;&gt;"",'2. Enter scores'!$B1000-'2. Enter scores'!AN1000,"")</f>
        <v/>
      </c>
      <c r="AP996" s="125" t="str">
        <f>IF('2. Enter scores'!AO1000&lt;&gt;"",'2. Enter scores'!$B1000-'2. Enter scores'!AO1000,"")</f>
        <v/>
      </c>
      <c r="AQ996" s="125" t="str">
        <f>IF('2. Enter scores'!AP1000&lt;&gt;"",'2. Enter scores'!$B1000-'2. Enter scores'!AP1000,"")</f>
        <v/>
      </c>
      <c r="AR996" s="125" t="str">
        <f>IF('2. Enter scores'!AQ1000&lt;&gt;"",'2. Enter scores'!$B1000-'2. Enter scores'!AQ1000,"")</f>
        <v/>
      </c>
      <c r="AS996" s="125" t="str">
        <f>IF('2. Enter scores'!AR1000&lt;&gt;"",'2. Enter scores'!$B1000-'2. Enter scores'!AR1000,"")</f>
        <v/>
      </c>
      <c r="AT996" s="125" t="str">
        <f>IF('2. Enter scores'!AS1000&lt;&gt;"",'2. Enter scores'!$B1000-'2. Enter scores'!AS1000,"")</f>
        <v/>
      </c>
      <c r="AU996" s="125" t="str">
        <f>IF('2. Enter scores'!AT1000&lt;&gt;"",'2. Enter scores'!$B1000-'2. Enter scores'!AT1000,"")</f>
        <v/>
      </c>
      <c r="AV996" s="125" t="str">
        <f>IF('2. Enter scores'!AU1000&lt;&gt;"",'2. Enter scores'!$B1000-'2. Enter scores'!AU1000,"")</f>
        <v/>
      </c>
      <c r="AW996" s="125" t="str">
        <f>IF('2. Enter scores'!AV1000&lt;&gt;"",'2. Enter scores'!$B1000-'2. Enter scores'!AV1000,"")</f>
        <v/>
      </c>
      <c r="AX996" s="125" t="str">
        <f>IF('2. Enter scores'!AW1000&lt;&gt;"",'2. Enter scores'!$B1000-'2. Enter scores'!AW1000,"")</f>
        <v/>
      </c>
      <c r="AY996" s="125" t="str">
        <f>IF('2. Enter scores'!AX1000&lt;&gt;"",'2. Enter scores'!$B1000-'2. Enter scores'!AX1000,"")</f>
        <v/>
      </c>
      <c r="AZ996" s="125" t="str">
        <f>IF('2. Enter scores'!AY1000&lt;&gt;"",'2. Enter scores'!$B1000-'2. Enter scores'!AY1000,"")</f>
        <v/>
      </c>
      <c r="BA996" s="125" t="str">
        <f>IF('2. Enter scores'!AZ1000&lt;&gt;"",'2. Enter scores'!$B1000-'2. Enter scores'!AZ1000,"")</f>
        <v/>
      </c>
      <c r="BB996" s="125" t="str">
        <f>IF('2. Enter scores'!BA1000&lt;&gt;"",'2. Enter scores'!$B1000-'2. Enter scores'!BA1000,"")</f>
        <v/>
      </c>
      <c r="BC996" s="125" t="str">
        <f>IF('2. Enter scores'!BB1000&lt;&gt;"",'2. Enter scores'!$B1000-'2. Enter scores'!BB1000,"")</f>
        <v/>
      </c>
      <c r="BD996" s="125" t="str">
        <f>IF('2. Enter scores'!BC1000&lt;&gt;"",'2. Enter scores'!$B1000-'2. Enter scores'!BC1000,"")</f>
        <v/>
      </c>
      <c r="BE996" s="125" t="str">
        <f>IF('2. Enter scores'!BD1000&lt;&gt;"",'2. Enter scores'!$B1000-'2. Enter scores'!BD1000,"")</f>
        <v/>
      </c>
      <c r="BF996" s="125" t="str">
        <f>IF('2. Enter scores'!BE1000&lt;&gt;"",'2. Enter scores'!$B1000-'2. Enter scores'!BE1000,"")</f>
        <v/>
      </c>
      <c r="BG996" s="125" t="str">
        <f>IF('2. Enter scores'!BF1000&lt;&gt;"",'2. Enter scores'!$B1000-'2. Enter scores'!BF1000,"")</f>
        <v/>
      </c>
      <c r="BH996" s="125" t="str">
        <f>IF('2. Enter scores'!BG1000&lt;&gt;"",'2. Enter scores'!$B1000-'2. Enter scores'!BG1000,"")</f>
        <v/>
      </c>
      <c r="BI996" s="125" t="str">
        <f>IF('2. Enter scores'!BH1000&lt;&gt;"",'2. Enter scores'!$B1000-'2. Enter scores'!BH1000,"")</f>
        <v/>
      </c>
      <c r="BJ996" s="125" t="str">
        <f>IF('2. Enter scores'!BI1000&lt;&gt;"",'2. Enter scores'!$B1000-'2. Enter scores'!BI1000,"")</f>
        <v/>
      </c>
      <c r="BK996" s="125" t="str">
        <f>IF('2. Enter scores'!BJ1000&lt;&gt;"",'2. Enter scores'!$B1000-'2. Enter scores'!BJ1000,"")</f>
        <v/>
      </c>
      <c r="BL996" s="125" t="str">
        <f>IF('2. Enter scores'!BK1000&lt;&gt;"",'2. Enter scores'!$B1000-'2. Enter scores'!BK1000,"")</f>
        <v/>
      </c>
      <c r="BM996" s="125" t="str">
        <f>IF('2. Enter scores'!BL1000&lt;&gt;"",'2. Enter scores'!$B1000-'2. Enter scores'!BL1000,"")</f>
        <v/>
      </c>
      <c r="BN996" s="125" t="str">
        <f>IF('2. Enter scores'!BM1000&lt;&gt;"",'2. Enter scores'!$B1000-'2. Enter scores'!BM1000,"")</f>
        <v/>
      </c>
      <c r="BO996" s="125" t="str">
        <f>IF('2. Enter scores'!BN1000&lt;&gt;"",'2. Enter scores'!$B1000-'2. Enter scores'!BN1000,"")</f>
        <v/>
      </c>
      <c r="BP996" s="108">
        <v>1000</v>
      </c>
    </row>
    <row r="997" spans="2:68" x14ac:dyDescent="0.35">
      <c r="B997" s="125" t="str">
        <f>IF('2. Enter scores'!A1001&lt;&gt;"",'2. Enter scores'!A1001,"")</f>
        <v/>
      </c>
      <c r="H997" s="125" t="str">
        <f>IF('2. Enter scores'!G1001&lt;&gt;"",'2. Enter scores'!$B1001-'2. Enter scores'!G1001,"")</f>
        <v/>
      </c>
      <c r="I997" s="125" t="str">
        <f>IF('2. Enter scores'!H1001&lt;&gt;"",'2. Enter scores'!$B1001-'2. Enter scores'!H1001,"")</f>
        <v/>
      </c>
      <c r="J997" s="125" t="str">
        <f>IF('2. Enter scores'!I1001&lt;&gt;"",'2. Enter scores'!$B1001-'2. Enter scores'!I1001,"")</f>
        <v/>
      </c>
      <c r="K997" s="125" t="str">
        <f>IF('2. Enter scores'!J1001&lt;&gt;"",'2. Enter scores'!$B1001-'2. Enter scores'!J1001,"")</f>
        <v/>
      </c>
      <c r="L997" s="125" t="str">
        <f>IF('2. Enter scores'!K1001&lt;&gt;"",'2. Enter scores'!$B1001-'2. Enter scores'!K1001,"")</f>
        <v/>
      </c>
      <c r="M997" s="125" t="str">
        <f>IF('2. Enter scores'!L1001&lt;&gt;"",'2. Enter scores'!$B1001-'2. Enter scores'!L1001,"")</f>
        <v/>
      </c>
      <c r="N997" s="125" t="str">
        <f>IF('2. Enter scores'!M1001&lt;&gt;"",'2. Enter scores'!$B1001-'2. Enter scores'!M1001,"")</f>
        <v/>
      </c>
      <c r="O997" s="125" t="str">
        <f>IF('2. Enter scores'!N1001&lt;&gt;"",'2. Enter scores'!$B1001-'2. Enter scores'!N1001,"")</f>
        <v/>
      </c>
      <c r="P997" s="125" t="str">
        <f>IF('2. Enter scores'!O1001&lt;&gt;"",'2. Enter scores'!$B1001-'2. Enter scores'!O1001,"")</f>
        <v/>
      </c>
      <c r="Q997" s="125" t="str">
        <f>IF('2. Enter scores'!P1001&lt;&gt;"",'2. Enter scores'!$B1001-'2. Enter scores'!P1001,"")</f>
        <v/>
      </c>
      <c r="R997" s="125" t="str">
        <f>IF('2. Enter scores'!Q1001&lt;&gt;"",'2. Enter scores'!$B1001-'2. Enter scores'!Q1001,"")</f>
        <v/>
      </c>
      <c r="S997" s="125" t="str">
        <f>IF('2. Enter scores'!R1001&lt;&gt;"",'2. Enter scores'!$B1001-'2. Enter scores'!R1001,"")</f>
        <v/>
      </c>
      <c r="T997" s="125" t="str">
        <f>IF('2. Enter scores'!S1001&lt;&gt;"",'2. Enter scores'!$B1001-'2. Enter scores'!S1001,"")</f>
        <v/>
      </c>
      <c r="U997" s="125" t="str">
        <f>IF('2. Enter scores'!T1001&lt;&gt;"",'2. Enter scores'!$B1001-'2. Enter scores'!T1001,"")</f>
        <v/>
      </c>
      <c r="V997" s="125" t="str">
        <f>IF('2. Enter scores'!U1001&lt;&gt;"",'2. Enter scores'!$B1001-'2. Enter scores'!U1001,"")</f>
        <v/>
      </c>
      <c r="W997" s="125" t="str">
        <f>IF('2. Enter scores'!V1001&lt;&gt;"",'2. Enter scores'!$B1001-'2. Enter scores'!V1001,"")</f>
        <v/>
      </c>
      <c r="X997" s="125" t="str">
        <f>IF('2. Enter scores'!W1001&lt;&gt;"",'2. Enter scores'!$B1001-'2. Enter scores'!W1001,"")</f>
        <v/>
      </c>
      <c r="Y997" s="125" t="str">
        <f>IF('2. Enter scores'!X1001&lt;&gt;"",'2. Enter scores'!$B1001-'2. Enter scores'!X1001,"")</f>
        <v/>
      </c>
      <c r="Z997" s="125" t="str">
        <f>IF('2. Enter scores'!Y1001&lt;&gt;"",'2. Enter scores'!$B1001-'2. Enter scores'!Y1001,"")</f>
        <v/>
      </c>
      <c r="AA997" s="125" t="str">
        <f>IF('2. Enter scores'!Z1001&lt;&gt;"",'2. Enter scores'!$B1001-'2. Enter scores'!Z1001,"")</f>
        <v/>
      </c>
      <c r="AB997" s="125" t="str">
        <f>IF('2. Enter scores'!AA1001&lt;&gt;"",'2. Enter scores'!$B1001-'2. Enter scores'!AA1001,"")</f>
        <v/>
      </c>
      <c r="AC997" s="125" t="str">
        <f>IF('2. Enter scores'!AB1001&lt;&gt;"",'2. Enter scores'!$B1001-'2. Enter scores'!AB1001,"")</f>
        <v/>
      </c>
      <c r="AD997" s="125" t="str">
        <f>IF('2. Enter scores'!AC1001&lt;&gt;"",'2. Enter scores'!$B1001-'2. Enter scores'!AC1001,"")</f>
        <v/>
      </c>
      <c r="AE997" s="125" t="str">
        <f>IF('2. Enter scores'!AD1001&lt;&gt;"",'2. Enter scores'!$B1001-'2. Enter scores'!AD1001,"")</f>
        <v/>
      </c>
      <c r="AF997" s="125" t="str">
        <f>IF('2. Enter scores'!AE1001&lt;&gt;"",'2. Enter scores'!$B1001-'2. Enter scores'!AE1001,"")</f>
        <v/>
      </c>
      <c r="AG997" s="125" t="str">
        <f>IF('2. Enter scores'!AF1001&lt;&gt;"",'2. Enter scores'!$B1001-'2. Enter scores'!AF1001,"")</f>
        <v/>
      </c>
      <c r="AH997" s="125" t="str">
        <f>IF('2. Enter scores'!AG1001&lt;&gt;"",'2. Enter scores'!$B1001-'2. Enter scores'!AG1001,"")</f>
        <v/>
      </c>
      <c r="AI997" s="125" t="str">
        <f>IF('2. Enter scores'!AH1001&lt;&gt;"",'2. Enter scores'!$B1001-'2. Enter scores'!AH1001,"")</f>
        <v/>
      </c>
      <c r="AJ997" s="125" t="str">
        <f>IF('2. Enter scores'!AI1001&lt;&gt;"",'2. Enter scores'!$B1001-'2. Enter scores'!AI1001,"")</f>
        <v/>
      </c>
      <c r="AK997" s="125" t="str">
        <f>IF('2. Enter scores'!AJ1001&lt;&gt;"",'2. Enter scores'!$B1001-'2. Enter scores'!AJ1001,"")</f>
        <v/>
      </c>
      <c r="AL997" s="125" t="str">
        <f>IF('2. Enter scores'!AK1001&lt;&gt;"",'2. Enter scores'!$B1001-'2. Enter scores'!AK1001,"")</f>
        <v/>
      </c>
      <c r="AM997" s="125" t="str">
        <f>IF('2. Enter scores'!AL1001&lt;&gt;"",'2. Enter scores'!$B1001-'2. Enter scores'!AL1001,"")</f>
        <v/>
      </c>
      <c r="AN997" s="125" t="str">
        <f>IF('2. Enter scores'!AM1001&lt;&gt;"",'2. Enter scores'!$B1001-'2. Enter scores'!AM1001,"")</f>
        <v/>
      </c>
      <c r="AO997" s="125" t="str">
        <f>IF('2. Enter scores'!AN1001&lt;&gt;"",'2. Enter scores'!$B1001-'2. Enter scores'!AN1001,"")</f>
        <v/>
      </c>
      <c r="AP997" s="125" t="str">
        <f>IF('2. Enter scores'!AO1001&lt;&gt;"",'2. Enter scores'!$B1001-'2. Enter scores'!AO1001,"")</f>
        <v/>
      </c>
      <c r="AQ997" s="125" t="str">
        <f>IF('2. Enter scores'!AP1001&lt;&gt;"",'2. Enter scores'!$B1001-'2. Enter scores'!AP1001,"")</f>
        <v/>
      </c>
      <c r="AR997" s="125" t="str">
        <f>IF('2. Enter scores'!AQ1001&lt;&gt;"",'2. Enter scores'!$B1001-'2. Enter scores'!AQ1001,"")</f>
        <v/>
      </c>
      <c r="AS997" s="125" t="str">
        <f>IF('2. Enter scores'!AR1001&lt;&gt;"",'2. Enter scores'!$B1001-'2. Enter scores'!AR1001,"")</f>
        <v/>
      </c>
      <c r="AT997" s="125" t="str">
        <f>IF('2. Enter scores'!AS1001&lt;&gt;"",'2. Enter scores'!$B1001-'2. Enter scores'!AS1001,"")</f>
        <v/>
      </c>
      <c r="AU997" s="125" t="str">
        <f>IF('2. Enter scores'!AT1001&lt;&gt;"",'2. Enter scores'!$B1001-'2. Enter scores'!AT1001,"")</f>
        <v/>
      </c>
      <c r="AV997" s="125" t="str">
        <f>IF('2. Enter scores'!AU1001&lt;&gt;"",'2. Enter scores'!$B1001-'2. Enter scores'!AU1001,"")</f>
        <v/>
      </c>
      <c r="AW997" s="125" t="str">
        <f>IF('2. Enter scores'!AV1001&lt;&gt;"",'2. Enter scores'!$B1001-'2. Enter scores'!AV1001,"")</f>
        <v/>
      </c>
      <c r="AX997" s="125" t="str">
        <f>IF('2. Enter scores'!AW1001&lt;&gt;"",'2. Enter scores'!$B1001-'2. Enter scores'!AW1001,"")</f>
        <v/>
      </c>
      <c r="AY997" s="125" t="str">
        <f>IF('2. Enter scores'!AX1001&lt;&gt;"",'2. Enter scores'!$B1001-'2. Enter scores'!AX1001,"")</f>
        <v/>
      </c>
      <c r="AZ997" s="125" t="str">
        <f>IF('2. Enter scores'!AY1001&lt;&gt;"",'2. Enter scores'!$B1001-'2. Enter scores'!AY1001,"")</f>
        <v/>
      </c>
      <c r="BA997" s="125" t="str">
        <f>IF('2. Enter scores'!AZ1001&lt;&gt;"",'2. Enter scores'!$B1001-'2. Enter scores'!AZ1001,"")</f>
        <v/>
      </c>
      <c r="BB997" s="125" t="str">
        <f>IF('2. Enter scores'!BA1001&lt;&gt;"",'2. Enter scores'!$B1001-'2. Enter scores'!BA1001,"")</f>
        <v/>
      </c>
      <c r="BC997" s="125" t="str">
        <f>IF('2. Enter scores'!BB1001&lt;&gt;"",'2. Enter scores'!$B1001-'2. Enter scores'!BB1001,"")</f>
        <v/>
      </c>
      <c r="BD997" s="125" t="str">
        <f>IF('2. Enter scores'!BC1001&lt;&gt;"",'2. Enter scores'!$B1001-'2. Enter scores'!BC1001,"")</f>
        <v/>
      </c>
      <c r="BE997" s="125" t="str">
        <f>IF('2. Enter scores'!BD1001&lt;&gt;"",'2. Enter scores'!$B1001-'2. Enter scores'!BD1001,"")</f>
        <v/>
      </c>
      <c r="BF997" s="125" t="str">
        <f>IF('2. Enter scores'!BE1001&lt;&gt;"",'2. Enter scores'!$B1001-'2. Enter scores'!BE1001,"")</f>
        <v/>
      </c>
      <c r="BG997" s="125" t="str">
        <f>IF('2. Enter scores'!BF1001&lt;&gt;"",'2. Enter scores'!$B1001-'2. Enter scores'!BF1001,"")</f>
        <v/>
      </c>
      <c r="BH997" s="125" t="str">
        <f>IF('2. Enter scores'!BG1001&lt;&gt;"",'2. Enter scores'!$B1001-'2. Enter scores'!BG1001,"")</f>
        <v/>
      </c>
      <c r="BI997" s="125" t="str">
        <f>IF('2. Enter scores'!BH1001&lt;&gt;"",'2. Enter scores'!$B1001-'2. Enter scores'!BH1001,"")</f>
        <v/>
      </c>
      <c r="BJ997" s="125" t="str">
        <f>IF('2. Enter scores'!BI1001&lt;&gt;"",'2. Enter scores'!$B1001-'2. Enter scores'!BI1001,"")</f>
        <v/>
      </c>
      <c r="BK997" s="125" t="str">
        <f>IF('2. Enter scores'!BJ1001&lt;&gt;"",'2. Enter scores'!$B1001-'2. Enter scores'!BJ1001,"")</f>
        <v/>
      </c>
      <c r="BL997" s="125" t="str">
        <f>IF('2. Enter scores'!BK1001&lt;&gt;"",'2. Enter scores'!$B1001-'2. Enter scores'!BK1001,"")</f>
        <v/>
      </c>
      <c r="BM997" s="125" t="str">
        <f>IF('2. Enter scores'!BL1001&lt;&gt;"",'2. Enter scores'!$B1001-'2. Enter scores'!BL1001,"")</f>
        <v/>
      </c>
      <c r="BN997" s="125" t="str">
        <f>IF('2. Enter scores'!BM1001&lt;&gt;"",'2. Enter scores'!$B1001-'2. Enter scores'!BM1001,"")</f>
        <v/>
      </c>
      <c r="BO997" s="125" t="str">
        <f>IF('2. Enter scores'!BN1001&lt;&gt;"",'2. Enter scores'!$B1001-'2. Enter scores'!BN1001,"")</f>
        <v/>
      </c>
      <c r="BP997" s="108">
        <v>1000</v>
      </c>
    </row>
    <row r="998" spans="2:68" x14ac:dyDescent="0.35">
      <c r="B998" s="125" t="str">
        <f>IF('2. Enter scores'!A1002&lt;&gt;"",'2. Enter scores'!A1002,"")</f>
        <v/>
      </c>
      <c r="H998" s="125" t="str">
        <f>IF('2. Enter scores'!G1002&lt;&gt;"",'2. Enter scores'!$B1002-'2. Enter scores'!G1002,"")</f>
        <v/>
      </c>
      <c r="I998" s="125" t="str">
        <f>IF('2. Enter scores'!H1002&lt;&gt;"",'2. Enter scores'!$B1002-'2. Enter scores'!H1002,"")</f>
        <v/>
      </c>
      <c r="J998" s="125" t="str">
        <f>IF('2. Enter scores'!I1002&lt;&gt;"",'2. Enter scores'!$B1002-'2. Enter scores'!I1002,"")</f>
        <v/>
      </c>
      <c r="K998" s="125" t="str">
        <f>IF('2. Enter scores'!J1002&lt;&gt;"",'2. Enter scores'!$B1002-'2. Enter scores'!J1002,"")</f>
        <v/>
      </c>
      <c r="L998" s="125" t="str">
        <f>IF('2. Enter scores'!K1002&lt;&gt;"",'2. Enter scores'!$B1002-'2. Enter scores'!K1002,"")</f>
        <v/>
      </c>
      <c r="M998" s="125" t="str">
        <f>IF('2. Enter scores'!L1002&lt;&gt;"",'2. Enter scores'!$B1002-'2. Enter scores'!L1002,"")</f>
        <v/>
      </c>
      <c r="N998" s="125" t="str">
        <f>IF('2. Enter scores'!M1002&lt;&gt;"",'2. Enter scores'!$B1002-'2. Enter scores'!M1002,"")</f>
        <v/>
      </c>
      <c r="O998" s="125" t="str">
        <f>IF('2. Enter scores'!N1002&lt;&gt;"",'2. Enter scores'!$B1002-'2. Enter scores'!N1002,"")</f>
        <v/>
      </c>
      <c r="P998" s="125" t="str">
        <f>IF('2. Enter scores'!O1002&lt;&gt;"",'2. Enter scores'!$B1002-'2. Enter scores'!O1002,"")</f>
        <v/>
      </c>
      <c r="Q998" s="125" t="str">
        <f>IF('2. Enter scores'!P1002&lt;&gt;"",'2. Enter scores'!$B1002-'2. Enter scores'!P1002,"")</f>
        <v/>
      </c>
      <c r="R998" s="125" t="str">
        <f>IF('2. Enter scores'!Q1002&lt;&gt;"",'2. Enter scores'!$B1002-'2. Enter scores'!Q1002,"")</f>
        <v/>
      </c>
      <c r="S998" s="125" t="str">
        <f>IF('2. Enter scores'!R1002&lt;&gt;"",'2. Enter scores'!$B1002-'2. Enter scores'!R1002,"")</f>
        <v/>
      </c>
      <c r="T998" s="125" t="str">
        <f>IF('2. Enter scores'!S1002&lt;&gt;"",'2. Enter scores'!$B1002-'2. Enter scores'!S1002,"")</f>
        <v/>
      </c>
      <c r="U998" s="125" t="str">
        <f>IF('2. Enter scores'!T1002&lt;&gt;"",'2. Enter scores'!$B1002-'2. Enter scores'!T1002,"")</f>
        <v/>
      </c>
      <c r="V998" s="125" t="str">
        <f>IF('2. Enter scores'!U1002&lt;&gt;"",'2. Enter scores'!$B1002-'2. Enter scores'!U1002,"")</f>
        <v/>
      </c>
      <c r="W998" s="125" t="str">
        <f>IF('2. Enter scores'!V1002&lt;&gt;"",'2. Enter scores'!$B1002-'2. Enter scores'!V1002,"")</f>
        <v/>
      </c>
      <c r="X998" s="125" t="str">
        <f>IF('2. Enter scores'!W1002&lt;&gt;"",'2. Enter scores'!$B1002-'2. Enter scores'!W1002,"")</f>
        <v/>
      </c>
      <c r="Y998" s="125" t="str">
        <f>IF('2. Enter scores'!X1002&lt;&gt;"",'2. Enter scores'!$B1002-'2. Enter scores'!X1002,"")</f>
        <v/>
      </c>
      <c r="Z998" s="125" t="str">
        <f>IF('2. Enter scores'!Y1002&lt;&gt;"",'2. Enter scores'!$B1002-'2. Enter scores'!Y1002,"")</f>
        <v/>
      </c>
      <c r="AA998" s="125" t="str">
        <f>IF('2. Enter scores'!Z1002&lt;&gt;"",'2. Enter scores'!$B1002-'2. Enter scores'!Z1002,"")</f>
        <v/>
      </c>
      <c r="AB998" s="125" t="str">
        <f>IF('2. Enter scores'!AA1002&lt;&gt;"",'2. Enter scores'!$B1002-'2. Enter scores'!AA1002,"")</f>
        <v/>
      </c>
      <c r="AC998" s="125" t="str">
        <f>IF('2. Enter scores'!AB1002&lt;&gt;"",'2. Enter scores'!$B1002-'2. Enter scores'!AB1002,"")</f>
        <v/>
      </c>
      <c r="AD998" s="125" t="str">
        <f>IF('2. Enter scores'!AC1002&lt;&gt;"",'2. Enter scores'!$B1002-'2. Enter scores'!AC1002,"")</f>
        <v/>
      </c>
      <c r="AE998" s="125" t="str">
        <f>IF('2. Enter scores'!AD1002&lt;&gt;"",'2. Enter scores'!$B1002-'2. Enter scores'!AD1002,"")</f>
        <v/>
      </c>
      <c r="AF998" s="125" t="str">
        <f>IF('2. Enter scores'!AE1002&lt;&gt;"",'2. Enter scores'!$B1002-'2. Enter scores'!AE1002,"")</f>
        <v/>
      </c>
      <c r="AG998" s="125" t="str">
        <f>IF('2. Enter scores'!AF1002&lt;&gt;"",'2. Enter scores'!$B1002-'2. Enter scores'!AF1002,"")</f>
        <v/>
      </c>
      <c r="AH998" s="125" t="str">
        <f>IF('2. Enter scores'!AG1002&lt;&gt;"",'2. Enter scores'!$B1002-'2. Enter scores'!AG1002,"")</f>
        <v/>
      </c>
      <c r="AI998" s="125" t="str">
        <f>IF('2. Enter scores'!AH1002&lt;&gt;"",'2. Enter scores'!$B1002-'2. Enter scores'!AH1002,"")</f>
        <v/>
      </c>
      <c r="AJ998" s="125" t="str">
        <f>IF('2. Enter scores'!AI1002&lt;&gt;"",'2. Enter scores'!$B1002-'2. Enter scores'!AI1002,"")</f>
        <v/>
      </c>
      <c r="AK998" s="125" t="str">
        <f>IF('2. Enter scores'!AJ1002&lt;&gt;"",'2. Enter scores'!$B1002-'2. Enter scores'!AJ1002,"")</f>
        <v/>
      </c>
      <c r="AL998" s="125" t="str">
        <f>IF('2. Enter scores'!AK1002&lt;&gt;"",'2. Enter scores'!$B1002-'2. Enter scores'!AK1002,"")</f>
        <v/>
      </c>
      <c r="AM998" s="125" t="str">
        <f>IF('2. Enter scores'!AL1002&lt;&gt;"",'2. Enter scores'!$B1002-'2. Enter scores'!AL1002,"")</f>
        <v/>
      </c>
      <c r="AN998" s="125" t="str">
        <f>IF('2. Enter scores'!AM1002&lt;&gt;"",'2. Enter scores'!$B1002-'2. Enter scores'!AM1002,"")</f>
        <v/>
      </c>
      <c r="AO998" s="125" t="str">
        <f>IF('2. Enter scores'!AN1002&lt;&gt;"",'2. Enter scores'!$B1002-'2. Enter scores'!AN1002,"")</f>
        <v/>
      </c>
      <c r="AP998" s="125" t="str">
        <f>IF('2. Enter scores'!AO1002&lt;&gt;"",'2. Enter scores'!$B1002-'2. Enter scores'!AO1002,"")</f>
        <v/>
      </c>
      <c r="AQ998" s="125" t="str">
        <f>IF('2. Enter scores'!AP1002&lt;&gt;"",'2. Enter scores'!$B1002-'2. Enter scores'!AP1002,"")</f>
        <v/>
      </c>
      <c r="AR998" s="125" t="str">
        <f>IF('2. Enter scores'!AQ1002&lt;&gt;"",'2. Enter scores'!$B1002-'2. Enter scores'!AQ1002,"")</f>
        <v/>
      </c>
      <c r="AS998" s="125" t="str">
        <f>IF('2. Enter scores'!AR1002&lt;&gt;"",'2. Enter scores'!$B1002-'2. Enter scores'!AR1002,"")</f>
        <v/>
      </c>
      <c r="AT998" s="125" t="str">
        <f>IF('2. Enter scores'!AS1002&lt;&gt;"",'2. Enter scores'!$B1002-'2. Enter scores'!AS1002,"")</f>
        <v/>
      </c>
      <c r="AU998" s="125" t="str">
        <f>IF('2. Enter scores'!AT1002&lt;&gt;"",'2. Enter scores'!$B1002-'2. Enter scores'!AT1002,"")</f>
        <v/>
      </c>
      <c r="AV998" s="125" t="str">
        <f>IF('2. Enter scores'!AU1002&lt;&gt;"",'2. Enter scores'!$B1002-'2. Enter scores'!AU1002,"")</f>
        <v/>
      </c>
      <c r="AW998" s="125" t="str">
        <f>IF('2. Enter scores'!AV1002&lt;&gt;"",'2. Enter scores'!$B1002-'2. Enter scores'!AV1002,"")</f>
        <v/>
      </c>
      <c r="AX998" s="125" t="str">
        <f>IF('2. Enter scores'!AW1002&lt;&gt;"",'2. Enter scores'!$B1002-'2. Enter scores'!AW1002,"")</f>
        <v/>
      </c>
      <c r="AY998" s="125" t="str">
        <f>IF('2. Enter scores'!AX1002&lt;&gt;"",'2. Enter scores'!$B1002-'2. Enter scores'!AX1002,"")</f>
        <v/>
      </c>
      <c r="AZ998" s="125" t="str">
        <f>IF('2. Enter scores'!AY1002&lt;&gt;"",'2. Enter scores'!$B1002-'2. Enter scores'!AY1002,"")</f>
        <v/>
      </c>
      <c r="BA998" s="125" t="str">
        <f>IF('2. Enter scores'!AZ1002&lt;&gt;"",'2. Enter scores'!$B1002-'2. Enter scores'!AZ1002,"")</f>
        <v/>
      </c>
      <c r="BB998" s="125" t="str">
        <f>IF('2. Enter scores'!BA1002&lt;&gt;"",'2. Enter scores'!$B1002-'2. Enter scores'!BA1002,"")</f>
        <v/>
      </c>
      <c r="BC998" s="125" t="str">
        <f>IF('2. Enter scores'!BB1002&lt;&gt;"",'2. Enter scores'!$B1002-'2. Enter scores'!BB1002,"")</f>
        <v/>
      </c>
      <c r="BD998" s="125" t="str">
        <f>IF('2. Enter scores'!BC1002&lt;&gt;"",'2. Enter scores'!$B1002-'2. Enter scores'!BC1002,"")</f>
        <v/>
      </c>
      <c r="BE998" s="125" t="str">
        <f>IF('2. Enter scores'!BD1002&lt;&gt;"",'2. Enter scores'!$B1002-'2. Enter scores'!BD1002,"")</f>
        <v/>
      </c>
      <c r="BF998" s="125" t="str">
        <f>IF('2. Enter scores'!BE1002&lt;&gt;"",'2. Enter scores'!$B1002-'2. Enter scores'!BE1002,"")</f>
        <v/>
      </c>
      <c r="BG998" s="125" t="str">
        <f>IF('2. Enter scores'!BF1002&lt;&gt;"",'2. Enter scores'!$B1002-'2. Enter scores'!BF1002,"")</f>
        <v/>
      </c>
      <c r="BH998" s="125" t="str">
        <f>IF('2. Enter scores'!BG1002&lt;&gt;"",'2. Enter scores'!$B1002-'2. Enter scores'!BG1002,"")</f>
        <v/>
      </c>
      <c r="BI998" s="125" t="str">
        <f>IF('2. Enter scores'!BH1002&lt;&gt;"",'2. Enter scores'!$B1002-'2. Enter scores'!BH1002,"")</f>
        <v/>
      </c>
      <c r="BJ998" s="125" t="str">
        <f>IF('2. Enter scores'!BI1002&lt;&gt;"",'2. Enter scores'!$B1002-'2. Enter scores'!BI1002,"")</f>
        <v/>
      </c>
      <c r="BK998" s="125" t="str">
        <f>IF('2. Enter scores'!BJ1002&lt;&gt;"",'2. Enter scores'!$B1002-'2. Enter scores'!BJ1002,"")</f>
        <v/>
      </c>
      <c r="BL998" s="125" t="str">
        <f>IF('2. Enter scores'!BK1002&lt;&gt;"",'2. Enter scores'!$B1002-'2. Enter scores'!BK1002,"")</f>
        <v/>
      </c>
      <c r="BM998" s="125" t="str">
        <f>IF('2. Enter scores'!BL1002&lt;&gt;"",'2. Enter scores'!$B1002-'2. Enter scores'!BL1002,"")</f>
        <v/>
      </c>
      <c r="BN998" s="125" t="str">
        <f>IF('2. Enter scores'!BM1002&lt;&gt;"",'2. Enter scores'!$B1002-'2. Enter scores'!BM1002,"")</f>
        <v/>
      </c>
      <c r="BO998" s="125" t="str">
        <f>IF('2. Enter scores'!BN1002&lt;&gt;"",'2. Enter scores'!$B1002-'2. Enter scores'!BN1002,"")</f>
        <v/>
      </c>
      <c r="BP998" s="108">
        <v>1000</v>
      </c>
    </row>
    <row r="999" spans="2:68" x14ac:dyDescent="0.35">
      <c r="B999" s="125" t="str">
        <f>IF('2. Enter scores'!A1003&lt;&gt;"",'2. Enter scores'!A1003,"")</f>
        <v/>
      </c>
      <c r="H999" s="125" t="str">
        <f>IF('2. Enter scores'!G1003&lt;&gt;"",'2. Enter scores'!$B1003-'2. Enter scores'!G1003,"")</f>
        <v/>
      </c>
      <c r="I999" s="125" t="str">
        <f>IF('2. Enter scores'!H1003&lt;&gt;"",'2. Enter scores'!$B1003-'2. Enter scores'!H1003,"")</f>
        <v/>
      </c>
      <c r="J999" s="125" t="str">
        <f>IF('2. Enter scores'!I1003&lt;&gt;"",'2. Enter scores'!$B1003-'2. Enter scores'!I1003,"")</f>
        <v/>
      </c>
      <c r="K999" s="125" t="str">
        <f>IF('2. Enter scores'!J1003&lt;&gt;"",'2. Enter scores'!$B1003-'2. Enter scores'!J1003,"")</f>
        <v/>
      </c>
      <c r="L999" s="125" t="str">
        <f>IF('2. Enter scores'!K1003&lt;&gt;"",'2. Enter scores'!$B1003-'2. Enter scores'!K1003,"")</f>
        <v/>
      </c>
      <c r="M999" s="125" t="str">
        <f>IF('2. Enter scores'!L1003&lt;&gt;"",'2. Enter scores'!$B1003-'2. Enter scores'!L1003,"")</f>
        <v/>
      </c>
      <c r="N999" s="125" t="str">
        <f>IF('2. Enter scores'!M1003&lt;&gt;"",'2. Enter scores'!$B1003-'2. Enter scores'!M1003,"")</f>
        <v/>
      </c>
      <c r="O999" s="125" t="str">
        <f>IF('2. Enter scores'!N1003&lt;&gt;"",'2. Enter scores'!$B1003-'2. Enter scores'!N1003,"")</f>
        <v/>
      </c>
      <c r="P999" s="125" t="str">
        <f>IF('2. Enter scores'!O1003&lt;&gt;"",'2. Enter scores'!$B1003-'2. Enter scores'!O1003,"")</f>
        <v/>
      </c>
      <c r="Q999" s="125" t="str">
        <f>IF('2. Enter scores'!P1003&lt;&gt;"",'2. Enter scores'!$B1003-'2. Enter scores'!P1003,"")</f>
        <v/>
      </c>
      <c r="R999" s="125" t="str">
        <f>IF('2. Enter scores'!Q1003&lt;&gt;"",'2. Enter scores'!$B1003-'2. Enter scores'!Q1003,"")</f>
        <v/>
      </c>
      <c r="S999" s="125" t="str">
        <f>IF('2. Enter scores'!R1003&lt;&gt;"",'2. Enter scores'!$B1003-'2. Enter scores'!R1003,"")</f>
        <v/>
      </c>
      <c r="T999" s="125" t="str">
        <f>IF('2. Enter scores'!S1003&lt;&gt;"",'2. Enter scores'!$B1003-'2. Enter scores'!S1003,"")</f>
        <v/>
      </c>
      <c r="U999" s="125" t="str">
        <f>IF('2. Enter scores'!T1003&lt;&gt;"",'2. Enter scores'!$B1003-'2. Enter scores'!T1003,"")</f>
        <v/>
      </c>
      <c r="V999" s="125" t="str">
        <f>IF('2. Enter scores'!U1003&lt;&gt;"",'2. Enter scores'!$B1003-'2. Enter scores'!U1003,"")</f>
        <v/>
      </c>
      <c r="W999" s="125" t="str">
        <f>IF('2. Enter scores'!V1003&lt;&gt;"",'2. Enter scores'!$B1003-'2. Enter scores'!V1003,"")</f>
        <v/>
      </c>
      <c r="X999" s="125" t="str">
        <f>IF('2. Enter scores'!W1003&lt;&gt;"",'2. Enter scores'!$B1003-'2. Enter scores'!W1003,"")</f>
        <v/>
      </c>
      <c r="Y999" s="125" t="str">
        <f>IF('2. Enter scores'!X1003&lt;&gt;"",'2. Enter scores'!$B1003-'2. Enter scores'!X1003,"")</f>
        <v/>
      </c>
      <c r="Z999" s="125" t="str">
        <f>IF('2. Enter scores'!Y1003&lt;&gt;"",'2. Enter scores'!$B1003-'2. Enter scores'!Y1003,"")</f>
        <v/>
      </c>
      <c r="AA999" s="125" t="str">
        <f>IF('2. Enter scores'!Z1003&lt;&gt;"",'2. Enter scores'!$B1003-'2. Enter scores'!Z1003,"")</f>
        <v/>
      </c>
      <c r="AB999" s="125" t="str">
        <f>IF('2. Enter scores'!AA1003&lt;&gt;"",'2. Enter scores'!$B1003-'2. Enter scores'!AA1003,"")</f>
        <v/>
      </c>
      <c r="AC999" s="125" t="str">
        <f>IF('2. Enter scores'!AB1003&lt;&gt;"",'2. Enter scores'!$B1003-'2. Enter scores'!AB1003,"")</f>
        <v/>
      </c>
      <c r="AD999" s="125" t="str">
        <f>IF('2. Enter scores'!AC1003&lt;&gt;"",'2. Enter scores'!$B1003-'2. Enter scores'!AC1003,"")</f>
        <v/>
      </c>
      <c r="AE999" s="125" t="str">
        <f>IF('2. Enter scores'!AD1003&lt;&gt;"",'2. Enter scores'!$B1003-'2. Enter scores'!AD1003,"")</f>
        <v/>
      </c>
      <c r="AF999" s="125" t="str">
        <f>IF('2. Enter scores'!AE1003&lt;&gt;"",'2. Enter scores'!$B1003-'2. Enter scores'!AE1003,"")</f>
        <v/>
      </c>
      <c r="AG999" s="125" t="str">
        <f>IF('2. Enter scores'!AF1003&lt;&gt;"",'2. Enter scores'!$B1003-'2. Enter scores'!AF1003,"")</f>
        <v/>
      </c>
      <c r="AH999" s="125" t="str">
        <f>IF('2. Enter scores'!AG1003&lt;&gt;"",'2. Enter scores'!$B1003-'2. Enter scores'!AG1003,"")</f>
        <v/>
      </c>
      <c r="AI999" s="125" t="str">
        <f>IF('2. Enter scores'!AH1003&lt;&gt;"",'2. Enter scores'!$B1003-'2. Enter scores'!AH1003,"")</f>
        <v/>
      </c>
      <c r="AJ999" s="125" t="str">
        <f>IF('2. Enter scores'!AI1003&lt;&gt;"",'2. Enter scores'!$B1003-'2. Enter scores'!AI1003,"")</f>
        <v/>
      </c>
      <c r="AK999" s="125" t="str">
        <f>IF('2. Enter scores'!AJ1003&lt;&gt;"",'2. Enter scores'!$B1003-'2. Enter scores'!AJ1003,"")</f>
        <v/>
      </c>
      <c r="AL999" s="125" t="str">
        <f>IF('2. Enter scores'!AK1003&lt;&gt;"",'2. Enter scores'!$B1003-'2. Enter scores'!AK1003,"")</f>
        <v/>
      </c>
      <c r="AM999" s="125" t="str">
        <f>IF('2. Enter scores'!AL1003&lt;&gt;"",'2. Enter scores'!$B1003-'2. Enter scores'!AL1003,"")</f>
        <v/>
      </c>
      <c r="AN999" s="125" t="str">
        <f>IF('2. Enter scores'!AM1003&lt;&gt;"",'2. Enter scores'!$B1003-'2. Enter scores'!AM1003,"")</f>
        <v/>
      </c>
      <c r="AO999" s="125" t="str">
        <f>IF('2. Enter scores'!AN1003&lt;&gt;"",'2. Enter scores'!$B1003-'2. Enter scores'!AN1003,"")</f>
        <v/>
      </c>
      <c r="AP999" s="125" t="str">
        <f>IF('2. Enter scores'!AO1003&lt;&gt;"",'2. Enter scores'!$B1003-'2. Enter scores'!AO1003,"")</f>
        <v/>
      </c>
      <c r="AQ999" s="125" t="str">
        <f>IF('2. Enter scores'!AP1003&lt;&gt;"",'2. Enter scores'!$B1003-'2. Enter scores'!AP1003,"")</f>
        <v/>
      </c>
      <c r="AR999" s="125" t="str">
        <f>IF('2. Enter scores'!AQ1003&lt;&gt;"",'2. Enter scores'!$B1003-'2. Enter scores'!AQ1003,"")</f>
        <v/>
      </c>
      <c r="AS999" s="125" t="str">
        <f>IF('2. Enter scores'!AR1003&lt;&gt;"",'2. Enter scores'!$B1003-'2. Enter scores'!AR1003,"")</f>
        <v/>
      </c>
      <c r="AT999" s="125" t="str">
        <f>IF('2. Enter scores'!AS1003&lt;&gt;"",'2. Enter scores'!$B1003-'2. Enter scores'!AS1003,"")</f>
        <v/>
      </c>
      <c r="AU999" s="125" t="str">
        <f>IF('2. Enter scores'!AT1003&lt;&gt;"",'2. Enter scores'!$B1003-'2. Enter scores'!AT1003,"")</f>
        <v/>
      </c>
      <c r="AV999" s="125" t="str">
        <f>IF('2. Enter scores'!AU1003&lt;&gt;"",'2. Enter scores'!$B1003-'2. Enter scores'!AU1003,"")</f>
        <v/>
      </c>
      <c r="AW999" s="125" t="str">
        <f>IF('2. Enter scores'!AV1003&lt;&gt;"",'2. Enter scores'!$B1003-'2. Enter scores'!AV1003,"")</f>
        <v/>
      </c>
      <c r="AX999" s="125" t="str">
        <f>IF('2. Enter scores'!AW1003&lt;&gt;"",'2. Enter scores'!$B1003-'2. Enter scores'!AW1003,"")</f>
        <v/>
      </c>
      <c r="AY999" s="125" t="str">
        <f>IF('2. Enter scores'!AX1003&lt;&gt;"",'2. Enter scores'!$B1003-'2. Enter scores'!AX1003,"")</f>
        <v/>
      </c>
      <c r="AZ999" s="125" t="str">
        <f>IF('2. Enter scores'!AY1003&lt;&gt;"",'2. Enter scores'!$B1003-'2. Enter scores'!AY1003,"")</f>
        <v/>
      </c>
      <c r="BA999" s="125" t="str">
        <f>IF('2. Enter scores'!AZ1003&lt;&gt;"",'2. Enter scores'!$B1003-'2. Enter scores'!AZ1003,"")</f>
        <v/>
      </c>
      <c r="BB999" s="125" t="str">
        <f>IF('2. Enter scores'!BA1003&lt;&gt;"",'2. Enter scores'!$B1003-'2. Enter scores'!BA1003,"")</f>
        <v/>
      </c>
      <c r="BC999" s="125" t="str">
        <f>IF('2. Enter scores'!BB1003&lt;&gt;"",'2. Enter scores'!$B1003-'2. Enter scores'!BB1003,"")</f>
        <v/>
      </c>
      <c r="BD999" s="125" t="str">
        <f>IF('2. Enter scores'!BC1003&lt;&gt;"",'2. Enter scores'!$B1003-'2. Enter scores'!BC1003,"")</f>
        <v/>
      </c>
      <c r="BE999" s="125" t="str">
        <f>IF('2. Enter scores'!BD1003&lt;&gt;"",'2. Enter scores'!$B1003-'2. Enter scores'!BD1003,"")</f>
        <v/>
      </c>
      <c r="BF999" s="125" t="str">
        <f>IF('2. Enter scores'!BE1003&lt;&gt;"",'2. Enter scores'!$B1003-'2. Enter scores'!BE1003,"")</f>
        <v/>
      </c>
      <c r="BG999" s="125" t="str">
        <f>IF('2. Enter scores'!BF1003&lt;&gt;"",'2. Enter scores'!$B1003-'2. Enter scores'!BF1003,"")</f>
        <v/>
      </c>
      <c r="BH999" s="125" t="str">
        <f>IF('2. Enter scores'!BG1003&lt;&gt;"",'2. Enter scores'!$B1003-'2. Enter scores'!BG1003,"")</f>
        <v/>
      </c>
      <c r="BI999" s="125" t="str">
        <f>IF('2. Enter scores'!BH1003&lt;&gt;"",'2. Enter scores'!$B1003-'2. Enter scores'!BH1003,"")</f>
        <v/>
      </c>
      <c r="BJ999" s="125" t="str">
        <f>IF('2. Enter scores'!BI1003&lt;&gt;"",'2. Enter scores'!$B1003-'2. Enter scores'!BI1003,"")</f>
        <v/>
      </c>
      <c r="BK999" s="125" t="str">
        <f>IF('2. Enter scores'!BJ1003&lt;&gt;"",'2. Enter scores'!$B1003-'2. Enter scores'!BJ1003,"")</f>
        <v/>
      </c>
      <c r="BL999" s="125" t="str">
        <f>IF('2. Enter scores'!BK1003&lt;&gt;"",'2. Enter scores'!$B1003-'2. Enter scores'!BK1003,"")</f>
        <v/>
      </c>
      <c r="BM999" s="125" t="str">
        <f>IF('2. Enter scores'!BL1003&lt;&gt;"",'2. Enter scores'!$B1003-'2. Enter scores'!BL1003,"")</f>
        <v/>
      </c>
      <c r="BN999" s="125" t="str">
        <f>IF('2. Enter scores'!BM1003&lt;&gt;"",'2. Enter scores'!$B1003-'2. Enter scores'!BM1003,"")</f>
        <v/>
      </c>
      <c r="BO999" s="125" t="str">
        <f>IF('2. Enter scores'!BN1003&lt;&gt;"",'2. Enter scores'!$B1003-'2. Enter scores'!BN1003,"")</f>
        <v/>
      </c>
      <c r="BP999" s="108">
        <v>1000</v>
      </c>
    </row>
    <row r="1000" spans="2:68" x14ac:dyDescent="0.35">
      <c r="B1000" s="125" t="str">
        <f>IF('2. Enter scores'!A1004&lt;&gt;"",'2. Enter scores'!A1004,"")</f>
        <v/>
      </c>
      <c r="H1000" s="125" t="str">
        <f>IF('2. Enter scores'!G1004&lt;&gt;"",'2. Enter scores'!$B1004-'2. Enter scores'!G1004,"")</f>
        <v/>
      </c>
      <c r="I1000" s="125" t="str">
        <f>IF('2. Enter scores'!H1004&lt;&gt;"",'2. Enter scores'!$B1004-'2. Enter scores'!H1004,"")</f>
        <v/>
      </c>
      <c r="J1000" s="125" t="str">
        <f>IF('2. Enter scores'!I1004&lt;&gt;"",'2. Enter scores'!$B1004-'2. Enter scores'!I1004,"")</f>
        <v/>
      </c>
      <c r="K1000" s="125" t="str">
        <f>IF('2. Enter scores'!J1004&lt;&gt;"",'2. Enter scores'!$B1004-'2. Enter scores'!J1004,"")</f>
        <v/>
      </c>
      <c r="L1000" s="125" t="str">
        <f>IF('2. Enter scores'!K1004&lt;&gt;"",'2. Enter scores'!$B1004-'2. Enter scores'!K1004,"")</f>
        <v/>
      </c>
      <c r="M1000" s="125" t="str">
        <f>IF('2. Enter scores'!L1004&lt;&gt;"",'2. Enter scores'!$B1004-'2. Enter scores'!L1004,"")</f>
        <v/>
      </c>
      <c r="N1000" s="125" t="str">
        <f>IF('2. Enter scores'!M1004&lt;&gt;"",'2. Enter scores'!$B1004-'2. Enter scores'!M1004,"")</f>
        <v/>
      </c>
      <c r="O1000" s="125" t="str">
        <f>IF('2. Enter scores'!N1004&lt;&gt;"",'2. Enter scores'!$B1004-'2. Enter scores'!N1004,"")</f>
        <v/>
      </c>
      <c r="P1000" s="125" t="str">
        <f>IF('2. Enter scores'!O1004&lt;&gt;"",'2. Enter scores'!$B1004-'2. Enter scores'!O1004,"")</f>
        <v/>
      </c>
      <c r="Q1000" s="125" t="str">
        <f>IF('2. Enter scores'!P1004&lt;&gt;"",'2. Enter scores'!$B1004-'2. Enter scores'!P1004,"")</f>
        <v/>
      </c>
      <c r="R1000" s="125" t="str">
        <f>IF('2. Enter scores'!Q1004&lt;&gt;"",'2. Enter scores'!$B1004-'2. Enter scores'!Q1004,"")</f>
        <v/>
      </c>
      <c r="S1000" s="125" t="str">
        <f>IF('2. Enter scores'!R1004&lt;&gt;"",'2. Enter scores'!$B1004-'2. Enter scores'!R1004,"")</f>
        <v/>
      </c>
      <c r="T1000" s="125" t="str">
        <f>IF('2. Enter scores'!S1004&lt;&gt;"",'2. Enter scores'!$B1004-'2. Enter scores'!S1004,"")</f>
        <v/>
      </c>
      <c r="U1000" s="125" t="str">
        <f>IF('2. Enter scores'!T1004&lt;&gt;"",'2. Enter scores'!$B1004-'2. Enter scores'!T1004,"")</f>
        <v/>
      </c>
      <c r="V1000" s="125" t="str">
        <f>IF('2. Enter scores'!U1004&lt;&gt;"",'2. Enter scores'!$B1004-'2. Enter scores'!U1004,"")</f>
        <v/>
      </c>
      <c r="W1000" s="125" t="str">
        <f>IF('2. Enter scores'!V1004&lt;&gt;"",'2. Enter scores'!$B1004-'2. Enter scores'!V1004,"")</f>
        <v/>
      </c>
      <c r="X1000" s="125" t="str">
        <f>IF('2. Enter scores'!W1004&lt;&gt;"",'2. Enter scores'!$B1004-'2. Enter scores'!W1004,"")</f>
        <v/>
      </c>
      <c r="Y1000" s="125" t="str">
        <f>IF('2. Enter scores'!X1004&lt;&gt;"",'2. Enter scores'!$B1004-'2. Enter scores'!X1004,"")</f>
        <v/>
      </c>
      <c r="Z1000" s="125" t="str">
        <f>IF('2. Enter scores'!Y1004&lt;&gt;"",'2. Enter scores'!$B1004-'2. Enter scores'!Y1004,"")</f>
        <v/>
      </c>
      <c r="AA1000" s="125" t="str">
        <f>IF('2. Enter scores'!Z1004&lt;&gt;"",'2. Enter scores'!$B1004-'2. Enter scores'!Z1004,"")</f>
        <v/>
      </c>
      <c r="AB1000" s="125" t="str">
        <f>IF('2. Enter scores'!AA1004&lt;&gt;"",'2. Enter scores'!$B1004-'2. Enter scores'!AA1004,"")</f>
        <v/>
      </c>
      <c r="AC1000" s="125" t="str">
        <f>IF('2. Enter scores'!AB1004&lt;&gt;"",'2. Enter scores'!$B1004-'2. Enter scores'!AB1004,"")</f>
        <v/>
      </c>
      <c r="AD1000" s="125" t="str">
        <f>IF('2. Enter scores'!AC1004&lt;&gt;"",'2. Enter scores'!$B1004-'2. Enter scores'!AC1004,"")</f>
        <v/>
      </c>
      <c r="AE1000" s="125" t="str">
        <f>IF('2. Enter scores'!AD1004&lt;&gt;"",'2. Enter scores'!$B1004-'2. Enter scores'!AD1004,"")</f>
        <v/>
      </c>
      <c r="AF1000" s="125" t="str">
        <f>IF('2. Enter scores'!AE1004&lt;&gt;"",'2. Enter scores'!$B1004-'2. Enter scores'!AE1004,"")</f>
        <v/>
      </c>
      <c r="AG1000" s="125" t="str">
        <f>IF('2. Enter scores'!AF1004&lt;&gt;"",'2. Enter scores'!$B1004-'2. Enter scores'!AF1004,"")</f>
        <v/>
      </c>
      <c r="AH1000" s="125" t="str">
        <f>IF('2. Enter scores'!AG1004&lt;&gt;"",'2. Enter scores'!$B1004-'2. Enter scores'!AG1004,"")</f>
        <v/>
      </c>
      <c r="AI1000" s="125" t="str">
        <f>IF('2. Enter scores'!AH1004&lt;&gt;"",'2. Enter scores'!$B1004-'2. Enter scores'!AH1004,"")</f>
        <v/>
      </c>
      <c r="AJ1000" s="125" t="str">
        <f>IF('2. Enter scores'!AI1004&lt;&gt;"",'2. Enter scores'!$B1004-'2. Enter scores'!AI1004,"")</f>
        <v/>
      </c>
      <c r="AK1000" s="125" t="str">
        <f>IF('2. Enter scores'!AJ1004&lt;&gt;"",'2. Enter scores'!$B1004-'2. Enter scores'!AJ1004,"")</f>
        <v/>
      </c>
      <c r="AL1000" s="125" t="str">
        <f>IF('2. Enter scores'!AK1004&lt;&gt;"",'2. Enter scores'!$B1004-'2. Enter scores'!AK1004,"")</f>
        <v/>
      </c>
      <c r="AM1000" s="125" t="str">
        <f>IF('2. Enter scores'!AL1004&lt;&gt;"",'2. Enter scores'!$B1004-'2. Enter scores'!AL1004,"")</f>
        <v/>
      </c>
      <c r="AN1000" s="125" t="str">
        <f>IF('2. Enter scores'!AM1004&lt;&gt;"",'2. Enter scores'!$B1004-'2. Enter scores'!AM1004,"")</f>
        <v/>
      </c>
      <c r="AO1000" s="125" t="str">
        <f>IF('2. Enter scores'!AN1004&lt;&gt;"",'2. Enter scores'!$B1004-'2. Enter scores'!AN1004,"")</f>
        <v/>
      </c>
      <c r="AP1000" s="125" t="str">
        <f>IF('2. Enter scores'!AO1004&lt;&gt;"",'2. Enter scores'!$B1004-'2. Enter scores'!AO1004,"")</f>
        <v/>
      </c>
      <c r="AQ1000" s="125" t="str">
        <f>IF('2. Enter scores'!AP1004&lt;&gt;"",'2. Enter scores'!$B1004-'2. Enter scores'!AP1004,"")</f>
        <v/>
      </c>
      <c r="AR1000" s="125" t="str">
        <f>IF('2. Enter scores'!AQ1004&lt;&gt;"",'2. Enter scores'!$B1004-'2. Enter scores'!AQ1004,"")</f>
        <v/>
      </c>
      <c r="AS1000" s="125" t="str">
        <f>IF('2. Enter scores'!AR1004&lt;&gt;"",'2. Enter scores'!$B1004-'2. Enter scores'!AR1004,"")</f>
        <v/>
      </c>
      <c r="AT1000" s="125" t="str">
        <f>IF('2. Enter scores'!AS1004&lt;&gt;"",'2. Enter scores'!$B1004-'2. Enter scores'!AS1004,"")</f>
        <v/>
      </c>
      <c r="AU1000" s="125" t="str">
        <f>IF('2. Enter scores'!AT1004&lt;&gt;"",'2. Enter scores'!$B1004-'2. Enter scores'!AT1004,"")</f>
        <v/>
      </c>
      <c r="AV1000" s="125" t="str">
        <f>IF('2. Enter scores'!AU1004&lt;&gt;"",'2. Enter scores'!$B1004-'2. Enter scores'!AU1004,"")</f>
        <v/>
      </c>
      <c r="AW1000" s="125" t="str">
        <f>IF('2. Enter scores'!AV1004&lt;&gt;"",'2. Enter scores'!$B1004-'2. Enter scores'!AV1004,"")</f>
        <v/>
      </c>
      <c r="AX1000" s="125" t="str">
        <f>IF('2. Enter scores'!AW1004&lt;&gt;"",'2. Enter scores'!$B1004-'2. Enter scores'!AW1004,"")</f>
        <v/>
      </c>
      <c r="AY1000" s="125" t="str">
        <f>IF('2. Enter scores'!AX1004&lt;&gt;"",'2. Enter scores'!$B1004-'2. Enter scores'!AX1004,"")</f>
        <v/>
      </c>
      <c r="AZ1000" s="125" t="str">
        <f>IF('2. Enter scores'!AY1004&lt;&gt;"",'2. Enter scores'!$B1004-'2. Enter scores'!AY1004,"")</f>
        <v/>
      </c>
      <c r="BA1000" s="125" t="str">
        <f>IF('2. Enter scores'!AZ1004&lt;&gt;"",'2. Enter scores'!$B1004-'2. Enter scores'!AZ1004,"")</f>
        <v/>
      </c>
      <c r="BB1000" s="125" t="str">
        <f>IF('2. Enter scores'!BA1004&lt;&gt;"",'2. Enter scores'!$B1004-'2. Enter scores'!BA1004,"")</f>
        <v/>
      </c>
      <c r="BC1000" s="125" t="str">
        <f>IF('2. Enter scores'!BB1004&lt;&gt;"",'2. Enter scores'!$B1004-'2. Enter scores'!BB1004,"")</f>
        <v/>
      </c>
      <c r="BD1000" s="125" t="str">
        <f>IF('2. Enter scores'!BC1004&lt;&gt;"",'2. Enter scores'!$B1004-'2. Enter scores'!BC1004,"")</f>
        <v/>
      </c>
      <c r="BE1000" s="125" t="str">
        <f>IF('2. Enter scores'!BD1004&lt;&gt;"",'2. Enter scores'!$B1004-'2. Enter scores'!BD1004,"")</f>
        <v/>
      </c>
      <c r="BF1000" s="125" t="str">
        <f>IF('2. Enter scores'!BE1004&lt;&gt;"",'2. Enter scores'!$B1004-'2. Enter scores'!BE1004,"")</f>
        <v/>
      </c>
      <c r="BG1000" s="125" t="str">
        <f>IF('2. Enter scores'!BF1004&lt;&gt;"",'2. Enter scores'!$B1004-'2. Enter scores'!BF1004,"")</f>
        <v/>
      </c>
      <c r="BH1000" s="125" t="str">
        <f>IF('2. Enter scores'!BG1004&lt;&gt;"",'2. Enter scores'!$B1004-'2. Enter scores'!BG1004,"")</f>
        <v/>
      </c>
      <c r="BI1000" s="125" t="str">
        <f>IF('2. Enter scores'!BH1004&lt;&gt;"",'2. Enter scores'!$B1004-'2. Enter scores'!BH1004,"")</f>
        <v/>
      </c>
      <c r="BJ1000" s="125" t="str">
        <f>IF('2. Enter scores'!BI1004&lt;&gt;"",'2. Enter scores'!$B1004-'2. Enter scores'!BI1004,"")</f>
        <v/>
      </c>
      <c r="BK1000" s="125" t="str">
        <f>IF('2. Enter scores'!BJ1004&lt;&gt;"",'2. Enter scores'!$B1004-'2. Enter scores'!BJ1004,"")</f>
        <v/>
      </c>
      <c r="BL1000" s="125" t="str">
        <f>IF('2. Enter scores'!BK1004&lt;&gt;"",'2. Enter scores'!$B1004-'2. Enter scores'!BK1004,"")</f>
        <v/>
      </c>
      <c r="BM1000" s="125" t="str">
        <f>IF('2. Enter scores'!BL1004&lt;&gt;"",'2. Enter scores'!$B1004-'2. Enter scores'!BL1004,"")</f>
        <v/>
      </c>
      <c r="BN1000" s="125" t="str">
        <f>IF('2. Enter scores'!BM1004&lt;&gt;"",'2. Enter scores'!$B1004-'2. Enter scores'!BM1004,"")</f>
        <v/>
      </c>
      <c r="BO1000" s="125" t="str">
        <f>IF('2. Enter scores'!BN1004&lt;&gt;"",'2. Enter scores'!$B1004-'2. Enter scores'!BN1004,"")</f>
        <v/>
      </c>
      <c r="BP1000" s="108">
        <v>1000</v>
      </c>
    </row>
    <row r="1001" spans="2:68" x14ac:dyDescent="0.35">
      <c r="B1001" s="125" t="str">
        <f>IF('2. Enter scores'!A1005&lt;&gt;"",'2. Enter scores'!A1005,"")</f>
        <v/>
      </c>
      <c r="H1001" s="125" t="str">
        <f>IF('2. Enter scores'!G1005&lt;&gt;"",'2. Enter scores'!$B1005-'2. Enter scores'!G1005,"")</f>
        <v/>
      </c>
      <c r="I1001" s="125" t="str">
        <f>IF('2. Enter scores'!H1005&lt;&gt;"",'2. Enter scores'!$B1005-'2. Enter scores'!H1005,"")</f>
        <v/>
      </c>
      <c r="J1001" s="125" t="str">
        <f>IF('2. Enter scores'!I1005&lt;&gt;"",'2. Enter scores'!$B1005-'2. Enter scores'!I1005,"")</f>
        <v/>
      </c>
      <c r="K1001" s="125" t="str">
        <f>IF('2. Enter scores'!J1005&lt;&gt;"",'2. Enter scores'!$B1005-'2. Enter scores'!J1005,"")</f>
        <v/>
      </c>
      <c r="L1001" s="125" t="str">
        <f>IF('2. Enter scores'!K1005&lt;&gt;"",'2. Enter scores'!$B1005-'2. Enter scores'!K1005,"")</f>
        <v/>
      </c>
      <c r="M1001" s="125" t="str">
        <f>IF('2. Enter scores'!L1005&lt;&gt;"",'2. Enter scores'!$B1005-'2. Enter scores'!L1005,"")</f>
        <v/>
      </c>
      <c r="N1001" s="125" t="str">
        <f>IF('2. Enter scores'!M1005&lt;&gt;"",'2. Enter scores'!$B1005-'2. Enter scores'!M1005,"")</f>
        <v/>
      </c>
      <c r="O1001" s="125" t="str">
        <f>IF('2. Enter scores'!N1005&lt;&gt;"",'2. Enter scores'!$B1005-'2. Enter scores'!N1005,"")</f>
        <v/>
      </c>
      <c r="P1001" s="125" t="str">
        <f>IF('2. Enter scores'!O1005&lt;&gt;"",'2. Enter scores'!$B1005-'2. Enter scores'!O1005,"")</f>
        <v/>
      </c>
      <c r="Q1001" s="125" t="str">
        <f>IF('2. Enter scores'!P1005&lt;&gt;"",'2. Enter scores'!$B1005-'2. Enter scores'!P1005,"")</f>
        <v/>
      </c>
      <c r="R1001" s="125" t="str">
        <f>IF('2. Enter scores'!Q1005&lt;&gt;"",'2. Enter scores'!$B1005-'2. Enter scores'!Q1005,"")</f>
        <v/>
      </c>
      <c r="S1001" s="125" t="str">
        <f>IF('2. Enter scores'!R1005&lt;&gt;"",'2. Enter scores'!$B1005-'2. Enter scores'!R1005,"")</f>
        <v/>
      </c>
      <c r="T1001" s="125" t="str">
        <f>IF('2. Enter scores'!S1005&lt;&gt;"",'2. Enter scores'!$B1005-'2. Enter scores'!S1005,"")</f>
        <v/>
      </c>
      <c r="U1001" s="125" t="str">
        <f>IF('2. Enter scores'!T1005&lt;&gt;"",'2. Enter scores'!$B1005-'2. Enter scores'!T1005,"")</f>
        <v/>
      </c>
      <c r="V1001" s="125" t="str">
        <f>IF('2. Enter scores'!U1005&lt;&gt;"",'2. Enter scores'!$B1005-'2. Enter scores'!U1005,"")</f>
        <v/>
      </c>
      <c r="W1001" s="125" t="str">
        <f>IF('2. Enter scores'!V1005&lt;&gt;"",'2. Enter scores'!$B1005-'2. Enter scores'!V1005,"")</f>
        <v/>
      </c>
      <c r="X1001" s="125" t="str">
        <f>IF('2. Enter scores'!W1005&lt;&gt;"",'2. Enter scores'!$B1005-'2. Enter scores'!W1005,"")</f>
        <v/>
      </c>
      <c r="Y1001" s="125" t="str">
        <f>IF('2. Enter scores'!X1005&lt;&gt;"",'2. Enter scores'!$B1005-'2. Enter scores'!X1005,"")</f>
        <v/>
      </c>
      <c r="Z1001" s="125" t="str">
        <f>IF('2. Enter scores'!Y1005&lt;&gt;"",'2. Enter scores'!$B1005-'2. Enter scores'!Y1005,"")</f>
        <v/>
      </c>
      <c r="AA1001" s="125" t="str">
        <f>IF('2. Enter scores'!Z1005&lt;&gt;"",'2. Enter scores'!$B1005-'2. Enter scores'!Z1005,"")</f>
        <v/>
      </c>
      <c r="AB1001" s="125" t="str">
        <f>IF('2. Enter scores'!AA1005&lt;&gt;"",'2. Enter scores'!$B1005-'2. Enter scores'!AA1005,"")</f>
        <v/>
      </c>
      <c r="AC1001" s="125" t="str">
        <f>IF('2. Enter scores'!AB1005&lt;&gt;"",'2. Enter scores'!$B1005-'2. Enter scores'!AB1005,"")</f>
        <v/>
      </c>
      <c r="AD1001" s="125" t="str">
        <f>IF('2. Enter scores'!AC1005&lt;&gt;"",'2. Enter scores'!$B1005-'2. Enter scores'!AC1005,"")</f>
        <v/>
      </c>
      <c r="AE1001" s="125" t="str">
        <f>IF('2. Enter scores'!AD1005&lt;&gt;"",'2. Enter scores'!$B1005-'2. Enter scores'!AD1005,"")</f>
        <v/>
      </c>
      <c r="AF1001" s="125" t="str">
        <f>IF('2. Enter scores'!AE1005&lt;&gt;"",'2. Enter scores'!$B1005-'2. Enter scores'!AE1005,"")</f>
        <v/>
      </c>
      <c r="AG1001" s="125" t="str">
        <f>IF('2. Enter scores'!AF1005&lt;&gt;"",'2. Enter scores'!$B1005-'2. Enter scores'!AF1005,"")</f>
        <v/>
      </c>
      <c r="AH1001" s="125" t="str">
        <f>IF('2. Enter scores'!AG1005&lt;&gt;"",'2. Enter scores'!$B1005-'2. Enter scores'!AG1005,"")</f>
        <v/>
      </c>
      <c r="AI1001" s="125" t="str">
        <f>IF('2. Enter scores'!AH1005&lt;&gt;"",'2. Enter scores'!$B1005-'2. Enter scores'!AH1005,"")</f>
        <v/>
      </c>
      <c r="AJ1001" s="125" t="str">
        <f>IF('2. Enter scores'!AI1005&lt;&gt;"",'2. Enter scores'!$B1005-'2. Enter scores'!AI1005,"")</f>
        <v/>
      </c>
      <c r="AK1001" s="125" t="str">
        <f>IF('2. Enter scores'!AJ1005&lt;&gt;"",'2. Enter scores'!$B1005-'2. Enter scores'!AJ1005,"")</f>
        <v/>
      </c>
      <c r="AL1001" s="125" t="str">
        <f>IF('2. Enter scores'!AK1005&lt;&gt;"",'2. Enter scores'!$B1005-'2. Enter scores'!AK1005,"")</f>
        <v/>
      </c>
      <c r="AM1001" s="125" t="str">
        <f>IF('2. Enter scores'!AL1005&lt;&gt;"",'2. Enter scores'!$B1005-'2. Enter scores'!AL1005,"")</f>
        <v/>
      </c>
      <c r="AN1001" s="125" t="str">
        <f>IF('2. Enter scores'!AM1005&lt;&gt;"",'2. Enter scores'!$B1005-'2. Enter scores'!AM1005,"")</f>
        <v/>
      </c>
      <c r="AO1001" s="125" t="str">
        <f>IF('2. Enter scores'!AN1005&lt;&gt;"",'2. Enter scores'!$B1005-'2. Enter scores'!AN1005,"")</f>
        <v/>
      </c>
      <c r="AP1001" s="125" t="str">
        <f>IF('2. Enter scores'!AO1005&lt;&gt;"",'2. Enter scores'!$B1005-'2. Enter scores'!AO1005,"")</f>
        <v/>
      </c>
      <c r="AQ1001" s="125" t="str">
        <f>IF('2. Enter scores'!AP1005&lt;&gt;"",'2. Enter scores'!$B1005-'2. Enter scores'!AP1005,"")</f>
        <v/>
      </c>
      <c r="AR1001" s="125" t="str">
        <f>IF('2. Enter scores'!AQ1005&lt;&gt;"",'2. Enter scores'!$B1005-'2. Enter scores'!AQ1005,"")</f>
        <v/>
      </c>
      <c r="AS1001" s="125" t="str">
        <f>IF('2. Enter scores'!AR1005&lt;&gt;"",'2. Enter scores'!$B1005-'2. Enter scores'!AR1005,"")</f>
        <v/>
      </c>
      <c r="AT1001" s="125" t="str">
        <f>IF('2. Enter scores'!AS1005&lt;&gt;"",'2. Enter scores'!$B1005-'2. Enter scores'!AS1005,"")</f>
        <v/>
      </c>
      <c r="AU1001" s="125" t="str">
        <f>IF('2. Enter scores'!AT1005&lt;&gt;"",'2. Enter scores'!$B1005-'2. Enter scores'!AT1005,"")</f>
        <v/>
      </c>
      <c r="AV1001" s="125" t="str">
        <f>IF('2. Enter scores'!AU1005&lt;&gt;"",'2. Enter scores'!$B1005-'2. Enter scores'!AU1005,"")</f>
        <v/>
      </c>
      <c r="AW1001" s="125" t="str">
        <f>IF('2. Enter scores'!AV1005&lt;&gt;"",'2. Enter scores'!$B1005-'2. Enter scores'!AV1005,"")</f>
        <v/>
      </c>
      <c r="AX1001" s="125" t="str">
        <f>IF('2. Enter scores'!AW1005&lt;&gt;"",'2. Enter scores'!$B1005-'2. Enter scores'!AW1005,"")</f>
        <v/>
      </c>
      <c r="AY1001" s="125" t="str">
        <f>IF('2. Enter scores'!AX1005&lt;&gt;"",'2. Enter scores'!$B1005-'2. Enter scores'!AX1005,"")</f>
        <v/>
      </c>
      <c r="AZ1001" s="125" t="str">
        <f>IF('2. Enter scores'!AY1005&lt;&gt;"",'2. Enter scores'!$B1005-'2. Enter scores'!AY1005,"")</f>
        <v/>
      </c>
      <c r="BA1001" s="125" t="str">
        <f>IF('2. Enter scores'!AZ1005&lt;&gt;"",'2. Enter scores'!$B1005-'2. Enter scores'!AZ1005,"")</f>
        <v/>
      </c>
      <c r="BB1001" s="125" t="str">
        <f>IF('2. Enter scores'!BA1005&lt;&gt;"",'2. Enter scores'!$B1005-'2. Enter scores'!BA1005,"")</f>
        <v/>
      </c>
      <c r="BC1001" s="125" t="str">
        <f>IF('2. Enter scores'!BB1005&lt;&gt;"",'2. Enter scores'!$B1005-'2. Enter scores'!BB1005,"")</f>
        <v/>
      </c>
      <c r="BD1001" s="125" t="str">
        <f>IF('2. Enter scores'!BC1005&lt;&gt;"",'2. Enter scores'!$B1005-'2. Enter scores'!BC1005,"")</f>
        <v/>
      </c>
      <c r="BE1001" s="125" t="str">
        <f>IF('2. Enter scores'!BD1005&lt;&gt;"",'2. Enter scores'!$B1005-'2. Enter scores'!BD1005,"")</f>
        <v/>
      </c>
      <c r="BF1001" s="125" t="str">
        <f>IF('2. Enter scores'!BE1005&lt;&gt;"",'2. Enter scores'!$B1005-'2. Enter scores'!BE1005,"")</f>
        <v/>
      </c>
      <c r="BG1001" s="125" t="str">
        <f>IF('2. Enter scores'!BF1005&lt;&gt;"",'2. Enter scores'!$B1005-'2. Enter scores'!BF1005,"")</f>
        <v/>
      </c>
      <c r="BH1001" s="125" t="str">
        <f>IF('2. Enter scores'!BG1005&lt;&gt;"",'2. Enter scores'!$B1005-'2. Enter scores'!BG1005,"")</f>
        <v/>
      </c>
      <c r="BI1001" s="125" t="str">
        <f>IF('2. Enter scores'!BH1005&lt;&gt;"",'2. Enter scores'!$B1005-'2. Enter scores'!BH1005,"")</f>
        <v/>
      </c>
      <c r="BJ1001" s="125" t="str">
        <f>IF('2. Enter scores'!BI1005&lt;&gt;"",'2. Enter scores'!$B1005-'2. Enter scores'!BI1005,"")</f>
        <v/>
      </c>
      <c r="BK1001" s="125" t="str">
        <f>IF('2. Enter scores'!BJ1005&lt;&gt;"",'2. Enter scores'!$B1005-'2. Enter scores'!BJ1005,"")</f>
        <v/>
      </c>
      <c r="BL1001" s="125" t="str">
        <f>IF('2. Enter scores'!BK1005&lt;&gt;"",'2. Enter scores'!$B1005-'2. Enter scores'!BK1005,"")</f>
        <v/>
      </c>
      <c r="BM1001" s="125" t="str">
        <f>IF('2. Enter scores'!BL1005&lt;&gt;"",'2. Enter scores'!$B1005-'2. Enter scores'!BL1005,"")</f>
        <v/>
      </c>
      <c r="BN1001" s="125" t="str">
        <f>IF('2. Enter scores'!BM1005&lt;&gt;"",'2. Enter scores'!$B1005-'2. Enter scores'!BM1005,"")</f>
        <v/>
      </c>
      <c r="BO1001" s="125" t="str">
        <f>IF('2. Enter scores'!BN1005&lt;&gt;"",'2. Enter scores'!$B1005-'2. Enter scores'!BN1005,"")</f>
        <v/>
      </c>
      <c r="BP1001" s="108">
        <v>1000</v>
      </c>
    </row>
    <row r="1002" spans="2:68" x14ac:dyDescent="0.35">
      <c r="B1002" s="125" t="str">
        <f>IF('2. Enter scores'!A1006&lt;&gt;"",'2. Enter scores'!A1006,"")</f>
        <v/>
      </c>
      <c r="H1002" s="125" t="str">
        <f>IF('2. Enter scores'!G1006&lt;&gt;"",'2. Enter scores'!$B1006-'2. Enter scores'!G1006,"")</f>
        <v/>
      </c>
      <c r="I1002" s="125" t="str">
        <f>IF('2. Enter scores'!H1006&lt;&gt;"",'2. Enter scores'!$B1006-'2. Enter scores'!H1006,"")</f>
        <v/>
      </c>
      <c r="J1002" s="125" t="str">
        <f>IF('2. Enter scores'!I1006&lt;&gt;"",'2. Enter scores'!$B1006-'2. Enter scores'!I1006,"")</f>
        <v/>
      </c>
      <c r="K1002" s="125" t="str">
        <f>IF('2. Enter scores'!J1006&lt;&gt;"",'2. Enter scores'!$B1006-'2. Enter scores'!J1006,"")</f>
        <v/>
      </c>
      <c r="L1002" s="125" t="str">
        <f>IF('2. Enter scores'!K1006&lt;&gt;"",'2. Enter scores'!$B1006-'2. Enter scores'!K1006,"")</f>
        <v/>
      </c>
      <c r="M1002" s="125" t="str">
        <f>IF('2. Enter scores'!L1006&lt;&gt;"",'2. Enter scores'!$B1006-'2. Enter scores'!L1006,"")</f>
        <v/>
      </c>
      <c r="N1002" s="125" t="str">
        <f>IF('2. Enter scores'!M1006&lt;&gt;"",'2. Enter scores'!$B1006-'2. Enter scores'!M1006,"")</f>
        <v/>
      </c>
      <c r="O1002" s="125" t="str">
        <f>IF('2. Enter scores'!N1006&lt;&gt;"",'2. Enter scores'!$B1006-'2. Enter scores'!N1006,"")</f>
        <v/>
      </c>
      <c r="P1002" s="125" t="str">
        <f>IF('2. Enter scores'!O1006&lt;&gt;"",'2. Enter scores'!$B1006-'2. Enter scores'!O1006,"")</f>
        <v/>
      </c>
      <c r="Q1002" s="125" t="str">
        <f>IF('2. Enter scores'!P1006&lt;&gt;"",'2. Enter scores'!$B1006-'2. Enter scores'!P1006,"")</f>
        <v/>
      </c>
      <c r="R1002" s="125" t="str">
        <f>IF('2. Enter scores'!Q1006&lt;&gt;"",'2. Enter scores'!$B1006-'2. Enter scores'!Q1006,"")</f>
        <v/>
      </c>
      <c r="S1002" s="125" t="str">
        <f>IF('2. Enter scores'!R1006&lt;&gt;"",'2. Enter scores'!$B1006-'2. Enter scores'!R1006,"")</f>
        <v/>
      </c>
      <c r="T1002" s="125" t="str">
        <f>IF('2. Enter scores'!S1006&lt;&gt;"",'2. Enter scores'!$B1006-'2. Enter scores'!S1006,"")</f>
        <v/>
      </c>
      <c r="U1002" s="125" t="str">
        <f>IF('2. Enter scores'!T1006&lt;&gt;"",'2. Enter scores'!$B1006-'2. Enter scores'!T1006,"")</f>
        <v/>
      </c>
      <c r="V1002" s="125" t="str">
        <f>IF('2. Enter scores'!U1006&lt;&gt;"",'2. Enter scores'!$B1006-'2. Enter scores'!U1006,"")</f>
        <v/>
      </c>
      <c r="W1002" s="125" t="str">
        <f>IF('2. Enter scores'!V1006&lt;&gt;"",'2. Enter scores'!$B1006-'2. Enter scores'!V1006,"")</f>
        <v/>
      </c>
      <c r="X1002" s="125" t="str">
        <f>IF('2. Enter scores'!W1006&lt;&gt;"",'2. Enter scores'!$B1006-'2. Enter scores'!W1006,"")</f>
        <v/>
      </c>
      <c r="Y1002" s="125" t="str">
        <f>IF('2. Enter scores'!X1006&lt;&gt;"",'2. Enter scores'!$B1006-'2. Enter scores'!X1006,"")</f>
        <v/>
      </c>
      <c r="Z1002" s="125" t="str">
        <f>IF('2. Enter scores'!Y1006&lt;&gt;"",'2. Enter scores'!$B1006-'2. Enter scores'!Y1006,"")</f>
        <v/>
      </c>
      <c r="AA1002" s="125" t="str">
        <f>IF('2. Enter scores'!Z1006&lt;&gt;"",'2. Enter scores'!$B1006-'2. Enter scores'!Z1006,"")</f>
        <v/>
      </c>
      <c r="AB1002" s="125" t="str">
        <f>IF('2. Enter scores'!AA1006&lt;&gt;"",'2. Enter scores'!$B1006-'2. Enter scores'!AA1006,"")</f>
        <v/>
      </c>
      <c r="AC1002" s="125" t="str">
        <f>IF('2. Enter scores'!AB1006&lt;&gt;"",'2. Enter scores'!$B1006-'2. Enter scores'!AB1006,"")</f>
        <v/>
      </c>
      <c r="AD1002" s="125" t="str">
        <f>IF('2. Enter scores'!AC1006&lt;&gt;"",'2. Enter scores'!$B1006-'2. Enter scores'!AC1006,"")</f>
        <v/>
      </c>
      <c r="AE1002" s="125" t="str">
        <f>IF('2. Enter scores'!AD1006&lt;&gt;"",'2. Enter scores'!$B1006-'2. Enter scores'!AD1006,"")</f>
        <v/>
      </c>
      <c r="AF1002" s="125" t="str">
        <f>IF('2. Enter scores'!AE1006&lt;&gt;"",'2. Enter scores'!$B1006-'2. Enter scores'!AE1006,"")</f>
        <v/>
      </c>
      <c r="AG1002" s="125" t="str">
        <f>IF('2. Enter scores'!AF1006&lt;&gt;"",'2. Enter scores'!$B1006-'2. Enter scores'!AF1006,"")</f>
        <v/>
      </c>
      <c r="AH1002" s="125" t="str">
        <f>IF('2. Enter scores'!AG1006&lt;&gt;"",'2. Enter scores'!$B1006-'2. Enter scores'!AG1006,"")</f>
        <v/>
      </c>
      <c r="AI1002" s="125" t="str">
        <f>IF('2. Enter scores'!AH1006&lt;&gt;"",'2. Enter scores'!$B1006-'2. Enter scores'!AH1006,"")</f>
        <v/>
      </c>
      <c r="AJ1002" s="125" t="str">
        <f>IF('2. Enter scores'!AI1006&lt;&gt;"",'2. Enter scores'!$B1006-'2. Enter scores'!AI1006,"")</f>
        <v/>
      </c>
      <c r="AK1002" s="125" t="str">
        <f>IF('2. Enter scores'!AJ1006&lt;&gt;"",'2. Enter scores'!$B1006-'2. Enter scores'!AJ1006,"")</f>
        <v/>
      </c>
      <c r="AL1002" s="125" t="str">
        <f>IF('2. Enter scores'!AK1006&lt;&gt;"",'2. Enter scores'!$B1006-'2. Enter scores'!AK1006,"")</f>
        <v/>
      </c>
      <c r="AM1002" s="125" t="str">
        <f>IF('2. Enter scores'!AL1006&lt;&gt;"",'2. Enter scores'!$B1006-'2. Enter scores'!AL1006,"")</f>
        <v/>
      </c>
      <c r="AN1002" s="125" t="str">
        <f>IF('2. Enter scores'!AM1006&lt;&gt;"",'2. Enter scores'!$B1006-'2. Enter scores'!AM1006,"")</f>
        <v/>
      </c>
      <c r="AO1002" s="125" t="str">
        <f>IF('2. Enter scores'!AN1006&lt;&gt;"",'2. Enter scores'!$B1006-'2. Enter scores'!AN1006,"")</f>
        <v/>
      </c>
      <c r="AP1002" s="125" t="str">
        <f>IF('2. Enter scores'!AO1006&lt;&gt;"",'2. Enter scores'!$B1006-'2. Enter scores'!AO1006,"")</f>
        <v/>
      </c>
      <c r="AQ1002" s="125" t="str">
        <f>IF('2. Enter scores'!AP1006&lt;&gt;"",'2. Enter scores'!$B1006-'2. Enter scores'!AP1006,"")</f>
        <v/>
      </c>
      <c r="AR1002" s="125" t="str">
        <f>IF('2. Enter scores'!AQ1006&lt;&gt;"",'2. Enter scores'!$B1006-'2. Enter scores'!AQ1006,"")</f>
        <v/>
      </c>
      <c r="AS1002" s="125" t="str">
        <f>IF('2. Enter scores'!AR1006&lt;&gt;"",'2. Enter scores'!$B1006-'2. Enter scores'!AR1006,"")</f>
        <v/>
      </c>
      <c r="AT1002" s="125" t="str">
        <f>IF('2. Enter scores'!AS1006&lt;&gt;"",'2. Enter scores'!$B1006-'2. Enter scores'!AS1006,"")</f>
        <v/>
      </c>
      <c r="AU1002" s="125" t="str">
        <f>IF('2. Enter scores'!AT1006&lt;&gt;"",'2. Enter scores'!$B1006-'2. Enter scores'!AT1006,"")</f>
        <v/>
      </c>
      <c r="AV1002" s="125" t="str">
        <f>IF('2. Enter scores'!AU1006&lt;&gt;"",'2. Enter scores'!$B1006-'2. Enter scores'!AU1006,"")</f>
        <v/>
      </c>
      <c r="AW1002" s="125" t="str">
        <f>IF('2. Enter scores'!AV1006&lt;&gt;"",'2. Enter scores'!$B1006-'2. Enter scores'!AV1006,"")</f>
        <v/>
      </c>
      <c r="AX1002" s="125" t="str">
        <f>IF('2. Enter scores'!AW1006&lt;&gt;"",'2. Enter scores'!$B1006-'2. Enter scores'!AW1006,"")</f>
        <v/>
      </c>
      <c r="AY1002" s="125" t="str">
        <f>IF('2. Enter scores'!AX1006&lt;&gt;"",'2. Enter scores'!$B1006-'2. Enter scores'!AX1006,"")</f>
        <v/>
      </c>
      <c r="AZ1002" s="125" t="str">
        <f>IF('2. Enter scores'!AY1006&lt;&gt;"",'2. Enter scores'!$B1006-'2. Enter scores'!AY1006,"")</f>
        <v/>
      </c>
      <c r="BA1002" s="125" t="str">
        <f>IF('2. Enter scores'!AZ1006&lt;&gt;"",'2. Enter scores'!$B1006-'2. Enter scores'!AZ1006,"")</f>
        <v/>
      </c>
      <c r="BB1002" s="125" t="str">
        <f>IF('2. Enter scores'!BA1006&lt;&gt;"",'2. Enter scores'!$B1006-'2. Enter scores'!BA1006,"")</f>
        <v/>
      </c>
      <c r="BC1002" s="125" t="str">
        <f>IF('2. Enter scores'!BB1006&lt;&gt;"",'2. Enter scores'!$B1006-'2. Enter scores'!BB1006,"")</f>
        <v/>
      </c>
      <c r="BD1002" s="125" t="str">
        <f>IF('2. Enter scores'!BC1006&lt;&gt;"",'2. Enter scores'!$B1006-'2. Enter scores'!BC1006,"")</f>
        <v/>
      </c>
      <c r="BE1002" s="125" t="str">
        <f>IF('2. Enter scores'!BD1006&lt;&gt;"",'2. Enter scores'!$B1006-'2. Enter scores'!BD1006,"")</f>
        <v/>
      </c>
      <c r="BF1002" s="125" t="str">
        <f>IF('2. Enter scores'!BE1006&lt;&gt;"",'2. Enter scores'!$B1006-'2. Enter scores'!BE1006,"")</f>
        <v/>
      </c>
      <c r="BG1002" s="125" t="str">
        <f>IF('2. Enter scores'!BF1006&lt;&gt;"",'2. Enter scores'!$B1006-'2. Enter scores'!BF1006,"")</f>
        <v/>
      </c>
      <c r="BH1002" s="125" t="str">
        <f>IF('2. Enter scores'!BG1006&lt;&gt;"",'2. Enter scores'!$B1006-'2. Enter scores'!BG1006,"")</f>
        <v/>
      </c>
      <c r="BI1002" s="125" t="str">
        <f>IF('2. Enter scores'!BH1006&lt;&gt;"",'2. Enter scores'!$B1006-'2. Enter scores'!BH1006,"")</f>
        <v/>
      </c>
      <c r="BJ1002" s="125" t="str">
        <f>IF('2. Enter scores'!BI1006&lt;&gt;"",'2. Enter scores'!$B1006-'2. Enter scores'!BI1006,"")</f>
        <v/>
      </c>
      <c r="BK1002" s="125" t="str">
        <f>IF('2. Enter scores'!BJ1006&lt;&gt;"",'2. Enter scores'!$B1006-'2. Enter scores'!BJ1006,"")</f>
        <v/>
      </c>
      <c r="BL1002" s="125" t="str">
        <f>IF('2. Enter scores'!BK1006&lt;&gt;"",'2. Enter scores'!$B1006-'2. Enter scores'!BK1006,"")</f>
        <v/>
      </c>
      <c r="BM1002" s="125" t="str">
        <f>IF('2. Enter scores'!BL1006&lt;&gt;"",'2. Enter scores'!$B1006-'2. Enter scores'!BL1006,"")</f>
        <v/>
      </c>
      <c r="BN1002" s="125" t="str">
        <f>IF('2. Enter scores'!BM1006&lt;&gt;"",'2. Enter scores'!$B1006-'2. Enter scores'!BM1006,"")</f>
        <v/>
      </c>
      <c r="BO1002" s="125" t="str">
        <f>IF('2. Enter scores'!BN1006&lt;&gt;"",'2. Enter scores'!$B1006-'2. Enter scores'!BN1006,"")</f>
        <v/>
      </c>
      <c r="BP1002" s="108">
        <v>1000</v>
      </c>
    </row>
    <row r="1003" spans="2:68" x14ac:dyDescent="0.35">
      <c r="B1003" s="125" t="str">
        <f>IF('2. Enter scores'!A1007&lt;&gt;"",'2. Enter scores'!A1007,"")</f>
        <v/>
      </c>
      <c r="H1003" s="125" t="str">
        <f>IF('2. Enter scores'!G1007&lt;&gt;"",'2. Enter scores'!$B1007-'2. Enter scores'!G1007,"")</f>
        <v/>
      </c>
      <c r="I1003" s="125" t="str">
        <f>IF('2. Enter scores'!H1007&lt;&gt;"",'2. Enter scores'!$B1007-'2. Enter scores'!H1007,"")</f>
        <v/>
      </c>
      <c r="J1003" s="125" t="str">
        <f>IF('2. Enter scores'!I1007&lt;&gt;"",'2. Enter scores'!$B1007-'2. Enter scores'!I1007,"")</f>
        <v/>
      </c>
      <c r="K1003" s="125" t="str">
        <f>IF('2. Enter scores'!J1007&lt;&gt;"",'2. Enter scores'!$B1007-'2. Enter scores'!J1007,"")</f>
        <v/>
      </c>
      <c r="L1003" s="125" t="str">
        <f>IF('2. Enter scores'!K1007&lt;&gt;"",'2. Enter scores'!$B1007-'2. Enter scores'!K1007,"")</f>
        <v/>
      </c>
      <c r="M1003" s="125" t="str">
        <f>IF('2. Enter scores'!L1007&lt;&gt;"",'2. Enter scores'!$B1007-'2. Enter scores'!L1007,"")</f>
        <v/>
      </c>
      <c r="N1003" s="125" t="str">
        <f>IF('2. Enter scores'!M1007&lt;&gt;"",'2. Enter scores'!$B1007-'2. Enter scores'!M1007,"")</f>
        <v/>
      </c>
      <c r="O1003" s="125" t="str">
        <f>IF('2. Enter scores'!N1007&lt;&gt;"",'2. Enter scores'!$B1007-'2. Enter scores'!N1007,"")</f>
        <v/>
      </c>
      <c r="P1003" s="125" t="str">
        <f>IF('2. Enter scores'!O1007&lt;&gt;"",'2. Enter scores'!$B1007-'2. Enter scores'!O1007,"")</f>
        <v/>
      </c>
      <c r="Q1003" s="125" t="str">
        <f>IF('2. Enter scores'!P1007&lt;&gt;"",'2. Enter scores'!$B1007-'2. Enter scores'!P1007,"")</f>
        <v/>
      </c>
      <c r="R1003" s="125" t="str">
        <f>IF('2. Enter scores'!Q1007&lt;&gt;"",'2. Enter scores'!$B1007-'2. Enter scores'!Q1007,"")</f>
        <v/>
      </c>
      <c r="S1003" s="125" t="str">
        <f>IF('2. Enter scores'!R1007&lt;&gt;"",'2. Enter scores'!$B1007-'2. Enter scores'!R1007,"")</f>
        <v/>
      </c>
      <c r="T1003" s="125" t="str">
        <f>IF('2. Enter scores'!S1007&lt;&gt;"",'2. Enter scores'!$B1007-'2. Enter scores'!S1007,"")</f>
        <v/>
      </c>
      <c r="U1003" s="125" t="str">
        <f>IF('2. Enter scores'!T1007&lt;&gt;"",'2. Enter scores'!$B1007-'2. Enter scores'!T1007,"")</f>
        <v/>
      </c>
      <c r="V1003" s="125" t="str">
        <f>IF('2. Enter scores'!U1007&lt;&gt;"",'2. Enter scores'!$B1007-'2. Enter scores'!U1007,"")</f>
        <v/>
      </c>
      <c r="W1003" s="125" t="str">
        <f>IF('2. Enter scores'!V1007&lt;&gt;"",'2. Enter scores'!$B1007-'2. Enter scores'!V1007,"")</f>
        <v/>
      </c>
      <c r="X1003" s="125" t="str">
        <f>IF('2. Enter scores'!W1007&lt;&gt;"",'2. Enter scores'!$B1007-'2. Enter scores'!W1007,"")</f>
        <v/>
      </c>
      <c r="Y1003" s="125" t="str">
        <f>IF('2. Enter scores'!X1007&lt;&gt;"",'2. Enter scores'!$B1007-'2. Enter scores'!X1007,"")</f>
        <v/>
      </c>
      <c r="Z1003" s="125" t="str">
        <f>IF('2. Enter scores'!Y1007&lt;&gt;"",'2. Enter scores'!$B1007-'2. Enter scores'!Y1007,"")</f>
        <v/>
      </c>
      <c r="AA1003" s="125" t="str">
        <f>IF('2. Enter scores'!Z1007&lt;&gt;"",'2. Enter scores'!$B1007-'2. Enter scores'!Z1007,"")</f>
        <v/>
      </c>
      <c r="AB1003" s="125" t="str">
        <f>IF('2. Enter scores'!AA1007&lt;&gt;"",'2. Enter scores'!$B1007-'2. Enter scores'!AA1007,"")</f>
        <v/>
      </c>
      <c r="AC1003" s="125" t="str">
        <f>IF('2. Enter scores'!AB1007&lt;&gt;"",'2. Enter scores'!$B1007-'2. Enter scores'!AB1007,"")</f>
        <v/>
      </c>
      <c r="AD1003" s="125" t="str">
        <f>IF('2. Enter scores'!AC1007&lt;&gt;"",'2. Enter scores'!$B1007-'2. Enter scores'!AC1007,"")</f>
        <v/>
      </c>
      <c r="AE1003" s="125" t="str">
        <f>IF('2. Enter scores'!AD1007&lt;&gt;"",'2. Enter scores'!$B1007-'2. Enter scores'!AD1007,"")</f>
        <v/>
      </c>
      <c r="AF1003" s="125" t="str">
        <f>IF('2. Enter scores'!AE1007&lt;&gt;"",'2. Enter scores'!$B1007-'2. Enter scores'!AE1007,"")</f>
        <v/>
      </c>
      <c r="AG1003" s="125" t="str">
        <f>IF('2. Enter scores'!AF1007&lt;&gt;"",'2. Enter scores'!$B1007-'2. Enter scores'!AF1007,"")</f>
        <v/>
      </c>
      <c r="AH1003" s="125" t="str">
        <f>IF('2. Enter scores'!AG1007&lt;&gt;"",'2. Enter scores'!$B1007-'2. Enter scores'!AG1007,"")</f>
        <v/>
      </c>
      <c r="AI1003" s="125" t="str">
        <f>IF('2. Enter scores'!AH1007&lt;&gt;"",'2. Enter scores'!$B1007-'2. Enter scores'!AH1007,"")</f>
        <v/>
      </c>
      <c r="AJ1003" s="125" t="str">
        <f>IF('2. Enter scores'!AI1007&lt;&gt;"",'2. Enter scores'!$B1007-'2. Enter scores'!AI1007,"")</f>
        <v/>
      </c>
      <c r="AK1003" s="125" t="str">
        <f>IF('2. Enter scores'!AJ1007&lt;&gt;"",'2. Enter scores'!$B1007-'2. Enter scores'!AJ1007,"")</f>
        <v/>
      </c>
      <c r="AL1003" s="125" t="str">
        <f>IF('2. Enter scores'!AK1007&lt;&gt;"",'2. Enter scores'!$B1007-'2. Enter scores'!AK1007,"")</f>
        <v/>
      </c>
      <c r="AM1003" s="125" t="str">
        <f>IF('2. Enter scores'!AL1007&lt;&gt;"",'2. Enter scores'!$B1007-'2. Enter scores'!AL1007,"")</f>
        <v/>
      </c>
      <c r="AN1003" s="125" t="str">
        <f>IF('2. Enter scores'!AM1007&lt;&gt;"",'2. Enter scores'!$B1007-'2. Enter scores'!AM1007,"")</f>
        <v/>
      </c>
      <c r="AO1003" s="125" t="str">
        <f>IF('2. Enter scores'!AN1007&lt;&gt;"",'2. Enter scores'!$B1007-'2. Enter scores'!AN1007,"")</f>
        <v/>
      </c>
      <c r="AP1003" s="125" t="str">
        <f>IF('2. Enter scores'!AO1007&lt;&gt;"",'2. Enter scores'!$B1007-'2. Enter scores'!AO1007,"")</f>
        <v/>
      </c>
      <c r="AQ1003" s="125" t="str">
        <f>IF('2. Enter scores'!AP1007&lt;&gt;"",'2. Enter scores'!$B1007-'2. Enter scores'!AP1007,"")</f>
        <v/>
      </c>
      <c r="AR1003" s="125" t="str">
        <f>IF('2. Enter scores'!AQ1007&lt;&gt;"",'2. Enter scores'!$B1007-'2. Enter scores'!AQ1007,"")</f>
        <v/>
      </c>
      <c r="AS1003" s="125" t="str">
        <f>IF('2. Enter scores'!AR1007&lt;&gt;"",'2. Enter scores'!$B1007-'2. Enter scores'!AR1007,"")</f>
        <v/>
      </c>
      <c r="AT1003" s="125" t="str">
        <f>IF('2. Enter scores'!AS1007&lt;&gt;"",'2. Enter scores'!$B1007-'2. Enter scores'!AS1007,"")</f>
        <v/>
      </c>
      <c r="AU1003" s="125" t="str">
        <f>IF('2. Enter scores'!AT1007&lt;&gt;"",'2. Enter scores'!$B1007-'2. Enter scores'!AT1007,"")</f>
        <v/>
      </c>
      <c r="AV1003" s="125" t="str">
        <f>IF('2. Enter scores'!AU1007&lt;&gt;"",'2. Enter scores'!$B1007-'2. Enter scores'!AU1007,"")</f>
        <v/>
      </c>
      <c r="AW1003" s="125" t="str">
        <f>IF('2. Enter scores'!AV1007&lt;&gt;"",'2. Enter scores'!$B1007-'2. Enter scores'!AV1007,"")</f>
        <v/>
      </c>
      <c r="AX1003" s="125" t="str">
        <f>IF('2. Enter scores'!AW1007&lt;&gt;"",'2. Enter scores'!$B1007-'2. Enter scores'!AW1007,"")</f>
        <v/>
      </c>
      <c r="AY1003" s="125" t="str">
        <f>IF('2. Enter scores'!AX1007&lt;&gt;"",'2. Enter scores'!$B1007-'2. Enter scores'!AX1007,"")</f>
        <v/>
      </c>
      <c r="AZ1003" s="125" t="str">
        <f>IF('2. Enter scores'!AY1007&lt;&gt;"",'2. Enter scores'!$B1007-'2. Enter scores'!AY1007,"")</f>
        <v/>
      </c>
      <c r="BA1003" s="125" t="str">
        <f>IF('2. Enter scores'!AZ1007&lt;&gt;"",'2. Enter scores'!$B1007-'2. Enter scores'!AZ1007,"")</f>
        <v/>
      </c>
      <c r="BB1003" s="125" t="str">
        <f>IF('2. Enter scores'!BA1007&lt;&gt;"",'2. Enter scores'!$B1007-'2. Enter scores'!BA1007,"")</f>
        <v/>
      </c>
      <c r="BC1003" s="125" t="str">
        <f>IF('2. Enter scores'!BB1007&lt;&gt;"",'2. Enter scores'!$B1007-'2. Enter scores'!BB1007,"")</f>
        <v/>
      </c>
      <c r="BD1003" s="125" t="str">
        <f>IF('2. Enter scores'!BC1007&lt;&gt;"",'2. Enter scores'!$B1007-'2. Enter scores'!BC1007,"")</f>
        <v/>
      </c>
      <c r="BE1003" s="125" t="str">
        <f>IF('2. Enter scores'!BD1007&lt;&gt;"",'2. Enter scores'!$B1007-'2. Enter scores'!BD1007,"")</f>
        <v/>
      </c>
      <c r="BF1003" s="125" t="str">
        <f>IF('2. Enter scores'!BE1007&lt;&gt;"",'2. Enter scores'!$B1007-'2. Enter scores'!BE1007,"")</f>
        <v/>
      </c>
      <c r="BG1003" s="125" t="str">
        <f>IF('2. Enter scores'!BF1007&lt;&gt;"",'2. Enter scores'!$B1007-'2. Enter scores'!BF1007,"")</f>
        <v/>
      </c>
      <c r="BH1003" s="125" t="str">
        <f>IF('2. Enter scores'!BG1007&lt;&gt;"",'2. Enter scores'!$B1007-'2. Enter scores'!BG1007,"")</f>
        <v/>
      </c>
      <c r="BI1003" s="125" t="str">
        <f>IF('2. Enter scores'!BH1007&lt;&gt;"",'2. Enter scores'!$B1007-'2. Enter scores'!BH1007,"")</f>
        <v/>
      </c>
      <c r="BJ1003" s="125" t="str">
        <f>IF('2. Enter scores'!BI1007&lt;&gt;"",'2. Enter scores'!$B1007-'2. Enter scores'!BI1007,"")</f>
        <v/>
      </c>
      <c r="BK1003" s="125" t="str">
        <f>IF('2. Enter scores'!BJ1007&lt;&gt;"",'2. Enter scores'!$B1007-'2. Enter scores'!BJ1007,"")</f>
        <v/>
      </c>
      <c r="BL1003" s="125" t="str">
        <f>IF('2. Enter scores'!BK1007&lt;&gt;"",'2. Enter scores'!$B1007-'2. Enter scores'!BK1007,"")</f>
        <v/>
      </c>
      <c r="BM1003" s="125" t="str">
        <f>IF('2. Enter scores'!BL1007&lt;&gt;"",'2. Enter scores'!$B1007-'2. Enter scores'!BL1007,"")</f>
        <v/>
      </c>
      <c r="BN1003" s="125" t="str">
        <f>IF('2. Enter scores'!BM1007&lt;&gt;"",'2. Enter scores'!$B1007-'2. Enter scores'!BM1007,"")</f>
        <v/>
      </c>
      <c r="BO1003" s="125" t="str">
        <f>IF('2. Enter scores'!BN1007&lt;&gt;"",'2. Enter scores'!$B1007-'2. Enter scores'!BN1007,"")</f>
        <v/>
      </c>
      <c r="BP1003" s="108">
        <v>1000</v>
      </c>
    </row>
    <row r="1004" spans="2:68" x14ac:dyDescent="0.35">
      <c r="B1004" s="125" t="str">
        <f>IF('2. Enter scores'!A1008&lt;&gt;"",'2. Enter scores'!A1008,"")</f>
        <v/>
      </c>
      <c r="H1004" s="125" t="str">
        <f>IF('2. Enter scores'!G1008&lt;&gt;"",'2. Enter scores'!$B1008-'2. Enter scores'!G1008,"")</f>
        <v/>
      </c>
      <c r="I1004" s="125" t="str">
        <f>IF('2. Enter scores'!H1008&lt;&gt;"",'2. Enter scores'!$B1008-'2. Enter scores'!H1008,"")</f>
        <v/>
      </c>
      <c r="J1004" s="125" t="str">
        <f>IF('2. Enter scores'!I1008&lt;&gt;"",'2. Enter scores'!$B1008-'2. Enter scores'!I1008,"")</f>
        <v/>
      </c>
      <c r="K1004" s="125" t="str">
        <f>IF('2. Enter scores'!J1008&lt;&gt;"",'2. Enter scores'!$B1008-'2. Enter scores'!J1008,"")</f>
        <v/>
      </c>
      <c r="L1004" s="125" t="str">
        <f>IF('2. Enter scores'!K1008&lt;&gt;"",'2. Enter scores'!$B1008-'2. Enter scores'!K1008,"")</f>
        <v/>
      </c>
      <c r="M1004" s="125" t="str">
        <f>IF('2. Enter scores'!L1008&lt;&gt;"",'2. Enter scores'!$B1008-'2. Enter scores'!L1008,"")</f>
        <v/>
      </c>
      <c r="N1004" s="125" t="str">
        <f>IF('2. Enter scores'!M1008&lt;&gt;"",'2. Enter scores'!$B1008-'2. Enter scores'!M1008,"")</f>
        <v/>
      </c>
      <c r="O1004" s="125" t="str">
        <f>IF('2. Enter scores'!N1008&lt;&gt;"",'2. Enter scores'!$B1008-'2. Enter scores'!N1008,"")</f>
        <v/>
      </c>
      <c r="P1004" s="125" t="str">
        <f>IF('2. Enter scores'!O1008&lt;&gt;"",'2. Enter scores'!$B1008-'2. Enter scores'!O1008,"")</f>
        <v/>
      </c>
      <c r="Q1004" s="125" t="str">
        <f>IF('2. Enter scores'!P1008&lt;&gt;"",'2. Enter scores'!$B1008-'2. Enter scores'!P1008,"")</f>
        <v/>
      </c>
      <c r="R1004" s="125" t="str">
        <f>IF('2. Enter scores'!Q1008&lt;&gt;"",'2. Enter scores'!$B1008-'2. Enter scores'!Q1008,"")</f>
        <v/>
      </c>
      <c r="S1004" s="125" t="str">
        <f>IF('2. Enter scores'!R1008&lt;&gt;"",'2. Enter scores'!$B1008-'2. Enter scores'!R1008,"")</f>
        <v/>
      </c>
      <c r="T1004" s="125" t="str">
        <f>IF('2. Enter scores'!S1008&lt;&gt;"",'2. Enter scores'!$B1008-'2. Enter scores'!S1008,"")</f>
        <v/>
      </c>
      <c r="U1004" s="125" t="str">
        <f>IF('2. Enter scores'!T1008&lt;&gt;"",'2. Enter scores'!$B1008-'2. Enter scores'!T1008,"")</f>
        <v/>
      </c>
      <c r="V1004" s="125" t="str">
        <f>IF('2. Enter scores'!U1008&lt;&gt;"",'2. Enter scores'!$B1008-'2. Enter scores'!U1008,"")</f>
        <v/>
      </c>
      <c r="W1004" s="125" t="str">
        <f>IF('2. Enter scores'!V1008&lt;&gt;"",'2. Enter scores'!$B1008-'2. Enter scores'!V1008,"")</f>
        <v/>
      </c>
      <c r="X1004" s="125" t="str">
        <f>IF('2. Enter scores'!W1008&lt;&gt;"",'2. Enter scores'!$B1008-'2. Enter scores'!W1008,"")</f>
        <v/>
      </c>
      <c r="Y1004" s="125" t="str">
        <f>IF('2. Enter scores'!X1008&lt;&gt;"",'2. Enter scores'!$B1008-'2. Enter scores'!X1008,"")</f>
        <v/>
      </c>
      <c r="Z1004" s="125" t="str">
        <f>IF('2. Enter scores'!Y1008&lt;&gt;"",'2. Enter scores'!$B1008-'2. Enter scores'!Y1008,"")</f>
        <v/>
      </c>
      <c r="AA1004" s="125" t="str">
        <f>IF('2. Enter scores'!Z1008&lt;&gt;"",'2. Enter scores'!$B1008-'2. Enter scores'!Z1008,"")</f>
        <v/>
      </c>
      <c r="AB1004" s="125" t="str">
        <f>IF('2. Enter scores'!AA1008&lt;&gt;"",'2. Enter scores'!$B1008-'2. Enter scores'!AA1008,"")</f>
        <v/>
      </c>
      <c r="AC1004" s="125" t="str">
        <f>IF('2. Enter scores'!AB1008&lt;&gt;"",'2. Enter scores'!$B1008-'2. Enter scores'!AB1008,"")</f>
        <v/>
      </c>
      <c r="AD1004" s="125" t="str">
        <f>IF('2. Enter scores'!AC1008&lt;&gt;"",'2. Enter scores'!$B1008-'2. Enter scores'!AC1008,"")</f>
        <v/>
      </c>
      <c r="AE1004" s="125" t="str">
        <f>IF('2. Enter scores'!AD1008&lt;&gt;"",'2. Enter scores'!$B1008-'2. Enter scores'!AD1008,"")</f>
        <v/>
      </c>
      <c r="AF1004" s="125" t="str">
        <f>IF('2. Enter scores'!AE1008&lt;&gt;"",'2. Enter scores'!$B1008-'2. Enter scores'!AE1008,"")</f>
        <v/>
      </c>
      <c r="AG1004" s="125" t="str">
        <f>IF('2. Enter scores'!AF1008&lt;&gt;"",'2. Enter scores'!$B1008-'2. Enter scores'!AF1008,"")</f>
        <v/>
      </c>
      <c r="AH1004" s="125" t="str">
        <f>IF('2. Enter scores'!AG1008&lt;&gt;"",'2. Enter scores'!$B1008-'2. Enter scores'!AG1008,"")</f>
        <v/>
      </c>
      <c r="AI1004" s="125" t="str">
        <f>IF('2. Enter scores'!AH1008&lt;&gt;"",'2. Enter scores'!$B1008-'2. Enter scores'!AH1008,"")</f>
        <v/>
      </c>
      <c r="AJ1004" s="125" t="str">
        <f>IF('2. Enter scores'!AI1008&lt;&gt;"",'2. Enter scores'!$B1008-'2. Enter scores'!AI1008,"")</f>
        <v/>
      </c>
      <c r="AK1004" s="125" t="str">
        <f>IF('2. Enter scores'!AJ1008&lt;&gt;"",'2. Enter scores'!$B1008-'2. Enter scores'!AJ1008,"")</f>
        <v/>
      </c>
      <c r="AL1004" s="125" t="str">
        <f>IF('2. Enter scores'!AK1008&lt;&gt;"",'2. Enter scores'!$B1008-'2. Enter scores'!AK1008,"")</f>
        <v/>
      </c>
      <c r="AM1004" s="125" t="str">
        <f>IF('2. Enter scores'!AL1008&lt;&gt;"",'2. Enter scores'!$B1008-'2. Enter scores'!AL1008,"")</f>
        <v/>
      </c>
      <c r="AN1004" s="125" t="str">
        <f>IF('2. Enter scores'!AM1008&lt;&gt;"",'2. Enter scores'!$B1008-'2. Enter scores'!AM1008,"")</f>
        <v/>
      </c>
      <c r="AO1004" s="125" t="str">
        <f>IF('2. Enter scores'!AN1008&lt;&gt;"",'2. Enter scores'!$B1008-'2. Enter scores'!AN1008,"")</f>
        <v/>
      </c>
      <c r="AP1004" s="125" t="str">
        <f>IF('2. Enter scores'!AO1008&lt;&gt;"",'2. Enter scores'!$B1008-'2. Enter scores'!AO1008,"")</f>
        <v/>
      </c>
      <c r="AQ1004" s="125" t="str">
        <f>IF('2. Enter scores'!AP1008&lt;&gt;"",'2. Enter scores'!$B1008-'2. Enter scores'!AP1008,"")</f>
        <v/>
      </c>
      <c r="AR1004" s="125" t="str">
        <f>IF('2. Enter scores'!AQ1008&lt;&gt;"",'2. Enter scores'!$B1008-'2. Enter scores'!AQ1008,"")</f>
        <v/>
      </c>
      <c r="AS1004" s="125" t="str">
        <f>IF('2. Enter scores'!AR1008&lt;&gt;"",'2. Enter scores'!$B1008-'2. Enter scores'!AR1008,"")</f>
        <v/>
      </c>
      <c r="AT1004" s="125" t="str">
        <f>IF('2. Enter scores'!AS1008&lt;&gt;"",'2. Enter scores'!$B1008-'2. Enter scores'!AS1008,"")</f>
        <v/>
      </c>
      <c r="AU1004" s="125" t="str">
        <f>IF('2. Enter scores'!AT1008&lt;&gt;"",'2. Enter scores'!$B1008-'2. Enter scores'!AT1008,"")</f>
        <v/>
      </c>
      <c r="AV1004" s="125" t="str">
        <f>IF('2. Enter scores'!AU1008&lt;&gt;"",'2. Enter scores'!$B1008-'2. Enter scores'!AU1008,"")</f>
        <v/>
      </c>
      <c r="AW1004" s="125" t="str">
        <f>IF('2. Enter scores'!AV1008&lt;&gt;"",'2. Enter scores'!$B1008-'2. Enter scores'!AV1008,"")</f>
        <v/>
      </c>
      <c r="AX1004" s="125" t="str">
        <f>IF('2. Enter scores'!AW1008&lt;&gt;"",'2. Enter scores'!$B1008-'2. Enter scores'!AW1008,"")</f>
        <v/>
      </c>
      <c r="AY1004" s="125" t="str">
        <f>IF('2. Enter scores'!AX1008&lt;&gt;"",'2. Enter scores'!$B1008-'2. Enter scores'!AX1008,"")</f>
        <v/>
      </c>
      <c r="AZ1004" s="125" t="str">
        <f>IF('2. Enter scores'!AY1008&lt;&gt;"",'2. Enter scores'!$B1008-'2. Enter scores'!AY1008,"")</f>
        <v/>
      </c>
      <c r="BA1004" s="125" t="str">
        <f>IF('2. Enter scores'!AZ1008&lt;&gt;"",'2. Enter scores'!$B1008-'2. Enter scores'!AZ1008,"")</f>
        <v/>
      </c>
      <c r="BB1004" s="125" t="str">
        <f>IF('2. Enter scores'!BA1008&lt;&gt;"",'2. Enter scores'!$B1008-'2. Enter scores'!BA1008,"")</f>
        <v/>
      </c>
      <c r="BC1004" s="125" t="str">
        <f>IF('2. Enter scores'!BB1008&lt;&gt;"",'2. Enter scores'!$B1008-'2. Enter scores'!BB1008,"")</f>
        <v/>
      </c>
      <c r="BD1004" s="125" t="str">
        <f>IF('2. Enter scores'!BC1008&lt;&gt;"",'2. Enter scores'!$B1008-'2. Enter scores'!BC1008,"")</f>
        <v/>
      </c>
      <c r="BE1004" s="125" t="str">
        <f>IF('2. Enter scores'!BD1008&lt;&gt;"",'2. Enter scores'!$B1008-'2. Enter scores'!BD1008,"")</f>
        <v/>
      </c>
      <c r="BF1004" s="125" t="str">
        <f>IF('2. Enter scores'!BE1008&lt;&gt;"",'2. Enter scores'!$B1008-'2. Enter scores'!BE1008,"")</f>
        <v/>
      </c>
      <c r="BG1004" s="125" t="str">
        <f>IF('2. Enter scores'!BF1008&lt;&gt;"",'2. Enter scores'!$B1008-'2. Enter scores'!BF1008,"")</f>
        <v/>
      </c>
      <c r="BH1004" s="125" t="str">
        <f>IF('2. Enter scores'!BG1008&lt;&gt;"",'2. Enter scores'!$B1008-'2. Enter scores'!BG1008,"")</f>
        <v/>
      </c>
      <c r="BI1004" s="125" t="str">
        <f>IF('2. Enter scores'!BH1008&lt;&gt;"",'2. Enter scores'!$B1008-'2. Enter scores'!BH1008,"")</f>
        <v/>
      </c>
      <c r="BJ1004" s="125" t="str">
        <f>IF('2. Enter scores'!BI1008&lt;&gt;"",'2. Enter scores'!$B1008-'2. Enter scores'!BI1008,"")</f>
        <v/>
      </c>
      <c r="BK1004" s="125" t="str">
        <f>IF('2. Enter scores'!BJ1008&lt;&gt;"",'2. Enter scores'!$B1008-'2. Enter scores'!BJ1008,"")</f>
        <v/>
      </c>
      <c r="BL1004" s="125" t="str">
        <f>IF('2. Enter scores'!BK1008&lt;&gt;"",'2. Enter scores'!$B1008-'2. Enter scores'!BK1008,"")</f>
        <v/>
      </c>
      <c r="BM1004" s="125" t="str">
        <f>IF('2. Enter scores'!BL1008&lt;&gt;"",'2. Enter scores'!$B1008-'2. Enter scores'!BL1008,"")</f>
        <v/>
      </c>
      <c r="BN1004" s="125" t="str">
        <f>IF('2. Enter scores'!BM1008&lt;&gt;"",'2. Enter scores'!$B1008-'2. Enter scores'!BM1008,"")</f>
        <v/>
      </c>
      <c r="BO1004" s="125" t="str">
        <f>IF('2. Enter scores'!BN1008&lt;&gt;"",'2. Enter scores'!$B1008-'2. Enter scores'!BN1008,"")</f>
        <v/>
      </c>
      <c r="BP1004" s="108">
        <v>1000</v>
      </c>
    </row>
    <row r="1005" spans="2:68" x14ac:dyDescent="0.35">
      <c r="B1005" s="125" t="str">
        <f>IF('2. Enter scores'!A1009&lt;&gt;"",'2. Enter scores'!A1009,"")</f>
        <v/>
      </c>
      <c r="H1005" s="125" t="str">
        <f>IF('2. Enter scores'!G1009&lt;&gt;"",'2. Enter scores'!$B1009-'2. Enter scores'!G1009,"")</f>
        <v/>
      </c>
      <c r="I1005" s="125" t="str">
        <f>IF('2. Enter scores'!H1009&lt;&gt;"",'2. Enter scores'!$B1009-'2. Enter scores'!H1009,"")</f>
        <v/>
      </c>
      <c r="J1005" s="125" t="str">
        <f>IF('2. Enter scores'!I1009&lt;&gt;"",'2. Enter scores'!$B1009-'2. Enter scores'!I1009,"")</f>
        <v/>
      </c>
      <c r="K1005" s="125" t="str">
        <f>IF('2. Enter scores'!J1009&lt;&gt;"",'2. Enter scores'!$B1009-'2. Enter scores'!J1009,"")</f>
        <v/>
      </c>
      <c r="L1005" s="125" t="str">
        <f>IF('2. Enter scores'!K1009&lt;&gt;"",'2. Enter scores'!$B1009-'2. Enter scores'!K1009,"")</f>
        <v/>
      </c>
      <c r="M1005" s="125" t="str">
        <f>IF('2. Enter scores'!L1009&lt;&gt;"",'2. Enter scores'!$B1009-'2. Enter scores'!L1009,"")</f>
        <v/>
      </c>
      <c r="N1005" s="125" t="str">
        <f>IF('2. Enter scores'!M1009&lt;&gt;"",'2. Enter scores'!$B1009-'2. Enter scores'!M1009,"")</f>
        <v/>
      </c>
      <c r="O1005" s="125" t="str">
        <f>IF('2. Enter scores'!N1009&lt;&gt;"",'2. Enter scores'!$B1009-'2. Enter scores'!N1009,"")</f>
        <v/>
      </c>
      <c r="P1005" s="125" t="str">
        <f>IF('2. Enter scores'!O1009&lt;&gt;"",'2. Enter scores'!$B1009-'2. Enter scores'!O1009,"")</f>
        <v/>
      </c>
      <c r="Q1005" s="125" t="str">
        <f>IF('2. Enter scores'!P1009&lt;&gt;"",'2. Enter scores'!$B1009-'2. Enter scores'!P1009,"")</f>
        <v/>
      </c>
      <c r="R1005" s="125" t="str">
        <f>IF('2. Enter scores'!Q1009&lt;&gt;"",'2. Enter scores'!$B1009-'2. Enter scores'!Q1009,"")</f>
        <v/>
      </c>
      <c r="S1005" s="125" t="str">
        <f>IF('2. Enter scores'!R1009&lt;&gt;"",'2. Enter scores'!$B1009-'2. Enter scores'!R1009,"")</f>
        <v/>
      </c>
      <c r="T1005" s="125" t="str">
        <f>IF('2. Enter scores'!S1009&lt;&gt;"",'2. Enter scores'!$B1009-'2. Enter scores'!S1009,"")</f>
        <v/>
      </c>
      <c r="U1005" s="125" t="str">
        <f>IF('2. Enter scores'!T1009&lt;&gt;"",'2. Enter scores'!$B1009-'2. Enter scores'!T1009,"")</f>
        <v/>
      </c>
      <c r="V1005" s="125" t="str">
        <f>IF('2. Enter scores'!U1009&lt;&gt;"",'2. Enter scores'!$B1009-'2. Enter scores'!U1009,"")</f>
        <v/>
      </c>
      <c r="W1005" s="125" t="str">
        <f>IF('2. Enter scores'!V1009&lt;&gt;"",'2. Enter scores'!$B1009-'2. Enter scores'!V1009,"")</f>
        <v/>
      </c>
      <c r="X1005" s="125" t="str">
        <f>IF('2. Enter scores'!W1009&lt;&gt;"",'2. Enter scores'!$B1009-'2. Enter scores'!W1009,"")</f>
        <v/>
      </c>
      <c r="Y1005" s="125" t="str">
        <f>IF('2. Enter scores'!X1009&lt;&gt;"",'2. Enter scores'!$B1009-'2. Enter scores'!X1009,"")</f>
        <v/>
      </c>
      <c r="Z1005" s="125" t="str">
        <f>IF('2. Enter scores'!Y1009&lt;&gt;"",'2. Enter scores'!$B1009-'2. Enter scores'!Y1009,"")</f>
        <v/>
      </c>
      <c r="AA1005" s="125" t="str">
        <f>IF('2. Enter scores'!Z1009&lt;&gt;"",'2. Enter scores'!$B1009-'2. Enter scores'!Z1009,"")</f>
        <v/>
      </c>
      <c r="AB1005" s="125" t="str">
        <f>IF('2. Enter scores'!AA1009&lt;&gt;"",'2. Enter scores'!$B1009-'2. Enter scores'!AA1009,"")</f>
        <v/>
      </c>
      <c r="AC1005" s="125" t="str">
        <f>IF('2. Enter scores'!AB1009&lt;&gt;"",'2. Enter scores'!$B1009-'2. Enter scores'!AB1009,"")</f>
        <v/>
      </c>
      <c r="AD1005" s="125" t="str">
        <f>IF('2. Enter scores'!AC1009&lt;&gt;"",'2. Enter scores'!$B1009-'2. Enter scores'!AC1009,"")</f>
        <v/>
      </c>
      <c r="AE1005" s="125" t="str">
        <f>IF('2. Enter scores'!AD1009&lt;&gt;"",'2. Enter scores'!$B1009-'2. Enter scores'!AD1009,"")</f>
        <v/>
      </c>
      <c r="AF1005" s="125" t="str">
        <f>IF('2. Enter scores'!AE1009&lt;&gt;"",'2. Enter scores'!$B1009-'2. Enter scores'!AE1009,"")</f>
        <v/>
      </c>
      <c r="AG1005" s="125" t="str">
        <f>IF('2. Enter scores'!AF1009&lt;&gt;"",'2. Enter scores'!$B1009-'2. Enter scores'!AF1009,"")</f>
        <v/>
      </c>
      <c r="AH1005" s="125" t="str">
        <f>IF('2. Enter scores'!AG1009&lt;&gt;"",'2. Enter scores'!$B1009-'2. Enter scores'!AG1009,"")</f>
        <v/>
      </c>
      <c r="AI1005" s="125" t="str">
        <f>IF('2. Enter scores'!AH1009&lt;&gt;"",'2. Enter scores'!$B1009-'2. Enter scores'!AH1009,"")</f>
        <v/>
      </c>
      <c r="AJ1005" s="125" t="str">
        <f>IF('2. Enter scores'!AI1009&lt;&gt;"",'2. Enter scores'!$B1009-'2. Enter scores'!AI1009,"")</f>
        <v/>
      </c>
      <c r="AK1005" s="125" t="str">
        <f>IF('2. Enter scores'!AJ1009&lt;&gt;"",'2. Enter scores'!$B1009-'2. Enter scores'!AJ1009,"")</f>
        <v/>
      </c>
      <c r="AL1005" s="125" t="str">
        <f>IF('2. Enter scores'!AK1009&lt;&gt;"",'2. Enter scores'!$B1009-'2. Enter scores'!AK1009,"")</f>
        <v/>
      </c>
      <c r="AM1005" s="125" t="str">
        <f>IF('2. Enter scores'!AL1009&lt;&gt;"",'2. Enter scores'!$B1009-'2. Enter scores'!AL1009,"")</f>
        <v/>
      </c>
      <c r="AN1005" s="125" t="str">
        <f>IF('2. Enter scores'!AM1009&lt;&gt;"",'2. Enter scores'!$B1009-'2. Enter scores'!AM1009,"")</f>
        <v/>
      </c>
      <c r="AO1005" s="125" t="str">
        <f>IF('2. Enter scores'!AN1009&lt;&gt;"",'2. Enter scores'!$B1009-'2. Enter scores'!AN1009,"")</f>
        <v/>
      </c>
      <c r="AP1005" s="125" t="str">
        <f>IF('2. Enter scores'!AO1009&lt;&gt;"",'2. Enter scores'!$B1009-'2. Enter scores'!AO1009,"")</f>
        <v/>
      </c>
      <c r="AQ1005" s="125" t="str">
        <f>IF('2. Enter scores'!AP1009&lt;&gt;"",'2. Enter scores'!$B1009-'2. Enter scores'!AP1009,"")</f>
        <v/>
      </c>
      <c r="AR1005" s="125" t="str">
        <f>IF('2. Enter scores'!AQ1009&lt;&gt;"",'2. Enter scores'!$B1009-'2. Enter scores'!AQ1009,"")</f>
        <v/>
      </c>
      <c r="AS1005" s="125" t="str">
        <f>IF('2. Enter scores'!AR1009&lt;&gt;"",'2. Enter scores'!$B1009-'2. Enter scores'!AR1009,"")</f>
        <v/>
      </c>
      <c r="AT1005" s="125" t="str">
        <f>IF('2. Enter scores'!AS1009&lt;&gt;"",'2. Enter scores'!$B1009-'2. Enter scores'!AS1009,"")</f>
        <v/>
      </c>
      <c r="AU1005" s="125" t="str">
        <f>IF('2. Enter scores'!AT1009&lt;&gt;"",'2. Enter scores'!$B1009-'2. Enter scores'!AT1009,"")</f>
        <v/>
      </c>
      <c r="AV1005" s="125" t="str">
        <f>IF('2. Enter scores'!AU1009&lt;&gt;"",'2. Enter scores'!$B1009-'2. Enter scores'!AU1009,"")</f>
        <v/>
      </c>
      <c r="AW1005" s="125" t="str">
        <f>IF('2. Enter scores'!AV1009&lt;&gt;"",'2. Enter scores'!$B1009-'2. Enter scores'!AV1009,"")</f>
        <v/>
      </c>
      <c r="AX1005" s="125" t="str">
        <f>IF('2. Enter scores'!AW1009&lt;&gt;"",'2. Enter scores'!$B1009-'2. Enter scores'!AW1009,"")</f>
        <v/>
      </c>
      <c r="AY1005" s="125" t="str">
        <f>IF('2. Enter scores'!AX1009&lt;&gt;"",'2. Enter scores'!$B1009-'2. Enter scores'!AX1009,"")</f>
        <v/>
      </c>
      <c r="AZ1005" s="125" t="str">
        <f>IF('2. Enter scores'!AY1009&lt;&gt;"",'2. Enter scores'!$B1009-'2. Enter scores'!AY1009,"")</f>
        <v/>
      </c>
      <c r="BA1005" s="125" t="str">
        <f>IF('2. Enter scores'!AZ1009&lt;&gt;"",'2. Enter scores'!$B1009-'2. Enter scores'!AZ1009,"")</f>
        <v/>
      </c>
      <c r="BB1005" s="125" t="str">
        <f>IF('2. Enter scores'!BA1009&lt;&gt;"",'2. Enter scores'!$B1009-'2. Enter scores'!BA1009,"")</f>
        <v/>
      </c>
      <c r="BC1005" s="125" t="str">
        <f>IF('2. Enter scores'!BB1009&lt;&gt;"",'2. Enter scores'!$B1009-'2. Enter scores'!BB1009,"")</f>
        <v/>
      </c>
      <c r="BD1005" s="125" t="str">
        <f>IF('2. Enter scores'!BC1009&lt;&gt;"",'2. Enter scores'!$B1009-'2. Enter scores'!BC1009,"")</f>
        <v/>
      </c>
      <c r="BE1005" s="125" t="str">
        <f>IF('2. Enter scores'!BD1009&lt;&gt;"",'2. Enter scores'!$B1009-'2. Enter scores'!BD1009,"")</f>
        <v/>
      </c>
      <c r="BF1005" s="125" t="str">
        <f>IF('2. Enter scores'!BE1009&lt;&gt;"",'2. Enter scores'!$B1009-'2. Enter scores'!BE1009,"")</f>
        <v/>
      </c>
      <c r="BG1005" s="125" t="str">
        <f>IF('2. Enter scores'!BF1009&lt;&gt;"",'2. Enter scores'!$B1009-'2. Enter scores'!BF1009,"")</f>
        <v/>
      </c>
      <c r="BH1005" s="125" t="str">
        <f>IF('2. Enter scores'!BG1009&lt;&gt;"",'2. Enter scores'!$B1009-'2. Enter scores'!BG1009,"")</f>
        <v/>
      </c>
      <c r="BI1005" s="125" t="str">
        <f>IF('2. Enter scores'!BH1009&lt;&gt;"",'2. Enter scores'!$B1009-'2. Enter scores'!BH1009,"")</f>
        <v/>
      </c>
      <c r="BJ1005" s="125" t="str">
        <f>IF('2. Enter scores'!BI1009&lt;&gt;"",'2. Enter scores'!$B1009-'2. Enter scores'!BI1009,"")</f>
        <v/>
      </c>
      <c r="BK1005" s="125" t="str">
        <f>IF('2. Enter scores'!BJ1009&lt;&gt;"",'2. Enter scores'!$B1009-'2. Enter scores'!BJ1009,"")</f>
        <v/>
      </c>
      <c r="BL1005" s="125" t="str">
        <f>IF('2. Enter scores'!BK1009&lt;&gt;"",'2. Enter scores'!$B1009-'2. Enter scores'!BK1009,"")</f>
        <v/>
      </c>
      <c r="BM1005" s="125" t="str">
        <f>IF('2. Enter scores'!BL1009&lt;&gt;"",'2. Enter scores'!$B1009-'2. Enter scores'!BL1009,"")</f>
        <v/>
      </c>
      <c r="BN1005" s="125" t="str">
        <f>IF('2. Enter scores'!BM1009&lt;&gt;"",'2. Enter scores'!$B1009-'2. Enter scores'!BM1009,"")</f>
        <v/>
      </c>
      <c r="BO1005" s="125" t="str">
        <f>IF('2. Enter scores'!BN1009&lt;&gt;"",'2. Enter scores'!$B1009-'2. Enter scores'!BN1009,"")</f>
        <v/>
      </c>
      <c r="BP1005" s="108">
        <v>1000</v>
      </c>
    </row>
    <row r="1006" spans="2:68" x14ac:dyDescent="0.35">
      <c r="B1006" s="125" t="str">
        <f>IF('2. Enter scores'!A1010&lt;&gt;"",'2. Enter scores'!A1010,"")</f>
        <v/>
      </c>
      <c r="H1006" s="125" t="str">
        <f>IF('2. Enter scores'!G1010&lt;&gt;"",'2. Enter scores'!$B1010-'2. Enter scores'!G1010,"")</f>
        <v/>
      </c>
      <c r="I1006" s="125" t="str">
        <f>IF('2. Enter scores'!H1010&lt;&gt;"",'2. Enter scores'!$B1010-'2. Enter scores'!H1010,"")</f>
        <v/>
      </c>
      <c r="J1006" s="125" t="str">
        <f>IF('2. Enter scores'!I1010&lt;&gt;"",'2. Enter scores'!$B1010-'2. Enter scores'!I1010,"")</f>
        <v/>
      </c>
      <c r="K1006" s="125" t="str">
        <f>IF('2. Enter scores'!J1010&lt;&gt;"",'2. Enter scores'!$B1010-'2. Enter scores'!J1010,"")</f>
        <v/>
      </c>
      <c r="L1006" s="125" t="str">
        <f>IF('2. Enter scores'!K1010&lt;&gt;"",'2. Enter scores'!$B1010-'2. Enter scores'!K1010,"")</f>
        <v/>
      </c>
      <c r="M1006" s="125" t="str">
        <f>IF('2. Enter scores'!L1010&lt;&gt;"",'2. Enter scores'!$B1010-'2. Enter scores'!L1010,"")</f>
        <v/>
      </c>
      <c r="N1006" s="125" t="str">
        <f>IF('2. Enter scores'!M1010&lt;&gt;"",'2. Enter scores'!$B1010-'2. Enter scores'!M1010,"")</f>
        <v/>
      </c>
      <c r="O1006" s="125" t="str">
        <f>IF('2. Enter scores'!N1010&lt;&gt;"",'2. Enter scores'!$B1010-'2. Enter scores'!N1010,"")</f>
        <v/>
      </c>
      <c r="P1006" s="125" t="str">
        <f>IF('2. Enter scores'!O1010&lt;&gt;"",'2. Enter scores'!$B1010-'2. Enter scores'!O1010,"")</f>
        <v/>
      </c>
      <c r="Q1006" s="125" t="str">
        <f>IF('2. Enter scores'!P1010&lt;&gt;"",'2. Enter scores'!$B1010-'2. Enter scores'!P1010,"")</f>
        <v/>
      </c>
      <c r="R1006" s="125" t="str">
        <f>IF('2. Enter scores'!Q1010&lt;&gt;"",'2. Enter scores'!$B1010-'2. Enter scores'!Q1010,"")</f>
        <v/>
      </c>
      <c r="S1006" s="125" t="str">
        <f>IF('2. Enter scores'!R1010&lt;&gt;"",'2. Enter scores'!$B1010-'2. Enter scores'!R1010,"")</f>
        <v/>
      </c>
      <c r="T1006" s="125" t="str">
        <f>IF('2. Enter scores'!S1010&lt;&gt;"",'2. Enter scores'!$B1010-'2. Enter scores'!S1010,"")</f>
        <v/>
      </c>
      <c r="U1006" s="125" t="str">
        <f>IF('2. Enter scores'!T1010&lt;&gt;"",'2. Enter scores'!$B1010-'2. Enter scores'!T1010,"")</f>
        <v/>
      </c>
      <c r="V1006" s="125" t="str">
        <f>IF('2. Enter scores'!U1010&lt;&gt;"",'2. Enter scores'!$B1010-'2. Enter scores'!U1010,"")</f>
        <v/>
      </c>
      <c r="W1006" s="125" t="str">
        <f>IF('2. Enter scores'!V1010&lt;&gt;"",'2. Enter scores'!$B1010-'2. Enter scores'!V1010,"")</f>
        <v/>
      </c>
      <c r="X1006" s="125" t="str">
        <f>IF('2. Enter scores'!W1010&lt;&gt;"",'2. Enter scores'!$B1010-'2. Enter scores'!W1010,"")</f>
        <v/>
      </c>
      <c r="Y1006" s="125" t="str">
        <f>IF('2. Enter scores'!X1010&lt;&gt;"",'2. Enter scores'!$B1010-'2. Enter scores'!X1010,"")</f>
        <v/>
      </c>
      <c r="Z1006" s="125" t="str">
        <f>IF('2. Enter scores'!Y1010&lt;&gt;"",'2. Enter scores'!$B1010-'2. Enter scores'!Y1010,"")</f>
        <v/>
      </c>
      <c r="AA1006" s="125" t="str">
        <f>IF('2. Enter scores'!Z1010&lt;&gt;"",'2. Enter scores'!$B1010-'2. Enter scores'!Z1010,"")</f>
        <v/>
      </c>
      <c r="AB1006" s="125" t="str">
        <f>IF('2. Enter scores'!AA1010&lt;&gt;"",'2. Enter scores'!$B1010-'2. Enter scores'!AA1010,"")</f>
        <v/>
      </c>
      <c r="AC1006" s="125" t="str">
        <f>IF('2. Enter scores'!AB1010&lt;&gt;"",'2. Enter scores'!$B1010-'2. Enter scores'!AB1010,"")</f>
        <v/>
      </c>
      <c r="AD1006" s="125" t="str">
        <f>IF('2. Enter scores'!AC1010&lt;&gt;"",'2. Enter scores'!$B1010-'2. Enter scores'!AC1010,"")</f>
        <v/>
      </c>
      <c r="AE1006" s="125" t="str">
        <f>IF('2. Enter scores'!AD1010&lt;&gt;"",'2. Enter scores'!$B1010-'2. Enter scores'!AD1010,"")</f>
        <v/>
      </c>
      <c r="AF1006" s="125" t="str">
        <f>IF('2. Enter scores'!AE1010&lt;&gt;"",'2. Enter scores'!$B1010-'2. Enter scores'!AE1010,"")</f>
        <v/>
      </c>
      <c r="AG1006" s="125" t="str">
        <f>IF('2. Enter scores'!AF1010&lt;&gt;"",'2. Enter scores'!$B1010-'2. Enter scores'!AF1010,"")</f>
        <v/>
      </c>
      <c r="AH1006" s="125" t="str">
        <f>IF('2. Enter scores'!AG1010&lt;&gt;"",'2. Enter scores'!$B1010-'2. Enter scores'!AG1010,"")</f>
        <v/>
      </c>
      <c r="AI1006" s="125" t="str">
        <f>IF('2. Enter scores'!AH1010&lt;&gt;"",'2. Enter scores'!$B1010-'2. Enter scores'!AH1010,"")</f>
        <v/>
      </c>
      <c r="AJ1006" s="125" t="str">
        <f>IF('2. Enter scores'!AI1010&lt;&gt;"",'2. Enter scores'!$B1010-'2. Enter scores'!AI1010,"")</f>
        <v/>
      </c>
      <c r="AK1006" s="125" t="str">
        <f>IF('2. Enter scores'!AJ1010&lt;&gt;"",'2. Enter scores'!$B1010-'2. Enter scores'!AJ1010,"")</f>
        <v/>
      </c>
      <c r="AL1006" s="125" t="str">
        <f>IF('2. Enter scores'!AK1010&lt;&gt;"",'2. Enter scores'!$B1010-'2. Enter scores'!AK1010,"")</f>
        <v/>
      </c>
      <c r="AM1006" s="125" t="str">
        <f>IF('2. Enter scores'!AL1010&lt;&gt;"",'2. Enter scores'!$B1010-'2. Enter scores'!AL1010,"")</f>
        <v/>
      </c>
      <c r="AN1006" s="125" t="str">
        <f>IF('2. Enter scores'!AM1010&lt;&gt;"",'2. Enter scores'!$B1010-'2. Enter scores'!AM1010,"")</f>
        <v/>
      </c>
      <c r="AO1006" s="125" t="str">
        <f>IF('2. Enter scores'!AN1010&lt;&gt;"",'2. Enter scores'!$B1010-'2. Enter scores'!AN1010,"")</f>
        <v/>
      </c>
      <c r="AP1006" s="125" t="str">
        <f>IF('2. Enter scores'!AO1010&lt;&gt;"",'2. Enter scores'!$B1010-'2. Enter scores'!AO1010,"")</f>
        <v/>
      </c>
      <c r="AQ1006" s="125" t="str">
        <f>IF('2. Enter scores'!AP1010&lt;&gt;"",'2. Enter scores'!$B1010-'2. Enter scores'!AP1010,"")</f>
        <v/>
      </c>
      <c r="AR1006" s="125" t="str">
        <f>IF('2. Enter scores'!AQ1010&lt;&gt;"",'2. Enter scores'!$B1010-'2. Enter scores'!AQ1010,"")</f>
        <v/>
      </c>
      <c r="AS1006" s="125" t="str">
        <f>IF('2. Enter scores'!AR1010&lt;&gt;"",'2. Enter scores'!$B1010-'2. Enter scores'!AR1010,"")</f>
        <v/>
      </c>
      <c r="AT1006" s="125" t="str">
        <f>IF('2. Enter scores'!AS1010&lt;&gt;"",'2. Enter scores'!$B1010-'2. Enter scores'!AS1010,"")</f>
        <v/>
      </c>
      <c r="AU1006" s="125" t="str">
        <f>IF('2. Enter scores'!AT1010&lt;&gt;"",'2. Enter scores'!$B1010-'2. Enter scores'!AT1010,"")</f>
        <v/>
      </c>
      <c r="AV1006" s="125" t="str">
        <f>IF('2. Enter scores'!AU1010&lt;&gt;"",'2. Enter scores'!$B1010-'2. Enter scores'!AU1010,"")</f>
        <v/>
      </c>
      <c r="AW1006" s="125" t="str">
        <f>IF('2. Enter scores'!AV1010&lt;&gt;"",'2. Enter scores'!$B1010-'2. Enter scores'!AV1010,"")</f>
        <v/>
      </c>
      <c r="AX1006" s="125" t="str">
        <f>IF('2. Enter scores'!AW1010&lt;&gt;"",'2. Enter scores'!$B1010-'2. Enter scores'!AW1010,"")</f>
        <v/>
      </c>
      <c r="AY1006" s="125" t="str">
        <f>IF('2. Enter scores'!AX1010&lt;&gt;"",'2. Enter scores'!$B1010-'2. Enter scores'!AX1010,"")</f>
        <v/>
      </c>
      <c r="AZ1006" s="125" t="str">
        <f>IF('2. Enter scores'!AY1010&lt;&gt;"",'2. Enter scores'!$B1010-'2. Enter scores'!AY1010,"")</f>
        <v/>
      </c>
      <c r="BA1006" s="125" t="str">
        <f>IF('2. Enter scores'!AZ1010&lt;&gt;"",'2. Enter scores'!$B1010-'2. Enter scores'!AZ1010,"")</f>
        <v/>
      </c>
      <c r="BB1006" s="125" t="str">
        <f>IF('2. Enter scores'!BA1010&lt;&gt;"",'2. Enter scores'!$B1010-'2. Enter scores'!BA1010,"")</f>
        <v/>
      </c>
      <c r="BC1006" s="125" t="str">
        <f>IF('2. Enter scores'!BB1010&lt;&gt;"",'2. Enter scores'!$B1010-'2. Enter scores'!BB1010,"")</f>
        <v/>
      </c>
      <c r="BD1006" s="125" t="str">
        <f>IF('2. Enter scores'!BC1010&lt;&gt;"",'2. Enter scores'!$B1010-'2. Enter scores'!BC1010,"")</f>
        <v/>
      </c>
      <c r="BE1006" s="125" t="str">
        <f>IF('2. Enter scores'!BD1010&lt;&gt;"",'2. Enter scores'!$B1010-'2. Enter scores'!BD1010,"")</f>
        <v/>
      </c>
      <c r="BF1006" s="125" t="str">
        <f>IF('2. Enter scores'!BE1010&lt;&gt;"",'2. Enter scores'!$B1010-'2. Enter scores'!BE1010,"")</f>
        <v/>
      </c>
      <c r="BG1006" s="125" t="str">
        <f>IF('2. Enter scores'!BF1010&lt;&gt;"",'2. Enter scores'!$B1010-'2. Enter scores'!BF1010,"")</f>
        <v/>
      </c>
      <c r="BH1006" s="125" t="str">
        <f>IF('2. Enter scores'!BG1010&lt;&gt;"",'2. Enter scores'!$B1010-'2. Enter scores'!BG1010,"")</f>
        <v/>
      </c>
      <c r="BI1006" s="125" t="str">
        <f>IF('2. Enter scores'!BH1010&lt;&gt;"",'2. Enter scores'!$B1010-'2. Enter scores'!BH1010,"")</f>
        <v/>
      </c>
      <c r="BJ1006" s="125" t="str">
        <f>IF('2. Enter scores'!BI1010&lt;&gt;"",'2. Enter scores'!$B1010-'2. Enter scores'!BI1010,"")</f>
        <v/>
      </c>
      <c r="BK1006" s="125" t="str">
        <f>IF('2. Enter scores'!BJ1010&lt;&gt;"",'2. Enter scores'!$B1010-'2. Enter scores'!BJ1010,"")</f>
        <v/>
      </c>
      <c r="BL1006" s="125" t="str">
        <f>IF('2. Enter scores'!BK1010&lt;&gt;"",'2. Enter scores'!$B1010-'2. Enter scores'!BK1010,"")</f>
        <v/>
      </c>
      <c r="BM1006" s="125" t="str">
        <f>IF('2. Enter scores'!BL1010&lt;&gt;"",'2. Enter scores'!$B1010-'2. Enter scores'!BL1010,"")</f>
        <v/>
      </c>
      <c r="BN1006" s="125" t="str">
        <f>IF('2. Enter scores'!BM1010&lt;&gt;"",'2. Enter scores'!$B1010-'2. Enter scores'!BM1010,"")</f>
        <v/>
      </c>
      <c r="BO1006" s="125" t="str">
        <f>IF('2. Enter scores'!BN1010&lt;&gt;"",'2. Enter scores'!$B1010-'2. Enter scores'!BN1010,"")</f>
        <v/>
      </c>
      <c r="BP1006" s="108">
        <v>1000</v>
      </c>
    </row>
    <row r="1007" spans="2:68" x14ac:dyDescent="0.35">
      <c r="B1007" s="125" t="str">
        <f>IF('2. Enter scores'!A1011&lt;&gt;"",'2. Enter scores'!A1011,"")</f>
        <v/>
      </c>
      <c r="H1007" s="125" t="str">
        <f>IF('2. Enter scores'!G1011&lt;&gt;"",'2. Enter scores'!$B1011-'2. Enter scores'!G1011,"")</f>
        <v/>
      </c>
      <c r="I1007" s="125" t="str">
        <f>IF('2. Enter scores'!H1011&lt;&gt;"",'2. Enter scores'!$B1011-'2. Enter scores'!H1011,"")</f>
        <v/>
      </c>
      <c r="J1007" s="125" t="str">
        <f>IF('2. Enter scores'!I1011&lt;&gt;"",'2. Enter scores'!$B1011-'2. Enter scores'!I1011,"")</f>
        <v/>
      </c>
      <c r="K1007" s="125" t="str">
        <f>IF('2. Enter scores'!J1011&lt;&gt;"",'2. Enter scores'!$B1011-'2. Enter scores'!J1011,"")</f>
        <v/>
      </c>
      <c r="L1007" s="125" t="str">
        <f>IF('2. Enter scores'!K1011&lt;&gt;"",'2. Enter scores'!$B1011-'2. Enter scores'!K1011,"")</f>
        <v/>
      </c>
      <c r="M1007" s="125" t="str">
        <f>IF('2. Enter scores'!L1011&lt;&gt;"",'2. Enter scores'!$B1011-'2. Enter scores'!L1011,"")</f>
        <v/>
      </c>
      <c r="N1007" s="125" t="str">
        <f>IF('2. Enter scores'!M1011&lt;&gt;"",'2. Enter scores'!$B1011-'2. Enter scores'!M1011,"")</f>
        <v/>
      </c>
      <c r="O1007" s="125" t="str">
        <f>IF('2. Enter scores'!N1011&lt;&gt;"",'2. Enter scores'!$B1011-'2. Enter scores'!N1011,"")</f>
        <v/>
      </c>
      <c r="P1007" s="125" t="str">
        <f>IF('2. Enter scores'!O1011&lt;&gt;"",'2. Enter scores'!$B1011-'2. Enter scores'!O1011,"")</f>
        <v/>
      </c>
      <c r="Q1007" s="125" t="str">
        <f>IF('2. Enter scores'!P1011&lt;&gt;"",'2. Enter scores'!$B1011-'2. Enter scores'!P1011,"")</f>
        <v/>
      </c>
      <c r="R1007" s="125" t="str">
        <f>IF('2. Enter scores'!Q1011&lt;&gt;"",'2. Enter scores'!$B1011-'2. Enter scores'!Q1011,"")</f>
        <v/>
      </c>
      <c r="S1007" s="125" t="str">
        <f>IF('2. Enter scores'!R1011&lt;&gt;"",'2. Enter scores'!$B1011-'2. Enter scores'!R1011,"")</f>
        <v/>
      </c>
      <c r="T1007" s="125" t="str">
        <f>IF('2. Enter scores'!S1011&lt;&gt;"",'2. Enter scores'!$B1011-'2. Enter scores'!S1011,"")</f>
        <v/>
      </c>
      <c r="U1007" s="125" t="str">
        <f>IF('2. Enter scores'!T1011&lt;&gt;"",'2. Enter scores'!$B1011-'2. Enter scores'!T1011,"")</f>
        <v/>
      </c>
      <c r="V1007" s="125" t="str">
        <f>IF('2. Enter scores'!U1011&lt;&gt;"",'2. Enter scores'!$B1011-'2. Enter scores'!U1011,"")</f>
        <v/>
      </c>
      <c r="W1007" s="125" t="str">
        <f>IF('2. Enter scores'!V1011&lt;&gt;"",'2. Enter scores'!$B1011-'2. Enter scores'!V1011,"")</f>
        <v/>
      </c>
      <c r="X1007" s="125" t="str">
        <f>IF('2. Enter scores'!W1011&lt;&gt;"",'2. Enter scores'!$B1011-'2. Enter scores'!W1011,"")</f>
        <v/>
      </c>
      <c r="Y1007" s="125" t="str">
        <f>IF('2. Enter scores'!X1011&lt;&gt;"",'2. Enter scores'!$B1011-'2. Enter scores'!X1011,"")</f>
        <v/>
      </c>
      <c r="Z1007" s="125" t="str">
        <f>IF('2. Enter scores'!Y1011&lt;&gt;"",'2. Enter scores'!$B1011-'2. Enter scores'!Y1011,"")</f>
        <v/>
      </c>
      <c r="AA1007" s="125" t="str">
        <f>IF('2. Enter scores'!Z1011&lt;&gt;"",'2. Enter scores'!$B1011-'2. Enter scores'!Z1011,"")</f>
        <v/>
      </c>
      <c r="AB1007" s="125" t="str">
        <f>IF('2. Enter scores'!AA1011&lt;&gt;"",'2. Enter scores'!$B1011-'2. Enter scores'!AA1011,"")</f>
        <v/>
      </c>
      <c r="AC1007" s="125" t="str">
        <f>IF('2. Enter scores'!AB1011&lt;&gt;"",'2. Enter scores'!$B1011-'2. Enter scores'!AB1011,"")</f>
        <v/>
      </c>
      <c r="AD1007" s="125" t="str">
        <f>IF('2. Enter scores'!AC1011&lt;&gt;"",'2. Enter scores'!$B1011-'2. Enter scores'!AC1011,"")</f>
        <v/>
      </c>
      <c r="AE1007" s="125" t="str">
        <f>IF('2. Enter scores'!AD1011&lt;&gt;"",'2. Enter scores'!$B1011-'2. Enter scores'!AD1011,"")</f>
        <v/>
      </c>
      <c r="AF1007" s="125" t="str">
        <f>IF('2. Enter scores'!AE1011&lt;&gt;"",'2. Enter scores'!$B1011-'2. Enter scores'!AE1011,"")</f>
        <v/>
      </c>
      <c r="AG1007" s="125" t="str">
        <f>IF('2. Enter scores'!AF1011&lt;&gt;"",'2. Enter scores'!$B1011-'2. Enter scores'!AF1011,"")</f>
        <v/>
      </c>
      <c r="AH1007" s="125" t="str">
        <f>IF('2. Enter scores'!AG1011&lt;&gt;"",'2. Enter scores'!$B1011-'2. Enter scores'!AG1011,"")</f>
        <v/>
      </c>
      <c r="AI1007" s="125" t="str">
        <f>IF('2. Enter scores'!AH1011&lt;&gt;"",'2. Enter scores'!$B1011-'2. Enter scores'!AH1011,"")</f>
        <v/>
      </c>
      <c r="AJ1007" s="125" t="str">
        <f>IF('2. Enter scores'!AI1011&lt;&gt;"",'2. Enter scores'!$B1011-'2. Enter scores'!AI1011,"")</f>
        <v/>
      </c>
      <c r="AK1007" s="125" t="str">
        <f>IF('2. Enter scores'!AJ1011&lt;&gt;"",'2. Enter scores'!$B1011-'2. Enter scores'!AJ1011,"")</f>
        <v/>
      </c>
      <c r="AL1007" s="125" t="str">
        <f>IF('2. Enter scores'!AK1011&lt;&gt;"",'2. Enter scores'!$B1011-'2. Enter scores'!AK1011,"")</f>
        <v/>
      </c>
      <c r="AM1007" s="125" t="str">
        <f>IF('2. Enter scores'!AL1011&lt;&gt;"",'2. Enter scores'!$B1011-'2. Enter scores'!AL1011,"")</f>
        <v/>
      </c>
      <c r="AN1007" s="125" t="str">
        <f>IF('2. Enter scores'!AM1011&lt;&gt;"",'2. Enter scores'!$B1011-'2. Enter scores'!AM1011,"")</f>
        <v/>
      </c>
      <c r="AO1007" s="125" t="str">
        <f>IF('2. Enter scores'!AN1011&lt;&gt;"",'2. Enter scores'!$B1011-'2. Enter scores'!AN1011,"")</f>
        <v/>
      </c>
      <c r="AP1007" s="125" t="str">
        <f>IF('2. Enter scores'!AO1011&lt;&gt;"",'2. Enter scores'!$B1011-'2. Enter scores'!AO1011,"")</f>
        <v/>
      </c>
      <c r="AQ1007" s="125" t="str">
        <f>IF('2. Enter scores'!AP1011&lt;&gt;"",'2. Enter scores'!$B1011-'2. Enter scores'!AP1011,"")</f>
        <v/>
      </c>
      <c r="AR1007" s="125" t="str">
        <f>IF('2. Enter scores'!AQ1011&lt;&gt;"",'2. Enter scores'!$B1011-'2. Enter scores'!AQ1011,"")</f>
        <v/>
      </c>
      <c r="AS1007" s="125" t="str">
        <f>IF('2. Enter scores'!AR1011&lt;&gt;"",'2. Enter scores'!$B1011-'2. Enter scores'!AR1011,"")</f>
        <v/>
      </c>
      <c r="AT1007" s="125" t="str">
        <f>IF('2. Enter scores'!AS1011&lt;&gt;"",'2. Enter scores'!$B1011-'2. Enter scores'!AS1011,"")</f>
        <v/>
      </c>
      <c r="AU1007" s="125" t="str">
        <f>IF('2. Enter scores'!AT1011&lt;&gt;"",'2. Enter scores'!$B1011-'2. Enter scores'!AT1011,"")</f>
        <v/>
      </c>
      <c r="AV1007" s="125" t="str">
        <f>IF('2. Enter scores'!AU1011&lt;&gt;"",'2. Enter scores'!$B1011-'2. Enter scores'!AU1011,"")</f>
        <v/>
      </c>
      <c r="AW1007" s="125" t="str">
        <f>IF('2. Enter scores'!AV1011&lt;&gt;"",'2. Enter scores'!$B1011-'2. Enter scores'!AV1011,"")</f>
        <v/>
      </c>
      <c r="AX1007" s="125" t="str">
        <f>IF('2. Enter scores'!AW1011&lt;&gt;"",'2. Enter scores'!$B1011-'2. Enter scores'!AW1011,"")</f>
        <v/>
      </c>
      <c r="AY1007" s="125" t="str">
        <f>IF('2. Enter scores'!AX1011&lt;&gt;"",'2. Enter scores'!$B1011-'2. Enter scores'!AX1011,"")</f>
        <v/>
      </c>
      <c r="AZ1007" s="125" t="str">
        <f>IF('2. Enter scores'!AY1011&lt;&gt;"",'2. Enter scores'!$B1011-'2. Enter scores'!AY1011,"")</f>
        <v/>
      </c>
      <c r="BA1007" s="125" t="str">
        <f>IF('2. Enter scores'!AZ1011&lt;&gt;"",'2. Enter scores'!$B1011-'2. Enter scores'!AZ1011,"")</f>
        <v/>
      </c>
      <c r="BB1007" s="125" t="str">
        <f>IF('2. Enter scores'!BA1011&lt;&gt;"",'2. Enter scores'!$B1011-'2. Enter scores'!BA1011,"")</f>
        <v/>
      </c>
      <c r="BC1007" s="125" t="str">
        <f>IF('2. Enter scores'!BB1011&lt;&gt;"",'2. Enter scores'!$B1011-'2. Enter scores'!BB1011,"")</f>
        <v/>
      </c>
      <c r="BD1007" s="125" t="str">
        <f>IF('2. Enter scores'!BC1011&lt;&gt;"",'2. Enter scores'!$B1011-'2. Enter scores'!BC1011,"")</f>
        <v/>
      </c>
      <c r="BE1007" s="125" t="str">
        <f>IF('2. Enter scores'!BD1011&lt;&gt;"",'2. Enter scores'!$B1011-'2. Enter scores'!BD1011,"")</f>
        <v/>
      </c>
      <c r="BF1007" s="125" t="str">
        <f>IF('2. Enter scores'!BE1011&lt;&gt;"",'2. Enter scores'!$B1011-'2. Enter scores'!BE1011,"")</f>
        <v/>
      </c>
      <c r="BG1007" s="125" t="str">
        <f>IF('2. Enter scores'!BF1011&lt;&gt;"",'2. Enter scores'!$B1011-'2. Enter scores'!BF1011,"")</f>
        <v/>
      </c>
      <c r="BH1007" s="125" t="str">
        <f>IF('2. Enter scores'!BG1011&lt;&gt;"",'2. Enter scores'!$B1011-'2. Enter scores'!BG1011,"")</f>
        <v/>
      </c>
      <c r="BI1007" s="125" t="str">
        <f>IF('2. Enter scores'!BH1011&lt;&gt;"",'2. Enter scores'!$B1011-'2. Enter scores'!BH1011,"")</f>
        <v/>
      </c>
      <c r="BJ1007" s="125" t="str">
        <f>IF('2. Enter scores'!BI1011&lt;&gt;"",'2. Enter scores'!$B1011-'2. Enter scores'!BI1011,"")</f>
        <v/>
      </c>
      <c r="BK1007" s="125" t="str">
        <f>IF('2. Enter scores'!BJ1011&lt;&gt;"",'2. Enter scores'!$B1011-'2. Enter scores'!BJ1011,"")</f>
        <v/>
      </c>
      <c r="BL1007" s="125" t="str">
        <f>IF('2. Enter scores'!BK1011&lt;&gt;"",'2. Enter scores'!$B1011-'2. Enter scores'!BK1011,"")</f>
        <v/>
      </c>
      <c r="BM1007" s="125" t="str">
        <f>IF('2. Enter scores'!BL1011&lt;&gt;"",'2. Enter scores'!$B1011-'2. Enter scores'!BL1011,"")</f>
        <v/>
      </c>
      <c r="BN1007" s="125" t="str">
        <f>IF('2. Enter scores'!BM1011&lt;&gt;"",'2. Enter scores'!$B1011-'2. Enter scores'!BM1011,"")</f>
        <v/>
      </c>
      <c r="BO1007" s="125" t="str">
        <f>IF('2. Enter scores'!BN1011&lt;&gt;"",'2. Enter scores'!$B1011-'2. Enter scores'!BN1011,"")</f>
        <v/>
      </c>
      <c r="BP1007" s="108">
        <v>1000</v>
      </c>
    </row>
    <row r="1008" spans="2:68" x14ac:dyDescent="0.35">
      <c r="B1008" s="125" t="str">
        <f>IF('2. Enter scores'!A1012&lt;&gt;"",'2. Enter scores'!A1012,"")</f>
        <v/>
      </c>
      <c r="H1008" s="125" t="str">
        <f>IF('2. Enter scores'!G1012&lt;&gt;"",'2. Enter scores'!$B1012-'2. Enter scores'!G1012,"")</f>
        <v/>
      </c>
      <c r="I1008" s="125" t="str">
        <f>IF('2. Enter scores'!H1012&lt;&gt;"",'2. Enter scores'!$B1012-'2. Enter scores'!H1012,"")</f>
        <v/>
      </c>
      <c r="J1008" s="125" t="str">
        <f>IF('2. Enter scores'!I1012&lt;&gt;"",'2. Enter scores'!$B1012-'2. Enter scores'!I1012,"")</f>
        <v/>
      </c>
      <c r="K1008" s="125" t="str">
        <f>IF('2. Enter scores'!J1012&lt;&gt;"",'2. Enter scores'!$B1012-'2. Enter scores'!J1012,"")</f>
        <v/>
      </c>
      <c r="L1008" s="125" t="str">
        <f>IF('2. Enter scores'!K1012&lt;&gt;"",'2. Enter scores'!$B1012-'2. Enter scores'!K1012,"")</f>
        <v/>
      </c>
      <c r="M1008" s="125" t="str">
        <f>IF('2. Enter scores'!L1012&lt;&gt;"",'2. Enter scores'!$B1012-'2. Enter scores'!L1012,"")</f>
        <v/>
      </c>
      <c r="N1008" s="125" t="str">
        <f>IF('2. Enter scores'!M1012&lt;&gt;"",'2. Enter scores'!$B1012-'2. Enter scores'!M1012,"")</f>
        <v/>
      </c>
      <c r="O1008" s="125" t="str">
        <f>IF('2. Enter scores'!N1012&lt;&gt;"",'2. Enter scores'!$B1012-'2. Enter scores'!N1012,"")</f>
        <v/>
      </c>
      <c r="P1008" s="125" t="str">
        <f>IF('2. Enter scores'!O1012&lt;&gt;"",'2. Enter scores'!$B1012-'2. Enter scores'!O1012,"")</f>
        <v/>
      </c>
      <c r="Q1008" s="125" t="str">
        <f>IF('2. Enter scores'!P1012&lt;&gt;"",'2. Enter scores'!$B1012-'2. Enter scores'!P1012,"")</f>
        <v/>
      </c>
      <c r="R1008" s="125" t="str">
        <f>IF('2. Enter scores'!Q1012&lt;&gt;"",'2. Enter scores'!$B1012-'2. Enter scores'!Q1012,"")</f>
        <v/>
      </c>
      <c r="S1008" s="125" t="str">
        <f>IF('2. Enter scores'!R1012&lt;&gt;"",'2. Enter scores'!$B1012-'2. Enter scores'!R1012,"")</f>
        <v/>
      </c>
      <c r="T1008" s="125" t="str">
        <f>IF('2. Enter scores'!S1012&lt;&gt;"",'2. Enter scores'!$B1012-'2. Enter scores'!S1012,"")</f>
        <v/>
      </c>
      <c r="U1008" s="125" t="str">
        <f>IF('2. Enter scores'!T1012&lt;&gt;"",'2. Enter scores'!$B1012-'2. Enter scores'!T1012,"")</f>
        <v/>
      </c>
      <c r="V1008" s="125" t="str">
        <f>IF('2. Enter scores'!U1012&lt;&gt;"",'2. Enter scores'!$B1012-'2. Enter scores'!U1012,"")</f>
        <v/>
      </c>
      <c r="W1008" s="125" t="str">
        <f>IF('2. Enter scores'!V1012&lt;&gt;"",'2. Enter scores'!$B1012-'2. Enter scores'!V1012,"")</f>
        <v/>
      </c>
      <c r="X1008" s="125" t="str">
        <f>IF('2. Enter scores'!W1012&lt;&gt;"",'2. Enter scores'!$B1012-'2. Enter scores'!W1012,"")</f>
        <v/>
      </c>
      <c r="Y1008" s="125" t="str">
        <f>IF('2. Enter scores'!X1012&lt;&gt;"",'2. Enter scores'!$B1012-'2. Enter scores'!X1012,"")</f>
        <v/>
      </c>
      <c r="Z1008" s="125" t="str">
        <f>IF('2. Enter scores'!Y1012&lt;&gt;"",'2. Enter scores'!$B1012-'2. Enter scores'!Y1012,"")</f>
        <v/>
      </c>
      <c r="AA1008" s="125" t="str">
        <f>IF('2. Enter scores'!Z1012&lt;&gt;"",'2. Enter scores'!$B1012-'2. Enter scores'!Z1012,"")</f>
        <v/>
      </c>
      <c r="AB1008" s="125" t="str">
        <f>IF('2. Enter scores'!AA1012&lt;&gt;"",'2. Enter scores'!$B1012-'2. Enter scores'!AA1012,"")</f>
        <v/>
      </c>
      <c r="AC1008" s="125" t="str">
        <f>IF('2. Enter scores'!AB1012&lt;&gt;"",'2. Enter scores'!$B1012-'2. Enter scores'!AB1012,"")</f>
        <v/>
      </c>
      <c r="AD1008" s="125" t="str">
        <f>IF('2. Enter scores'!AC1012&lt;&gt;"",'2. Enter scores'!$B1012-'2. Enter scores'!AC1012,"")</f>
        <v/>
      </c>
      <c r="AE1008" s="125" t="str">
        <f>IF('2. Enter scores'!AD1012&lt;&gt;"",'2. Enter scores'!$B1012-'2. Enter scores'!AD1012,"")</f>
        <v/>
      </c>
      <c r="AF1008" s="125" t="str">
        <f>IF('2. Enter scores'!AE1012&lt;&gt;"",'2. Enter scores'!$B1012-'2. Enter scores'!AE1012,"")</f>
        <v/>
      </c>
      <c r="AG1008" s="125" t="str">
        <f>IF('2. Enter scores'!AF1012&lt;&gt;"",'2. Enter scores'!$B1012-'2. Enter scores'!AF1012,"")</f>
        <v/>
      </c>
      <c r="AH1008" s="125" t="str">
        <f>IF('2. Enter scores'!AG1012&lt;&gt;"",'2. Enter scores'!$B1012-'2. Enter scores'!AG1012,"")</f>
        <v/>
      </c>
      <c r="AI1008" s="125" t="str">
        <f>IF('2. Enter scores'!AH1012&lt;&gt;"",'2. Enter scores'!$B1012-'2. Enter scores'!AH1012,"")</f>
        <v/>
      </c>
      <c r="AJ1008" s="125" t="str">
        <f>IF('2. Enter scores'!AI1012&lt;&gt;"",'2. Enter scores'!$B1012-'2. Enter scores'!AI1012,"")</f>
        <v/>
      </c>
      <c r="AK1008" s="125" t="str">
        <f>IF('2. Enter scores'!AJ1012&lt;&gt;"",'2. Enter scores'!$B1012-'2. Enter scores'!AJ1012,"")</f>
        <v/>
      </c>
      <c r="AL1008" s="125" t="str">
        <f>IF('2. Enter scores'!AK1012&lt;&gt;"",'2. Enter scores'!$B1012-'2. Enter scores'!AK1012,"")</f>
        <v/>
      </c>
      <c r="AM1008" s="125" t="str">
        <f>IF('2. Enter scores'!AL1012&lt;&gt;"",'2. Enter scores'!$B1012-'2. Enter scores'!AL1012,"")</f>
        <v/>
      </c>
      <c r="AN1008" s="125" t="str">
        <f>IF('2. Enter scores'!AM1012&lt;&gt;"",'2. Enter scores'!$B1012-'2. Enter scores'!AM1012,"")</f>
        <v/>
      </c>
      <c r="AO1008" s="125" t="str">
        <f>IF('2. Enter scores'!AN1012&lt;&gt;"",'2. Enter scores'!$B1012-'2. Enter scores'!AN1012,"")</f>
        <v/>
      </c>
      <c r="AP1008" s="125" t="str">
        <f>IF('2. Enter scores'!AO1012&lt;&gt;"",'2. Enter scores'!$B1012-'2. Enter scores'!AO1012,"")</f>
        <v/>
      </c>
      <c r="AQ1008" s="125" t="str">
        <f>IF('2. Enter scores'!AP1012&lt;&gt;"",'2. Enter scores'!$B1012-'2. Enter scores'!AP1012,"")</f>
        <v/>
      </c>
      <c r="AR1008" s="125" t="str">
        <f>IF('2. Enter scores'!AQ1012&lt;&gt;"",'2. Enter scores'!$B1012-'2. Enter scores'!AQ1012,"")</f>
        <v/>
      </c>
      <c r="AS1008" s="125" t="str">
        <f>IF('2. Enter scores'!AR1012&lt;&gt;"",'2. Enter scores'!$B1012-'2. Enter scores'!AR1012,"")</f>
        <v/>
      </c>
      <c r="AT1008" s="125" t="str">
        <f>IF('2. Enter scores'!AS1012&lt;&gt;"",'2. Enter scores'!$B1012-'2. Enter scores'!AS1012,"")</f>
        <v/>
      </c>
      <c r="AU1008" s="125" t="str">
        <f>IF('2. Enter scores'!AT1012&lt;&gt;"",'2. Enter scores'!$B1012-'2. Enter scores'!AT1012,"")</f>
        <v/>
      </c>
      <c r="AV1008" s="125" t="str">
        <f>IF('2. Enter scores'!AU1012&lt;&gt;"",'2. Enter scores'!$B1012-'2. Enter scores'!AU1012,"")</f>
        <v/>
      </c>
      <c r="AW1008" s="125" t="str">
        <f>IF('2. Enter scores'!AV1012&lt;&gt;"",'2. Enter scores'!$B1012-'2. Enter scores'!AV1012,"")</f>
        <v/>
      </c>
      <c r="AX1008" s="125" t="str">
        <f>IF('2. Enter scores'!AW1012&lt;&gt;"",'2. Enter scores'!$B1012-'2. Enter scores'!AW1012,"")</f>
        <v/>
      </c>
      <c r="AY1008" s="125" t="str">
        <f>IF('2. Enter scores'!AX1012&lt;&gt;"",'2. Enter scores'!$B1012-'2. Enter scores'!AX1012,"")</f>
        <v/>
      </c>
      <c r="AZ1008" s="125" t="str">
        <f>IF('2. Enter scores'!AY1012&lt;&gt;"",'2. Enter scores'!$B1012-'2. Enter scores'!AY1012,"")</f>
        <v/>
      </c>
      <c r="BA1008" s="125" t="str">
        <f>IF('2. Enter scores'!AZ1012&lt;&gt;"",'2. Enter scores'!$B1012-'2. Enter scores'!AZ1012,"")</f>
        <v/>
      </c>
      <c r="BB1008" s="125" t="str">
        <f>IF('2. Enter scores'!BA1012&lt;&gt;"",'2. Enter scores'!$B1012-'2. Enter scores'!BA1012,"")</f>
        <v/>
      </c>
      <c r="BC1008" s="125" t="str">
        <f>IF('2. Enter scores'!BB1012&lt;&gt;"",'2. Enter scores'!$B1012-'2. Enter scores'!BB1012,"")</f>
        <v/>
      </c>
      <c r="BD1008" s="125" t="str">
        <f>IF('2. Enter scores'!BC1012&lt;&gt;"",'2. Enter scores'!$B1012-'2. Enter scores'!BC1012,"")</f>
        <v/>
      </c>
      <c r="BE1008" s="125" t="str">
        <f>IF('2. Enter scores'!BD1012&lt;&gt;"",'2. Enter scores'!$B1012-'2. Enter scores'!BD1012,"")</f>
        <v/>
      </c>
      <c r="BF1008" s="125" t="str">
        <f>IF('2. Enter scores'!BE1012&lt;&gt;"",'2. Enter scores'!$B1012-'2. Enter scores'!BE1012,"")</f>
        <v/>
      </c>
      <c r="BG1008" s="125" t="str">
        <f>IF('2. Enter scores'!BF1012&lt;&gt;"",'2. Enter scores'!$B1012-'2. Enter scores'!BF1012,"")</f>
        <v/>
      </c>
      <c r="BH1008" s="125" t="str">
        <f>IF('2. Enter scores'!BG1012&lt;&gt;"",'2. Enter scores'!$B1012-'2. Enter scores'!BG1012,"")</f>
        <v/>
      </c>
      <c r="BI1008" s="125" t="str">
        <f>IF('2. Enter scores'!BH1012&lt;&gt;"",'2. Enter scores'!$B1012-'2. Enter scores'!BH1012,"")</f>
        <v/>
      </c>
      <c r="BJ1008" s="125" t="str">
        <f>IF('2. Enter scores'!BI1012&lt;&gt;"",'2. Enter scores'!$B1012-'2. Enter scores'!BI1012,"")</f>
        <v/>
      </c>
      <c r="BK1008" s="125" t="str">
        <f>IF('2. Enter scores'!BJ1012&lt;&gt;"",'2. Enter scores'!$B1012-'2. Enter scores'!BJ1012,"")</f>
        <v/>
      </c>
      <c r="BL1008" s="125" t="str">
        <f>IF('2. Enter scores'!BK1012&lt;&gt;"",'2. Enter scores'!$B1012-'2. Enter scores'!BK1012,"")</f>
        <v/>
      </c>
      <c r="BM1008" s="125" t="str">
        <f>IF('2. Enter scores'!BL1012&lt;&gt;"",'2. Enter scores'!$B1012-'2. Enter scores'!BL1012,"")</f>
        <v/>
      </c>
      <c r="BN1008" s="125" t="str">
        <f>IF('2. Enter scores'!BM1012&lt;&gt;"",'2. Enter scores'!$B1012-'2. Enter scores'!BM1012,"")</f>
        <v/>
      </c>
      <c r="BO1008" s="125" t="str">
        <f>IF('2. Enter scores'!BN1012&lt;&gt;"",'2. Enter scores'!$B1012-'2. Enter scores'!BN1012,"")</f>
        <v/>
      </c>
      <c r="BP1008" s="108">
        <v>1000</v>
      </c>
    </row>
    <row r="1009" spans="2:75" x14ac:dyDescent="0.35">
      <c r="B1009" s="125" t="str">
        <f>IF('2. Enter scores'!A1013&lt;&gt;"",'2. Enter scores'!A1013,"")</f>
        <v/>
      </c>
      <c r="H1009" s="125" t="str">
        <f>IF('2. Enter scores'!G1013&lt;&gt;"",'2. Enter scores'!$B1013-'2. Enter scores'!G1013,"")</f>
        <v/>
      </c>
      <c r="I1009" s="125" t="str">
        <f>IF('2. Enter scores'!H1013&lt;&gt;"",'2. Enter scores'!$B1013-'2. Enter scores'!H1013,"")</f>
        <v/>
      </c>
      <c r="J1009" s="125" t="str">
        <f>IF('2. Enter scores'!I1013&lt;&gt;"",'2. Enter scores'!$B1013-'2. Enter scores'!I1013,"")</f>
        <v/>
      </c>
      <c r="K1009" s="125" t="str">
        <f>IF('2. Enter scores'!J1013&lt;&gt;"",'2. Enter scores'!$B1013-'2. Enter scores'!J1013,"")</f>
        <v/>
      </c>
      <c r="L1009" s="125" t="str">
        <f>IF('2. Enter scores'!K1013&lt;&gt;"",'2. Enter scores'!$B1013-'2. Enter scores'!K1013,"")</f>
        <v/>
      </c>
      <c r="M1009" s="125" t="str">
        <f>IF('2. Enter scores'!L1013&lt;&gt;"",'2. Enter scores'!$B1013-'2. Enter scores'!L1013,"")</f>
        <v/>
      </c>
      <c r="N1009" s="125" t="str">
        <f>IF('2. Enter scores'!M1013&lt;&gt;"",'2. Enter scores'!$B1013-'2. Enter scores'!M1013,"")</f>
        <v/>
      </c>
      <c r="O1009" s="125" t="str">
        <f>IF('2. Enter scores'!N1013&lt;&gt;"",'2. Enter scores'!$B1013-'2. Enter scores'!N1013,"")</f>
        <v/>
      </c>
      <c r="P1009" s="125" t="str">
        <f>IF('2. Enter scores'!O1013&lt;&gt;"",'2. Enter scores'!$B1013-'2. Enter scores'!O1013,"")</f>
        <v/>
      </c>
      <c r="Q1009" s="125" t="str">
        <f>IF('2. Enter scores'!P1013&lt;&gt;"",'2. Enter scores'!$B1013-'2. Enter scores'!P1013,"")</f>
        <v/>
      </c>
      <c r="R1009" s="125" t="str">
        <f>IF('2. Enter scores'!Q1013&lt;&gt;"",'2. Enter scores'!$B1013-'2. Enter scores'!Q1013,"")</f>
        <v/>
      </c>
      <c r="S1009" s="125" t="str">
        <f>IF('2. Enter scores'!R1013&lt;&gt;"",'2. Enter scores'!$B1013-'2. Enter scores'!R1013,"")</f>
        <v/>
      </c>
      <c r="T1009" s="125" t="str">
        <f>IF('2. Enter scores'!S1013&lt;&gt;"",'2. Enter scores'!$B1013-'2. Enter scores'!S1013,"")</f>
        <v/>
      </c>
      <c r="U1009" s="125" t="str">
        <f>IF('2. Enter scores'!T1013&lt;&gt;"",'2. Enter scores'!$B1013-'2. Enter scores'!T1013,"")</f>
        <v/>
      </c>
      <c r="V1009" s="125" t="str">
        <f>IF('2. Enter scores'!U1013&lt;&gt;"",'2. Enter scores'!$B1013-'2. Enter scores'!U1013,"")</f>
        <v/>
      </c>
      <c r="W1009" s="125" t="str">
        <f>IF('2. Enter scores'!V1013&lt;&gt;"",'2. Enter scores'!$B1013-'2. Enter scores'!V1013,"")</f>
        <v/>
      </c>
      <c r="X1009" s="125" t="str">
        <f>IF('2. Enter scores'!W1013&lt;&gt;"",'2. Enter scores'!$B1013-'2. Enter scores'!W1013,"")</f>
        <v/>
      </c>
      <c r="Y1009" s="125" t="str">
        <f>IF('2. Enter scores'!X1013&lt;&gt;"",'2. Enter scores'!$B1013-'2. Enter scores'!X1013,"")</f>
        <v/>
      </c>
      <c r="Z1009" s="125" t="str">
        <f>IF('2. Enter scores'!Y1013&lt;&gt;"",'2. Enter scores'!$B1013-'2. Enter scores'!Y1013,"")</f>
        <v/>
      </c>
      <c r="AA1009" s="125" t="str">
        <f>IF('2. Enter scores'!Z1013&lt;&gt;"",'2. Enter scores'!$B1013-'2. Enter scores'!Z1013,"")</f>
        <v/>
      </c>
      <c r="AB1009" s="125" t="str">
        <f>IF('2. Enter scores'!AA1013&lt;&gt;"",'2. Enter scores'!$B1013-'2. Enter scores'!AA1013,"")</f>
        <v/>
      </c>
      <c r="AC1009" s="125" t="str">
        <f>IF('2. Enter scores'!AB1013&lt;&gt;"",'2. Enter scores'!$B1013-'2. Enter scores'!AB1013,"")</f>
        <v/>
      </c>
      <c r="AD1009" s="125" t="str">
        <f>IF('2. Enter scores'!AC1013&lt;&gt;"",'2. Enter scores'!$B1013-'2. Enter scores'!AC1013,"")</f>
        <v/>
      </c>
      <c r="AE1009" s="125" t="str">
        <f>IF('2. Enter scores'!AD1013&lt;&gt;"",'2. Enter scores'!$B1013-'2. Enter scores'!AD1013,"")</f>
        <v/>
      </c>
      <c r="AF1009" s="125" t="str">
        <f>IF('2. Enter scores'!AE1013&lt;&gt;"",'2. Enter scores'!$B1013-'2. Enter scores'!AE1013,"")</f>
        <v/>
      </c>
      <c r="AG1009" s="125" t="str">
        <f>IF('2. Enter scores'!AF1013&lt;&gt;"",'2. Enter scores'!$B1013-'2. Enter scores'!AF1013,"")</f>
        <v/>
      </c>
      <c r="AH1009" s="125" t="str">
        <f>IF('2. Enter scores'!AG1013&lt;&gt;"",'2. Enter scores'!$B1013-'2. Enter scores'!AG1013,"")</f>
        <v/>
      </c>
      <c r="AI1009" s="125" t="str">
        <f>IF('2. Enter scores'!AH1013&lt;&gt;"",'2. Enter scores'!$B1013-'2. Enter scores'!AH1013,"")</f>
        <v/>
      </c>
      <c r="AJ1009" s="125" t="str">
        <f>IF('2. Enter scores'!AI1013&lt;&gt;"",'2. Enter scores'!$B1013-'2. Enter scores'!AI1013,"")</f>
        <v/>
      </c>
      <c r="AK1009" s="125" t="str">
        <f>IF('2. Enter scores'!AJ1013&lt;&gt;"",'2. Enter scores'!$B1013-'2. Enter scores'!AJ1013,"")</f>
        <v/>
      </c>
      <c r="AL1009" s="125" t="str">
        <f>IF('2. Enter scores'!AK1013&lt;&gt;"",'2. Enter scores'!$B1013-'2. Enter scores'!AK1013,"")</f>
        <v/>
      </c>
      <c r="AM1009" s="125" t="str">
        <f>IF('2. Enter scores'!AL1013&lt;&gt;"",'2. Enter scores'!$B1013-'2. Enter scores'!AL1013,"")</f>
        <v/>
      </c>
      <c r="AN1009" s="125" t="str">
        <f>IF('2. Enter scores'!AM1013&lt;&gt;"",'2. Enter scores'!$B1013-'2. Enter scores'!AM1013,"")</f>
        <v/>
      </c>
      <c r="AO1009" s="125" t="str">
        <f>IF('2. Enter scores'!AN1013&lt;&gt;"",'2. Enter scores'!$B1013-'2. Enter scores'!AN1013,"")</f>
        <v/>
      </c>
      <c r="AP1009" s="125" t="str">
        <f>IF('2. Enter scores'!AO1013&lt;&gt;"",'2. Enter scores'!$B1013-'2. Enter scores'!AO1013,"")</f>
        <v/>
      </c>
      <c r="AQ1009" s="125" t="str">
        <f>IF('2. Enter scores'!AP1013&lt;&gt;"",'2. Enter scores'!$B1013-'2. Enter scores'!AP1013,"")</f>
        <v/>
      </c>
      <c r="AR1009" s="125" t="str">
        <f>IF('2. Enter scores'!AQ1013&lt;&gt;"",'2. Enter scores'!$B1013-'2. Enter scores'!AQ1013,"")</f>
        <v/>
      </c>
      <c r="AS1009" s="125" t="str">
        <f>IF('2. Enter scores'!AR1013&lt;&gt;"",'2. Enter scores'!$B1013-'2. Enter scores'!AR1013,"")</f>
        <v/>
      </c>
      <c r="AT1009" s="125" t="str">
        <f>IF('2. Enter scores'!AS1013&lt;&gt;"",'2. Enter scores'!$B1013-'2. Enter scores'!AS1013,"")</f>
        <v/>
      </c>
      <c r="AU1009" s="125" t="str">
        <f>IF('2. Enter scores'!AT1013&lt;&gt;"",'2. Enter scores'!$B1013-'2. Enter scores'!AT1013,"")</f>
        <v/>
      </c>
      <c r="AV1009" s="125" t="str">
        <f>IF('2. Enter scores'!AU1013&lt;&gt;"",'2. Enter scores'!$B1013-'2. Enter scores'!AU1013,"")</f>
        <v/>
      </c>
      <c r="AW1009" s="125" t="str">
        <f>IF('2. Enter scores'!AV1013&lt;&gt;"",'2. Enter scores'!$B1013-'2. Enter scores'!AV1013,"")</f>
        <v/>
      </c>
      <c r="AX1009" s="125" t="str">
        <f>IF('2. Enter scores'!AW1013&lt;&gt;"",'2. Enter scores'!$B1013-'2. Enter scores'!AW1013,"")</f>
        <v/>
      </c>
      <c r="AY1009" s="125" t="str">
        <f>IF('2. Enter scores'!AX1013&lt;&gt;"",'2. Enter scores'!$B1013-'2. Enter scores'!AX1013,"")</f>
        <v/>
      </c>
      <c r="AZ1009" s="125" t="str">
        <f>IF('2. Enter scores'!AY1013&lt;&gt;"",'2. Enter scores'!$B1013-'2. Enter scores'!AY1013,"")</f>
        <v/>
      </c>
      <c r="BA1009" s="125" t="str">
        <f>IF('2. Enter scores'!AZ1013&lt;&gt;"",'2. Enter scores'!$B1013-'2. Enter scores'!AZ1013,"")</f>
        <v/>
      </c>
      <c r="BB1009" s="125" t="str">
        <f>IF('2. Enter scores'!BA1013&lt;&gt;"",'2. Enter scores'!$B1013-'2. Enter scores'!BA1013,"")</f>
        <v/>
      </c>
      <c r="BC1009" s="125" t="str">
        <f>IF('2. Enter scores'!BB1013&lt;&gt;"",'2. Enter scores'!$B1013-'2. Enter scores'!BB1013,"")</f>
        <v/>
      </c>
      <c r="BD1009" s="125" t="str">
        <f>IF('2. Enter scores'!BC1013&lt;&gt;"",'2. Enter scores'!$B1013-'2. Enter scores'!BC1013,"")</f>
        <v/>
      </c>
      <c r="BE1009" s="125" t="str">
        <f>IF('2. Enter scores'!BD1013&lt;&gt;"",'2. Enter scores'!$B1013-'2. Enter scores'!BD1013,"")</f>
        <v/>
      </c>
      <c r="BF1009" s="125" t="str">
        <f>IF('2. Enter scores'!BE1013&lt;&gt;"",'2. Enter scores'!$B1013-'2. Enter scores'!BE1013,"")</f>
        <v/>
      </c>
      <c r="BG1009" s="125" t="str">
        <f>IF('2. Enter scores'!BF1013&lt;&gt;"",'2. Enter scores'!$B1013-'2. Enter scores'!BF1013,"")</f>
        <v/>
      </c>
      <c r="BH1009" s="125" t="str">
        <f>IF('2. Enter scores'!BG1013&lt;&gt;"",'2. Enter scores'!$B1013-'2. Enter scores'!BG1013,"")</f>
        <v/>
      </c>
      <c r="BI1009" s="125" t="str">
        <f>IF('2. Enter scores'!BH1013&lt;&gt;"",'2. Enter scores'!$B1013-'2. Enter scores'!BH1013,"")</f>
        <v/>
      </c>
      <c r="BJ1009" s="125" t="str">
        <f>IF('2. Enter scores'!BI1013&lt;&gt;"",'2. Enter scores'!$B1013-'2. Enter scores'!BI1013,"")</f>
        <v/>
      </c>
      <c r="BK1009" s="125" t="str">
        <f>IF('2. Enter scores'!BJ1013&lt;&gt;"",'2. Enter scores'!$B1013-'2. Enter scores'!BJ1013,"")</f>
        <v/>
      </c>
      <c r="BL1009" s="125" t="str">
        <f>IF('2. Enter scores'!BK1013&lt;&gt;"",'2. Enter scores'!$B1013-'2. Enter scores'!BK1013,"")</f>
        <v/>
      </c>
      <c r="BM1009" s="125" t="str">
        <f>IF('2. Enter scores'!BL1013&lt;&gt;"",'2. Enter scores'!$B1013-'2. Enter scores'!BL1013,"")</f>
        <v/>
      </c>
      <c r="BN1009" s="125" t="str">
        <f>IF('2. Enter scores'!BM1013&lt;&gt;"",'2. Enter scores'!$B1013-'2. Enter scores'!BM1013,"")</f>
        <v/>
      </c>
      <c r="BO1009" s="125" t="str">
        <f>IF('2. Enter scores'!BN1013&lt;&gt;"",'2. Enter scores'!$B1013-'2. Enter scores'!BN1013,"")</f>
        <v/>
      </c>
      <c r="BP1009" s="108">
        <v>1000</v>
      </c>
    </row>
    <row r="1010" spans="2:75" x14ac:dyDescent="0.35">
      <c r="B1010" s="125" t="str">
        <f>IF('2. Enter scores'!A1014&lt;&gt;"",'2. Enter scores'!A1014,"")</f>
        <v/>
      </c>
      <c r="H1010" s="125" t="str">
        <f>IF('2. Enter scores'!G1014&lt;&gt;"",'2. Enter scores'!$B1014-'2. Enter scores'!G1014,"")</f>
        <v/>
      </c>
      <c r="I1010" s="125" t="str">
        <f>IF('2. Enter scores'!H1014&lt;&gt;"",'2. Enter scores'!$B1014-'2. Enter scores'!H1014,"")</f>
        <v/>
      </c>
      <c r="J1010" s="125" t="str">
        <f>IF('2. Enter scores'!I1014&lt;&gt;"",'2. Enter scores'!$B1014-'2. Enter scores'!I1014,"")</f>
        <v/>
      </c>
      <c r="K1010" s="125" t="str">
        <f>IF('2. Enter scores'!J1014&lt;&gt;"",'2. Enter scores'!$B1014-'2. Enter scores'!J1014,"")</f>
        <v/>
      </c>
      <c r="L1010" s="125" t="str">
        <f>IF('2. Enter scores'!K1014&lt;&gt;"",'2. Enter scores'!$B1014-'2. Enter scores'!K1014,"")</f>
        <v/>
      </c>
      <c r="M1010" s="125" t="str">
        <f>IF('2. Enter scores'!L1014&lt;&gt;"",'2. Enter scores'!$B1014-'2. Enter scores'!L1014,"")</f>
        <v/>
      </c>
      <c r="N1010" s="125" t="str">
        <f>IF('2. Enter scores'!M1014&lt;&gt;"",'2. Enter scores'!$B1014-'2. Enter scores'!M1014,"")</f>
        <v/>
      </c>
      <c r="O1010" s="125" t="str">
        <f>IF('2. Enter scores'!N1014&lt;&gt;"",'2. Enter scores'!$B1014-'2. Enter scores'!N1014,"")</f>
        <v/>
      </c>
      <c r="P1010" s="125" t="str">
        <f>IF('2. Enter scores'!O1014&lt;&gt;"",'2. Enter scores'!$B1014-'2. Enter scores'!O1014,"")</f>
        <v/>
      </c>
      <c r="Q1010" s="125" t="str">
        <f>IF('2. Enter scores'!P1014&lt;&gt;"",'2. Enter scores'!$B1014-'2. Enter scores'!P1014,"")</f>
        <v/>
      </c>
      <c r="R1010" s="125" t="str">
        <f>IF('2. Enter scores'!Q1014&lt;&gt;"",'2. Enter scores'!$B1014-'2. Enter scores'!Q1014,"")</f>
        <v/>
      </c>
      <c r="S1010" s="125" t="str">
        <f>IF('2. Enter scores'!R1014&lt;&gt;"",'2. Enter scores'!$B1014-'2. Enter scores'!R1014,"")</f>
        <v/>
      </c>
      <c r="T1010" s="125" t="str">
        <f>IF('2. Enter scores'!S1014&lt;&gt;"",'2. Enter scores'!$B1014-'2. Enter scores'!S1014,"")</f>
        <v/>
      </c>
      <c r="U1010" s="125" t="str">
        <f>IF('2. Enter scores'!T1014&lt;&gt;"",'2. Enter scores'!$B1014-'2. Enter scores'!T1014,"")</f>
        <v/>
      </c>
      <c r="V1010" s="125" t="str">
        <f>IF('2. Enter scores'!U1014&lt;&gt;"",'2. Enter scores'!$B1014-'2. Enter scores'!U1014,"")</f>
        <v/>
      </c>
      <c r="W1010" s="125" t="str">
        <f>IF('2. Enter scores'!V1014&lt;&gt;"",'2. Enter scores'!$B1014-'2. Enter scores'!V1014,"")</f>
        <v/>
      </c>
      <c r="X1010" s="125" t="str">
        <f>IF('2. Enter scores'!W1014&lt;&gt;"",'2. Enter scores'!$B1014-'2. Enter scores'!W1014,"")</f>
        <v/>
      </c>
      <c r="Y1010" s="125" t="str">
        <f>IF('2. Enter scores'!X1014&lt;&gt;"",'2. Enter scores'!$B1014-'2. Enter scores'!X1014,"")</f>
        <v/>
      </c>
      <c r="Z1010" s="125" t="str">
        <f>IF('2. Enter scores'!Y1014&lt;&gt;"",'2. Enter scores'!$B1014-'2. Enter scores'!Y1014,"")</f>
        <v/>
      </c>
      <c r="AA1010" s="125" t="str">
        <f>IF('2. Enter scores'!Z1014&lt;&gt;"",'2. Enter scores'!$B1014-'2. Enter scores'!Z1014,"")</f>
        <v/>
      </c>
      <c r="AB1010" s="125" t="str">
        <f>IF('2. Enter scores'!AA1014&lt;&gt;"",'2. Enter scores'!$B1014-'2. Enter scores'!AA1014,"")</f>
        <v/>
      </c>
      <c r="AC1010" s="125" t="str">
        <f>IF('2. Enter scores'!AB1014&lt;&gt;"",'2. Enter scores'!$B1014-'2. Enter scores'!AB1014,"")</f>
        <v/>
      </c>
      <c r="AD1010" s="125" t="str">
        <f>IF('2. Enter scores'!AC1014&lt;&gt;"",'2. Enter scores'!$B1014-'2. Enter scores'!AC1014,"")</f>
        <v/>
      </c>
      <c r="AE1010" s="125" t="str">
        <f>IF('2. Enter scores'!AD1014&lt;&gt;"",'2. Enter scores'!$B1014-'2. Enter scores'!AD1014,"")</f>
        <v/>
      </c>
      <c r="AF1010" s="125" t="str">
        <f>IF('2. Enter scores'!AE1014&lt;&gt;"",'2. Enter scores'!$B1014-'2. Enter scores'!AE1014,"")</f>
        <v/>
      </c>
      <c r="AG1010" s="125" t="str">
        <f>IF('2. Enter scores'!AF1014&lt;&gt;"",'2. Enter scores'!$B1014-'2. Enter scores'!AF1014,"")</f>
        <v/>
      </c>
      <c r="AH1010" s="125" t="str">
        <f>IF('2. Enter scores'!AG1014&lt;&gt;"",'2. Enter scores'!$B1014-'2. Enter scores'!AG1014,"")</f>
        <v/>
      </c>
      <c r="AI1010" s="125" t="str">
        <f>IF('2. Enter scores'!AH1014&lt;&gt;"",'2. Enter scores'!$B1014-'2. Enter scores'!AH1014,"")</f>
        <v/>
      </c>
      <c r="AJ1010" s="125" t="str">
        <f>IF('2. Enter scores'!AI1014&lt;&gt;"",'2. Enter scores'!$B1014-'2. Enter scores'!AI1014,"")</f>
        <v/>
      </c>
      <c r="AK1010" s="125" t="str">
        <f>IF('2. Enter scores'!AJ1014&lt;&gt;"",'2. Enter scores'!$B1014-'2. Enter scores'!AJ1014,"")</f>
        <v/>
      </c>
      <c r="AL1010" s="125" t="str">
        <f>IF('2. Enter scores'!AK1014&lt;&gt;"",'2. Enter scores'!$B1014-'2. Enter scores'!AK1014,"")</f>
        <v/>
      </c>
      <c r="AM1010" s="125" t="str">
        <f>IF('2. Enter scores'!AL1014&lt;&gt;"",'2. Enter scores'!$B1014-'2. Enter scores'!AL1014,"")</f>
        <v/>
      </c>
      <c r="AN1010" s="125" t="str">
        <f>IF('2. Enter scores'!AM1014&lt;&gt;"",'2. Enter scores'!$B1014-'2. Enter scores'!AM1014,"")</f>
        <v/>
      </c>
      <c r="AO1010" s="125" t="str">
        <f>IF('2. Enter scores'!AN1014&lt;&gt;"",'2. Enter scores'!$B1014-'2. Enter scores'!AN1014,"")</f>
        <v/>
      </c>
      <c r="AP1010" s="125" t="str">
        <f>IF('2. Enter scores'!AO1014&lt;&gt;"",'2. Enter scores'!$B1014-'2. Enter scores'!AO1014,"")</f>
        <v/>
      </c>
      <c r="AQ1010" s="125" t="str">
        <f>IF('2. Enter scores'!AP1014&lt;&gt;"",'2. Enter scores'!$B1014-'2. Enter scores'!AP1014,"")</f>
        <v/>
      </c>
      <c r="AR1010" s="125" t="str">
        <f>IF('2. Enter scores'!AQ1014&lt;&gt;"",'2. Enter scores'!$B1014-'2. Enter scores'!AQ1014,"")</f>
        <v/>
      </c>
      <c r="AS1010" s="125" t="str">
        <f>IF('2. Enter scores'!AR1014&lt;&gt;"",'2. Enter scores'!$B1014-'2. Enter scores'!AR1014,"")</f>
        <v/>
      </c>
      <c r="AT1010" s="125" t="str">
        <f>IF('2. Enter scores'!AS1014&lt;&gt;"",'2. Enter scores'!$B1014-'2. Enter scores'!AS1014,"")</f>
        <v/>
      </c>
      <c r="AU1010" s="125" t="str">
        <f>IF('2. Enter scores'!AT1014&lt;&gt;"",'2. Enter scores'!$B1014-'2. Enter scores'!AT1014,"")</f>
        <v/>
      </c>
      <c r="AV1010" s="125" t="str">
        <f>IF('2. Enter scores'!AU1014&lt;&gt;"",'2. Enter scores'!$B1014-'2. Enter scores'!AU1014,"")</f>
        <v/>
      </c>
      <c r="AW1010" s="125" t="str">
        <f>IF('2. Enter scores'!AV1014&lt;&gt;"",'2. Enter scores'!$B1014-'2. Enter scores'!AV1014,"")</f>
        <v/>
      </c>
      <c r="AX1010" s="125" t="str">
        <f>IF('2. Enter scores'!AW1014&lt;&gt;"",'2. Enter scores'!$B1014-'2. Enter scores'!AW1014,"")</f>
        <v/>
      </c>
      <c r="AY1010" s="125" t="str">
        <f>IF('2. Enter scores'!AX1014&lt;&gt;"",'2. Enter scores'!$B1014-'2. Enter scores'!AX1014,"")</f>
        <v/>
      </c>
      <c r="AZ1010" s="125" t="str">
        <f>IF('2. Enter scores'!AY1014&lt;&gt;"",'2. Enter scores'!$B1014-'2. Enter scores'!AY1014,"")</f>
        <v/>
      </c>
      <c r="BA1010" s="125" t="str">
        <f>IF('2. Enter scores'!AZ1014&lt;&gt;"",'2. Enter scores'!$B1014-'2. Enter scores'!AZ1014,"")</f>
        <v/>
      </c>
      <c r="BB1010" s="125" t="str">
        <f>IF('2. Enter scores'!BA1014&lt;&gt;"",'2. Enter scores'!$B1014-'2. Enter scores'!BA1014,"")</f>
        <v/>
      </c>
      <c r="BC1010" s="125" t="str">
        <f>IF('2. Enter scores'!BB1014&lt;&gt;"",'2. Enter scores'!$B1014-'2. Enter scores'!BB1014,"")</f>
        <v/>
      </c>
      <c r="BD1010" s="125" t="str">
        <f>IF('2. Enter scores'!BC1014&lt;&gt;"",'2. Enter scores'!$B1014-'2. Enter scores'!BC1014,"")</f>
        <v/>
      </c>
      <c r="BE1010" s="125" t="str">
        <f>IF('2. Enter scores'!BD1014&lt;&gt;"",'2. Enter scores'!$B1014-'2. Enter scores'!BD1014,"")</f>
        <v/>
      </c>
      <c r="BF1010" s="125" t="str">
        <f>IF('2. Enter scores'!BE1014&lt;&gt;"",'2. Enter scores'!$B1014-'2. Enter scores'!BE1014,"")</f>
        <v/>
      </c>
      <c r="BG1010" s="125" t="str">
        <f>IF('2. Enter scores'!BF1014&lt;&gt;"",'2. Enter scores'!$B1014-'2. Enter scores'!BF1014,"")</f>
        <v/>
      </c>
      <c r="BH1010" s="125" t="str">
        <f>IF('2. Enter scores'!BG1014&lt;&gt;"",'2. Enter scores'!$B1014-'2. Enter scores'!BG1014,"")</f>
        <v/>
      </c>
      <c r="BI1010" s="125" t="str">
        <f>IF('2. Enter scores'!BH1014&lt;&gt;"",'2. Enter scores'!$B1014-'2. Enter scores'!BH1014,"")</f>
        <v/>
      </c>
      <c r="BJ1010" s="125" t="str">
        <f>IF('2. Enter scores'!BI1014&lt;&gt;"",'2. Enter scores'!$B1014-'2. Enter scores'!BI1014,"")</f>
        <v/>
      </c>
      <c r="BK1010" s="125" t="str">
        <f>IF('2. Enter scores'!BJ1014&lt;&gt;"",'2. Enter scores'!$B1014-'2. Enter scores'!BJ1014,"")</f>
        <v/>
      </c>
      <c r="BL1010" s="125" t="str">
        <f>IF('2. Enter scores'!BK1014&lt;&gt;"",'2. Enter scores'!$B1014-'2. Enter scores'!BK1014,"")</f>
        <v/>
      </c>
      <c r="BM1010" s="125" t="str">
        <f>IF('2. Enter scores'!BL1014&lt;&gt;"",'2. Enter scores'!$B1014-'2. Enter scores'!BL1014,"")</f>
        <v/>
      </c>
      <c r="BN1010" s="125" t="str">
        <f>IF('2. Enter scores'!BM1014&lt;&gt;"",'2. Enter scores'!$B1014-'2. Enter scores'!BM1014,"")</f>
        <v/>
      </c>
      <c r="BO1010" s="125" t="str">
        <f>IF('2. Enter scores'!BN1014&lt;&gt;"",'2. Enter scores'!$B1014-'2. Enter scores'!BN1014,"")</f>
        <v/>
      </c>
      <c r="BP1010" s="108">
        <v>1000</v>
      </c>
    </row>
    <row r="1011" spans="2:75" x14ac:dyDescent="0.35">
      <c r="B1011" s="125" t="str">
        <f>IF('2. Enter scores'!A1015&lt;&gt;"",'2. Enter scores'!A1015,"")</f>
        <v/>
      </c>
      <c r="H1011" s="125" t="str">
        <f>IF('2. Enter scores'!G1015&lt;&gt;"",'2. Enter scores'!$B1015-'2. Enter scores'!G1015,"")</f>
        <v/>
      </c>
      <c r="I1011" s="125" t="str">
        <f>IF('2. Enter scores'!H1015&lt;&gt;"",'2. Enter scores'!$B1015-'2. Enter scores'!H1015,"")</f>
        <v/>
      </c>
      <c r="J1011" s="125" t="str">
        <f>IF('2. Enter scores'!I1015&lt;&gt;"",'2. Enter scores'!$B1015-'2. Enter scores'!I1015,"")</f>
        <v/>
      </c>
      <c r="K1011" s="125" t="str">
        <f>IF('2. Enter scores'!J1015&lt;&gt;"",'2. Enter scores'!$B1015-'2. Enter scores'!J1015,"")</f>
        <v/>
      </c>
      <c r="L1011" s="125" t="str">
        <f>IF('2. Enter scores'!K1015&lt;&gt;"",'2. Enter scores'!$B1015-'2. Enter scores'!K1015,"")</f>
        <v/>
      </c>
      <c r="M1011" s="125" t="str">
        <f>IF('2. Enter scores'!L1015&lt;&gt;"",'2. Enter scores'!$B1015-'2. Enter scores'!L1015,"")</f>
        <v/>
      </c>
      <c r="N1011" s="125" t="str">
        <f>IF('2. Enter scores'!M1015&lt;&gt;"",'2. Enter scores'!$B1015-'2. Enter scores'!M1015,"")</f>
        <v/>
      </c>
      <c r="O1011" s="125" t="str">
        <f>IF('2. Enter scores'!N1015&lt;&gt;"",'2. Enter scores'!$B1015-'2. Enter scores'!N1015,"")</f>
        <v/>
      </c>
      <c r="P1011" s="125" t="str">
        <f>IF('2. Enter scores'!O1015&lt;&gt;"",'2. Enter scores'!$B1015-'2. Enter scores'!O1015,"")</f>
        <v/>
      </c>
      <c r="Q1011" s="125" t="str">
        <f>IF('2. Enter scores'!P1015&lt;&gt;"",'2. Enter scores'!$B1015-'2. Enter scores'!P1015,"")</f>
        <v/>
      </c>
      <c r="R1011" s="125" t="str">
        <f>IF('2. Enter scores'!Q1015&lt;&gt;"",'2. Enter scores'!$B1015-'2. Enter scores'!Q1015,"")</f>
        <v/>
      </c>
      <c r="S1011" s="125" t="str">
        <f>IF('2. Enter scores'!R1015&lt;&gt;"",'2. Enter scores'!$B1015-'2. Enter scores'!R1015,"")</f>
        <v/>
      </c>
      <c r="T1011" s="125" t="str">
        <f>IF('2. Enter scores'!S1015&lt;&gt;"",'2. Enter scores'!$B1015-'2. Enter scores'!S1015,"")</f>
        <v/>
      </c>
      <c r="U1011" s="125" t="str">
        <f>IF('2. Enter scores'!T1015&lt;&gt;"",'2. Enter scores'!$B1015-'2. Enter scores'!T1015,"")</f>
        <v/>
      </c>
      <c r="V1011" s="125" t="str">
        <f>IF('2. Enter scores'!U1015&lt;&gt;"",'2. Enter scores'!$B1015-'2. Enter scores'!U1015,"")</f>
        <v/>
      </c>
      <c r="W1011" s="125" t="str">
        <f>IF('2. Enter scores'!V1015&lt;&gt;"",'2. Enter scores'!$B1015-'2. Enter scores'!V1015,"")</f>
        <v/>
      </c>
      <c r="X1011" s="125" t="str">
        <f>IF('2. Enter scores'!W1015&lt;&gt;"",'2. Enter scores'!$B1015-'2. Enter scores'!W1015,"")</f>
        <v/>
      </c>
      <c r="Y1011" s="125" t="str">
        <f>IF('2. Enter scores'!X1015&lt;&gt;"",'2. Enter scores'!$B1015-'2. Enter scores'!X1015,"")</f>
        <v/>
      </c>
      <c r="Z1011" s="125" t="str">
        <f>IF('2. Enter scores'!Y1015&lt;&gt;"",'2. Enter scores'!$B1015-'2. Enter scores'!Y1015,"")</f>
        <v/>
      </c>
      <c r="AA1011" s="125" t="str">
        <f>IF('2. Enter scores'!Z1015&lt;&gt;"",'2. Enter scores'!$B1015-'2. Enter scores'!Z1015,"")</f>
        <v/>
      </c>
      <c r="AB1011" s="125" t="str">
        <f>IF('2. Enter scores'!AA1015&lt;&gt;"",'2. Enter scores'!$B1015-'2. Enter scores'!AA1015,"")</f>
        <v/>
      </c>
      <c r="AC1011" s="125" t="str">
        <f>IF('2. Enter scores'!AB1015&lt;&gt;"",'2. Enter scores'!$B1015-'2. Enter scores'!AB1015,"")</f>
        <v/>
      </c>
      <c r="AD1011" s="125" t="str">
        <f>IF('2. Enter scores'!AC1015&lt;&gt;"",'2. Enter scores'!$B1015-'2. Enter scores'!AC1015,"")</f>
        <v/>
      </c>
      <c r="AE1011" s="125" t="str">
        <f>IF('2. Enter scores'!AD1015&lt;&gt;"",'2. Enter scores'!$B1015-'2. Enter scores'!AD1015,"")</f>
        <v/>
      </c>
      <c r="AF1011" s="125" t="str">
        <f>IF('2. Enter scores'!AE1015&lt;&gt;"",'2. Enter scores'!$B1015-'2. Enter scores'!AE1015,"")</f>
        <v/>
      </c>
      <c r="AG1011" s="125" t="str">
        <f>IF('2. Enter scores'!AF1015&lt;&gt;"",'2. Enter scores'!$B1015-'2. Enter scores'!AF1015,"")</f>
        <v/>
      </c>
      <c r="AH1011" s="125" t="str">
        <f>IF('2. Enter scores'!AG1015&lt;&gt;"",'2. Enter scores'!$B1015-'2. Enter scores'!AG1015,"")</f>
        <v/>
      </c>
      <c r="AI1011" s="125" t="str">
        <f>IF('2. Enter scores'!AH1015&lt;&gt;"",'2. Enter scores'!$B1015-'2. Enter scores'!AH1015,"")</f>
        <v/>
      </c>
      <c r="AJ1011" s="125" t="str">
        <f>IF('2. Enter scores'!AI1015&lt;&gt;"",'2. Enter scores'!$B1015-'2. Enter scores'!AI1015,"")</f>
        <v/>
      </c>
      <c r="AK1011" s="125" t="str">
        <f>IF('2. Enter scores'!AJ1015&lt;&gt;"",'2. Enter scores'!$B1015-'2. Enter scores'!AJ1015,"")</f>
        <v/>
      </c>
      <c r="AL1011" s="125" t="str">
        <f>IF('2. Enter scores'!AK1015&lt;&gt;"",'2. Enter scores'!$B1015-'2. Enter scores'!AK1015,"")</f>
        <v/>
      </c>
      <c r="AM1011" s="125" t="str">
        <f>IF('2. Enter scores'!AL1015&lt;&gt;"",'2. Enter scores'!$B1015-'2. Enter scores'!AL1015,"")</f>
        <v/>
      </c>
      <c r="AN1011" s="125" t="str">
        <f>IF('2. Enter scores'!AM1015&lt;&gt;"",'2. Enter scores'!$B1015-'2. Enter scores'!AM1015,"")</f>
        <v/>
      </c>
      <c r="AO1011" s="125" t="str">
        <f>IF('2. Enter scores'!AN1015&lt;&gt;"",'2. Enter scores'!$B1015-'2. Enter scores'!AN1015,"")</f>
        <v/>
      </c>
      <c r="AP1011" s="125" t="str">
        <f>IF('2. Enter scores'!AO1015&lt;&gt;"",'2. Enter scores'!$B1015-'2. Enter scores'!AO1015,"")</f>
        <v/>
      </c>
      <c r="AQ1011" s="125" t="str">
        <f>IF('2. Enter scores'!AP1015&lt;&gt;"",'2. Enter scores'!$B1015-'2. Enter scores'!AP1015,"")</f>
        <v/>
      </c>
      <c r="AR1011" s="125" t="str">
        <f>IF('2. Enter scores'!AQ1015&lt;&gt;"",'2. Enter scores'!$B1015-'2. Enter scores'!AQ1015,"")</f>
        <v/>
      </c>
      <c r="AS1011" s="125" t="str">
        <f>IF('2. Enter scores'!AR1015&lt;&gt;"",'2. Enter scores'!$B1015-'2. Enter scores'!AR1015,"")</f>
        <v/>
      </c>
      <c r="AT1011" s="125" t="str">
        <f>IF('2. Enter scores'!AS1015&lt;&gt;"",'2. Enter scores'!$B1015-'2. Enter scores'!AS1015,"")</f>
        <v/>
      </c>
      <c r="AU1011" s="125" t="str">
        <f>IF('2. Enter scores'!AT1015&lt;&gt;"",'2. Enter scores'!$B1015-'2. Enter scores'!AT1015,"")</f>
        <v/>
      </c>
      <c r="AV1011" s="125" t="str">
        <f>IF('2. Enter scores'!AU1015&lt;&gt;"",'2. Enter scores'!$B1015-'2. Enter scores'!AU1015,"")</f>
        <v/>
      </c>
      <c r="AW1011" s="125" t="str">
        <f>IF('2. Enter scores'!AV1015&lt;&gt;"",'2. Enter scores'!$B1015-'2. Enter scores'!AV1015,"")</f>
        <v/>
      </c>
      <c r="AX1011" s="125" t="str">
        <f>IF('2. Enter scores'!AW1015&lt;&gt;"",'2. Enter scores'!$B1015-'2. Enter scores'!AW1015,"")</f>
        <v/>
      </c>
      <c r="AY1011" s="125" t="str">
        <f>IF('2. Enter scores'!AX1015&lt;&gt;"",'2. Enter scores'!$B1015-'2. Enter scores'!AX1015,"")</f>
        <v/>
      </c>
      <c r="AZ1011" s="125" t="str">
        <f>IF('2. Enter scores'!AY1015&lt;&gt;"",'2. Enter scores'!$B1015-'2. Enter scores'!AY1015,"")</f>
        <v/>
      </c>
      <c r="BA1011" s="125" t="str">
        <f>IF('2. Enter scores'!AZ1015&lt;&gt;"",'2. Enter scores'!$B1015-'2. Enter scores'!AZ1015,"")</f>
        <v/>
      </c>
      <c r="BB1011" s="125" t="str">
        <f>IF('2. Enter scores'!BA1015&lt;&gt;"",'2. Enter scores'!$B1015-'2. Enter scores'!BA1015,"")</f>
        <v/>
      </c>
      <c r="BC1011" s="125" t="str">
        <f>IF('2. Enter scores'!BB1015&lt;&gt;"",'2. Enter scores'!$B1015-'2. Enter scores'!BB1015,"")</f>
        <v/>
      </c>
      <c r="BD1011" s="125" t="str">
        <f>IF('2. Enter scores'!BC1015&lt;&gt;"",'2. Enter scores'!$B1015-'2. Enter scores'!BC1015,"")</f>
        <v/>
      </c>
      <c r="BE1011" s="125" t="str">
        <f>IF('2. Enter scores'!BD1015&lt;&gt;"",'2. Enter scores'!$B1015-'2. Enter scores'!BD1015,"")</f>
        <v/>
      </c>
      <c r="BF1011" s="125" t="str">
        <f>IF('2. Enter scores'!BE1015&lt;&gt;"",'2. Enter scores'!$B1015-'2. Enter scores'!BE1015,"")</f>
        <v/>
      </c>
      <c r="BG1011" s="125" t="str">
        <f>IF('2. Enter scores'!BF1015&lt;&gt;"",'2. Enter scores'!$B1015-'2. Enter scores'!BF1015,"")</f>
        <v/>
      </c>
      <c r="BH1011" s="125" t="str">
        <f>IF('2. Enter scores'!BG1015&lt;&gt;"",'2. Enter scores'!$B1015-'2. Enter scores'!BG1015,"")</f>
        <v/>
      </c>
      <c r="BI1011" s="125" t="str">
        <f>IF('2. Enter scores'!BH1015&lt;&gt;"",'2. Enter scores'!$B1015-'2. Enter scores'!BH1015,"")</f>
        <v/>
      </c>
      <c r="BJ1011" s="125" t="str">
        <f>IF('2. Enter scores'!BI1015&lt;&gt;"",'2. Enter scores'!$B1015-'2. Enter scores'!BI1015,"")</f>
        <v/>
      </c>
      <c r="BK1011" s="125" t="str">
        <f>IF('2. Enter scores'!BJ1015&lt;&gt;"",'2. Enter scores'!$B1015-'2. Enter scores'!BJ1015,"")</f>
        <v/>
      </c>
      <c r="BL1011" s="125" t="str">
        <f>IF('2. Enter scores'!BK1015&lt;&gt;"",'2. Enter scores'!$B1015-'2. Enter scores'!BK1015,"")</f>
        <v/>
      </c>
      <c r="BM1011" s="125" t="str">
        <f>IF('2. Enter scores'!BL1015&lt;&gt;"",'2. Enter scores'!$B1015-'2. Enter scores'!BL1015,"")</f>
        <v/>
      </c>
      <c r="BN1011" s="125" t="str">
        <f>IF('2. Enter scores'!BM1015&lt;&gt;"",'2. Enter scores'!$B1015-'2. Enter scores'!BM1015,"")</f>
        <v/>
      </c>
      <c r="BO1011" s="125" t="str">
        <f>IF('2. Enter scores'!BN1015&lt;&gt;"",'2. Enter scores'!$B1015-'2. Enter scores'!BN1015,"")</f>
        <v/>
      </c>
      <c r="BP1011" s="108">
        <v>1000</v>
      </c>
    </row>
    <row r="1012" spans="2:75" x14ac:dyDescent="0.35">
      <c r="B1012" s="125" t="str">
        <f>IF('2. Enter scores'!A1016&lt;&gt;"",'2. Enter scores'!A1016,"")</f>
        <v/>
      </c>
      <c r="H1012" s="125" t="str">
        <f>IF('2. Enter scores'!G1016&lt;&gt;"",'2. Enter scores'!$B1016-'2. Enter scores'!G1016,"")</f>
        <v/>
      </c>
      <c r="I1012" s="125" t="str">
        <f>IF('2. Enter scores'!H1016&lt;&gt;"",'2. Enter scores'!$B1016-'2. Enter scores'!H1016,"")</f>
        <v/>
      </c>
      <c r="J1012" s="125" t="str">
        <f>IF('2. Enter scores'!I1016&lt;&gt;"",'2. Enter scores'!$B1016-'2. Enter scores'!I1016,"")</f>
        <v/>
      </c>
      <c r="K1012" s="125" t="str">
        <f>IF('2. Enter scores'!J1016&lt;&gt;"",'2. Enter scores'!$B1016-'2. Enter scores'!J1016,"")</f>
        <v/>
      </c>
      <c r="L1012" s="125" t="str">
        <f>IF('2. Enter scores'!K1016&lt;&gt;"",'2. Enter scores'!$B1016-'2. Enter scores'!K1016,"")</f>
        <v/>
      </c>
      <c r="M1012" s="125" t="str">
        <f>IF('2. Enter scores'!L1016&lt;&gt;"",'2. Enter scores'!$B1016-'2. Enter scores'!L1016,"")</f>
        <v/>
      </c>
      <c r="N1012" s="125" t="str">
        <f>IF('2. Enter scores'!M1016&lt;&gt;"",'2. Enter scores'!$B1016-'2. Enter scores'!M1016,"")</f>
        <v/>
      </c>
      <c r="O1012" s="125" t="str">
        <f>IF('2. Enter scores'!N1016&lt;&gt;"",'2. Enter scores'!$B1016-'2. Enter scores'!N1016,"")</f>
        <v/>
      </c>
      <c r="P1012" s="125" t="str">
        <f>IF('2. Enter scores'!O1016&lt;&gt;"",'2. Enter scores'!$B1016-'2. Enter scores'!O1016,"")</f>
        <v/>
      </c>
      <c r="Q1012" s="125" t="str">
        <f>IF('2. Enter scores'!P1016&lt;&gt;"",'2. Enter scores'!$B1016-'2. Enter scores'!P1016,"")</f>
        <v/>
      </c>
      <c r="R1012" s="125" t="str">
        <f>IF('2. Enter scores'!Q1016&lt;&gt;"",'2. Enter scores'!$B1016-'2. Enter scores'!Q1016,"")</f>
        <v/>
      </c>
      <c r="S1012" s="125" t="str">
        <f>IF('2. Enter scores'!R1016&lt;&gt;"",'2. Enter scores'!$B1016-'2. Enter scores'!R1016,"")</f>
        <v/>
      </c>
      <c r="T1012" s="125" t="str">
        <f>IF('2. Enter scores'!S1016&lt;&gt;"",'2. Enter scores'!$B1016-'2. Enter scores'!S1016,"")</f>
        <v/>
      </c>
      <c r="U1012" s="125" t="str">
        <f>IF('2. Enter scores'!T1016&lt;&gt;"",'2. Enter scores'!$B1016-'2. Enter scores'!T1016,"")</f>
        <v/>
      </c>
      <c r="V1012" s="125" t="str">
        <f>IF('2. Enter scores'!U1016&lt;&gt;"",'2. Enter scores'!$B1016-'2. Enter scores'!U1016,"")</f>
        <v/>
      </c>
      <c r="W1012" s="125" t="str">
        <f>IF('2. Enter scores'!V1016&lt;&gt;"",'2. Enter scores'!$B1016-'2. Enter scores'!V1016,"")</f>
        <v/>
      </c>
      <c r="X1012" s="125" t="str">
        <f>IF('2. Enter scores'!W1016&lt;&gt;"",'2. Enter scores'!$B1016-'2. Enter scores'!W1016,"")</f>
        <v/>
      </c>
      <c r="Y1012" s="125" t="str">
        <f>IF('2. Enter scores'!X1016&lt;&gt;"",'2. Enter scores'!$B1016-'2. Enter scores'!X1016,"")</f>
        <v/>
      </c>
      <c r="Z1012" s="125" t="str">
        <f>IF('2. Enter scores'!Y1016&lt;&gt;"",'2. Enter scores'!$B1016-'2. Enter scores'!Y1016,"")</f>
        <v/>
      </c>
      <c r="AA1012" s="125" t="str">
        <f>IF('2. Enter scores'!Z1016&lt;&gt;"",'2. Enter scores'!$B1016-'2. Enter scores'!Z1016,"")</f>
        <v/>
      </c>
      <c r="AB1012" s="125" t="str">
        <f>IF('2. Enter scores'!AA1016&lt;&gt;"",'2. Enter scores'!$B1016-'2. Enter scores'!AA1016,"")</f>
        <v/>
      </c>
      <c r="AC1012" s="125" t="str">
        <f>IF('2. Enter scores'!AB1016&lt;&gt;"",'2. Enter scores'!$B1016-'2. Enter scores'!AB1016,"")</f>
        <v/>
      </c>
      <c r="AD1012" s="125" t="str">
        <f>IF('2. Enter scores'!AC1016&lt;&gt;"",'2. Enter scores'!$B1016-'2. Enter scores'!AC1016,"")</f>
        <v/>
      </c>
      <c r="AE1012" s="125" t="str">
        <f>IF('2. Enter scores'!AD1016&lt;&gt;"",'2. Enter scores'!$B1016-'2. Enter scores'!AD1016,"")</f>
        <v/>
      </c>
      <c r="AF1012" s="125" t="str">
        <f>IF('2. Enter scores'!AE1016&lt;&gt;"",'2. Enter scores'!$B1016-'2. Enter scores'!AE1016,"")</f>
        <v/>
      </c>
      <c r="AG1012" s="125" t="str">
        <f>IF('2. Enter scores'!AF1016&lt;&gt;"",'2. Enter scores'!$B1016-'2. Enter scores'!AF1016,"")</f>
        <v/>
      </c>
      <c r="AH1012" s="125" t="str">
        <f>IF('2. Enter scores'!AG1016&lt;&gt;"",'2. Enter scores'!$B1016-'2. Enter scores'!AG1016,"")</f>
        <v/>
      </c>
      <c r="AI1012" s="125" t="str">
        <f>IF('2. Enter scores'!AH1016&lt;&gt;"",'2. Enter scores'!$B1016-'2. Enter scores'!AH1016,"")</f>
        <v/>
      </c>
      <c r="AJ1012" s="125" t="str">
        <f>IF('2. Enter scores'!AI1016&lt;&gt;"",'2. Enter scores'!$B1016-'2. Enter scores'!AI1016,"")</f>
        <v/>
      </c>
      <c r="AK1012" s="125" t="str">
        <f>IF('2. Enter scores'!AJ1016&lt;&gt;"",'2. Enter scores'!$B1016-'2. Enter scores'!AJ1016,"")</f>
        <v/>
      </c>
      <c r="AL1012" s="125" t="str">
        <f>IF('2. Enter scores'!AK1016&lt;&gt;"",'2. Enter scores'!$B1016-'2. Enter scores'!AK1016,"")</f>
        <v/>
      </c>
      <c r="AM1012" s="125" t="str">
        <f>IF('2. Enter scores'!AL1016&lt;&gt;"",'2. Enter scores'!$B1016-'2. Enter scores'!AL1016,"")</f>
        <v/>
      </c>
      <c r="AN1012" s="125" t="str">
        <f>IF('2. Enter scores'!AM1016&lt;&gt;"",'2. Enter scores'!$B1016-'2. Enter scores'!AM1016,"")</f>
        <v/>
      </c>
      <c r="AO1012" s="125" t="str">
        <f>IF('2. Enter scores'!AN1016&lt;&gt;"",'2. Enter scores'!$B1016-'2. Enter scores'!AN1016,"")</f>
        <v/>
      </c>
      <c r="AP1012" s="125" t="str">
        <f>IF('2. Enter scores'!AO1016&lt;&gt;"",'2. Enter scores'!$B1016-'2. Enter scores'!AO1016,"")</f>
        <v/>
      </c>
      <c r="AQ1012" s="125" t="str">
        <f>IF('2. Enter scores'!AP1016&lt;&gt;"",'2. Enter scores'!$B1016-'2. Enter scores'!AP1016,"")</f>
        <v/>
      </c>
      <c r="AR1012" s="125" t="str">
        <f>IF('2. Enter scores'!AQ1016&lt;&gt;"",'2. Enter scores'!$B1016-'2. Enter scores'!AQ1016,"")</f>
        <v/>
      </c>
      <c r="AS1012" s="125" t="str">
        <f>IF('2. Enter scores'!AR1016&lt;&gt;"",'2. Enter scores'!$B1016-'2. Enter scores'!AR1016,"")</f>
        <v/>
      </c>
      <c r="AT1012" s="125" t="str">
        <f>IF('2. Enter scores'!AS1016&lt;&gt;"",'2. Enter scores'!$B1016-'2. Enter scores'!AS1016,"")</f>
        <v/>
      </c>
      <c r="AU1012" s="125" t="str">
        <f>IF('2. Enter scores'!AT1016&lt;&gt;"",'2. Enter scores'!$B1016-'2. Enter scores'!AT1016,"")</f>
        <v/>
      </c>
      <c r="AV1012" s="125" t="str">
        <f>IF('2. Enter scores'!AU1016&lt;&gt;"",'2. Enter scores'!$B1016-'2. Enter scores'!AU1016,"")</f>
        <v/>
      </c>
      <c r="AW1012" s="125" t="str">
        <f>IF('2. Enter scores'!AV1016&lt;&gt;"",'2. Enter scores'!$B1016-'2. Enter scores'!AV1016,"")</f>
        <v/>
      </c>
      <c r="AX1012" s="125" t="str">
        <f>IF('2. Enter scores'!AW1016&lt;&gt;"",'2. Enter scores'!$B1016-'2. Enter scores'!AW1016,"")</f>
        <v/>
      </c>
      <c r="AY1012" s="125" t="str">
        <f>IF('2. Enter scores'!AX1016&lt;&gt;"",'2. Enter scores'!$B1016-'2. Enter scores'!AX1016,"")</f>
        <v/>
      </c>
      <c r="AZ1012" s="125" t="str">
        <f>IF('2. Enter scores'!AY1016&lt;&gt;"",'2. Enter scores'!$B1016-'2. Enter scores'!AY1016,"")</f>
        <v/>
      </c>
      <c r="BA1012" s="125" t="str">
        <f>IF('2. Enter scores'!AZ1016&lt;&gt;"",'2. Enter scores'!$B1016-'2. Enter scores'!AZ1016,"")</f>
        <v/>
      </c>
      <c r="BB1012" s="125" t="str">
        <f>IF('2. Enter scores'!BA1016&lt;&gt;"",'2. Enter scores'!$B1016-'2. Enter scores'!BA1016,"")</f>
        <v/>
      </c>
      <c r="BC1012" s="125" t="str">
        <f>IF('2. Enter scores'!BB1016&lt;&gt;"",'2. Enter scores'!$B1016-'2. Enter scores'!BB1016,"")</f>
        <v/>
      </c>
      <c r="BD1012" s="125" t="str">
        <f>IF('2. Enter scores'!BC1016&lt;&gt;"",'2. Enter scores'!$B1016-'2. Enter scores'!BC1016,"")</f>
        <v/>
      </c>
      <c r="BE1012" s="125" t="str">
        <f>IF('2. Enter scores'!BD1016&lt;&gt;"",'2. Enter scores'!$B1016-'2. Enter scores'!BD1016,"")</f>
        <v/>
      </c>
      <c r="BF1012" s="125" t="str">
        <f>IF('2. Enter scores'!BE1016&lt;&gt;"",'2. Enter scores'!$B1016-'2. Enter scores'!BE1016,"")</f>
        <v/>
      </c>
      <c r="BG1012" s="125" t="str">
        <f>IF('2. Enter scores'!BF1016&lt;&gt;"",'2. Enter scores'!$B1016-'2. Enter scores'!BF1016,"")</f>
        <v/>
      </c>
      <c r="BH1012" s="125" t="str">
        <f>IF('2. Enter scores'!BG1016&lt;&gt;"",'2. Enter scores'!$B1016-'2. Enter scores'!BG1016,"")</f>
        <v/>
      </c>
      <c r="BI1012" s="125" t="str">
        <f>IF('2. Enter scores'!BH1016&lt;&gt;"",'2. Enter scores'!$B1016-'2. Enter scores'!BH1016,"")</f>
        <v/>
      </c>
      <c r="BJ1012" s="125" t="str">
        <f>IF('2. Enter scores'!BI1016&lt;&gt;"",'2. Enter scores'!$B1016-'2. Enter scores'!BI1016,"")</f>
        <v/>
      </c>
      <c r="BK1012" s="125" t="str">
        <f>IF('2. Enter scores'!BJ1016&lt;&gt;"",'2. Enter scores'!$B1016-'2. Enter scores'!BJ1016,"")</f>
        <v/>
      </c>
      <c r="BL1012" s="125" t="str">
        <f>IF('2. Enter scores'!BK1016&lt;&gt;"",'2. Enter scores'!$B1016-'2. Enter scores'!BK1016,"")</f>
        <v/>
      </c>
      <c r="BM1012" s="125" t="str">
        <f>IF('2. Enter scores'!BL1016&lt;&gt;"",'2. Enter scores'!$B1016-'2. Enter scores'!BL1016,"")</f>
        <v/>
      </c>
      <c r="BN1012" s="125" t="str">
        <f>IF('2. Enter scores'!BM1016&lt;&gt;"",'2. Enter scores'!$B1016-'2. Enter scores'!BM1016,"")</f>
        <v/>
      </c>
      <c r="BO1012" s="125" t="str">
        <f>IF('2. Enter scores'!BN1016&lt;&gt;"",'2. Enter scores'!$B1016-'2. Enter scores'!BN1016,"")</f>
        <v/>
      </c>
      <c r="BP1012" s="108">
        <v>1000</v>
      </c>
    </row>
    <row r="1013" spans="2:75" x14ac:dyDescent="0.35">
      <c r="B1013" s="125" t="str">
        <f>IF('2. Enter scores'!A1017&lt;&gt;"",'2. Enter scores'!A1017,"")</f>
        <v/>
      </c>
      <c r="H1013" s="125" t="str">
        <f>IF('2. Enter scores'!G1017&lt;&gt;"",'2. Enter scores'!$B1017-'2. Enter scores'!G1017,"")</f>
        <v/>
      </c>
      <c r="I1013" s="125" t="str">
        <f>IF('2. Enter scores'!H1017&lt;&gt;"",'2. Enter scores'!$B1017-'2. Enter scores'!H1017,"")</f>
        <v/>
      </c>
      <c r="J1013" s="125" t="str">
        <f>IF('2. Enter scores'!I1017&lt;&gt;"",'2. Enter scores'!$B1017-'2. Enter scores'!I1017,"")</f>
        <v/>
      </c>
      <c r="K1013" s="125" t="str">
        <f>IF('2. Enter scores'!J1017&lt;&gt;"",'2. Enter scores'!$B1017-'2. Enter scores'!J1017,"")</f>
        <v/>
      </c>
      <c r="L1013" s="125" t="str">
        <f>IF('2. Enter scores'!K1017&lt;&gt;"",'2. Enter scores'!$B1017-'2. Enter scores'!K1017,"")</f>
        <v/>
      </c>
      <c r="M1013" s="125" t="str">
        <f>IF('2. Enter scores'!L1017&lt;&gt;"",'2. Enter scores'!$B1017-'2. Enter scores'!L1017,"")</f>
        <v/>
      </c>
      <c r="N1013" s="125" t="str">
        <f>IF('2. Enter scores'!M1017&lt;&gt;"",'2. Enter scores'!$B1017-'2. Enter scores'!M1017,"")</f>
        <v/>
      </c>
      <c r="O1013" s="125" t="str">
        <f>IF('2. Enter scores'!N1017&lt;&gt;"",'2. Enter scores'!$B1017-'2. Enter scores'!N1017,"")</f>
        <v/>
      </c>
      <c r="P1013" s="125" t="str">
        <f>IF('2. Enter scores'!O1017&lt;&gt;"",'2. Enter scores'!$B1017-'2. Enter scores'!O1017,"")</f>
        <v/>
      </c>
      <c r="Q1013" s="125" t="str">
        <f>IF('2. Enter scores'!P1017&lt;&gt;"",'2. Enter scores'!$B1017-'2. Enter scores'!P1017,"")</f>
        <v/>
      </c>
      <c r="R1013" s="125" t="str">
        <f>IF('2. Enter scores'!Q1017&lt;&gt;"",'2. Enter scores'!$B1017-'2. Enter scores'!Q1017,"")</f>
        <v/>
      </c>
      <c r="S1013" s="125" t="str">
        <f>IF('2. Enter scores'!R1017&lt;&gt;"",'2. Enter scores'!$B1017-'2. Enter scores'!R1017,"")</f>
        <v/>
      </c>
      <c r="T1013" s="125" t="str">
        <f>IF('2. Enter scores'!S1017&lt;&gt;"",'2. Enter scores'!$B1017-'2. Enter scores'!S1017,"")</f>
        <v/>
      </c>
      <c r="U1013" s="125" t="str">
        <f>IF('2. Enter scores'!T1017&lt;&gt;"",'2. Enter scores'!$B1017-'2. Enter scores'!T1017,"")</f>
        <v/>
      </c>
      <c r="V1013" s="125" t="str">
        <f>IF('2. Enter scores'!U1017&lt;&gt;"",'2. Enter scores'!$B1017-'2. Enter scores'!U1017,"")</f>
        <v/>
      </c>
      <c r="W1013" s="125" t="str">
        <f>IF('2. Enter scores'!V1017&lt;&gt;"",'2. Enter scores'!$B1017-'2. Enter scores'!V1017,"")</f>
        <v/>
      </c>
      <c r="X1013" s="125" t="str">
        <f>IF('2. Enter scores'!W1017&lt;&gt;"",'2. Enter scores'!$B1017-'2. Enter scores'!W1017,"")</f>
        <v/>
      </c>
      <c r="Y1013" s="125" t="str">
        <f>IF('2. Enter scores'!X1017&lt;&gt;"",'2. Enter scores'!$B1017-'2. Enter scores'!X1017,"")</f>
        <v/>
      </c>
      <c r="Z1013" s="125" t="str">
        <f>IF('2. Enter scores'!Y1017&lt;&gt;"",'2. Enter scores'!$B1017-'2. Enter scores'!Y1017,"")</f>
        <v/>
      </c>
      <c r="AA1013" s="125" t="str">
        <f>IF('2. Enter scores'!Z1017&lt;&gt;"",'2. Enter scores'!$B1017-'2. Enter scores'!Z1017,"")</f>
        <v/>
      </c>
      <c r="AB1013" s="125" t="str">
        <f>IF('2. Enter scores'!AA1017&lt;&gt;"",'2. Enter scores'!$B1017-'2. Enter scores'!AA1017,"")</f>
        <v/>
      </c>
      <c r="AC1013" s="125" t="str">
        <f>IF('2. Enter scores'!AB1017&lt;&gt;"",'2. Enter scores'!$B1017-'2. Enter scores'!AB1017,"")</f>
        <v/>
      </c>
      <c r="AD1013" s="125" t="str">
        <f>IF('2. Enter scores'!AC1017&lt;&gt;"",'2. Enter scores'!$B1017-'2. Enter scores'!AC1017,"")</f>
        <v/>
      </c>
      <c r="AE1013" s="125" t="str">
        <f>IF('2. Enter scores'!AD1017&lt;&gt;"",'2. Enter scores'!$B1017-'2. Enter scores'!AD1017,"")</f>
        <v/>
      </c>
      <c r="AF1013" s="125" t="str">
        <f>IF('2. Enter scores'!AE1017&lt;&gt;"",'2. Enter scores'!$B1017-'2. Enter scores'!AE1017,"")</f>
        <v/>
      </c>
      <c r="AG1013" s="125" t="str">
        <f>IF('2. Enter scores'!AF1017&lt;&gt;"",'2. Enter scores'!$B1017-'2. Enter scores'!AF1017,"")</f>
        <v/>
      </c>
      <c r="AH1013" s="125" t="str">
        <f>IF('2. Enter scores'!AG1017&lt;&gt;"",'2. Enter scores'!$B1017-'2. Enter scores'!AG1017,"")</f>
        <v/>
      </c>
      <c r="AI1013" s="125" t="str">
        <f>IF('2. Enter scores'!AH1017&lt;&gt;"",'2. Enter scores'!$B1017-'2. Enter scores'!AH1017,"")</f>
        <v/>
      </c>
      <c r="AJ1013" s="125" t="str">
        <f>IF('2. Enter scores'!AI1017&lt;&gt;"",'2. Enter scores'!$B1017-'2. Enter scores'!AI1017,"")</f>
        <v/>
      </c>
      <c r="AK1013" s="125" t="str">
        <f>IF('2. Enter scores'!AJ1017&lt;&gt;"",'2. Enter scores'!$B1017-'2. Enter scores'!AJ1017,"")</f>
        <v/>
      </c>
      <c r="AL1013" s="125" t="str">
        <f>IF('2. Enter scores'!AK1017&lt;&gt;"",'2. Enter scores'!$B1017-'2. Enter scores'!AK1017,"")</f>
        <v/>
      </c>
      <c r="AM1013" s="125" t="str">
        <f>IF('2. Enter scores'!AL1017&lt;&gt;"",'2. Enter scores'!$B1017-'2. Enter scores'!AL1017,"")</f>
        <v/>
      </c>
      <c r="AN1013" s="125" t="str">
        <f>IF('2. Enter scores'!AM1017&lt;&gt;"",'2. Enter scores'!$B1017-'2. Enter scores'!AM1017,"")</f>
        <v/>
      </c>
      <c r="AO1013" s="125" t="str">
        <f>IF('2. Enter scores'!AN1017&lt;&gt;"",'2. Enter scores'!$B1017-'2. Enter scores'!AN1017,"")</f>
        <v/>
      </c>
      <c r="AP1013" s="125" t="str">
        <f>IF('2. Enter scores'!AO1017&lt;&gt;"",'2. Enter scores'!$B1017-'2. Enter scores'!AO1017,"")</f>
        <v/>
      </c>
      <c r="AQ1013" s="125" t="str">
        <f>IF('2. Enter scores'!AP1017&lt;&gt;"",'2. Enter scores'!$B1017-'2. Enter scores'!AP1017,"")</f>
        <v/>
      </c>
      <c r="AR1013" s="125" t="str">
        <f>IF('2. Enter scores'!AQ1017&lt;&gt;"",'2. Enter scores'!$B1017-'2. Enter scores'!AQ1017,"")</f>
        <v/>
      </c>
      <c r="AS1013" s="125" t="str">
        <f>IF('2. Enter scores'!AR1017&lt;&gt;"",'2. Enter scores'!$B1017-'2. Enter scores'!AR1017,"")</f>
        <v/>
      </c>
      <c r="AT1013" s="125" t="str">
        <f>IF('2. Enter scores'!AS1017&lt;&gt;"",'2. Enter scores'!$B1017-'2. Enter scores'!AS1017,"")</f>
        <v/>
      </c>
      <c r="AU1013" s="125" t="str">
        <f>IF('2. Enter scores'!AT1017&lt;&gt;"",'2. Enter scores'!$B1017-'2. Enter scores'!AT1017,"")</f>
        <v/>
      </c>
      <c r="AV1013" s="125" t="str">
        <f>IF('2. Enter scores'!AU1017&lt;&gt;"",'2. Enter scores'!$B1017-'2. Enter scores'!AU1017,"")</f>
        <v/>
      </c>
      <c r="AW1013" s="125" t="str">
        <f>IF('2. Enter scores'!AV1017&lt;&gt;"",'2. Enter scores'!$B1017-'2. Enter scores'!AV1017,"")</f>
        <v/>
      </c>
      <c r="AX1013" s="125" t="str">
        <f>IF('2. Enter scores'!AW1017&lt;&gt;"",'2. Enter scores'!$B1017-'2. Enter scores'!AW1017,"")</f>
        <v/>
      </c>
      <c r="AY1013" s="125" t="str">
        <f>IF('2. Enter scores'!AX1017&lt;&gt;"",'2. Enter scores'!$B1017-'2. Enter scores'!AX1017,"")</f>
        <v/>
      </c>
      <c r="AZ1013" s="125" t="str">
        <f>IF('2. Enter scores'!AY1017&lt;&gt;"",'2. Enter scores'!$B1017-'2. Enter scores'!AY1017,"")</f>
        <v/>
      </c>
      <c r="BA1013" s="125" t="str">
        <f>IF('2. Enter scores'!AZ1017&lt;&gt;"",'2. Enter scores'!$B1017-'2. Enter scores'!AZ1017,"")</f>
        <v/>
      </c>
      <c r="BB1013" s="125" t="str">
        <f>IF('2. Enter scores'!BA1017&lt;&gt;"",'2. Enter scores'!$B1017-'2. Enter scores'!BA1017,"")</f>
        <v/>
      </c>
      <c r="BC1013" s="125" t="str">
        <f>IF('2. Enter scores'!BB1017&lt;&gt;"",'2. Enter scores'!$B1017-'2. Enter scores'!BB1017,"")</f>
        <v/>
      </c>
      <c r="BD1013" s="125" t="str">
        <f>IF('2. Enter scores'!BC1017&lt;&gt;"",'2. Enter scores'!$B1017-'2. Enter scores'!BC1017,"")</f>
        <v/>
      </c>
      <c r="BE1013" s="125" t="str">
        <f>IF('2. Enter scores'!BD1017&lt;&gt;"",'2. Enter scores'!$B1017-'2. Enter scores'!BD1017,"")</f>
        <v/>
      </c>
      <c r="BF1013" s="125" t="str">
        <f>IF('2. Enter scores'!BE1017&lt;&gt;"",'2. Enter scores'!$B1017-'2. Enter scores'!BE1017,"")</f>
        <v/>
      </c>
      <c r="BG1013" s="125" t="str">
        <f>IF('2. Enter scores'!BF1017&lt;&gt;"",'2. Enter scores'!$B1017-'2. Enter scores'!BF1017,"")</f>
        <v/>
      </c>
      <c r="BH1013" s="125" t="str">
        <f>IF('2. Enter scores'!BG1017&lt;&gt;"",'2. Enter scores'!$B1017-'2. Enter scores'!BG1017,"")</f>
        <v/>
      </c>
      <c r="BI1013" s="125" t="str">
        <f>IF('2. Enter scores'!BH1017&lt;&gt;"",'2. Enter scores'!$B1017-'2. Enter scores'!BH1017,"")</f>
        <v/>
      </c>
      <c r="BJ1013" s="125" t="str">
        <f>IF('2. Enter scores'!BI1017&lt;&gt;"",'2. Enter scores'!$B1017-'2. Enter scores'!BI1017,"")</f>
        <v/>
      </c>
      <c r="BK1013" s="125" t="str">
        <f>IF('2. Enter scores'!BJ1017&lt;&gt;"",'2. Enter scores'!$B1017-'2. Enter scores'!BJ1017,"")</f>
        <v/>
      </c>
      <c r="BL1013" s="125" t="str">
        <f>IF('2. Enter scores'!BK1017&lt;&gt;"",'2. Enter scores'!$B1017-'2. Enter scores'!BK1017,"")</f>
        <v/>
      </c>
      <c r="BM1013" s="125" t="str">
        <f>IF('2. Enter scores'!BL1017&lt;&gt;"",'2. Enter scores'!$B1017-'2. Enter scores'!BL1017,"")</f>
        <v/>
      </c>
      <c r="BN1013" s="125" t="str">
        <f>IF('2. Enter scores'!BM1017&lt;&gt;"",'2. Enter scores'!$B1017-'2. Enter scores'!BM1017,"")</f>
        <v/>
      </c>
      <c r="BO1013" s="125" t="str">
        <f>IF('2. Enter scores'!BN1017&lt;&gt;"",'2. Enter scores'!$B1017-'2. Enter scores'!BN1017,"")</f>
        <v/>
      </c>
      <c r="BP1013" s="108">
        <v>1000</v>
      </c>
    </row>
    <row r="1014" spans="2:75" x14ac:dyDescent="0.35">
      <c r="B1014" s="125" t="str">
        <f>IF('2. Enter scores'!A1018&lt;&gt;"",'2. Enter scores'!A1018,"")</f>
        <v/>
      </c>
      <c r="H1014" s="125" t="str">
        <f>IF('2. Enter scores'!G1018&lt;&gt;"",'2. Enter scores'!$B1018-'2. Enter scores'!G1018,"")</f>
        <v/>
      </c>
      <c r="I1014" s="125" t="str">
        <f>IF('2. Enter scores'!H1018&lt;&gt;"",'2. Enter scores'!$B1018-'2. Enter scores'!H1018,"")</f>
        <v/>
      </c>
      <c r="J1014" s="125" t="str">
        <f>IF('2. Enter scores'!I1018&lt;&gt;"",'2. Enter scores'!$B1018-'2. Enter scores'!I1018,"")</f>
        <v/>
      </c>
      <c r="K1014" s="125" t="str">
        <f>IF('2. Enter scores'!J1018&lt;&gt;"",'2. Enter scores'!$B1018-'2. Enter scores'!J1018,"")</f>
        <v/>
      </c>
      <c r="L1014" s="125" t="str">
        <f>IF('2. Enter scores'!K1018&lt;&gt;"",'2. Enter scores'!$B1018-'2. Enter scores'!K1018,"")</f>
        <v/>
      </c>
      <c r="M1014" s="125" t="str">
        <f>IF('2. Enter scores'!L1018&lt;&gt;"",'2. Enter scores'!$B1018-'2. Enter scores'!L1018,"")</f>
        <v/>
      </c>
      <c r="N1014" s="125" t="str">
        <f>IF('2. Enter scores'!M1018&lt;&gt;"",'2. Enter scores'!$B1018-'2. Enter scores'!M1018,"")</f>
        <v/>
      </c>
      <c r="O1014" s="125" t="str">
        <f>IF('2. Enter scores'!N1018&lt;&gt;"",'2. Enter scores'!$B1018-'2. Enter scores'!N1018,"")</f>
        <v/>
      </c>
      <c r="P1014" s="125" t="str">
        <f>IF('2. Enter scores'!O1018&lt;&gt;"",'2. Enter scores'!$B1018-'2. Enter scores'!O1018,"")</f>
        <v/>
      </c>
      <c r="Q1014" s="125" t="str">
        <f>IF('2. Enter scores'!P1018&lt;&gt;"",'2. Enter scores'!$B1018-'2. Enter scores'!P1018,"")</f>
        <v/>
      </c>
      <c r="R1014" s="125" t="str">
        <f>IF('2. Enter scores'!Q1018&lt;&gt;"",'2. Enter scores'!$B1018-'2. Enter scores'!Q1018,"")</f>
        <v/>
      </c>
      <c r="S1014" s="125" t="str">
        <f>IF('2. Enter scores'!R1018&lt;&gt;"",'2. Enter scores'!$B1018-'2. Enter scores'!R1018,"")</f>
        <v/>
      </c>
      <c r="T1014" s="125" t="str">
        <f>IF('2. Enter scores'!S1018&lt;&gt;"",'2. Enter scores'!$B1018-'2. Enter scores'!S1018,"")</f>
        <v/>
      </c>
      <c r="U1014" s="125" t="str">
        <f>IF('2. Enter scores'!T1018&lt;&gt;"",'2. Enter scores'!$B1018-'2. Enter scores'!T1018,"")</f>
        <v/>
      </c>
      <c r="V1014" s="125" t="str">
        <f>IF('2. Enter scores'!U1018&lt;&gt;"",'2. Enter scores'!$B1018-'2. Enter scores'!U1018,"")</f>
        <v/>
      </c>
      <c r="W1014" s="125" t="str">
        <f>IF('2. Enter scores'!V1018&lt;&gt;"",'2. Enter scores'!$B1018-'2. Enter scores'!V1018,"")</f>
        <v/>
      </c>
      <c r="X1014" s="125" t="str">
        <f>IF('2. Enter scores'!W1018&lt;&gt;"",'2. Enter scores'!$B1018-'2. Enter scores'!W1018,"")</f>
        <v/>
      </c>
      <c r="Y1014" s="125" t="str">
        <f>IF('2. Enter scores'!X1018&lt;&gt;"",'2. Enter scores'!$B1018-'2. Enter scores'!X1018,"")</f>
        <v/>
      </c>
      <c r="Z1014" s="125" t="str">
        <f>IF('2. Enter scores'!Y1018&lt;&gt;"",'2. Enter scores'!$B1018-'2. Enter scores'!Y1018,"")</f>
        <v/>
      </c>
      <c r="AA1014" s="125" t="str">
        <f>IF('2. Enter scores'!Z1018&lt;&gt;"",'2. Enter scores'!$B1018-'2. Enter scores'!Z1018,"")</f>
        <v/>
      </c>
      <c r="AB1014" s="125" t="str">
        <f>IF('2. Enter scores'!AA1018&lt;&gt;"",'2. Enter scores'!$B1018-'2. Enter scores'!AA1018,"")</f>
        <v/>
      </c>
      <c r="AC1014" s="125" t="str">
        <f>IF('2. Enter scores'!AB1018&lt;&gt;"",'2. Enter scores'!$B1018-'2. Enter scores'!AB1018,"")</f>
        <v/>
      </c>
      <c r="AD1014" s="125" t="str">
        <f>IF('2. Enter scores'!AC1018&lt;&gt;"",'2. Enter scores'!$B1018-'2. Enter scores'!AC1018,"")</f>
        <v/>
      </c>
      <c r="AE1014" s="125" t="str">
        <f>IF('2. Enter scores'!AD1018&lt;&gt;"",'2. Enter scores'!$B1018-'2. Enter scores'!AD1018,"")</f>
        <v/>
      </c>
      <c r="AF1014" s="125" t="str">
        <f>IF('2. Enter scores'!AE1018&lt;&gt;"",'2. Enter scores'!$B1018-'2. Enter scores'!AE1018,"")</f>
        <v/>
      </c>
      <c r="AG1014" s="125" t="str">
        <f>IF('2. Enter scores'!AF1018&lt;&gt;"",'2. Enter scores'!$B1018-'2. Enter scores'!AF1018,"")</f>
        <v/>
      </c>
      <c r="AH1014" s="125" t="str">
        <f>IF('2. Enter scores'!AG1018&lt;&gt;"",'2. Enter scores'!$B1018-'2. Enter scores'!AG1018,"")</f>
        <v/>
      </c>
      <c r="AI1014" s="125" t="str">
        <f>IF('2. Enter scores'!AH1018&lt;&gt;"",'2. Enter scores'!$B1018-'2. Enter scores'!AH1018,"")</f>
        <v/>
      </c>
      <c r="AJ1014" s="125" t="str">
        <f>IF('2. Enter scores'!AI1018&lt;&gt;"",'2. Enter scores'!$B1018-'2. Enter scores'!AI1018,"")</f>
        <v/>
      </c>
      <c r="AK1014" s="125" t="str">
        <f>IF('2. Enter scores'!AJ1018&lt;&gt;"",'2. Enter scores'!$B1018-'2. Enter scores'!AJ1018,"")</f>
        <v/>
      </c>
      <c r="AL1014" s="125" t="str">
        <f>IF('2. Enter scores'!AK1018&lt;&gt;"",'2. Enter scores'!$B1018-'2. Enter scores'!AK1018,"")</f>
        <v/>
      </c>
      <c r="AM1014" s="125" t="str">
        <f>IF('2. Enter scores'!AL1018&lt;&gt;"",'2. Enter scores'!$B1018-'2. Enter scores'!AL1018,"")</f>
        <v/>
      </c>
      <c r="AN1014" s="125" t="str">
        <f>IF('2. Enter scores'!AM1018&lt;&gt;"",'2. Enter scores'!$B1018-'2. Enter scores'!AM1018,"")</f>
        <v/>
      </c>
      <c r="AO1014" s="125" t="str">
        <f>IF('2. Enter scores'!AN1018&lt;&gt;"",'2. Enter scores'!$B1018-'2. Enter scores'!AN1018,"")</f>
        <v/>
      </c>
      <c r="AP1014" s="125" t="str">
        <f>IF('2. Enter scores'!AO1018&lt;&gt;"",'2. Enter scores'!$B1018-'2. Enter scores'!AO1018,"")</f>
        <v/>
      </c>
      <c r="AQ1014" s="125" t="str">
        <f>IF('2. Enter scores'!AP1018&lt;&gt;"",'2. Enter scores'!$B1018-'2. Enter scores'!AP1018,"")</f>
        <v/>
      </c>
      <c r="AR1014" s="125" t="str">
        <f>IF('2. Enter scores'!AQ1018&lt;&gt;"",'2. Enter scores'!$B1018-'2. Enter scores'!AQ1018,"")</f>
        <v/>
      </c>
      <c r="AS1014" s="125" t="str">
        <f>IF('2. Enter scores'!AR1018&lt;&gt;"",'2. Enter scores'!$B1018-'2. Enter scores'!AR1018,"")</f>
        <v/>
      </c>
      <c r="AT1014" s="125" t="str">
        <f>IF('2. Enter scores'!AS1018&lt;&gt;"",'2. Enter scores'!$B1018-'2. Enter scores'!AS1018,"")</f>
        <v/>
      </c>
      <c r="AU1014" s="125" t="str">
        <f>IF('2. Enter scores'!AT1018&lt;&gt;"",'2. Enter scores'!$B1018-'2. Enter scores'!AT1018,"")</f>
        <v/>
      </c>
      <c r="AV1014" s="125" t="str">
        <f>IF('2. Enter scores'!AU1018&lt;&gt;"",'2. Enter scores'!$B1018-'2. Enter scores'!AU1018,"")</f>
        <v/>
      </c>
      <c r="AW1014" s="125" t="str">
        <f>IF('2. Enter scores'!AV1018&lt;&gt;"",'2. Enter scores'!$B1018-'2. Enter scores'!AV1018,"")</f>
        <v/>
      </c>
      <c r="AX1014" s="125" t="str">
        <f>IF('2. Enter scores'!AW1018&lt;&gt;"",'2. Enter scores'!$B1018-'2. Enter scores'!AW1018,"")</f>
        <v/>
      </c>
      <c r="AY1014" s="125" t="str">
        <f>IF('2. Enter scores'!AX1018&lt;&gt;"",'2. Enter scores'!$B1018-'2. Enter scores'!AX1018,"")</f>
        <v/>
      </c>
      <c r="AZ1014" s="125" t="str">
        <f>IF('2. Enter scores'!AY1018&lt;&gt;"",'2. Enter scores'!$B1018-'2. Enter scores'!AY1018,"")</f>
        <v/>
      </c>
      <c r="BA1014" s="125" t="str">
        <f>IF('2. Enter scores'!AZ1018&lt;&gt;"",'2. Enter scores'!$B1018-'2. Enter scores'!AZ1018,"")</f>
        <v/>
      </c>
      <c r="BB1014" s="125" t="str">
        <f>IF('2. Enter scores'!BA1018&lt;&gt;"",'2. Enter scores'!$B1018-'2. Enter scores'!BA1018,"")</f>
        <v/>
      </c>
      <c r="BC1014" s="125" t="str">
        <f>IF('2. Enter scores'!BB1018&lt;&gt;"",'2. Enter scores'!$B1018-'2. Enter scores'!BB1018,"")</f>
        <v/>
      </c>
      <c r="BD1014" s="125" t="str">
        <f>IF('2. Enter scores'!BC1018&lt;&gt;"",'2. Enter scores'!$B1018-'2. Enter scores'!BC1018,"")</f>
        <v/>
      </c>
      <c r="BE1014" s="125" t="str">
        <f>IF('2. Enter scores'!BD1018&lt;&gt;"",'2. Enter scores'!$B1018-'2. Enter scores'!BD1018,"")</f>
        <v/>
      </c>
      <c r="BF1014" s="125" t="str">
        <f>IF('2. Enter scores'!BE1018&lt;&gt;"",'2. Enter scores'!$B1018-'2. Enter scores'!BE1018,"")</f>
        <v/>
      </c>
      <c r="BG1014" s="125" t="str">
        <f>IF('2. Enter scores'!BF1018&lt;&gt;"",'2. Enter scores'!$B1018-'2. Enter scores'!BF1018,"")</f>
        <v/>
      </c>
      <c r="BH1014" s="125" t="str">
        <f>IF('2. Enter scores'!BG1018&lt;&gt;"",'2. Enter scores'!$B1018-'2. Enter scores'!BG1018,"")</f>
        <v/>
      </c>
      <c r="BI1014" s="125" t="str">
        <f>IF('2. Enter scores'!BH1018&lt;&gt;"",'2. Enter scores'!$B1018-'2. Enter scores'!BH1018,"")</f>
        <v/>
      </c>
      <c r="BJ1014" s="125" t="str">
        <f>IF('2. Enter scores'!BI1018&lt;&gt;"",'2. Enter scores'!$B1018-'2. Enter scores'!BI1018,"")</f>
        <v/>
      </c>
      <c r="BK1014" s="125" t="str">
        <f>IF('2. Enter scores'!BJ1018&lt;&gt;"",'2. Enter scores'!$B1018-'2. Enter scores'!BJ1018,"")</f>
        <v/>
      </c>
      <c r="BL1014" s="125" t="str">
        <f>IF('2. Enter scores'!BK1018&lt;&gt;"",'2. Enter scores'!$B1018-'2. Enter scores'!BK1018,"")</f>
        <v/>
      </c>
      <c r="BM1014" s="125" t="str">
        <f>IF('2. Enter scores'!BL1018&lt;&gt;"",'2. Enter scores'!$B1018-'2. Enter scores'!BL1018,"")</f>
        <v/>
      </c>
      <c r="BN1014" s="125" t="str">
        <f>IF('2. Enter scores'!BM1018&lt;&gt;"",'2. Enter scores'!$B1018-'2. Enter scores'!BM1018,"")</f>
        <v/>
      </c>
      <c r="BO1014" s="125" t="str">
        <f>IF('2. Enter scores'!BN1018&lt;&gt;"",'2. Enter scores'!$B1018-'2. Enter scores'!BN1018,"")</f>
        <v/>
      </c>
      <c r="BP1014" s="108">
        <v>1000</v>
      </c>
    </row>
    <row r="1015" spans="2:75" x14ac:dyDescent="0.35">
      <c r="B1015" s="108">
        <v>1000</v>
      </c>
      <c r="C1015" s="108">
        <v>1000</v>
      </c>
      <c r="D1015" s="108">
        <v>1000</v>
      </c>
      <c r="E1015" s="108">
        <v>1000</v>
      </c>
      <c r="F1015" s="108">
        <v>1000</v>
      </c>
      <c r="G1015" s="108">
        <v>1000</v>
      </c>
      <c r="H1015" s="108">
        <v>1000</v>
      </c>
      <c r="I1015" s="108">
        <v>1000</v>
      </c>
      <c r="J1015" s="108">
        <v>1000</v>
      </c>
      <c r="K1015" s="108">
        <v>1000</v>
      </c>
      <c r="L1015" s="108">
        <v>1000</v>
      </c>
      <c r="M1015" s="108">
        <v>1000</v>
      </c>
      <c r="N1015" s="108">
        <v>1000</v>
      </c>
      <c r="O1015" s="108">
        <v>1000</v>
      </c>
      <c r="P1015" s="108">
        <v>1000</v>
      </c>
      <c r="Q1015" s="108">
        <v>1000</v>
      </c>
      <c r="R1015" s="108">
        <v>1000</v>
      </c>
      <c r="S1015" s="108">
        <v>1000</v>
      </c>
      <c r="T1015" s="108">
        <v>1000</v>
      </c>
      <c r="U1015" s="108">
        <v>1000</v>
      </c>
      <c r="V1015" s="108">
        <v>1000</v>
      </c>
      <c r="W1015" s="108">
        <v>1000</v>
      </c>
      <c r="X1015" s="108">
        <v>1000</v>
      </c>
      <c r="Y1015" s="108">
        <v>1000</v>
      </c>
      <c r="Z1015" s="108">
        <v>1000</v>
      </c>
      <c r="AA1015" s="108">
        <v>1000</v>
      </c>
      <c r="AB1015" s="108">
        <v>1000</v>
      </c>
      <c r="AC1015" s="108">
        <v>1000</v>
      </c>
      <c r="AD1015" s="108">
        <v>1000</v>
      </c>
      <c r="AE1015" s="108">
        <v>1000</v>
      </c>
      <c r="AF1015" s="108">
        <v>1000</v>
      </c>
      <c r="AG1015" s="108">
        <v>1000</v>
      </c>
      <c r="AH1015" s="108">
        <v>1000</v>
      </c>
      <c r="AI1015" s="108">
        <v>1000</v>
      </c>
      <c r="AJ1015" s="108">
        <v>1000</v>
      </c>
      <c r="AK1015" s="108">
        <v>1000</v>
      </c>
      <c r="AL1015" s="108">
        <v>1000</v>
      </c>
      <c r="AM1015" s="108">
        <v>1000</v>
      </c>
      <c r="AN1015" s="108">
        <v>1000</v>
      </c>
      <c r="AO1015" s="108">
        <v>1000</v>
      </c>
      <c r="AP1015" s="108">
        <v>1000</v>
      </c>
      <c r="AQ1015" s="108">
        <v>1000</v>
      </c>
      <c r="AR1015" s="108">
        <v>1000</v>
      </c>
      <c r="AS1015" s="108">
        <v>1000</v>
      </c>
      <c r="AT1015" s="108">
        <v>1000</v>
      </c>
      <c r="AU1015" s="108">
        <v>1000</v>
      </c>
      <c r="AV1015" s="108">
        <v>1000</v>
      </c>
      <c r="AW1015" s="108">
        <v>1000</v>
      </c>
      <c r="AX1015" s="108">
        <v>1000</v>
      </c>
      <c r="AY1015" s="108">
        <v>1000</v>
      </c>
      <c r="AZ1015" s="108">
        <v>1000</v>
      </c>
      <c r="BA1015" s="108">
        <v>1000</v>
      </c>
      <c r="BB1015" s="108">
        <v>1000</v>
      </c>
      <c r="BC1015" s="108">
        <v>1000</v>
      </c>
      <c r="BD1015" s="108">
        <v>1000</v>
      </c>
      <c r="BE1015" s="108">
        <v>1000</v>
      </c>
      <c r="BF1015" s="108">
        <v>1000</v>
      </c>
      <c r="BG1015" s="108">
        <v>1000</v>
      </c>
      <c r="BH1015" s="108">
        <v>1000</v>
      </c>
      <c r="BI1015" s="108">
        <v>1000</v>
      </c>
      <c r="BJ1015" s="108">
        <v>1000</v>
      </c>
      <c r="BK1015" s="108">
        <v>1000</v>
      </c>
      <c r="BL1015" s="108">
        <v>1000</v>
      </c>
      <c r="BM1015" s="108">
        <v>1000</v>
      </c>
      <c r="BN1015" s="108">
        <v>1000</v>
      </c>
      <c r="BO1015" s="108">
        <v>1000</v>
      </c>
      <c r="BP1015" s="108">
        <v>1000</v>
      </c>
      <c r="BQ1015" s="108">
        <v>1000</v>
      </c>
      <c r="BR1015" s="108">
        <v>1000</v>
      </c>
      <c r="BS1015" s="108">
        <v>1000</v>
      </c>
      <c r="BT1015" s="108">
        <v>1000</v>
      </c>
      <c r="BU1015" s="108">
        <v>1000</v>
      </c>
      <c r="BV1015" s="108">
        <v>1000</v>
      </c>
      <c r="BW1015" s="108">
        <v>1000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5"/>
  <sheetViews>
    <sheetView workbookViewId="0">
      <selection activeCell="B6" sqref="B6"/>
    </sheetView>
  </sheetViews>
  <sheetFormatPr defaultRowHeight="12.5" x14ac:dyDescent="0.25"/>
  <sheetData>
    <row r="5" spans="2:2" x14ac:dyDescent="0.25">
      <c r="B5" t="s">
        <v>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c61c0e8-1bf7-43a3-8ee6-81f994c740b5">
      <Terms xmlns="http://schemas.microsoft.com/office/infopath/2007/PartnerControls"/>
    </lcf76f155ced4ddcb4097134ff3c332f>
    <TaxCatchAll xmlns="5d9d8a95-a29c-48d3-b549-b4d885b7cdb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5D8DB-3B44-4803-B8BE-FACBB82C842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ac61c0e8-1bf7-43a3-8ee6-81f994c740b5"/>
    <ds:schemaRef ds:uri="5d9d8a95-a29c-48d3-b549-b4d885b7cdb3"/>
  </ds:schemaRefs>
</ds:datastoreItem>
</file>

<file path=customXml/itemProps2.xml><?xml version="1.0" encoding="utf-8"?>
<ds:datastoreItem xmlns:ds="http://schemas.openxmlformats.org/officeDocument/2006/customXml" ds:itemID="{F2CD5553-646D-4362-BE77-46F10887B2CF}">
  <ds:schemaRefs>
    <ds:schemaRef ds:uri="http://schemas.microsoft.com/sharepoint/v3/contenttype/forms"/>
  </ds:schemaRefs>
</ds:datastoreItem>
</file>

<file path=customXml/itemProps3.xml><?xml version="1.0" encoding="utf-8"?>
<ds:datastoreItem xmlns:ds="http://schemas.openxmlformats.org/officeDocument/2006/customXml" ds:itemID="{0B1A9883-D062-43FC-86CF-FF62DC14CF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71</vt:i4>
      </vt:variant>
    </vt:vector>
  </HeadingPairs>
  <TitlesOfParts>
    <vt:vector size="80" baseType="lpstr">
      <vt:lpstr>Explanation</vt:lpstr>
      <vt:lpstr>1. Assignment characteristics</vt:lpstr>
      <vt:lpstr>2. Enter scores</vt:lpstr>
      <vt:lpstr>3. Test result analysis</vt:lpstr>
      <vt:lpstr>4. Histogram</vt:lpstr>
      <vt:lpstr>5. Boxplot prep</vt:lpstr>
      <vt:lpstr>6. Correlation</vt:lpstr>
      <vt:lpstr>0. RiR-calculation</vt:lpstr>
      <vt:lpstr>Sheet1</vt:lpstr>
      <vt:lpstr>achieved_maximum_score</vt:lpstr>
      <vt:lpstr>Assignment_project_name</vt:lpstr>
      <vt:lpstr>Assignment_project_weight_in_course</vt:lpstr>
      <vt:lpstr>Course</vt:lpstr>
      <vt:lpstr>Course_code</vt:lpstr>
      <vt:lpstr>Course_EC</vt:lpstr>
      <vt:lpstr>Course_name</vt:lpstr>
      <vt:lpstr>Criteria_names</vt:lpstr>
      <vt:lpstr>criterion1</vt:lpstr>
      <vt:lpstr>criterion10</vt:lpstr>
      <vt:lpstr>criterion11</vt:lpstr>
      <vt:lpstr>criterion12</vt:lpstr>
      <vt:lpstr>criterion13</vt:lpstr>
      <vt:lpstr>criterion14</vt:lpstr>
      <vt:lpstr>criterion15</vt:lpstr>
      <vt:lpstr>criterion16</vt:lpstr>
      <vt:lpstr>criterion17</vt:lpstr>
      <vt:lpstr>criterion18</vt:lpstr>
      <vt:lpstr>criterion19</vt:lpstr>
      <vt:lpstr>criterion2</vt:lpstr>
      <vt:lpstr>criterion20</vt:lpstr>
      <vt:lpstr>criterion21</vt:lpstr>
      <vt:lpstr>criterion22</vt:lpstr>
      <vt:lpstr>criterion23</vt:lpstr>
      <vt:lpstr>criterion24</vt:lpstr>
      <vt:lpstr>criterion25</vt:lpstr>
      <vt:lpstr>criterion3</vt:lpstr>
      <vt:lpstr>criterion4</vt:lpstr>
      <vt:lpstr>criterion5</vt:lpstr>
      <vt:lpstr>criterion6</vt:lpstr>
      <vt:lpstr>criterion7</vt:lpstr>
      <vt:lpstr>criterion8</vt:lpstr>
      <vt:lpstr>criterion9</vt:lpstr>
      <vt:lpstr>Cronbach_s_alpha</vt:lpstr>
      <vt:lpstr>Cronbachs_alpha</vt:lpstr>
      <vt:lpstr>Date</vt:lpstr>
      <vt:lpstr>Date_of_grade</vt:lpstr>
      <vt:lpstr>difficulty__p</vt:lpstr>
      <vt:lpstr>Faculty</vt:lpstr>
      <vt:lpstr>Grade</vt:lpstr>
      <vt:lpstr>grade___original</vt:lpstr>
      <vt:lpstr>grade__ordered</vt:lpstr>
      <vt:lpstr>item_rest_correlation__Rir</vt:lpstr>
      <vt:lpstr>item_total_correlation__Rit</vt:lpstr>
      <vt:lpstr>maximum_score</vt:lpstr>
      <vt:lpstr>minimal_achieved_score</vt:lpstr>
      <vt:lpstr>Number_of_criteria</vt:lpstr>
      <vt:lpstr>Number_of_participants</vt:lpstr>
      <vt:lpstr>OLD_number_of_criteria</vt:lpstr>
      <vt:lpstr>OLD_number_of_participants</vt:lpstr>
      <vt:lpstr>'3. Test result analysis'!Print_Area</vt:lpstr>
      <vt:lpstr>'4. Histogram'!Print_Area</vt:lpstr>
      <vt:lpstr>'6. Correlation'!Print_Area</vt:lpstr>
      <vt:lpstr>Explanation!Print_Area</vt:lpstr>
      <vt:lpstr>'2. Enter scores'!Print_Titles</vt:lpstr>
      <vt:lpstr>rank__ordered</vt:lpstr>
      <vt:lpstr>rank__original</vt:lpstr>
      <vt:lpstr>Rest_scores</vt:lpstr>
      <vt:lpstr>rounded_grade</vt:lpstr>
      <vt:lpstr>Scores</vt:lpstr>
      <vt:lpstr>standard_deviation</vt:lpstr>
      <vt:lpstr>student__ordered</vt:lpstr>
      <vt:lpstr>student__original</vt:lpstr>
      <vt:lpstr>Test</vt:lpstr>
      <vt:lpstr>Theoretical_maximum_item_score</vt:lpstr>
      <vt:lpstr>theoretical_maximum_score</vt:lpstr>
      <vt:lpstr>total_excluding_grade</vt:lpstr>
      <vt:lpstr>Total_score</vt:lpstr>
      <vt:lpstr>total_standard_deviation</vt:lpstr>
      <vt:lpstr>total_variance</vt:lpstr>
      <vt:lpstr>variance</vt:lpstr>
    </vt:vector>
  </TitlesOfParts>
  <Company>Universiteit Utrecht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eldik</dc:creator>
  <cp:lastModifiedBy>Lisette Harting</cp:lastModifiedBy>
  <cp:lastPrinted>2021-07-23T16:06:07Z</cp:lastPrinted>
  <dcterms:created xsi:type="dcterms:W3CDTF">2002-08-05T11:48:37Z</dcterms:created>
  <dcterms:modified xsi:type="dcterms:W3CDTF">2023-01-19T20:34:50Z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0x0101003129920CA05DC64F8E14374A6AA8A6C2</vt:lpwstr>
  </property>
  <property fmtid="{D5CDD505-2E9C-101B-9397-08002B2CF9AE}" pid="3" name="MediaServiceImageTags">
    <vt:lpwstr/>
  </property>
</Properties>
</file>